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ate1904="1"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OUBRAHMO\Desktop\Pointage Calendaire\"/>
    </mc:Choice>
  </mc:AlternateContent>
  <xr:revisionPtr revIDLastSave="0" documentId="8_{C153C54D-B155-4506-865E-0D9CC1BD724F}" xr6:coauthVersionLast="47" xr6:coauthVersionMax="47" xr10:uidLastSave="{00000000-0000-0000-0000-000000000000}"/>
  <bookViews>
    <workbookView xWindow="28680" yWindow="-120" windowWidth="29040" windowHeight="15720" tabRatio="712" xr2:uid="{00000000-000D-0000-FFFF-FFFF00000000}"/>
  </bookViews>
  <sheets>
    <sheet name="CM-CIC" sheetId="9" r:id="rId1"/>
    <sheet name="Annuaire_roster" sheetId="19" r:id="rId2"/>
    <sheet name="Contrôle des heures" sheetId="16" state="hidden" r:id="rId3"/>
    <sheet name="Contrôle des jours" sheetId="15" state="hidden" r:id="rId4"/>
    <sheet name="Feuil1" sheetId="18" state="hidden" r:id="rId5"/>
    <sheet name="Contrôle Pointage Comptable" sheetId="17" state="hidden" r:id="rId6"/>
  </sheets>
  <externalReferences>
    <externalReference r:id="rId7"/>
    <externalReference r:id="rId8"/>
  </externalReferences>
  <definedNames>
    <definedName name="_xlnm._FilterDatabase" localSheetId="1" hidden="1">Annuaire_roster!$A$136:$C$214</definedName>
    <definedName name="_xlnm._FilterDatabase" localSheetId="0" hidden="1">'CM-CIC'!$A$1:$AG$5703</definedName>
    <definedName name="Business">" "</definedName>
    <definedName name="Data" localSheetId="1">OFFSET('[1]CM-CIC'!$A$1,,,COUNTA('[1]CM-CIC'!$B:$B),COUNTA('[1]CM-CIC'!$1:$1))</definedName>
    <definedName name="Data">OFFSET('CM-CIC'!$A$1,,,COUNTA('CM-CIC'!$B:$B),COUNTA('CM-CIC'!$1:$1))</definedName>
    <definedName name="Matricules">" "</definedName>
    <definedName name="Nom_complet">" "</definedName>
    <definedName name="Pause_déjeuner" localSheetId="1">Annuaire_roster!#REF!</definedName>
    <definedName name="Pause_déjeuner">#REF!</definedName>
    <definedName name="Pausette" localSheetId="1">Annuaire_roster!#REF!</definedName>
    <definedName name="Pausette">#REF!</definedName>
    <definedName name="PL_Date" localSheetId="1">#REF!</definedName>
    <definedName name="PL_Date">#REF!</definedName>
    <definedName name="PL_Entrée" localSheetId="1">#REF!</definedName>
    <definedName name="PL_Entrée">#REF!</definedName>
    <definedName name="PL_Nom" localSheetId="1">#REF!</definedName>
    <definedName name="PL_Nom">#REF!</definedName>
    <definedName name="PL_Sortie" localSheetId="1">#REF!</definedName>
    <definedName name="PL_Sortie">#REF!</definedName>
    <definedName name="Segment">" "</definedName>
    <definedName name="Segment_Business12">#N/A</definedName>
    <definedName name="Segment_Business141">#N/A</definedName>
    <definedName name="Segment_Date">#N/A</definedName>
    <definedName name="Segment_Mois12">#N/A</definedName>
    <definedName name="Segment_Mois141">#N/A</definedName>
    <definedName name="Segment_Segment12">#N/A</definedName>
    <definedName name="Segment_Segment141">#N/A</definedName>
    <definedName name="Segment_Semaine12">#N/A</definedName>
    <definedName name="Segment_Semaine141">#N/A</definedName>
    <definedName name="Team">" "</definedName>
  </definedNames>
  <calcPr calcId="191029"/>
  <pivotCaches>
    <pivotCache cacheId="0" r:id="rId9"/>
    <pivotCache cacheId="1" r:id="rId10"/>
    <pivotCache cacheId="2" r:id="rId11"/>
    <pivotCache cacheId="3" r:id="rId12"/>
  </pivotCaches>
  <extLs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  <x14:slicerCache r:id="rId16"/>
        <x14:slicerCache r:id="rId17"/>
        <x14:slicerCache r:id="rId18"/>
        <x14:slicerCache r:id="rId19"/>
        <x14:slicerCache r:id="rId20"/>
        <x14:slicerCache r:id="rId2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379" i="9" l="1"/>
  <c r="AD379" i="9"/>
  <c r="AC379" i="9"/>
  <c r="AB379" i="9"/>
  <c r="Y379" i="9"/>
  <c r="X379" i="9"/>
  <c r="V379" i="9"/>
  <c r="U379" i="9"/>
  <c r="T379" i="9"/>
  <c r="R379" i="9"/>
  <c r="S379" i="9" s="1"/>
  <c r="AE375" i="9"/>
  <c r="AD375" i="9"/>
  <c r="AC375" i="9"/>
  <c r="AB375" i="9"/>
  <c r="Y375" i="9"/>
  <c r="X375" i="9"/>
  <c r="V375" i="9"/>
  <c r="U375" i="9"/>
  <c r="T375" i="9"/>
  <c r="R375" i="9"/>
  <c r="S375" i="9" s="1"/>
  <c r="AE371" i="9"/>
  <c r="AD371" i="9"/>
  <c r="AC371" i="9"/>
  <c r="AB371" i="9"/>
  <c r="Y371" i="9"/>
  <c r="X371" i="9"/>
  <c r="V371" i="9"/>
  <c r="U371" i="9"/>
  <c r="T371" i="9"/>
  <c r="R371" i="9"/>
  <c r="S371" i="9" s="1"/>
  <c r="AE367" i="9"/>
  <c r="AD367" i="9"/>
  <c r="AC367" i="9"/>
  <c r="AB367" i="9"/>
  <c r="Y367" i="9"/>
  <c r="X367" i="9"/>
  <c r="V367" i="9"/>
  <c r="U367" i="9"/>
  <c r="T367" i="9"/>
  <c r="R367" i="9"/>
  <c r="S367" i="9" s="1"/>
  <c r="AE363" i="9"/>
  <c r="AD363" i="9"/>
  <c r="AC363" i="9"/>
  <c r="AB363" i="9"/>
  <c r="Y363" i="9"/>
  <c r="X363" i="9"/>
  <c r="V363" i="9"/>
  <c r="U363" i="9"/>
  <c r="T363" i="9"/>
  <c r="R363" i="9"/>
  <c r="S363" i="9" s="1"/>
  <c r="AE359" i="9"/>
  <c r="AD359" i="9"/>
  <c r="AC359" i="9"/>
  <c r="AB359" i="9"/>
  <c r="Y359" i="9"/>
  <c r="X359" i="9"/>
  <c r="V359" i="9"/>
  <c r="U359" i="9"/>
  <c r="T359" i="9"/>
  <c r="R359" i="9"/>
  <c r="S359" i="9" s="1"/>
  <c r="AE355" i="9"/>
  <c r="AD355" i="9"/>
  <c r="AC355" i="9"/>
  <c r="AB355" i="9"/>
  <c r="Y355" i="9"/>
  <c r="X355" i="9"/>
  <c r="V355" i="9"/>
  <c r="U355" i="9"/>
  <c r="T355" i="9"/>
  <c r="R355" i="9"/>
  <c r="S355" i="9" s="1"/>
  <c r="O379" i="9"/>
  <c r="N379" i="9"/>
  <c r="O375" i="9"/>
  <c r="N375" i="9"/>
  <c r="O371" i="9"/>
  <c r="N371" i="9" s="1"/>
  <c r="O367" i="9"/>
  <c r="N367" i="9" s="1"/>
  <c r="O363" i="9"/>
  <c r="N363" i="9" s="1"/>
  <c r="O359" i="9"/>
  <c r="N359" i="9" s="1"/>
  <c r="O355" i="9"/>
  <c r="N355" i="9" s="1"/>
  <c r="A379" i="9"/>
  <c r="A375" i="9"/>
  <c r="A371" i="9"/>
  <c r="A367" i="9"/>
  <c r="A363" i="9"/>
  <c r="A359" i="9"/>
  <c r="A355" i="9"/>
  <c r="AE378" i="9"/>
  <c r="AD378" i="9"/>
  <c r="AC378" i="9"/>
  <c r="AB378" i="9"/>
  <c r="Y378" i="9"/>
  <c r="X378" i="9"/>
  <c r="V378" i="9"/>
  <c r="U378" i="9"/>
  <c r="T378" i="9"/>
  <c r="R378" i="9"/>
  <c r="S378" i="9" s="1"/>
  <c r="AE374" i="9"/>
  <c r="AD374" i="9"/>
  <c r="AC374" i="9"/>
  <c r="AB374" i="9"/>
  <c r="Y374" i="9"/>
  <c r="X374" i="9"/>
  <c r="V374" i="9"/>
  <c r="U374" i="9"/>
  <c r="T374" i="9"/>
  <c r="R374" i="9"/>
  <c r="S374" i="9" s="1"/>
  <c r="AE370" i="9"/>
  <c r="AD370" i="9"/>
  <c r="AC370" i="9"/>
  <c r="AB370" i="9"/>
  <c r="Y370" i="9"/>
  <c r="X370" i="9"/>
  <c r="V370" i="9"/>
  <c r="U370" i="9"/>
  <c r="T370" i="9"/>
  <c r="R370" i="9"/>
  <c r="S370" i="9" s="1"/>
  <c r="AE366" i="9"/>
  <c r="AD366" i="9"/>
  <c r="AC366" i="9"/>
  <c r="AB366" i="9"/>
  <c r="Y366" i="9"/>
  <c r="X366" i="9"/>
  <c r="V366" i="9"/>
  <c r="U366" i="9"/>
  <c r="T366" i="9"/>
  <c r="R366" i="9"/>
  <c r="S366" i="9" s="1"/>
  <c r="AE362" i="9"/>
  <c r="AD362" i="9"/>
  <c r="AC362" i="9"/>
  <c r="AB362" i="9"/>
  <c r="Y362" i="9"/>
  <c r="X362" i="9"/>
  <c r="V362" i="9"/>
  <c r="U362" i="9"/>
  <c r="T362" i="9"/>
  <c r="R362" i="9"/>
  <c r="S362" i="9" s="1"/>
  <c r="AE358" i="9"/>
  <c r="AD358" i="9"/>
  <c r="AC358" i="9"/>
  <c r="AB358" i="9"/>
  <c r="Y358" i="9"/>
  <c r="X358" i="9"/>
  <c r="V358" i="9"/>
  <c r="U358" i="9"/>
  <c r="T358" i="9"/>
  <c r="R358" i="9"/>
  <c r="S358" i="9" s="1"/>
  <c r="AE354" i="9"/>
  <c r="AD354" i="9"/>
  <c r="AC354" i="9"/>
  <c r="AB354" i="9"/>
  <c r="Y354" i="9"/>
  <c r="X354" i="9"/>
  <c r="V354" i="9"/>
  <c r="U354" i="9"/>
  <c r="T354" i="9"/>
  <c r="R354" i="9"/>
  <c r="S354" i="9" s="1"/>
  <c r="O378" i="9"/>
  <c r="N378" i="9"/>
  <c r="O374" i="9"/>
  <c r="N374" i="9"/>
  <c r="O370" i="9"/>
  <c r="N370" i="9" s="1"/>
  <c r="O366" i="9"/>
  <c r="N366" i="9" s="1"/>
  <c r="O362" i="9"/>
  <c r="N362" i="9" s="1"/>
  <c r="O358" i="9"/>
  <c r="N358" i="9" s="1"/>
  <c r="O354" i="9"/>
  <c r="N354" i="9" s="1"/>
  <c r="A378" i="9"/>
  <c r="A374" i="9"/>
  <c r="A370" i="9"/>
  <c r="A366" i="9"/>
  <c r="A362" i="9"/>
  <c r="A358" i="9"/>
  <c r="A354" i="9"/>
  <c r="A3572" i="9" l="1"/>
  <c r="A3649" i="9"/>
  <c r="A3726" i="9"/>
  <c r="A3803" i="9"/>
  <c r="A3880" i="9"/>
  <c r="A3957" i="9"/>
  <c r="A4034" i="9"/>
  <c r="A4109" i="9"/>
  <c r="A4184" i="9"/>
  <c r="A4258" i="9"/>
  <c r="A4331" i="9"/>
  <c r="A4404" i="9"/>
  <c r="A4481" i="9"/>
  <c r="A4558" i="9"/>
  <c r="A4618" i="9"/>
  <c r="A4688" i="9"/>
  <c r="A4758" i="9"/>
  <c r="A4828" i="9"/>
  <c r="A4898" i="9"/>
  <c r="A4968" i="9"/>
  <c r="Y7" i="9"/>
  <c r="Y8" i="9"/>
  <c r="Y9" i="9"/>
  <c r="Y10" i="9"/>
  <c r="Y11" i="9"/>
  <c r="Y12" i="9"/>
  <c r="Y13" i="9"/>
  <c r="Y14" i="9"/>
  <c r="Y15" i="9"/>
  <c r="Y16" i="9"/>
  <c r="Y17" i="9"/>
  <c r="Y18" i="9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Y34" i="9"/>
  <c r="Y35" i="9"/>
  <c r="Y36" i="9"/>
  <c r="Y37" i="9"/>
  <c r="Y38" i="9"/>
  <c r="Y39" i="9"/>
  <c r="Y40" i="9"/>
  <c r="Y41" i="9"/>
  <c r="Y42" i="9"/>
  <c r="Y43" i="9"/>
  <c r="Y44" i="9"/>
  <c r="Y45" i="9"/>
  <c r="Y46" i="9"/>
  <c r="Y47" i="9"/>
  <c r="Y48" i="9"/>
  <c r="Y49" i="9"/>
  <c r="Y50" i="9"/>
  <c r="Y51" i="9"/>
  <c r="Y52" i="9"/>
  <c r="Y53" i="9"/>
  <c r="Y54" i="9"/>
  <c r="Y55" i="9"/>
  <c r="Y56" i="9"/>
  <c r="Y57" i="9"/>
  <c r="Y58" i="9"/>
  <c r="Y59" i="9"/>
  <c r="Y60" i="9"/>
  <c r="Y61" i="9"/>
  <c r="Y62" i="9"/>
  <c r="Y63" i="9"/>
  <c r="Y64" i="9"/>
  <c r="Y65" i="9"/>
  <c r="Y66" i="9"/>
  <c r="Y67" i="9"/>
  <c r="Y68" i="9"/>
  <c r="Y69" i="9"/>
  <c r="Y70" i="9"/>
  <c r="Y71" i="9"/>
  <c r="Y72" i="9"/>
  <c r="Y73" i="9"/>
  <c r="Y74" i="9"/>
  <c r="Y75" i="9"/>
  <c r="Y76" i="9"/>
  <c r="Y77" i="9"/>
  <c r="Y78" i="9"/>
  <c r="Y79" i="9"/>
  <c r="Y80" i="9"/>
  <c r="Y81" i="9"/>
  <c r="Y82" i="9"/>
  <c r="Y83" i="9"/>
  <c r="Y84" i="9"/>
  <c r="Y85" i="9"/>
  <c r="Y86" i="9"/>
  <c r="Y87" i="9"/>
  <c r="Y88" i="9"/>
  <c r="Y89" i="9"/>
  <c r="Y90" i="9"/>
  <c r="Y91" i="9"/>
  <c r="Y92" i="9"/>
  <c r="Y93" i="9"/>
  <c r="Y94" i="9"/>
  <c r="Y95" i="9"/>
  <c r="Y96" i="9"/>
  <c r="Y97" i="9"/>
  <c r="Y98" i="9"/>
  <c r="Y99" i="9"/>
  <c r="Y100" i="9"/>
  <c r="Y101" i="9"/>
  <c r="Y102" i="9"/>
  <c r="Y103" i="9"/>
  <c r="Y104" i="9"/>
  <c r="Y105" i="9"/>
  <c r="Y106" i="9"/>
  <c r="Y107" i="9"/>
  <c r="Y108" i="9"/>
  <c r="Y109" i="9"/>
  <c r="Y110" i="9"/>
  <c r="Y111" i="9"/>
  <c r="Y112" i="9"/>
  <c r="Y113" i="9"/>
  <c r="Y114" i="9"/>
  <c r="Y115" i="9"/>
  <c r="Y116" i="9"/>
  <c r="Y117" i="9"/>
  <c r="Y118" i="9"/>
  <c r="Y119" i="9"/>
  <c r="Y120" i="9"/>
  <c r="Y121" i="9"/>
  <c r="Y122" i="9"/>
  <c r="Y123" i="9"/>
  <c r="Y124" i="9"/>
  <c r="Y125" i="9"/>
  <c r="Y126" i="9"/>
  <c r="Y127" i="9"/>
  <c r="Y128" i="9"/>
  <c r="Y129" i="9"/>
  <c r="Y130" i="9"/>
  <c r="Y131" i="9"/>
  <c r="Y132" i="9"/>
  <c r="Y133" i="9"/>
  <c r="Y134" i="9"/>
  <c r="Y135" i="9"/>
  <c r="Y136" i="9"/>
  <c r="Y137" i="9"/>
  <c r="Y138" i="9"/>
  <c r="Y139" i="9"/>
  <c r="Y140" i="9"/>
  <c r="Y141" i="9"/>
  <c r="Y142" i="9"/>
  <c r="Y143" i="9"/>
  <c r="Y144" i="9"/>
  <c r="Y145" i="9"/>
  <c r="Y146" i="9"/>
  <c r="Y147" i="9"/>
  <c r="Y148" i="9"/>
  <c r="Y149" i="9"/>
  <c r="Y150" i="9"/>
  <c r="Y151" i="9"/>
  <c r="Y152" i="9"/>
  <c r="Y153" i="9"/>
  <c r="Y154" i="9"/>
  <c r="Y155" i="9"/>
  <c r="Y156" i="9"/>
  <c r="Y157" i="9"/>
  <c r="Y158" i="9"/>
  <c r="Y159" i="9"/>
  <c r="Y160" i="9"/>
  <c r="Y161" i="9"/>
  <c r="Y162" i="9"/>
  <c r="Y163" i="9"/>
  <c r="Y164" i="9"/>
  <c r="Y165" i="9"/>
  <c r="Y166" i="9"/>
  <c r="Y167" i="9"/>
  <c r="Y168" i="9"/>
  <c r="Y169" i="9"/>
  <c r="Y170" i="9"/>
  <c r="Y171" i="9"/>
  <c r="Y172" i="9"/>
  <c r="Y173" i="9"/>
  <c r="Y174" i="9"/>
  <c r="Y175" i="9"/>
  <c r="Y176" i="9"/>
  <c r="Y177" i="9"/>
  <c r="Y178" i="9"/>
  <c r="Y179" i="9"/>
  <c r="Y180" i="9"/>
  <c r="Y181" i="9"/>
  <c r="Y182" i="9"/>
  <c r="Y183" i="9"/>
  <c r="Y184" i="9"/>
  <c r="Y185" i="9"/>
  <c r="Y186" i="9"/>
  <c r="Y187" i="9"/>
  <c r="Y188" i="9"/>
  <c r="Y189" i="9"/>
  <c r="Y190" i="9"/>
  <c r="Y191" i="9"/>
  <c r="Y192" i="9"/>
  <c r="Y193" i="9"/>
  <c r="Y194" i="9"/>
  <c r="Y195" i="9"/>
  <c r="Y196" i="9"/>
  <c r="Y197" i="9"/>
  <c r="Y198" i="9"/>
  <c r="Y199" i="9"/>
  <c r="Y200" i="9"/>
  <c r="Y201" i="9"/>
  <c r="Y202" i="9"/>
  <c r="Y203" i="9"/>
  <c r="Y204" i="9"/>
  <c r="Y205" i="9"/>
  <c r="Y206" i="9"/>
  <c r="Y207" i="9"/>
  <c r="Y208" i="9"/>
  <c r="Y209" i="9"/>
  <c r="Y210" i="9"/>
  <c r="Y211" i="9"/>
  <c r="Y212" i="9"/>
  <c r="Y213" i="9"/>
  <c r="Y214" i="9"/>
  <c r="Y215" i="9"/>
  <c r="Y216" i="9"/>
  <c r="Y217" i="9"/>
  <c r="Y218" i="9"/>
  <c r="Y219" i="9"/>
  <c r="Y220" i="9"/>
  <c r="Y221" i="9"/>
  <c r="Y222" i="9"/>
  <c r="Y223" i="9"/>
  <c r="Y224" i="9"/>
  <c r="Y225" i="9"/>
  <c r="Y226" i="9"/>
  <c r="Y227" i="9"/>
  <c r="Y228" i="9"/>
  <c r="Y229" i="9"/>
  <c r="Y230" i="9"/>
  <c r="Y231" i="9"/>
  <c r="Y232" i="9"/>
  <c r="Y233" i="9"/>
  <c r="Y234" i="9"/>
  <c r="Y235" i="9"/>
  <c r="Y236" i="9"/>
  <c r="Y237" i="9"/>
  <c r="Y238" i="9"/>
  <c r="Y239" i="9"/>
  <c r="Y240" i="9"/>
  <c r="Y241" i="9"/>
  <c r="Y242" i="9"/>
  <c r="Y243" i="9"/>
  <c r="Y244" i="9"/>
  <c r="Y245" i="9"/>
  <c r="Y246" i="9"/>
  <c r="Y247" i="9"/>
  <c r="Y248" i="9"/>
  <c r="Y249" i="9"/>
  <c r="Y250" i="9"/>
  <c r="Y251" i="9"/>
  <c r="Y252" i="9"/>
  <c r="Y253" i="9"/>
  <c r="Y254" i="9"/>
  <c r="Y255" i="9"/>
  <c r="Y256" i="9"/>
  <c r="Y257" i="9"/>
  <c r="Y258" i="9"/>
  <c r="Y259" i="9"/>
  <c r="Y260" i="9"/>
  <c r="Y261" i="9"/>
  <c r="Y262" i="9"/>
  <c r="Y263" i="9"/>
  <c r="Y264" i="9"/>
  <c r="Y265" i="9"/>
  <c r="Y266" i="9"/>
  <c r="Y267" i="9"/>
  <c r="Y268" i="9"/>
  <c r="Y269" i="9"/>
  <c r="Y270" i="9"/>
  <c r="Y271" i="9"/>
  <c r="Y272" i="9"/>
  <c r="Y273" i="9"/>
  <c r="Y274" i="9"/>
  <c r="Y275" i="9"/>
  <c r="Y276" i="9"/>
  <c r="Y277" i="9"/>
  <c r="Y278" i="9"/>
  <c r="Y279" i="9"/>
  <c r="Y280" i="9"/>
  <c r="Y281" i="9"/>
  <c r="Y282" i="9"/>
  <c r="Y283" i="9"/>
  <c r="Y284" i="9"/>
  <c r="Y285" i="9"/>
  <c r="Y286" i="9"/>
  <c r="Y287" i="9"/>
  <c r="Y288" i="9"/>
  <c r="Y289" i="9"/>
  <c r="Y290" i="9"/>
  <c r="Y291" i="9"/>
  <c r="Y292" i="9"/>
  <c r="Y293" i="9"/>
  <c r="Y294" i="9"/>
  <c r="Y295" i="9"/>
  <c r="Y296" i="9"/>
  <c r="Y297" i="9"/>
  <c r="Y298" i="9"/>
  <c r="Y299" i="9"/>
  <c r="Y300" i="9"/>
  <c r="Y301" i="9"/>
  <c r="Y302" i="9"/>
  <c r="Y303" i="9"/>
  <c r="Y304" i="9"/>
  <c r="Y305" i="9"/>
  <c r="Y306" i="9"/>
  <c r="Y307" i="9"/>
  <c r="Y308" i="9"/>
  <c r="Y309" i="9"/>
  <c r="Y310" i="9"/>
  <c r="Y311" i="9"/>
  <c r="Y312" i="9"/>
  <c r="Y313" i="9"/>
  <c r="Y314" i="9"/>
  <c r="Y315" i="9"/>
  <c r="Y316" i="9"/>
  <c r="Y317" i="9"/>
  <c r="Y318" i="9"/>
  <c r="Y319" i="9"/>
  <c r="Y320" i="9"/>
  <c r="Y321" i="9"/>
  <c r="Y322" i="9"/>
  <c r="Y323" i="9"/>
  <c r="Y324" i="9"/>
  <c r="Y325" i="9"/>
  <c r="Y326" i="9"/>
  <c r="Y327" i="9"/>
  <c r="Y328" i="9"/>
  <c r="Y329" i="9"/>
  <c r="Y330" i="9"/>
  <c r="Y331" i="9"/>
  <c r="Y332" i="9"/>
  <c r="Y333" i="9"/>
  <c r="Y334" i="9"/>
  <c r="Y335" i="9"/>
  <c r="Y336" i="9"/>
  <c r="Y337" i="9"/>
  <c r="Y338" i="9"/>
  <c r="Y339" i="9"/>
  <c r="Y340" i="9"/>
  <c r="Y341" i="9"/>
  <c r="Y342" i="9"/>
  <c r="Y343" i="9"/>
  <c r="Y344" i="9"/>
  <c r="Y345" i="9"/>
  <c r="Y346" i="9"/>
  <c r="Y347" i="9"/>
  <c r="Y348" i="9"/>
  <c r="Y349" i="9"/>
  <c r="Y350" i="9"/>
  <c r="Y351" i="9"/>
  <c r="Y352" i="9"/>
  <c r="Y360" i="9"/>
  <c r="Y364" i="9"/>
  <c r="Y368" i="9"/>
  <c r="Y372" i="9"/>
  <c r="Y376" i="9"/>
  <c r="Y380" i="9"/>
  <c r="Y381" i="9"/>
  <c r="Y382" i="9"/>
  <c r="Y353" i="9"/>
  <c r="Y384" i="9"/>
  <c r="Y385" i="9"/>
  <c r="Y386" i="9"/>
  <c r="Y356" i="9"/>
  <c r="Y388" i="9"/>
  <c r="Y389" i="9"/>
  <c r="Y390" i="9"/>
  <c r="Y361" i="9"/>
  <c r="Y392" i="9"/>
  <c r="Y393" i="9"/>
  <c r="Y394" i="9"/>
  <c r="Y395" i="9"/>
  <c r="Y396" i="9"/>
  <c r="Y397" i="9"/>
  <c r="Y398" i="9"/>
  <c r="Y399" i="9"/>
  <c r="Y400" i="9"/>
  <c r="Y401" i="9"/>
  <c r="Y402" i="9"/>
  <c r="Y403" i="9"/>
  <c r="Y404" i="9"/>
  <c r="Y405" i="9"/>
  <c r="Y406" i="9"/>
  <c r="Y407" i="9"/>
  <c r="Y408" i="9"/>
  <c r="Y409" i="9"/>
  <c r="Y410" i="9"/>
  <c r="Y411" i="9"/>
  <c r="Y412" i="9"/>
  <c r="Y413" i="9"/>
  <c r="Y414" i="9"/>
  <c r="Y415" i="9"/>
  <c r="Y416" i="9"/>
  <c r="Y417" i="9"/>
  <c r="Y418" i="9"/>
  <c r="Y419" i="9"/>
  <c r="Y420" i="9"/>
  <c r="Y421" i="9"/>
  <c r="Y422" i="9"/>
  <c r="Y423" i="9"/>
  <c r="Y424" i="9"/>
  <c r="Y425" i="9"/>
  <c r="Y426" i="9"/>
  <c r="Y427" i="9"/>
  <c r="Y428" i="9"/>
  <c r="Y429" i="9"/>
  <c r="Y430" i="9"/>
  <c r="Y431" i="9"/>
  <c r="Y432" i="9"/>
  <c r="Y433" i="9"/>
  <c r="Y434" i="9"/>
  <c r="Y435" i="9"/>
  <c r="Y436" i="9"/>
  <c r="Y437" i="9"/>
  <c r="Y438" i="9"/>
  <c r="Y439" i="9"/>
  <c r="Y440" i="9"/>
  <c r="Y441" i="9"/>
  <c r="Y442" i="9"/>
  <c r="Y443" i="9"/>
  <c r="Y444" i="9"/>
  <c r="Y445" i="9"/>
  <c r="Y446" i="9"/>
  <c r="Y447" i="9"/>
  <c r="Y448" i="9"/>
  <c r="Y449" i="9"/>
  <c r="Y450" i="9"/>
  <c r="Y451" i="9"/>
  <c r="Y452" i="9"/>
  <c r="Y453" i="9"/>
  <c r="Y454" i="9"/>
  <c r="Y455" i="9"/>
  <c r="Y456" i="9"/>
  <c r="Y457" i="9"/>
  <c r="Y458" i="9"/>
  <c r="Y459" i="9"/>
  <c r="Y460" i="9"/>
  <c r="Y461" i="9"/>
  <c r="Y462" i="9"/>
  <c r="Y463" i="9"/>
  <c r="Y464" i="9"/>
  <c r="Y465" i="9"/>
  <c r="Y466" i="9"/>
  <c r="Y467" i="9"/>
  <c r="Y468" i="9"/>
  <c r="Y469" i="9"/>
  <c r="Y470" i="9"/>
  <c r="Y471" i="9"/>
  <c r="Y472" i="9"/>
  <c r="Y473" i="9"/>
  <c r="Y474" i="9"/>
  <c r="Y475" i="9"/>
  <c r="Y476" i="9"/>
  <c r="Y477" i="9"/>
  <c r="Y478" i="9"/>
  <c r="Y479" i="9"/>
  <c r="Y480" i="9"/>
  <c r="Y481" i="9"/>
  <c r="Y482" i="9"/>
  <c r="Y483" i="9"/>
  <c r="Y484" i="9"/>
  <c r="Y485" i="9"/>
  <c r="Y486" i="9"/>
  <c r="Y487" i="9"/>
  <c r="Y488" i="9"/>
  <c r="Y489" i="9"/>
  <c r="Y490" i="9"/>
  <c r="Y491" i="9"/>
  <c r="Y492" i="9"/>
  <c r="Y493" i="9"/>
  <c r="Y494" i="9"/>
  <c r="Y495" i="9"/>
  <c r="Y496" i="9"/>
  <c r="Y497" i="9"/>
  <c r="Y498" i="9"/>
  <c r="Y499" i="9"/>
  <c r="Y500" i="9"/>
  <c r="Y501" i="9"/>
  <c r="Y502" i="9"/>
  <c r="Y503" i="9"/>
  <c r="Y504" i="9"/>
  <c r="Y505" i="9"/>
  <c r="Y506" i="9"/>
  <c r="Y507" i="9"/>
  <c r="Y508" i="9"/>
  <c r="Y509" i="9"/>
  <c r="Y510" i="9"/>
  <c r="Y511" i="9"/>
  <c r="Y512" i="9"/>
  <c r="Y513" i="9"/>
  <c r="Y514" i="9"/>
  <c r="Y515" i="9"/>
  <c r="Y516" i="9"/>
  <c r="Y517" i="9"/>
  <c r="Y518" i="9"/>
  <c r="Y519" i="9"/>
  <c r="Y520" i="9"/>
  <c r="Y521" i="9"/>
  <c r="Y522" i="9"/>
  <c r="Y523" i="9"/>
  <c r="Y524" i="9"/>
  <c r="Y525" i="9"/>
  <c r="Y526" i="9"/>
  <c r="Y527" i="9"/>
  <c r="Y528" i="9"/>
  <c r="Y529" i="9"/>
  <c r="Y530" i="9"/>
  <c r="Y531" i="9"/>
  <c r="Y532" i="9"/>
  <c r="Y533" i="9"/>
  <c r="Y534" i="9"/>
  <c r="Y535" i="9"/>
  <c r="Y536" i="9"/>
  <c r="Y537" i="9"/>
  <c r="Y538" i="9"/>
  <c r="Y539" i="9"/>
  <c r="Y540" i="9"/>
  <c r="Y541" i="9"/>
  <c r="Y542" i="9"/>
  <c r="Y543" i="9"/>
  <c r="Y544" i="9"/>
  <c r="Y545" i="9"/>
  <c r="Y546" i="9"/>
  <c r="Y547" i="9"/>
  <c r="Y548" i="9"/>
  <c r="Y549" i="9"/>
  <c r="Y550" i="9"/>
  <c r="Y551" i="9"/>
  <c r="Y552" i="9"/>
  <c r="Y553" i="9"/>
  <c r="Y554" i="9"/>
  <c r="Y555" i="9"/>
  <c r="Y556" i="9"/>
  <c r="Y557" i="9"/>
  <c r="Y558" i="9"/>
  <c r="Y559" i="9"/>
  <c r="Y560" i="9"/>
  <c r="Y561" i="9"/>
  <c r="Y562" i="9"/>
  <c r="Y563" i="9"/>
  <c r="Y564" i="9"/>
  <c r="Y565" i="9"/>
  <c r="Y566" i="9"/>
  <c r="Y567" i="9"/>
  <c r="Y568" i="9"/>
  <c r="Y569" i="9"/>
  <c r="Y570" i="9"/>
  <c r="Y571" i="9"/>
  <c r="Y572" i="9"/>
  <c r="Y573" i="9"/>
  <c r="Y574" i="9"/>
  <c r="Y575" i="9"/>
  <c r="Y576" i="9"/>
  <c r="Y577" i="9"/>
  <c r="Y578" i="9"/>
  <c r="Y579" i="9"/>
  <c r="Y580" i="9"/>
  <c r="Y581" i="9"/>
  <c r="Y582" i="9"/>
  <c r="Y583" i="9"/>
  <c r="Y584" i="9"/>
  <c r="Y585" i="9"/>
  <c r="Y586" i="9"/>
  <c r="Y587" i="9"/>
  <c r="Y588" i="9"/>
  <c r="Y589" i="9"/>
  <c r="Y590" i="9"/>
  <c r="Y591" i="9"/>
  <c r="Y592" i="9"/>
  <c r="Y593" i="9"/>
  <c r="Y594" i="9"/>
  <c r="Y595" i="9"/>
  <c r="Y596" i="9"/>
  <c r="Y597" i="9"/>
  <c r="Y598" i="9"/>
  <c r="Y599" i="9"/>
  <c r="Y600" i="9"/>
  <c r="Y601" i="9"/>
  <c r="Y602" i="9"/>
  <c r="Y603" i="9"/>
  <c r="Y604" i="9"/>
  <c r="Y605" i="9"/>
  <c r="Y606" i="9"/>
  <c r="Y607" i="9"/>
  <c r="Y608" i="9"/>
  <c r="Y609" i="9"/>
  <c r="Y610" i="9"/>
  <c r="Y611" i="9"/>
  <c r="Y612" i="9"/>
  <c r="Y613" i="9"/>
  <c r="Y614" i="9"/>
  <c r="Y615" i="9"/>
  <c r="Y616" i="9"/>
  <c r="Y617" i="9"/>
  <c r="Y618" i="9"/>
  <c r="Y619" i="9"/>
  <c r="Y620" i="9"/>
  <c r="Y621" i="9"/>
  <c r="Y622" i="9"/>
  <c r="Y623" i="9"/>
  <c r="Y624" i="9"/>
  <c r="Y625" i="9"/>
  <c r="Y626" i="9"/>
  <c r="Y627" i="9"/>
  <c r="Y628" i="9"/>
  <c r="Y357" i="9"/>
  <c r="Y629" i="9"/>
  <c r="Y630" i="9"/>
  <c r="Y631" i="9"/>
  <c r="Y632" i="9"/>
  <c r="Y633" i="9"/>
  <c r="Y634" i="9"/>
  <c r="Y635" i="9"/>
  <c r="Y636" i="9"/>
  <c r="Y637" i="9"/>
  <c r="Y638" i="9"/>
  <c r="Y639" i="9"/>
  <c r="Y640" i="9"/>
  <c r="Y641" i="9"/>
  <c r="Y642" i="9"/>
  <c r="Y643" i="9"/>
  <c r="Y644" i="9"/>
  <c r="Y645" i="9"/>
  <c r="Y646" i="9"/>
  <c r="Y647" i="9"/>
  <c r="Y648" i="9"/>
  <c r="Y649" i="9"/>
  <c r="Y650" i="9"/>
  <c r="Y651" i="9"/>
  <c r="Y652" i="9"/>
  <c r="Y653" i="9"/>
  <c r="Y654" i="9"/>
  <c r="Y655" i="9"/>
  <c r="Y656" i="9"/>
  <c r="Y657" i="9"/>
  <c r="Y658" i="9"/>
  <c r="Y659" i="9"/>
  <c r="Y660" i="9"/>
  <c r="Y661" i="9"/>
  <c r="Y662" i="9"/>
  <c r="Y663" i="9"/>
  <c r="Y664" i="9"/>
  <c r="Y665" i="9"/>
  <c r="Y666" i="9"/>
  <c r="Y667" i="9"/>
  <c r="Y668" i="9"/>
  <c r="Y669" i="9"/>
  <c r="Y670" i="9"/>
  <c r="Y671" i="9"/>
  <c r="Y672" i="9"/>
  <c r="Y673" i="9"/>
  <c r="Y674" i="9"/>
  <c r="Y675" i="9"/>
  <c r="Y676" i="9"/>
  <c r="Y677" i="9"/>
  <c r="Y678" i="9"/>
  <c r="Y679" i="9"/>
  <c r="Y680" i="9"/>
  <c r="Y681" i="9"/>
  <c r="Y682" i="9"/>
  <c r="Y683" i="9"/>
  <c r="Y684" i="9"/>
  <c r="Y685" i="9"/>
  <c r="Y686" i="9"/>
  <c r="Y687" i="9"/>
  <c r="Y688" i="9"/>
  <c r="Y689" i="9"/>
  <c r="Y690" i="9"/>
  <c r="Y691" i="9"/>
  <c r="Y692" i="9"/>
  <c r="Y693" i="9"/>
  <c r="Y694" i="9"/>
  <c r="Y695" i="9"/>
  <c r="Y696" i="9"/>
  <c r="Y697" i="9"/>
  <c r="Y698" i="9"/>
  <c r="Y699" i="9"/>
  <c r="Y700" i="9"/>
  <c r="Y701" i="9"/>
  <c r="Y702" i="9"/>
  <c r="Y703" i="9"/>
  <c r="Y704" i="9"/>
  <c r="Y705" i="9"/>
  <c r="Y706" i="9"/>
  <c r="Y707" i="9"/>
  <c r="Y708" i="9"/>
  <c r="Y709" i="9"/>
  <c r="Y710" i="9"/>
  <c r="Y711" i="9"/>
  <c r="Y712" i="9"/>
  <c r="Y713" i="9"/>
  <c r="Y714" i="9"/>
  <c r="Y715" i="9"/>
  <c r="Y716" i="9"/>
  <c r="Y717" i="9"/>
  <c r="Y718" i="9"/>
  <c r="Y719" i="9"/>
  <c r="Y720" i="9"/>
  <c r="Y721" i="9"/>
  <c r="Y722" i="9"/>
  <c r="Y723" i="9"/>
  <c r="Y724" i="9"/>
  <c r="Y725" i="9"/>
  <c r="Y726" i="9"/>
  <c r="Y727" i="9"/>
  <c r="Y728" i="9"/>
  <c r="Y729" i="9"/>
  <c r="Y730" i="9"/>
  <c r="Y731" i="9"/>
  <c r="Y732" i="9"/>
  <c r="Y733" i="9"/>
  <c r="Y734" i="9"/>
  <c r="Y735" i="9"/>
  <c r="Y736" i="9"/>
  <c r="Y737" i="9"/>
  <c r="Y738" i="9"/>
  <c r="Y739" i="9"/>
  <c r="Y764" i="9"/>
  <c r="Y765" i="9"/>
  <c r="Y790" i="9"/>
  <c r="Y791" i="9"/>
  <c r="Y792" i="9"/>
  <c r="Y793" i="9"/>
  <c r="Y794" i="9"/>
  <c r="Y795" i="9"/>
  <c r="Y796" i="9"/>
  <c r="Y797" i="9"/>
  <c r="Y798" i="9"/>
  <c r="Y799" i="9"/>
  <c r="Y800" i="9"/>
  <c r="Y801" i="9"/>
  <c r="Y802" i="9"/>
  <c r="Y803" i="9"/>
  <c r="Y804" i="9"/>
  <c r="Y805" i="9"/>
  <c r="Y806" i="9"/>
  <c r="Y807" i="9"/>
  <c r="Y808" i="9"/>
  <c r="Y809" i="9"/>
  <c r="Y810" i="9"/>
  <c r="Y811" i="9"/>
  <c r="Y812" i="9"/>
  <c r="Y813" i="9"/>
  <c r="Y814" i="9"/>
  <c r="Y815" i="9"/>
  <c r="Y816" i="9"/>
  <c r="Y817" i="9"/>
  <c r="Y818" i="9"/>
  <c r="Y819" i="9"/>
  <c r="Y820" i="9"/>
  <c r="Y821" i="9"/>
  <c r="Y822" i="9"/>
  <c r="Y823" i="9"/>
  <c r="Y824" i="9"/>
  <c r="Y825" i="9"/>
  <c r="Y826" i="9"/>
  <c r="Y827" i="9"/>
  <c r="Y828" i="9"/>
  <c r="Y829" i="9"/>
  <c r="Y830" i="9"/>
  <c r="Y831" i="9"/>
  <c r="Y832" i="9"/>
  <c r="Y833" i="9"/>
  <c r="Y834" i="9"/>
  <c r="Y835" i="9"/>
  <c r="Y836" i="9"/>
  <c r="Y837" i="9"/>
  <c r="Y838" i="9"/>
  <c r="Y839" i="9"/>
  <c r="Y840" i="9"/>
  <c r="Y841" i="9"/>
  <c r="Y842" i="9"/>
  <c r="Y843" i="9"/>
  <c r="Y844" i="9"/>
  <c r="Y845" i="9"/>
  <c r="Y846" i="9"/>
  <c r="Y847" i="9"/>
  <c r="Y848" i="9"/>
  <c r="Y849" i="9"/>
  <c r="Y850" i="9"/>
  <c r="Y851" i="9"/>
  <c r="Y852" i="9"/>
  <c r="Y853" i="9"/>
  <c r="Y854" i="9"/>
  <c r="Y855" i="9"/>
  <c r="Y856" i="9"/>
  <c r="Y857" i="9"/>
  <c r="Y858" i="9"/>
  <c r="Y859" i="9"/>
  <c r="Y860" i="9"/>
  <c r="Y861" i="9"/>
  <c r="Y862" i="9"/>
  <c r="Y863" i="9"/>
  <c r="Y864" i="9"/>
  <c r="Y865" i="9"/>
  <c r="Y866" i="9"/>
  <c r="Y867" i="9"/>
  <c r="Y868" i="9"/>
  <c r="Y869" i="9"/>
  <c r="Y870" i="9"/>
  <c r="Y871" i="9"/>
  <c r="Y872" i="9"/>
  <c r="Y873" i="9"/>
  <c r="Y874" i="9"/>
  <c r="Y875" i="9"/>
  <c r="Y876" i="9"/>
  <c r="Y877" i="9"/>
  <c r="Y878" i="9"/>
  <c r="Y879" i="9"/>
  <c r="Y880" i="9"/>
  <c r="Y881" i="9"/>
  <c r="Y882" i="9"/>
  <c r="Y883" i="9"/>
  <c r="Y884" i="9"/>
  <c r="Y885" i="9"/>
  <c r="Y886" i="9"/>
  <c r="Y887" i="9"/>
  <c r="Y888" i="9"/>
  <c r="Y889" i="9"/>
  <c r="Y890" i="9"/>
  <c r="Y891" i="9"/>
  <c r="Y892" i="9"/>
  <c r="Y893" i="9"/>
  <c r="Y894" i="9"/>
  <c r="Y895" i="9"/>
  <c r="Y896" i="9"/>
  <c r="Y897" i="9"/>
  <c r="Y898" i="9"/>
  <c r="Y899" i="9"/>
  <c r="Y900" i="9"/>
  <c r="Y901" i="9"/>
  <c r="Y902" i="9"/>
  <c r="Y903" i="9"/>
  <c r="Y904" i="9"/>
  <c r="Y905" i="9"/>
  <c r="Y906" i="9"/>
  <c r="Y907" i="9"/>
  <c r="Y908" i="9"/>
  <c r="Y909" i="9"/>
  <c r="Y910" i="9"/>
  <c r="Y911" i="9"/>
  <c r="Y912" i="9"/>
  <c r="Y913" i="9"/>
  <c r="Y914" i="9"/>
  <c r="Y915" i="9"/>
  <c r="Y916" i="9"/>
  <c r="Y917" i="9"/>
  <c r="Y918" i="9"/>
  <c r="Y919" i="9"/>
  <c r="Y920" i="9"/>
  <c r="Y921" i="9"/>
  <c r="Y922" i="9"/>
  <c r="Y923" i="9"/>
  <c r="Y924" i="9"/>
  <c r="Y925" i="9"/>
  <c r="Y926" i="9"/>
  <c r="Y927" i="9"/>
  <c r="Y928" i="9"/>
  <c r="Y929" i="9"/>
  <c r="Y930" i="9"/>
  <c r="Y931" i="9"/>
  <c r="Y932" i="9"/>
  <c r="Y933" i="9"/>
  <c r="Y934" i="9"/>
  <c r="Y935" i="9"/>
  <c r="Y936" i="9"/>
  <c r="Y937" i="9"/>
  <c r="Y938" i="9"/>
  <c r="Y939" i="9"/>
  <c r="Y940" i="9"/>
  <c r="Y941" i="9"/>
  <c r="Y942" i="9"/>
  <c r="Y943" i="9"/>
  <c r="Y944" i="9"/>
  <c r="Y945" i="9"/>
  <c r="Y946" i="9"/>
  <c r="Y947" i="9"/>
  <c r="Y948" i="9"/>
  <c r="Y949" i="9"/>
  <c r="Y950" i="9"/>
  <c r="Y951" i="9"/>
  <c r="Y952" i="9"/>
  <c r="Y953" i="9"/>
  <c r="Y954" i="9"/>
  <c r="Y955" i="9"/>
  <c r="Y956" i="9"/>
  <c r="Y957" i="9"/>
  <c r="Y958" i="9"/>
  <c r="Y959" i="9"/>
  <c r="Y960" i="9"/>
  <c r="Y961" i="9"/>
  <c r="Y962" i="9"/>
  <c r="Y963" i="9"/>
  <c r="Y964" i="9"/>
  <c r="Y965" i="9"/>
  <c r="Y966" i="9"/>
  <c r="Y967" i="9"/>
  <c r="Y968" i="9"/>
  <c r="Y969" i="9"/>
  <c r="Y970" i="9"/>
  <c r="Y971" i="9"/>
  <c r="Y972" i="9"/>
  <c r="Y973" i="9"/>
  <c r="Y974" i="9"/>
  <c r="Y975" i="9"/>
  <c r="Y976" i="9"/>
  <c r="Y977" i="9"/>
  <c r="Y978" i="9"/>
  <c r="Y979" i="9"/>
  <c r="Y980" i="9"/>
  <c r="Y981" i="9"/>
  <c r="Y982" i="9"/>
  <c r="Y983" i="9"/>
  <c r="Y984" i="9"/>
  <c r="Y985" i="9"/>
  <c r="Y986" i="9"/>
  <c r="Y987" i="9"/>
  <c r="Y988" i="9"/>
  <c r="Y989" i="9"/>
  <c r="Y990" i="9"/>
  <c r="Y991" i="9"/>
  <c r="Y992" i="9"/>
  <c r="Y993" i="9"/>
  <c r="Y994" i="9"/>
  <c r="Y995" i="9"/>
  <c r="Y996" i="9"/>
  <c r="Y997" i="9"/>
  <c r="Y998" i="9"/>
  <c r="Y999" i="9"/>
  <c r="Y1000" i="9"/>
  <c r="Y1001" i="9"/>
  <c r="Y1002" i="9"/>
  <c r="Y1003" i="9"/>
  <c r="Y1004" i="9"/>
  <c r="Y1005" i="9"/>
  <c r="Y1006" i="9"/>
  <c r="Y1007" i="9"/>
  <c r="Y1008" i="9"/>
  <c r="Y1009" i="9"/>
  <c r="Y1010" i="9"/>
  <c r="Y1011" i="9"/>
  <c r="Y1012" i="9"/>
  <c r="Y1013" i="9"/>
  <c r="Y1014" i="9"/>
  <c r="Y1015" i="9"/>
  <c r="Y1016" i="9"/>
  <c r="Y1017" i="9"/>
  <c r="Y1018" i="9"/>
  <c r="Y1019" i="9"/>
  <c r="Y1020" i="9"/>
  <c r="Y1021" i="9"/>
  <c r="Y1022" i="9"/>
  <c r="Y1023" i="9"/>
  <c r="Y1024" i="9"/>
  <c r="Y1025" i="9"/>
  <c r="Y1026" i="9"/>
  <c r="Y1027" i="9"/>
  <c r="Y1028" i="9"/>
  <c r="Y1029" i="9"/>
  <c r="Y1030" i="9"/>
  <c r="Y1031" i="9"/>
  <c r="Y1032" i="9"/>
  <c r="Y1033" i="9"/>
  <c r="Y1034" i="9"/>
  <c r="Y1035" i="9"/>
  <c r="Y1036" i="9"/>
  <c r="Y1037" i="9"/>
  <c r="Y1038" i="9"/>
  <c r="Y1039" i="9"/>
  <c r="Y1040" i="9"/>
  <c r="Y1041" i="9"/>
  <c r="Y1042" i="9"/>
  <c r="Y1043" i="9"/>
  <c r="Y1044" i="9"/>
  <c r="Y1045" i="9"/>
  <c r="Y1046" i="9"/>
  <c r="Y1047" i="9"/>
  <c r="Y1048" i="9"/>
  <c r="Y1049" i="9"/>
  <c r="Y1050" i="9"/>
  <c r="Y1051" i="9"/>
  <c r="Y1052" i="9"/>
  <c r="Y1053" i="9"/>
  <c r="Y1054" i="9"/>
  <c r="Y1055" i="9"/>
  <c r="Y1056" i="9"/>
  <c r="Y1057" i="9"/>
  <c r="Y1058" i="9"/>
  <c r="Y1059" i="9"/>
  <c r="Y1060" i="9"/>
  <c r="Y1061" i="9"/>
  <c r="Y1062" i="9"/>
  <c r="Y1063" i="9"/>
  <c r="Y1064" i="9"/>
  <c r="Y1065" i="9"/>
  <c r="Y1066" i="9"/>
  <c r="Y1067" i="9"/>
  <c r="Y1068" i="9"/>
  <c r="Y1069" i="9"/>
  <c r="Y1070" i="9"/>
  <c r="Y1071" i="9"/>
  <c r="Y1072" i="9"/>
  <c r="Y1073" i="9"/>
  <c r="Y1074" i="9"/>
  <c r="Y1075" i="9"/>
  <c r="Y1076" i="9"/>
  <c r="Y1077" i="9"/>
  <c r="Y1078" i="9"/>
  <c r="Y1079" i="9"/>
  <c r="Y1080" i="9"/>
  <c r="Y1081" i="9"/>
  <c r="Y1082" i="9"/>
  <c r="Y1083" i="9"/>
  <c r="Y1084" i="9"/>
  <c r="Y1085" i="9"/>
  <c r="Y1086" i="9"/>
  <c r="Y1087" i="9"/>
  <c r="Y1088" i="9"/>
  <c r="Y1089" i="9"/>
  <c r="Y1090" i="9"/>
  <c r="Y1091" i="9"/>
  <c r="Y1092" i="9"/>
  <c r="Y1093" i="9"/>
  <c r="Y1094" i="9"/>
  <c r="Y1095" i="9"/>
  <c r="Y1096" i="9"/>
  <c r="Y1097" i="9"/>
  <c r="Y1098" i="9"/>
  <c r="Y1099" i="9"/>
  <c r="Y1100" i="9"/>
  <c r="Y1101" i="9"/>
  <c r="Y1102" i="9"/>
  <c r="Y1103" i="9"/>
  <c r="Y1104" i="9"/>
  <c r="Y1105" i="9"/>
  <c r="Y1106" i="9"/>
  <c r="Y1107" i="9"/>
  <c r="Y1108" i="9"/>
  <c r="Y1109" i="9"/>
  <c r="Y1110" i="9"/>
  <c r="Y1111" i="9"/>
  <c r="Y1112" i="9"/>
  <c r="Y1113" i="9"/>
  <c r="Y1114" i="9"/>
  <c r="Y1115" i="9"/>
  <c r="Y1116" i="9"/>
  <c r="Y1117" i="9"/>
  <c r="Y1118" i="9"/>
  <c r="Y1119" i="9"/>
  <c r="Y1120" i="9"/>
  <c r="Y1121" i="9"/>
  <c r="Y1122" i="9"/>
  <c r="Y1123" i="9"/>
  <c r="Y1124" i="9"/>
  <c r="Y1125" i="9"/>
  <c r="Y1126" i="9"/>
  <c r="Y1127" i="9"/>
  <c r="Y1128" i="9"/>
  <c r="Y1129" i="9"/>
  <c r="Y1130" i="9"/>
  <c r="Y1131" i="9"/>
  <c r="Y1132" i="9"/>
  <c r="Y1133" i="9"/>
  <c r="Y1134" i="9"/>
  <c r="Y1135" i="9"/>
  <c r="Y1136" i="9"/>
  <c r="Y1137" i="9"/>
  <c r="Y1138" i="9"/>
  <c r="Y1139" i="9"/>
  <c r="Y1140" i="9"/>
  <c r="Y1141" i="9"/>
  <c r="Y1142" i="9"/>
  <c r="Y1143" i="9"/>
  <c r="Y1144" i="9"/>
  <c r="Y1145" i="9"/>
  <c r="Y1146" i="9"/>
  <c r="Y1147" i="9"/>
  <c r="Y1148" i="9"/>
  <c r="Y1149" i="9"/>
  <c r="Y1150" i="9"/>
  <c r="Y1151" i="9"/>
  <c r="Y1152" i="9"/>
  <c r="Y1153" i="9"/>
  <c r="Y1154" i="9"/>
  <c r="Y1155" i="9"/>
  <c r="Y1156" i="9"/>
  <c r="Y1157" i="9"/>
  <c r="Y1158" i="9"/>
  <c r="Y1159" i="9"/>
  <c r="Y1160" i="9"/>
  <c r="Y1161" i="9"/>
  <c r="Y1162" i="9"/>
  <c r="Y1163" i="9"/>
  <c r="Y1164" i="9"/>
  <c r="Y1165" i="9"/>
  <c r="Y1166" i="9"/>
  <c r="Y1167" i="9"/>
  <c r="Y1168" i="9"/>
  <c r="Y1169" i="9"/>
  <c r="Y1170" i="9"/>
  <c r="Y1171" i="9"/>
  <c r="Y1172" i="9"/>
  <c r="Y1173" i="9"/>
  <c r="Y1174" i="9"/>
  <c r="Y1175" i="9"/>
  <c r="Y1176" i="9"/>
  <c r="Y1177" i="9"/>
  <c r="Y1178" i="9"/>
  <c r="Y1179" i="9"/>
  <c r="Y1180" i="9"/>
  <c r="Y1181" i="9"/>
  <c r="Y1182" i="9"/>
  <c r="Y1183" i="9"/>
  <c r="Y1184" i="9"/>
  <c r="Y1185" i="9"/>
  <c r="Y1186" i="9"/>
  <c r="Y1187" i="9"/>
  <c r="Y1188" i="9"/>
  <c r="Y1189" i="9"/>
  <c r="Y1190" i="9"/>
  <c r="Y1191" i="9"/>
  <c r="Y1192" i="9"/>
  <c r="Y1193" i="9"/>
  <c r="Y1194" i="9"/>
  <c r="Y1195" i="9"/>
  <c r="Y1196" i="9"/>
  <c r="Y1197" i="9"/>
  <c r="Y1198" i="9"/>
  <c r="Y1199" i="9"/>
  <c r="Y1200" i="9"/>
  <c r="Y1201" i="9"/>
  <c r="Y1202" i="9"/>
  <c r="Y1203" i="9"/>
  <c r="Y1204" i="9"/>
  <c r="Y1205" i="9"/>
  <c r="Y1206" i="9"/>
  <c r="Y1207" i="9"/>
  <c r="Y1208" i="9"/>
  <c r="Y1209" i="9"/>
  <c r="Y1210" i="9"/>
  <c r="Y1211" i="9"/>
  <c r="Y1212" i="9"/>
  <c r="Y1213" i="9"/>
  <c r="Y1214" i="9"/>
  <c r="Y1215" i="9"/>
  <c r="Y1216" i="9"/>
  <c r="Y1217" i="9"/>
  <c r="Y1218" i="9"/>
  <c r="Y1219" i="9"/>
  <c r="Y1220" i="9"/>
  <c r="Y1221" i="9"/>
  <c r="Y1222" i="9"/>
  <c r="Y1223" i="9"/>
  <c r="Y1224" i="9"/>
  <c r="Y1225" i="9"/>
  <c r="Y1226" i="9"/>
  <c r="Y1227" i="9"/>
  <c r="Y1228" i="9"/>
  <c r="Y1229" i="9"/>
  <c r="Y1230" i="9"/>
  <c r="Y1231" i="9"/>
  <c r="Y1232" i="9"/>
  <c r="Y1233" i="9"/>
  <c r="Y1234" i="9"/>
  <c r="Y1235" i="9"/>
  <c r="Y1236" i="9"/>
  <c r="Y1237" i="9"/>
  <c r="Y1238" i="9"/>
  <c r="Y1239" i="9"/>
  <c r="Y1240" i="9"/>
  <c r="Y1241" i="9"/>
  <c r="Y1242" i="9"/>
  <c r="Y1243" i="9"/>
  <c r="Y1244" i="9"/>
  <c r="Y1245" i="9"/>
  <c r="Y1246" i="9"/>
  <c r="Y1247" i="9"/>
  <c r="Y1248" i="9"/>
  <c r="Y1249" i="9"/>
  <c r="Y1250" i="9"/>
  <c r="Y1251" i="9"/>
  <c r="Y1252" i="9"/>
  <c r="Y1253" i="9"/>
  <c r="Y1254" i="9"/>
  <c r="Y1255" i="9"/>
  <c r="Y1256" i="9"/>
  <c r="Y1257" i="9"/>
  <c r="Y1258" i="9"/>
  <c r="Y1259" i="9"/>
  <c r="Y1260" i="9"/>
  <c r="Y1261" i="9"/>
  <c r="Y1262" i="9"/>
  <c r="Y1263" i="9"/>
  <c r="Y1264" i="9"/>
  <c r="Y1265" i="9"/>
  <c r="Y1266" i="9"/>
  <c r="Y1267" i="9"/>
  <c r="Y1268" i="9"/>
  <c r="Y1269" i="9"/>
  <c r="Y1270" i="9"/>
  <c r="Y1271" i="9"/>
  <c r="Y1272" i="9"/>
  <c r="Y1273" i="9"/>
  <c r="Y1274" i="9"/>
  <c r="Y1275" i="9"/>
  <c r="Y1276" i="9"/>
  <c r="Y1277" i="9"/>
  <c r="Y1278" i="9"/>
  <c r="Y1279" i="9"/>
  <c r="Y1280" i="9"/>
  <c r="Y1281" i="9"/>
  <c r="Y1282" i="9"/>
  <c r="Y1283" i="9"/>
  <c r="Y1284" i="9"/>
  <c r="Y1285" i="9"/>
  <c r="Y1286" i="9"/>
  <c r="Y1287" i="9"/>
  <c r="Y1288" i="9"/>
  <c r="Y1289" i="9"/>
  <c r="Y1290" i="9"/>
  <c r="Y1291" i="9"/>
  <c r="Y1292" i="9"/>
  <c r="Y1293" i="9"/>
  <c r="Y1294" i="9"/>
  <c r="Y1295" i="9"/>
  <c r="Y1296" i="9"/>
  <c r="Y1297" i="9"/>
  <c r="Y1298" i="9"/>
  <c r="Y1299" i="9"/>
  <c r="Y1300" i="9"/>
  <c r="Y1301" i="9"/>
  <c r="Y1302" i="9"/>
  <c r="Y1303" i="9"/>
  <c r="Y1304" i="9"/>
  <c r="Y1305" i="9"/>
  <c r="Y1306" i="9"/>
  <c r="Y1307" i="9"/>
  <c r="Y1308" i="9"/>
  <c r="Y1309" i="9"/>
  <c r="Y1310" i="9"/>
  <c r="Y1311" i="9"/>
  <c r="Y1312" i="9"/>
  <c r="Y1313" i="9"/>
  <c r="Y1314" i="9"/>
  <c r="Y1315" i="9"/>
  <c r="Y1316" i="9"/>
  <c r="Y1317" i="9"/>
  <c r="Y1318" i="9"/>
  <c r="Y1319" i="9"/>
  <c r="Y1320" i="9"/>
  <c r="Y1321" i="9"/>
  <c r="Y1322" i="9"/>
  <c r="Y1323" i="9"/>
  <c r="Y1324" i="9"/>
  <c r="Y1325" i="9"/>
  <c r="Y1326" i="9"/>
  <c r="Y1327" i="9"/>
  <c r="Y1328" i="9"/>
  <c r="Y1329" i="9"/>
  <c r="Y1330" i="9"/>
  <c r="Y1331" i="9"/>
  <c r="Y1332" i="9"/>
  <c r="Y1333" i="9"/>
  <c r="Y1334" i="9"/>
  <c r="Y1335" i="9"/>
  <c r="Y1336" i="9"/>
  <c r="Y1337" i="9"/>
  <c r="Y1338" i="9"/>
  <c r="Y1339" i="9"/>
  <c r="Y1340" i="9"/>
  <c r="Y1341" i="9"/>
  <c r="Y1342" i="9"/>
  <c r="Y1343" i="9"/>
  <c r="Y1344" i="9"/>
  <c r="Y1345" i="9"/>
  <c r="Y1346" i="9"/>
  <c r="Y1347" i="9"/>
  <c r="Y1348" i="9"/>
  <c r="Y1349" i="9"/>
  <c r="Y1350" i="9"/>
  <c r="Y1351" i="9"/>
  <c r="Y1352" i="9"/>
  <c r="Y1353" i="9"/>
  <c r="Y1354" i="9"/>
  <c r="Y1355" i="9"/>
  <c r="Y1356" i="9"/>
  <c r="Y1357" i="9"/>
  <c r="Y1358" i="9"/>
  <c r="Y1359" i="9"/>
  <c r="Y1360" i="9"/>
  <c r="Y1361" i="9"/>
  <c r="Y1362" i="9"/>
  <c r="Y1363" i="9"/>
  <c r="Y1364" i="9"/>
  <c r="Y1365" i="9"/>
  <c r="Y1366" i="9"/>
  <c r="Y1367" i="9"/>
  <c r="Y1368" i="9"/>
  <c r="Y1369" i="9"/>
  <c r="Y1370" i="9"/>
  <c r="Y1371" i="9"/>
  <c r="Y1372" i="9"/>
  <c r="Y1373" i="9"/>
  <c r="Y1374" i="9"/>
  <c r="Y1375" i="9"/>
  <c r="Y1376" i="9"/>
  <c r="Y1377" i="9"/>
  <c r="Y1378" i="9"/>
  <c r="Y1379" i="9"/>
  <c r="Y1380" i="9"/>
  <c r="Y1381" i="9"/>
  <c r="Y1382" i="9"/>
  <c r="Y1383" i="9"/>
  <c r="Y1384" i="9"/>
  <c r="Y1385" i="9"/>
  <c r="Y1386" i="9"/>
  <c r="Y1387" i="9"/>
  <c r="Y1388" i="9"/>
  <c r="Y1389" i="9"/>
  <c r="Y1390" i="9"/>
  <c r="Y1391" i="9"/>
  <c r="Y1392" i="9"/>
  <c r="Y1393" i="9"/>
  <c r="Y1394" i="9"/>
  <c r="Y1395" i="9"/>
  <c r="Y1396" i="9"/>
  <c r="Y1397" i="9"/>
  <c r="Y1398" i="9"/>
  <c r="Y1399" i="9"/>
  <c r="Y1400" i="9"/>
  <c r="Y1401" i="9"/>
  <c r="Y1402" i="9"/>
  <c r="Y1403" i="9"/>
  <c r="Y1404" i="9"/>
  <c r="Y1405" i="9"/>
  <c r="Y1406" i="9"/>
  <c r="Y1407" i="9"/>
  <c r="Y1408" i="9"/>
  <c r="Y1409" i="9"/>
  <c r="Y1410" i="9"/>
  <c r="Y1411" i="9"/>
  <c r="Y1412" i="9"/>
  <c r="Y1413" i="9"/>
  <c r="Y1414" i="9"/>
  <c r="Y1415" i="9"/>
  <c r="Y1416" i="9"/>
  <c r="Y1417" i="9"/>
  <c r="Y1418" i="9"/>
  <c r="Y1419" i="9"/>
  <c r="Y1420" i="9"/>
  <c r="Y1421" i="9"/>
  <c r="Y1422" i="9"/>
  <c r="Y1423" i="9"/>
  <c r="Y1424" i="9"/>
  <c r="Y1425" i="9"/>
  <c r="Y1426" i="9"/>
  <c r="Y1427" i="9"/>
  <c r="Y1428" i="9"/>
  <c r="Y1429" i="9"/>
  <c r="Y1430" i="9"/>
  <c r="Y1431" i="9"/>
  <c r="Y1432" i="9"/>
  <c r="Y1433" i="9"/>
  <c r="Y1434" i="9"/>
  <c r="Y1435" i="9"/>
  <c r="Y1436" i="9"/>
  <c r="Y1437" i="9"/>
  <c r="Y1438" i="9"/>
  <c r="Y1439" i="9"/>
  <c r="Y1440" i="9"/>
  <c r="Y1441" i="9"/>
  <c r="Y1442" i="9"/>
  <c r="Y1443" i="9"/>
  <c r="Y1444" i="9"/>
  <c r="Y1445" i="9"/>
  <c r="Y1446" i="9"/>
  <c r="Y1447" i="9"/>
  <c r="Y1448" i="9"/>
  <c r="Y1449" i="9"/>
  <c r="Y1450" i="9"/>
  <c r="Y1451" i="9"/>
  <c r="Y1452" i="9"/>
  <c r="Y1453" i="9"/>
  <c r="Y1454" i="9"/>
  <c r="Y1455" i="9"/>
  <c r="Y1456" i="9"/>
  <c r="Y1457" i="9"/>
  <c r="Y1458" i="9"/>
  <c r="Y1459" i="9"/>
  <c r="Y1460" i="9"/>
  <c r="Y1461" i="9"/>
  <c r="Y1462" i="9"/>
  <c r="Y1463" i="9"/>
  <c r="Y1464" i="9"/>
  <c r="Y1465" i="9"/>
  <c r="Y1466" i="9"/>
  <c r="Y1467" i="9"/>
  <c r="Y1468" i="9"/>
  <c r="Y1469" i="9"/>
  <c r="Y1470" i="9"/>
  <c r="Y1471" i="9"/>
  <c r="Y1472" i="9"/>
  <c r="Y1473" i="9"/>
  <c r="Y1474" i="9"/>
  <c r="Y1475" i="9"/>
  <c r="Y1476" i="9"/>
  <c r="Y1477" i="9"/>
  <c r="Y1478" i="9"/>
  <c r="Y1479" i="9"/>
  <c r="Y1480" i="9"/>
  <c r="Y1481" i="9"/>
  <c r="Y1482" i="9"/>
  <c r="Y1483" i="9"/>
  <c r="Y1484" i="9"/>
  <c r="Y1485" i="9"/>
  <c r="Y1486" i="9"/>
  <c r="Y1487" i="9"/>
  <c r="Y1488" i="9"/>
  <c r="Y1489" i="9"/>
  <c r="Y1490" i="9"/>
  <c r="Y1491" i="9"/>
  <c r="Y1492" i="9"/>
  <c r="Y1493" i="9"/>
  <c r="Y1494" i="9"/>
  <c r="Y1495" i="9"/>
  <c r="Y1496" i="9"/>
  <c r="Y1497" i="9"/>
  <c r="Y1498" i="9"/>
  <c r="Y1499" i="9"/>
  <c r="Y1500" i="9"/>
  <c r="Y1501" i="9"/>
  <c r="Y1502" i="9"/>
  <c r="Y1503" i="9"/>
  <c r="Y1504" i="9"/>
  <c r="Y1505" i="9"/>
  <c r="Y1506" i="9"/>
  <c r="Y1507" i="9"/>
  <c r="Y1508" i="9"/>
  <c r="Y1509" i="9"/>
  <c r="Y1510" i="9"/>
  <c r="Y1511" i="9"/>
  <c r="Y1512" i="9"/>
  <c r="Y1513" i="9"/>
  <c r="Y1514" i="9"/>
  <c r="Y1515" i="9"/>
  <c r="Y1516" i="9"/>
  <c r="Y1517" i="9"/>
  <c r="Y1518" i="9"/>
  <c r="Y1519" i="9"/>
  <c r="Y1520" i="9"/>
  <c r="Y1521" i="9"/>
  <c r="Y1522" i="9"/>
  <c r="Y1523" i="9"/>
  <c r="Y1524" i="9"/>
  <c r="Y1525" i="9"/>
  <c r="Y1526" i="9"/>
  <c r="Y1527" i="9"/>
  <c r="Y1528" i="9"/>
  <c r="Y1529" i="9"/>
  <c r="Y1530" i="9"/>
  <c r="Y1531" i="9"/>
  <c r="Y1532" i="9"/>
  <c r="Y1533" i="9"/>
  <c r="Y1534" i="9"/>
  <c r="Y1535" i="9"/>
  <c r="Y1536" i="9"/>
  <c r="Y1537" i="9"/>
  <c r="Y1538" i="9"/>
  <c r="Y1539" i="9"/>
  <c r="Y1540" i="9"/>
  <c r="Y1541" i="9"/>
  <c r="Y1542" i="9"/>
  <c r="Y1543" i="9"/>
  <c r="Y1544" i="9"/>
  <c r="Y1545" i="9"/>
  <c r="Y1546" i="9"/>
  <c r="Y1547" i="9"/>
  <c r="Y1548" i="9"/>
  <c r="Y1549" i="9"/>
  <c r="Y1550" i="9"/>
  <c r="Y1551" i="9"/>
  <c r="Y1552" i="9"/>
  <c r="Y1553" i="9"/>
  <c r="Y1554" i="9"/>
  <c r="Y1555" i="9"/>
  <c r="Y1556" i="9"/>
  <c r="Y1557" i="9"/>
  <c r="Y1558" i="9"/>
  <c r="Y1559" i="9"/>
  <c r="Y1560" i="9"/>
  <c r="Y1561" i="9"/>
  <c r="Y1562" i="9"/>
  <c r="Y1563" i="9"/>
  <c r="Y1564" i="9"/>
  <c r="Y1565" i="9"/>
  <c r="Y1566" i="9"/>
  <c r="Y1567" i="9"/>
  <c r="Y1568" i="9"/>
  <c r="Y1569" i="9"/>
  <c r="Y1570" i="9"/>
  <c r="Y1571" i="9"/>
  <c r="Y1572" i="9"/>
  <c r="Y1573" i="9"/>
  <c r="Y1574" i="9"/>
  <c r="Y1575" i="9"/>
  <c r="Y1576" i="9"/>
  <c r="Y1577" i="9"/>
  <c r="Y1578" i="9"/>
  <c r="Y1579" i="9"/>
  <c r="Y1580" i="9"/>
  <c r="Y1581" i="9"/>
  <c r="Y1582" i="9"/>
  <c r="Y1583" i="9"/>
  <c r="Y1584" i="9"/>
  <c r="Y1585" i="9"/>
  <c r="Y1586" i="9"/>
  <c r="Y1587" i="9"/>
  <c r="Y1588" i="9"/>
  <c r="Y1589" i="9"/>
  <c r="Y1590" i="9"/>
  <c r="Y1591" i="9"/>
  <c r="Y1592" i="9"/>
  <c r="Y1593" i="9"/>
  <c r="Y1594" i="9"/>
  <c r="Y1595" i="9"/>
  <c r="Y1596" i="9"/>
  <c r="Y1597" i="9"/>
  <c r="Y1598" i="9"/>
  <c r="Y1599" i="9"/>
  <c r="Y1600" i="9"/>
  <c r="Y1601" i="9"/>
  <c r="Y1602" i="9"/>
  <c r="Y1603" i="9"/>
  <c r="Y1604" i="9"/>
  <c r="Y1605" i="9"/>
  <c r="Y1606" i="9"/>
  <c r="Y1607" i="9"/>
  <c r="Y1608" i="9"/>
  <c r="Y1609" i="9"/>
  <c r="Y1610" i="9"/>
  <c r="Y1611" i="9"/>
  <c r="Y1612" i="9"/>
  <c r="Y1613" i="9"/>
  <c r="Y1614" i="9"/>
  <c r="Y1615" i="9"/>
  <c r="Y1616" i="9"/>
  <c r="Y1617" i="9"/>
  <c r="Y1618" i="9"/>
  <c r="Y1619" i="9"/>
  <c r="Y1620" i="9"/>
  <c r="Y1621" i="9"/>
  <c r="Y1622" i="9"/>
  <c r="Y1623" i="9"/>
  <c r="Y1624" i="9"/>
  <c r="Y1625" i="9"/>
  <c r="Y1626" i="9"/>
  <c r="Y1627" i="9"/>
  <c r="Y1628" i="9"/>
  <c r="Y1629" i="9"/>
  <c r="Y1630" i="9"/>
  <c r="Y1631" i="9"/>
  <c r="Y1632" i="9"/>
  <c r="Y1633" i="9"/>
  <c r="Y1634" i="9"/>
  <c r="Y1635" i="9"/>
  <c r="Y1636" i="9"/>
  <c r="Y1637" i="9"/>
  <c r="Y1638" i="9"/>
  <c r="Y1639" i="9"/>
  <c r="Y1640" i="9"/>
  <c r="Y1641" i="9"/>
  <c r="Y1642" i="9"/>
  <c r="Y1643" i="9"/>
  <c r="Y1644" i="9"/>
  <c r="Y1645" i="9"/>
  <c r="Y1646" i="9"/>
  <c r="Y1647" i="9"/>
  <c r="Y1648" i="9"/>
  <c r="Y1649" i="9"/>
  <c r="Y1650" i="9"/>
  <c r="Y1651" i="9"/>
  <c r="Y1652" i="9"/>
  <c r="Y1653" i="9"/>
  <c r="Y1654" i="9"/>
  <c r="Y1655" i="9"/>
  <c r="Y1656" i="9"/>
  <c r="Y1657" i="9"/>
  <c r="Y1658" i="9"/>
  <c r="Y1659" i="9"/>
  <c r="Y1660" i="9"/>
  <c r="Y1661" i="9"/>
  <c r="Y1662" i="9"/>
  <c r="Y1663" i="9"/>
  <c r="Y1664" i="9"/>
  <c r="Y1665" i="9"/>
  <c r="Y1666" i="9"/>
  <c r="Y1667" i="9"/>
  <c r="Y1668" i="9"/>
  <c r="Y1669" i="9"/>
  <c r="Y1670" i="9"/>
  <c r="Y1671" i="9"/>
  <c r="Y1672" i="9"/>
  <c r="Y1673" i="9"/>
  <c r="Y1674" i="9"/>
  <c r="Y1675" i="9"/>
  <c r="Y1676" i="9"/>
  <c r="Y1677" i="9"/>
  <c r="Y1678" i="9"/>
  <c r="Y1679" i="9"/>
  <c r="Y1680" i="9"/>
  <c r="Y1681" i="9"/>
  <c r="Y1682" i="9"/>
  <c r="Y1683" i="9"/>
  <c r="Y1684" i="9"/>
  <c r="Y1685" i="9"/>
  <c r="Y1686" i="9"/>
  <c r="Y1687" i="9"/>
  <c r="Y1688" i="9"/>
  <c r="Y1689" i="9"/>
  <c r="Y1690" i="9"/>
  <c r="Y1691" i="9"/>
  <c r="Y1692" i="9"/>
  <c r="Y1693" i="9"/>
  <c r="Y1694" i="9"/>
  <c r="Y1695" i="9"/>
  <c r="Y1696" i="9"/>
  <c r="Y1697" i="9"/>
  <c r="Y1698" i="9"/>
  <c r="Y1699" i="9"/>
  <c r="Y1700" i="9"/>
  <c r="Y1701" i="9"/>
  <c r="Y1702" i="9"/>
  <c r="Y1703" i="9"/>
  <c r="Y1704" i="9"/>
  <c r="Y1705" i="9"/>
  <c r="Y1706" i="9"/>
  <c r="Y1707" i="9"/>
  <c r="Y1708" i="9"/>
  <c r="Y1709" i="9"/>
  <c r="Y1710" i="9"/>
  <c r="Y1711" i="9"/>
  <c r="Y1712" i="9"/>
  <c r="Y1713" i="9"/>
  <c r="Y1714" i="9"/>
  <c r="Y1715" i="9"/>
  <c r="Y1716" i="9"/>
  <c r="Y1717" i="9"/>
  <c r="Y1718" i="9"/>
  <c r="Y1719" i="9"/>
  <c r="Y1720" i="9"/>
  <c r="Y1721" i="9"/>
  <c r="Y1722" i="9"/>
  <c r="Y1723" i="9"/>
  <c r="Y1724" i="9"/>
  <c r="Y1725" i="9"/>
  <c r="Y1726" i="9"/>
  <c r="Y1727" i="9"/>
  <c r="Y1728" i="9"/>
  <c r="Y1729" i="9"/>
  <c r="Y1730" i="9"/>
  <c r="Y1731" i="9"/>
  <c r="Y1732" i="9"/>
  <c r="Y1733" i="9"/>
  <c r="Y1734" i="9"/>
  <c r="Y1735" i="9"/>
  <c r="Y1736" i="9"/>
  <c r="Y1737" i="9"/>
  <c r="Y1738" i="9"/>
  <c r="Y1739" i="9"/>
  <c r="Y1740" i="9"/>
  <c r="Y1741" i="9"/>
  <c r="Y1742" i="9"/>
  <c r="Y1743" i="9"/>
  <c r="Y1744" i="9"/>
  <c r="Y1745" i="9"/>
  <c r="Y1746" i="9"/>
  <c r="Y1747" i="9"/>
  <c r="Y1748" i="9"/>
  <c r="Y1749" i="9"/>
  <c r="Y1750" i="9"/>
  <c r="Y1751" i="9"/>
  <c r="Y1752" i="9"/>
  <c r="Y1753" i="9"/>
  <c r="Y1754" i="9"/>
  <c r="Y1755" i="9"/>
  <c r="Y1756" i="9"/>
  <c r="Y1757" i="9"/>
  <c r="Y1758" i="9"/>
  <c r="Y1759" i="9"/>
  <c r="Y1760" i="9"/>
  <c r="Y1761" i="9"/>
  <c r="Y1762" i="9"/>
  <c r="Y1763" i="9"/>
  <c r="Y1764" i="9"/>
  <c r="Y1765" i="9"/>
  <c r="Y1766" i="9"/>
  <c r="Y1767" i="9"/>
  <c r="Y1768" i="9"/>
  <c r="Y1769" i="9"/>
  <c r="Y1770" i="9"/>
  <c r="Y1771" i="9"/>
  <c r="Y1772" i="9"/>
  <c r="Y1773" i="9"/>
  <c r="Y1774" i="9"/>
  <c r="Y1775" i="9"/>
  <c r="Y1776" i="9"/>
  <c r="Y1777" i="9"/>
  <c r="Y1778" i="9"/>
  <c r="Y1779" i="9"/>
  <c r="Y1780" i="9"/>
  <c r="Y1781" i="9"/>
  <c r="Y1782" i="9"/>
  <c r="Y1783" i="9"/>
  <c r="Y1784" i="9"/>
  <c r="Y1785" i="9"/>
  <c r="Y1786" i="9"/>
  <c r="Y1787" i="9"/>
  <c r="Y1788" i="9"/>
  <c r="Y1789" i="9"/>
  <c r="Y1790" i="9"/>
  <c r="Y1791" i="9"/>
  <c r="Y1792" i="9"/>
  <c r="Y1793" i="9"/>
  <c r="Y1794" i="9"/>
  <c r="Y1795" i="9"/>
  <c r="Y1796" i="9"/>
  <c r="Y1797" i="9"/>
  <c r="Y1798" i="9"/>
  <c r="Y1799" i="9"/>
  <c r="Y1800" i="9"/>
  <c r="Y1801" i="9"/>
  <c r="Y1802" i="9"/>
  <c r="Y1803" i="9"/>
  <c r="Y1804" i="9"/>
  <c r="Y1805" i="9"/>
  <c r="Y1806" i="9"/>
  <c r="Y1807" i="9"/>
  <c r="Y1808" i="9"/>
  <c r="Y1809" i="9"/>
  <c r="Y1810" i="9"/>
  <c r="Y1811" i="9"/>
  <c r="Y1812" i="9"/>
  <c r="Y1813" i="9"/>
  <c r="Y1814" i="9"/>
  <c r="Y1815" i="9"/>
  <c r="Y1816" i="9"/>
  <c r="Y1817" i="9"/>
  <c r="Y1818" i="9"/>
  <c r="Y1819" i="9"/>
  <c r="Y1820" i="9"/>
  <c r="Y1821" i="9"/>
  <c r="Y1822" i="9"/>
  <c r="Y1823" i="9"/>
  <c r="Y1824" i="9"/>
  <c r="Y1825" i="9"/>
  <c r="Y1826" i="9"/>
  <c r="Y1827" i="9"/>
  <c r="Y1828" i="9"/>
  <c r="Y1829" i="9"/>
  <c r="Y1830" i="9"/>
  <c r="Y1831" i="9"/>
  <c r="Y1832" i="9"/>
  <c r="Y1833" i="9"/>
  <c r="Y1834" i="9"/>
  <c r="Y1835" i="9"/>
  <c r="Y1836" i="9"/>
  <c r="Y1837" i="9"/>
  <c r="Y1838" i="9"/>
  <c r="Y1839" i="9"/>
  <c r="Y1840" i="9"/>
  <c r="Y1841" i="9"/>
  <c r="Y1842" i="9"/>
  <c r="Y1843" i="9"/>
  <c r="Y1844" i="9"/>
  <c r="Y1845" i="9"/>
  <c r="Y1846" i="9"/>
  <c r="Y1847" i="9"/>
  <c r="Y1848" i="9"/>
  <c r="Y1849" i="9"/>
  <c r="Y1850" i="9"/>
  <c r="Y1851" i="9"/>
  <c r="Y1852" i="9"/>
  <c r="Y1853" i="9"/>
  <c r="Y1854" i="9"/>
  <c r="Y1855" i="9"/>
  <c r="Y1856" i="9"/>
  <c r="Y1857" i="9"/>
  <c r="Y1858" i="9"/>
  <c r="Y1859" i="9"/>
  <c r="Y1860" i="9"/>
  <c r="Y1861" i="9"/>
  <c r="Y1862" i="9"/>
  <c r="Y1863" i="9"/>
  <c r="Y1864" i="9"/>
  <c r="Y1865" i="9"/>
  <c r="Y1866" i="9"/>
  <c r="Y1867" i="9"/>
  <c r="Y1868" i="9"/>
  <c r="Y1869" i="9"/>
  <c r="Y1870" i="9"/>
  <c r="Y1871" i="9"/>
  <c r="Y1872" i="9"/>
  <c r="Y1873" i="9"/>
  <c r="Y1874" i="9"/>
  <c r="Y1875" i="9"/>
  <c r="Y1876" i="9"/>
  <c r="Y1877" i="9"/>
  <c r="Y1878" i="9"/>
  <c r="Y1879" i="9"/>
  <c r="Y1880" i="9"/>
  <c r="Y1881" i="9"/>
  <c r="Y1882" i="9"/>
  <c r="Y1883" i="9"/>
  <c r="Y1884" i="9"/>
  <c r="Y1885" i="9"/>
  <c r="Y1886" i="9"/>
  <c r="Y1887" i="9"/>
  <c r="Y1888" i="9"/>
  <c r="Y1889" i="9"/>
  <c r="Y1890" i="9"/>
  <c r="Y1891" i="9"/>
  <c r="Y1892" i="9"/>
  <c r="Y1893" i="9"/>
  <c r="Y1894" i="9"/>
  <c r="Y1895" i="9"/>
  <c r="Y1896" i="9"/>
  <c r="Y1897" i="9"/>
  <c r="Y1898" i="9"/>
  <c r="Y1899" i="9"/>
  <c r="Y1900" i="9"/>
  <c r="Y1901" i="9"/>
  <c r="Y1902" i="9"/>
  <c r="Y1903" i="9"/>
  <c r="Y1904" i="9"/>
  <c r="Y1905" i="9"/>
  <c r="Y1906" i="9"/>
  <c r="Y1907" i="9"/>
  <c r="Y1908" i="9"/>
  <c r="Y1909" i="9"/>
  <c r="Y1910" i="9"/>
  <c r="Y1911" i="9"/>
  <c r="Y1912" i="9"/>
  <c r="Y1913" i="9"/>
  <c r="Y1914" i="9"/>
  <c r="Y1915" i="9"/>
  <c r="Y1916" i="9"/>
  <c r="Y1917" i="9"/>
  <c r="Y1918" i="9"/>
  <c r="Y1919" i="9"/>
  <c r="Y1920" i="9"/>
  <c r="Y1921" i="9"/>
  <c r="Y1922" i="9"/>
  <c r="Y1923" i="9"/>
  <c r="Y1924" i="9"/>
  <c r="Y1925" i="9"/>
  <c r="Y1926" i="9"/>
  <c r="Y1927" i="9"/>
  <c r="Y1928" i="9"/>
  <c r="Y1929" i="9"/>
  <c r="Y1930" i="9"/>
  <c r="Y1931" i="9"/>
  <c r="Y1932" i="9"/>
  <c r="Y1933" i="9"/>
  <c r="Y1934" i="9"/>
  <c r="Y1935" i="9"/>
  <c r="Y1936" i="9"/>
  <c r="Y1937" i="9"/>
  <c r="Y1938" i="9"/>
  <c r="Y1939" i="9"/>
  <c r="Y1940" i="9"/>
  <c r="Y1941" i="9"/>
  <c r="Y1942" i="9"/>
  <c r="Y1943" i="9"/>
  <c r="Y1944" i="9"/>
  <c r="Y1945" i="9"/>
  <c r="Y1946" i="9"/>
  <c r="Y1947" i="9"/>
  <c r="Y1948" i="9"/>
  <c r="Y1949" i="9"/>
  <c r="Y1950" i="9"/>
  <c r="Y1951" i="9"/>
  <c r="Y1952" i="9"/>
  <c r="Y1953" i="9"/>
  <c r="Y1954" i="9"/>
  <c r="Y1955" i="9"/>
  <c r="Y1956" i="9"/>
  <c r="Y1957" i="9"/>
  <c r="Y1958" i="9"/>
  <c r="Y1959" i="9"/>
  <c r="Y1960" i="9"/>
  <c r="Y1961" i="9"/>
  <c r="Y1962" i="9"/>
  <c r="Y1963" i="9"/>
  <c r="Y1964" i="9"/>
  <c r="Y1965" i="9"/>
  <c r="Y1966" i="9"/>
  <c r="Y1967" i="9"/>
  <c r="Y1968" i="9"/>
  <c r="Y1969" i="9"/>
  <c r="Y1970" i="9"/>
  <c r="Y1971" i="9"/>
  <c r="Y1972" i="9"/>
  <c r="Y1973" i="9"/>
  <c r="Y1974" i="9"/>
  <c r="Y1975" i="9"/>
  <c r="Y1976" i="9"/>
  <c r="Y1977" i="9"/>
  <c r="Y1978" i="9"/>
  <c r="Y1979" i="9"/>
  <c r="Y1980" i="9"/>
  <c r="Y1981" i="9"/>
  <c r="Y1982" i="9"/>
  <c r="Y1983" i="9"/>
  <c r="Y1984" i="9"/>
  <c r="Y1985" i="9"/>
  <c r="Y1986" i="9"/>
  <c r="Y1987" i="9"/>
  <c r="Y1988" i="9"/>
  <c r="Y1989" i="9"/>
  <c r="Y1990" i="9"/>
  <c r="Y1991" i="9"/>
  <c r="Y1992" i="9"/>
  <c r="Y1993" i="9"/>
  <c r="Y1994" i="9"/>
  <c r="Y1995" i="9"/>
  <c r="Y1996" i="9"/>
  <c r="Y1997" i="9"/>
  <c r="Y1998" i="9"/>
  <c r="Y1999" i="9"/>
  <c r="Y2000" i="9"/>
  <c r="Y2001" i="9"/>
  <c r="Y2002" i="9"/>
  <c r="Y2003" i="9"/>
  <c r="Y2004" i="9"/>
  <c r="Y2005" i="9"/>
  <c r="Y2006" i="9"/>
  <c r="Y2007" i="9"/>
  <c r="Y2008" i="9"/>
  <c r="Y2009" i="9"/>
  <c r="Y2010" i="9"/>
  <c r="Y2011" i="9"/>
  <c r="Y2012" i="9"/>
  <c r="Y2013" i="9"/>
  <c r="Y2014" i="9"/>
  <c r="Y2015" i="9"/>
  <c r="Y2016" i="9"/>
  <c r="Y2017" i="9"/>
  <c r="Y2018" i="9"/>
  <c r="Y2019" i="9"/>
  <c r="Y2020" i="9"/>
  <c r="Y2021" i="9"/>
  <c r="Y2022" i="9"/>
  <c r="Y2023" i="9"/>
  <c r="Y2024" i="9"/>
  <c r="Y2025" i="9"/>
  <c r="Y2026" i="9"/>
  <c r="Y2027" i="9"/>
  <c r="Y2028" i="9"/>
  <c r="Y2029" i="9"/>
  <c r="Y2030" i="9"/>
  <c r="Y2031" i="9"/>
  <c r="Y2032" i="9"/>
  <c r="Y2033" i="9"/>
  <c r="Y2034" i="9"/>
  <c r="Y2035" i="9"/>
  <c r="Y2036" i="9"/>
  <c r="Y2037" i="9"/>
  <c r="Y2038" i="9"/>
  <c r="Y2039" i="9"/>
  <c r="Y2040" i="9"/>
  <c r="Y2041" i="9"/>
  <c r="Y2042" i="9"/>
  <c r="Y2043" i="9"/>
  <c r="Y2044" i="9"/>
  <c r="Y2045" i="9"/>
  <c r="Y2046" i="9"/>
  <c r="Y2047" i="9"/>
  <c r="Y2048" i="9"/>
  <c r="Y2049" i="9"/>
  <c r="Y2050" i="9"/>
  <c r="Y2051" i="9"/>
  <c r="Y2052" i="9"/>
  <c r="Y2053" i="9"/>
  <c r="Y2054" i="9"/>
  <c r="Y2055" i="9"/>
  <c r="Y2056" i="9"/>
  <c r="Y2057" i="9"/>
  <c r="Y2058" i="9"/>
  <c r="Y2059" i="9"/>
  <c r="Y2060" i="9"/>
  <c r="Y2061" i="9"/>
  <c r="Y2062" i="9"/>
  <c r="Y2063" i="9"/>
  <c r="Y2064" i="9"/>
  <c r="Y2065" i="9"/>
  <c r="Y2066" i="9"/>
  <c r="Y2067" i="9"/>
  <c r="Y2068" i="9"/>
  <c r="Y2069" i="9"/>
  <c r="Y2070" i="9"/>
  <c r="Y2071" i="9"/>
  <c r="Y2072" i="9"/>
  <c r="Y2073" i="9"/>
  <c r="Y2074" i="9"/>
  <c r="Y2075" i="9"/>
  <c r="Y2076" i="9"/>
  <c r="Y2077" i="9"/>
  <c r="Y2078" i="9"/>
  <c r="Y2079" i="9"/>
  <c r="Y2080" i="9"/>
  <c r="Y2081" i="9"/>
  <c r="Y2082" i="9"/>
  <c r="Y2083" i="9"/>
  <c r="Y2084" i="9"/>
  <c r="Y2085" i="9"/>
  <c r="Y2086" i="9"/>
  <c r="Y2087" i="9"/>
  <c r="Y2088" i="9"/>
  <c r="Y2089" i="9"/>
  <c r="Y2090" i="9"/>
  <c r="Y2091" i="9"/>
  <c r="Y2092" i="9"/>
  <c r="Y2093" i="9"/>
  <c r="Y2094" i="9"/>
  <c r="Y2095" i="9"/>
  <c r="Y2096" i="9"/>
  <c r="Y2097" i="9"/>
  <c r="Y2098" i="9"/>
  <c r="Y2099" i="9"/>
  <c r="Y2100" i="9"/>
  <c r="Y2101" i="9"/>
  <c r="Y2102" i="9"/>
  <c r="Y2103" i="9"/>
  <c r="Y2104" i="9"/>
  <c r="Y2105" i="9"/>
  <c r="Y2106" i="9"/>
  <c r="Y2107" i="9"/>
  <c r="Y2108" i="9"/>
  <c r="Y2109" i="9"/>
  <c r="Y2110" i="9"/>
  <c r="Y2111" i="9"/>
  <c r="Y2112" i="9"/>
  <c r="Y2113" i="9"/>
  <c r="Y2114" i="9"/>
  <c r="Y2115" i="9"/>
  <c r="Y2116" i="9"/>
  <c r="Y2117" i="9"/>
  <c r="Y2118" i="9"/>
  <c r="Y2119" i="9"/>
  <c r="Y2120" i="9"/>
  <c r="Y2121" i="9"/>
  <c r="Y2122" i="9"/>
  <c r="Y2123" i="9"/>
  <c r="Y2124" i="9"/>
  <c r="Y2125" i="9"/>
  <c r="Y2126" i="9"/>
  <c r="Y2127" i="9"/>
  <c r="Y2128" i="9"/>
  <c r="Y2129" i="9"/>
  <c r="Y2130" i="9"/>
  <c r="Y2131" i="9"/>
  <c r="Y2132" i="9"/>
  <c r="Y2133" i="9"/>
  <c r="Y2134" i="9"/>
  <c r="Y2135" i="9"/>
  <c r="Y2136" i="9"/>
  <c r="Y2137" i="9"/>
  <c r="Y2138" i="9"/>
  <c r="Y2139" i="9"/>
  <c r="Y2140" i="9"/>
  <c r="Y2141" i="9"/>
  <c r="Y2142" i="9"/>
  <c r="Y2143" i="9"/>
  <c r="Y2144" i="9"/>
  <c r="Y2145" i="9"/>
  <c r="Y2146" i="9"/>
  <c r="Y2147" i="9"/>
  <c r="Y2148" i="9"/>
  <c r="Y2149" i="9"/>
  <c r="Y2150" i="9"/>
  <c r="Y2151" i="9"/>
  <c r="Y2152" i="9"/>
  <c r="Y2153" i="9"/>
  <c r="Y2154" i="9"/>
  <c r="Y2155" i="9"/>
  <c r="Y2156" i="9"/>
  <c r="Y2157" i="9"/>
  <c r="Y2158" i="9"/>
  <c r="Y2159" i="9"/>
  <c r="Y2160" i="9"/>
  <c r="Y2161" i="9"/>
  <c r="Y2162" i="9"/>
  <c r="Y2163" i="9"/>
  <c r="Y2164" i="9"/>
  <c r="Y2165" i="9"/>
  <c r="Y2166" i="9"/>
  <c r="Y2167" i="9"/>
  <c r="Y2168" i="9"/>
  <c r="Y2169" i="9"/>
  <c r="Y2170" i="9"/>
  <c r="Y2171" i="9"/>
  <c r="Y2172" i="9"/>
  <c r="Y2173" i="9"/>
  <c r="Y2174" i="9"/>
  <c r="Y2175" i="9"/>
  <c r="Y2176" i="9"/>
  <c r="Y2177" i="9"/>
  <c r="Y2178" i="9"/>
  <c r="Y2179" i="9"/>
  <c r="Y2180" i="9"/>
  <c r="Y2181" i="9"/>
  <c r="Y2182" i="9"/>
  <c r="Y2183" i="9"/>
  <c r="Y2184" i="9"/>
  <c r="Y2185" i="9"/>
  <c r="Y2186" i="9"/>
  <c r="Y2187" i="9"/>
  <c r="Y2188" i="9"/>
  <c r="Y2189" i="9"/>
  <c r="Y2190" i="9"/>
  <c r="Y2191" i="9"/>
  <c r="Y2192" i="9"/>
  <c r="Y2193" i="9"/>
  <c r="Y2194" i="9"/>
  <c r="Y2195" i="9"/>
  <c r="Y2196" i="9"/>
  <c r="Y2197" i="9"/>
  <c r="Y2198" i="9"/>
  <c r="Y2199" i="9"/>
  <c r="Y2200" i="9"/>
  <c r="Y2201" i="9"/>
  <c r="Y2202" i="9"/>
  <c r="Y2203" i="9"/>
  <c r="Y2204" i="9"/>
  <c r="Y2205" i="9"/>
  <c r="Y2206" i="9"/>
  <c r="Y2207" i="9"/>
  <c r="Y2208" i="9"/>
  <c r="Y2209" i="9"/>
  <c r="Y2210" i="9"/>
  <c r="Y2211" i="9"/>
  <c r="Y2212" i="9"/>
  <c r="Y2213" i="9"/>
  <c r="Y2214" i="9"/>
  <c r="Y2215" i="9"/>
  <c r="Y2216" i="9"/>
  <c r="Y2217" i="9"/>
  <c r="Y2218" i="9"/>
  <c r="Y2219" i="9"/>
  <c r="Y2220" i="9"/>
  <c r="Y2221" i="9"/>
  <c r="Y2222" i="9"/>
  <c r="Y2223" i="9"/>
  <c r="Y2224" i="9"/>
  <c r="Y2225" i="9"/>
  <c r="Y2226" i="9"/>
  <c r="Y2227" i="9"/>
  <c r="Y2228" i="9"/>
  <c r="Y2229" i="9"/>
  <c r="Y2230" i="9"/>
  <c r="Y2231" i="9"/>
  <c r="Y2232" i="9"/>
  <c r="Y2233" i="9"/>
  <c r="Y2234" i="9"/>
  <c r="Y2235" i="9"/>
  <c r="Y2236" i="9"/>
  <c r="Y2237" i="9"/>
  <c r="Y2238" i="9"/>
  <c r="Y2239" i="9"/>
  <c r="Y2240" i="9"/>
  <c r="Y2241" i="9"/>
  <c r="Y2242" i="9"/>
  <c r="Y2243" i="9"/>
  <c r="Y2244" i="9"/>
  <c r="Y2245" i="9"/>
  <c r="Y2246" i="9"/>
  <c r="Y2247" i="9"/>
  <c r="Y2248" i="9"/>
  <c r="Y2249" i="9"/>
  <c r="Y2250" i="9"/>
  <c r="Y2251" i="9"/>
  <c r="Y2252" i="9"/>
  <c r="Y2253" i="9"/>
  <c r="Y2254" i="9"/>
  <c r="Y2255" i="9"/>
  <c r="Y2256" i="9"/>
  <c r="Y2257" i="9"/>
  <c r="Y2258" i="9"/>
  <c r="Y2259" i="9"/>
  <c r="Y2260" i="9"/>
  <c r="Y2261" i="9"/>
  <c r="Y2262" i="9"/>
  <c r="Y2263" i="9"/>
  <c r="Y2264" i="9"/>
  <c r="Y2265" i="9"/>
  <c r="Y2266" i="9"/>
  <c r="Y2267" i="9"/>
  <c r="Y2268" i="9"/>
  <c r="Y2269" i="9"/>
  <c r="Y2270" i="9"/>
  <c r="Y2271" i="9"/>
  <c r="Y2272" i="9"/>
  <c r="Y2273" i="9"/>
  <c r="Y2274" i="9"/>
  <c r="Y2275" i="9"/>
  <c r="Y2276" i="9"/>
  <c r="Y2277" i="9"/>
  <c r="Y2278" i="9"/>
  <c r="Y2279" i="9"/>
  <c r="Y2280" i="9"/>
  <c r="Y2281" i="9"/>
  <c r="Y2282" i="9"/>
  <c r="Y2283" i="9"/>
  <c r="Y2284" i="9"/>
  <c r="Y2285" i="9"/>
  <c r="Y2286" i="9"/>
  <c r="Y2287" i="9"/>
  <c r="Y2288" i="9"/>
  <c r="Y2289" i="9"/>
  <c r="Y2290" i="9"/>
  <c r="Y2291" i="9"/>
  <c r="Y2292" i="9"/>
  <c r="Y2293" i="9"/>
  <c r="Y2294" i="9"/>
  <c r="Y2295" i="9"/>
  <c r="Y2296" i="9"/>
  <c r="Y2297" i="9"/>
  <c r="Y2298" i="9"/>
  <c r="Y2299" i="9"/>
  <c r="Y2300" i="9"/>
  <c r="Y2301" i="9"/>
  <c r="Y2302" i="9"/>
  <c r="Y2303" i="9"/>
  <c r="Y2304" i="9"/>
  <c r="Y2305" i="9"/>
  <c r="Y2306" i="9"/>
  <c r="Y2307" i="9"/>
  <c r="Y2308" i="9"/>
  <c r="Y2309" i="9"/>
  <c r="Y2310" i="9"/>
  <c r="Y2311" i="9"/>
  <c r="Y2312" i="9"/>
  <c r="Y2313" i="9"/>
  <c r="Y2314" i="9"/>
  <c r="Y2315" i="9"/>
  <c r="Y2316" i="9"/>
  <c r="Y2317" i="9"/>
  <c r="Y2318" i="9"/>
  <c r="Y2319" i="9"/>
  <c r="Y2320" i="9"/>
  <c r="Y2321" i="9"/>
  <c r="Y2322" i="9"/>
  <c r="Y2323" i="9"/>
  <c r="Y2324" i="9"/>
  <c r="Y2325" i="9"/>
  <c r="Y2326" i="9"/>
  <c r="Y2327" i="9"/>
  <c r="Y2328" i="9"/>
  <c r="Y2329" i="9"/>
  <c r="Y2330" i="9"/>
  <c r="Y2331" i="9"/>
  <c r="Y2332" i="9"/>
  <c r="Y2333" i="9"/>
  <c r="Y2334" i="9"/>
  <c r="Y2335" i="9"/>
  <c r="Y2336" i="9"/>
  <c r="Y2337" i="9"/>
  <c r="Y2338" i="9"/>
  <c r="Y2339" i="9"/>
  <c r="Y2340" i="9"/>
  <c r="Y2341" i="9"/>
  <c r="Y2342" i="9"/>
  <c r="Y2343" i="9"/>
  <c r="Y2344" i="9"/>
  <c r="Y2345" i="9"/>
  <c r="Y2346" i="9"/>
  <c r="Y2347" i="9"/>
  <c r="Y2348" i="9"/>
  <c r="Y2349" i="9"/>
  <c r="Y2350" i="9"/>
  <c r="Y2351" i="9"/>
  <c r="Y2352" i="9"/>
  <c r="Y2353" i="9"/>
  <c r="Y2354" i="9"/>
  <c r="Y2355" i="9"/>
  <c r="Y2356" i="9"/>
  <c r="Y2357" i="9"/>
  <c r="Y2358" i="9"/>
  <c r="Y2359" i="9"/>
  <c r="Y2360" i="9"/>
  <c r="Y2361" i="9"/>
  <c r="Y2362" i="9"/>
  <c r="Y2363" i="9"/>
  <c r="Y2364" i="9"/>
  <c r="Y2365" i="9"/>
  <c r="Y2366" i="9"/>
  <c r="Y2367" i="9"/>
  <c r="Y2368" i="9"/>
  <c r="Y2369" i="9"/>
  <c r="Y2370" i="9"/>
  <c r="Y2371" i="9"/>
  <c r="Y2372" i="9"/>
  <c r="Y2373" i="9"/>
  <c r="Y2374" i="9"/>
  <c r="Y2375" i="9"/>
  <c r="Y2376" i="9"/>
  <c r="Y2377" i="9"/>
  <c r="Y2378" i="9"/>
  <c r="Y2379" i="9"/>
  <c r="Y2380" i="9"/>
  <c r="Y2381" i="9"/>
  <c r="Y2382" i="9"/>
  <c r="Y2383" i="9"/>
  <c r="Y2384" i="9"/>
  <c r="Y2385" i="9"/>
  <c r="Y2386" i="9"/>
  <c r="Y2387" i="9"/>
  <c r="Y2388" i="9"/>
  <c r="Y2389" i="9"/>
  <c r="Y2390" i="9"/>
  <c r="Y2391" i="9"/>
  <c r="Y2392" i="9"/>
  <c r="Y2393" i="9"/>
  <c r="Y2394" i="9"/>
  <c r="Y2395" i="9"/>
  <c r="Y2396" i="9"/>
  <c r="Y2397" i="9"/>
  <c r="Y2398" i="9"/>
  <c r="Y2399" i="9"/>
  <c r="Y2400" i="9"/>
  <c r="Y2401" i="9"/>
  <c r="Y2402" i="9"/>
  <c r="Y2403" i="9"/>
  <c r="Y2404" i="9"/>
  <c r="Y2405" i="9"/>
  <c r="Y2406" i="9"/>
  <c r="Y2407" i="9"/>
  <c r="Y2408" i="9"/>
  <c r="Y2409" i="9"/>
  <c r="Y2410" i="9"/>
  <c r="Y2411" i="9"/>
  <c r="Y2412" i="9"/>
  <c r="Y2413" i="9"/>
  <c r="Y2414" i="9"/>
  <c r="Y2415" i="9"/>
  <c r="Y2416" i="9"/>
  <c r="Y2417" i="9"/>
  <c r="Y2418" i="9"/>
  <c r="Y2419" i="9"/>
  <c r="Y2420" i="9"/>
  <c r="Y2421" i="9"/>
  <c r="Y2422" i="9"/>
  <c r="Y2423" i="9"/>
  <c r="Y2424" i="9"/>
  <c r="Y2425" i="9"/>
  <c r="Y2426" i="9"/>
  <c r="Y2427" i="9"/>
  <c r="Y2428" i="9"/>
  <c r="Y2429" i="9"/>
  <c r="Y2430" i="9"/>
  <c r="Y2431" i="9"/>
  <c r="Y2432" i="9"/>
  <c r="Y2433" i="9"/>
  <c r="Y2434" i="9"/>
  <c r="Y2435" i="9"/>
  <c r="Y2436" i="9"/>
  <c r="Y2437" i="9"/>
  <c r="Y2438" i="9"/>
  <c r="Y2439" i="9"/>
  <c r="Y2440" i="9"/>
  <c r="Y2441" i="9"/>
  <c r="Y2442" i="9"/>
  <c r="Y2443" i="9"/>
  <c r="Y2444" i="9"/>
  <c r="Y2445" i="9"/>
  <c r="Y2446" i="9"/>
  <c r="Y2447" i="9"/>
  <c r="Y2448" i="9"/>
  <c r="Y2449" i="9"/>
  <c r="Y2450" i="9"/>
  <c r="Y2451" i="9"/>
  <c r="Y2452" i="9"/>
  <c r="Y2453" i="9"/>
  <c r="Y2454" i="9"/>
  <c r="Y2455" i="9"/>
  <c r="Y2456" i="9"/>
  <c r="Y2457" i="9"/>
  <c r="Y2458" i="9"/>
  <c r="Y2459" i="9"/>
  <c r="Y2460" i="9"/>
  <c r="Y2461" i="9"/>
  <c r="Y2462" i="9"/>
  <c r="Y2463" i="9"/>
  <c r="Y2464" i="9"/>
  <c r="Y2465" i="9"/>
  <c r="Y2466" i="9"/>
  <c r="Y2467" i="9"/>
  <c r="Y2468" i="9"/>
  <c r="Y2469" i="9"/>
  <c r="Y2470" i="9"/>
  <c r="Y2471" i="9"/>
  <c r="Y2472" i="9"/>
  <c r="Y2473" i="9"/>
  <c r="Y2474" i="9"/>
  <c r="Y2475" i="9"/>
  <c r="Y2476" i="9"/>
  <c r="Y2477" i="9"/>
  <c r="Y2478" i="9"/>
  <c r="Y2479" i="9"/>
  <c r="Y2480" i="9"/>
  <c r="Y2481" i="9"/>
  <c r="Y2482" i="9"/>
  <c r="Y2483" i="9"/>
  <c r="Y2484" i="9"/>
  <c r="Y2485" i="9"/>
  <c r="Y2486" i="9"/>
  <c r="Y2487" i="9"/>
  <c r="Y2488" i="9"/>
  <c r="Y2489" i="9"/>
  <c r="Y2490" i="9"/>
  <c r="Y2491" i="9"/>
  <c r="Y2492" i="9"/>
  <c r="Y2493" i="9"/>
  <c r="Y2494" i="9"/>
  <c r="Y2495" i="9"/>
  <c r="Y2496" i="9"/>
  <c r="Y2497" i="9"/>
  <c r="Y2498" i="9"/>
  <c r="Y2499" i="9"/>
  <c r="Y2500" i="9"/>
  <c r="Y2501" i="9"/>
  <c r="Y2502" i="9"/>
  <c r="Y2503" i="9"/>
  <c r="Y2504" i="9"/>
  <c r="Y2505" i="9"/>
  <c r="Y2506" i="9"/>
  <c r="Y2507" i="9"/>
  <c r="Y2508" i="9"/>
  <c r="Y2509" i="9"/>
  <c r="Y2510" i="9"/>
  <c r="Y2511" i="9"/>
  <c r="Y2512" i="9"/>
  <c r="Y2513" i="9"/>
  <c r="Y2514" i="9"/>
  <c r="Y2515" i="9"/>
  <c r="Y2516" i="9"/>
  <c r="Y2517" i="9"/>
  <c r="Y2518" i="9"/>
  <c r="Y2519" i="9"/>
  <c r="Y2520" i="9"/>
  <c r="Y2521" i="9"/>
  <c r="Y2522" i="9"/>
  <c r="Y2523" i="9"/>
  <c r="Y2524" i="9"/>
  <c r="Y2525" i="9"/>
  <c r="Y2526" i="9"/>
  <c r="Y2527" i="9"/>
  <c r="Y2528" i="9"/>
  <c r="Y2529" i="9"/>
  <c r="Y2530" i="9"/>
  <c r="Y2531" i="9"/>
  <c r="Y2532" i="9"/>
  <c r="Y2533" i="9"/>
  <c r="Y2534" i="9"/>
  <c r="Y2535" i="9"/>
  <c r="Y2536" i="9"/>
  <c r="Y2537" i="9"/>
  <c r="Y2538" i="9"/>
  <c r="Y2539" i="9"/>
  <c r="Y2540" i="9"/>
  <c r="Y2541" i="9"/>
  <c r="Y2542" i="9"/>
  <c r="Y2543" i="9"/>
  <c r="Y2544" i="9"/>
  <c r="Y2545" i="9"/>
  <c r="Y2546" i="9"/>
  <c r="Y2547" i="9"/>
  <c r="Y2548" i="9"/>
  <c r="Y2549" i="9"/>
  <c r="Y2550" i="9"/>
  <c r="Y2551" i="9"/>
  <c r="Y2552" i="9"/>
  <c r="Y2553" i="9"/>
  <c r="Y2554" i="9"/>
  <c r="Y2555" i="9"/>
  <c r="Y2556" i="9"/>
  <c r="Y2557" i="9"/>
  <c r="Y2558" i="9"/>
  <c r="Y2559" i="9"/>
  <c r="Y2560" i="9"/>
  <c r="Y2561" i="9"/>
  <c r="Y2562" i="9"/>
  <c r="Y2563" i="9"/>
  <c r="Y2564" i="9"/>
  <c r="Y2565" i="9"/>
  <c r="Y2566" i="9"/>
  <c r="Y2567" i="9"/>
  <c r="Y2568" i="9"/>
  <c r="Y2569" i="9"/>
  <c r="Y2570" i="9"/>
  <c r="Y2571" i="9"/>
  <c r="Y2572" i="9"/>
  <c r="Y2573" i="9"/>
  <c r="Y2574" i="9"/>
  <c r="Y2575" i="9"/>
  <c r="Y2576" i="9"/>
  <c r="Y2577" i="9"/>
  <c r="Y2578" i="9"/>
  <c r="Y2579" i="9"/>
  <c r="Y2580" i="9"/>
  <c r="Y2581" i="9"/>
  <c r="Y2582" i="9"/>
  <c r="Y2583" i="9"/>
  <c r="Y2584" i="9"/>
  <c r="Y2585" i="9"/>
  <c r="Y2586" i="9"/>
  <c r="Y2587" i="9"/>
  <c r="Y2588" i="9"/>
  <c r="Y2589" i="9"/>
  <c r="Y2590" i="9"/>
  <c r="Y2591" i="9"/>
  <c r="Y2592" i="9"/>
  <c r="Y2593" i="9"/>
  <c r="Y2594" i="9"/>
  <c r="Y2595" i="9"/>
  <c r="Y2596" i="9"/>
  <c r="Y2597" i="9"/>
  <c r="Y2598" i="9"/>
  <c r="Y2599" i="9"/>
  <c r="Y2600" i="9"/>
  <c r="Y2601" i="9"/>
  <c r="Y2602" i="9"/>
  <c r="Y2603" i="9"/>
  <c r="Y2604" i="9"/>
  <c r="Y2605" i="9"/>
  <c r="Y2606" i="9"/>
  <c r="Y2607" i="9"/>
  <c r="Y2608" i="9"/>
  <c r="Y2609" i="9"/>
  <c r="Y2610" i="9"/>
  <c r="Y2611" i="9"/>
  <c r="Y2612" i="9"/>
  <c r="Y2613" i="9"/>
  <c r="Y2614" i="9"/>
  <c r="Y2615" i="9"/>
  <c r="Y2616" i="9"/>
  <c r="Y2617" i="9"/>
  <c r="Y2618" i="9"/>
  <c r="Y2619" i="9"/>
  <c r="Y2620" i="9"/>
  <c r="Y2621" i="9"/>
  <c r="Y2622" i="9"/>
  <c r="Y2623" i="9"/>
  <c r="Y2624" i="9"/>
  <c r="Y2625" i="9"/>
  <c r="Y2626" i="9"/>
  <c r="Y2627" i="9"/>
  <c r="Y2628" i="9"/>
  <c r="Y2629" i="9"/>
  <c r="Y2630" i="9"/>
  <c r="Y2631" i="9"/>
  <c r="Y2632" i="9"/>
  <c r="Y2633" i="9"/>
  <c r="Y2634" i="9"/>
  <c r="Y2635" i="9"/>
  <c r="Y2636" i="9"/>
  <c r="Y2637" i="9"/>
  <c r="Y2638" i="9"/>
  <c r="Y2639" i="9"/>
  <c r="Y2640" i="9"/>
  <c r="Y2641" i="9"/>
  <c r="Y2642" i="9"/>
  <c r="Y2643" i="9"/>
  <c r="Y2644" i="9"/>
  <c r="Y2645" i="9"/>
  <c r="Y2646" i="9"/>
  <c r="Y2647" i="9"/>
  <c r="Y2648" i="9"/>
  <c r="Y2649" i="9"/>
  <c r="Y2650" i="9"/>
  <c r="Y2651" i="9"/>
  <c r="Y2652" i="9"/>
  <c r="Y2653" i="9"/>
  <c r="Y2654" i="9"/>
  <c r="Y2655" i="9"/>
  <c r="Y2656" i="9"/>
  <c r="Y2657" i="9"/>
  <c r="Y2658" i="9"/>
  <c r="Y2659" i="9"/>
  <c r="Y2660" i="9"/>
  <c r="Y2661" i="9"/>
  <c r="Y2662" i="9"/>
  <c r="Y2663" i="9"/>
  <c r="Y2664" i="9"/>
  <c r="Y2665" i="9"/>
  <c r="Y2666" i="9"/>
  <c r="Y2667" i="9"/>
  <c r="Y2668" i="9"/>
  <c r="Y2669" i="9"/>
  <c r="Y2670" i="9"/>
  <c r="Y2671" i="9"/>
  <c r="Y2672" i="9"/>
  <c r="Y2673" i="9"/>
  <c r="Y2674" i="9"/>
  <c r="Y2675" i="9"/>
  <c r="Y2676" i="9"/>
  <c r="Y2677" i="9"/>
  <c r="Y2678" i="9"/>
  <c r="Y2679" i="9"/>
  <c r="Y2680" i="9"/>
  <c r="Y2681" i="9"/>
  <c r="Y2682" i="9"/>
  <c r="Y2683" i="9"/>
  <c r="Y2684" i="9"/>
  <c r="Y2685" i="9"/>
  <c r="Y2686" i="9"/>
  <c r="Y2687" i="9"/>
  <c r="Y2688" i="9"/>
  <c r="Y2689" i="9"/>
  <c r="Y2690" i="9"/>
  <c r="Y2691" i="9"/>
  <c r="Y2692" i="9"/>
  <c r="Y2693" i="9"/>
  <c r="Y2694" i="9"/>
  <c r="Y2695" i="9"/>
  <c r="Y2696" i="9"/>
  <c r="Y2697" i="9"/>
  <c r="Y2698" i="9"/>
  <c r="Y2699" i="9"/>
  <c r="Y2700" i="9"/>
  <c r="Y2701" i="9"/>
  <c r="Y2702" i="9"/>
  <c r="Y2703" i="9"/>
  <c r="Y2704" i="9"/>
  <c r="Y2705" i="9"/>
  <c r="Y2706" i="9"/>
  <c r="Y2707" i="9"/>
  <c r="Y2708" i="9"/>
  <c r="Y2709" i="9"/>
  <c r="Y2710" i="9"/>
  <c r="Y2711" i="9"/>
  <c r="Y2712" i="9"/>
  <c r="Y2713" i="9"/>
  <c r="Y2714" i="9"/>
  <c r="Y2715" i="9"/>
  <c r="Y2716" i="9"/>
  <c r="Y2717" i="9"/>
  <c r="Y2718" i="9"/>
  <c r="Y2719" i="9"/>
  <c r="Y2720" i="9"/>
  <c r="Y2721" i="9"/>
  <c r="Y2722" i="9"/>
  <c r="Y2723" i="9"/>
  <c r="Y2724" i="9"/>
  <c r="Y2725" i="9"/>
  <c r="Y2726" i="9"/>
  <c r="Y2727" i="9"/>
  <c r="Y2728" i="9"/>
  <c r="Y2729" i="9"/>
  <c r="Y2730" i="9"/>
  <c r="Y2731" i="9"/>
  <c r="Y2732" i="9"/>
  <c r="Y2733" i="9"/>
  <c r="Y2734" i="9"/>
  <c r="Y2735" i="9"/>
  <c r="Y2736" i="9"/>
  <c r="Y2737" i="9"/>
  <c r="Y2738" i="9"/>
  <c r="Y2739" i="9"/>
  <c r="Y2740" i="9"/>
  <c r="Y2741" i="9"/>
  <c r="Y2742" i="9"/>
  <c r="Y2743" i="9"/>
  <c r="Y2744" i="9"/>
  <c r="Y2745" i="9"/>
  <c r="Y2746" i="9"/>
  <c r="Y2747" i="9"/>
  <c r="Y2748" i="9"/>
  <c r="Y2749" i="9"/>
  <c r="Y2750" i="9"/>
  <c r="Y2751" i="9"/>
  <c r="Y2752" i="9"/>
  <c r="Y2753" i="9"/>
  <c r="Y2754" i="9"/>
  <c r="Y2755" i="9"/>
  <c r="Y2756" i="9"/>
  <c r="Y2757" i="9"/>
  <c r="Y2758" i="9"/>
  <c r="Y2759" i="9"/>
  <c r="Y2760" i="9"/>
  <c r="Y2761" i="9"/>
  <c r="Y2762" i="9"/>
  <c r="Y2763" i="9"/>
  <c r="Y2764" i="9"/>
  <c r="Y2765" i="9"/>
  <c r="Y2766" i="9"/>
  <c r="Y2767" i="9"/>
  <c r="Y2768" i="9"/>
  <c r="Y2769" i="9"/>
  <c r="Y2770" i="9"/>
  <c r="Y2771" i="9"/>
  <c r="Y2772" i="9"/>
  <c r="Y2773" i="9"/>
  <c r="Y2774" i="9"/>
  <c r="Y2775" i="9"/>
  <c r="Y2776" i="9"/>
  <c r="Y2777" i="9"/>
  <c r="Y2778" i="9"/>
  <c r="Y2779" i="9"/>
  <c r="Y2780" i="9"/>
  <c r="Y2781" i="9"/>
  <c r="Y2782" i="9"/>
  <c r="Y2783" i="9"/>
  <c r="Y2784" i="9"/>
  <c r="Y2785" i="9"/>
  <c r="Y2786" i="9"/>
  <c r="Y2787" i="9"/>
  <c r="Y2788" i="9"/>
  <c r="Y2789" i="9"/>
  <c r="Y2790" i="9"/>
  <c r="Y2791" i="9"/>
  <c r="Y2792" i="9"/>
  <c r="Y2793" i="9"/>
  <c r="Y2794" i="9"/>
  <c r="Y2795" i="9"/>
  <c r="Y2796" i="9"/>
  <c r="Y2797" i="9"/>
  <c r="Y2798" i="9"/>
  <c r="Y2799" i="9"/>
  <c r="Y2800" i="9"/>
  <c r="Y2801" i="9"/>
  <c r="Y2802" i="9"/>
  <c r="Y2803" i="9"/>
  <c r="Y2804" i="9"/>
  <c r="Y2805" i="9"/>
  <c r="Y2806" i="9"/>
  <c r="Y2807" i="9"/>
  <c r="Y2808" i="9"/>
  <c r="Y2809" i="9"/>
  <c r="Y2810" i="9"/>
  <c r="Y2811" i="9"/>
  <c r="Y2812" i="9"/>
  <c r="Y2813" i="9"/>
  <c r="Y2814" i="9"/>
  <c r="Y2815" i="9"/>
  <c r="Y2816" i="9"/>
  <c r="Y2817" i="9"/>
  <c r="Y2818" i="9"/>
  <c r="Y2819" i="9"/>
  <c r="Y2820" i="9"/>
  <c r="Y2821" i="9"/>
  <c r="Y2822" i="9"/>
  <c r="Y2823" i="9"/>
  <c r="Y2824" i="9"/>
  <c r="Y2825" i="9"/>
  <c r="Y2826" i="9"/>
  <c r="Y2827" i="9"/>
  <c r="Y2828" i="9"/>
  <c r="Y2829" i="9"/>
  <c r="Y2830" i="9"/>
  <c r="Y2831" i="9"/>
  <c r="Y2832" i="9"/>
  <c r="Y2833" i="9"/>
  <c r="Y2834" i="9"/>
  <c r="Y2835" i="9"/>
  <c r="Y2836" i="9"/>
  <c r="Y2837" i="9"/>
  <c r="Y2838" i="9"/>
  <c r="Y2839" i="9"/>
  <c r="Y2840" i="9"/>
  <c r="Y2841" i="9"/>
  <c r="Y2842" i="9"/>
  <c r="Y2843" i="9"/>
  <c r="Y2844" i="9"/>
  <c r="Y2845" i="9"/>
  <c r="Y2846" i="9"/>
  <c r="Y2847" i="9"/>
  <c r="Y2848" i="9"/>
  <c r="Y2849" i="9"/>
  <c r="Y2850" i="9"/>
  <c r="Y2851" i="9"/>
  <c r="Y2852" i="9"/>
  <c r="Y2853" i="9"/>
  <c r="Y2854" i="9"/>
  <c r="Y2855" i="9"/>
  <c r="Y2856" i="9"/>
  <c r="Y2857" i="9"/>
  <c r="Y2858" i="9"/>
  <c r="Y2859" i="9"/>
  <c r="Y2860" i="9"/>
  <c r="Y2861" i="9"/>
  <c r="Y2862" i="9"/>
  <c r="Y2863" i="9"/>
  <c r="Y2864" i="9"/>
  <c r="Y2865" i="9"/>
  <c r="Y2866" i="9"/>
  <c r="Y2867" i="9"/>
  <c r="Y2868" i="9"/>
  <c r="Y2869" i="9"/>
  <c r="Y2870" i="9"/>
  <c r="Y2871" i="9"/>
  <c r="Y2872" i="9"/>
  <c r="Y2873" i="9"/>
  <c r="Y2874" i="9"/>
  <c r="Y2875" i="9"/>
  <c r="Y2876" i="9"/>
  <c r="Y2877" i="9"/>
  <c r="Y2878" i="9"/>
  <c r="Y2879" i="9"/>
  <c r="Y2880" i="9"/>
  <c r="Y2881" i="9"/>
  <c r="Y2882" i="9"/>
  <c r="Y2883" i="9"/>
  <c r="Y2884" i="9"/>
  <c r="Y2885" i="9"/>
  <c r="Y2886" i="9"/>
  <c r="Y2887" i="9"/>
  <c r="Y2888" i="9"/>
  <c r="Y2889" i="9"/>
  <c r="Y2890" i="9"/>
  <c r="Y2891" i="9"/>
  <c r="Y2892" i="9"/>
  <c r="Y2893" i="9"/>
  <c r="Y2894" i="9"/>
  <c r="Y2895" i="9"/>
  <c r="Y2896" i="9"/>
  <c r="Y2897" i="9"/>
  <c r="Y2898" i="9"/>
  <c r="Y2899" i="9"/>
  <c r="Y2900" i="9"/>
  <c r="Y2901" i="9"/>
  <c r="Y2902" i="9"/>
  <c r="Y2903" i="9"/>
  <c r="Y2904" i="9"/>
  <c r="Y2905" i="9"/>
  <c r="Y2906" i="9"/>
  <c r="Y2907" i="9"/>
  <c r="Y2908" i="9"/>
  <c r="Y2909" i="9"/>
  <c r="Y2910" i="9"/>
  <c r="Y2911" i="9"/>
  <c r="Y2912" i="9"/>
  <c r="Y2913" i="9"/>
  <c r="Y2914" i="9"/>
  <c r="Y2915" i="9"/>
  <c r="Y2916" i="9"/>
  <c r="Y2917" i="9"/>
  <c r="Y2918" i="9"/>
  <c r="Y2919" i="9"/>
  <c r="Y2920" i="9"/>
  <c r="Y2921" i="9"/>
  <c r="Y2922" i="9"/>
  <c r="Y2923" i="9"/>
  <c r="Y2924" i="9"/>
  <c r="Y2925" i="9"/>
  <c r="Y2926" i="9"/>
  <c r="Y2927" i="9"/>
  <c r="Y2928" i="9"/>
  <c r="Y2929" i="9"/>
  <c r="Y2930" i="9"/>
  <c r="Y2931" i="9"/>
  <c r="Y2932" i="9"/>
  <c r="Y2933" i="9"/>
  <c r="Y2934" i="9"/>
  <c r="Y2935" i="9"/>
  <c r="Y2936" i="9"/>
  <c r="Y2937" i="9"/>
  <c r="Y2938" i="9"/>
  <c r="Y2939" i="9"/>
  <c r="Y2940" i="9"/>
  <c r="Y2941" i="9"/>
  <c r="Y2942" i="9"/>
  <c r="Y2943" i="9"/>
  <c r="Y2944" i="9"/>
  <c r="Y2945" i="9"/>
  <c r="Y2946" i="9"/>
  <c r="Y2947" i="9"/>
  <c r="Y2948" i="9"/>
  <c r="Y2949" i="9"/>
  <c r="Y2950" i="9"/>
  <c r="Y2951" i="9"/>
  <c r="Y2952" i="9"/>
  <c r="Y2953" i="9"/>
  <c r="Y2954" i="9"/>
  <c r="Y2955" i="9"/>
  <c r="Y2956" i="9"/>
  <c r="Y2957" i="9"/>
  <c r="Y2958" i="9"/>
  <c r="Y2959" i="9"/>
  <c r="Y2960" i="9"/>
  <c r="Y2961" i="9"/>
  <c r="Y2962" i="9"/>
  <c r="Y2963" i="9"/>
  <c r="Y2964" i="9"/>
  <c r="Y2965" i="9"/>
  <c r="Y2966" i="9"/>
  <c r="Y2967" i="9"/>
  <c r="Y2968" i="9"/>
  <c r="Y2969" i="9"/>
  <c r="Y2970" i="9"/>
  <c r="Y2971" i="9"/>
  <c r="Y2972" i="9"/>
  <c r="Y2973" i="9"/>
  <c r="Y2974" i="9"/>
  <c r="Y2975" i="9"/>
  <c r="Y2976" i="9"/>
  <c r="Y2977" i="9"/>
  <c r="Y2978" i="9"/>
  <c r="Y2979" i="9"/>
  <c r="Y2980" i="9"/>
  <c r="Y2981" i="9"/>
  <c r="Y2982" i="9"/>
  <c r="Y2983" i="9"/>
  <c r="Y2984" i="9"/>
  <c r="Y2985" i="9"/>
  <c r="Y2986" i="9"/>
  <c r="Y2987" i="9"/>
  <c r="Y2988" i="9"/>
  <c r="Y2989" i="9"/>
  <c r="Y2990" i="9"/>
  <c r="Y2991" i="9"/>
  <c r="Y2992" i="9"/>
  <c r="Y2993" i="9"/>
  <c r="Y2994" i="9"/>
  <c r="Y2995" i="9"/>
  <c r="Y2996" i="9"/>
  <c r="Y2997" i="9"/>
  <c r="Y2998" i="9"/>
  <c r="Y2999" i="9"/>
  <c r="Y3000" i="9"/>
  <c r="Y3001" i="9"/>
  <c r="Y3002" i="9"/>
  <c r="Y3003" i="9"/>
  <c r="Y3004" i="9"/>
  <c r="Y3005" i="9"/>
  <c r="Y3006" i="9"/>
  <c r="Y3007" i="9"/>
  <c r="Y3008" i="9"/>
  <c r="Y3009" i="9"/>
  <c r="Y3010" i="9"/>
  <c r="Y3011" i="9"/>
  <c r="Y3012" i="9"/>
  <c r="Y3013" i="9"/>
  <c r="Y3014" i="9"/>
  <c r="Y3015" i="9"/>
  <c r="Y3016" i="9"/>
  <c r="Y3017" i="9"/>
  <c r="Y3018" i="9"/>
  <c r="Y3019" i="9"/>
  <c r="Y3020" i="9"/>
  <c r="Y3021" i="9"/>
  <c r="Y3022" i="9"/>
  <c r="Y3023" i="9"/>
  <c r="Y3024" i="9"/>
  <c r="Y3025" i="9"/>
  <c r="Y3026" i="9"/>
  <c r="Y3027" i="9"/>
  <c r="Y3028" i="9"/>
  <c r="Y3029" i="9"/>
  <c r="Y3030" i="9"/>
  <c r="Y3031" i="9"/>
  <c r="Y3032" i="9"/>
  <c r="Y3033" i="9"/>
  <c r="Y3034" i="9"/>
  <c r="Y3035" i="9"/>
  <c r="Y3036" i="9"/>
  <c r="Y3037" i="9"/>
  <c r="Y3038" i="9"/>
  <c r="Y3039" i="9"/>
  <c r="Y3040" i="9"/>
  <c r="Y3041" i="9"/>
  <c r="Y3042" i="9"/>
  <c r="Y3043" i="9"/>
  <c r="Y3044" i="9"/>
  <c r="Y3045" i="9"/>
  <c r="Y3046" i="9"/>
  <c r="Y3047" i="9"/>
  <c r="Y3048" i="9"/>
  <c r="Y3049" i="9"/>
  <c r="Y3050" i="9"/>
  <c r="Y3051" i="9"/>
  <c r="Y3052" i="9"/>
  <c r="Y3053" i="9"/>
  <c r="Y3054" i="9"/>
  <c r="Y3055" i="9"/>
  <c r="Y3056" i="9"/>
  <c r="Y3057" i="9"/>
  <c r="Y3058" i="9"/>
  <c r="Y3059" i="9"/>
  <c r="Y3060" i="9"/>
  <c r="Y3061" i="9"/>
  <c r="Y3062" i="9"/>
  <c r="Y3063" i="9"/>
  <c r="Y3064" i="9"/>
  <c r="Y3065" i="9"/>
  <c r="Y3066" i="9"/>
  <c r="Y3067" i="9"/>
  <c r="Y3068" i="9"/>
  <c r="Y3069" i="9"/>
  <c r="Y3070" i="9"/>
  <c r="Y3071" i="9"/>
  <c r="Y3072" i="9"/>
  <c r="Y3073" i="9"/>
  <c r="Y3074" i="9"/>
  <c r="Y3075" i="9"/>
  <c r="Y3076" i="9"/>
  <c r="Y3077" i="9"/>
  <c r="Y3078" i="9"/>
  <c r="Y3079" i="9"/>
  <c r="Y3080" i="9"/>
  <c r="Y3081" i="9"/>
  <c r="Y3082" i="9"/>
  <c r="Y3083" i="9"/>
  <c r="Y3084" i="9"/>
  <c r="Y3085" i="9"/>
  <c r="Y3086" i="9"/>
  <c r="Y3087" i="9"/>
  <c r="Y3088" i="9"/>
  <c r="Y3089" i="9"/>
  <c r="Y3090" i="9"/>
  <c r="Y3091" i="9"/>
  <c r="Y3092" i="9"/>
  <c r="Y3093" i="9"/>
  <c r="Y3094" i="9"/>
  <c r="Y3095" i="9"/>
  <c r="Y3096" i="9"/>
  <c r="Y3097" i="9"/>
  <c r="Y3098" i="9"/>
  <c r="Y3099" i="9"/>
  <c r="Y3100" i="9"/>
  <c r="Y3101" i="9"/>
  <c r="Y3102" i="9"/>
  <c r="Y3103" i="9"/>
  <c r="Y3104" i="9"/>
  <c r="Y3105" i="9"/>
  <c r="Y3106" i="9"/>
  <c r="Y3107" i="9"/>
  <c r="Y3108" i="9"/>
  <c r="Y3109" i="9"/>
  <c r="Y3110" i="9"/>
  <c r="Y3111" i="9"/>
  <c r="Y3112" i="9"/>
  <c r="Y3113" i="9"/>
  <c r="Y3114" i="9"/>
  <c r="Y3115" i="9"/>
  <c r="Y3116" i="9"/>
  <c r="Y3117" i="9"/>
  <c r="Y3118" i="9"/>
  <c r="Y3119" i="9"/>
  <c r="Y3120" i="9"/>
  <c r="Y3121" i="9"/>
  <c r="Y3122" i="9"/>
  <c r="Y3123" i="9"/>
  <c r="Y3124" i="9"/>
  <c r="Y3125" i="9"/>
  <c r="Y3126" i="9"/>
  <c r="Y3127" i="9"/>
  <c r="Y3128" i="9"/>
  <c r="Y3129" i="9"/>
  <c r="Y3130" i="9"/>
  <c r="Y3131" i="9"/>
  <c r="Y3132" i="9"/>
  <c r="Y3133" i="9"/>
  <c r="Y3134" i="9"/>
  <c r="Y3135" i="9"/>
  <c r="Y3136" i="9"/>
  <c r="Y3137" i="9"/>
  <c r="Y3138" i="9"/>
  <c r="Y3139" i="9"/>
  <c r="Y3140" i="9"/>
  <c r="Y3141" i="9"/>
  <c r="Y3142" i="9"/>
  <c r="Y3143" i="9"/>
  <c r="Y3144" i="9"/>
  <c r="Y3145" i="9"/>
  <c r="Y3146" i="9"/>
  <c r="Y3147" i="9"/>
  <c r="Y3148" i="9"/>
  <c r="Y3149" i="9"/>
  <c r="Y3150" i="9"/>
  <c r="Y3151" i="9"/>
  <c r="Y3152" i="9"/>
  <c r="Y3153" i="9"/>
  <c r="Y3154" i="9"/>
  <c r="Y3155" i="9"/>
  <c r="Y3156" i="9"/>
  <c r="Y3157" i="9"/>
  <c r="Y3158" i="9"/>
  <c r="Y3159" i="9"/>
  <c r="Y3160" i="9"/>
  <c r="Y3161" i="9"/>
  <c r="Y3162" i="9"/>
  <c r="Y3163" i="9"/>
  <c r="Y3164" i="9"/>
  <c r="Y3165" i="9"/>
  <c r="Y3166" i="9"/>
  <c r="Y3167" i="9"/>
  <c r="Y3168" i="9"/>
  <c r="Y3169" i="9"/>
  <c r="Y3170" i="9"/>
  <c r="Y3171" i="9"/>
  <c r="Y3172" i="9"/>
  <c r="Y3173" i="9"/>
  <c r="Y3174" i="9"/>
  <c r="Y3175" i="9"/>
  <c r="Y3176" i="9"/>
  <c r="Y3177" i="9"/>
  <c r="Y3178" i="9"/>
  <c r="Y3179" i="9"/>
  <c r="Y3180" i="9"/>
  <c r="Y3181" i="9"/>
  <c r="Y3182" i="9"/>
  <c r="Y3183" i="9"/>
  <c r="Y3184" i="9"/>
  <c r="Y3185" i="9"/>
  <c r="Y3186" i="9"/>
  <c r="Y3187" i="9"/>
  <c r="Y3188" i="9"/>
  <c r="Y3189" i="9"/>
  <c r="Y3190" i="9"/>
  <c r="Y3191" i="9"/>
  <c r="Y3192" i="9"/>
  <c r="Y3193" i="9"/>
  <c r="Y3194" i="9"/>
  <c r="Y3195" i="9"/>
  <c r="Y3196" i="9"/>
  <c r="Y3197" i="9"/>
  <c r="Y3198" i="9"/>
  <c r="Y3199" i="9"/>
  <c r="Y3200" i="9"/>
  <c r="Y3201" i="9"/>
  <c r="Y3202" i="9"/>
  <c r="Y3203" i="9"/>
  <c r="Y3204" i="9"/>
  <c r="Y3205" i="9"/>
  <c r="Y3206" i="9"/>
  <c r="Y3207" i="9"/>
  <c r="Y3208" i="9"/>
  <c r="Y3209" i="9"/>
  <c r="Y3210" i="9"/>
  <c r="Y3211" i="9"/>
  <c r="Y3212" i="9"/>
  <c r="Y3213" i="9"/>
  <c r="Y3214" i="9"/>
  <c r="Y3215" i="9"/>
  <c r="Y3216" i="9"/>
  <c r="Y3217" i="9"/>
  <c r="Y3218" i="9"/>
  <c r="Y3219" i="9"/>
  <c r="Y3220" i="9"/>
  <c r="Y3221" i="9"/>
  <c r="Y3222" i="9"/>
  <c r="Y3223" i="9"/>
  <c r="Y3224" i="9"/>
  <c r="Y3225" i="9"/>
  <c r="Y3226" i="9"/>
  <c r="Y3227" i="9"/>
  <c r="Y3228" i="9"/>
  <c r="Y3229" i="9"/>
  <c r="Y3230" i="9"/>
  <c r="Y3231" i="9"/>
  <c r="Y3232" i="9"/>
  <c r="Y3233" i="9"/>
  <c r="Y3234" i="9"/>
  <c r="Y3235" i="9"/>
  <c r="Y3236" i="9"/>
  <c r="Y3237" i="9"/>
  <c r="Y3238" i="9"/>
  <c r="Y3239" i="9"/>
  <c r="Y3240" i="9"/>
  <c r="Y3241" i="9"/>
  <c r="Y3242" i="9"/>
  <c r="Y3243" i="9"/>
  <c r="Y3244" i="9"/>
  <c r="Y3245" i="9"/>
  <c r="Y3246" i="9"/>
  <c r="Y3247" i="9"/>
  <c r="Y3248" i="9"/>
  <c r="Y3249" i="9"/>
  <c r="Y3250" i="9"/>
  <c r="Y3251" i="9"/>
  <c r="Y3252" i="9"/>
  <c r="Y3253" i="9"/>
  <c r="Y3254" i="9"/>
  <c r="Y3255" i="9"/>
  <c r="Y3256" i="9"/>
  <c r="Y3257" i="9"/>
  <c r="Y3258" i="9"/>
  <c r="Y3259" i="9"/>
  <c r="Y3260" i="9"/>
  <c r="Y3261" i="9"/>
  <c r="Y3262" i="9"/>
  <c r="Y3263" i="9"/>
  <c r="Y3264" i="9"/>
  <c r="Y3265" i="9"/>
  <c r="Y3266" i="9"/>
  <c r="Y3267" i="9"/>
  <c r="Y3268" i="9"/>
  <c r="Y3269" i="9"/>
  <c r="Y3270" i="9"/>
  <c r="Y3271" i="9"/>
  <c r="Y3272" i="9"/>
  <c r="Y3273" i="9"/>
  <c r="Y3274" i="9"/>
  <c r="Y3275" i="9"/>
  <c r="Y3276" i="9"/>
  <c r="Y3277" i="9"/>
  <c r="Y3278" i="9"/>
  <c r="Y3279" i="9"/>
  <c r="Y3280" i="9"/>
  <c r="Y3281" i="9"/>
  <c r="Y3282" i="9"/>
  <c r="Y3283" i="9"/>
  <c r="Y3284" i="9"/>
  <c r="Y3285" i="9"/>
  <c r="Y3286" i="9"/>
  <c r="Y3287" i="9"/>
  <c r="Y3288" i="9"/>
  <c r="Y3289" i="9"/>
  <c r="Y3290" i="9"/>
  <c r="Y3291" i="9"/>
  <c r="Y3292" i="9"/>
  <c r="Y3293" i="9"/>
  <c r="Y3294" i="9"/>
  <c r="Y3295" i="9"/>
  <c r="Y3296" i="9"/>
  <c r="Y3297" i="9"/>
  <c r="Y3298" i="9"/>
  <c r="Y3299" i="9"/>
  <c r="Y3300" i="9"/>
  <c r="Y3301" i="9"/>
  <c r="Y3302" i="9"/>
  <c r="Y3303" i="9"/>
  <c r="Y3304" i="9"/>
  <c r="Y3305" i="9"/>
  <c r="Y3306" i="9"/>
  <c r="Y3307" i="9"/>
  <c r="Y3308" i="9"/>
  <c r="Y3309" i="9"/>
  <c r="Y3310" i="9"/>
  <c r="Y3311" i="9"/>
  <c r="Y3312" i="9"/>
  <c r="Y3313" i="9"/>
  <c r="Y3314" i="9"/>
  <c r="Y3315" i="9"/>
  <c r="Y3316" i="9"/>
  <c r="Y3317" i="9"/>
  <c r="Y3318" i="9"/>
  <c r="Y3319" i="9"/>
  <c r="Y3320" i="9"/>
  <c r="Y3321" i="9"/>
  <c r="Y3322" i="9"/>
  <c r="Y3323" i="9"/>
  <c r="Y3324" i="9"/>
  <c r="Y3325" i="9"/>
  <c r="Y3326" i="9"/>
  <c r="Y3327" i="9"/>
  <c r="Y3328" i="9"/>
  <c r="Y3329" i="9"/>
  <c r="Y3330" i="9"/>
  <c r="Y3331" i="9"/>
  <c r="Y3332" i="9"/>
  <c r="Y3333" i="9"/>
  <c r="Y3334" i="9"/>
  <c r="Y3335" i="9"/>
  <c r="Y3336" i="9"/>
  <c r="Y3337" i="9"/>
  <c r="Y3338" i="9"/>
  <c r="Y3339" i="9"/>
  <c r="Y3340" i="9"/>
  <c r="Y3341" i="9"/>
  <c r="Y3342" i="9"/>
  <c r="Y3343" i="9"/>
  <c r="Y3344" i="9"/>
  <c r="Y3345" i="9"/>
  <c r="Y3346" i="9"/>
  <c r="Y3347" i="9"/>
  <c r="Y3348" i="9"/>
  <c r="Y3349" i="9"/>
  <c r="Y3350" i="9"/>
  <c r="Y3351" i="9"/>
  <c r="Y3352" i="9"/>
  <c r="Y3353" i="9"/>
  <c r="Y3354" i="9"/>
  <c r="Y3355" i="9"/>
  <c r="Y3356" i="9"/>
  <c r="Y3357" i="9"/>
  <c r="Y3358" i="9"/>
  <c r="Y3359" i="9"/>
  <c r="Y3360" i="9"/>
  <c r="Y3361" i="9"/>
  <c r="Y3362" i="9"/>
  <c r="Y3363" i="9"/>
  <c r="Y3364" i="9"/>
  <c r="Y3365" i="9"/>
  <c r="Y3366" i="9"/>
  <c r="Y3367" i="9"/>
  <c r="Y3368" i="9"/>
  <c r="Y3369" i="9"/>
  <c r="Y3370" i="9"/>
  <c r="Y3371" i="9"/>
  <c r="Y3372" i="9"/>
  <c r="Y3373" i="9"/>
  <c r="Y3374" i="9"/>
  <c r="Y3375" i="9"/>
  <c r="Y3376" i="9"/>
  <c r="Y3377" i="9"/>
  <c r="Y3378" i="9"/>
  <c r="Y3379" i="9"/>
  <c r="Y3380" i="9"/>
  <c r="Y3381" i="9"/>
  <c r="Y3382" i="9"/>
  <c r="Y3383" i="9"/>
  <c r="Y3384" i="9"/>
  <c r="Y3385" i="9"/>
  <c r="Y3386" i="9"/>
  <c r="Y3387" i="9"/>
  <c r="Y3388" i="9"/>
  <c r="Y3389" i="9"/>
  <c r="Y3390" i="9"/>
  <c r="Y3391" i="9"/>
  <c r="Y3392" i="9"/>
  <c r="Y3393" i="9"/>
  <c r="Y3394" i="9"/>
  <c r="Y3395" i="9"/>
  <c r="Y3396" i="9"/>
  <c r="Y3397" i="9"/>
  <c r="Y3398" i="9"/>
  <c r="Y3399" i="9"/>
  <c r="Y3400" i="9"/>
  <c r="Y3401" i="9"/>
  <c r="Y3402" i="9"/>
  <c r="Y3403" i="9"/>
  <c r="Y3404" i="9"/>
  <c r="Y3405" i="9"/>
  <c r="Y3406" i="9"/>
  <c r="Y3407" i="9"/>
  <c r="Y3408" i="9"/>
  <c r="Y3409" i="9"/>
  <c r="Y3410" i="9"/>
  <c r="Y3411" i="9"/>
  <c r="Y3412" i="9"/>
  <c r="Y3413" i="9"/>
  <c r="Y3414" i="9"/>
  <c r="Y3415" i="9"/>
  <c r="Y3416" i="9"/>
  <c r="Y3417" i="9"/>
  <c r="Y3418" i="9"/>
  <c r="Y3419" i="9"/>
  <c r="Y3420" i="9"/>
  <c r="Y3421" i="9"/>
  <c r="Y3422" i="9"/>
  <c r="Y3423" i="9"/>
  <c r="Y3424" i="9"/>
  <c r="Y3425" i="9"/>
  <c r="Y3426" i="9"/>
  <c r="Y3427" i="9"/>
  <c r="Y3428" i="9"/>
  <c r="Y3429" i="9"/>
  <c r="Y3430" i="9"/>
  <c r="Y3431" i="9"/>
  <c r="Y3432" i="9"/>
  <c r="Y3433" i="9"/>
  <c r="Y3434" i="9"/>
  <c r="Y3435" i="9"/>
  <c r="Y3436" i="9"/>
  <c r="Y3437" i="9"/>
  <c r="Y3438" i="9"/>
  <c r="Y3439" i="9"/>
  <c r="Y3440" i="9"/>
  <c r="Y3441" i="9"/>
  <c r="Y3442" i="9"/>
  <c r="Y3443" i="9"/>
  <c r="Y3444" i="9"/>
  <c r="Y3445" i="9"/>
  <c r="Y3446" i="9"/>
  <c r="Y3447" i="9"/>
  <c r="Y3448" i="9"/>
  <c r="Y3449" i="9"/>
  <c r="Y3450" i="9"/>
  <c r="Y3451" i="9"/>
  <c r="Y3452" i="9"/>
  <c r="Y3453" i="9"/>
  <c r="Y3454" i="9"/>
  <c r="Y3455" i="9"/>
  <c r="Y3456" i="9"/>
  <c r="Y3457" i="9"/>
  <c r="Y3458" i="9"/>
  <c r="Y3459" i="9"/>
  <c r="Y3460" i="9"/>
  <c r="Y3461" i="9"/>
  <c r="Y3462" i="9"/>
  <c r="Y3463" i="9"/>
  <c r="Y3464" i="9"/>
  <c r="Y3465" i="9"/>
  <c r="Y3466" i="9"/>
  <c r="Y3467" i="9"/>
  <c r="Y3468" i="9"/>
  <c r="Y3469" i="9"/>
  <c r="Y3470" i="9"/>
  <c r="Y3471" i="9"/>
  <c r="Y3472" i="9"/>
  <c r="Y3473" i="9"/>
  <c r="Y3474" i="9"/>
  <c r="Y3475" i="9"/>
  <c r="Y3476" i="9"/>
  <c r="Y3477" i="9"/>
  <c r="Y3478" i="9"/>
  <c r="Y3479" i="9"/>
  <c r="Y3480" i="9"/>
  <c r="Y3481" i="9"/>
  <c r="Y3482" i="9"/>
  <c r="Y3483" i="9"/>
  <c r="Y3484" i="9"/>
  <c r="Y3485" i="9"/>
  <c r="Y3486" i="9"/>
  <c r="Y3487" i="9"/>
  <c r="Y3488" i="9"/>
  <c r="Y3489" i="9"/>
  <c r="Y3490" i="9"/>
  <c r="Y3491" i="9"/>
  <c r="Y3492" i="9"/>
  <c r="Y3493" i="9"/>
  <c r="Y3494" i="9"/>
  <c r="Y3495" i="9"/>
  <c r="Y3496" i="9"/>
  <c r="Y3497" i="9"/>
  <c r="Y3498" i="9"/>
  <c r="Y3499" i="9"/>
  <c r="Y3500" i="9"/>
  <c r="Y3501" i="9"/>
  <c r="Y3502" i="9"/>
  <c r="Y3503" i="9"/>
  <c r="Y3504" i="9"/>
  <c r="Y3505" i="9"/>
  <c r="Y3506" i="9"/>
  <c r="Y3507" i="9"/>
  <c r="Y3508" i="9"/>
  <c r="Y3509" i="9"/>
  <c r="Y3510" i="9"/>
  <c r="Y3511" i="9"/>
  <c r="Y3512" i="9"/>
  <c r="Y3513" i="9"/>
  <c r="Y3514" i="9"/>
  <c r="Y3515" i="9"/>
  <c r="Y3516" i="9"/>
  <c r="Y3517" i="9"/>
  <c r="Y3518" i="9"/>
  <c r="Y3519" i="9"/>
  <c r="Y3520" i="9"/>
  <c r="Y3521" i="9"/>
  <c r="Y3522" i="9"/>
  <c r="Y3523" i="9"/>
  <c r="Y3524" i="9"/>
  <c r="Y3525" i="9"/>
  <c r="Y3526" i="9"/>
  <c r="Y3527" i="9"/>
  <c r="Y3528" i="9"/>
  <c r="Y3529" i="9"/>
  <c r="Y3530" i="9"/>
  <c r="Y3531" i="9"/>
  <c r="Y3532" i="9"/>
  <c r="Y3533" i="9"/>
  <c r="Y3534" i="9"/>
  <c r="Y3535" i="9"/>
  <c r="Y3536" i="9"/>
  <c r="Y3537" i="9"/>
  <c r="Y3538" i="9"/>
  <c r="Y3539" i="9"/>
  <c r="Y3540" i="9"/>
  <c r="Y3541" i="9"/>
  <c r="Y3542" i="9"/>
  <c r="Y3543" i="9"/>
  <c r="Y3544" i="9"/>
  <c r="Y3545" i="9"/>
  <c r="Y3546" i="9"/>
  <c r="Y3547" i="9"/>
  <c r="Y3548" i="9"/>
  <c r="Y3549" i="9"/>
  <c r="Y3550" i="9"/>
  <c r="Y3551" i="9"/>
  <c r="Y3552" i="9"/>
  <c r="Y3553" i="9"/>
  <c r="Y3554" i="9"/>
  <c r="Y3555" i="9"/>
  <c r="Y3556" i="9"/>
  <c r="Y3557" i="9"/>
  <c r="Y3558" i="9"/>
  <c r="Y3559" i="9"/>
  <c r="Y3560" i="9"/>
  <c r="Y3561" i="9"/>
  <c r="Y3562" i="9"/>
  <c r="Y3563" i="9"/>
  <c r="Y3564" i="9"/>
  <c r="Y3565" i="9"/>
  <c r="Y3566" i="9"/>
  <c r="Y3567" i="9"/>
  <c r="Y3568" i="9"/>
  <c r="Y3569" i="9"/>
  <c r="Y3570" i="9"/>
  <c r="Y3571" i="9"/>
  <c r="Y3572" i="9"/>
  <c r="Y3573" i="9"/>
  <c r="Y3574" i="9"/>
  <c r="Y3575" i="9"/>
  <c r="Y3576" i="9"/>
  <c r="Y3577" i="9"/>
  <c r="Y3578" i="9"/>
  <c r="Y3579" i="9"/>
  <c r="Y3580" i="9"/>
  <c r="Y3581" i="9"/>
  <c r="Y3582" i="9"/>
  <c r="Y3583" i="9"/>
  <c r="Y3584" i="9"/>
  <c r="Y3585" i="9"/>
  <c r="Y3586" i="9"/>
  <c r="Y3587" i="9"/>
  <c r="Y3588" i="9"/>
  <c r="Y3589" i="9"/>
  <c r="Y3590" i="9"/>
  <c r="Y3591" i="9"/>
  <c r="Y3592" i="9"/>
  <c r="Y3593" i="9"/>
  <c r="Y3594" i="9"/>
  <c r="Y3595" i="9"/>
  <c r="Y3596" i="9"/>
  <c r="Y3597" i="9"/>
  <c r="Y3598" i="9"/>
  <c r="Y3599" i="9"/>
  <c r="Y3600" i="9"/>
  <c r="Y3601" i="9"/>
  <c r="Y3602" i="9"/>
  <c r="Y3603" i="9"/>
  <c r="Y3604" i="9"/>
  <c r="Y3605" i="9"/>
  <c r="Y3606" i="9"/>
  <c r="Y3607" i="9"/>
  <c r="Y3608" i="9"/>
  <c r="Y3609" i="9"/>
  <c r="Y3610" i="9"/>
  <c r="Y3611" i="9"/>
  <c r="Y3612" i="9"/>
  <c r="Y3613" i="9"/>
  <c r="Y3614" i="9"/>
  <c r="Y3615" i="9"/>
  <c r="Y3616" i="9"/>
  <c r="Y3617" i="9"/>
  <c r="Y3618" i="9"/>
  <c r="Y3619" i="9"/>
  <c r="Y3620" i="9"/>
  <c r="Y3621" i="9"/>
  <c r="Y3622" i="9"/>
  <c r="Y3623" i="9"/>
  <c r="Y3624" i="9"/>
  <c r="Y3625" i="9"/>
  <c r="Y3626" i="9"/>
  <c r="Y3627" i="9"/>
  <c r="Y3628" i="9"/>
  <c r="Y3629" i="9"/>
  <c r="Y3630" i="9"/>
  <c r="Y3631" i="9"/>
  <c r="Y3632" i="9"/>
  <c r="Y3633" i="9"/>
  <c r="Y3634" i="9"/>
  <c r="Y3635" i="9"/>
  <c r="Y3636" i="9"/>
  <c r="Y3637" i="9"/>
  <c r="Y3638" i="9"/>
  <c r="Y3639" i="9"/>
  <c r="Y3640" i="9"/>
  <c r="Y3641" i="9"/>
  <c r="Y3642" i="9"/>
  <c r="Y3643" i="9"/>
  <c r="Y3644" i="9"/>
  <c r="Y3645" i="9"/>
  <c r="Y3646" i="9"/>
  <c r="Y3647" i="9"/>
  <c r="Y3648" i="9"/>
  <c r="Y3649" i="9"/>
  <c r="Y3650" i="9"/>
  <c r="Y3651" i="9"/>
  <c r="Y3652" i="9"/>
  <c r="Y3653" i="9"/>
  <c r="Y3654" i="9"/>
  <c r="Y3655" i="9"/>
  <c r="Y3656" i="9"/>
  <c r="Y3657" i="9"/>
  <c r="Y3658" i="9"/>
  <c r="Y3659" i="9"/>
  <c r="Y3660" i="9"/>
  <c r="Y3661" i="9"/>
  <c r="Y3662" i="9"/>
  <c r="Y3663" i="9"/>
  <c r="Y3664" i="9"/>
  <c r="Y3665" i="9"/>
  <c r="Y3666" i="9"/>
  <c r="Y3667" i="9"/>
  <c r="Y3668" i="9"/>
  <c r="Y3669" i="9"/>
  <c r="Y3670" i="9"/>
  <c r="Y3671" i="9"/>
  <c r="Y3672" i="9"/>
  <c r="Y3673" i="9"/>
  <c r="Y3674" i="9"/>
  <c r="Y3675" i="9"/>
  <c r="Y3676" i="9"/>
  <c r="Y3677" i="9"/>
  <c r="Y3678" i="9"/>
  <c r="Y3679" i="9"/>
  <c r="Y3680" i="9"/>
  <c r="Y3681" i="9"/>
  <c r="Y3682" i="9"/>
  <c r="Y3683" i="9"/>
  <c r="Y3684" i="9"/>
  <c r="Y3685" i="9"/>
  <c r="Y3686" i="9"/>
  <c r="Y3687" i="9"/>
  <c r="Y3688" i="9"/>
  <c r="Y3689" i="9"/>
  <c r="Y3690" i="9"/>
  <c r="Y3691" i="9"/>
  <c r="Y3692" i="9"/>
  <c r="Y3693" i="9"/>
  <c r="Y3694" i="9"/>
  <c r="Y3695" i="9"/>
  <c r="Y3696" i="9"/>
  <c r="Y3697" i="9"/>
  <c r="Y3698" i="9"/>
  <c r="Y3699" i="9"/>
  <c r="Y3700" i="9"/>
  <c r="Y3701" i="9"/>
  <c r="Y3702" i="9"/>
  <c r="Y3703" i="9"/>
  <c r="Y3704" i="9"/>
  <c r="Y3705" i="9"/>
  <c r="Y3706" i="9"/>
  <c r="Y3707" i="9"/>
  <c r="Y3708" i="9"/>
  <c r="Y3709" i="9"/>
  <c r="Y3710" i="9"/>
  <c r="Y3711" i="9"/>
  <c r="Y3712" i="9"/>
  <c r="Y3713" i="9"/>
  <c r="Y3714" i="9"/>
  <c r="Y3715" i="9"/>
  <c r="Y3716" i="9"/>
  <c r="Y3717" i="9"/>
  <c r="Y3718" i="9"/>
  <c r="Y3719" i="9"/>
  <c r="Y3720" i="9"/>
  <c r="Y3721" i="9"/>
  <c r="Y3722" i="9"/>
  <c r="Y3723" i="9"/>
  <c r="Y3724" i="9"/>
  <c r="Y3725" i="9"/>
  <c r="Y3726" i="9"/>
  <c r="Y3727" i="9"/>
  <c r="Y3728" i="9"/>
  <c r="Y3729" i="9"/>
  <c r="Y3730" i="9"/>
  <c r="Y3731" i="9"/>
  <c r="Y3732" i="9"/>
  <c r="Y3733" i="9"/>
  <c r="Y3734" i="9"/>
  <c r="Y3735" i="9"/>
  <c r="Y3736" i="9"/>
  <c r="Y3737" i="9"/>
  <c r="Y3738" i="9"/>
  <c r="Y3739" i="9"/>
  <c r="Y3740" i="9"/>
  <c r="Y3741" i="9"/>
  <c r="Y3742" i="9"/>
  <c r="Y3743" i="9"/>
  <c r="Y3744" i="9"/>
  <c r="Y3745" i="9"/>
  <c r="Y3746" i="9"/>
  <c r="Y3747" i="9"/>
  <c r="Y3748" i="9"/>
  <c r="Y3749" i="9"/>
  <c r="Y3750" i="9"/>
  <c r="Y3751" i="9"/>
  <c r="Y3752" i="9"/>
  <c r="Y3753" i="9"/>
  <c r="Y3754" i="9"/>
  <c r="Y3755" i="9"/>
  <c r="Y3756" i="9"/>
  <c r="Y3757" i="9"/>
  <c r="Y3758" i="9"/>
  <c r="Y3759" i="9"/>
  <c r="Y3760" i="9"/>
  <c r="Y3761" i="9"/>
  <c r="Y3762" i="9"/>
  <c r="Y3763" i="9"/>
  <c r="Y3764" i="9"/>
  <c r="Y3765" i="9"/>
  <c r="Y3766" i="9"/>
  <c r="Y3767" i="9"/>
  <c r="Y3768" i="9"/>
  <c r="Y3769" i="9"/>
  <c r="Y3770" i="9"/>
  <c r="Y3771" i="9"/>
  <c r="Y3772" i="9"/>
  <c r="Y3773" i="9"/>
  <c r="Y3774" i="9"/>
  <c r="Y3775" i="9"/>
  <c r="Y3776" i="9"/>
  <c r="Y3777" i="9"/>
  <c r="Y3778" i="9"/>
  <c r="Y3779" i="9"/>
  <c r="Y3780" i="9"/>
  <c r="Y3781" i="9"/>
  <c r="Y3782" i="9"/>
  <c r="Y3783" i="9"/>
  <c r="Y3784" i="9"/>
  <c r="Y3785" i="9"/>
  <c r="Y3786" i="9"/>
  <c r="Y3787" i="9"/>
  <c r="Y3788" i="9"/>
  <c r="Y3789" i="9"/>
  <c r="Y3790" i="9"/>
  <c r="Y3791" i="9"/>
  <c r="Y3792" i="9"/>
  <c r="Y3793" i="9"/>
  <c r="Y3794" i="9"/>
  <c r="Y3795" i="9"/>
  <c r="Y3796" i="9"/>
  <c r="Y3797" i="9"/>
  <c r="Y3798" i="9"/>
  <c r="Y3799" i="9"/>
  <c r="Y3800" i="9"/>
  <c r="Y3801" i="9"/>
  <c r="Y3802" i="9"/>
  <c r="Y3803" i="9"/>
  <c r="Y3804" i="9"/>
  <c r="Y3805" i="9"/>
  <c r="Y3806" i="9"/>
  <c r="Y3807" i="9"/>
  <c r="Y3808" i="9"/>
  <c r="Y3809" i="9"/>
  <c r="Y3810" i="9"/>
  <c r="Y3811" i="9"/>
  <c r="Y3812" i="9"/>
  <c r="Y3813" i="9"/>
  <c r="Y3814" i="9"/>
  <c r="Y3815" i="9"/>
  <c r="Y3816" i="9"/>
  <c r="Y3817" i="9"/>
  <c r="Y3818" i="9"/>
  <c r="Y3819" i="9"/>
  <c r="Y3820" i="9"/>
  <c r="Y3821" i="9"/>
  <c r="Y3822" i="9"/>
  <c r="Y3823" i="9"/>
  <c r="Y3824" i="9"/>
  <c r="Y3825" i="9"/>
  <c r="Y3826" i="9"/>
  <c r="Y3827" i="9"/>
  <c r="Y3828" i="9"/>
  <c r="Y3829" i="9"/>
  <c r="Y3830" i="9"/>
  <c r="Y3831" i="9"/>
  <c r="Y3832" i="9"/>
  <c r="Y3833" i="9"/>
  <c r="Y3834" i="9"/>
  <c r="Y3835" i="9"/>
  <c r="Y3836" i="9"/>
  <c r="Y3837" i="9"/>
  <c r="Y3838" i="9"/>
  <c r="Y3839" i="9"/>
  <c r="Y3840" i="9"/>
  <c r="Y3841" i="9"/>
  <c r="Y3842" i="9"/>
  <c r="Y3843" i="9"/>
  <c r="Y3844" i="9"/>
  <c r="Y3845" i="9"/>
  <c r="Y3846" i="9"/>
  <c r="Y3847" i="9"/>
  <c r="Y3848" i="9"/>
  <c r="Y3849" i="9"/>
  <c r="Y3850" i="9"/>
  <c r="Y3851" i="9"/>
  <c r="Y3852" i="9"/>
  <c r="Y3853" i="9"/>
  <c r="Y3854" i="9"/>
  <c r="Y3855" i="9"/>
  <c r="Y3856" i="9"/>
  <c r="Y3857" i="9"/>
  <c r="Y3858" i="9"/>
  <c r="Y3859" i="9"/>
  <c r="Y3860" i="9"/>
  <c r="Y3861" i="9"/>
  <c r="Y3862" i="9"/>
  <c r="Y3863" i="9"/>
  <c r="Y3864" i="9"/>
  <c r="Y3865" i="9"/>
  <c r="Y3866" i="9"/>
  <c r="Y3867" i="9"/>
  <c r="Y3868" i="9"/>
  <c r="Y3869" i="9"/>
  <c r="Y3870" i="9"/>
  <c r="Y3871" i="9"/>
  <c r="Y3872" i="9"/>
  <c r="Y3873" i="9"/>
  <c r="Y3874" i="9"/>
  <c r="Y3875" i="9"/>
  <c r="Y3876" i="9"/>
  <c r="Y3877" i="9"/>
  <c r="Y3878" i="9"/>
  <c r="Y3879" i="9"/>
  <c r="Y3880" i="9"/>
  <c r="Y3881" i="9"/>
  <c r="Y3882" i="9"/>
  <c r="Y3883" i="9"/>
  <c r="Y3884" i="9"/>
  <c r="Y3885" i="9"/>
  <c r="Y3886" i="9"/>
  <c r="Y3887" i="9"/>
  <c r="Y3888" i="9"/>
  <c r="Y3889" i="9"/>
  <c r="Y3890" i="9"/>
  <c r="Y3891" i="9"/>
  <c r="Y3892" i="9"/>
  <c r="Y3893" i="9"/>
  <c r="Y3894" i="9"/>
  <c r="Y3895" i="9"/>
  <c r="Y3896" i="9"/>
  <c r="Y3897" i="9"/>
  <c r="Y3898" i="9"/>
  <c r="Y3899" i="9"/>
  <c r="Y3900" i="9"/>
  <c r="Y3901" i="9"/>
  <c r="Y3902" i="9"/>
  <c r="Y3903" i="9"/>
  <c r="Y3904" i="9"/>
  <c r="Y3905" i="9"/>
  <c r="Y3906" i="9"/>
  <c r="Y3907" i="9"/>
  <c r="Y3908" i="9"/>
  <c r="Y3909" i="9"/>
  <c r="Y3910" i="9"/>
  <c r="Y3911" i="9"/>
  <c r="Y3912" i="9"/>
  <c r="Y3913" i="9"/>
  <c r="Y3914" i="9"/>
  <c r="Y3915" i="9"/>
  <c r="Y3916" i="9"/>
  <c r="Y3917" i="9"/>
  <c r="Y3918" i="9"/>
  <c r="Y3919" i="9"/>
  <c r="Y3920" i="9"/>
  <c r="Y3921" i="9"/>
  <c r="Y3922" i="9"/>
  <c r="Y3923" i="9"/>
  <c r="Y3924" i="9"/>
  <c r="Y3925" i="9"/>
  <c r="Y3926" i="9"/>
  <c r="Y3927" i="9"/>
  <c r="Y3928" i="9"/>
  <c r="Y3929" i="9"/>
  <c r="Y3930" i="9"/>
  <c r="Y3931" i="9"/>
  <c r="Y3932" i="9"/>
  <c r="Y3933" i="9"/>
  <c r="Y3934" i="9"/>
  <c r="Y3935" i="9"/>
  <c r="Y3936" i="9"/>
  <c r="Y3937" i="9"/>
  <c r="Y3938" i="9"/>
  <c r="Y3939" i="9"/>
  <c r="Y3940" i="9"/>
  <c r="Y3941" i="9"/>
  <c r="Y3942" i="9"/>
  <c r="Y3943" i="9"/>
  <c r="Y3944" i="9"/>
  <c r="Y3945" i="9"/>
  <c r="Y3946" i="9"/>
  <c r="Y3947" i="9"/>
  <c r="Y3948" i="9"/>
  <c r="Y3949" i="9"/>
  <c r="Y3950" i="9"/>
  <c r="Y3951" i="9"/>
  <c r="Y3952" i="9"/>
  <c r="Y3953" i="9"/>
  <c r="Y3954" i="9"/>
  <c r="Y3955" i="9"/>
  <c r="Y3956" i="9"/>
  <c r="Y3957" i="9"/>
  <c r="Y3958" i="9"/>
  <c r="Y3959" i="9"/>
  <c r="Y3960" i="9"/>
  <c r="Y3961" i="9"/>
  <c r="Y3962" i="9"/>
  <c r="Y3963" i="9"/>
  <c r="Y3964" i="9"/>
  <c r="Y3965" i="9"/>
  <c r="Y3966" i="9"/>
  <c r="Y3967" i="9"/>
  <c r="Y3968" i="9"/>
  <c r="Y3969" i="9"/>
  <c r="Y3970" i="9"/>
  <c r="Y3971" i="9"/>
  <c r="Y3972" i="9"/>
  <c r="Y3973" i="9"/>
  <c r="Y3974" i="9"/>
  <c r="Y3975" i="9"/>
  <c r="Y3976" i="9"/>
  <c r="Y3977" i="9"/>
  <c r="Y3978" i="9"/>
  <c r="Y3979" i="9"/>
  <c r="Y3980" i="9"/>
  <c r="Y3981" i="9"/>
  <c r="Y3982" i="9"/>
  <c r="Y3983" i="9"/>
  <c r="Y3984" i="9"/>
  <c r="Y3985" i="9"/>
  <c r="Y3986" i="9"/>
  <c r="Y3987" i="9"/>
  <c r="Y3988" i="9"/>
  <c r="Y3989" i="9"/>
  <c r="Y3990" i="9"/>
  <c r="Y3991" i="9"/>
  <c r="Y3992" i="9"/>
  <c r="Y3993" i="9"/>
  <c r="Y3994" i="9"/>
  <c r="Y3995" i="9"/>
  <c r="Y3996" i="9"/>
  <c r="Y3997" i="9"/>
  <c r="Y3998" i="9"/>
  <c r="Y3999" i="9"/>
  <c r="Y4000" i="9"/>
  <c r="Y4001" i="9"/>
  <c r="Y4002" i="9"/>
  <c r="Y4003" i="9"/>
  <c r="Y4004" i="9"/>
  <c r="Y4005" i="9"/>
  <c r="Y4006" i="9"/>
  <c r="Y4007" i="9"/>
  <c r="Y4008" i="9"/>
  <c r="Y4009" i="9"/>
  <c r="Y4010" i="9"/>
  <c r="Y4011" i="9"/>
  <c r="Y4012" i="9"/>
  <c r="Y4013" i="9"/>
  <c r="Y4014" i="9"/>
  <c r="Y4015" i="9"/>
  <c r="Y4016" i="9"/>
  <c r="Y4017" i="9"/>
  <c r="Y4018" i="9"/>
  <c r="Y4019" i="9"/>
  <c r="Y4020" i="9"/>
  <c r="Y4021" i="9"/>
  <c r="Y4022" i="9"/>
  <c r="Y4023" i="9"/>
  <c r="Y4024" i="9"/>
  <c r="Y4025" i="9"/>
  <c r="Y4026" i="9"/>
  <c r="Y4027" i="9"/>
  <c r="Y4028" i="9"/>
  <c r="Y4029" i="9"/>
  <c r="Y4030" i="9"/>
  <c r="Y4031" i="9"/>
  <c r="Y4032" i="9"/>
  <c r="Y4033" i="9"/>
  <c r="Y4034" i="9"/>
  <c r="Y4035" i="9"/>
  <c r="Y4036" i="9"/>
  <c r="Y4037" i="9"/>
  <c r="Y4038" i="9"/>
  <c r="Y4039" i="9"/>
  <c r="Y4040" i="9"/>
  <c r="Y4041" i="9"/>
  <c r="Y4042" i="9"/>
  <c r="Y4043" i="9"/>
  <c r="Y4044" i="9"/>
  <c r="Y4045" i="9"/>
  <c r="Y4046" i="9"/>
  <c r="Y4047" i="9"/>
  <c r="Y4048" i="9"/>
  <c r="Y4049" i="9"/>
  <c r="Y4050" i="9"/>
  <c r="Y4051" i="9"/>
  <c r="Y4052" i="9"/>
  <c r="Y4053" i="9"/>
  <c r="Y4054" i="9"/>
  <c r="Y4055" i="9"/>
  <c r="Y4056" i="9"/>
  <c r="Y4057" i="9"/>
  <c r="Y4058" i="9"/>
  <c r="Y4059" i="9"/>
  <c r="Y4060" i="9"/>
  <c r="Y4061" i="9"/>
  <c r="Y4062" i="9"/>
  <c r="Y4063" i="9"/>
  <c r="Y4064" i="9"/>
  <c r="Y4065" i="9"/>
  <c r="Y4066" i="9"/>
  <c r="Y4067" i="9"/>
  <c r="Y4068" i="9"/>
  <c r="Y4069" i="9"/>
  <c r="Y4070" i="9"/>
  <c r="Y4071" i="9"/>
  <c r="Y4072" i="9"/>
  <c r="Y4073" i="9"/>
  <c r="Y4074" i="9"/>
  <c r="Y4075" i="9"/>
  <c r="Y4076" i="9"/>
  <c r="Y4077" i="9"/>
  <c r="Y4078" i="9"/>
  <c r="Y4079" i="9"/>
  <c r="Y4080" i="9"/>
  <c r="Y4081" i="9"/>
  <c r="Y4082" i="9"/>
  <c r="Y4083" i="9"/>
  <c r="Y4084" i="9"/>
  <c r="Y4085" i="9"/>
  <c r="Y4086" i="9"/>
  <c r="Y4087" i="9"/>
  <c r="Y4088" i="9"/>
  <c r="Y4089" i="9"/>
  <c r="Y4090" i="9"/>
  <c r="Y4091" i="9"/>
  <c r="Y4092" i="9"/>
  <c r="Y4093" i="9"/>
  <c r="Y4094" i="9"/>
  <c r="Y4095" i="9"/>
  <c r="Y4096" i="9"/>
  <c r="Y4097" i="9"/>
  <c r="Y4098" i="9"/>
  <c r="Y4099" i="9"/>
  <c r="Y4100" i="9"/>
  <c r="Y4101" i="9"/>
  <c r="Y4102" i="9"/>
  <c r="Y4103" i="9"/>
  <c r="Y4104" i="9"/>
  <c r="Y4105" i="9"/>
  <c r="Y4106" i="9"/>
  <c r="Y4107" i="9"/>
  <c r="Y4108" i="9"/>
  <c r="Y4109" i="9"/>
  <c r="Y4110" i="9"/>
  <c r="Y4111" i="9"/>
  <c r="Y4112" i="9"/>
  <c r="Y4113" i="9"/>
  <c r="Y4114" i="9"/>
  <c r="Y4115" i="9"/>
  <c r="Y4116" i="9"/>
  <c r="Y4117" i="9"/>
  <c r="Y4118" i="9"/>
  <c r="Y4119" i="9"/>
  <c r="Y4120" i="9"/>
  <c r="Y4121" i="9"/>
  <c r="Y4122" i="9"/>
  <c r="Y4123" i="9"/>
  <c r="Y4124" i="9"/>
  <c r="Y4125" i="9"/>
  <c r="Y4126" i="9"/>
  <c r="Y4127" i="9"/>
  <c r="Y4128" i="9"/>
  <c r="Y4129" i="9"/>
  <c r="Y4130" i="9"/>
  <c r="Y4131" i="9"/>
  <c r="Y4132" i="9"/>
  <c r="Y4133" i="9"/>
  <c r="Y4134" i="9"/>
  <c r="Y4135" i="9"/>
  <c r="Y4136" i="9"/>
  <c r="Y4137" i="9"/>
  <c r="Y4138" i="9"/>
  <c r="Y4139" i="9"/>
  <c r="Y4140" i="9"/>
  <c r="Y4141" i="9"/>
  <c r="Y4142" i="9"/>
  <c r="Y4143" i="9"/>
  <c r="Y4144" i="9"/>
  <c r="Y4145" i="9"/>
  <c r="Y4146" i="9"/>
  <c r="Y4147" i="9"/>
  <c r="Y4148" i="9"/>
  <c r="Y4149" i="9"/>
  <c r="Y4150" i="9"/>
  <c r="Y4151" i="9"/>
  <c r="Y4152" i="9"/>
  <c r="Y4153" i="9"/>
  <c r="Y4154" i="9"/>
  <c r="Y4155" i="9"/>
  <c r="Y4156" i="9"/>
  <c r="Y4157" i="9"/>
  <c r="Y4158" i="9"/>
  <c r="Y4159" i="9"/>
  <c r="Y4160" i="9"/>
  <c r="Y4161" i="9"/>
  <c r="Y4162" i="9"/>
  <c r="Y4163" i="9"/>
  <c r="Y4164" i="9"/>
  <c r="Y4165" i="9"/>
  <c r="Y4166" i="9"/>
  <c r="Y4167" i="9"/>
  <c r="Y4168" i="9"/>
  <c r="Y4169" i="9"/>
  <c r="Y4170" i="9"/>
  <c r="Y4171" i="9"/>
  <c r="Y4172" i="9"/>
  <c r="Y4173" i="9"/>
  <c r="Y4174" i="9"/>
  <c r="Y4175" i="9"/>
  <c r="Y4176" i="9"/>
  <c r="Y4177" i="9"/>
  <c r="Y4178" i="9"/>
  <c r="Y4179" i="9"/>
  <c r="Y4180" i="9"/>
  <c r="Y4181" i="9"/>
  <c r="Y4182" i="9"/>
  <c r="Y4183" i="9"/>
  <c r="Y4184" i="9"/>
  <c r="Y4185" i="9"/>
  <c r="Y4186" i="9"/>
  <c r="Y4187" i="9"/>
  <c r="Y4188" i="9"/>
  <c r="Y4189" i="9"/>
  <c r="Y4190" i="9"/>
  <c r="Y4191" i="9"/>
  <c r="Y4192" i="9"/>
  <c r="Y4193" i="9"/>
  <c r="Y4194" i="9"/>
  <c r="Y4195" i="9"/>
  <c r="Y4196" i="9"/>
  <c r="Y4197" i="9"/>
  <c r="Y4198" i="9"/>
  <c r="Y4199" i="9"/>
  <c r="Y4200" i="9"/>
  <c r="Y4201" i="9"/>
  <c r="Y4202" i="9"/>
  <c r="Y4203" i="9"/>
  <c r="Y4204" i="9"/>
  <c r="Y4205" i="9"/>
  <c r="Y4206" i="9"/>
  <c r="Y4207" i="9"/>
  <c r="Y4208" i="9"/>
  <c r="Y4209" i="9"/>
  <c r="Y4210" i="9"/>
  <c r="Y4211" i="9"/>
  <c r="Y4212" i="9"/>
  <c r="Y4213" i="9"/>
  <c r="Y4214" i="9"/>
  <c r="Y4215" i="9"/>
  <c r="Y4216" i="9"/>
  <c r="Y4217" i="9"/>
  <c r="Y4218" i="9"/>
  <c r="Y4219" i="9"/>
  <c r="Y4220" i="9"/>
  <c r="Y4221" i="9"/>
  <c r="Y4222" i="9"/>
  <c r="Y4223" i="9"/>
  <c r="Y4224" i="9"/>
  <c r="Y4225" i="9"/>
  <c r="Y4226" i="9"/>
  <c r="Y4227" i="9"/>
  <c r="Y4228" i="9"/>
  <c r="Y4229" i="9"/>
  <c r="Y4230" i="9"/>
  <c r="Y4231" i="9"/>
  <c r="Y4232" i="9"/>
  <c r="Y4233" i="9"/>
  <c r="Y4234" i="9"/>
  <c r="Y4235" i="9"/>
  <c r="Y4236" i="9"/>
  <c r="Y4237" i="9"/>
  <c r="Y4238" i="9"/>
  <c r="Y4239" i="9"/>
  <c r="Y4240" i="9"/>
  <c r="Y4241" i="9"/>
  <c r="Y4242" i="9"/>
  <c r="Y4243" i="9"/>
  <c r="Y4244" i="9"/>
  <c r="Y4245" i="9"/>
  <c r="Y4246" i="9"/>
  <c r="Y4247" i="9"/>
  <c r="Y4248" i="9"/>
  <c r="Y4249" i="9"/>
  <c r="Y4250" i="9"/>
  <c r="Y4251" i="9"/>
  <c r="Y4252" i="9"/>
  <c r="Y4253" i="9"/>
  <c r="Y4254" i="9"/>
  <c r="Y4255" i="9"/>
  <c r="Y4256" i="9"/>
  <c r="Y4257" i="9"/>
  <c r="Y4258" i="9"/>
  <c r="Y4259" i="9"/>
  <c r="Y4260" i="9"/>
  <c r="Y4261" i="9"/>
  <c r="Y4262" i="9"/>
  <c r="Y4263" i="9"/>
  <c r="Y4264" i="9"/>
  <c r="Y4265" i="9"/>
  <c r="Y4266" i="9"/>
  <c r="Y4267" i="9"/>
  <c r="Y4268" i="9"/>
  <c r="Y4269" i="9"/>
  <c r="Y4270" i="9"/>
  <c r="Y4271" i="9"/>
  <c r="Y4272" i="9"/>
  <c r="Y4273" i="9"/>
  <c r="Y4274" i="9"/>
  <c r="Y4275" i="9"/>
  <c r="Y4276" i="9"/>
  <c r="Y4277" i="9"/>
  <c r="Y4278" i="9"/>
  <c r="Y4279" i="9"/>
  <c r="Y4280" i="9"/>
  <c r="Y4281" i="9"/>
  <c r="Y4282" i="9"/>
  <c r="Y4283" i="9"/>
  <c r="Y4284" i="9"/>
  <c r="Y4285" i="9"/>
  <c r="Y4286" i="9"/>
  <c r="Y4287" i="9"/>
  <c r="Y4288" i="9"/>
  <c r="Y4289" i="9"/>
  <c r="Y4290" i="9"/>
  <c r="Y4291" i="9"/>
  <c r="Y4292" i="9"/>
  <c r="Y4293" i="9"/>
  <c r="Y4294" i="9"/>
  <c r="Y4295" i="9"/>
  <c r="Y4296" i="9"/>
  <c r="Y4297" i="9"/>
  <c r="Y4298" i="9"/>
  <c r="Y4299" i="9"/>
  <c r="Y4300" i="9"/>
  <c r="Y4301" i="9"/>
  <c r="Y4302" i="9"/>
  <c r="Y4303" i="9"/>
  <c r="Y4304" i="9"/>
  <c r="Y4305" i="9"/>
  <c r="Y4306" i="9"/>
  <c r="Y4307" i="9"/>
  <c r="Y4308" i="9"/>
  <c r="Y4309" i="9"/>
  <c r="Y4310" i="9"/>
  <c r="Y4311" i="9"/>
  <c r="Y4312" i="9"/>
  <c r="Y4313" i="9"/>
  <c r="Y4314" i="9"/>
  <c r="Y4315" i="9"/>
  <c r="Y4316" i="9"/>
  <c r="Y4317" i="9"/>
  <c r="Y4318" i="9"/>
  <c r="Y4319" i="9"/>
  <c r="Y4320" i="9"/>
  <c r="Y4321" i="9"/>
  <c r="Y4322" i="9"/>
  <c r="Y4323" i="9"/>
  <c r="Y4324" i="9"/>
  <c r="Y4325" i="9"/>
  <c r="Y4326" i="9"/>
  <c r="Y4327" i="9"/>
  <c r="Y4328" i="9"/>
  <c r="Y4329" i="9"/>
  <c r="Y4330" i="9"/>
  <c r="Y4331" i="9"/>
  <c r="Y4332" i="9"/>
  <c r="Y4333" i="9"/>
  <c r="Y4334" i="9"/>
  <c r="Y4335" i="9"/>
  <c r="Y4336" i="9"/>
  <c r="Y4337" i="9"/>
  <c r="Y4338" i="9"/>
  <c r="Y4339" i="9"/>
  <c r="Y4340" i="9"/>
  <c r="Y4341" i="9"/>
  <c r="Y4342" i="9"/>
  <c r="Y4343" i="9"/>
  <c r="Y4344" i="9"/>
  <c r="Y4345" i="9"/>
  <c r="Y4346" i="9"/>
  <c r="Y4347" i="9"/>
  <c r="Y4348" i="9"/>
  <c r="Y4349" i="9"/>
  <c r="Y4350" i="9"/>
  <c r="Y4351" i="9"/>
  <c r="Y4352" i="9"/>
  <c r="Y4353" i="9"/>
  <c r="Y4354" i="9"/>
  <c r="Y4355" i="9"/>
  <c r="Y4356" i="9"/>
  <c r="Y4357" i="9"/>
  <c r="Y4358" i="9"/>
  <c r="Y4359" i="9"/>
  <c r="Y4360" i="9"/>
  <c r="Y4361" i="9"/>
  <c r="Y4362" i="9"/>
  <c r="Y4363" i="9"/>
  <c r="Y4364" i="9"/>
  <c r="Y4365" i="9"/>
  <c r="Y4366" i="9"/>
  <c r="Y4367" i="9"/>
  <c r="Y4368" i="9"/>
  <c r="Y4369" i="9"/>
  <c r="Y4370" i="9"/>
  <c r="Y4371" i="9"/>
  <c r="Y4372" i="9"/>
  <c r="Y4373" i="9"/>
  <c r="Y4374" i="9"/>
  <c r="Y4375" i="9"/>
  <c r="Y4376" i="9"/>
  <c r="Y4377" i="9"/>
  <c r="Y4378" i="9"/>
  <c r="Y4379" i="9"/>
  <c r="Y4380" i="9"/>
  <c r="Y4381" i="9"/>
  <c r="Y4382" i="9"/>
  <c r="Y4383" i="9"/>
  <c r="Y4384" i="9"/>
  <c r="Y4385" i="9"/>
  <c r="Y4386" i="9"/>
  <c r="Y4387" i="9"/>
  <c r="Y4388" i="9"/>
  <c r="Y4389" i="9"/>
  <c r="Y4390" i="9"/>
  <c r="Y4391" i="9"/>
  <c r="Y4392" i="9"/>
  <c r="Y4393" i="9"/>
  <c r="Y4394" i="9"/>
  <c r="Y4395" i="9"/>
  <c r="Y4396" i="9"/>
  <c r="Y4397" i="9"/>
  <c r="Y4398" i="9"/>
  <c r="Y4399" i="9"/>
  <c r="Y4400" i="9"/>
  <c r="Y4401" i="9"/>
  <c r="Y4402" i="9"/>
  <c r="Y4403" i="9"/>
  <c r="Y4404" i="9"/>
  <c r="Y4405" i="9"/>
  <c r="Y4406" i="9"/>
  <c r="Y4407" i="9"/>
  <c r="Y4408" i="9"/>
  <c r="Y4409" i="9"/>
  <c r="Y4410" i="9"/>
  <c r="Y4411" i="9"/>
  <c r="Y4412" i="9"/>
  <c r="Y4413" i="9"/>
  <c r="Y4414" i="9"/>
  <c r="Y4415" i="9"/>
  <c r="Y4416" i="9"/>
  <c r="Y4417" i="9"/>
  <c r="Y4418" i="9"/>
  <c r="Y4419" i="9"/>
  <c r="Y4420" i="9"/>
  <c r="Y4421" i="9"/>
  <c r="Y4422" i="9"/>
  <c r="Y4423" i="9"/>
  <c r="Y4424" i="9"/>
  <c r="Y4425" i="9"/>
  <c r="Y4426" i="9"/>
  <c r="Y4427" i="9"/>
  <c r="Y4428" i="9"/>
  <c r="Y4429" i="9"/>
  <c r="Y4430" i="9"/>
  <c r="Y4431" i="9"/>
  <c r="Y4432" i="9"/>
  <c r="Y4433" i="9"/>
  <c r="Y4434" i="9"/>
  <c r="Y4435" i="9"/>
  <c r="Y4436" i="9"/>
  <c r="Y4437" i="9"/>
  <c r="Y4438" i="9"/>
  <c r="Y4439" i="9"/>
  <c r="Y4440" i="9"/>
  <c r="Y4441" i="9"/>
  <c r="Y4442" i="9"/>
  <c r="Y4443" i="9"/>
  <c r="Y4444" i="9"/>
  <c r="Y4445" i="9"/>
  <c r="Y4446" i="9"/>
  <c r="Y4447" i="9"/>
  <c r="Y4448" i="9"/>
  <c r="Y4449" i="9"/>
  <c r="Y4450" i="9"/>
  <c r="Y4451" i="9"/>
  <c r="Y4452" i="9"/>
  <c r="Y4453" i="9"/>
  <c r="Y4454" i="9"/>
  <c r="Y4455" i="9"/>
  <c r="Y4456" i="9"/>
  <c r="Y4457" i="9"/>
  <c r="Y4458" i="9"/>
  <c r="Y4459" i="9"/>
  <c r="Y4460" i="9"/>
  <c r="Y4461" i="9"/>
  <c r="Y4462" i="9"/>
  <c r="Y4463" i="9"/>
  <c r="Y4464" i="9"/>
  <c r="Y4465" i="9"/>
  <c r="Y4466" i="9"/>
  <c r="Y4467" i="9"/>
  <c r="Y4468" i="9"/>
  <c r="Y4469" i="9"/>
  <c r="Y4470" i="9"/>
  <c r="Y4471" i="9"/>
  <c r="Y4472" i="9"/>
  <c r="Y4473" i="9"/>
  <c r="Y4474" i="9"/>
  <c r="Y4475" i="9"/>
  <c r="Y4476" i="9"/>
  <c r="Y4477" i="9"/>
  <c r="Y4478" i="9"/>
  <c r="Y4479" i="9"/>
  <c r="Y4480" i="9"/>
  <c r="Y4481" i="9"/>
  <c r="Y4482" i="9"/>
  <c r="Y4483" i="9"/>
  <c r="Y4484" i="9"/>
  <c r="Y4485" i="9"/>
  <c r="Y4486" i="9"/>
  <c r="Y4487" i="9"/>
  <c r="Y4488" i="9"/>
  <c r="Y4489" i="9"/>
  <c r="Y4490" i="9"/>
  <c r="Y4491" i="9"/>
  <c r="Y4492" i="9"/>
  <c r="Y4493" i="9"/>
  <c r="Y4494" i="9"/>
  <c r="Y4495" i="9"/>
  <c r="Y4496" i="9"/>
  <c r="Y4497" i="9"/>
  <c r="Y4498" i="9"/>
  <c r="Y4499" i="9"/>
  <c r="Y4500" i="9"/>
  <c r="Y4501" i="9"/>
  <c r="Y4502" i="9"/>
  <c r="Y4503" i="9"/>
  <c r="Y4504" i="9"/>
  <c r="Y4505" i="9"/>
  <c r="Y4506" i="9"/>
  <c r="Y4507" i="9"/>
  <c r="Y4508" i="9"/>
  <c r="Y4509" i="9"/>
  <c r="Y4510" i="9"/>
  <c r="Y4511" i="9"/>
  <c r="Y4512" i="9"/>
  <c r="Y4513" i="9"/>
  <c r="Y4514" i="9"/>
  <c r="Y4515" i="9"/>
  <c r="Y4516" i="9"/>
  <c r="Y4517" i="9"/>
  <c r="Y4518" i="9"/>
  <c r="Y4519" i="9"/>
  <c r="Y4520" i="9"/>
  <c r="Y4521" i="9"/>
  <c r="Y4522" i="9"/>
  <c r="Y4523" i="9"/>
  <c r="Y4524" i="9"/>
  <c r="Y4525" i="9"/>
  <c r="Y4526" i="9"/>
  <c r="Y4527" i="9"/>
  <c r="Y4528" i="9"/>
  <c r="Y4529" i="9"/>
  <c r="Y4530" i="9"/>
  <c r="Y4531" i="9"/>
  <c r="Y4532" i="9"/>
  <c r="Y4533" i="9"/>
  <c r="Y4534" i="9"/>
  <c r="Y4535" i="9"/>
  <c r="Y4536" i="9"/>
  <c r="Y4537" i="9"/>
  <c r="Y4538" i="9"/>
  <c r="Y4539" i="9"/>
  <c r="Y4540" i="9"/>
  <c r="Y4541" i="9"/>
  <c r="Y4542" i="9"/>
  <c r="Y4543" i="9"/>
  <c r="Y4544" i="9"/>
  <c r="Y4545" i="9"/>
  <c r="Y4546" i="9"/>
  <c r="Y4547" i="9"/>
  <c r="Y4548" i="9"/>
  <c r="Y4549" i="9"/>
  <c r="Y4550" i="9"/>
  <c r="Y4551" i="9"/>
  <c r="Y4552" i="9"/>
  <c r="Y4553" i="9"/>
  <c r="Y4554" i="9"/>
  <c r="Y4555" i="9"/>
  <c r="Y4556" i="9"/>
  <c r="Y4557" i="9"/>
  <c r="Y4558" i="9"/>
  <c r="Y4559" i="9"/>
  <c r="Y4560" i="9"/>
  <c r="Y4561" i="9"/>
  <c r="Y4562" i="9"/>
  <c r="Y4563" i="9"/>
  <c r="Y4564" i="9"/>
  <c r="Y4565" i="9"/>
  <c r="Y4566" i="9"/>
  <c r="Y4567" i="9"/>
  <c r="Y4568" i="9"/>
  <c r="Y4569" i="9"/>
  <c r="Y4570" i="9"/>
  <c r="Y4571" i="9"/>
  <c r="Y4572" i="9"/>
  <c r="Y4573" i="9"/>
  <c r="Y4574" i="9"/>
  <c r="Y4575" i="9"/>
  <c r="Y4576" i="9"/>
  <c r="Y4577" i="9"/>
  <c r="Y4578" i="9"/>
  <c r="Y4579" i="9"/>
  <c r="Y4580" i="9"/>
  <c r="Y4581" i="9"/>
  <c r="Y4582" i="9"/>
  <c r="Y4583" i="9"/>
  <c r="Y4584" i="9"/>
  <c r="Y4585" i="9"/>
  <c r="Y4586" i="9"/>
  <c r="Y4587" i="9"/>
  <c r="Y4588" i="9"/>
  <c r="Y4589" i="9"/>
  <c r="Y4590" i="9"/>
  <c r="Y4591" i="9"/>
  <c r="Y4592" i="9"/>
  <c r="Y4593" i="9"/>
  <c r="Y4594" i="9"/>
  <c r="Y4595" i="9"/>
  <c r="Y4596" i="9"/>
  <c r="Y4597" i="9"/>
  <c r="Y4598" i="9"/>
  <c r="Y4599" i="9"/>
  <c r="Y4600" i="9"/>
  <c r="Y4601" i="9"/>
  <c r="Y4602" i="9"/>
  <c r="Y4603" i="9"/>
  <c r="Y4604" i="9"/>
  <c r="Y4605" i="9"/>
  <c r="Y4606" i="9"/>
  <c r="Y4607" i="9"/>
  <c r="Y4608" i="9"/>
  <c r="Y4609" i="9"/>
  <c r="Y4610" i="9"/>
  <c r="Y4611" i="9"/>
  <c r="Y4612" i="9"/>
  <c r="Y4613" i="9"/>
  <c r="Y4614" i="9"/>
  <c r="Y4615" i="9"/>
  <c r="Y4616" i="9"/>
  <c r="Y4617" i="9"/>
  <c r="Y4618" i="9"/>
  <c r="Y4619" i="9"/>
  <c r="Y4620" i="9"/>
  <c r="Y4621" i="9"/>
  <c r="Y4622" i="9"/>
  <c r="Y4623" i="9"/>
  <c r="Y4624" i="9"/>
  <c r="Y4625" i="9"/>
  <c r="Y4626" i="9"/>
  <c r="Y4627" i="9"/>
  <c r="Y4628" i="9"/>
  <c r="Y4629" i="9"/>
  <c r="Y4630" i="9"/>
  <c r="Y4631" i="9"/>
  <c r="Y4632" i="9"/>
  <c r="Y4633" i="9"/>
  <c r="Y4634" i="9"/>
  <c r="Y4635" i="9"/>
  <c r="Y4636" i="9"/>
  <c r="Y4637" i="9"/>
  <c r="Y4638" i="9"/>
  <c r="Y4639" i="9"/>
  <c r="Y4640" i="9"/>
  <c r="Y4641" i="9"/>
  <c r="Y4642" i="9"/>
  <c r="Y4643" i="9"/>
  <c r="Y4644" i="9"/>
  <c r="Y4645" i="9"/>
  <c r="Y4646" i="9"/>
  <c r="Y4647" i="9"/>
  <c r="Y4648" i="9"/>
  <c r="Y4649" i="9"/>
  <c r="Y4650" i="9"/>
  <c r="Y4651" i="9"/>
  <c r="Y4652" i="9"/>
  <c r="Y4653" i="9"/>
  <c r="Y4654" i="9"/>
  <c r="Y4655" i="9"/>
  <c r="Y4656" i="9"/>
  <c r="Y4657" i="9"/>
  <c r="Y4658" i="9"/>
  <c r="Y4659" i="9"/>
  <c r="Y4660" i="9"/>
  <c r="Y4661" i="9"/>
  <c r="Y4662" i="9"/>
  <c r="Y4663" i="9"/>
  <c r="Y4664" i="9"/>
  <c r="Y4665" i="9"/>
  <c r="Y4666" i="9"/>
  <c r="Y4667" i="9"/>
  <c r="Y4668" i="9"/>
  <c r="Y4669" i="9"/>
  <c r="Y4670" i="9"/>
  <c r="Y4671" i="9"/>
  <c r="Y4672" i="9"/>
  <c r="Y4673" i="9"/>
  <c r="Y4674" i="9"/>
  <c r="Y4675" i="9"/>
  <c r="Y4676" i="9"/>
  <c r="Y4677" i="9"/>
  <c r="Y4678" i="9"/>
  <c r="Y4679" i="9"/>
  <c r="Y4680" i="9"/>
  <c r="Y4681" i="9"/>
  <c r="Y4682" i="9"/>
  <c r="Y4683" i="9"/>
  <c r="Y4684" i="9"/>
  <c r="Y4685" i="9"/>
  <c r="Y4686" i="9"/>
  <c r="Y4687" i="9"/>
  <c r="Y4688" i="9"/>
  <c r="Y4689" i="9"/>
  <c r="Y4690" i="9"/>
  <c r="Y4691" i="9"/>
  <c r="Y4692" i="9"/>
  <c r="Y4693" i="9"/>
  <c r="Y4694" i="9"/>
  <c r="Y4695" i="9"/>
  <c r="Y4696" i="9"/>
  <c r="Y4697" i="9"/>
  <c r="Y4698" i="9"/>
  <c r="Y4699" i="9"/>
  <c r="Y4700" i="9"/>
  <c r="Y4701" i="9"/>
  <c r="Y4702" i="9"/>
  <c r="Y4703" i="9"/>
  <c r="Y4704" i="9"/>
  <c r="Y4705" i="9"/>
  <c r="Y4706" i="9"/>
  <c r="Y4707" i="9"/>
  <c r="Y4708" i="9"/>
  <c r="Y4709" i="9"/>
  <c r="Y4710" i="9"/>
  <c r="Y4711" i="9"/>
  <c r="Y4712" i="9"/>
  <c r="Y4713" i="9"/>
  <c r="Y4714" i="9"/>
  <c r="Y4715" i="9"/>
  <c r="Y4716" i="9"/>
  <c r="Y4717" i="9"/>
  <c r="Y4718" i="9"/>
  <c r="Y4719" i="9"/>
  <c r="Y4720" i="9"/>
  <c r="Y4721" i="9"/>
  <c r="Y4722" i="9"/>
  <c r="Y4723" i="9"/>
  <c r="Y4724" i="9"/>
  <c r="Y4725" i="9"/>
  <c r="Y4726" i="9"/>
  <c r="Y4727" i="9"/>
  <c r="Y4728" i="9"/>
  <c r="Y4729" i="9"/>
  <c r="Y4730" i="9"/>
  <c r="Y4731" i="9"/>
  <c r="Y4732" i="9"/>
  <c r="Y4733" i="9"/>
  <c r="Y4734" i="9"/>
  <c r="Y4735" i="9"/>
  <c r="Y4736" i="9"/>
  <c r="Y4737" i="9"/>
  <c r="Y4738" i="9"/>
  <c r="Y4739" i="9"/>
  <c r="Y4740" i="9"/>
  <c r="Y4741" i="9"/>
  <c r="Y4742" i="9"/>
  <c r="Y4743" i="9"/>
  <c r="Y4744" i="9"/>
  <c r="Y4745" i="9"/>
  <c r="Y4746" i="9"/>
  <c r="Y4747" i="9"/>
  <c r="Y4748" i="9"/>
  <c r="Y4749" i="9"/>
  <c r="Y4750" i="9"/>
  <c r="Y4751" i="9"/>
  <c r="Y4752" i="9"/>
  <c r="Y4753" i="9"/>
  <c r="Y4754" i="9"/>
  <c r="Y4755" i="9"/>
  <c r="Y4756" i="9"/>
  <c r="Y4757" i="9"/>
  <c r="Y4758" i="9"/>
  <c r="Y4759" i="9"/>
  <c r="Y4760" i="9"/>
  <c r="Y4761" i="9"/>
  <c r="Y4762" i="9"/>
  <c r="Y4763" i="9"/>
  <c r="Y4764" i="9"/>
  <c r="Y4765" i="9"/>
  <c r="Y4766" i="9"/>
  <c r="Y4767" i="9"/>
  <c r="Y4768" i="9"/>
  <c r="Y4769" i="9"/>
  <c r="Y4770" i="9"/>
  <c r="Y4771" i="9"/>
  <c r="Y4772" i="9"/>
  <c r="Y4773" i="9"/>
  <c r="Y4774" i="9"/>
  <c r="Y4775" i="9"/>
  <c r="Y4776" i="9"/>
  <c r="Y4777" i="9"/>
  <c r="Y4778" i="9"/>
  <c r="Y4779" i="9"/>
  <c r="Y4780" i="9"/>
  <c r="Y4781" i="9"/>
  <c r="Y4782" i="9"/>
  <c r="Y4783" i="9"/>
  <c r="Y4784" i="9"/>
  <c r="Y4785" i="9"/>
  <c r="Y4786" i="9"/>
  <c r="Y4787" i="9"/>
  <c r="Y4788" i="9"/>
  <c r="Y4789" i="9"/>
  <c r="Y4790" i="9"/>
  <c r="Y4791" i="9"/>
  <c r="Y4792" i="9"/>
  <c r="Y4793" i="9"/>
  <c r="Y4794" i="9"/>
  <c r="Y4795" i="9"/>
  <c r="Y4796" i="9"/>
  <c r="Y4797" i="9"/>
  <c r="Y4798" i="9"/>
  <c r="Y4799" i="9"/>
  <c r="Y4800" i="9"/>
  <c r="Y4801" i="9"/>
  <c r="Y4802" i="9"/>
  <c r="Y4803" i="9"/>
  <c r="Y4804" i="9"/>
  <c r="Y4805" i="9"/>
  <c r="Y4806" i="9"/>
  <c r="Y4807" i="9"/>
  <c r="Y4808" i="9"/>
  <c r="Y4809" i="9"/>
  <c r="Y4810" i="9"/>
  <c r="Y4811" i="9"/>
  <c r="Y4812" i="9"/>
  <c r="Y4813" i="9"/>
  <c r="Y4814" i="9"/>
  <c r="Y4815" i="9"/>
  <c r="Y4816" i="9"/>
  <c r="Y4817" i="9"/>
  <c r="Y4818" i="9"/>
  <c r="Y4819" i="9"/>
  <c r="Y4820" i="9"/>
  <c r="Y4821" i="9"/>
  <c r="Y4822" i="9"/>
  <c r="Y4823" i="9"/>
  <c r="Y4824" i="9"/>
  <c r="Y4825" i="9"/>
  <c r="Y4826" i="9"/>
  <c r="Y4827" i="9"/>
  <c r="Y4828" i="9"/>
  <c r="Y4829" i="9"/>
  <c r="Y4830" i="9"/>
  <c r="Y4831" i="9"/>
  <c r="Y4832" i="9"/>
  <c r="Y4833" i="9"/>
  <c r="Y4834" i="9"/>
  <c r="Y4835" i="9"/>
  <c r="Y4836" i="9"/>
  <c r="Y4837" i="9"/>
  <c r="Y4838" i="9"/>
  <c r="Y4839" i="9"/>
  <c r="Y4840" i="9"/>
  <c r="Y4841" i="9"/>
  <c r="Y4842" i="9"/>
  <c r="Y4843" i="9"/>
  <c r="Y4844" i="9"/>
  <c r="Y4845" i="9"/>
  <c r="Y4846" i="9"/>
  <c r="Y4847" i="9"/>
  <c r="Y4848" i="9"/>
  <c r="Y4849" i="9"/>
  <c r="Y4850" i="9"/>
  <c r="Y4851" i="9"/>
  <c r="Y4852" i="9"/>
  <c r="Y4853" i="9"/>
  <c r="Y4854" i="9"/>
  <c r="Y4855" i="9"/>
  <c r="Y4856" i="9"/>
  <c r="Y4857" i="9"/>
  <c r="Y4858" i="9"/>
  <c r="Y4859" i="9"/>
  <c r="Y4860" i="9"/>
  <c r="Y4861" i="9"/>
  <c r="Y4862" i="9"/>
  <c r="Y4863" i="9"/>
  <c r="Y4864" i="9"/>
  <c r="Y4865" i="9"/>
  <c r="Y4866" i="9"/>
  <c r="Y4867" i="9"/>
  <c r="Y4868" i="9"/>
  <c r="Y4869" i="9"/>
  <c r="Y4870" i="9"/>
  <c r="Y4871" i="9"/>
  <c r="Y4872" i="9"/>
  <c r="Y4873" i="9"/>
  <c r="Y4874" i="9"/>
  <c r="Y4875" i="9"/>
  <c r="Y4876" i="9"/>
  <c r="Y4877" i="9"/>
  <c r="Y4878" i="9"/>
  <c r="Y4879" i="9"/>
  <c r="Y4880" i="9"/>
  <c r="Y4881" i="9"/>
  <c r="Y4882" i="9"/>
  <c r="Y4883" i="9"/>
  <c r="Y4884" i="9"/>
  <c r="Y4885" i="9"/>
  <c r="Y4886" i="9"/>
  <c r="Y4887" i="9"/>
  <c r="Y4888" i="9"/>
  <c r="Y4889" i="9"/>
  <c r="Y4890" i="9"/>
  <c r="Y4891" i="9"/>
  <c r="Y4892" i="9"/>
  <c r="Y4893" i="9"/>
  <c r="Y4894" i="9"/>
  <c r="Y4895" i="9"/>
  <c r="Y4896" i="9"/>
  <c r="Y4897" i="9"/>
  <c r="Y4898" i="9"/>
  <c r="Y4899" i="9"/>
  <c r="Y4900" i="9"/>
  <c r="Y4901" i="9"/>
  <c r="Y4902" i="9"/>
  <c r="Y4903" i="9"/>
  <c r="Y4904" i="9"/>
  <c r="Y4905" i="9"/>
  <c r="Y4906" i="9"/>
  <c r="Y4907" i="9"/>
  <c r="Y4908" i="9"/>
  <c r="Y4909" i="9"/>
  <c r="Y4910" i="9"/>
  <c r="Y4911" i="9"/>
  <c r="Y4912" i="9"/>
  <c r="Y4913" i="9"/>
  <c r="Y4914" i="9"/>
  <c r="Y4915" i="9"/>
  <c r="Y4916" i="9"/>
  <c r="Y4917" i="9"/>
  <c r="Y4918" i="9"/>
  <c r="Y4919" i="9"/>
  <c r="Y4920" i="9"/>
  <c r="Y4921" i="9"/>
  <c r="Y4922" i="9"/>
  <c r="Y4923" i="9"/>
  <c r="Y4924" i="9"/>
  <c r="Y4925" i="9"/>
  <c r="Y4926" i="9"/>
  <c r="Y4927" i="9"/>
  <c r="Y4928" i="9"/>
  <c r="Y4929" i="9"/>
  <c r="Y4930" i="9"/>
  <c r="Y4931" i="9"/>
  <c r="Y4932" i="9"/>
  <c r="Y4933" i="9"/>
  <c r="Y4934" i="9"/>
  <c r="Y4935" i="9"/>
  <c r="Y4936" i="9"/>
  <c r="Y4937" i="9"/>
  <c r="Y4938" i="9"/>
  <c r="Y4939" i="9"/>
  <c r="Y4940" i="9"/>
  <c r="Y4941" i="9"/>
  <c r="Y4942" i="9"/>
  <c r="Y4943" i="9"/>
  <c r="Y4944" i="9"/>
  <c r="Y4945" i="9"/>
  <c r="Y4946" i="9"/>
  <c r="Y4947" i="9"/>
  <c r="Y4948" i="9"/>
  <c r="Y4949" i="9"/>
  <c r="Y4950" i="9"/>
  <c r="Y4951" i="9"/>
  <c r="Y4952" i="9"/>
  <c r="Y4953" i="9"/>
  <c r="Y4954" i="9"/>
  <c r="Y4955" i="9"/>
  <c r="Y4956" i="9"/>
  <c r="Y4957" i="9"/>
  <c r="Y4958" i="9"/>
  <c r="Y4959" i="9"/>
  <c r="Y4960" i="9"/>
  <c r="Y4961" i="9"/>
  <c r="Y4962" i="9"/>
  <c r="Y4963" i="9"/>
  <c r="Y4964" i="9"/>
  <c r="Y4965" i="9"/>
  <c r="Y4966" i="9"/>
  <c r="Y4967" i="9"/>
  <c r="Y4968" i="9"/>
  <c r="Y4969" i="9"/>
  <c r="Y4970" i="9"/>
  <c r="Y4971" i="9"/>
  <c r="Y4972" i="9"/>
  <c r="Y4973" i="9"/>
  <c r="Y4974" i="9"/>
  <c r="Y4975" i="9"/>
  <c r="Y4976" i="9"/>
  <c r="Y4977" i="9"/>
  <c r="Y4978" i="9"/>
  <c r="Y4979" i="9"/>
  <c r="Y4980" i="9"/>
  <c r="Y4981" i="9"/>
  <c r="Y4982" i="9"/>
  <c r="Y4983" i="9"/>
  <c r="Y4984" i="9"/>
  <c r="Y4985" i="9"/>
  <c r="Y4986" i="9"/>
  <c r="Y4987" i="9"/>
  <c r="Y4988" i="9"/>
  <c r="Y4989" i="9"/>
  <c r="Y4990" i="9"/>
  <c r="Y4991" i="9"/>
  <c r="Y4992" i="9"/>
  <c r="Y4993" i="9"/>
  <c r="Y4994" i="9"/>
  <c r="Y4995" i="9"/>
  <c r="Y4996" i="9"/>
  <c r="Y4997" i="9"/>
  <c r="Y4998" i="9"/>
  <c r="Y4999" i="9"/>
  <c r="Y5000" i="9"/>
  <c r="Y5001" i="9"/>
  <c r="Y5002" i="9"/>
  <c r="Y5003" i="9"/>
  <c r="Y5004" i="9"/>
  <c r="Y5005" i="9"/>
  <c r="Y5006" i="9"/>
  <c r="Y5007" i="9"/>
  <c r="Y5008" i="9"/>
  <c r="Y5009" i="9"/>
  <c r="Y5010" i="9"/>
  <c r="Y5011" i="9"/>
  <c r="Y5012" i="9"/>
  <c r="Y5013" i="9"/>
  <c r="Y5014" i="9"/>
  <c r="Y5015" i="9"/>
  <c r="Y5016" i="9"/>
  <c r="Y5017" i="9"/>
  <c r="Y5018" i="9"/>
  <c r="Y5019" i="9"/>
  <c r="Y5020" i="9"/>
  <c r="Y5021" i="9"/>
  <c r="Y5022" i="9"/>
  <c r="Y5023" i="9"/>
  <c r="Y5024" i="9"/>
  <c r="Y5025" i="9"/>
  <c r="Y5026" i="9"/>
  <c r="Y5027" i="9"/>
  <c r="Y5028" i="9"/>
  <c r="Y5029" i="9"/>
  <c r="Y5030" i="9"/>
  <c r="Y5031" i="9"/>
  <c r="Y5032" i="9"/>
  <c r="Y5033" i="9"/>
  <c r="Y5034" i="9"/>
  <c r="Y5035" i="9"/>
  <c r="Y5036" i="9"/>
  <c r="Y5037" i="9"/>
  <c r="Y5038" i="9"/>
  <c r="Y5039" i="9"/>
  <c r="Y5040" i="9"/>
  <c r="Y5041" i="9"/>
  <c r="Y5042" i="9"/>
  <c r="Y5043" i="9"/>
  <c r="Y5044" i="9"/>
  <c r="Y5045" i="9"/>
  <c r="Y5046" i="9"/>
  <c r="Y5047" i="9"/>
  <c r="Y5048" i="9"/>
  <c r="Y5049" i="9"/>
  <c r="Y5050" i="9"/>
  <c r="Y5051" i="9"/>
  <c r="Y5052" i="9"/>
  <c r="Y5053" i="9"/>
  <c r="Y5054" i="9"/>
  <c r="Y5055" i="9"/>
  <c r="Y5056" i="9"/>
  <c r="Y5057" i="9"/>
  <c r="Y5058" i="9"/>
  <c r="Y5059" i="9"/>
  <c r="Y5060" i="9"/>
  <c r="Y5061" i="9"/>
  <c r="Y5062" i="9"/>
  <c r="Y5063" i="9"/>
  <c r="Y5064" i="9"/>
  <c r="Y5065" i="9"/>
  <c r="Y5066" i="9"/>
  <c r="Y5067" i="9"/>
  <c r="Y5068" i="9"/>
  <c r="Y5069" i="9"/>
  <c r="Y5070" i="9"/>
  <c r="Y5071" i="9"/>
  <c r="Y5072" i="9"/>
  <c r="Y5073" i="9"/>
  <c r="Y5074" i="9"/>
  <c r="Y5075" i="9"/>
  <c r="Y5076" i="9"/>
  <c r="Y5077" i="9"/>
  <c r="Y5078" i="9"/>
  <c r="Y5079" i="9"/>
  <c r="Y5080" i="9"/>
  <c r="Y5081" i="9"/>
  <c r="Y5082" i="9"/>
  <c r="Y5083" i="9"/>
  <c r="Y5084" i="9"/>
  <c r="Y5085" i="9"/>
  <c r="Y5086" i="9"/>
  <c r="Y5087" i="9"/>
  <c r="Y5088" i="9"/>
  <c r="Y5089" i="9"/>
  <c r="Y5090" i="9"/>
  <c r="Y5091" i="9"/>
  <c r="Y5092" i="9"/>
  <c r="Y5093" i="9"/>
  <c r="Y5094" i="9"/>
  <c r="Y5095" i="9"/>
  <c r="Y5096" i="9"/>
  <c r="Y5097" i="9"/>
  <c r="Y5098" i="9"/>
  <c r="Y5099" i="9"/>
  <c r="Y5100" i="9"/>
  <c r="Y5101" i="9"/>
  <c r="Y5102" i="9"/>
  <c r="Y5103" i="9"/>
  <c r="Y5104" i="9"/>
  <c r="Y5105" i="9"/>
  <c r="Y5106" i="9"/>
  <c r="Y5107" i="9"/>
  <c r="Y5108" i="9"/>
  <c r="Y5109" i="9"/>
  <c r="Y5110" i="9"/>
  <c r="Y5111" i="9"/>
  <c r="Y5112" i="9"/>
  <c r="Y5113" i="9"/>
  <c r="Y5114" i="9"/>
  <c r="Y5115" i="9"/>
  <c r="Y5116" i="9"/>
  <c r="Y5117" i="9"/>
  <c r="Y5118" i="9"/>
  <c r="Y5119" i="9"/>
  <c r="Y5120" i="9"/>
  <c r="Y5121" i="9"/>
  <c r="Y5122" i="9"/>
  <c r="Y5123" i="9"/>
  <c r="Y5124" i="9"/>
  <c r="Y5125" i="9"/>
  <c r="Y5126" i="9"/>
  <c r="Y5127" i="9"/>
  <c r="Y5128" i="9"/>
  <c r="Y5129" i="9"/>
  <c r="Y5130" i="9"/>
  <c r="Y5131" i="9"/>
  <c r="Y5132" i="9"/>
  <c r="Y5133" i="9"/>
  <c r="Y5134" i="9"/>
  <c r="Y5135" i="9"/>
  <c r="Y5136" i="9"/>
  <c r="Y5137" i="9"/>
  <c r="Y5138" i="9"/>
  <c r="Y5139" i="9"/>
  <c r="Y5140" i="9"/>
  <c r="Y5141" i="9"/>
  <c r="Y5142" i="9"/>
  <c r="Y5143" i="9"/>
  <c r="Y5144" i="9"/>
  <c r="Y5145" i="9"/>
  <c r="Y5146" i="9"/>
  <c r="Y5147" i="9"/>
  <c r="Y5148" i="9"/>
  <c r="Y5149" i="9"/>
  <c r="Y5150" i="9"/>
  <c r="Y5151" i="9"/>
  <c r="Y5152" i="9"/>
  <c r="Y5153" i="9"/>
  <c r="Y5154" i="9"/>
  <c r="Y5155" i="9"/>
  <c r="Y5156" i="9"/>
  <c r="Y5157" i="9"/>
  <c r="Y5158" i="9"/>
  <c r="Y5159" i="9"/>
  <c r="Y5160" i="9"/>
  <c r="Y5161" i="9"/>
  <c r="Y5162" i="9"/>
  <c r="Y5163" i="9"/>
  <c r="Y5164" i="9"/>
  <c r="Y5165" i="9"/>
  <c r="Y5166" i="9"/>
  <c r="Y5167" i="9"/>
  <c r="Y5168" i="9"/>
  <c r="Y5169" i="9"/>
  <c r="Y5170" i="9"/>
  <c r="Y5171" i="9"/>
  <c r="Y5172" i="9"/>
  <c r="Y5173" i="9"/>
  <c r="Y5174" i="9"/>
  <c r="Y5175" i="9"/>
  <c r="Y5176" i="9"/>
  <c r="Y5177" i="9"/>
  <c r="Y5178" i="9"/>
  <c r="Y5179" i="9"/>
  <c r="Y5180" i="9"/>
  <c r="Y5181" i="9"/>
  <c r="Y5182" i="9"/>
  <c r="Y5183" i="9"/>
  <c r="Y5184" i="9"/>
  <c r="Y5185" i="9"/>
  <c r="Y5186" i="9"/>
  <c r="Y5187" i="9"/>
  <c r="Y5188" i="9"/>
  <c r="Y5189" i="9"/>
  <c r="Y5190" i="9"/>
  <c r="Y5191" i="9"/>
  <c r="Y5192" i="9"/>
  <c r="Y5193" i="9"/>
  <c r="Y5194" i="9"/>
  <c r="Y5195" i="9"/>
  <c r="Y5196" i="9"/>
  <c r="Y5197" i="9"/>
  <c r="Y5198" i="9"/>
  <c r="Y5199" i="9"/>
  <c r="Y5200" i="9"/>
  <c r="Y5201" i="9"/>
  <c r="Y5202" i="9"/>
  <c r="Y5203" i="9"/>
  <c r="Y5204" i="9"/>
  <c r="Y5205" i="9"/>
  <c r="Y5206" i="9"/>
  <c r="Y5207" i="9"/>
  <c r="Y5208" i="9"/>
  <c r="Y5209" i="9"/>
  <c r="Y5210" i="9"/>
  <c r="Y5211" i="9"/>
  <c r="Y5212" i="9"/>
  <c r="Y5213" i="9"/>
  <c r="Y5214" i="9"/>
  <c r="Y5215" i="9"/>
  <c r="Y5216" i="9"/>
  <c r="Y5217" i="9"/>
  <c r="Y5218" i="9"/>
  <c r="Y5219" i="9"/>
  <c r="Y5220" i="9"/>
  <c r="Y5221" i="9"/>
  <c r="Y5222" i="9"/>
  <c r="Y5223" i="9"/>
  <c r="Y5224" i="9"/>
  <c r="Y5225" i="9"/>
  <c r="Y5226" i="9"/>
  <c r="Y5227" i="9"/>
  <c r="Y5228" i="9"/>
  <c r="Y5229" i="9"/>
  <c r="Y5230" i="9"/>
  <c r="Y5231" i="9"/>
  <c r="Y5232" i="9"/>
  <c r="Y5233" i="9"/>
  <c r="Y5234" i="9"/>
  <c r="Y5235" i="9"/>
  <c r="Y5236" i="9"/>
  <c r="Y5237" i="9"/>
  <c r="Y5238" i="9"/>
  <c r="Y5239" i="9"/>
  <c r="Y5240" i="9"/>
  <c r="Y5241" i="9"/>
  <c r="Y5242" i="9"/>
  <c r="Y5243" i="9"/>
  <c r="Y5244" i="9"/>
  <c r="Y5245" i="9"/>
  <c r="Y5246" i="9"/>
  <c r="Y5247" i="9"/>
  <c r="Y5248" i="9"/>
  <c r="Y5249" i="9"/>
  <c r="Y5250" i="9"/>
  <c r="Y5251" i="9"/>
  <c r="Y5252" i="9"/>
  <c r="Y5253" i="9"/>
  <c r="Y5254" i="9"/>
  <c r="Y5255" i="9"/>
  <c r="Y5256" i="9"/>
  <c r="Y5257" i="9"/>
  <c r="Y5258" i="9"/>
  <c r="Y5259" i="9"/>
  <c r="Y5260" i="9"/>
  <c r="Y5261" i="9"/>
  <c r="Y5262" i="9"/>
  <c r="Y5263" i="9"/>
  <c r="Y5264" i="9"/>
  <c r="Y5265" i="9"/>
  <c r="Y5266" i="9"/>
  <c r="Y5267" i="9"/>
  <c r="Y5268" i="9"/>
  <c r="Y5269" i="9"/>
  <c r="Y5270" i="9"/>
  <c r="Y5271" i="9"/>
  <c r="Y5272" i="9"/>
  <c r="Y5273" i="9"/>
  <c r="Y5274" i="9"/>
  <c r="Y5275" i="9"/>
  <c r="Y5276" i="9"/>
  <c r="Y5277" i="9"/>
  <c r="Y5278" i="9"/>
  <c r="Y5279" i="9"/>
  <c r="Y5280" i="9"/>
  <c r="Y5281" i="9"/>
  <c r="Y5282" i="9"/>
  <c r="Y5283" i="9"/>
  <c r="Y5284" i="9"/>
  <c r="Y5285" i="9"/>
  <c r="Y5286" i="9"/>
  <c r="Y5287" i="9"/>
  <c r="Y5288" i="9"/>
  <c r="Y5289" i="9"/>
  <c r="Y5290" i="9"/>
  <c r="Y5291" i="9"/>
  <c r="Y5292" i="9"/>
  <c r="Y5293" i="9"/>
  <c r="Y5294" i="9"/>
  <c r="Y5295" i="9"/>
  <c r="Y5296" i="9"/>
  <c r="Y5297" i="9"/>
  <c r="Y5298" i="9"/>
  <c r="Y5299" i="9"/>
  <c r="Y5300" i="9"/>
  <c r="Y5301" i="9"/>
  <c r="Y5302" i="9"/>
  <c r="Y5303" i="9"/>
  <c r="Y5304" i="9"/>
  <c r="Y5305" i="9"/>
  <c r="Y5306" i="9"/>
  <c r="Y5307" i="9"/>
  <c r="Y5308" i="9"/>
  <c r="Y5309" i="9"/>
  <c r="Y5310" i="9"/>
  <c r="Y5311" i="9"/>
  <c r="Y5312" i="9"/>
  <c r="Y5313" i="9"/>
  <c r="Y5314" i="9"/>
  <c r="Y5315" i="9"/>
  <c r="Y5316" i="9"/>
  <c r="Y5317" i="9"/>
  <c r="Y5318" i="9"/>
  <c r="Y5319" i="9"/>
  <c r="Y5320" i="9"/>
  <c r="Y5321" i="9"/>
  <c r="Y5322" i="9"/>
  <c r="Y5323" i="9"/>
  <c r="Y5324" i="9"/>
  <c r="Y5325" i="9"/>
  <c r="Y5326" i="9"/>
  <c r="Y5327" i="9"/>
  <c r="Y5328" i="9"/>
  <c r="Y5329" i="9"/>
  <c r="Y5330" i="9"/>
  <c r="Y5331" i="9"/>
  <c r="Y5332" i="9"/>
  <c r="Y5333" i="9"/>
  <c r="Y5334" i="9"/>
  <c r="Y5335" i="9"/>
  <c r="Y5336" i="9"/>
  <c r="Y5337" i="9"/>
  <c r="Y5338" i="9"/>
  <c r="Y5339" i="9"/>
  <c r="Y5340" i="9"/>
  <c r="Y5341" i="9"/>
  <c r="Y5342" i="9"/>
  <c r="Y5343" i="9"/>
  <c r="Y5344" i="9"/>
  <c r="Y5345" i="9"/>
  <c r="Y5346" i="9"/>
  <c r="Y5347" i="9"/>
  <c r="Y5348" i="9"/>
  <c r="Y5349" i="9"/>
  <c r="Y5350" i="9"/>
  <c r="Y5351" i="9"/>
  <c r="Y5352" i="9"/>
  <c r="Y5353" i="9"/>
  <c r="Y5354" i="9"/>
  <c r="Y5355" i="9"/>
  <c r="Y5356" i="9"/>
  <c r="Y5357" i="9"/>
  <c r="Y5358" i="9"/>
  <c r="Y5359" i="9"/>
  <c r="Y5360" i="9"/>
  <c r="Y5361" i="9"/>
  <c r="Y5362" i="9"/>
  <c r="Y5363" i="9"/>
  <c r="Y5364" i="9"/>
  <c r="Y5365" i="9"/>
  <c r="Y5366" i="9"/>
  <c r="Y5367" i="9"/>
  <c r="Y5368" i="9"/>
  <c r="Y5369" i="9"/>
  <c r="Y5370" i="9"/>
  <c r="Y5371" i="9"/>
  <c r="Y5372" i="9"/>
  <c r="Y5373" i="9"/>
  <c r="Y5374" i="9"/>
  <c r="Y5375" i="9"/>
  <c r="Y5376" i="9"/>
  <c r="Y5377" i="9"/>
  <c r="Y5378" i="9"/>
  <c r="Y5379" i="9"/>
  <c r="Y5380" i="9"/>
  <c r="Y5381" i="9"/>
  <c r="Y5382" i="9"/>
  <c r="Y5383" i="9"/>
  <c r="Y5384" i="9"/>
  <c r="Y5385" i="9"/>
  <c r="Y5386" i="9"/>
  <c r="Y5387" i="9"/>
  <c r="Y5388" i="9"/>
  <c r="Y5389" i="9"/>
  <c r="Y5390" i="9"/>
  <c r="Y5391" i="9"/>
  <c r="Y5392" i="9"/>
  <c r="Y5393" i="9"/>
  <c r="Y5394" i="9"/>
  <c r="Y5395" i="9"/>
  <c r="Y5396" i="9"/>
  <c r="Y5397" i="9"/>
  <c r="Y5398" i="9"/>
  <c r="Y5399" i="9"/>
  <c r="Y5400" i="9"/>
  <c r="Y5401" i="9"/>
  <c r="Y5402" i="9"/>
  <c r="Y5403" i="9"/>
  <c r="Y5404" i="9"/>
  <c r="Y5405" i="9"/>
  <c r="Y5406" i="9"/>
  <c r="Y5407" i="9"/>
  <c r="Y5408" i="9"/>
  <c r="Y5409" i="9"/>
  <c r="Y5410" i="9"/>
  <c r="Y5411" i="9"/>
  <c r="Y5412" i="9"/>
  <c r="Y5413" i="9"/>
  <c r="Y5414" i="9"/>
  <c r="Y5415" i="9"/>
  <c r="Y5416" i="9"/>
  <c r="Y5417" i="9"/>
  <c r="Y5418" i="9"/>
  <c r="Y5419" i="9"/>
  <c r="Y5420" i="9"/>
  <c r="Y5421" i="9"/>
  <c r="Y5422" i="9"/>
  <c r="Y5423" i="9"/>
  <c r="Y5424" i="9"/>
  <c r="Y5425" i="9"/>
  <c r="Y5426" i="9"/>
  <c r="Y5427" i="9"/>
  <c r="Y5428" i="9"/>
  <c r="Y5429" i="9"/>
  <c r="Y5430" i="9"/>
  <c r="Y5431" i="9"/>
  <c r="Y5432" i="9"/>
  <c r="Y5433" i="9"/>
  <c r="Y5434" i="9"/>
  <c r="Y5435" i="9"/>
  <c r="Y5436" i="9"/>
  <c r="Y5437" i="9"/>
  <c r="Y5438" i="9"/>
  <c r="Y5439" i="9"/>
  <c r="Y5440" i="9"/>
  <c r="Y5441" i="9"/>
  <c r="Y5442" i="9"/>
  <c r="Y5443" i="9"/>
  <c r="Y5444" i="9"/>
  <c r="Y5445" i="9"/>
  <c r="Y5446" i="9"/>
  <c r="Y5447" i="9"/>
  <c r="Y5448" i="9"/>
  <c r="Y5449" i="9"/>
  <c r="Y5450" i="9"/>
  <c r="Y5451" i="9"/>
  <c r="Y5452" i="9"/>
  <c r="Y5453" i="9"/>
  <c r="Y5454" i="9"/>
  <c r="Y5455" i="9"/>
  <c r="Y5456" i="9"/>
  <c r="Y5457" i="9"/>
  <c r="Y5458" i="9"/>
  <c r="Y5459" i="9"/>
  <c r="Y5460" i="9"/>
  <c r="Y5461" i="9"/>
  <c r="Y5462" i="9"/>
  <c r="Y5463" i="9"/>
  <c r="Y5464" i="9"/>
  <c r="Y5465" i="9"/>
  <c r="Y5466" i="9"/>
  <c r="Y5467" i="9"/>
  <c r="Y5468" i="9"/>
  <c r="Y5469" i="9"/>
  <c r="Y5470" i="9"/>
  <c r="Y5471" i="9"/>
  <c r="Y5472" i="9"/>
  <c r="Y5473" i="9"/>
  <c r="Y5474" i="9"/>
  <c r="Y5475" i="9"/>
  <c r="Y5476" i="9"/>
  <c r="Y5477" i="9"/>
  <c r="Y5478" i="9"/>
  <c r="Y5479" i="9"/>
  <c r="Y5480" i="9"/>
  <c r="Y5481" i="9"/>
  <c r="Y5482" i="9"/>
  <c r="Y5483" i="9"/>
  <c r="Y5484" i="9"/>
  <c r="Y5485" i="9"/>
  <c r="Y5486" i="9"/>
  <c r="Y5487" i="9"/>
  <c r="Y5488" i="9"/>
  <c r="Y5489" i="9"/>
  <c r="Y5490" i="9"/>
  <c r="Y5491" i="9"/>
  <c r="Y5492" i="9"/>
  <c r="Y5493" i="9"/>
  <c r="Y5494" i="9"/>
  <c r="Y5495" i="9"/>
  <c r="Y5496" i="9"/>
  <c r="Y5497" i="9"/>
  <c r="Y5498" i="9"/>
  <c r="Y5499" i="9"/>
  <c r="Y5500" i="9"/>
  <c r="Y5501" i="9"/>
  <c r="Y5502" i="9"/>
  <c r="Y5503" i="9"/>
  <c r="Y5504" i="9"/>
  <c r="Y5505" i="9"/>
  <c r="Y5506" i="9"/>
  <c r="Y5507" i="9"/>
  <c r="Y5508" i="9"/>
  <c r="Y5509" i="9"/>
  <c r="Y5510" i="9"/>
  <c r="Y5511" i="9"/>
  <c r="Y5512" i="9"/>
  <c r="Y5513" i="9"/>
  <c r="Y5584" i="9"/>
  <c r="Y5585" i="9"/>
  <c r="Y5586" i="9"/>
  <c r="Y5587" i="9"/>
  <c r="Y5588" i="9"/>
  <c r="Y5589" i="9"/>
  <c r="Y5590" i="9"/>
  <c r="Y5591" i="9"/>
  <c r="Y5592" i="9"/>
  <c r="Y5593" i="9"/>
  <c r="Y5594" i="9"/>
  <c r="Y5595" i="9"/>
  <c r="Y5596" i="9"/>
  <c r="Y5597" i="9"/>
  <c r="Y5598" i="9"/>
  <c r="Y5599" i="9"/>
  <c r="Y5600" i="9"/>
  <c r="Y5601" i="9"/>
  <c r="Y5602" i="9"/>
  <c r="Y5603" i="9"/>
  <c r="Y5604" i="9"/>
  <c r="Y5605" i="9"/>
  <c r="Y5606" i="9"/>
  <c r="Y5607" i="9"/>
  <c r="Y5608" i="9"/>
  <c r="Y5609" i="9"/>
  <c r="Y5610" i="9"/>
  <c r="Y5611" i="9"/>
  <c r="Y5612" i="9"/>
  <c r="Y5613" i="9"/>
  <c r="Y5614" i="9"/>
  <c r="Y5615" i="9"/>
  <c r="Y5616" i="9"/>
  <c r="Y5617" i="9"/>
  <c r="Y5618" i="9"/>
  <c r="Y5619" i="9"/>
  <c r="Y5620" i="9"/>
  <c r="Y5621" i="9"/>
  <c r="Y5622" i="9"/>
  <c r="Y5623" i="9"/>
  <c r="Y5624" i="9"/>
  <c r="Y5625" i="9"/>
  <c r="Y5626" i="9"/>
  <c r="Y5627" i="9"/>
  <c r="Y5628" i="9"/>
  <c r="Y5629" i="9"/>
  <c r="Y5630" i="9"/>
  <c r="Y5631" i="9"/>
  <c r="Y5632" i="9"/>
  <c r="Y5633" i="9"/>
  <c r="Y5634" i="9"/>
  <c r="Y5635" i="9"/>
  <c r="Y5636" i="9"/>
  <c r="Y5637" i="9"/>
  <c r="Y5638" i="9"/>
  <c r="Y5639" i="9"/>
  <c r="Y5640" i="9"/>
  <c r="Y5641" i="9"/>
  <c r="Y5642" i="9"/>
  <c r="Y5643" i="9"/>
  <c r="Y5644" i="9"/>
  <c r="Y5645" i="9"/>
  <c r="Y5646" i="9"/>
  <c r="Y5647" i="9"/>
  <c r="Y5648" i="9"/>
  <c r="Y5649" i="9"/>
  <c r="Y5650" i="9"/>
  <c r="Y5651" i="9"/>
  <c r="Y5652" i="9"/>
  <c r="Y5653" i="9"/>
  <c r="Y5654" i="9"/>
  <c r="Y5655" i="9"/>
  <c r="Y5656" i="9"/>
  <c r="Y5657" i="9"/>
  <c r="Y5658" i="9"/>
  <c r="Y5659" i="9"/>
  <c r="Y5660" i="9"/>
  <c r="Y5661" i="9"/>
  <c r="Y5662" i="9"/>
  <c r="Y5663" i="9"/>
  <c r="Y5664" i="9"/>
  <c r="Y5665" i="9"/>
  <c r="Y5666" i="9"/>
  <c r="Y5667" i="9"/>
  <c r="Y5668" i="9"/>
  <c r="Y5669" i="9"/>
  <c r="Y5670" i="9"/>
  <c r="Y5671" i="9"/>
  <c r="Y5672" i="9"/>
  <c r="Y5673" i="9"/>
  <c r="Y5674" i="9"/>
  <c r="Y5675" i="9"/>
  <c r="Y5676" i="9"/>
  <c r="Y5677" i="9"/>
  <c r="Y5678" i="9"/>
  <c r="Y5679" i="9"/>
  <c r="Y5680" i="9"/>
  <c r="Y5681" i="9"/>
  <c r="Y5682" i="9"/>
  <c r="Y5683" i="9"/>
  <c r="Y5684" i="9"/>
  <c r="Y5685" i="9"/>
  <c r="Y5686" i="9"/>
  <c r="Y5687" i="9"/>
  <c r="Y5688" i="9"/>
  <c r="Y5689" i="9"/>
  <c r="Y5690" i="9"/>
  <c r="Y5691" i="9"/>
  <c r="Y5692" i="9"/>
  <c r="Y5693" i="9"/>
  <c r="Y5694" i="9"/>
  <c r="Y5695" i="9"/>
  <c r="Y5696" i="9"/>
  <c r="Y5697" i="9"/>
  <c r="Y5698" i="9"/>
  <c r="Y5699" i="9"/>
  <c r="Y5700" i="9"/>
  <c r="Y5701" i="9"/>
  <c r="Y5702" i="9"/>
  <c r="Y5703" i="9"/>
  <c r="Y5514" i="9"/>
  <c r="Y5515" i="9"/>
  <c r="Y5516" i="9"/>
  <c r="Y5517" i="9"/>
  <c r="Y5518" i="9"/>
  <c r="Y5519" i="9"/>
  <c r="Y5520" i="9"/>
  <c r="Y5521" i="9"/>
  <c r="Y5522" i="9"/>
  <c r="Y5523" i="9"/>
  <c r="Y5524" i="9"/>
  <c r="Y5525" i="9"/>
  <c r="Y5526" i="9"/>
  <c r="Y5527" i="9"/>
  <c r="Y5528" i="9"/>
  <c r="Y5529" i="9"/>
  <c r="Y5530" i="9"/>
  <c r="Y5531" i="9"/>
  <c r="Y5532" i="9"/>
  <c r="Y5533" i="9"/>
  <c r="Y5534" i="9"/>
  <c r="Y5535" i="9"/>
  <c r="Y5536" i="9"/>
  <c r="Y5537" i="9"/>
  <c r="Y5538" i="9"/>
  <c r="Y5539" i="9"/>
  <c r="Y5540" i="9"/>
  <c r="Y5541" i="9"/>
  <c r="Y5542" i="9"/>
  <c r="Y5543" i="9"/>
  <c r="Y5544" i="9"/>
  <c r="Y5545" i="9"/>
  <c r="Y5546" i="9"/>
  <c r="Y5547" i="9"/>
  <c r="Y5548" i="9"/>
  <c r="Y5549" i="9"/>
  <c r="Y5550" i="9"/>
  <c r="Y5551" i="9"/>
  <c r="Y5552" i="9"/>
  <c r="Y5553" i="9"/>
  <c r="Y5554" i="9"/>
  <c r="Y5555" i="9"/>
  <c r="Y5556" i="9"/>
  <c r="Y5557" i="9"/>
  <c r="Y5558" i="9"/>
  <c r="Y5559" i="9"/>
  <c r="Y5560" i="9"/>
  <c r="Y5561" i="9"/>
  <c r="Y5562" i="9"/>
  <c r="Y5563" i="9"/>
  <c r="Y5564" i="9"/>
  <c r="Y5565" i="9"/>
  <c r="Y5566" i="9"/>
  <c r="Y5567" i="9"/>
  <c r="Y5568" i="9"/>
  <c r="Y5569" i="9"/>
  <c r="Y5570" i="9"/>
  <c r="Y5571" i="9"/>
  <c r="Y5572" i="9"/>
  <c r="Y5573" i="9"/>
  <c r="Y5574" i="9"/>
  <c r="Y5575" i="9"/>
  <c r="Y5576" i="9"/>
  <c r="Y5577" i="9"/>
  <c r="Y5578" i="9"/>
  <c r="Y5579" i="9"/>
  <c r="Y5580" i="9"/>
  <c r="Y5581" i="9"/>
  <c r="Y5582" i="9"/>
  <c r="Y5583" i="9"/>
  <c r="Y740" i="9"/>
  <c r="Y741" i="9"/>
  <c r="Y742" i="9"/>
  <c r="Y743" i="9"/>
  <c r="Y744" i="9"/>
  <c r="Y745" i="9"/>
  <c r="Y746" i="9"/>
  <c r="Y747" i="9"/>
  <c r="Y748" i="9"/>
  <c r="Y749" i="9"/>
  <c r="Y750" i="9"/>
  <c r="Y751" i="9"/>
  <c r="Y752" i="9"/>
  <c r="Y753" i="9"/>
  <c r="Y754" i="9"/>
  <c r="Y755" i="9"/>
  <c r="Y756" i="9"/>
  <c r="Y757" i="9"/>
  <c r="Y758" i="9"/>
  <c r="Y759" i="9"/>
  <c r="Y760" i="9"/>
  <c r="Y761" i="9"/>
  <c r="Y762" i="9"/>
  <c r="Y763" i="9"/>
  <c r="Y766" i="9"/>
  <c r="Y767" i="9"/>
  <c r="Y768" i="9"/>
  <c r="Y769" i="9"/>
  <c r="Y770" i="9"/>
  <c r="Y771" i="9"/>
  <c r="Y772" i="9"/>
  <c r="Y773" i="9"/>
  <c r="Y774" i="9"/>
  <c r="Y775" i="9"/>
  <c r="Y776" i="9"/>
  <c r="Y777" i="9"/>
  <c r="Y778" i="9"/>
  <c r="Y779" i="9"/>
  <c r="Y780" i="9"/>
  <c r="Y781" i="9"/>
  <c r="Y782" i="9"/>
  <c r="Y783" i="9"/>
  <c r="Y784" i="9"/>
  <c r="Y785" i="9"/>
  <c r="Y786" i="9"/>
  <c r="Y787" i="9"/>
  <c r="Y788" i="9"/>
  <c r="Y789" i="9"/>
  <c r="Y365" i="9"/>
  <c r="Y369" i="9"/>
  <c r="Y373" i="9"/>
  <c r="Y377" i="9"/>
  <c r="Y383" i="9"/>
  <c r="Y387" i="9"/>
  <c r="Y391" i="9"/>
  <c r="X1124" i="9"/>
  <c r="X1125" i="9"/>
  <c r="X1126" i="9"/>
  <c r="X1127" i="9"/>
  <c r="X1128" i="9"/>
  <c r="X1129" i="9"/>
  <c r="X1130" i="9"/>
  <c r="X1131" i="9"/>
  <c r="X1132" i="9"/>
  <c r="X1133" i="9"/>
  <c r="X1134" i="9"/>
  <c r="X1135" i="9"/>
  <c r="X1136" i="9"/>
  <c r="X1137" i="9"/>
  <c r="X1138" i="9"/>
  <c r="X1139" i="9"/>
  <c r="X1140" i="9"/>
  <c r="X1141" i="9"/>
  <c r="X1142" i="9"/>
  <c r="X1143" i="9"/>
  <c r="X1144" i="9"/>
  <c r="X1145" i="9"/>
  <c r="X1146" i="9"/>
  <c r="X1147" i="9"/>
  <c r="X1148" i="9"/>
  <c r="X1149" i="9"/>
  <c r="X1150" i="9"/>
  <c r="X1151" i="9"/>
  <c r="X1152" i="9"/>
  <c r="X1153" i="9"/>
  <c r="X1154" i="9"/>
  <c r="X1155" i="9"/>
  <c r="X1156" i="9"/>
  <c r="X1157" i="9"/>
  <c r="X1158" i="9"/>
  <c r="X1159" i="9"/>
  <c r="X1160" i="9"/>
  <c r="X1161" i="9"/>
  <c r="X1162" i="9"/>
  <c r="X1163" i="9"/>
  <c r="X1164" i="9"/>
  <c r="X1165" i="9"/>
  <c r="X1166" i="9"/>
  <c r="X1167" i="9"/>
  <c r="X1168" i="9"/>
  <c r="X1169" i="9"/>
  <c r="X1170" i="9"/>
  <c r="X1171" i="9"/>
  <c r="X1172" i="9"/>
  <c r="X1173" i="9"/>
  <c r="X1174" i="9"/>
  <c r="X1175" i="9"/>
  <c r="X1176" i="9"/>
  <c r="X1177" i="9"/>
  <c r="X1178" i="9"/>
  <c r="X1179" i="9"/>
  <c r="X1180" i="9"/>
  <c r="X1181" i="9"/>
  <c r="X1182" i="9"/>
  <c r="X1183" i="9"/>
  <c r="X1184" i="9"/>
  <c r="X1185" i="9"/>
  <c r="X1186" i="9"/>
  <c r="X1187" i="9"/>
  <c r="X1188" i="9"/>
  <c r="X1189" i="9"/>
  <c r="X1190" i="9"/>
  <c r="X1191" i="9"/>
  <c r="X1192" i="9"/>
  <c r="X1193" i="9"/>
  <c r="X1194" i="9"/>
  <c r="X1195" i="9"/>
  <c r="X1196" i="9"/>
  <c r="X1197" i="9"/>
  <c r="X1198" i="9"/>
  <c r="X1199" i="9"/>
  <c r="X1200" i="9"/>
  <c r="X1201" i="9"/>
  <c r="X1202" i="9"/>
  <c r="X1203" i="9"/>
  <c r="X1204" i="9"/>
  <c r="X1205" i="9"/>
  <c r="X1206" i="9"/>
  <c r="X1207" i="9"/>
  <c r="X1208" i="9"/>
  <c r="X1209" i="9"/>
  <c r="X1210" i="9"/>
  <c r="X1211" i="9"/>
  <c r="X1212" i="9"/>
  <c r="X1213" i="9"/>
  <c r="X1214" i="9"/>
  <c r="X1215" i="9"/>
  <c r="X1216" i="9"/>
  <c r="X1217" i="9"/>
  <c r="X1218" i="9"/>
  <c r="X1219" i="9"/>
  <c r="X1220" i="9"/>
  <c r="X1221" i="9"/>
  <c r="X1222" i="9"/>
  <c r="X1223" i="9"/>
  <c r="X1224" i="9"/>
  <c r="X1225" i="9"/>
  <c r="X1226" i="9"/>
  <c r="X1227" i="9"/>
  <c r="X1228" i="9"/>
  <c r="X1229" i="9"/>
  <c r="X1230" i="9"/>
  <c r="X1231" i="9"/>
  <c r="X1232" i="9"/>
  <c r="X1233" i="9"/>
  <c r="X1234" i="9"/>
  <c r="X1235" i="9"/>
  <c r="X1236" i="9"/>
  <c r="X1237" i="9"/>
  <c r="X1238" i="9"/>
  <c r="X1239" i="9"/>
  <c r="X1240" i="9"/>
  <c r="X1241" i="9"/>
  <c r="X1242" i="9"/>
  <c r="X1243" i="9"/>
  <c r="X1244" i="9"/>
  <c r="X1245" i="9"/>
  <c r="X1246" i="9"/>
  <c r="X1247" i="9"/>
  <c r="X1248" i="9"/>
  <c r="X1249" i="9"/>
  <c r="X1250" i="9"/>
  <c r="X1251" i="9"/>
  <c r="X1252" i="9"/>
  <c r="X1253" i="9"/>
  <c r="X1254" i="9"/>
  <c r="X1255" i="9"/>
  <c r="X1256" i="9"/>
  <c r="X1257" i="9"/>
  <c r="X1258" i="9"/>
  <c r="X1259" i="9"/>
  <c r="X1260" i="9"/>
  <c r="X1261" i="9"/>
  <c r="X1262" i="9"/>
  <c r="X1263" i="9"/>
  <c r="X1264" i="9"/>
  <c r="X1265" i="9"/>
  <c r="X1266" i="9"/>
  <c r="X1267" i="9"/>
  <c r="X1268" i="9"/>
  <c r="X1269" i="9"/>
  <c r="X1270" i="9"/>
  <c r="X1271" i="9"/>
  <c r="X1272" i="9"/>
  <c r="X1273" i="9"/>
  <c r="X1274" i="9"/>
  <c r="X1275" i="9"/>
  <c r="X1276" i="9"/>
  <c r="X1277" i="9"/>
  <c r="X1278" i="9"/>
  <c r="X1279" i="9"/>
  <c r="X1280" i="9"/>
  <c r="X1281" i="9"/>
  <c r="X1282" i="9"/>
  <c r="X1283" i="9"/>
  <c r="X1284" i="9"/>
  <c r="X1285" i="9"/>
  <c r="X1286" i="9"/>
  <c r="X1287" i="9"/>
  <c r="X1288" i="9"/>
  <c r="X1289" i="9"/>
  <c r="X1290" i="9"/>
  <c r="X1291" i="9"/>
  <c r="X1292" i="9"/>
  <c r="X1293" i="9"/>
  <c r="X1294" i="9"/>
  <c r="X1295" i="9"/>
  <c r="X1296" i="9"/>
  <c r="X1297" i="9"/>
  <c r="X1298" i="9"/>
  <c r="X1299" i="9"/>
  <c r="X1300" i="9"/>
  <c r="X1301" i="9"/>
  <c r="X1302" i="9"/>
  <c r="X1303" i="9"/>
  <c r="X1304" i="9"/>
  <c r="X1305" i="9"/>
  <c r="X1306" i="9"/>
  <c r="X1307" i="9"/>
  <c r="X1308" i="9"/>
  <c r="X1309" i="9"/>
  <c r="X1310" i="9"/>
  <c r="X1311" i="9"/>
  <c r="X1312" i="9"/>
  <c r="X1313" i="9"/>
  <c r="X1314" i="9"/>
  <c r="X1315" i="9"/>
  <c r="X1316" i="9"/>
  <c r="X1317" i="9"/>
  <c r="X1318" i="9"/>
  <c r="X1319" i="9"/>
  <c r="X1320" i="9"/>
  <c r="X1321" i="9"/>
  <c r="X1322" i="9"/>
  <c r="X1323" i="9"/>
  <c r="X1324" i="9"/>
  <c r="X1325" i="9"/>
  <c r="X1326" i="9"/>
  <c r="X1327" i="9"/>
  <c r="X1328" i="9"/>
  <c r="X1329" i="9"/>
  <c r="X1330" i="9"/>
  <c r="X1331" i="9"/>
  <c r="X1332" i="9"/>
  <c r="X1333" i="9"/>
  <c r="X1334" i="9"/>
  <c r="X1335" i="9"/>
  <c r="X1336" i="9"/>
  <c r="X1337" i="9"/>
  <c r="X1338" i="9"/>
  <c r="X1339" i="9"/>
  <c r="X1340" i="9"/>
  <c r="X1341" i="9"/>
  <c r="X1342" i="9"/>
  <c r="X1343" i="9"/>
  <c r="X1344" i="9"/>
  <c r="X1345" i="9"/>
  <c r="X1346" i="9"/>
  <c r="X1347" i="9"/>
  <c r="X1348" i="9"/>
  <c r="X1349" i="9"/>
  <c r="X1350" i="9"/>
  <c r="X1351" i="9"/>
  <c r="X1352" i="9"/>
  <c r="X1353" i="9"/>
  <c r="X1354" i="9"/>
  <c r="X1355" i="9"/>
  <c r="X1356" i="9"/>
  <c r="X1357" i="9"/>
  <c r="X1358" i="9"/>
  <c r="X1359" i="9"/>
  <c r="X1360" i="9"/>
  <c r="X1361" i="9"/>
  <c r="X1362" i="9"/>
  <c r="X1363" i="9"/>
  <c r="X1364" i="9"/>
  <c r="X1365" i="9"/>
  <c r="X1366" i="9"/>
  <c r="X1367" i="9"/>
  <c r="X1368" i="9"/>
  <c r="X1369" i="9"/>
  <c r="X1370" i="9"/>
  <c r="X1371" i="9"/>
  <c r="X1372" i="9"/>
  <c r="X1373" i="9"/>
  <c r="X1374" i="9"/>
  <c r="X1375" i="9"/>
  <c r="X1376" i="9"/>
  <c r="X1377" i="9"/>
  <c r="X1378" i="9"/>
  <c r="X1379" i="9"/>
  <c r="X1380" i="9"/>
  <c r="X1381" i="9"/>
  <c r="X1382" i="9"/>
  <c r="X1383" i="9"/>
  <c r="X1384" i="9"/>
  <c r="X1385" i="9"/>
  <c r="X1386" i="9"/>
  <c r="X1387" i="9"/>
  <c r="X1388" i="9"/>
  <c r="X1389" i="9"/>
  <c r="X1390" i="9"/>
  <c r="X1391" i="9"/>
  <c r="X1392" i="9"/>
  <c r="X1393" i="9"/>
  <c r="X1394" i="9"/>
  <c r="X1395" i="9"/>
  <c r="X1396" i="9"/>
  <c r="X1397" i="9"/>
  <c r="X1398" i="9"/>
  <c r="X1399" i="9"/>
  <c r="X1400" i="9"/>
  <c r="X1401" i="9"/>
  <c r="X1402" i="9"/>
  <c r="X1403" i="9"/>
  <c r="X1404" i="9"/>
  <c r="X1405" i="9"/>
  <c r="X1406" i="9"/>
  <c r="X1407" i="9"/>
  <c r="X1408" i="9"/>
  <c r="X1409" i="9"/>
  <c r="X1410" i="9"/>
  <c r="X1411" i="9"/>
  <c r="X1412" i="9"/>
  <c r="X1413" i="9"/>
  <c r="X1414" i="9"/>
  <c r="X1415" i="9"/>
  <c r="X1416" i="9"/>
  <c r="X1417" i="9"/>
  <c r="X1418" i="9"/>
  <c r="X1419" i="9"/>
  <c r="X1420" i="9"/>
  <c r="X1421" i="9"/>
  <c r="X1422" i="9"/>
  <c r="X1423" i="9"/>
  <c r="X1424" i="9"/>
  <c r="X1425" i="9"/>
  <c r="X1426" i="9"/>
  <c r="X1427" i="9"/>
  <c r="X1428" i="9"/>
  <c r="X1429" i="9"/>
  <c r="X1430" i="9"/>
  <c r="X1431" i="9"/>
  <c r="X1432" i="9"/>
  <c r="X1433" i="9"/>
  <c r="X1434" i="9"/>
  <c r="X1435" i="9"/>
  <c r="X1436" i="9"/>
  <c r="X1437" i="9"/>
  <c r="X1438" i="9"/>
  <c r="X1439" i="9"/>
  <c r="X1440" i="9"/>
  <c r="X1441" i="9"/>
  <c r="X1442" i="9"/>
  <c r="X1443" i="9"/>
  <c r="X1444" i="9"/>
  <c r="X1445" i="9"/>
  <c r="X1446" i="9"/>
  <c r="X1447" i="9"/>
  <c r="X1448" i="9"/>
  <c r="X1449" i="9"/>
  <c r="X1450" i="9"/>
  <c r="X1451" i="9"/>
  <c r="X1452" i="9"/>
  <c r="X1453" i="9"/>
  <c r="X1454" i="9"/>
  <c r="X1455" i="9"/>
  <c r="X1456" i="9"/>
  <c r="X1457" i="9"/>
  <c r="X1458" i="9"/>
  <c r="X1459" i="9"/>
  <c r="X1460" i="9"/>
  <c r="X1461" i="9"/>
  <c r="X1462" i="9"/>
  <c r="X1463" i="9"/>
  <c r="X1464" i="9"/>
  <c r="X1465" i="9"/>
  <c r="X1466" i="9"/>
  <c r="X1467" i="9"/>
  <c r="X1468" i="9"/>
  <c r="X1469" i="9"/>
  <c r="X1470" i="9"/>
  <c r="X1471" i="9"/>
  <c r="X1472" i="9"/>
  <c r="X1473" i="9"/>
  <c r="X1474" i="9"/>
  <c r="X1475" i="9"/>
  <c r="X1476" i="9"/>
  <c r="X1477" i="9"/>
  <c r="X1478" i="9"/>
  <c r="X1479" i="9"/>
  <c r="X1480" i="9"/>
  <c r="X1481" i="9"/>
  <c r="X1482" i="9"/>
  <c r="X1483" i="9"/>
  <c r="X1484" i="9"/>
  <c r="X1485" i="9"/>
  <c r="X1486" i="9"/>
  <c r="X1487" i="9"/>
  <c r="X1488" i="9"/>
  <c r="X1489" i="9"/>
  <c r="X1490" i="9"/>
  <c r="X1491" i="9"/>
  <c r="X1492" i="9"/>
  <c r="X1493" i="9"/>
  <c r="X1494" i="9"/>
  <c r="X1495" i="9"/>
  <c r="X1496" i="9"/>
  <c r="X1497" i="9"/>
  <c r="X1498" i="9"/>
  <c r="X1499" i="9"/>
  <c r="X1500" i="9"/>
  <c r="X1501" i="9"/>
  <c r="X1502" i="9"/>
  <c r="X1503" i="9"/>
  <c r="X1504" i="9"/>
  <c r="X1505" i="9"/>
  <c r="X1506" i="9"/>
  <c r="X1507" i="9"/>
  <c r="X1508" i="9"/>
  <c r="X1509" i="9"/>
  <c r="X1510" i="9"/>
  <c r="X1511" i="9"/>
  <c r="X1512" i="9"/>
  <c r="X1513" i="9"/>
  <c r="X1514" i="9"/>
  <c r="X1515" i="9"/>
  <c r="X1516" i="9"/>
  <c r="X1517" i="9"/>
  <c r="X1518" i="9"/>
  <c r="X1519" i="9"/>
  <c r="X1520" i="9"/>
  <c r="X1521" i="9"/>
  <c r="X1522" i="9"/>
  <c r="X1523" i="9"/>
  <c r="X1524" i="9"/>
  <c r="X1525" i="9"/>
  <c r="X1526" i="9"/>
  <c r="X1527" i="9"/>
  <c r="X1528" i="9"/>
  <c r="X1529" i="9"/>
  <c r="X1530" i="9"/>
  <c r="X1531" i="9"/>
  <c r="X1532" i="9"/>
  <c r="X1533" i="9"/>
  <c r="X1534" i="9"/>
  <c r="X1535" i="9"/>
  <c r="X1536" i="9"/>
  <c r="X1537" i="9"/>
  <c r="X1538" i="9"/>
  <c r="X1539" i="9"/>
  <c r="X1540" i="9"/>
  <c r="X1541" i="9"/>
  <c r="X1542" i="9"/>
  <c r="X1543" i="9"/>
  <c r="X1544" i="9"/>
  <c r="X1545" i="9"/>
  <c r="X1546" i="9"/>
  <c r="X1547" i="9"/>
  <c r="X1548" i="9"/>
  <c r="X1549" i="9"/>
  <c r="X1550" i="9"/>
  <c r="X1551" i="9"/>
  <c r="X1552" i="9"/>
  <c r="X1553" i="9"/>
  <c r="X1554" i="9"/>
  <c r="X1555" i="9"/>
  <c r="X1556" i="9"/>
  <c r="X1557" i="9"/>
  <c r="X1558" i="9"/>
  <c r="X1559" i="9"/>
  <c r="X1560" i="9"/>
  <c r="X1561" i="9"/>
  <c r="X1562" i="9"/>
  <c r="X1563" i="9"/>
  <c r="X1564" i="9"/>
  <c r="X1565" i="9"/>
  <c r="X1566" i="9"/>
  <c r="X1567" i="9"/>
  <c r="X1568" i="9"/>
  <c r="X1569" i="9"/>
  <c r="X1570" i="9"/>
  <c r="X1571" i="9"/>
  <c r="X1572" i="9"/>
  <c r="X1573" i="9"/>
  <c r="X1574" i="9"/>
  <c r="X1575" i="9"/>
  <c r="X1576" i="9"/>
  <c r="X1577" i="9"/>
  <c r="X1578" i="9"/>
  <c r="X1579" i="9"/>
  <c r="X1580" i="9"/>
  <c r="X1581" i="9"/>
  <c r="X1582" i="9"/>
  <c r="X1583" i="9"/>
  <c r="X1584" i="9"/>
  <c r="X1585" i="9"/>
  <c r="X1586" i="9"/>
  <c r="X1587" i="9"/>
  <c r="X1588" i="9"/>
  <c r="X1589" i="9"/>
  <c r="X1590" i="9"/>
  <c r="X1591" i="9"/>
  <c r="X1592" i="9"/>
  <c r="X1593" i="9"/>
  <c r="X1594" i="9"/>
  <c r="X1595" i="9"/>
  <c r="X1596" i="9"/>
  <c r="X1597" i="9"/>
  <c r="X1598" i="9"/>
  <c r="X1599" i="9"/>
  <c r="X1600" i="9"/>
  <c r="X1601" i="9"/>
  <c r="X1602" i="9"/>
  <c r="X1603" i="9"/>
  <c r="X1604" i="9"/>
  <c r="X1605" i="9"/>
  <c r="X1606" i="9"/>
  <c r="X1607" i="9"/>
  <c r="X1608" i="9"/>
  <c r="X1609" i="9"/>
  <c r="X1610" i="9"/>
  <c r="X1611" i="9"/>
  <c r="X1612" i="9"/>
  <c r="X1613" i="9"/>
  <c r="X1614" i="9"/>
  <c r="X1615" i="9"/>
  <c r="X1616" i="9"/>
  <c r="X1617" i="9"/>
  <c r="X1618" i="9"/>
  <c r="X1619" i="9"/>
  <c r="X1620" i="9"/>
  <c r="X1621" i="9"/>
  <c r="X1622" i="9"/>
  <c r="X1623" i="9"/>
  <c r="X1624" i="9"/>
  <c r="X1625" i="9"/>
  <c r="X1626" i="9"/>
  <c r="X1627" i="9"/>
  <c r="X1628" i="9"/>
  <c r="X1629" i="9"/>
  <c r="X1630" i="9"/>
  <c r="X1631" i="9"/>
  <c r="X1632" i="9"/>
  <c r="X1633" i="9"/>
  <c r="X1634" i="9"/>
  <c r="X1635" i="9"/>
  <c r="X1636" i="9"/>
  <c r="X1637" i="9"/>
  <c r="X1638" i="9"/>
  <c r="X1639" i="9"/>
  <c r="X1640" i="9"/>
  <c r="X1641" i="9"/>
  <c r="X1642" i="9"/>
  <c r="X1643" i="9"/>
  <c r="X1644" i="9"/>
  <c r="X1645" i="9"/>
  <c r="X1646" i="9"/>
  <c r="X1647" i="9"/>
  <c r="X1648" i="9"/>
  <c r="X1649" i="9"/>
  <c r="X1650" i="9"/>
  <c r="X1651" i="9"/>
  <c r="X1652" i="9"/>
  <c r="X1653" i="9"/>
  <c r="X1654" i="9"/>
  <c r="X1655" i="9"/>
  <c r="X1656" i="9"/>
  <c r="X1657" i="9"/>
  <c r="X1658" i="9"/>
  <c r="X1659" i="9"/>
  <c r="X1660" i="9"/>
  <c r="X1661" i="9"/>
  <c r="X1662" i="9"/>
  <c r="X1663" i="9"/>
  <c r="X1664" i="9"/>
  <c r="X1665" i="9"/>
  <c r="X1666" i="9"/>
  <c r="X1667" i="9"/>
  <c r="X1668" i="9"/>
  <c r="X1669" i="9"/>
  <c r="X1670" i="9"/>
  <c r="X1671" i="9"/>
  <c r="X1672" i="9"/>
  <c r="X1673" i="9"/>
  <c r="X1674" i="9"/>
  <c r="X1675" i="9"/>
  <c r="X1676" i="9"/>
  <c r="X1677" i="9"/>
  <c r="X1678" i="9"/>
  <c r="X1679" i="9"/>
  <c r="X1680" i="9"/>
  <c r="X1681" i="9"/>
  <c r="X1682" i="9"/>
  <c r="X1683" i="9"/>
  <c r="X1684" i="9"/>
  <c r="X1685" i="9"/>
  <c r="X1686" i="9"/>
  <c r="X1687" i="9"/>
  <c r="X1688" i="9"/>
  <c r="X1689" i="9"/>
  <c r="X1690" i="9"/>
  <c r="X1691" i="9"/>
  <c r="X1692" i="9"/>
  <c r="X1693" i="9"/>
  <c r="X1694" i="9"/>
  <c r="X1695" i="9"/>
  <c r="X1696" i="9"/>
  <c r="X1697" i="9"/>
  <c r="X1698" i="9"/>
  <c r="X1699" i="9"/>
  <c r="X1700" i="9"/>
  <c r="X1701" i="9"/>
  <c r="X1702" i="9"/>
  <c r="X1703" i="9"/>
  <c r="X1704" i="9"/>
  <c r="X1705" i="9"/>
  <c r="X1706" i="9"/>
  <c r="X1707" i="9"/>
  <c r="X1708" i="9"/>
  <c r="X1709" i="9"/>
  <c r="X1710" i="9"/>
  <c r="X1711" i="9"/>
  <c r="X1712" i="9"/>
  <c r="X1713" i="9"/>
  <c r="X1714" i="9"/>
  <c r="X1715" i="9"/>
  <c r="X1716" i="9"/>
  <c r="X1717" i="9"/>
  <c r="X1718" i="9"/>
  <c r="X1719" i="9"/>
  <c r="X1720" i="9"/>
  <c r="X1721" i="9"/>
  <c r="X1722" i="9"/>
  <c r="X1723" i="9"/>
  <c r="X1724" i="9"/>
  <c r="X1725" i="9"/>
  <c r="X1726" i="9"/>
  <c r="X1727" i="9"/>
  <c r="X1728" i="9"/>
  <c r="X1729" i="9"/>
  <c r="X1730" i="9"/>
  <c r="X1731" i="9"/>
  <c r="X1732" i="9"/>
  <c r="X1733" i="9"/>
  <c r="X1734" i="9"/>
  <c r="X1735" i="9"/>
  <c r="X1736" i="9"/>
  <c r="X1737" i="9"/>
  <c r="X1738" i="9"/>
  <c r="X1739" i="9"/>
  <c r="X1740" i="9"/>
  <c r="X1741" i="9"/>
  <c r="X1742" i="9"/>
  <c r="X1743" i="9"/>
  <c r="X1744" i="9"/>
  <c r="X1745" i="9"/>
  <c r="X1746" i="9"/>
  <c r="X1747" i="9"/>
  <c r="X1748" i="9"/>
  <c r="X1749" i="9"/>
  <c r="X1750" i="9"/>
  <c r="X1751" i="9"/>
  <c r="X1752" i="9"/>
  <c r="X1753" i="9"/>
  <c r="X1754" i="9"/>
  <c r="X1755" i="9"/>
  <c r="X1756" i="9"/>
  <c r="X1757" i="9"/>
  <c r="X1758" i="9"/>
  <c r="X1759" i="9"/>
  <c r="X1760" i="9"/>
  <c r="X1761" i="9"/>
  <c r="X1762" i="9"/>
  <c r="X1763" i="9"/>
  <c r="X1764" i="9"/>
  <c r="X1765" i="9"/>
  <c r="X1766" i="9"/>
  <c r="X1767" i="9"/>
  <c r="X1768" i="9"/>
  <c r="X1769" i="9"/>
  <c r="X1770" i="9"/>
  <c r="X1771" i="9"/>
  <c r="X1772" i="9"/>
  <c r="X1773" i="9"/>
  <c r="X1774" i="9"/>
  <c r="X1775" i="9"/>
  <c r="X1776" i="9"/>
  <c r="X1777" i="9"/>
  <c r="X1778" i="9"/>
  <c r="X1779" i="9"/>
  <c r="X1780" i="9"/>
  <c r="X1781" i="9"/>
  <c r="X1782" i="9"/>
  <c r="X1783" i="9"/>
  <c r="X1784" i="9"/>
  <c r="X1785" i="9"/>
  <c r="X1786" i="9"/>
  <c r="X1787" i="9"/>
  <c r="X1788" i="9"/>
  <c r="X1789" i="9"/>
  <c r="X1790" i="9"/>
  <c r="X1791" i="9"/>
  <c r="X1792" i="9"/>
  <c r="X1793" i="9"/>
  <c r="X1794" i="9"/>
  <c r="X1795" i="9"/>
  <c r="X1796" i="9"/>
  <c r="X1797" i="9"/>
  <c r="X1798" i="9"/>
  <c r="X1799" i="9"/>
  <c r="X1800" i="9"/>
  <c r="X1801" i="9"/>
  <c r="X1802" i="9"/>
  <c r="X1803" i="9"/>
  <c r="X1804" i="9"/>
  <c r="X1805" i="9"/>
  <c r="X1806" i="9"/>
  <c r="X1807" i="9"/>
  <c r="X1808" i="9"/>
  <c r="X1809" i="9"/>
  <c r="X1810" i="9"/>
  <c r="X1811" i="9"/>
  <c r="X1812" i="9"/>
  <c r="X1813" i="9"/>
  <c r="X1814" i="9"/>
  <c r="X1815" i="9"/>
  <c r="X1816" i="9"/>
  <c r="X1817" i="9"/>
  <c r="X1818" i="9"/>
  <c r="X1819" i="9"/>
  <c r="X1820" i="9"/>
  <c r="X1821" i="9"/>
  <c r="X1822" i="9"/>
  <c r="X1823" i="9"/>
  <c r="X1824" i="9"/>
  <c r="X1825" i="9"/>
  <c r="X1826" i="9"/>
  <c r="X1827" i="9"/>
  <c r="X1828" i="9"/>
  <c r="X1829" i="9"/>
  <c r="X1830" i="9"/>
  <c r="X1831" i="9"/>
  <c r="X1832" i="9"/>
  <c r="X1833" i="9"/>
  <c r="X1834" i="9"/>
  <c r="X1835" i="9"/>
  <c r="X1836" i="9"/>
  <c r="X1837" i="9"/>
  <c r="X1838" i="9"/>
  <c r="X1839" i="9"/>
  <c r="X1840" i="9"/>
  <c r="X1841" i="9"/>
  <c r="X1842" i="9"/>
  <c r="X1843" i="9"/>
  <c r="X1844" i="9"/>
  <c r="X1845" i="9"/>
  <c r="X1846" i="9"/>
  <c r="X1847" i="9"/>
  <c r="X1848" i="9"/>
  <c r="X1849" i="9"/>
  <c r="X1850" i="9"/>
  <c r="X1851" i="9"/>
  <c r="X1852" i="9"/>
  <c r="X1853" i="9"/>
  <c r="X1854" i="9"/>
  <c r="X1855" i="9"/>
  <c r="X1856" i="9"/>
  <c r="X1857" i="9"/>
  <c r="X1858" i="9"/>
  <c r="X1859" i="9"/>
  <c r="X1860" i="9"/>
  <c r="X1861" i="9"/>
  <c r="X1862" i="9"/>
  <c r="X1863" i="9"/>
  <c r="X1864" i="9"/>
  <c r="X1865" i="9"/>
  <c r="X1866" i="9"/>
  <c r="X1867" i="9"/>
  <c r="X1868" i="9"/>
  <c r="X1869" i="9"/>
  <c r="X1870" i="9"/>
  <c r="X1871" i="9"/>
  <c r="X1872" i="9"/>
  <c r="X1873" i="9"/>
  <c r="X1874" i="9"/>
  <c r="X1875" i="9"/>
  <c r="X1876" i="9"/>
  <c r="X1877" i="9"/>
  <c r="X1878" i="9"/>
  <c r="X1879" i="9"/>
  <c r="X1880" i="9"/>
  <c r="X1881" i="9"/>
  <c r="X1882" i="9"/>
  <c r="X1883" i="9"/>
  <c r="X1884" i="9"/>
  <c r="X1885" i="9"/>
  <c r="X1886" i="9"/>
  <c r="X1887" i="9"/>
  <c r="X1888" i="9"/>
  <c r="X1889" i="9"/>
  <c r="X1890" i="9"/>
  <c r="X1891" i="9"/>
  <c r="X1892" i="9"/>
  <c r="X1893" i="9"/>
  <c r="X1894" i="9"/>
  <c r="X1895" i="9"/>
  <c r="X1896" i="9"/>
  <c r="X1897" i="9"/>
  <c r="X1898" i="9"/>
  <c r="X1899" i="9"/>
  <c r="X1900" i="9"/>
  <c r="X1901" i="9"/>
  <c r="X1902" i="9"/>
  <c r="X1903" i="9"/>
  <c r="X1904" i="9"/>
  <c r="X1905" i="9"/>
  <c r="X1906" i="9"/>
  <c r="X1907" i="9"/>
  <c r="X1908" i="9"/>
  <c r="X1909" i="9"/>
  <c r="X1910" i="9"/>
  <c r="X1911" i="9"/>
  <c r="X1912" i="9"/>
  <c r="X1913" i="9"/>
  <c r="X1914" i="9"/>
  <c r="X1915" i="9"/>
  <c r="X1916" i="9"/>
  <c r="X1917" i="9"/>
  <c r="X1918" i="9"/>
  <c r="X1919" i="9"/>
  <c r="X1920" i="9"/>
  <c r="X1921" i="9"/>
  <c r="X1922" i="9"/>
  <c r="X1923" i="9"/>
  <c r="X1924" i="9"/>
  <c r="X1925" i="9"/>
  <c r="X1926" i="9"/>
  <c r="X1927" i="9"/>
  <c r="X1928" i="9"/>
  <c r="X1929" i="9"/>
  <c r="X1930" i="9"/>
  <c r="X1931" i="9"/>
  <c r="X1932" i="9"/>
  <c r="X1933" i="9"/>
  <c r="X1934" i="9"/>
  <c r="X1935" i="9"/>
  <c r="X1936" i="9"/>
  <c r="X1937" i="9"/>
  <c r="X1938" i="9"/>
  <c r="X1939" i="9"/>
  <c r="X1940" i="9"/>
  <c r="X1941" i="9"/>
  <c r="X1942" i="9"/>
  <c r="X1943" i="9"/>
  <c r="X1944" i="9"/>
  <c r="X1945" i="9"/>
  <c r="X1946" i="9"/>
  <c r="X1947" i="9"/>
  <c r="X1948" i="9"/>
  <c r="X1949" i="9"/>
  <c r="X1950" i="9"/>
  <c r="X1951" i="9"/>
  <c r="X1952" i="9"/>
  <c r="X1953" i="9"/>
  <c r="X1954" i="9"/>
  <c r="X1955" i="9"/>
  <c r="X1956" i="9"/>
  <c r="X1957" i="9"/>
  <c r="X1958" i="9"/>
  <c r="X1959" i="9"/>
  <c r="X1960" i="9"/>
  <c r="X1961" i="9"/>
  <c r="X1962" i="9"/>
  <c r="X1963" i="9"/>
  <c r="X1964" i="9"/>
  <c r="X1965" i="9"/>
  <c r="X1966" i="9"/>
  <c r="X1967" i="9"/>
  <c r="X1968" i="9"/>
  <c r="X1969" i="9"/>
  <c r="X1970" i="9"/>
  <c r="X1971" i="9"/>
  <c r="X1972" i="9"/>
  <c r="X1973" i="9"/>
  <c r="X1974" i="9"/>
  <c r="X1975" i="9"/>
  <c r="X1976" i="9"/>
  <c r="X1977" i="9"/>
  <c r="X1978" i="9"/>
  <c r="X1979" i="9"/>
  <c r="X1980" i="9"/>
  <c r="X1981" i="9"/>
  <c r="X1982" i="9"/>
  <c r="X1983" i="9"/>
  <c r="X1984" i="9"/>
  <c r="X1985" i="9"/>
  <c r="X1986" i="9"/>
  <c r="X1987" i="9"/>
  <c r="X1988" i="9"/>
  <c r="X1989" i="9"/>
  <c r="X1990" i="9"/>
  <c r="X1991" i="9"/>
  <c r="X1992" i="9"/>
  <c r="X1993" i="9"/>
  <c r="X1994" i="9"/>
  <c r="X1995" i="9"/>
  <c r="X1996" i="9"/>
  <c r="X1997" i="9"/>
  <c r="X1998" i="9"/>
  <c r="X1999" i="9"/>
  <c r="X2000" i="9"/>
  <c r="X2001" i="9"/>
  <c r="X2002" i="9"/>
  <c r="X2003" i="9"/>
  <c r="X2004" i="9"/>
  <c r="X2005" i="9"/>
  <c r="X2006" i="9"/>
  <c r="X2007" i="9"/>
  <c r="X2008" i="9"/>
  <c r="X2009" i="9"/>
  <c r="X2010" i="9"/>
  <c r="X2011" i="9"/>
  <c r="X2012" i="9"/>
  <c r="X2013" i="9"/>
  <c r="X2014" i="9"/>
  <c r="X2015" i="9"/>
  <c r="X2016" i="9"/>
  <c r="X2017" i="9"/>
  <c r="X2018" i="9"/>
  <c r="X2019" i="9"/>
  <c r="X2020" i="9"/>
  <c r="X2021" i="9"/>
  <c r="X2022" i="9"/>
  <c r="X2023" i="9"/>
  <c r="X2024" i="9"/>
  <c r="X2025" i="9"/>
  <c r="X2026" i="9"/>
  <c r="X2027" i="9"/>
  <c r="X2028" i="9"/>
  <c r="X2029" i="9"/>
  <c r="X2030" i="9"/>
  <c r="X2031" i="9"/>
  <c r="X2032" i="9"/>
  <c r="X2033" i="9"/>
  <c r="X2034" i="9"/>
  <c r="X2035" i="9"/>
  <c r="X2036" i="9"/>
  <c r="X2037" i="9"/>
  <c r="X2038" i="9"/>
  <c r="X2039" i="9"/>
  <c r="X2040" i="9"/>
  <c r="X2041" i="9"/>
  <c r="X2042" i="9"/>
  <c r="X2043" i="9"/>
  <c r="X2044" i="9"/>
  <c r="X2045" i="9"/>
  <c r="X2046" i="9"/>
  <c r="X2047" i="9"/>
  <c r="X2048" i="9"/>
  <c r="X2049" i="9"/>
  <c r="X2050" i="9"/>
  <c r="X2051" i="9"/>
  <c r="X2052" i="9"/>
  <c r="X2053" i="9"/>
  <c r="X2054" i="9"/>
  <c r="X2055" i="9"/>
  <c r="X2056" i="9"/>
  <c r="X2057" i="9"/>
  <c r="X2058" i="9"/>
  <c r="X2059" i="9"/>
  <c r="X2060" i="9"/>
  <c r="X2061" i="9"/>
  <c r="X2062" i="9"/>
  <c r="X2063" i="9"/>
  <c r="X2064" i="9"/>
  <c r="X2065" i="9"/>
  <c r="X2066" i="9"/>
  <c r="X2067" i="9"/>
  <c r="X2068" i="9"/>
  <c r="X2069" i="9"/>
  <c r="X2070" i="9"/>
  <c r="X2071" i="9"/>
  <c r="X2072" i="9"/>
  <c r="X2073" i="9"/>
  <c r="X2074" i="9"/>
  <c r="X2075" i="9"/>
  <c r="X2076" i="9"/>
  <c r="X2077" i="9"/>
  <c r="X2078" i="9"/>
  <c r="X2079" i="9"/>
  <c r="X2080" i="9"/>
  <c r="X2081" i="9"/>
  <c r="X2082" i="9"/>
  <c r="X2083" i="9"/>
  <c r="X2084" i="9"/>
  <c r="X2085" i="9"/>
  <c r="X2086" i="9"/>
  <c r="X2087" i="9"/>
  <c r="X2088" i="9"/>
  <c r="X2089" i="9"/>
  <c r="X2090" i="9"/>
  <c r="X2091" i="9"/>
  <c r="X2092" i="9"/>
  <c r="X2093" i="9"/>
  <c r="X2094" i="9"/>
  <c r="X2095" i="9"/>
  <c r="X2096" i="9"/>
  <c r="X2097" i="9"/>
  <c r="X2098" i="9"/>
  <c r="X2099" i="9"/>
  <c r="X2100" i="9"/>
  <c r="X2101" i="9"/>
  <c r="X2102" i="9"/>
  <c r="X2103" i="9"/>
  <c r="X2104" i="9"/>
  <c r="X2105" i="9"/>
  <c r="X2106" i="9"/>
  <c r="X2107" i="9"/>
  <c r="X2108" i="9"/>
  <c r="X2109" i="9"/>
  <c r="X2110" i="9"/>
  <c r="X2111" i="9"/>
  <c r="X2112" i="9"/>
  <c r="X2113" i="9"/>
  <c r="X2114" i="9"/>
  <c r="X2115" i="9"/>
  <c r="X2116" i="9"/>
  <c r="X2117" i="9"/>
  <c r="X2118" i="9"/>
  <c r="X2119" i="9"/>
  <c r="X2120" i="9"/>
  <c r="X2121" i="9"/>
  <c r="X2122" i="9"/>
  <c r="X2123" i="9"/>
  <c r="X2124" i="9"/>
  <c r="X2125" i="9"/>
  <c r="X2126" i="9"/>
  <c r="X2127" i="9"/>
  <c r="X2128" i="9"/>
  <c r="X2129" i="9"/>
  <c r="X2130" i="9"/>
  <c r="X2131" i="9"/>
  <c r="X2132" i="9"/>
  <c r="X2133" i="9"/>
  <c r="X2134" i="9"/>
  <c r="X2135" i="9"/>
  <c r="X2136" i="9"/>
  <c r="X2137" i="9"/>
  <c r="X2138" i="9"/>
  <c r="X2139" i="9"/>
  <c r="X2140" i="9"/>
  <c r="X2141" i="9"/>
  <c r="X2142" i="9"/>
  <c r="X2143" i="9"/>
  <c r="X2144" i="9"/>
  <c r="X2145" i="9"/>
  <c r="X2146" i="9"/>
  <c r="X2147" i="9"/>
  <c r="X2148" i="9"/>
  <c r="X2149" i="9"/>
  <c r="X2150" i="9"/>
  <c r="X2151" i="9"/>
  <c r="X2152" i="9"/>
  <c r="X2153" i="9"/>
  <c r="X2154" i="9"/>
  <c r="X2155" i="9"/>
  <c r="X2156" i="9"/>
  <c r="X2157" i="9"/>
  <c r="X2158" i="9"/>
  <c r="X2159" i="9"/>
  <c r="X2160" i="9"/>
  <c r="X2161" i="9"/>
  <c r="X2162" i="9"/>
  <c r="X2163" i="9"/>
  <c r="X2164" i="9"/>
  <c r="X2165" i="9"/>
  <c r="X2166" i="9"/>
  <c r="X2167" i="9"/>
  <c r="X2168" i="9"/>
  <c r="X2169" i="9"/>
  <c r="X2170" i="9"/>
  <c r="X2171" i="9"/>
  <c r="X2172" i="9"/>
  <c r="X2173" i="9"/>
  <c r="X2174" i="9"/>
  <c r="X2175" i="9"/>
  <c r="X2176" i="9"/>
  <c r="X2177" i="9"/>
  <c r="X2178" i="9"/>
  <c r="X2179" i="9"/>
  <c r="X2180" i="9"/>
  <c r="X2181" i="9"/>
  <c r="X2182" i="9"/>
  <c r="X2183" i="9"/>
  <c r="X2184" i="9"/>
  <c r="X2185" i="9"/>
  <c r="X2186" i="9"/>
  <c r="X2187" i="9"/>
  <c r="X2188" i="9"/>
  <c r="X2189" i="9"/>
  <c r="X2190" i="9"/>
  <c r="X2191" i="9"/>
  <c r="X2192" i="9"/>
  <c r="X2193" i="9"/>
  <c r="X2194" i="9"/>
  <c r="X2195" i="9"/>
  <c r="X2196" i="9"/>
  <c r="X2197" i="9"/>
  <c r="X2198" i="9"/>
  <c r="X2199" i="9"/>
  <c r="X2200" i="9"/>
  <c r="X2201" i="9"/>
  <c r="X2202" i="9"/>
  <c r="X2203" i="9"/>
  <c r="X2204" i="9"/>
  <c r="X2205" i="9"/>
  <c r="X2206" i="9"/>
  <c r="X2207" i="9"/>
  <c r="X2208" i="9"/>
  <c r="X2209" i="9"/>
  <c r="X2210" i="9"/>
  <c r="X2211" i="9"/>
  <c r="X2212" i="9"/>
  <c r="X2213" i="9"/>
  <c r="X2214" i="9"/>
  <c r="X2215" i="9"/>
  <c r="X2216" i="9"/>
  <c r="X2217" i="9"/>
  <c r="X2218" i="9"/>
  <c r="X2219" i="9"/>
  <c r="X2220" i="9"/>
  <c r="X2221" i="9"/>
  <c r="X2222" i="9"/>
  <c r="X2223" i="9"/>
  <c r="X2224" i="9"/>
  <c r="X2225" i="9"/>
  <c r="X2226" i="9"/>
  <c r="X2227" i="9"/>
  <c r="X2228" i="9"/>
  <c r="X2229" i="9"/>
  <c r="X2230" i="9"/>
  <c r="X2231" i="9"/>
  <c r="X2232" i="9"/>
  <c r="X2233" i="9"/>
  <c r="X2234" i="9"/>
  <c r="X2235" i="9"/>
  <c r="X2236" i="9"/>
  <c r="X2237" i="9"/>
  <c r="X2238" i="9"/>
  <c r="X2239" i="9"/>
  <c r="X2240" i="9"/>
  <c r="X2241" i="9"/>
  <c r="X2242" i="9"/>
  <c r="X2243" i="9"/>
  <c r="X2244" i="9"/>
  <c r="X2245" i="9"/>
  <c r="X2246" i="9"/>
  <c r="X2247" i="9"/>
  <c r="X2248" i="9"/>
  <c r="X2249" i="9"/>
  <c r="X2250" i="9"/>
  <c r="X2251" i="9"/>
  <c r="X2252" i="9"/>
  <c r="X2253" i="9"/>
  <c r="X2254" i="9"/>
  <c r="X2255" i="9"/>
  <c r="X2256" i="9"/>
  <c r="X2257" i="9"/>
  <c r="X2258" i="9"/>
  <c r="X2259" i="9"/>
  <c r="X2260" i="9"/>
  <c r="X2261" i="9"/>
  <c r="X2262" i="9"/>
  <c r="X2263" i="9"/>
  <c r="X2264" i="9"/>
  <c r="X2265" i="9"/>
  <c r="X2266" i="9"/>
  <c r="X2267" i="9"/>
  <c r="X2268" i="9"/>
  <c r="X2269" i="9"/>
  <c r="X2270" i="9"/>
  <c r="X2271" i="9"/>
  <c r="X2272" i="9"/>
  <c r="X2273" i="9"/>
  <c r="X2274" i="9"/>
  <c r="X2275" i="9"/>
  <c r="X2276" i="9"/>
  <c r="X2277" i="9"/>
  <c r="X2278" i="9"/>
  <c r="X2279" i="9"/>
  <c r="X2280" i="9"/>
  <c r="X2281" i="9"/>
  <c r="X2282" i="9"/>
  <c r="X2283" i="9"/>
  <c r="X2284" i="9"/>
  <c r="X2285" i="9"/>
  <c r="X2286" i="9"/>
  <c r="X2287" i="9"/>
  <c r="X2288" i="9"/>
  <c r="X2289" i="9"/>
  <c r="X2290" i="9"/>
  <c r="X2291" i="9"/>
  <c r="X2292" i="9"/>
  <c r="X2293" i="9"/>
  <c r="X2294" i="9"/>
  <c r="X2295" i="9"/>
  <c r="X2296" i="9"/>
  <c r="X2297" i="9"/>
  <c r="X2298" i="9"/>
  <c r="X2299" i="9"/>
  <c r="X2300" i="9"/>
  <c r="X2301" i="9"/>
  <c r="X2302" i="9"/>
  <c r="X2303" i="9"/>
  <c r="X2304" i="9"/>
  <c r="X2305" i="9"/>
  <c r="X2306" i="9"/>
  <c r="X2307" i="9"/>
  <c r="X2308" i="9"/>
  <c r="X2309" i="9"/>
  <c r="X2310" i="9"/>
  <c r="X2311" i="9"/>
  <c r="X2312" i="9"/>
  <c r="X2313" i="9"/>
  <c r="X2314" i="9"/>
  <c r="X2315" i="9"/>
  <c r="X2316" i="9"/>
  <c r="X2317" i="9"/>
  <c r="X2318" i="9"/>
  <c r="X2319" i="9"/>
  <c r="X2320" i="9"/>
  <c r="X2321" i="9"/>
  <c r="X2322" i="9"/>
  <c r="X2323" i="9"/>
  <c r="X2324" i="9"/>
  <c r="X2325" i="9"/>
  <c r="X2326" i="9"/>
  <c r="X2327" i="9"/>
  <c r="X2328" i="9"/>
  <c r="X2329" i="9"/>
  <c r="X2330" i="9"/>
  <c r="X2331" i="9"/>
  <c r="X2332" i="9"/>
  <c r="X2333" i="9"/>
  <c r="X2334" i="9"/>
  <c r="X2335" i="9"/>
  <c r="X2336" i="9"/>
  <c r="X2337" i="9"/>
  <c r="X2338" i="9"/>
  <c r="X2339" i="9"/>
  <c r="X2340" i="9"/>
  <c r="X2341" i="9"/>
  <c r="X2342" i="9"/>
  <c r="X2343" i="9"/>
  <c r="X2344" i="9"/>
  <c r="X2345" i="9"/>
  <c r="X2346" i="9"/>
  <c r="X2347" i="9"/>
  <c r="X2348" i="9"/>
  <c r="X2349" i="9"/>
  <c r="X2350" i="9"/>
  <c r="X2351" i="9"/>
  <c r="X2352" i="9"/>
  <c r="X2353" i="9"/>
  <c r="X2354" i="9"/>
  <c r="X2355" i="9"/>
  <c r="X2356" i="9"/>
  <c r="X2357" i="9"/>
  <c r="X2358" i="9"/>
  <c r="X2359" i="9"/>
  <c r="X2360" i="9"/>
  <c r="X2361" i="9"/>
  <c r="X2362" i="9"/>
  <c r="X2363" i="9"/>
  <c r="X2364" i="9"/>
  <c r="X2365" i="9"/>
  <c r="X2366" i="9"/>
  <c r="X2367" i="9"/>
  <c r="X2368" i="9"/>
  <c r="X2369" i="9"/>
  <c r="X2370" i="9"/>
  <c r="X2371" i="9"/>
  <c r="X2372" i="9"/>
  <c r="X2373" i="9"/>
  <c r="X2374" i="9"/>
  <c r="X2375" i="9"/>
  <c r="X2376" i="9"/>
  <c r="X2377" i="9"/>
  <c r="X2378" i="9"/>
  <c r="X2379" i="9"/>
  <c r="X2380" i="9"/>
  <c r="X2381" i="9"/>
  <c r="X2382" i="9"/>
  <c r="X2383" i="9"/>
  <c r="X2384" i="9"/>
  <c r="X2385" i="9"/>
  <c r="X2386" i="9"/>
  <c r="X2387" i="9"/>
  <c r="X2388" i="9"/>
  <c r="X2389" i="9"/>
  <c r="X2390" i="9"/>
  <c r="X2391" i="9"/>
  <c r="X2392" i="9"/>
  <c r="X2393" i="9"/>
  <c r="X2394" i="9"/>
  <c r="X2395" i="9"/>
  <c r="X2396" i="9"/>
  <c r="X2397" i="9"/>
  <c r="X2398" i="9"/>
  <c r="X2399" i="9"/>
  <c r="X2400" i="9"/>
  <c r="X2401" i="9"/>
  <c r="X2402" i="9"/>
  <c r="X2403" i="9"/>
  <c r="X2404" i="9"/>
  <c r="X2405" i="9"/>
  <c r="X2406" i="9"/>
  <c r="X2407" i="9"/>
  <c r="X2408" i="9"/>
  <c r="X2409" i="9"/>
  <c r="X2410" i="9"/>
  <c r="X2411" i="9"/>
  <c r="X2412" i="9"/>
  <c r="X2413" i="9"/>
  <c r="X2414" i="9"/>
  <c r="X2415" i="9"/>
  <c r="X2416" i="9"/>
  <c r="X2417" i="9"/>
  <c r="X2418" i="9"/>
  <c r="X2419" i="9"/>
  <c r="X2420" i="9"/>
  <c r="X2421" i="9"/>
  <c r="X2422" i="9"/>
  <c r="X2423" i="9"/>
  <c r="X2424" i="9"/>
  <c r="X2425" i="9"/>
  <c r="X2426" i="9"/>
  <c r="X2427" i="9"/>
  <c r="X2428" i="9"/>
  <c r="X2429" i="9"/>
  <c r="X2430" i="9"/>
  <c r="X2431" i="9"/>
  <c r="X2432" i="9"/>
  <c r="X2433" i="9"/>
  <c r="X2434" i="9"/>
  <c r="X2435" i="9"/>
  <c r="X2436" i="9"/>
  <c r="X2437" i="9"/>
  <c r="X2438" i="9"/>
  <c r="X2439" i="9"/>
  <c r="X2440" i="9"/>
  <c r="X2441" i="9"/>
  <c r="X2442" i="9"/>
  <c r="X2443" i="9"/>
  <c r="X2444" i="9"/>
  <c r="X2445" i="9"/>
  <c r="X2446" i="9"/>
  <c r="X2447" i="9"/>
  <c r="X2448" i="9"/>
  <c r="X2449" i="9"/>
  <c r="X2450" i="9"/>
  <c r="X2451" i="9"/>
  <c r="X2452" i="9"/>
  <c r="X2453" i="9"/>
  <c r="X2454" i="9"/>
  <c r="X2455" i="9"/>
  <c r="X2456" i="9"/>
  <c r="X2457" i="9"/>
  <c r="X2458" i="9"/>
  <c r="X2459" i="9"/>
  <c r="X2460" i="9"/>
  <c r="X2461" i="9"/>
  <c r="X2462" i="9"/>
  <c r="X2463" i="9"/>
  <c r="X2464" i="9"/>
  <c r="X2465" i="9"/>
  <c r="X2466" i="9"/>
  <c r="X2467" i="9"/>
  <c r="X2468" i="9"/>
  <c r="X2469" i="9"/>
  <c r="X2470" i="9"/>
  <c r="X2471" i="9"/>
  <c r="X2472" i="9"/>
  <c r="X2473" i="9"/>
  <c r="X2474" i="9"/>
  <c r="X2475" i="9"/>
  <c r="X2476" i="9"/>
  <c r="X2477" i="9"/>
  <c r="X2478" i="9"/>
  <c r="X2479" i="9"/>
  <c r="X2480" i="9"/>
  <c r="X2481" i="9"/>
  <c r="X2482" i="9"/>
  <c r="X2483" i="9"/>
  <c r="X2484" i="9"/>
  <c r="X2485" i="9"/>
  <c r="X2486" i="9"/>
  <c r="X2487" i="9"/>
  <c r="X2488" i="9"/>
  <c r="X2489" i="9"/>
  <c r="X2490" i="9"/>
  <c r="X2491" i="9"/>
  <c r="X2492" i="9"/>
  <c r="X2493" i="9"/>
  <c r="X2494" i="9"/>
  <c r="X2495" i="9"/>
  <c r="X2496" i="9"/>
  <c r="X2497" i="9"/>
  <c r="X2498" i="9"/>
  <c r="X2499" i="9"/>
  <c r="X2500" i="9"/>
  <c r="X2501" i="9"/>
  <c r="X2502" i="9"/>
  <c r="X2503" i="9"/>
  <c r="X2504" i="9"/>
  <c r="X2505" i="9"/>
  <c r="X2506" i="9"/>
  <c r="X2507" i="9"/>
  <c r="X2508" i="9"/>
  <c r="X2509" i="9"/>
  <c r="X2510" i="9"/>
  <c r="X2511" i="9"/>
  <c r="X2512" i="9"/>
  <c r="X2513" i="9"/>
  <c r="X2514" i="9"/>
  <c r="X2515" i="9"/>
  <c r="X2516" i="9"/>
  <c r="X2517" i="9"/>
  <c r="X2518" i="9"/>
  <c r="X2519" i="9"/>
  <c r="X2520" i="9"/>
  <c r="X2521" i="9"/>
  <c r="X2522" i="9"/>
  <c r="X2523" i="9"/>
  <c r="X2524" i="9"/>
  <c r="X2525" i="9"/>
  <c r="X2526" i="9"/>
  <c r="X2527" i="9"/>
  <c r="X2528" i="9"/>
  <c r="X2529" i="9"/>
  <c r="X2530" i="9"/>
  <c r="X2531" i="9"/>
  <c r="X2532" i="9"/>
  <c r="X2533" i="9"/>
  <c r="X2534" i="9"/>
  <c r="X2535" i="9"/>
  <c r="X2536" i="9"/>
  <c r="X2537" i="9"/>
  <c r="X2538" i="9"/>
  <c r="X2539" i="9"/>
  <c r="X2540" i="9"/>
  <c r="X2541" i="9"/>
  <c r="X2542" i="9"/>
  <c r="X2543" i="9"/>
  <c r="X2544" i="9"/>
  <c r="X2545" i="9"/>
  <c r="X2546" i="9"/>
  <c r="X2547" i="9"/>
  <c r="X2548" i="9"/>
  <c r="X2549" i="9"/>
  <c r="X2550" i="9"/>
  <c r="X2551" i="9"/>
  <c r="X2552" i="9"/>
  <c r="X2553" i="9"/>
  <c r="X2554" i="9"/>
  <c r="X2555" i="9"/>
  <c r="X2556" i="9"/>
  <c r="X2557" i="9"/>
  <c r="X2558" i="9"/>
  <c r="X2559" i="9"/>
  <c r="X2560" i="9"/>
  <c r="X2561" i="9"/>
  <c r="X2562" i="9"/>
  <c r="X2563" i="9"/>
  <c r="X2564" i="9"/>
  <c r="X2565" i="9"/>
  <c r="X2566" i="9"/>
  <c r="X2567" i="9"/>
  <c r="X2568" i="9"/>
  <c r="X2569" i="9"/>
  <c r="X2570" i="9"/>
  <c r="X2571" i="9"/>
  <c r="X2572" i="9"/>
  <c r="X2573" i="9"/>
  <c r="X2574" i="9"/>
  <c r="X2575" i="9"/>
  <c r="X2576" i="9"/>
  <c r="X2577" i="9"/>
  <c r="X2578" i="9"/>
  <c r="X2579" i="9"/>
  <c r="X2580" i="9"/>
  <c r="X2581" i="9"/>
  <c r="X2582" i="9"/>
  <c r="X2583" i="9"/>
  <c r="X2584" i="9"/>
  <c r="X2585" i="9"/>
  <c r="X2586" i="9"/>
  <c r="X2587" i="9"/>
  <c r="X2588" i="9"/>
  <c r="X2589" i="9"/>
  <c r="X2590" i="9"/>
  <c r="X2591" i="9"/>
  <c r="X2592" i="9"/>
  <c r="X2593" i="9"/>
  <c r="X2594" i="9"/>
  <c r="X2595" i="9"/>
  <c r="X2596" i="9"/>
  <c r="X2597" i="9"/>
  <c r="X2598" i="9"/>
  <c r="X2599" i="9"/>
  <c r="X2600" i="9"/>
  <c r="X2601" i="9"/>
  <c r="X2602" i="9"/>
  <c r="X2603" i="9"/>
  <c r="X2604" i="9"/>
  <c r="X2605" i="9"/>
  <c r="X2606" i="9"/>
  <c r="X2607" i="9"/>
  <c r="X2608" i="9"/>
  <c r="X2609" i="9"/>
  <c r="X2610" i="9"/>
  <c r="X2611" i="9"/>
  <c r="X2612" i="9"/>
  <c r="X2613" i="9"/>
  <c r="X2614" i="9"/>
  <c r="X2615" i="9"/>
  <c r="X2616" i="9"/>
  <c r="X2617" i="9"/>
  <c r="X2618" i="9"/>
  <c r="X2619" i="9"/>
  <c r="X2620" i="9"/>
  <c r="X2621" i="9"/>
  <c r="X2622" i="9"/>
  <c r="X2623" i="9"/>
  <c r="X2624" i="9"/>
  <c r="X2625" i="9"/>
  <c r="X2626" i="9"/>
  <c r="X2627" i="9"/>
  <c r="X2628" i="9"/>
  <c r="X2629" i="9"/>
  <c r="X2630" i="9"/>
  <c r="X2631" i="9"/>
  <c r="X2632" i="9"/>
  <c r="X2633" i="9"/>
  <c r="X2634" i="9"/>
  <c r="X2635" i="9"/>
  <c r="X2636" i="9"/>
  <c r="X2637" i="9"/>
  <c r="X2638" i="9"/>
  <c r="X2639" i="9"/>
  <c r="X2640" i="9"/>
  <c r="X2641" i="9"/>
  <c r="X2642" i="9"/>
  <c r="X2643" i="9"/>
  <c r="X2644" i="9"/>
  <c r="X2645" i="9"/>
  <c r="X2646" i="9"/>
  <c r="X2647" i="9"/>
  <c r="X2648" i="9"/>
  <c r="X2649" i="9"/>
  <c r="X2650" i="9"/>
  <c r="X2651" i="9"/>
  <c r="X2652" i="9"/>
  <c r="X2653" i="9"/>
  <c r="X2654" i="9"/>
  <c r="X2655" i="9"/>
  <c r="X2656" i="9"/>
  <c r="X2657" i="9"/>
  <c r="X2658" i="9"/>
  <c r="X2659" i="9"/>
  <c r="X2660" i="9"/>
  <c r="X2661" i="9"/>
  <c r="X2662" i="9"/>
  <c r="X2663" i="9"/>
  <c r="X2664" i="9"/>
  <c r="X2665" i="9"/>
  <c r="X2666" i="9"/>
  <c r="X2667" i="9"/>
  <c r="X2668" i="9"/>
  <c r="X2669" i="9"/>
  <c r="X2670" i="9"/>
  <c r="X2671" i="9"/>
  <c r="X2672" i="9"/>
  <c r="X2673" i="9"/>
  <c r="X2674" i="9"/>
  <c r="X2675" i="9"/>
  <c r="X2676" i="9"/>
  <c r="X2677" i="9"/>
  <c r="X2678" i="9"/>
  <c r="X2679" i="9"/>
  <c r="X2680" i="9"/>
  <c r="X2681" i="9"/>
  <c r="X2682" i="9"/>
  <c r="X2683" i="9"/>
  <c r="X2684" i="9"/>
  <c r="X2685" i="9"/>
  <c r="X2686" i="9"/>
  <c r="X2687" i="9"/>
  <c r="X2688" i="9"/>
  <c r="X2689" i="9"/>
  <c r="X2690" i="9"/>
  <c r="X2691" i="9"/>
  <c r="X2692" i="9"/>
  <c r="X2693" i="9"/>
  <c r="X2694" i="9"/>
  <c r="X2695" i="9"/>
  <c r="X2696" i="9"/>
  <c r="X2697" i="9"/>
  <c r="X2698" i="9"/>
  <c r="X2699" i="9"/>
  <c r="X2700" i="9"/>
  <c r="X2701" i="9"/>
  <c r="X2702" i="9"/>
  <c r="X2703" i="9"/>
  <c r="X2704" i="9"/>
  <c r="X2705" i="9"/>
  <c r="X2706" i="9"/>
  <c r="X2707" i="9"/>
  <c r="X2708" i="9"/>
  <c r="X2709" i="9"/>
  <c r="X2710" i="9"/>
  <c r="X2711" i="9"/>
  <c r="X2712" i="9"/>
  <c r="X2713" i="9"/>
  <c r="X2714" i="9"/>
  <c r="X2715" i="9"/>
  <c r="X2716" i="9"/>
  <c r="X2717" i="9"/>
  <c r="X2718" i="9"/>
  <c r="X2719" i="9"/>
  <c r="X2720" i="9"/>
  <c r="X2721" i="9"/>
  <c r="X2722" i="9"/>
  <c r="X2723" i="9"/>
  <c r="X2724" i="9"/>
  <c r="X2725" i="9"/>
  <c r="X2726" i="9"/>
  <c r="X2727" i="9"/>
  <c r="X2728" i="9"/>
  <c r="X2729" i="9"/>
  <c r="X2730" i="9"/>
  <c r="X2731" i="9"/>
  <c r="X2732" i="9"/>
  <c r="X2733" i="9"/>
  <c r="X2734" i="9"/>
  <c r="X2735" i="9"/>
  <c r="X2736" i="9"/>
  <c r="X2737" i="9"/>
  <c r="X2738" i="9"/>
  <c r="X2739" i="9"/>
  <c r="X2740" i="9"/>
  <c r="X2741" i="9"/>
  <c r="X2742" i="9"/>
  <c r="X2743" i="9"/>
  <c r="X2744" i="9"/>
  <c r="X2745" i="9"/>
  <c r="X2746" i="9"/>
  <c r="X2747" i="9"/>
  <c r="X2748" i="9"/>
  <c r="X2749" i="9"/>
  <c r="X2750" i="9"/>
  <c r="X2751" i="9"/>
  <c r="X2752" i="9"/>
  <c r="X2753" i="9"/>
  <c r="X2754" i="9"/>
  <c r="X2755" i="9"/>
  <c r="X2756" i="9"/>
  <c r="X2757" i="9"/>
  <c r="X2758" i="9"/>
  <c r="X2759" i="9"/>
  <c r="X2760" i="9"/>
  <c r="X2761" i="9"/>
  <c r="X2762" i="9"/>
  <c r="X2763" i="9"/>
  <c r="X2764" i="9"/>
  <c r="X2765" i="9"/>
  <c r="X2766" i="9"/>
  <c r="X2767" i="9"/>
  <c r="X2768" i="9"/>
  <c r="X2769" i="9"/>
  <c r="X2770" i="9"/>
  <c r="X2771" i="9"/>
  <c r="X2772" i="9"/>
  <c r="X2773" i="9"/>
  <c r="X2774" i="9"/>
  <c r="X2775" i="9"/>
  <c r="X2776" i="9"/>
  <c r="X2777" i="9"/>
  <c r="X2778" i="9"/>
  <c r="X2779" i="9"/>
  <c r="X2780" i="9"/>
  <c r="X2781" i="9"/>
  <c r="X2782" i="9"/>
  <c r="X2783" i="9"/>
  <c r="X2784" i="9"/>
  <c r="X2785" i="9"/>
  <c r="X2786" i="9"/>
  <c r="X2787" i="9"/>
  <c r="X2788" i="9"/>
  <c r="X2789" i="9"/>
  <c r="X2790" i="9"/>
  <c r="X2791" i="9"/>
  <c r="X2792" i="9"/>
  <c r="X2793" i="9"/>
  <c r="X2794" i="9"/>
  <c r="X2795" i="9"/>
  <c r="X2796" i="9"/>
  <c r="X2797" i="9"/>
  <c r="X2798" i="9"/>
  <c r="X2799" i="9"/>
  <c r="X2800" i="9"/>
  <c r="X2801" i="9"/>
  <c r="X2802" i="9"/>
  <c r="X2803" i="9"/>
  <c r="X2804" i="9"/>
  <c r="X2805" i="9"/>
  <c r="X2806" i="9"/>
  <c r="X2807" i="9"/>
  <c r="X2808" i="9"/>
  <c r="X2809" i="9"/>
  <c r="X2810" i="9"/>
  <c r="X2811" i="9"/>
  <c r="X2812" i="9"/>
  <c r="X2813" i="9"/>
  <c r="X2814" i="9"/>
  <c r="X2815" i="9"/>
  <c r="X2816" i="9"/>
  <c r="X2817" i="9"/>
  <c r="X2818" i="9"/>
  <c r="X2819" i="9"/>
  <c r="X2820" i="9"/>
  <c r="X2821" i="9"/>
  <c r="X2822" i="9"/>
  <c r="X2823" i="9"/>
  <c r="X2824" i="9"/>
  <c r="X2825" i="9"/>
  <c r="X2826" i="9"/>
  <c r="X2827" i="9"/>
  <c r="X2828" i="9"/>
  <c r="X2829" i="9"/>
  <c r="X2830" i="9"/>
  <c r="X2831" i="9"/>
  <c r="X2832" i="9"/>
  <c r="X2833" i="9"/>
  <c r="X2834" i="9"/>
  <c r="X2835" i="9"/>
  <c r="X2836" i="9"/>
  <c r="X2837" i="9"/>
  <c r="X2838" i="9"/>
  <c r="X2839" i="9"/>
  <c r="X2840" i="9"/>
  <c r="X2841" i="9"/>
  <c r="X2842" i="9"/>
  <c r="X2843" i="9"/>
  <c r="X2844" i="9"/>
  <c r="X2845" i="9"/>
  <c r="X2846" i="9"/>
  <c r="X2847" i="9"/>
  <c r="X2848" i="9"/>
  <c r="X2849" i="9"/>
  <c r="X2850" i="9"/>
  <c r="X2851" i="9"/>
  <c r="X2852" i="9"/>
  <c r="X2853" i="9"/>
  <c r="X2854" i="9"/>
  <c r="X2855" i="9"/>
  <c r="X2856" i="9"/>
  <c r="X2857" i="9"/>
  <c r="X2858" i="9"/>
  <c r="X2859" i="9"/>
  <c r="X2860" i="9"/>
  <c r="X2861" i="9"/>
  <c r="X2862" i="9"/>
  <c r="X2863" i="9"/>
  <c r="X2864" i="9"/>
  <c r="X2865" i="9"/>
  <c r="X2866" i="9"/>
  <c r="X2867" i="9"/>
  <c r="X2868" i="9"/>
  <c r="X2869" i="9"/>
  <c r="X2870" i="9"/>
  <c r="X2871" i="9"/>
  <c r="X2872" i="9"/>
  <c r="X2873" i="9"/>
  <c r="X2874" i="9"/>
  <c r="X2875" i="9"/>
  <c r="X2876" i="9"/>
  <c r="X2877" i="9"/>
  <c r="X2878" i="9"/>
  <c r="X2879" i="9"/>
  <c r="X2880" i="9"/>
  <c r="X2881" i="9"/>
  <c r="X2882" i="9"/>
  <c r="X2883" i="9"/>
  <c r="X2884" i="9"/>
  <c r="X2885" i="9"/>
  <c r="X2886" i="9"/>
  <c r="X2887" i="9"/>
  <c r="X2888" i="9"/>
  <c r="X2889" i="9"/>
  <c r="X2890" i="9"/>
  <c r="X2891" i="9"/>
  <c r="X2892" i="9"/>
  <c r="X2893" i="9"/>
  <c r="X2894" i="9"/>
  <c r="X2895" i="9"/>
  <c r="X2896" i="9"/>
  <c r="X2897" i="9"/>
  <c r="X2898" i="9"/>
  <c r="X2899" i="9"/>
  <c r="X2900" i="9"/>
  <c r="X2901" i="9"/>
  <c r="X2902" i="9"/>
  <c r="X2903" i="9"/>
  <c r="X2904" i="9"/>
  <c r="X2905" i="9"/>
  <c r="X2906" i="9"/>
  <c r="X2907" i="9"/>
  <c r="X2908" i="9"/>
  <c r="X2909" i="9"/>
  <c r="X2910" i="9"/>
  <c r="X2911" i="9"/>
  <c r="X2912" i="9"/>
  <c r="X2913" i="9"/>
  <c r="X2914" i="9"/>
  <c r="X2915" i="9"/>
  <c r="X2916" i="9"/>
  <c r="X2917" i="9"/>
  <c r="X2918" i="9"/>
  <c r="X2919" i="9"/>
  <c r="X2920" i="9"/>
  <c r="X2921" i="9"/>
  <c r="X2922" i="9"/>
  <c r="X2923" i="9"/>
  <c r="X2924" i="9"/>
  <c r="X2925" i="9"/>
  <c r="X2926" i="9"/>
  <c r="X2927" i="9"/>
  <c r="X2928" i="9"/>
  <c r="X2929" i="9"/>
  <c r="X2930" i="9"/>
  <c r="X2931" i="9"/>
  <c r="X2932" i="9"/>
  <c r="X2933" i="9"/>
  <c r="X2934" i="9"/>
  <c r="X2935" i="9"/>
  <c r="X2936" i="9"/>
  <c r="X2937" i="9"/>
  <c r="X2938" i="9"/>
  <c r="X2939" i="9"/>
  <c r="X2940" i="9"/>
  <c r="X2941" i="9"/>
  <c r="X2942" i="9"/>
  <c r="X2943" i="9"/>
  <c r="X2944" i="9"/>
  <c r="X2945" i="9"/>
  <c r="X2946" i="9"/>
  <c r="X2947" i="9"/>
  <c r="X2948" i="9"/>
  <c r="X2949" i="9"/>
  <c r="X2950" i="9"/>
  <c r="X2951" i="9"/>
  <c r="X2952" i="9"/>
  <c r="X2953" i="9"/>
  <c r="X2954" i="9"/>
  <c r="X2955" i="9"/>
  <c r="X2956" i="9"/>
  <c r="X2957" i="9"/>
  <c r="X2958" i="9"/>
  <c r="X2959" i="9"/>
  <c r="X2960" i="9"/>
  <c r="X2961" i="9"/>
  <c r="X2962" i="9"/>
  <c r="X2963" i="9"/>
  <c r="X2964" i="9"/>
  <c r="X2965" i="9"/>
  <c r="X2966" i="9"/>
  <c r="X2967" i="9"/>
  <c r="X2968" i="9"/>
  <c r="X2969" i="9"/>
  <c r="X2970" i="9"/>
  <c r="X2971" i="9"/>
  <c r="X2972" i="9"/>
  <c r="X2973" i="9"/>
  <c r="X2974" i="9"/>
  <c r="X2975" i="9"/>
  <c r="X2976" i="9"/>
  <c r="X2977" i="9"/>
  <c r="X2978" i="9"/>
  <c r="X2979" i="9"/>
  <c r="X2980" i="9"/>
  <c r="X2981" i="9"/>
  <c r="X2982" i="9"/>
  <c r="X2983" i="9"/>
  <c r="X2984" i="9"/>
  <c r="X2985" i="9"/>
  <c r="X2986" i="9"/>
  <c r="X2987" i="9"/>
  <c r="X2988" i="9"/>
  <c r="X2989" i="9"/>
  <c r="X2990" i="9"/>
  <c r="X2991" i="9"/>
  <c r="X2992" i="9"/>
  <c r="X2993" i="9"/>
  <c r="X2994" i="9"/>
  <c r="X2995" i="9"/>
  <c r="X2996" i="9"/>
  <c r="X2997" i="9"/>
  <c r="X2998" i="9"/>
  <c r="X2999" i="9"/>
  <c r="X3000" i="9"/>
  <c r="X3001" i="9"/>
  <c r="X3002" i="9"/>
  <c r="X3003" i="9"/>
  <c r="X3004" i="9"/>
  <c r="X3005" i="9"/>
  <c r="X3006" i="9"/>
  <c r="X3007" i="9"/>
  <c r="X3008" i="9"/>
  <c r="X3009" i="9"/>
  <c r="X3010" i="9"/>
  <c r="X3011" i="9"/>
  <c r="X3012" i="9"/>
  <c r="X3013" i="9"/>
  <c r="X3014" i="9"/>
  <c r="X3015" i="9"/>
  <c r="X3016" i="9"/>
  <c r="X3017" i="9"/>
  <c r="X3018" i="9"/>
  <c r="X3019" i="9"/>
  <c r="X3020" i="9"/>
  <c r="X3021" i="9"/>
  <c r="X3022" i="9"/>
  <c r="X3023" i="9"/>
  <c r="X3024" i="9"/>
  <c r="X3025" i="9"/>
  <c r="X3026" i="9"/>
  <c r="X3027" i="9"/>
  <c r="X3028" i="9"/>
  <c r="X3029" i="9"/>
  <c r="X3030" i="9"/>
  <c r="X3031" i="9"/>
  <c r="X3032" i="9"/>
  <c r="X3033" i="9"/>
  <c r="X3034" i="9"/>
  <c r="X3035" i="9"/>
  <c r="X3036" i="9"/>
  <c r="X3037" i="9"/>
  <c r="X3038" i="9"/>
  <c r="X3039" i="9"/>
  <c r="X3040" i="9"/>
  <c r="X3041" i="9"/>
  <c r="X3042" i="9"/>
  <c r="X3043" i="9"/>
  <c r="X3044" i="9"/>
  <c r="X3045" i="9"/>
  <c r="X3046" i="9"/>
  <c r="X3047" i="9"/>
  <c r="X3048" i="9"/>
  <c r="X3049" i="9"/>
  <c r="X3050" i="9"/>
  <c r="X3051" i="9"/>
  <c r="X3052" i="9"/>
  <c r="X3053" i="9"/>
  <c r="X3054" i="9"/>
  <c r="X3055" i="9"/>
  <c r="X3056" i="9"/>
  <c r="X3057" i="9"/>
  <c r="X3058" i="9"/>
  <c r="X3059" i="9"/>
  <c r="X3060" i="9"/>
  <c r="X3061" i="9"/>
  <c r="X3062" i="9"/>
  <c r="X3063" i="9"/>
  <c r="X3064" i="9"/>
  <c r="X3065" i="9"/>
  <c r="X3066" i="9"/>
  <c r="X3067" i="9"/>
  <c r="X3068" i="9"/>
  <c r="X3069" i="9"/>
  <c r="X3070" i="9"/>
  <c r="X3071" i="9"/>
  <c r="X3072" i="9"/>
  <c r="X3073" i="9"/>
  <c r="X3074" i="9"/>
  <c r="X3075" i="9"/>
  <c r="X3076" i="9"/>
  <c r="X3077" i="9"/>
  <c r="X3078" i="9"/>
  <c r="X3079" i="9"/>
  <c r="X3080" i="9"/>
  <c r="X3081" i="9"/>
  <c r="X3082" i="9"/>
  <c r="X3083" i="9"/>
  <c r="X3084" i="9"/>
  <c r="X3085" i="9"/>
  <c r="X3086" i="9"/>
  <c r="X3087" i="9"/>
  <c r="X3088" i="9"/>
  <c r="X3089" i="9"/>
  <c r="X3090" i="9"/>
  <c r="X3091" i="9"/>
  <c r="X3092" i="9"/>
  <c r="X3093" i="9"/>
  <c r="X3094" i="9"/>
  <c r="X3095" i="9"/>
  <c r="X3096" i="9"/>
  <c r="X3097" i="9"/>
  <c r="X3098" i="9"/>
  <c r="X3099" i="9"/>
  <c r="X3100" i="9"/>
  <c r="X3101" i="9"/>
  <c r="X3102" i="9"/>
  <c r="X3103" i="9"/>
  <c r="X3104" i="9"/>
  <c r="X3105" i="9"/>
  <c r="X3106" i="9"/>
  <c r="X3107" i="9"/>
  <c r="X3108" i="9"/>
  <c r="X3109" i="9"/>
  <c r="X3110" i="9"/>
  <c r="X3111" i="9"/>
  <c r="X3112" i="9"/>
  <c r="X3113" i="9"/>
  <c r="X3114" i="9"/>
  <c r="X3115" i="9"/>
  <c r="X3116" i="9"/>
  <c r="X3117" i="9"/>
  <c r="X3118" i="9"/>
  <c r="X3119" i="9"/>
  <c r="X3120" i="9"/>
  <c r="X3121" i="9"/>
  <c r="X3122" i="9"/>
  <c r="X3123" i="9"/>
  <c r="X3124" i="9"/>
  <c r="X3125" i="9"/>
  <c r="X3126" i="9"/>
  <c r="X3127" i="9"/>
  <c r="X3128" i="9"/>
  <c r="X3129" i="9"/>
  <c r="X3130" i="9"/>
  <c r="X3131" i="9"/>
  <c r="X3132" i="9"/>
  <c r="X3133" i="9"/>
  <c r="X3134" i="9"/>
  <c r="X3135" i="9"/>
  <c r="X3136" i="9"/>
  <c r="X3137" i="9"/>
  <c r="X3138" i="9"/>
  <c r="X3139" i="9"/>
  <c r="X3140" i="9"/>
  <c r="X3141" i="9"/>
  <c r="X3142" i="9"/>
  <c r="X3143" i="9"/>
  <c r="X3144" i="9"/>
  <c r="X3145" i="9"/>
  <c r="X3146" i="9"/>
  <c r="X3147" i="9"/>
  <c r="X3148" i="9"/>
  <c r="X3149" i="9"/>
  <c r="X3150" i="9"/>
  <c r="X3151" i="9"/>
  <c r="X3152" i="9"/>
  <c r="X3153" i="9"/>
  <c r="X3154" i="9"/>
  <c r="X3155" i="9"/>
  <c r="X3156" i="9"/>
  <c r="X3157" i="9"/>
  <c r="X3158" i="9"/>
  <c r="X3159" i="9"/>
  <c r="X3160" i="9"/>
  <c r="X3161" i="9"/>
  <c r="X3162" i="9"/>
  <c r="X3163" i="9"/>
  <c r="X3164" i="9"/>
  <c r="X3165" i="9"/>
  <c r="X3166" i="9"/>
  <c r="X3167" i="9"/>
  <c r="X3168" i="9"/>
  <c r="X3169" i="9"/>
  <c r="X3170" i="9"/>
  <c r="X3171" i="9"/>
  <c r="X3172" i="9"/>
  <c r="X3173" i="9"/>
  <c r="X3174" i="9"/>
  <c r="X3175" i="9"/>
  <c r="X3176" i="9"/>
  <c r="X3177" i="9"/>
  <c r="X3178" i="9"/>
  <c r="X3179" i="9"/>
  <c r="X3180" i="9"/>
  <c r="X3181" i="9"/>
  <c r="X3182" i="9"/>
  <c r="X3183" i="9"/>
  <c r="X3184" i="9"/>
  <c r="X3185" i="9"/>
  <c r="X3186" i="9"/>
  <c r="X3187" i="9"/>
  <c r="X3188" i="9"/>
  <c r="X3189" i="9"/>
  <c r="X3190" i="9"/>
  <c r="X3191" i="9"/>
  <c r="X3192" i="9"/>
  <c r="X3193" i="9"/>
  <c r="X3194" i="9"/>
  <c r="X3195" i="9"/>
  <c r="X3196" i="9"/>
  <c r="X3197" i="9"/>
  <c r="X3198" i="9"/>
  <c r="X3199" i="9"/>
  <c r="X3200" i="9"/>
  <c r="X3201" i="9"/>
  <c r="X3202" i="9"/>
  <c r="X3203" i="9"/>
  <c r="X3204" i="9"/>
  <c r="X3205" i="9"/>
  <c r="X3206" i="9"/>
  <c r="X3207" i="9"/>
  <c r="X3208" i="9"/>
  <c r="X3209" i="9"/>
  <c r="X3210" i="9"/>
  <c r="X3211" i="9"/>
  <c r="X3212" i="9"/>
  <c r="X3213" i="9"/>
  <c r="X3214" i="9"/>
  <c r="X3215" i="9"/>
  <c r="X3216" i="9"/>
  <c r="X3217" i="9"/>
  <c r="X3218" i="9"/>
  <c r="X3219" i="9"/>
  <c r="X3220" i="9"/>
  <c r="X3221" i="9"/>
  <c r="X3222" i="9"/>
  <c r="X3223" i="9"/>
  <c r="X3224" i="9"/>
  <c r="X3225" i="9"/>
  <c r="X3226" i="9"/>
  <c r="X3227" i="9"/>
  <c r="X3228" i="9"/>
  <c r="X3229" i="9"/>
  <c r="X3230" i="9"/>
  <c r="X3231" i="9"/>
  <c r="X3232" i="9"/>
  <c r="X3233" i="9"/>
  <c r="X3234" i="9"/>
  <c r="X3235" i="9"/>
  <c r="X3236" i="9"/>
  <c r="X3237" i="9"/>
  <c r="X3238" i="9"/>
  <c r="X3239" i="9"/>
  <c r="X3240" i="9"/>
  <c r="X3241" i="9"/>
  <c r="X3242" i="9"/>
  <c r="X3243" i="9"/>
  <c r="X3244" i="9"/>
  <c r="X3245" i="9"/>
  <c r="X3246" i="9"/>
  <c r="X3247" i="9"/>
  <c r="X3248" i="9"/>
  <c r="X3249" i="9"/>
  <c r="X3250" i="9"/>
  <c r="X3251" i="9"/>
  <c r="X3252" i="9"/>
  <c r="X3253" i="9"/>
  <c r="X3254" i="9"/>
  <c r="X3255" i="9"/>
  <c r="X3256" i="9"/>
  <c r="X3257" i="9"/>
  <c r="X3258" i="9"/>
  <c r="X3259" i="9"/>
  <c r="X3260" i="9"/>
  <c r="X3261" i="9"/>
  <c r="X3262" i="9"/>
  <c r="X3263" i="9"/>
  <c r="X3264" i="9"/>
  <c r="X3265" i="9"/>
  <c r="X3266" i="9"/>
  <c r="X3267" i="9"/>
  <c r="X3268" i="9"/>
  <c r="X3269" i="9"/>
  <c r="X3270" i="9"/>
  <c r="X3271" i="9"/>
  <c r="X3272" i="9"/>
  <c r="X3273" i="9"/>
  <c r="X3274" i="9"/>
  <c r="X3275" i="9"/>
  <c r="X3276" i="9"/>
  <c r="X3277" i="9"/>
  <c r="X3278" i="9"/>
  <c r="X3279" i="9"/>
  <c r="X3280" i="9"/>
  <c r="X3281" i="9"/>
  <c r="X3282" i="9"/>
  <c r="X3283" i="9"/>
  <c r="X3284" i="9"/>
  <c r="X3285" i="9"/>
  <c r="X3286" i="9"/>
  <c r="X3287" i="9"/>
  <c r="X3288" i="9"/>
  <c r="X3289" i="9"/>
  <c r="X3290" i="9"/>
  <c r="X3291" i="9"/>
  <c r="X3292" i="9"/>
  <c r="X3293" i="9"/>
  <c r="X3294" i="9"/>
  <c r="X3295" i="9"/>
  <c r="X3296" i="9"/>
  <c r="X3297" i="9"/>
  <c r="X3298" i="9"/>
  <c r="X3299" i="9"/>
  <c r="X3300" i="9"/>
  <c r="X3301" i="9"/>
  <c r="X3302" i="9"/>
  <c r="X3303" i="9"/>
  <c r="X3304" i="9"/>
  <c r="X3305" i="9"/>
  <c r="X3306" i="9"/>
  <c r="X3307" i="9"/>
  <c r="X3308" i="9"/>
  <c r="X3309" i="9"/>
  <c r="X3310" i="9"/>
  <c r="X3311" i="9"/>
  <c r="X3312" i="9"/>
  <c r="X3313" i="9"/>
  <c r="X3314" i="9"/>
  <c r="X3315" i="9"/>
  <c r="X3316" i="9"/>
  <c r="X3317" i="9"/>
  <c r="X3318" i="9"/>
  <c r="X3319" i="9"/>
  <c r="X3320" i="9"/>
  <c r="X3321" i="9"/>
  <c r="X3322" i="9"/>
  <c r="X3323" i="9"/>
  <c r="X3324" i="9"/>
  <c r="X3325" i="9"/>
  <c r="X3326" i="9"/>
  <c r="X3327" i="9"/>
  <c r="X3328" i="9"/>
  <c r="X3329" i="9"/>
  <c r="X3330" i="9"/>
  <c r="X3331" i="9"/>
  <c r="X3332" i="9"/>
  <c r="X3333" i="9"/>
  <c r="X3334" i="9"/>
  <c r="X3335" i="9"/>
  <c r="X3336" i="9"/>
  <c r="X3337" i="9"/>
  <c r="X3338" i="9"/>
  <c r="X3339" i="9"/>
  <c r="X3340" i="9"/>
  <c r="X3341" i="9"/>
  <c r="X3342" i="9"/>
  <c r="X3343" i="9"/>
  <c r="X3344" i="9"/>
  <c r="X3345" i="9"/>
  <c r="X3346" i="9"/>
  <c r="X3347" i="9"/>
  <c r="X3348" i="9"/>
  <c r="X3349" i="9"/>
  <c r="X3350" i="9"/>
  <c r="X3351" i="9"/>
  <c r="X3352" i="9"/>
  <c r="X3353" i="9"/>
  <c r="X3354" i="9"/>
  <c r="X3355" i="9"/>
  <c r="X3356" i="9"/>
  <c r="X3357" i="9"/>
  <c r="X3358" i="9"/>
  <c r="X3359" i="9"/>
  <c r="X3360" i="9"/>
  <c r="X3361" i="9"/>
  <c r="X3362" i="9"/>
  <c r="X3363" i="9"/>
  <c r="X3364" i="9"/>
  <c r="X3365" i="9"/>
  <c r="X3366" i="9"/>
  <c r="X3367" i="9"/>
  <c r="X3368" i="9"/>
  <c r="X3369" i="9"/>
  <c r="X3370" i="9"/>
  <c r="X3371" i="9"/>
  <c r="X3372" i="9"/>
  <c r="X3373" i="9"/>
  <c r="X3374" i="9"/>
  <c r="X3375" i="9"/>
  <c r="X3376" i="9"/>
  <c r="X3377" i="9"/>
  <c r="X3378" i="9"/>
  <c r="X3379" i="9"/>
  <c r="X3380" i="9"/>
  <c r="X3381" i="9"/>
  <c r="X3382" i="9"/>
  <c r="X3383" i="9"/>
  <c r="X3384" i="9"/>
  <c r="X3385" i="9"/>
  <c r="X3386" i="9"/>
  <c r="X3387" i="9"/>
  <c r="X3388" i="9"/>
  <c r="X3389" i="9"/>
  <c r="X3390" i="9"/>
  <c r="X3391" i="9"/>
  <c r="X3392" i="9"/>
  <c r="X3393" i="9"/>
  <c r="X3394" i="9"/>
  <c r="X3395" i="9"/>
  <c r="X3396" i="9"/>
  <c r="X3397" i="9"/>
  <c r="X3398" i="9"/>
  <c r="X3399" i="9"/>
  <c r="X3400" i="9"/>
  <c r="X3401" i="9"/>
  <c r="X3402" i="9"/>
  <c r="X3403" i="9"/>
  <c r="X3404" i="9"/>
  <c r="X3405" i="9"/>
  <c r="X3406" i="9"/>
  <c r="X3407" i="9"/>
  <c r="X3408" i="9"/>
  <c r="X3409" i="9"/>
  <c r="X3410" i="9"/>
  <c r="X3411" i="9"/>
  <c r="X3412" i="9"/>
  <c r="X3413" i="9"/>
  <c r="X3414" i="9"/>
  <c r="X3415" i="9"/>
  <c r="X3416" i="9"/>
  <c r="X3417" i="9"/>
  <c r="X3418" i="9"/>
  <c r="X3419" i="9"/>
  <c r="X3420" i="9"/>
  <c r="X3421" i="9"/>
  <c r="X3422" i="9"/>
  <c r="X3423" i="9"/>
  <c r="X3424" i="9"/>
  <c r="X3425" i="9"/>
  <c r="X3426" i="9"/>
  <c r="X3427" i="9"/>
  <c r="X3428" i="9"/>
  <c r="X3429" i="9"/>
  <c r="X3430" i="9"/>
  <c r="X3431" i="9"/>
  <c r="X3432" i="9"/>
  <c r="X3433" i="9"/>
  <c r="X3434" i="9"/>
  <c r="X3435" i="9"/>
  <c r="X3436" i="9"/>
  <c r="X3437" i="9"/>
  <c r="X3438" i="9"/>
  <c r="X3439" i="9"/>
  <c r="X3440" i="9"/>
  <c r="X3441" i="9"/>
  <c r="X3442" i="9"/>
  <c r="X3443" i="9"/>
  <c r="X3444" i="9"/>
  <c r="X3445" i="9"/>
  <c r="X3446" i="9"/>
  <c r="X3447" i="9"/>
  <c r="X3448" i="9"/>
  <c r="X3449" i="9"/>
  <c r="X3450" i="9"/>
  <c r="X3451" i="9"/>
  <c r="X3452" i="9"/>
  <c r="X3453" i="9"/>
  <c r="X3454" i="9"/>
  <c r="X3455" i="9"/>
  <c r="X3456" i="9"/>
  <c r="X3457" i="9"/>
  <c r="X3458" i="9"/>
  <c r="X3459" i="9"/>
  <c r="X3460" i="9"/>
  <c r="X3461" i="9"/>
  <c r="X3462" i="9"/>
  <c r="X3463" i="9"/>
  <c r="X3464" i="9"/>
  <c r="X3465" i="9"/>
  <c r="X3466" i="9"/>
  <c r="X3467" i="9"/>
  <c r="X3468" i="9"/>
  <c r="X3469" i="9"/>
  <c r="X3470" i="9"/>
  <c r="X3471" i="9"/>
  <c r="X3472" i="9"/>
  <c r="X3473" i="9"/>
  <c r="X3474" i="9"/>
  <c r="X3475" i="9"/>
  <c r="X3476" i="9"/>
  <c r="X3477" i="9"/>
  <c r="X3478" i="9"/>
  <c r="X3479" i="9"/>
  <c r="X3480" i="9"/>
  <c r="X3481" i="9"/>
  <c r="X3482" i="9"/>
  <c r="X3483" i="9"/>
  <c r="X3484" i="9"/>
  <c r="X3485" i="9"/>
  <c r="X3486" i="9"/>
  <c r="X3487" i="9"/>
  <c r="X3488" i="9"/>
  <c r="X3489" i="9"/>
  <c r="X3490" i="9"/>
  <c r="X3491" i="9"/>
  <c r="X3492" i="9"/>
  <c r="X3493" i="9"/>
  <c r="X3494" i="9"/>
  <c r="X3495" i="9"/>
  <c r="X3496" i="9"/>
  <c r="X3497" i="9"/>
  <c r="X3498" i="9"/>
  <c r="X3499" i="9"/>
  <c r="X3500" i="9"/>
  <c r="X3501" i="9"/>
  <c r="X3502" i="9"/>
  <c r="X3503" i="9"/>
  <c r="X3504" i="9"/>
  <c r="X3505" i="9"/>
  <c r="X3506" i="9"/>
  <c r="X3507" i="9"/>
  <c r="X3508" i="9"/>
  <c r="X3509" i="9"/>
  <c r="X3510" i="9"/>
  <c r="X3511" i="9"/>
  <c r="X3512" i="9"/>
  <c r="X3513" i="9"/>
  <c r="X3514" i="9"/>
  <c r="X3515" i="9"/>
  <c r="X3516" i="9"/>
  <c r="X3517" i="9"/>
  <c r="X3518" i="9"/>
  <c r="X3519" i="9"/>
  <c r="X3520" i="9"/>
  <c r="X3521" i="9"/>
  <c r="X3522" i="9"/>
  <c r="X3523" i="9"/>
  <c r="X3524" i="9"/>
  <c r="X3525" i="9"/>
  <c r="X3526" i="9"/>
  <c r="X3527" i="9"/>
  <c r="X3528" i="9"/>
  <c r="X3529" i="9"/>
  <c r="X3530" i="9"/>
  <c r="X3531" i="9"/>
  <c r="X3532" i="9"/>
  <c r="X3533" i="9"/>
  <c r="X3534" i="9"/>
  <c r="X3535" i="9"/>
  <c r="X3536" i="9"/>
  <c r="X3537" i="9"/>
  <c r="X3538" i="9"/>
  <c r="X3539" i="9"/>
  <c r="X3540" i="9"/>
  <c r="X3541" i="9"/>
  <c r="X3542" i="9"/>
  <c r="X3543" i="9"/>
  <c r="X3544" i="9"/>
  <c r="X3545" i="9"/>
  <c r="X3546" i="9"/>
  <c r="X3547" i="9"/>
  <c r="X3548" i="9"/>
  <c r="X3549" i="9"/>
  <c r="X3550" i="9"/>
  <c r="X3551" i="9"/>
  <c r="X3552" i="9"/>
  <c r="X3553" i="9"/>
  <c r="X3554" i="9"/>
  <c r="X3555" i="9"/>
  <c r="X3556" i="9"/>
  <c r="X3557" i="9"/>
  <c r="X3558" i="9"/>
  <c r="X3559" i="9"/>
  <c r="X3560" i="9"/>
  <c r="X3561" i="9"/>
  <c r="X3562" i="9"/>
  <c r="X3563" i="9"/>
  <c r="X3564" i="9"/>
  <c r="X3565" i="9"/>
  <c r="X3566" i="9"/>
  <c r="X3567" i="9"/>
  <c r="X3568" i="9"/>
  <c r="X3569" i="9"/>
  <c r="X3570" i="9"/>
  <c r="X3571" i="9"/>
  <c r="X3572" i="9"/>
  <c r="X3573" i="9"/>
  <c r="X3574" i="9"/>
  <c r="X3575" i="9"/>
  <c r="X3576" i="9"/>
  <c r="X3577" i="9"/>
  <c r="X3578" i="9"/>
  <c r="X3579" i="9"/>
  <c r="X3580" i="9"/>
  <c r="X3581" i="9"/>
  <c r="X3582" i="9"/>
  <c r="X3583" i="9"/>
  <c r="X3584" i="9"/>
  <c r="X3585" i="9"/>
  <c r="X3586" i="9"/>
  <c r="X3587" i="9"/>
  <c r="X3588" i="9"/>
  <c r="X3589" i="9"/>
  <c r="X3590" i="9"/>
  <c r="X3591" i="9"/>
  <c r="X3592" i="9"/>
  <c r="X3593" i="9"/>
  <c r="X3594" i="9"/>
  <c r="X3595" i="9"/>
  <c r="X3596" i="9"/>
  <c r="X3597" i="9"/>
  <c r="X3598" i="9"/>
  <c r="X3599" i="9"/>
  <c r="X3600" i="9"/>
  <c r="X3601" i="9"/>
  <c r="X3602" i="9"/>
  <c r="X3603" i="9"/>
  <c r="X3604" i="9"/>
  <c r="X3605" i="9"/>
  <c r="X3606" i="9"/>
  <c r="X3607" i="9"/>
  <c r="X3608" i="9"/>
  <c r="X3609" i="9"/>
  <c r="X3610" i="9"/>
  <c r="X3611" i="9"/>
  <c r="X3612" i="9"/>
  <c r="X3613" i="9"/>
  <c r="X3614" i="9"/>
  <c r="X3615" i="9"/>
  <c r="X3616" i="9"/>
  <c r="X3617" i="9"/>
  <c r="X3618" i="9"/>
  <c r="X3619" i="9"/>
  <c r="X3620" i="9"/>
  <c r="X3621" i="9"/>
  <c r="X3622" i="9"/>
  <c r="X3623" i="9"/>
  <c r="X3624" i="9"/>
  <c r="X3625" i="9"/>
  <c r="X3626" i="9"/>
  <c r="X3627" i="9"/>
  <c r="X3628" i="9"/>
  <c r="X3629" i="9"/>
  <c r="X3630" i="9"/>
  <c r="X3631" i="9"/>
  <c r="X3632" i="9"/>
  <c r="X3633" i="9"/>
  <c r="X3634" i="9"/>
  <c r="X3635" i="9"/>
  <c r="X3636" i="9"/>
  <c r="X3637" i="9"/>
  <c r="X3638" i="9"/>
  <c r="X3639" i="9"/>
  <c r="X3640" i="9"/>
  <c r="X3641" i="9"/>
  <c r="X3642" i="9"/>
  <c r="X3643" i="9"/>
  <c r="X3644" i="9"/>
  <c r="X3645" i="9"/>
  <c r="X3646" i="9"/>
  <c r="X3647" i="9"/>
  <c r="X3648" i="9"/>
  <c r="X3649" i="9"/>
  <c r="X3650" i="9"/>
  <c r="X3651" i="9"/>
  <c r="X3652" i="9"/>
  <c r="X3653" i="9"/>
  <c r="X3654" i="9"/>
  <c r="X3655" i="9"/>
  <c r="X3656" i="9"/>
  <c r="X3657" i="9"/>
  <c r="X3658" i="9"/>
  <c r="X3659" i="9"/>
  <c r="X3660" i="9"/>
  <c r="X3661" i="9"/>
  <c r="X3662" i="9"/>
  <c r="X3663" i="9"/>
  <c r="X3664" i="9"/>
  <c r="X3665" i="9"/>
  <c r="X3666" i="9"/>
  <c r="X3667" i="9"/>
  <c r="X3668" i="9"/>
  <c r="X3669" i="9"/>
  <c r="X3670" i="9"/>
  <c r="X3671" i="9"/>
  <c r="X3672" i="9"/>
  <c r="X3673" i="9"/>
  <c r="X3674" i="9"/>
  <c r="X3675" i="9"/>
  <c r="X3676" i="9"/>
  <c r="X3677" i="9"/>
  <c r="X3678" i="9"/>
  <c r="X3679" i="9"/>
  <c r="X3680" i="9"/>
  <c r="X3681" i="9"/>
  <c r="X3682" i="9"/>
  <c r="X3683" i="9"/>
  <c r="X3684" i="9"/>
  <c r="X3685" i="9"/>
  <c r="X3686" i="9"/>
  <c r="X3687" i="9"/>
  <c r="X3688" i="9"/>
  <c r="X3689" i="9"/>
  <c r="X3690" i="9"/>
  <c r="X3691" i="9"/>
  <c r="X3692" i="9"/>
  <c r="X3693" i="9"/>
  <c r="X3694" i="9"/>
  <c r="X3695" i="9"/>
  <c r="X3696" i="9"/>
  <c r="X3697" i="9"/>
  <c r="X3698" i="9"/>
  <c r="X3699" i="9"/>
  <c r="X3700" i="9"/>
  <c r="X3701" i="9"/>
  <c r="X3702" i="9"/>
  <c r="X3703" i="9"/>
  <c r="X3704" i="9"/>
  <c r="X3705" i="9"/>
  <c r="X3706" i="9"/>
  <c r="X3707" i="9"/>
  <c r="X3708" i="9"/>
  <c r="X3709" i="9"/>
  <c r="X3710" i="9"/>
  <c r="X3711" i="9"/>
  <c r="X3712" i="9"/>
  <c r="X3713" i="9"/>
  <c r="X3714" i="9"/>
  <c r="X3715" i="9"/>
  <c r="X3716" i="9"/>
  <c r="X3717" i="9"/>
  <c r="X3718" i="9"/>
  <c r="X3719" i="9"/>
  <c r="X3720" i="9"/>
  <c r="X3721" i="9"/>
  <c r="X3722" i="9"/>
  <c r="X3723" i="9"/>
  <c r="X3724" i="9"/>
  <c r="X3725" i="9"/>
  <c r="X3726" i="9"/>
  <c r="X3727" i="9"/>
  <c r="X3728" i="9"/>
  <c r="X3729" i="9"/>
  <c r="X3730" i="9"/>
  <c r="X3731" i="9"/>
  <c r="X3732" i="9"/>
  <c r="X3733" i="9"/>
  <c r="X3734" i="9"/>
  <c r="X3735" i="9"/>
  <c r="X3736" i="9"/>
  <c r="X3737" i="9"/>
  <c r="X3738" i="9"/>
  <c r="X3739" i="9"/>
  <c r="X3740" i="9"/>
  <c r="X3741" i="9"/>
  <c r="X3742" i="9"/>
  <c r="X3743" i="9"/>
  <c r="X3744" i="9"/>
  <c r="X3745" i="9"/>
  <c r="X3746" i="9"/>
  <c r="X3747" i="9"/>
  <c r="X3748" i="9"/>
  <c r="X3749" i="9"/>
  <c r="X3750" i="9"/>
  <c r="X3751" i="9"/>
  <c r="X3752" i="9"/>
  <c r="X3753" i="9"/>
  <c r="X3754" i="9"/>
  <c r="X3755" i="9"/>
  <c r="X3756" i="9"/>
  <c r="X3757" i="9"/>
  <c r="X3758" i="9"/>
  <c r="X3759" i="9"/>
  <c r="X3760" i="9"/>
  <c r="X3761" i="9"/>
  <c r="X3762" i="9"/>
  <c r="X3763" i="9"/>
  <c r="X3764" i="9"/>
  <c r="X3765" i="9"/>
  <c r="X3766" i="9"/>
  <c r="X3767" i="9"/>
  <c r="X3768" i="9"/>
  <c r="X3769" i="9"/>
  <c r="X3770" i="9"/>
  <c r="X3771" i="9"/>
  <c r="X3772" i="9"/>
  <c r="X3773" i="9"/>
  <c r="X3774" i="9"/>
  <c r="X3775" i="9"/>
  <c r="X3776" i="9"/>
  <c r="X3777" i="9"/>
  <c r="X3778" i="9"/>
  <c r="X3779" i="9"/>
  <c r="X3780" i="9"/>
  <c r="X3781" i="9"/>
  <c r="X3782" i="9"/>
  <c r="X3783" i="9"/>
  <c r="X3784" i="9"/>
  <c r="X3785" i="9"/>
  <c r="X3786" i="9"/>
  <c r="X3787" i="9"/>
  <c r="X3788" i="9"/>
  <c r="X3789" i="9"/>
  <c r="X3790" i="9"/>
  <c r="X3791" i="9"/>
  <c r="X3792" i="9"/>
  <c r="X3793" i="9"/>
  <c r="X3794" i="9"/>
  <c r="X3795" i="9"/>
  <c r="X3796" i="9"/>
  <c r="X3797" i="9"/>
  <c r="X3798" i="9"/>
  <c r="X3799" i="9"/>
  <c r="X3800" i="9"/>
  <c r="X3801" i="9"/>
  <c r="X3802" i="9"/>
  <c r="X3803" i="9"/>
  <c r="X3804" i="9"/>
  <c r="X3805" i="9"/>
  <c r="X3806" i="9"/>
  <c r="X3807" i="9"/>
  <c r="X3808" i="9"/>
  <c r="X3809" i="9"/>
  <c r="X3810" i="9"/>
  <c r="X3811" i="9"/>
  <c r="X3812" i="9"/>
  <c r="X3813" i="9"/>
  <c r="X3814" i="9"/>
  <c r="X3815" i="9"/>
  <c r="X3816" i="9"/>
  <c r="X3817" i="9"/>
  <c r="X3818" i="9"/>
  <c r="X3819" i="9"/>
  <c r="X3820" i="9"/>
  <c r="X3821" i="9"/>
  <c r="X3822" i="9"/>
  <c r="X3823" i="9"/>
  <c r="X3824" i="9"/>
  <c r="X3825" i="9"/>
  <c r="X3826" i="9"/>
  <c r="X3827" i="9"/>
  <c r="X3828" i="9"/>
  <c r="X3829" i="9"/>
  <c r="X3830" i="9"/>
  <c r="X3831" i="9"/>
  <c r="X3832" i="9"/>
  <c r="X3833" i="9"/>
  <c r="X3834" i="9"/>
  <c r="X3835" i="9"/>
  <c r="X3836" i="9"/>
  <c r="X3837" i="9"/>
  <c r="X3838" i="9"/>
  <c r="X3839" i="9"/>
  <c r="X3840" i="9"/>
  <c r="X3841" i="9"/>
  <c r="X3842" i="9"/>
  <c r="X3843" i="9"/>
  <c r="X3844" i="9"/>
  <c r="X3845" i="9"/>
  <c r="X3846" i="9"/>
  <c r="X3847" i="9"/>
  <c r="X3848" i="9"/>
  <c r="X3849" i="9"/>
  <c r="X3850" i="9"/>
  <c r="X3851" i="9"/>
  <c r="X3852" i="9"/>
  <c r="X3853" i="9"/>
  <c r="X3854" i="9"/>
  <c r="X3855" i="9"/>
  <c r="X3856" i="9"/>
  <c r="X3857" i="9"/>
  <c r="X3858" i="9"/>
  <c r="X3859" i="9"/>
  <c r="X3860" i="9"/>
  <c r="X3861" i="9"/>
  <c r="X3862" i="9"/>
  <c r="X3863" i="9"/>
  <c r="X3864" i="9"/>
  <c r="X3865" i="9"/>
  <c r="X3866" i="9"/>
  <c r="X3867" i="9"/>
  <c r="X3868" i="9"/>
  <c r="X3869" i="9"/>
  <c r="X3870" i="9"/>
  <c r="X3871" i="9"/>
  <c r="X3872" i="9"/>
  <c r="X3873" i="9"/>
  <c r="X3874" i="9"/>
  <c r="X3875" i="9"/>
  <c r="X3876" i="9"/>
  <c r="X3877" i="9"/>
  <c r="X3878" i="9"/>
  <c r="X3879" i="9"/>
  <c r="X3880" i="9"/>
  <c r="X3881" i="9"/>
  <c r="X3882" i="9"/>
  <c r="X3883" i="9"/>
  <c r="X3884" i="9"/>
  <c r="X3885" i="9"/>
  <c r="X3886" i="9"/>
  <c r="X3887" i="9"/>
  <c r="X3888" i="9"/>
  <c r="X3889" i="9"/>
  <c r="X3890" i="9"/>
  <c r="X3891" i="9"/>
  <c r="X3892" i="9"/>
  <c r="X3893" i="9"/>
  <c r="X3894" i="9"/>
  <c r="X3895" i="9"/>
  <c r="X3896" i="9"/>
  <c r="X3897" i="9"/>
  <c r="X3898" i="9"/>
  <c r="X3899" i="9"/>
  <c r="X3900" i="9"/>
  <c r="X3901" i="9"/>
  <c r="X3902" i="9"/>
  <c r="X3903" i="9"/>
  <c r="X3904" i="9"/>
  <c r="X3905" i="9"/>
  <c r="X3906" i="9"/>
  <c r="X3907" i="9"/>
  <c r="X3908" i="9"/>
  <c r="X3909" i="9"/>
  <c r="X3910" i="9"/>
  <c r="X3911" i="9"/>
  <c r="X3912" i="9"/>
  <c r="X3913" i="9"/>
  <c r="X3914" i="9"/>
  <c r="X3915" i="9"/>
  <c r="X3916" i="9"/>
  <c r="X3917" i="9"/>
  <c r="X3918" i="9"/>
  <c r="X3919" i="9"/>
  <c r="X3920" i="9"/>
  <c r="X3921" i="9"/>
  <c r="X3922" i="9"/>
  <c r="X3923" i="9"/>
  <c r="X3924" i="9"/>
  <c r="X3925" i="9"/>
  <c r="X3926" i="9"/>
  <c r="X3927" i="9"/>
  <c r="X3928" i="9"/>
  <c r="X3929" i="9"/>
  <c r="X3930" i="9"/>
  <c r="X3931" i="9"/>
  <c r="X3932" i="9"/>
  <c r="X3933" i="9"/>
  <c r="X3934" i="9"/>
  <c r="X3935" i="9"/>
  <c r="X3936" i="9"/>
  <c r="X3937" i="9"/>
  <c r="X3938" i="9"/>
  <c r="X3939" i="9"/>
  <c r="X3940" i="9"/>
  <c r="X3941" i="9"/>
  <c r="X3942" i="9"/>
  <c r="X3943" i="9"/>
  <c r="X3944" i="9"/>
  <c r="X3945" i="9"/>
  <c r="X3946" i="9"/>
  <c r="X3947" i="9"/>
  <c r="X3948" i="9"/>
  <c r="X3949" i="9"/>
  <c r="X3950" i="9"/>
  <c r="X3951" i="9"/>
  <c r="X3952" i="9"/>
  <c r="X3953" i="9"/>
  <c r="X3954" i="9"/>
  <c r="X3955" i="9"/>
  <c r="X3956" i="9"/>
  <c r="X3957" i="9"/>
  <c r="X3958" i="9"/>
  <c r="X3959" i="9"/>
  <c r="X3960" i="9"/>
  <c r="X3961" i="9"/>
  <c r="X3962" i="9"/>
  <c r="X3963" i="9"/>
  <c r="X3964" i="9"/>
  <c r="X3965" i="9"/>
  <c r="X3966" i="9"/>
  <c r="X3967" i="9"/>
  <c r="X3968" i="9"/>
  <c r="X3969" i="9"/>
  <c r="X3970" i="9"/>
  <c r="X3971" i="9"/>
  <c r="X3972" i="9"/>
  <c r="X3973" i="9"/>
  <c r="X3974" i="9"/>
  <c r="X3975" i="9"/>
  <c r="X3976" i="9"/>
  <c r="X3977" i="9"/>
  <c r="X3978" i="9"/>
  <c r="X3979" i="9"/>
  <c r="X3980" i="9"/>
  <c r="X3981" i="9"/>
  <c r="X3982" i="9"/>
  <c r="X3983" i="9"/>
  <c r="X3984" i="9"/>
  <c r="X3985" i="9"/>
  <c r="X3986" i="9"/>
  <c r="X3987" i="9"/>
  <c r="X3988" i="9"/>
  <c r="X3989" i="9"/>
  <c r="X3990" i="9"/>
  <c r="X3991" i="9"/>
  <c r="X3992" i="9"/>
  <c r="X3993" i="9"/>
  <c r="X3994" i="9"/>
  <c r="X3995" i="9"/>
  <c r="X3996" i="9"/>
  <c r="X3997" i="9"/>
  <c r="X3998" i="9"/>
  <c r="X3999" i="9"/>
  <c r="X4000" i="9"/>
  <c r="X4001" i="9"/>
  <c r="X4002" i="9"/>
  <c r="X4003" i="9"/>
  <c r="X4004" i="9"/>
  <c r="X4005" i="9"/>
  <c r="X4006" i="9"/>
  <c r="X4007" i="9"/>
  <c r="X4008" i="9"/>
  <c r="X4009" i="9"/>
  <c r="X4010" i="9"/>
  <c r="X4011" i="9"/>
  <c r="X4012" i="9"/>
  <c r="X4013" i="9"/>
  <c r="X4014" i="9"/>
  <c r="X4015" i="9"/>
  <c r="X4016" i="9"/>
  <c r="X4017" i="9"/>
  <c r="X4018" i="9"/>
  <c r="X4019" i="9"/>
  <c r="X4020" i="9"/>
  <c r="X4021" i="9"/>
  <c r="X4022" i="9"/>
  <c r="X4023" i="9"/>
  <c r="X4024" i="9"/>
  <c r="X4025" i="9"/>
  <c r="X4026" i="9"/>
  <c r="X4027" i="9"/>
  <c r="X4028" i="9"/>
  <c r="X4029" i="9"/>
  <c r="X4030" i="9"/>
  <c r="X4031" i="9"/>
  <c r="X4032" i="9"/>
  <c r="X4033" i="9"/>
  <c r="X4034" i="9"/>
  <c r="X4035" i="9"/>
  <c r="X4036" i="9"/>
  <c r="X4037" i="9"/>
  <c r="X4038" i="9"/>
  <c r="X4039" i="9"/>
  <c r="X4040" i="9"/>
  <c r="X4041" i="9"/>
  <c r="X4042" i="9"/>
  <c r="X4043" i="9"/>
  <c r="X4044" i="9"/>
  <c r="X4045" i="9"/>
  <c r="X4046" i="9"/>
  <c r="X4047" i="9"/>
  <c r="X4048" i="9"/>
  <c r="X4049" i="9"/>
  <c r="X4050" i="9"/>
  <c r="X4051" i="9"/>
  <c r="X4052" i="9"/>
  <c r="X4053" i="9"/>
  <c r="X4054" i="9"/>
  <c r="X4055" i="9"/>
  <c r="X4056" i="9"/>
  <c r="X4057" i="9"/>
  <c r="X4058" i="9"/>
  <c r="X4059" i="9"/>
  <c r="X4060" i="9"/>
  <c r="X4061" i="9"/>
  <c r="X4062" i="9"/>
  <c r="X4063" i="9"/>
  <c r="X4064" i="9"/>
  <c r="X4065" i="9"/>
  <c r="X4066" i="9"/>
  <c r="X4067" i="9"/>
  <c r="X4068" i="9"/>
  <c r="X4069" i="9"/>
  <c r="X4070" i="9"/>
  <c r="X4071" i="9"/>
  <c r="X4072" i="9"/>
  <c r="X4073" i="9"/>
  <c r="X4074" i="9"/>
  <c r="X4075" i="9"/>
  <c r="X4076" i="9"/>
  <c r="X4077" i="9"/>
  <c r="X4078" i="9"/>
  <c r="X4079" i="9"/>
  <c r="X4080" i="9"/>
  <c r="X4081" i="9"/>
  <c r="X4082" i="9"/>
  <c r="X4083" i="9"/>
  <c r="X4084" i="9"/>
  <c r="X4085" i="9"/>
  <c r="X4086" i="9"/>
  <c r="X4087" i="9"/>
  <c r="X4088" i="9"/>
  <c r="X4089" i="9"/>
  <c r="X4090" i="9"/>
  <c r="X4091" i="9"/>
  <c r="X4092" i="9"/>
  <c r="X4093" i="9"/>
  <c r="X4094" i="9"/>
  <c r="X4095" i="9"/>
  <c r="X4096" i="9"/>
  <c r="X4097" i="9"/>
  <c r="X4098" i="9"/>
  <c r="X4099" i="9"/>
  <c r="X4100" i="9"/>
  <c r="X4101" i="9"/>
  <c r="X4102" i="9"/>
  <c r="X4103" i="9"/>
  <c r="X4104" i="9"/>
  <c r="X4105" i="9"/>
  <c r="X4106" i="9"/>
  <c r="X4107" i="9"/>
  <c r="X4108" i="9"/>
  <c r="X4109" i="9"/>
  <c r="X4110" i="9"/>
  <c r="X4111" i="9"/>
  <c r="X4112" i="9"/>
  <c r="X4113" i="9"/>
  <c r="X4114" i="9"/>
  <c r="X4115" i="9"/>
  <c r="X4116" i="9"/>
  <c r="X4117" i="9"/>
  <c r="X4118" i="9"/>
  <c r="X4119" i="9"/>
  <c r="X4120" i="9"/>
  <c r="X4121" i="9"/>
  <c r="X4122" i="9"/>
  <c r="X4123" i="9"/>
  <c r="X4124" i="9"/>
  <c r="X4125" i="9"/>
  <c r="X4126" i="9"/>
  <c r="X4127" i="9"/>
  <c r="X4128" i="9"/>
  <c r="X4129" i="9"/>
  <c r="X4130" i="9"/>
  <c r="X4131" i="9"/>
  <c r="X4132" i="9"/>
  <c r="X4133" i="9"/>
  <c r="X4134" i="9"/>
  <c r="X4135" i="9"/>
  <c r="X4136" i="9"/>
  <c r="X4137" i="9"/>
  <c r="X4138" i="9"/>
  <c r="X4139" i="9"/>
  <c r="X4140" i="9"/>
  <c r="X4141" i="9"/>
  <c r="X4142" i="9"/>
  <c r="X4143" i="9"/>
  <c r="X4144" i="9"/>
  <c r="X4145" i="9"/>
  <c r="X4146" i="9"/>
  <c r="X4147" i="9"/>
  <c r="X4148" i="9"/>
  <c r="X4149" i="9"/>
  <c r="X4150" i="9"/>
  <c r="X4151" i="9"/>
  <c r="X4152" i="9"/>
  <c r="X4153" i="9"/>
  <c r="X4154" i="9"/>
  <c r="X4155" i="9"/>
  <c r="X4156" i="9"/>
  <c r="X4157" i="9"/>
  <c r="X4158" i="9"/>
  <c r="X4159" i="9"/>
  <c r="X4160" i="9"/>
  <c r="X4161" i="9"/>
  <c r="X4162" i="9"/>
  <c r="X4163" i="9"/>
  <c r="X4164" i="9"/>
  <c r="X4165" i="9"/>
  <c r="X4166" i="9"/>
  <c r="X4167" i="9"/>
  <c r="X4168" i="9"/>
  <c r="X4169" i="9"/>
  <c r="X4170" i="9"/>
  <c r="X4171" i="9"/>
  <c r="X4172" i="9"/>
  <c r="X4173" i="9"/>
  <c r="X4174" i="9"/>
  <c r="X4175" i="9"/>
  <c r="X4176" i="9"/>
  <c r="X4177" i="9"/>
  <c r="X4178" i="9"/>
  <c r="X4179" i="9"/>
  <c r="X4180" i="9"/>
  <c r="X4181" i="9"/>
  <c r="X4182" i="9"/>
  <c r="X4183" i="9"/>
  <c r="X4184" i="9"/>
  <c r="X4185" i="9"/>
  <c r="X4186" i="9"/>
  <c r="X4187" i="9"/>
  <c r="X4188" i="9"/>
  <c r="X4189" i="9"/>
  <c r="X4190" i="9"/>
  <c r="X4191" i="9"/>
  <c r="X4192" i="9"/>
  <c r="X4193" i="9"/>
  <c r="X4194" i="9"/>
  <c r="X4195" i="9"/>
  <c r="X4196" i="9"/>
  <c r="X4197" i="9"/>
  <c r="X4198" i="9"/>
  <c r="X4199" i="9"/>
  <c r="X4200" i="9"/>
  <c r="X4201" i="9"/>
  <c r="X4202" i="9"/>
  <c r="X4203" i="9"/>
  <c r="X4204" i="9"/>
  <c r="X4205" i="9"/>
  <c r="X4206" i="9"/>
  <c r="X4207" i="9"/>
  <c r="X4208" i="9"/>
  <c r="X4209" i="9"/>
  <c r="X4210" i="9"/>
  <c r="X4211" i="9"/>
  <c r="X4212" i="9"/>
  <c r="X4213" i="9"/>
  <c r="X4214" i="9"/>
  <c r="X4215" i="9"/>
  <c r="X4216" i="9"/>
  <c r="X4217" i="9"/>
  <c r="X4218" i="9"/>
  <c r="X4219" i="9"/>
  <c r="X4220" i="9"/>
  <c r="X4221" i="9"/>
  <c r="X4222" i="9"/>
  <c r="X4223" i="9"/>
  <c r="X4224" i="9"/>
  <c r="X4225" i="9"/>
  <c r="X4226" i="9"/>
  <c r="X4227" i="9"/>
  <c r="X4228" i="9"/>
  <c r="X4229" i="9"/>
  <c r="X4230" i="9"/>
  <c r="X4231" i="9"/>
  <c r="X4232" i="9"/>
  <c r="X4233" i="9"/>
  <c r="X4234" i="9"/>
  <c r="X4235" i="9"/>
  <c r="X4236" i="9"/>
  <c r="X4237" i="9"/>
  <c r="X4238" i="9"/>
  <c r="X4239" i="9"/>
  <c r="X4240" i="9"/>
  <c r="X4241" i="9"/>
  <c r="X4242" i="9"/>
  <c r="X4243" i="9"/>
  <c r="X4244" i="9"/>
  <c r="X4245" i="9"/>
  <c r="X4246" i="9"/>
  <c r="X4247" i="9"/>
  <c r="X4248" i="9"/>
  <c r="X4249" i="9"/>
  <c r="X4250" i="9"/>
  <c r="X4251" i="9"/>
  <c r="X4252" i="9"/>
  <c r="X4253" i="9"/>
  <c r="X4254" i="9"/>
  <c r="X4255" i="9"/>
  <c r="X4256" i="9"/>
  <c r="X4257" i="9"/>
  <c r="X4258" i="9"/>
  <c r="X4259" i="9"/>
  <c r="X4260" i="9"/>
  <c r="X4261" i="9"/>
  <c r="X4262" i="9"/>
  <c r="X4263" i="9"/>
  <c r="X4264" i="9"/>
  <c r="X4265" i="9"/>
  <c r="X4266" i="9"/>
  <c r="X4267" i="9"/>
  <c r="X4268" i="9"/>
  <c r="X4269" i="9"/>
  <c r="X4270" i="9"/>
  <c r="X4271" i="9"/>
  <c r="X4272" i="9"/>
  <c r="X4273" i="9"/>
  <c r="X4274" i="9"/>
  <c r="X4275" i="9"/>
  <c r="X4276" i="9"/>
  <c r="X4277" i="9"/>
  <c r="X4278" i="9"/>
  <c r="X4279" i="9"/>
  <c r="X4280" i="9"/>
  <c r="X4281" i="9"/>
  <c r="X4282" i="9"/>
  <c r="X4283" i="9"/>
  <c r="X4284" i="9"/>
  <c r="X4285" i="9"/>
  <c r="X4286" i="9"/>
  <c r="X4287" i="9"/>
  <c r="X4288" i="9"/>
  <c r="X4289" i="9"/>
  <c r="X4290" i="9"/>
  <c r="X4291" i="9"/>
  <c r="X4292" i="9"/>
  <c r="X4293" i="9"/>
  <c r="X4294" i="9"/>
  <c r="X4295" i="9"/>
  <c r="X4296" i="9"/>
  <c r="X4297" i="9"/>
  <c r="X4298" i="9"/>
  <c r="X4299" i="9"/>
  <c r="X4300" i="9"/>
  <c r="X4301" i="9"/>
  <c r="X4302" i="9"/>
  <c r="X4303" i="9"/>
  <c r="X4304" i="9"/>
  <c r="X4305" i="9"/>
  <c r="X4306" i="9"/>
  <c r="X4307" i="9"/>
  <c r="X4308" i="9"/>
  <c r="X4309" i="9"/>
  <c r="X4310" i="9"/>
  <c r="X4311" i="9"/>
  <c r="X4312" i="9"/>
  <c r="X4313" i="9"/>
  <c r="X4314" i="9"/>
  <c r="X4315" i="9"/>
  <c r="X4316" i="9"/>
  <c r="X4317" i="9"/>
  <c r="X4318" i="9"/>
  <c r="X4319" i="9"/>
  <c r="X4320" i="9"/>
  <c r="X4321" i="9"/>
  <c r="X4322" i="9"/>
  <c r="X4323" i="9"/>
  <c r="X4324" i="9"/>
  <c r="X4325" i="9"/>
  <c r="X4326" i="9"/>
  <c r="X4327" i="9"/>
  <c r="X4328" i="9"/>
  <c r="X4329" i="9"/>
  <c r="X4330" i="9"/>
  <c r="X4331" i="9"/>
  <c r="X4332" i="9"/>
  <c r="X4333" i="9"/>
  <c r="X4334" i="9"/>
  <c r="X4335" i="9"/>
  <c r="X4336" i="9"/>
  <c r="X4337" i="9"/>
  <c r="X4338" i="9"/>
  <c r="X4339" i="9"/>
  <c r="X4340" i="9"/>
  <c r="X4341" i="9"/>
  <c r="X4342" i="9"/>
  <c r="X4343" i="9"/>
  <c r="X4344" i="9"/>
  <c r="X4345" i="9"/>
  <c r="X4346" i="9"/>
  <c r="X4347" i="9"/>
  <c r="X4348" i="9"/>
  <c r="X4349" i="9"/>
  <c r="X4350" i="9"/>
  <c r="X4351" i="9"/>
  <c r="X4352" i="9"/>
  <c r="X4353" i="9"/>
  <c r="X4354" i="9"/>
  <c r="X4355" i="9"/>
  <c r="X4356" i="9"/>
  <c r="X4357" i="9"/>
  <c r="X4358" i="9"/>
  <c r="X4359" i="9"/>
  <c r="X4360" i="9"/>
  <c r="X4361" i="9"/>
  <c r="X4362" i="9"/>
  <c r="X4363" i="9"/>
  <c r="X4364" i="9"/>
  <c r="X4365" i="9"/>
  <c r="X4366" i="9"/>
  <c r="X4367" i="9"/>
  <c r="X4368" i="9"/>
  <c r="X4369" i="9"/>
  <c r="X4370" i="9"/>
  <c r="X4371" i="9"/>
  <c r="X4372" i="9"/>
  <c r="X4373" i="9"/>
  <c r="X4374" i="9"/>
  <c r="X4375" i="9"/>
  <c r="X4376" i="9"/>
  <c r="X4377" i="9"/>
  <c r="X4378" i="9"/>
  <c r="X4379" i="9"/>
  <c r="X4380" i="9"/>
  <c r="X4381" i="9"/>
  <c r="X4382" i="9"/>
  <c r="X4383" i="9"/>
  <c r="X4384" i="9"/>
  <c r="X4385" i="9"/>
  <c r="X4386" i="9"/>
  <c r="X4387" i="9"/>
  <c r="X4388" i="9"/>
  <c r="X4389" i="9"/>
  <c r="X4390" i="9"/>
  <c r="X4391" i="9"/>
  <c r="X4392" i="9"/>
  <c r="X4393" i="9"/>
  <c r="X4394" i="9"/>
  <c r="X4395" i="9"/>
  <c r="X4396" i="9"/>
  <c r="X4397" i="9"/>
  <c r="X4398" i="9"/>
  <c r="X4399" i="9"/>
  <c r="X4400" i="9"/>
  <c r="X4401" i="9"/>
  <c r="X4402" i="9"/>
  <c r="X4403" i="9"/>
  <c r="X4404" i="9"/>
  <c r="X4405" i="9"/>
  <c r="X4406" i="9"/>
  <c r="X4407" i="9"/>
  <c r="X4408" i="9"/>
  <c r="X4409" i="9"/>
  <c r="X4410" i="9"/>
  <c r="X4411" i="9"/>
  <c r="X4412" i="9"/>
  <c r="X4413" i="9"/>
  <c r="X4414" i="9"/>
  <c r="X4415" i="9"/>
  <c r="X4416" i="9"/>
  <c r="X4417" i="9"/>
  <c r="X4418" i="9"/>
  <c r="X4419" i="9"/>
  <c r="X4420" i="9"/>
  <c r="X4421" i="9"/>
  <c r="X4422" i="9"/>
  <c r="X4423" i="9"/>
  <c r="X4424" i="9"/>
  <c r="X4425" i="9"/>
  <c r="X4426" i="9"/>
  <c r="X4427" i="9"/>
  <c r="X4428" i="9"/>
  <c r="X4429" i="9"/>
  <c r="X4430" i="9"/>
  <c r="X4431" i="9"/>
  <c r="X4432" i="9"/>
  <c r="X4433" i="9"/>
  <c r="X4434" i="9"/>
  <c r="X4435" i="9"/>
  <c r="X4436" i="9"/>
  <c r="X4437" i="9"/>
  <c r="X4438" i="9"/>
  <c r="X4439" i="9"/>
  <c r="X4440" i="9"/>
  <c r="X4441" i="9"/>
  <c r="X4442" i="9"/>
  <c r="X4443" i="9"/>
  <c r="X4444" i="9"/>
  <c r="X4445" i="9"/>
  <c r="X4446" i="9"/>
  <c r="X4447" i="9"/>
  <c r="X4448" i="9"/>
  <c r="X4449" i="9"/>
  <c r="X4450" i="9"/>
  <c r="X4451" i="9"/>
  <c r="X4452" i="9"/>
  <c r="X4453" i="9"/>
  <c r="X4454" i="9"/>
  <c r="X4455" i="9"/>
  <c r="X4456" i="9"/>
  <c r="X4457" i="9"/>
  <c r="X4458" i="9"/>
  <c r="X4459" i="9"/>
  <c r="X4460" i="9"/>
  <c r="X4461" i="9"/>
  <c r="X4462" i="9"/>
  <c r="X4463" i="9"/>
  <c r="X4464" i="9"/>
  <c r="X4465" i="9"/>
  <c r="X4466" i="9"/>
  <c r="X4467" i="9"/>
  <c r="X4468" i="9"/>
  <c r="X4469" i="9"/>
  <c r="X4470" i="9"/>
  <c r="X4471" i="9"/>
  <c r="X4472" i="9"/>
  <c r="X4473" i="9"/>
  <c r="X4474" i="9"/>
  <c r="X4475" i="9"/>
  <c r="X4476" i="9"/>
  <c r="X4477" i="9"/>
  <c r="X4478" i="9"/>
  <c r="X4479" i="9"/>
  <c r="X4480" i="9"/>
  <c r="X4481" i="9"/>
  <c r="X4482" i="9"/>
  <c r="X4483" i="9"/>
  <c r="X4484" i="9"/>
  <c r="X4485" i="9"/>
  <c r="X4486" i="9"/>
  <c r="X4487" i="9"/>
  <c r="X4488" i="9"/>
  <c r="X4489" i="9"/>
  <c r="X4490" i="9"/>
  <c r="X4491" i="9"/>
  <c r="X4492" i="9"/>
  <c r="X4493" i="9"/>
  <c r="X4494" i="9"/>
  <c r="X4495" i="9"/>
  <c r="X4496" i="9"/>
  <c r="X4497" i="9"/>
  <c r="X4498" i="9"/>
  <c r="X4499" i="9"/>
  <c r="X4500" i="9"/>
  <c r="X4501" i="9"/>
  <c r="X4502" i="9"/>
  <c r="X4503" i="9"/>
  <c r="X4504" i="9"/>
  <c r="X4505" i="9"/>
  <c r="X4506" i="9"/>
  <c r="X4507" i="9"/>
  <c r="X4508" i="9"/>
  <c r="X4509" i="9"/>
  <c r="X4510" i="9"/>
  <c r="X4511" i="9"/>
  <c r="X4512" i="9"/>
  <c r="X4513" i="9"/>
  <c r="X4514" i="9"/>
  <c r="X4515" i="9"/>
  <c r="X4516" i="9"/>
  <c r="X4517" i="9"/>
  <c r="X4518" i="9"/>
  <c r="X4519" i="9"/>
  <c r="X4520" i="9"/>
  <c r="X4521" i="9"/>
  <c r="X4522" i="9"/>
  <c r="X4523" i="9"/>
  <c r="X4524" i="9"/>
  <c r="X4525" i="9"/>
  <c r="X4526" i="9"/>
  <c r="X4527" i="9"/>
  <c r="X4528" i="9"/>
  <c r="X4529" i="9"/>
  <c r="X4530" i="9"/>
  <c r="X4531" i="9"/>
  <c r="X4532" i="9"/>
  <c r="X4533" i="9"/>
  <c r="X4534" i="9"/>
  <c r="X4535" i="9"/>
  <c r="X4536" i="9"/>
  <c r="X4537" i="9"/>
  <c r="X4538" i="9"/>
  <c r="X4539" i="9"/>
  <c r="X4540" i="9"/>
  <c r="X4541" i="9"/>
  <c r="X4542" i="9"/>
  <c r="X4543" i="9"/>
  <c r="X4544" i="9"/>
  <c r="X4545" i="9"/>
  <c r="X4546" i="9"/>
  <c r="X4547" i="9"/>
  <c r="X4548" i="9"/>
  <c r="X4549" i="9"/>
  <c r="X4550" i="9"/>
  <c r="X4551" i="9"/>
  <c r="X4552" i="9"/>
  <c r="X4553" i="9"/>
  <c r="X4554" i="9"/>
  <c r="X4555" i="9"/>
  <c r="X4556" i="9"/>
  <c r="X4557" i="9"/>
  <c r="X4558" i="9"/>
  <c r="X4559" i="9"/>
  <c r="X4560" i="9"/>
  <c r="X4561" i="9"/>
  <c r="X4562" i="9"/>
  <c r="X4563" i="9"/>
  <c r="X4564" i="9"/>
  <c r="X4565" i="9"/>
  <c r="X4566" i="9"/>
  <c r="X4567" i="9"/>
  <c r="X4568" i="9"/>
  <c r="X4569" i="9"/>
  <c r="X4570" i="9"/>
  <c r="X4571" i="9"/>
  <c r="X4572" i="9"/>
  <c r="X4573" i="9"/>
  <c r="X4574" i="9"/>
  <c r="X4575" i="9"/>
  <c r="X4576" i="9"/>
  <c r="X4577" i="9"/>
  <c r="X4578" i="9"/>
  <c r="X4579" i="9"/>
  <c r="X4580" i="9"/>
  <c r="X4581" i="9"/>
  <c r="X4582" i="9"/>
  <c r="X4583" i="9"/>
  <c r="X4584" i="9"/>
  <c r="X4585" i="9"/>
  <c r="X4586" i="9"/>
  <c r="X4587" i="9"/>
  <c r="X4588" i="9"/>
  <c r="X4589" i="9"/>
  <c r="X4590" i="9"/>
  <c r="X4591" i="9"/>
  <c r="X4592" i="9"/>
  <c r="X4593" i="9"/>
  <c r="X4594" i="9"/>
  <c r="X4595" i="9"/>
  <c r="X4596" i="9"/>
  <c r="X4597" i="9"/>
  <c r="X4598" i="9"/>
  <c r="X4599" i="9"/>
  <c r="X4600" i="9"/>
  <c r="X4601" i="9"/>
  <c r="X4602" i="9"/>
  <c r="X4603" i="9"/>
  <c r="X4604" i="9"/>
  <c r="X4605" i="9"/>
  <c r="X4606" i="9"/>
  <c r="X4607" i="9"/>
  <c r="X4608" i="9"/>
  <c r="X4609" i="9"/>
  <c r="X4610" i="9"/>
  <c r="X4611" i="9"/>
  <c r="X4612" i="9"/>
  <c r="X4613" i="9"/>
  <c r="X4614" i="9"/>
  <c r="X4615" i="9"/>
  <c r="X4616" i="9"/>
  <c r="X4617" i="9"/>
  <c r="X4618" i="9"/>
  <c r="X4619" i="9"/>
  <c r="X4620" i="9"/>
  <c r="X4621" i="9"/>
  <c r="X4622" i="9"/>
  <c r="X4623" i="9"/>
  <c r="X4624" i="9"/>
  <c r="X4625" i="9"/>
  <c r="X4626" i="9"/>
  <c r="X4627" i="9"/>
  <c r="X4628" i="9"/>
  <c r="X4629" i="9"/>
  <c r="X4630" i="9"/>
  <c r="X4631" i="9"/>
  <c r="X4632" i="9"/>
  <c r="X4633" i="9"/>
  <c r="X4634" i="9"/>
  <c r="X4635" i="9"/>
  <c r="X4636" i="9"/>
  <c r="X4637" i="9"/>
  <c r="X4638" i="9"/>
  <c r="X4639" i="9"/>
  <c r="X4640" i="9"/>
  <c r="X4641" i="9"/>
  <c r="X4642" i="9"/>
  <c r="X4643" i="9"/>
  <c r="X4644" i="9"/>
  <c r="X4645" i="9"/>
  <c r="X4646" i="9"/>
  <c r="X4647" i="9"/>
  <c r="X4648" i="9"/>
  <c r="X4649" i="9"/>
  <c r="X4650" i="9"/>
  <c r="X4651" i="9"/>
  <c r="X4652" i="9"/>
  <c r="X4653" i="9"/>
  <c r="X4654" i="9"/>
  <c r="X4655" i="9"/>
  <c r="X4656" i="9"/>
  <c r="X4657" i="9"/>
  <c r="X4658" i="9"/>
  <c r="X4659" i="9"/>
  <c r="X4660" i="9"/>
  <c r="X4661" i="9"/>
  <c r="X4662" i="9"/>
  <c r="X4663" i="9"/>
  <c r="X4664" i="9"/>
  <c r="X4665" i="9"/>
  <c r="X4666" i="9"/>
  <c r="X4667" i="9"/>
  <c r="X4668" i="9"/>
  <c r="X4669" i="9"/>
  <c r="X4670" i="9"/>
  <c r="X4671" i="9"/>
  <c r="X4672" i="9"/>
  <c r="X4673" i="9"/>
  <c r="X4674" i="9"/>
  <c r="X4675" i="9"/>
  <c r="X4676" i="9"/>
  <c r="X4677" i="9"/>
  <c r="X4678" i="9"/>
  <c r="X4679" i="9"/>
  <c r="X4680" i="9"/>
  <c r="X4681" i="9"/>
  <c r="X4682" i="9"/>
  <c r="X4683" i="9"/>
  <c r="X4684" i="9"/>
  <c r="X4685" i="9"/>
  <c r="X4686" i="9"/>
  <c r="X4687" i="9"/>
  <c r="X4688" i="9"/>
  <c r="X4689" i="9"/>
  <c r="X4690" i="9"/>
  <c r="X4691" i="9"/>
  <c r="X4692" i="9"/>
  <c r="X4693" i="9"/>
  <c r="X4694" i="9"/>
  <c r="X4695" i="9"/>
  <c r="X4696" i="9"/>
  <c r="X4697" i="9"/>
  <c r="X4698" i="9"/>
  <c r="X4699" i="9"/>
  <c r="X4700" i="9"/>
  <c r="X4701" i="9"/>
  <c r="X4702" i="9"/>
  <c r="X4703" i="9"/>
  <c r="X4704" i="9"/>
  <c r="X4705" i="9"/>
  <c r="X4706" i="9"/>
  <c r="X4707" i="9"/>
  <c r="X4708" i="9"/>
  <c r="X4709" i="9"/>
  <c r="X4710" i="9"/>
  <c r="X4711" i="9"/>
  <c r="X4712" i="9"/>
  <c r="X4713" i="9"/>
  <c r="X4714" i="9"/>
  <c r="X4715" i="9"/>
  <c r="X4716" i="9"/>
  <c r="X4717" i="9"/>
  <c r="X4718" i="9"/>
  <c r="X4719" i="9"/>
  <c r="X4720" i="9"/>
  <c r="X4721" i="9"/>
  <c r="X4722" i="9"/>
  <c r="X4723" i="9"/>
  <c r="X4724" i="9"/>
  <c r="X4725" i="9"/>
  <c r="X4726" i="9"/>
  <c r="X4727" i="9"/>
  <c r="X4728" i="9"/>
  <c r="X4729" i="9"/>
  <c r="X4730" i="9"/>
  <c r="X4731" i="9"/>
  <c r="X4732" i="9"/>
  <c r="X4733" i="9"/>
  <c r="X4734" i="9"/>
  <c r="X4735" i="9"/>
  <c r="X4736" i="9"/>
  <c r="X4737" i="9"/>
  <c r="X4738" i="9"/>
  <c r="X4739" i="9"/>
  <c r="X4740" i="9"/>
  <c r="X4741" i="9"/>
  <c r="X4742" i="9"/>
  <c r="X4743" i="9"/>
  <c r="X4744" i="9"/>
  <c r="X4745" i="9"/>
  <c r="X4746" i="9"/>
  <c r="X4747" i="9"/>
  <c r="X4748" i="9"/>
  <c r="X4749" i="9"/>
  <c r="X4750" i="9"/>
  <c r="X4751" i="9"/>
  <c r="X4752" i="9"/>
  <c r="X4753" i="9"/>
  <c r="X4754" i="9"/>
  <c r="X4755" i="9"/>
  <c r="X4756" i="9"/>
  <c r="X4757" i="9"/>
  <c r="X4758" i="9"/>
  <c r="X4759" i="9"/>
  <c r="X4760" i="9"/>
  <c r="X4761" i="9"/>
  <c r="X4762" i="9"/>
  <c r="X4763" i="9"/>
  <c r="X4764" i="9"/>
  <c r="X4765" i="9"/>
  <c r="X4766" i="9"/>
  <c r="X4767" i="9"/>
  <c r="X4768" i="9"/>
  <c r="X4769" i="9"/>
  <c r="X4770" i="9"/>
  <c r="X4771" i="9"/>
  <c r="X4772" i="9"/>
  <c r="X4773" i="9"/>
  <c r="X4774" i="9"/>
  <c r="X4775" i="9"/>
  <c r="X4776" i="9"/>
  <c r="X4777" i="9"/>
  <c r="X4778" i="9"/>
  <c r="X4779" i="9"/>
  <c r="X4780" i="9"/>
  <c r="X4781" i="9"/>
  <c r="X4782" i="9"/>
  <c r="X4783" i="9"/>
  <c r="X4784" i="9"/>
  <c r="X4785" i="9"/>
  <c r="X4786" i="9"/>
  <c r="X4787" i="9"/>
  <c r="X4788" i="9"/>
  <c r="X4789" i="9"/>
  <c r="X4790" i="9"/>
  <c r="X4791" i="9"/>
  <c r="X4792" i="9"/>
  <c r="X4793" i="9"/>
  <c r="X4794" i="9"/>
  <c r="X4795" i="9"/>
  <c r="X4796" i="9"/>
  <c r="X4797" i="9"/>
  <c r="X4798" i="9"/>
  <c r="X4799" i="9"/>
  <c r="X4800" i="9"/>
  <c r="X4801" i="9"/>
  <c r="X4802" i="9"/>
  <c r="X4803" i="9"/>
  <c r="X4804" i="9"/>
  <c r="X4805" i="9"/>
  <c r="X4806" i="9"/>
  <c r="X4807" i="9"/>
  <c r="X4808" i="9"/>
  <c r="X4809" i="9"/>
  <c r="X4810" i="9"/>
  <c r="X4811" i="9"/>
  <c r="X4812" i="9"/>
  <c r="X4813" i="9"/>
  <c r="X4814" i="9"/>
  <c r="X4815" i="9"/>
  <c r="X4816" i="9"/>
  <c r="X4817" i="9"/>
  <c r="X4818" i="9"/>
  <c r="X4819" i="9"/>
  <c r="X4820" i="9"/>
  <c r="X4821" i="9"/>
  <c r="X4822" i="9"/>
  <c r="X4823" i="9"/>
  <c r="X4824" i="9"/>
  <c r="X4825" i="9"/>
  <c r="X4826" i="9"/>
  <c r="X4827" i="9"/>
  <c r="X4828" i="9"/>
  <c r="X4829" i="9"/>
  <c r="X4830" i="9"/>
  <c r="X4831" i="9"/>
  <c r="X4832" i="9"/>
  <c r="X4833" i="9"/>
  <c r="X4834" i="9"/>
  <c r="X4835" i="9"/>
  <c r="X4836" i="9"/>
  <c r="X4837" i="9"/>
  <c r="X4838" i="9"/>
  <c r="X4839" i="9"/>
  <c r="X4840" i="9"/>
  <c r="X4841" i="9"/>
  <c r="X4842" i="9"/>
  <c r="X4843" i="9"/>
  <c r="X4844" i="9"/>
  <c r="X4845" i="9"/>
  <c r="X4846" i="9"/>
  <c r="X4847" i="9"/>
  <c r="X4848" i="9"/>
  <c r="X4849" i="9"/>
  <c r="X4850" i="9"/>
  <c r="X4851" i="9"/>
  <c r="X4852" i="9"/>
  <c r="X4853" i="9"/>
  <c r="X4854" i="9"/>
  <c r="X4855" i="9"/>
  <c r="X4856" i="9"/>
  <c r="X4857" i="9"/>
  <c r="X4858" i="9"/>
  <c r="X4859" i="9"/>
  <c r="X4860" i="9"/>
  <c r="X4861" i="9"/>
  <c r="X4862" i="9"/>
  <c r="X4863" i="9"/>
  <c r="X4864" i="9"/>
  <c r="X4865" i="9"/>
  <c r="X4866" i="9"/>
  <c r="X4867" i="9"/>
  <c r="X4868" i="9"/>
  <c r="X4869" i="9"/>
  <c r="X4870" i="9"/>
  <c r="X4871" i="9"/>
  <c r="X4872" i="9"/>
  <c r="X4873" i="9"/>
  <c r="X4874" i="9"/>
  <c r="X4875" i="9"/>
  <c r="X4876" i="9"/>
  <c r="X4877" i="9"/>
  <c r="X4878" i="9"/>
  <c r="X4879" i="9"/>
  <c r="X4880" i="9"/>
  <c r="X4881" i="9"/>
  <c r="X4882" i="9"/>
  <c r="X4883" i="9"/>
  <c r="X4884" i="9"/>
  <c r="X4885" i="9"/>
  <c r="X4886" i="9"/>
  <c r="X4887" i="9"/>
  <c r="X4888" i="9"/>
  <c r="X4889" i="9"/>
  <c r="X4890" i="9"/>
  <c r="X4891" i="9"/>
  <c r="X4892" i="9"/>
  <c r="X4893" i="9"/>
  <c r="X4894" i="9"/>
  <c r="X4895" i="9"/>
  <c r="X4896" i="9"/>
  <c r="X4897" i="9"/>
  <c r="X4898" i="9"/>
  <c r="X4899" i="9"/>
  <c r="X4900" i="9"/>
  <c r="X4901" i="9"/>
  <c r="X4902" i="9"/>
  <c r="X4903" i="9"/>
  <c r="X4904" i="9"/>
  <c r="X4905" i="9"/>
  <c r="X4906" i="9"/>
  <c r="X4907" i="9"/>
  <c r="X4908" i="9"/>
  <c r="X4909" i="9"/>
  <c r="X4910" i="9"/>
  <c r="X4911" i="9"/>
  <c r="X4912" i="9"/>
  <c r="X4913" i="9"/>
  <c r="X4914" i="9"/>
  <c r="X4915" i="9"/>
  <c r="X4916" i="9"/>
  <c r="X4917" i="9"/>
  <c r="X4918" i="9"/>
  <c r="X4919" i="9"/>
  <c r="X4920" i="9"/>
  <c r="X4921" i="9"/>
  <c r="X4922" i="9"/>
  <c r="X4923" i="9"/>
  <c r="X4924" i="9"/>
  <c r="X4925" i="9"/>
  <c r="X4926" i="9"/>
  <c r="X4927" i="9"/>
  <c r="X4928" i="9"/>
  <c r="X4929" i="9"/>
  <c r="X4930" i="9"/>
  <c r="X4931" i="9"/>
  <c r="X4932" i="9"/>
  <c r="X4933" i="9"/>
  <c r="X4934" i="9"/>
  <c r="X4935" i="9"/>
  <c r="X4936" i="9"/>
  <c r="X4937" i="9"/>
  <c r="X4938" i="9"/>
  <c r="X4939" i="9"/>
  <c r="X4940" i="9"/>
  <c r="X4941" i="9"/>
  <c r="X4942" i="9"/>
  <c r="X4943" i="9"/>
  <c r="X4944" i="9"/>
  <c r="X4945" i="9"/>
  <c r="X4946" i="9"/>
  <c r="X4947" i="9"/>
  <c r="X4948" i="9"/>
  <c r="X4949" i="9"/>
  <c r="X4950" i="9"/>
  <c r="X4951" i="9"/>
  <c r="X4952" i="9"/>
  <c r="X4953" i="9"/>
  <c r="X4954" i="9"/>
  <c r="X4955" i="9"/>
  <c r="X4956" i="9"/>
  <c r="X4957" i="9"/>
  <c r="X4958" i="9"/>
  <c r="X4959" i="9"/>
  <c r="X4960" i="9"/>
  <c r="X4961" i="9"/>
  <c r="X4962" i="9"/>
  <c r="X4963" i="9"/>
  <c r="X4964" i="9"/>
  <c r="X4965" i="9"/>
  <c r="X4966" i="9"/>
  <c r="X4967" i="9"/>
  <c r="X4968" i="9"/>
  <c r="X4969" i="9"/>
  <c r="X4970" i="9"/>
  <c r="X4971" i="9"/>
  <c r="X4972" i="9"/>
  <c r="X4973" i="9"/>
  <c r="X4974" i="9"/>
  <c r="X4975" i="9"/>
  <c r="X4976" i="9"/>
  <c r="X4977" i="9"/>
  <c r="X4978" i="9"/>
  <c r="X4979" i="9"/>
  <c r="X4980" i="9"/>
  <c r="X4981" i="9"/>
  <c r="X4982" i="9"/>
  <c r="X4983" i="9"/>
  <c r="X4984" i="9"/>
  <c r="X4985" i="9"/>
  <c r="X4986" i="9"/>
  <c r="X4987" i="9"/>
  <c r="X4988" i="9"/>
  <c r="X4989" i="9"/>
  <c r="X4990" i="9"/>
  <c r="X4991" i="9"/>
  <c r="X4992" i="9"/>
  <c r="X4993" i="9"/>
  <c r="X4994" i="9"/>
  <c r="X4995" i="9"/>
  <c r="X4996" i="9"/>
  <c r="X4997" i="9"/>
  <c r="X4998" i="9"/>
  <c r="X4999" i="9"/>
  <c r="X5000" i="9"/>
  <c r="X5001" i="9"/>
  <c r="X5002" i="9"/>
  <c r="X5003" i="9"/>
  <c r="X5004" i="9"/>
  <c r="X5005" i="9"/>
  <c r="X5006" i="9"/>
  <c r="X5007" i="9"/>
  <c r="X5008" i="9"/>
  <c r="X5009" i="9"/>
  <c r="X5010" i="9"/>
  <c r="X5011" i="9"/>
  <c r="X5012" i="9"/>
  <c r="X5013" i="9"/>
  <c r="X5014" i="9"/>
  <c r="X5015" i="9"/>
  <c r="X5016" i="9"/>
  <c r="X5017" i="9"/>
  <c r="X5018" i="9"/>
  <c r="X5019" i="9"/>
  <c r="X5020" i="9"/>
  <c r="X5021" i="9"/>
  <c r="X5022" i="9"/>
  <c r="X5023" i="9"/>
  <c r="X5024" i="9"/>
  <c r="X5025" i="9"/>
  <c r="X5026" i="9"/>
  <c r="X5027" i="9"/>
  <c r="X5028" i="9"/>
  <c r="X5029" i="9"/>
  <c r="X5030" i="9"/>
  <c r="X5031" i="9"/>
  <c r="X5032" i="9"/>
  <c r="X5033" i="9"/>
  <c r="X5034" i="9"/>
  <c r="X5035" i="9"/>
  <c r="X5036" i="9"/>
  <c r="X5037" i="9"/>
  <c r="X5038" i="9"/>
  <c r="X5039" i="9"/>
  <c r="X5040" i="9"/>
  <c r="X5041" i="9"/>
  <c r="X5042" i="9"/>
  <c r="X5043" i="9"/>
  <c r="X5044" i="9"/>
  <c r="X5045" i="9"/>
  <c r="X5046" i="9"/>
  <c r="X5047" i="9"/>
  <c r="X5048" i="9"/>
  <c r="X5049" i="9"/>
  <c r="X5050" i="9"/>
  <c r="X5051" i="9"/>
  <c r="X5052" i="9"/>
  <c r="X5053" i="9"/>
  <c r="X5054" i="9"/>
  <c r="X5055" i="9"/>
  <c r="X5056" i="9"/>
  <c r="X5057" i="9"/>
  <c r="X5058" i="9"/>
  <c r="X5059" i="9"/>
  <c r="X5060" i="9"/>
  <c r="X5061" i="9"/>
  <c r="X5062" i="9"/>
  <c r="X5063" i="9"/>
  <c r="X5064" i="9"/>
  <c r="X5065" i="9"/>
  <c r="X5066" i="9"/>
  <c r="X5067" i="9"/>
  <c r="X5068" i="9"/>
  <c r="X5069" i="9"/>
  <c r="X5070" i="9"/>
  <c r="X5071" i="9"/>
  <c r="X5072" i="9"/>
  <c r="X5073" i="9"/>
  <c r="X5074" i="9"/>
  <c r="X5075" i="9"/>
  <c r="X5076" i="9"/>
  <c r="X5077" i="9"/>
  <c r="X5078" i="9"/>
  <c r="X5079" i="9"/>
  <c r="X5080" i="9"/>
  <c r="X5081" i="9"/>
  <c r="X5082" i="9"/>
  <c r="X5083" i="9"/>
  <c r="X5084" i="9"/>
  <c r="X5085" i="9"/>
  <c r="X5086" i="9"/>
  <c r="X5087" i="9"/>
  <c r="X5088" i="9"/>
  <c r="X5089" i="9"/>
  <c r="X5090" i="9"/>
  <c r="X5091" i="9"/>
  <c r="X5092" i="9"/>
  <c r="X5093" i="9"/>
  <c r="X5094" i="9"/>
  <c r="X5095" i="9"/>
  <c r="X5096" i="9"/>
  <c r="X5097" i="9"/>
  <c r="X5098" i="9"/>
  <c r="X5099" i="9"/>
  <c r="X5100" i="9"/>
  <c r="X5101" i="9"/>
  <c r="X5102" i="9"/>
  <c r="X5103" i="9"/>
  <c r="X5104" i="9"/>
  <c r="X5105" i="9"/>
  <c r="X5106" i="9"/>
  <c r="X5107" i="9"/>
  <c r="X5108" i="9"/>
  <c r="X5109" i="9"/>
  <c r="X5110" i="9"/>
  <c r="X5111" i="9"/>
  <c r="X5112" i="9"/>
  <c r="X5113" i="9"/>
  <c r="X5114" i="9"/>
  <c r="X5115" i="9"/>
  <c r="X5116" i="9"/>
  <c r="X5117" i="9"/>
  <c r="X5118" i="9"/>
  <c r="X5119" i="9"/>
  <c r="X5120" i="9"/>
  <c r="X5121" i="9"/>
  <c r="X5122" i="9"/>
  <c r="X5123" i="9"/>
  <c r="X5124" i="9"/>
  <c r="X5125" i="9"/>
  <c r="X5126" i="9"/>
  <c r="X5127" i="9"/>
  <c r="X5128" i="9"/>
  <c r="X5129" i="9"/>
  <c r="X5130" i="9"/>
  <c r="X5131" i="9"/>
  <c r="X5132" i="9"/>
  <c r="X5133" i="9"/>
  <c r="X5134" i="9"/>
  <c r="X5135" i="9"/>
  <c r="X5136" i="9"/>
  <c r="X5137" i="9"/>
  <c r="X5138" i="9"/>
  <c r="X5139" i="9"/>
  <c r="X5140" i="9"/>
  <c r="X5141" i="9"/>
  <c r="X5142" i="9"/>
  <c r="X5143" i="9"/>
  <c r="X5144" i="9"/>
  <c r="X5145" i="9"/>
  <c r="X5146" i="9"/>
  <c r="X5147" i="9"/>
  <c r="X5148" i="9"/>
  <c r="X5149" i="9"/>
  <c r="X5150" i="9"/>
  <c r="X5151" i="9"/>
  <c r="X5152" i="9"/>
  <c r="X5153" i="9"/>
  <c r="X5154" i="9"/>
  <c r="X5155" i="9"/>
  <c r="X5156" i="9"/>
  <c r="X5157" i="9"/>
  <c r="X5158" i="9"/>
  <c r="X5159" i="9"/>
  <c r="X5160" i="9"/>
  <c r="X5161" i="9"/>
  <c r="X5162" i="9"/>
  <c r="X5163" i="9"/>
  <c r="X5164" i="9"/>
  <c r="X5165" i="9"/>
  <c r="X5166" i="9"/>
  <c r="X5167" i="9"/>
  <c r="X5168" i="9"/>
  <c r="X5169" i="9"/>
  <c r="X5170" i="9"/>
  <c r="X5171" i="9"/>
  <c r="X5172" i="9"/>
  <c r="X5173" i="9"/>
  <c r="X5174" i="9"/>
  <c r="X5175" i="9"/>
  <c r="X5176" i="9"/>
  <c r="X5177" i="9"/>
  <c r="X5178" i="9"/>
  <c r="X5179" i="9"/>
  <c r="X5180" i="9"/>
  <c r="X5181" i="9"/>
  <c r="X5182" i="9"/>
  <c r="X5183" i="9"/>
  <c r="X5184" i="9"/>
  <c r="X5185" i="9"/>
  <c r="X5186" i="9"/>
  <c r="X5187" i="9"/>
  <c r="X5188" i="9"/>
  <c r="X5189" i="9"/>
  <c r="X5190" i="9"/>
  <c r="X5191" i="9"/>
  <c r="X5192" i="9"/>
  <c r="X5193" i="9"/>
  <c r="X5194" i="9"/>
  <c r="X5195" i="9"/>
  <c r="X5196" i="9"/>
  <c r="X5197" i="9"/>
  <c r="X5198" i="9"/>
  <c r="X5199" i="9"/>
  <c r="X5200" i="9"/>
  <c r="X5201" i="9"/>
  <c r="X5202" i="9"/>
  <c r="X5203" i="9"/>
  <c r="X5204" i="9"/>
  <c r="X5205" i="9"/>
  <c r="X5206" i="9"/>
  <c r="X5207" i="9"/>
  <c r="X5208" i="9"/>
  <c r="X5209" i="9"/>
  <c r="X5210" i="9"/>
  <c r="X5211" i="9"/>
  <c r="X5212" i="9"/>
  <c r="X5213" i="9"/>
  <c r="X5214" i="9"/>
  <c r="X5215" i="9"/>
  <c r="X5216" i="9"/>
  <c r="X5217" i="9"/>
  <c r="X5218" i="9"/>
  <c r="X5219" i="9"/>
  <c r="X5220" i="9"/>
  <c r="X5221" i="9"/>
  <c r="X5222" i="9"/>
  <c r="X5223" i="9"/>
  <c r="X5224" i="9"/>
  <c r="X5225" i="9"/>
  <c r="X5226" i="9"/>
  <c r="X5227" i="9"/>
  <c r="X5228" i="9"/>
  <c r="X5229" i="9"/>
  <c r="X5230" i="9"/>
  <c r="X5231" i="9"/>
  <c r="X5232" i="9"/>
  <c r="X5233" i="9"/>
  <c r="X5234" i="9"/>
  <c r="X5235" i="9"/>
  <c r="X5236" i="9"/>
  <c r="X5237" i="9"/>
  <c r="X5238" i="9"/>
  <c r="X5239" i="9"/>
  <c r="X5240" i="9"/>
  <c r="X5241" i="9"/>
  <c r="X5242" i="9"/>
  <c r="X5243" i="9"/>
  <c r="X5244" i="9"/>
  <c r="X5245" i="9"/>
  <c r="X5246" i="9"/>
  <c r="X5247" i="9"/>
  <c r="X5248" i="9"/>
  <c r="X5249" i="9"/>
  <c r="X5250" i="9"/>
  <c r="X5251" i="9"/>
  <c r="X5252" i="9"/>
  <c r="X5253" i="9"/>
  <c r="X5254" i="9"/>
  <c r="X5255" i="9"/>
  <c r="X5256" i="9"/>
  <c r="X5257" i="9"/>
  <c r="X5258" i="9"/>
  <c r="X5259" i="9"/>
  <c r="X5260" i="9"/>
  <c r="X5261" i="9"/>
  <c r="X5262" i="9"/>
  <c r="X5263" i="9"/>
  <c r="X5264" i="9"/>
  <c r="X5265" i="9"/>
  <c r="X5266" i="9"/>
  <c r="X5267" i="9"/>
  <c r="X5268" i="9"/>
  <c r="X5269" i="9"/>
  <c r="X5270" i="9"/>
  <c r="X5271" i="9"/>
  <c r="X5272" i="9"/>
  <c r="X5273" i="9"/>
  <c r="X5274" i="9"/>
  <c r="X5275" i="9"/>
  <c r="X5276" i="9"/>
  <c r="X5277" i="9"/>
  <c r="X5278" i="9"/>
  <c r="X5279" i="9"/>
  <c r="X5280" i="9"/>
  <c r="X5281" i="9"/>
  <c r="X5282" i="9"/>
  <c r="X5283" i="9"/>
  <c r="X5284" i="9"/>
  <c r="X5285" i="9"/>
  <c r="X5286" i="9"/>
  <c r="X5287" i="9"/>
  <c r="X5288" i="9"/>
  <c r="X5289" i="9"/>
  <c r="X5290" i="9"/>
  <c r="X5291" i="9"/>
  <c r="X5292" i="9"/>
  <c r="X5293" i="9"/>
  <c r="X5294" i="9"/>
  <c r="X5295" i="9"/>
  <c r="X5296" i="9"/>
  <c r="X5297" i="9"/>
  <c r="X5298" i="9"/>
  <c r="X5299" i="9"/>
  <c r="X5300" i="9"/>
  <c r="X5301" i="9"/>
  <c r="X5302" i="9"/>
  <c r="X5303" i="9"/>
  <c r="X5304" i="9"/>
  <c r="X5305" i="9"/>
  <c r="X5306" i="9"/>
  <c r="X5307" i="9"/>
  <c r="X5308" i="9"/>
  <c r="X5309" i="9"/>
  <c r="X5310" i="9"/>
  <c r="X5311" i="9"/>
  <c r="X5312" i="9"/>
  <c r="X5313" i="9"/>
  <c r="X5314" i="9"/>
  <c r="X5315" i="9"/>
  <c r="X5316" i="9"/>
  <c r="X5317" i="9"/>
  <c r="X5318" i="9"/>
  <c r="X5319" i="9"/>
  <c r="X5320" i="9"/>
  <c r="X5321" i="9"/>
  <c r="X5322" i="9"/>
  <c r="X5323" i="9"/>
  <c r="X5324" i="9"/>
  <c r="X5325" i="9"/>
  <c r="X5326" i="9"/>
  <c r="X5327" i="9"/>
  <c r="X5328" i="9"/>
  <c r="X5329" i="9"/>
  <c r="X5330" i="9"/>
  <c r="X5331" i="9"/>
  <c r="X5332" i="9"/>
  <c r="X5333" i="9"/>
  <c r="X5334" i="9"/>
  <c r="X5335" i="9"/>
  <c r="X5336" i="9"/>
  <c r="X5337" i="9"/>
  <c r="X5338" i="9"/>
  <c r="X5339" i="9"/>
  <c r="X5340" i="9"/>
  <c r="X5341" i="9"/>
  <c r="X5342" i="9"/>
  <c r="X5343" i="9"/>
  <c r="X5344" i="9"/>
  <c r="X5345" i="9"/>
  <c r="X5346" i="9"/>
  <c r="X5347" i="9"/>
  <c r="X5348" i="9"/>
  <c r="X5349" i="9"/>
  <c r="X5350" i="9"/>
  <c r="X5351" i="9"/>
  <c r="X5352" i="9"/>
  <c r="X5353" i="9"/>
  <c r="X5354" i="9"/>
  <c r="X5355" i="9"/>
  <c r="X5356" i="9"/>
  <c r="X5357" i="9"/>
  <c r="X5358" i="9"/>
  <c r="X5359" i="9"/>
  <c r="X5360" i="9"/>
  <c r="X5361" i="9"/>
  <c r="X5362" i="9"/>
  <c r="X5363" i="9"/>
  <c r="X5364" i="9"/>
  <c r="X5365" i="9"/>
  <c r="X5366" i="9"/>
  <c r="X5367" i="9"/>
  <c r="X5368" i="9"/>
  <c r="X5369" i="9"/>
  <c r="X5370" i="9"/>
  <c r="X5371" i="9"/>
  <c r="X5372" i="9"/>
  <c r="X5373" i="9"/>
  <c r="X5374" i="9"/>
  <c r="X5375" i="9"/>
  <c r="X5376" i="9"/>
  <c r="X5377" i="9"/>
  <c r="X5378" i="9"/>
  <c r="X5379" i="9"/>
  <c r="X5380" i="9"/>
  <c r="X5381" i="9"/>
  <c r="X5382" i="9"/>
  <c r="X5383" i="9"/>
  <c r="X5384" i="9"/>
  <c r="X5385" i="9"/>
  <c r="X5386" i="9"/>
  <c r="X5387" i="9"/>
  <c r="X5388" i="9"/>
  <c r="X5389" i="9"/>
  <c r="X5390" i="9"/>
  <c r="X5391" i="9"/>
  <c r="X5392" i="9"/>
  <c r="X5393" i="9"/>
  <c r="X5394" i="9"/>
  <c r="X5395" i="9"/>
  <c r="X5396" i="9"/>
  <c r="X5397" i="9"/>
  <c r="X5398" i="9"/>
  <c r="X5399" i="9"/>
  <c r="X5400" i="9"/>
  <c r="X5401" i="9"/>
  <c r="X5402" i="9"/>
  <c r="X5403" i="9"/>
  <c r="X5404" i="9"/>
  <c r="X5405" i="9"/>
  <c r="X5406" i="9"/>
  <c r="X5407" i="9"/>
  <c r="X5408" i="9"/>
  <c r="X5409" i="9"/>
  <c r="X5410" i="9"/>
  <c r="X5411" i="9"/>
  <c r="X5412" i="9"/>
  <c r="X5413" i="9"/>
  <c r="X5414" i="9"/>
  <c r="X5415" i="9"/>
  <c r="X5416" i="9"/>
  <c r="X5417" i="9"/>
  <c r="X5418" i="9"/>
  <c r="X5419" i="9"/>
  <c r="X5420" i="9"/>
  <c r="X5421" i="9"/>
  <c r="X5422" i="9"/>
  <c r="X5423" i="9"/>
  <c r="X5424" i="9"/>
  <c r="X5425" i="9"/>
  <c r="X5426" i="9"/>
  <c r="X5427" i="9"/>
  <c r="X5428" i="9"/>
  <c r="X5429" i="9"/>
  <c r="X5430" i="9"/>
  <c r="X5431" i="9"/>
  <c r="X5432" i="9"/>
  <c r="X5433" i="9"/>
  <c r="X5434" i="9"/>
  <c r="X5435" i="9"/>
  <c r="X5436" i="9"/>
  <c r="X5437" i="9"/>
  <c r="X5438" i="9"/>
  <c r="X5439" i="9"/>
  <c r="X5440" i="9"/>
  <c r="X5441" i="9"/>
  <c r="X5442" i="9"/>
  <c r="X5443" i="9"/>
  <c r="X5444" i="9"/>
  <c r="X5445" i="9"/>
  <c r="X5446" i="9"/>
  <c r="X5447" i="9"/>
  <c r="X5448" i="9"/>
  <c r="X5449" i="9"/>
  <c r="X5450" i="9"/>
  <c r="X5451" i="9"/>
  <c r="X5452" i="9"/>
  <c r="X5453" i="9"/>
  <c r="X5454" i="9"/>
  <c r="X5455" i="9"/>
  <c r="X5456" i="9"/>
  <c r="X5457" i="9"/>
  <c r="X5458" i="9"/>
  <c r="X5459" i="9"/>
  <c r="X5460" i="9"/>
  <c r="X5461" i="9"/>
  <c r="X5462" i="9"/>
  <c r="X5463" i="9"/>
  <c r="X5464" i="9"/>
  <c r="X5465" i="9"/>
  <c r="X5466" i="9"/>
  <c r="X5467" i="9"/>
  <c r="X5468" i="9"/>
  <c r="X5469" i="9"/>
  <c r="X5470" i="9"/>
  <c r="X5471" i="9"/>
  <c r="X5472" i="9"/>
  <c r="X5473" i="9"/>
  <c r="X5474" i="9"/>
  <c r="X5475" i="9"/>
  <c r="X5476" i="9"/>
  <c r="X5477" i="9"/>
  <c r="X5478" i="9"/>
  <c r="X5479" i="9"/>
  <c r="X5480" i="9"/>
  <c r="X5481" i="9"/>
  <c r="X5482" i="9"/>
  <c r="X5483" i="9"/>
  <c r="X5484" i="9"/>
  <c r="X5485" i="9"/>
  <c r="X5486" i="9"/>
  <c r="X5487" i="9"/>
  <c r="X5488" i="9"/>
  <c r="X5489" i="9"/>
  <c r="X5490" i="9"/>
  <c r="X5491" i="9"/>
  <c r="X5492" i="9"/>
  <c r="X5493" i="9"/>
  <c r="X5494" i="9"/>
  <c r="X5495" i="9"/>
  <c r="X5496" i="9"/>
  <c r="X5497" i="9"/>
  <c r="X5498" i="9"/>
  <c r="X5499" i="9"/>
  <c r="X5500" i="9"/>
  <c r="X5501" i="9"/>
  <c r="X5502" i="9"/>
  <c r="X5503" i="9"/>
  <c r="X5504" i="9"/>
  <c r="X5505" i="9"/>
  <c r="X5506" i="9"/>
  <c r="X5507" i="9"/>
  <c r="X5508" i="9"/>
  <c r="X5509" i="9"/>
  <c r="X5510" i="9"/>
  <c r="X5511" i="9"/>
  <c r="X5512" i="9"/>
  <c r="X5513" i="9"/>
  <c r="X5584" i="9"/>
  <c r="X5585" i="9"/>
  <c r="X5586" i="9"/>
  <c r="X5587" i="9"/>
  <c r="X5588" i="9"/>
  <c r="X5589" i="9"/>
  <c r="X5590" i="9"/>
  <c r="X5591" i="9"/>
  <c r="X5592" i="9"/>
  <c r="X5593" i="9"/>
  <c r="X5594" i="9"/>
  <c r="X5595" i="9"/>
  <c r="X5596" i="9"/>
  <c r="X5597" i="9"/>
  <c r="X5598" i="9"/>
  <c r="X5599" i="9"/>
  <c r="X5600" i="9"/>
  <c r="X5601" i="9"/>
  <c r="X5602" i="9"/>
  <c r="X5603" i="9"/>
  <c r="X5604" i="9"/>
  <c r="X5605" i="9"/>
  <c r="X5606" i="9"/>
  <c r="X5607" i="9"/>
  <c r="X5608" i="9"/>
  <c r="X5609" i="9"/>
  <c r="X5610" i="9"/>
  <c r="X5611" i="9"/>
  <c r="X5612" i="9"/>
  <c r="X5613" i="9"/>
  <c r="X5614" i="9"/>
  <c r="X5615" i="9"/>
  <c r="X5616" i="9"/>
  <c r="X5617" i="9"/>
  <c r="X5618" i="9"/>
  <c r="X5619" i="9"/>
  <c r="X5620" i="9"/>
  <c r="X5621" i="9"/>
  <c r="X5622" i="9"/>
  <c r="X5623" i="9"/>
  <c r="X5624" i="9"/>
  <c r="X5625" i="9"/>
  <c r="X5626" i="9"/>
  <c r="X5627" i="9"/>
  <c r="X5628" i="9"/>
  <c r="X5629" i="9"/>
  <c r="X5630" i="9"/>
  <c r="X5631" i="9"/>
  <c r="X5632" i="9"/>
  <c r="X5633" i="9"/>
  <c r="X5634" i="9"/>
  <c r="X5635" i="9"/>
  <c r="X5636" i="9"/>
  <c r="X5637" i="9"/>
  <c r="X5638" i="9"/>
  <c r="X5639" i="9"/>
  <c r="X5640" i="9"/>
  <c r="X5641" i="9"/>
  <c r="X5642" i="9"/>
  <c r="X5643" i="9"/>
  <c r="X5644" i="9"/>
  <c r="X5645" i="9"/>
  <c r="X5646" i="9"/>
  <c r="X5647" i="9"/>
  <c r="X5648" i="9"/>
  <c r="X5649" i="9"/>
  <c r="X5650" i="9"/>
  <c r="X5651" i="9"/>
  <c r="X5652" i="9"/>
  <c r="X5653" i="9"/>
  <c r="X5654" i="9"/>
  <c r="X5655" i="9"/>
  <c r="X5656" i="9"/>
  <c r="X5657" i="9"/>
  <c r="X5658" i="9"/>
  <c r="X5659" i="9"/>
  <c r="X5660" i="9"/>
  <c r="X5661" i="9"/>
  <c r="X5662" i="9"/>
  <c r="X5663" i="9"/>
  <c r="X5664" i="9"/>
  <c r="X5665" i="9"/>
  <c r="X5666" i="9"/>
  <c r="X5667" i="9"/>
  <c r="X5668" i="9"/>
  <c r="X5669" i="9"/>
  <c r="X5670" i="9"/>
  <c r="X5671" i="9"/>
  <c r="X5672" i="9"/>
  <c r="X5673" i="9"/>
  <c r="X5674" i="9"/>
  <c r="X5675" i="9"/>
  <c r="X5676" i="9"/>
  <c r="X5677" i="9"/>
  <c r="X5678" i="9"/>
  <c r="X5679" i="9"/>
  <c r="X5680" i="9"/>
  <c r="X5681" i="9"/>
  <c r="X5682" i="9"/>
  <c r="X5683" i="9"/>
  <c r="X5684" i="9"/>
  <c r="X5685" i="9"/>
  <c r="X5686" i="9"/>
  <c r="X5687" i="9"/>
  <c r="X5688" i="9"/>
  <c r="X5689" i="9"/>
  <c r="X5690" i="9"/>
  <c r="X5691" i="9"/>
  <c r="X5692" i="9"/>
  <c r="X5693" i="9"/>
  <c r="X5694" i="9"/>
  <c r="X5695" i="9"/>
  <c r="X5696" i="9"/>
  <c r="X5697" i="9"/>
  <c r="X5698" i="9"/>
  <c r="X5699" i="9"/>
  <c r="X5700" i="9"/>
  <c r="X5701" i="9"/>
  <c r="X5702" i="9"/>
  <c r="X5703" i="9"/>
  <c r="X5514" i="9"/>
  <c r="X5515" i="9"/>
  <c r="X5516" i="9"/>
  <c r="X5517" i="9"/>
  <c r="X5518" i="9"/>
  <c r="X5519" i="9"/>
  <c r="X5520" i="9"/>
  <c r="X5521" i="9"/>
  <c r="X5522" i="9"/>
  <c r="X5523" i="9"/>
  <c r="X5524" i="9"/>
  <c r="X5525" i="9"/>
  <c r="X5526" i="9"/>
  <c r="X5527" i="9"/>
  <c r="X5528" i="9"/>
  <c r="X5529" i="9"/>
  <c r="X5530" i="9"/>
  <c r="X5531" i="9"/>
  <c r="X5532" i="9"/>
  <c r="X5533" i="9"/>
  <c r="X5534" i="9"/>
  <c r="X5535" i="9"/>
  <c r="X5536" i="9"/>
  <c r="X5537" i="9"/>
  <c r="X5538" i="9"/>
  <c r="X5539" i="9"/>
  <c r="X5540" i="9"/>
  <c r="X5541" i="9"/>
  <c r="X5542" i="9"/>
  <c r="X5543" i="9"/>
  <c r="X5544" i="9"/>
  <c r="X5545" i="9"/>
  <c r="X5546" i="9"/>
  <c r="X5547" i="9"/>
  <c r="X5548" i="9"/>
  <c r="X5549" i="9"/>
  <c r="X5550" i="9"/>
  <c r="X5551" i="9"/>
  <c r="X5552" i="9"/>
  <c r="X5553" i="9"/>
  <c r="X5554" i="9"/>
  <c r="X5555" i="9"/>
  <c r="X5556" i="9"/>
  <c r="X5557" i="9"/>
  <c r="X5558" i="9"/>
  <c r="X5559" i="9"/>
  <c r="X5560" i="9"/>
  <c r="X5561" i="9"/>
  <c r="X5562" i="9"/>
  <c r="X5563" i="9"/>
  <c r="X5564" i="9"/>
  <c r="X5565" i="9"/>
  <c r="X5566" i="9"/>
  <c r="X5567" i="9"/>
  <c r="X5568" i="9"/>
  <c r="X5569" i="9"/>
  <c r="X5570" i="9"/>
  <c r="X5571" i="9"/>
  <c r="X5572" i="9"/>
  <c r="X5573" i="9"/>
  <c r="X5574" i="9"/>
  <c r="X5575" i="9"/>
  <c r="X5576" i="9"/>
  <c r="X5577" i="9"/>
  <c r="X5578" i="9"/>
  <c r="X5579" i="9"/>
  <c r="X5580" i="9"/>
  <c r="X5581" i="9"/>
  <c r="X5582" i="9"/>
  <c r="X5583" i="9"/>
  <c r="X740" i="9"/>
  <c r="X741" i="9"/>
  <c r="X742" i="9"/>
  <c r="X743" i="9"/>
  <c r="X744" i="9"/>
  <c r="X745" i="9"/>
  <c r="X746" i="9"/>
  <c r="X747" i="9"/>
  <c r="X748" i="9"/>
  <c r="X749" i="9"/>
  <c r="X750" i="9"/>
  <c r="X751" i="9"/>
  <c r="X752" i="9"/>
  <c r="X753" i="9"/>
  <c r="X754" i="9"/>
  <c r="X755" i="9"/>
  <c r="X756" i="9"/>
  <c r="X757" i="9"/>
  <c r="X758" i="9"/>
  <c r="X759" i="9"/>
  <c r="X760" i="9"/>
  <c r="X761" i="9"/>
  <c r="X762" i="9"/>
  <c r="X763" i="9"/>
  <c r="X766" i="9"/>
  <c r="X767" i="9"/>
  <c r="X768" i="9"/>
  <c r="X769" i="9"/>
  <c r="X770" i="9"/>
  <c r="X771" i="9"/>
  <c r="X772" i="9"/>
  <c r="X773" i="9"/>
  <c r="X774" i="9"/>
  <c r="X775" i="9"/>
  <c r="X776" i="9"/>
  <c r="X777" i="9"/>
  <c r="X778" i="9"/>
  <c r="X779" i="9"/>
  <c r="X780" i="9"/>
  <c r="X781" i="9"/>
  <c r="X782" i="9"/>
  <c r="X783" i="9"/>
  <c r="X784" i="9"/>
  <c r="X785" i="9"/>
  <c r="X786" i="9"/>
  <c r="X787" i="9"/>
  <c r="X788" i="9"/>
  <c r="X789" i="9"/>
  <c r="X365" i="9"/>
  <c r="X369" i="9"/>
  <c r="X373" i="9"/>
  <c r="X377" i="9"/>
  <c r="X383" i="9"/>
  <c r="X387" i="9"/>
  <c r="X391" i="9"/>
  <c r="X737" i="9"/>
  <c r="X738" i="9"/>
  <c r="X739" i="9"/>
  <c r="X764" i="9"/>
  <c r="X765" i="9"/>
  <c r="X790" i="9"/>
  <c r="X791" i="9"/>
  <c r="X792" i="9"/>
  <c r="X793" i="9"/>
  <c r="X794" i="9"/>
  <c r="X795" i="9"/>
  <c r="X796" i="9"/>
  <c r="X797" i="9"/>
  <c r="X798" i="9"/>
  <c r="X799" i="9"/>
  <c r="X800" i="9"/>
  <c r="X801" i="9"/>
  <c r="X802" i="9"/>
  <c r="X803" i="9"/>
  <c r="X804" i="9"/>
  <c r="X805" i="9"/>
  <c r="X806" i="9"/>
  <c r="X807" i="9"/>
  <c r="X808" i="9"/>
  <c r="X809" i="9"/>
  <c r="X810" i="9"/>
  <c r="X811" i="9"/>
  <c r="X812" i="9"/>
  <c r="X813" i="9"/>
  <c r="X814" i="9"/>
  <c r="X815" i="9"/>
  <c r="X816" i="9"/>
  <c r="X817" i="9"/>
  <c r="X818" i="9"/>
  <c r="X819" i="9"/>
  <c r="X820" i="9"/>
  <c r="X821" i="9"/>
  <c r="X822" i="9"/>
  <c r="X823" i="9"/>
  <c r="X824" i="9"/>
  <c r="X825" i="9"/>
  <c r="X826" i="9"/>
  <c r="X827" i="9"/>
  <c r="X828" i="9"/>
  <c r="X829" i="9"/>
  <c r="X830" i="9"/>
  <c r="X831" i="9"/>
  <c r="X832" i="9"/>
  <c r="X833" i="9"/>
  <c r="X834" i="9"/>
  <c r="X835" i="9"/>
  <c r="X836" i="9"/>
  <c r="X837" i="9"/>
  <c r="X838" i="9"/>
  <c r="X839" i="9"/>
  <c r="X840" i="9"/>
  <c r="X841" i="9"/>
  <c r="X842" i="9"/>
  <c r="X843" i="9"/>
  <c r="X844" i="9"/>
  <c r="X845" i="9"/>
  <c r="X846" i="9"/>
  <c r="X847" i="9"/>
  <c r="X848" i="9"/>
  <c r="X849" i="9"/>
  <c r="X850" i="9"/>
  <c r="X851" i="9"/>
  <c r="X852" i="9"/>
  <c r="X853" i="9"/>
  <c r="X854" i="9"/>
  <c r="X855" i="9"/>
  <c r="X856" i="9"/>
  <c r="X857" i="9"/>
  <c r="X858" i="9"/>
  <c r="X859" i="9"/>
  <c r="X860" i="9"/>
  <c r="X861" i="9"/>
  <c r="X862" i="9"/>
  <c r="X863" i="9"/>
  <c r="X864" i="9"/>
  <c r="X865" i="9"/>
  <c r="X866" i="9"/>
  <c r="X867" i="9"/>
  <c r="X868" i="9"/>
  <c r="X869" i="9"/>
  <c r="X870" i="9"/>
  <c r="X871" i="9"/>
  <c r="X872" i="9"/>
  <c r="X873" i="9"/>
  <c r="X874" i="9"/>
  <c r="X875" i="9"/>
  <c r="X876" i="9"/>
  <c r="X877" i="9"/>
  <c r="X878" i="9"/>
  <c r="X879" i="9"/>
  <c r="X880" i="9"/>
  <c r="X881" i="9"/>
  <c r="X882" i="9"/>
  <c r="X883" i="9"/>
  <c r="X884" i="9"/>
  <c r="X885" i="9"/>
  <c r="X886" i="9"/>
  <c r="X887" i="9"/>
  <c r="X888" i="9"/>
  <c r="X889" i="9"/>
  <c r="X890" i="9"/>
  <c r="X891" i="9"/>
  <c r="X892" i="9"/>
  <c r="X893" i="9"/>
  <c r="X894" i="9"/>
  <c r="X895" i="9"/>
  <c r="X896" i="9"/>
  <c r="X897" i="9"/>
  <c r="X898" i="9"/>
  <c r="X899" i="9"/>
  <c r="X900" i="9"/>
  <c r="X901" i="9"/>
  <c r="X902" i="9"/>
  <c r="X903" i="9"/>
  <c r="X904" i="9"/>
  <c r="X905" i="9"/>
  <c r="X906" i="9"/>
  <c r="X907" i="9"/>
  <c r="X908" i="9"/>
  <c r="X909" i="9"/>
  <c r="X910" i="9"/>
  <c r="X911" i="9"/>
  <c r="X912" i="9"/>
  <c r="X913" i="9"/>
  <c r="X914" i="9"/>
  <c r="X915" i="9"/>
  <c r="X916" i="9"/>
  <c r="X917" i="9"/>
  <c r="X918" i="9"/>
  <c r="X919" i="9"/>
  <c r="X920" i="9"/>
  <c r="X921" i="9"/>
  <c r="X922" i="9"/>
  <c r="X923" i="9"/>
  <c r="X924" i="9"/>
  <c r="X925" i="9"/>
  <c r="X926" i="9"/>
  <c r="X927" i="9"/>
  <c r="X928" i="9"/>
  <c r="X929" i="9"/>
  <c r="X930" i="9"/>
  <c r="X931" i="9"/>
  <c r="X932" i="9"/>
  <c r="X933" i="9"/>
  <c r="X934" i="9"/>
  <c r="X935" i="9"/>
  <c r="X936" i="9"/>
  <c r="X937" i="9"/>
  <c r="X938" i="9"/>
  <c r="X939" i="9"/>
  <c r="X940" i="9"/>
  <c r="X941" i="9"/>
  <c r="X942" i="9"/>
  <c r="X943" i="9"/>
  <c r="X944" i="9"/>
  <c r="X945" i="9"/>
  <c r="X946" i="9"/>
  <c r="X947" i="9"/>
  <c r="X948" i="9"/>
  <c r="X949" i="9"/>
  <c r="X950" i="9"/>
  <c r="X951" i="9"/>
  <c r="X952" i="9"/>
  <c r="X953" i="9"/>
  <c r="X954" i="9"/>
  <c r="X955" i="9"/>
  <c r="X956" i="9"/>
  <c r="X957" i="9"/>
  <c r="X958" i="9"/>
  <c r="X959" i="9"/>
  <c r="X960" i="9"/>
  <c r="X961" i="9"/>
  <c r="X962" i="9"/>
  <c r="X963" i="9"/>
  <c r="X964" i="9"/>
  <c r="X965" i="9"/>
  <c r="X966" i="9"/>
  <c r="X967" i="9"/>
  <c r="X968" i="9"/>
  <c r="X969" i="9"/>
  <c r="X970" i="9"/>
  <c r="X971" i="9"/>
  <c r="X972" i="9"/>
  <c r="X973" i="9"/>
  <c r="X974" i="9"/>
  <c r="X975" i="9"/>
  <c r="X976" i="9"/>
  <c r="X977" i="9"/>
  <c r="X978" i="9"/>
  <c r="X979" i="9"/>
  <c r="X980" i="9"/>
  <c r="X981" i="9"/>
  <c r="X982" i="9"/>
  <c r="X983" i="9"/>
  <c r="X984" i="9"/>
  <c r="X985" i="9"/>
  <c r="X986" i="9"/>
  <c r="X987" i="9"/>
  <c r="X988" i="9"/>
  <c r="X989" i="9"/>
  <c r="X990" i="9"/>
  <c r="X991" i="9"/>
  <c r="X992" i="9"/>
  <c r="X993" i="9"/>
  <c r="X994" i="9"/>
  <c r="X995" i="9"/>
  <c r="X996" i="9"/>
  <c r="X997" i="9"/>
  <c r="X998" i="9"/>
  <c r="X999" i="9"/>
  <c r="X1000" i="9"/>
  <c r="X1001" i="9"/>
  <c r="X1002" i="9"/>
  <c r="X1003" i="9"/>
  <c r="X1004" i="9"/>
  <c r="X1005" i="9"/>
  <c r="X1006" i="9"/>
  <c r="X1007" i="9"/>
  <c r="X1008" i="9"/>
  <c r="X1009" i="9"/>
  <c r="X1010" i="9"/>
  <c r="X1011" i="9"/>
  <c r="X1012" i="9"/>
  <c r="X1013" i="9"/>
  <c r="X1014" i="9"/>
  <c r="X1015" i="9"/>
  <c r="X1016" i="9"/>
  <c r="X1017" i="9"/>
  <c r="X1018" i="9"/>
  <c r="X1019" i="9"/>
  <c r="X1020" i="9"/>
  <c r="X1021" i="9"/>
  <c r="X1022" i="9"/>
  <c r="X1023" i="9"/>
  <c r="X1024" i="9"/>
  <c r="X1025" i="9"/>
  <c r="X1026" i="9"/>
  <c r="X1027" i="9"/>
  <c r="X1028" i="9"/>
  <c r="X1029" i="9"/>
  <c r="X1030" i="9"/>
  <c r="X1031" i="9"/>
  <c r="X1032" i="9"/>
  <c r="X1033" i="9"/>
  <c r="X1034" i="9"/>
  <c r="X1035" i="9"/>
  <c r="X1036" i="9"/>
  <c r="X1037" i="9"/>
  <c r="X1038" i="9"/>
  <c r="X1039" i="9"/>
  <c r="X1040" i="9"/>
  <c r="X1041" i="9"/>
  <c r="X1042" i="9"/>
  <c r="X1043" i="9"/>
  <c r="X1044" i="9"/>
  <c r="X1045" i="9"/>
  <c r="X1046" i="9"/>
  <c r="X1047" i="9"/>
  <c r="X1048" i="9"/>
  <c r="X1049" i="9"/>
  <c r="X1050" i="9"/>
  <c r="X1051" i="9"/>
  <c r="X1052" i="9"/>
  <c r="X1053" i="9"/>
  <c r="X1054" i="9"/>
  <c r="X1055" i="9"/>
  <c r="X1056" i="9"/>
  <c r="X1057" i="9"/>
  <c r="X1058" i="9"/>
  <c r="X1059" i="9"/>
  <c r="X1060" i="9"/>
  <c r="X1061" i="9"/>
  <c r="X1062" i="9"/>
  <c r="X1063" i="9"/>
  <c r="X1064" i="9"/>
  <c r="X1065" i="9"/>
  <c r="X1066" i="9"/>
  <c r="X1067" i="9"/>
  <c r="X1068" i="9"/>
  <c r="X1069" i="9"/>
  <c r="X1070" i="9"/>
  <c r="X1071" i="9"/>
  <c r="X1072" i="9"/>
  <c r="X1073" i="9"/>
  <c r="X1074" i="9"/>
  <c r="X1075" i="9"/>
  <c r="X1076" i="9"/>
  <c r="X1077" i="9"/>
  <c r="X1078" i="9"/>
  <c r="X1079" i="9"/>
  <c r="X1080" i="9"/>
  <c r="X1081" i="9"/>
  <c r="X1082" i="9"/>
  <c r="X1083" i="9"/>
  <c r="X1084" i="9"/>
  <c r="X1085" i="9"/>
  <c r="X1086" i="9"/>
  <c r="X1087" i="9"/>
  <c r="X1088" i="9"/>
  <c r="X1089" i="9"/>
  <c r="X1090" i="9"/>
  <c r="X1091" i="9"/>
  <c r="X1092" i="9"/>
  <c r="X1093" i="9"/>
  <c r="X1094" i="9"/>
  <c r="X1095" i="9"/>
  <c r="X1096" i="9"/>
  <c r="X1097" i="9"/>
  <c r="X1098" i="9"/>
  <c r="X1099" i="9"/>
  <c r="X1100" i="9"/>
  <c r="X1101" i="9"/>
  <c r="X1102" i="9"/>
  <c r="X1103" i="9"/>
  <c r="X1104" i="9"/>
  <c r="X1105" i="9"/>
  <c r="X1106" i="9"/>
  <c r="X1107" i="9"/>
  <c r="X1108" i="9"/>
  <c r="X1109" i="9"/>
  <c r="X1110" i="9"/>
  <c r="X1111" i="9"/>
  <c r="X1112" i="9"/>
  <c r="X1113" i="9"/>
  <c r="X1114" i="9"/>
  <c r="X1115" i="9"/>
  <c r="X1116" i="9"/>
  <c r="X1117" i="9"/>
  <c r="X1118" i="9"/>
  <c r="X1119" i="9"/>
  <c r="X1120" i="9"/>
  <c r="X1121" i="9"/>
  <c r="X1122" i="9"/>
  <c r="X1123" i="9"/>
  <c r="AB722" i="9"/>
  <c r="AC722" i="9"/>
  <c r="AD722" i="9"/>
  <c r="AE722" i="9"/>
  <c r="AB723" i="9"/>
  <c r="AC723" i="9"/>
  <c r="AD723" i="9"/>
  <c r="AE723" i="9"/>
  <c r="AB724" i="9"/>
  <c r="AC724" i="9"/>
  <c r="AD724" i="9"/>
  <c r="AE724" i="9"/>
  <c r="AB725" i="9"/>
  <c r="AC725" i="9"/>
  <c r="AD725" i="9"/>
  <c r="AE725" i="9"/>
  <c r="AB726" i="9"/>
  <c r="AC726" i="9"/>
  <c r="AD726" i="9"/>
  <c r="AE726" i="9"/>
  <c r="AB727" i="9"/>
  <c r="AC727" i="9"/>
  <c r="AD727" i="9"/>
  <c r="AE727" i="9"/>
  <c r="AB728" i="9"/>
  <c r="AC728" i="9"/>
  <c r="AD728" i="9"/>
  <c r="AE728" i="9"/>
  <c r="AB729" i="9"/>
  <c r="AC729" i="9"/>
  <c r="AD729" i="9"/>
  <c r="AE729" i="9"/>
  <c r="AB730" i="9"/>
  <c r="AC730" i="9"/>
  <c r="AD730" i="9"/>
  <c r="AE730" i="9"/>
  <c r="AB731" i="9"/>
  <c r="AC731" i="9"/>
  <c r="AD731" i="9"/>
  <c r="AE731" i="9"/>
  <c r="AB732" i="9"/>
  <c r="AC732" i="9"/>
  <c r="AD732" i="9"/>
  <c r="AE732" i="9"/>
  <c r="AB733" i="9"/>
  <c r="AC733" i="9"/>
  <c r="AD733" i="9"/>
  <c r="AE733" i="9"/>
  <c r="AB734" i="9"/>
  <c r="AC734" i="9"/>
  <c r="AD734" i="9"/>
  <c r="AE734" i="9"/>
  <c r="AB735" i="9"/>
  <c r="AC735" i="9"/>
  <c r="AD735" i="9"/>
  <c r="AE735" i="9"/>
  <c r="AB736" i="9"/>
  <c r="AC736" i="9"/>
  <c r="AD736" i="9"/>
  <c r="AE736" i="9"/>
  <c r="AB737" i="9"/>
  <c r="AC737" i="9"/>
  <c r="AD737" i="9"/>
  <c r="AE737" i="9"/>
  <c r="AB738" i="9"/>
  <c r="AC738" i="9"/>
  <c r="AD738" i="9"/>
  <c r="AE738" i="9"/>
  <c r="AB739" i="9"/>
  <c r="AC739" i="9"/>
  <c r="AD739" i="9"/>
  <c r="AE739" i="9"/>
  <c r="AB764" i="9"/>
  <c r="AC764" i="9"/>
  <c r="AD764" i="9"/>
  <c r="AE764" i="9"/>
  <c r="AB765" i="9"/>
  <c r="AC765" i="9"/>
  <c r="AD765" i="9"/>
  <c r="AE765" i="9"/>
  <c r="R722" i="9"/>
  <c r="S722" i="9" s="1"/>
  <c r="T722" i="9"/>
  <c r="U722" i="9"/>
  <c r="V722" i="9"/>
  <c r="R723" i="9"/>
  <c r="S723" i="9" s="1"/>
  <c r="T723" i="9"/>
  <c r="U723" i="9"/>
  <c r="V723" i="9"/>
  <c r="R724" i="9"/>
  <c r="S724" i="9" s="1"/>
  <c r="T724" i="9"/>
  <c r="U724" i="9"/>
  <c r="V724" i="9"/>
  <c r="R725" i="9"/>
  <c r="S725" i="9" s="1"/>
  <c r="T725" i="9"/>
  <c r="U725" i="9"/>
  <c r="V725" i="9"/>
  <c r="R726" i="9"/>
  <c r="S726" i="9" s="1"/>
  <c r="T726" i="9"/>
  <c r="U726" i="9"/>
  <c r="V726" i="9"/>
  <c r="R727" i="9"/>
  <c r="S727" i="9" s="1"/>
  <c r="T727" i="9"/>
  <c r="U727" i="9"/>
  <c r="V727" i="9"/>
  <c r="R728" i="9"/>
  <c r="S728" i="9" s="1"/>
  <c r="T728" i="9"/>
  <c r="U728" i="9"/>
  <c r="V728" i="9"/>
  <c r="R729" i="9"/>
  <c r="S729" i="9" s="1"/>
  <c r="T729" i="9"/>
  <c r="U729" i="9"/>
  <c r="V729" i="9"/>
  <c r="R730" i="9"/>
  <c r="S730" i="9" s="1"/>
  <c r="T730" i="9"/>
  <c r="U730" i="9"/>
  <c r="V730" i="9"/>
  <c r="R731" i="9"/>
  <c r="S731" i="9" s="1"/>
  <c r="T731" i="9"/>
  <c r="U731" i="9"/>
  <c r="V731" i="9"/>
  <c r="R732" i="9"/>
  <c r="S732" i="9" s="1"/>
  <c r="T732" i="9"/>
  <c r="U732" i="9"/>
  <c r="V732" i="9"/>
  <c r="R733" i="9"/>
  <c r="S733" i="9" s="1"/>
  <c r="T733" i="9"/>
  <c r="U733" i="9"/>
  <c r="V733" i="9"/>
  <c r="R734" i="9"/>
  <c r="S734" i="9" s="1"/>
  <c r="T734" i="9"/>
  <c r="U734" i="9"/>
  <c r="V734" i="9"/>
  <c r="R735" i="9"/>
  <c r="S735" i="9" s="1"/>
  <c r="T735" i="9"/>
  <c r="U735" i="9"/>
  <c r="V735" i="9"/>
  <c r="R736" i="9"/>
  <c r="S736" i="9" s="1"/>
  <c r="T736" i="9"/>
  <c r="U736" i="9"/>
  <c r="V736" i="9"/>
  <c r="R737" i="9"/>
  <c r="S737" i="9" s="1"/>
  <c r="T737" i="9"/>
  <c r="U737" i="9"/>
  <c r="V737" i="9"/>
  <c r="R738" i="9"/>
  <c r="S738" i="9" s="1"/>
  <c r="T738" i="9"/>
  <c r="U738" i="9"/>
  <c r="V738" i="9"/>
  <c r="R739" i="9"/>
  <c r="S739" i="9" s="1"/>
  <c r="T739" i="9"/>
  <c r="U739" i="9"/>
  <c r="V739" i="9"/>
  <c r="R764" i="9"/>
  <c r="S764" i="9" s="1"/>
  <c r="T764" i="9"/>
  <c r="U764" i="9"/>
  <c r="V764" i="9"/>
  <c r="R765" i="9"/>
  <c r="S765" i="9" s="1"/>
  <c r="T765" i="9"/>
  <c r="U765" i="9"/>
  <c r="V765" i="9"/>
  <c r="X722" i="9"/>
  <c r="X723" i="9"/>
  <c r="X724" i="9"/>
  <c r="X725" i="9"/>
  <c r="X726" i="9"/>
  <c r="X727" i="9"/>
  <c r="X728" i="9"/>
  <c r="X729" i="9"/>
  <c r="X730" i="9"/>
  <c r="X731" i="9"/>
  <c r="X732" i="9"/>
  <c r="X733" i="9"/>
  <c r="X734" i="9"/>
  <c r="X735" i="9"/>
  <c r="X736" i="9"/>
  <c r="X389" i="9"/>
  <c r="X390" i="9"/>
  <c r="X361" i="9"/>
  <c r="X392" i="9"/>
  <c r="X393" i="9"/>
  <c r="X394" i="9"/>
  <c r="X395" i="9"/>
  <c r="X396" i="9"/>
  <c r="X397" i="9"/>
  <c r="X398" i="9"/>
  <c r="X399" i="9"/>
  <c r="X400" i="9"/>
  <c r="X401" i="9"/>
  <c r="X402" i="9"/>
  <c r="X403" i="9"/>
  <c r="X404" i="9"/>
  <c r="X405" i="9"/>
  <c r="X406" i="9"/>
  <c r="X407" i="9"/>
  <c r="X408" i="9"/>
  <c r="X409" i="9"/>
  <c r="X410" i="9"/>
  <c r="X411" i="9"/>
  <c r="X412" i="9"/>
  <c r="X413" i="9"/>
  <c r="X414" i="9"/>
  <c r="X415" i="9"/>
  <c r="X416" i="9"/>
  <c r="X417" i="9"/>
  <c r="X418" i="9"/>
  <c r="X419" i="9"/>
  <c r="X420" i="9"/>
  <c r="X421" i="9"/>
  <c r="X422" i="9"/>
  <c r="X423" i="9"/>
  <c r="X424" i="9"/>
  <c r="X425" i="9"/>
  <c r="X426" i="9"/>
  <c r="X427" i="9"/>
  <c r="X428" i="9"/>
  <c r="X429" i="9"/>
  <c r="X430" i="9"/>
  <c r="X431" i="9"/>
  <c r="X432" i="9"/>
  <c r="X433" i="9"/>
  <c r="X434" i="9"/>
  <c r="X435" i="9"/>
  <c r="X436" i="9"/>
  <c r="X437" i="9"/>
  <c r="X438" i="9"/>
  <c r="X439" i="9"/>
  <c r="X440" i="9"/>
  <c r="X441" i="9"/>
  <c r="X442" i="9"/>
  <c r="X443" i="9"/>
  <c r="X444" i="9"/>
  <c r="X445" i="9"/>
  <c r="X446" i="9"/>
  <c r="X447" i="9"/>
  <c r="X448" i="9"/>
  <c r="X449" i="9"/>
  <c r="X450" i="9"/>
  <c r="X451" i="9"/>
  <c r="X452" i="9"/>
  <c r="X453" i="9"/>
  <c r="X454" i="9"/>
  <c r="X455" i="9"/>
  <c r="X456" i="9"/>
  <c r="X457" i="9"/>
  <c r="X458" i="9"/>
  <c r="X459" i="9"/>
  <c r="X460" i="9"/>
  <c r="X461" i="9"/>
  <c r="X462" i="9"/>
  <c r="X463" i="9"/>
  <c r="X464" i="9"/>
  <c r="X465" i="9"/>
  <c r="X466" i="9"/>
  <c r="X467" i="9"/>
  <c r="X468" i="9"/>
  <c r="X469" i="9"/>
  <c r="X470" i="9"/>
  <c r="X471" i="9"/>
  <c r="X472" i="9"/>
  <c r="X473" i="9"/>
  <c r="X474" i="9"/>
  <c r="X475" i="9"/>
  <c r="X476" i="9"/>
  <c r="X477" i="9"/>
  <c r="X478" i="9"/>
  <c r="X479" i="9"/>
  <c r="X480" i="9"/>
  <c r="X481" i="9"/>
  <c r="X482" i="9"/>
  <c r="X483" i="9"/>
  <c r="X484" i="9"/>
  <c r="X485" i="9"/>
  <c r="X486" i="9"/>
  <c r="X487" i="9"/>
  <c r="X488" i="9"/>
  <c r="X489" i="9"/>
  <c r="X490" i="9"/>
  <c r="X491" i="9"/>
  <c r="X492" i="9"/>
  <c r="X493" i="9"/>
  <c r="X494" i="9"/>
  <c r="X495" i="9"/>
  <c r="X496" i="9"/>
  <c r="X497" i="9"/>
  <c r="X498" i="9"/>
  <c r="X499" i="9"/>
  <c r="X500" i="9"/>
  <c r="X501" i="9"/>
  <c r="X502" i="9"/>
  <c r="X503" i="9"/>
  <c r="X504" i="9"/>
  <c r="X505" i="9"/>
  <c r="X506" i="9"/>
  <c r="X507" i="9"/>
  <c r="X508" i="9"/>
  <c r="X509" i="9"/>
  <c r="X510" i="9"/>
  <c r="X511" i="9"/>
  <c r="X512" i="9"/>
  <c r="X513" i="9"/>
  <c r="X514" i="9"/>
  <c r="X515" i="9"/>
  <c r="X516" i="9"/>
  <c r="X517" i="9"/>
  <c r="X518" i="9"/>
  <c r="X519" i="9"/>
  <c r="X520" i="9"/>
  <c r="X521" i="9"/>
  <c r="X522" i="9"/>
  <c r="X523" i="9"/>
  <c r="X524" i="9"/>
  <c r="X525" i="9"/>
  <c r="X526" i="9"/>
  <c r="X527" i="9"/>
  <c r="X528" i="9"/>
  <c r="X529" i="9"/>
  <c r="X530" i="9"/>
  <c r="X531" i="9"/>
  <c r="X532" i="9"/>
  <c r="X533" i="9"/>
  <c r="X534" i="9"/>
  <c r="X535" i="9"/>
  <c r="X536" i="9"/>
  <c r="X537" i="9"/>
  <c r="X538" i="9"/>
  <c r="X539" i="9"/>
  <c r="X540" i="9"/>
  <c r="X541" i="9"/>
  <c r="X542" i="9"/>
  <c r="X543" i="9"/>
  <c r="X544" i="9"/>
  <c r="X545" i="9"/>
  <c r="X546" i="9"/>
  <c r="X547" i="9"/>
  <c r="X548" i="9"/>
  <c r="X549" i="9"/>
  <c r="X550" i="9"/>
  <c r="X551" i="9"/>
  <c r="X552" i="9"/>
  <c r="X553" i="9"/>
  <c r="X554" i="9"/>
  <c r="X555" i="9"/>
  <c r="X556" i="9"/>
  <c r="X557" i="9"/>
  <c r="X558" i="9"/>
  <c r="X559" i="9"/>
  <c r="X560" i="9"/>
  <c r="X561" i="9"/>
  <c r="X562" i="9"/>
  <c r="X563" i="9"/>
  <c r="X564" i="9"/>
  <c r="X565" i="9"/>
  <c r="X566" i="9"/>
  <c r="X567" i="9"/>
  <c r="X568" i="9"/>
  <c r="X569" i="9"/>
  <c r="X570" i="9"/>
  <c r="X571" i="9"/>
  <c r="X572" i="9"/>
  <c r="X573" i="9"/>
  <c r="X574" i="9"/>
  <c r="X575" i="9"/>
  <c r="X576" i="9"/>
  <c r="X577" i="9"/>
  <c r="X578" i="9"/>
  <c r="X579" i="9"/>
  <c r="X580" i="9"/>
  <c r="X581" i="9"/>
  <c r="X582" i="9"/>
  <c r="X583" i="9"/>
  <c r="X584" i="9"/>
  <c r="X585" i="9"/>
  <c r="X586" i="9"/>
  <c r="X587" i="9"/>
  <c r="X588" i="9"/>
  <c r="X589" i="9"/>
  <c r="X590" i="9"/>
  <c r="X591" i="9"/>
  <c r="X592" i="9"/>
  <c r="X593" i="9"/>
  <c r="X594" i="9"/>
  <c r="X595" i="9"/>
  <c r="X596" i="9"/>
  <c r="X597" i="9"/>
  <c r="X598" i="9"/>
  <c r="X599" i="9"/>
  <c r="X600" i="9"/>
  <c r="X601" i="9"/>
  <c r="X602" i="9"/>
  <c r="X603" i="9"/>
  <c r="X604" i="9"/>
  <c r="X605" i="9"/>
  <c r="X606" i="9"/>
  <c r="X607" i="9"/>
  <c r="X608" i="9"/>
  <c r="X609" i="9"/>
  <c r="X610" i="9"/>
  <c r="X611" i="9"/>
  <c r="X612" i="9"/>
  <c r="X613" i="9"/>
  <c r="X614" i="9"/>
  <c r="X615" i="9"/>
  <c r="X616" i="9"/>
  <c r="X617" i="9"/>
  <c r="X618" i="9"/>
  <c r="X619" i="9"/>
  <c r="X620" i="9"/>
  <c r="X621" i="9"/>
  <c r="X622" i="9"/>
  <c r="X623" i="9"/>
  <c r="X624" i="9"/>
  <c r="X625" i="9"/>
  <c r="X626" i="9"/>
  <c r="X627" i="9"/>
  <c r="X628" i="9"/>
  <c r="X357" i="9"/>
  <c r="X629" i="9"/>
  <c r="X630" i="9"/>
  <c r="X631" i="9"/>
  <c r="X632" i="9"/>
  <c r="X633" i="9"/>
  <c r="X634" i="9"/>
  <c r="X635" i="9"/>
  <c r="X636" i="9"/>
  <c r="X637" i="9"/>
  <c r="X638" i="9"/>
  <c r="X639" i="9"/>
  <c r="X640" i="9"/>
  <c r="X641" i="9"/>
  <c r="X642" i="9"/>
  <c r="X643" i="9"/>
  <c r="X644" i="9"/>
  <c r="X645" i="9"/>
  <c r="X646" i="9"/>
  <c r="X647" i="9"/>
  <c r="X648" i="9"/>
  <c r="X649" i="9"/>
  <c r="X650" i="9"/>
  <c r="X651" i="9"/>
  <c r="X652" i="9"/>
  <c r="X653" i="9"/>
  <c r="X654" i="9"/>
  <c r="X655" i="9"/>
  <c r="X656" i="9"/>
  <c r="X657" i="9"/>
  <c r="X658" i="9"/>
  <c r="X659" i="9"/>
  <c r="X660" i="9"/>
  <c r="X661" i="9"/>
  <c r="X662" i="9"/>
  <c r="X663" i="9"/>
  <c r="X664" i="9"/>
  <c r="X665" i="9"/>
  <c r="X666" i="9"/>
  <c r="X667" i="9"/>
  <c r="X668" i="9"/>
  <c r="X669" i="9"/>
  <c r="X670" i="9"/>
  <c r="X671" i="9"/>
  <c r="X672" i="9"/>
  <c r="X673" i="9"/>
  <c r="X674" i="9"/>
  <c r="X675" i="9"/>
  <c r="X676" i="9"/>
  <c r="X677" i="9"/>
  <c r="X678" i="9"/>
  <c r="X679" i="9"/>
  <c r="X680" i="9"/>
  <c r="X681" i="9"/>
  <c r="X682" i="9"/>
  <c r="X683" i="9"/>
  <c r="X684" i="9"/>
  <c r="X685" i="9"/>
  <c r="X686" i="9"/>
  <c r="X687" i="9"/>
  <c r="X688" i="9"/>
  <c r="X689" i="9"/>
  <c r="X690" i="9"/>
  <c r="X691" i="9"/>
  <c r="X692" i="9"/>
  <c r="X693" i="9"/>
  <c r="X694" i="9"/>
  <c r="X695" i="9"/>
  <c r="X696" i="9"/>
  <c r="X697" i="9"/>
  <c r="X698" i="9"/>
  <c r="X699" i="9"/>
  <c r="X700" i="9"/>
  <c r="X701" i="9"/>
  <c r="X702" i="9"/>
  <c r="X703" i="9"/>
  <c r="X704" i="9"/>
  <c r="X705" i="9"/>
  <c r="X706" i="9"/>
  <c r="X707" i="9"/>
  <c r="X708" i="9"/>
  <c r="X709" i="9"/>
  <c r="X710" i="9"/>
  <c r="X711" i="9"/>
  <c r="X712" i="9"/>
  <c r="X713" i="9"/>
  <c r="X714" i="9"/>
  <c r="X715" i="9"/>
  <c r="X716" i="9"/>
  <c r="X717" i="9"/>
  <c r="X718" i="9"/>
  <c r="X719" i="9"/>
  <c r="X720" i="9"/>
  <c r="X721" i="9"/>
  <c r="Y3" i="9"/>
  <c r="Y4" i="9"/>
  <c r="Y5" i="9"/>
  <c r="Y6" i="9"/>
  <c r="Y2" i="9"/>
  <c r="R353" i="9"/>
  <c r="S353" i="9" s="1"/>
  <c r="T353" i="9"/>
  <c r="U353" i="9"/>
  <c r="V353" i="9"/>
  <c r="X353" i="9"/>
  <c r="AB353" i="9"/>
  <c r="AC353" i="9"/>
  <c r="AD353" i="9"/>
  <c r="AE353" i="9"/>
  <c r="R384" i="9"/>
  <c r="S384" i="9" s="1"/>
  <c r="T384" i="9"/>
  <c r="U384" i="9"/>
  <c r="V384" i="9"/>
  <c r="X384" i="9"/>
  <c r="AB384" i="9"/>
  <c r="AC384" i="9"/>
  <c r="AD384" i="9"/>
  <c r="AE384" i="9"/>
  <c r="R385" i="9"/>
  <c r="S385" i="9" s="1"/>
  <c r="T385" i="9"/>
  <c r="U385" i="9"/>
  <c r="V385" i="9"/>
  <c r="X385" i="9"/>
  <c r="AB385" i="9"/>
  <c r="AC385" i="9"/>
  <c r="AD385" i="9"/>
  <c r="AE385" i="9"/>
  <c r="R386" i="9"/>
  <c r="S386" i="9" s="1"/>
  <c r="T386" i="9"/>
  <c r="U386" i="9"/>
  <c r="V386" i="9"/>
  <c r="X386" i="9"/>
  <c r="AB386" i="9"/>
  <c r="AC386" i="9"/>
  <c r="AD386" i="9"/>
  <c r="AE386" i="9"/>
  <c r="R356" i="9"/>
  <c r="S356" i="9" s="1"/>
  <c r="T356" i="9"/>
  <c r="U356" i="9"/>
  <c r="V356" i="9"/>
  <c r="X356" i="9"/>
  <c r="AB356" i="9"/>
  <c r="AC356" i="9"/>
  <c r="AD356" i="9"/>
  <c r="AE356" i="9"/>
  <c r="R388" i="9"/>
  <c r="S388" i="9" s="1"/>
  <c r="T388" i="9"/>
  <c r="U388" i="9"/>
  <c r="V388" i="9"/>
  <c r="X388" i="9"/>
  <c r="AB388" i="9"/>
  <c r="AC388" i="9"/>
  <c r="AD388" i="9"/>
  <c r="AE388" i="9"/>
  <c r="R389" i="9"/>
  <c r="S389" i="9" s="1"/>
  <c r="T389" i="9"/>
  <c r="U389" i="9"/>
  <c r="V389" i="9"/>
  <c r="AB389" i="9"/>
  <c r="AC389" i="9"/>
  <c r="AD389" i="9"/>
  <c r="AE389" i="9"/>
  <c r="R390" i="9"/>
  <c r="S390" i="9" s="1"/>
  <c r="T390" i="9"/>
  <c r="U390" i="9"/>
  <c r="V390" i="9"/>
  <c r="AB390" i="9"/>
  <c r="AC390" i="9"/>
  <c r="AD390" i="9"/>
  <c r="AE390" i="9"/>
  <c r="R381" i="9"/>
  <c r="S381" i="9" s="1"/>
  <c r="T381" i="9"/>
  <c r="U381" i="9"/>
  <c r="V381" i="9"/>
  <c r="X381" i="9"/>
  <c r="AB381" i="9"/>
  <c r="AC381" i="9"/>
  <c r="AD381" i="9"/>
  <c r="AE381" i="9"/>
  <c r="R382" i="9"/>
  <c r="S382" i="9" s="1"/>
  <c r="T382" i="9"/>
  <c r="U382" i="9"/>
  <c r="V382" i="9"/>
  <c r="X382" i="9"/>
  <c r="AB382" i="9"/>
  <c r="AC382" i="9"/>
  <c r="AD382" i="9"/>
  <c r="AE382" i="9"/>
  <c r="X3" i="9"/>
  <c r="X4" i="9"/>
  <c r="X5" i="9"/>
  <c r="X6" i="9"/>
  <c r="X7" i="9"/>
  <c r="X8" i="9"/>
  <c r="X9" i="9"/>
  <c r="X10" i="9"/>
  <c r="X11" i="9"/>
  <c r="X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X37" i="9"/>
  <c r="X38" i="9"/>
  <c r="X39" i="9"/>
  <c r="X40" i="9"/>
  <c r="X41" i="9"/>
  <c r="X42" i="9"/>
  <c r="X43" i="9"/>
  <c r="X44" i="9"/>
  <c r="X45" i="9"/>
  <c r="X46" i="9"/>
  <c r="X47" i="9"/>
  <c r="X48" i="9"/>
  <c r="X49" i="9"/>
  <c r="X50" i="9"/>
  <c r="X51" i="9"/>
  <c r="X52" i="9"/>
  <c r="X53" i="9"/>
  <c r="X54" i="9"/>
  <c r="X55" i="9"/>
  <c r="X56" i="9"/>
  <c r="X57" i="9"/>
  <c r="X58" i="9"/>
  <c r="X59" i="9"/>
  <c r="X60" i="9"/>
  <c r="X61" i="9"/>
  <c r="X62" i="9"/>
  <c r="X63" i="9"/>
  <c r="X64" i="9"/>
  <c r="X65" i="9"/>
  <c r="X66" i="9"/>
  <c r="X67" i="9"/>
  <c r="X68" i="9"/>
  <c r="X69" i="9"/>
  <c r="X70" i="9"/>
  <c r="X71" i="9"/>
  <c r="X72" i="9"/>
  <c r="X73" i="9"/>
  <c r="X74" i="9"/>
  <c r="X75" i="9"/>
  <c r="X76" i="9"/>
  <c r="X77" i="9"/>
  <c r="X78" i="9"/>
  <c r="X79" i="9"/>
  <c r="X80" i="9"/>
  <c r="X81" i="9"/>
  <c r="X82" i="9"/>
  <c r="X83" i="9"/>
  <c r="X84" i="9"/>
  <c r="X85" i="9"/>
  <c r="X86" i="9"/>
  <c r="X87" i="9"/>
  <c r="X88" i="9"/>
  <c r="X89" i="9"/>
  <c r="X90" i="9"/>
  <c r="X91" i="9"/>
  <c r="X92" i="9"/>
  <c r="X93" i="9"/>
  <c r="X94" i="9"/>
  <c r="X95" i="9"/>
  <c r="X96" i="9"/>
  <c r="X97" i="9"/>
  <c r="X98" i="9"/>
  <c r="X99" i="9"/>
  <c r="X100" i="9"/>
  <c r="X101" i="9"/>
  <c r="X102" i="9"/>
  <c r="X103" i="9"/>
  <c r="X104" i="9"/>
  <c r="X105" i="9"/>
  <c r="X106" i="9"/>
  <c r="X107" i="9"/>
  <c r="X108" i="9"/>
  <c r="X109" i="9"/>
  <c r="X110" i="9"/>
  <c r="X111" i="9"/>
  <c r="X112" i="9"/>
  <c r="X113" i="9"/>
  <c r="X114" i="9"/>
  <c r="X115" i="9"/>
  <c r="X116" i="9"/>
  <c r="X117" i="9"/>
  <c r="X118" i="9"/>
  <c r="X119" i="9"/>
  <c r="X120" i="9"/>
  <c r="X121" i="9"/>
  <c r="X122" i="9"/>
  <c r="X123" i="9"/>
  <c r="X124" i="9"/>
  <c r="X125" i="9"/>
  <c r="X126" i="9"/>
  <c r="X127" i="9"/>
  <c r="X128" i="9"/>
  <c r="X129" i="9"/>
  <c r="X130" i="9"/>
  <c r="X131" i="9"/>
  <c r="X132" i="9"/>
  <c r="X133" i="9"/>
  <c r="X134" i="9"/>
  <c r="X135" i="9"/>
  <c r="X136" i="9"/>
  <c r="X137" i="9"/>
  <c r="X138" i="9"/>
  <c r="X139" i="9"/>
  <c r="X140" i="9"/>
  <c r="X141" i="9"/>
  <c r="X142" i="9"/>
  <c r="X143" i="9"/>
  <c r="X144" i="9"/>
  <c r="X145" i="9"/>
  <c r="X146" i="9"/>
  <c r="X147" i="9"/>
  <c r="X148" i="9"/>
  <c r="X149" i="9"/>
  <c r="X150" i="9"/>
  <c r="X151" i="9"/>
  <c r="X152" i="9"/>
  <c r="X153" i="9"/>
  <c r="X154" i="9"/>
  <c r="X155" i="9"/>
  <c r="X156" i="9"/>
  <c r="X157" i="9"/>
  <c r="X158" i="9"/>
  <c r="X159" i="9"/>
  <c r="X160" i="9"/>
  <c r="X161" i="9"/>
  <c r="X162" i="9"/>
  <c r="X163" i="9"/>
  <c r="X164" i="9"/>
  <c r="X165" i="9"/>
  <c r="X166" i="9"/>
  <c r="X167" i="9"/>
  <c r="X168" i="9"/>
  <c r="X169" i="9"/>
  <c r="X170" i="9"/>
  <c r="X171" i="9"/>
  <c r="X172" i="9"/>
  <c r="X173" i="9"/>
  <c r="X174" i="9"/>
  <c r="X175" i="9"/>
  <c r="X176" i="9"/>
  <c r="X177" i="9"/>
  <c r="X178" i="9"/>
  <c r="X179" i="9"/>
  <c r="X180" i="9"/>
  <c r="X181" i="9"/>
  <c r="X182" i="9"/>
  <c r="X183" i="9"/>
  <c r="X184" i="9"/>
  <c r="X185" i="9"/>
  <c r="X186" i="9"/>
  <c r="X187" i="9"/>
  <c r="X188" i="9"/>
  <c r="X189" i="9"/>
  <c r="X190" i="9"/>
  <c r="X191" i="9"/>
  <c r="X192" i="9"/>
  <c r="X193" i="9"/>
  <c r="X194" i="9"/>
  <c r="X195" i="9"/>
  <c r="X196" i="9"/>
  <c r="X197" i="9"/>
  <c r="X198" i="9"/>
  <c r="X199" i="9"/>
  <c r="X200" i="9"/>
  <c r="X201" i="9"/>
  <c r="X202" i="9"/>
  <c r="X203" i="9"/>
  <c r="X204" i="9"/>
  <c r="X205" i="9"/>
  <c r="X206" i="9"/>
  <c r="X207" i="9"/>
  <c r="X208" i="9"/>
  <c r="X209" i="9"/>
  <c r="X210" i="9"/>
  <c r="X211" i="9"/>
  <c r="X212" i="9"/>
  <c r="X213" i="9"/>
  <c r="X214" i="9"/>
  <c r="X215" i="9"/>
  <c r="X216" i="9"/>
  <c r="X217" i="9"/>
  <c r="X218" i="9"/>
  <c r="X219" i="9"/>
  <c r="X220" i="9"/>
  <c r="X221" i="9"/>
  <c r="X222" i="9"/>
  <c r="X223" i="9"/>
  <c r="X224" i="9"/>
  <c r="X225" i="9"/>
  <c r="X226" i="9"/>
  <c r="X227" i="9"/>
  <c r="X228" i="9"/>
  <c r="X229" i="9"/>
  <c r="X230" i="9"/>
  <c r="X231" i="9"/>
  <c r="X232" i="9"/>
  <c r="X233" i="9"/>
  <c r="X234" i="9"/>
  <c r="X235" i="9"/>
  <c r="X236" i="9"/>
  <c r="X237" i="9"/>
  <c r="X238" i="9"/>
  <c r="X239" i="9"/>
  <c r="X240" i="9"/>
  <c r="X241" i="9"/>
  <c r="X242" i="9"/>
  <c r="X243" i="9"/>
  <c r="X244" i="9"/>
  <c r="X245" i="9"/>
  <c r="X246" i="9"/>
  <c r="X247" i="9"/>
  <c r="X248" i="9"/>
  <c r="X249" i="9"/>
  <c r="X250" i="9"/>
  <c r="X251" i="9"/>
  <c r="X252" i="9"/>
  <c r="X253" i="9"/>
  <c r="X254" i="9"/>
  <c r="X255" i="9"/>
  <c r="X256" i="9"/>
  <c r="X257" i="9"/>
  <c r="X258" i="9"/>
  <c r="X259" i="9"/>
  <c r="X260" i="9"/>
  <c r="X261" i="9"/>
  <c r="X262" i="9"/>
  <c r="X263" i="9"/>
  <c r="X264" i="9"/>
  <c r="X265" i="9"/>
  <c r="X266" i="9"/>
  <c r="X267" i="9"/>
  <c r="X268" i="9"/>
  <c r="X269" i="9"/>
  <c r="X270" i="9"/>
  <c r="X271" i="9"/>
  <c r="X272" i="9"/>
  <c r="X273" i="9"/>
  <c r="X274" i="9"/>
  <c r="X275" i="9"/>
  <c r="X276" i="9"/>
  <c r="X277" i="9"/>
  <c r="X278" i="9"/>
  <c r="X279" i="9"/>
  <c r="X280" i="9"/>
  <c r="X281" i="9"/>
  <c r="X282" i="9"/>
  <c r="X283" i="9"/>
  <c r="X284" i="9"/>
  <c r="X285" i="9"/>
  <c r="X286" i="9"/>
  <c r="X287" i="9"/>
  <c r="X288" i="9"/>
  <c r="X289" i="9"/>
  <c r="X290" i="9"/>
  <c r="X291" i="9"/>
  <c r="X292" i="9"/>
  <c r="X293" i="9"/>
  <c r="X294" i="9"/>
  <c r="X295" i="9"/>
  <c r="X296" i="9"/>
  <c r="X297" i="9"/>
  <c r="X298" i="9"/>
  <c r="X299" i="9"/>
  <c r="X300" i="9"/>
  <c r="X301" i="9"/>
  <c r="X302" i="9"/>
  <c r="X303" i="9"/>
  <c r="X304" i="9"/>
  <c r="X305" i="9"/>
  <c r="X306" i="9"/>
  <c r="X307" i="9"/>
  <c r="X308" i="9"/>
  <c r="X309" i="9"/>
  <c r="X310" i="9"/>
  <c r="X311" i="9"/>
  <c r="X312" i="9"/>
  <c r="X313" i="9"/>
  <c r="X314" i="9"/>
  <c r="X315" i="9"/>
  <c r="X316" i="9"/>
  <c r="X317" i="9"/>
  <c r="X318" i="9"/>
  <c r="X319" i="9"/>
  <c r="X320" i="9"/>
  <c r="X321" i="9"/>
  <c r="X322" i="9"/>
  <c r="X323" i="9"/>
  <c r="X324" i="9"/>
  <c r="X325" i="9"/>
  <c r="X326" i="9"/>
  <c r="X327" i="9"/>
  <c r="X328" i="9"/>
  <c r="X329" i="9"/>
  <c r="X330" i="9"/>
  <c r="X331" i="9"/>
  <c r="X332" i="9"/>
  <c r="X333" i="9"/>
  <c r="X334" i="9"/>
  <c r="X335" i="9"/>
  <c r="X336" i="9"/>
  <c r="X337" i="9"/>
  <c r="X338" i="9"/>
  <c r="X339" i="9"/>
  <c r="X340" i="9"/>
  <c r="X341" i="9"/>
  <c r="X342" i="9"/>
  <c r="X343" i="9"/>
  <c r="X344" i="9"/>
  <c r="X345" i="9"/>
  <c r="X346" i="9"/>
  <c r="X347" i="9"/>
  <c r="X348" i="9"/>
  <c r="X349" i="9"/>
  <c r="X350" i="9"/>
  <c r="X351" i="9"/>
  <c r="X352" i="9"/>
  <c r="X360" i="9"/>
  <c r="X364" i="9"/>
  <c r="X368" i="9"/>
  <c r="X372" i="9"/>
  <c r="X376" i="9"/>
  <c r="X380" i="9"/>
  <c r="U391" i="9"/>
  <c r="T391" i="9"/>
  <c r="U387" i="9"/>
  <c r="T387" i="9"/>
  <c r="U383" i="9"/>
  <c r="T383" i="9"/>
  <c r="U377" i="9"/>
  <c r="T377" i="9"/>
  <c r="U373" i="9"/>
  <c r="T373" i="9"/>
  <c r="U369" i="9"/>
  <c r="T369" i="9"/>
  <c r="U365" i="9"/>
  <c r="T365" i="9"/>
  <c r="U361" i="9"/>
  <c r="T361" i="9"/>
  <c r="O377" i="9"/>
  <c r="N377" i="9"/>
  <c r="O373" i="9"/>
  <c r="N373" i="9"/>
  <c r="O369" i="9"/>
  <c r="N369" i="9" s="1"/>
  <c r="O365" i="9"/>
  <c r="N365" i="9" s="1"/>
  <c r="O361" i="9"/>
  <c r="N361" i="9" s="1"/>
  <c r="O356" i="9"/>
  <c r="N356" i="9" s="1"/>
  <c r="O353" i="9"/>
  <c r="N353" i="9" s="1"/>
  <c r="A377" i="9"/>
  <c r="A373" i="9"/>
  <c r="A369" i="9"/>
  <c r="A365" i="9"/>
  <c r="A361" i="9"/>
  <c r="A356" i="9"/>
  <c r="A353" i="9"/>
  <c r="A391" i="9"/>
  <c r="R5514" i="9" l="1"/>
  <c r="S5514" i="9" s="1"/>
  <c r="T5514" i="9"/>
  <c r="U5514" i="9"/>
  <c r="V5514" i="9"/>
  <c r="AB5514" i="9"/>
  <c r="AC5514" i="9"/>
  <c r="AD5514" i="9"/>
  <c r="AE5514" i="9"/>
  <c r="R5515" i="9"/>
  <c r="S5515" i="9" s="1"/>
  <c r="T5515" i="9"/>
  <c r="U5515" i="9"/>
  <c r="V5515" i="9"/>
  <c r="AB5515" i="9"/>
  <c r="AC5515" i="9"/>
  <c r="AD5515" i="9"/>
  <c r="AE5515" i="9"/>
  <c r="R5516" i="9"/>
  <c r="S5516" i="9" s="1"/>
  <c r="T5516" i="9"/>
  <c r="U5516" i="9"/>
  <c r="V5516" i="9"/>
  <c r="AB5516" i="9"/>
  <c r="AC5516" i="9"/>
  <c r="AD5516" i="9"/>
  <c r="AE5516" i="9"/>
  <c r="R5517" i="9"/>
  <c r="S5517" i="9" s="1"/>
  <c r="T5517" i="9"/>
  <c r="U5517" i="9"/>
  <c r="V5517" i="9"/>
  <c r="AB5517" i="9"/>
  <c r="AC5517" i="9"/>
  <c r="AD5517" i="9"/>
  <c r="AE5517" i="9"/>
  <c r="R5518" i="9"/>
  <c r="S5518" i="9" s="1"/>
  <c r="T5518" i="9"/>
  <c r="U5518" i="9"/>
  <c r="V5518" i="9"/>
  <c r="AB5518" i="9"/>
  <c r="AC5518" i="9"/>
  <c r="AD5518" i="9"/>
  <c r="AE5518" i="9"/>
  <c r="R5519" i="9"/>
  <c r="S5519" i="9" s="1"/>
  <c r="T5519" i="9"/>
  <c r="U5519" i="9"/>
  <c r="V5519" i="9"/>
  <c r="AB5519" i="9"/>
  <c r="AC5519" i="9"/>
  <c r="AD5519" i="9"/>
  <c r="AE5519" i="9"/>
  <c r="R5520" i="9"/>
  <c r="S5520" i="9" s="1"/>
  <c r="T5520" i="9"/>
  <c r="U5520" i="9"/>
  <c r="V5520" i="9"/>
  <c r="AB5520" i="9"/>
  <c r="AC5520" i="9"/>
  <c r="AD5520" i="9"/>
  <c r="AE5520" i="9"/>
  <c r="R5521" i="9"/>
  <c r="S5521" i="9" s="1"/>
  <c r="T5521" i="9"/>
  <c r="U5521" i="9"/>
  <c r="V5521" i="9"/>
  <c r="AB5521" i="9"/>
  <c r="AC5521" i="9"/>
  <c r="AD5521" i="9"/>
  <c r="AE5521" i="9"/>
  <c r="R5522" i="9"/>
  <c r="S5522" i="9" s="1"/>
  <c r="T5522" i="9"/>
  <c r="U5522" i="9"/>
  <c r="V5522" i="9"/>
  <c r="AB5522" i="9"/>
  <c r="AC5522" i="9"/>
  <c r="AD5522" i="9"/>
  <c r="AE5522" i="9"/>
  <c r="R5523" i="9"/>
  <c r="S5523" i="9" s="1"/>
  <c r="T5523" i="9"/>
  <c r="U5523" i="9"/>
  <c r="V5523" i="9"/>
  <c r="AB5523" i="9"/>
  <c r="AC5523" i="9"/>
  <c r="AD5523" i="9"/>
  <c r="AE5523" i="9"/>
  <c r="R5524" i="9"/>
  <c r="S5524" i="9" s="1"/>
  <c r="T5524" i="9"/>
  <c r="U5524" i="9"/>
  <c r="V5524" i="9"/>
  <c r="AB5524" i="9"/>
  <c r="AC5524" i="9"/>
  <c r="AD5524" i="9"/>
  <c r="AE5524" i="9"/>
  <c r="R5525" i="9"/>
  <c r="S5525" i="9" s="1"/>
  <c r="T5525" i="9"/>
  <c r="U5525" i="9"/>
  <c r="V5525" i="9"/>
  <c r="AB5525" i="9"/>
  <c r="AC5525" i="9"/>
  <c r="AD5525" i="9"/>
  <c r="AE5525" i="9"/>
  <c r="R5526" i="9"/>
  <c r="S5526" i="9" s="1"/>
  <c r="T5526" i="9"/>
  <c r="U5526" i="9"/>
  <c r="V5526" i="9"/>
  <c r="AB5526" i="9"/>
  <c r="AC5526" i="9"/>
  <c r="AD5526" i="9"/>
  <c r="AE5526" i="9"/>
  <c r="R5527" i="9"/>
  <c r="S5527" i="9" s="1"/>
  <c r="T5527" i="9"/>
  <c r="U5527" i="9"/>
  <c r="V5527" i="9"/>
  <c r="AB5527" i="9"/>
  <c r="AC5527" i="9"/>
  <c r="AD5527" i="9"/>
  <c r="AE5527" i="9"/>
  <c r="R5528" i="9"/>
  <c r="S5528" i="9" s="1"/>
  <c r="T5528" i="9"/>
  <c r="U5528" i="9"/>
  <c r="V5528" i="9"/>
  <c r="AB5528" i="9"/>
  <c r="AC5528" i="9"/>
  <c r="AD5528" i="9"/>
  <c r="AE5528" i="9"/>
  <c r="R5529" i="9"/>
  <c r="S5529" i="9" s="1"/>
  <c r="T5529" i="9"/>
  <c r="U5529" i="9"/>
  <c r="V5529" i="9"/>
  <c r="AB5529" i="9"/>
  <c r="AC5529" i="9"/>
  <c r="AD5529" i="9"/>
  <c r="AE5529" i="9"/>
  <c r="T5530" i="9"/>
  <c r="U5530" i="9"/>
  <c r="V5530" i="9"/>
  <c r="AB5530" i="9"/>
  <c r="AC5530" i="9"/>
  <c r="AD5530" i="9"/>
  <c r="AE5530" i="9"/>
  <c r="R5531" i="9"/>
  <c r="S5531" i="9" s="1"/>
  <c r="T5531" i="9"/>
  <c r="U5531" i="9"/>
  <c r="V5531" i="9"/>
  <c r="AB5531" i="9"/>
  <c r="AC5531" i="9"/>
  <c r="AD5531" i="9"/>
  <c r="AE5531" i="9"/>
  <c r="R5532" i="9"/>
  <c r="S5532" i="9" s="1"/>
  <c r="T5532" i="9"/>
  <c r="U5532" i="9"/>
  <c r="V5532" i="9"/>
  <c r="AB5532" i="9"/>
  <c r="AC5532" i="9"/>
  <c r="AD5532" i="9"/>
  <c r="AE5532" i="9"/>
  <c r="R5533" i="9"/>
  <c r="S5533" i="9" s="1"/>
  <c r="T5533" i="9"/>
  <c r="U5533" i="9"/>
  <c r="V5533" i="9"/>
  <c r="AB5533" i="9"/>
  <c r="AC5533" i="9"/>
  <c r="AD5533" i="9"/>
  <c r="AE5533" i="9"/>
  <c r="T5534" i="9"/>
  <c r="U5534" i="9"/>
  <c r="V5534" i="9"/>
  <c r="AB5534" i="9"/>
  <c r="AC5534" i="9"/>
  <c r="AD5534" i="9"/>
  <c r="AE5534" i="9"/>
  <c r="R5535" i="9"/>
  <c r="S5535" i="9" s="1"/>
  <c r="T5535" i="9"/>
  <c r="U5535" i="9"/>
  <c r="V5535" i="9"/>
  <c r="AB5535" i="9"/>
  <c r="AC5535" i="9"/>
  <c r="AD5535" i="9"/>
  <c r="AE5535" i="9"/>
  <c r="R5536" i="9"/>
  <c r="S5536" i="9" s="1"/>
  <c r="T5536" i="9"/>
  <c r="U5536" i="9"/>
  <c r="V5536" i="9"/>
  <c r="AB5536" i="9"/>
  <c r="AC5536" i="9"/>
  <c r="AD5536" i="9"/>
  <c r="AE5536" i="9"/>
  <c r="R5537" i="9"/>
  <c r="S5537" i="9" s="1"/>
  <c r="T5537" i="9"/>
  <c r="U5537" i="9"/>
  <c r="V5537" i="9"/>
  <c r="AB5537" i="9"/>
  <c r="AC5537" i="9"/>
  <c r="AD5537" i="9"/>
  <c r="AE5537" i="9"/>
  <c r="R5538" i="9"/>
  <c r="S5538" i="9" s="1"/>
  <c r="T5538" i="9"/>
  <c r="U5538" i="9"/>
  <c r="V5538" i="9"/>
  <c r="AB5538" i="9"/>
  <c r="AC5538" i="9"/>
  <c r="AD5538" i="9"/>
  <c r="AE5538" i="9"/>
  <c r="T5539" i="9"/>
  <c r="U5539" i="9"/>
  <c r="V5539" i="9"/>
  <c r="AB5539" i="9"/>
  <c r="AC5539" i="9"/>
  <c r="AD5539" i="9"/>
  <c r="AE5539" i="9"/>
  <c r="R5540" i="9"/>
  <c r="S5540" i="9" s="1"/>
  <c r="T5540" i="9"/>
  <c r="U5540" i="9"/>
  <c r="V5540" i="9"/>
  <c r="AB5540" i="9"/>
  <c r="AC5540" i="9"/>
  <c r="AD5540" i="9"/>
  <c r="AE5540" i="9"/>
  <c r="R5541" i="9"/>
  <c r="S5541" i="9" s="1"/>
  <c r="T5541" i="9"/>
  <c r="U5541" i="9"/>
  <c r="V5541" i="9"/>
  <c r="AB5541" i="9"/>
  <c r="AC5541" i="9"/>
  <c r="AD5541" i="9"/>
  <c r="AE5541" i="9"/>
  <c r="R5542" i="9"/>
  <c r="S5542" i="9" s="1"/>
  <c r="T5542" i="9"/>
  <c r="U5542" i="9"/>
  <c r="V5542" i="9"/>
  <c r="AB5542" i="9"/>
  <c r="AC5542" i="9"/>
  <c r="AD5542" i="9"/>
  <c r="AE5542" i="9"/>
  <c r="R5543" i="9"/>
  <c r="S5543" i="9" s="1"/>
  <c r="T5543" i="9"/>
  <c r="U5543" i="9"/>
  <c r="V5543" i="9"/>
  <c r="AB5543" i="9"/>
  <c r="AC5543" i="9"/>
  <c r="AD5543" i="9"/>
  <c r="AE5543" i="9"/>
  <c r="R5544" i="9"/>
  <c r="S5544" i="9" s="1"/>
  <c r="T5544" i="9"/>
  <c r="U5544" i="9"/>
  <c r="V5544" i="9"/>
  <c r="AB5544" i="9"/>
  <c r="AC5544" i="9"/>
  <c r="AD5544" i="9"/>
  <c r="AE5544" i="9"/>
  <c r="R5545" i="9"/>
  <c r="S5545" i="9" s="1"/>
  <c r="T5545" i="9"/>
  <c r="U5545" i="9"/>
  <c r="V5545" i="9"/>
  <c r="AB5545" i="9"/>
  <c r="AC5545" i="9"/>
  <c r="AD5545" i="9"/>
  <c r="AE5545" i="9"/>
  <c r="R5546" i="9"/>
  <c r="S5546" i="9" s="1"/>
  <c r="T5546" i="9"/>
  <c r="U5546" i="9"/>
  <c r="V5546" i="9"/>
  <c r="AB5546" i="9"/>
  <c r="AC5546" i="9"/>
  <c r="AD5546" i="9"/>
  <c r="AE5546" i="9"/>
  <c r="R5547" i="9"/>
  <c r="S5547" i="9" s="1"/>
  <c r="T5547" i="9"/>
  <c r="U5547" i="9"/>
  <c r="V5547" i="9"/>
  <c r="AB5547" i="9"/>
  <c r="AC5547" i="9"/>
  <c r="AD5547" i="9"/>
  <c r="AE5547" i="9"/>
  <c r="R5548" i="9"/>
  <c r="S5548" i="9" s="1"/>
  <c r="T5548" i="9"/>
  <c r="U5548" i="9"/>
  <c r="V5548" i="9"/>
  <c r="AB5548" i="9"/>
  <c r="AC5548" i="9"/>
  <c r="AD5548" i="9"/>
  <c r="AE5548" i="9"/>
  <c r="T5549" i="9"/>
  <c r="U5549" i="9"/>
  <c r="V5549" i="9"/>
  <c r="AB5549" i="9"/>
  <c r="AC5549" i="9"/>
  <c r="AD5549" i="9"/>
  <c r="AE5549" i="9"/>
  <c r="R5550" i="9"/>
  <c r="S5550" i="9" s="1"/>
  <c r="T5550" i="9"/>
  <c r="U5550" i="9"/>
  <c r="V5550" i="9"/>
  <c r="AB5550" i="9"/>
  <c r="AC5550" i="9"/>
  <c r="AD5550" i="9"/>
  <c r="AE5550" i="9"/>
  <c r="R5551" i="9"/>
  <c r="S5551" i="9" s="1"/>
  <c r="T5551" i="9"/>
  <c r="U5551" i="9"/>
  <c r="V5551" i="9"/>
  <c r="AB5551" i="9"/>
  <c r="AC5551" i="9"/>
  <c r="AD5551" i="9"/>
  <c r="AE5551" i="9"/>
  <c r="R5552" i="9"/>
  <c r="S5552" i="9" s="1"/>
  <c r="T5552" i="9"/>
  <c r="U5552" i="9"/>
  <c r="V5552" i="9"/>
  <c r="AB5552" i="9"/>
  <c r="AC5552" i="9"/>
  <c r="AD5552" i="9"/>
  <c r="AE5552" i="9"/>
  <c r="R5553" i="9"/>
  <c r="S5553" i="9" s="1"/>
  <c r="T5553" i="9"/>
  <c r="U5553" i="9"/>
  <c r="V5553" i="9"/>
  <c r="AB5553" i="9"/>
  <c r="AC5553" i="9"/>
  <c r="AD5553" i="9"/>
  <c r="AE5553" i="9"/>
  <c r="T5554" i="9"/>
  <c r="U5554" i="9"/>
  <c r="V5554" i="9"/>
  <c r="AB5554" i="9"/>
  <c r="AC5554" i="9"/>
  <c r="AD5554" i="9"/>
  <c r="AE5554" i="9"/>
  <c r="R5555" i="9"/>
  <c r="S5555" i="9" s="1"/>
  <c r="T5555" i="9"/>
  <c r="U5555" i="9"/>
  <c r="V5555" i="9"/>
  <c r="AB5555" i="9"/>
  <c r="AC5555" i="9"/>
  <c r="AD5555" i="9"/>
  <c r="AE5555" i="9"/>
  <c r="R5556" i="9"/>
  <c r="S5556" i="9" s="1"/>
  <c r="T5556" i="9"/>
  <c r="U5556" i="9"/>
  <c r="V5556" i="9"/>
  <c r="AB5556" i="9"/>
  <c r="AC5556" i="9"/>
  <c r="AD5556" i="9"/>
  <c r="AE5556" i="9"/>
  <c r="R5557" i="9"/>
  <c r="S5557" i="9" s="1"/>
  <c r="T5557" i="9"/>
  <c r="U5557" i="9"/>
  <c r="V5557" i="9"/>
  <c r="AB5557" i="9"/>
  <c r="AC5557" i="9"/>
  <c r="AD5557" i="9"/>
  <c r="AE5557" i="9"/>
  <c r="R5558" i="9"/>
  <c r="S5558" i="9" s="1"/>
  <c r="T5558" i="9"/>
  <c r="U5558" i="9"/>
  <c r="V5558" i="9"/>
  <c r="AB5558" i="9"/>
  <c r="AC5558" i="9"/>
  <c r="AD5558" i="9"/>
  <c r="AE5558" i="9"/>
  <c r="R5559" i="9"/>
  <c r="S5559" i="9" s="1"/>
  <c r="T5559" i="9"/>
  <c r="U5559" i="9"/>
  <c r="V5559" i="9"/>
  <c r="AB5559" i="9"/>
  <c r="AC5559" i="9"/>
  <c r="AD5559" i="9"/>
  <c r="AE5559" i="9"/>
  <c r="R5560" i="9"/>
  <c r="S5560" i="9" s="1"/>
  <c r="T5560" i="9"/>
  <c r="U5560" i="9"/>
  <c r="V5560" i="9"/>
  <c r="AB5560" i="9"/>
  <c r="AC5560" i="9"/>
  <c r="AD5560" i="9"/>
  <c r="AE5560" i="9"/>
  <c r="R5561" i="9"/>
  <c r="S5561" i="9" s="1"/>
  <c r="T5561" i="9"/>
  <c r="U5561" i="9"/>
  <c r="V5561" i="9"/>
  <c r="AB5561" i="9"/>
  <c r="AC5561" i="9"/>
  <c r="AD5561" i="9"/>
  <c r="AE5561" i="9"/>
  <c r="R5562" i="9"/>
  <c r="S5562" i="9" s="1"/>
  <c r="T5562" i="9"/>
  <c r="U5562" i="9"/>
  <c r="V5562" i="9"/>
  <c r="AB5562" i="9"/>
  <c r="AC5562" i="9"/>
  <c r="AD5562" i="9"/>
  <c r="AE5562" i="9"/>
  <c r="R5563" i="9"/>
  <c r="S5563" i="9" s="1"/>
  <c r="T5563" i="9"/>
  <c r="U5563" i="9"/>
  <c r="V5563" i="9"/>
  <c r="AB5563" i="9"/>
  <c r="AC5563" i="9"/>
  <c r="AD5563" i="9"/>
  <c r="AE5563" i="9"/>
  <c r="R5564" i="9"/>
  <c r="S5564" i="9" s="1"/>
  <c r="T5564" i="9"/>
  <c r="U5564" i="9"/>
  <c r="V5564" i="9"/>
  <c r="AB5564" i="9"/>
  <c r="AC5564" i="9"/>
  <c r="AD5564" i="9"/>
  <c r="AE5564" i="9"/>
  <c r="R5565" i="9"/>
  <c r="S5565" i="9" s="1"/>
  <c r="T5565" i="9"/>
  <c r="U5565" i="9"/>
  <c r="V5565" i="9"/>
  <c r="AB5565" i="9"/>
  <c r="AC5565" i="9"/>
  <c r="AD5565" i="9"/>
  <c r="AE5565" i="9"/>
  <c r="R5566" i="9"/>
  <c r="S5566" i="9" s="1"/>
  <c r="T5566" i="9"/>
  <c r="U5566" i="9"/>
  <c r="V5566" i="9"/>
  <c r="AB5566" i="9"/>
  <c r="AC5566" i="9"/>
  <c r="AD5566" i="9"/>
  <c r="AE5566" i="9"/>
  <c r="R5567" i="9"/>
  <c r="S5567" i="9" s="1"/>
  <c r="T5567" i="9"/>
  <c r="U5567" i="9"/>
  <c r="V5567" i="9"/>
  <c r="AB5567" i="9"/>
  <c r="AC5567" i="9"/>
  <c r="AD5567" i="9"/>
  <c r="AE5567" i="9"/>
  <c r="R5568" i="9"/>
  <c r="S5568" i="9" s="1"/>
  <c r="T5568" i="9"/>
  <c r="U5568" i="9"/>
  <c r="V5568" i="9"/>
  <c r="AB5568" i="9"/>
  <c r="AC5568" i="9"/>
  <c r="AD5568" i="9"/>
  <c r="AE5568" i="9"/>
  <c r="R5569" i="9"/>
  <c r="S5569" i="9" s="1"/>
  <c r="T5569" i="9"/>
  <c r="U5569" i="9"/>
  <c r="V5569" i="9"/>
  <c r="AB5569" i="9"/>
  <c r="AC5569" i="9"/>
  <c r="AD5569" i="9"/>
  <c r="AE5569" i="9"/>
  <c r="R5570" i="9"/>
  <c r="S5570" i="9" s="1"/>
  <c r="T5570" i="9"/>
  <c r="U5570" i="9"/>
  <c r="V5570" i="9"/>
  <c r="AB5570" i="9"/>
  <c r="AC5570" i="9"/>
  <c r="AD5570" i="9"/>
  <c r="AE5570" i="9"/>
  <c r="R5571" i="9"/>
  <c r="S5571" i="9" s="1"/>
  <c r="T5571" i="9"/>
  <c r="U5571" i="9"/>
  <c r="V5571" i="9"/>
  <c r="AB5571" i="9"/>
  <c r="AC5571" i="9"/>
  <c r="AD5571" i="9"/>
  <c r="AE5571" i="9"/>
  <c r="R5572" i="9"/>
  <c r="S5572" i="9" s="1"/>
  <c r="T5572" i="9"/>
  <c r="U5572" i="9"/>
  <c r="V5572" i="9"/>
  <c r="AB5572" i="9"/>
  <c r="AC5572" i="9"/>
  <c r="AD5572" i="9"/>
  <c r="AE5572" i="9"/>
  <c r="R5573" i="9"/>
  <c r="S5573" i="9" s="1"/>
  <c r="T5573" i="9"/>
  <c r="U5573" i="9"/>
  <c r="V5573" i="9"/>
  <c r="AB5573" i="9"/>
  <c r="AC5573" i="9"/>
  <c r="AD5573" i="9"/>
  <c r="AE5573" i="9"/>
  <c r="R5574" i="9"/>
  <c r="S5574" i="9" s="1"/>
  <c r="T5574" i="9"/>
  <c r="U5574" i="9"/>
  <c r="V5574" i="9"/>
  <c r="AB5574" i="9"/>
  <c r="AC5574" i="9"/>
  <c r="AD5574" i="9"/>
  <c r="AE5574" i="9"/>
  <c r="R5575" i="9"/>
  <c r="S5575" i="9" s="1"/>
  <c r="T5575" i="9"/>
  <c r="U5575" i="9"/>
  <c r="V5575" i="9"/>
  <c r="AB5575" i="9"/>
  <c r="AC5575" i="9"/>
  <c r="AD5575" i="9"/>
  <c r="AE5575" i="9"/>
  <c r="T5576" i="9"/>
  <c r="U5576" i="9"/>
  <c r="V5576" i="9"/>
  <c r="AB5576" i="9"/>
  <c r="AC5576" i="9"/>
  <c r="AD5576" i="9"/>
  <c r="AE5576" i="9"/>
  <c r="R5577" i="9"/>
  <c r="S5577" i="9" s="1"/>
  <c r="T5577" i="9"/>
  <c r="U5577" i="9"/>
  <c r="V5577" i="9"/>
  <c r="AB5577" i="9"/>
  <c r="AC5577" i="9"/>
  <c r="AD5577" i="9"/>
  <c r="AE5577" i="9"/>
  <c r="R5578" i="9"/>
  <c r="S5578" i="9" s="1"/>
  <c r="T5578" i="9"/>
  <c r="U5578" i="9"/>
  <c r="V5578" i="9"/>
  <c r="AB5578" i="9"/>
  <c r="AC5578" i="9"/>
  <c r="AD5578" i="9"/>
  <c r="AE5578" i="9"/>
  <c r="R5579" i="9"/>
  <c r="S5579" i="9" s="1"/>
  <c r="T5579" i="9"/>
  <c r="U5579" i="9"/>
  <c r="V5579" i="9"/>
  <c r="AB5579" i="9"/>
  <c r="AC5579" i="9"/>
  <c r="AD5579" i="9"/>
  <c r="AE5579" i="9"/>
  <c r="R5580" i="9"/>
  <c r="S5580" i="9" s="1"/>
  <c r="T5580" i="9"/>
  <c r="U5580" i="9"/>
  <c r="V5580" i="9"/>
  <c r="AB5580" i="9"/>
  <c r="AC5580" i="9"/>
  <c r="AD5580" i="9"/>
  <c r="AE5580" i="9"/>
  <c r="R5581" i="9"/>
  <c r="S5581" i="9" s="1"/>
  <c r="T5581" i="9"/>
  <c r="U5581" i="9"/>
  <c r="V5581" i="9"/>
  <c r="AB5581" i="9"/>
  <c r="AC5581" i="9"/>
  <c r="AD5581" i="9"/>
  <c r="AE5581" i="9"/>
  <c r="R5582" i="9"/>
  <c r="S5582" i="9" s="1"/>
  <c r="T5582" i="9"/>
  <c r="U5582" i="9"/>
  <c r="V5582" i="9"/>
  <c r="AB5582" i="9"/>
  <c r="AC5582" i="9"/>
  <c r="AD5582" i="9"/>
  <c r="AE5582" i="9"/>
  <c r="R5583" i="9"/>
  <c r="S5583" i="9" s="1"/>
  <c r="T5583" i="9"/>
  <c r="U5583" i="9"/>
  <c r="V5583" i="9"/>
  <c r="AB5583" i="9"/>
  <c r="AC5583" i="9"/>
  <c r="AD5583" i="9"/>
  <c r="AE5583" i="9"/>
  <c r="R740" i="9"/>
  <c r="S740" i="9" s="1"/>
  <c r="T740" i="9"/>
  <c r="U740" i="9"/>
  <c r="V740" i="9"/>
  <c r="AB740" i="9"/>
  <c r="AC740" i="9"/>
  <c r="AD740" i="9"/>
  <c r="AE740" i="9"/>
  <c r="R741" i="9"/>
  <c r="S741" i="9" s="1"/>
  <c r="T741" i="9"/>
  <c r="U741" i="9"/>
  <c r="V741" i="9"/>
  <c r="AB741" i="9"/>
  <c r="AC741" i="9"/>
  <c r="AD741" i="9"/>
  <c r="AE741" i="9"/>
  <c r="R742" i="9"/>
  <c r="S742" i="9" s="1"/>
  <c r="T742" i="9"/>
  <c r="U742" i="9"/>
  <c r="V742" i="9"/>
  <c r="AB742" i="9"/>
  <c r="AC742" i="9"/>
  <c r="AD742" i="9"/>
  <c r="AE742" i="9"/>
  <c r="R743" i="9"/>
  <c r="S743" i="9" s="1"/>
  <c r="T743" i="9"/>
  <c r="U743" i="9"/>
  <c r="V743" i="9"/>
  <c r="AB743" i="9"/>
  <c r="AC743" i="9"/>
  <c r="AD743" i="9"/>
  <c r="AE743" i="9"/>
  <c r="R744" i="9"/>
  <c r="S744" i="9" s="1"/>
  <c r="T744" i="9"/>
  <c r="U744" i="9"/>
  <c r="V744" i="9"/>
  <c r="AB744" i="9"/>
  <c r="AC744" i="9"/>
  <c r="AD744" i="9"/>
  <c r="AE744" i="9"/>
  <c r="R745" i="9"/>
  <c r="S745" i="9" s="1"/>
  <c r="T745" i="9"/>
  <c r="U745" i="9"/>
  <c r="V745" i="9"/>
  <c r="AB745" i="9"/>
  <c r="AC745" i="9"/>
  <c r="AD745" i="9"/>
  <c r="AE745" i="9"/>
  <c r="R746" i="9"/>
  <c r="S746" i="9" s="1"/>
  <c r="T746" i="9"/>
  <c r="U746" i="9"/>
  <c r="V746" i="9"/>
  <c r="AB746" i="9"/>
  <c r="AC746" i="9"/>
  <c r="AD746" i="9"/>
  <c r="AE746" i="9"/>
  <c r="R747" i="9"/>
  <c r="S747" i="9" s="1"/>
  <c r="T747" i="9"/>
  <c r="U747" i="9"/>
  <c r="V747" i="9"/>
  <c r="AB747" i="9"/>
  <c r="AC747" i="9"/>
  <c r="AD747" i="9"/>
  <c r="AE747" i="9"/>
  <c r="R748" i="9"/>
  <c r="S748" i="9" s="1"/>
  <c r="T748" i="9"/>
  <c r="U748" i="9"/>
  <c r="V748" i="9"/>
  <c r="AB748" i="9"/>
  <c r="AC748" i="9"/>
  <c r="AD748" i="9"/>
  <c r="AE748" i="9"/>
  <c r="R749" i="9"/>
  <c r="S749" i="9" s="1"/>
  <c r="T749" i="9"/>
  <c r="U749" i="9"/>
  <c r="V749" i="9"/>
  <c r="AB749" i="9"/>
  <c r="AC749" i="9"/>
  <c r="AD749" i="9"/>
  <c r="AE749" i="9"/>
  <c r="R750" i="9"/>
  <c r="S750" i="9" s="1"/>
  <c r="T750" i="9"/>
  <c r="U750" i="9"/>
  <c r="V750" i="9"/>
  <c r="AB750" i="9"/>
  <c r="AC750" i="9"/>
  <c r="AD750" i="9"/>
  <c r="AE750" i="9"/>
  <c r="R751" i="9"/>
  <c r="S751" i="9" s="1"/>
  <c r="T751" i="9"/>
  <c r="U751" i="9"/>
  <c r="V751" i="9"/>
  <c r="AB751" i="9"/>
  <c r="AC751" i="9"/>
  <c r="AD751" i="9"/>
  <c r="AE751" i="9"/>
  <c r="R752" i="9"/>
  <c r="S752" i="9" s="1"/>
  <c r="T752" i="9"/>
  <c r="U752" i="9"/>
  <c r="V752" i="9"/>
  <c r="AB752" i="9"/>
  <c r="AC752" i="9"/>
  <c r="AD752" i="9"/>
  <c r="AE752" i="9"/>
  <c r="R753" i="9"/>
  <c r="S753" i="9" s="1"/>
  <c r="T753" i="9"/>
  <c r="U753" i="9"/>
  <c r="V753" i="9"/>
  <c r="AB753" i="9"/>
  <c r="AC753" i="9"/>
  <c r="AD753" i="9"/>
  <c r="AE753" i="9"/>
  <c r="R754" i="9"/>
  <c r="S754" i="9" s="1"/>
  <c r="T754" i="9"/>
  <c r="U754" i="9"/>
  <c r="V754" i="9"/>
  <c r="AB754" i="9"/>
  <c r="AC754" i="9"/>
  <c r="AD754" i="9"/>
  <c r="AE754" i="9"/>
  <c r="R755" i="9"/>
  <c r="S755" i="9" s="1"/>
  <c r="T755" i="9"/>
  <c r="U755" i="9"/>
  <c r="V755" i="9"/>
  <c r="AB755" i="9"/>
  <c r="AC755" i="9"/>
  <c r="AD755" i="9"/>
  <c r="AE755" i="9"/>
  <c r="R756" i="9"/>
  <c r="S756" i="9" s="1"/>
  <c r="T756" i="9"/>
  <c r="U756" i="9"/>
  <c r="V756" i="9"/>
  <c r="AB756" i="9"/>
  <c r="AC756" i="9"/>
  <c r="AD756" i="9"/>
  <c r="AE756" i="9"/>
  <c r="R757" i="9"/>
  <c r="S757" i="9" s="1"/>
  <c r="T757" i="9"/>
  <c r="U757" i="9"/>
  <c r="V757" i="9"/>
  <c r="AB757" i="9"/>
  <c r="AC757" i="9"/>
  <c r="AD757" i="9"/>
  <c r="AE757" i="9"/>
  <c r="R758" i="9"/>
  <c r="S758" i="9" s="1"/>
  <c r="T758" i="9"/>
  <c r="U758" i="9"/>
  <c r="V758" i="9"/>
  <c r="AB758" i="9"/>
  <c r="AC758" i="9"/>
  <c r="AD758" i="9"/>
  <c r="AE758" i="9"/>
  <c r="R759" i="9"/>
  <c r="S759" i="9" s="1"/>
  <c r="T759" i="9"/>
  <c r="U759" i="9"/>
  <c r="V759" i="9"/>
  <c r="AB759" i="9"/>
  <c r="AC759" i="9"/>
  <c r="AD759" i="9"/>
  <c r="AE759" i="9"/>
  <c r="R760" i="9"/>
  <c r="S760" i="9" s="1"/>
  <c r="T760" i="9"/>
  <c r="U760" i="9"/>
  <c r="V760" i="9"/>
  <c r="AB760" i="9"/>
  <c r="AC760" i="9"/>
  <c r="AD760" i="9"/>
  <c r="AE760" i="9"/>
  <c r="R761" i="9"/>
  <c r="S761" i="9" s="1"/>
  <c r="T761" i="9"/>
  <c r="U761" i="9"/>
  <c r="V761" i="9"/>
  <c r="AB761" i="9"/>
  <c r="AC761" i="9"/>
  <c r="AD761" i="9"/>
  <c r="AE761" i="9"/>
  <c r="R762" i="9"/>
  <c r="S762" i="9" s="1"/>
  <c r="T762" i="9"/>
  <c r="U762" i="9"/>
  <c r="V762" i="9"/>
  <c r="AB762" i="9"/>
  <c r="AC762" i="9"/>
  <c r="AD762" i="9"/>
  <c r="AE762" i="9"/>
  <c r="R763" i="9"/>
  <c r="S763" i="9" s="1"/>
  <c r="T763" i="9"/>
  <c r="U763" i="9"/>
  <c r="V763" i="9"/>
  <c r="AB763" i="9"/>
  <c r="AC763" i="9"/>
  <c r="AD763" i="9"/>
  <c r="AE763" i="9"/>
  <c r="R766" i="9"/>
  <c r="S766" i="9" s="1"/>
  <c r="T766" i="9"/>
  <c r="U766" i="9"/>
  <c r="V766" i="9"/>
  <c r="AB766" i="9"/>
  <c r="AC766" i="9"/>
  <c r="AD766" i="9"/>
  <c r="AE766" i="9"/>
  <c r="R767" i="9"/>
  <c r="S767" i="9" s="1"/>
  <c r="T767" i="9"/>
  <c r="U767" i="9"/>
  <c r="V767" i="9"/>
  <c r="AB767" i="9"/>
  <c r="AC767" i="9"/>
  <c r="AD767" i="9"/>
  <c r="AE767" i="9"/>
  <c r="R768" i="9"/>
  <c r="S768" i="9" s="1"/>
  <c r="T768" i="9"/>
  <c r="U768" i="9"/>
  <c r="V768" i="9"/>
  <c r="AB768" i="9"/>
  <c r="AC768" i="9"/>
  <c r="AD768" i="9"/>
  <c r="AE768" i="9"/>
  <c r="R769" i="9"/>
  <c r="S769" i="9" s="1"/>
  <c r="T769" i="9"/>
  <c r="U769" i="9"/>
  <c r="V769" i="9"/>
  <c r="AB769" i="9"/>
  <c r="AC769" i="9"/>
  <c r="AD769" i="9"/>
  <c r="AE769" i="9"/>
  <c r="R770" i="9"/>
  <c r="S770" i="9" s="1"/>
  <c r="T770" i="9"/>
  <c r="U770" i="9"/>
  <c r="V770" i="9"/>
  <c r="AB770" i="9"/>
  <c r="AC770" i="9"/>
  <c r="AD770" i="9"/>
  <c r="AE770" i="9"/>
  <c r="R771" i="9"/>
  <c r="S771" i="9" s="1"/>
  <c r="T771" i="9"/>
  <c r="U771" i="9"/>
  <c r="V771" i="9"/>
  <c r="AB771" i="9"/>
  <c r="AC771" i="9"/>
  <c r="AD771" i="9"/>
  <c r="AE771" i="9"/>
  <c r="R772" i="9"/>
  <c r="S772" i="9" s="1"/>
  <c r="T772" i="9"/>
  <c r="U772" i="9"/>
  <c r="V772" i="9"/>
  <c r="AB772" i="9"/>
  <c r="AC772" i="9"/>
  <c r="AD772" i="9"/>
  <c r="AE772" i="9"/>
  <c r="R773" i="9"/>
  <c r="S773" i="9" s="1"/>
  <c r="T773" i="9"/>
  <c r="U773" i="9"/>
  <c r="V773" i="9"/>
  <c r="AB773" i="9"/>
  <c r="AC773" i="9"/>
  <c r="AD773" i="9"/>
  <c r="AE773" i="9"/>
  <c r="T774" i="9"/>
  <c r="U774" i="9"/>
  <c r="V774" i="9"/>
  <c r="AB774" i="9"/>
  <c r="AC774" i="9"/>
  <c r="AD774" i="9"/>
  <c r="AE774" i="9"/>
  <c r="R775" i="9"/>
  <c r="S775" i="9" s="1"/>
  <c r="T775" i="9"/>
  <c r="U775" i="9"/>
  <c r="V775" i="9"/>
  <c r="AB775" i="9"/>
  <c r="AC775" i="9"/>
  <c r="AD775" i="9"/>
  <c r="AE775" i="9"/>
  <c r="R776" i="9"/>
  <c r="S776" i="9" s="1"/>
  <c r="T776" i="9"/>
  <c r="U776" i="9"/>
  <c r="V776" i="9"/>
  <c r="AB776" i="9"/>
  <c r="AC776" i="9"/>
  <c r="AD776" i="9"/>
  <c r="AE776" i="9"/>
  <c r="T777" i="9"/>
  <c r="U777" i="9"/>
  <c r="V777" i="9"/>
  <c r="AB777" i="9"/>
  <c r="AC777" i="9"/>
  <c r="AD777" i="9"/>
  <c r="AE777" i="9"/>
  <c r="R778" i="9"/>
  <c r="S778" i="9" s="1"/>
  <c r="T778" i="9"/>
  <c r="U778" i="9"/>
  <c r="V778" i="9"/>
  <c r="AB778" i="9"/>
  <c r="AC778" i="9"/>
  <c r="AD778" i="9"/>
  <c r="AE778" i="9"/>
  <c r="R779" i="9"/>
  <c r="S779" i="9" s="1"/>
  <c r="T779" i="9"/>
  <c r="U779" i="9"/>
  <c r="V779" i="9"/>
  <c r="AB779" i="9"/>
  <c r="AC779" i="9"/>
  <c r="AD779" i="9"/>
  <c r="AE779" i="9"/>
  <c r="R780" i="9"/>
  <c r="S780" i="9" s="1"/>
  <c r="T780" i="9"/>
  <c r="U780" i="9"/>
  <c r="V780" i="9"/>
  <c r="AB780" i="9"/>
  <c r="AC780" i="9"/>
  <c r="AD780" i="9"/>
  <c r="AE780" i="9"/>
  <c r="R781" i="9"/>
  <c r="S781" i="9" s="1"/>
  <c r="T781" i="9"/>
  <c r="U781" i="9"/>
  <c r="V781" i="9"/>
  <c r="AB781" i="9"/>
  <c r="AC781" i="9"/>
  <c r="AD781" i="9"/>
  <c r="AE781" i="9"/>
  <c r="R782" i="9"/>
  <c r="S782" i="9" s="1"/>
  <c r="T782" i="9"/>
  <c r="U782" i="9"/>
  <c r="V782" i="9"/>
  <c r="AB782" i="9"/>
  <c r="AC782" i="9"/>
  <c r="AD782" i="9"/>
  <c r="AE782" i="9"/>
  <c r="R783" i="9"/>
  <c r="S783" i="9" s="1"/>
  <c r="T783" i="9"/>
  <c r="U783" i="9"/>
  <c r="V783" i="9"/>
  <c r="AB783" i="9"/>
  <c r="AC783" i="9"/>
  <c r="AD783" i="9"/>
  <c r="AE783" i="9"/>
  <c r="R784" i="9"/>
  <c r="S784" i="9" s="1"/>
  <c r="T784" i="9"/>
  <c r="U784" i="9"/>
  <c r="V784" i="9"/>
  <c r="AB784" i="9"/>
  <c r="AC784" i="9"/>
  <c r="AD784" i="9"/>
  <c r="AE784" i="9"/>
  <c r="R785" i="9"/>
  <c r="S785" i="9" s="1"/>
  <c r="T785" i="9"/>
  <c r="U785" i="9"/>
  <c r="V785" i="9"/>
  <c r="AB785" i="9"/>
  <c r="AC785" i="9"/>
  <c r="AD785" i="9"/>
  <c r="AE785" i="9"/>
  <c r="R786" i="9"/>
  <c r="S786" i="9" s="1"/>
  <c r="T786" i="9"/>
  <c r="U786" i="9"/>
  <c r="V786" i="9"/>
  <c r="AB786" i="9"/>
  <c r="AC786" i="9"/>
  <c r="AD786" i="9"/>
  <c r="AE786" i="9"/>
  <c r="R787" i="9"/>
  <c r="S787" i="9" s="1"/>
  <c r="T787" i="9"/>
  <c r="U787" i="9"/>
  <c r="V787" i="9"/>
  <c r="AB787" i="9"/>
  <c r="AC787" i="9"/>
  <c r="AD787" i="9"/>
  <c r="AE787" i="9"/>
  <c r="R788" i="9"/>
  <c r="S788" i="9" s="1"/>
  <c r="T788" i="9"/>
  <c r="U788" i="9"/>
  <c r="V788" i="9"/>
  <c r="AB788" i="9"/>
  <c r="AC788" i="9"/>
  <c r="AD788" i="9"/>
  <c r="AE788" i="9"/>
  <c r="R789" i="9"/>
  <c r="S789" i="9" s="1"/>
  <c r="T789" i="9"/>
  <c r="U789" i="9"/>
  <c r="V789" i="9"/>
  <c r="AB789" i="9"/>
  <c r="AC789" i="9"/>
  <c r="AD789" i="9"/>
  <c r="AE789" i="9"/>
  <c r="O5514" i="9"/>
  <c r="N5514" i="9" s="1"/>
  <c r="O5515" i="9"/>
  <c r="N5515" i="9" s="1"/>
  <c r="O5516" i="9"/>
  <c r="N5516" i="9" s="1"/>
  <c r="O5517" i="9"/>
  <c r="N5517" i="9" s="1"/>
  <c r="O5518" i="9"/>
  <c r="N5518" i="9" s="1"/>
  <c r="O5519" i="9"/>
  <c r="N5519" i="9" s="1"/>
  <c r="O5520" i="9"/>
  <c r="N5520" i="9" s="1"/>
  <c r="O5521" i="9"/>
  <c r="N5521" i="9" s="1"/>
  <c r="O5522" i="9"/>
  <c r="N5522" i="9" s="1"/>
  <c r="O5523" i="9"/>
  <c r="N5523" i="9" s="1"/>
  <c r="O5524" i="9"/>
  <c r="N5524" i="9" s="1"/>
  <c r="O5525" i="9"/>
  <c r="N5525" i="9" s="1"/>
  <c r="O5526" i="9"/>
  <c r="N5526" i="9" s="1"/>
  <c r="O5527" i="9"/>
  <c r="N5527" i="9" s="1"/>
  <c r="O5528" i="9"/>
  <c r="N5528" i="9" s="1"/>
  <c r="O5529" i="9"/>
  <c r="N5529" i="9" s="1"/>
  <c r="N5530" i="9"/>
  <c r="O5530" i="9"/>
  <c r="R5530" i="9" s="1"/>
  <c r="S5530" i="9" s="1"/>
  <c r="O5531" i="9"/>
  <c r="N5531" i="9" s="1"/>
  <c r="O5532" i="9"/>
  <c r="N5532" i="9" s="1"/>
  <c r="O5533" i="9"/>
  <c r="N5533" i="9" s="1"/>
  <c r="N5534" i="9"/>
  <c r="O5534" i="9"/>
  <c r="R5534" i="9" s="1"/>
  <c r="S5534" i="9" s="1"/>
  <c r="O5535" i="9"/>
  <c r="N5535" i="9" s="1"/>
  <c r="O5536" i="9"/>
  <c r="N5536" i="9" s="1"/>
  <c r="O5537" i="9"/>
  <c r="N5537" i="9" s="1"/>
  <c r="O5538" i="9"/>
  <c r="N5538" i="9" s="1"/>
  <c r="N5539" i="9"/>
  <c r="O5539" i="9"/>
  <c r="R5539" i="9" s="1"/>
  <c r="S5539" i="9" s="1"/>
  <c r="O5540" i="9"/>
  <c r="N5540" i="9" s="1"/>
  <c r="O5541" i="9"/>
  <c r="N5541" i="9" s="1"/>
  <c r="O5542" i="9"/>
  <c r="N5542" i="9" s="1"/>
  <c r="O5543" i="9"/>
  <c r="N5543" i="9" s="1"/>
  <c r="O5544" i="9"/>
  <c r="N5544" i="9" s="1"/>
  <c r="O5545" i="9"/>
  <c r="N5545" i="9" s="1"/>
  <c r="O5546" i="9"/>
  <c r="N5546" i="9" s="1"/>
  <c r="O5547" i="9"/>
  <c r="N5547" i="9" s="1"/>
  <c r="O5548" i="9"/>
  <c r="N5548" i="9" s="1"/>
  <c r="N5549" i="9"/>
  <c r="O5549" i="9"/>
  <c r="R5549" i="9" s="1"/>
  <c r="S5549" i="9" s="1"/>
  <c r="O5550" i="9"/>
  <c r="N5550" i="9" s="1"/>
  <c r="O5551" i="9"/>
  <c r="N5551" i="9" s="1"/>
  <c r="O5552" i="9"/>
  <c r="N5552" i="9" s="1"/>
  <c r="O5553" i="9"/>
  <c r="N5553" i="9" s="1"/>
  <c r="N5554" i="9"/>
  <c r="O5554" i="9"/>
  <c r="R5554" i="9" s="1"/>
  <c r="S5554" i="9" s="1"/>
  <c r="O5555" i="9"/>
  <c r="N5555" i="9" s="1"/>
  <c r="O5556" i="9"/>
  <c r="N5556" i="9" s="1"/>
  <c r="O5557" i="9"/>
  <c r="N5557" i="9" s="1"/>
  <c r="O5558" i="9"/>
  <c r="N5558" i="9" s="1"/>
  <c r="O5559" i="9"/>
  <c r="N5559" i="9" s="1"/>
  <c r="O5560" i="9"/>
  <c r="N5560" i="9" s="1"/>
  <c r="O5561" i="9"/>
  <c r="N5561" i="9" s="1"/>
  <c r="O5562" i="9"/>
  <c r="N5562" i="9" s="1"/>
  <c r="O5563" i="9"/>
  <c r="N5563" i="9" s="1"/>
  <c r="O5564" i="9"/>
  <c r="N5564" i="9" s="1"/>
  <c r="O5565" i="9"/>
  <c r="N5565" i="9" s="1"/>
  <c r="O5566" i="9"/>
  <c r="N5566" i="9" s="1"/>
  <c r="O5567" i="9"/>
  <c r="N5567" i="9" s="1"/>
  <c r="O5568" i="9"/>
  <c r="N5568" i="9" s="1"/>
  <c r="O5569" i="9"/>
  <c r="N5569" i="9" s="1"/>
  <c r="O5570" i="9"/>
  <c r="N5570" i="9" s="1"/>
  <c r="O5571" i="9"/>
  <c r="N5571" i="9" s="1"/>
  <c r="O5572" i="9"/>
  <c r="N5572" i="9" s="1"/>
  <c r="O5573" i="9"/>
  <c r="N5573" i="9" s="1"/>
  <c r="O5574" i="9"/>
  <c r="N5574" i="9" s="1"/>
  <c r="O5575" i="9"/>
  <c r="N5575" i="9" s="1"/>
  <c r="N5576" i="9"/>
  <c r="O5576" i="9"/>
  <c r="R5576" i="9" s="1"/>
  <c r="S5576" i="9" s="1"/>
  <c r="O5577" i="9"/>
  <c r="N5577" i="9" s="1"/>
  <c r="O5578" i="9"/>
  <c r="N5578" i="9" s="1"/>
  <c r="O5579" i="9"/>
  <c r="N5579" i="9" s="1"/>
  <c r="O5580" i="9"/>
  <c r="N5580" i="9" s="1"/>
  <c r="O5581" i="9"/>
  <c r="N5581" i="9" s="1"/>
  <c r="O5582" i="9"/>
  <c r="N5582" i="9" s="1"/>
  <c r="O5583" i="9"/>
  <c r="N5583" i="9" s="1"/>
  <c r="N740" i="9"/>
  <c r="O740" i="9"/>
  <c r="N741" i="9"/>
  <c r="O741" i="9"/>
  <c r="N742" i="9"/>
  <c r="O742" i="9"/>
  <c r="N743" i="9"/>
  <c r="O743" i="9"/>
  <c r="N744" i="9"/>
  <c r="O744" i="9"/>
  <c r="N745" i="9"/>
  <c r="O745" i="9"/>
  <c r="N746" i="9"/>
  <c r="O746" i="9"/>
  <c r="N747" i="9"/>
  <c r="O747" i="9"/>
  <c r="O748" i="9"/>
  <c r="N748" i="9" s="1"/>
  <c r="O749" i="9"/>
  <c r="N749" i="9" s="1"/>
  <c r="O750" i="9"/>
  <c r="N750" i="9" s="1"/>
  <c r="O751" i="9"/>
  <c r="N751" i="9" s="1"/>
  <c r="O752" i="9"/>
  <c r="N752" i="9" s="1"/>
  <c r="O753" i="9"/>
  <c r="N753" i="9" s="1"/>
  <c r="O754" i="9"/>
  <c r="N754" i="9" s="1"/>
  <c r="O755" i="9"/>
  <c r="N755" i="9" s="1"/>
  <c r="O756" i="9"/>
  <c r="N756" i="9" s="1"/>
  <c r="O757" i="9"/>
  <c r="N757" i="9" s="1"/>
  <c r="O758" i="9"/>
  <c r="N758" i="9" s="1"/>
  <c r="O759" i="9"/>
  <c r="N759" i="9" s="1"/>
  <c r="O760" i="9"/>
  <c r="N760" i="9" s="1"/>
  <c r="O761" i="9"/>
  <c r="N761" i="9" s="1"/>
  <c r="O762" i="9"/>
  <c r="N762" i="9" s="1"/>
  <c r="O763" i="9"/>
  <c r="N763" i="9" s="1"/>
  <c r="N766" i="9"/>
  <c r="O766" i="9"/>
  <c r="N767" i="9"/>
  <c r="O767" i="9"/>
  <c r="N768" i="9"/>
  <c r="O768" i="9"/>
  <c r="N769" i="9"/>
  <c r="O769" i="9"/>
  <c r="N770" i="9"/>
  <c r="O770" i="9"/>
  <c r="N771" i="9"/>
  <c r="O771" i="9"/>
  <c r="N772" i="9"/>
  <c r="O772" i="9"/>
  <c r="N773" i="9"/>
  <c r="O773" i="9"/>
  <c r="N774" i="9"/>
  <c r="O774" i="9"/>
  <c r="R774" i="9" s="1"/>
  <c r="S774" i="9" s="1"/>
  <c r="O775" i="9"/>
  <c r="N775" i="9" s="1"/>
  <c r="O776" i="9"/>
  <c r="N776" i="9" s="1"/>
  <c r="N777" i="9"/>
  <c r="O777" i="9"/>
  <c r="R777" i="9" s="1"/>
  <c r="S777" i="9" s="1"/>
  <c r="O778" i="9"/>
  <c r="N778" i="9" s="1"/>
  <c r="O779" i="9"/>
  <c r="N779" i="9" s="1"/>
  <c r="O780" i="9"/>
  <c r="N780" i="9" s="1"/>
  <c r="O781" i="9"/>
  <c r="N781" i="9" s="1"/>
  <c r="O782" i="9"/>
  <c r="N782" i="9" s="1"/>
  <c r="O783" i="9"/>
  <c r="N783" i="9" s="1"/>
  <c r="O784" i="9"/>
  <c r="N784" i="9" s="1"/>
  <c r="O785" i="9"/>
  <c r="N785" i="9" s="1"/>
  <c r="O786" i="9"/>
  <c r="N786" i="9" s="1"/>
  <c r="O787" i="9"/>
  <c r="N787" i="9" s="1"/>
  <c r="O788" i="9"/>
  <c r="N788" i="9" s="1"/>
  <c r="O789" i="9"/>
  <c r="N789" i="9" s="1"/>
  <c r="A5514" i="9"/>
  <c r="A5515" i="9"/>
  <c r="A5516" i="9"/>
  <c r="A5517" i="9"/>
  <c r="A5518" i="9"/>
  <c r="A5519" i="9"/>
  <c r="A5520" i="9"/>
  <c r="A5521" i="9"/>
  <c r="A5522" i="9"/>
  <c r="A5523" i="9"/>
  <c r="A5524" i="9"/>
  <c r="A5525" i="9"/>
  <c r="A5526" i="9"/>
  <c r="A5527" i="9"/>
  <c r="A5528" i="9"/>
  <c r="A5529" i="9"/>
  <c r="A5530" i="9"/>
  <c r="A5531" i="9"/>
  <c r="A5532" i="9"/>
  <c r="A5533" i="9"/>
  <c r="A5534" i="9"/>
  <c r="A5535" i="9"/>
  <c r="A5536" i="9"/>
  <c r="A5537" i="9"/>
  <c r="A5538" i="9"/>
  <c r="A5539" i="9"/>
  <c r="A5540" i="9"/>
  <c r="A5541" i="9"/>
  <c r="A5542" i="9"/>
  <c r="A5543" i="9"/>
  <c r="A5544" i="9"/>
  <c r="A5545" i="9"/>
  <c r="A5546" i="9"/>
  <c r="A5547" i="9"/>
  <c r="A5548" i="9"/>
  <c r="A5549" i="9"/>
  <c r="A5550" i="9"/>
  <c r="A5551" i="9"/>
  <c r="A5552" i="9"/>
  <c r="A5553" i="9"/>
  <c r="A5554" i="9"/>
  <c r="A5555" i="9"/>
  <c r="A5556" i="9"/>
  <c r="A5557" i="9"/>
  <c r="A5558" i="9"/>
  <c r="A5559" i="9"/>
  <c r="A5560" i="9"/>
  <c r="A5561" i="9"/>
  <c r="A5562" i="9"/>
  <c r="A5563" i="9"/>
  <c r="A5564" i="9"/>
  <c r="A5565" i="9"/>
  <c r="A5566" i="9"/>
  <c r="A5567" i="9"/>
  <c r="A5568" i="9"/>
  <c r="A5569" i="9"/>
  <c r="A5570" i="9"/>
  <c r="A5571" i="9"/>
  <c r="A5572" i="9"/>
  <c r="A5573" i="9"/>
  <c r="A5574" i="9"/>
  <c r="A5575" i="9"/>
  <c r="A5576" i="9"/>
  <c r="A5577" i="9"/>
  <c r="A5578" i="9"/>
  <c r="A5579" i="9"/>
  <c r="A5580" i="9"/>
  <c r="A5581" i="9"/>
  <c r="A5582" i="9"/>
  <c r="A5583" i="9"/>
  <c r="A740" i="9"/>
  <c r="A741" i="9"/>
  <c r="A742" i="9"/>
  <c r="A743" i="9"/>
  <c r="A744" i="9"/>
  <c r="A745" i="9"/>
  <c r="A746" i="9"/>
  <c r="A747" i="9"/>
  <c r="A748" i="9"/>
  <c r="A749" i="9"/>
  <c r="A750" i="9"/>
  <c r="A751" i="9"/>
  <c r="A752" i="9"/>
  <c r="A753" i="9"/>
  <c r="A754" i="9"/>
  <c r="A755" i="9"/>
  <c r="A756" i="9"/>
  <c r="A757" i="9"/>
  <c r="A758" i="9"/>
  <c r="A759" i="9"/>
  <c r="A760" i="9"/>
  <c r="A761" i="9"/>
  <c r="A762" i="9"/>
  <c r="A763" i="9"/>
  <c r="A766" i="9"/>
  <c r="A767" i="9"/>
  <c r="A768" i="9"/>
  <c r="A769" i="9"/>
  <c r="A770" i="9"/>
  <c r="A771" i="9"/>
  <c r="A772" i="9"/>
  <c r="A773" i="9"/>
  <c r="A774" i="9"/>
  <c r="A775" i="9"/>
  <c r="A776" i="9"/>
  <c r="A777" i="9"/>
  <c r="A778" i="9"/>
  <c r="A779" i="9"/>
  <c r="A780" i="9"/>
  <c r="A781" i="9"/>
  <c r="A782" i="9"/>
  <c r="A783" i="9"/>
  <c r="A784" i="9"/>
  <c r="A785" i="9"/>
  <c r="A786" i="9"/>
  <c r="A787" i="9"/>
  <c r="A788" i="9"/>
  <c r="A789" i="9"/>
  <c r="O737" i="9" l="1"/>
  <c r="N737" i="9" s="1"/>
  <c r="O739" i="9"/>
  <c r="N739" i="9" s="1"/>
  <c r="O765" i="9"/>
  <c r="N765" i="9" s="1"/>
  <c r="N733" i="9"/>
  <c r="O733" i="9"/>
  <c r="N735" i="9"/>
  <c r="O735" i="9"/>
  <c r="O736" i="9"/>
  <c r="N736" i="9" s="1"/>
  <c r="O738" i="9"/>
  <c r="N738" i="9" s="1"/>
  <c r="O764" i="9"/>
  <c r="N764" i="9" s="1"/>
  <c r="O730" i="9"/>
  <c r="N730" i="9" s="1"/>
  <c r="N732" i="9"/>
  <c r="O732" i="9"/>
  <c r="N734" i="9"/>
  <c r="O734" i="9"/>
  <c r="A765" i="9"/>
  <c r="A739" i="9"/>
  <c r="A737" i="9"/>
  <c r="A764" i="9"/>
  <c r="A738" i="9"/>
  <c r="A736" i="9"/>
  <c r="O722" i="9"/>
  <c r="N722" i="9" s="1"/>
  <c r="O724" i="9"/>
  <c r="N724" i="9" s="1"/>
  <c r="O726" i="9"/>
  <c r="N726" i="9" s="1"/>
  <c r="O728" i="9"/>
  <c r="N728" i="9" s="1"/>
  <c r="O723" i="9"/>
  <c r="N723" i="9" s="1"/>
  <c r="O725" i="9"/>
  <c r="N725" i="9" s="1"/>
  <c r="O727" i="9"/>
  <c r="N727" i="9" s="1"/>
  <c r="O729" i="9"/>
  <c r="N729" i="9" s="1"/>
  <c r="O731" i="9"/>
  <c r="N731" i="9" s="1"/>
  <c r="A722" i="9"/>
  <c r="A724" i="9"/>
  <c r="A726" i="9"/>
  <c r="A728" i="9"/>
  <c r="A730" i="9"/>
  <c r="A732" i="9"/>
  <c r="A734" i="9"/>
  <c r="A723" i="9"/>
  <c r="A725" i="9"/>
  <c r="A727" i="9"/>
  <c r="A729" i="9"/>
  <c r="A731" i="9"/>
  <c r="A733" i="9"/>
  <c r="A735" i="9"/>
  <c r="O391" i="9" l="1"/>
  <c r="N391" i="9" s="1"/>
  <c r="O387" i="9"/>
  <c r="N387" i="9" s="1"/>
  <c r="O383" i="9"/>
  <c r="N383" i="9" s="1"/>
  <c r="O390" i="9"/>
  <c r="N390" i="9"/>
  <c r="O386" i="9"/>
  <c r="N386" i="9" s="1"/>
  <c r="O382" i="9"/>
  <c r="N382" i="9" s="1"/>
  <c r="O389" i="9"/>
  <c r="N389" i="9" s="1"/>
  <c r="O385" i="9"/>
  <c r="N385" i="9" s="1"/>
  <c r="O381" i="9"/>
  <c r="N381" i="9" s="1"/>
  <c r="A387" i="9"/>
  <c r="A383" i="9"/>
  <c r="A390" i="9"/>
  <c r="A386" i="9"/>
  <c r="A382" i="9"/>
  <c r="A389" i="9"/>
  <c r="A385" i="9"/>
  <c r="A381" i="9"/>
  <c r="R3467" i="9"/>
  <c r="S3467" i="9" s="1"/>
  <c r="T3467" i="9"/>
  <c r="U3467" i="9"/>
  <c r="V3467" i="9"/>
  <c r="AB3467" i="9"/>
  <c r="AC3467" i="9"/>
  <c r="AD3467" i="9"/>
  <c r="AE3467" i="9"/>
  <c r="R3468" i="9"/>
  <c r="S3468" i="9" s="1"/>
  <c r="T3468" i="9"/>
  <c r="U3468" i="9"/>
  <c r="V3468" i="9"/>
  <c r="AB3468" i="9"/>
  <c r="AC3468" i="9"/>
  <c r="AD3468" i="9"/>
  <c r="AE3468" i="9"/>
  <c r="R3469" i="9"/>
  <c r="S3469" i="9" s="1"/>
  <c r="T3469" i="9"/>
  <c r="U3469" i="9"/>
  <c r="V3469" i="9"/>
  <c r="AB3469" i="9"/>
  <c r="AC3469" i="9"/>
  <c r="AD3469" i="9"/>
  <c r="AE3469" i="9"/>
  <c r="R3470" i="9"/>
  <c r="S3470" i="9" s="1"/>
  <c r="T3470" i="9"/>
  <c r="U3470" i="9"/>
  <c r="V3470" i="9"/>
  <c r="AB3470" i="9"/>
  <c r="AC3470" i="9"/>
  <c r="AD3470" i="9"/>
  <c r="AE3470" i="9"/>
  <c r="R3471" i="9"/>
  <c r="S3471" i="9" s="1"/>
  <c r="T3471" i="9"/>
  <c r="U3471" i="9"/>
  <c r="V3471" i="9"/>
  <c r="AB3471" i="9"/>
  <c r="AC3471" i="9"/>
  <c r="AD3471" i="9"/>
  <c r="AE3471" i="9"/>
  <c r="R3472" i="9"/>
  <c r="S3472" i="9" s="1"/>
  <c r="T3472" i="9"/>
  <c r="U3472" i="9"/>
  <c r="V3472" i="9"/>
  <c r="AB3472" i="9"/>
  <c r="AC3472" i="9"/>
  <c r="AD3472" i="9"/>
  <c r="AE3472" i="9"/>
  <c r="R3473" i="9"/>
  <c r="S3473" i="9" s="1"/>
  <c r="T3473" i="9"/>
  <c r="U3473" i="9"/>
  <c r="V3473" i="9"/>
  <c r="AB3473" i="9"/>
  <c r="AC3473" i="9"/>
  <c r="AD3473" i="9"/>
  <c r="AE3473" i="9"/>
  <c r="R3474" i="9"/>
  <c r="S3474" i="9" s="1"/>
  <c r="T3474" i="9"/>
  <c r="U3474" i="9"/>
  <c r="V3474" i="9"/>
  <c r="AB3474" i="9"/>
  <c r="AC3474" i="9"/>
  <c r="AD3474" i="9"/>
  <c r="AE3474" i="9"/>
  <c r="R3475" i="9"/>
  <c r="S3475" i="9" s="1"/>
  <c r="T3475" i="9"/>
  <c r="U3475" i="9"/>
  <c r="V3475" i="9"/>
  <c r="AB3475" i="9"/>
  <c r="AC3475" i="9"/>
  <c r="AD3475" i="9"/>
  <c r="AE3475" i="9"/>
  <c r="R3476" i="9"/>
  <c r="S3476" i="9" s="1"/>
  <c r="T3476" i="9"/>
  <c r="U3476" i="9"/>
  <c r="V3476" i="9"/>
  <c r="AB3476" i="9"/>
  <c r="AC3476" i="9"/>
  <c r="AD3476" i="9"/>
  <c r="AE3476" i="9"/>
  <c r="R3477" i="9"/>
  <c r="S3477" i="9" s="1"/>
  <c r="T3477" i="9"/>
  <c r="U3477" i="9"/>
  <c r="V3477" i="9"/>
  <c r="AB3477" i="9"/>
  <c r="AC3477" i="9"/>
  <c r="AD3477" i="9"/>
  <c r="AE3477" i="9"/>
  <c r="R3478" i="9"/>
  <c r="S3478" i="9" s="1"/>
  <c r="T3478" i="9"/>
  <c r="U3478" i="9"/>
  <c r="V3478" i="9"/>
  <c r="AB3478" i="9"/>
  <c r="AC3478" i="9"/>
  <c r="AD3478" i="9"/>
  <c r="AE3478" i="9"/>
  <c r="R3479" i="9"/>
  <c r="S3479" i="9" s="1"/>
  <c r="T3479" i="9"/>
  <c r="U3479" i="9"/>
  <c r="V3479" i="9"/>
  <c r="AB3479" i="9"/>
  <c r="AC3479" i="9"/>
  <c r="AD3479" i="9"/>
  <c r="AE3479" i="9"/>
  <c r="R3480" i="9"/>
  <c r="S3480" i="9" s="1"/>
  <c r="T3480" i="9"/>
  <c r="U3480" i="9"/>
  <c r="V3480" i="9"/>
  <c r="AB3480" i="9"/>
  <c r="AC3480" i="9"/>
  <c r="AD3480" i="9"/>
  <c r="AE3480" i="9"/>
  <c r="R3481" i="9"/>
  <c r="S3481" i="9" s="1"/>
  <c r="T3481" i="9"/>
  <c r="U3481" i="9"/>
  <c r="V3481" i="9"/>
  <c r="AB3481" i="9"/>
  <c r="AC3481" i="9"/>
  <c r="AD3481" i="9"/>
  <c r="AE3481" i="9"/>
  <c r="R3482" i="9"/>
  <c r="S3482" i="9" s="1"/>
  <c r="T3482" i="9"/>
  <c r="U3482" i="9"/>
  <c r="V3482" i="9"/>
  <c r="AB3482" i="9"/>
  <c r="AC3482" i="9"/>
  <c r="AD3482" i="9"/>
  <c r="AE3482" i="9"/>
  <c r="R3483" i="9"/>
  <c r="S3483" i="9" s="1"/>
  <c r="T3483" i="9"/>
  <c r="U3483" i="9"/>
  <c r="V3483" i="9"/>
  <c r="AB3483" i="9"/>
  <c r="AC3483" i="9"/>
  <c r="AD3483" i="9"/>
  <c r="AE3483" i="9"/>
  <c r="R3484" i="9"/>
  <c r="S3484" i="9" s="1"/>
  <c r="T3484" i="9"/>
  <c r="U3484" i="9"/>
  <c r="V3484" i="9"/>
  <c r="AB3484" i="9"/>
  <c r="AC3484" i="9"/>
  <c r="AD3484" i="9"/>
  <c r="AE3484" i="9"/>
  <c r="R3485" i="9"/>
  <c r="S3485" i="9" s="1"/>
  <c r="T3485" i="9"/>
  <c r="U3485" i="9"/>
  <c r="V3485" i="9"/>
  <c r="AB3485" i="9"/>
  <c r="AC3485" i="9"/>
  <c r="AD3485" i="9"/>
  <c r="AE3485" i="9"/>
  <c r="R3486" i="9"/>
  <c r="S3486" i="9" s="1"/>
  <c r="T3486" i="9"/>
  <c r="U3486" i="9"/>
  <c r="V3486" i="9"/>
  <c r="AB3486" i="9"/>
  <c r="AC3486" i="9"/>
  <c r="AD3486" i="9"/>
  <c r="AE3486" i="9"/>
  <c r="R3487" i="9"/>
  <c r="S3487" i="9" s="1"/>
  <c r="T3487" i="9"/>
  <c r="U3487" i="9"/>
  <c r="V3487" i="9"/>
  <c r="AB3487" i="9"/>
  <c r="AC3487" i="9"/>
  <c r="AD3487" i="9"/>
  <c r="AE3487" i="9"/>
  <c r="R3488" i="9"/>
  <c r="S3488" i="9" s="1"/>
  <c r="T3488" i="9"/>
  <c r="U3488" i="9"/>
  <c r="V3488" i="9"/>
  <c r="AB3488" i="9"/>
  <c r="AC3488" i="9"/>
  <c r="AD3488" i="9"/>
  <c r="AE3488" i="9"/>
  <c r="R3489" i="9"/>
  <c r="S3489" i="9" s="1"/>
  <c r="T3489" i="9"/>
  <c r="U3489" i="9"/>
  <c r="V3489" i="9"/>
  <c r="AB3489" i="9"/>
  <c r="AC3489" i="9"/>
  <c r="AD3489" i="9"/>
  <c r="AE3489" i="9"/>
  <c r="R3490" i="9"/>
  <c r="S3490" i="9" s="1"/>
  <c r="T3490" i="9"/>
  <c r="U3490" i="9"/>
  <c r="V3490" i="9"/>
  <c r="AB3490" i="9"/>
  <c r="AC3490" i="9"/>
  <c r="AD3490" i="9"/>
  <c r="AE3490" i="9"/>
  <c r="R3491" i="9"/>
  <c r="S3491" i="9" s="1"/>
  <c r="T3491" i="9"/>
  <c r="U3491" i="9"/>
  <c r="V3491" i="9"/>
  <c r="AB3491" i="9"/>
  <c r="AC3491" i="9"/>
  <c r="AD3491" i="9"/>
  <c r="AE3491" i="9"/>
  <c r="R3492" i="9"/>
  <c r="S3492" i="9" s="1"/>
  <c r="T3492" i="9"/>
  <c r="U3492" i="9"/>
  <c r="V3492" i="9"/>
  <c r="AB3492" i="9"/>
  <c r="AC3492" i="9"/>
  <c r="AD3492" i="9"/>
  <c r="AE3492" i="9"/>
  <c r="R3493" i="9"/>
  <c r="S3493" i="9" s="1"/>
  <c r="T3493" i="9"/>
  <c r="U3493" i="9"/>
  <c r="V3493" i="9"/>
  <c r="AB3493" i="9"/>
  <c r="AC3493" i="9"/>
  <c r="AD3493" i="9"/>
  <c r="AE3493" i="9"/>
  <c r="R3494" i="9"/>
  <c r="S3494" i="9" s="1"/>
  <c r="T3494" i="9"/>
  <c r="U3494" i="9"/>
  <c r="V3494" i="9"/>
  <c r="AB3494" i="9"/>
  <c r="AC3494" i="9"/>
  <c r="AD3494" i="9"/>
  <c r="AE3494" i="9"/>
  <c r="R3495" i="9"/>
  <c r="S3495" i="9" s="1"/>
  <c r="T3495" i="9"/>
  <c r="U3495" i="9"/>
  <c r="V3495" i="9"/>
  <c r="AB3495" i="9"/>
  <c r="AC3495" i="9"/>
  <c r="AD3495" i="9"/>
  <c r="AE3495" i="9"/>
  <c r="R3496" i="9"/>
  <c r="S3496" i="9" s="1"/>
  <c r="T3496" i="9"/>
  <c r="U3496" i="9"/>
  <c r="V3496" i="9"/>
  <c r="AB3496" i="9"/>
  <c r="AC3496" i="9"/>
  <c r="AD3496" i="9"/>
  <c r="AE3496" i="9"/>
  <c r="R3497" i="9"/>
  <c r="S3497" i="9" s="1"/>
  <c r="T3497" i="9"/>
  <c r="U3497" i="9"/>
  <c r="V3497" i="9"/>
  <c r="AB3497" i="9"/>
  <c r="AC3497" i="9"/>
  <c r="AD3497" i="9"/>
  <c r="AE3497" i="9"/>
  <c r="R3498" i="9"/>
  <c r="S3498" i="9" s="1"/>
  <c r="T3498" i="9"/>
  <c r="U3498" i="9"/>
  <c r="V3498" i="9"/>
  <c r="AB3498" i="9"/>
  <c r="AC3498" i="9"/>
  <c r="AD3498" i="9"/>
  <c r="AE3498" i="9"/>
  <c r="R3499" i="9"/>
  <c r="S3499" i="9" s="1"/>
  <c r="T3499" i="9"/>
  <c r="U3499" i="9"/>
  <c r="V3499" i="9"/>
  <c r="AB3499" i="9"/>
  <c r="AC3499" i="9"/>
  <c r="AD3499" i="9"/>
  <c r="AE3499" i="9"/>
  <c r="R3500" i="9"/>
  <c r="S3500" i="9" s="1"/>
  <c r="T3500" i="9"/>
  <c r="U3500" i="9"/>
  <c r="V3500" i="9"/>
  <c r="AB3500" i="9"/>
  <c r="AC3500" i="9"/>
  <c r="AD3500" i="9"/>
  <c r="AE3500" i="9"/>
  <c r="R3501" i="9"/>
  <c r="S3501" i="9" s="1"/>
  <c r="T3501" i="9"/>
  <c r="U3501" i="9"/>
  <c r="V3501" i="9"/>
  <c r="AB3501" i="9"/>
  <c r="AC3501" i="9"/>
  <c r="AD3501" i="9"/>
  <c r="AE3501" i="9"/>
  <c r="R3502" i="9"/>
  <c r="S3502" i="9" s="1"/>
  <c r="T3502" i="9"/>
  <c r="U3502" i="9"/>
  <c r="V3502" i="9"/>
  <c r="AB3502" i="9"/>
  <c r="AC3502" i="9"/>
  <c r="AD3502" i="9"/>
  <c r="AE3502" i="9"/>
  <c r="R3503" i="9"/>
  <c r="S3503" i="9" s="1"/>
  <c r="T3503" i="9"/>
  <c r="U3503" i="9"/>
  <c r="V3503" i="9"/>
  <c r="AB3503" i="9"/>
  <c r="AC3503" i="9"/>
  <c r="AD3503" i="9"/>
  <c r="AE3503" i="9"/>
  <c r="R3504" i="9"/>
  <c r="S3504" i="9" s="1"/>
  <c r="T3504" i="9"/>
  <c r="U3504" i="9"/>
  <c r="V3504" i="9"/>
  <c r="AB3504" i="9"/>
  <c r="AC3504" i="9"/>
  <c r="AD3504" i="9"/>
  <c r="AE3504" i="9"/>
  <c r="R3505" i="9"/>
  <c r="S3505" i="9" s="1"/>
  <c r="T3505" i="9"/>
  <c r="U3505" i="9"/>
  <c r="V3505" i="9"/>
  <c r="AB3505" i="9"/>
  <c r="AC3505" i="9"/>
  <c r="AD3505" i="9"/>
  <c r="AE3505" i="9"/>
  <c r="R3506" i="9"/>
  <c r="S3506" i="9" s="1"/>
  <c r="T3506" i="9"/>
  <c r="U3506" i="9"/>
  <c r="V3506" i="9"/>
  <c r="AB3506" i="9"/>
  <c r="AC3506" i="9"/>
  <c r="AD3506" i="9"/>
  <c r="AE3506" i="9"/>
  <c r="R3507" i="9"/>
  <c r="S3507" i="9" s="1"/>
  <c r="T3507" i="9"/>
  <c r="U3507" i="9"/>
  <c r="V3507" i="9"/>
  <c r="AB3507" i="9"/>
  <c r="AC3507" i="9"/>
  <c r="AD3507" i="9"/>
  <c r="AE3507" i="9"/>
  <c r="R3508" i="9"/>
  <c r="S3508" i="9" s="1"/>
  <c r="T3508" i="9"/>
  <c r="U3508" i="9"/>
  <c r="V3508" i="9"/>
  <c r="AB3508" i="9"/>
  <c r="AC3508" i="9"/>
  <c r="AD3508" i="9"/>
  <c r="AE3508" i="9"/>
  <c r="R3509" i="9"/>
  <c r="S3509" i="9" s="1"/>
  <c r="T3509" i="9"/>
  <c r="U3509" i="9"/>
  <c r="V3509" i="9"/>
  <c r="AB3509" i="9"/>
  <c r="AC3509" i="9"/>
  <c r="AD3509" i="9"/>
  <c r="AE3509" i="9"/>
  <c r="R3510" i="9"/>
  <c r="S3510" i="9" s="1"/>
  <c r="T3510" i="9"/>
  <c r="U3510" i="9"/>
  <c r="V3510" i="9"/>
  <c r="AB3510" i="9"/>
  <c r="AC3510" i="9"/>
  <c r="AD3510" i="9"/>
  <c r="AE3510" i="9"/>
  <c r="R3511" i="9"/>
  <c r="S3511" i="9" s="1"/>
  <c r="T3511" i="9"/>
  <c r="U3511" i="9"/>
  <c r="V3511" i="9"/>
  <c r="AB3511" i="9"/>
  <c r="AC3511" i="9"/>
  <c r="AD3511" i="9"/>
  <c r="AE3511" i="9"/>
  <c r="R3512" i="9"/>
  <c r="S3512" i="9" s="1"/>
  <c r="T3512" i="9"/>
  <c r="U3512" i="9"/>
  <c r="V3512" i="9"/>
  <c r="AB3512" i="9"/>
  <c r="AC3512" i="9"/>
  <c r="AD3512" i="9"/>
  <c r="AE3512" i="9"/>
  <c r="R3513" i="9"/>
  <c r="S3513" i="9" s="1"/>
  <c r="T3513" i="9"/>
  <c r="U3513" i="9"/>
  <c r="V3513" i="9"/>
  <c r="AB3513" i="9"/>
  <c r="AC3513" i="9"/>
  <c r="AD3513" i="9"/>
  <c r="AE3513" i="9"/>
  <c r="R3514" i="9"/>
  <c r="S3514" i="9" s="1"/>
  <c r="T3514" i="9"/>
  <c r="U3514" i="9"/>
  <c r="V3514" i="9"/>
  <c r="AB3514" i="9"/>
  <c r="AC3514" i="9"/>
  <c r="AD3514" i="9"/>
  <c r="AE3514" i="9"/>
  <c r="R3515" i="9"/>
  <c r="S3515" i="9" s="1"/>
  <c r="T3515" i="9"/>
  <c r="U3515" i="9"/>
  <c r="V3515" i="9"/>
  <c r="AB3515" i="9"/>
  <c r="AC3515" i="9"/>
  <c r="AD3515" i="9"/>
  <c r="AE3515" i="9"/>
  <c r="R3516" i="9"/>
  <c r="S3516" i="9" s="1"/>
  <c r="T3516" i="9"/>
  <c r="U3516" i="9"/>
  <c r="V3516" i="9"/>
  <c r="AB3516" i="9"/>
  <c r="AC3516" i="9"/>
  <c r="AD3516" i="9"/>
  <c r="AE3516" i="9"/>
  <c r="R3517" i="9"/>
  <c r="S3517" i="9" s="1"/>
  <c r="T3517" i="9"/>
  <c r="U3517" i="9"/>
  <c r="V3517" i="9"/>
  <c r="AB3517" i="9"/>
  <c r="AC3517" i="9"/>
  <c r="AD3517" i="9"/>
  <c r="AE3517" i="9"/>
  <c r="R3518" i="9"/>
  <c r="S3518" i="9" s="1"/>
  <c r="T3518" i="9"/>
  <c r="U3518" i="9"/>
  <c r="V3518" i="9"/>
  <c r="AB3518" i="9"/>
  <c r="AC3518" i="9"/>
  <c r="AD3518" i="9"/>
  <c r="AE3518" i="9"/>
  <c r="R3519" i="9"/>
  <c r="S3519" i="9" s="1"/>
  <c r="T3519" i="9"/>
  <c r="U3519" i="9"/>
  <c r="V3519" i="9"/>
  <c r="AB3519" i="9"/>
  <c r="AC3519" i="9"/>
  <c r="AD3519" i="9"/>
  <c r="AE3519" i="9"/>
  <c r="R3520" i="9"/>
  <c r="S3520" i="9" s="1"/>
  <c r="T3520" i="9"/>
  <c r="U3520" i="9"/>
  <c r="V3520" i="9"/>
  <c r="AB3520" i="9"/>
  <c r="AC3520" i="9"/>
  <c r="AD3520" i="9"/>
  <c r="AE3520" i="9"/>
  <c r="R3521" i="9"/>
  <c r="S3521" i="9" s="1"/>
  <c r="T3521" i="9"/>
  <c r="U3521" i="9"/>
  <c r="V3521" i="9"/>
  <c r="AB3521" i="9"/>
  <c r="AC3521" i="9"/>
  <c r="AD3521" i="9"/>
  <c r="AE3521" i="9"/>
  <c r="R3522" i="9"/>
  <c r="S3522" i="9" s="1"/>
  <c r="T3522" i="9"/>
  <c r="U3522" i="9"/>
  <c r="V3522" i="9"/>
  <c r="AB3522" i="9"/>
  <c r="AC3522" i="9"/>
  <c r="AD3522" i="9"/>
  <c r="AE3522" i="9"/>
  <c r="R3523" i="9"/>
  <c r="S3523" i="9" s="1"/>
  <c r="T3523" i="9"/>
  <c r="U3523" i="9"/>
  <c r="V3523" i="9"/>
  <c r="AB3523" i="9"/>
  <c r="AC3523" i="9"/>
  <c r="AD3523" i="9"/>
  <c r="AE3523" i="9"/>
  <c r="R3524" i="9"/>
  <c r="S3524" i="9" s="1"/>
  <c r="T3524" i="9"/>
  <c r="U3524" i="9"/>
  <c r="V3524" i="9"/>
  <c r="AB3524" i="9"/>
  <c r="AC3524" i="9"/>
  <c r="AD3524" i="9"/>
  <c r="AE3524" i="9"/>
  <c r="R3525" i="9"/>
  <c r="S3525" i="9" s="1"/>
  <c r="T3525" i="9"/>
  <c r="U3525" i="9"/>
  <c r="V3525" i="9"/>
  <c r="AB3525" i="9"/>
  <c r="AC3525" i="9"/>
  <c r="AD3525" i="9"/>
  <c r="AE3525" i="9"/>
  <c r="R3526" i="9"/>
  <c r="S3526" i="9" s="1"/>
  <c r="T3526" i="9"/>
  <c r="U3526" i="9"/>
  <c r="V3526" i="9"/>
  <c r="AB3526" i="9"/>
  <c r="AC3526" i="9"/>
  <c r="AD3526" i="9"/>
  <c r="AE3526" i="9"/>
  <c r="R3527" i="9"/>
  <c r="S3527" i="9" s="1"/>
  <c r="T3527" i="9"/>
  <c r="U3527" i="9"/>
  <c r="V3527" i="9"/>
  <c r="AB3527" i="9"/>
  <c r="AC3527" i="9"/>
  <c r="AD3527" i="9"/>
  <c r="AE3527" i="9"/>
  <c r="R3528" i="9"/>
  <c r="S3528" i="9" s="1"/>
  <c r="T3528" i="9"/>
  <c r="U3528" i="9"/>
  <c r="V3528" i="9"/>
  <c r="AB3528" i="9"/>
  <c r="AC3528" i="9"/>
  <c r="AD3528" i="9"/>
  <c r="AE3528" i="9"/>
  <c r="R3529" i="9"/>
  <c r="S3529" i="9" s="1"/>
  <c r="T3529" i="9"/>
  <c r="U3529" i="9"/>
  <c r="V3529" i="9"/>
  <c r="AB3529" i="9"/>
  <c r="AC3529" i="9"/>
  <c r="AD3529" i="9"/>
  <c r="AE3529" i="9"/>
  <c r="R3530" i="9"/>
  <c r="S3530" i="9" s="1"/>
  <c r="T3530" i="9"/>
  <c r="U3530" i="9"/>
  <c r="V3530" i="9"/>
  <c r="AB3530" i="9"/>
  <c r="AC3530" i="9"/>
  <c r="AD3530" i="9"/>
  <c r="AE3530" i="9"/>
  <c r="R3531" i="9"/>
  <c r="S3531" i="9" s="1"/>
  <c r="T3531" i="9"/>
  <c r="U3531" i="9"/>
  <c r="V3531" i="9"/>
  <c r="AB3531" i="9"/>
  <c r="AC3531" i="9"/>
  <c r="AD3531" i="9"/>
  <c r="AE3531" i="9"/>
  <c r="R3532" i="9"/>
  <c r="S3532" i="9" s="1"/>
  <c r="T3532" i="9"/>
  <c r="U3532" i="9"/>
  <c r="V3532" i="9"/>
  <c r="AB3532" i="9"/>
  <c r="AC3532" i="9"/>
  <c r="AD3532" i="9"/>
  <c r="AE3532" i="9"/>
  <c r="R3533" i="9"/>
  <c r="S3533" i="9" s="1"/>
  <c r="T3533" i="9"/>
  <c r="U3533" i="9"/>
  <c r="V3533" i="9"/>
  <c r="AB3533" i="9"/>
  <c r="AC3533" i="9"/>
  <c r="AD3533" i="9"/>
  <c r="AE3533" i="9"/>
  <c r="R3534" i="9"/>
  <c r="S3534" i="9" s="1"/>
  <c r="T3534" i="9"/>
  <c r="U3534" i="9"/>
  <c r="V3534" i="9"/>
  <c r="AB3534" i="9"/>
  <c r="AC3534" i="9"/>
  <c r="AD3534" i="9"/>
  <c r="AE3534" i="9"/>
  <c r="R3535" i="9"/>
  <c r="S3535" i="9" s="1"/>
  <c r="T3535" i="9"/>
  <c r="U3535" i="9"/>
  <c r="V3535" i="9"/>
  <c r="AB3535" i="9"/>
  <c r="AC3535" i="9"/>
  <c r="AD3535" i="9"/>
  <c r="AE3535" i="9"/>
  <c r="R3536" i="9"/>
  <c r="S3536" i="9" s="1"/>
  <c r="T3536" i="9"/>
  <c r="U3536" i="9"/>
  <c r="V3536" i="9"/>
  <c r="AB3536" i="9"/>
  <c r="AC3536" i="9"/>
  <c r="AD3536" i="9"/>
  <c r="AE3536" i="9"/>
  <c r="R3537" i="9"/>
  <c r="S3537" i="9" s="1"/>
  <c r="T3537" i="9"/>
  <c r="U3537" i="9"/>
  <c r="V3537" i="9"/>
  <c r="AB3537" i="9"/>
  <c r="AC3537" i="9"/>
  <c r="AD3537" i="9"/>
  <c r="AE3537" i="9"/>
  <c r="R3538" i="9"/>
  <c r="S3538" i="9" s="1"/>
  <c r="T3538" i="9"/>
  <c r="U3538" i="9"/>
  <c r="V3538" i="9"/>
  <c r="AB3538" i="9"/>
  <c r="AC3538" i="9"/>
  <c r="AD3538" i="9"/>
  <c r="AE3538" i="9"/>
  <c r="R3539" i="9"/>
  <c r="S3539" i="9" s="1"/>
  <c r="T3539" i="9"/>
  <c r="U3539" i="9"/>
  <c r="V3539" i="9"/>
  <c r="AB3539" i="9"/>
  <c r="AC3539" i="9"/>
  <c r="AD3539" i="9"/>
  <c r="AE3539" i="9"/>
  <c r="R3540" i="9"/>
  <c r="S3540" i="9" s="1"/>
  <c r="T3540" i="9"/>
  <c r="U3540" i="9"/>
  <c r="V3540" i="9"/>
  <c r="AB3540" i="9"/>
  <c r="AC3540" i="9"/>
  <c r="AD3540" i="9"/>
  <c r="AE3540" i="9"/>
  <c r="R3541" i="9"/>
  <c r="S3541" i="9" s="1"/>
  <c r="T3541" i="9"/>
  <c r="U3541" i="9"/>
  <c r="V3541" i="9"/>
  <c r="AB3541" i="9"/>
  <c r="AC3541" i="9"/>
  <c r="AD3541" i="9"/>
  <c r="AE3541" i="9"/>
  <c r="R3542" i="9"/>
  <c r="S3542" i="9" s="1"/>
  <c r="T3542" i="9"/>
  <c r="U3542" i="9"/>
  <c r="V3542" i="9"/>
  <c r="AB3542" i="9"/>
  <c r="AC3542" i="9"/>
  <c r="AD3542" i="9"/>
  <c r="AE3542" i="9"/>
  <c r="R3543" i="9"/>
  <c r="S3543" i="9" s="1"/>
  <c r="T3543" i="9"/>
  <c r="U3543" i="9"/>
  <c r="V3543" i="9"/>
  <c r="AB3543" i="9"/>
  <c r="AC3543" i="9"/>
  <c r="AD3543" i="9"/>
  <c r="AE3543" i="9"/>
  <c r="R3544" i="9"/>
  <c r="S3544" i="9" s="1"/>
  <c r="T3544" i="9"/>
  <c r="U3544" i="9"/>
  <c r="V3544" i="9"/>
  <c r="AB3544" i="9"/>
  <c r="AC3544" i="9"/>
  <c r="AD3544" i="9"/>
  <c r="AE3544" i="9"/>
  <c r="R3545" i="9"/>
  <c r="S3545" i="9" s="1"/>
  <c r="T3545" i="9"/>
  <c r="U3545" i="9"/>
  <c r="V3545" i="9"/>
  <c r="AB3545" i="9"/>
  <c r="AC3545" i="9"/>
  <c r="AD3545" i="9"/>
  <c r="AE3545" i="9"/>
  <c r="R3546" i="9"/>
  <c r="S3546" i="9" s="1"/>
  <c r="T3546" i="9"/>
  <c r="U3546" i="9"/>
  <c r="V3546" i="9"/>
  <c r="AB3546" i="9"/>
  <c r="AC3546" i="9"/>
  <c r="AD3546" i="9"/>
  <c r="AE3546" i="9"/>
  <c r="R3547" i="9"/>
  <c r="S3547" i="9" s="1"/>
  <c r="T3547" i="9"/>
  <c r="U3547" i="9"/>
  <c r="V3547" i="9"/>
  <c r="AB3547" i="9"/>
  <c r="AC3547" i="9"/>
  <c r="AD3547" i="9"/>
  <c r="AE3547" i="9"/>
  <c r="R3548" i="9"/>
  <c r="S3548" i="9" s="1"/>
  <c r="T3548" i="9"/>
  <c r="U3548" i="9"/>
  <c r="V3548" i="9"/>
  <c r="AB3548" i="9"/>
  <c r="AC3548" i="9"/>
  <c r="AD3548" i="9"/>
  <c r="AE3548" i="9"/>
  <c r="R3549" i="9"/>
  <c r="S3549" i="9" s="1"/>
  <c r="T3549" i="9"/>
  <c r="U3549" i="9"/>
  <c r="V3549" i="9"/>
  <c r="AB3549" i="9"/>
  <c r="AC3549" i="9"/>
  <c r="AD3549" i="9"/>
  <c r="AE3549" i="9"/>
  <c r="R3550" i="9"/>
  <c r="S3550" i="9" s="1"/>
  <c r="T3550" i="9"/>
  <c r="U3550" i="9"/>
  <c r="V3550" i="9"/>
  <c r="AB3550" i="9"/>
  <c r="AC3550" i="9"/>
  <c r="AD3550" i="9"/>
  <c r="AE3550" i="9"/>
  <c r="R3551" i="9"/>
  <c r="S3551" i="9" s="1"/>
  <c r="T3551" i="9"/>
  <c r="U3551" i="9"/>
  <c r="V3551" i="9"/>
  <c r="AB3551" i="9"/>
  <c r="AC3551" i="9"/>
  <c r="AD3551" i="9"/>
  <c r="AE3551" i="9"/>
  <c r="R3552" i="9"/>
  <c r="S3552" i="9" s="1"/>
  <c r="T3552" i="9"/>
  <c r="U3552" i="9"/>
  <c r="V3552" i="9"/>
  <c r="AB3552" i="9"/>
  <c r="AC3552" i="9"/>
  <c r="AD3552" i="9"/>
  <c r="AE3552" i="9"/>
  <c r="R3553" i="9"/>
  <c r="S3553" i="9" s="1"/>
  <c r="T3553" i="9"/>
  <c r="U3553" i="9"/>
  <c r="V3553" i="9"/>
  <c r="AB3553" i="9"/>
  <c r="AC3553" i="9"/>
  <c r="AD3553" i="9"/>
  <c r="AE3553" i="9"/>
  <c r="R3554" i="9"/>
  <c r="S3554" i="9" s="1"/>
  <c r="T3554" i="9"/>
  <c r="U3554" i="9"/>
  <c r="V3554" i="9"/>
  <c r="AB3554" i="9"/>
  <c r="AC3554" i="9"/>
  <c r="AD3554" i="9"/>
  <c r="AE3554" i="9"/>
  <c r="R3555" i="9"/>
  <c r="S3555" i="9" s="1"/>
  <c r="T3555" i="9"/>
  <c r="U3555" i="9"/>
  <c r="V3555" i="9"/>
  <c r="AB3555" i="9"/>
  <c r="AC3555" i="9"/>
  <c r="AD3555" i="9"/>
  <c r="AE3555" i="9"/>
  <c r="R3556" i="9"/>
  <c r="S3556" i="9" s="1"/>
  <c r="T3556" i="9"/>
  <c r="U3556" i="9"/>
  <c r="V3556" i="9"/>
  <c r="AB3556" i="9"/>
  <c r="AC3556" i="9"/>
  <c r="AD3556" i="9"/>
  <c r="AE3556" i="9"/>
  <c r="R254" i="9"/>
  <c r="S254" i="9" s="1"/>
  <c r="T254" i="9"/>
  <c r="U254" i="9"/>
  <c r="V254" i="9"/>
  <c r="AB254" i="9"/>
  <c r="AC254" i="9"/>
  <c r="AD254" i="9"/>
  <c r="AE254" i="9"/>
  <c r="R255" i="9"/>
  <c r="S255" i="9" s="1"/>
  <c r="T255" i="9"/>
  <c r="U255" i="9"/>
  <c r="V255" i="9"/>
  <c r="AB255" i="9"/>
  <c r="AC255" i="9"/>
  <c r="AD255" i="9"/>
  <c r="AE255" i="9"/>
  <c r="R256" i="9"/>
  <c r="S256" i="9" s="1"/>
  <c r="T256" i="9"/>
  <c r="U256" i="9"/>
  <c r="V256" i="9"/>
  <c r="AB256" i="9"/>
  <c r="AC256" i="9"/>
  <c r="AD256" i="9"/>
  <c r="AE256" i="9"/>
  <c r="R257" i="9"/>
  <c r="S257" i="9" s="1"/>
  <c r="T257" i="9"/>
  <c r="U257" i="9"/>
  <c r="V257" i="9"/>
  <c r="AB257" i="9"/>
  <c r="AC257" i="9"/>
  <c r="AD257" i="9"/>
  <c r="AE257" i="9"/>
  <c r="R258" i="9"/>
  <c r="S258" i="9" s="1"/>
  <c r="T258" i="9"/>
  <c r="U258" i="9"/>
  <c r="V258" i="9"/>
  <c r="AB258" i="9"/>
  <c r="AC258" i="9"/>
  <c r="AD258" i="9"/>
  <c r="AE258" i="9"/>
  <c r="R259" i="9"/>
  <c r="S259" i="9" s="1"/>
  <c r="T259" i="9"/>
  <c r="U259" i="9"/>
  <c r="V259" i="9"/>
  <c r="AB259" i="9"/>
  <c r="AC259" i="9"/>
  <c r="AD259" i="9"/>
  <c r="AE259" i="9"/>
  <c r="R260" i="9"/>
  <c r="S260" i="9" s="1"/>
  <c r="T260" i="9"/>
  <c r="U260" i="9"/>
  <c r="V260" i="9"/>
  <c r="AB260" i="9"/>
  <c r="AC260" i="9"/>
  <c r="AD260" i="9"/>
  <c r="AE260" i="9"/>
  <c r="R261" i="9"/>
  <c r="S261" i="9" s="1"/>
  <c r="T261" i="9"/>
  <c r="U261" i="9"/>
  <c r="V261" i="9"/>
  <c r="AB261" i="9"/>
  <c r="AC261" i="9"/>
  <c r="AD261" i="9"/>
  <c r="AE261" i="9"/>
  <c r="R262" i="9"/>
  <c r="S262" i="9" s="1"/>
  <c r="T262" i="9"/>
  <c r="U262" i="9"/>
  <c r="V262" i="9"/>
  <c r="AB262" i="9"/>
  <c r="AC262" i="9"/>
  <c r="AD262" i="9"/>
  <c r="AE262" i="9"/>
  <c r="R263" i="9"/>
  <c r="S263" i="9" s="1"/>
  <c r="T263" i="9"/>
  <c r="U263" i="9"/>
  <c r="V263" i="9"/>
  <c r="AB263" i="9"/>
  <c r="AC263" i="9"/>
  <c r="AD263" i="9"/>
  <c r="AE263" i="9"/>
  <c r="R264" i="9"/>
  <c r="S264" i="9" s="1"/>
  <c r="T264" i="9"/>
  <c r="U264" i="9"/>
  <c r="V264" i="9"/>
  <c r="AB264" i="9"/>
  <c r="AC264" i="9"/>
  <c r="AD264" i="9"/>
  <c r="AE264" i="9"/>
  <c r="R265" i="9"/>
  <c r="S265" i="9" s="1"/>
  <c r="T265" i="9"/>
  <c r="U265" i="9"/>
  <c r="V265" i="9"/>
  <c r="AB265" i="9"/>
  <c r="AC265" i="9"/>
  <c r="AD265" i="9"/>
  <c r="AE265" i="9"/>
  <c r="R266" i="9"/>
  <c r="S266" i="9" s="1"/>
  <c r="T266" i="9"/>
  <c r="U266" i="9"/>
  <c r="V266" i="9"/>
  <c r="AB266" i="9"/>
  <c r="AC266" i="9"/>
  <c r="AD266" i="9"/>
  <c r="AE266" i="9"/>
  <c r="R267" i="9"/>
  <c r="S267" i="9" s="1"/>
  <c r="T267" i="9"/>
  <c r="U267" i="9"/>
  <c r="V267" i="9"/>
  <c r="AB267" i="9"/>
  <c r="AC267" i="9"/>
  <c r="AD267" i="9"/>
  <c r="AE267" i="9"/>
  <c r="R268" i="9"/>
  <c r="S268" i="9" s="1"/>
  <c r="T268" i="9"/>
  <c r="U268" i="9"/>
  <c r="V268" i="9"/>
  <c r="AB268" i="9"/>
  <c r="AC268" i="9"/>
  <c r="AD268" i="9"/>
  <c r="AE268" i="9"/>
  <c r="R269" i="9"/>
  <c r="S269" i="9" s="1"/>
  <c r="T269" i="9"/>
  <c r="U269" i="9"/>
  <c r="V269" i="9"/>
  <c r="AB269" i="9"/>
  <c r="AC269" i="9"/>
  <c r="AD269" i="9"/>
  <c r="AE269" i="9"/>
  <c r="R270" i="9"/>
  <c r="S270" i="9" s="1"/>
  <c r="T270" i="9"/>
  <c r="U270" i="9"/>
  <c r="V270" i="9"/>
  <c r="AB270" i="9"/>
  <c r="AC270" i="9"/>
  <c r="AD270" i="9"/>
  <c r="AE270" i="9"/>
  <c r="R271" i="9"/>
  <c r="S271" i="9" s="1"/>
  <c r="T271" i="9"/>
  <c r="U271" i="9"/>
  <c r="V271" i="9"/>
  <c r="AB271" i="9"/>
  <c r="AC271" i="9"/>
  <c r="AD271" i="9"/>
  <c r="AE271" i="9"/>
  <c r="R5692" i="9"/>
  <c r="S5692" i="9" s="1"/>
  <c r="T5692" i="9"/>
  <c r="U5692" i="9"/>
  <c r="V5692" i="9"/>
  <c r="AB5692" i="9"/>
  <c r="AC5692" i="9"/>
  <c r="AD5692" i="9"/>
  <c r="AE5692" i="9"/>
  <c r="R5693" i="9"/>
  <c r="S5693" i="9" s="1"/>
  <c r="T5693" i="9"/>
  <c r="U5693" i="9"/>
  <c r="V5693" i="9"/>
  <c r="AB5693" i="9"/>
  <c r="AC5693" i="9"/>
  <c r="AD5693" i="9"/>
  <c r="AE5693" i="9"/>
  <c r="R5694" i="9"/>
  <c r="S5694" i="9" s="1"/>
  <c r="T5694" i="9"/>
  <c r="U5694" i="9"/>
  <c r="V5694" i="9"/>
  <c r="AB5694" i="9"/>
  <c r="AC5694" i="9"/>
  <c r="AD5694" i="9"/>
  <c r="AE5694" i="9"/>
  <c r="R5695" i="9"/>
  <c r="S5695" i="9" s="1"/>
  <c r="T5695" i="9"/>
  <c r="U5695" i="9"/>
  <c r="V5695" i="9"/>
  <c r="AB5695" i="9"/>
  <c r="AC5695" i="9"/>
  <c r="AD5695" i="9"/>
  <c r="AE5695" i="9"/>
  <c r="R5696" i="9"/>
  <c r="S5696" i="9" s="1"/>
  <c r="T5696" i="9"/>
  <c r="U5696" i="9"/>
  <c r="V5696" i="9"/>
  <c r="AB5696" i="9"/>
  <c r="AC5696" i="9"/>
  <c r="AD5696" i="9"/>
  <c r="AE5696" i="9"/>
  <c r="R5697" i="9"/>
  <c r="S5697" i="9" s="1"/>
  <c r="T5697" i="9"/>
  <c r="U5697" i="9"/>
  <c r="V5697" i="9"/>
  <c r="AB5697" i="9"/>
  <c r="AC5697" i="9"/>
  <c r="AD5697" i="9"/>
  <c r="AE5697" i="9"/>
  <c r="R5698" i="9"/>
  <c r="S5698" i="9" s="1"/>
  <c r="T5698" i="9"/>
  <c r="U5698" i="9"/>
  <c r="V5698" i="9"/>
  <c r="AB5698" i="9"/>
  <c r="AC5698" i="9"/>
  <c r="AD5698" i="9"/>
  <c r="AE5698" i="9"/>
  <c r="R5699" i="9"/>
  <c r="S5699" i="9" s="1"/>
  <c r="T5699" i="9"/>
  <c r="U5699" i="9"/>
  <c r="V5699" i="9"/>
  <c r="AB5699" i="9"/>
  <c r="AC5699" i="9"/>
  <c r="AD5699" i="9"/>
  <c r="AE5699" i="9"/>
  <c r="R5700" i="9"/>
  <c r="S5700" i="9" s="1"/>
  <c r="T5700" i="9"/>
  <c r="U5700" i="9"/>
  <c r="V5700" i="9"/>
  <c r="AB5700" i="9"/>
  <c r="AC5700" i="9"/>
  <c r="AD5700" i="9"/>
  <c r="AE5700" i="9"/>
  <c r="R5701" i="9"/>
  <c r="S5701" i="9" s="1"/>
  <c r="T5701" i="9"/>
  <c r="U5701" i="9"/>
  <c r="V5701" i="9"/>
  <c r="AB5701" i="9"/>
  <c r="AC5701" i="9"/>
  <c r="AD5701" i="9"/>
  <c r="AE5701" i="9"/>
  <c r="R5702" i="9"/>
  <c r="S5702" i="9" s="1"/>
  <c r="T5702" i="9"/>
  <c r="U5702" i="9"/>
  <c r="V5702" i="9"/>
  <c r="AB5702" i="9"/>
  <c r="AC5702" i="9"/>
  <c r="AD5702" i="9"/>
  <c r="AE5702" i="9"/>
  <c r="R5703" i="9"/>
  <c r="S5703" i="9" s="1"/>
  <c r="T5703" i="9"/>
  <c r="U5703" i="9"/>
  <c r="V5703" i="9"/>
  <c r="AB5703" i="9"/>
  <c r="AC5703" i="9"/>
  <c r="AD5703" i="9"/>
  <c r="AE5703" i="9"/>
  <c r="R380" i="9"/>
  <c r="S380" i="9" s="1"/>
  <c r="T380" i="9"/>
  <c r="U380" i="9"/>
  <c r="V380" i="9"/>
  <c r="AB380" i="9"/>
  <c r="AC380" i="9"/>
  <c r="AD380" i="9"/>
  <c r="AE380" i="9"/>
  <c r="R689" i="9"/>
  <c r="S689" i="9" s="1"/>
  <c r="T689" i="9"/>
  <c r="U689" i="9"/>
  <c r="V689" i="9"/>
  <c r="AB689" i="9"/>
  <c r="AC689" i="9"/>
  <c r="AD689" i="9"/>
  <c r="AE689" i="9"/>
  <c r="R690" i="9"/>
  <c r="S690" i="9" s="1"/>
  <c r="T690" i="9"/>
  <c r="U690" i="9"/>
  <c r="V690" i="9"/>
  <c r="AB690" i="9"/>
  <c r="AC690" i="9"/>
  <c r="AD690" i="9"/>
  <c r="AE690" i="9"/>
  <c r="R691" i="9"/>
  <c r="S691" i="9" s="1"/>
  <c r="T691" i="9"/>
  <c r="U691" i="9"/>
  <c r="V691" i="9"/>
  <c r="AB691" i="9"/>
  <c r="AC691" i="9"/>
  <c r="AD691" i="9"/>
  <c r="AE691" i="9"/>
  <c r="R692" i="9"/>
  <c r="S692" i="9" s="1"/>
  <c r="T692" i="9"/>
  <c r="U692" i="9"/>
  <c r="V692" i="9"/>
  <c r="AB692" i="9"/>
  <c r="AC692" i="9"/>
  <c r="AD692" i="9"/>
  <c r="AE692" i="9"/>
  <c r="R693" i="9"/>
  <c r="S693" i="9" s="1"/>
  <c r="T693" i="9"/>
  <c r="U693" i="9"/>
  <c r="V693" i="9"/>
  <c r="AB693" i="9"/>
  <c r="AC693" i="9"/>
  <c r="AD693" i="9"/>
  <c r="AE693" i="9"/>
  <c r="R694" i="9"/>
  <c r="S694" i="9" s="1"/>
  <c r="T694" i="9"/>
  <c r="U694" i="9"/>
  <c r="V694" i="9"/>
  <c r="AB694" i="9"/>
  <c r="AC694" i="9"/>
  <c r="AD694" i="9"/>
  <c r="AE694" i="9"/>
  <c r="R695" i="9"/>
  <c r="S695" i="9" s="1"/>
  <c r="T695" i="9"/>
  <c r="U695" i="9"/>
  <c r="V695" i="9"/>
  <c r="AB695" i="9"/>
  <c r="AC695" i="9"/>
  <c r="AD695" i="9"/>
  <c r="AE695" i="9"/>
  <c r="R696" i="9"/>
  <c r="S696" i="9" s="1"/>
  <c r="T696" i="9"/>
  <c r="U696" i="9"/>
  <c r="V696" i="9"/>
  <c r="AB696" i="9"/>
  <c r="AC696" i="9"/>
  <c r="AD696" i="9"/>
  <c r="AE696" i="9"/>
  <c r="R697" i="9"/>
  <c r="S697" i="9" s="1"/>
  <c r="T697" i="9"/>
  <c r="U697" i="9"/>
  <c r="V697" i="9"/>
  <c r="AB697" i="9"/>
  <c r="AC697" i="9"/>
  <c r="AD697" i="9"/>
  <c r="AE697" i="9"/>
  <c r="R698" i="9"/>
  <c r="S698" i="9" s="1"/>
  <c r="T698" i="9"/>
  <c r="U698" i="9"/>
  <c r="V698" i="9"/>
  <c r="AB698" i="9"/>
  <c r="AC698" i="9"/>
  <c r="AD698" i="9"/>
  <c r="AE698" i="9"/>
  <c r="R699" i="9"/>
  <c r="S699" i="9" s="1"/>
  <c r="T699" i="9"/>
  <c r="U699" i="9"/>
  <c r="V699" i="9"/>
  <c r="AB699" i="9"/>
  <c r="AC699" i="9"/>
  <c r="AD699" i="9"/>
  <c r="AE699" i="9"/>
  <c r="R700" i="9"/>
  <c r="S700" i="9" s="1"/>
  <c r="T700" i="9"/>
  <c r="U700" i="9"/>
  <c r="V700" i="9"/>
  <c r="AB700" i="9"/>
  <c r="AC700" i="9"/>
  <c r="AD700" i="9"/>
  <c r="AE700" i="9"/>
  <c r="R701" i="9"/>
  <c r="S701" i="9" s="1"/>
  <c r="T701" i="9"/>
  <c r="U701" i="9"/>
  <c r="V701" i="9"/>
  <c r="AB701" i="9"/>
  <c r="AC701" i="9"/>
  <c r="AD701" i="9"/>
  <c r="AE701" i="9"/>
  <c r="R702" i="9"/>
  <c r="S702" i="9" s="1"/>
  <c r="T702" i="9"/>
  <c r="U702" i="9"/>
  <c r="V702" i="9"/>
  <c r="AB702" i="9"/>
  <c r="AC702" i="9"/>
  <c r="AD702" i="9"/>
  <c r="AE702" i="9"/>
  <c r="R703" i="9"/>
  <c r="S703" i="9" s="1"/>
  <c r="T703" i="9"/>
  <c r="U703" i="9"/>
  <c r="V703" i="9"/>
  <c r="AB703" i="9"/>
  <c r="AC703" i="9"/>
  <c r="AD703" i="9"/>
  <c r="AE703" i="9"/>
  <c r="R704" i="9"/>
  <c r="S704" i="9" s="1"/>
  <c r="T704" i="9"/>
  <c r="U704" i="9"/>
  <c r="V704" i="9"/>
  <c r="AB704" i="9"/>
  <c r="AC704" i="9"/>
  <c r="AD704" i="9"/>
  <c r="AE704" i="9"/>
  <c r="R705" i="9"/>
  <c r="S705" i="9" s="1"/>
  <c r="T705" i="9"/>
  <c r="U705" i="9"/>
  <c r="V705" i="9"/>
  <c r="AB705" i="9"/>
  <c r="AC705" i="9"/>
  <c r="AD705" i="9"/>
  <c r="AE705" i="9"/>
  <c r="R706" i="9"/>
  <c r="S706" i="9" s="1"/>
  <c r="T706" i="9"/>
  <c r="U706" i="9"/>
  <c r="V706" i="9"/>
  <c r="AB706" i="9"/>
  <c r="AC706" i="9"/>
  <c r="AD706" i="9"/>
  <c r="AE706" i="9"/>
  <c r="R707" i="9"/>
  <c r="S707" i="9" s="1"/>
  <c r="T707" i="9"/>
  <c r="U707" i="9"/>
  <c r="V707" i="9"/>
  <c r="AB707" i="9"/>
  <c r="AC707" i="9"/>
  <c r="AD707" i="9"/>
  <c r="AE707" i="9"/>
  <c r="R708" i="9"/>
  <c r="S708" i="9" s="1"/>
  <c r="T708" i="9"/>
  <c r="U708" i="9"/>
  <c r="V708" i="9"/>
  <c r="AB708" i="9"/>
  <c r="AC708" i="9"/>
  <c r="AD708" i="9"/>
  <c r="AE708" i="9"/>
  <c r="R709" i="9"/>
  <c r="S709" i="9" s="1"/>
  <c r="T709" i="9"/>
  <c r="U709" i="9"/>
  <c r="V709" i="9"/>
  <c r="AB709" i="9"/>
  <c r="AC709" i="9"/>
  <c r="AD709" i="9"/>
  <c r="AE709" i="9"/>
  <c r="R710" i="9"/>
  <c r="S710" i="9" s="1"/>
  <c r="T710" i="9"/>
  <c r="U710" i="9"/>
  <c r="V710" i="9"/>
  <c r="AB710" i="9"/>
  <c r="AC710" i="9"/>
  <c r="AD710" i="9"/>
  <c r="AE710" i="9"/>
  <c r="R711" i="9"/>
  <c r="S711" i="9" s="1"/>
  <c r="T711" i="9"/>
  <c r="U711" i="9"/>
  <c r="V711" i="9"/>
  <c r="AB711" i="9"/>
  <c r="AC711" i="9"/>
  <c r="AD711" i="9"/>
  <c r="AE711" i="9"/>
  <c r="R712" i="9"/>
  <c r="S712" i="9" s="1"/>
  <c r="T712" i="9"/>
  <c r="U712" i="9"/>
  <c r="V712" i="9"/>
  <c r="AB712" i="9"/>
  <c r="AC712" i="9"/>
  <c r="AD712" i="9"/>
  <c r="AE712" i="9"/>
  <c r="R713" i="9"/>
  <c r="S713" i="9" s="1"/>
  <c r="T713" i="9"/>
  <c r="U713" i="9"/>
  <c r="V713" i="9"/>
  <c r="AB713" i="9"/>
  <c r="AC713" i="9"/>
  <c r="AD713" i="9"/>
  <c r="AE713" i="9"/>
  <c r="R714" i="9"/>
  <c r="S714" i="9" s="1"/>
  <c r="T714" i="9"/>
  <c r="U714" i="9"/>
  <c r="V714" i="9"/>
  <c r="AB714" i="9"/>
  <c r="AC714" i="9"/>
  <c r="AD714" i="9"/>
  <c r="AE714" i="9"/>
  <c r="R715" i="9"/>
  <c r="S715" i="9" s="1"/>
  <c r="T715" i="9"/>
  <c r="U715" i="9"/>
  <c r="V715" i="9"/>
  <c r="AB715" i="9"/>
  <c r="AC715" i="9"/>
  <c r="AD715" i="9"/>
  <c r="AE715" i="9"/>
  <c r="R716" i="9"/>
  <c r="S716" i="9" s="1"/>
  <c r="T716" i="9"/>
  <c r="U716" i="9"/>
  <c r="V716" i="9"/>
  <c r="AB716" i="9"/>
  <c r="AC716" i="9"/>
  <c r="AD716" i="9"/>
  <c r="AE716" i="9"/>
  <c r="R717" i="9"/>
  <c r="S717" i="9" s="1"/>
  <c r="T717" i="9"/>
  <c r="U717" i="9"/>
  <c r="V717" i="9"/>
  <c r="AB717" i="9"/>
  <c r="AC717" i="9"/>
  <c r="AD717" i="9"/>
  <c r="AE717" i="9"/>
  <c r="R718" i="9"/>
  <c r="S718" i="9" s="1"/>
  <c r="T718" i="9"/>
  <c r="U718" i="9"/>
  <c r="V718" i="9"/>
  <c r="AB718" i="9"/>
  <c r="AC718" i="9"/>
  <c r="AD718" i="9"/>
  <c r="AE718" i="9"/>
  <c r="R719" i="9"/>
  <c r="S719" i="9" s="1"/>
  <c r="T719" i="9"/>
  <c r="U719" i="9"/>
  <c r="V719" i="9"/>
  <c r="AB719" i="9"/>
  <c r="AC719" i="9"/>
  <c r="AD719" i="9"/>
  <c r="AE719" i="9"/>
  <c r="R720" i="9"/>
  <c r="S720" i="9" s="1"/>
  <c r="T720" i="9"/>
  <c r="U720" i="9"/>
  <c r="V720" i="9"/>
  <c r="AB720" i="9"/>
  <c r="AC720" i="9"/>
  <c r="AD720" i="9"/>
  <c r="AE720" i="9"/>
  <c r="R721" i="9"/>
  <c r="S721" i="9" s="1"/>
  <c r="T721" i="9"/>
  <c r="U721" i="9"/>
  <c r="V721" i="9"/>
  <c r="AB721" i="9"/>
  <c r="AC721" i="9"/>
  <c r="AD721" i="9"/>
  <c r="AE721" i="9"/>
  <c r="R83" i="9"/>
  <c r="S83" i="9" s="1"/>
  <c r="T83" i="9"/>
  <c r="U83" i="9"/>
  <c r="V83" i="9"/>
  <c r="AB83" i="9"/>
  <c r="AC83" i="9"/>
  <c r="AD83" i="9"/>
  <c r="AE83" i="9"/>
  <c r="R84" i="9"/>
  <c r="S84" i="9" s="1"/>
  <c r="T84" i="9"/>
  <c r="U84" i="9"/>
  <c r="V84" i="9"/>
  <c r="AB84" i="9"/>
  <c r="AC84" i="9"/>
  <c r="AD84" i="9"/>
  <c r="AE84" i="9"/>
  <c r="R85" i="9"/>
  <c r="S85" i="9" s="1"/>
  <c r="T85" i="9"/>
  <c r="U85" i="9"/>
  <c r="V85" i="9"/>
  <c r="AB85" i="9"/>
  <c r="AC85" i="9"/>
  <c r="AD85" i="9"/>
  <c r="AE85" i="9"/>
  <c r="R86" i="9"/>
  <c r="S86" i="9" s="1"/>
  <c r="T86" i="9"/>
  <c r="U86" i="9"/>
  <c r="V86" i="9"/>
  <c r="AB86" i="9"/>
  <c r="AC86" i="9"/>
  <c r="AD86" i="9"/>
  <c r="AE86" i="9"/>
  <c r="R87" i="9"/>
  <c r="S87" i="9" s="1"/>
  <c r="T87" i="9"/>
  <c r="U87" i="9"/>
  <c r="V87" i="9"/>
  <c r="AB87" i="9"/>
  <c r="AC87" i="9"/>
  <c r="AD87" i="9"/>
  <c r="AE87" i="9"/>
  <c r="R88" i="9"/>
  <c r="S88" i="9" s="1"/>
  <c r="T88" i="9"/>
  <c r="U88" i="9"/>
  <c r="V88" i="9"/>
  <c r="AB88" i="9"/>
  <c r="AC88" i="9"/>
  <c r="AD88" i="9"/>
  <c r="AE88" i="9"/>
  <c r="R89" i="9"/>
  <c r="S89" i="9" s="1"/>
  <c r="T89" i="9"/>
  <c r="U89" i="9"/>
  <c r="V89" i="9"/>
  <c r="AB89" i="9"/>
  <c r="AC89" i="9"/>
  <c r="AD89" i="9"/>
  <c r="AE89" i="9"/>
  <c r="R90" i="9"/>
  <c r="S90" i="9" s="1"/>
  <c r="T90" i="9"/>
  <c r="U90" i="9"/>
  <c r="V90" i="9"/>
  <c r="AB90" i="9"/>
  <c r="AC90" i="9"/>
  <c r="AD90" i="9"/>
  <c r="AE90" i="9"/>
  <c r="R91" i="9"/>
  <c r="S91" i="9" s="1"/>
  <c r="T91" i="9"/>
  <c r="U91" i="9"/>
  <c r="V91" i="9"/>
  <c r="AB91" i="9"/>
  <c r="AC91" i="9"/>
  <c r="AD91" i="9"/>
  <c r="AE91" i="9"/>
  <c r="R871" i="9"/>
  <c r="S871" i="9" s="1"/>
  <c r="T871" i="9"/>
  <c r="U871" i="9"/>
  <c r="V871" i="9"/>
  <c r="AB871" i="9"/>
  <c r="AC871" i="9"/>
  <c r="AD871" i="9"/>
  <c r="AE871" i="9"/>
  <c r="R872" i="9"/>
  <c r="S872" i="9" s="1"/>
  <c r="T872" i="9"/>
  <c r="U872" i="9"/>
  <c r="V872" i="9"/>
  <c r="AB872" i="9"/>
  <c r="AC872" i="9"/>
  <c r="AD872" i="9"/>
  <c r="AE872" i="9"/>
  <c r="R873" i="9"/>
  <c r="S873" i="9" s="1"/>
  <c r="T873" i="9"/>
  <c r="U873" i="9"/>
  <c r="V873" i="9"/>
  <c r="AB873" i="9"/>
  <c r="AC873" i="9"/>
  <c r="AD873" i="9"/>
  <c r="AE873" i="9"/>
  <c r="R874" i="9"/>
  <c r="S874" i="9" s="1"/>
  <c r="T874" i="9"/>
  <c r="U874" i="9"/>
  <c r="V874" i="9"/>
  <c r="AB874" i="9"/>
  <c r="AC874" i="9"/>
  <c r="AD874" i="9"/>
  <c r="AE874" i="9"/>
  <c r="R875" i="9"/>
  <c r="S875" i="9" s="1"/>
  <c r="T875" i="9"/>
  <c r="U875" i="9"/>
  <c r="V875" i="9"/>
  <c r="AB875" i="9"/>
  <c r="AC875" i="9"/>
  <c r="AD875" i="9"/>
  <c r="AE875" i="9"/>
  <c r="R876" i="9"/>
  <c r="S876" i="9" s="1"/>
  <c r="T876" i="9"/>
  <c r="U876" i="9"/>
  <c r="V876" i="9"/>
  <c r="AB876" i="9"/>
  <c r="AC876" i="9"/>
  <c r="AD876" i="9"/>
  <c r="AE876" i="9"/>
  <c r="R877" i="9"/>
  <c r="S877" i="9" s="1"/>
  <c r="T877" i="9"/>
  <c r="U877" i="9"/>
  <c r="V877" i="9"/>
  <c r="AB877" i="9"/>
  <c r="AC877" i="9"/>
  <c r="AD877" i="9"/>
  <c r="AE877" i="9"/>
  <c r="R878" i="9"/>
  <c r="S878" i="9" s="1"/>
  <c r="T878" i="9"/>
  <c r="U878" i="9"/>
  <c r="V878" i="9"/>
  <c r="AB878" i="9"/>
  <c r="AC878" i="9"/>
  <c r="AD878" i="9"/>
  <c r="AE878" i="9"/>
  <c r="R879" i="9"/>
  <c r="S879" i="9" s="1"/>
  <c r="T879" i="9"/>
  <c r="U879" i="9"/>
  <c r="V879" i="9"/>
  <c r="AB879" i="9"/>
  <c r="AC879" i="9"/>
  <c r="AD879" i="9"/>
  <c r="AE879" i="9"/>
  <c r="R1724" i="9"/>
  <c r="S1724" i="9" s="1"/>
  <c r="T1724" i="9"/>
  <c r="U1724" i="9"/>
  <c r="V1724" i="9"/>
  <c r="AB1724" i="9"/>
  <c r="AC1724" i="9"/>
  <c r="AD1724" i="9"/>
  <c r="AE1724" i="9"/>
  <c r="R1725" i="9"/>
  <c r="S1725" i="9" s="1"/>
  <c r="T1725" i="9"/>
  <c r="U1725" i="9"/>
  <c r="V1725" i="9"/>
  <c r="AB1725" i="9"/>
  <c r="AC1725" i="9"/>
  <c r="AD1725" i="9"/>
  <c r="AE1725" i="9"/>
  <c r="R1726" i="9"/>
  <c r="S1726" i="9" s="1"/>
  <c r="T1726" i="9"/>
  <c r="U1726" i="9"/>
  <c r="V1726" i="9"/>
  <c r="AB1726" i="9"/>
  <c r="AC1726" i="9"/>
  <c r="AD1726" i="9"/>
  <c r="AE1726" i="9"/>
  <c r="R1727" i="9"/>
  <c r="S1727" i="9" s="1"/>
  <c r="T1727" i="9"/>
  <c r="U1727" i="9"/>
  <c r="V1727" i="9"/>
  <c r="AB1727" i="9"/>
  <c r="AC1727" i="9"/>
  <c r="AD1727" i="9"/>
  <c r="AE1727" i="9"/>
  <c r="R1728" i="9"/>
  <c r="S1728" i="9" s="1"/>
  <c r="T1728" i="9"/>
  <c r="U1728" i="9"/>
  <c r="V1728" i="9"/>
  <c r="AB1728" i="9"/>
  <c r="AC1728" i="9"/>
  <c r="AD1728" i="9"/>
  <c r="AE1728" i="9"/>
  <c r="R1729" i="9"/>
  <c r="S1729" i="9" s="1"/>
  <c r="T1729" i="9"/>
  <c r="U1729" i="9"/>
  <c r="V1729" i="9"/>
  <c r="AB1729" i="9"/>
  <c r="AC1729" i="9"/>
  <c r="AD1729" i="9"/>
  <c r="AE1729" i="9"/>
  <c r="R1730" i="9"/>
  <c r="S1730" i="9" s="1"/>
  <c r="T1730" i="9"/>
  <c r="U1730" i="9"/>
  <c r="V1730" i="9"/>
  <c r="AB1730" i="9"/>
  <c r="AC1730" i="9"/>
  <c r="AD1730" i="9"/>
  <c r="AE1730" i="9"/>
  <c r="R1731" i="9"/>
  <c r="S1731" i="9" s="1"/>
  <c r="T1731" i="9"/>
  <c r="U1731" i="9"/>
  <c r="V1731" i="9"/>
  <c r="AB1731" i="9"/>
  <c r="AC1731" i="9"/>
  <c r="AD1731" i="9"/>
  <c r="AE1731" i="9"/>
  <c r="R1732" i="9"/>
  <c r="S1732" i="9" s="1"/>
  <c r="T1732" i="9"/>
  <c r="U1732" i="9"/>
  <c r="V1732" i="9"/>
  <c r="AB1732" i="9"/>
  <c r="AC1732" i="9"/>
  <c r="AD1732" i="9"/>
  <c r="AE1732" i="9"/>
  <c r="R1733" i="9"/>
  <c r="S1733" i="9" s="1"/>
  <c r="T1733" i="9"/>
  <c r="U1733" i="9"/>
  <c r="V1733" i="9"/>
  <c r="AB1733" i="9"/>
  <c r="AC1733" i="9"/>
  <c r="AD1733" i="9"/>
  <c r="AE1733" i="9"/>
  <c r="R1734" i="9"/>
  <c r="S1734" i="9" s="1"/>
  <c r="T1734" i="9"/>
  <c r="U1734" i="9"/>
  <c r="V1734" i="9"/>
  <c r="AB1734" i="9"/>
  <c r="AC1734" i="9"/>
  <c r="AD1734" i="9"/>
  <c r="AE1734" i="9"/>
  <c r="R1735" i="9"/>
  <c r="S1735" i="9" s="1"/>
  <c r="T1735" i="9"/>
  <c r="U1735" i="9"/>
  <c r="V1735" i="9"/>
  <c r="AB1735" i="9"/>
  <c r="AC1735" i="9"/>
  <c r="AD1735" i="9"/>
  <c r="AE1735" i="9"/>
  <c r="R1736" i="9"/>
  <c r="S1736" i="9" s="1"/>
  <c r="T1736" i="9"/>
  <c r="U1736" i="9"/>
  <c r="V1736" i="9"/>
  <c r="AB1736" i="9"/>
  <c r="AC1736" i="9"/>
  <c r="AD1736" i="9"/>
  <c r="AE1736" i="9"/>
  <c r="R1737" i="9"/>
  <c r="S1737" i="9" s="1"/>
  <c r="T1737" i="9"/>
  <c r="U1737" i="9"/>
  <c r="V1737" i="9"/>
  <c r="AB1737" i="9"/>
  <c r="AC1737" i="9"/>
  <c r="AD1737" i="9"/>
  <c r="AE1737" i="9"/>
  <c r="T1738" i="9"/>
  <c r="U1738" i="9"/>
  <c r="V1738" i="9"/>
  <c r="AB1738" i="9"/>
  <c r="AC1738" i="9"/>
  <c r="AD1738" i="9"/>
  <c r="AE1738" i="9"/>
  <c r="R1739" i="9"/>
  <c r="S1739" i="9" s="1"/>
  <c r="T1739" i="9"/>
  <c r="U1739" i="9"/>
  <c r="V1739" i="9"/>
  <c r="AB1739" i="9"/>
  <c r="AC1739" i="9"/>
  <c r="AD1739" i="9"/>
  <c r="AE1739" i="9"/>
  <c r="R1740" i="9"/>
  <c r="S1740" i="9" s="1"/>
  <c r="T1740" i="9"/>
  <c r="U1740" i="9"/>
  <c r="V1740" i="9"/>
  <c r="AB1740" i="9"/>
  <c r="AC1740" i="9"/>
  <c r="AD1740" i="9"/>
  <c r="AE1740" i="9"/>
  <c r="R1741" i="9"/>
  <c r="S1741" i="9" s="1"/>
  <c r="T1741" i="9"/>
  <c r="U1741" i="9"/>
  <c r="V1741" i="9"/>
  <c r="AB1741" i="9"/>
  <c r="AC1741" i="9"/>
  <c r="AD1741" i="9"/>
  <c r="AE1741" i="9"/>
  <c r="R1742" i="9"/>
  <c r="S1742" i="9" s="1"/>
  <c r="T1742" i="9"/>
  <c r="U1742" i="9"/>
  <c r="V1742" i="9"/>
  <c r="AB1742" i="9"/>
  <c r="AC1742" i="9"/>
  <c r="AD1742" i="9"/>
  <c r="AE1742" i="9"/>
  <c r="R1743" i="9"/>
  <c r="S1743" i="9" s="1"/>
  <c r="T1743" i="9"/>
  <c r="U1743" i="9"/>
  <c r="V1743" i="9"/>
  <c r="AB1743" i="9"/>
  <c r="AC1743" i="9"/>
  <c r="AD1743" i="9"/>
  <c r="AE1743" i="9"/>
  <c r="R1744" i="9"/>
  <c r="S1744" i="9" s="1"/>
  <c r="T1744" i="9"/>
  <c r="U1744" i="9"/>
  <c r="V1744" i="9"/>
  <c r="AB1744" i="9"/>
  <c r="AC1744" i="9"/>
  <c r="AD1744" i="9"/>
  <c r="AE1744" i="9"/>
  <c r="R1745" i="9"/>
  <c r="S1745" i="9" s="1"/>
  <c r="T1745" i="9"/>
  <c r="U1745" i="9"/>
  <c r="V1745" i="9"/>
  <c r="AB1745" i="9"/>
  <c r="AC1745" i="9"/>
  <c r="AD1745" i="9"/>
  <c r="AE1745" i="9"/>
  <c r="T1746" i="9"/>
  <c r="U1746" i="9"/>
  <c r="V1746" i="9"/>
  <c r="AB1746" i="9"/>
  <c r="AC1746" i="9"/>
  <c r="AD1746" i="9"/>
  <c r="AE1746" i="9"/>
  <c r="R1747" i="9"/>
  <c r="S1747" i="9" s="1"/>
  <c r="T1747" i="9"/>
  <c r="U1747" i="9"/>
  <c r="V1747" i="9"/>
  <c r="AB1747" i="9"/>
  <c r="AC1747" i="9"/>
  <c r="AD1747" i="9"/>
  <c r="AE1747" i="9"/>
  <c r="R1748" i="9"/>
  <c r="S1748" i="9" s="1"/>
  <c r="T1748" i="9"/>
  <c r="U1748" i="9"/>
  <c r="V1748" i="9"/>
  <c r="AB1748" i="9"/>
  <c r="AC1748" i="9"/>
  <c r="AD1748" i="9"/>
  <c r="AE1748" i="9"/>
  <c r="R1749" i="9"/>
  <c r="S1749" i="9" s="1"/>
  <c r="T1749" i="9"/>
  <c r="U1749" i="9"/>
  <c r="V1749" i="9"/>
  <c r="AB1749" i="9"/>
  <c r="AC1749" i="9"/>
  <c r="AD1749" i="9"/>
  <c r="AE1749" i="9"/>
  <c r="R1750" i="9"/>
  <c r="S1750" i="9" s="1"/>
  <c r="T1750" i="9"/>
  <c r="U1750" i="9"/>
  <c r="V1750" i="9"/>
  <c r="AB1750" i="9"/>
  <c r="AC1750" i="9"/>
  <c r="AD1750" i="9"/>
  <c r="AE1750" i="9"/>
  <c r="R1751" i="9"/>
  <c r="S1751" i="9" s="1"/>
  <c r="T1751" i="9"/>
  <c r="U1751" i="9"/>
  <c r="V1751" i="9"/>
  <c r="AB1751" i="9"/>
  <c r="AC1751" i="9"/>
  <c r="AD1751" i="9"/>
  <c r="AE1751" i="9"/>
  <c r="R1752" i="9"/>
  <c r="S1752" i="9" s="1"/>
  <c r="T1752" i="9"/>
  <c r="U1752" i="9"/>
  <c r="V1752" i="9"/>
  <c r="AB1752" i="9"/>
  <c r="AC1752" i="9"/>
  <c r="AD1752" i="9"/>
  <c r="AE1752" i="9"/>
  <c r="R1753" i="9"/>
  <c r="S1753" i="9" s="1"/>
  <c r="T1753" i="9"/>
  <c r="U1753" i="9"/>
  <c r="V1753" i="9"/>
  <c r="AB1753" i="9"/>
  <c r="AC1753" i="9"/>
  <c r="AD1753" i="9"/>
  <c r="AE1753" i="9"/>
  <c r="R1754" i="9"/>
  <c r="S1754" i="9" s="1"/>
  <c r="T1754" i="9"/>
  <c r="U1754" i="9"/>
  <c r="V1754" i="9"/>
  <c r="AB1754" i="9"/>
  <c r="AC1754" i="9"/>
  <c r="AD1754" i="9"/>
  <c r="AE1754" i="9"/>
  <c r="R1755" i="9"/>
  <c r="S1755" i="9" s="1"/>
  <c r="T1755" i="9"/>
  <c r="U1755" i="9"/>
  <c r="V1755" i="9"/>
  <c r="AB1755" i="9"/>
  <c r="AC1755" i="9"/>
  <c r="AD1755" i="9"/>
  <c r="AE1755" i="9"/>
  <c r="R1756" i="9"/>
  <c r="S1756" i="9" s="1"/>
  <c r="T1756" i="9"/>
  <c r="U1756" i="9"/>
  <c r="V1756" i="9"/>
  <c r="AB1756" i="9"/>
  <c r="AC1756" i="9"/>
  <c r="AD1756" i="9"/>
  <c r="AE1756" i="9"/>
  <c r="R1757" i="9"/>
  <c r="S1757" i="9" s="1"/>
  <c r="T1757" i="9"/>
  <c r="U1757" i="9"/>
  <c r="V1757" i="9"/>
  <c r="AB1757" i="9"/>
  <c r="AC1757" i="9"/>
  <c r="AD1757" i="9"/>
  <c r="AE1757" i="9"/>
  <c r="R1758" i="9"/>
  <c r="S1758" i="9" s="1"/>
  <c r="T1758" i="9"/>
  <c r="U1758" i="9"/>
  <c r="V1758" i="9"/>
  <c r="AB1758" i="9"/>
  <c r="AC1758" i="9"/>
  <c r="AD1758" i="9"/>
  <c r="AE1758" i="9"/>
  <c r="R1759" i="9"/>
  <c r="S1759" i="9" s="1"/>
  <c r="T1759" i="9"/>
  <c r="U1759" i="9"/>
  <c r="V1759" i="9"/>
  <c r="AB1759" i="9"/>
  <c r="AC1759" i="9"/>
  <c r="AD1759" i="9"/>
  <c r="AE1759" i="9"/>
  <c r="R1760" i="9"/>
  <c r="S1760" i="9" s="1"/>
  <c r="T1760" i="9"/>
  <c r="U1760" i="9"/>
  <c r="V1760" i="9"/>
  <c r="AB1760" i="9"/>
  <c r="AC1760" i="9"/>
  <c r="AD1760" i="9"/>
  <c r="AE1760" i="9"/>
  <c r="R1761" i="9"/>
  <c r="S1761" i="9" s="1"/>
  <c r="T1761" i="9"/>
  <c r="U1761" i="9"/>
  <c r="V1761" i="9"/>
  <c r="AB1761" i="9"/>
  <c r="AC1761" i="9"/>
  <c r="AD1761" i="9"/>
  <c r="AE1761" i="9"/>
  <c r="R1762" i="9"/>
  <c r="S1762" i="9" s="1"/>
  <c r="T1762" i="9"/>
  <c r="U1762" i="9"/>
  <c r="V1762" i="9"/>
  <c r="AB1762" i="9"/>
  <c r="AC1762" i="9"/>
  <c r="AD1762" i="9"/>
  <c r="AE1762" i="9"/>
  <c r="R1763" i="9"/>
  <c r="S1763" i="9" s="1"/>
  <c r="T1763" i="9"/>
  <c r="U1763" i="9"/>
  <c r="V1763" i="9"/>
  <c r="AB1763" i="9"/>
  <c r="AC1763" i="9"/>
  <c r="AD1763" i="9"/>
  <c r="AE1763" i="9"/>
  <c r="R1764" i="9"/>
  <c r="S1764" i="9" s="1"/>
  <c r="T1764" i="9"/>
  <c r="U1764" i="9"/>
  <c r="V1764" i="9"/>
  <c r="AB1764" i="9"/>
  <c r="AC1764" i="9"/>
  <c r="AD1764" i="9"/>
  <c r="AE1764" i="9"/>
  <c r="R1765" i="9"/>
  <c r="S1765" i="9" s="1"/>
  <c r="T1765" i="9"/>
  <c r="U1765" i="9"/>
  <c r="V1765" i="9"/>
  <c r="AB1765" i="9"/>
  <c r="AC1765" i="9"/>
  <c r="AD1765" i="9"/>
  <c r="AE1765" i="9"/>
  <c r="R1766" i="9"/>
  <c r="S1766" i="9" s="1"/>
  <c r="T1766" i="9"/>
  <c r="U1766" i="9"/>
  <c r="V1766" i="9"/>
  <c r="AB1766" i="9"/>
  <c r="AC1766" i="9"/>
  <c r="AD1766" i="9"/>
  <c r="AE1766" i="9"/>
  <c r="R1767" i="9"/>
  <c r="S1767" i="9" s="1"/>
  <c r="T1767" i="9"/>
  <c r="U1767" i="9"/>
  <c r="V1767" i="9"/>
  <c r="AB1767" i="9"/>
  <c r="AC1767" i="9"/>
  <c r="AD1767" i="9"/>
  <c r="AE1767" i="9"/>
  <c r="R1768" i="9"/>
  <c r="S1768" i="9" s="1"/>
  <c r="T1768" i="9"/>
  <c r="U1768" i="9"/>
  <c r="V1768" i="9"/>
  <c r="AB1768" i="9"/>
  <c r="AC1768" i="9"/>
  <c r="AD1768" i="9"/>
  <c r="AE1768" i="9"/>
  <c r="T1769" i="9"/>
  <c r="U1769" i="9"/>
  <c r="V1769" i="9"/>
  <c r="AB1769" i="9"/>
  <c r="AC1769" i="9"/>
  <c r="AD1769" i="9"/>
  <c r="AE1769" i="9"/>
  <c r="R1770" i="9"/>
  <c r="S1770" i="9" s="1"/>
  <c r="T1770" i="9"/>
  <c r="U1770" i="9"/>
  <c r="V1770" i="9"/>
  <c r="AB1770" i="9"/>
  <c r="AC1770" i="9"/>
  <c r="AD1770" i="9"/>
  <c r="AE1770" i="9"/>
  <c r="R1771" i="9"/>
  <c r="S1771" i="9" s="1"/>
  <c r="T1771" i="9"/>
  <c r="U1771" i="9"/>
  <c r="V1771" i="9"/>
  <c r="AB1771" i="9"/>
  <c r="AC1771" i="9"/>
  <c r="AD1771" i="9"/>
  <c r="AE1771" i="9"/>
  <c r="R1772" i="9"/>
  <c r="S1772" i="9" s="1"/>
  <c r="T1772" i="9"/>
  <c r="U1772" i="9"/>
  <c r="V1772" i="9"/>
  <c r="AB1772" i="9"/>
  <c r="AC1772" i="9"/>
  <c r="AD1772" i="9"/>
  <c r="AE1772" i="9"/>
  <c r="R1773" i="9"/>
  <c r="S1773" i="9" s="1"/>
  <c r="T1773" i="9"/>
  <c r="U1773" i="9"/>
  <c r="V1773" i="9"/>
  <c r="AB1773" i="9"/>
  <c r="AC1773" i="9"/>
  <c r="AD1773" i="9"/>
  <c r="AE1773" i="9"/>
  <c r="R1774" i="9"/>
  <c r="S1774" i="9" s="1"/>
  <c r="T1774" i="9"/>
  <c r="U1774" i="9"/>
  <c r="V1774" i="9"/>
  <c r="AB1774" i="9"/>
  <c r="AC1774" i="9"/>
  <c r="AD1774" i="9"/>
  <c r="AE1774" i="9"/>
  <c r="R1775" i="9"/>
  <c r="S1775" i="9" s="1"/>
  <c r="T1775" i="9"/>
  <c r="U1775" i="9"/>
  <c r="V1775" i="9"/>
  <c r="AB1775" i="9"/>
  <c r="AC1775" i="9"/>
  <c r="AD1775" i="9"/>
  <c r="AE1775" i="9"/>
  <c r="R1776" i="9"/>
  <c r="S1776" i="9" s="1"/>
  <c r="T1776" i="9"/>
  <c r="U1776" i="9"/>
  <c r="V1776" i="9"/>
  <c r="AB1776" i="9"/>
  <c r="AC1776" i="9"/>
  <c r="AD1776" i="9"/>
  <c r="AE1776" i="9"/>
  <c r="T1777" i="9"/>
  <c r="U1777" i="9"/>
  <c r="V1777" i="9"/>
  <c r="AB1777" i="9"/>
  <c r="AC1777" i="9"/>
  <c r="AD1777" i="9"/>
  <c r="AE1777" i="9"/>
  <c r="R1778" i="9"/>
  <c r="S1778" i="9" s="1"/>
  <c r="T1778" i="9"/>
  <c r="U1778" i="9"/>
  <c r="V1778" i="9"/>
  <c r="AB1778" i="9"/>
  <c r="AC1778" i="9"/>
  <c r="AD1778" i="9"/>
  <c r="AE1778" i="9"/>
  <c r="R1779" i="9"/>
  <c r="S1779" i="9" s="1"/>
  <c r="T1779" i="9"/>
  <c r="U1779" i="9"/>
  <c r="V1779" i="9"/>
  <c r="AB1779" i="9"/>
  <c r="AC1779" i="9"/>
  <c r="AD1779" i="9"/>
  <c r="AE1779" i="9"/>
  <c r="R1780" i="9"/>
  <c r="S1780" i="9" s="1"/>
  <c r="T1780" i="9"/>
  <c r="U1780" i="9"/>
  <c r="V1780" i="9"/>
  <c r="AB1780" i="9"/>
  <c r="AC1780" i="9"/>
  <c r="AD1780" i="9"/>
  <c r="AE1780" i="9"/>
  <c r="R1781" i="9"/>
  <c r="S1781" i="9" s="1"/>
  <c r="T1781" i="9"/>
  <c r="U1781" i="9"/>
  <c r="V1781" i="9"/>
  <c r="AB1781" i="9"/>
  <c r="AC1781" i="9"/>
  <c r="AD1781" i="9"/>
  <c r="AE1781" i="9"/>
  <c r="R1782" i="9"/>
  <c r="S1782" i="9" s="1"/>
  <c r="T1782" i="9"/>
  <c r="U1782" i="9"/>
  <c r="V1782" i="9"/>
  <c r="AB1782" i="9"/>
  <c r="AC1782" i="9"/>
  <c r="AD1782" i="9"/>
  <c r="AE1782" i="9"/>
  <c r="R1783" i="9"/>
  <c r="S1783" i="9" s="1"/>
  <c r="T1783" i="9"/>
  <c r="U1783" i="9"/>
  <c r="V1783" i="9"/>
  <c r="AB1783" i="9"/>
  <c r="AC1783" i="9"/>
  <c r="AD1783" i="9"/>
  <c r="AE1783" i="9"/>
  <c r="R1784" i="9"/>
  <c r="S1784" i="9" s="1"/>
  <c r="T1784" i="9"/>
  <c r="U1784" i="9"/>
  <c r="V1784" i="9"/>
  <c r="AB1784" i="9"/>
  <c r="AC1784" i="9"/>
  <c r="AD1784" i="9"/>
  <c r="AE1784" i="9"/>
  <c r="R1785" i="9"/>
  <c r="S1785" i="9" s="1"/>
  <c r="T1785" i="9"/>
  <c r="U1785" i="9"/>
  <c r="V1785" i="9"/>
  <c r="AB1785" i="9"/>
  <c r="AC1785" i="9"/>
  <c r="AD1785" i="9"/>
  <c r="AE1785" i="9"/>
  <c r="R1786" i="9"/>
  <c r="S1786" i="9" s="1"/>
  <c r="T1786" i="9"/>
  <c r="U1786" i="9"/>
  <c r="V1786" i="9"/>
  <c r="AB1786" i="9"/>
  <c r="AC1786" i="9"/>
  <c r="AD1786" i="9"/>
  <c r="AE1786" i="9"/>
  <c r="R1787" i="9"/>
  <c r="S1787" i="9" s="1"/>
  <c r="T1787" i="9"/>
  <c r="U1787" i="9"/>
  <c r="V1787" i="9"/>
  <c r="AB1787" i="9"/>
  <c r="AC1787" i="9"/>
  <c r="AD1787" i="9"/>
  <c r="AE1787" i="9"/>
  <c r="R1788" i="9"/>
  <c r="S1788" i="9" s="1"/>
  <c r="T1788" i="9"/>
  <c r="U1788" i="9"/>
  <c r="V1788" i="9"/>
  <c r="AB1788" i="9"/>
  <c r="AC1788" i="9"/>
  <c r="AD1788" i="9"/>
  <c r="AE1788" i="9"/>
  <c r="R1789" i="9"/>
  <c r="S1789" i="9" s="1"/>
  <c r="T1789" i="9"/>
  <c r="U1789" i="9"/>
  <c r="V1789" i="9"/>
  <c r="AB1789" i="9"/>
  <c r="AC1789" i="9"/>
  <c r="AD1789" i="9"/>
  <c r="AE1789" i="9"/>
  <c r="R1790" i="9"/>
  <c r="S1790" i="9" s="1"/>
  <c r="T1790" i="9"/>
  <c r="U1790" i="9"/>
  <c r="V1790" i="9"/>
  <c r="AB1790" i="9"/>
  <c r="AC1790" i="9"/>
  <c r="AD1790" i="9"/>
  <c r="AE1790" i="9"/>
  <c r="R1791" i="9"/>
  <c r="S1791" i="9" s="1"/>
  <c r="T1791" i="9"/>
  <c r="U1791" i="9"/>
  <c r="V1791" i="9"/>
  <c r="AB1791" i="9"/>
  <c r="AC1791" i="9"/>
  <c r="AD1791" i="9"/>
  <c r="AE1791" i="9"/>
  <c r="R1792" i="9"/>
  <c r="S1792" i="9" s="1"/>
  <c r="T1792" i="9"/>
  <c r="U1792" i="9"/>
  <c r="V1792" i="9"/>
  <c r="AB1792" i="9"/>
  <c r="AC1792" i="9"/>
  <c r="AD1792" i="9"/>
  <c r="AE1792" i="9"/>
  <c r="R1793" i="9"/>
  <c r="S1793" i="9" s="1"/>
  <c r="T1793" i="9"/>
  <c r="U1793" i="9"/>
  <c r="V1793" i="9"/>
  <c r="AB1793" i="9"/>
  <c r="AC1793" i="9"/>
  <c r="AD1793" i="9"/>
  <c r="AE1793" i="9"/>
  <c r="R1794" i="9"/>
  <c r="S1794" i="9" s="1"/>
  <c r="T1794" i="9"/>
  <c r="U1794" i="9"/>
  <c r="V1794" i="9"/>
  <c r="AB1794" i="9"/>
  <c r="AC1794" i="9"/>
  <c r="AD1794" i="9"/>
  <c r="AE1794" i="9"/>
  <c r="R1795" i="9"/>
  <c r="S1795" i="9" s="1"/>
  <c r="T1795" i="9"/>
  <c r="U1795" i="9"/>
  <c r="V1795" i="9"/>
  <c r="AB1795" i="9"/>
  <c r="AC1795" i="9"/>
  <c r="AD1795" i="9"/>
  <c r="AE1795" i="9"/>
  <c r="R1796" i="9"/>
  <c r="S1796" i="9" s="1"/>
  <c r="T1796" i="9"/>
  <c r="U1796" i="9"/>
  <c r="V1796" i="9"/>
  <c r="AB1796" i="9"/>
  <c r="AC1796" i="9"/>
  <c r="AD1796" i="9"/>
  <c r="AE1796" i="9"/>
  <c r="R1797" i="9"/>
  <c r="S1797" i="9" s="1"/>
  <c r="T1797" i="9"/>
  <c r="U1797" i="9"/>
  <c r="V1797" i="9"/>
  <c r="AB1797" i="9"/>
  <c r="AC1797" i="9"/>
  <c r="AD1797" i="9"/>
  <c r="AE1797" i="9"/>
  <c r="R1798" i="9"/>
  <c r="S1798" i="9" s="1"/>
  <c r="T1798" i="9"/>
  <c r="U1798" i="9"/>
  <c r="V1798" i="9"/>
  <c r="AB1798" i="9"/>
  <c r="AC1798" i="9"/>
  <c r="AD1798" i="9"/>
  <c r="AE1798" i="9"/>
  <c r="R1799" i="9"/>
  <c r="S1799" i="9" s="1"/>
  <c r="T1799" i="9"/>
  <c r="U1799" i="9"/>
  <c r="V1799" i="9"/>
  <c r="AB1799" i="9"/>
  <c r="AC1799" i="9"/>
  <c r="AD1799" i="9"/>
  <c r="AE1799" i="9"/>
  <c r="T1800" i="9"/>
  <c r="U1800" i="9"/>
  <c r="V1800" i="9"/>
  <c r="AB1800" i="9"/>
  <c r="AC1800" i="9"/>
  <c r="AD1800" i="9"/>
  <c r="AE1800" i="9"/>
  <c r="R1801" i="9"/>
  <c r="S1801" i="9" s="1"/>
  <c r="T1801" i="9"/>
  <c r="U1801" i="9"/>
  <c r="V1801" i="9"/>
  <c r="AB1801" i="9"/>
  <c r="AC1801" i="9"/>
  <c r="AD1801" i="9"/>
  <c r="AE1801" i="9"/>
  <c r="R1802" i="9"/>
  <c r="S1802" i="9" s="1"/>
  <c r="T1802" i="9"/>
  <c r="U1802" i="9"/>
  <c r="V1802" i="9"/>
  <c r="AB1802" i="9"/>
  <c r="AC1802" i="9"/>
  <c r="AD1802" i="9"/>
  <c r="AE1802" i="9"/>
  <c r="R1803" i="9"/>
  <c r="S1803" i="9" s="1"/>
  <c r="T1803" i="9"/>
  <c r="U1803" i="9"/>
  <c r="V1803" i="9"/>
  <c r="AB1803" i="9"/>
  <c r="AC1803" i="9"/>
  <c r="AD1803" i="9"/>
  <c r="AE1803" i="9"/>
  <c r="R1804" i="9"/>
  <c r="S1804" i="9" s="1"/>
  <c r="T1804" i="9"/>
  <c r="U1804" i="9"/>
  <c r="V1804" i="9"/>
  <c r="AB1804" i="9"/>
  <c r="AC1804" i="9"/>
  <c r="AD1804" i="9"/>
  <c r="AE1804" i="9"/>
  <c r="R1805" i="9"/>
  <c r="S1805" i="9" s="1"/>
  <c r="T1805" i="9"/>
  <c r="U1805" i="9"/>
  <c r="V1805" i="9"/>
  <c r="AB1805" i="9"/>
  <c r="AC1805" i="9"/>
  <c r="AD1805" i="9"/>
  <c r="AE1805" i="9"/>
  <c r="R1806" i="9"/>
  <c r="S1806" i="9" s="1"/>
  <c r="T1806" i="9"/>
  <c r="U1806" i="9"/>
  <c r="V1806" i="9"/>
  <c r="AB1806" i="9"/>
  <c r="AC1806" i="9"/>
  <c r="AD1806" i="9"/>
  <c r="AE1806" i="9"/>
  <c r="R1807" i="9"/>
  <c r="S1807" i="9" s="1"/>
  <c r="T1807" i="9"/>
  <c r="U1807" i="9"/>
  <c r="V1807" i="9"/>
  <c r="AB1807" i="9"/>
  <c r="AC1807" i="9"/>
  <c r="AD1807" i="9"/>
  <c r="AE1807" i="9"/>
  <c r="R1808" i="9"/>
  <c r="S1808" i="9" s="1"/>
  <c r="T1808" i="9"/>
  <c r="U1808" i="9"/>
  <c r="V1808" i="9"/>
  <c r="AB1808" i="9"/>
  <c r="AC1808" i="9"/>
  <c r="AD1808" i="9"/>
  <c r="AE1808" i="9"/>
  <c r="R1809" i="9"/>
  <c r="S1809" i="9" s="1"/>
  <c r="T1809" i="9"/>
  <c r="U1809" i="9"/>
  <c r="V1809" i="9"/>
  <c r="AB1809" i="9"/>
  <c r="AC1809" i="9"/>
  <c r="AD1809" i="9"/>
  <c r="AE1809" i="9"/>
  <c r="R1810" i="9"/>
  <c r="S1810" i="9" s="1"/>
  <c r="T1810" i="9"/>
  <c r="U1810" i="9"/>
  <c r="V1810" i="9"/>
  <c r="AB1810" i="9"/>
  <c r="AC1810" i="9"/>
  <c r="AD1810" i="9"/>
  <c r="AE1810" i="9"/>
  <c r="R1811" i="9"/>
  <c r="S1811" i="9" s="1"/>
  <c r="T1811" i="9"/>
  <c r="U1811" i="9"/>
  <c r="V1811" i="9"/>
  <c r="AB1811" i="9"/>
  <c r="AC1811" i="9"/>
  <c r="AD1811" i="9"/>
  <c r="AE1811" i="9"/>
  <c r="R1812" i="9"/>
  <c r="S1812" i="9" s="1"/>
  <c r="T1812" i="9"/>
  <c r="U1812" i="9"/>
  <c r="V1812" i="9"/>
  <c r="AB1812" i="9"/>
  <c r="AC1812" i="9"/>
  <c r="AD1812" i="9"/>
  <c r="AE1812" i="9"/>
  <c r="R1813" i="9"/>
  <c r="S1813" i="9" s="1"/>
  <c r="T1813" i="9"/>
  <c r="U1813" i="9"/>
  <c r="V1813" i="9"/>
  <c r="AB1813" i="9"/>
  <c r="AC1813" i="9"/>
  <c r="AD1813" i="9"/>
  <c r="AE1813" i="9"/>
  <c r="R1814" i="9"/>
  <c r="S1814" i="9" s="1"/>
  <c r="T1814" i="9"/>
  <c r="U1814" i="9"/>
  <c r="V1814" i="9"/>
  <c r="AB1814" i="9"/>
  <c r="AC1814" i="9"/>
  <c r="AD1814" i="9"/>
  <c r="AE1814" i="9"/>
  <c r="R1815" i="9"/>
  <c r="S1815" i="9" s="1"/>
  <c r="T1815" i="9"/>
  <c r="U1815" i="9"/>
  <c r="V1815" i="9"/>
  <c r="AB1815" i="9"/>
  <c r="AC1815" i="9"/>
  <c r="AD1815" i="9"/>
  <c r="AE1815" i="9"/>
  <c r="R1816" i="9"/>
  <c r="S1816" i="9" s="1"/>
  <c r="T1816" i="9"/>
  <c r="U1816" i="9"/>
  <c r="V1816" i="9"/>
  <c r="AB1816" i="9"/>
  <c r="AC1816" i="9"/>
  <c r="AD1816" i="9"/>
  <c r="AE1816" i="9"/>
  <c r="R2087" i="9"/>
  <c r="S2087" i="9" s="1"/>
  <c r="T2087" i="9"/>
  <c r="U2087" i="9"/>
  <c r="V2087" i="9"/>
  <c r="AB2087" i="9"/>
  <c r="AC2087" i="9"/>
  <c r="AD2087" i="9"/>
  <c r="AE2087" i="9"/>
  <c r="R2088" i="9"/>
  <c r="S2088" i="9" s="1"/>
  <c r="T2088" i="9"/>
  <c r="U2088" i="9"/>
  <c r="V2088" i="9"/>
  <c r="AB2088" i="9"/>
  <c r="AC2088" i="9"/>
  <c r="AD2088" i="9"/>
  <c r="AE2088" i="9"/>
  <c r="R2089" i="9"/>
  <c r="S2089" i="9" s="1"/>
  <c r="T2089" i="9"/>
  <c r="U2089" i="9"/>
  <c r="V2089" i="9"/>
  <c r="AB2089" i="9"/>
  <c r="AC2089" i="9"/>
  <c r="AD2089" i="9"/>
  <c r="AE2089" i="9"/>
  <c r="R2090" i="9"/>
  <c r="S2090" i="9" s="1"/>
  <c r="T2090" i="9"/>
  <c r="U2090" i="9"/>
  <c r="V2090" i="9"/>
  <c r="AB2090" i="9"/>
  <c r="AC2090" i="9"/>
  <c r="AD2090" i="9"/>
  <c r="AE2090" i="9"/>
  <c r="R2091" i="9"/>
  <c r="S2091" i="9" s="1"/>
  <c r="T2091" i="9"/>
  <c r="U2091" i="9"/>
  <c r="V2091" i="9"/>
  <c r="AB2091" i="9"/>
  <c r="AC2091" i="9"/>
  <c r="AD2091" i="9"/>
  <c r="AE2091" i="9"/>
  <c r="R2092" i="9"/>
  <c r="S2092" i="9" s="1"/>
  <c r="T2092" i="9"/>
  <c r="U2092" i="9"/>
  <c r="V2092" i="9"/>
  <c r="AB2092" i="9"/>
  <c r="AC2092" i="9"/>
  <c r="AD2092" i="9"/>
  <c r="AE2092" i="9"/>
  <c r="R2093" i="9"/>
  <c r="S2093" i="9" s="1"/>
  <c r="T2093" i="9"/>
  <c r="U2093" i="9"/>
  <c r="V2093" i="9"/>
  <c r="AB2093" i="9"/>
  <c r="AC2093" i="9"/>
  <c r="AD2093" i="9"/>
  <c r="AE2093" i="9"/>
  <c r="R2094" i="9"/>
  <c r="S2094" i="9" s="1"/>
  <c r="T2094" i="9"/>
  <c r="U2094" i="9"/>
  <c r="V2094" i="9"/>
  <c r="AB2094" i="9"/>
  <c r="AC2094" i="9"/>
  <c r="AD2094" i="9"/>
  <c r="AE2094" i="9"/>
  <c r="R2095" i="9"/>
  <c r="S2095" i="9" s="1"/>
  <c r="T2095" i="9"/>
  <c r="U2095" i="9"/>
  <c r="V2095" i="9"/>
  <c r="AB2095" i="9"/>
  <c r="AC2095" i="9"/>
  <c r="AD2095" i="9"/>
  <c r="AE2095" i="9"/>
  <c r="R2096" i="9"/>
  <c r="S2096" i="9" s="1"/>
  <c r="T2096" i="9"/>
  <c r="U2096" i="9"/>
  <c r="V2096" i="9"/>
  <c r="AB2096" i="9"/>
  <c r="AC2096" i="9"/>
  <c r="AD2096" i="9"/>
  <c r="AE2096" i="9"/>
  <c r="R2097" i="9"/>
  <c r="S2097" i="9" s="1"/>
  <c r="T2097" i="9"/>
  <c r="U2097" i="9"/>
  <c r="V2097" i="9"/>
  <c r="AB2097" i="9"/>
  <c r="AC2097" i="9"/>
  <c r="AD2097" i="9"/>
  <c r="AE2097" i="9"/>
  <c r="R2098" i="9"/>
  <c r="S2098" i="9" s="1"/>
  <c r="T2098" i="9"/>
  <c r="U2098" i="9"/>
  <c r="V2098" i="9"/>
  <c r="AB2098" i="9"/>
  <c r="AC2098" i="9"/>
  <c r="AD2098" i="9"/>
  <c r="AE2098" i="9"/>
  <c r="R2099" i="9"/>
  <c r="S2099" i="9" s="1"/>
  <c r="T2099" i="9"/>
  <c r="U2099" i="9"/>
  <c r="V2099" i="9"/>
  <c r="AB2099" i="9"/>
  <c r="AC2099" i="9"/>
  <c r="AD2099" i="9"/>
  <c r="AE2099" i="9"/>
  <c r="R2100" i="9"/>
  <c r="S2100" i="9" s="1"/>
  <c r="T2100" i="9"/>
  <c r="U2100" i="9"/>
  <c r="V2100" i="9"/>
  <c r="AB2100" i="9"/>
  <c r="AC2100" i="9"/>
  <c r="AD2100" i="9"/>
  <c r="AE2100" i="9"/>
  <c r="R2101" i="9"/>
  <c r="S2101" i="9" s="1"/>
  <c r="T2101" i="9"/>
  <c r="U2101" i="9"/>
  <c r="V2101" i="9"/>
  <c r="AB2101" i="9"/>
  <c r="AC2101" i="9"/>
  <c r="AD2101" i="9"/>
  <c r="AE2101" i="9"/>
  <c r="R2102" i="9"/>
  <c r="S2102" i="9" s="1"/>
  <c r="T2102" i="9"/>
  <c r="U2102" i="9"/>
  <c r="V2102" i="9"/>
  <c r="AB2102" i="9"/>
  <c r="AC2102" i="9"/>
  <c r="AD2102" i="9"/>
  <c r="AE2102" i="9"/>
  <c r="R2103" i="9"/>
  <c r="S2103" i="9" s="1"/>
  <c r="T2103" i="9"/>
  <c r="U2103" i="9"/>
  <c r="V2103" i="9"/>
  <c r="AB2103" i="9"/>
  <c r="AC2103" i="9"/>
  <c r="AD2103" i="9"/>
  <c r="AE2103" i="9"/>
  <c r="R2104" i="9"/>
  <c r="S2104" i="9" s="1"/>
  <c r="T2104" i="9"/>
  <c r="U2104" i="9"/>
  <c r="V2104" i="9"/>
  <c r="AB2104" i="9"/>
  <c r="AC2104" i="9"/>
  <c r="AD2104" i="9"/>
  <c r="AE2104" i="9"/>
  <c r="R2105" i="9"/>
  <c r="S2105" i="9" s="1"/>
  <c r="T2105" i="9"/>
  <c r="U2105" i="9"/>
  <c r="V2105" i="9"/>
  <c r="AB2105" i="9"/>
  <c r="AC2105" i="9"/>
  <c r="AD2105" i="9"/>
  <c r="AE2105" i="9"/>
  <c r="R2106" i="9"/>
  <c r="S2106" i="9" s="1"/>
  <c r="T2106" i="9"/>
  <c r="U2106" i="9"/>
  <c r="V2106" i="9"/>
  <c r="AB2106" i="9"/>
  <c r="AC2106" i="9"/>
  <c r="AD2106" i="9"/>
  <c r="AE2106" i="9"/>
  <c r="R2107" i="9"/>
  <c r="S2107" i="9" s="1"/>
  <c r="T2107" i="9"/>
  <c r="U2107" i="9"/>
  <c r="V2107" i="9"/>
  <c r="AB2107" i="9"/>
  <c r="AC2107" i="9"/>
  <c r="AD2107" i="9"/>
  <c r="AE2107" i="9"/>
  <c r="R2108" i="9"/>
  <c r="S2108" i="9" s="1"/>
  <c r="T2108" i="9"/>
  <c r="U2108" i="9"/>
  <c r="V2108" i="9"/>
  <c r="AB2108" i="9"/>
  <c r="AC2108" i="9"/>
  <c r="AD2108" i="9"/>
  <c r="AE2108" i="9"/>
  <c r="R2109" i="9"/>
  <c r="S2109" i="9" s="1"/>
  <c r="T2109" i="9"/>
  <c r="U2109" i="9"/>
  <c r="V2109" i="9"/>
  <c r="AB2109" i="9"/>
  <c r="AC2109" i="9"/>
  <c r="AD2109" i="9"/>
  <c r="AE2109" i="9"/>
  <c r="R2110" i="9"/>
  <c r="S2110" i="9" s="1"/>
  <c r="T2110" i="9"/>
  <c r="U2110" i="9"/>
  <c r="V2110" i="9"/>
  <c r="AB2110" i="9"/>
  <c r="AC2110" i="9"/>
  <c r="AD2110" i="9"/>
  <c r="AE2110" i="9"/>
  <c r="R2111" i="9"/>
  <c r="S2111" i="9" s="1"/>
  <c r="T2111" i="9"/>
  <c r="U2111" i="9"/>
  <c r="V2111" i="9"/>
  <c r="AB2111" i="9"/>
  <c r="AC2111" i="9"/>
  <c r="AD2111" i="9"/>
  <c r="AE2111" i="9"/>
  <c r="R2112" i="9"/>
  <c r="S2112" i="9" s="1"/>
  <c r="T2112" i="9"/>
  <c r="U2112" i="9"/>
  <c r="V2112" i="9"/>
  <c r="AB2112" i="9"/>
  <c r="AC2112" i="9"/>
  <c r="AD2112" i="9"/>
  <c r="AE2112" i="9"/>
  <c r="R2113" i="9"/>
  <c r="S2113" i="9" s="1"/>
  <c r="T2113" i="9"/>
  <c r="U2113" i="9"/>
  <c r="V2113" i="9"/>
  <c r="AB2113" i="9"/>
  <c r="AC2113" i="9"/>
  <c r="AD2113" i="9"/>
  <c r="AE2113" i="9"/>
  <c r="R2114" i="9"/>
  <c r="S2114" i="9" s="1"/>
  <c r="T2114" i="9"/>
  <c r="U2114" i="9"/>
  <c r="V2114" i="9"/>
  <c r="AB2114" i="9"/>
  <c r="AC2114" i="9"/>
  <c r="AD2114" i="9"/>
  <c r="AE2114" i="9"/>
  <c r="R2115" i="9"/>
  <c r="S2115" i="9" s="1"/>
  <c r="T2115" i="9"/>
  <c r="U2115" i="9"/>
  <c r="V2115" i="9"/>
  <c r="AB2115" i="9"/>
  <c r="AC2115" i="9"/>
  <c r="AD2115" i="9"/>
  <c r="AE2115" i="9"/>
  <c r="R2116" i="9"/>
  <c r="S2116" i="9" s="1"/>
  <c r="T2116" i="9"/>
  <c r="U2116" i="9"/>
  <c r="V2116" i="9"/>
  <c r="AB2116" i="9"/>
  <c r="AC2116" i="9"/>
  <c r="AD2116" i="9"/>
  <c r="AE2116" i="9"/>
  <c r="R2225" i="9"/>
  <c r="S2225" i="9" s="1"/>
  <c r="T2225" i="9"/>
  <c r="U2225" i="9"/>
  <c r="V2225" i="9"/>
  <c r="AB2225" i="9"/>
  <c r="AC2225" i="9"/>
  <c r="AD2225" i="9"/>
  <c r="AE2225" i="9"/>
  <c r="R2226" i="9"/>
  <c r="S2226" i="9" s="1"/>
  <c r="T2226" i="9"/>
  <c r="U2226" i="9"/>
  <c r="V2226" i="9"/>
  <c r="AB2226" i="9"/>
  <c r="AC2226" i="9"/>
  <c r="AD2226" i="9"/>
  <c r="AE2226" i="9"/>
  <c r="R2227" i="9"/>
  <c r="S2227" i="9" s="1"/>
  <c r="T2227" i="9"/>
  <c r="U2227" i="9"/>
  <c r="V2227" i="9"/>
  <c r="AB2227" i="9"/>
  <c r="AC2227" i="9"/>
  <c r="AD2227" i="9"/>
  <c r="AE2227" i="9"/>
  <c r="R2228" i="9"/>
  <c r="S2228" i="9" s="1"/>
  <c r="T2228" i="9"/>
  <c r="U2228" i="9"/>
  <c r="V2228" i="9"/>
  <c r="AB2228" i="9"/>
  <c r="AC2228" i="9"/>
  <c r="AD2228" i="9"/>
  <c r="AE2228" i="9"/>
  <c r="R2229" i="9"/>
  <c r="S2229" i="9" s="1"/>
  <c r="T2229" i="9"/>
  <c r="U2229" i="9"/>
  <c r="V2229" i="9"/>
  <c r="AB2229" i="9"/>
  <c r="AC2229" i="9"/>
  <c r="AD2229" i="9"/>
  <c r="AE2229" i="9"/>
  <c r="R2230" i="9"/>
  <c r="S2230" i="9" s="1"/>
  <c r="T2230" i="9"/>
  <c r="U2230" i="9"/>
  <c r="V2230" i="9"/>
  <c r="AB2230" i="9"/>
  <c r="AC2230" i="9"/>
  <c r="AD2230" i="9"/>
  <c r="AE2230" i="9"/>
  <c r="R2231" i="9"/>
  <c r="S2231" i="9" s="1"/>
  <c r="T2231" i="9"/>
  <c r="U2231" i="9"/>
  <c r="V2231" i="9"/>
  <c r="AB2231" i="9"/>
  <c r="AC2231" i="9"/>
  <c r="AD2231" i="9"/>
  <c r="AE2231" i="9"/>
  <c r="R2232" i="9"/>
  <c r="S2232" i="9" s="1"/>
  <c r="T2232" i="9"/>
  <c r="U2232" i="9"/>
  <c r="V2232" i="9"/>
  <c r="AB2232" i="9"/>
  <c r="AC2232" i="9"/>
  <c r="AD2232" i="9"/>
  <c r="AE2232" i="9"/>
  <c r="R2233" i="9"/>
  <c r="S2233" i="9" s="1"/>
  <c r="T2233" i="9"/>
  <c r="U2233" i="9"/>
  <c r="V2233" i="9"/>
  <c r="AB2233" i="9"/>
  <c r="AC2233" i="9"/>
  <c r="AD2233" i="9"/>
  <c r="AE2233" i="9"/>
  <c r="R2234" i="9"/>
  <c r="S2234" i="9" s="1"/>
  <c r="T2234" i="9"/>
  <c r="U2234" i="9"/>
  <c r="V2234" i="9"/>
  <c r="AB2234" i="9"/>
  <c r="AC2234" i="9"/>
  <c r="AD2234" i="9"/>
  <c r="AE2234" i="9"/>
  <c r="R2235" i="9"/>
  <c r="S2235" i="9" s="1"/>
  <c r="T2235" i="9"/>
  <c r="U2235" i="9"/>
  <c r="V2235" i="9"/>
  <c r="AB2235" i="9"/>
  <c r="AC2235" i="9"/>
  <c r="AD2235" i="9"/>
  <c r="AE2235" i="9"/>
  <c r="R2236" i="9"/>
  <c r="S2236" i="9" s="1"/>
  <c r="T2236" i="9"/>
  <c r="U2236" i="9"/>
  <c r="V2236" i="9"/>
  <c r="AB2236" i="9"/>
  <c r="AC2236" i="9"/>
  <c r="AD2236" i="9"/>
  <c r="AE2236" i="9"/>
  <c r="O2225" i="9"/>
  <c r="N2225" i="9" s="1"/>
  <c r="O2226" i="9"/>
  <c r="N2226" i="9" s="1"/>
  <c r="O2227" i="9"/>
  <c r="N2227" i="9" s="1"/>
  <c r="O2228" i="9"/>
  <c r="N2228" i="9" s="1"/>
  <c r="O2229" i="9"/>
  <c r="N2229" i="9" s="1"/>
  <c r="O2230" i="9"/>
  <c r="N2230" i="9" s="1"/>
  <c r="O2231" i="9"/>
  <c r="N2231" i="9" s="1"/>
  <c r="O2232" i="9"/>
  <c r="N2232" i="9" s="1"/>
  <c r="O2233" i="9"/>
  <c r="N2233" i="9" s="1"/>
  <c r="O2234" i="9"/>
  <c r="N2234" i="9" s="1"/>
  <c r="O2235" i="9"/>
  <c r="N2235" i="9" s="1"/>
  <c r="O2236" i="9"/>
  <c r="N2236" i="9" s="1"/>
  <c r="A2225" i="9"/>
  <c r="A2226" i="9"/>
  <c r="A2227" i="9"/>
  <c r="A2228" i="9"/>
  <c r="A2229" i="9"/>
  <c r="A2230" i="9"/>
  <c r="A2231" i="9"/>
  <c r="A2232" i="9"/>
  <c r="A2233" i="9"/>
  <c r="A2234" i="9"/>
  <c r="A2235" i="9"/>
  <c r="A2236" i="9"/>
  <c r="O2087" i="9" l="1"/>
  <c r="N2087" i="9" s="1"/>
  <c r="O2088" i="9"/>
  <c r="N2088" i="9" s="1"/>
  <c r="O2089" i="9"/>
  <c r="N2089" i="9" s="1"/>
  <c r="O2090" i="9"/>
  <c r="N2090" i="9" s="1"/>
  <c r="O2091" i="9"/>
  <c r="N2091" i="9" s="1"/>
  <c r="O2092" i="9"/>
  <c r="N2092" i="9" s="1"/>
  <c r="O2093" i="9"/>
  <c r="N2093" i="9" s="1"/>
  <c r="O2094" i="9"/>
  <c r="N2094" i="9" s="1"/>
  <c r="O2095" i="9"/>
  <c r="N2095" i="9" s="1"/>
  <c r="O2096" i="9"/>
  <c r="N2096" i="9" s="1"/>
  <c r="O2097" i="9"/>
  <c r="N2097" i="9" s="1"/>
  <c r="O2098" i="9"/>
  <c r="N2098" i="9" s="1"/>
  <c r="O2099" i="9"/>
  <c r="N2099" i="9" s="1"/>
  <c r="O2100" i="9"/>
  <c r="N2100" i="9" s="1"/>
  <c r="O2101" i="9"/>
  <c r="N2101" i="9" s="1"/>
  <c r="O2102" i="9"/>
  <c r="N2102" i="9" s="1"/>
  <c r="O2103" i="9"/>
  <c r="N2103" i="9" s="1"/>
  <c r="O2104" i="9"/>
  <c r="N2104" i="9" s="1"/>
  <c r="O2105" i="9"/>
  <c r="N2105" i="9" s="1"/>
  <c r="O2106" i="9"/>
  <c r="N2106" i="9" s="1"/>
  <c r="O2107" i="9"/>
  <c r="N2107" i="9" s="1"/>
  <c r="O2108" i="9"/>
  <c r="N2108" i="9" s="1"/>
  <c r="O2109" i="9"/>
  <c r="N2109" i="9" s="1"/>
  <c r="O2110" i="9"/>
  <c r="N2110" i="9" s="1"/>
  <c r="O2111" i="9"/>
  <c r="N2111" i="9" s="1"/>
  <c r="O2112" i="9"/>
  <c r="N2112" i="9" s="1"/>
  <c r="O2113" i="9"/>
  <c r="N2113" i="9" s="1"/>
  <c r="O2114" i="9"/>
  <c r="N2114" i="9" s="1"/>
  <c r="O2115" i="9"/>
  <c r="N2115" i="9" s="1"/>
  <c r="O2116" i="9"/>
  <c r="N2116" i="9" s="1"/>
  <c r="A2087" i="9"/>
  <c r="A2088" i="9"/>
  <c r="A2089" i="9"/>
  <c r="A2090" i="9"/>
  <c r="A2091" i="9"/>
  <c r="A2092" i="9"/>
  <c r="A2093" i="9"/>
  <c r="A2094" i="9"/>
  <c r="A2095" i="9"/>
  <c r="A2096" i="9"/>
  <c r="A2097" i="9"/>
  <c r="A2098" i="9"/>
  <c r="A2099" i="9"/>
  <c r="A2100" i="9"/>
  <c r="A2101" i="9"/>
  <c r="A2102" i="9"/>
  <c r="A2103" i="9"/>
  <c r="A2104" i="9"/>
  <c r="A2105" i="9"/>
  <c r="A2106" i="9"/>
  <c r="A2107" i="9"/>
  <c r="A2108" i="9"/>
  <c r="A2109" i="9"/>
  <c r="A2110" i="9"/>
  <c r="A2111" i="9"/>
  <c r="A2112" i="9"/>
  <c r="A2113" i="9"/>
  <c r="A2114" i="9"/>
  <c r="A2115" i="9"/>
  <c r="A2116" i="9"/>
  <c r="O1724" i="9" l="1"/>
  <c r="N1724" i="9" s="1"/>
  <c r="O1725" i="9"/>
  <c r="N1725" i="9" s="1"/>
  <c r="O1726" i="9"/>
  <c r="N1726" i="9" s="1"/>
  <c r="O1727" i="9"/>
  <c r="N1727" i="9" s="1"/>
  <c r="O1728" i="9"/>
  <c r="N1728" i="9" s="1"/>
  <c r="O1729" i="9"/>
  <c r="N1729" i="9" s="1"/>
  <c r="O1730" i="9"/>
  <c r="N1730" i="9" s="1"/>
  <c r="O1731" i="9"/>
  <c r="N1731" i="9" s="1"/>
  <c r="O1732" i="9"/>
  <c r="N1732" i="9" s="1"/>
  <c r="O1733" i="9"/>
  <c r="N1733" i="9" s="1"/>
  <c r="O1734" i="9"/>
  <c r="N1734" i="9" s="1"/>
  <c r="O1735" i="9"/>
  <c r="N1735" i="9" s="1"/>
  <c r="O1736" i="9"/>
  <c r="N1736" i="9" s="1"/>
  <c r="O1737" i="9"/>
  <c r="N1737" i="9" s="1"/>
  <c r="N1738" i="9"/>
  <c r="O1738" i="9"/>
  <c r="R1738" i="9" s="1"/>
  <c r="S1738" i="9" s="1"/>
  <c r="O1739" i="9"/>
  <c r="N1739" i="9" s="1"/>
  <c r="O1740" i="9"/>
  <c r="N1740" i="9" s="1"/>
  <c r="O1741" i="9"/>
  <c r="N1741" i="9" s="1"/>
  <c r="O1742" i="9"/>
  <c r="N1742" i="9" s="1"/>
  <c r="O1743" i="9"/>
  <c r="N1743" i="9" s="1"/>
  <c r="O1744" i="9"/>
  <c r="N1744" i="9" s="1"/>
  <c r="O1745" i="9"/>
  <c r="N1745" i="9" s="1"/>
  <c r="N1746" i="9"/>
  <c r="O1746" i="9"/>
  <c r="R1746" i="9" s="1"/>
  <c r="S1746" i="9" s="1"/>
  <c r="O1747" i="9"/>
  <c r="N1747" i="9" s="1"/>
  <c r="O1748" i="9"/>
  <c r="N1748" i="9" s="1"/>
  <c r="O1749" i="9"/>
  <c r="N1749" i="9" s="1"/>
  <c r="O1750" i="9"/>
  <c r="N1750" i="9" s="1"/>
  <c r="O1751" i="9"/>
  <c r="N1751" i="9" s="1"/>
  <c r="O1752" i="9"/>
  <c r="N1752" i="9" s="1"/>
  <c r="O1753" i="9"/>
  <c r="N1753" i="9" s="1"/>
  <c r="O1754" i="9"/>
  <c r="N1754" i="9" s="1"/>
  <c r="O1755" i="9"/>
  <c r="N1755" i="9" s="1"/>
  <c r="O1756" i="9"/>
  <c r="N1756" i="9" s="1"/>
  <c r="O1757" i="9"/>
  <c r="N1757" i="9" s="1"/>
  <c r="O1758" i="9"/>
  <c r="N1758" i="9" s="1"/>
  <c r="O1759" i="9"/>
  <c r="N1759" i="9" s="1"/>
  <c r="O1760" i="9"/>
  <c r="N1760" i="9" s="1"/>
  <c r="O1761" i="9"/>
  <c r="N1761" i="9" s="1"/>
  <c r="O1762" i="9"/>
  <c r="N1762" i="9" s="1"/>
  <c r="O1763" i="9"/>
  <c r="N1763" i="9" s="1"/>
  <c r="O1764" i="9"/>
  <c r="N1764" i="9" s="1"/>
  <c r="O1765" i="9"/>
  <c r="N1765" i="9" s="1"/>
  <c r="O1766" i="9"/>
  <c r="N1766" i="9" s="1"/>
  <c r="O1767" i="9"/>
  <c r="N1767" i="9" s="1"/>
  <c r="O1768" i="9"/>
  <c r="N1768" i="9" s="1"/>
  <c r="N1769" i="9"/>
  <c r="O1769" i="9"/>
  <c r="R1769" i="9" s="1"/>
  <c r="S1769" i="9" s="1"/>
  <c r="O1770" i="9"/>
  <c r="N1770" i="9" s="1"/>
  <c r="O1771" i="9"/>
  <c r="N1771" i="9" s="1"/>
  <c r="O1772" i="9"/>
  <c r="N1772" i="9" s="1"/>
  <c r="O1773" i="9"/>
  <c r="N1773" i="9" s="1"/>
  <c r="O1774" i="9"/>
  <c r="N1774" i="9" s="1"/>
  <c r="O1775" i="9"/>
  <c r="N1775" i="9" s="1"/>
  <c r="O1776" i="9"/>
  <c r="N1776" i="9" s="1"/>
  <c r="N1777" i="9"/>
  <c r="O1777" i="9"/>
  <c r="R1777" i="9" s="1"/>
  <c r="S1777" i="9" s="1"/>
  <c r="O1778" i="9"/>
  <c r="N1778" i="9" s="1"/>
  <c r="O1779" i="9"/>
  <c r="N1779" i="9" s="1"/>
  <c r="O1780" i="9"/>
  <c r="N1780" i="9" s="1"/>
  <c r="O1781" i="9"/>
  <c r="N1781" i="9" s="1"/>
  <c r="O1782" i="9"/>
  <c r="N1782" i="9" s="1"/>
  <c r="O1783" i="9"/>
  <c r="N1783" i="9" s="1"/>
  <c r="O1784" i="9"/>
  <c r="N1784" i="9" s="1"/>
  <c r="N1785" i="9"/>
  <c r="O1785" i="9"/>
  <c r="O1786" i="9"/>
  <c r="N1786" i="9" s="1"/>
  <c r="O1787" i="9"/>
  <c r="N1787" i="9" s="1"/>
  <c r="O1788" i="9"/>
  <c r="N1788" i="9" s="1"/>
  <c r="O1789" i="9"/>
  <c r="N1789" i="9" s="1"/>
  <c r="O1790" i="9"/>
  <c r="N1790" i="9" s="1"/>
  <c r="O1791" i="9"/>
  <c r="N1791" i="9" s="1"/>
  <c r="O1792" i="9"/>
  <c r="N1792" i="9" s="1"/>
  <c r="O1793" i="9"/>
  <c r="N1793" i="9" s="1"/>
  <c r="O1794" i="9"/>
  <c r="N1794" i="9" s="1"/>
  <c r="O1795" i="9"/>
  <c r="N1795" i="9" s="1"/>
  <c r="O1796" i="9"/>
  <c r="N1796" i="9" s="1"/>
  <c r="O1797" i="9"/>
  <c r="N1797" i="9" s="1"/>
  <c r="O1798" i="9"/>
  <c r="N1798" i="9" s="1"/>
  <c r="O1799" i="9"/>
  <c r="N1799" i="9" s="1"/>
  <c r="N1800" i="9"/>
  <c r="O1800" i="9"/>
  <c r="R1800" i="9" s="1"/>
  <c r="S1800" i="9" s="1"/>
  <c r="O1801" i="9"/>
  <c r="N1801" i="9" s="1"/>
  <c r="O1802" i="9"/>
  <c r="N1802" i="9" s="1"/>
  <c r="O1803" i="9"/>
  <c r="N1803" i="9" s="1"/>
  <c r="O1804" i="9"/>
  <c r="N1804" i="9" s="1"/>
  <c r="O1805" i="9"/>
  <c r="N1805" i="9" s="1"/>
  <c r="O1806" i="9"/>
  <c r="N1806" i="9" s="1"/>
  <c r="O1807" i="9"/>
  <c r="N1807" i="9" s="1"/>
  <c r="O1808" i="9"/>
  <c r="N1808" i="9" s="1"/>
  <c r="O1809" i="9"/>
  <c r="N1809" i="9" s="1"/>
  <c r="O1810" i="9"/>
  <c r="N1810" i="9" s="1"/>
  <c r="O1811" i="9"/>
  <c r="N1811" i="9" s="1"/>
  <c r="O1812" i="9"/>
  <c r="N1812" i="9" s="1"/>
  <c r="O1813" i="9"/>
  <c r="N1813" i="9" s="1"/>
  <c r="O1814" i="9"/>
  <c r="N1814" i="9" s="1"/>
  <c r="O1815" i="9"/>
  <c r="N1815" i="9" s="1"/>
  <c r="N1816" i="9"/>
  <c r="O1816" i="9"/>
  <c r="A1724" i="9"/>
  <c r="A1725" i="9"/>
  <c r="A1726" i="9"/>
  <c r="A1727" i="9"/>
  <c r="A1728" i="9"/>
  <c r="A1729" i="9"/>
  <c r="A1730" i="9"/>
  <c r="A1731" i="9"/>
  <c r="A1732" i="9"/>
  <c r="A1733" i="9"/>
  <c r="A1734" i="9"/>
  <c r="A1735" i="9"/>
  <c r="A1736" i="9"/>
  <c r="A1737" i="9"/>
  <c r="A1738" i="9"/>
  <c r="A1739" i="9"/>
  <c r="A1740" i="9"/>
  <c r="A1741" i="9"/>
  <c r="A1742" i="9"/>
  <c r="A1743" i="9"/>
  <c r="A1744" i="9"/>
  <c r="A1745" i="9"/>
  <c r="A1746" i="9"/>
  <c r="A1747" i="9"/>
  <c r="A1748" i="9"/>
  <c r="A1749" i="9"/>
  <c r="A1750" i="9"/>
  <c r="A1751" i="9"/>
  <c r="A1752" i="9"/>
  <c r="A1753" i="9"/>
  <c r="A1754" i="9"/>
  <c r="A1755" i="9"/>
  <c r="A1756" i="9"/>
  <c r="A1757" i="9"/>
  <c r="A1758" i="9"/>
  <c r="A1759" i="9"/>
  <c r="A1760" i="9"/>
  <c r="A1761" i="9"/>
  <c r="A1762" i="9"/>
  <c r="A1763" i="9"/>
  <c r="A1764" i="9"/>
  <c r="A1765" i="9"/>
  <c r="A1766" i="9"/>
  <c r="A1767" i="9"/>
  <c r="A1768" i="9"/>
  <c r="A1769" i="9"/>
  <c r="A1770" i="9"/>
  <c r="A1771" i="9"/>
  <c r="A1772" i="9"/>
  <c r="A1773" i="9"/>
  <c r="A1774" i="9"/>
  <c r="A1775" i="9"/>
  <c r="A1776" i="9"/>
  <c r="A1777" i="9"/>
  <c r="A1778" i="9"/>
  <c r="A1779" i="9"/>
  <c r="A1780" i="9"/>
  <c r="A1781" i="9"/>
  <c r="A1782" i="9"/>
  <c r="A1783" i="9"/>
  <c r="A1784" i="9"/>
  <c r="A1785" i="9"/>
  <c r="A1786" i="9"/>
  <c r="A1787" i="9"/>
  <c r="A1788" i="9"/>
  <c r="A1789" i="9"/>
  <c r="A1790" i="9"/>
  <c r="A1791" i="9"/>
  <c r="A1792" i="9"/>
  <c r="A1793" i="9"/>
  <c r="A1794" i="9"/>
  <c r="A1795" i="9"/>
  <c r="A1796" i="9"/>
  <c r="A1797" i="9"/>
  <c r="A1798" i="9"/>
  <c r="A1799" i="9"/>
  <c r="A1800" i="9"/>
  <c r="A1801" i="9"/>
  <c r="A1802" i="9"/>
  <c r="A1803" i="9"/>
  <c r="A1804" i="9"/>
  <c r="A1805" i="9"/>
  <c r="A1806" i="9"/>
  <c r="A1807" i="9"/>
  <c r="A1808" i="9"/>
  <c r="A1809" i="9"/>
  <c r="A1810" i="9"/>
  <c r="A1811" i="9"/>
  <c r="A1812" i="9"/>
  <c r="A1813" i="9"/>
  <c r="A1814" i="9"/>
  <c r="A1815" i="9"/>
  <c r="A1816" i="9"/>
  <c r="O871" i="9" l="1"/>
  <c r="N871" i="9" s="1"/>
  <c r="O872" i="9"/>
  <c r="N872" i="9" s="1"/>
  <c r="O873" i="9"/>
  <c r="N873" i="9" s="1"/>
  <c r="O874" i="9"/>
  <c r="N874" i="9" s="1"/>
  <c r="O875" i="9"/>
  <c r="N875" i="9" s="1"/>
  <c r="O876" i="9"/>
  <c r="N876" i="9" s="1"/>
  <c r="O877" i="9"/>
  <c r="N877" i="9" s="1"/>
  <c r="O878" i="9"/>
  <c r="N878" i="9" s="1"/>
  <c r="O879" i="9"/>
  <c r="N879" i="9" s="1"/>
  <c r="A871" i="9"/>
  <c r="A872" i="9"/>
  <c r="A873" i="9"/>
  <c r="A874" i="9"/>
  <c r="A875" i="9"/>
  <c r="A876" i="9"/>
  <c r="A877" i="9"/>
  <c r="A878" i="9"/>
  <c r="A879" i="9"/>
  <c r="O83" i="9" l="1"/>
  <c r="N83" i="9" s="1"/>
  <c r="O84" i="9"/>
  <c r="N84" i="9" s="1"/>
  <c r="O85" i="9"/>
  <c r="N85" i="9" s="1"/>
  <c r="O86" i="9"/>
  <c r="N86" i="9" s="1"/>
  <c r="O87" i="9"/>
  <c r="N87" i="9" s="1"/>
  <c r="O88" i="9"/>
  <c r="N88" i="9" s="1"/>
  <c r="O89" i="9"/>
  <c r="N89" i="9" s="1"/>
  <c r="O90" i="9"/>
  <c r="N90" i="9" s="1"/>
  <c r="O91" i="9"/>
  <c r="N91" i="9" s="1"/>
  <c r="A83" i="9"/>
  <c r="A84" i="9"/>
  <c r="A85" i="9"/>
  <c r="A86" i="9"/>
  <c r="A87" i="9"/>
  <c r="A88" i="9"/>
  <c r="A89" i="9"/>
  <c r="A90" i="9"/>
  <c r="A91" i="9"/>
  <c r="O380" i="9" l="1"/>
  <c r="N380" i="9" s="1"/>
  <c r="O689" i="9"/>
  <c r="N689" i="9" s="1"/>
  <c r="O690" i="9"/>
  <c r="N690" i="9" s="1"/>
  <c r="O691" i="9"/>
  <c r="N691" i="9" s="1"/>
  <c r="O692" i="9"/>
  <c r="N692" i="9" s="1"/>
  <c r="O693" i="9"/>
  <c r="N693" i="9" s="1"/>
  <c r="O694" i="9"/>
  <c r="N694" i="9" s="1"/>
  <c r="O695" i="9"/>
  <c r="N695" i="9" s="1"/>
  <c r="O696" i="9"/>
  <c r="N696" i="9" s="1"/>
  <c r="O697" i="9"/>
  <c r="N697" i="9" s="1"/>
  <c r="O698" i="9"/>
  <c r="N698" i="9" s="1"/>
  <c r="O699" i="9"/>
  <c r="N699" i="9" s="1"/>
  <c r="O700" i="9"/>
  <c r="N700" i="9" s="1"/>
  <c r="O701" i="9"/>
  <c r="N701" i="9" s="1"/>
  <c r="O702" i="9"/>
  <c r="N702" i="9" s="1"/>
  <c r="O703" i="9"/>
  <c r="N703" i="9" s="1"/>
  <c r="O704" i="9"/>
  <c r="N704" i="9" s="1"/>
  <c r="O705" i="9"/>
  <c r="N705" i="9" s="1"/>
  <c r="O384" i="9"/>
  <c r="N384" i="9" s="1"/>
  <c r="O706" i="9"/>
  <c r="N706" i="9" s="1"/>
  <c r="O707" i="9"/>
  <c r="N707" i="9" s="1"/>
  <c r="O708" i="9"/>
  <c r="N708" i="9" s="1"/>
  <c r="O709" i="9"/>
  <c r="N709" i="9" s="1"/>
  <c r="O710" i="9"/>
  <c r="N710" i="9" s="1"/>
  <c r="O388" i="9"/>
  <c r="N388" i="9" s="1"/>
  <c r="O711" i="9"/>
  <c r="N711" i="9" s="1"/>
  <c r="O712" i="9"/>
  <c r="N712" i="9" s="1"/>
  <c r="O713" i="9"/>
  <c r="N713" i="9" s="1"/>
  <c r="O714" i="9"/>
  <c r="N714" i="9" s="1"/>
  <c r="O715" i="9"/>
  <c r="N715" i="9" s="1"/>
  <c r="O716" i="9"/>
  <c r="N716" i="9" s="1"/>
  <c r="O717" i="9"/>
  <c r="N717" i="9" s="1"/>
  <c r="O718" i="9"/>
  <c r="N718" i="9" s="1"/>
  <c r="O719" i="9"/>
  <c r="N719" i="9" s="1"/>
  <c r="O720" i="9"/>
  <c r="N720" i="9" s="1"/>
  <c r="N721" i="9"/>
  <c r="O721" i="9"/>
  <c r="A380" i="9"/>
  <c r="A689" i="9"/>
  <c r="A690" i="9"/>
  <c r="A691" i="9"/>
  <c r="A692" i="9"/>
  <c r="A693" i="9"/>
  <c r="A694" i="9"/>
  <c r="A695" i="9"/>
  <c r="A696" i="9"/>
  <c r="A697" i="9"/>
  <c r="A698" i="9"/>
  <c r="A699" i="9"/>
  <c r="A700" i="9"/>
  <c r="A701" i="9"/>
  <c r="A702" i="9"/>
  <c r="A703" i="9"/>
  <c r="A704" i="9"/>
  <c r="A705" i="9"/>
  <c r="A384" i="9"/>
  <c r="A706" i="9"/>
  <c r="A707" i="9"/>
  <c r="A708" i="9"/>
  <c r="A709" i="9"/>
  <c r="A710" i="9"/>
  <c r="A388" i="9"/>
  <c r="A711" i="9"/>
  <c r="A712" i="9"/>
  <c r="A713" i="9"/>
  <c r="A714" i="9"/>
  <c r="A715" i="9"/>
  <c r="A716" i="9"/>
  <c r="A717" i="9"/>
  <c r="A718" i="9"/>
  <c r="A719" i="9"/>
  <c r="A720" i="9"/>
  <c r="A721" i="9"/>
  <c r="O5692" i="9" l="1"/>
  <c r="N5692" i="9" s="1"/>
  <c r="O5693" i="9"/>
  <c r="N5693" i="9" s="1"/>
  <c r="O5694" i="9"/>
  <c r="N5694" i="9" s="1"/>
  <c r="N5695" i="9"/>
  <c r="O5695" i="9"/>
  <c r="O5696" i="9"/>
  <c r="N5696" i="9" s="1"/>
  <c r="O5697" i="9"/>
  <c r="N5697" i="9" s="1"/>
  <c r="O5698" i="9"/>
  <c r="N5698" i="9" s="1"/>
  <c r="O5699" i="9"/>
  <c r="N5699" i="9" s="1"/>
  <c r="O5700" i="9"/>
  <c r="N5700" i="9" s="1"/>
  <c r="O5701" i="9"/>
  <c r="N5701" i="9" s="1"/>
  <c r="O5702" i="9"/>
  <c r="N5702" i="9" s="1"/>
  <c r="N5703" i="9"/>
  <c r="O5703" i="9"/>
  <c r="A5692" i="9"/>
  <c r="A5693" i="9"/>
  <c r="A5694" i="9"/>
  <c r="A5695" i="9"/>
  <c r="A5696" i="9"/>
  <c r="A5697" i="9"/>
  <c r="A5698" i="9"/>
  <c r="A5699" i="9"/>
  <c r="A5700" i="9"/>
  <c r="A5701" i="9"/>
  <c r="A5702" i="9"/>
  <c r="A5703" i="9"/>
  <c r="O254" i="9" l="1"/>
  <c r="N254" i="9" s="1"/>
  <c r="O255" i="9"/>
  <c r="N255" i="9" s="1"/>
  <c r="O256" i="9"/>
  <c r="N256" i="9" s="1"/>
  <c r="O257" i="9"/>
  <c r="N257" i="9" s="1"/>
  <c r="O258" i="9"/>
  <c r="N258" i="9" s="1"/>
  <c r="O259" i="9"/>
  <c r="N259" i="9" s="1"/>
  <c r="O260" i="9"/>
  <c r="N260" i="9" s="1"/>
  <c r="O261" i="9"/>
  <c r="N261" i="9" s="1"/>
  <c r="O262" i="9"/>
  <c r="N262" i="9" s="1"/>
  <c r="O263" i="9"/>
  <c r="N263" i="9" s="1"/>
  <c r="O264" i="9"/>
  <c r="N264" i="9" s="1"/>
  <c r="O265" i="9"/>
  <c r="N265" i="9" s="1"/>
  <c r="O266" i="9"/>
  <c r="N266" i="9" s="1"/>
  <c r="O267" i="9"/>
  <c r="N267" i="9" s="1"/>
  <c r="O268" i="9"/>
  <c r="N268" i="9" s="1"/>
  <c r="O269" i="9"/>
  <c r="N269" i="9" s="1"/>
  <c r="O270" i="9"/>
  <c r="N270" i="9" s="1"/>
  <c r="O271" i="9"/>
  <c r="N271" i="9" s="1"/>
  <c r="A254" i="9"/>
  <c r="A255" i="9"/>
  <c r="A256" i="9"/>
  <c r="A257" i="9"/>
  <c r="A258" i="9"/>
  <c r="A259" i="9"/>
  <c r="A260" i="9"/>
  <c r="A261" i="9"/>
  <c r="A262" i="9"/>
  <c r="A263" i="9"/>
  <c r="A264" i="9"/>
  <c r="A265" i="9"/>
  <c r="A266" i="9"/>
  <c r="A267" i="9"/>
  <c r="A268" i="9"/>
  <c r="A269" i="9"/>
  <c r="A270" i="9"/>
  <c r="A271" i="9"/>
  <c r="O3467" i="9" l="1"/>
  <c r="N3467" i="9" s="1"/>
  <c r="O3468" i="9"/>
  <c r="N3468" i="9" s="1"/>
  <c r="O3469" i="9"/>
  <c r="N3469" i="9" s="1"/>
  <c r="O3470" i="9"/>
  <c r="N3470" i="9" s="1"/>
  <c r="O3471" i="9"/>
  <c r="N3471" i="9" s="1"/>
  <c r="O3472" i="9"/>
  <c r="N3472" i="9" s="1"/>
  <c r="O3473" i="9"/>
  <c r="N3473" i="9" s="1"/>
  <c r="O3474" i="9"/>
  <c r="N3474" i="9" s="1"/>
  <c r="O3475" i="9"/>
  <c r="N3475" i="9" s="1"/>
  <c r="O3476" i="9"/>
  <c r="N3476" i="9" s="1"/>
  <c r="O3477" i="9"/>
  <c r="N3477" i="9" s="1"/>
  <c r="O3478" i="9"/>
  <c r="N3478" i="9" s="1"/>
  <c r="O3479" i="9"/>
  <c r="N3479" i="9" s="1"/>
  <c r="O3480" i="9"/>
  <c r="N3480" i="9" s="1"/>
  <c r="O3481" i="9"/>
  <c r="N3481" i="9" s="1"/>
  <c r="O3482" i="9"/>
  <c r="N3482" i="9" s="1"/>
  <c r="O3483" i="9"/>
  <c r="N3483" i="9" s="1"/>
  <c r="O3484" i="9"/>
  <c r="N3484" i="9" s="1"/>
  <c r="O3485" i="9"/>
  <c r="N3485" i="9" s="1"/>
  <c r="O3486" i="9"/>
  <c r="N3486" i="9" s="1"/>
  <c r="O3487" i="9"/>
  <c r="N3487" i="9" s="1"/>
  <c r="O3488" i="9"/>
  <c r="N3488" i="9" s="1"/>
  <c r="O3489" i="9"/>
  <c r="N3489" i="9" s="1"/>
  <c r="O3490" i="9"/>
  <c r="N3490" i="9" s="1"/>
  <c r="O3491" i="9"/>
  <c r="N3491" i="9" s="1"/>
  <c r="O3492" i="9"/>
  <c r="N3492" i="9" s="1"/>
  <c r="O3493" i="9"/>
  <c r="N3493" i="9" s="1"/>
  <c r="O3494" i="9"/>
  <c r="N3494" i="9" s="1"/>
  <c r="O3495" i="9"/>
  <c r="N3495" i="9" s="1"/>
  <c r="O3496" i="9"/>
  <c r="N3496" i="9" s="1"/>
  <c r="O3497" i="9"/>
  <c r="N3497" i="9" s="1"/>
  <c r="O3498" i="9"/>
  <c r="N3498" i="9" s="1"/>
  <c r="O3499" i="9"/>
  <c r="N3499" i="9" s="1"/>
  <c r="O3500" i="9"/>
  <c r="N3500" i="9" s="1"/>
  <c r="O3501" i="9"/>
  <c r="N3501" i="9" s="1"/>
  <c r="O3502" i="9"/>
  <c r="N3502" i="9" s="1"/>
  <c r="O3503" i="9"/>
  <c r="N3503" i="9" s="1"/>
  <c r="O3504" i="9"/>
  <c r="N3504" i="9" s="1"/>
  <c r="O3505" i="9"/>
  <c r="N3505" i="9" s="1"/>
  <c r="O3506" i="9"/>
  <c r="N3506" i="9" s="1"/>
  <c r="O3507" i="9"/>
  <c r="N3507" i="9" s="1"/>
  <c r="O3508" i="9"/>
  <c r="N3508" i="9" s="1"/>
  <c r="O3509" i="9"/>
  <c r="N3509" i="9" s="1"/>
  <c r="O3510" i="9"/>
  <c r="N3510" i="9" s="1"/>
  <c r="O3511" i="9"/>
  <c r="N3511" i="9" s="1"/>
  <c r="O3512" i="9"/>
  <c r="N3512" i="9" s="1"/>
  <c r="O3513" i="9"/>
  <c r="N3513" i="9" s="1"/>
  <c r="O3514" i="9"/>
  <c r="N3514" i="9" s="1"/>
  <c r="O3515" i="9"/>
  <c r="N3515" i="9" s="1"/>
  <c r="O3516" i="9"/>
  <c r="N3516" i="9" s="1"/>
  <c r="O3517" i="9"/>
  <c r="N3517" i="9" s="1"/>
  <c r="O3518" i="9"/>
  <c r="N3518" i="9" s="1"/>
  <c r="O3519" i="9"/>
  <c r="N3519" i="9" s="1"/>
  <c r="O3520" i="9"/>
  <c r="N3520" i="9" s="1"/>
  <c r="O3521" i="9"/>
  <c r="N3521" i="9" s="1"/>
  <c r="O3522" i="9"/>
  <c r="N3522" i="9" s="1"/>
  <c r="O3523" i="9"/>
  <c r="N3523" i="9" s="1"/>
  <c r="O3524" i="9"/>
  <c r="N3524" i="9" s="1"/>
  <c r="O3525" i="9"/>
  <c r="N3525" i="9" s="1"/>
  <c r="O3526" i="9"/>
  <c r="N3526" i="9" s="1"/>
  <c r="O3527" i="9"/>
  <c r="N3527" i="9" s="1"/>
  <c r="O3528" i="9"/>
  <c r="N3528" i="9" s="1"/>
  <c r="O3529" i="9"/>
  <c r="N3529" i="9" s="1"/>
  <c r="O3530" i="9"/>
  <c r="N3530" i="9" s="1"/>
  <c r="O3531" i="9"/>
  <c r="N3531" i="9" s="1"/>
  <c r="O3532" i="9"/>
  <c r="N3532" i="9" s="1"/>
  <c r="O3533" i="9"/>
  <c r="N3533" i="9" s="1"/>
  <c r="O3534" i="9"/>
  <c r="N3534" i="9" s="1"/>
  <c r="O3535" i="9"/>
  <c r="N3535" i="9" s="1"/>
  <c r="O3536" i="9"/>
  <c r="N3536" i="9" s="1"/>
  <c r="O3537" i="9"/>
  <c r="N3537" i="9" s="1"/>
  <c r="O3538" i="9"/>
  <c r="N3538" i="9" s="1"/>
  <c r="O3539" i="9"/>
  <c r="N3539" i="9" s="1"/>
  <c r="O3540" i="9"/>
  <c r="N3540" i="9" s="1"/>
  <c r="O3541" i="9"/>
  <c r="N3541" i="9" s="1"/>
  <c r="O3542" i="9"/>
  <c r="N3542" i="9" s="1"/>
  <c r="O3543" i="9"/>
  <c r="N3543" i="9" s="1"/>
  <c r="O3544" i="9"/>
  <c r="N3544" i="9" s="1"/>
  <c r="O3545" i="9"/>
  <c r="N3545" i="9" s="1"/>
  <c r="O3546" i="9"/>
  <c r="N3546" i="9" s="1"/>
  <c r="O3547" i="9"/>
  <c r="N3547" i="9" s="1"/>
  <c r="O3548" i="9"/>
  <c r="N3548" i="9" s="1"/>
  <c r="O3549" i="9"/>
  <c r="N3549" i="9" s="1"/>
  <c r="O3550" i="9"/>
  <c r="N3550" i="9" s="1"/>
  <c r="O3551" i="9"/>
  <c r="N3551" i="9" s="1"/>
  <c r="O3552" i="9"/>
  <c r="N3552" i="9" s="1"/>
  <c r="N3553" i="9"/>
  <c r="O3553" i="9"/>
  <c r="N3554" i="9"/>
  <c r="O3554" i="9"/>
  <c r="N3555" i="9"/>
  <c r="O3555" i="9"/>
  <c r="N3556" i="9"/>
  <c r="O3556" i="9"/>
  <c r="A3467" i="9"/>
  <c r="A3468" i="9"/>
  <c r="A3469" i="9"/>
  <c r="A3470" i="9"/>
  <c r="A3471" i="9"/>
  <c r="A3472" i="9"/>
  <c r="A3473" i="9"/>
  <c r="A3474" i="9"/>
  <c r="A3475" i="9"/>
  <c r="A3476" i="9"/>
  <c r="A3477" i="9"/>
  <c r="A3478" i="9"/>
  <c r="A3479" i="9"/>
  <c r="A3480" i="9"/>
  <c r="A3481" i="9"/>
  <c r="A3482" i="9"/>
  <c r="A3483" i="9"/>
  <c r="A3484" i="9"/>
  <c r="A3485" i="9"/>
  <c r="A3486" i="9"/>
  <c r="A3487" i="9"/>
  <c r="A3488" i="9"/>
  <c r="A3489" i="9"/>
  <c r="A3490" i="9"/>
  <c r="A3491" i="9"/>
  <c r="A3492" i="9"/>
  <c r="A3493" i="9"/>
  <c r="A3494" i="9"/>
  <c r="A3495" i="9"/>
  <c r="A3496" i="9"/>
  <c r="A3497" i="9"/>
  <c r="A3498" i="9"/>
  <c r="A3499" i="9"/>
  <c r="A3500" i="9"/>
  <c r="A3501" i="9"/>
  <c r="A3502" i="9"/>
  <c r="A3503" i="9"/>
  <c r="A3504" i="9"/>
  <c r="A3505" i="9"/>
  <c r="A3506" i="9"/>
  <c r="A3507" i="9"/>
  <c r="A3508" i="9"/>
  <c r="A3509" i="9"/>
  <c r="A3510" i="9"/>
  <c r="A3511" i="9"/>
  <c r="A3512" i="9"/>
  <c r="A3513" i="9"/>
  <c r="A3514" i="9"/>
  <c r="A3515" i="9"/>
  <c r="A3516" i="9"/>
  <c r="A3517" i="9"/>
  <c r="A3518" i="9"/>
  <c r="A3519" i="9"/>
  <c r="A3520" i="9"/>
  <c r="A3521" i="9"/>
  <c r="A3522" i="9"/>
  <c r="A3523" i="9"/>
  <c r="A3524" i="9"/>
  <c r="A3525" i="9"/>
  <c r="A3526" i="9"/>
  <c r="A3527" i="9"/>
  <c r="A3528" i="9"/>
  <c r="A3529" i="9"/>
  <c r="A3530" i="9"/>
  <c r="A3531" i="9"/>
  <c r="A3532" i="9"/>
  <c r="A3533" i="9"/>
  <c r="A3534" i="9"/>
  <c r="A3535" i="9"/>
  <c r="A3536" i="9"/>
  <c r="A3537" i="9"/>
  <c r="A3538" i="9"/>
  <c r="A3539" i="9"/>
  <c r="A3540" i="9"/>
  <c r="A3541" i="9"/>
  <c r="A3542" i="9"/>
  <c r="A3543" i="9"/>
  <c r="A3544" i="9"/>
  <c r="A3545" i="9"/>
  <c r="A3546" i="9"/>
  <c r="A3547" i="9"/>
  <c r="A3548" i="9"/>
  <c r="A3549" i="9"/>
  <c r="A3550" i="9"/>
  <c r="A3551" i="9"/>
  <c r="A3552" i="9"/>
  <c r="A3553" i="9"/>
  <c r="A3554" i="9"/>
  <c r="A3555" i="9"/>
  <c r="A3556" i="9"/>
  <c r="R2616" i="9" l="1"/>
  <c r="S2616" i="9" s="1"/>
  <c r="T2616" i="9"/>
  <c r="U2616" i="9"/>
  <c r="V2616" i="9"/>
  <c r="AB2616" i="9"/>
  <c r="AC2616" i="9"/>
  <c r="AD2616" i="9"/>
  <c r="AE2616" i="9"/>
  <c r="T2617" i="9"/>
  <c r="U2617" i="9"/>
  <c r="V2617" i="9"/>
  <c r="AB2617" i="9"/>
  <c r="AC2617" i="9"/>
  <c r="AD2617" i="9"/>
  <c r="AE2617" i="9"/>
  <c r="R2618" i="9"/>
  <c r="S2618" i="9" s="1"/>
  <c r="T2618" i="9"/>
  <c r="U2618" i="9"/>
  <c r="V2618" i="9"/>
  <c r="AB2618" i="9"/>
  <c r="AC2618" i="9"/>
  <c r="AD2618" i="9"/>
  <c r="AE2618" i="9"/>
  <c r="R2619" i="9"/>
  <c r="S2619" i="9" s="1"/>
  <c r="T2619" i="9"/>
  <c r="U2619" i="9"/>
  <c r="V2619" i="9"/>
  <c r="AB2619" i="9"/>
  <c r="AC2619" i="9"/>
  <c r="AD2619" i="9"/>
  <c r="AE2619" i="9"/>
  <c r="R2620" i="9"/>
  <c r="S2620" i="9" s="1"/>
  <c r="T2620" i="9"/>
  <c r="U2620" i="9"/>
  <c r="V2620" i="9"/>
  <c r="AB2620" i="9"/>
  <c r="AC2620" i="9"/>
  <c r="AD2620" i="9"/>
  <c r="AE2620" i="9"/>
  <c r="R2621" i="9"/>
  <c r="S2621" i="9" s="1"/>
  <c r="T2621" i="9"/>
  <c r="U2621" i="9"/>
  <c r="V2621" i="9"/>
  <c r="AB2621" i="9"/>
  <c r="AC2621" i="9"/>
  <c r="AD2621" i="9"/>
  <c r="AE2621" i="9"/>
  <c r="R2622" i="9"/>
  <c r="S2622" i="9" s="1"/>
  <c r="T2622" i="9"/>
  <c r="U2622" i="9"/>
  <c r="V2622" i="9"/>
  <c r="AB2622" i="9"/>
  <c r="AC2622" i="9"/>
  <c r="AD2622" i="9"/>
  <c r="AE2622" i="9"/>
  <c r="R2623" i="9"/>
  <c r="S2623" i="9" s="1"/>
  <c r="T2623" i="9"/>
  <c r="U2623" i="9"/>
  <c r="V2623" i="9"/>
  <c r="AB2623" i="9"/>
  <c r="AC2623" i="9"/>
  <c r="AD2623" i="9"/>
  <c r="AE2623" i="9"/>
  <c r="T2624" i="9"/>
  <c r="U2624" i="9"/>
  <c r="V2624" i="9"/>
  <c r="AB2624" i="9"/>
  <c r="AC2624" i="9"/>
  <c r="AD2624" i="9"/>
  <c r="AE2624" i="9"/>
  <c r="R2625" i="9"/>
  <c r="S2625" i="9" s="1"/>
  <c r="T2625" i="9"/>
  <c r="U2625" i="9"/>
  <c r="V2625" i="9"/>
  <c r="AB2625" i="9"/>
  <c r="AC2625" i="9"/>
  <c r="AD2625" i="9"/>
  <c r="AE2625" i="9"/>
  <c r="R2626" i="9"/>
  <c r="S2626" i="9" s="1"/>
  <c r="T2626" i="9"/>
  <c r="U2626" i="9"/>
  <c r="V2626" i="9"/>
  <c r="AB2626" i="9"/>
  <c r="AC2626" i="9"/>
  <c r="AD2626" i="9"/>
  <c r="AE2626" i="9"/>
  <c r="R2615" i="9"/>
  <c r="S2615" i="9" s="1"/>
  <c r="T2615" i="9"/>
  <c r="U2615" i="9"/>
  <c r="V2615" i="9"/>
  <c r="AB2615" i="9"/>
  <c r="AC2615" i="9"/>
  <c r="AD2615" i="9"/>
  <c r="AE2615" i="9"/>
  <c r="R2627" i="9"/>
  <c r="S2627" i="9" s="1"/>
  <c r="T2627" i="9"/>
  <c r="U2627" i="9"/>
  <c r="V2627" i="9"/>
  <c r="AB2627" i="9"/>
  <c r="AC2627" i="9"/>
  <c r="AD2627" i="9"/>
  <c r="AE2627" i="9"/>
  <c r="R2628" i="9"/>
  <c r="S2628" i="9" s="1"/>
  <c r="T2628" i="9"/>
  <c r="U2628" i="9"/>
  <c r="V2628" i="9"/>
  <c r="AB2628" i="9"/>
  <c r="AC2628" i="9"/>
  <c r="AD2628" i="9"/>
  <c r="AE2628" i="9"/>
  <c r="R2629" i="9"/>
  <c r="S2629" i="9" s="1"/>
  <c r="T2629" i="9"/>
  <c r="U2629" i="9"/>
  <c r="V2629" i="9"/>
  <c r="AB2629" i="9"/>
  <c r="AC2629" i="9"/>
  <c r="AD2629" i="9"/>
  <c r="AE2629" i="9"/>
  <c r="T2630" i="9"/>
  <c r="U2630" i="9"/>
  <c r="V2630" i="9"/>
  <c r="AB2630" i="9"/>
  <c r="AC2630" i="9"/>
  <c r="AD2630" i="9"/>
  <c r="AE2630" i="9"/>
  <c r="R2631" i="9"/>
  <c r="S2631" i="9" s="1"/>
  <c r="T2631" i="9"/>
  <c r="U2631" i="9"/>
  <c r="V2631" i="9"/>
  <c r="AB2631" i="9"/>
  <c r="AC2631" i="9"/>
  <c r="AD2631" i="9"/>
  <c r="AE2631" i="9"/>
  <c r="R2632" i="9"/>
  <c r="S2632" i="9" s="1"/>
  <c r="T2632" i="9"/>
  <c r="U2632" i="9"/>
  <c r="V2632" i="9"/>
  <c r="AB2632" i="9"/>
  <c r="AC2632" i="9"/>
  <c r="AD2632" i="9"/>
  <c r="AE2632" i="9"/>
  <c r="R2633" i="9"/>
  <c r="S2633" i="9" s="1"/>
  <c r="T2633" i="9"/>
  <c r="U2633" i="9"/>
  <c r="V2633" i="9"/>
  <c r="AB2633" i="9"/>
  <c r="AC2633" i="9"/>
  <c r="AD2633" i="9"/>
  <c r="AE2633" i="9"/>
  <c r="R2634" i="9"/>
  <c r="S2634" i="9" s="1"/>
  <c r="T2634" i="9"/>
  <c r="U2634" i="9"/>
  <c r="V2634" i="9"/>
  <c r="AB2634" i="9"/>
  <c r="AC2634" i="9"/>
  <c r="AD2634" i="9"/>
  <c r="AE2634" i="9"/>
  <c r="T2635" i="9"/>
  <c r="U2635" i="9"/>
  <c r="V2635" i="9"/>
  <c r="AB2635" i="9"/>
  <c r="AC2635" i="9"/>
  <c r="AD2635" i="9"/>
  <c r="AE2635" i="9"/>
  <c r="T2636" i="9"/>
  <c r="U2636" i="9"/>
  <c r="V2636" i="9"/>
  <c r="AB2636" i="9"/>
  <c r="AC2636" i="9"/>
  <c r="AD2636" i="9"/>
  <c r="AE2636" i="9"/>
  <c r="R2637" i="9"/>
  <c r="S2637" i="9" s="1"/>
  <c r="T2637" i="9"/>
  <c r="U2637" i="9"/>
  <c r="V2637" i="9"/>
  <c r="AB2637" i="9"/>
  <c r="AC2637" i="9"/>
  <c r="AD2637" i="9"/>
  <c r="AE2637" i="9"/>
  <c r="R2638" i="9"/>
  <c r="S2638" i="9" s="1"/>
  <c r="T2638" i="9"/>
  <c r="U2638" i="9"/>
  <c r="V2638" i="9"/>
  <c r="AB2638" i="9"/>
  <c r="AC2638" i="9"/>
  <c r="AD2638" i="9"/>
  <c r="AE2638" i="9"/>
  <c r="R2639" i="9"/>
  <c r="S2639" i="9" s="1"/>
  <c r="T2639" i="9"/>
  <c r="U2639" i="9"/>
  <c r="V2639" i="9"/>
  <c r="AB2639" i="9"/>
  <c r="AC2639" i="9"/>
  <c r="AD2639" i="9"/>
  <c r="AE2639" i="9"/>
  <c r="R2640" i="9"/>
  <c r="S2640" i="9" s="1"/>
  <c r="T2640" i="9"/>
  <c r="U2640" i="9"/>
  <c r="V2640" i="9"/>
  <c r="AB2640" i="9"/>
  <c r="AC2640" i="9"/>
  <c r="AD2640" i="9"/>
  <c r="AE2640" i="9"/>
  <c r="R2641" i="9"/>
  <c r="S2641" i="9" s="1"/>
  <c r="T2641" i="9"/>
  <c r="U2641" i="9"/>
  <c r="V2641" i="9"/>
  <c r="AB2641" i="9"/>
  <c r="AC2641" i="9"/>
  <c r="AD2641" i="9"/>
  <c r="AE2641" i="9"/>
  <c r="R2642" i="9"/>
  <c r="S2642" i="9" s="1"/>
  <c r="T2642" i="9"/>
  <c r="U2642" i="9"/>
  <c r="V2642" i="9"/>
  <c r="AB2642" i="9"/>
  <c r="AC2642" i="9"/>
  <c r="AD2642" i="9"/>
  <c r="AE2642" i="9"/>
  <c r="R2649" i="9"/>
  <c r="S2649" i="9" s="1"/>
  <c r="T2649" i="9"/>
  <c r="U2649" i="9"/>
  <c r="V2649" i="9"/>
  <c r="AB2649" i="9"/>
  <c r="AC2649" i="9"/>
  <c r="AD2649" i="9"/>
  <c r="AE2649" i="9"/>
  <c r="R2650" i="9"/>
  <c r="S2650" i="9" s="1"/>
  <c r="T2650" i="9"/>
  <c r="U2650" i="9"/>
  <c r="V2650" i="9"/>
  <c r="AB2650" i="9"/>
  <c r="AC2650" i="9"/>
  <c r="AD2650" i="9"/>
  <c r="AE2650" i="9"/>
  <c r="R2651" i="9"/>
  <c r="S2651" i="9" s="1"/>
  <c r="T2651" i="9"/>
  <c r="U2651" i="9"/>
  <c r="V2651" i="9"/>
  <c r="AB2651" i="9"/>
  <c r="AC2651" i="9"/>
  <c r="AD2651" i="9"/>
  <c r="AE2651" i="9"/>
  <c r="R2652" i="9"/>
  <c r="S2652" i="9" s="1"/>
  <c r="T2652" i="9"/>
  <c r="U2652" i="9"/>
  <c r="V2652" i="9"/>
  <c r="AB2652" i="9"/>
  <c r="AC2652" i="9"/>
  <c r="AD2652" i="9"/>
  <c r="AE2652" i="9"/>
  <c r="R2653" i="9"/>
  <c r="S2653" i="9" s="1"/>
  <c r="T2653" i="9"/>
  <c r="U2653" i="9"/>
  <c r="V2653" i="9"/>
  <c r="AB2653" i="9"/>
  <c r="AC2653" i="9"/>
  <c r="AD2653" i="9"/>
  <c r="AE2653" i="9"/>
  <c r="R2654" i="9"/>
  <c r="S2654" i="9" s="1"/>
  <c r="T2654" i="9"/>
  <c r="U2654" i="9"/>
  <c r="V2654" i="9"/>
  <c r="AB2654" i="9"/>
  <c r="AC2654" i="9"/>
  <c r="AD2654" i="9"/>
  <c r="AE2654" i="9"/>
  <c r="R2655" i="9"/>
  <c r="S2655" i="9" s="1"/>
  <c r="T2655" i="9"/>
  <c r="U2655" i="9"/>
  <c r="V2655" i="9"/>
  <c r="AB2655" i="9"/>
  <c r="AC2655" i="9"/>
  <c r="AD2655" i="9"/>
  <c r="AE2655" i="9"/>
  <c r="R2656" i="9"/>
  <c r="S2656" i="9" s="1"/>
  <c r="T2656" i="9"/>
  <c r="U2656" i="9"/>
  <c r="V2656" i="9"/>
  <c r="AB2656" i="9"/>
  <c r="AC2656" i="9"/>
  <c r="AD2656" i="9"/>
  <c r="AE2656" i="9"/>
  <c r="R2643" i="9"/>
  <c r="S2643" i="9" s="1"/>
  <c r="T2643" i="9"/>
  <c r="U2643" i="9"/>
  <c r="V2643" i="9"/>
  <c r="AB2643" i="9"/>
  <c r="AC2643" i="9"/>
  <c r="AD2643" i="9"/>
  <c r="AE2643" i="9"/>
  <c r="R2644" i="9"/>
  <c r="S2644" i="9" s="1"/>
  <c r="T2644" i="9"/>
  <c r="U2644" i="9"/>
  <c r="V2644" i="9"/>
  <c r="AB2644" i="9"/>
  <c r="AC2644" i="9"/>
  <c r="AD2644" i="9"/>
  <c r="AE2644" i="9"/>
  <c r="R2645" i="9"/>
  <c r="S2645" i="9" s="1"/>
  <c r="T2645" i="9"/>
  <c r="U2645" i="9"/>
  <c r="V2645" i="9"/>
  <c r="AB2645" i="9"/>
  <c r="AC2645" i="9"/>
  <c r="AD2645" i="9"/>
  <c r="AE2645" i="9"/>
  <c r="R2646" i="9"/>
  <c r="S2646" i="9" s="1"/>
  <c r="T2646" i="9"/>
  <c r="U2646" i="9"/>
  <c r="V2646" i="9"/>
  <c r="AB2646" i="9"/>
  <c r="AC2646" i="9"/>
  <c r="AD2646" i="9"/>
  <c r="AE2646" i="9"/>
  <c r="R2647" i="9"/>
  <c r="S2647" i="9" s="1"/>
  <c r="T2647" i="9"/>
  <c r="U2647" i="9"/>
  <c r="V2647" i="9"/>
  <c r="AB2647" i="9"/>
  <c r="AC2647" i="9"/>
  <c r="AD2647" i="9"/>
  <c r="AE2647" i="9"/>
  <c r="R2648" i="9"/>
  <c r="S2648" i="9" s="1"/>
  <c r="T2648" i="9"/>
  <c r="U2648" i="9"/>
  <c r="V2648" i="9"/>
  <c r="AB2648" i="9"/>
  <c r="AC2648" i="9"/>
  <c r="AD2648" i="9"/>
  <c r="AE2648" i="9"/>
  <c r="O2616" i="9"/>
  <c r="N2616" i="9" s="1"/>
  <c r="N2617" i="9"/>
  <c r="O2617" i="9"/>
  <c r="R2617" i="9" s="1"/>
  <c r="S2617" i="9" s="1"/>
  <c r="O2618" i="9"/>
  <c r="N2618" i="9" s="1"/>
  <c r="O2619" i="9"/>
  <c r="N2619" i="9" s="1"/>
  <c r="O2620" i="9"/>
  <c r="N2620" i="9" s="1"/>
  <c r="O2621" i="9"/>
  <c r="N2621" i="9" s="1"/>
  <c r="O2622" i="9"/>
  <c r="N2622" i="9" s="1"/>
  <c r="O2623" i="9"/>
  <c r="N2623" i="9" s="1"/>
  <c r="N2624" i="9"/>
  <c r="O2624" i="9"/>
  <c r="R2624" i="9" s="1"/>
  <c r="S2624" i="9" s="1"/>
  <c r="O2625" i="9"/>
  <c r="N2625" i="9" s="1"/>
  <c r="O2626" i="9"/>
  <c r="N2626" i="9" s="1"/>
  <c r="O2615" i="9"/>
  <c r="N2615" i="9" s="1"/>
  <c r="O2627" i="9"/>
  <c r="N2627" i="9" s="1"/>
  <c r="O2628" i="9"/>
  <c r="N2628" i="9" s="1"/>
  <c r="O2629" i="9"/>
  <c r="N2629" i="9" s="1"/>
  <c r="N2630" i="9"/>
  <c r="O2630" i="9"/>
  <c r="R2630" i="9" s="1"/>
  <c r="S2630" i="9" s="1"/>
  <c r="O2631" i="9"/>
  <c r="N2631" i="9" s="1"/>
  <c r="O2632" i="9"/>
  <c r="N2632" i="9" s="1"/>
  <c r="O2633" i="9"/>
  <c r="N2633" i="9" s="1"/>
  <c r="O2634" i="9"/>
  <c r="N2634" i="9" s="1"/>
  <c r="N2635" i="9"/>
  <c r="O2635" i="9"/>
  <c r="R2635" i="9" s="1"/>
  <c r="S2635" i="9" s="1"/>
  <c r="N2636" i="9"/>
  <c r="O2636" i="9"/>
  <c r="R2636" i="9" s="1"/>
  <c r="S2636" i="9" s="1"/>
  <c r="O2637" i="9"/>
  <c r="N2637" i="9" s="1"/>
  <c r="O2638" i="9"/>
  <c r="N2638" i="9" s="1"/>
  <c r="O2639" i="9"/>
  <c r="N2639" i="9" s="1"/>
  <c r="O2640" i="9"/>
  <c r="N2640" i="9" s="1"/>
  <c r="O2641" i="9"/>
  <c r="N2641" i="9" s="1"/>
  <c r="O2642" i="9"/>
  <c r="N2642" i="9" s="1"/>
  <c r="O2649" i="9"/>
  <c r="N2649" i="9" s="1"/>
  <c r="O2650" i="9"/>
  <c r="N2650" i="9" s="1"/>
  <c r="O2651" i="9"/>
  <c r="N2651" i="9" s="1"/>
  <c r="O2652" i="9"/>
  <c r="N2652" i="9" s="1"/>
  <c r="O2653" i="9"/>
  <c r="N2653" i="9" s="1"/>
  <c r="O2654" i="9"/>
  <c r="N2654" i="9" s="1"/>
  <c r="O2655" i="9"/>
  <c r="N2655" i="9" s="1"/>
  <c r="O2656" i="9"/>
  <c r="N2656" i="9" s="1"/>
  <c r="O2643" i="9"/>
  <c r="N2643" i="9" s="1"/>
  <c r="O2644" i="9"/>
  <c r="N2644" i="9" s="1"/>
  <c r="O2645" i="9"/>
  <c r="N2645" i="9" s="1"/>
  <c r="O2646" i="9"/>
  <c r="N2646" i="9" s="1"/>
  <c r="O2647" i="9"/>
  <c r="N2647" i="9" s="1"/>
  <c r="O2648" i="9"/>
  <c r="N2648" i="9" s="1"/>
  <c r="A2616" i="9"/>
  <c r="A2617" i="9"/>
  <c r="A2618" i="9"/>
  <c r="A2619" i="9"/>
  <c r="A2620" i="9"/>
  <c r="A2621" i="9"/>
  <c r="A2622" i="9"/>
  <c r="A2623" i="9"/>
  <c r="A2624" i="9"/>
  <c r="A2625" i="9"/>
  <c r="A2626" i="9"/>
  <c r="A2615" i="9"/>
  <c r="A2627" i="9"/>
  <c r="A2628" i="9"/>
  <c r="A2629" i="9"/>
  <c r="A2630" i="9"/>
  <c r="A2631" i="9"/>
  <c r="A2632" i="9"/>
  <c r="A2633" i="9"/>
  <c r="A2634" i="9"/>
  <c r="A2635" i="9"/>
  <c r="A2636" i="9"/>
  <c r="A2637" i="9"/>
  <c r="A2638" i="9"/>
  <c r="A2639" i="9"/>
  <c r="A2640" i="9"/>
  <c r="A2641" i="9"/>
  <c r="A2642" i="9"/>
  <c r="A2649" i="9"/>
  <c r="A2650" i="9"/>
  <c r="A2651" i="9"/>
  <c r="A2652" i="9"/>
  <c r="A2653" i="9"/>
  <c r="A2654" i="9"/>
  <c r="A2655" i="9"/>
  <c r="A2656" i="9"/>
  <c r="A2643" i="9"/>
  <c r="A2644" i="9"/>
  <c r="A2645" i="9"/>
  <c r="A2646" i="9"/>
  <c r="A2647" i="9"/>
  <c r="A2648" i="9"/>
  <c r="A2197" i="9" l="1"/>
  <c r="A2198" i="9"/>
  <c r="A2199" i="9"/>
  <c r="A2200" i="9"/>
  <c r="A2201" i="9"/>
  <c r="A2202" i="9"/>
  <c r="A2203" i="9"/>
  <c r="A2204" i="9"/>
  <c r="A2205" i="9"/>
  <c r="A2206" i="9"/>
  <c r="A2207" i="9"/>
  <c r="A2208" i="9"/>
  <c r="A2209" i="9"/>
  <c r="A2210" i="9"/>
  <c r="A2211" i="9"/>
  <c r="A2212" i="9"/>
  <c r="A2213" i="9"/>
  <c r="A2214" i="9"/>
  <c r="A2215" i="9"/>
  <c r="A2216" i="9"/>
  <c r="A2217" i="9"/>
  <c r="A2218" i="9"/>
  <c r="A2219" i="9"/>
  <c r="A2220" i="9"/>
  <c r="A2221" i="9"/>
  <c r="A2222" i="9"/>
  <c r="A2223" i="9"/>
  <c r="A2224" i="9"/>
  <c r="R2197" i="9"/>
  <c r="S2197" i="9" s="1"/>
  <c r="T2197" i="9"/>
  <c r="U2197" i="9"/>
  <c r="V2197" i="9"/>
  <c r="AB2197" i="9"/>
  <c r="AC2197" i="9"/>
  <c r="AD2197" i="9"/>
  <c r="AE2197" i="9"/>
  <c r="R2198" i="9"/>
  <c r="S2198" i="9" s="1"/>
  <c r="T2198" i="9"/>
  <c r="U2198" i="9"/>
  <c r="V2198" i="9"/>
  <c r="AB2198" i="9"/>
  <c r="AC2198" i="9"/>
  <c r="AD2198" i="9"/>
  <c r="AE2198" i="9"/>
  <c r="R2199" i="9"/>
  <c r="S2199" i="9" s="1"/>
  <c r="T2199" i="9"/>
  <c r="U2199" i="9"/>
  <c r="V2199" i="9"/>
  <c r="AB2199" i="9"/>
  <c r="AC2199" i="9"/>
  <c r="AD2199" i="9"/>
  <c r="AE2199" i="9"/>
  <c r="R2200" i="9"/>
  <c r="S2200" i="9" s="1"/>
  <c r="T2200" i="9"/>
  <c r="U2200" i="9"/>
  <c r="V2200" i="9"/>
  <c r="AB2200" i="9"/>
  <c r="AC2200" i="9"/>
  <c r="AD2200" i="9"/>
  <c r="AE2200" i="9"/>
  <c r="R2201" i="9"/>
  <c r="S2201" i="9" s="1"/>
  <c r="T2201" i="9"/>
  <c r="U2201" i="9"/>
  <c r="V2201" i="9"/>
  <c r="AB2201" i="9"/>
  <c r="AC2201" i="9"/>
  <c r="AD2201" i="9"/>
  <c r="AE2201" i="9"/>
  <c r="R2202" i="9"/>
  <c r="S2202" i="9" s="1"/>
  <c r="T2202" i="9"/>
  <c r="U2202" i="9"/>
  <c r="V2202" i="9"/>
  <c r="AB2202" i="9"/>
  <c r="AC2202" i="9"/>
  <c r="AD2202" i="9"/>
  <c r="AE2202" i="9"/>
  <c r="R2203" i="9"/>
  <c r="S2203" i="9" s="1"/>
  <c r="T2203" i="9"/>
  <c r="U2203" i="9"/>
  <c r="V2203" i="9"/>
  <c r="AB2203" i="9"/>
  <c r="AC2203" i="9"/>
  <c r="AD2203" i="9"/>
  <c r="AE2203" i="9"/>
  <c r="R2204" i="9"/>
  <c r="S2204" i="9" s="1"/>
  <c r="T2204" i="9"/>
  <c r="U2204" i="9"/>
  <c r="V2204" i="9"/>
  <c r="AB2204" i="9"/>
  <c r="AC2204" i="9"/>
  <c r="AD2204" i="9"/>
  <c r="AE2204" i="9"/>
  <c r="R2205" i="9"/>
  <c r="S2205" i="9" s="1"/>
  <c r="T2205" i="9"/>
  <c r="U2205" i="9"/>
  <c r="V2205" i="9"/>
  <c r="AB2205" i="9"/>
  <c r="AC2205" i="9"/>
  <c r="AD2205" i="9"/>
  <c r="AE2205" i="9"/>
  <c r="R2206" i="9"/>
  <c r="S2206" i="9" s="1"/>
  <c r="T2206" i="9"/>
  <c r="U2206" i="9"/>
  <c r="V2206" i="9"/>
  <c r="AB2206" i="9"/>
  <c r="AC2206" i="9"/>
  <c r="AD2206" i="9"/>
  <c r="AE2206" i="9"/>
  <c r="R2207" i="9"/>
  <c r="S2207" i="9" s="1"/>
  <c r="T2207" i="9"/>
  <c r="U2207" i="9"/>
  <c r="V2207" i="9"/>
  <c r="AB2207" i="9"/>
  <c r="AC2207" i="9"/>
  <c r="AD2207" i="9"/>
  <c r="AE2207" i="9"/>
  <c r="R2208" i="9"/>
  <c r="S2208" i="9" s="1"/>
  <c r="T2208" i="9"/>
  <c r="U2208" i="9"/>
  <c r="V2208" i="9"/>
  <c r="AB2208" i="9"/>
  <c r="AC2208" i="9"/>
  <c r="AD2208" i="9"/>
  <c r="AE2208" i="9"/>
  <c r="R2209" i="9"/>
  <c r="S2209" i="9" s="1"/>
  <c r="T2209" i="9"/>
  <c r="U2209" i="9"/>
  <c r="V2209" i="9"/>
  <c r="AB2209" i="9"/>
  <c r="AC2209" i="9"/>
  <c r="AD2209" i="9"/>
  <c r="AE2209" i="9"/>
  <c r="R2210" i="9"/>
  <c r="S2210" i="9" s="1"/>
  <c r="T2210" i="9"/>
  <c r="U2210" i="9"/>
  <c r="V2210" i="9"/>
  <c r="AB2210" i="9"/>
  <c r="AC2210" i="9"/>
  <c r="AD2210" i="9"/>
  <c r="AE2210" i="9"/>
  <c r="R2211" i="9"/>
  <c r="S2211" i="9" s="1"/>
  <c r="T2211" i="9"/>
  <c r="U2211" i="9"/>
  <c r="V2211" i="9"/>
  <c r="AB2211" i="9"/>
  <c r="AC2211" i="9"/>
  <c r="AD2211" i="9"/>
  <c r="AE2211" i="9"/>
  <c r="R2212" i="9"/>
  <c r="S2212" i="9" s="1"/>
  <c r="T2212" i="9"/>
  <c r="U2212" i="9"/>
  <c r="V2212" i="9"/>
  <c r="AB2212" i="9"/>
  <c r="AC2212" i="9"/>
  <c r="AD2212" i="9"/>
  <c r="AE2212" i="9"/>
  <c r="R2213" i="9"/>
  <c r="S2213" i="9" s="1"/>
  <c r="T2213" i="9"/>
  <c r="U2213" i="9"/>
  <c r="V2213" i="9"/>
  <c r="AB2213" i="9"/>
  <c r="AC2213" i="9"/>
  <c r="AD2213" i="9"/>
  <c r="AE2213" i="9"/>
  <c r="R2214" i="9"/>
  <c r="S2214" i="9" s="1"/>
  <c r="T2214" i="9"/>
  <c r="U2214" i="9"/>
  <c r="V2214" i="9"/>
  <c r="AB2214" i="9"/>
  <c r="AC2214" i="9"/>
  <c r="AD2214" i="9"/>
  <c r="AE2214" i="9"/>
  <c r="R2215" i="9"/>
  <c r="S2215" i="9" s="1"/>
  <c r="T2215" i="9"/>
  <c r="U2215" i="9"/>
  <c r="V2215" i="9"/>
  <c r="AB2215" i="9"/>
  <c r="AC2215" i="9"/>
  <c r="AD2215" i="9"/>
  <c r="AE2215" i="9"/>
  <c r="R2216" i="9"/>
  <c r="S2216" i="9" s="1"/>
  <c r="T2216" i="9"/>
  <c r="U2216" i="9"/>
  <c r="V2216" i="9"/>
  <c r="AB2216" i="9"/>
  <c r="AC2216" i="9"/>
  <c r="AD2216" i="9"/>
  <c r="AE2216" i="9"/>
  <c r="R2217" i="9"/>
  <c r="S2217" i="9" s="1"/>
  <c r="T2217" i="9"/>
  <c r="U2217" i="9"/>
  <c r="V2217" i="9"/>
  <c r="AB2217" i="9"/>
  <c r="AC2217" i="9"/>
  <c r="AD2217" i="9"/>
  <c r="AE2217" i="9"/>
  <c r="R2218" i="9"/>
  <c r="S2218" i="9" s="1"/>
  <c r="T2218" i="9"/>
  <c r="U2218" i="9"/>
  <c r="V2218" i="9"/>
  <c r="AB2218" i="9"/>
  <c r="AC2218" i="9"/>
  <c r="AD2218" i="9"/>
  <c r="AE2218" i="9"/>
  <c r="R2219" i="9"/>
  <c r="S2219" i="9" s="1"/>
  <c r="T2219" i="9"/>
  <c r="U2219" i="9"/>
  <c r="V2219" i="9"/>
  <c r="AB2219" i="9"/>
  <c r="AC2219" i="9"/>
  <c r="AD2219" i="9"/>
  <c r="AE2219" i="9"/>
  <c r="R2220" i="9"/>
  <c r="S2220" i="9" s="1"/>
  <c r="T2220" i="9"/>
  <c r="U2220" i="9"/>
  <c r="V2220" i="9"/>
  <c r="AB2220" i="9"/>
  <c r="AC2220" i="9"/>
  <c r="AD2220" i="9"/>
  <c r="AE2220" i="9"/>
  <c r="R2221" i="9"/>
  <c r="S2221" i="9" s="1"/>
  <c r="T2221" i="9"/>
  <c r="U2221" i="9"/>
  <c r="V2221" i="9"/>
  <c r="AB2221" i="9"/>
  <c r="AC2221" i="9"/>
  <c r="AD2221" i="9"/>
  <c r="AE2221" i="9"/>
  <c r="R2222" i="9"/>
  <c r="S2222" i="9" s="1"/>
  <c r="T2222" i="9"/>
  <c r="U2222" i="9"/>
  <c r="V2222" i="9"/>
  <c r="AB2222" i="9"/>
  <c r="AC2222" i="9"/>
  <c r="AD2222" i="9"/>
  <c r="AE2222" i="9"/>
  <c r="R2223" i="9"/>
  <c r="S2223" i="9" s="1"/>
  <c r="T2223" i="9"/>
  <c r="U2223" i="9"/>
  <c r="V2223" i="9"/>
  <c r="AB2223" i="9"/>
  <c r="AC2223" i="9"/>
  <c r="AD2223" i="9"/>
  <c r="AE2223" i="9"/>
  <c r="R2224" i="9"/>
  <c r="S2224" i="9" s="1"/>
  <c r="T2224" i="9"/>
  <c r="U2224" i="9"/>
  <c r="V2224" i="9"/>
  <c r="AB2224" i="9"/>
  <c r="AC2224" i="9"/>
  <c r="AD2224" i="9"/>
  <c r="AE2224" i="9"/>
  <c r="O2197" i="9"/>
  <c r="N2197" i="9" s="1"/>
  <c r="O2198" i="9"/>
  <c r="N2198" i="9" s="1"/>
  <c r="O2199" i="9"/>
  <c r="N2199" i="9" s="1"/>
  <c r="O2200" i="9"/>
  <c r="N2200" i="9" s="1"/>
  <c r="O2201" i="9"/>
  <c r="N2201" i="9" s="1"/>
  <c r="O2202" i="9"/>
  <c r="N2202" i="9" s="1"/>
  <c r="O2203" i="9"/>
  <c r="N2203" i="9" s="1"/>
  <c r="O2204" i="9"/>
  <c r="N2204" i="9" s="1"/>
  <c r="O2205" i="9"/>
  <c r="N2205" i="9" s="1"/>
  <c r="O2206" i="9"/>
  <c r="N2206" i="9" s="1"/>
  <c r="O2207" i="9"/>
  <c r="N2207" i="9" s="1"/>
  <c r="O2208" i="9"/>
  <c r="N2208" i="9" s="1"/>
  <c r="O2209" i="9"/>
  <c r="N2209" i="9" s="1"/>
  <c r="O2210" i="9"/>
  <c r="N2210" i="9" s="1"/>
  <c r="O2211" i="9"/>
  <c r="N2211" i="9" s="1"/>
  <c r="O2212" i="9"/>
  <c r="N2212" i="9" s="1"/>
  <c r="O2213" i="9"/>
  <c r="N2213" i="9" s="1"/>
  <c r="O2214" i="9"/>
  <c r="N2214" i="9" s="1"/>
  <c r="O2215" i="9"/>
  <c r="N2215" i="9" s="1"/>
  <c r="O2216" i="9"/>
  <c r="N2216" i="9" s="1"/>
  <c r="N2217" i="9"/>
  <c r="O2217" i="9"/>
  <c r="N2218" i="9"/>
  <c r="O2218" i="9"/>
  <c r="N2219" i="9"/>
  <c r="O2219" i="9"/>
  <c r="N2220" i="9"/>
  <c r="O2220" i="9"/>
  <c r="N2221" i="9"/>
  <c r="O2221" i="9"/>
  <c r="N2222" i="9"/>
  <c r="O2222" i="9"/>
  <c r="N2223" i="9"/>
  <c r="O2223" i="9"/>
  <c r="N2224" i="9"/>
  <c r="O2224" i="9"/>
  <c r="R2017" i="9" l="1"/>
  <c r="S2017" i="9" s="1"/>
  <c r="T2017" i="9"/>
  <c r="U2017" i="9"/>
  <c r="V2017" i="9"/>
  <c r="AB2017" i="9"/>
  <c r="AC2017" i="9"/>
  <c r="AD2017" i="9"/>
  <c r="AE2017" i="9"/>
  <c r="R2018" i="9"/>
  <c r="S2018" i="9" s="1"/>
  <c r="T2018" i="9"/>
  <c r="U2018" i="9"/>
  <c r="V2018" i="9"/>
  <c r="AB2018" i="9"/>
  <c r="AC2018" i="9"/>
  <c r="AD2018" i="9"/>
  <c r="AE2018" i="9"/>
  <c r="R2019" i="9"/>
  <c r="S2019" i="9" s="1"/>
  <c r="T2019" i="9"/>
  <c r="U2019" i="9"/>
  <c r="V2019" i="9"/>
  <c r="AB2019" i="9"/>
  <c r="AC2019" i="9"/>
  <c r="AD2019" i="9"/>
  <c r="AE2019" i="9"/>
  <c r="R2020" i="9"/>
  <c r="S2020" i="9" s="1"/>
  <c r="T2020" i="9"/>
  <c r="U2020" i="9"/>
  <c r="V2020" i="9"/>
  <c r="AB2020" i="9"/>
  <c r="AC2020" i="9"/>
  <c r="AD2020" i="9"/>
  <c r="AE2020" i="9"/>
  <c r="R2021" i="9"/>
  <c r="S2021" i="9" s="1"/>
  <c r="T2021" i="9"/>
  <c r="U2021" i="9"/>
  <c r="V2021" i="9"/>
  <c r="AB2021" i="9"/>
  <c r="AC2021" i="9"/>
  <c r="AD2021" i="9"/>
  <c r="AE2021" i="9"/>
  <c r="R2022" i="9"/>
  <c r="S2022" i="9" s="1"/>
  <c r="T2022" i="9"/>
  <c r="U2022" i="9"/>
  <c r="V2022" i="9"/>
  <c r="AB2022" i="9"/>
  <c r="AC2022" i="9"/>
  <c r="AD2022" i="9"/>
  <c r="AE2022" i="9"/>
  <c r="R2023" i="9"/>
  <c r="S2023" i="9" s="1"/>
  <c r="T2023" i="9"/>
  <c r="U2023" i="9"/>
  <c r="V2023" i="9"/>
  <c r="AB2023" i="9"/>
  <c r="AC2023" i="9"/>
  <c r="AD2023" i="9"/>
  <c r="AE2023" i="9"/>
  <c r="R2024" i="9"/>
  <c r="S2024" i="9" s="1"/>
  <c r="T2024" i="9"/>
  <c r="U2024" i="9"/>
  <c r="V2024" i="9"/>
  <c r="AB2024" i="9"/>
  <c r="AC2024" i="9"/>
  <c r="AD2024" i="9"/>
  <c r="AE2024" i="9"/>
  <c r="R2025" i="9"/>
  <c r="S2025" i="9" s="1"/>
  <c r="T2025" i="9"/>
  <c r="U2025" i="9"/>
  <c r="V2025" i="9"/>
  <c r="AB2025" i="9"/>
  <c r="AC2025" i="9"/>
  <c r="AD2025" i="9"/>
  <c r="AE2025" i="9"/>
  <c r="R2026" i="9"/>
  <c r="S2026" i="9" s="1"/>
  <c r="T2026" i="9"/>
  <c r="U2026" i="9"/>
  <c r="V2026" i="9"/>
  <c r="AB2026" i="9"/>
  <c r="AC2026" i="9"/>
  <c r="AD2026" i="9"/>
  <c r="AE2026" i="9"/>
  <c r="R2027" i="9"/>
  <c r="S2027" i="9" s="1"/>
  <c r="T2027" i="9"/>
  <c r="U2027" i="9"/>
  <c r="V2027" i="9"/>
  <c r="AB2027" i="9"/>
  <c r="AC2027" i="9"/>
  <c r="AD2027" i="9"/>
  <c r="AE2027" i="9"/>
  <c r="R2028" i="9"/>
  <c r="S2028" i="9" s="1"/>
  <c r="T2028" i="9"/>
  <c r="U2028" i="9"/>
  <c r="V2028" i="9"/>
  <c r="AB2028" i="9"/>
  <c r="AC2028" i="9"/>
  <c r="AD2028" i="9"/>
  <c r="AE2028" i="9"/>
  <c r="R2029" i="9"/>
  <c r="S2029" i="9" s="1"/>
  <c r="T2029" i="9"/>
  <c r="U2029" i="9"/>
  <c r="V2029" i="9"/>
  <c r="AB2029" i="9"/>
  <c r="AC2029" i="9"/>
  <c r="AD2029" i="9"/>
  <c r="AE2029" i="9"/>
  <c r="R2030" i="9"/>
  <c r="S2030" i="9" s="1"/>
  <c r="T2030" i="9"/>
  <c r="U2030" i="9"/>
  <c r="V2030" i="9"/>
  <c r="AB2030" i="9"/>
  <c r="AC2030" i="9"/>
  <c r="AD2030" i="9"/>
  <c r="AE2030" i="9"/>
  <c r="R2031" i="9"/>
  <c r="S2031" i="9" s="1"/>
  <c r="T2031" i="9"/>
  <c r="U2031" i="9"/>
  <c r="V2031" i="9"/>
  <c r="AB2031" i="9"/>
  <c r="AC2031" i="9"/>
  <c r="AD2031" i="9"/>
  <c r="AE2031" i="9"/>
  <c r="R2032" i="9"/>
  <c r="S2032" i="9" s="1"/>
  <c r="T2032" i="9"/>
  <c r="U2032" i="9"/>
  <c r="V2032" i="9"/>
  <c r="AB2032" i="9"/>
  <c r="AC2032" i="9"/>
  <c r="AD2032" i="9"/>
  <c r="AE2032" i="9"/>
  <c r="R2033" i="9"/>
  <c r="S2033" i="9" s="1"/>
  <c r="T2033" i="9"/>
  <c r="U2033" i="9"/>
  <c r="V2033" i="9"/>
  <c r="AB2033" i="9"/>
  <c r="AC2033" i="9"/>
  <c r="AD2033" i="9"/>
  <c r="AE2033" i="9"/>
  <c r="T2034" i="9"/>
  <c r="U2034" i="9"/>
  <c r="V2034" i="9"/>
  <c r="AB2034" i="9"/>
  <c r="AC2034" i="9"/>
  <c r="AD2034" i="9"/>
  <c r="AE2034" i="9"/>
  <c r="R2035" i="9"/>
  <c r="S2035" i="9" s="1"/>
  <c r="T2035" i="9"/>
  <c r="U2035" i="9"/>
  <c r="V2035" i="9"/>
  <c r="AB2035" i="9"/>
  <c r="AC2035" i="9"/>
  <c r="AD2035" i="9"/>
  <c r="AE2035" i="9"/>
  <c r="R2036" i="9"/>
  <c r="S2036" i="9" s="1"/>
  <c r="T2036" i="9"/>
  <c r="U2036" i="9"/>
  <c r="V2036" i="9"/>
  <c r="AB2036" i="9"/>
  <c r="AC2036" i="9"/>
  <c r="AD2036" i="9"/>
  <c r="AE2036" i="9"/>
  <c r="R2037" i="9"/>
  <c r="S2037" i="9" s="1"/>
  <c r="T2037" i="9"/>
  <c r="U2037" i="9"/>
  <c r="V2037" i="9"/>
  <c r="AB2037" i="9"/>
  <c r="AC2037" i="9"/>
  <c r="AD2037" i="9"/>
  <c r="AE2037" i="9"/>
  <c r="R2038" i="9"/>
  <c r="S2038" i="9" s="1"/>
  <c r="T2038" i="9"/>
  <c r="U2038" i="9"/>
  <c r="V2038" i="9"/>
  <c r="AB2038" i="9"/>
  <c r="AC2038" i="9"/>
  <c r="AD2038" i="9"/>
  <c r="AE2038" i="9"/>
  <c r="R2039" i="9"/>
  <c r="S2039" i="9" s="1"/>
  <c r="T2039" i="9"/>
  <c r="U2039" i="9"/>
  <c r="V2039" i="9"/>
  <c r="AB2039" i="9"/>
  <c r="AC2039" i="9"/>
  <c r="AD2039" i="9"/>
  <c r="AE2039" i="9"/>
  <c r="R2040" i="9"/>
  <c r="S2040" i="9" s="1"/>
  <c r="T2040" i="9"/>
  <c r="U2040" i="9"/>
  <c r="V2040" i="9"/>
  <c r="AB2040" i="9"/>
  <c r="AC2040" i="9"/>
  <c r="AD2040" i="9"/>
  <c r="AE2040" i="9"/>
  <c r="R2041" i="9"/>
  <c r="S2041" i="9" s="1"/>
  <c r="T2041" i="9"/>
  <c r="U2041" i="9"/>
  <c r="V2041" i="9"/>
  <c r="AB2041" i="9"/>
  <c r="AC2041" i="9"/>
  <c r="AD2041" i="9"/>
  <c r="AE2041" i="9"/>
  <c r="R2042" i="9"/>
  <c r="S2042" i="9" s="1"/>
  <c r="T2042" i="9"/>
  <c r="U2042" i="9"/>
  <c r="V2042" i="9"/>
  <c r="AB2042" i="9"/>
  <c r="AC2042" i="9"/>
  <c r="AD2042" i="9"/>
  <c r="AE2042" i="9"/>
  <c r="R2043" i="9"/>
  <c r="S2043" i="9" s="1"/>
  <c r="T2043" i="9"/>
  <c r="U2043" i="9"/>
  <c r="V2043" i="9"/>
  <c r="AB2043" i="9"/>
  <c r="AC2043" i="9"/>
  <c r="AD2043" i="9"/>
  <c r="AE2043" i="9"/>
  <c r="R2044" i="9"/>
  <c r="S2044" i="9" s="1"/>
  <c r="T2044" i="9"/>
  <c r="U2044" i="9"/>
  <c r="V2044" i="9"/>
  <c r="AB2044" i="9"/>
  <c r="AC2044" i="9"/>
  <c r="AD2044" i="9"/>
  <c r="AE2044" i="9"/>
  <c r="R2045" i="9"/>
  <c r="S2045" i="9" s="1"/>
  <c r="T2045" i="9"/>
  <c r="U2045" i="9"/>
  <c r="V2045" i="9"/>
  <c r="AB2045" i="9"/>
  <c r="AC2045" i="9"/>
  <c r="AD2045" i="9"/>
  <c r="AE2045" i="9"/>
  <c r="R2046" i="9"/>
  <c r="S2046" i="9" s="1"/>
  <c r="T2046" i="9"/>
  <c r="U2046" i="9"/>
  <c r="V2046" i="9"/>
  <c r="AB2046" i="9"/>
  <c r="AC2046" i="9"/>
  <c r="AD2046" i="9"/>
  <c r="AE2046" i="9"/>
  <c r="R2047" i="9"/>
  <c r="S2047" i="9" s="1"/>
  <c r="T2047" i="9"/>
  <c r="U2047" i="9"/>
  <c r="V2047" i="9"/>
  <c r="AB2047" i="9"/>
  <c r="AC2047" i="9"/>
  <c r="AD2047" i="9"/>
  <c r="AE2047" i="9"/>
  <c r="R2048" i="9"/>
  <c r="S2048" i="9" s="1"/>
  <c r="T2048" i="9"/>
  <c r="U2048" i="9"/>
  <c r="V2048" i="9"/>
  <c r="AB2048" i="9"/>
  <c r="AC2048" i="9"/>
  <c r="AD2048" i="9"/>
  <c r="AE2048" i="9"/>
  <c r="R2049" i="9"/>
  <c r="S2049" i="9" s="1"/>
  <c r="T2049" i="9"/>
  <c r="U2049" i="9"/>
  <c r="V2049" i="9"/>
  <c r="AB2049" i="9"/>
  <c r="AC2049" i="9"/>
  <c r="AD2049" i="9"/>
  <c r="AE2049" i="9"/>
  <c r="R2050" i="9"/>
  <c r="S2050" i="9" s="1"/>
  <c r="T2050" i="9"/>
  <c r="U2050" i="9"/>
  <c r="V2050" i="9"/>
  <c r="AB2050" i="9"/>
  <c r="AC2050" i="9"/>
  <c r="AD2050" i="9"/>
  <c r="AE2050" i="9"/>
  <c r="R2051" i="9"/>
  <c r="S2051" i="9" s="1"/>
  <c r="T2051" i="9"/>
  <c r="U2051" i="9"/>
  <c r="V2051" i="9"/>
  <c r="AB2051" i="9"/>
  <c r="AC2051" i="9"/>
  <c r="AD2051" i="9"/>
  <c r="AE2051" i="9"/>
  <c r="R2052" i="9"/>
  <c r="S2052" i="9" s="1"/>
  <c r="T2052" i="9"/>
  <c r="U2052" i="9"/>
  <c r="V2052" i="9"/>
  <c r="AB2052" i="9"/>
  <c r="AC2052" i="9"/>
  <c r="AD2052" i="9"/>
  <c r="AE2052" i="9"/>
  <c r="R2053" i="9"/>
  <c r="S2053" i="9" s="1"/>
  <c r="T2053" i="9"/>
  <c r="U2053" i="9"/>
  <c r="V2053" i="9"/>
  <c r="AB2053" i="9"/>
  <c r="AC2053" i="9"/>
  <c r="AD2053" i="9"/>
  <c r="AE2053" i="9"/>
  <c r="R2054" i="9"/>
  <c r="S2054" i="9" s="1"/>
  <c r="T2054" i="9"/>
  <c r="U2054" i="9"/>
  <c r="V2054" i="9"/>
  <c r="AB2054" i="9"/>
  <c r="AC2054" i="9"/>
  <c r="AD2054" i="9"/>
  <c r="AE2054" i="9"/>
  <c r="R2055" i="9"/>
  <c r="S2055" i="9" s="1"/>
  <c r="T2055" i="9"/>
  <c r="U2055" i="9"/>
  <c r="V2055" i="9"/>
  <c r="AB2055" i="9"/>
  <c r="AC2055" i="9"/>
  <c r="AD2055" i="9"/>
  <c r="AE2055" i="9"/>
  <c r="R2056" i="9"/>
  <c r="S2056" i="9" s="1"/>
  <c r="T2056" i="9"/>
  <c r="U2056" i="9"/>
  <c r="V2056" i="9"/>
  <c r="AB2056" i="9"/>
  <c r="AC2056" i="9"/>
  <c r="AD2056" i="9"/>
  <c r="AE2056" i="9"/>
  <c r="R2057" i="9"/>
  <c r="S2057" i="9" s="1"/>
  <c r="T2057" i="9"/>
  <c r="U2057" i="9"/>
  <c r="V2057" i="9"/>
  <c r="AB2057" i="9"/>
  <c r="AC2057" i="9"/>
  <c r="AD2057" i="9"/>
  <c r="AE2057" i="9"/>
  <c r="R2058" i="9"/>
  <c r="S2058" i="9" s="1"/>
  <c r="T2058" i="9"/>
  <c r="U2058" i="9"/>
  <c r="V2058" i="9"/>
  <c r="AB2058" i="9"/>
  <c r="AC2058" i="9"/>
  <c r="AD2058" i="9"/>
  <c r="AE2058" i="9"/>
  <c r="R2059" i="9"/>
  <c r="S2059" i="9" s="1"/>
  <c r="T2059" i="9"/>
  <c r="U2059" i="9"/>
  <c r="V2059" i="9"/>
  <c r="AB2059" i="9"/>
  <c r="AC2059" i="9"/>
  <c r="AD2059" i="9"/>
  <c r="AE2059" i="9"/>
  <c r="R2060" i="9"/>
  <c r="S2060" i="9" s="1"/>
  <c r="T2060" i="9"/>
  <c r="U2060" i="9"/>
  <c r="V2060" i="9"/>
  <c r="AB2060" i="9"/>
  <c r="AC2060" i="9"/>
  <c r="AD2060" i="9"/>
  <c r="AE2060" i="9"/>
  <c r="R2061" i="9"/>
  <c r="S2061" i="9" s="1"/>
  <c r="T2061" i="9"/>
  <c r="U2061" i="9"/>
  <c r="V2061" i="9"/>
  <c r="AB2061" i="9"/>
  <c r="AC2061" i="9"/>
  <c r="AD2061" i="9"/>
  <c r="AE2061" i="9"/>
  <c r="R2062" i="9"/>
  <c r="S2062" i="9" s="1"/>
  <c r="T2062" i="9"/>
  <c r="U2062" i="9"/>
  <c r="V2062" i="9"/>
  <c r="AB2062" i="9"/>
  <c r="AC2062" i="9"/>
  <c r="AD2062" i="9"/>
  <c r="AE2062" i="9"/>
  <c r="R2063" i="9"/>
  <c r="S2063" i="9" s="1"/>
  <c r="T2063" i="9"/>
  <c r="U2063" i="9"/>
  <c r="V2063" i="9"/>
  <c r="AB2063" i="9"/>
  <c r="AC2063" i="9"/>
  <c r="AD2063" i="9"/>
  <c r="AE2063" i="9"/>
  <c r="R2064" i="9"/>
  <c r="S2064" i="9" s="1"/>
  <c r="T2064" i="9"/>
  <c r="U2064" i="9"/>
  <c r="V2064" i="9"/>
  <c r="AB2064" i="9"/>
  <c r="AC2064" i="9"/>
  <c r="AD2064" i="9"/>
  <c r="AE2064" i="9"/>
  <c r="R2065" i="9"/>
  <c r="S2065" i="9" s="1"/>
  <c r="T2065" i="9"/>
  <c r="U2065" i="9"/>
  <c r="V2065" i="9"/>
  <c r="AB2065" i="9"/>
  <c r="AC2065" i="9"/>
  <c r="AD2065" i="9"/>
  <c r="AE2065" i="9"/>
  <c r="R2066" i="9"/>
  <c r="S2066" i="9" s="1"/>
  <c r="T2066" i="9"/>
  <c r="U2066" i="9"/>
  <c r="V2066" i="9"/>
  <c r="AB2066" i="9"/>
  <c r="AC2066" i="9"/>
  <c r="AD2066" i="9"/>
  <c r="AE2066" i="9"/>
  <c r="R2067" i="9"/>
  <c r="S2067" i="9" s="1"/>
  <c r="T2067" i="9"/>
  <c r="U2067" i="9"/>
  <c r="V2067" i="9"/>
  <c r="AB2067" i="9"/>
  <c r="AC2067" i="9"/>
  <c r="AD2067" i="9"/>
  <c r="AE2067" i="9"/>
  <c r="R2068" i="9"/>
  <c r="S2068" i="9" s="1"/>
  <c r="T2068" i="9"/>
  <c r="U2068" i="9"/>
  <c r="V2068" i="9"/>
  <c r="AB2068" i="9"/>
  <c r="AC2068" i="9"/>
  <c r="AD2068" i="9"/>
  <c r="AE2068" i="9"/>
  <c r="R2069" i="9"/>
  <c r="S2069" i="9" s="1"/>
  <c r="T2069" i="9"/>
  <c r="U2069" i="9"/>
  <c r="V2069" i="9"/>
  <c r="AB2069" i="9"/>
  <c r="AC2069" i="9"/>
  <c r="AD2069" i="9"/>
  <c r="AE2069" i="9"/>
  <c r="R2070" i="9"/>
  <c r="S2070" i="9" s="1"/>
  <c r="T2070" i="9"/>
  <c r="U2070" i="9"/>
  <c r="V2070" i="9"/>
  <c r="AB2070" i="9"/>
  <c r="AC2070" i="9"/>
  <c r="AD2070" i="9"/>
  <c r="AE2070" i="9"/>
  <c r="R2071" i="9"/>
  <c r="S2071" i="9" s="1"/>
  <c r="T2071" i="9"/>
  <c r="U2071" i="9"/>
  <c r="V2071" i="9"/>
  <c r="AB2071" i="9"/>
  <c r="AC2071" i="9"/>
  <c r="AD2071" i="9"/>
  <c r="AE2071" i="9"/>
  <c r="R2072" i="9"/>
  <c r="S2072" i="9" s="1"/>
  <c r="T2072" i="9"/>
  <c r="U2072" i="9"/>
  <c r="V2072" i="9"/>
  <c r="AB2072" i="9"/>
  <c r="AC2072" i="9"/>
  <c r="AD2072" i="9"/>
  <c r="AE2072" i="9"/>
  <c r="R2073" i="9"/>
  <c r="S2073" i="9" s="1"/>
  <c r="T2073" i="9"/>
  <c r="U2073" i="9"/>
  <c r="V2073" i="9"/>
  <c r="AB2073" i="9"/>
  <c r="AC2073" i="9"/>
  <c r="AD2073" i="9"/>
  <c r="AE2073" i="9"/>
  <c r="R2074" i="9"/>
  <c r="S2074" i="9" s="1"/>
  <c r="T2074" i="9"/>
  <c r="U2074" i="9"/>
  <c r="V2074" i="9"/>
  <c r="AB2074" i="9"/>
  <c r="AC2074" i="9"/>
  <c r="AD2074" i="9"/>
  <c r="AE2074" i="9"/>
  <c r="R2075" i="9"/>
  <c r="S2075" i="9" s="1"/>
  <c r="T2075" i="9"/>
  <c r="U2075" i="9"/>
  <c r="V2075" i="9"/>
  <c r="AB2075" i="9"/>
  <c r="AC2075" i="9"/>
  <c r="AD2075" i="9"/>
  <c r="AE2075" i="9"/>
  <c r="R2076" i="9"/>
  <c r="S2076" i="9" s="1"/>
  <c r="T2076" i="9"/>
  <c r="U2076" i="9"/>
  <c r="V2076" i="9"/>
  <c r="AB2076" i="9"/>
  <c r="AC2076" i="9"/>
  <c r="AD2076" i="9"/>
  <c r="AE2076" i="9"/>
  <c r="R2077" i="9"/>
  <c r="S2077" i="9" s="1"/>
  <c r="T2077" i="9"/>
  <c r="U2077" i="9"/>
  <c r="V2077" i="9"/>
  <c r="AB2077" i="9"/>
  <c r="AC2077" i="9"/>
  <c r="AD2077" i="9"/>
  <c r="AE2077" i="9"/>
  <c r="R2078" i="9"/>
  <c r="S2078" i="9" s="1"/>
  <c r="T2078" i="9"/>
  <c r="U2078" i="9"/>
  <c r="V2078" i="9"/>
  <c r="AB2078" i="9"/>
  <c r="AC2078" i="9"/>
  <c r="AD2078" i="9"/>
  <c r="AE2078" i="9"/>
  <c r="R2079" i="9"/>
  <c r="S2079" i="9" s="1"/>
  <c r="T2079" i="9"/>
  <c r="U2079" i="9"/>
  <c r="V2079" i="9"/>
  <c r="AB2079" i="9"/>
  <c r="AC2079" i="9"/>
  <c r="AD2079" i="9"/>
  <c r="AE2079" i="9"/>
  <c r="R2080" i="9"/>
  <c r="S2080" i="9" s="1"/>
  <c r="T2080" i="9"/>
  <c r="U2080" i="9"/>
  <c r="V2080" i="9"/>
  <c r="AB2080" i="9"/>
  <c r="AC2080" i="9"/>
  <c r="AD2080" i="9"/>
  <c r="AE2080" i="9"/>
  <c r="R2081" i="9"/>
  <c r="S2081" i="9" s="1"/>
  <c r="T2081" i="9"/>
  <c r="U2081" i="9"/>
  <c r="V2081" i="9"/>
  <c r="AB2081" i="9"/>
  <c r="AC2081" i="9"/>
  <c r="AD2081" i="9"/>
  <c r="AE2081" i="9"/>
  <c r="R2082" i="9"/>
  <c r="S2082" i="9" s="1"/>
  <c r="T2082" i="9"/>
  <c r="U2082" i="9"/>
  <c r="V2082" i="9"/>
  <c r="AB2082" i="9"/>
  <c r="AC2082" i="9"/>
  <c r="AD2082" i="9"/>
  <c r="AE2082" i="9"/>
  <c r="R2083" i="9"/>
  <c r="S2083" i="9" s="1"/>
  <c r="T2083" i="9"/>
  <c r="U2083" i="9"/>
  <c r="V2083" i="9"/>
  <c r="AB2083" i="9"/>
  <c r="AC2083" i="9"/>
  <c r="AD2083" i="9"/>
  <c r="AE2083" i="9"/>
  <c r="R2084" i="9"/>
  <c r="S2084" i="9" s="1"/>
  <c r="T2084" i="9"/>
  <c r="U2084" i="9"/>
  <c r="V2084" i="9"/>
  <c r="AB2084" i="9"/>
  <c r="AC2084" i="9"/>
  <c r="AD2084" i="9"/>
  <c r="AE2084" i="9"/>
  <c r="R2085" i="9"/>
  <c r="S2085" i="9" s="1"/>
  <c r="T2085" i="9"/>
  <c r="U2085" i="9"/>
  <c r="V2085" i="9"/>
  <c r="AB2085" i="9"/>
  <c r="AC2085" i="9"/>
  <c r="AD2085" i="9"/>
  <c r="AE2085" i="9"/>
  <c r="R2086" i="9"/>
  <c r="S2086" i="9" s="1"/>
  <c r="T2086" i="9"/>
  <c r="U2086" i="9"/>
  <c r="V2086" i="9"/>
  <c r="AB2086" i="9"/>
  <c r="AC2086" i="9"/>
  <c r="AD2086" i="9"/>
  <c r="AE2086" i="9"/>
  <c r="O2017" i="9"/>
  <c r="N2017" i="9" s="1"/>
  <c r="O2018" i="9"/>
  <c r="N2018" i="9" s="1"/>
  <c r="O2019" i="9"/>
  <c r="N2019" i="9" s="1"/>
  <c r="O2020" i="9"/>
  <c r="N2020" i="9" s="1"/>
  <c r="O2021" i="9"/>
  <c r="N2021" i="9" s="1"/>
  <c r="O2022" i="9"/>
  <c r="N2022" i="9" s="1"/>
  <c r="O2023" i="9"/>
  <c r="N2023" i="9" s="1"/>
  <c r="O2024" i="9"/>
  <c r="N2024" i="9" s="1"/>
  <c r="O2025" i="9"/>
  <c r="N2025" i="9" s="1"/>
  <c r="O2026" i="9"/>
  <c r="N2026" i="9" s="1"/>
  <c r="O2027" i="9"/>
  <c r="N2027" i="9" s="1"/>
  <c r="O2028" i="9"/>
  <c r="N2028" i="9" s="1"/>
  <c r="O2029" i="9"/>
  <c r="N2029" i="9" s="1"/>
  <c r="O2030" i="9"/>
  <c r="N2030" i="9" s="1"/>
  <c r="O2031" i="9"/>
  <c r="N2031" i="9" s="1"/>
  <c r="O2032" i="9"/>
  <c r="N2032" i="9" s="1"/>
  <c r="O2033" i="9"/>
  <c r="N2033" i="9" s="1"/>
  <c r="N2034" i="9"/>
  <c r="O2034" i="9"/>
  <c r="R2034" i="9" s="1"/>
  <c r="S2034" i="9" s="1"/>
  <c r="O2035" i="9"/>
  <c r="N2035" i="9" s="1"/>
  <c r="O2036" i="9"/>
  <c r="N2036" i="9" s="1"/>
  <c r="O2037" i="9"/>
  <c r="N2037" i="9" s="1"/>
  <c r="O2038" i="9"/>
  <c r="N2038" i="9" s="1"/>
  <c r="O2039" i="9"/>
  <c r="N2039" i="9" s="1"/>
  <c r="O2040" i="9"/>
  <c r="N2040" i="9" s="1"/>
  <c r="O2041" i="9"/>
  <c r="N2041" i="9" s="1"/>
  <c r="O2042" i="9"/>
  <c r="N2042" i="9" s="1"/>
  <c r="O2043" i="9"/>
  <c r="N2043" i="9" s="1"/>
  <c r="O2044" i="9"/>
  <c r="N2044" i="9" s="1"/>
  <c r="O2045" i="9"/>
  <c r="N2045" i="9" s="1"/>
  <c r="O2046" i="9"/>
  <c r="N2046" i="9" s="1"/>
  <c r="O2047" i="9"/>
  <c r="N2047" i="9" s="1"/>
  <c r="O2048" i="9"/>
  <c r="N2048" i="9" s="1"/>
  <c r="O2049" i="9"/>
  <c r="N2049" i="9" s="1"/>
  <c r="O2050" i="9"/>
  <c r="N2050" i="9" s="1"/>
  <c r="O2051" i="9"/>
  <c r="N2051" i="9" s="1"/>
  <c r="O2052" i="9"/>
  <c r="N2052" i="9" s="1"/>
  <c r="O2053" i="9"/>
  <c r="N2053" i="9" s="1"/>
  <c r="O2054" i="9"/>
  <c r="N2054" i="9" s="1"/>
  <c r="O2055" i="9"/>
  <c r="N2055" i="9" s="1"/>
  <c r="O2056" i="9"/>
  <c r="N2056" i="9" s="1"/>
  <c r="O2057" i="9"/>
  <c r="N2057" i="9" s="1"/>
  <c r="O2058" i="9"/>
  <c r="N2058" i="9" s="1"/>
  <c r="O2059" i="9"/>
  <c r="N2059" i="9" s="1"/>
  <c r="O2060" i="9"/>
  <c r="N2060" i="9" s="1"/>
  <c r="O2061" i="9"/>
  <c r="N2061" i="9" s="1"/>
  <c r="O2062" i="9"/>
  <c r="N2062" i="9" s="1"/>
  <c r="O2063" i="9"/>
  <c r="N2063" i="9" s="1"/>
  <c r="O2064" i="9"/>
  <c r="N2064" i="9" s="1"/>
  <c r="O2065" i="9"/>
  <c r="N2065" i="9" s="1"/>
  <c r="O2066" i="9"/>
  <c r="N2066" i="9" s="1"/>
  <c r="N2067" i="9"/>
  <c r="O2067" i="9"/>
  <c r="N2068" i="9"/>
  <c r="O2068" i="9"/>
  <c r="N2069" i="9"/>
  <c r="O2069" i="9"/>
  <c r="N2070" i="9"/>
  <c r="O2070" i="9"/>
  <c r="N2071" i="9"/>
  <c r="O2071" i="9"/>
  <c r="N2072" i="9"/>
  <c r="O2072" i="9"/>
  <c r="N2073" i="9"/>
  <c r="O2073" i="9"/>
  <c r="N2074" i="9"/>
  <c r="O2074" i="9"/>
  <c r="N2075" i="9"/>
  <c r="O2075" i="9"/>
  <c r="N2076" i="9"/>
  <c r="O2076" i="9"/>
  <c r="N2077" i="9"/>
  <c r="O2077" i="9"/>
  <c r="N2078" i="9"/>
  <c r="O2078" i="9"/>
  <c r="N2079" i="9"/>
  <c r="O2079" i="9"/>
  <c r="N2080" i="9"/>
  <c r="O2080" i="9"/>
  <c r="N2081" i="9"/>
  <c r="O2081" i="9"/>
  <c r="N2082" i="9"/>
  <c r="O2082" i="9"/>
  <c r="N2083" i="9"/>
  <c r="O2083" i="9"/>
  <c r="N2084" i="9"/>
  <c r="O2084" i="9"/>
  <c r="N2085" i="9"/>
  <c r="O2085" i="9"/>
  <c r="N2086" i="9"/>
  <c r="O2086" i="9"/>
  <c r="A2017" i="9"/>
  <c r="A2018" i="9"/>
  <c r="A2019" i="9"/>
  <c r="A2020" i="9"/>
  <c r="A2021" i="9"/>
  <c r="A2022" i="9"/>
  <c r="A2023" i="9"/>
  <c r="A2024" i="9"/>
  <c r="A2025" i="9"/>
  <c r="A2026" i="9"/>
  <c r="A2027" i="9"/>
  <c r="A2028" i="9"/>
  <c r="A2029" i="9"/>
  <c r="A2030" i="9"/>
  <c r="A2031" i="9"/>
  <c r="A2032" i="9"/>
  <c r="A2033" i="9"/>
  <c r="A2034" i="9"/>
  <c r="A2035" i="9"/>
  <c r="A2036" i="9"/>
  <c r="A2037" i="9"/>
  <c r="A2038" i="9"/>
  <c r="A2039" i="9"/>
  <c r="A2040" i="9"/>
  <c r="A2041" i="9"/>
  <c r="A2042" i="9"/>
  <c r="A2043" i="9"/>
  <c r="A2044" i="9"/>
  <c r="A2045" i="9"/>
  <c r="A2046" i="9"/>
  <c r="A2047" i="9"/>
  <c r="A2048" i="9"/>
  <c r="A2049" i="9"/>
  <c r="A2050" i="9"/>
  <c r="A2051" i="9"/>
  <c r="A2052" i="9"/>
  <c r="A2053" i="9"/>
  <c r="A2054" i="9"/>
  <c r="A2055" i="9"/>
  <c r="A2056" i="9"/>
  <c r="A2057" i="9"/>
  <c r="A2058" i="9"/>
  <c r="A2059" i="9"/>
  <c r="A2060" i="9"/>
  <c r="A2061" i="9"/>
  <c r="A2062" i="9"/>
  <c r="A2063" i="9"/>
  <c r="A2064" i="9"/>
  <c r="A2065" i="9"/>
  <c r="A2066" i="9"/>
  <c r="A2067" i="9"/>
  <c r="A2068" i="9"/>
  <c r="A2069" i="9"/>
  <c r="A2070" i="9"/>
  <c r="A2071" i="9"/>
  <c r="A2072" i="9"/>
  <c r="A2073" i="9"/>
  <c r="A2074" i="9"/>
  <c r="A2075" i="9"/>
  <c r="A2076" i="9"/>
  <c r="A2077" i="9"/>
  <c r="A2078" i="9"/>
  <c r="A2079" i="9"/>
  <c r="A2080" i="9"/>
  <c r="A2081" i="9"/>
  <c r="A2082" i="9"/>
  <c r="A2083" i="9"/>
  <c r="A2084" i="9"/>
  <c r="A2085" i="9"/>
  <c r="A2086" i="9"/>
  <c r="R1510" i="9" l="1"/>
  <c r="S1510" i="9" s="1"/>
  <c r="T1510" i="9"/>
  <c r="U1510" i="9"/>
  <c r="V1510" i="9"/>
  <c r="AB1510" i="9"/>
  <c r="AC1510" i="9"/>
  <c r="AD1510" i="9"/>
  <c r="AE1510" i="9"/>
  <c r="R1511" i="9"/>
  <c r="S1511" i="9" s="1"/>
  <c r="T1511" i="9"/>
  <c r="U1511" i="9"/>
  <c r="V1511" i="9"/>
  <c r="AB1511" i="9"/>
  <c r="AC1511" i="9"/>
  <c r="AD1511" i="9"/>
  <c r="AE1511" i="9"/>
  <c r="R1512" i="9"/>
  <c r="S1512" i="9" s="1"/>
  <c r="T1512" i="9"/>
  <c r="U1512" i="9"/>
  <c r="V1512" i="9"/>
  <c r="AB1512" i="9"/>
  <c r="AC1512" i="9"/>
  <c r="AD1512" i="9"/>
  <c r="AE1512" i="9"/>
  <c r="R1513" i="9"/>
  <c r="S1513" i="9" s="1"/>
  <c r="T1513" i="9"/>
  <c r="U1513" i="9"/>
  <c r="V1513" i="9"/>
  <c r="AB1513" i="9"/>
  <c r="AC1513" i="9"/>
  <c r="AD1513" i="9"/>
  <c r="AE1513" i="9"/>
  <c r="R1514" i="9"/>
  <c r="S1514" i="9" s="1"/>
  <c r="T1514" i="9"/>
  <c r="U1514" i="9"/>
  <c r="V1514" i="9"/>
  <c r="AB1514" i="9"/>
  <c r="AC1514" i="9"/>
  <c r="AD1514" i="9"/>
  <c r="AE1514" i="9"/>
  <c r="R1515" i="9"/>
  <c r="S1515" i="9" s="1"/>
  <c r="T1515" i="9"/>
  <c r="U1515" i="9"/>
  <c r="V1515" i="9"/>
  <c r="AB1515" i="9"/>
  <c r="AC1515" i="9"/>
  <c r="AD1515" i="9"/>
  <c r="AE1515" i="9"/>
  <c r="R1516" i="9"/>
  <c r="S1516" i="9" s="1"/>
  <c r="T1516" i="9"/>
  <c r="U1516" i="9"/>
  <c r="V1516" i="9"/>
  <c r="AB1516" i="9"/>
  <c r="AC1516" i="9"/>
  <c r="AD1516" i="9"/>
  <c r="AE1516" i="9"/>
  <c r="R1517" i="9"/>
  <c r="S1517" i="9" s="1"/>
  <c r="T1517" i="9"/>
  <c r="U1517" i="9"/>
  <c r="V1517" i="9"/>
  <c r="AB1517" i="9"/>
  <c r="AC1517" i="9"/>
  <c r="AD1517" i="9"/>
  <c r="AE1517" i="9"/>
  <c r="R1518" i="9"/>
  <c r="S1518" i="9" s="1"/>
  <c r="T1518" i="9"/>
  <c r="U1518" i="9"/>
  <c r="V1518" i="9"/>
  <c r="AB1518" i="9"/>
  <c r="AC1518" i="9"/>
  <c r="AD1518" i="9"/>
  <c r="AE1518" i="9"/>
  <c r="R1519" i="9"/>
  <c r="S1519" i="9" s="1"/>
  <c r="T1519" i="9"/>
  <c r="U1519" i="9"/>
  <c r="V1519" i="9"/>
  <c r="AB1519" i="9"/>
  <c r="AC1519" i="9"/>
  <c r="AD1519" i="9"/>
  <c r="AE1519" i="9"/>
  <c r="R1520" i="9"/>
  <c r="S1520" i="9" s="1"/>
  <c r="T1520" i="9"/>
  <c r="U1520" i="9"/>
  <c r="V1520" i="9"/>
  <c r="AB1520" i="9"/>
  <c r="AC1520" i="9"/>
  <c r="AD1520" i="9"/>
  <c r="AE1520" i="9"/>
  <c r="R1521" i="9"/>
  <c r="S1521" i="9" s="1"/>
  <c r="T1521" i="9"/>
  <c r="U1521" i="9"/>
  <c r="V1521" i="9"/>
  <c r="AB1521" i="9"/>
  <c r="AC1521" i="9"/>
  <c r="AD1521" i="9"/>
  <c r="AE1521" i="9"/>
  <c r="R1522" i="9"/>
  <c r="S1522" i="9" s="1"/>
  <c r="T1522" i="9"/>
  <c r="U1522" i="9"/>
  <c r="V1522" i="9"/>
  <c r="AB1522" i="9"/>
  <c r="AC1522" i="9"/>
  <c r="AD1522" i="9"/>
  <c r="AE1522" i="9"/>
  <c r="R1523" i="9"/>
  <c r="S1523" i="9" s="1"/>
  <c r="T1523" i="9"/>
  <c r="U1523" i="9"/>
  <c r="V1523" i="9"/>
  <c r="AB1523" i="9"/>
  <c r="AC1523" i="9"/>
  <c r="AD1523" i="9"/>
  <c r="AE1523" i="9"/>
  <c r="R1524" i="9"/>
  <c r="S1524" i="9" s="1"/>
  <c r="T1524" i="9"/>
  <c r="U1524" i="9"/>
  <c r="V1524" i="9"/>
  <c r="AB1524" i="9"/>
  <c r="AC1524" i="9"/>
  <c r="AD1524" i="9"/>
  <c r="AE1524" i="9"/>
  <c r="R1525" i="9"/>
  <c r="S1525" i="9" s="1"/>
  <c r="T1525" i="9"/>
  <c r="U1525" i="9"/>
  <c r="V1525" i="9"/>
  <c r="AB1525" i="9"/>
  <c r="AC1525" i="9"/>
  <c r="AD1525" i="9"/>
  <c r="AE1525" i="9"/>
  <c r="R1526" i="9"/>
  <c r="S1526" i="9" s="1"/>
  <c r="T1526" i="9"/>
  <c r="U1526" i="9"/>
  <c r="V1526" i="9"/>
  <c r="AB1526" i="9"/>
  <c r="AC1526" i="9"/>
  <c r="AD1526" i="9"/>
  <c r="AE1526" i="9"/>
  <c r="R1527" i="9"/>
  <c r="S1527" i="9" s="1"/>
  <c r="T1527" i="9"/>
  <c r="U1527" i="9"/>
  <c r="V1527" i="9"/>
  <c r="AB1527" i="9"/>
  <c r="AC1527" i="9"/>
  <c r="AD1527" i="9"/>
  <c r="AE1527" i="9"/>
  <c r="R1528" i="9"/>
  <c r="S1528" i="9" s="1"/>
  <c r="T1528" i="9"/>
  <c r="U1528" i="9"/>
  <c r="V1528" i="9"/>
  <c r="AB1528" i="9"/>
  <c r="AC1528" i="9"/>
  <c r="AD1528" i="9"/>
  <c r="AE1528" i="9"/>
  <c r="R1529" i="9"/>
  <c r="S1529" i="9" s="1"/>
  <c r="T1529" i="9"/>
  <c r="U1529" i="9"/>
  <c r="V1529" i="9"/>
  <c r="AB1529" i="9"/>
  <c r="AC1529" i="9"/>
  <c r="AD1529" i="9"/>
  <c r="AE1529" i="9"/>
  <c r="R1530" i="9"/>
  <c r="S1530" i="9" s="1"/>
  <c r="T1530" i="9"/>
  <c r="U1530" i="9"/>
  <c r="V1530" i="9"/>
  <c r="AB1530" i="9"/>
  <c r="AC1530" i="9"/>
  <c r="AD1530" i="9"/>
  <c r="AE1530" i="9"/>
  <c r="R1531" i="9"/>
  <c r="S1531" i="9" s="1"/>
  <c r="T1531" i="9"/>
  <c r="U1531" i="9"/>
  <c r="V1531" i="9"/>
  <c r="AB1531" i="9"/>
  <c r="AC1531" i="9"/>
  <c r="AD1531" i="9"/>
  <c r="AE1531" i="9"/>
  <c r="R1532" i="9"/>
  <c r="S1532" i="9" s="1"/>
  <c r="T1532" i="9"/>
  <c r="U1532" i="9"/>
  <c r="V1532" i="9"/>
  <c r="AB1532" i="9"/>
  <c r="AC1532" i="9"/>
  <c r="AD1532" i="9"/>
  <c r="AE1532" i="9"/>
  <c r="R1533" i="9"/>
  <c r="S1533" i="9" s="1"/>
  <c r="T1533" i="9"/>
  <c r="U1533" i="9"/>
  <c r="V1533" i="9"/>
  <c r="AB1533" i="9"/>
  <c r="AC1533" i="9"/>
  <c r="AD1533" i="9"/>
  <c r="AE1533" i="9"/>
  <c r="R1534" i="9"/>
  <c r="S1534" i="9" s="1"/>
  <c r="T1534" i="9"/>
  <c r="U1534" i="9"/>
  <c r="V1534" i="9"/>
  <c r="AB1534" i="9"/>
  <c r="AC1534" i="9"/>
  <c r="AD1534" i="9"/>
  <c r="AE1534" i="9"/>
  <c r="R1535" i="9"/>
  <c r="S1535" i="9" s="1"/>
  <c r="T1535" i="9"/>
  <c r="U1535" i="9"/>
  <c r="V1535" i="9"/>
  <c r="AB1535" i="9"/>
  <c r="AC1535" i="9"/>
  <c r="AD1535" i="9"/>
  <c r="AE1535" i="9"/>
  <c r="R1536" i="9"/>
  <c r="S1536" i="9" s="1"/>
  <c r="T1536" i="9"/>
  <c r="U1536" i="9"/>
  <c r="V1536" i="9"/>
  <c r="AB1536" i="9"/>
  <c r="AC1536" i="9"/>
  <c r="AD1536" i="9"/>
  <c r="AE1536" i="9"/>
  <c r="R1537" i="9"/>
  <c r="S1537" i="9" s="1"/>
  <c r="T1537" i="9"/>
  <c r="U1537" i="9"/>
  <c r="V1537" i="9"/>
  <c r="AB1537" i="9"/>
  <c r="AC1537" i="9"/>
  <c r="AD1537" i="9"/>
  <c r="AE1537" i="9"/>
  <c r="R1538" i="9"/>
  <c r="S1538" i="9" s="1"/>
  <c r="T1538" i="9"/>
  <c r="U1538" i="9"/>
  <c r="V1538" i="9"/>
  <c r="AB1538" i="9"/>
  <c r="AC1538" i="9"/>
  <c r="AD1538" i="9"/>
  <c r="AE1538" i="9"/>
  <c r="R1539" i="9"/>
  <c r="S1539" i="9" s="1"/>
  <c r="T1539" i="9"/>
  <c r="U1539" i="9"/>
  <c r="V1539" i="9"/>
  <c r="AB1539" i="9"/>
  <c r="AC1539" i="9"/>
  <c r="AD1539" i="9"/>
  <c r="AE1539" i="9"/>
  <c r="R1540" i="9"/>
  <c r="S1540" i="9" s="1"/>
  <c r="T1540" i="9"/>
  <c r="U1540" i="9"/>
  <c r="V1540" i="9"/>
  <c r="AB1540" i="9"/>
  <c r="AC1540" i="9"/>
  <c r="AD1540" i="9"/>
  <c r="AE1540" i="9"/>
  <c r="R1541" i="9"/>
  <c r="S1541" i="9" s="1"/>
  <c r="T1541" i="9"/>
  <c r="U1541" i="9"/>
  <c r="V1541" i="9"/>
  <c r="AB1541" i="9"/>
  <c r="AC1541" i="9"/>
  <c r="AD1541" i="9"/>
  <c r="AE1541" i="9"/>
  <c r="R1542" i="9"/>
  <c r="S1542" i="9" s="1"/>
  <c r="T1542" i="9"/>
  <c r="U1542" i="9"/>
  <c r="V1542" i="9"/>
  <c r="AB1542" i="9"/>
  <c r="AC1542" i="9"/>
  <c r="AD1542" i="9"/>
  <c r="AE1542" i="9"/>
  <c r="R1543" i="9"/>
  <c r="S1543" i="9" s="1"/>
  <c r="T1543" i="9"/>
  <c r="U1543" i="9"/>
  <c r="V1543" i="9"/>
  <c r="AB1543" i="9"/>
  <c r="AC1543" i="9"/>
  <c r="AD1543" i="9"/>
  <c r="AE1543" i="9"/>
  <c r="R1544" i="9"/>
  <c r="S1544" i="9" s="1"/>
  <c r="T1544" i="9"/>
  <c r="U1544" i="9"/>
  <c r="V1544" i="9"/>
  <c r="AB1544" i="9"/>
  <c r="AC1544" i="9"/>
  <c r="AD1544" i="9"/>
  <c r="AE1544" i="9"/>
  <c r="R1545" i="9"/>
  <c r="S1545" i="9" s="1"/>
  <c r="T1545" i="9"/>
  <c r="U1545" i="9"/>
  <c r="V1545" i="9"/>
  <c r="AB1545" i="9"/>
  <c r="AC1545" i="9"/>
  <c r="AD1545" i="9"/>
  <c r="AE1545" i="9"/>
  <c r="R1546" i="9"/>
  <c r="S1546" i="9" s="1"/>
  <c r="T1546" i="9"/>
  <c r="U1546" i="9"/>
  <c r="V1546" i="9"/>
  <c r="AB1546" i="9"/>
  <c r="AC1546" i="9"/>
  <c r="AD1546" i="9"/>
  <c r="AE1546" i="9"/>
  <c r="T1547" i="9"/>
  <c r="U1547" i="9"/>
  <c r="V1547" i="9"/>
  <c r="AB1547" i="9"/>
  <c r="AC1547" i="9"/>
  <c r="AD1547" i="9"/>
  <c r="AE1547" i="9"/>
  <c r="R1548" i="9"/>
  <c r="S1548" i="9" s="1"/>
  <c r="T1548" i="9"/>
  <c r="U1548" i="9"/>
  <c r="V1548" i="9"/>
  <c r="AB1548" i="9"/>
  <c r="AC1548" i="9"/>
  <c r="AD1548" i="9"/>
  <c r="AE1548" i="9"/>
  <c r="R1549" i="9"/>
  <c r="S1549" i="9" s="1"/>
  <c r="T1549" i="9"/>
  <c r="U1549" i="9"/>
  <c r="V1549" i="9"/>
  <c r="AB1549" i="9"/>
  <c r="AC1549" i="9"/>
  <c r="AD1549" i="9"/>
  <c r="AE1549" i="9"/>
  <c r="R1550" i="9"/>
  <c r="S1550" i="9" s="1"/>
  <c r="T1550" i="9"/>
  <c r="U1550" i="9"/>
  <c r="V1550" i="9"/>
  <c r="AB1550" i="9"/>
  <c r="AC1550" i="9"/>
  <c r="AD1550" i="9"/>
  <c r="AE1550" i="9"/>
  <c r="R1551" i="9"/>
  <c r="S1551" i="9" s="1"/>
  <c r="T1551" i="9"/>
  <c r="U1551" i="9"/>
  <c r="V1551" i="9"/>
  <c r="AB1551" i="9"/>
  <c r="AC1551" i="9"/>
  <c r="AD1551" i="9"/>
  <c r="AE1551" i="9"/>
  <c r="R1552" i="9"/>
  <c r="S1552" i="9" s="1"/>
  <c r="T1552" i="9"/>
  <c r="U1552" i="9"/>
  <c r="V1552" i="9"/>
  <c r="AB1552" i="9"/>
  <c r="AC1552" i="9"/>
  <c r="AD1552" i="9"/>
  <c r="AE1552" i="9"/>
  <c r="R1553" i="9"/>
  <c r="S1553" i="9" s="1"/>
  <c r="T1553" i="9"/>
  <c r="U1553" i="9"/>
  <c r="V1553" i="9"/>
  <c r="AB1553" i="9"/>
  <c r="AC1553" i="9"/>
  <c r="AD1553" i="9"/>
  <c r="AE1553" i="9"/>
  <c r="R1554" i="9"/>
  <c r="S1554" i="9" s="1"/>
  <c r="T1554" i="9"/>
  <c r="U1554" i="9"/>
  <c r="V1554" i="9"/>
  <c r="AB1554" i="9"/>
  <c r="AC1554" i="9"/>
  <c r="AD1554" i="9"/>
  <c r="AE1554" i="9"/>
  <c r="R1555" i="9"/>
  <c r="S1555" i="9" s="1"/>
  <c r="T1555" i="9"/>
  <c r="U1555" i="9"/>
  <c r="V1555" i="9"/>
  <c r="AB1555" i="9"/>
  <c r="AC1555" i="9"/>
  <c r="AD1555" i="9"/>
  <c r="AE1555" i="9"/>
  <c r="R1556" i="9"/>
  <c r="S1556" i="9" s="1"/>
  <c r="T1556" i="9"/>
  <c r="U1556" i="9"/>
  <c r="V1556" i="9"/>
  <c r="AB1556" i="9"/>
  <c r="AC1556" i="9"/>
  <c r="AD1556" i="9"/>
  <c r="AE1556" i="9"/>
  <c r="R1557" i="9"/>
  <c r="S1557" i="9" s="1"/>
  <c r="T1557" i="9"/>
  <c r="U1557" i="9"/>
  <c r="V1557" i="9"/>
  <c r="AB1557" i="9"/>
  <c r="AC1557" i="9"/>
  <c r="AD1557" i="9"/>
  <c r="AE1557" i="9"/>
  <c r="R1558" i="9"/>
  <c r="S1558" i="9" s="1"/>
  <c r="T1558" i="9"/>
  <c r="U1558" i="9"/>
  <c r="V1558" i="9"/>
  <c r="AB1558" i="9"/>
  <c r="AC1558" i="9"/>
  <c r="AD1558" i="9"/>
  <c r="AE1558" i="9"/>
  <c r="R1559" i="9"/>
  <c r="S1559" i="9" s="1"/>
  <c r="T1559" i="9"/>
  <c r="U1559" i="9"/>
  <c r="V1559" i="9"/>
  <c r="AB1559" i="9"/>
  <c r="AC1559" i="9"/>
  <c r="AD1559" i="9"/>
  <c r="AE1559" i="9"/>
  <c r="R1560" i="9"/>
  <c r="S1560" i="9" s="1"/>
  <c r="T1560" i="9"/>
  <c r="U1560" i="9"/>
  <c r="V1560" i="9"/>
  <c r="AB1560" i="9"/>
  <c r="AC1560" i="9"/>
  <c r="AD1560" i="9"/>
  <c r="AE1560" i="9"/>
  <c r="R1561" i="9"/>
  <c r="S1561" i="9" s="1"/>
  <c r="T1561" i="9"/>
  <c r="U1561" i="9"/>
  <c r="V1561" i="9"/>
  <c r="AB1561" i="9"/>
  <c r="AC1561" i="9"/>
  <c r="AD1561" i="9"/>
  <c r="AE1561" i="9"/>
  <c r="R1562" i="9"/>
  <c r="S1562" i="9" s="1"/>
  <c r="T1562" i="9"/>
  <c r="U1562" i="9"/>
  <c r="V1562" i="9"/>
  <c r="AB1562" i="9"/>
  <c r="AC1562" i="9"/>
  <c r="AD1562" i="9"/>
  <c r="AE1562" i="9"/>
  <c r="R1563" i="9"/>
  <c r="S1563" i="9" s="1"/>
  <c r="T1563" i="9"/>
  <c r="U1563" i="9"/>
  <c r="V1563" i="9"/>
  <c r="AB1563" i="9"/>
  <c r="AC1563" i="9"/>
  <c r="AD1563" i="9"/>
  <c r="AE1563" i="9"/>
  <c r="R1564" i="9"/>
  <c r="S1564" i="9" s="1"/>
  <c r="T1564" i="9"/>
  <c r="U1564" i="9"/>
  <c r="V1564" i="9"/>
  <c r="AB1564" i="9"/>
  <c r="AC1564" i="9"/>
  <c r="AD1564" i="9"/>
  <c r="AE1564" i="9"/>
  <c r="R1565" i="9"/>
  <c r="S1565" i="9" s="1"/>
  <c r="T1565" i="9"/>
  <c r="U1565" i="9"/>
  <c r="V1565" i="9"/>
  <c r="AB1565" i="9"/>
  <c r="AC1565" i="9"/>
  <c r="AD1565" i="9"/>
  <c r="AE1565" i="9"/>
  <c r="R1566" i="9"/>
  <c r="S1566" i="9" s="1"/>
  <c r="T1566" i="9"/>
  <c r="U1566" i="9"/>
  <c r="V1566" i="9"/>
  <c r="AB1566" i="9"/>
  <c r="AC1566" i="9"/>
  <c r="AD1566" i="9"/>
  <c r="AE1566" i="9"/>
  <c r="R1567" i="9"/>
  <c r="S1567" i="9" s="1"/>
  <c r="T1567" i="9"/>
  <c r="U1567" i="9"/>
  <c r="V1567" i="9"/>
  <c r="AB1567" i="9"/>
  <c r="AC1567" i="9"/>
  <c r="AD1567" i="9"/>
  <c r="AE1567" i="9"/>
  <c r="R1568" i="9"/>
  <c r="S1568" i="9" s="1"/>
  <c r="T1568" i="9"/>
  <c r="U1568" i="9"/>
  <c r="V1568" i="9"/>
  <c r="AB1568" i="9"/>
  <c r="AC1568" i="9"/>
  <c r="AD1568" i="9"/>
  <c r="AE1568" i="9"/>
  <c r="R1569" i="9"/>
  <c r="S1569" i="9" s="1"/>
  <c r="T1569" i="9"/>
  <c r="U1569" i="9"/>
  <c r="V1569" i="9"/>
  <c r="AB1569" i="9"/>
  <c r="AC1569" i="9"/>
  <c r="AD1569" i="9"/>
  <c r="AE1569" i="9"/>
  <c r="R1570" i="9"/>
  <c r="S1570" i="9" s="1"/>
  <c r="T1570" i="9"/>
  <c r="U1570" i="9"/>
  <c r="V1570" i="9"/>
  <c r="AB1570" i="9"/>
  <c r="AC1570" i="9"/>
  <c r="AD1570" i="9"/>
  <c r="AE1570" i="9"/>
  <c r="R1571" i="9"/>
  <c r="S1571" i="9" s="1"/>
  <c r="T1571" i="9"/>
  <c r="U1571" i="9"/>
  <c r="V1571" i="9"/>
  <c r="AB1571" i="9"/>
  <c r="AC1571" i="9"/>
  <c r="AD1571" i="9"/>
  <c r="AE1571" i="9"/>
  <c r="R1572" i="9"/>
  <c r="S1572" i="9" s="1"/>
  <c r="T1572" i="9"/>
  <c r="U1572" i="9"/>
  <c r="V1572" i="9"/>
  <c r="AB1572" i="9"/>
  <c r="AC1572" i="9"/>
  <c r="AD1572" i="9"/>
  <c r="AE1572" i="9"/>
  <c r="R1573" i="9"/>
  <c r="S1573" i="9" s="1"/>
  <c r="T1573" i="9"/>
  <c r="U1573" i="9"/>
  <c r="V1573" i="9"/>
  <c r="AB1573" i="9"/>
  <c r="AC1573" i="9"/>
  <c r="AD1573" i="9"/>
  <c r="AE1573" i="9"/>
  <c r="R1574" i="9"/>
  <c r="S1574" i="9" s="1"/>
  <c r="T1574" i="9"/>
  <c r="U1574" i="9"/>
  <c r="V1574" i="9"/>
  <c r="AB1574" i="9"/>
  <c r="AC1574" i="9"/>
  <c r="AD1574" i="9"/>
  <c r="AE1574" i="9"/>
  <c r="R1575" i="9"/>
  <c r="S1575" i="9" s="1"/>
  <c r="T1575" i="9"/>
  <c r="U1575" i="9"/>
  <c r="V1575" i="9"/>
  <c r="AB1575" i="9"/>
  <c r="AC1575" i="9"/>
  <c r="AD1575" i="9"/>
  <c r="AE1575" i="9"/>
  <c r="R1576" i="9"/>
  <c r="S1576" i="9" s="1"/>
  <c r="T1576" i="9"/>
  <c r="U1576" i="9"/>
  <c r="V1576" i="9"/>
  <c r="AB1576" i="9"/>
  <c r="AC1576" i="9"/>
  <c r="AD1576" i="9"/>
  <c r="AE1576" i="9"/>
  <c r="R1577" i="9"/>
  <c r="S1577" i="9" s="1"/>
  <c r="T1577" i="9"/>
  <c r="U1577" i="9"/>
  <c r="V1577" i="9"/>
  <c r="AB1577" i="9"/>
  <c r="AC1577" i="9"/>
  <c r="AD1577" i="9"/>
  <c r="AE1577" i="9"/>
  <c r="R1578" i="9"/>
  <c r="S1578" i="9" s="1"/>
  <c r="T1578" i="9"/>
  <c r="U1578" i="9"/>
  <c r="V1578" i="9"/>
  <c r="AB1578" i="9"/>
  <c r="AC1578" i="9"/>
  <c r="AD1578" i="9"/>
  <c r="AE1578" i="9"/>
  <c r="R1579" i="9"/>
  <c r="S1579" i="9" s="1"/>
  <c r="T1579" i="9"/>
  <c r="U1579" i="9"/>
  <c r="V1579" i="9"/>
  <c r="AB1579" i="9"/>
  <c r="AC1579" i="9"/>
  <c r="AD1579" i="9"/>
  <c r="AE1579" i="9"/>
  <c r="R1580" i="9"/>
  <c r="S1580" i="9" s="1"/>
  <c r="T1580" i="9"/>
  <c r="U1580" i="9"/>
  <c r="V1580" i="9"/>
  <c r="AB1580" i="9"/>
  <c r="AC1580" i="9"/>
  <c r="AD1580" i="9"/>
  <c r="AE1580" i="9"/>
  <c r="R1581" i="9"/>
  <c r="S1581" i="9" s="1"/>
  <c r="T1581" i="9"/>
  <c r="U1581" i="9"/>
  <c r="V1581" i="9"/>
  <c r="AB1581" i="9"/>
  <c r="AC1581" i="9"/>
  <c r="AD1581" i="9"/>
  <c r="AE1581" i="9"/>
  <c r="R1582" i="9"/>
  <c r="S1582" i="9" s="1"/>
  <c r="T1582" i="9"/>
  <c r="U1582" i="9"/>
  <c r="V1582" i="9"/>
  <c r="AB1582" i="9"/>
  <c r="AC1582" i="9"/>
  <c r="AD1582" i="9"/>
  <c r="AE1582" i="9"/>
  <c r="R1583" i="9"/>
  <c r="S1583" i="9" s="1"/>
  <c r="T1583" i="9"/>
  <c r="U1583" i="9"/>
  <c r="V1583" i="9"/>
  <c r="AB1583" i="9"/>
  <c r="AC1583" i="9"/>
  <c r="AD1583" i="9"/>
  <c r="AE1583" i="9"/>
  <c r="R1584" i="9"/>
  <c r="S1584" i="9" s="1"/>
  <c r="T1584" i="9"/>
  <c r="U1584" i="9"/>
  <c r="V1584" i="9"/>
  <c r="AB1584" i="9"/>
  <c r="AC1584" i="9"/>
  <c r="AD1584" i="9"/>
  <c r="AE1584" i="9"/>
  <c r="R1585" i="9"/>
  <c r="S1585" i="9" s="1"/>
  <c r="T1585" i="9"/>
  <c r="U1585" i="9"/>
  <c r="V1585" i="9"/>
  <c r="AB1585" i="9"/>
  <c r="AC1585" i="9"/>
  <c r="AD1585" i="9"/>
  <c r="AE1585" i="9"/>
  <c r="R1586" i="9"/>
  <c r="S1586" i="9" s="1"/>
  <c r="T1586" i="9"/>
  <c r="U1586" i="9"/>
  <c r="V1586" i="9"/>
  <c r="AB1586" i="9"/>
  <c r="AC1586" i="9"/>
  <c r="AD1586" i="9"/>
  <c r="AE1586" i="9"/>
  <c r="R1587" i="9"/>
  <c r="S1587" i="9" s="1"/>
  <c r="T1587" i="9"/>
  <c r="U1587" i="9"/>
  <c r="V1587" i="9"/>
  <c r="AB1587" i="9"/>
  <c r="AC1587" i="9"/>
  <c r="AD1587" i="9"/>
  <c r="AE1587" i="9"/>
  <c r="R1588" i="9"/>
  <c r="S1588" i="9" s="1"/>
  <c r="T1588" i="9"/>
  <c r="U1588" i="9"/>
  <c r="V1588" i="9"/>
  <c r="AB1588" i="9"/>
  <c r="AC1588" i="9"/>
  <c r="AD1588" i="9"/>
  <c r="AE1588" i="9"/>
  <c r="R1589" i="9"/>
  <c r="S1589" i="9" s="1"/>
  <c r="T1589" i="9"/>
  <c r="U1589" i="9"/>
  <c r="V1589" i="9"/>
  <c r="AB1589" i="9"/>
  <c r="AC1589" i="9"/>
  <c r="AD1589" i="9"/>
  <c r="AE1589" i="9"/>
  <c r="R1590" i="9"/>
  <c r="S1590" i="9" s="1"/>
  <c r="T1590" i="9"/>
  <c r="U1590" i="9"/>
  <c r="V1590" i="9"/>
  <c r="AB1590" i="9"/>
  <c r="AC1590" i="9"/>
  <c r="AD1590" i="9"/>
  <c r="AE1590" i="9"/>
  <c r="R1591" i="9"/>
  <c r="S1591" i="9" s="1"/>
  <c r="T1591" i="9"/>
  <c r="U1591" i="9"/>
  <c r="V1591" i="9"/>
  <c r="AB1591" i="9"/>
  <c r="AC1591" i="9"/>
  <c r="AD1591" i="9"/>
  <c r="AE1591" i="9"/>
  <c r="R1592" i="9"/>
  <c r="S1592" i="9" s="1"/>
  <c r="T1592" i="9"/>
  <c r="U1592" i="9"/>
  <c r="V1592" i="9"/>
  <c r="AB1592" i="9"/>
  <c r="AC1592" i="9"/>
  <c r="AD1592" i="9"/>
  <c r="AE1592" i="9"/>
  <c r="R1593" i="9"/>
  <c r="S1593" i="9" s="1"/>
  <c r="T1593" i="9"/>
  <c r="U1593" i="9"/>
  <c r="V1593" i="9"/>
  <c r="AB1593" i="9"/>
  <c r="AC1593" i="9"/>
  <c r="AD1593" i="9"/>
  <c r="AE1593" i="9"/>
  <c r="R1594" i="9"/>
  <c r="S1594" i="9" s="1"/>
  <c r="T1594" i="9"/>
  <c r="U1594" i="9"/>
  <c r="V1594" i="9"/>
  <c r="AB1594" i="9"/>
  <c r="AC1594" i="9"/>
  <c r="AD1594" i="9"/>
  <c r="AE1594" i="9"/>
  <c r="R1595" i="9"/>
  <c r="S1595" i="9" s="1"/>
  <c r="T1595" i="9"/>
  <c r="U1595" i="9"/>
  <c r="V1595" i="9"/>
  <c r="AB1595" i="9"/>
  <c r="AC1595" i="9"/>
  <c r="AD1595" i="9"/>
  <c r="AE1595" i="9"/>
  <c r="R1596" i="9"/>
  <c r="S1596" i="9" s="1"/>
  <c r="T1596" i="9"/>
  <c r="U1596" i="9"/>
  <c r="V1596" i="9"/>
  <c r="AB1596" i="9"/>
  <c r="AC1596" i="9"/>
  <c r="AD1596" i="9"/>
  <c r="AE1596" i="9"/>
  <c r="R1597" i="9"/>
  <c r="S1597" i="9" s="1"/>
  <c r="T1597" i="9"/>
  <c r="U1597" i="9"/>
  <c r="V1597" i="9"/>
  <c r="AB1597" i="9"/>
  <c r="AC1597" i="9"/>
  <c r="AD1597" i="9"/>
  <c r="AE1597" i="9"/>
  <c r="R1598" i="9"/>
  <c r="S1598" i="9" s="1"/>
  <c r="T1598" i="9"/>
  <c r="U1598" i="9"/>
  <c r="V1598" i="9"/>
  <c r="AB1598" i="9"/>
  <c r="AC1598" i="9"/>
  <c r="AD1598" i="9"/>
  <c r="AE1598" i="9"/>
  <c r="R1599" i="9"/>
  <c r="S1599" i="9" s="1"/>
  <c r="T1599" i="9"/>
  <c r="U1599" i="9"/>
  <c r="V1599" i="9"/>
  <c r="AB1599" i="9"/>
  <c r="AC1599" i="9"/>
  <c r="AD1599" i="9"/>
  <c r="AE1599" i="9"/>
  <c r="R1600" i="9"/>
  <c r="S1600" i="9" s="1"/>
  <c r="T1600" i="9"/>
  <c r="U1600" i="9"/>
  <c r="V1600" i="9"/>
  <c r="AB1600" i="9"/>
  <c r="AC1600" i="9"/>
  <c r="AD1600" i="9"/>
  <c r="AE1600" i="9"/>
  <c r="R1601" i="9"/>
  <c r="S1601" i="9" s="1"/>
  <c r="T1601" i="9"/>
  <c r="U1601" i="9"/>
  <c r="V1601" i="9"/>
  <c r="AB1601" i="9"/>
  <c r="AC1601" i="9"/>
  <c r="AD1601" i="9"/>
  <c r="AE1601" i="9"/>
  <c r="R1602" i="9"/>
  <c r="S1602" i="9" s="1"/>
  <c r="T1602" i="9"/>
  <c r="U1602" i="9"/>
  <c r="V1602" i="9"/>
  <c r="AB1602" i="9"/>
  <c r="AC1602" i="9"/>
  <c r="AD1602" i="9"/>
  <c r="AE1602" i="9"/>
  <c r="R1603" i="9"/>
  <c r="S1603" i="9" s="1"/>
  <c r="T1603" i="9"/>
  <c r="U1603" i="9"/>
  <c r="V1603" i="9"/>
  <c r="AB1603" i="9"/>
  <c r="AC1603" i="9"/>
  <c r="AD1603" i="9"/>
  <c r="AE1603" i="9"/>
  <c r="R1604" i="9"/>
  <c r="S1604" i="9" s="1"/>
  <c r="T1604" i="9"/>
  <c r="U1604" i="9"/>
  <c r="V1604" i="9"/>
  <c r="AB1604" i="9"/>
  <c r="AC1604" i="9"/>
  <c r="AD1604" i="9"/>
  <c r="AE1604" i="9"/>
  <c r="R1605" i="9"/>
  <c r="S1605" i="9" s="1"/>
  <c r="T1605" i="9"/>
  <c r="U1605" i="9"/>
  <c r="V1605" i="9"/>
  <c r="AB1605" i="9"/>
  <c r="AC1605" i="9"/>
  <c r="AD1605" i="9"/>
  <c r="AE1605" i="9"/>
  <c r="R1606" i="9"/>
  <c r="S1606" i="9" s="1"/>
  <c r="T1606" i="9"/>
  <c r="U1606" i="9"/>
  <c r="V1606" i="9"/>
  <c r="AB1606" i="9"/>
  <c r="AC1606" i="9"/>
  <c r="AD1606" i="9"/>
  <c r="AE1606" i="9"/>
  <c r="R1607" i="9"/>
  <c r="S1607" i="9" s="1"/>
  <c r="T1607" i="9"/>
  <c r="U1607" i="9"/>
  <c r="V1607" i="9"/>
  <c r="AB1607" i="9"/>
  <c r="AC1607" i="9"/>
  <c r="AD1607" i="9"/>
  <c r="AE1607" i="9"/>
  <c r="R1608" i="9"/>
  <c r="S1608" i="9" s="1"/>
  <c r="T1608" i="9"/>
  <c r="U1608" i="9"/>
  <c r="V1608" i="9"/>
  <c r="AB1608" i="9"/>
  <c r="AC1608" i="9"/>
  <c r="AD1608" i="9"/>
  <c r="AE1608" i="9"/>
  <c r="R1609" i="9"/>
  <c r="S1609" i="9" s="1"/>
  <c r="T1609" i="9"/>
  <c r="U1609" i="9"/>
  <c r="V1609" i="9"/>
  <c r="AB1609" i="9"/>
  <c r="AC1609" i="9"/>
  <c r="AD1609" i="9"/>
  <c r="AE1609" i="9"/>
  <c r="R1610" i="9"/>
  <c r="S1610" i="9" s="1"/>
  <c r="T1610" i="9"/>
  <c r="U1610" i="9"/>
  <c r="V1610" i="9"/>
  <c r="AB1610" i="9"/>
  <c r="AC1610" i="9"/>
  <c r="AD1610" i="9"/>
  <c r="AE1610" i="9"/>
  <c r="R1611" i="9"/>
  <c r="S1611" i="9" s="1"/>
  <c r="T1611" i="9"/>
  <c r="U1611" i="9"/>
  <c r="V1611" i="9"/>
  <c r="AB1611" i="9"/>
  <c r="AC1611" i="9"/>
  <c r="AD1611" i="9"/>
  <c r="AE1611" i="9"/>
  <c r="R1612" i="9"/>
  <c r="S1612" i="9" s="1"/>
  <c r="T1612" i="9"/>
  <c r="U1612" i="9"/>
  <c r="V1612" i="9"/>
  <c r="AB1612" i="9"/>
  <c r="AC1612" i="9"/>
  <c r="AD1612" i="9"/>
  <c r="AE1612" i="9"/>
  <c r="R1613" i="9"/>
  <c r="S1613" i="9" s="1"/>
  <c r="T1613" i="9"/>
  <c r="U1613" i="9"/>
  <c r="V1613" i="9"/>
  <c r="AB1613" i="9"/>
  <c r="AC1613" i="9"/>
  <c r="AD1613" i="9"/>
  <c r="AE1613" i="9"/>
  <c r="T1614" i="9"/>
  <c r="U1614" i="9"/>
  <c r="V1614" i="9"/>
  <c r="AB1614" i="9"/>
  <c r="AC1614" i="9"/>
  <c r="AD1614" i="9"/>
  <c r="AE1614" i="9"/>
  <c r="R1615" i="9"/>
  <c r="S1615" i="9" s="1"/>
  <c r="T1615" i="9"/>
  <c r="U1615" i="9"/>
  <c r="V1615" i="9"/>
  <c r="AB1615" i="9"/>
  <c r="AC1615" i="9"/>
  <c r="AD1615" i="9"/>
  <c r="AE1615" i="9"/>
  <c r="R1616" i="9"/>
  <c r="S1616" i="9" s="1"/>
  <c r="T1616" i="9"/>
  <c r="U1616" i="9"/>
  <c r="V1616" i="9"/>
  <c r="AB1616" i="9"/>
  <c r="AC1616" i="9"/>
  <c r="AD1616" i="9"/>
  <c r="AE1616" i="9"/>
  <c r="R1617" i="9"/>
  <c r="S1617" i="9" s="1"/>
  <c r="T1617" i="9"/>
  <c r="U1617" i="9"/>
  <c r="V1617" i="9"/>
  <c r="AB1617" i="9"/>
  <c r="AC1617" i="9"/>
  <c r="AD1617" i="9"/>
  <c r="AE1617" i="9"/>
  <c r="R1618" i="9"/>
  <c r="S1618" i="9" s="1"/>
  <c r="T1618" i="9"/>
  <c r="U1618" i="9"/>
  <c r="V1618" i="9"/>
  <c r="AB1618" i="9"/>
  <c r="AC1618" i="9"/>
  <c r="AD1618" i="9"/>
  <c r="AE1618" i="9"/>
  <c r="R1619" i="9"/>
  <c r="S1619" i="9" s="1"/>
  <c r="T1619" i="9"/>
  <c r="U1619" i="9"/>
  <c r="V1619" i="9"/>
  <c r="AB1619" i="9"/>
  <c r="AC1619" i="9"/>
  <c r="AD1619" i="9"/>
  <c r="AE1619" i="9"/>
  <c r="R1620" i="9"/>
  <c r="S1620" i="9" s="1"/>
  <c r="T1620" i="9"/>
  <c r="U1620" i="9"/>
  <c r="V1620" i="9"/>
  <c r="AB1620" i="9"/>
  <c r="AC1620" i="9"/>
  <c r="AD1620" i="9"/>
  <c r="AE1620" i="9"/>
  <c r="R1621" i="9"/>
  <c r="S1621" i="9" s="1"/>
  <c r="T1621" i="9"/>
  <c r="U1621" i="9"/>
  <c r="V1621" i="9"/>
  <c r="AB1621" i="9"/>
  <c r="AC1621" i="9"/>
  <c r="AD1621" i="9"/>
  <c r="AE1621" i="9"/>
  <c r="R1622" i="9"/>
  <c r="S1622" i="9" s="1"/>
  <c r="T1622" i="9"/>
  <c r="U1622" i="9"/>
  <c r="V1622" i="9"/>
  <c r="AB1622" i="9"/>
  <c r="AC1622" i="9"/>
  <c r="AD1622" i="9"/>
  <c r="AE1622" i="9"/>
  <c r="R1623" i="9"/>
  <c r="S1623" i="9" s="1"/>
  <c r="T1623" i="9"/>
  <c r="U1623" i="9"/>
  <c r="V1623" i="9"/>
  <c r="AB1623" i="9"/>
  <c r="AC1623" i="9"/>
  <c r="AD1623" i="9"/>
  <c r="AE1623" i="9"/>
  <c r="R1624" i="9"/>
  <c r="S1624" i="9" s="1"/>
  <c r="T1624" i="9"/>
  <c r="U1624" i="9"/>
  <c r="V1624" i="9"/>
  <c r="AB1624" i="9"/>
  <c r="AC1624" i="9"/>
  <c r="AD1624" i="9"/>
  <c r="AE1624" i="9"/>
  <c r="R1625" i="9"/>
  <c r="S1625" i="9" s="1"/>
  <c r="T1625" i="9"/>
  <c r="U1625" i="9"/>
  <c r="V1625" i="9"/>
  <c r="AB1625" i="9"/>
  <c r="AC1625" i="9"/>
  <c r="AD1625" i="9"/>
  <c r="AE1625" i="9"/>
  <c r="R1626" i="9"/>
  <c r="S1626" i="9" s="1"/>
  <c r="T1626" i="9"/>
  <c r="U1626" i="9"/>
  <c r="V1626" i="9"/>
  <c r="AB1626" i="9"/>
  <c r="AC1626" i="9"/>
  <c r="AD1626" i="9"/>
  <c r="AE1626" i="9"/>
  <c r="R1627" i="9"/>
  <c r="S1627" i="9" s="1"/>
  <c r="T1627" i="9"/>
  <c r="U1627" i="9"/>
  <c r="V1627" i="9"/>
  <c r="AB1627" i="9"/>
  <c r="AC1627" i="9"/>
  <c r="AD1627" i="9"/>
  <c r="AE1627" i="9"/>
  <c r="R1628" i="9"/>
  <c r="S1628" i="9" s="1"/>
  <c r="T1628" i="9"/>
  <c r="U1628" i="9"/>
  <c r="V1628" i="9"/>
  <c r="AB1628" i="9"/>
  <c r="AC1628" i="9"/>
  <c r="AD1628" i="9"/>
  <c r="AE1628" i="9"/>
  <c r="R1629" i="9"/>
  <c r="S1629" i="9" s="1"/>
  <c r="T1629" i="9"/>
  <c r="U1629" i="9"/>
  <c r="V1629" i="9"/>
  <c r="AB1629" i="9"/>
  <c r="AC1629" i="9"/>
  <c r="AD1629" i="9"/>
  <c r="AE1629" i="9"/>
  <c r="R1630" i="9"/>
  <c r="S1630" i="9" s="1"/>
  <c r="T1630" i="9"/>
  <c r="U1630" i="9"/>
  <c r="V1630" i="9"/>
  <c r="AB1630" i="9"/>
  <c r="AC1630" i="9"/>
  <c r="AD1630" i="9"/>
  <c r="AE1630" i="9"/>
  <c r="R1631" i="9"/>
  <c r="S1631" i="9" s="1"/>
  <c r="T1631" i="9"/>
  <c r="U1631" i="9"/>
  <c r="V1631" i="9"/>
  <c r="AB1631" i="9"/>
  <c r="AC1631" i="9"/>
  <c r="AD1631" i="9"/>
  <c r="AE1631" i="9"/>
  <c r="R1632" i="9"/>
  <c r="S1632" i="9" s="1"/>
  <c r="T1632" i="9"/>
  <c r="U1632" i="9"/>
  <c r="V1632" i="9"/>
  <c r="AB1632" i="9"/>
  <c r="AC1632" i="9"/>
  <c r="AD1632" i="9"/>
  <c r="AE1632" i="9"/>
  <c r="R1633" i="9"/>
  <c r="S1633" i="9" s="1"/>
  <c r="T1633" i="9"/>
  <c r="U1633" i="9"/>
  <c r="V1633" i="9"/>
  <c r="AB1633" i="9"/>
  <c r="AC1633" i="9"/>
  <c r="AD1633" i="9"/>
  <c r="AE1633" i="9"/>
  <c r="R1634" i="9"/>
  <c r="S1634" i="9" s="1"/>
  <c r="T1634" i="9"/>
  <c r="U1634" i="9"/>
  <c r="V1634" i="9"/>
  <c r="AB1634" i="9"/>
  <c r="AC1634" i="9"/>
  <c r="AD1634" i="9"/>
  <c r="AE1634" i="9"/>
  <c r="R1635" i="9"/>
  <c r="S1635" i="9" s="1"/>
  <c r="T1635" i="9"/>
  <c r="U1635" i="9"/>
  <c r="V1635" i="9"/>
  <c r="AB1635" i="9"/>
  <c r="AC1635" i="9"/>
  <c r="AD1635" i="9"/>
  <c r="AE1635" i="9"/>
  <c r="R1636" i="9"/>
  <c r="S1636" i="9" s="1"/>
  <c r="T1636" i="9"/>
  <c r="U1636" i="9"/>
  <c r="V1636" i="9"/>
  <c r="AB1636" i="9"/>
  <c r="AC1636" i="9"/>
  <c r="AD1636" i="9"/>
  <c r="AE1636" i="9"/>
  <c r="R1637" i="9"/>
  <c r="S1637" i="9" s="1"/>
  <c r="T1637" i="9"/>
  <c r="U1637" i="9"/>
  <c r="V1637" i="9"/>
  <c r="AB1637" i="9"/>
  <c r="AC1637" i="9"/>
  <c r="AD1637" i="9"/>
  <c r="AE1637" i="9"/>
  <c r="R1638" i="9"/>
  <c r="S1638" i="9" s="1"/>
  <c r="T1638" i="9"/>
  <c r="U1638" i="9"/>
  <c r="V1638" i="9"/>
  <c r="AB1638" i="9"/>
  <c r="AC1638" i="9"/>
  <c r="AD1638" i="9"/>
  <c r="AE1638" i="9"/>
  <c r="R1639" i="9"/>
  <c r="S1639" i="9" s="1"/>
  <c r="T1639" i="9"/>
  <c r="U1639" i="9"/>
  <c r="V1639" i="9"/>
  <c r="AB1639" i="9"/>
  <c r="AC1639" i="9"/>
  <c r="AD1639" i="9"/>
  <c r="AE1639" i="9"/>
  <c r="R1640" i="9"/>
  <c r="S1640" i="9" s="1"/>
  <c r="T1640" i="9"/>
  <c r="U1640" i="9"/>
  <c r="V1640" i="9"/>
  <c r="AB1640" i="9"/>
  <c r="AC1640" i="9"/>
  <c r="AD1640" i="9"/>
  <c r="AE1640" i="9"/>
  <c r="R1641" i="9"/>
  <c r="S1641" i="9" s="1"/>
  <c r="T1641" i="9"/>
  <c r="U1641" i="9"/>
  <c r="V1641" i="9"/>
  <c r="AB1641" i="9"/>
  <c r="AC1641" i="9"/>
  <c r="AD1641" i="9"/>
  <c r="AE1641" i="9"/>
  <c r="R1642" i="9"/>
  <c r="S1642" i="9" s="1"/>
  <c r="T1642" i="9"/>
  <c r="U1642" i="9"/>
  <c r="V1642" i="9"/>
  <c r="AB1642" i="9"/>
  <c r="AC1642" i="9"/>
  <c r="AD1642" i="9"/>
  <c r="AE1642" i="9"/>
  <c r="R1643" i="9"/>
  <c r="S1643" i="9" s="1"/>
  <c r="T1643" i="9"/>
  <c r="U1643" i="9"/>
  <c r="V1643" i="9"/>
  <c r="AB1643" i="9"/>
  <c r="AC1643" i="9"/>
  <c r="AD1643" i="9"/>
  <c r="AE1643" i="9"/>
  <c r="R1644" i="9"/>
  <c r="S1644" i="9" s="1"/>
  <c r="T1644" i="9"/>
  <c r="U1644" i="9"/>
  <c r="V1644" i="9"/>
  <c r="AB1644" i="9"/>
  <c r="AC1644" i="9"/>
  <c r="AD1644" i="9"/>
  <c r="AE1644" i="9"/>
  <c r="T1645" i="9"/>
  <c r="U1645" i="9"/>
  <c r="V1645" i="9"/>
  <c r="AB1645" i="9"/>
  <c r="AC1645" i="9"/>
  <c r="AD1645" i="9"/>
  <c r="AE1645" i="9"/>
  <c r="R1646" i="9"/>
  <c r="S1646" i="9" s="1"/>
  <c r="T1646" i="9"/>
  <c r="U1646" i="9"/>
  <c r="V1646" i="9"/>
  <c r="AB1646" i="9"/>
  <c r="AC1646" i="9"/>
  <c r="AD1646" i="9"/>
  <c r="AE1646" i="9"/>
  <c r="R1647" i="9"/>
  <c r="S1647" i="9" s="1"/>
  <c r="T1647" i="9"/>
  <c r="U1647" i="9"/>
  <c r="V1647" i="9"/>
  <c r="AB1647" i="9"/>
  <c r="AC1647" i="9"/>
  <c r="AD1647" i="9"/>
  <c r="AE1647" i="9"/>
  <c r="R1648" i="9"/>
  <c r="S1648" i="9" s="1"/>
  <c r="T1648" i="9"/>
  <c r="U1648" i="9"/>
  <c r="V1648" i="9"/>
  <c r="AB1648" i="9"/>
  <c r="AC1648" i="9"/>
  <c r="AD1648" i="9"/>
  <c r="AE1648" i="9"/>
  <c r="R1649" i="9"/>
  <c r="S1649" i="9" s="1"/>
  <c r="T1649" i="9"/>
  <c r="U1649" i="9"/>
  <c r="V1649" i="9"/>
  <c r="AB1649" i="9"/>
  <c r="AC1649" i="9"/>
  <c r="AD1649" i="9"/>
  <c r="AE1649" i="9"/>
  <c r="R1650" i="9"/>
  <c r="S1650" i="9" s="1"/>
  <c r="T1650" i="9"/>
  <c r="U1650" i="9"/>
  <c r="V1650" i="9"/>
  <c r="AB1650" i="9"/>
  <c r="AC1650" i="9"/>
  <c r="AD1650" i="9"/>
  <c r="AE1650" i="9"/>
  <c r="R1651" i="9"/>
  <c r="S1651" i="9" s="1"/>
  <c r="T1651" i="9"/>
  <c r="U1651" i="9"/>
  <c r="V1651" i="9"/>
  <c r="AB1651" i="9"/>
  <c r="AC1651" i="9"/>
  <c r="AD1651" i="9"/>
  <c r="AE1651" i="9"/>
  <c r="R1652" i="9"/>
  <c r="S1652" i="9" s="1"/>
  <c r="T1652" i="9"/>
  <c r="U1652" i="9"/>
  <c r="V1652" i="9"/>
  <c r="AB1652" i="9"/>
  <c r="AC1652" i="9"/>
  <c r="AD1652" i="9"/>
  <c r="AE1652" i="9"/>
  <c r="T1653" i="9"/>
  <c r="U1653" i="9"/>
  <c r="V1653" i="9"/>
  <c r="AB1653" i="9"/>
  <c r="AC1653" i="9"/>
  <c r="AD1653" i="9"/>
  <c r="AE1653" i="9"/>
  <c r="R1654" i="9"/>
  <c r="S1654" i="9" s="1"/>
  <c r="T1654" i="9"/>
  <c r="U1654" i="9"/>
  <c r="V1654" i="9"/>
  <c r="AB1654" i="9"/>
  <c r="AC1654" i="9"/>
  <c r="AD1654" i="9"/>
  <c r="AE1654" i="9"/>
  <c r="R1655" i="9"/>
  <c r="S1655" i="9" s="1"/>
  <c r="T1655" i="9"/>
  <c r="U1655" i="9"/>
  <c r="V1655" i="9"/>
  <c r="AB1655" i="9"/>
  <c r="AC1655" i="9"/>
  <c r="AD1655" i="9"/>
  <c r="AE1655" i="9"/>
  <c r="R1656" i="9"/>
  <c r="S1656" i="9" s="1"/>
  <c r="T1656" i="9"/>
  <c r="U1656" i="9"/>
  <c r="V1656" i="9"/>
  <c r="AB1656" i="9"/>
  <c r="AC1656" i="9"/>
  <c r="AD1656" i="9"/>
  <c r="AE1656" i="9"/>
  <c r="R1657" i="9"/>
  <c r="S1657" i="9" s="1"/>
  <c r="T1657" i="9"/>
  <c r="U1657" i="9"/>
  <c r="V1657" i="9"/>
  <c r="AB1657" i="9"/>
  <c r="AC1657" i="9"/>
  <c r="AD1657" i="9"/>
  <c r="AE1657" i="9"/>
  <c r="R1658" i="9"/>
  <c r="S1658" i="9" s="1"/>
  <c r="T1658" i="9"/>
  <c r="U1658" i="9"/>
  <c r="V1658" i="9"/>
  <c r="AB1658" i="9"/>
  <c r="AC1658" i="9"/>
  <c r="AD1658" i="9"/>
  <c r="AE1658" i="9"/>
  <c r="R1659" i="9"/>
  <c r="S1659" i="9" s="1"/>
  <c r="T1659" i="9"/>
  <c r="U1659" i="9"/>
  <c r="V1659" i="9"/>
  <c r="AB1659" i="9"/>
  <c r="AC1659" i="9"/>
  <c r="AD1659" i="9"/>
  <c r="AE1659" i="9"/>
  <c r="R1660" i="9"/>
  <c r="S1660" i="9" s="1"/>
  <c r="T1660" i="9"/>
  <c r="U1660" i="9"/>
  <c r="V1660" i="9"/>
  <c r="AB1660" i="9"/>
  <c r="AC1660" i="9"/>
  <c r="AD1660" i="9"/>
  <c r="AE1660" i="9"/>
  <c r="R1661" i="9"/>
  <c r="S1661" i="9" s="1"/>
  <c r="T1661" i="9"/>
  <c r="U1661" i="9"/>
  <c r="V1661" i="9"/>
  <c r="AB1661" i="9"/>
  <c r="AC1661" i="9"/>
  <c r="AD1661" i="9"/>
  <c r="AE1661" i="9"/>
  <c r="R1662" i="9"/>
  <c r="S1662" i="9" s="1"/>
  <c r="T1662" i="9"/>
  <c r="U1662" i="9"/>
  <c r="V1662" i="9"/>
  <c r="AB1662" i="9"/>
  <c r="AC1662" i="9"/>
  <c r="AD1662" i="9"/>
  <c r="AE1662" i="9"/>
  <c r="R1663" i="9"/>
  <c r="S1663" i="9" s="1"/>
  <c r="T1663" i="9"/>
  <c r="U1663" i="9"/>
  <c r="V1663" i="9"/>
  <c r="AB1663" i="9"/>
  <c r="AC1663" i="9"/>
  <c r="AD1663" i="9"/>
  <c r="AE1663" i="9"/>
  <c r="R1664" i="9"/>
  <c r="S1664" i="9" s="1"/>
  <c r="T1664" i="9"/>
  <c r="U1664" i="9"/>
  <c r="V1664" i="9"/>
  <c r="AB1664" i="9"/>
  <c r="AC1664" i="9"/>
  <c r="AD1664" i="9"/>
  <c r="AE1664" i="9"/>
  <c r="R1665" i="9"/>
  <c r="S1665" i="9" s="1"/>
  <c r="T1665" i="9"/>
  <c r="U1665" i="9"/>
  <c r="V1665" i="9"/>
  <c r="AB1665" i="9"/>
  <c r="AC1665" i="9"/>
  <c r="AD1665" i="9"/>
  <c r="AE1665" i="9"/>
  <c r="R1666" i="9"/>
  <c r="S1666" i="9" s="1"/>
  <c r="T1666" i="9"/>
  <c r="U1666" i="9"/>
  <c r="V1666" i="9"/>
  <c r="AB1666" i="9"/>
  <c r="AC1666" i="9"/>
  <c r="AD1666" i="9"/>
  <c r="AE1666" i="9"/>
  <c r="R1667" i="9"/>
  <c r="S1667" i="9" s="1"/>
  <c r="T1667" i="9"/>
  <c r="U1667" i="9"/>
  <c r="V1667" i="9"/>
  <c r="AB1667" i="9"/>
  <c r="AC1667" i="9"/>
  <c r="AD1667" i="9"/>
  <c r="AE1667" i="9"/>
  <c r="R1668" i="9"/>
  <c r="S1668" i="9" s="1"/>
  <c r="T1668" i="9"/>
  <c r="U1668" i="9"/>
  <c r="V1668" i="9"/>
  <c r="AB1668" i="9"/>
  <c r="AC1668" i="9"/>
  <c r="AD1668" i="9"/>
  <c r="AE1668" i="9"/>
  <c r="R1669" i="9"/>
  <c r="S1669" i="9" s="1"/>
  <c r="T1669" i="9"/>
  <c r="U1669" i="9"/>
  <c r="V1669" i="9"/>
  <c r="AB1669" i="9"/>
  <c r="AC1669" i="9"/>
  <c r="AD1669" i="9"/>
  <c r="AE1669" i="9"/>
  <c r="R1670" i="9"/>
  <c r="S1670" i="9" s="1"/>
  <c r="T1670" i="9"/>
  <c r="U1670" i="9"/>
  <c r="V1670" i="9"/>
  <c r="AB1670" i="9"/>
  <c r="AC1670" i="9"/>
  <c r="AD1670" i="9"/>
  <c r="AE1670" i="9"/>
  <c r="R1671" i="9"/>
  <c r="S1671" i="9" s="1"/>
  <c r="T1671" i="9"/>
  <c r="U1671" i="9"/>
  <c r="V1671" i="9"/>
  <c r="AB1671" i="9"/>
  <c r="AC1671" i="9"/>
  <c r="AD1671" i="9"/>
  <c r="AE1671" i="9"/>
  <c r="R1672" i="9"/>
  <c r="S1672" i="9" s="1"/>
  <c r="T1672" i="9"/>
  <c r="U1672" i="9"/>
  <c r="V1672" i="9"/>
  <c r="AB1672" i="9"/>
  <c r="AC1672" i="9"/>
  <c r="AD1672" i="9"/>
  <c r="AE1672" i="9"/>
  <c r="R1673" i="9"/>
  <c r="S1673" i="9" s="1"/>
  <c r="T1673" i="9"/>
  <c r="U1673" i="9"/>
  <c r="V1673" i="9"/>
  <c r="AB1673" i="9"/>
  <c r="AC1673" i="9"/>
  <c r="AD1673" i="9"/>
  <c r="AE1673" i="9"/>
  <c r="T1674" i="9"/>
  <c r="U1674" i="9"/>
  <c r="V1674" i="9"/>
  <c r="AB1674" i="9"/>
  <c r="AC1674" i="9"/>
  <c r="AD1674" i="9"/>
  <c r="AE1674" i="9"/>
  <c r="R1675" i="9"/>
  <c r="S1675" i="9" s="1"/>
  <c r="T1675" i="9"/>
  <c r="U1675" i="9"/>
  <c r="V1675" i="9"/>
  <c r="AB1675" i="9"/>
  <c r="AC1675" i="9"/>
  <c r="AD1675" i="9"/>
  <c r="AE1675" i="9"/>
  <c r="R1676" i="9"/>
  <c r="S1676" i="9" s="1"/>
  <c r="T1676" i="9"/>
  <c r="U1676" i="9"/>
  <c r="V1676" i="9"/>
  <c r="AB1676" i="9"/>
  <c r="AC1676" i="9"/>
  <c r="AD1676" i="9"/>
  <c r="AE1676" i="9"/>
  <c r="R1677" i="9"/>
  <c r="S1677" i="9" s="1"/>
  <c r="T1677" i="9"/>
  <c r="U1677" i="9"/>
  <c r="V1677" i="9"/>
  <c r="AB1677" i="9"/>
  <c r="AC1677" i="9"/>
  <c r="AD1677" i="9"/>
  <c r="AE1677" i="9"/>
  <c r="R1678" i="9"/>
  <c r="S1678" i="9" s="1"/>
  <c r="T1678" i="9"/>
  <c r="U1678" i="9"/>
  <c r="V1678" i="9"/>
  <c r="AB1678" i="9"/>
  <c r="AC1678" i="9"/>
  <c r="AD1678" i="9"/>
  <c r="AE1678" i="9"/>
  <c r="R1679" i="9"/>
  <c r="S1679" i="9" s="1"/>
  <c r="T1679" i="9"/>
  <c r="U1679" i="9"/>
  <c r="V1679" i="9"/>
  <c r="AB1679" i="9"/>
  <c r="AC1679" i="9"/>
  <c r="AD1679" i="9"/>
  <c r="AE1679" i="9"/>
  <c r="R1680" i="9"/>
  <c r="S1680" i="9" s="1"/>
  <c r="T1680" i="9"/>
  <c r="U1680" i="9"/>
  <c r="V1680" i="9"/>
  <c r="AB1680" i="9"/>
  <c r="AC1680" i="9"/>
  <c r="AD1680" i="9"/>
  <c r="AE1680" i="9"/>
  <c r="R1681" i="9"/>
  <c r="S1681" i="9" s="1"/>
  <c r="T1681" i="9"/>
  <c r="U1681" i="9"/>
  <c r="V1681" i="9"/>
  <c r="AB1681" i="9"/>
  <c r="AC1681" i="9"/>
  <c r="AD1681" i="9"/>
  <c r="AE1681" i="9"/>
  <c r="T1682" i="9"/>
  <c r="U1682" i="9"/>
  <c r="V1682" i="9"/>
  <c r="AB1682" i="9"/>
  <c r="AC1682" i="9"/>
  <c r="AD1682" i="9"/>
  <c r="AE1682" i="9"/>
  <c r="R1683" i="9"/>
  <c r="S1683" i="9" s="1"/>
  <c r="T1683" i="9"/>
  <c r="U1683" i="9"/>
  <c r="V1683" i="9"/>
  <c r="AB1683" i="9"/>
  <c r="AC1683" i="9"/>
  <c r="AD1683" i="9"/>
  <c r="AE1683" i="9"/>
  <c r="R1684" i="9"/>
  <c r="S1684" i="9" s="1"/>
  <c r="T1684" i="9"/>
  <c r="U1684" i="9"/>
  <c r="V1684" i="9"/>
  <c r="AB1684" i="9"/>
  <c r="AC1684" i="9"/>
  <c r="AD1684" i="9"/>
  <c r="AE1684" i="9"/>
  <c r="R1685" i="9"/>
  <c r="S1685" i="9" s="1"/>
  <c r="T1685" i="9"/>
  <c r="U1685" i="9"/>
  <c r="V1685" i="9"/>
  <c r="AB1685" i="9"/>
  <c r="AC1685" i="9"/>
  <c r="AD1685" i="9"/>
  <c r="AE1685" i="9"/>
  <c r="R1686" i="9"/>
  <c r="S1686" i="9" s="1"/>
  <c r="T1686" i="9"/>
  <c r="U1686" i="9"/>
  <c r="V1686" i="9"/>
  <c r="AB1686" i="9"/>
  <c r="AC1686" i="9"/>
  <c r="AD1686" i="9"/>
  <c r="AE1686" i="9"/>
  <c r="R1687" i="9"/>
  <c r="S1687" i="9" s="1"/>
  <c r="T1687" i="9"/>
  <c r="U1687" i="9"/>
  <c r="V1687" i="9"/>
  <c r="AB1687" i="9"/>
  <c r="AC1687" i="9"/>
  <c r="AD1687" i="9"/>
  <c r="AE1687" i="9"/>
  <c r="R1688" i="9"/>
  <c r="S1688" i="9" s="1"/>
  <c r="T1688" i="9"/>
  <c r="U1688" i="9"/>
  <c r="V1688" i="9"/>
  <c r="AB1688" i="9"/>
  <c r="AC1688" i="9"/>
  <c r="AD1688" i="9"/>
  <c r="AE1688" i="9"/>
  <c r="R1689" i="9"/>
  <c r="S1689" i="9" s="1"/>
  <c r="T1689" i="9"/>
  <c r="U1689" i="9"/>
  <c r="V1689" i="9"/>
  <c r="AB1689" i="9"/>
  <c r="AC1689" i="9"/>
  <c r="AD1689" i="9"/>
  <c r="AE1689" i="9"/>
  <c r="R1690" i="9"/>
  <c r="S1690" i="9" s="1"/>
  <c r="T1690" i="9"/>
  <c r="U1690" i="9"/>
  <c r="V1690" i="9"/>
  <c r="AB1690" i="9"/>
  <c r="AC1690" i="9"/>
  <c r="AD1690" i="9"/>
  <c r="AE1690" i="9"/>
  <c r="R1691" i="9"/>
  <c r="S1691" i="9" s="1"/>
  <c r="T1691" i="9"/>
  <c r="U1691" i="9"/>
  <c r="V1691" i="9"/>
  <c r="AB1691" i="9"/>
  <c r="AC1691" i="9"/>
  <c r="AD1691" i="9"/>
  <c r="AE1691" i="9"/>
  <c r="R1692" i="9"/>
  <c r="S1692" i="9" s="1"/>
  <c r="T1692" i="9"/>
  <c r="U1692" i="9"/>
  <c r="V1692" i="9"/>
  <c r="AB1692" i="9"/>
  <c r="AC1692" i="9"/>
  <c r="AD1692" i="9"/>
  <c r="AE1692" i="9"/>
  <c r="R1693" i="9"/>
  <c r="S1693" i="9" s="1"/>
  <c r="T1693" i="9"/>
  <c r="U1693" i="9"/>
  <c r="V1693" i="9"/>
  <c r="AB1693" i="9"/>
  <c r="AC1693" i="9"/>
  <c r="AD1693" i="9"/>
  <c r="AE1693" i="9"/>
  <c r="R1694" i="9"/>
  <c r="S1694" i="9" s="1"/>
  <c r="T1694" i="9"/>
  <c r="U1694" i="9"/>
  <c r="V1694" i="9"/>
  <c r="AB1694" i="9"/>
  <c r="AC1694" i="9"/>
  <c r="AD1694" i="9"/>
  <c r="AE1694" i="9"/>
  <c r="R1695" i="9"/>
  <c r="S1695" i="9" s="1"/>
  <c r="T1695" i="9"/>
  <c r="U1695" i="9"/>
  <c r="V1695" i="9"/>
  <c r="AB1695" i="9"/>
  <c r="AC1695" i="9"/>
  <c r="AD1695" i="9"/>
  <c r="AE1695" i="9"/>
  <c r="R1696" i="9"/>
  <c r="S1696" i="9" s="1"/>
  <c r="T1696" i="9"/>
  <c r="U1696" i="9"/>
  <c r="V1696" i="9"/>
  <c r="AB1696" i="9"/>
  <c r="AC1696" i="9"/>
  <c r="AD1696" i="9"/>
  <c r="AE1696" i="9"/>
  <c r="R1697" i="9"/>
  <c r="S1697" i="9" s="1"/>
  <c r="T1697" i="9"/>
  <c r="U1697" i="9"/>
  <c r="V1697" i="9"/>
  <c r="AB1697" i="9"/>
  <c r="AC1697" i="9"/>
  <c r="AD1697" i="9"/>
  <c r="AE1697" i="9"/>
  <c r="R1698" i="9"/>
  <c r="S1698" i="9" s="1"/>
  <c r="T1698" i="9"/>
  <c r="U1698" i="9"/>
  <c r="V1698" i="9"/>
  <c r="AB1698" i="9"/>
  <c r="AC1698" i="9"/>
  <c r="AD1698" i="9"/>
  <c r="AE1698" i="9"/>
  <c r="R1699" i="9"/>
  <c r="S1699" i="9" s="1"/>
  <c r="T1699" i="9"/>
  <c r="U1699" i="9"/>
  <c r="V1699" i="9"/>
  <c r="AB1699" i="9"/>
  <c r="AC1699" i="9"/>
  <c r="AD1699" i="9"/>
  <c r="AE1699" i="9"/>
  <c r="R1700" i="9"/>
  <c r="S1700" i="9" s="1"/>
  <c r="T1700" i="9"/>
  <c r="U1700" i="9"/>
  <c r="V1700" i="9"/>
  <c r="AB1700" i="9"/>
  <c r="AC1700" i="9"/>
  <c r="AD1700" i="9"/>
  <c r="AE1700" i="9"/>
  <c r="R1701" i="9"/>
  <c r="S1701" i="9" s="1"/>
  <c r="T1701" i="9"/>
  <c r="U1701" i="9"/>
  <c r="V1701" i="9"/>
  <c r="AB1701" i="9"/>
  <c r="AC1701" i="9"/>
  <c r="AD1701" i="9"/>
  <c r="AE1701" i="9"/>
  <c r="R1702" i="9"/>
  <c r="S1702" i="9" s="1"/>
  <c r="T1702" i="9"/>
  <c r="U1702" i="9"/>
  <c r="V1702" i="9"/>
  <c r="AB1702" i="9"/>
  <c r="AC1702" i="9"/>
  <c r="AD1702" i="9"/>
  <c r="AE1702" i="9"/>
  <c r="R1703" i="9"/>
  <c r="S1703" i="9" s="1"/>
  <c r="T1703" i="9"/>
  <c r="U1703" i="9"/>
  <c r="V1703" i="9"/>
  <c r="AB1703" i="9"/>
  <c r="AC1703" i="9"/>
  <c r="AD1703" i="9"/>
  <c r="AE1703" i="9"/>
  <c r="R1704" i="9"/>
  <c r="S1704" i="9" s="1"/>
  <c r="T1704" i="9"/>
  <c r="U1704" i="9"/>
  <c r="V1704" i="9"/>
  <c r="AB1704" i="9"/>
  <c r="AC1704" i="9"/>
  <c r="AD1704" i="9"/>
  <c r="AE1704" i="9"/>
  <c r="R1705" i="9"/>
  <c r="S1705" i="9" s="1"/>
  <c r="T1705" i="9"/>
  <c r="U1705" i="9"/>
  <c r="V1705" i="9"/>
  <c r="AB1705" i="9"/>
  <c r="AC1705" i="9"/>
  <c r="AD1705" i="9"/>
  <c r="AE1705" i="9"/>
  <c r="R1706" i="9"/>
  <c r="S1706" i="9" s="1"/>
  <c r="T1706" i="9"/>
  <c r="U1706" i="9"/>
  <c r="V1706" i="9"/>
  <c r="AB1706" i="9"/>
  <c r="AC1706" i="9"/>
  <c r="AD1706" i="9"/>
  <c r="AE1706" i="9"/>
  <c r="R1707" i="9"/>
  <c r="S1707" i="9" s="1"/>
  <c r="T1707" i="9"/>
  <c r="U1707" i="9"/>
  <c r="V1707" i="9"/>
  <c r="AB1707" i="9"/>
  <c r="AC1707" i="9"/>
  <c r="AD1707" i="9"/>
  <c r="AE1707" i="9"/>
  <c r="R1708" i="9"/>
  <c r="S1708" i="9" s="1"/>
  <c r="T1708" i="9"/>
  <c r="U1708" i="9"/>
  <c r="V1708" i="9"/>
  <c r="AB1708" i="9"/>
  <c r="AC1708" i="9"/>
  <c r="AD1708" i="9"/>
  <c r="AE1708" i="9"/>
  <c r="R1709" i="9"/>
  <c r="S1709" i="9" s="1"/>
  <c r="T1709" i="9"/>
  <c r="U1709" i="9"/>
  <c r="V1709" i="9"/>
  <c r="AB1709" i="9"/>
  <c r="AC1709" i="9"/>
  <c r="AD1709" i="9"/>
  <c r="AE1709" i="9"/>
  <c r="R1710" i="9"/>
  <c r="S1710" i="9" s="1"/>
  <c r="T1710" i="9"/>
  <c r="U1710" i="9"/>
  <c r="V1710" i="9"/>
  <c r="AB1710" i="9"/>
  <c r="AC1710" i="9"/>
  <c r="AD1710" i="9"/>
  <c r="AE1710" i="9"/>
  <c r="R1711" i="9"/>
  <c r="S1711" i="9" s="1"/>
  <c r="T1711" i="9"/>
  <c r="U1711" i="9"/>
  <c r="V1711" i="9"/>
  <c r="AB1711" i="9"/>
  <c r="AC1711" i="9"/>
  <c r="AD1711" i="9"/>
  <c r="AE1711" i="9"/>
  <c r="R1712" i="9"/>
  <c r="S1712" i="9" s="1"/>
  <c r="T1712" i="9"/>
  <c r="U1712" i="9"/>
  <c r="V1712" i="9"/>
  <c r="AB1712" i="9"/>
  <c r="AC1712" i="9"/>
  <c r="AD1712" i="9"/>
  <c r="AE1712" i="9"/>
  <c r="R1713" i="9"/>
  <c r="S1713" i="9" s="1"/>
  <c r="T1713" i="9"/>
  <c r="U1713" i="9"/>
  <c r="V1713" i="9"/>
  <c r="AB1713" i="9"/>
  <c r="AC1713" i="9"/>
  <c r="AD1713" i="9"/>
  <c r="AE1713" i="9"/>
  <c r="R1714" i="9"/>
  <c r="S1714" i="9" s="1"/>
  <c r="T1714" i="9"/>
  <c r="U1714" i="9"/>
  <c r="V1714" i="9"/>
  <c r="AB1714" i="9"/>
  <c r="AC1714" i="9"/>
  <c r="AD1714" i="9"/>
  <c r="AE1714" i="9"/>
  <c r="R1715" i="9"/>
  <c r="S1715" i="9" s="1"/>
  <c r="T1715" i="9"/>
  <c r="U1715" i="9"/>
  <c r="V1715" i="9"/>
  <c r="AB1715" i="9"/>
  <c r="AC1715" i="9"/>
  <c r="AD1715" i="9"/>
  <c r="AE1715" i="9"/>
  <c r="R1716" i="9"/>
  <c r="S1716" i="9" s="1"/>
  <c r="T1716" i="9"/>
  <c r="U1716" i="9"/>
  <c r="V1716" i="9"/>
  <c r="AB1716" i="9"/>
  <c r="AC1716" i="9"/>
  <c r="AD1716" i="9"/>
  <c r="AE1716" i="9"/>
  <c r="R1717" i="9"/>
  <c r="S1717" i="9" s="1"/>
  <c r="T1717" i="9"/>
  <c r="U1717" i="9"/>
  <c r="V1717" i="9"/>
  <c r="AB1717" i="9"/>
  <c r="AC1717" i="9"/>
  <c r="AD1717" i="9"/>
  <c r="AE1717" i="9"/>
  <c r="R1718" i="9"/>
  <c r="S1718" i="9" s="1"/>
  <c r="T1718" i="9"/>
  <c r="U1718" i="9"/>
  <c r="V1718" i="9"/>
  <c r="AB1718" i="9"/>
  <c r="AC1718" i="9"/>
  <c r="AD1718" i="9"/>
  <c r="AE1718" i="9"/>
  <c r="R1719" i="9"/>
  <c r="S1719" i="9" s="1"/>
  <c r="T1719" i="9"/>
  <c r="U1719" i="9"/>
  <c r="V1719" i="9"/>
  <c r="AB1719" i="9"/>
  <c r="AC1719" i="9"/>
  <c r="AD1719" i="9"/>
  <c r="AE1719" i="9"/>
  <c r="R1720" i="9"/>
  <c r="S1720" i="9" s="1"/>
  <c r="T1720" i="9"/>
  <c r="U1720" i="9"/>
  <c r="V1720" i="9"/>
  <c r="AB1720" i="9"/>
  <c r="AC1720" i="9"/>
  <c r="AD1720" i="9"/>
  <c r="AE1720" i="9"/>
  <c r="R1721" i="9"/>
  <c r="S1721" i="9" s="1"/>
  <c r="T1721" i="9"/>
  <c r="U1721" i="9"/>
  <c r="V1721" i="9"/>
  <c r="AB1721" i="9"/>
  <c r="AC1721" i="9"/>
  <c r="AD1721" i="9"/>
  <c r="AE1721" i="9"/>
  <c r="R1722" i="9"/>
  <c r="S1722" i="9" s="1"/>
  <c r="T1722" i="9"/>
  <c r="U1722" i="9"/>
  <c r="V1722" i="9"/>
  <c r="AB1722" i="9"/>
  <c r="AC1722" i="9"/>
  <c r="AD1722" i="9"/>
  <c r="AE1722" i="9"/>
  <c r="R1723" i="9"/>
  <c r="S1723" i="9" s="1"/>
  <c r="T1723" i="9"/>
  <c r="U1723" i="9"/>
  <c r="V1723" i="9"/>
  <c r="AB1723" i="9"/>
  <c r="AC1723" i="9"/>
  <c r="AD1723" i="9"/>
  <c r="AE1723" i="9"/>
  <c r="O1510" i="9"/>
  <c r="N1510" i="9" s="1"/>
  <c r="O1511" i="9"/>
  <c r="N1511" i="9" s="1"/>
  <c r="O1512" i="9"/>
  <c r="N1512" i="9" s="1"/>
  <c r="O1513" i="9"/>
  <c r="N1513" i="9" s="1"/>
  <c r="O1514" i="9"/>
  <c r="N1514" i="9" s="1"/>
  <c r="O1515" i="9"/>
  <c r="N1515" i="9" s="1"/>
  <c r="O1516" i="9"/>
  <c r="N1516" i="9" s="1"/>
  <c r="O1517" i="9"/>
  <c r="N1517" i="9" s="1"/>
  <c r="O1518" i="9"/>
  <c r="N1518" i="9" s="1"/>
  <c r="O1519" i="9"/>
  <c r="N1519" i="9" s="1"/>
  <c r="O1520" i="9"/>
  <c r="N1520" i="9" s="1"/>
  <c r="O1521" i="9"/>
  <c r="N1521" i="9" s="1"/>
  <c r="O1522" i="9"/>
  <c r="N1522" i="9" s="1"/>
  <c r="O1523" i="9"/>
  <c r="N1523" i="9" s="1"/>
  <c r="O1524" i="9"/>
  <c r="N1524" i="9" s="1"/>
  <c r="O1525" i="9"/>
  <c r="N1525" i="9" s="1"/>
  <c r="O1526" i="9"/>
  <c r="N1526" i="9" s="1"/>
  <c r="O1527" i="9"/>
  <c r="N1527" i="9" s="1"/>
  <c r="O1528" i="9"/>
  <c r="N1528" i="9" s="1"/>
  <c r="O1529" i="9"/>
  <c r="N1529" i="9" s="1"/>
  <c r="O1530" i="9"/>
  <c r="N1530" i="9" s="1"/>
  <c r="O1531" i="9"/>
  <c r="N1531" i="9" s="1"/>
  <c r="O1532" i="9"/>
  <c r="N1532" i="9" s="1"/>
  <c r="O1533" i="9"/>
  <c r="N1533" i="9" s="1"/>
  <c r="O1534" i="9"/>
  <c r="N1534" i="9" s="1"/>
  <c r="O1535" i="9"/>
  <c r="N1535" i="9" s="1"/>
  <c r="O1536" i="9"/>
  <c r="N1536" i="9" s="1"/>
  <c r="O1537" i="9"/>
  <c r="N1537" i="9" s="1"/>
  <c r="O1538" i="9"/>
  <c r="N1538" i="9" s="1"/>
  <c r="N1539" i="9"/>
  <c r="O1539" i="9"/>
  <c r="O1540" i="9"/>
  <c r="N1540" i="9" s="1"/>
  <c r="O1541" i="9"/>
  <c r="N1541" i="9" s="1"/>
  <c r="O1542" i="9"/>
  <c r="N1542" i="9" s="1"/>
  <c r="O1543" i="9"/>
  <c r="N1543" i="9" s="1"/>
  <c r="O1544" i="9"/>
  <c r="N1544" i="9" s="1"/>
  <c r="O1545" i="9"/>
  <c r="N1545" i="9" s="1"/>
  <c r="O1546" i="9"/>
  <c r="N1546" i="9" s="1"/>
  <c r="N1547" i="9"/>
  <c r="O1547" i="9"/>
  <c r="R1547" i="9" s="1"/>
  <c r="S1547" i="9" s="1"/>
  <c r="O1548" i="9"/>
  <c r="N1548" i="9" s="1"/>
  <c r="O1549" i="9"/>
  <c r="N1549" i="9" s="1"/>
  <c r="O1550" i="9"/>
  <c r="N1550" i="9" s="1"/>
  <c r="O1551" i="9"/>
  <c r="N1551" i="9" s="1"/>
  <c r="O1552" i="9"/>
  <c r="N1552" i="9" s="1"/>
  <c r="O1553" i="9"/>
  <c r="N1553" i="9" s="1"/>
  <c r="O1554" i="9"/>
  <c r="N1554" i="9" s="1"/>
  <c r="O1555" i="9"/>
  <c r="N1555" i="9" s="1"/>
  <c r="O1556" i="9"/>
  <c r="N1556" i="9" s="1"/>
  <c r="O1557" i="9"/>
  <c r="N1557" i="9" s="1"/>
  <c r="O1558" i="9"/>
  <c r="N1558" i="9" s="1"/>
  <c r="O1559" i="9"/>
  <c r="N1559" i="9" s="1"/>
  <c r="O1560" i="9"/>
  <c r="N1560" i="9" s="1"/>
  <c r="O1561" i="9"/>
  <c r="N1561" i="9" s="1"/>
  <c r="O1562" i="9"/>
  <c r="N1562" i="9" s="1"/>
  <c r="O1563" i="9"/>
  <c r="N1563" i="9" s="1"/>
  <c r="O1564" i="9"/>
  <c r="N1564" i="9" s="1"/>
  <c r="O1565" i="9"/>
  <c r="N1565" i="9" s="1"/>
  <c r="O1566" i="9"/>
  <c r="N1566" i="9" s="1"/>
  <c r="O1567" i="9"/>
  <c r="N1567" i="9" s="1"/>
  <c r="O1568" i="9"/>
  <c r="N1568" i="9" s="1"/>
  <c r="N1569" i="9"/>
  <c r="O1569" i="9"/>
  <c r="O1570" i="9"/>
  <c r="N1570" i="9" s="1"/>
  <c r="O1571" i="9"/>
  <c r="N1571" i="9" s="1"/>
  <c r="O1572" i="9"/>
  <c r="N1572" i="9" s="1"/>
  <c r="O1573" i="9"/>
  <c r="N1573" i="9" s="1"/>
  <c r="O1574" i="9"/>
  <c r="N1574" i="9" s="1"/>
  <c r="O1575" i="9"/>
  <c r="N1575" i="9" s="1"/>
  <c r="O1576" i="9"/>
  <c r="N1576" i="9" s="1"/>
  <c r="O1577" i="9"/>
  <c r="N1577" i="9" s="1"/>
  <c r="O1578" i="9"/>
  <c r="N1578" i="9" s="1"/>
  <c r="O1579" i="9"/>
  <c r="N1579" i="9" s="1"/>
  <c r="O1580" i="9"/>
  <c r="N1580" i="9" s="1"/>
  <c r="O1581" i="9"/>
  <c r="N1581" i="9" s="1"/>
  <c r="O1582" i="9"/>
  <c r="N1582" i="9" s="1"/>
  <c r="O1583" i="9"/>
  <c r="N1583" i="9" s="1"/>
  <c r="O1584" i="9"/>
  <c r="N1584" i="9" s="1"/>
  <c r="O1585" i="9"/>
  <c r="N1585" i="9" s="1"/>
  <c r="O1586" i="9"/>
  <c r="N1586" i="9" s="1"/>
  <c r="O1587" i="9"/>
  <c r="N1587" i="9" s="1"/>
  <c r="O1588" i="9"/>
  <c r="N1588" i="9" s="1"/>
  <c r="O1589" i="9"/>
  <c r="N1589" i="9" s="1"/>
  <c r="O1590" i="9"/>
  <c r="N1590" i="9" s="1"/>
  <c r="O1591" i="9"/>
  <c r="N1591" i="9" s="1"/>
  <c r="O1592" i="9"/>
  <c r="N1592" i="9" s="1"/>
  <c r="O1593" i="9"/>
  <c r="N1593" i="9" s="1"/>
  <c r="O1594" i="9"/>
  <c r="N1594" i="9" s="1"/>
  <c r="O1595" i="9"/>
  <c r="N1595" i="9" s="1"/>
  <c r="O1596" i="9"/>
  <c r="N1596" i="9" s="1"/>
  <c r="O1597" i="9"/>
  <c r="N1597" i="9" s="1"/>
  <c r="N1598" i="9"/>
  <c r="O1598" i="9"/>
  <c r="N1599" i="9"/>
  <c r="O1599" i="9"/>
  <c r="O1600" i="9"/>
  <c r="N1600" i="9" s="1"/>
  <c r="O1601" i="9"/>
  <c r="N1601" i="9" s="1"/>
  <c r="O1602" i="9"/>
  <c r="N1602" i="9" s="1"/>
  <c r="O1603" i="9"/>
  <c r="N1603" i="9" s="1"/>
  <c r="O1604" i="9"/>
  <c r="N1604" i="9" s="1"/>
  <c r="O1605" i="9"/>
  <c r="N1605" i="9" s="1"/>
  <c r="O1606" i="9"/>
  <c r="N1606" i="9" s="1"/>
  <c r="O1607" i="9"/>
  <c r="N1607" i="9" s="1"/>
  <c r="O1608" i="9"/>
  <c r="N1608" i="9" s="1"/>
  <c r="O1609" i="9"/>
  <c r="N1609" i="9" s="1"/>
  <c r="O1610" i="9"/>
  <c r="N1610" i="9" s="1"/>
  <c r="O1611" i="9"/>
  <c r="N1611" i="9" s="1"/>
  <c r="O1612" i="9"/>
  <c r="N1612" i="9" s="1"/>
  <c r="O1613" i="9"/>
  <c r="N1613" i="9" s="1"/>
  <c r="N1614" i="9"/>
  <c r="O1614" i="9"/>
  <c r="R1614" i="9" s="1"/>
  <c r="S1614" i="9" s="1"/>
  <c r="O1615" i="9"/>
  <c r="N1615" i="9" s="1"/>
  <c r="O1616" i="9"/>
  <c r="N1616" i="9" s="1"/>
  <c r="O1617" i="9"/>
  <c r="N1617" i="9" s="1"/>
  <c r="O1618" i="9"/>
  <c r="N1618" i="9" s="1"/>
  <c r="O1619" i="9"/>
  <c r="N1619" i="9" s="1"/>
  <c r="O1620" i="9"/>
  <c r="N1620" i="9" s="1"/>
  <c r="O1621" i="9"/>
  <c r="N1621" i="9" s="1"/>
  <c r="O1622" i="9"/>
  <c r="N1622" i="9" s="1"/>
  <c r="O1623" i="9"/>
  <c r="N1623" i="9" s="1"/>
  <c r="O1624" i="9"/>
  <c r="N1624" i="9" s="1"/>
  <c r="O1625" i="9"/>
  <c r="N1625" i="9" s="1"/>
  <c r="O1626" i="9"/>
  <c r="N1626" i="9" s="1"/>
  <c r="O1627" i="9"/>
  <c r="N1627" i="9" s="1"/>
  <c r="O1628" i="9"/>
  <c r="N1628" i="9" s="1"/>
  <c r="N1629" i="9"/>
  <c r="O1629" i="9"/>
  <c r="O1630" i="9"/>
  <c r="N1630" i="9" s="1"/>
  <c r="O1631" i="9"/>
  <c r="N1631" i="9" s="1"/>
  <c r="O1632" i="9"/>
  <c r="N1632" i="9" s="1"/>
  <c r="O1633" i="9"/>
  <c r="N1633" i="9" s="1"/>
  <c r="O1634" i="9"/>
  <c r="N1634" i="9" s="1"/>
  <c r="O1635" i="9"/>
  <c r="N1635" i="9" s="1"/>
  <c r="O1636" i="9"/>
  <c r="N1636" i="9" s="1"/>
  <c r="O1637" i="9"/>
  <c r="N1637" i="9" s="1"/>
  <c r="O1638" i="9"/>
  <c r="N1638" i="9" s="1"/>
  <c r="O1639" i="9"/>
  <c r="N1639" i="9" s="1"/>
  <c r="O1640" i="9"/>
  <c r="N1640" i="9" s="1"/>
  <c r="O1641" i="9"/>
  <c r="N1641" i="9" s="1"/>
  <c r="O1642" i="9"/>
  <c r="N1642" i="9" s="1"/>
  <c r="O1643" i="9"/>
  <c r="N1643" i="9" s="1"/>
  <c r="O1644" i="9"/>
  <c r="N1644" i="9" s="1"/>
  <c r="N1645" i="9"/>
  <c r="O1645" i="9"/>
  <c r="R1645" i="9" s="1"/>
  <c r="S1645" i="9" s="1"/>
  <c r="O1646" i="9"/>
  <c r="N1646" i="9" s="1"/>
  <c r="O1647" i="9"/>
  <c r="N1647" i="9" s="1"/>
  <c r="O1648" i="9"/>
  <c r="N1648" i="9" s="1"/>
  <c r="O1649" i="9"/>
  <c r="N1649" i="9" s="1"/>
  <c r="O1650" i="9"/>
  <c r="N1650" i="9" s="1"/>
  <c r="O1651" i="9"/>
  <c r="N1651" i="9" s="1"/>
  <c r="O1652" i="9"/>
  <c r="N1652" i="9" s="1"/>
  <c r="N1653" i="9"/>
  <c r="O1653" i="9"/>
  <c r="R1653" i="9" s="1"/>
  <c r="S1653" i="9" s="1"/>
  <c r="O1654" i="9"/>
  <c r="N1654" i="9" s="1"/>
  <c r="O1655" i="9"/>
  <c r="N1655" i="9" s="1"/>
  <c r="O1656" i="9"/>
  <c r="N1656" i="9" s="1"/>
  <c r="O1657" i="9"/>
  <c r="N1657" i="9" s="1"/>
  <c r="O1658" i="9"/>
  <c r="N1658" i="9" s="1"/>
  <c r="O1659" i="9"/>
  <c r="N1659" i="9" s="1"/>
  <c r="N1660" i="9"/>
  <c r="O1660" i="9"/>
  <c r="O1661" i="9"/>
  <c r="N1661" i="9" s="1"/>
  <c r="O1662" i="9"/>
  <c r="N1662" i="9" s="1"/>
  <c r="O1663" i="9"/>
  <c r="N1663" i="9" s="1"/>
  <c r="O1664" i="9"/>
  <c r="N1664" i="9" s="1"/>
  <c r="O1665" i="9"/>
  <c r="N1665" i="9" s="1"/>
  <c r="O1666" i="9"/>
  <c r="N1666" i="9" s="1"/>
  <c r="O1667" i="9"/>
  <c r="N1667" i="9" s="1"/>
  <c r="O1668" i="9"/>
  <c r="N1668" i="9" s="1"/>
  <c r="O1669" i="9"/>
  <c r="N1669" i="9" s="1"/>
  <c r="O1670" i="9"/>
  <c r="N1670" i="9" s="1"/>
  <c r="O1671" i="9"/>
  <c r="N1671" i="9" s="1"/>
  <c r="O1672" i="9"/>
  <c r="N1672" i="9" s="1"/>
  <c r="O1673" i="9"/>
  <c r="N1673" i="9" s="1"/>
  <c r="N1674" i="9"/>
  <c r="O1674" i="9"/>
  <c r="R1674" i="9" s="1"/>
  <c r="S1674" i="9" s="1"/>
  <c r="O1675" i="9"/>
  <c r="N1675" i="9" s="1"/>
  <c r="O1676" i="9"/>
  <c r="N1676" i="9" s="1"/>
  <c r="O1677" i="9"/>
  <c r="N1677" i="9" s="1"/>
  <c r="O1678" i="9"/>
  <c r="N1678" i="9" s="1"/>
  <c r="O1679" i="9"/>
  <c r="N1679" i="9" s="1"/>
  <c r="O1680" i="9"/>
  <c r="N1680" i="9" s="1"/>
  <c r="O1681" i="9"/>
  <c r="N1681" i="9" s="1"/>
  <c r="N1682" i="9"/>
  <c r="O1682" i="9"/>
  <c r="R1682" i="9" s="1"/>
  <c r="S1682" i="9" s="1"/>
  <c r="O1683" i="9"/>
  <c r="N1683" i="9" s="1"/>
  <c r="O1684" i="9"/>
  <c r="N1684" i="9" s="1"/>
  <c r="O1685" i="9"/>
  <c r="N1685" i="9" s="1"/>
  <c r="N1686" i="9"/>
  <c r="O1686" i="9"/>
  <c r="N1687" i="9"/>
  <c r="O1687" i="9"/>
  <c r="N1688" i="9"/>
  <c r="O1688" i="9"/>
  <c r="N1689" i="9"/>
  <c r="O1689" i="9"/>
  <c r="N1690" i="9"/>
  <c r="O1690" i="9"/>
  <c r="N1691" i="9"/>
  <c r="O1691" i="9"/>
  <c r="N1692" i="9"/>
  <c r="O1692" i="9"/>
  <c r="N1693" i="9"/>
  <c r="O1693" i="9"/>
  <c r="N1694" i="9"/>
  <c r="O1694" i="9"/>
  <c r="N1695" i="9"/>
  <c r="O1695" i="9"/>
  <c r="N1696" i="9"/>
  <c r="O1696" i="9"/>
  <c r="N1697" i="9"/>
  <c r="O1697" i="9"/>
  <c r="N1698" i="9"/>
  <c r="O1698" i="9"/>
  <c r="N1699" i="9"/>
  <c r="O1699" i="9"/>
  <c r="N1700" i="9"/>
  <c r="O1700" i="9"/>
  <c r="N1701" i="9"/>
  <c r="O1701" i="9"/>
  <c r="N1702" i="9"/>
  <c r="O1702" i="9"/>
  <c r="N1703" i="9"/>
  <c r="O1703" i="9"/>
  <c r="N1704" i="9"/>
  <c r="O1704" i="9"/>
  <c r="N1705" i="9"/>
  <c r="O1705" i="9"/>
  <c r="N1706" i="9"/>
  <c r="O1706" i="9"/>
  <c r="N1707" i="9"/>
  <c r="O1707" i="9"/>
  <c r="N1708" i="9"/>
  <c r="O1708" i="9"/>
  <c r="N1709" i="9"/>
  <c r="O1709" i="9"/>
  <c r="N1710" i="9"/>
  <c r="O1710" i="9"/>
  <c r="N1711" i="9"/>
  <c r="O1711" i="9"/>
  <c r="N1712" i="9"/>
  <c r="O1712" i="9"/>
  <c r="N1713" i="9"/>
  <c r="O1713" i="9"/>
  <c r="N1714" i="9"/>
  <c r="O1714" i="9"/>
  <c r="N1715" i="9"/>
  <c r="O1715" i="9"/>
  <c r="N1716" i="9"/>
  <c r="O1716" i="9"/>
  <c r="N1717" i="9"/>
  <c r="O1717" i="9"/>
  <c r="N1718" i="9"/>
  <c r="O1718" i="9"/>
  <c r="N1719" i="9"/>
  <c r="O1719" i="9"/>
  <c r="N1720" i="9"/>
  <c r="O1720" i="9"/>
  <c r="N1721" i="9"/>
  <c r="O1721" i="9"/>
  <c r="N1722" i="9"/>
  <c r="O1722" i="9"/>
  <c r="N1723" i="9"/>
  <c r="O1723" i="9"/>
  <c r="A1510" i="9"/>
  <c r="A1511" i="9"/>
  <c r="A1512" i="9"/>
  <c r="A1513" i="9"/>
  <c r="A1514" i="9"/>
  <c r="A1515" i="9"/>
  <c r="A1516" i="9"/>
  <c r="A1517" i="9"/>
  <c r="A1518" i="9"/>
  <c r="A1519" i="9"/>
  <c r="A1520" i="9"/>
  <c r="A1521" i="9"/>
  <c r="A1522" i="9"/>
  <c r="A1523" i="9"/>
  <c r="A1524" i="9"/>
  <c r="A1525" i="9"/>
  <c r="A1526" i="9"/>
  <c r="A1527" i="9"/>
  <c r="A1528" i="9"/>
  <c r="A1529" i="9"/>
  <c r="A1530" i="9"/>
  <c r="A1531" i="9"/>
  <c r="A1532" i="9"/>
  <c r="A1533" i="9"/>
  <c r="A1534" i="9"/>
  <c r="A1535" i="9"/>
  <c r="A1536" i="9"/>
  <c r="A1537" i="9"/>
  <c r="A1538" i="9"/>
  <c r="A1539" i="9"/>
  <c r="A1540" i="9"/>
  <c r="A1541" i="9"/>
  <c r="A1542" i="9"/>
  <c r="A1543" i="9"/>
  <c r="A1544" i="9"/>
  <c r="A1545" i="9"/>
  <c r="A1546" i="9"/>
  <c r="A1547" i="9"/>
  <c r="A1548" i="9"/>
  <c r="A1549" i="9"/>
  <c r="A1550" i="9"/>
  <c r="A1551" i="9"/>
  <c r="A1552" i="9"/>
  <c r="A1553" i="9"/>
  <c r="A1554" i="9"/>
  <c r="A1555" i="9"/>
  <c r="A1556" i="9"/>
  <c r="A1557" i="9"/>
  <c r="A1558" i="9"/>
  <c r="A1559" i="9"/>
  <c r="A1560" i="9"/>
  <c r="A1561" i="9"/>
  <c r="A1562" i="9"/>
  <c r="A1563" i="9"/>
  <c r="A1564" i="9"/>
  <c r="A1565" i="9"/>
  <c r="A1566" i="9"/>
  <c r="A1567" i="9"/>
  <c r="A1568" i="9"/>
  <c r="A1569" i="9"/>
  <c r="A1570" i="9"/>
  <c r="A1571" i="9"/>
  <c r="A1572" i="9"/>
  <c r="A1573" i="9"/>
  <c r="A1574" i="9"/>
  <c r="A1575" i="9"/>
  <c r="A1576" i="9"/>
  <c r="A1577" i="9"/>
  <c r="A1578" i="9"/>
  <c r="A1579" i="9"/>
  <c r="A1580" i="9"/>
  <c r="A1581" i="9"/>
  <c r="A1582" i="9"/>
  <c r="A1583" i="9"/>
  <c r="A1584" i="9"/>
  <c r="A1585" i="9"/>
  <c r="A1586" i="9"/>
  <c r="A1587" i="9"/>
  <c r="A1588" i="9"/>
  <c r="A1589" i="9"/>
  <c r="A1590" i="9"/>
  <c r="A1591" i="9"/>
  <c r="A1592" i="9"/>
  <c r="A1593" i="9"/>
  <c r="A1594" i="9"/>
  <c r="A1595" i="9"/>
  <c r="A1596" i="9"/>
  <c r="A1597" i="9"/>
  <c r="A1598" i="9"/>
  <c r="A1599" i="9"/>
  <c r="A1600" i="9"/>
  <c r="A1601" i="9"/>
  <c r="A1602" i="9"/>
  <c r="A1603" i="9"/>
  <c r="A1604" i="9"/>
  <c r="A1605" i="9"/>
  <c r="A1606" i="9"/>
  <c r="A1607" i="9"/>
  <c r="A1608" i="9"/>
  <c r="A1609" i="9"/>
  <c r="A1610" i="9"/>
  <c r="A1611" i="9"/>
  <c r="A1612" i="9"/>
  <c r="A1613" i="9"/>
  <c r="A1614" i="9"/>
  <c r="A1615" i="9"/>
  <c r="A1616" i="9"/>
  <c r="A1617" i="9"/>
  <c r="A1618" i="9"/>
  <c r="A1619" i="9"/>
  <c r="A1620" i="9"/>
  <c r="A1621" i="9"/>
  <c r="A1622" i="9"/>
  <c r="A1623" i="9"/>
  <c r="A1624" i="9"/>
  <c r="A1625" i="9"/>
  <c r="A1626" i="9"/>
  <c r="A1627" i="9"/>
  <c r="A1628" i="9"/>
  <c r="A1629" i="9"/>
  <c r="A1630" i="9"/>
  <c r="A1631" i="9"/>
  <c r="A1632" i="9"/>
  <c r="A1633" i="9"/>
  <c r="A1634" i="9"/>
  <c r="A1635" i="9"/>
  <c r="A1636" i="9"/>
  <c r="A1637" i="9"/>
  <c r="A1638" i="9"/>
  <c r="A1639" i="9"/>
  <c r="A1640" i="9"/>
  <c r="A1641" i="9"/>
  <c r="A1642" i="9"/>
  <c r="A1643" i="9"/>
  <c r="A1644" i="9"/>
  <c r="A1645" i="9"/>
  <c r="A1646" i="9"/>
  <c r="A1647" i="9"/>
  <c r="A1648" i="9"/>
  <c r="A1649" i="9"/>
  <c r="A1650" i="9"/>
  <c r="A1651" i="9"/>
  <c r="A1652" i="9"/>
  <c r="A1653" i="9"/>
  <c r="A1654" i="9"/>
  <c r="A1655" i="9"/>
  <c r="A1656" i="9"/>
  <c r="A1657" i="9"/>
  <c r="A1658" i="9"/>
  <c r="A1659" i="9"/>
  <c r="A1660" i="9"/>
  <c r="A1661" i="9"/>
  <c r="A1662" i="9"/>
  <c r="A1663" i="9"/>
  <c r="A1664" i="9"/>
  <c r="A1665" i="9"/>
  <c r="A1666" i="9"/>
  <c r="A1667" i="9"/>
  <c r="A1668" i="9"/>
  <c r="A1669" i="9"/>
  <c r="A1670" i="9"/>
  <c r="A1671" i="9"/>
  <c r="A1672" i="9"/>
  <c r="A1673" i="9"/>
  <c r="A1674" i="9"/>
  <c r="A1675" i="9"/>
  <c r="A1676" i="9"/>
  <c r="A1677" i="9"/>
  <c r="A1678" i="9"/>
  <c r="A1679" i="9"/>
  <c r="A1680" i="9"/>
  <c r="A1681" i="9"/>
  <c r="A1682" i="9"/>
  <c r="A1683" i="9"/>
  <c r="A1684" i="9"/>
  <c r="A1685" i="9"/>
  <c r="A1686" i="9"/>
  <c r="A1687" i="9"/>
  <c r="A1688" i="9"/>
  <c r="A1689" i="9"/>
  <c r="A1690" i="9"/>
  <c r="A1691" i="9"/>
  <c r="A1692" i="9"/>
  <c r="A1693" i="9"/>
  <c r="A1694" i="9"/>
  <c r="A1695" i="9"/>
  <c r="A1696" i="9"/>
  <c r="A1697" i="9"/>
  <c r="A1698" i="9"/>
  <c r="A1699" i="9"/>
  <c r="A1700" i="9"/>
  <c r="A1701" i="9"/>
  <c r="A1702" i="9"/>
  <c r="A1703" i="9"/>
  <c r="A1704" i="9"/>
  <c r="A1705" i="9"/>
  <c r="A1706" i="9"/>
  <c r="A1707" i="9"/>
  <c r="A1708" i="9"/>
  <c r="A1709" i="9"/>
  <c r="A1710" i="9"/>
  <c r="A1711" i="9"/>
  <c r="A1712" i="9"/>
  <c r="A1713" i="9"/>
  <c r="A1714" i="9"/>
  <c r="A1715" i="9"/>
  <c r="A1716" i="9"/>
  <c r="A1717" i="9"/>
  <c r="A1718" i="9"/>
  <c r="A1719" i="9"/>
  <c r="A1720" i="9"/>
  <c r="A1721" i="9"/>
  <c r="A1722" i="9"/>
  <c r="A1723" i="9"/>
  <c r="R850" i="9" l="1"/>
  <c r="S850" i="9" s="1"/>
  <c r="T850" i="9"/>
  <c r="U850" i="9"/>
  <c r="V850" i="9"/>
  <c r="AB850" i="9"/>
  <c r="AC850" i="9"/>
  <c r="AD850" i="9"/>
  <c r="AE850" i="9"/>
  <c r="R851" i="9"/>
  <c r="S851" i="9" s="1"/>
  <c r="T851" i="9"/>
  <c r="U851" i="9"/>
  <c r="V851" i="9"/>
  <c r="AB851" i="9"/>
  <c r="AC851" i="9"/>
  <c r="AD851" i="9"/>
  <c r="AE851" i="9"/>
  <c r="R852" i="9"/>
  <c r="S852" i="9" s="1"/>
  <c r="T852" i="9"/>
  <c r="U852" i="9"/>
  <c r="V852" i="9"/>
  <c r="AB852" i="9"/>
  <c r="AC852" i="9"/>
  <c r="AD852" i="9"/>
  <c r="AE852" i="9"/>
  <c r="R853" i="9"/>
  <c r="S853" i="9" s="1"/>
  <c r="T853" i="9"/>
  <c r="U853" i="9"/>
  <c r="V853" i="9"/>
  <c r="AB853" i="9"/>
  <c r="AC853" i="9"/>
  <c r="AD853" i="9"/>
  <c r="AE853" i="9"/>
  <c r="R854" i="9"/>
  <c r="S854" i="9" s="1"/>
  <c r="T854" i="9"/>
  <c r="U854" i="9"/>
  <c r="V854" i="9"/>
  <c r="AB854" i="9"/>
  <c r="AC854" i="9"/>
  <c r="AD854" i="9"/>
  <c r="AE854" i="9"/>
  <c r="R855" i="9"/>
  <c r="S855" i="9" s="1"/>
  <c r="T855" i="9"/>
  <c r="U855" i="9"/>
  <c r="V855" i="9"/>
  <c r="AB855" i="9"/>
  <c r="AC855" i="9"/>
  <c r="AD855" i="9"/>
  <c r="AE855" i="9"/>
  <c r="R856" i="9"/>
  <c r="S856" i="9" s="1"/>
  <c r="T856" i="9"/>
  <c r="U856" i="9"/>
  <c r="V856" i="9"/>
  <c r="AB856" i="9"/>
  <c r="AC856" i="9"/>
  <c r="AD856" i="9"/>
  <c r="AE856" i="9"/>
  <c r="R857" i="9"/>
  <c r="S857" i="9" s="1"/>
  <c r="T857" i="9"/>
  <c r="U857" i="9"/>
  <c r="V857" i="9"/>
  <c r="AB857" i="9"/>
  <c r="AC857" i="9"/>
  <c r="AD857" i="9"/>
  <c r="AE857" i="9"/>
  <c r="R858" i="9"/>
  <c r="S858" i="9" s="1"/>
  <c r="T858" i="9"/>
  <c r="U858" i="9"/>
  <c r="V858" i="9"/>
  <c r="AB858" i="9"/>
  <c r="AC858" i="9"/>
  <c r="AD858" i="9"/>
  <c r="AE858" i="9"/>
  <c r="R859" i="9"/>
  <c r="S859" i="9" s="1"/>
  <c r="T859" i="9"/>
  <c r="U859" i="9"/>
  <c r="V859" i="9"/>
  <c r="AB859" i="9"/>
  <c r="AC859" i="9"/>
  <c r="AD859" i="9"/>
  <c r="AE859" i="9"/>
  <c r="R860" i="9"/>
  <c r="S860" i="9" s="1"/>
  <c r="T860" i="9"/>
  <c r="U860" i="9"/>
  <c r="V860" i="9"/>
  <c r="AB860" i="9"/>
  <c r="AC860" i="9"/>
  <c r="AD860" i="9"/>
  <c r="AE860" i="9"/>
  <c r="R861" i="9"/>
  <c r="S861" i="9" s="1"/>
  <c r="T861" i="9"/>
  <c r="U861" i="9"/>
  <c r="V861" i="9"/>
  <c r="AB861" i="9"/>
  <c r="AC861" i="9"/>
  <c r="AD861" i="9"/>
  <c r="AE861" i="9"/>
  <c r="R862" i="9"/>
  <c r="S862" i="9" s="1"/>
  <c r="T862" i="9"/>
  <c r="U862" i="9"/>
  <c r="V862" i="9"/>
  <c r="AB862" i="9"/>
  <c r="AC862" i="9"/>
  <c r="AD862" i="9"/>
  <c r="AE862" i="9"/>
  <c r="R863" i="9"/>
  <c r="S863" i="9" s="1"/>
  <c r="T863" i="9"/>
  <c r="U863" i="9"/>
  <c r="V863" i="9"/>
  <c r="AB863" i="9"/>
  <c r="AC863" i="9"/>
  <c r="AD863" i="9"/>
  <c r="AE863" i="9"/>
  <c r="R864" i="9"/>
  <c r="S864" i="9" s="1"/>
  <c r="T864" i="9"/>
  <c r="U864" i="9"/>
  <c r="V864" i="9"/>
  <c r="AB864" i="9"/>
  <c r="AC864" i="9"/>
  <c r="AD864" i="9"/>
  <c r="AE864" i="9"/>
  <c r="R865" i="9"/>
  <c r="S865" i="9" s="1"/>
  <c r="T865" i="9"/>
  <c r="U865" i="9"/>
  <c r="V865" i="9"/>
  <c r="AB865" i="9"/>
  <c r="AC865" i="9"/>
  <c r="AD865" i="9"/>
  <c r="AE865" i="9"/>
  <c r="R866" i="9"/>
  <c r="S866" i="9" s="1"/>
  <c r="T866" i="9"/>
  <c r="U866" i="9"/>
  <c r="V866" i="9"/>
  <c r="AB866" i="9"/>
  <c r="AC866" i="9"/>
  <c r="AD866" i="9"/>
  <c r="AE866" i="9"/>
  <c r="R867" i="9"/>
  <c r="S867" i="9" s="1"/>
  <c r="T867" i="9"/>
  <c r="U867" i="9"/>
  <c r="V867" i="9"/>
  <c r="AB867" i="9"/>
  <c r="AC867" i="9"/>
  <c r="AD867" i="9"/>
  <c r="AE867" i="9"/>
  <c r="R868" i="9"/>
  <c r="S868" i="9" s="1"/>
  <c r="T868" i="9"/>
  <c r="U868" i="9"/>
  <c r="V868" i="9"/>
  <c r="AB868" i="9"/>
  <c r="AC868" i="9"/>
  <c r="AD868" i="9"/>
  <c r="AE868" i="9"/>
  <c r="R869" i="9"/>
  <c r="S869" i="9" s="1"/>
  <c r="T869" i="9"/>
  <c r="U869" i="9"/>
  <c r="V869" i="9"/>
  <c r="AB869" i="9"/>
  <c r="AC869" i="9"/>
  <c r="AD869" i="9"/>
  <c r="AE869" i="9"/>
  <c r="R870" i="9"/>
  <c r="S870" i="9" s="1"/>
  <c r="T870" i="9"/>
  <c r="U870" i="9"/>
  <c r="V870" i="9"/>
  <c r="AB870" i="9"/>
  <c r="AC870" i="9"/>
  <c r="AD870" i="9"/>
  <c r="AE870" i="9"/>
  <c r="O850" i="9"/>
  <c r="N850" i="9" s="1"/>
  <c r="O851" i="9"/>
  <c r="N851" i="9" s="1"/>
  <c r="O852" i="9"/>
  <c r="N852" i="9" s="1"/>
  <c r="O853" i="9"/>
  <c r="N853" i="9" s="1"/>
  <c r="O854" i="9"/>
  <c r="N854" i="9" s="1"/>
  <c r="O855" i="9"/>
  <c r="N855" i="9" s="1"/>
  <c r="O856" i="9"/>
  <c r="N856" i="9" s="1"/>
  <c r="O857" i="9"/>
  <c r="N857" i="9" s="1"/>
  <c r="O858" i="9"/>
  <c r="N858" i="9" s="1"/>
  <c r="O859" i="9"/>
  <c r="N859" i="9" s="1"/>
  <c r="O860" i="9"/>
  <c r="N860" i="9" s="1"/>
  <c r="O861" i="9"/>
  <c r="N861" i="9" s="1"/>
  <c r="O862" i="9"/>
  <c r="N862" i="9" s="1"/>
  <c r="O863" i="9"/>
  <c r="N863" i="9" s="1"/>
  <c r="O864" i="9"/>
  <c r="N864" i="9" s="1"/>
  <c r="N865" i="9"/>
  <c r="O865" i="9"/>
  <c r="N866" i="9"/>
  <c r="O866" i="9"/>
  <c r="N867" i="9"/>
  <c r="O867" i="9"/>
  <c r="N868" i="9"/>
  <c r="O868" i="9"/>
  <c r="N869" i="9"/>
  <c r="O869" i="9"/>
  <c r="N870" i="9"/>
  <c r="O870" i="9"/>
  <c r="A850" i="9"/>
  <c r="A851" i="9"/>
  <c r="A852" i="9"/>
  <c r="A853" i="9"/>
  <c r="A854" i="9"/>
  <c r="A855" i="9"/>
  <c r="A856" i="9"/>
  <c r="A857" i="9"/>
  <c r="A858" i="9"/>
  <c r="A859" i="9"/>
  <c r="A860" i="9"/>
  <c r="A861" i="9"/>
  <c r="A862" i="9"/>
  <c r="A863" i="9"/>
  <c r="A864" i="9"/>
  <c r="A865" i="9"/>
  <c r="A866" i="9"/>
  <c r="A867" i="9"/>
  <c r="A868" i="9"/>
  <c r="A869" i="9"/>
  <c r="A870" i="9"/>
  <c r="R62" i="9" l="1"/>
  <c r="S62" i="9" s="1"/>
  <c r="T62" i="9"/>
  <c r="U62" i="9"/>
  <c r="V62" i="9"/>
  <c r="AB62" i="9"/>
  <c r="AC62" i="9"/>
  <c r="AD62" i="9"/>
  <c r="AE62" i="9"/>
  <c r="R63" i="9"/>
  <c r="S63" i="9" s="1"/>
  <c r="T63" i="9"/>
  <c r="U63" i="9"/>
  <c r="V63" i="9"/>
  <c r="AB63" i="9"/>
  <c r="AC63" i="9"/>
  <c r="AD63" i="9"/>
  <c r="AE63" i="9"/>
  <c r="R64" i="9"/>
  <c r="S64" i="9" s="1"/>
  <c r="T64" i="9"/>
  <c r="U64" i="9"/>
  <c r="V64" i="9"/>
  <c r="AB64" i="9"/>
  <c r="AC64" i="9"/>
  <c r="AD64" i="9"/>
  <c r="AE64" i="9"/>
  <c r="R65" i="9"/>
  <c r="S65" i="9" s="1"/>
  <c r="T65" i="9"/>
  <c r="U65" i="9"/>
  <c r="V65" i="9"/>
  <c r="AB65" i="9"/>
  <c r="AC65" i="9"/>
  <c r="AD65" i="9"/>
  <c r="AE65" i="9"/>
  <c r="R66" i="9"/>
  <c r="S66" i="9" s="1"/>
  <c r="T66" i="9"/>
  <c r="U66" i="9"/>
  <c r="V66" i="9"/>
  <c r="AB66" i="9"/>
  <c r="AC66" i="9"/>
  <c r="AD66" i="9"/>
  <c r="AE66" i="9"/>
  <c r="R67" i="9"/>
  <c r="S67" i="9" s="1"/>
  <c r="T67" i="9"/>
  <c r="U67" i="9"/>
  <c r="V67" i="9"/>
  <c r="AB67" i="9"/>
  <c r="AC67" i="9"/>
  <c r="AD67" i="9"/>
  <c r="AE67" i="9"/>
  <c r="R68" i="9"/>
  <c r="S68" i="9" s="1"/>
  <c r="T68" i="9"/>
  <c r="U68" i="9"/>
  <c r="V68" i="9"/>
  <c r="AB68" i="9"/>
  <c r="AC68" i="9"/>
  <c r="AD68" i="9"/>
  <c r="AE68" i="9"/>
  <c r="R69" i="9"/>
  <c r="S69" i="9" s="1"/>
  <c r="T69" i="9"/>
  <c r="U69" i="9"/>
  <c r="V69" i="9"/>
  <c r="AB69" i="9"/>
  <c r="AC69" i="9"/>
  <c r="AD69" i="9"/>
  <c r="AE69" i="9"/>
  <c r="R70" i="9"/>
  <c r="S70" i="9" s="1"/>
  <c r="T70" i="9"/>
  <c r="U70" i="9"/>
  <c r="V70" i="9"/>
  <c r="AB70" i="9"/>
  <c r="AC70" i="9"/>
  <c r="AD70" i="9"/>
  <c r="AE70" i="9"/>
  <c r="R71" i="9"/>
  <c r="S71" i="9" s="1"/>
  <c r="T71" i="9"/>
  <c r="U71" i="9"/>
  <c r="V71" i="9"/>
  <c r="AB71" i="9"/>
  <c r="AC71" i="9"/>
  <c r="AD71" i="9"/>
  <c r="AE71" i="9"/>
  <c r="R72" i="9"/>
  <c r="S72" i="9" s="1"/>
  <c r="T72" i="9"/>
  <c r="U72" i="9"/>
  <c r="V72" i="9"/>
  <c r="AB72" i="9"/>
  <c r="AC72" i="9"/>
  <c r="AD72" i="9"/>
  <c r="AE72" i="9"/>
  <c r="R73" i="9"/>
  <c r="S73" i="9" s="1"/>
  <c r="T73" i="9"/>
  <c r="U73" i="9"/>
  <c r="V73" i="9"/>
  <c r="AB73" i="9"/>
  <c r="AC73" i="9"/>
  <c r="AD73" i="9"/>
  <c r="AE73" i="9"/>
  <c r="R74" i="9"/>
  <c r="S74" i="9" s="1"/>
  <c r="T74" i="9"/>
  <c r="U74" i="9"/>
  <c r="V74" i="9"/>
  <c r="AB74" i="9"/>
  <c r="AC74" i="9"/>
  <c r="AD74" i="9"/>
  <c r="AE74" i="9"/>
  <c r="R75" i="9"/>
  <c r="S75" i="9" s="1"/>
  <c r="T75" i="9"/>
  <c r="U75" i="9"/>
  <c r="V75" i="9"/>
  <c r="AB75" i="9"/>
  <c r="AC75" i="9"/>
  <c r="AD75" i="9"/>
  <c r="AE75" i="9"/>
  <c r="R76" i="9"/>
  <c r="S76" i="9" s="1"/>
  <c r="T76" i="9"/>
  <c r="U76" i="9"/>
  <c r="V76" i="9"/>
  <c r="AB76" i="9"/>
  <c r="AC76" i="9"/>
  <c r="AD76" i="9"/>
  <c r="AE76" i="9"/>
  <c r="R77" i="9"/>
  <c r="S77" i="9" s="1"/>
  <c r="T77" i="9"/>
  <c r="U77" i="9"/>
  <c r="V77" i="9"/>
  <c r="AB77" i="9"/>
  <c r="AC77" i="9"/>
  <c r="AD77" i="9"/>
  <c r="AE77" i="9"/>
  <c r="R78" i="9"/>
  <c r="S78" i="9" s="1"/>
  <c r="T78" i="9"/>
  <c r="U78" i="9"/>
  <c r="V78" i="9"/>
  <c r="AB78" i="9"/>
  <c r="AC78" i="9"/>
  <c r="AD78" i="9"/>
  <c r="AE78" i="9"/>
  <c r="R79" i="9"/>
  <c r="S79" i="9" s="1"/>
  <c r="T79" i="9"/>
  <c r="U79" i="9"/>
  <c r="V79" i="9"/>
  <c r="AB79" i="9"/>
  <c r="AC79" i="9"/>
  <c r="AD79" i="9"/>
  <c r="AE79" i="9"/>
  <c r="R80" i="9"/>
  <c r="S80" i="9" s="1"/>
  <c r="T80" i="9"/>
  <c r="U80" i="9"/>
  <c r="V80" i="9"/>
  <c r="AB80" i="9"/>
  <c r="AC80" i="9"/>
  <c r="AD80" i="9"/>
  <c r="AE80" i="9"/>
  <c r="R81" i="9"/>
  <c r="S81" i="9" s="1"/>
  <c r="T81" i="9"/>
  <c r="U81" i="9"/>
  <c r="V81" i="9"/>
  <c r="AB81" i="9"/>
  <c r="AC81" i="9"/>
  <c r="AD81" i="9"/>
  <c r="AE81" i="9"/>
  <c r="R82" i="9"/>
  <c r="S82" i="9" s="1"/>
  <c r="T82" i="9"/>
  <c r="U82" i="9"/>
  <c r="V82" i="9"/>
  <c r="AB82" i="9"/>
  <c r="AC82" i="9"/>
  <c r="AD82" i="9"/>
  <c r="AE82" i="9"/>
  <c r="O62" i="9"/>
  <c r="N62" i="9" s="1"/>
  <c r="O63" i="9"/>
  <c r="N63" i="9" s="1"/>
  <c r="O64" i="9"/>
  <c r="N64" i="9" s="1"/>
  <c r="N65" i="9"/>
  <c r="O65" i="9"/>
  <c r="O66" i="9"/>
  <c r="N66" i="9" s="1"/>
  <c r="O67" i="9"/>
  <c r="N67" i="9" s="1"/>
  <c r="O68" i="9"/>
  <c r="N68" i="9" s="1"/>
  <c r="O69" i="9"/>
  <c r="N69" i="9" s="1"/>
  <c r="O70" i="9"/>
  <c r="N70" i="9" s="1"/>
  <c r="O71" i="9"/>
  <c r="N71" i="9" s="1"/>
  <c r="O72" i="9"/>
  <c r="N72" i="9" s="1"/>
  <c r="O73" i="9"/>
  <c r="N73" i="9" s="1"/>
  <c r="O74" i="9"/>
  <c r="N74" i="9" s="1"/>
  <c r="O75" i="9"/>
  <c r="N75" i="9" s="1"/>
  <c r="O76" i="9"/>
  <c r="N76" i="9" s="1"/>
  <c r="N77" i="9"/>
  <c r="O77" i="9"/>
  <c r="N78" i="9"/>
  <c r="O78" i="9"/>
  <c r="N79" i="9"/>
  <c r="O79" i="9"/>
  <c r="N80" i="9"/>
  <c r="O80" i="9"/>
  <c r="N81" i="9"/>
  <c r="O81" i="9"/>
  <c r="N82" i="9"/>
  <c r="O82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R352" i="9" l="1"/>
  <c r="S352" i="9" s="1"/>
  <c r="T352" i="9"/>
  <c r="U352" i="9"/>
  <c r="V352" i="9"/>
  <c r="AB352" i="9"/>
  <c r="AC352" i="9"/>
  <c r="AD352" i="9"/>
  <c r="AE352" i="9"/>
  <c r="R612" i="9"/>
  <c r="S612" i="9" s="1"/>
  <c r="T612" i="9"/>
  <c r="U612" i="9"/>
  <c r="V612" i="9"/>
  <c r="AB612" i="9"/>
  <c r="AC612" i="9"/>
  <c r="AD612" i="9"/>
  <c r="AE612" i="9"/>
  <c r="R613" i="9"/>
  <c r="S613" i="9" s="1"/>
  <c r="T613" i="9"/>
  <c r="U613" i="9"/>
  <c r="V613" i="9"/>
  <c r="AB613" i="9"/>
  <c r="AC613" i="9"/>
  <c r="AD613" i="9"/>
  <c r="AE613" i="9"/>
  <c r="R614" i="9"/>
  <c r="S614" i="9" s="1"/>
  <c r="T614" i="9"/>
  <c r="U614" i="9"/>
  <c r="V614" i="9"/>
  <c r="AB614" i="9"/>
  <c r="AC614" i="9"/>
  <c r="AD614" i="9"/>
  <c r="AE614" i="9"/>
  <c r="R615" i="9"/>
  <c r="S615" i="9" s="1"/>
  <c r="T615" i="9"/>
  <c r="U615" i="9"/>
  <c r="V615" i="9"/>
  <c r="AB615" i="9"/>
  <c r="AC615" i="9"/>
  <c r="AD615" i="9"/>
  <c r="AE615" i="9"/>
  <c r="R616" i="9"/>
  <c r="S616" i="9" s="1"/>
  <c r="T616" i="9"/>
  <c r="U616" i="9"/>
  <c r="V616" i="9"/>
  <c r="AB616" i="9"/>
  <c r="AC616" i="9"/>
  <c r="AD616" i="9"/>
  <c r="AE616" i="9"/>
  <c r="R617" i="9"/>
  <c r="S617" i="9" s="1"/>
  <c r="T617" i="9"/>
  <c r="U617" i="9"/>
  <c r="V617" i="9"/>
  <c r="AB617" i="9"/>
  <c r="AC617" i="9"/>
  <c r="AD617" i="9"/>
  <c r="AE617" i="9"/>
  <c r="R618" i="9"/>
  <c r="S618" i="9" s="1"/>
  <c r="T618" i="9"/>
  <c r="U618" i="9"/>
  <c r="V618" i="9"/>
  <c r="AB618" i="9"/>
  <c r="AC618" i="9"/>
  <c r="AD618" i="9"/>
  <c r="AE618" i="9"/>
  <c r="R619" i="9"/>
  <c r="S619" i="9" s="1"/>
  <c r="T619" i="9"/>
  <c r="U619" i="9"/>
  <c r="V619" i="9"/>
  <c r="AB619" i="9"/>
  <c r="AC619" i="9"/>
  <c r="AD619" i="9"/>
  <c r="AE619" i="9"/>
  <c r="R620" i="9"/>
  <c r="S620" i="9" s="1"/>
  <c r="T620" i="9"/>
  <c r="U620" i="9"/>
  <c r="V620" i="9"/>
  <c r="AB620" i="9"/>
  <c r="AC620" i="9"/>
  <c r="AD620" i="9"/>
  <c r="AE620" i="9"/>
  <c r="R621" i="9"/>
  <c r="S621" i="9" s="1"/>
  <c r="T621" i="9"/>
  <c r="U621" i="9"/>
  <c r="V621" i="9"/>
  <c r="AB621" i="9"/>
  <c r="AC621" i="9"/>
  <c r="AD621" i="9"/>
  <c r="AE621" i="9"/>
  <c r="R622" i="9"/>
  <c r="S622" i="9" s="1"/>
  <c r="T622" i="9"/>
  <c r="U622" i="9"/>
  <c r="V622" i="9"/>
  <c r="AB622" i="9"/>
  <c r="AC622" i="9"/>
  <c r="AD622" i="9"/>
  <c r="AE622" i="9"/>
  <c r="R623" i="9"/>
  <c r="S623" i="9" s="1"/>
  <c r="T623" i="9"/>
  <c r="U623" i="9"/>
  <c r="V623" i="9"/>
  <c r="AB623" i="9"/>
  <c r="AC623" i="9"/>
  <c r="AD623" i="9"/>
  <c r="AE623" i="9"/>
  <c r="T624" i="9"/>
  <c r="U624" i="9"/>
  <c r="V624" i="9"/>
  <c r="AB624" i="9"/>
  <c r="AC624" i="9"/>
  <c r="AD624" i="9"/>
  <c r="AE624" i="9"/>
  <c r="R625" i="9"/>
  <c r="S625" i="9" s="1"/>
  <c r="T625" i="9"/>
  <c r="U625" i="9"/>
  <c r="V625" i="9"/>
  <c r="AB625" i="9"/>
  <c r="AC625" i="9"/>
  <c r="AD625" i="9"/>
  <c r="AE625" i="9"/>
  <c r="R626" i="9"/>
  <c r="S626" i="9" s="1"/>
  <c r="T626" i="9"/>
  <c r="U626" i="9"/>
  <c r="V626" i="9"/>
  <c r="AB626" i="9"/>
  <c r="AC626" i="9"/>
  <c r="AD626" i="9"/>
  <c r="AE626" i="9"/>
  <c r="R627" i="9"/>
  <c r="S627" i="9" s="1"/>
  <c r="T627" i="9"/>
  <c r="U627" i="9"/>
  <c r="V627" i="9"/>
  <c r="AB627" i="9"/>
  <c r="AC627" i="9"/>
  <c r="AD627" i="9"/>
  <c r="AE627" i="9"/>
  <c r="R628" i="9"/>
  <c r="S628" i="9" s="1"/>
  <c r="T628" i="9"/>
  <c r="U628" i="9"/>
  <c r="V628" i="9"/>
  <c r="AB628" i="9"/>
  <c r="AC628" i="9"/>
  <c r="AD628" i="9"/>
  <c r="AE628" i="9"/>
  <c r="R357" i="9"/>
  <c r="S357" i="9" s="1"/>
  <c r="T357" i="9"/>
  <c r="U357" i="9"/>
  <c r="V357" i="9"/>
  <c r="AB357" i="9"/>
  <c r="AC357" i="9"/>
  <c r="AD357" i="9"/>
  <c r="AE357" i="9"/>
  <c r="R629" i="9"/>
  <c r="S629" i="9" s="1"/>
  <c r="T629" i="9"/>
  <c r="U629" i="9"/>
  <c r="V629" i="9"/>
  <c r="AB629" i="9"/>
  <c r="AC629" i="9"/>
  <c r="AD629" i="9"/>
  <c r="AE629" i="9"/>
  <c r="T630" i="9"/>
  <c r="U630" i="9"/>
  <c r="V630" i="9"/>
  <c r="AB630" i="9"/>
  <c r="AC630" i="9"/>
  <c r="AD630" i="9"/>
  <c r="AE630" i="9"/>
  <c r="R631" i="9"/>
  <c r="S631" i="9" s="1"/>
  <c r="T631" i="9"/>
  <c r="U631" i="9"/>
  <c r="V631" i="9"/>
  <c r="AB631" i="9"/>
  <c r="AC631" i="9"/>
  <c r="AD631" i="9"/>
  <c r="AE631" i="9"/>
  <c r="R632" i="9"/>
  <c r="S632" i="9" s="1"/>
  <c r="T632" i="9"/>
  <c r="U632" i="9"/>
  <c r="V632" i="9"/>
  <c r="AB632" i="9"/>
  <c r="AC632" i="9"/>
  <c r="AD632" i="9"/>
  <c r="AE632" i="9"/>
  <c r="R633" i="9"/>
  <c r="S633" i="9" s="1"/>
  <c r="T633" i="9"/>
  <c r="U633" i="9"/>
  <c r="V633" i="9"/>
  <c r="AB633" i="9"/>
  <c r="AC633" i="9"/>
  <c r="AD633" i="9"/>
  <c r="AE633" i="9"/>
  <c r="R360" i="9"/>
  <c r="S360" i="9" s="1"/>
  <c r="T360" i="9"/>
  <c r="U360" i="9"/>
  <c r="V360" i="9"/>
  <c r="AB360" i="9"/>
  <c r="AC360" i="9"/>
  <c r="AD360" i="9"/>
  <c r="AE360" i="9"/>
  <c r="R634" i="9"/>
  <c r="S634" i="9" s="1"/>
  <c r="T634" i="9"/>
  <c r="U634" i="9"/>
  <c r="V634" i="9"/>
  <c r="AB634" i="9"/>
  <c r="AC634" i="9"/>
  <c r="AD634" i="9"/>
  <c r="AE634" i="9"/>
  <c r="R635" i="9"/>
  <c r="S635" i="9" s="1"/>
  <c r="T635" i="9"/>
  <c r="U635" i="9"/>
  <c r="V635" i="9"/>
  <c r="AB635" i="9"/>
  <c r="AC635" i="9"/>
  <c r="AD635" i="9"/>
  <c r="AE635" i="9"/>
  <c r="R636" i="9"/>
  <c r="S636" i="9" s="1"/>
  <c r="T636" i="9"/>
  <c r="U636" i="9"/>
  <c r="V636" i="9"/>
  <c r="AB636" i="9"/>
  <c r="AC636" i="9"/>
  <c r="AD636" i="9"/>
  <c r="AE636" i="9"/>
  <c r="R637" i="9"/>
  <c r="S637" i="9" s="1"/>
  <c r="T637" i="9"/>
  <c r="U637" i="9"/>
  <c r="V637" i="9"/>
  <c r="AB637" i="9"/>
  <c r="AC637" i="9"/>
  <c r="AD637" i="9"/>
  <c r="AE637" i="9"/>
  <c r="R638" i="9"/>
  <c r="S638" i="9" s="1"/>
  <c r="T638" i="9"/>
  <c r="U638" i="9"/>
  <c r="V638" i="9"/>
  <c r="AB638" i="9"/>
  <c r="AC638" i="9"/>
  <c r="AD638" i="9"/>
  <c r="AE638" i="9"/>
  <c r="R639" i="9"/>
  <c r="S639" i="9" s="1"/>
  <c r="T639" i="9"/>
  <c r="U639" i="9"/>
  <c r="V639" i="9"/>
  <c r="AB639" i="9"/>
  <c r="AC639" i="9"/>
  <c r="AD639" i="9"/>
  <c r="AE639" i="9"/>
  <c r="R640" i="9"/>
  <c r="S640" i="9" s="1"/>
  <c r="T640" i="9"/>
  <c r="U640" i="9"/>
  <c r="V640" i="9"/>
  <c r="AB640" i="9"/>
  <c r="AC640" i="9"/>
  <c r="AD640" i="9"/>
  <c r="AE640" i="9"/>
  <c r="R641" i="9"/>
  <c r="S641" i="9" s="1"/>
  <c r="T641" i="9"/>
  <c r="U641" i="9"/>
  <c r="V641" i="9"/>
  <c r="AB641" i="9"/>
  <c r="AC641" i="9"/>
  <c r="AD641" i="9"/>
  <c r="AE641" i="9"/>
  <c r="R642" i="9"/>
  <c r="S642" i="9" s="1"/>
  <c r="T642" i="9"/>
  <c r="U642" i="9"/>
  <c r="V642" i="9"/>
  <c r="AB642" i="9"/>
  <c r="AC642" i="9"/>
  <c r="AD642" i="9"/>
  <c r="AE642" i="9"/>
  <c r="R643" i="9"/>
  <c r="S643" i="9" s="1"/>
  <c r="T643" i="9"/>
  <c r="U643" i="9"/>
  <c r="V643" i="9"/>
  <c r="AB643" i="9"/>
  <c r="AC643" i="9"/>
  <c r="AD643" i="9"/>
  <c r="AE643" i="9"/>
  <c r="R644" i="9"/>
  <c r="S644" i="9" s="1"/>
  <c r="T644" i="9"/>
  <c r="U644" i="9"/>
  <c r="V644" i="9"/>
  <c r="AB644" i="9"/>
  <c r="AC644" i="9"/>
  <c r="AD644" i="9"/>
  <c r="AE644" i="9"/>
  <c r="R645" i="9"/>
  <c r="S645" i="9" s="1"/>
  <c r="T645" i="9"/>
  <c r="U645" i="9"/>
  <c r="V645" i="9"/>
  <c r="AB645" i="9"/>
  <c r="AC645" i="9"/>
  <c r="AD645" i="9"/>
  <c r="AE645" i="9"/>
  <c r="R646" i="9"/>
  <c r="S646" i="9" s="1"/>
  <c r="T646" i="9"/>
  <c r="U646" i="9"/>
  <c r="V646" i="9"/>
  <c r="AB646" i="9"/>
  <c r="AC646" i="9"/>
  <c r="AD646" i="9"/>
  <c r="AE646" i="9"/>
  <c r="R647" i="9"/>
  <c r="S647" i="9" s="1"/>
  <c r="T647" i="9"/>
  <c r="U647" i="9"/>
  <c r="V647" i="9"/>
  <c r="AB647" i="9"/>
  <c r="AC647" i="9"/>
  <c r="AD647" i="9"/>
  <c r="AE647" i="9"/>
  <c r="R648" i="9"/>
  <c r="S648" i="9" s="1"/>
  <c r="T648" i="9"/>
  <c r="U648" i="9"/>
  <c r="V648" i="9"/>
  <c r="AB648" i="9"/>
  <c r="AC648" i="9"/>
  <c r="AD648" i="9"/>
  <c r="AE648" i="9"/>
  <c r="R649" i="9"/>
  <c r="S649" i="9" s="1"/>
  <c r="T649" i="9"/>
  <c r="U649" i="9"/>
  <c r="V649" i="9"/>
  <c r="AB649" i="9"/>
  <c r="AC649" i="9"/>
  <c r="AD649" i="9"/>
  <c r="AE649" i="9"/>
  <c r="R650" i="9"/>
  <c r="S650" i="9" s="1"/>
  <c r="T650" i="9"/>
  <c r="U650" i="9"/>
  <c r="V650" i="9"/>
  <c r="AB650" i="9"/>
  <c r="AC650" i="9"/>
  <c r="AD650" i="9"/>
  <c r="AE650" i="9"/>
  <c r="R651" i="9"/>
  <c r="S651" i="9" s="1"/>
  <c r="T651" i="9"/>
  <c r="U651" i="9"/>
  <c r="V651" i="9"/>
  <c r="AB651" i="9"/>
  <c r="AC651" i="9"/>
  <c r="AD651" i="9"/>
  <c r="AE651" i="9"/>
  <c r="R652" i="9"/>
  <c r="S652" i="9" s="1"/>
  <c r="T652" i="9"/>
  <c r="U652" i="9"/>
  <c r="V652" i="9"/>
  <c r="AB652" i="9"/>
  <c r="AC652" i="9"/>
  <c r="AD652" i="9"/>
  <c r="AE652" i="9"/>
  <c r="R364" i="9"/>
  <c r="S364" i="9" s="1"/>
  <c r="T364" i="9"/>
  <c r="U364" i="9"/>
  <c r="V364" i="9"/>
  <c r="AB364" i="9"/>
  <c r="AC364" i="9"/>
  <c r="AD364" i="9"/>
  <c r="AE364" i="9"/>
  <c r="R653" i="9"/>
  <c r="S653" i="9" s="1"/>
  <c r="T653" i="9"/>
  <c r="U653" i="9"/>
  <c r="V653" i="9"/>
  <c r="AB653" i="9"/>
  <c r="AC653" i="9"/>
  <c r="AD653" i="9"/>
  <c r="AE653" i="9"/>
  <c r="R654" i="9"/>
  <c r="S654" i="9" s="1"/>
  <c r="T654" i="9"/>
  <c r="U654" i="9"/>
  <c r="V654" i="9"/>
  <c r="AB654" i="9"/>
  <c r="AC654" i="9"/>
  <c r="AD654" i="9"/>
  <c r="AE654" i="9"/>
  <c r="R655" i="9"/>
  <c r="S655" i="9" s="1"/>
  <c r="T655" i="9"/>
  <c r="U655" i="9"/>
  <c r="V655" i="9"/>
  <c r="AB655" i="9"/>
  <c r="AC655" i="9"/>
  <c r="AD655" i="9"/>
  <c r="AE655" i="9"/>
  <c r="R656" i="9"/>
  <c r="S656" i="9" s="1"/>
  <c r="T656" i="9"/>
  <c r="U656" i="9"/>
  <c r="V656" i="9"/>
  <c r="AB656" i="9"/>
  <c r="AC656" i="9"/>
  <c r="AD656" i="9"/>
  <c r="AE656" i="9"/>
  <c r="R657" i="9"/>
  <c r="S657" i="9" s="1"/>
  <c r="T657" i="9"/>
  <c r="U657" i="9"/>
  <c r="V657" i="9"/>
  <c r="AB657" i="9"/>
  <c r="AC657" i="9"/>
  <c r="AD657" i="9"/>
  <c r="AE657" i="9"/>
  <c r="R658" i="9"/>
  <c r="S658" i="9" s="1"/>
  <c r="T658" i="9"/>
  <c r="U658" i="9"/>
  <c r="V658" i="9"/>
  <c r="AB658" i="9"/>
  <c r="AC658" i="9"/>
  <c r="AD658" i="9"/>
  <c r="AE658" i="9"/>
  <c r="R659" i="9"/>
  <c r="S659" i="9" s="1"/>
  <c r="T659" i="9"/>
  <c r="U659" i="9"/>
  <c r="V659" i="9"/>
  <c r="AB659" i="9"/>
  <c r="AC659" i="9"/>
  <c r="AD659" i="9"/>
  <c r="AE659" i="9"/>
  <c r="R660" i="9"/>
  <c r="S660" i="9" s="1"/>
  <c r="T660" i="9"/>
  <c r="U660" i="9"/>
  <c r="V660" i="9"/>
  <c r="AB660" i="9"/>
  <c r="AC660" i="9"/>
  <c r="AD660" i="9"/>
  <c r="AE660" i="9"/>
  <c r="R661" i="9"/>
  <c r="S661" i="9" s="1"/>
  <c r="T661" i="9"/>
  <c r="U661" i="9"/>
  <c r="V661" i="9"/>
  <c r="AB661" i="9"/>
  <c r="AC661" i="9"/>
  <c r="AD661" i="9"/>
  <c r="AE661" i="9"/>
  <c r="R662" i="9"/>
  <c r="S662" i="9" s="1"/>
  <c r="T662" i="9"/>
  <c r="U662" i="9"/>
  <c r="V662" i="9"/>
  <c r="AB662" i="9"/>
  <c r="AC662" i="9"/>
  <c r="AD662" i="9"/>
  <c r="AE662" i="9"/>
  <c r="R663" i="9"/>
  <c r="S663" i="9" s="1"/>
  <c r="T663" i="9"/>
  <c r="U663" i="9"/>
  <c r="V663" i="9"/>
  <c r="AB663" i="9"/>
  <c r="AC663" i="9"/>
  <c r="AD663" i="9"/>
  <c r="AE663" i="9"/>
  <c r="R368" i="9"/>
  <c r="S368" i="9" s="1"/>
  <c r="T368" i="9"/>
  <c r="U368" i="9"/>
  <c r="V368" i="9"/>
  <c r="AB368" i="9"/>
  <c r="AC368" i="9"/>
  <c r="AD368" i="9"/>
  <c r="AE368" i="9"/>
  <c r="R664" i="9"/>
  <c r="S664" i="9" s="1"/>
  <c r="T664" i="9"/>
  <c r="U664" i="9"/>
  <c r="V664" i="9"/>
  <c r="AB664" i="9"/>
  <c r="AC664" i="9"/>
  <c r="AD664" i="9"/>
  <c r="AE664" i="9"/>
  <c r="T665" i="9"/>
  <c r="U665" i="9"/>
  <c r="V665" i="9"/>
  <c r="AB665" i="9"/>
  <c r="AC665" i="9"/>
  <c r="AD665" i="9"/>
  <c r="AE665" i="9"/>
  <c r="R666" i="9"/>
  <c r="S666" i="9" s="1"/>
  <c r="T666" i="9"/>
  <c r="U666" i="9"/>
  <c r="V666" i="9"/>
  <c r="AB666" i="9"/>
  <c r="AC666" i="9"/>
  <c r="AD666" i="9"/>
  <c r="AE666" i="9"/>
  <c r="R372" i="9"/>
  <c r="S372" i="9" s="1"/>
  <c r="T372" i="9"/>
  <c r="U372" i="9"/>
  <c r="V372" i="9"/>
  <c r="AB372" i="9"/>
  <c r="AC372" i="9"/>
  <c r="AD372" i="9"/>
  <c r="AE372" i="9"/>
  <c r="R667" i="9"/>
  <c r="S667" i="9" s="1"/>
  <c r="T667" i="9"/>
  <c r="U667" i="9"/>
  <c r="V667" i="9"/>
  <c r="AB667" i="9"/>
  <c r="AC667" i="9"/>
  <c r="AD667" i="9"/>
  <c r="AE667" i="9"/>
  <c r="R668" i="9"/>
  <c r="S668" i="9" s="1"/>
  <c r="T668" i="9"/>
  <c r="U668" i="9"/>
  <c r="V668" i="9"/>
  <c r="AB668" i="9"/>
  <c r="AC668" i="9"/>
  <c r="AD668" i="9"/>
  <c r="AE668" i="9"/>
  <c r="R669" i="9"/>
  <c r="S669" i="9" s="1"/>
  <c r="T669" i="9"/>
  <c r="U669" i="9"/>
  <c r="V669" i="9"/>
  <c r="AB669" i="9"/>
  <c r="AC669" i="9"/>
  <c r="AD669" i="9"/>
  <c r="AE669" i="9"/>
  <c r="R670" i="9"/>
  <c r="S670" i="9" s="1"/>
  <c r="T670" i="9"/>
  <c r="U670" i="9"/>
  <c r="V670" i="9"/>
  <c r="AB670" i="9"/>
  <c r="AC670" i="9"/>
  <c r="AD670" i="9"/>
  <c r="AE670" i="9"/>
  <c r="R671" i="9"/>
  <c r="S671" i="9" s="1"/>
  <c r="T671" i="9"/>
  <c r="U671" i="9"/>
  <c r="V671" i="9"/>
  <c r="AB671" i="9"/>
  <c r="AC671" i="9"/>
  <c r="AD671" i="9"/>
  <c r="AE671" i="9"/>
  <c r="R672" i="9"/>
  <c r="S672" i="9" s="1"/>
  <c r="T672" i="9"/>
  <c r="U672" i="9"/>
  <c r="V672" i="9"/>
  <c r="AB672" i="9"/>
  <c r="AC672" i="9"/>
  <c r="AD672" i="9"/>
  <c r="AE672" i="9"/>
  <c r="R673" i="9"/>
  <c r="S673" i="9" s="1"/>
  <c r="T673" i="9"/>
  <c r="U673" i="9"/>
  <c r="V673" i="9"/>
  <c r="AB673" i="9"/>
  <c r="AC673" i="9"/>
  <c r="AD673" i="9"/>
  <c r="AE673" i="9"/>
  <c r="R674" i="9"/>
  <c r="S674" i="9" s="1"/>
  <c r="T674" i="9"/>
  <c r="U674" i="9"/>
  <c r="V674" i="9"/>
  <c r="AB674" i="9"/>
  <c r="AC674" i="9"/>
  <c r="AD674" i="9"/>
  <c r="AE674" i="9"/>
  <c r="R675" i="9"/>
  <c r="S675" i="9" s="1"/>
  <c r="T675" i="9"/>
  <c r="U675" i="9"/>
  <c r="V675" i="9"/>
  <c r="AB675" i="9"/>
  <c r="AC675" i="9"/>
  <c r="AD675" i="9"/>
  <c r="AE675" i="9"/>
  <c r="R676" i="9"/>
  <c r="S676" i="9" s="1"/>
  <c r="T676" i="9"/>
  <c r="U676" i="9"/>
  <c r="V676" i="9"/>
  <c r="AB676" i="9"/>
  <c r="AC676" i="9"/>
  <c r="AD676" i="9"/>
  <c r="AE676" i="9"/>
  <c r="R677" i="9"/>
  <c r="S677" i="9" s="1"/>
  <c r="T677" i="9"/>
  <c r="U677" i="9"/>
  <c r="V677" i="9"/>
  <c r="AB677" i="9"/>
  <c r="AC677" i="9"/>
  <c r="AD677" i="9"/>
  <c r="AE677" i="9"/>
  <c r="R376" i="9"/>
  <c r="S376" i="9" s="1"/>
  <c r="T376" i="9"/>
  <c r="U376" i="9"/>
  <c r="V376" i="9"/>
  <c r="AB376" i="9"/>
  <c r="AC376" i="9"/>
  <c r="AD376" i="9"/>
  <c r="AE376" i="9"/>
  <c r="R678" i="9"/>
  <c r="S678" i="9" s="1"/>
  <c r="T678" i="9"/>
  <c r="U678" i="9"/>
  <c r="V678" i="9"/>
  <c r="AB678" i="9"/>
  <c r="AC678" i="9"/>
  <c r="AD678" i="9"/>
  <c r="AE678" i="9"/>
  <c r="R679" i="9"/>
  <c r="S679" i="9" s="1"/>
  <c r="T679" i="9"/>
  <c r="U679" i="9"/>
  <c r="V679" i="9"/>
  <c r="AB679" i="9"/>
  <c r="AC679" i="9"/>
  <c r="AD679" i="9"/>
  <c r="AE679" i="9"/>
  <c r="R680" i="9"/>
  <c r="S680" i="9" s="1"/>
  <c r="T680" i="9"/>
  <c r="U680" i="9"/>
  <c r="V680" i="9"/>
  <c r="AB680" i="9"/>
  <c r="AC680" i="9"/>
  <c r="AD680" i="9"/>
  <c r="AE680" i="9"/>
  <c r="R681" i="9"/>
  <c r="S681" i="9" s="1"/>
  <c r="T681" i="9"/>
  <c r="U681" i="9"/>
  <c r="V681" i="9"/>
  <c r="AB681" i="9"/>
  <c r="AC681" i="9"/>
  <c r="AD681" i="9"/>
  <c r="AE681" i="9"/>
  <c r="R682" i="9"/>
  <c r="S682" i="9" s="1"/>
  <c r="T682" i="9"/>
  <c r="U682" i="9"/>
  <c r="V682" i="9"/>
  <c r="AB682" i="9"/>
  <c r="AC682" i="9"/>
  <c r="AD682" i="9"/>
  <c r="AE682" i="9"/>
  <c r="R683" i="9"/>
  <c r="S683" i="9" s="1"/>
  <c r="T683" i="9"/>
  <c r="U683" i="9"/>
  <c r="V683" i="9"/>
  <c r="AB683" i="9"/>
  <c r="AC683" i="9"/>
  <c r="AD683" i="9"/>
  <c r="AE683" i="9"/>
  <c r="R684" i="9"/>
  <c r="S684" i="9" s="1"/>
  <c r="T684" i="9"/>
  <c r="U684" i="9"/>
  <c r="V684" i="9"/>
  <c r="AB684" i="9"/>
  <c r="AC684" i="9"/>
  <c r="AD684" i="9"/>
  <c r="AE684" i="9"/>
  <c r="R685" i="9"/>
  <c r="S685" i="9" s="1"/>
  <c r="T685" i="9"/>
  <c r="U685" i="9"/>
  <c r="V685" i="9"/>
  <c r="AB685" i="9"/>
  <c r="AC685" i="9"/>
  <c r="AD685" i="9"/>
  <c r="AE685" i="9"/>
  <c r="R686" i="9"/>
  <c r="S686" i="9" s="1"/>
  <c r="T686" i="9"/>
  <c r="U686" i="9"/>
  <c r="V686" i="9"/>
  <c r="AB686" i="9"/>
  <c r="AC686" i="9"/>
  <c r="AD686" i="9"/>
  <c r="AE686" i="9"/>
  <c r="R687" i="9"/>
  <c r="S687" i="9" s="1"/>
  <c r="T687" i="9"/>
  <c r="U687" i="9"/>
  <c r="V687" i="9"/>
  <c r="AB687" i="9"/>
  <c r="AC687" i="9"/>
  <c r="AD687" i="9"/>
  <c r="AE687" i="9"/>
  <c r="R688" i="9"/>
  <c r="S688" i="9" s="1"/>
  <c r="T688" i="9"/>
  <c r="U688" i="9"/>
  <c r="V688" i="9"/>
  <c r="AB688" i="9"/>
  <c r="AC688" i="9"/>
  <c r="AD688" i="9"/>
  <c r="AE688" i="9"/>
  <c r="O352" i="9"/>
  <c r="N352" i="9" s="1"/>
  <c r="O612" i="9"/>
  <c r="N612" i="9" s="1"/>
  <c r="O613" i="9"/>
  <c r="N613" i="9" s="1"/>
  <c r="O614" i="9"/>
  <c r="N614" i="9" s="1"/>
  <c r="O615" i="9"/>
  <c r="N615" i="9" s="1"/>
  <c r="O616" i="9"/>
  <c r="N616" i="9" s="1"/>
  <c r="O617" i="9"/>
  <c r="N617" i="9" s="1"/>
  <c r="O618" i="9"/>
  <c r="N618" i="9" s="1"/>
  <c r="O619" i="9"/>
  <c r="N619" i="9" s="1"/>
  <c r="O620" i="9"/>
  <c r="N620" i="9" s="1"/>
  <c r="O621" i="9"/>
  <c r="N621" i="9" s="1"/>
  <c r="O622" i="9"/>
  <c r="N622" i="9" s="1"/>
  <c r="O623" i="9"/>
  <c r="N623" i="9" s="1"/>
  <c r="N624" i="9"/>
  <c r="O624" i="9"/>
  <c r="R624" i="9" s="1"/>
  <c r="S624" i="9" s="1"/>
  <c r="O625" i="9"/>
  <c r="N625" i="9" s="1"/>
  <c r="O626" i="9"/>
  <c r="N626" i="9" s="1"/>
  <c r="O627" i="9"/>
  <c r="N627" i="9" s="1"/>
  <c r="O628" i="9"/>
  <c r="N628" i="9" s="1"/>
  <c r="O357" i="9"/>
  <c r="N357" i="9" s="1"/>
  <c r="O629" i="9"/>
  <c r="N629" i="9" s="1"/>
  <c r="N630" i="9"/>
  <c r="O630" i="9"/>
  <c r="R630" i="9" s="1"/>
  <c r="S630" i="9" s="1"/>
  <c r="O631" i="9"/>
  <c r="N631" i="9" s="1"/>
  <c r="O632" i="9"/>
  <c r="N632" i="9" s="1"/>
  <c r="O633" i="9"/>
  <c r="N633" i="9" s="1"/>
  <c r="O360" i="9"/>
  <c r="N360" i="9" s="1"/>
  <c r="O634" i="9"/>
  <c r="N634" i="9" s="1"/>
  <c r="O635" i="9"/>
  <c r="N635" i="9" s="1"/>
  <c r="O636" i="9"/>
  <c r="N636" i="9" s="1"/>
  <c r="O637" i="9"/>
  <c r="N637" i="9" s="1"/>
  <c r="O638" i="9"/>
  <c r="N638" i="9" s="1"/>
  <c r="O639" i="9"/>
  <c r="N639" i="9" s="1"/>
  <c r="O640" i="9"/>
  <c r="N640" i="9" s="1"/>
  <c r="O641" i="9"/>
  <c r="N641" i="9" s="1"/>
  <c r="O642" i="9"/>
  <c r="N642" i="9" s="1"/>
  <c r="O643" i="9"/>
  <c r="N643" i="9" s="1"/>
  <c r="O644" i="9"/>
  <c r="N644" i="9" s="1"/>
  <c r="O645" i="9"/>
  <c r="N645" i="9" s="1"/>
  <c r="O646" i="9"/>
  <c r="N646" i="9" s="1"/>
  <c r="O647" i="9"/>
  <c r="N647" i="9" s="1"/>
  <c r="O648" i="9"/>
  <c r="N648" i="9" s="1"/>
  <c r="O649" i="9"/>
  <c r="N649" i="9" s="1"/>
  <c r="O650" i="9"/>
  <c r="N650" i="9" s="1"/>
  <c r="O651" i="9"/>
  <c r="N651" i="9" s="1"/>
  <c r="O652" i="9"/>
  <c r="N652" i="9" s="1"/>
  <c r="O364" i="9"/>
  <c r="N364" i="9" s="1"/>
  <c r="O653" i="9"/>
  <c r="N653" i="9" s="1"/>
  <c r="O654" i="9"/>
  <c r="N654" i="9" s="1"/>
  <c r="O655" i="9"/>
  <c r="N655" i="9" s="1"/>
  <c r="O656" i="9"/>
  <c r="N656" i="9" s="1"/>
  <c r="O657" i="9"/>
  <c r="N657" i="9" s="1"/>
  <c r="O658" i="9"/>
  <c r="N658" i="9" s="1"/>
  <c r="O659" i="9"/>
  <c r="N659" i="9" s="1"/>
  <c r="O660" i="9"/>
  <c r="N660" i="9" s="1"/>
  <c r="O661" i="9"/>
  <c r="N661" i="9" s="1"/>
  <c r="O662" i="9"/>
  <c r="N662" i="9" s="1"/>
  <c r="O663" i="9"/>
  <c r="N663" i="9" s="1"/>
  <c r="O368" i="9"/>
  <c r="N368" i="9" s="1"/>
  <c r="O664" i="9"/>
  <c r="N664" i="9" s="1"/>
  <c r="N665" i="9"/>
  <c r="O665" i="9"/>
  <c r="R665" i="9" s="1"/>
  <c r="S665" i="9" s="1"/>
  <c r="O666" i="9"/>
  <c r="N666" i="9" s="1"/>
  <c r="N372" i="9"/>
  <c r="O372" i="9"/>
  <c r="N667" i="9"/>
  <c r="O667" i="9"/>
  <c r="N668" i="9"/>
  <c r="O668" i="9"/>
  <c r="N669" i="9"/>
  <c r="O669" i="9"/>
  <c r="N670" i="9"/>
  <c r="O670" i="9"/>
  <c r="N671" i="9"/>
  <c r="O671" i="9"/>
  <c r="N672" i="9"/>
  <c r="O672" i="9"/>
  <c r="N673" i="9"/>
  <c r="O673" i="9"/>
  <c r="N674" i="9"/>
  <c r="O674" i="9"/>
  <c r="N675" i="9"/>
  <c r="O675" i="9"/>
  <c r="N676" i="9"/>
  <c r="O676" i="9"/>
  <c r="N677" i="9"/>
  <c r="O677" i="9"/>
  <c r="N376" i="9"/>
  <c r="O376" i="9"/>
  <c r="N678" i="9"/>
  <c r="O678" i="9"/>
  <c r="N679" i="9"/>
  <c r="O679" i="9"/>
  <c r="N680" i="9"/>
  <c r="O680" i="9"/>
  <c r="N681" i="9"/>
  <c r="O681" i="9"/>
  <c r="N682" i="9"/>
  <c r="O682" i="9"/>
  <c r="N683" i="9"/>
  <c r="O683" i="9"/>
  <c r="N684" i="9"/>
  <c r="O684" i="9"/>
  <c r="N685" i="9"/>
  <c r="O685" i="9"/>
  <c r="N686" i="9"/>
  <c r="O686" i="9"/>
  <c r="N687" i="9"/>
  <c r="O687" i="9"/>
  <c r="N688" i="9"/>
  <c r="O688" i="9"/>
  <c r="A352" i="9"/>
  <c r="A612" i="9"/>
  <c r="A613" i="9"/>
  <c r="A614" i="9"/>
  <c r="A615" i="9"/>
  <c r="A616" i="9"/>
  <c r="A617" i="9"/>
  <c r="A618" i="9"/>
  <c r="A619" i="9"/>
  <c r="A620" i="9"/>
  <c r="A621" i="9"/>
  <c r="A622" i="9"/>
  <c r="A623" i="9"/>
  <c r="A624" i="9"/>
  <c r="A625" i="9"/>
  <c r="A626" i="9"/>
  <c r="A627" i="9"/>
  <c r="A628" i="9"/>
  <c r="A357" i="9"/>
  <c r="A629" i="9"/>
  <c r="A630" i="9"/>
  <c r="A631" i="9"/>
  <c r="A632" i="9"/>
  <c r="A633" i="9"/>
  <c r="A360" i="9"/>
  <c r="A634" i="9"/>
  <c r="A635" i="9"/>
  <c r="A636" i="9"/>
  <c r="A637" i="9"/>
  <c r="A638" i="9"/>
  <c r="A639" i="9"/>
  <c r="A640" i="9"/>
  <c r="A641" i="9"/>
  <c r="A642" i="9"/>
  <c r="A643" i="9"/>
  <c r="A644" i="9"/>
  <c r="A645" i="9"/>
  <c r="A646" i="9"/>
  <c r="A647" i="9"/>
  <c r="A648" i="9"/>
  <c r="A649" i="9"/>
  <c r="A650" i="9"/>
  <c r="A651" i="9"/>
  <c r="A652" i="9"/>
  <c r="A364" i="9"/>
  <c r="A653" i="9"/>
  <c r="A654" i="9"/>
  <c r="A655" i="9"/>
  <c r="A656" i="9"/>
  <c r="A657" i="9"/>
  <c r="A658" i="9"/>
  <c r="A659" i="9"/>
  <c r="A660" i="9"/>
  <c r="A661" i="9"/>
  <c r="A662" i="9"/>
  <c r="A663" i="9"/>
  <c r="A368" i="9"/>
  <c r="A664" i="9"/>
  <c r="A665" i="9"/>
  <c r="A666" i="9"/>
  <c r="A372" i="9"/>
  <c r="A667" i="9"/>
  <c r="A668" i="9"/>
  <c r="A669" i="9"/>
  <c r="A670" i="9"/>
  <c r="A671" i="9"/>
  <c r="A672" i="9"/>
  <c r="A673" i="9"/>
  <c r="A674" i="9"/>
  <c r="A675" i="9"/>
  <c r="A676" i="9"/>
  <c r="A677" i="9"/>
  <c r="A376" i="9"/>
  <c r="A678" i="9"/>
  <c r="A679" i="9"/>
  <c r="A680" i="9"/>
  <c r="A681" i="9"/>
  <c r="A682" i="9"/>
  <c r="A683" i="9"/>
  <c r="A684" i="9"/>
  <c r="A685" i="9"/>
  <c r="A686" i="9"/>
  <c r="A687" i="9"/>
  <c r="A688" i="9"/>
  <c r="R5024" i="9" l="1"/>
  <c r="S5024" i="9" s="1"/>
  <c r="T5024" i="9"/>
  <c r="U5024" i="9"/>
  <c r="V5024" i="9"/>
  <c r="AB5024" i="9"/>
  <c r="AC5024" i="9"/>
  <c r="AD5024" i="9"/>
  <c r="AE5024" i="9"/>
  <c r="R5025" i="9"/>
  <c r="S5025" i="9" s="1"/>
  <c r="T5025" i="9"/>
  <c r="U5025" i="9"/>
  <c r="V5025" i="9"/>
  <c r="AB5025" i="9"/>
  <c r="AC5025" i="9"/>
  <c r="AD5025" i="9"/>
  <c r="AE5025" i="9"/>
  <c r="R5026" i="9"/>
  <c r="S5026" i="9" s="1"/>
  <c r="T5026" i="9"/>
  <c r="U5026" i="9"/>
  <c r="V5026" i="9"/>
  <c r="AB5026" i="9"/>
  <c r="AC5026" i="9"/>
  <c r="AD5026" i="9"/>
  <c r="AE5026" i="9"/>
  <c r="R5027" i="9"/>
  <c r="S5027" i="9" s="1"/>
  <c r="T5027" i="9"/>
  <c r="U5027" i="9"/>
  <c r="V5027" i="9"/>
  <c r="AB5027" i="9"/>
  <c r="AC5027" i="9"/>
  <c r="AD5027" i="9"/>
  <c r="AE5027" i="9"/>
  <c r="R5028" i="9"/>
  <c r="S5028" i="9" s="1"/>
  <c r="T5028" i="9"/>
  <c r="U5028" i="9"/>
  <c r="V5028" i="9"/>
  <c r="AB5028" i="9"/>
  <c r="AC5028" i="9"/>
  <c r="AD5028" i="9"/>
  <c r="AE5028" i="9"/>
  <c r="R5029" i="9"/>
  <c r="S5029" i="9" s="1"/>
  <c r="T5029" i="9"/>
  <c r="U5029" i="9"/>
  <c r="V5029" i="9"/>
  <c r="AB5029" i="9"/>
  <c r="AC5029" i="9"/>
  <c r="AD5029" i="9"/>
  <c r="AE5029" i="9"/>
  <c r="R5030" i="9"/>
  <c r="S5030" i="9" s="1"/>
  <c r="T5030" i="9"/>
  <c r="U5030" i="9"/>
  <c r="V5030" i="9"/>
  <c r="AB5030" i="9"/>
  <c r="AC5030" i="9"/>
  <c r="AD5030" i="9"/>
  <c r="AE5030" i="9"/>
  <c r="R5031" i="9"/>
  <c r="S5031" i="9" s="1"/>
  <c r="T5031" i="9"/>
  <c r="U5031" i="9"/>
  <c r="V5031" i="9"/>
  <c r="AB5031" i="9"/>
  <c r="AC5031" i="9"/>
  <c r="AD5031" i="9"/>
  <c r="AE5031" i="9"/>
  <c r="R5032" i="9"/>
  <c r="S5032" i="9" s="1"/>
  <c r="T5032" i="9"/>
  <c r="U5032" i="9"/>
  <c r="V5032" i="9"/>
  <c r="AB5032" i="9"/>
  <c r="AC5032" i="9"/>
  <c r="AD5032" i="9"/>
  <c r="AE5032" i="9"/>
  <c r="R5033" i="9"/>
  <c r="S5033" i="9" s="1"/>
  <c r="T5033" i="9"/>
  <c r="U5033" i="9"/>
  <c r="V5033" i="9"/>
  <c r="AB5033" i="9"/>
  <c r="AC5033" i="9"/>
  <c r="AD5033" i="9"/>
  <c r="AE5033" i="9"/>
  <c r="R5034" i="9"/>
  <c r="S5034" i="9" s="1"/>
  <c r="T5034" i="9"/>
  <c r="U5034" i="9"/>
  <c r="V5034" i="9"/>
  <c r="AB5034" i="9"/>
  <c r="AC5034" i="9"/>
  <c r="AD5034" i="9"/>
  <c r="AE5034" i="9"/>
  <c r="R5035" i="9"/>
  <c r="S5035" i="9" s="1"/>
  <c r="T5035" i="9"/>
  <c r="U5035" i="9"/>
  <c r="V5035" i="9"/>
  <c r="AB5035" i="9"/>
  <c r="AC5035" i="9"/>
  <c r="AD5035" i="9"/>
  <c r="AE5035" i="9"/>
  <c r="R5036" i="9"/>
  <c r="S5036" i="9" s="1"/>
  <c r="T5036" i="9"/>
  <c r="U5036" i="9"/>
  <c r="V5036" i="9"/>
  <c r="AB5036" i="9"/>
  <c r="AC5036" i="9"/>
  <c r="AD5036" i="9"/>
  <c r="AE5036" i="9"/>
  <c r="R5037" i="9"/>
  <c r="S5037" i="9" s="1"/>
  <c r="T5037" i="9"/>
  <c r="U5037" i="9"/>
  <c r="V5037" i="9"/>
  <c r="AB5037" i="9"/>
  <c r="AC5037" i="9"/>
  <c r="AD5037" i="9"/>
  <c r="AE5037" i="9"/>
  <c r="R5038" i="9"/>
  <c r="S5038" i="9" s="1"/>
  <c r="T5038" i="9"/>
  <c r="U5038" i="9"/>
  <c r="V5038" i="9"/>
  <c r="AB5038" i="9"/>
  <c r="AC5038" i="9"/>
  <c r="AD5038" i="9"/>
  <c r="AE5038" i="9"/>
  <c r="R5039" i="9"/>
  <c r="S5039" i="9" s="1"/>
  <c r="T5039" i="9"/>
  <c r="U5039" i="9"/>
  <c r="V5039" i="9"/>
  <c r="AB5039" i="9"/>
  <c r="AC5039" i="9"/>
  <c r="AD5039" i="9"/>
  <c r="AE5039" i="9"/>
  <c r="R5040" i="9"/>
  <c r="S5040" i="9" s="1"/>
  <c r="T5040" i="9"/>
  <c r="U5040" i="9"/>
  <c r="V5040" i="9"/>
  <c r="AB5040" i="9"/>
  <c r="AC5040" i="9"/>
  <c r="AD5040" i="9"/>
  <c r="AE5040" i="9"/>
  <c r="R5041" i="9"/>
  <c r="S5041" i="9" s="1"/>
  <c r="T5041" i="9"/>
  <c r="U5041" i="9"/>
  <c r="V5041" i="9"/>
  <c r="AB5041" i="9"/>
  <c r="AC5041" i="9"/>
  <c r="AD5041" i="9"/>
  <c r="AE5041" i="9"/>
  <c r="R5042" i="9"/>
  <c r="S5042" i="9" s="1"/>
  <c r="T5042" i="9"/>
  <c r="U5042" i="9"/>
  <c r="V5042" i="9"/>
  <c r="AB5042" i="9"/>
  <c r="AC5042" i="9"/>
  <c r="AD5042" i="9"/>
  <c r="AE5042" i="9"/>
  <c r="R5043" i="9"/>
  <c r="S5043" i="9" s="1"/>
  <c r="T5043" i="9"/>
  <c r="U5043" i="9"/>
  <c r="V5043" i="9"/>
  <c r="AB5043" i="9"/>
  <c r="AC5043" i="9"/>
  <c r="AD5043" i="9"/>
  <c r="AE5043" i="9"/>
  <c r="R5044" i="9"/>
  <c r="S5044" i="9" s="1"/>
  <c r="T5044" i="9"/>
  <c r="U5044" i="9"/>
  <c r="V5044" i="9"/>
  <c r="AB5044" i="9"/>
  <c r="AC5044" i="9"/>
  <c r="AD5044" i="9"/>
  <c r="AE5044" i="9"/>
  <c r="R5045" i="9"/>
  <c r="S5045" i="9" s="1"/>
  <c r="T5045" i="9"/>
  <c r="U5045" i="9"/>
  <c r="V5045" i="9"/>
  <c r="AB5045" i="9"/>
  <c r="AC5045" i="9"/>
  <c r="AD5045" i="9"/>
  <c r="AE5045" i="9"/>
  <c r="R5046" i="9"/>
  <c r="S5046" i="9" s="1"/>
  <c r="T5046" i="9"/>
  <c r="U5046" i="9"/>
  <c r="V5046" i="9"/>
  <c r="AB5046" i="9"/>
  <c r="AC5046" i="9"/>
  <c r="AD5046" i="9"/>
  <c r="AE5046" i="9"/>
  <c r="R5047" i="9"/>
  <c r="S5047" i="9" s="1"/>
  <c r="T5047" i="9"/>
  <c r="U5047" i="9"/>
  <c r="V5047" i="9"/>
  <c r="AB5047" i="9"/>
  <c r="AC5047" i="9"/>
  <c r="AD5047" i="9"/>
  <c r="AE5047" i="9"/>
  <c r="R5048" i="9"/>
  <c r="S5048" i="9" s="1"/>
  <c r="T5048" i="9"/>
  <c r="U5048" i="9"/>
  <c r="V5048" i="9"/>
  <c r="AB5048" i="9"/>
  <c r="AC5048" i="9"/>
  <c r="AD5048" i="9"/>
  <c r="AE5048" i="9"/>
  <c r="R5049" i="9"/>
  <c r="S5049" i="9" s="1"/>
  <c r="T5049" i="9"/>
  <c r="U5049" i="9"/>
  <c r="V5049" i="9"/>
  <c r="AB5049" i="9"/>
  <c r="AC5049" i="9"/>
  <c r="AD5049" i="9"/>
  <c r="AE5049" i="9"/>
  <c r="R5050" i="9"/>
  <c r="S5050" i="9" s="1"/>
  <c r="T5050" i="9"/>
  <c r="U5050" i="9"/>
  <c r="V5050" i="9"/>
  <c r="AB5050" i="9"/>
  <c r="AC5050" i="9"/>
  <c r="AD5050" i="9"/>
  <c r="AE5050" i="9"/>
  <c r="R5051" i="9"/>
  <c r="S5051" i="9" s="1"/>
  <c r="T5051" i="9"/>
  <c r="U5051" i="9"/>
  <c r="V5051" i="9"/>
  <c r="AB5051" i="9"/>
  <c r="AC5051" i="9"/>
  <c r="AD5051" i="9"/>
  <c r="AE5051" i="9"/>
  <c r="R5052" i="9"/>
  <c r="S5052" i="9" s="1"/>
  <c r="T5052" i="9"/>
  <c r="U5052" i="9"/>
  <c r="V5052" i="9"/>
  <c r="AB5052" i="9"/>
  <c r="AC5052" i="9"/>
  <c r="AD5052" i="9"/>
  <c r="AE5052" i="9"/>
  <c r="R5053" i="9"/>
  <c r="S5053" i="9" s="1"/>
  <c r="T5053" i="9"/>
  <c r="U5053" i="9"/>
  <c r="V5053" i="9"/>
  <c r="AB5053" i="9"/>
  <c r="AC5053" i="9"/>
  <c r="AD5053" i="9"/>
  <c r="AE5053" i="9"/>
  <c r="R5054" i="9"/>
  <c r="S5054" i="9" s="1"/>
  <c r="T5054" i="9"/>
  <c r="U5054" i="9"/>
  <c r="V5054" i="9"/>
  <c r="AB5054" i="9"/>
  <c r="AC5054" i="9"/>
  <c r="AD5054" i="9"/>
  <c r="AE5054" i="9"/>
  <c r="R5055" i="9"/>
  <c r="S5055" i="9" s="1"/>
  <c r="T5055" i="9"/>
  <c r="U5055" i="9"/>
  <c r="V5055" i="9"/>
  <c r="AB5055" i="9"/>
  <c r="AC5055" i="9"/>
  <c r="AD5055" i="9"/>
  <c r="AE5055" i="9"/>
  <c r="R5056" i="9"/>
  <c r="S5056" i="9" s="1"/>
  <c r="T5056" i="9"/>
  <c r="U5056" i="9"/>
  <c r="V5056" i="9"/>
  <c r="AB5056" i="9"/>
  <c r="AC5056" i="9"/>
  <c r="AD5056" i="9"/>
  <c r="AE5056" i="9"/>
  <c r="R5057" i="9"/>
  <c r="S5057" i="9" s="1"/>
  <c r="T5057" i="9"/>
  <c r="U5057" i="9"/>
  <c r="V5057" i="9"/>
  <c r="AB5057" i="9"/>
  <c r="AC5057" i="9"/>
  <c r="AD5057" i="9"/>
  <c r="AE5057" i="9"/>
  <c r="R5058" i="9"/>
  <c r="S5058" i="9" s="1"/>
  <c r="T5058" i="9"/>
  <c r="U5058" i="9"/>
  <c r="V5058" i="9"/>
  <c r="AB5058" i="9"/>
  <c r="AC5058" i="9"/>
  <c r="AD5058" i="9"/>
  <c r="AE5058" i="9"/>
  <c r="R5059" i="9"/>
  <c r="S5059" i="9" s="1"/>
  <c r="T5059" i="9"/>
  <c r="U5059" i="9"/>
  <c r="V5059" i="9"/>
  <c r="AB5059" i="9"/>
  <c r="AC5059" i="9"/>
  <c r="AD5059" i="9"/>
  <c r="AE5059" i="9"/>
  <c r="R5060" i="9"/>
  <c r="S5060" i="9" s="1"/>
  <c r="T5060" i="9"/>
  <c r="U5060" i="9"/>
  <c r="V5060" i="9"/>
  <c r="AB5060" i="9"/>
  <c r="AC5060" i="9"/>
  <c r="AD5060" i="9"/>
  <c r="AE5060" i="9"/>
  <c r="R5061" i="9"/>
  <c r="S5061" i="9" s="1"/>
  <c r="T5061" i="9"/>
  <c r="U5061" i="9"/>
  <c r="V5061" i="9"/>
  <c r="AB5061" i="9"/>
  <c r="AC5061" i="9"/>
  <c r="AD5061" i="9"/>
  <c r="AE5061" i="9"/>
  <c r="R5062" i="9"/>
  <c r="S5062" i="9" s="1"/>
  <c r="T5062" i="9"/>
  <c r="U5062" i="9"/>
  <c r="V5062" i="9"/>
  <c r="AB5062" i="9"/>
  <c r="AC5062" i="9"/>
  <c r="AD5062" i="9"/>
  <c r="AE5062" i="9"/>
  <c r="R5063" i="9"/>
  <c r="S5063" i="9" s="1"/>
  <c r="T5063" i="9"/>
  <c r="U5063" i="9"/>
  <c r="V5063" i="9"/>
  <c r="AB5063" i="9"/>
  <c r="AC5063" i="9"/>
  <c r="AD5063" i="9"/>
  <c r="AE5063" i="9"/>
  <c r="R5064" i="9"/>
  <c r="S5064" i="9" s="1"/>
  <c r="T5064" i="9"/>
  <c r="U5064" i="9"/>
  <c r="V5064" i="9"/>
  <c r="AB5064" i="9"/>
  <c r="AC5064" i="9"/>
  <c r="AD5064" i="9"/>
  <c r="AE5064" i="9"/>
  <c r="R5065" i="9"/>
  <c r="S5065" i="9" s="1"/>
  <c r="T5065" i="9"/>
  <c r="U5065" i="9"/>
  <c r="V5065" i="9"/>
  <c r="AB5065" i="9"/>
  <c r="AC5065" i="9"/>
  <c r="AD5065" i="9"/>
  <c r="AE5065" i="9"/>
  <c r="R5066" i="9"/>
  <c r="S5066" i="9" s="1"/>
  <c r="T5066" i="9"/>
  <c r="U5066" i="9"/>
  <c r="V5066" i="9"/>
  <c r="AB5066" i="9"/>
  <c r="AC5066" i="9"/>
  <c r="AD5066" i="9"/>
  <c r="AE5066" i="9"/>
  <c r="R5067" i="9"/>
  <c r="S5067" i="9" s="1"/>
  <c r="T5067" i="9"/>
  <c r="U5067" i="9"/>
  <c r="V5067" i="9"/>
  <c r="AB5067" i="9"/>
  <c r="AC5067" i="9"/>
  <c r="AD5067" i="9"/>
  <c r="AE5067" i="9"/>
  <c r="R5068" i="9"/>
  <c r="S5068" i="9" s="1"/>
  <c r="T5068" i="9"/>
  <c r="U5068" i="9"/>
  <c r="V5068" i="9"/>
  <c r="AB5068" i="9"/>
  <c r="AC5068" i="9"/>
  <c r="AD5068" i="9"/>
  <c r="AE5068" i="9"/>
  <c r="R5069" i="9"/>
  <c r="S5069" i="9" s="1"/>
  <c r="T5069" i="9"/>
  <c r="U5069" i="9"/>
  <c r="V5069" i="9"/>
  <c r="AB5069" i="9"/>
  <c r="AC5069" i="9"/>
  <c r="AD5069" i="9"/>
  <c r="AE5069" i="9"/>
  <c r="R5070" i="9"/>
  <c r="S5070" i="9" s="1"/>
  <c r="T5070" i="9"/>
  <c r="U5070" i="9"/>
  <c r="V5070" i="9"/>
  <c r="AB5070" i="9"/>
  <c r="AC5070" i="9"/>
  <c r="AD5070" i="9"/>
  <c r="AE5070" i="9"/>
  <c r="R5071" i="9"/>
  <c r="S5071" i="9" s="1"/>
  <c r="T5071" i="9"/>
  <c r="U5071" i="9"/>
  <c r="V5071" i="9"/>
  <c r="AB5071" i="9"/>
  <c r="AC5071" i="9"/>
  <c r="AD5071" i="9"/>
  <c r="AE5071" i="9"/>
  <c r="R5072" i="9"/>
  <c r="S5072" i="9" s="1"/>
  <c r="T5072" i="9"/>
  <c r="U5072" i="9"/>
  <c r="V5072" i="9"/>
  <c r="AB5072" i="9"/>
  <c r="AC5072" i="9"/>
  <c r="AD5072" i="9"/>
  <c r="AE5072" i="9"/>
  <c r="R5073" i="9"/>
  <c r="S5073" i="9" s="1"/>
  <c r="T5073" i="9"/>
  <c r="U5073" i="9"/>
  <c r="V5073" i="9"/>
  <c r="AB5073" i="9"/>
  <c r="AC5073" i="9"/>
  <c r="AD5073" i="9"/>
  <c r="AE5073" i="9"/>
  <c r="R5074" i="9"/>
  <c r="S5074" i="9" s="1"/>
  <c r="T5074" i="9"/>
  <c r="U5074" i="9"/>
  <c r="V5074" i="9"/>
  <c r="AB5074" i="9"/>
  <c r="AC5074" i="9"/>
  <c r="AD5074" i="9"/>
  <c r="AE5074" i="9"/>
  <c r="R5075" i="9"/>
  <c r="S5075" i="9" s="1"/>
  <c r="T5075" i="9"/>
  <c r="U5075" i="9"/>
  <c r="V5075" i="9"/>
  <c r="AB5075" i="9"/>
  <c r="AC5075" i="9"/>
  <c r="AD5075" i="9"/>
  <c r="AE5075" i="9"/>
  <c r="R5076" i="9"/>
  <c r="S5076" i="9" s="1"/>
  <c r="T5076" i="9"/>
  <c r="U5076" i="9"/>
  <c r="V5076" i="9"/>
  <c r="AB5076" i="9"/>
  <c r="AC5076" i="9"/>
  <c r="AD5076" i="9"/>
  <c r="AE5076" i="9"/>
  <c r="R5077" i="9"/>
  <c r="S5077" i="9" s="1"/>
  <c r="T5077" i="9"/>
  <c r="U5077" i="9"/>
  <c r="V5077" i="9"/>
  <c r="AB5077" i="9"/>
  <c r="AC5077" i="9"/>
  <c r="AD5077" i="9"/>
  <c r="AE5077" i="9"/>
  <c r="R5078" i="9"/>
  <c r="S5078" i="9" s="1"/>
  <c r="T5078" i="9"/>
  <c r="U5078" i="9"/>
  <c r="V5078" i="9"/>
  <c r="AB5078" i="9"/>
  <c r="AC5078" i="9"/>
  <c r="AD5078" i="9"/>
  <c r="AE5078" i="9"/>
  <c r="R5079" i="9"/>
  <c r="S5079" i="9" s="1"/>
  <c r="T5079" i="9"/>
  <c r="U5079" i="9"/>
  <c r="V5079" i="9"/>
  <c r="AB5079" i="9"/>
  <c r="AC5079" i="9"/>
  <c r="AD5079" i="9"/>
  <c r="AE5079" i="9"/>
  <c r="R5080" i="9"/>
  <c r="S5080" i="9" s="1"/>
  <c r="T5080" i="9"/>
  <c r="U5080" i="9"/>
  <c r="V5080" i="9"/>
  <c r="AB5080" i="9"/>
  <c r="AC5080" i="9"/>
  <c r="AD5080" i="9"/>
  <c r="AE5080" i="9"/>
  <c r="R5081" i="9"/>
  <c r="S5081" i="9" s="1"/>
  <c r="T5081" i="9"/>
  <c r="U5081" i="9"/>
  <c r="V5081" i="9"/>
  <c r="AB5081" i="9"/>
  <c r="AC5081" i="9"/>
  <c r="AD5081" i="9"/>
  <c r="AE5081" i="9"/>
  <c r="R5082" i="9"/>
  <c r="S5082" i="9" s="1"/>
  <c r="T5082" i="9"/>
  <c r="U5082" i="9"/>
  <c r="V5082" i="9"/>
  <c r="AB5082" i="9"/>
  <c r="AC5082" i="9"/>
  <c r="AD5082" i="9"/>
  <c r="AE5082" i="9"/>
  <c r="R5083" i="9"/>
  <c r="S5083" i="9" s="1"/>
  <c r="T5083" i="9"/>
  <c r="U5083" i="9"/>
  <c r="V5083" i="9"/>
  <c r="AB5083" i="9"/>
  <c r="AC5083" i="9"/>
  <c r="AD5083" i="9"/>
  <c r="AE5083" i="9"/>
  <c r="R5084" i="9"/>
  <c r="S5084" i="9" s="1"/>
  <c r="T5084" i="9"/>
  <c r="U5084" i="9"/>
  <c r="V5084" i="9"/>
  <c r="AB5084" i="9"/>
  <c r="AC5084" i="9"/>
  <c r="AD5084" i="9"/>
  <c r="AE5084" i="9"/>
  <c r="R5085" i="9"/>
  <c r="S5085" i="9" s="1"/>
  <c r="T5085" i="9"/>
  <c r="U5085" i="9"/>
  <c r="V5085" i="9"/>
  <c r="AB5085" i="9"/>
  <c r="AC5085" i="9"/>
  <c r="AD5085" i="9"/>
  <c r="AE5085" i="9"/>
  <c r="R5086" i="9"/>
  <c r="S5086" i="9" s="1"/>
  <c r="T5086" i="9"/>
  <c r="U5086" i="9"/>
  <c r="V5086" i="9"/>
  <c r="AB5086" i="9"/>
  <c r="AC5086" i="9"/>
  <c r="AD5086" i="9"/>
  <c r="AE5086" i="9"/>
  <c r="R5087" i="9"/>
  <c r="S5087" i="9" s="1"/>
  <c r="T5087" i="9"/>
  <c r="U5087" i="9"/>
  <c r="V5087" i="9"/>
  <c r="AB5087" i="9"/>
  <c r="AC5087" i="9"/>
  <c r="AD5087" i="9"/>
  <c r="AE5087" i="9"/>
  <c r="R5088" i="9"/>
  <c r="S5088" i="9" s="1"/>
  <c r="T5088" i="9"/>
  <c r="U5088" i="9"/>
  <c r="V5088" i="9"/>
  <c r="AB5088" i="9"/>
  <c r="AC5088" i="9"/>
  <c r="AD5088" i="9"/>
  <c r="AE5088" i="9"/>
  <c r="R5089" i="9"/>
  <c r="S5089" i="9" s="1"/>
  <c r="T5089" i="9"/>
  <c r="U5089" i="9"/>
  <c r="V5089" i="9"/>
  <c r="AB5089" i="9"/>
  <c r="AC5089" i="9"/>
  <c r="AD5089" i="9"/>
  <c r="AE5089" i="9"/>
  <c r="R5090" i="9"/>
  <c r="S5090" i="9" s="1"/>
  <c r="T5090" i="9"/>
  <c r="U5090" i="9"/>
  <c r="V5090" i="9"/>
  <c r="AB5090" i="9"/>
  <c r="AC5090" i="9"/>
  <c r="AD5090" i="9"/>
  <c r="AE5090" i="9"/>
  <c r="R5091" i="9"/>
  <c r="S5091" i="9" s="1"/>
  <c r="T5091" i="9"/>
  <c r="U5091" i="9"/>
  <c r="V5091" i="9"/>
  <c r="AB5091" i="9"/>
  <c r="AC5091" i="9"/>
  <c r="AD5091" i="9"/>
  <c r="AE5091" i="9"/>
  <c r="R5092" i="9"/>
  <c r="S5092" i="9" s="1"/>
  <c r="T5092" i="9"/>
  <c r="U5092" i="9"/>
  <c r="V5092" i="9"/>
  <c r="AB5092" i="9"/>
  <c r="AC5092" i="9"/>
  <c r="AD5092" i="9"/>
  <c r="AE5092" i="9"/>
  <c r="R5093" i="9"/>
  <c r="S5093" i="9" s="1"/>
  <c r="T5093" i="9"/>
  <c r="U5093" i="9"/>
  <c r="V5093" i="9"/>
  <c r="AB5093" i="9"/>
  <c r="AC5093" i="9"/>
  <c r="AD5093" i="9"/>
  <c r="AE5093" i="9"/>
  <c r="R5094" i="9"/>
  <c r="S5094" i="9" s="1"/>
  <c r="T5094" i="9"/>
  <c r="U5094" i="9"/>
  <c r="V5094" i="9"/>
  <c r="AB5094" i="9"/>
  <c r="AC5094" i="9"/>
  <c r="AD5094" i="9"/>
  <c r="AE5094" i="9"/>
  <c r="R5095" i="9"/>
  <c r="S5095" i="9" s="1"/>
  <c r="T5095" i="9"/>
  <c r="U5095" i="9"/>
  <c r="V5095" i="9"/>
  <c r="AB5095" i="9"/>
  <c r="AC5095" i="9"/>
  <c r="AD5095" i="9"/>
  <c r="AE5095" i="9"/>
  <c r="R5096" i="9"/>
  <c r="S5096" i="9" s="1"/>
  <c r="T5096" i="9"/>
  <c r="U5096" i="9"/>
  <c r="V5096" i="9"/>
  <c r="AB5096" i="9"/>
  <c r="AC5096" i="9"/>
  <c r="AD5096" i="9"/>
  <c r="AE5096" i="9"/>
  <c r="R5097" i="9"/>
  <c r="S5097" i="9" s="1"/>
  <c r="T5097" i="9"/>
  <c r="U5097" i="9"/>
  <c r="V5097" i="9"/>
  <c r="AB5097" i="9"/>
  <c r="AC5097" i="9"/>
  <c r="AD5097" i="9"/>
  <c r="AE5097" i="9"/>
  <c r="R5098" i="9"/>
  <c r="S5098" i="9" s="1"/>
  <c r="T5098" i="9"/>
  <c r="U5098" i="9"/>
  <c r="V5098" i="9"/>
  <c r="AB5098" i="9"/>
  <c r="AC5098" i="9"/>
  <c r="AD5098" i="9"/>
  <c r="AE5098" i="9"/>
  <c r="R5099" i="9"/>
  <c r="S5099" i="9" s="1"/>
  <c r="T5099" i="9"/>
  <c r="U5099" i="9"/>
  <c r="V5099" i="9"/>
  <c r="AB5099" i="9"/>
  <c r="AC5099" i="9"/>
  <c r="AD5099" i="9"/>
  <c r="AE5099" i="9"/>
  <c r="R5100" i="9"/>
  <c r="S5100" i="9" s="1"/>
  <c r="T5100" i="9"/>
  <c r="U5100" i="9"/>
  <c r="V5100" i="9"/>
  <c r="AB5100" i="9"/>
  <c r="AC5100" i="9"/>
  <c r="AD5100" i="9"/>
  <c r="AE5100" i="9"/>
  <c r="R5101" i="9"/>
  <c r="S5101" i="9" s="1"/>
  <c r="T5101" i="9"/>
  <c r="U5101" i="9"/>
  <c r="V5101" i="9"/>
  <c r="AB5101" i="9"/>
  <c r="AC5101" i="9"/>
  <c r="AD5101" i="9"/>
  <c r="AE5101" i="9"/>
  <c r="R5102" i="9"/>
  <c r="S5102" i="9" s="1"/>
  <c r="T5102" i="9"/>
  <c r="U5102" i="9"/>
  <c r="V5102" i="9"/>
  <c r="AB5102" i="9"/>
  <c r="AC5102" i="9"/>
  <c r="AD5102" i="9"/>
  <c r="AE5102" i="9"/>
  <c r="R5103" i="9"/>
  <c r="S5103" i="9" s="1"/>
  <c r="T5103" i="9"/>
  <c r="U5103" i="9"/>
  <c r="V5103" i="9"/>
  <c r="AB5103" i="9"/>
  <c r="AC5103" i="9"/>
  <c r="AD5103" i="9"/>
  <c r="AE5103" i="9"/>
  <c r="R5104" i="9"/>
  <c r="S5104" i="9" s="1"/>
  <c r="T5104" i="9"/>
  <c r="U5104" i="9"/>
  <c r="V5104" i="9"/>
  <c r="AB5104" i="9"/>
  <c r="AC5104" i="9"/>
  <c r="AD5104" i="9"/>
  <c r="AE5104" i="9"/>
  <c r="T5105" i="9"/>
  <c r="U5105" i="9"/>
  <c r="V5105" i="9"/>
  <c r="AB5105" i="9"/>
  <c r="AC5105" i="9"/>
  <c r="AD5105" i="9"/>
  <c r="AE5105" i="9"/>
  <c r="R5106" i="9"/>
  <c r="S5106" i="9" s="1"/>
  <c r="T5106" i="9"/>
  <c r="U5106" i="9"/>
  <c r="V5106" i="9"/>
  <c r="AB5106" i="9"/>
  <c r="AC5106" i="9"/>
  <c r="AD5106" i="9"/>
  <c r="AE5106" i="9"/>
  <c r="R5107" i="9"/>
  <c r="S5107" i="9" s="1"/>
  <c r="T5107" i="9"/>
  <c r="U5107" i="9"/>
  <c r="V5107" i="9"/>
  <c r="AB5107" i="9"/>
  <c r="AC5107" i="9"/>
  <c r="AD5107" i="9"/>
  <c r="AE5107" i="9"/>
  <c r="R5108" i="9"/>
  <c r="S5108" i="9" s="1"/>
  <c r="T5108" i="9"/>
  <c r="U5108" i="9"/>
  <c r="V5108" i="9"/>
  <c r="AB5108" i="9"/>
  <c r="AC5108" i="9"/>
  <c r="AD5108" i="9"/>
  <c r="AE5108" i="9"/>
  <c r="R5109" i="9"/>
  <c r="S5109" i="9" s="1"/>
  <c r="T5109" i="9"/>
  <c r="U5109" i="9"/>
  <c r="V5109" i="9"/>
  <c r="AB5109" i="9"/>
  <c r="AC5109" i="9"/>
  <c r="AD5109" i="9"/>
  <c r="AE5109" i="9"/>
  <c r="R5110" i="9"/>
  <c r="S5110" i="9" s="1"/>
  <c r="T5110" i="9"/>
  <c r="U5110" i="9"/>
  <c r="V5110" i="9"/>
  <c r="AB5110" i="9"/>
  <c r="AC5110" i="9"/>
  <c r="AD5110" i="9"/>
  <c r="AE5110" i="9"/>
  <c r="R5111" i="9"/>
  <c r="S5111" i="9" s="1"/>
  <c r="T5111" i="9"/>
  <c r="U5111" i="9"/>
  <c r="V5111" i="9"/>
  <c r="AB5111" i="9"/>
  <c r="AC5111" i="9"/>
  <c r="AD5111" i="9"/>
  <c r="AE5111" i="9"/>
  <c r="R5112" i="9"/>
  <c r="S5112" i="9" s="1"/>
  <c r="T5112" i="9"/>
  <c r="U5112" i="9"/>
  <c r="V5112" i="9"/>
  <c r="AB5112" i="9"/>
  <c r="AC5112" i="9"/>
  <c r="AD5112" i="9"/>
  <c r="AE5112" i="9"/>
  <c r="R5113" i="9"/>
  <c r="S5113" i="9" s="1"/>
  <c r="T5113" i="9"/>
  <c r="U5113" i="9"/>
  <c r="V5113" i="9"/>
  <c r="AB5113" i="9"/>
  <c r="AC5113" i="9"/>
  <c r="AD5113" i="9"/>
  <c r="AE5113" i="9"/>
  <c r="R5114" i="9"/>
  <c r="S5114" i="9" s="1"/>
  <c r="T5114" i="9"/>
  <c r="U5114" i="9"/>
  <c r="V5114" i="9"/>
  <c r="AB5114" i="9"/>
  <c r="AC5114" i="9"/>
  <c r="AD5114" i="9"/>
  <c r="AE5114" i="9"/>
  <c r="R5115" i="9"/>
  <c r="S5115" i="9" s="1"/>
  <c r="T5115" i="9"/>
  <c r="U5115" i="9"/>
  <c r="V5115" i="9"/>
  <c r="AB5115" i="9"/>
  <c r="AC5115" i="9"/>
  <c r="AD5115" i="9"/>
  <c r="AE5115" i="9"/>
  <c r="R5116" i="9"/>
  <c r="S5116" i="9" s="1"/>
  <c r="T5116" i="9"/>
  <c r="U5116" i="9"/>
  <c r="V5116" i="9"/>
  <c r="AB5116" i="9"/>
  <c r="AC5116" i="9"/>
  <c r="AD5116" i="9"/>
  <c r="AE5116" i="9"/>
  <c r="R5117" i="9"/>
  <c r="S5117" i="9" s="1"/>
  <c r="T5117" i="9"/>
  <c r="U5117" i="9"/>
  <c r="V5117" i="9"/>
  <c r="AB5117" i="9"/>
  <c r="AC5117" i="9"/>
  <c r="AD5117" i="9"/>
  <c r="AE5117" i="9"/>
  <c r="R5118" i="9"/>
  <c r="S5118" i="9" s="1"/>
  <c r="T5118" i="9"/>
  <c r="U5118" i="9"/>
  <c r="V5118" i="9"/>
  <c r="AB5118" i="9"/>
  <c r="AC5118" i="9"/>
  <c r="AD5118" i="9"/>
  <c r="AE5118" i="9"/>
  <c r="R5119" i="9"/>
  <c r="S5119" i="9" s="1"/>
  <c r="T5119" i="9"/>
  <c r="U5119" i="9"/>
  <c r="V5119" i="9"/>
  <c r="AB5119" i="9"/>
  <c r="AC5119" i="9"/>
  <c r="AD5119" i="9"/>
  <c r="AE5119" i="9"/>
  <c r="R5120" i="9"/>
  <c r="S5120" i="9" s="1"/>
  <c r="T5120" i="9"/>
  <c r="U5120" i="9"/>
  <c r="V5120" i="9"/>
  <c r="AB5120" i="9"/>
  <c r="AC5120" i="9"/>
  <c r="AD5120" i="9"/>
  <c r="AE5120" i="9"/>
  <c r="R5121" i="9"/>
  <c r="S5121" i="9" s="1"/>
  <c r="T5121" i="9"/>
  <c r="U5121" i="9"/>
  <c r="V5121" i="9"/>
  <c r="AB5121" i="9"/>
  <c r="AC5121" i="9"/>
  <c r="AD5121" i="9"/>
  <c r="AE5121" i="9"/>
  <c r="R5122" i="9"/>
  <c r="S5122" i="9" s="1"/>
  <c r="T5122" i="9"/>
  <c r="U5122" i="9"/>
  <c r="V5122" i="9"/>
  <c r="AB5122" i="9"/>
  <c r="AC5122" i="9"/>
  <c r="AD5122" i="9"/>
  <c r="AE5122" i="9"/>
  <c r="R5123" i="9"/>
  <c r="S5123" i="9" s="1"/>
  <c r="T5123" i="9"/>
  <c r="U5123" i="9"/>
  <c r="V5123" i="9"/>
  <c r="AB5123" i="9"/>
  <c r="AC5123" i="9"/>
  <c r="AD5123" i="9"/>
  <c r="AE5123" i="9"/>
  <c r="R5124" i="9"/>
  <c r="S5124" i="9" s="1"/>
  <c r="T5124" i="9"/>
  <c r="U5124" i="9"/>
  <c r="V5124" i="9"/>
  <c r="AB5124" i="9"/>
  <c r="AC5124" i="9"/>
  <c r="AD5124" i="9"/>
  <c r="AE5124" i="9"/>
  <c r="R5125" i="9"/>
  <c r="S5125" i="9" s="1"/>
  <c r="T5125" i="9"/>
  <c r="U5125" i="9"/>
  <c r="V5125" i="9"/>
  <c r="AB5125" i="9"/>
  <c r="AC5125" i="9"/>
  <c r="AD5125" i="9"/>
  <c r="AE5125" i="9"/>
  <c r="R5126" i="9"/>
  <c r="S5126" i="9" s="1"/>
  <c r="T5126" i="9"/>
  <c r="U5126" i="9"/>
  <c r="V5126" i="9"/>
  <c r="AB5126" i="9"/>
  <c r="AC5126" i="9"/>
  <c r="AD5126" i="9"/>
  <c r="AE5126" i="9"/>
  <c r="R5127" i="9"/>
  <c r="S5127" i="9" s="1"/>
  <c r="T5127" i="9"/>
  <c r="U5127" i="9"/>
  <c r="V5127" i="9"/>
  <c r="AB5127" i="9"/>
  <c r="AC5127" i="9"/>
  <c r="AD5127" i="9"/>
  <c r="AE5127" i="9"/>
  <c r="R5128" i="9"/>
  <c r="S5128" i="9" s="1"/>
  <c r="T5128" i="9"/>
  <c r="U5128" i="9"/>
  <c r="V5128" i="9"/>
  <c r="AB5128" i="9"/>
  <c r="AC5128" i="9"/>
  <c r="AD5128" i="9"/>
  <c r="AE5128" i="9"/>
  <c r="R5129" i="9"/>
  <c r="S5129" i="9" s="1"/>
  <c r="T5129" i="9"/>
  <c r="U5129" i="9"/>
  <c r="V5129" i="9"/>
  <c r="AB5129" i="9"/>
  <c r="AC5129" i="9"/>
  <c r="AD5129" i="9"/>
  <c r="AE5129" i="9"/>
  <c r="R5130" i="9"/>
  <c r="S5130" i="9" s="1"/>
  <c r="T5130" i="9"/>
  <c r="U5130" i="9"/>
  <c r="V5130" i="9"/>
  <c r="AB5130" i="9"/>
  <c r="AC5130" i="9"/>
  <c r="AD5130" i="9"/>
  <c r="AE5130" i="9"/>
  <c r="R5131" i="9"/>
  <c r="S5131" i="9" s="1"/>
  <c r="T5131" i="9"/>
  <c r="U5131" i="9"/>
  <c r="V5131" i="9"/>
  <c r="AB5131" i="9"/>
  <c r="AC5131" i="9"/>
  <c r="AD5131" i="9"/>
  <c r="AE5131" i="9"/>
  <c r="R5132" i="9"/>
  <c r="S5132" i="9" s="1"/>
  <c r="T5132" i="9"/>
  <c r="U5132" i="9"/>
  <c r="V5132" i="9"/>
  <c r="AB5132" i="9"/>
  <c r="AC5132" i="9"/>
  <c r="AD5132" i="9"/>
  <c r="AE5132" i="9"/>
  <c r="R5133" i="9"/>
  <c r="S5133" i="9" s="1"/>
  <c r="T5133" i="9"/>
  <c r="U5133" i="9"/>
  <c r="V5133" i="9"/>
  <c r="AB5133" i="9"/>
  <c r="AC5133" i="9"/>
  <c r="AD5133" i="9"/>
  <c r="AE5133" i="9"/>
  <c r="R5134" i="9"/>
  <c r="S5134" i="9" s="1"/>
  <c r="T5134" i="9"/>
  <c r="U5134" i="9"/>
  <c r="V5134" i="9"/>
  <c r="AB5134" i="9"/>
  <c r="AC5134" i="9"/>
  <c r="AD5134" i="9"/>
  <c r="AE5134" i="9"/>
  <c r="R5135" i="9"/>
  <c r="S5135" i="9" s="1"/>
  <c r="T5135" i="9"/>
  <c r="U5135" i="9"/>
  <c r="V5135" i="9"/>
  <c r="AB5135" i="9"/>
  <c r="AC5135" i="9"/>
  <c r="AD5135" i="9"/>
  <c r="AE5135" i="9"/>
  <c r="R5136" i="9"/>
  <c r="S5136" i="9" s="1"/>
  <c r="T5136" i="9"/>
  <c r="U5136" i="9"/>
  <c r="V5136" i="9"/>
  <c r="AB5136" i="9"/>
  <c r="AC5136" i="9"/>
  <c r="AD5136" i="9"/>
  <c r="AE5136" i="9"/>
  <c r="R5137" i="9"/>
  <c r="S5137" i="9" s="1"/>
  <c r="T5137" i="9"/>
  <c r="U5137" i="9"/>
  <c r="V5137" i="9"/>
  <c r="AB5137" i="9"/>
  <c r="AC5137" i="9"/>
  <c r="AD5137" i="9"/>
  <c r="AE5137" i="9"/>
  <c r="R5138" i="9"/>
  <c r="S5138" i="9" s="1"/>
  <c r="T5138" i="9"/>
  <c r="U5138" i="9"/>
  <c r="V5138" i="9"/>
  <c r="AB5138" i="9"/>
  <c r="AC5138" i="9"/>
  <c r="AD5138" i="9"/>
  <c r="AE5138" i="9"/>
  <c r="R5139" i="9"/>
  <c r="S5139" i="9" s="1"/>
  <c r="T5139" i="9"/>
  <c r="U5139" i="9"/>
  <c r="V5139" i="9"/>
  <c r="AB5139" i="9"/>
  <c r="AC5139" i="9"/>
  <c r="AD5139" i="9"/>
  <c r="AE5139" i="9"/>
  <c r="R5140" i="9"/>
  <c r="S5140" i="9" s="1"/>
  <c r="T5140" i="9"/>
  <c r="U5140" i="9"/>
  <c r="V5140" i="9"/>
  <c r="AB5140" i="9"/>
  <c r="AC5140" i="9"/>
  <c r="AD5140" i="9"/>
  <c r="AE5140" i="9"/>
  <c r="R5141" i="9"/>
  <c r="S5141" i="9" s="1"/>
  <c r="T5141" i="9"/>
  <c r="U5141" i="9"/>
  <c r="V5141" i="9"/>
  <c r="AB5141" i="9"/>
  <c r="AC5141" i="9"/>
  <c r="AD5141" i="9"/>
  <c r="AE5141" i="9"/>
  <c r="R5142" i="9"/>
  <c r="S5142" i="9" s="1"/>
  <c r="T5142" i="9"/>
  <c r="U5142" i="9"/>
  <c r="V5142" i="9"/>
  <c r="AB5142" i="9"/>
  <c r="AC5142" i="9"/>
  <c r="AD5142" i="9"/>
  <c r="AE5142" i="9"/>
  <c r="R5143" i="9"/>
  <c r="S5143" i="9" s="1"/>
  <c r="T5143" i="9"/>
  <c r="U5143" i="9"/>
  <c r="V5143" i="9"/>
  <c r="AB5143" i="9"/>
  <c r="AC5143" i="9"/>
  <c r="AD5143" i="9"/>
  <c r="AE5143" i="9"/>
  <c r="R5144" i="9"/>
  <c r="S5144" i="9" s="1"/>
  <c r="T5144" i="9"/>
  <c r="U5144" i="9"/>
  <c r="V5144" i="9"/>
  <c r="AB5144" i="9"/>
  <c r="AC5144" i="9"/>
  <c r="AD5144" i="9"/>
  <c r="AE5144" i="9"/>
  <c r="R5145" i="9"/>
  <c r="S5145" i="9" s="1"/>
  <c r="T5145" i="9"/>
  <c r="U5145" i="9"/>
  <c r="V5145" i="9"/>
  <c r="AB5145" i="9"/>
  <c r="AC5145" i="9"/>
  <c r="AD5145" i="9"/>
  <c r="AE5145" i="9"/>
  <c r="R5146" i="9"/>
  <c r="S5146" i="9" s="1"/>
  <c r="T5146" i="9"/>
  <c r="U5146" i="9"/>
  <c r="V5146" i="9"/>
  <c r="AB5146" i="9"/>
  <c r="AC5146" i="9"/>
  <c r="AD5146" i="9"/>
  <c r="AE5146" i="9"/>
  <c r="R5147" i="9"/>
  <c r="S5147" i="9" s="1"/>
  <c r="T5147" i="9"/>
  <c r="U5147" i="9"/>
  <c r="V5147" i="9"/>
  <c r="AB5147" i="9"/>
  <c r="AC5147" i="9"/>
  <c r="AD5147" i="9"/>
  <c r="AE5147" i="9"/>
  <c r="R5148" i="9"/>
  <c r="S5148" i="9" s="1"/>
  <c r="T5148" i="9"/>
  <c r="U5148" i="9"/>
  <c r="V5148" i="9"/>
  <c r="AB5148" i="9"/>
  <c r="AC5148" i="9"/>
  <c r="AD5148" i="9"/>
  <c r="AE5148" i="9"/>
  <c r="R5149" i="9"/>
  <c r="S5149" i="9" s="1"/>
  <c r="T5149" i="9"/>
  <c r="U5149" i="9"/>
  <c r="V5149" i="9"/>
  <c r="AB5149" i="9"/>
  <c r="AC5149" i="9"/>
  <c r="AD5149" i="9"/>
  <c r="AE5149" i="9"/>
  <c r="R5150" i="9"/>
  <c r="S5150" i="9" s="1"/>
  <c r="T5150" i="9"/>
  <c r="U5150" i="9"/>
  <c r="V5150" i="9"/>
  <c r="AB5150" i="9"/>
  <c r="AC5150" i="9"/>
  <c r="AD5150" i="9"/>
  <c r="AE5150" i="9"/>
  <c r="R5151" i="9"/>
  <c r="S5151" i="9" s="1"/>
  <c r="T5151" i="9"/>
  <c r="U5151" i="9"/>
  <c r="V5151" i="9"/>
  <c r="AB5151" i="9"/>
  <c r="AC5151" i="9"/>
  <c r="AD5151" i="9"/>
  <c r="AE5151" i="9"/>
  <c r="R5152" i="9"/>
  <c r="S5152" i="9" s="1"/>
  <c r="T5152" i="9"/>
  <c r="U5152" i="9"/>
  <c r="V5152" i="9"/>
  <c r="AB5152" i="9"/>
  <c r="AC5152" i="9"/>
  <c r="AD5152" i="9"/>
  <c r="AE5152" i="9"/>
  <c r="R5153" i="9"/>
  <c r="S5153" i="9" s="1"/>
  <c r="T5153" i="9"/>
  <c r="U5153" i="9"/>
  <c r="V5153" i="9"/>
  <c r="AB5153" i="9"/>
  <c r="AC5153" i="9"/>
  <c r="AD5153" i="9"/>
  <c r="AE5153" i="9"/>
  <c r="R5154" i="9"/>
  <c r="S5154" i="9" s="1"/>
  <c r="T5154" i="9"/>
  <c r="U5154" i="9"/>
  <c r="V5154" i="9"/>
  <c r="AB5154" i="9"/>
  <c r="AC5154" i="9"/>
  <c r="AD5154" i="9"/>
  <c r="AE5154" i="9"/>
  <c r="R5155" i="9"/>
  <c r="S5155" i="9" s="1"/>
  <c r="T5155" i="9"/>
  <c r="U5155" i="9"/>
  <c r="V5155" i="9"/>
  <c r="AB5155" i="9"/>
  <c r="AC5155" i="9"/>
  <c r="AD5155" i="9"/>
  <c r="AE5155" i="9"/>
  <c r="R5156" i="9"/>
  <c r="S5156" i="9" s="1"/>
  <c r="T5156" i="9"/>
  <c r="U5156" i="9"/>
  <c r="V5156" i="9"/>
  <c r="AB5156" i="9"/>
  <c r="AC5156" i="9"/>
  <c r="AD5156" i="9"/>
  <c r="AE5156" i="9"/>
  <c r="R5157" i="9"/>
  <c r="S5157" i="9" s="1"/>
  <c r="T5157" i="9"/>
  <c r="U5157" i="9"/>
  <c r="V5157" i="9"/>
  <c r="AB5157" i="9"/>
  <c r="AC5157" i="9"/>
  <c r="AD5157" i="9"/>
  <c r="AE5157" i="9"/>
  <c r="R5158" i="9"/>
  <c r="S5158" i="9" s="1"/>
  <c r="T5158" i="9"/>
  <c r="U5158" i="9"/>
  <c r="V5158" i="9"/>
  <c r="AB5158" i="9"/>
  <c r="AC5158" i="9"/>
  <c r="AD5158" i="9"/>
  <c r="AE5158" i="9"/>
  <c r="R5159" i="9"/>
  <c r="S5159" i="9" s="1"/>
  <c r="T5159" i="9"/>
  <c r="U5159" i="9"/>
  <c r="V5159" i="9"/>
  <c r="AB5159" i="9"/>
  <c r="AC5159" i="9"/>
  <c r="AD5159" i="9"/>
  <c r="AE5159" i="9"/>
  <c r="R5160" i="9"/>
  <c r="S5160" i="9" s="1"/>
  <c r="T5160" i="9"/>
  <c r="U5160" i="9"/>
  <c r="V5160" i="9"/>
  <c r="AB5160" i="9"/>
  <c r="AC5160" i="9"/>
  <c r="AD5160" i="9"/>
  <c r="AE5160" i="9"/>
  <c r="R5161" i="9"/>
  <c r="S5161" i="9" s="1"/>
  <c r="T5161" i="9"/>
  <c r="U5161" i="9"/>
  <c r="V5161" i="9"/>
  <c r="AB5161" i="9"/>
  <c r="AC5161" i="9"/>
  <c r="AD5161" i="9"/>
  <c r="AE5161" i="9"/>
  <c r="R5162" i="9"/>
  <c r="S5162" i="9" s="1"/>
  <c r="T5162" i="9"/>
  <c r="U5162" i="9"/>
  <c r="V5162" i="9"/>
  <c r="AB5162" i="9"/>
  <c r="AC5162" i="9"/>
  <c r="AD5162" i="9"/>
  <c r="AE5162" i="9"/>
  <c r="R5163" i="9"/>
  <c r="S5163" i="9" s="1"/>
  <c r="T5163" i="9"/>
  <c r="U5163" i="9"/>
  <c r="V5163" i="9"/>
  <c r="AB5163" i="9"/>
  <c r="AC5163" i="9"/>
  <c r="AD5163" i="9"/>
  <c r="AE5163" i="9"/>
  <c r="R5164" i="9"/>
  <c r="S5164" i="9" s="1"/>
  <c r="T5164" i="9"/>
  <c r="U5164" i="9"/>
  <c r="V5164" i="9"/>
  <c r="AB5164" i="9"/>
  <c r="AC5164" i="9"/>
  <c r="AD5164" i="9"/>
  <c r="AE5164" i="9"/>
  <c r="R5165" i="9"/>
  <c r="S5165" i="9" s="1"/>
  <c r="T5165" i="9"/>
  <c r="U5165" i="9"/>
  <c r="V5165" i="9"/>
  <c r="AB5165" i="9"/>
  <c r="AC5165" i="9"/>
  <c r="AD5165" i="9"/>
  <c r="AE5165" i="9"/>
  <c r="R5166" i="9"/>
  <c r="S5166" i="9" s="1"/>
  <c r="T5166" i="9"/>
  <c r="U5166" i="9"/>
  <c r="V5166" i="9"/>
  <c r="AB5166" i="9"/>
  <c r="AC5166" i="9"/>
  <c r="AD5166" i="9"/>
  <c r="AE5166" i="9"/>
  <c r="R5167" i="9"/>
  <c r="S5167" i="9" s="1"/>
  <c r="T5167" i="9"/>
  <c r="U5167" i="9"/>
  <c r="V5167" i="9"/>
  <c r="AB5167" i="9"/>
  <c r="AC5167" i="9"/>
  <c r="AD5167" i="9"/>
  <c r="AE5167" i="9"/>
  <c r="R5168" i="9"/>
  <c r="S5168" i="9" s="1"/>
  <c r="T5168" i="9"/>
  <c r="U5168" i="9"/>
  <c r="V5168" i="9"/>
  <c r="AB5168" i="9"/>
  <c r="AC5168" i="9"/>
  <c r="AD5168" i="9"/>
  <c r="AE5168" i="9"/>
  <c r="R5169" i="9"/>
  <c r="S5169" i="9" s="1"/>
  <c r="T5169" i="9"/>
  <c r="U5169" i="9"/>
  <c r="V5169" i="9"/>
  <c r="AB5169" i="9"/>
  <c r="AC5169" i="9"/>
  <c r="AD5169" i="9"/>
  <c r="AE5169" i="9"/>
  <c r="R5170" i="9"/>
  <c r="S5170" i="9" s="1"/>
  <c r="T5170" i="9"/>
  <c r="U5170" i="9"/>
  <c r="V5170" i="9"/>
  <c r="AB5170" i="9"/>
  <c r="AC5170" i="9"/>
  <c r="AD5170" i="9"/>
  <c r="AE5170" i="9"/>
  <c r="R5171" i="9"/>
  <c r="S5171" i="9" s="1"/>
  <c r="T5171" i="9"/>
  <c r="U5171" i="9"/>
  <c r="V5171" i="9"/>
  <c r="AB5171" i="9"/>
  <c r="AC5171" i="9"/>
  <c r="AD5171" i="9"/>
  <c r="AE5171" i="9"/>
  <c r="R5172" i="9"/>
  <c r="S5172" i="9" s="1"/>
  <c r="T5172" i="9"/>
  <c r="U5172" i="9"/>
  <c r="V5172" i="9"/>
  <c r="AB5172" i="9"/>
  <c r="AC5172" i="9"/>
  <c r="AD5172" i="9"/>
  <c r="AE5172" i="9"/>
  <c r="R5173" i="9"/>
  <c r="S5173" i="9" s="1"/>
  <c r="T5173" i="9"/>
  <c r="U5173" i="9"/>
  <c r="V5173" i="9"/>
  <c r="AB5173" i="9"/>
  <c r="AC5173" i="9"/>
  <c r="AD5173" i="9"/>
  <c r="AE5173" i="9"/>
  <c r="R5174" i="9"/>
  <c r="S5174" i="9" s="1"/>
  <c r="T5174" i="9"/>
  <c r="U5174" i="9"/>
  <c r="V5174" i="9"/>
  <c r="AB5174" i="9"/>
  <c r="AC5174" i="9"/>
  <c r="AD5174" i="9"/>
  <c r="AE5174" i="9"/>
  <c r="R5175" i="9"/>
  <c r="S5175" i="9" s="1"/>
  <c r="T5175" i="9"/>
  <c r="U5175" i="9"/>
  <c r="V5175" i="9"/>
  <c r="AB5175" i="9"/>
  <c r="AC5175" i="9"/>
  <c r="AD5175" i="9"/>
  <c r="AE5175" i="9"/>
  <c r="R5176" i="9"/>
  <c r="S5176" i="9" s="1"/>
  <c r="T5176" i="9"/>
  <c r="U5176" i="9"/>
  <c r="V5176" i="9"/>
  <c r="AB5176" i="9"/>
  <c r="AC5176" i="9"/>
  <c r="AD5176" i="9"/>
  <c r="AE5176" i="9"/>
  <c r="T5177" i="9"/>
  <c r="U5177" i="9"/>
  <c r="V5177" i="9"/>
  <c r="AB5177" i="9"/>
  <c r="AC5177" i="9"/>
  <c r="AD5177" i="9"/>
  <c r="AE5177" i="9"/>
  <c r="T5178" i="9"/>
  <c r="U5178" i="9"/>
  <c r="V5178" i="9"/>
  <c r="AB5178" i="9"/>
  <c r="AC5178" i="9"/>
  <c r="AD5178" i="9"/>
  <c r="AE5178" i="9"/>
  <c r="R5179" i="9"/>
  <c r="S5179" i="9" s="1"/>
  <c r="T5179" i="9"/>
  <c r="U5179" i="9"/>
  <c r="V5179" i="9"/>
  <c r="AB5179" i="9"/>
  <c r="AC5179" i="9"/>
  <c r="AD5179" i="9"/>
  <c r="AE5179" i="9"/>
  <c r="R5180" i="9"/>
  <c r="S5180" i="9" s="1"/>
  <c r="T5180" i="9"/>
  <c r="U5180" i="9"/>
  <c r="V5180" i="9"/>
  <c r="AB5180" i="9"/>
  <c r="AC5180" i="9"/>
  <c r="AD5180" i="9"/>
  <c r="AE5180" i="9"/>
  <c r="R5181" i="9"/>
  <c r="S5181" i="9" s="1"/>
  <c r="T5181" i="9"/>
  <c r="U5181" i="9"/>
  <c r="V5181" i="9"/>
  <c r="AB5181" i="9"/>
  <c r="AC5181" i="9"/>
  <c r="AD5181" i="9"/>
  <c r="AE5181" i="9"/>
  <c r="R5182" i="9"/>
  <c r="S5182" i="9" s="1"/>
  <c r="T5182" i="9"/>
  <c r="U5182" i="9"/>
  <c r="V5182" i="9"/>
  <c r="AB5182" i="9"/>
  <c r="AC5182" i="9"/>
  <c r="AD5182" i="9"/>
  <c r="AE5182" i="9"/>
  <c r="R5183" i="9"/>
  <c r="S5183" i="9" s="1"/>
  <c r="T5183" i="9"/>
  <c r="U5183" i="9"/>
  <c r="V5183" i="9"/>
  <c r="AB5183" i="9"/>
  <c r="AC5183" i="9"/>
  <c r="AD5183" i="9"/>
  <c r="AE5183" i="9"/>
  <c r="R5184" i="9"/>
  <c r="S5184" i="9" s="1"/>
  <c r="T5184" i="9"/>
  <c r="U5184" i="9"/>
  <c r="V5184" i="9"/>
  <c r="AB5184" i="9"/>
  <c r="AC5184" i="9"/>
  <c r="AD5184" i="9"/>
  <c r="AE5184" i="9"/>
  <c r="R5185" i="9"/>
  <c r="S5185" i="9" s="1"/>
  <c r="T5185" i="9"/>
  <c r="U5185" i="9"/>
  <c r="V5185" i="9"/>
  <c r="AB5185" i="9"/>
  <c r="AC5185" i="9"/>
  <c r="AD5185" i="9"/>
  <c r="AE5185" i="9"/>
  <c r="R5186" i="9"/>
  <c r="S5186" i="9" s="1"/>
  <c r="T5186" i="9"/>
  <c r="U5186" i="9"/>
  <c r="V5186" i="9"/>
  <c r="AB5186" i="9"/>
  <c r="AC5186" i="9"/>
  <c r="AD5186" i="9"/>
  <c r="AE5186" i="9"/>
  <c r="R5187" i="9"/>
  <c r="S5187" i="9" s="1"/>
  <c r="T5187" i="9"/>
  <c r="U5187" i="9"/>
  <c r="V5187" i="9"/>
  <c r="AB5187" i="9"/>
  <c r="AC5187" i="9"/>
  <c r="AD5187" i="9"/>
  <c r="AE5187" i="9"/>
  <c r="R5188" i="9"/>
  <c r="S5188" i="9" s="1"/>
  <c r="T5188" i="9"/>
  <c r="U5188" i="9"/>
  <c r="V5188" i="9"/>
  <c r="AB5188" i="9"/>
  <c r="AC5188" i="9"/>
  <c r="AD5188" i="9"/>
  <c r="AE5188" i="9"/>
  <c r="T5189" i="9"/>
  <c r="U5189" i="9"/>
  <c r="V5189" i="9"/>
  <c r="AB5189" i="9"/>
  <c r="AC5189" i="9"/>
  <c r="AD5189" i="9"/>
  <c r="AE5189" i="9"/>
  <c r="R5190" i="9"/>
  <c r="S5190" i="9" s="1"/>
  <c r="T5190" i="9"/>
  <c r="U5190" i="9"/>
  <c r="V5190" i="9"/>
  <c r="AB5190" i="9"/>
  <c r="AC5190" i="9"/>
  <c r="AD5190" i="9"/>
  <c r="AE5190" i="9"/>
  <c r="R5191" i="9"/>
  <c r="S5191" i="9" s="1"/>
  <c r="T5191" i="9"/>
  <c r="U5191" i="9"/>
  <c r="V5191" i="9"/>
  <c r="AB5191" i="9"/>
  <c r="AC5191" i="9"/>
  <c r="AD5191" i="9"/>
  <c r="AE5191" i="9"/>
  <c r="R5192" i="9"/>
  <c r="S5192" i="9" s="1"/>
  <c r="T5192" i="9"/>
  <c r="U5192" i="9"/>
  <c r="V5192" i="9"/>
  <c r="AB5192" i="9"/>
  <c r="AC5192" i="9"/>
  <c r="AD5192" i="9"/>
  <c r="AE5192" i="9"/>
  <c r="R5193" i="9"/>
  <c r="S5193" i="9" s="1"/>
  <c r="T5193" i="9"/>
  <c r="U5193" i="9"/>
  <c r="V5193" i="9"/>
  <c r="AB5193" i="9"/>
  <c r="AC5193" i="9"/>
  <c r="AD5193" i="9"/>
  <c r="AE5193" i="9"/>
  <c r="R5194" i="9"/>
  <c r="S5194" i="9" s="1"/>
  <c r="T5194" i="9"/>
  <c r="U5194" i="9"/>
  <c r="V5194" i="9"/>
  <c r="AB5194" i="9"/>
  <c r="AC5194" i="9"/>
  <c r="AD5194" i="9"/>
  <c r="AE5194" i="9"/>
  <c r="R5195" i="9"/>
  <c r="S5195" i="9" s="1"/>
  <c r="T5195" i="9"/>
  <c r="U5195" i="9"/>
  <c r="V5195" i="9"/>
  <c r="AB5195" i="9"/>
  <c r="AC5195" i="9"/>
  <c r="AD5195" i="9"/>
  <c r="AE5195" i="9"/>
  <c r="R5196" i="9"/>
  <c r="S5196" i="9" s="1"/>
  <c r="T5196" i="9"/>
  <c r="U5196" i="9"/>
  <c r="V5196" i="9"/>
  <c r="AB5196" i="9"/>
  <c r="AC5196" i="9"/>
  <c r="AD5196" i="9"/>
  <c r="AE5196" i="9"/>
  <c r="R5197" i="9"/>
  <c r="S5197" i="9" s="1"/>
  <c r="T5197" i="9"/>
  <c r="U5197" i="9"/>
  <c r="V5197" i="9"/>
  <c r="AB5197" i="9"/>
  <c r="AC5197" i="9"/>
  <c r="AD5197" i="9"/>
  <c r="AE5197" i="9"/>
  <c r="R5198" i="9"/>
  <c r="S5198" i="9" s="1"/>
  <c r="T5198" i="9"/>
  <c r="U5198" i="9"/>
  <c r="V5198" i="9"/>
  <c r="AB5198" i="9"/>
  <c r="AC5198" i="9"/>
  <c r="AD5198" i="9"/>
  <c r="AE5198" i="9"/>
  <c r="R5199" i="9"/>
  <c r="S5199" i="9" s="1"/>
  <c r="T5199" i="9"/>
  <c r="U5199" i="9"/>
  <c r="V5199" i="9"/>
  <c r="AB5199" i="9"/>
  <c r="AC5199" i="9"/>
  <c r="AD5199" i="9"/>
  <c r="AE5199" i="9"/>
  <c r="R5200" i="9"/>
  <c r="S5200" i="9" s="1"/>
  <c r="T5200" i="9"/>
  <c r="U5200" i="9"/>
  <c r="V5200" i="9"/>
  <c r="AB5200" i="9"/>
  <c r="AC5200" i="9"/>
  <c r="AD5200" i="9"/>
  <c r="AE5200" i="9"/>
  <c r="R5201" i="9"/>
  <c r="S5201" i="9" s="1"/>
  <c r="T5201" i="9"/>
  <c r="U5201" i="9"/>
  <c r="V5201" i="9"/>
  <c r="AB5201" i="9"/>
  <c r="AC5201" i="9"/>
  <c r="AD5201" i="9"/>
  <c r="AE5201" i="9"/>
  <c r="R5202" i="9"/>
  <c r="S5202" i="9" s="1"/>
  <c r="T5202" i="9"/>
  <c r="U5202" i="9"/>
  <c r="V5202" i="9"/>
  <c r="AB5202" i="9"/>
  <c r="AC5202" i="9"/>
  <c r="AD5202" i="9"/>
  <c r="AE5202" i="9"/>
  <c r="R5203" i="9"/>
  <c r="S5203" i="9" s="1"/>
  <c r="T5203" i="9"/>
  <c r="U5203" i="9"/>
  <c r="V5203" i="9"/>
  <c r="AB5203" i="9"/>
  <c r="AC5203" i="9"/>
  <c r="AD5203" i="9"/>
  <c r="AE5203" i="9"/>
  <c r="T5204" i="9"/>
  <c r="U5204" i="9"/>
  <c r="V5204" i="9"/>
  <c r="AB5204" i="9"/>
  <c r="AC5204" i="9"/>
  <c r="AD5204" i="9"/>
  <c r="AE5204" i="9"/>
  <c r="R5205" i="9"/>
  <c r="S5205" i="9" s="1"/>
  <c r="T5205" i="9"/>
  <c r="U5205" i="9"/>
  <c r="V5205" i="9"/>
  <c r="AB5205" i="9"/>
  <c r="AC5205" i="9"/>
  <c r="AD5205" i="9"/>
  <c r="AE5205" i="9"/>
  <c r="R5206" i="9"/>
  <c r="S5206" i="9" s="1"/>
  <c r="T5206" i="9"/>
  <c r="U5206" i="9"/>
  <c r="V5206" i="9"/>
  <c r="AB5206" i="9"/>
  <c r="AC5206" i="9"/>
  <c r="AD5206" i="9"/>
  <c r="AE5206" i="9"/>
  <c r="R5207" i="9"/>
  <c r="S5207" i="9" s="1"/>
  <c r="T5207" i="9"/>
  <c r="U5207" i="9"/>
  <c r="V5207" i="9"/>
  <c r="AB5207" i="9"/>
  <c r="AC5207" i="9"/>
  <c r="AD5207" i="9"/>
  <c r="AE5207" i="9"/>
  <c r="R5208" i="9"/>
  <c r="S5208" i="9" s="1"/>
  <c r="T5208" i="9"/>
  <c r="U5208" i="9"/>
  <c r="V5208" i="9"/>
  <c r="AB5208" i="9"/>
  <c r="AC5208" i="9"/>
  <c r="AD5208" i="9"/>
  <c r="AE5208" i="9"/>
  <c r="R5209" i="9"/>
  <c r="S5209" i="9" s="1"/>
  <c r="T5209" i="9"/>
  <c r="U5209" i="9"/>
  <c r="V5209" i="9"/>
  <c r="AB5209" i="9"/>
  <c r="AC5209" i="9"/>
  <c r="AD5209" i="9"/>
  <c r="AE5209" i="9"/>
  <c r="R5210" i="9"/>
  <c r="S5210" i="9" s="1"/>
  <c r="T5210" i="9"/>
  <c r="U5210" i="9"/>
  <c r="V5210" i="9"/>
  <c r="AB5210" i="9"/>
  <c r="AC5210" i="9"/>
  <c r="AD5210" i="9"/>
  <c r="AE5210" i="9"/>
  <c r="R5211" i="9"/>
  <c r="S5211" i="9" s="1"/>
  <c r="T5211" i="9"/>
  <c r="U5211" i="9"/>
  <c r="V5211" i="9"/>
  <c r="AB5211" i="9"/>
  <c r="AC5211" i="9"/>
  <c r="AD5211" i="9"/>
  <c r="AE5211" i="9"/>
  <c r="R5212" i="9"/>
  <c r="S5212" i="9" s="1"/>
  <c r="T5212" i="9"/>
  <c r="U5212" i="9"/>
  <c r="V5212" i="9"/>
  <c r="AB5212" i="9"/>
  <c r="AC5212" i="9"/>
  <c r="AD5212" i="9"/>
  <c r="AE5212" i="9"/>
  <c r="R5213" i="9"/>
  <c r="S5213" i="9" s="1"/>
  <c r="T5213" i="9"/>
  <c r="U5213" i="9"/>
  <c r="V5213" i="9"/>
  <c r="AB5213" i="9"/>
  <c r="AC5213" i="9"/>
  <c r="AD5213" i="9"/>
  <c r="AE5213" i="9"/>
  <c r="R5214" i="9"/>
  <c r="S5214" i="9" s="1"/>
  <c r="T5214" i="9"/>
  <c r="U5214" i="9"/>
  <c r="V5214" i="9"/>
  <c r="AB5214" i="9"/>
  <c r="AC5214" i="9"/>
  <c r="AD5214" i="9"/>
  <c r="AE5214" i="9"/>
  <c r="R5215" i="9"/>
  <c r="S5215" i="9" s="1"/>
  <c r="T5215" i="9"/>
  <c r="U5215" i="9"/>
  <c r="V5215" i="9"/>
  <c r="AB5215" i="9"/>
  <c r="AC5215" i="9"/>
  <c r="AD5215" i="9"/>
  <c r="AE5215" i="9"/>
  <c r="R5216" i="9"/>
  <c r="S5216" i="9" s="1"/>
  <c r="T5216" i="9"/>
  <c r="U5216" i="9"/>
  <c r="V5216" i="9"/>
  <c r="AB5216" i="9"/>
  <c r="AC5216" i="9"/>
  <c r="AD5216" i="9"/>
  <c r="AE5216" i="9"/>
  <c r="R5217" i="9"/>
  <c r="S5217" i="9" s="1"/>
  <c r="T5217" i="9"/>
  <c r="U5217" i="9"/>
  <c r="V5217" i="9"/>
  <c r="AB5217" i="9"/>
  <c r="AC5217" i="9"/>
  <c r="AD5217" i="9"/>
  <c r="AE5217" i="9"/>
  <c r="R5218" i="9"/>
  <c r="S5218" i="9" s="1"/>
  <c r="T5218" i="9"/>
  <c r="U5218" i="9"/>
  <c r="V5218" i="9"/>
  <c r="AB5218" i="9"/>
  <c r="AC5218" i="9"/>
  <c r="AD5218" i="9"/>
  <c r="AE5218" i="9"/>
  <c r="T5219" i="9"/>
  <c r="U5219" i="9"/>
  <c r="V5219" i="9"/>
  <c r="AB5219" i="9"/>
  <c r="AC5219" i="9"/>
  <c r="AD5219" i="9"/>
  <c r="AE5219" i="9"/>
  <c r="R5220" i="9"/>
  <c r="S5220" i="9" s="1"/>
  <c r="T5220" i="9"/>
  <c r="U5220" i="9"/>
  <c r="V5220" i="9"/>
  <c r="AB5220" i="9"/>
  <c r="AC5220" i="9"/>
  <c r="AD5220" i="9"/>
  <c r="AE5220" i="9"/>
  <c r="R5221" i="9"/>
  <c r="S5221" i="9" s="1"/>
  <c r="T5221" i="9"/>
  <c r="U5221" i="9"/>
  <c r="V5221" i="9"/>
  <c r="AB5221" i="9"/>
  <c r="AC5221" i="9"/>
  <c r="AD5221" i="9"/>
  <c r="AE5221" i="9"/>
  <c r="R5222" i="9"/>
  <c r="S5222" i="9" s="1"/>
  <c r="T5222" i="9"/>
  <c r="U5222" i="9"/>
  <c r="V5222" i="9"/>
  <c r="AB5222" i="9"/>
  <c r="AC5222" i="9"/>
  <c r="AD5222" i="9"/>
  <c r="AE5222" i="9"/>
  <c r="R5223" i="9"/>
  <c r="S5223" i="9" s="1"/>
  <c r="T5223" i="9"/>
  <c r="U5223" i="9"/>
  <c r="V5223" i="9"/>
  <c r="AB5223" i="9"/>
  <c r="AC5223" i="9"/>
  <c r="AD5223" i="9"/>
  <c r="AE5223" i="9"/>
  <c r="R5224" i="9"/>
  <c r="S5224" i="9" s="1"/>
  <c r="T5224" i="9"/>
  <c r="U5224" i="9"/>
  <c r="V5224" i="9"/>
  <c r="AB5224" i="9"/>
  <c r="AC5224" i="9"/>
  <c r="AD5224" i="9"/>
  <c r="AE5224" i="9"/>
  <c r="R5225" i="9"/>
  <c r="S5225" i="9" s="1"/>
  <c r="T5225" i="9"/>
  <c r="U5225" i="9"/>
  <c r="V5225" i="9"/>
  <c r="AB5225" i="9"/>
  <c r="AC5225" i="9"/>
  <c r="AD5225" i="9"/>
  <c r="AE5225" i="9"/>
  <c r="R5226" i="9"/>
  <c r="S5226" i="9" s="1"/>
  <c r="T5226" i="9"/>
  <c r="U5226" i="9"/>
  <c r="V5226" i="9"/>
  <c r="AB5226" i="9"/>
  <c r="AC5226" i="9"/>
  <c r="AD5226" i="9"/>
  <c r="AE5226" i="9"/>
  <c r="R5227" i="9"/>
  <c r="S5227" i="9" s="1"/>
  <c r="T5227" i="9"/>
  <c r="U5227" i="9"/>
  <c r="V5227" i="9"/>
  <c r="AB5227" i="9"/>
  <c r="AC5227" i="9"/>
  <c r="AD5227" i="9"/>
  <c r="AE5227" i="9"/>
  <c r="R5228" i="9"/>
  <c r="S5228" i="9" s="1"/>
  <c r="T5228" i="9"/>
  <c r="U5228" i="9"/>
  <c r="V5228" i="9"/>
  <c r="AB5228" i="9"/>
  <c r="AC5228" i="9"/>
  <c r="AD5228" i="9"/>
  <c r="AE5228" i="9"/>
  <c r="R5229" i="9"/>
  <c r="S5229" i="9" s="1"/>
  <c r="T5229" i="9"/>
  <c r="U5229" i="9"/>
  <c r="V5229" i="9"/>
  <c r="AB5229" i="9"/>
  <c r="AC5229" i="9"/>
  <c r="AD5229" i="9"/>
  <c r="AE5229" i="9"/>
  <c r="R5230" i="9"/>
  <c r="S5230" i="9" s="1"/>
  <c r="T5230" i="9"/>
  <c r="U5230" i="9"/>
  <c r="V5230" i="9"/>
  <c r="AB5230" i="9"/>
  <c r="AC5230" i="9"/>
  <c r="AD5230" i="9"/>
  <c r="AE5230" i="9"/>
  <c r="R5231" i="9"/>
  <c r="S5231" i="9" s="1"/>
  <c r="T5231" i="9"/>
  <c r="U5231" i="9"/>
  <c r="V5231" i="9"/>
  <c r="AB5231" i="9"/>
  <c r="AC5231" i="9"/>
  <c r="AD5231" i="9"/>
  <c r="AE5231" i="9"/>
  <c r="R5232" i="9"/>
  <c r="S5232" i="9" s="1"/>
  <c r="T5232" i="9"/>
  <c r="U5232" i="9"/>
  <c r="V5232" i="9"/>
  <c r="AB5232" i="9"/>
  <c r="AC5232" i="9"/>
  <c r="AD5232" i="9"/>
  <c r="AE5232" i="9"/>
  <c r="R5233" i="9"/>
  <c r="S5233" i="9" s="1"/>
  <c r="T5233" i="9"/>
  <c r="U5233" i="9"/>
  <c r="V5233" i="9"/>
  <c r="AB5233" i="9"/>
  <c r="AC5233" i="9"/>
  <c r="AD5233" i="9"/>
  <c r="AE5233" i="9"/>
  <c r="R5234" i="9"/>
  <c r="S5234" i="9" s="1"/>
  <c r="T5234" i="9"/>
  <c r="U5234" i="9"/>
  <c r="V5234" i="9"/>
  <c r="AB5234" i="9"/>
  <c r="AC5234" i="9"/>
  <c r="AD5234" i="9"/>
  <c r="AE5234" i="9"/>
  <c r="R5235" i="9"/>
  <c r="S5235" i="9" s="1"/>
  <c r="T5235" i="9"/>
  <c r="U5235" i="9"/>
  <c r="V5235" i="9"/>
  <c r="AB5235" i="9"/>
  <c r="AC5235" i="9"/>
  <c r="AD5235" i="9"/>
  <c r="AE5235" i="9"/>
  <c r="R5236" i="9"/>
  <c r="S5236" i="9" s="1"/>
  <c r="T5236" i="9"/>
  <c r="U5236" i="9"/>
  <c r="V5236" i="9"/>
  <c r="AB5236" i="9"/>
  <c r="AC5236" i="9"/>
  <c r="AD5236" i="9"/>
  <c r="AE5236" i="9"/>
  <c r="R5237" i="9"/>
  <c r="S5237" i="9" s="1"/>
  <c r="T5237" i="9"/>
  <c r="U5237" i="9"/>
  <c r="V5237" i="9"/>
  <c r="AB5237" i="9"/>
  <c r="AC5237" i="9"/>
  <c r="AD5237" i="9"/>
  <c r="AE5237" i="9"/>
  <c r="R5238" i="9"/>
  <c r="S5238" i="9" s="1"/>
  <c r="T5238" i="9"/>
  <c r="U5238" i="9"/>
  <c r="V5238" i="9"/>
  <c r="AB5238" i="9"/>
  <c r="AC5238" i="9"/>
  <c r="AD5238" i="9"/>
  <c r="AE5238" i="9"/>
  <c r="R5239" i="9"/>
  <c r="S5239" i="9" s="1"/>
  <c r="T5239" i="9"/>
  <c r="U5239" i="9"/>
  <c r="V5239" i="9"/>
  <c r="AB5239" i="9"/>
  <c r="AC5239" i="9"/>
  <c r="AD5239" i="9"/>
  <c r="AE5239" i="9"/>
  <c r="R5240" i="9"/>
  <c r="S5240" i="9" s="1"/>
  <c r="T5240" i="9"/>
  <c r="U5240" i="9"/>
  <c r="V5240" i="9"/>
  <c r="AB5240" i="9"/>
  <c r="AC5240" i="9"/>
  <c r="AD5240" i="9"/>
  <c r="AE5240" i="9"/>
  <c r="R5241" i="9"/>
  <c r="S5241" i="9" s="1"/>
  <c r="T5241" i="9"/>
  <c r="U5241" i="9"/>
  <c r="V5241" i="9"/>
  <c r="AB5241" i="9"/>
  <c r="AC5241" i="9"/>
  <c r="AD5241" i="9"/>
  <c r="AE5241" i="9"/>
  <c r="R5242" i="9"/>
  <c r="S5242" i="9" s="1"/>
  <c r="T5242" i="9"/>
  <c r="U5242" i="9"/>
  <c r="V5242" i="9"/>
  <c r="AB5242" i="9"/>
  <c r="AC5242" i="9"/>
  <c r="AD5242" i="9"/>
  <c r="AE5242" i="9"/>
  <c r="R5243" i="9"/>
  <c r="S5243" i="9" s="1"/>
  <c r="T5243" i="9"/>
  <c r="U5243" i="9"/>
  <c r="V5243" i="9"/>
  <c r="AB5243" i="9"/>
  <c r="AC5243" i="9"/>
  <c r="AD5243" i="9"/>
  <c r="AE5243" i="9"/>
  <c r="R5244" i="9"/>
  <c r="S5244" i="9" s="1"/>
  <c r="T5244" i="9"/>
  <c r="U5244" i="9"/>
  <c r="V5244" i="9"/>
  <c r="AB5244" i="9"/>
  <c r="AC5244" i="9"/>
  <c r="AD5244" i="9"/>
  <c r="AE5244" i="9"/>
  <c r="R5245" i="9"/>
  <c r="S5245" i="9" s="1"/>
  <c r="T5245" i="9"/>
  <c r="U5245" i="9"/>
  <c r="V5245" i="9"/>
  <c r="AB5245" i="9"/>
  <c r="AC5245" i="9"/>
  <c r="AD5245" i="9"/>
  <c r="AE5245" i="9"/>
  <c r="R5246" i="9"/>
  <c r="S5246" i="9" s="1"/>
  <c r="T5246" i="9"/>
  <c r="U5246" i="9"/>
  <c r="V5246" i="9"/>
  <c r="AB5246" i="9"/>
  <c r="AC5246" i="9"/>
  <c r="AD5246" i="9"/>
  <c r="AE5246" i="9"/>
  <c r="T5247" i="9"/>
  <c r="U5247" i="9"/>
  <c r="V5247" i="9"/>
  <c r="AB5247" i="9"/>
  <c r="AC5247" i="9"/>
  <c r="AD5247" i="9"/>
  <c r="AE5247" i="9"/>
  <c r="R5248" i="9"/>
  <c r="S5248" i="9" s="1"/>
  <c r="T5248" i="9"/>
  <c r="U5248" i="9"/>
  <c r="V5248" i="9"/>
  <c r="AB5248" i="9"/>
  <c r="AC5248" i="9"/>
  <c r="AD5248" i="9"/>
  <c r="AE5248" i="9"/>
  <c r="R5249" i="9"/>
  <c r="S5249" i="9" s="1"/>
  <c r="T5249" i="9"/>
  <c r="U5249" i="9"/>
  <c r="V5249" i="9"/>
  <c r="AB5249" i="9"/>
  <c r="AC5249" i="9"/>
  <c r="AD5249" i="9"/>
  <c r="AE5249" i="9"/>
  <c r="R5250" i="9"/>
  <c r="S5250" i="9" s="1"/>
  <c r="T5250" i="9"/>
  <c r="U5250" i="9"/>
  <c r="V5250" i="9"/>
  <c r="AB5250" i="9"/>
  <c r="AC5250" i="9"/>
  <c r="AD5250" i="9"/>
  <c r="AE5250" i="9"/>
  <c r="R5251" i="9"/>
  <c r="S5251" i="9" s="1"/>
  <c r="T5251" i="9"/>
  <c r="U5251" i="9"/>
  <c r="V5251" i="9"/>
  <c r="AB5251" i="9"/>
  <c r="AC5251" i="9"/>
  <c r="AD5251" i="9"/>
  <c r="AE5251" i="9"/>
  <c r="R5252" i="9"/>
  <c r="S5252" i="9" s="1"/>
  <c r="T5252" i="9"/>
  <c r="U5252" i="9"/>
  <c r="V5252" i="9"/>
  <c r="AB5252" i="9"/>
  <c r="AC5252" i="9"/>
  <c r="AD5252" i="9"/>
  <c r="AE5252" i="9"/>
  <c r="R5253" i="9"/>
  <c r="S5253" i="9" s="1"/>
  <c r="T5253" i="9"/>
  <c r="U5253" i="9"/>
  <c r="V5253" i="9"/>
  <c r="AB5253" i="9"/>
  <c r="AC5253" i="9"/>
  <c r="AD5253" i="9"/>
  <c r="AE5253" i="9"/>
  <c r="R5254" i="9"/>
  <c r="S5254" i="9" s="1"/>
  <c r="T5254" i="9"/>
  <c r="U5254" i="9"/>
  <c r="V5254" i="9"/>
  <c r="AB5254" i="9"/>
  <c r="AC5254" i="9"/>
  <c r="AD5254" i="9"/>
  <c r="AE5254" i="9"/>
  <c r="R5255" i="9"/>
  <c r="S5255" i="9" s="1"/>
  <c r="T5255" i="9"/>
  <c r="U5255" i="9"/>
  <c r="V5255" i="9"/>
  <c r="AB5255" i="9"/>
  <c r="AC5255" i="9"/>
  <c r="AD5255" i="9"/>
  <c r="AE5255" i="9"/>
  <c r="R5256" i="9"/>
  <c r="S5256" i="9" s="1"/>
  <c r="T5256" i="9"/>
  <c r="U5256" i="9"/>
  <c r="V5256" i="9"/>
  <c r="AB5256" i="9"/>
  <c r="AC5256" i="9"/>
  <c r="AD5256" i="9"/>
  <c r="AE5256" i="9"/>
  <c r="R5257" i="9"/>
  <c r="S5257" i="9" s="1"/>
  <c r="T5257" i="9"/>
  <c r="U5257" i="9"/>
  <c r="V5257" i="9"/>
  <c r="AB5257" i="9"/>
  <c r="AC5257" i="9"/>
  <c r="AD5257" i="9"/>
  <c r="AE5257" i="9"/>
  <c r="R5258" i="9"/>
  <c r="S5258" i="9" s="1"/>
  <c r="T5258" i="9"/>
  <c r="U5258" i="9"/>
  <c r="V5258" i="9"/>
  <c r="AB5258" i="9"/>
  <c r="AC5258" i="9"/>
  <c r="AD5258" i="9"/>
  <c r="AE5258" i="9"/>
  <c r="T5259" i="9"/>
  <c r="U5259" i="9"/>
  <c r="V5259" i="9"/>
  <c r="AB5259" i="9"/>
  <c r="AC5259" i="9"/>
  <c r="AD5259" i="9"/>
  <c r="AE5259" i="9"/>
  <c r="R5260" i="9"/>
  <c r="S5260" i="9" s="1"/>
  <c r="T5260" i="9"/>
  <c r="U5260" i="9"/>
  <c r="V5260" i="9"/>
  <c r="AB5260" i="9"/>
  <c r="AC5260" i="9"/>
  <c r="AD5260" i="9"/>
  <c r="AE5260" i="9"/>
  <c r="R5261" i="9"/>
  <c r="S5261" i="9" s="1"/>
  <c r="T5261" i="9"/>
  <c r="U5261" i="9"/>
  <c r="V5261" i="9"/>
  <c r="AB5261" i="9"/>
  <c r="AC5261" i="9"/>
  <c r="AD5261" i="9"/>
  <c r="AE5261" i="9"/>
  <c r="R5262" i="9"/>
  <c r="S5262" i="9" s="1"/>
  <c r="T5262" i="9"/>
  <c r="U5262" i="9"/>
  <c r="V5262" i="9"/>
  <c r="AB5262" i="9"/>
  <c r="AC5262" i="9"/>
  <c r="AD5262" i="9"/>
  <c r="AE5262" i="9"/>
  <c r="R5263" i="9"/>
  <c r="S5263" i="9" s="1"/>
  <c r="T5263" i="9"/>
  <c r="U5263" i="9"/>
  <c r="V5263" i="9"/>
  <c r="AB5263" i="9"/>
  <c r="AC5263" i="9"/>
  <c r="AD5263" i="9"/>
  <c r="AE5263" i="9"/>
  <c r="R5264" i="9"/>
  <c r="S5264" i="9" s="1"/>
  <c r="T5264" i="9"/>
  <c r="U5264" i="9"/>
  <c r="V5264" i="9"/>
  <c r="AB5264" i="9"/>
  <c r="AC5264" i="9"/>
  <c r="AD5264" i="9"/>
  <c r="AE5264" i="9"/>
  <c r="R5265" i="9"/>
  <c r="S5265" i="9" s="1"/>
  <c r="T5265" i="9"/>
  <c r="U5265" i="9"/>
  <c r="V5265" i="9"/>
  <c r="AB5265" i="9"/>
  <c r="AC5265" i="9"/>
  <c r="AD5265" i="9"/>
  <c r="AE5265" i="9"/>
  <c r="R5266" i="9"/>
  <c r="S5266" i="9" s="1"/>
  <c r="T5266" i="9"/>
  <c r="U5266" i="9"/>
  <c r="V5266" i="9"/>
  <c r="AB5266" i="9"/>
  <c r="AC5266" i="9"/>
  <c r="AD5266" i="9"/>
  <c r="AE5266" i="9"/>
  <c r="R5267" i="9"/>
  <c r="S5267" i="9" s="1"/>
  <c r="T5267" i="9"/>
  <c r="U5267" i="9"/>
  <c r="V5267" i="9"/>
  <c r="AB5267" i="9"/>
  <c r="AC5267" i="9"/>
  <c r="AD5267" i="9"/>
  <c r="AE5267" i="9"/>
  <c r="R5268" i="9"/>
  <c r="S5268" i="9" s="1"/>
  <c r="T5268" i="9"/>
  <c r="U5268" i="9"/>
  <c r="V5268" i="9"/>
  <c r="AB5268" i="9"/>
  <c r="AC5268" i="9"/>
  <c r="AD5268" i="9"/>
  <c r="AE5268" i="9"/>
  <c r="R5269" i="9"/>
  <c r="S5269" i="9" s="1"/>
  <c r="T5269" i="9"/>
  <c r="U5269" i="9"/>
  <c r="V5269" i="9"/>
  <c r="AB5269" i="9"/>
  <c r="AC5269" i="9"/>
  <c r="AD5269" i="9"/>
  <c r="AE5269" i="9"/>
  <c r="R5270" i="9"/>
  <c r="S5270" i="9" s="1"/>
  <c r="T5270" i="9"/>
  <c r="U5270" i="9"/>
  <c r="V5270" i="9"/>
  <c r="AB5270" i="9"/>
  <c r="AC5270" i="9"/>
  <c r="AD5270" i="9"/>
  <c r="AE5270" i="9"/>
  <c r="R5271" i="9"/>
  <c r="S5271" i="9" s="1"/>
  <c r="T5271" i="9"/>
  <c r="U5271" i="9"/>
  <c r="V5271" i="9"/>
  <c r="AB5271" i="9"/>
  <c r="AC5271" i="9"/>
  <c r="AD5271" i="9"/>
  <c r="AE5271" i="9"/>
  <c r="R5272" i="9"/>
  <c r="S5272" i="9" s="1"/>
  <c r="T5272" i="9"/>
  <c r="U5272" i="9"/>
  <c r="V5272" i="9"/>
  <c r="AB5272" i="9"/>
  <c r="AC5272" i="9"/>
  <c r="AD5272" i="9"/>
  <c r="AE5272" i="9"/>
  <c r="R5273" i="9"/>
  <c r="S5273" i="9" s="1"/>
  <c r="T5273" i="9"/>
  <c r="U5273" i="9"/>
  <c r="V5273" i="9"/>
  <c r="AB5273" i="9"/>
  <c r="AC5273" i="9"/>
  <c r="AD5273" i="9"/>
  <c r="AE5273" i="9"/>
  <c r="R5274" i="9"/>
  <c r="S5274" i="9" s="1"/>
  <c r="T5274" i="9"/>
  <c r="U5274" i="9"/>
  <c r="V5274" i="9"/>
  <c r="AB5274" i="9"/>
  <c r="AC5274" i="9"/>
  <c r="AD5274" i="9"/>
  <c r="AE5274" i="9"/>
  <c r="R5275" i="9"/>
  <c r="S5275" i="9" s="1"/>
  <c r="T5275" i="9"/>
  <c r="U5275" i="9"/>
  <c r="V5275" i="9"/>
  <c r="AB5275" i="9"/>
  <c r="AC5275" i="9"/>
  <c r="AD5275" i="9"/>
  <c r="AE5275" i="9"/>
  <c r="R5276" i="9"/>
  <c r="S5276" i="9" s="1"/>
  <c r="T5276" i="9"/>
  <c r="U5276" i="9"/>
  <c r="V5276" i="9"/>
  <c r="AB5276" i="9"/>
  <c r="AC5276" i="9"/>
  <c r="AD5276" i="9"/>
  <c r="AE5276" i="9"/>
  <c r="R5277" i="9"/>
  <c r="S5277" i="9" s="1"/>
  <c r="T5277" i="9"/>
  <c r="U5277" i="9"/>
  <c r="V5277" i="9"/>
  <c r="AB5277" i="9"/>
  <c r="AC5277" i="9"/>
  <c r="AD5277" i="9"/>
  <c r="AE5277" i="9"/>
  <c r="R5278" i="9"/>
  <c r="S5278" i="9" s="1"/>
  <c r="T5278" i="9"/>
  <c r="U5278" i="9"/>
  <c r="V5278" i="9"/>
  <c r="AB5278" i="9"/>
  <c r="AC5278" i="9"/>
  <c r="AD5278" i="9"/>
  <c r="AE5278" i="9"/>
  <c r="R5279" i="9"/>
  <c r="S5279" i="9" s="1"/>
  <c r="T5279" i="9"/>
  <c r="U5279" i="9"/>
  <c r="V5279" i="9"/>
  <c r="AB5279" i="9"/>
  <c r="AC5279" i="9"/>
  <c r="AD5279" i="9"/>
  <c r="AE5279" i="9"/>
  <c r="R5280" i="9"/>
  <c r="S5280" i="9" s="1"/>
  <c r="T5280" i="9"/>
  <c r="U5280" i="9"/>
  <c r="V5280" i="9"/>
  <c r="AB5280" i="9"/>
  <c r="AC5280" i="9"/>
  <c r="AD5280" i="9"/>
  <c r="AE5280" i="9"/>
  <c r="R5281" i="9"/>
  <c r="S5281" i="9" s="1"/>
  <c r="T5281" i="9"/>
  <c r="U5281" i="9"/>
  <c r="V5281" i="9"/>
  <c r="AB5281" i="9"/>
  <c r="AC5281" i="9"/>
  <c r="AD5281" i="9"/>
  <c r="AE5281" i="9"/>
  <c r="R5282" i="9"/>
  <c r="S5282" i="9" s="1"/>
  <c r="T5282" i="9"/>
  <c r="U5282" i="9"/>
  <c r="V5282" i="9"/>
  <c r="AB5282" i="9"/>
  <c r="AC5282" i="9"/>
  <c r="AD5282" i="9"/>
  <c r="AE5282" i="9"/>
  <c r="R5283" i="9"/>
  <c r="S5283" i="9" s="1"/>
  <c r="T5283" i="9"/>
  <c r="U5283" i="9"/>
  <c r="V5283" i="9"/>
  <c r="AB5283" i="9"/>
  <c r="AC5283" i="9"/>
  <c r="AD5283" i="9"/>
  <c r="AE5283" i="9"/>
  <c r="R5284" i="9"/>
  <c r="S5284" i="9" s="1"/>
  <c r="T5284" i="9"/>
  <c r="U5284" i="9"/>
  <c r="V5284" i="9"/>
  <c r="AB5284" i="9"/>
  <c r="AC5284" i="9"/>
  <c r="AD5284" i="9"/>
  <c r="AE5284" i="9"/>
  <c r="R5285" i="9"/>
  <c r="S5285" i="9" s="1"/>
  <c r="T5285" i="9"/>
  <c r="U5285" i="9"/>
  <c r="V5285" i="9"/>
  <c r="AB5285" i="9"/>
  <c r="AC5285" i="9"/>
  <c r="AD5285" i="9"/>
  <c r="AE5285" i="9"/>
  <c r="R5286" i="9"/>
  <c r="S5286" i="9" s="1"/>
  <c r="T5286" i="9"/>
  <c r="U5286" i="9"/>
  <c r="V5286" i="9"/>
  <c r="AB5286" i="9"/>
  <c r="AC5286" i="9"/>
  <c r="AD5286" i="9"/>
  <c r="AE5286" i="9"/>
  <c r="R5287" i="9"/>
  <c r="S5287" i="9" s="1"/>
  <c r="T5287" i="9"/>
  <c r="U5287" i="9"/>
  <c r="V5287" i="9"/>
  <c r="AB5287" i="9"/>
  <c r="AC5287" i="9"/>
  <c r="AD5287" i="9"/>
  <c r="AE5287" i="9"/>
  <c r="R5288" i="9"/>
  <c r="S5288" i="9" s="1"/>
  <c r="T5288" i="9"/>
  <c r="U5288" i="9"/>
  <c r="V5288" i="9"/>
  <c r="AB5288" i="9"/>
  <c r="AC5288" i="9"/>
  <c r="AD5288" i="9"/>
  <c r="AE5288" i="9"/>
  <c r="R5289" i="9"/>
  <c r="S5289" i="9" s="1"/>
  <c r="T5289" i="9"/>
  <c r="U5289" i="9"/>
  <c r="V5289" i="9"/>
  <c r="AB5289" i="9"/>
  <c r="AC5289" i="9"/>
  <c r="AD5289" i="9"/>
  <c r="AE5289" i="9"/>
  <c r="R5290" i="9"/>
  <c r="S5290" i="9" s="1"/>
  <c r="T5290" i="9"/>
  <c r="U5290" i="9"/>
  <c r="V5290" i="9"/>
  <c r="AB5290" i="9"/>
  <c r="AC5290" i="9"/>
  <c r="AD5290" i="9"/>
  <c r="AE5290" i="9"/>
  <c r="R5291" i="9"/>
  <c r="S5291" i="9" s="1"/>
  <c r="T5291" i="9"/>
  <c r="U5291" i="9"/>
  <c r="V5291" i="9"/>
  <c r="AB5291" i="9"/>
  <c r="AC5291" i="9"/>
  <c r="AD5291" i="9"/>
  <c r="AE5291" i="9"/>
  <c r="R5292" i="9"/>
  <c r="S5292" i="9" s="1"/>
  <c r="T5292" i="9"/>
  <c r="U5292" i="9"/>
  <c r="V5292" i="9"/>
  <c r="AB5292" i="9"/>
  <c r="AC5292" i="9"/>
  <c r="AD5292" i="9"/>
  <c r="AE5292" i="9"/>
  <c r="R5293" i="9"/>
  <c r="S5293" i="9" s="1"/>
  <c r="T5293" i="9"/>
  <c r="U5293" i="9"/>
  <c r="V5293" i="9"/>
  <c r="AB5293" i="9"/>
  <c r="AC5293" i="9"/>
  <c r="AD5293" i="9"/>
  <c r="AE5293" i="9"/>
  <c r="R5294" i="9"/>
  <c r="S5294" i="9" s="1"/>
  <c r="T5294" i="9"/>
  <c r="U5294" i="9"/>
  <c r="V5294" i="9"/>
  <c r="AB5294" i="9"/>
  <c r="AC5294" i="9"/>
  <c r="AD5294" i="9"/>
  <c r="AE5294" i="9"/>
  <c r="R5295" i="9"/>
  <c r="S5295" i="9" s="1"/>
  <c r="T5295" i="9"/>
  <c r="U5295" i="9"/>
  <c r="V5295" i="9"/>
  <c r="AB5295" i="9"/>
  <c r="AC5295" i="9"/>
  <c r="AD5295" i="9"/>
  <c r="AE5295" i="9"/>
  <c r="R5296" i="9"/>
  <c r="S5296" i="9" s="1"/>
  <c r="T5296" i="9"/>
  <c r="U5296" i="9"/>
  <c r="V5296" i="9"/>
  <c r="AB5296" i="9"/>
  <c r="AC5296" i="9"/>
  <c r="AD5296" i="9"/>
  <c r="AE5296" i="9"/>
  <c r="R5297" i="9"/>
  <c r="S5297" i="9" s="1"/>
  <c r="T5297" i="9"/>
  <c r="U5297" i="9"/>
  <c r="V5297" i="9"/>
  <c r="AB5297" i="9"/>
  <c r="AC5297" i="9"/>
  <c r="AD5297" i="9"/>
  <c r="AE5297" i="9"/>
  <c r="R5298" i="9"/>
  <c r="S5298" i="9" s="1"/>
  <c r="T5298" i="9"/>
  <c r="U5298" i="9"/>
  <c r="V5298" i="9"/>
  <c r="AB5298" i="9"/>
  <c r="AC5298" i="9"/>
  <c r="AD5298" i="9"/>
  <c r="AE5298" i="9"/>
  <c r="R5299" i="9"/>
  <c r="S5299" i="9" s="1"/>
  <c r="T5299" i="9"/>
  <c r="U5299" i="9"/>
  <c r="V5299" i="9"/>
  <c r="AB5299" i="9"/>
  <c r="AC5299" i="9"/>
  <c r="AD5299" i="9"/>
  <c r="AE5299" i="9"/>
  <c r="R5300" i="9"/>
  <c r="S5300" i="9" s="1"/>
  <c r="T5300" i="9"/>
  <c r="U5300" i="9"/>
  <c r="V5300" i="9"/>
  <c r="AB5300" i="9"/>
  <c r="AC5300" i="9"/>
  <c r="AD5300" i="9"/>
  <c r="AE5300" i="9"/>
  <c r="R5301" i="9"/>
  <c r="S5301" i="9" s="1"/>
  <c r="T5301" i="9"/>
  <c r="U5301" i="9"/>
  <c r="V5301" i="9"/>
  <c r="AB5301" i="9"/>
  <c r="AC5301" i="9"/>
  <c r="AD5301" i="9"/>
  <c r="AE5301" i="9"/>
  <c r="R5302" i="9"/>
  <c r="S5302" i="9" s="1"/>
  <c r="T5302" i="9"/>
  <c r="U5302" i="9"/>
  <c r="V5302" i="9"/>
  <c r="AB5302" i="9"/>
  <c r="AC5302" i="9"/>
  <c r="AD5302" i="9"/>
  <c r="AE5302" i="9"/>
  <c r="R5303" i="9"/>
  <c r="S5303" i="9" s="1"/>
  <c r="T5303" i="9"/>
  <c r="U5303" i="9"/>
  <c r="V5303" i="9"/>
  <c r="AB5303" i="9"/>
  <c r="AC5303" i="9"/>
  <c r="AD5303" i="9"/>
  <c r="AE5303" i="9"/>
  <c r="R5304" i="9"/>
  <c r="S5304" i="9" s="1"/>
  <c r="T5304" i="9"/>
  <c r="U5304" i="9"/>
  <c r="V5304" i="9"/>
  <c r="AB5304" i="9"/>
  <c r="AC5304" i="9"/>
  <c r="AD5304" i="9"/>
  <c r="AE5304" i="9"/>
  <c r="R5305" i="9"/>
  <c r="S5305" i="9" s="1"/>
  <c r="T5305" i="9"/>
  <c r="U5305" i="9"/>
  <c r="V5305" i="9"/>
  <c r="AB5305" i="9"/>
  <c r="AC5305" i="9"/>
  <c r="AD5305" i="9"/>
  <c r="AE5305" i="9"/>
  <c r="R5306" i="9"/>
  <c r="S5306" i="9" s="1"/>
  <c r="T5306" i="9"/>
  <c r="U5306" i="9"/>
  <c r="V5306" i="9"/>
  <c r="AB5306" i="9"/>
  <c r="AC5306" i="9"/>
  <c r="AD5306" i="9"/>
  <c r="AE5306" i="9"/>
  <c r="R5307" i="9"/>
  <c r="S5307" i="9" s="1"/>
  <c r="T5307" i="9"/>
  <c r="U5307" i="9"/>
  <c r="V5307" i="9"/>
  <c r="AB5307" i="9"/>
  <c r="AC5307" i="9"/>
  <c r="AD5307" i="9"/>
  <c r="AE5307" i="9"/>
  <c r="R5308" i="9"/>
  <c r="S5308" i="9" s="1"/>
  <c r="T5308" i="9"/>
  <c r="U5308" i="9"/>
  <c r="V5308" i="9"/>
  <c r="AB5308" i="9"/>
  <c r="AC5308" i="9"/>
  <c r="AD5308" i="9"/>
  <c r="AE5308" i="9"/>
  <c r="R5309" i="9"/>
  <c r="S5309" i="9" s="1"/>
  <c r="T5309" i="9"/>
  <c r="U5309" i="9"/>
  <c r="V5309" i="9"/>
  <c r="AB5309" i="9"/>
  <c r="AC5309" i="9"/>
  <c r="AD5309" i="9"/>
  <c r="AE5309" i="9"/>
  <c r="R5310" i="9"/>
  <c r="S5310" i="9" s="1"/>
  <c r="T5310" i="9"/>
  <c r="U5310" i="9"/>
  <c r="V5310" i="9"/>
  <c r="AB5310" i="9"/>
  <c r="AC5310" i="9"/>
  <c r="AD5310" i="9"/>
  <c r="AE5310" i="9"/>
  <c r="R5311" i="9"/>
  <c r="S5311" i="9" s="1"/>
  <c r="T5311" i="9"/>
  <c r="U5311" i="9"/>
  <c r="V5311" i="9"/>
  <c r="AB5311" i="9"/>
  <c r="AC5311" i="9"/>
  <c r="AD5311" i="9"/>
  <c r="AE5311" i="9"/>
  <c r="R5312" i="9"/>
  <c r="S5312" i="9" s="1"/>
  <c r="T5312" i="9"/>
  <c r="U5312" i="9"/>
  <c r="V5312" i="9"/>
  <c r="AB5312" i="9"/>
  <c r="AC5312" i="9"/>
  <c r="AD5312" i="9"/>
  <c r="AE5312" i="9"/>
  <c r="R5313" i="9"/>
  <c r="S5313" i="9" s="1"/>
  <c r="T5313" i="9"/>
  <c r="U5313" i="9"/>
  <c r="V5313" i="9"/>
  <c r="AB5313" i="9"/>
  <c r="AC5313" i="9"/>
  <c r="AD5313" i="9"/>
  <c r="AE5313" i="9"/>
  <c r="R5314" i="9"/>
  <c r="S5314" i="9" s="1"/>
  <c r="T5314" i="9"/>
  <c r="U5314" i="9"/>
  <c r="V5314" i="9"/>
  <c r="AB5314" i="9"/>
  <c r="AC5314" i="9"/>
  <c r="AD5314" i="9"/>
  <c r="AE5314" i="9"/>
  <c r="R5315" i="9"/>
  <c r="S5315" i="9" s="1"/>
  <c r="T5315" i="9"/>
  <c r="U5315" i="9"/>
  <c r="V5315" i="9"/>
  <c r="AB5315" i="9"/>
  <c r="AC5315" i="9"/>
  <c r="AD5315" i="9"/>
  <c r="AE5315" i="9"/>
  <c r="R5316" i="9"/>
  <c r="S5316" i="9" s="1"/>
  <c r="T5316" i="9"/>
  <c r="U5316" i="9"/>
  <c r="V5316" i="9"/>
  <c r="AB5316" i="9"/>
  <c r="AC5316" i="9"/>
  <c r="AD5316" i="9"/>
  <c r="AE5316" i="9"/>
  <c r="R5317" i="9"/>
  <c r="S5317" i="9" s="1"/>
  <c r="T5317" i="9"/>
  <c r="U5317" i="9"/>
  <c r="V5317" i="9"/>
  <c r="AB5317" i="9"/>
  <c r="AC5317" i="9"/>
  <c r="AD5317" i="9"/>
  <c r="AE5317" i="9"/>
  <c r="R5318" i="9"/>
  <c r="S5318" i="9" s="1"/>
  <c r="T5318" i="9"/>
  <c r="U5318" i="9"/>
  <c r="V5318" i="9"/>
  <c r="AB5318" i="9"/>
  <c r="AC5318" i="9"/>
  <c r="AD5318" i="9"/>
  <c r="AE5318" i="9"/>
  <c r="R5319" i="9"/>
  <c r="S5319" i="9" s="1"/>
  <c r="T5319" i="9"/>
  <c r="U5319" i="9"/>
  <c r="V5319" i="9"/>
  <c r="AB5319" i="9"/>
  <c r="AC5319" i="9"/>
  <c r="AD5319" i="9"/>
  <c r="AE5319" i="9"/>
  <c r="R5320" i="9"/>
  <c r="S5320" i="9" s="1"/>
  <c r="T5320" i="9"/>
  <c r="U5320" i="9"/>
  <c r="V5320" i="9"/>
  <c r="AB5320" i="9"/>
  <c r="AC5320" i="9"/>
  <c r="AD5320" i="9"/>
  <c r="AE5320" i="9"/>
  <c r="R5321" i="9"/>
  <c r="S5321" i="9" s="1"/>
  <c r="T5321" i="9"/>
  <c r="U5321" i="9"/>
  <c r="V5321" i="9"/>
  <c r="AB5321" i="9"/>
  <c r="AC5321" i="9"/>
  <c r="AD5321" i="9"/>
  <c r="AE5321" i="9"/>
  <c r="R5322" i="9"/>
  <c r="S5322" i="9" s="1"/>
  <c r="T5322" i="9"/>
  <c r="U5322" i="9"/>
  <c r="V5322" i="9"/>
  <c r="AB5322" i="9"/>
  <c r="AC5322" i="9"/>
  <c r="AD5322" i="9"/>
  <c r="AE5322" i="9"/>
  <c r="R5323" i="9"/>
  <c r="S5323" i="9" s="1"/>
  <c r="T5323" i="9"/>
  <c r="U5323" i="9"/>
  <c r="V5323" i="9"/>
  <c r="AB5323" i="9"/>
  <c r="AC5323" i="9"/>
  <c r="AD5323" i="9"/>
  <c r="AE5323" i="9"/>
  <c r="R5324" i="9"/>
  <c r="S5324" i="9" s="1"/>
  <c r="T5324" i="9"/>
  <c r="U5324" i="9"/>
  <c r="V5324" i="9"/>
  <c r="AB5324" i="9"/>
  <c r="AC5324" i="9"/>
  <c r="AD5324" i="9"/>
  <c r="AE5324" i="9"/>
  <c r="R5325" i="9"/>
  <c r="S5325" i="9" s="1"/>
  <c r="T5325" i="9"/>
  <c r="U5325" i="9"/>
  <c r="V5325" i="9"/>
  <c r="AB5325" i="9"/>
  <c r="AC5325" i="9"/>
  <c r="AD5325" i="9"/>
  <c r="AE5325" i="9"/>
  <c r="R5326" i="9"/>
  <c r="S5326" i="9" s="1"/>
  <c r="T5326" i="9"/>
  <c r="U5326" i="9"/>
  <c r="V5326" i="9"/>
  <c r="AB5326" i="9"/>
  <c r="AC5326" i="9"/>
  <c r="AD5326" i="9"/>
  <c r="AE5326" i="9"/>
  <c r="R5327" i="9"/>
  <c r="S5327" i="9" s="1"/>
  <c r="T5327" i="9"/>
  <c r="U5327" i="9"/>
  <c r="V5327" i="9"/>
  <c r="AB5327" i="9"/>
  <c r="AC5327" i="9"/>
  <c r="AD5327" i="9"/>
  <c r="AE5327" i="9"/>
  <c r="R5328" i="9"/>
  <c r="S5328" i="9" s="1"/>
  <c r="T5328" i="9"/>
  <c r="U5328" i="9"/>
  <c r="V5328" i="9"/>
  <c r="AB5328" i="9"/>
  <c r="AC5328" i="9"/>
  <c r="AD5328" i="9"/>
  <c r="AE5328" i="9"/>
  <c r="R5329" i="9"/>
  <c r="S5329" i="9" s="1"/>
  <c r="T5329" i="9"/>
  <c r="U5329" i="9"/>
  <c r="V5329" i="9"/>
  <c r="AB5329" i="9"/>
  <c r="AC5329" i="9"/>
  <c r="AD5329" i="9"/>
  <c r="AE5329" i="9"/>
  <c r="R5330" i="9"/>
  <c r="S5330" i="9" s="1"/>
  <c r="T5330" i="9"/>
  <c r="U5330" i="9"/>
  <c r="V5330" i="9"/>
  <c r="AB5330" i="9"/>
  <c r="AC5330" i="9"/>
  <c r="AD5330" i="9"/>
  <c r="AE5330" i="9"/>
  <c r="R5331" i="9"/>
  <c r="S5331" i="9" s="1"/>
  <c r="T5331" i="9"/>
  <c r="U5331" i="9"/>
  <c r="V5331" i="9"/>
  <c r="AB5331" i="9"/>
  <c r="AC5331" i="9"/>
  <c r="AD5331" i="9"/>
  <c r="AE5331" i="9"/>
  <c r="R5332" i="9"/>
  <c r="S5332" i="9" s="1"/>
  <c r="T5332" i="9"/>
  <c r="U5332" i="9"/>
  <c r="V5332" i="9"/>
  <c r="AB5332" i="9"/>
  <c r="AC5332" i="9"/>
  <c r="AD5332" i="9"/>
  <c r="AE5332" i="9"/>
  <c r="R5333" i="9"/>
  <c r="S5333" i="9" s="1"/>
  <c r="T5333" i="9"/>
  <c r="U5333" i="9"/>
  <c r="V5333" i="9"/>
  <c r="AB5333" i="9"/>
  <c r="AC5333" i="9"/>
  <c r="AD5333" i="9"/>
  <c r="AE5333" i="9"/>
  <c r="R5334" i="9"/>
  <c r="S5334" i="9" s="1"/>
  <c r="T5334" i="9"/>
  <c r="U5334" i="9"/>
  <c r="V5334" i="9"/>
  <c r="AB5334" i="9"/>
  <c r="AC5334" i="9"/>
  <c r="AD5334" i="9"/>
  <c r="AE5334" i="9"/>
  <c r="R5335" i="9"/>
  <c r="S5335" i="9" s="1"/>
  <c r="T5335" i="9"/>
  <c r="U5335" i="9"/>
  <c r="V5335" i="9"/>
  <c r="AB5335" i="9"/>
  <c r="AC5335" i="9"/>
  <c r="AD5335" i="9"/>
  <c r="AE5335" i="9"/>
  <c r="R5336" i="9"/>
  <c r="S5336" i="9" s="1"/>
  <c r="T5336" i="9"/>
  <c r="U5336" i="9"/>
  <c r="V5336" i="9"/>
  <c r="AB5336" i="9"/>
  <c r="AC5336" i="9"/>
  <c r="AD5336" i="9"/>
  <c r="AE5336" i="9"/>
  <c r="R5337" i="9"/>
  <c r="S5337" i="9" s="1"/>
  <c r="T5337" i="9"/>
  <c r="U5337" i="9"/>
  <c r="V5337" i="9"/>
  <c r="AB5337" i="9"/>
  <c r="AC5337" i="9"/>
  <c r="AD5337" i="9"/>
  <c r="AE5337" i="9"/>
  <c r="R5338" i="9"/>
  <c r="S5338" i="9" s="1"/>
  <c r="T5338" i="9"/>
  <c r="U5338" i="9"/>
  <c r="V5338" i="9"/>
  <c r="AB5338" i="9"/>
  <c r="AC5338" i="9"/>
  <c r="AD5338" i="9"/>
  <c r="AE5338" i="9"/>
  <c r="R5339" i="9"/>
  <c r="S5339" i="9" s="1"/>
  <c r="T5339" i="9"/>
  <c r="U5339" i="9"/>
  <c r="V5339" i="9"/>
  <c r="AB5339" i="9"/>
  <c r="AC5339" i="9"/>
  <c r="AD5339" i="9"/>
  <c r="AE5339" i="9"/>
  <c r="R5340" i="9"/>
  <c r="S5340" i="9" s="1"/>
  <c r="T5340" i="9"/>
  <c r="U5340" i="9"/>
  <c r="V5340" i="9"/>
  <c r="AB5340" i="9"/>
  <c r="AC5340" i="9"/>
  <c r="AD5340" i="9"/>
  <c r="AE5340" i="9"/>
  <c r="R5341" i="9"/>
  <c r="S5341" i="9" s="1"/>
  <c r="T5341" i="9"/>
  <c r="U5341" i="9"/>
  <c r="V5341" i="9"/>
  <c r="AB5341" i="9"/>
  <c r="AC5341" i="9"/>
  <c r="AD5341" i="9"/>
  <c r="AE5341" i="9"/>
  <c r="R5342" i="9"/>
  <c r="S5342" i="9" s="1"/>
  <c r="T5342" i="9"/>
  <c r="U5342" i="9"/>
  <c r="V5342" i="9"/>
  <c r="AB5342" i="9"/>
  <c r="AC5342" i="9"/>
  <c r="AD5342" i="9"/>
  <c r="AE5342" i="9"/>
  <c r="R5343" i="9"/>
  <c r="S5343" i="9" s="1"/>
  <c r="T5343" i="9"/>
  <c r="U5343" i="9"/>
  <c r="V5343" i="9"/>
  <c r="AB5343" i="9"/>
  <c r="AC5343" i="9"/>
  <c r="AD5343" i="9"/>
  <c r="AE5343" i="9"/>
  <c r="R5344" i="9"/>
  <c r="S5344" i="9" s="1"/>
  <c r="T5344" i="9"/>
  <c r="U5344" i="9"/>
  <c r="V5344" i="9"/>
  <c r="AB5344" i="9"/>
  <c r="AC5344" i="9"/>
  <c r="AD5344" i="9"/>
  <c r="AE5344" i="9"/>
  <c r="R5345" i="9"/>
  <c r="S5345" i="9" s="1"/>
  <c r="T5345" i="9"/>
  <c r="U5345" i="9"/>
  <c r="V5345" i="9"/>
  <c r="AB5345" i="9"/>
  <c r="AC5345" i="9"/>
  <c r="AD5345" i="9"/>
  <c r="AE5345" i="9"/>
  <c r="R5346" i="9"/>
  <c r="S5346" i="9" s="1"/>
  <c r="T5346" i="9"/>
  <c r="U5346" i="9"/>
  <c r="V5346" i="9"/>
  <c r="AB5346" i="9"/>
  <c r="AC5346" i="9"/>
  <c r="AD5346" i="9"/>
  <c r="AE5346" i="9"/>
  <c r="R5347" i="9"/>
  <c r="S5347" i="9" s="1"/>
  <c r="T5347" i="9"/>
  <c r="U5347" i="9"/>
  <c r="V5347" i="9"/>
  <c r="AB5347" i="9"/>
  <c r="AC5347" i="9"/>
  <c r="AD5347" i="9"/>
  <c r="AE5347" i="9"/>
  <c r="R5348" i="9"/>
  <c r="S5348" i="9" s="1"/>
  <c r="T5348" i="9"/>
  <c r="U5348" i="9"/>
  <c r="V5348" i="9"/>
  <c r="AB5348" i="9"/>
  <c r="AC5348" i="9"/>
  <c r="AD5348" i="9"/>
  <c r="AE5348" i="9"/>
  <c r="R5349" i="9"/>
  <c r="S5349" i="9" s="1"/>
  <c r="T5349" i="9"/>
  <c r="U5349" i="9"/>
  <c r="V5349" i="9"/>
  <c r="AB5349" i="9"/>
  <c r="AC5349" i="9"/>
  <c r="AD5349" i="9"/>
  <c r="AE5349" i="9"/>
  <c r="R5350" i="9"/>
  <c r="S5350" i="9" s="1"/>
  <c r="T5350" i="9"/>
  <c r="U5350" i="9"/>
  <c r="V5350" i="9"/>
  <c r="AB5350" i="9"/>
  <c r="AC5350" i="9"/>
  <c r="AD5350" i="9"/>
  <c r="AE5350" i="9"/>
  <c r="R5351" i="9"/>
  <c r="S5351" i="9" s="1"/>
  <c r="T5351" i="9"/>
  <c r="U5351" i="9"/>
  <c r="V5351" i="9"/>
  <c r="AB5351" i="9"/>
  <c r="AC5351" i="9"/>
  <c r="AD5351" i="9"/>
  <c r="AE5351" i="9"/>
  <c r="R5352" i="9"/>
  <c r="S5352" i="9" s="1"/>
  <c r="T5352" i="9"/>
  <c r="U5352" i="9"/>
  <c r="V5352" i="9"/>
  <c r="AB5352" i="9"/>
  <c r="AC5352" i="9"/>
  <c r="AD5352" i="9"/>
  <c r="AE5352" i="9"/>
  <c r="R5353" i="9"/>
  <c r="S5353" i="9" s="1"/>
  <c r="T5353" i="9"/>
  <c r="U5353" i="9"/>
  <c r="V5353" i="9"/>
  <c r="AB5353" i="9"/>
  <c r="AC5353" i="9"/>
  <c r="AD5353" i="9"/>
  <c r="AE5353" i="9"/>
  <c r="R5354" i="9"/>
  <c r="S5354" i="9" s="1"/>
  <c r="T5354" i="9"/>
  <c r="U5354" i="9"/>
  <c r="V5354" i="9"/>
  <c r="AB5354" i="9"/>
  <c r="AC5354" i="9"/>
  <c r="AD5354" i="9"/>
  <c r="AE5354" i="9"/>
  <c r="R5355" i="9"/>
  <c r="S5355" i="9" s="1"/>
  <c r="T5355" i="9"/>
  <c r="U5355" i="9"/>
  <c r="V5355" i="9"/>
  <c r="AB5355" i="9"/>
  <c r="AC5355" i="9"/>
  <c r="AD5355" i="9"/>
  <c r="AE5355" i="9"/>
  <c r="R5356" i="9"/>
  <c r="S5356" i="9" s="1"/>
  <c r="T5356" i="9"/>
  <c r="U5356" i="9"/>
  <c r="V5356" i="9"/>
  <c r="AB5356" i="9"/>
  <c r="AC5356" i="9"/>
  <c r="AD5356" i="9"/>
  <c r="AE5356" i="9"/>
  <c r="R5357" i="9"/>
  <c r="S5357" i="9" s="1"/>
  <c r="T5357" i="9"/>
  <c r="U5357" i="9"/>
  <c r="V5357" i="9"/>
  <c r="AB5357" i="9"/>
  <c r="AC5357" i="9"/>
  <c r="AD5357" i="9"/>
  <c r="AE5357" i="9"/>
  <c r="R5358" i="9"/>
  <c r="S5358" i="9" s="1"/>
  <c r="T5358" i="9"/>
  <c r="U5358" i="9"/>
  <c r="V5358" i="9"/>
  <c r="AB5358" i="9"/>
  <c r="AC5358" i="9"/>
  <c r="AD5358" i="9"/>
  <c r="AE5358" i="9"/>
  <c r="R5359" i="9"/>
  <c r="S5359" i="9" s="1"/>
  <c r="T5359" i="9"/>
  <c r="U5359" i="9"/>
  <c r="V5359" i="9"/>
  <c r="AB5359" i="9"/>
  <c r="AC5359" i="9"/>
  <c r="AD5359" i="9"/>
  <c r="AE5359" i="9"/>
  <c r="R5360" i="9"/>
  <c r="S5360" i="9" s="1"/>
  <c r="T5360" i="9"/>
  <c r="U5360" i="9"/>
  <c r="V5360" i="9"/>
  <c r="AB5360" i="9"/>
  <c r="AC5360" i="9"/>
  <c r="AD5360" i="9"/>
  <c r="AE5360" i="9"/>
  <c r="R5361" i="9"/>
  <c r="S5361" i="9" s="1"/>
  <c r="T5361" i="9"/>
  <c r="U5361" i="9"/>
  <c r="V5361" i="9"/>
  <c r="AB5361" i="9"/>
  <c r="AC5361" i="9"/>
  <c r="AD5361" i="9"/>
  <c r="AE5361" i="9"/>
  <c r="R5362" i="9"/>
  <c r="S5362" i="9" s="1"/>
  <c r="T5362" i="9"/>
  <c r="U5362" i="9"/>
  <c r="V5362" i="9"/>
  <c r="AB5362" i="9"/>
  <c r="AC5362" i="9"/>
  <c r="AD5362" i="9"/>
  <c r="AE5362" i="9"/>
  <c r="R5363" i="9"/>
  <c r="S5363" i="9" s="1"/>
  <c r="T5363" i="9"/>
  <c r="U5363" i="9"/>
  <c r="V5363" i="9"/>
  <c r="AB5363" i="9"/>
  <c r="AC5363" i="9"/>
  <c r="AD5363" i="9"/>
  <c r="AE5363" i="9"/>
  <c r="R5364" i="9"/>
  <c r="S5364" i="9" s="1"/>
  <c r="T5364" i="9"/>
  <c r="U5364" i="9"/>
  <c r="V5364" i="9"/>
  <c r="AB5364" i="9"/>
  <c r="AC5364" i="9"/>
  <c r="AD5364" i="9"/>
  <c r="AE5364" i="9"/>
  <c r="R5365" i="9"/>
  <c r="S5365" i="9" s="1"/>
  <c r="T5365" i="9"/>
  <c r="U5365" i="9"/>
  <c r="V5365" i="9"/>
  <c r="AB5365" i="9"/>
  <c r="AC5365" i="9"/>
  <c r="AD5365" i="9"/>
  <c r="AE5365" i="9"/>
  <c r="R5366" i="9"/>
  <c r="S5366" i="9" s="1"/>
  <c r="T5366" i="9"/>
  <c r="U5366" i="9"/>
  <c r="V5366" i="9"/>
  <c r="AB5366" i="9"/>
  <c r="AC5366" i="9"/>
  <c r="AD5366" i="9"/>
  <c r="AE5366" i="9"/>
  <c r="R5367" i="9"/>
  <c r="S5367" i="9" s="1"/>
  <c r="T5367" i="9"/>
  <c r="U5367" i="9"/>
  <c r="V5367" i="9"/>
  <c r="AB5367" i="9"/>
  <c r="AC5367" i="9"/>
  <c r="AD5367" i="9"/>
  <c r="AE5367" i="9"/>
  <c r="R5368" i="9"/>
  <c r="S5368" i="9" s="1"/>
  <c r="T5368" i="9"/>
  <c r="U5368" i="9"/>
  <c r="V5368" i="9"/>
  <c r="AB5368" i="9"/>
  <c r="AC5368" i="9"/>
  <c r="AD5368" i="9"/>
  <c r="AE5368" i="9"/>
  <c r="R5369" i="9"/>
  <c r="S5369" i="9" s="1"/>
  <c r="T5369" i="9"/>
  <c r="U5369" i="9"/>
  <c r="V5369" i="9"/>
  <c r="AB5369" i="9"/>
  <c r="AC5369" i="9"/>
  <c r="AD5369" i="9"/>
  <c r="AE5369" i="9"/>
  <c r="R5370" i="9"/>
  <c r="S5370" i="9" s="1"/>
  <c r="T5370" i="9"/>
  <c r="U5370" i="9"/>
  <c r="V5370" i="9"/>
  <c r="AB5370" i="9"/>
  <c r="AC5370" i="9"/>
  <c r="AD5370" i="9"/>
  <c r="AE5370" i="9"/>
  <c r="R5371" i="9"/>
  <c r="S5371" i="9" s="1"/>
  <c r="T5371" i="9"/>
  <c r="U5371" i="9"/>
  <c r="V5371" i="9"/>
  <c r="AB5371" i="9"/>
  <c r="AC5371" i="9"/>
  <c r="AD5371" i="9"/>
  <c r="AE5371" i="9"/>
  <c r="R5372" i="9"/>
  <c r="S5372" i="9" s="1"/>
  <c r="T5372" i="9"/>
  <c r="U5372" i="9"/>
  <c r="V5372" i="9"/>
  <c r="AB5372" i="9"/>
  <c r="AC5372" i="9"/>
  <c r="AD5372" i="9"/>
  <c r="AE5372" i="9"/>
  <c r="R5373" i="9"/>
  <c r="S5373" i="9" s="1"/>
  <c r="T5373" i="9"/>
  <c r="U5373" i="9"/>
  <c r="V5373" i="9"/>
  <c r="AB5373" i="9"/>
  <c r="AC5373" i="9"/>
  <c r="AD5373" i="9"/>
  <c r="AE5373" i="9"/>
  <c r="R5374" i="9"/>
  <c r="S5374" i="9" s="1"/>
  <c r="T5374" i="9"/>
  <c r="U5374" i="9"/>
  <c r="V5374" i="9"/>
  <c r="AB5374" i="9"/>
  <c r="AC5374" i="9"/>
  <c r="AD5374" i="9"/>
  <c r="AE5374" i="9"/>
  <c r="R5375" i="9"/>
  <c r="S5375" i="9" s="1"/>
  <c r="T5375" i="9"/>
  <c r="U5375" i="9"/>
  <c r="V5375" i="9"/>
  <c r="AB5375" i="9"/>
  <c r="AC5375" i="9"/>
  <c r="AD5375" i="9"/>
  <c r="AE5375" i="9"/>
  <c r="R5376" i="9"/>
  <c r="S5376" i="9" s="1"/>
  <c r="T5376" i="9"/>
  <c r="U5376" i="9"/>
  <c r="V5376" i="9"/>
  <c r="AB5376" i="9"/>
  <c r="AC5376" i="9"/>
  <c r="AD5376" i="9"/>
  <c r="AE5376" i="9"/>
  <c r="R5377" i="9"/>
  <c r="S5377" i="9" s="1"/>
  <c r="T5377" i="9"/>
  <c r="U5377" i="9"/>
  <c r="V5377" i="9"/>
  <c r="AB5377" i="9"/>
  <c r="AC5377" i="9"/>
  <c r="AD5377" i="9"/>
  <c r="AE5377" i="9"/>
  <c r="R5378" i="9"/>
  <c r="S5378" i="9" s="1"/>
  <c r="T5378" i="9"/>
  <c r="U5378" i="9"/>
  <c r="V5378" i="9"/>
  <c r="AB5378" i="9"/>
  <c r="AC5378" i="9"/>
  <c r="AD5378" i="9"/>
  <c r="AE5378" i="9"/>
  <c r="R5379" i="9"/>
  <c r="S5379" i="9" s="1"/>
  <c r="T5379" i="9"/>
  <c r="U5379" i="9"/>
  <c r="V5379" i="9"/>
  <c r="AB5379" i="9"/>
  <c r="AC5379" i="9"/>
  <c r="AD5379" i="9"/>
  <c r="AE5379" i="9"/>
  <c r="R5380" i="9"/>
  <c r="S5380" i="9" s="1"/>
  <c r="T5380" i="9"/>
  <c r="U5380" i="9"/>
  <c r="V5380" i="9"/>
  <c r="AB5380" i="9"/>
  <c r="AC5380" i="9"/>
  <c r="AD5380" i="9"/>
  <c r="AE5380" i="9"/>
  <c r="R5381" i="9"/>
  <c r="S5381" i="9" s="1"/>
  <c r="T5381" i="9"/>
  <c r="U5381" i="9"/>
  <c r="V5381" i="9"/>
  <c r="AB5381" i="9"/>
  <c r="AC5381" i="9"/>
  <c r="AD5381" i="9"/>
  <c r="AE5381" i="9"/>
  <c r="R5382" i="9"/>
  <c r="S5382" i="9" s="1"/>
  <c r="T5382" i="9"/>
  <c r="U5382" i="9"/>
  <c r="V5382" i="9"/>
  <c r="AB5382" i="9"/>
  <c r="AC5382" i="9"/>
  <c r="AD5382" i="9"/>
  <c r="AE5382" i="9"/>
  <c r="R5383" i="9"/>
  <c r="S5383" i="9" s="1"/>
  <c r="T5383" i="9"/>
  <c r="U5383" i="9"/>
  <c r="V5383" i="9"/>
  <c r="AB5383" i="9"/>
  <c r="AC5383" i="9"/>
  <c r="AD5383" i="9"/>
  <c r="AE5383" i="9"/>
  <c r="R5384" i="9"/>
  <c r="S5384" i="9" s="1"/>
  <c r="T5384" i="9"/>
  <c r="U5384" i="9"/>
  <c r="V5384" i="9"/>
  <c r="AB5384" i="9"/>
  <c r="AC5384" i="9"/>
  <c r="AD5384" i="9"/>
  <c r="AE5384" i="9"/>
  <c r="R5385" i="9"/>
  <c r="S5385" i="9" s="1"/>
  <c r="T5385" i="9"/>
  <c r="U5385" i="9"/>
  <c r="V5385" i="9"/>
  <c r="AB5385" i="9"/>
  <c r="AC5385" i="9"/>
  <c r="AD5385" i="9"/>
  <c r="AE5385" i="9"/>
  <c r="R5386" i="9"/>
  <c r="S5386" i="9" s="1"/>
  <c r="T5386" i="9"/>
  <c r="U5386" i="9"/>
  <c r="V5386" i="9"/>
  <c r="AB5386" i="9"/>
  <c r="AC5386" i="9"/>
  <c r="AD5386" i="9"/>
  <c r="AE5386" i="9"/>
  <c r="R5387" i="9"/>
  <c r="S5387" i="9" s="1"/>
  <c r="T5387" i="9"/>
  <c r="U5387" i="9"/>
  <c r="V5387" i="9"/>
  <c r="AB5387" i="9"/>
  <c r="AC5387" i="9"/>
  <c r="AD5387" i="9"/>
  <c r="AE5387" i="9"/>
  <c r="R5388" i="9"/>
  <c r="S5388" i="9" s="1"/>
  <c r="T5388" i="9"/>
  <c r="U5388" i="9"/>
  <c r="V5388" i="9"/>
  <c r="AB5388" i="9"/>
  <c r="AC5388" i="9"/>
  <c r="AD5388" i="9"/>
  <c r="AE5388" i="9"/>
  <c r="R5389" i="9"/>
  <c r="S5389" i="9" s="1"/>
  <c r="T5389" i="9"/>
  <c r="U5389" i="9"/>
  <c r="V5389" i="9"/>
  <c r="AB5389" i="9"/>
  <c r="AC5389" i="9"/>
  <c r="AD5389" i="9"/>
  <c r="AE5389" i="9"/>
  <c r="R5390" i="9"/>
  <c r="S5390" i="9" s="1"/>
  <c r="T5390" i="9"/>
  <c r="U5390" i="9"/>
  <c r="V5390" i="9"/>
  <c r="AB5390" i="9"/>
  <c r="AC5390" i="9"/>
  <c r="AD5390" i="9"/>
  <c r="AE5390" i="9"/>
  <c r="R5391" i="9"/>
  <c r="S5391" i="9" s="1"/>
  <c r="T5391" i="9"/>
  <c r="U5391" i="9"/>
  <c r="V5391" i="9"/>
  <c r="AB5391" i="9"/>
  <c r="AC5391" i="9"/>
  <c r="AD5391" i="9"/>
  <c r="AE5391" i="9"/>
  <c r="R5392" i="9"/>
  <c r="S5392" i="9" s="1"/>
  <c r="T5392" i="9"/>
  <c r="U5392" i="9"/>
  <c r="V5392" i="9"/>
  <c r="AB5392" i="9"/>
  <c r="AC5392" i="9"/>
  <c r="AD5392" i="9"/>
  <c r="AE5392" i="9"/>
  <c r="R5393" i="9"/>
  <c r="S5393" i="9" s="1"/>
  <c r="T5393" i="9"/>
  <c r="U5393" i="9"/>
  <c r="V5393" i="9"/>
  <c r="AB5393" i="9"/>
  <c r="AC5393" i="9"/>
  <c r="AD5393" i="9"/>
  <c r="AE5393" i="9"/>
  <c r="R5394" i="9"/>
  <c r="S5394" i="9" s="1"/>
  <c r="T5394" i="9"/>
  <c r="U5394" i="9"/>
  <c r="V5394" i="9"/>
  <c r="AB5394" i="9"/>
  <c r="AC5394" i="9"/>
  <c r="AD5394" i="9"/>
  <c r="AE5394" i="9"/>
  <c r="R5395" i="9"/>
  <c r="S5395" i="9" s="1"/>
  <c r="T5395" i="9"/>
  <c r="U5395" i="9"/>
  <c r="V5395" i="9"/>
  <c r="AB5395" i="9"/>
  <c r="AC5395" i="9"/>
  <c r="AD5395" i="9"/>
  <c r="AE5395" i="9"/>
  <c r="R5396" i="9"/>
  <c r="S5396" i="9" s="1"/>
  <c r="T5396" i="9"/>
  <c r="U5396" i="9"/>
  <c r="V5396" i="9"/>
  <c r="AB5396" i="9"/>
  <c r="AC5396" i="9"/>
  <c r="AD5396" i="9"/>
  <c r="AE5396" i="9"/>
  <c r="R5397" i="9"/>
  <c r="S5397" i="9" s="1"/>
  <c r="T5397" i="9"/>
  <c r="U5397" i="9"/>
  <c r="V5397" i="9"/>
  <c r="AB5397" i="9"/>
  <c r="AC5397" i="9"/>
  <c r="AD5397" i="9"/>
  <c r="AE5397" i="9"/>
  <c r="R5398" i="9"/>
  <c r="S5398" i="9" s="1"/>
  <c r="T5398" i="9"/>
  <c r="U5398" i="9"/>
  <c r="V5398" i="9"/>
  <c r="AB5398" i="9"/>
  <c r="AC5398" i="9"/>
  <c r="AD5398" i="9"/>
  <c r="AE5398" i="9"/>
  <c r="R5399" i="9"/>
  <c r="S5399" i="9" s="1"/>
  <c r="T5399" i="9"/>
  <c r="U5399" i="9"/>
  <c r="V5399" i="9"/>
  <c r="AB5399" i="9"/>
  <c r="AC5399" i="9"/>
  <c r="AD5399" i="9"/>
  <c r="AE5399" i="9"/>
  <c r="R5400" i="9"/>
  <c r="S5400" i="9" s="1"/>
  <c r="T5400" i="9"/>
  <c r="U5400" i="9"/>
  <c r="V5400" i="9"/>
  <c r="AB5400" i="9"/>
  <c r="AC5400" i="9"/>
  <c r="AD5400" i="9"/>
  <c r="AE5400" i="9"/>
  <c r="R5401" i="9"/>
  <c r="S5401" i="9" s="1"/>
  <c r="T5401" i="9"/>
  <c r="U5401" i="9"/>
  <c r="V5401" i="9"/>
  <c r="AB5401" i="9"/>
  <c r="AC5401" i="9"/>
  <c r="AD5401" i="9"/>
  <c r="AE5401" i="9"/>
  <c r="R5402" i="9"/>
  <c r="S5402" i="9" s="1"/>
  <c r="T5402" i="9"/>
  <c r="U5402" i="9"/>
  <c r="V5402" i="9"/>
  <c r="AB5402" i="9"/>
  <c r="AC5402" i="9"/>
  <c r="AD5402" i="9"/>
  <c r="AE5402" i="9"/>
  <c r="R5403" i="9"/>
  <c r="S5403" i="9" s="1"/>
  <c r="T5403" i="9"/>
  <c r="U5403" i="9"/>
  <c r="V5403" i="9"/>
  <c r="AB5403" i="9"/>
  <c r="AC5403" i="9"/>
  <c r="AD5403" i="9"/>
  <c r="AE5403" i="9"/>
  <c r="R5404" i="9"/>
  <c r="S5404" i="9" s="1"/>
  <c r="T5404" i="9"/>
  <c r="U5404" i="9"/>
  <c r="V5404" i="9"/>
  <c r="AB5404" i="9"/>
  <c r="AC5404" i="9"/>
  <c r="AD5404" i="9"/>
  <c r="AE5404" i="9"/>
  <c r="R5405" i="9"/>
  <c r="S5405" i="9" s="1"/>
  <c r="T5405" i="9"/>
  <c r="U5405" i="9"/>
  <c r="V5405" i="9"/>
  <c r="AB5405" i="9"/>
  <c r="AC5405" i="9"/>
  <c r="AD5405" i="9"/>
  <c r="AE5405" i="9"/>
  <c r="R5406" i="9"/>
  <c r="S5406" i="9" s="1"/>
  <c r="T5406" i="9"/>
  <c r="U5406" i="9"/>
  <c r="V5406" i="9"/>
  <c r="AB5406" i="9"/>
  <c r="AC5406" i="9"/>
  <c r="AD5406" i="9"/>
  <c r="AE5406" i="9"/>
  <c r="R5407" i="9"/>
  <c r="S5407" i="9" s="1"/>
  <c r="T5407" i="9"/>
  <c r="U5407" i="9"/>
  <c r="V5407" i="9"/>
  <c r="AB5407" i="9"/>
  <c r="AC5407" i="9"/>
  <c r="AD5407" i="9"/>
  <c r="AE5407" i="9"/>
  <c r="R5408" i="9"/>
  <c r="S5408" i="9" s="1"/>
  <c r="T5408" i="9"/>
  <c r="U5408" i="9"/>
  <c r="V5408" i="9"/>
  <c r="AB5408" i="9"/>
  <c r="AC5408" i="9"/>
  <c r="AD5408" i="9"/>
  <c r="AE5408" i="9"/>
  <c r="R5409" i="9"/>
  <c r="S5409" i="9" s="1"/>
  <c r="T5409" i="9"/>
  <c r="U5409" i="9"/>
  <c r="V5409" i="9"/>
  <c r="AB5409" i="9"/>
  <c r="AC5409" i="9"/>
  <c r="AD5409" i="9"/>
  <c r="AE5409" i="9"/>
  <c r="R5410" i="9"/>
  <c r="S5410" i="9" s="1"/>
  <c r="T5410" i="9"/>
  <c r="U5410" i="9"/>
  <c r="V5410" i="9"/>
  <c r="AB5410" i="9"/>
  <c r="AC5410" i="9"/>
  <c r="AD5410" i="9"/>
  <c r="AE5410" i="9"/>
  <c r="R5411" i="9"/>
  <c r="S5411" i="9" s="1"/>
  <c r="T5411" i="9"/>
  <c r="U5411" i="9"/>
  <c r="V5411" i="9"/>
  <c r="AB5411" i="9"/>
  <c r="AC5411" i="9"/>
  <c r="AD5411" i="9"/>
  <c r="AE5411" i="9"/>
  <c r="R5412" i="9"/>
  <c r="S5412" i="9" s="1"/>
  <c r="T5412" i="9"/>
  <c r="U5412" i="9"/>
  <c r="V5412" i="9"/>
  <c r="AB5412" i="9"/>
  <c r="AC5412" i="9"/>
  <c r="AD5412" i="9"/>
  <c r="AE5412" i="9"/>
  <c r="R5413" i="9"/>
  <c r="S5413" i="9" s="1"/>
  <c r="T5413" i="9"/>
  <c r="U5413" i="9"/>
  <c r="V5413" i="9"/>
  <c r="AB5413" i="9"/>
  <c r="AC5413" i="9"/>
  <c r="AD5413" i="9"/>
  <c r="AE5413" i="9"/>
  <c r="R5414" i="9"/>
  <c r="S5414" i="9" s="1"/>
  <c r="T5414" i="9"/>
  <c r="U5414" i="9"/>
  <c r="V5414" i="9"/>
  <c r="AB5414" i="9"/>
  <c r="AC5414" i="9"/>
  <c r="AD5414" i="9"/>
  <c r="AE5414" i="9"/>
  <c r="R5415" i="9"/>
  <c r="S5415" i="9" s="1"/>
  <c r="T5415" i="9"/>
  <c r="U5415" i="9"/>
  <c r="V5415" i="9"/>
  <c r="AB5415" i="9"/>
  <c r="AC5415" i="9"/>
  <c r="AD5415" i="9"/>
  <c r="AE5415" i="9"/>
  <c r="R5416" i="9"/>
  <c r="S5416" i="9" s="1"/>
  <c r="T5416" i="9"/>
  <c r="U5416" i="9"/>
  <c r="V5416" i="9"/>
  <c r="AB5416" i="9"/>
  <c r="AC5416" i="9"/>
  <c r="AD5416" i="9"/>
  <c r="AE5416" i="9"/>
  <c r="R5417" i="9"/>
  <c r="S5417" i="9" s="1"/>
  <c r="T5417" i="9"/>
  <c r="U5417" i="9"/>
  <c r="V5417" i="9"/>
  <c r="AB5417" i="9"/>
  <c r="AC5417" i="9"/>
  <c r="AD5417" i="9"/>
  <c r="AE5417" i="9"/>
  <c r="R5418" i="9"/>
  <c r="S5418" i="9" s="1"/>
  <c r="T5418" i="9"/>
  <c r="U5418" i="9"/>
  <c r="V5418" i="9"/>
  <c r="AB5418" i="9"/>
  <c r="AC5418" i="9"/>
  <c r="AD5418" i="9"/>
  <c r="AE5418" i="9"/>
  <c r="R5419" i="9"/>
  <c r="S5419" i="9" s="1"/>
  <c r="T5419" i="9"/>
  <c r="U5419" i="9"/>
  <c r="V5419" i="9"/>
  <c r="AB5419" i="9"/>
  <c r="AC5419" i="9"/>
  <c r="AD5419" i="9"/>
  <c r="AE5419" i="9"/>
  <c r="R5420" i="9"/>
  <c r="S5420" i="9" s="1"/>
  <c r="T5420" i="9"/>
  <c r="U5420" i="9"/>
  <c r="V5420" i="9"/>
  <c r="AB5420" i="9"/>
  <c r="AC5420" i="9"/>
  <c r="AD5420" i="9"/>
  <c r="AE5420" i="9"/>
  <c r="R5421" i="9"/>
  <c r="S5421" i="9" s="1"/>
  <c r="T5421" i="9"/>
  <c r="U5421" i="9"/>
  <c r="V5421" i="9"/>
  <c r="AB5421" i="9"/>
  <c r="AC5421" i="9"/>
  <c r="AD5421" i="9"/>
  <c r="AE5421" i="9"/>
  <c r="R5422" i="9"/>
  <c r="S5422" i="9" s="1"/>
  <c r="T5422" i="9"/>
  <c r="U5422" i="9"/>
  <c r="V5422" i="9"/>
  <c r="AB5422" i="9"/>
  <c r="AC5422" i="9"/>
  <c r="AD5422" i="9"/>
  <c r="AE5422" i="9"/>
  <c r="R5423" i="9"/>
  <c r="S5423" i="9" s="1"/>
  <c r="T5423" i="9"/>
  <c r="U5423" i="9"/>
  <c r="V5423" i="9"/>
  <c r="AB5423" i="9"/>
  <c r="AC5423" i="9"/>
  <c r="AD5423" i="9"/>
  <c r="AE5423" i="9"/>
  <c r="R5424" i="9"/>
  <c r="S5424" i="9" s="1"/>
  <c r="T5424" i="9"/>
  <c r="U5424" i="9"/>
  <c r="V5424" i="9"/>
  <c r="AB5424" i="9"/>
  <c r="AC5424" i="9"/>
  <c r="AD5424" i="9"/>
  <c r="AE5424" i="9"/>
  <c r="R5425" i="9"/>
  <c r="S5425" i="9" s="1"/>
  <c r="T5425" i="9"/>
  <c r="U5425" i="9"/>
  <c r="V5425" i="9"/>
  <c r="AB5425" i="9"/>
  <c r="AC5425" i="9"/>
  <c r="AD5425" i="9"/>
  <c r="AE5425" i="9"/>
  <c r="R5426" i="9"/>
  <c r="S5426" i="9" s="1"/>
  <c r="T5426" i="9"/>
  <c r="U5426" i="9"/>
  <c r="V5426" i="9"/>
  <c r="AB5426" i="9"/>
  <c r="AC5426" i="9"/>
  <c r="AD5426" i="9"/>
  <c r="AE5426" i="9"/>
  <c r="R5427" i="9"/>
  <c r="S5427" i="9" s="1"/>
  <c r="T5427" i="9"/>
  <c r="U5427" i="9"/>
  <c r="V5427" i="9"/>
  <c r="AB5427" i="9"/>
  <c r="AC5427" i="9"/>
  <c r="AD5427" i="9"/>
  <c r="AE5427" i="9"/>
  <c r="R5428" i="9"/>
  <c r="S5428" i="9" s="1"/>
  <c r="T5428" i="9"/>
  <c r="U5428" i="9"/>
  <c r="V5428" i="9"/>
  <c r="AB5428" i="9"/>
  <c r="AC5428" i="9"/>
  <c r="AD5428" i="9"/>
  <c r="AE5428" i="9"/>
  <c r="R5429" i="9"/>
  <c r="S5429" i="9" s="1"/>
  <c r="T5429" i="9"/>
  <c r="U5429" i="9"/>
  <c r="V5429" i="9"/>
  <c r="AB5429" i="9"/>
  <c r="AC5429" i="9"/>
  <c r="AD5429" i="9"/>
  <c r="AE5429" i="9"/>
  <c r="R5430" i="9"/>
  <c r="S5430" i="9" s="1"/>
  <c r="T5430" i="9"/>
  <c r="U5430" i="9"/>
  <c r="V5430" i="9"/>
  <c r="AB5430" i="9"/>
  <c r="AC5430" i="9"/>
  <c r="AD5430" i="9"/>
  <c r="AE5430" i="9"/>
  <c r="R5431" i="9"/>
  <c r="S5431" i="9" s="1"/>
  <c r="T5431" i="9"/>
  <c r="U5431" i="9"/>
  <c r="V5431" i="9"/>
  <c r="AB5431" i="9"/>
  <c r="AC5431" i="9"/>
  <c r="AD5431" i="9"/>
  <c r="AE5431" i="9"/>
  <c r="R5432" i="9"/>
  <c r="S5432" i="9" s="1"/>
  <c r="T5432" i="9"/>
  <c r="U5432" i="9"/>
  <c r="V5432" i="9"/>
  <c r="AB5432" i="9"/>
  <c r="AC5432" i="9"/>
  <c r="AD5432" i="9"/>
  <c r="AE5432" i="9"/>
  <c r="R5433" i="9"/>
  <c r="S5433" i="9" s="1"/>
  <c r="T5433" i="9"/>
  <c r="U5433" i="9"/>
  <c r="V5433" i="9"/>
  <c r="AB5433" i="9"/>
  <c r="AC5433" i="9"/>
  <c r="AD5433" i="9"/>
  <c r="AE5433" i="9"/>
  <c r="R5434" i="9"/>
  <c r="S5434" i="9" s="1"/>
  <c r="T5434" i="9"/>
  <c r="U5434" i="9"/>
  <c r="V5434" i="9"/>
  <c r="AB5434" i="9"/>
  <c r="AC5434" i="9"/>
  <c r="AD5434" i="9"/>
  <c r="AE5434" i="9"/>
  <c r="R5435" i="9"/>
  <c r="S5435" i="9" s="1"/>
  <c r="T5435" i="9"/>
  <c r="U5435" i="9"/>
  <c r="V5435" i="9"/>
  <c r="AB5435" i="9"/>
  <c r="AC5435" i="9"/>
  <c r="AD5435" i="9"/>
  <c r="AE5435" i="9"/>
  <c r="R5436" i="9"/>
  <c r="S5436" i="9" s="1"/>
  <c r="T5436" i="9"/>
  <c r="U5436" i="9"/>
  <c r="V5436" i="9"/>
  <c r="AB5436" i="9"/>
  <c r="AC5436" i="9"/>
  <c r="AD5436" i="9"/>
  <c r="AE5436" i="9"/>
  <c r="R5437" i="9"/>
  <c r="S5437" i="9" s="1"/>
  <c r="T5437" i="9"/>
  <c r="U5437" i="9"/>
  <c r="V5437" i="9"/>
  <c r="AB5437" i="9"/>
  <c r="AC5437" i="9"/>
  <c r="AD5437" i="9"/>
  <c r="AE5437" i="9"/>
  <c r="R5438" i="9"/>
  <c r="S5438" i="9" s="1"/>
  <c r="T5438" i="9"/>
  <c r="U5438" i="9"/>
  <c r="V5438" i="9"/>
  <c r="AB5438" i="9"/>
  <c r="AC5438" i="9"/>
  <c r="AD5438" i="9"/>
  <c r="AE5438" i="9"/>
  <c r="R5439" i="9"/>
  <c r="S5439" i="9" s="1"/>
  <c r="T5439" i="9"/>
  <c r="U5439" i="9"/>
  <c r="V5439" i="9"/>
  <c r="AB5439" i="9"/>
  <c r="AC5439" i="9"/>
  <c r="AD5439" i="9"/>
  <c r="AE5439" i="9"/>
  <c r="R5440" i="9"/>
  <c r="S5440" i="9" s="1"/>
  <c r="T5440" i="9"/>
  <c r="U5440" i="9"/>
  <c r="V5440" i="9"/>
  <c r="AB5440" i="9"/>
  <c r="AC5440" i="9"/>
  <c r="AD5440" i="9"/>
  <c r="AE5440" i="9"/>
  <c r="R5441" i="9"/>
  <c r="S5441" i="9" s="1"/>
  <c r="T5441" i="9"/>
  <c r="U5441" i="9"/>
  <c r="V5441" i="9"/>
  <c r="AB5441" i="9"/>
  <c r="AC5441" i="9"/>
  <c r="AD5441" i="9"/>
  <c r="AE5441" i="9"/>
  <c r="R5442" i="9"/>
  <c r="S5442" i="9" s="1"/>
  <c r="T5442" i="9"/>
  <c r="U5442" i="9"/>
  <c r="V5442" i="9"/>
  <c r="AB5442" i="9"/>
  <c r="AC5442" i="9"/>
  <c r="AD5442" i="9"/>
  <c r="AE5442" i="9"/>
  <c r="R5443" i="9"/>
  <c r="S5443" i="9" s="1"/>
  <c r="T5443" i="9"/>
  <c r="U5443" i="9"/>
  <c r="V5443" i="9"/>
  <c r="AB5443" i="9"/>
  <c r="AC5443" i="9"/>
  <c r="AD5443" i="9"/>
  <c r="AE5443" i="9"/>
  <c r="R5444" i="9"/>
  <c r="S5444" i="9" s="1"/>
  <c r="T5444" i="9"/>
  <c r="U5444" i="9"/>
  <c r="V5444" i="9"/>
  <c r="AB5444" i="9"/>
  <c r="AC5444" i="9"/>
  <c r="AD5444" i="9"/>
  <c r="AE5444" i="9"/>
  <c r="R5445" i="9"/>
  <c r="S5445" i="9" s="1"/>
  <c r="T5445" i="9"/>
  <c r="U5445" i="9"/>
  <c r="V5445" i="9"/>
  <c r="AB5445" i="9"/>
  <c r="AC5445" i="9"/>
  <c r="AD5445" i="9"/>
  <c r="AE5445" i="9"/>
  <c r="R5446" i="9"/>
  <c r="S5446" i="9" s="1"/>
  <c r="T5446" i="9"/>
  <c r="U5446" i="9"/>
  <c r="V5446" i="9"/>
  <c r="AB5446" i="9"/>
  <c r="AC5446" i="9"/>
  <c r="AD5446" i="9"/>
  <c r="AE5446" i="9"/>
  <c r="R5447" i="9"/>
  <c r="S5447" i="9" s="1"/>
  <c r="T5447" i="9"/>
  <c r="U5447" i="9"/>
  <c r="V5447" i="9"/>
  <c r="AB5447" i="9"/>
  <c r="AC5447" i="9"/>
  <c r="AD5447" i="9"/>
  <c r="AE5447" i="9"/>
  <c r="R5448" i="9"/>
  <c r="S5448" i="9" s="1"/>
  <c r="T5448" i="9"/>
  <c r="U5448" i="9"/>
  <c r="V5448" i="9"/>
  <c r="AB5448" i="9"/>
  <c r="AC5448" i="9"/>
  <c r="AD5448" i="9"/>
  <c r="AE5448" i="9"/>
  <c r="R5449" i="9"/>
  <c r="S5449" i="9" s="1"/>
  <c r="T5449" i="9"/>
  <c r="U5449" i="9"/>
  <c r="V5449" i="9"/>
  <c r="AB5449" i="9"/>
  <c r="AC5449" i="9"/>
  <c r="AD5449" i="9"/>
  <c r="AE5449" i="9"/>
  <c r="R5450" i="9"/>
  <c r="S5450" i="9" s="1"/>
  <c r="T5450" i="9"/>
  <c r="U5450" i="9"/>
  <c r="V5450" i="9"/>
  <c r="AB5450" i="9"/>
  <c r="AC5450" i="9"/>
  <c r="AD5450" i="9"/>
  <c r="AE5450" i="9"/>
  <c r="R5451" i="9"/>
  <c r="S5451" i="9" s="1"/>
  <c r="T5451" i="9"/>
  <c r="U5451" i="9"/>
  <c r="V5451" i="9"/>
  <c r="AB5451" i="9"/>
  <c r="AC5451" i="9"/>
  <c r="AD5451" i="9"/>
  <c r="AE5451" i="9"/>
  <c r="R5452" i="9"/>
  <c r="S5452" i="9" s="1"/>
  <c r="T5452" i="9"/>
  <c r="U5452" i="9"/>
  <c r="V5452" i="9"/>
  <c r="AB5452" i="9"/>
  <c r="AC5452" i="9"/>
  <c r="AD5452" i="9"/>
  <c r="AE5452" i="9"/>
  <c r="R5453" i="9"/>
  <c r="S5453" i="9" s="1"/>
  <c r="T5453" i="9"/>
  <c r="U5453" i="9"/>
  <c r="V5453" i="9"/>
  <c r="AB5453" i="9"/>
  <c r="AC5453" i="9"/>
  <c r="AD5453" i="9"/>
  <c r="AE5453" i="9"/>
  <c r="R5454" i="9"/>
  <c r="S5454" i="9" s="1"/>
  <c r="T5454" i="9"/>
  <c r="U5454" i="9"/>
  <c r="V5454" i="9"/>
  <c r="AB5454" i="9"/>
  <c r="AC5454" i="9"/>
  <c r="AD5454" i="9"/>
  <c r="AE5454" i="9"/>
  <c r="R5455" i="9"/>
  <c r="S5455" i="9" s="1"/>
  <c r="T5455" i="9"/>
  <c r="U5455" i="9"/>
  <c r="V5455" i="9"/>
  <c r="AB5455" i="9"/>
  <c r="AC5455" i="9"/>
  <c r="AD5455" i="9"/>
  <c r="AE5455" i="9"/>
  <c r="R5456" i="9"/>
  <c r="S5456" i="9" s="1"/>
  <c r="T5456" i="9"/>
  <c r="U5456" i="9"/>
  <c r="V5456" i="9"/>
  <c r="AB5456" i="9"/>
  <c r="AC5456" i="9"/>
  <c r="AD5456" i="9"/>
  <c r="AE5456" i="9"/>
  <c r="R5457" i="9"/>
  <c r="S5457" i="9" s="1"/>
  <c r="T5457" i="9"/>
  <c r="U5457" i="9"/>
  <c r="V5457" i="9"/>
  <c r="AB5457" i="9"/>
  <c r="AC5457" i="9"/>
  <c r="AD5457" i="9"/>
  <c r="AE5457" i="9"/>
  <c r="R5458" i="9"/>
  <c r="S5458" i="9" s="1"/>
  <c r="T5458" i="9"/>
  <c r="U5458" i="9"/>
  <c r="V5458" i="9"/>
  <c r="AB5458" i="9"/>
  <c r="AC5458" i="9"/>
  <c r="AD5458" i="9"/>
  <c r="AE5458" i="9"/>
  <c r="R5459" i="9"/>
  <c r="S5459" i="9" s="1"/>
  <c r="T5459" i="9"/>
  <c r="U5459" i="9"/>
  <c r="V5459" i="9"/>
  <c r="AB5459" i="9"/>
  <c r="AC5459" i="9"/>
  <c r="AD5459" i="9"/>
  <c r="AE5459" i="9"/>
  <c r="R5460" i="9"/>
  <c r="S5460" i="9" s="1"/>
  <c r="T5460" i="9"/>
  <c r="U5460" i="9"/>
  <c r="V5460" i="9"/>
  <c r="AB5460" i="9"/>
  <c r="AC5460" i="9"/>
  <c r="AD5460" i="9"/>
  <c r="AE5460" i="9"/>
  <c r="R5461" i="9"/>
  <c r="S5461" i="9" s="1"/>
  <c r="T5461" i="9"/>
  <c r="U5461" i="9"/>
  <c r="V5461" i="9"/>
  <c r="AB5461" i="9"/>
  <c r="AC5461" i="9"/>
  <c r="AD5461" i="9"/>
  <c r="AE5461" i="9"/>
  <c r="R5462" i="9"/>
  <c r="S5462" i="9" s="1"/>
  <c r="T5462" i="9"/>
  <c r="U5462" i="9"/>
  <c r="V5462" i="9"/>
  <c r="AB5462" i="9"/>
  <c r="AC5462" i="9"/>
  <c r="AD5462" i="9"/>
  <c r="AE5462" i="9"/>
  <c r="R5463" i="9"/>
  <c r="S5463" i="9" s="1"/>
  <c r="T5463" i="9"/>
  <c r="U5463" i="9"/>
  <c r="V5463" i="9"/>
  <c r="AB5463" i="9"/>
  <c r="AC5463" i="9"/>
  <c r="AD5463" i="9"/>
  <c r="AE5463" i="9"/>
  <c r="R5464" i="9"/>
  <c r="S5464" i="9" s="1"/>
  <c r="T5464" i="9"/>
  <c r="U5464" i="9"/>
  <c r="V5464" i="9"/>
  <c r="AB5464" i="9"/>
  <c r="AC5464" i="9"/>
  <c r="AD5464" i="9"/>
  <c r="AE5464" i="9"/>
  <c r="R5465" i="9"/>
  <c r="S5465" i="9" s="1"/>
  <c r="T5465" i="9"/>
  <c r="U5465" i="9"/>
  <c r="V5465" i="9"/>
  <c r="AB5465" i="9"/>
  <c r="AC5465" i="9"/>
  <c r="AD5465" i="9"/>
  <c r="AE5465" i="9"/>
  <c r="R5466" i="9"/>
  <c r="S5466" i="9" s="1"/>
  <c r="T5466" i="9"/>
  <c r="U5466" i="9"/>
  <c r="V5466" i="9"/>
  <c r="AB5466" i="9"/>
  <c r="AC5466" i="9"/>
  <c r="AD5466" i="9"/>
  <c r="AE5466" i="9"/>
  <c r="R5467" i="9"/>
  <c r="S5467" i="9" s="1"/>
  <c r="T5467" i="9"/>
  <c r="U5467" i="9"/>
  <c r="V5467" i="9"/>
  <c r="AB5467" i="9"/>
  <c r="AC5467" i="9"/>
  <c r="AD5467" i="9"/>
  <c r="AE5467" i="9"/>
  <c r="R5468" i="9"/>
  <c r="S5468" i="9" s="1"/>
  <c r="T5468" i="9"/>
  <c r="U5468" i="9"/>
  <c r="V5468" i="9"/>
  <c r="AB5468" i="9"/>
  <c r="AC5468" i="9"/>
  <c r="AD5468" i="9"/>
  <c r="AE5468" i="9"/>
  <c r="R5469" i="9"/>
  <c r="S5469" i="9" s="1"/>
  <c r="T5469" i="9"/>
  <c r="U5469" i="9"/>
  <c r="V5469" i="9"/>
  <c r="AB5469" i="9"/>
  <c r="AC5469" i="9"/>
  <c r="AD5469" i="9"/>
  <c r="AE5469" i="9"/>
  <c r="R5470" i="9"/>
  <c r="S5470" i="9" s="1"/>
  <c r="T5470" i="9"/>
  <c r="U5470" i="9"/>
  <c r="V5470" i="9"/>
  <c r="AB5470" i="9"/>
  <c r="AC5470" i="9"/>
  <c r="AD5470" i="9"/>
  <c r="AE5470" i="9"/>
  <c r="R5471" i="9"/>
  <c r="S5471" i="9" s="1"/>
  <c r="T5471" i="9"/>
  <c r="U5471" i="9"/>
  <c r="V5471" i="9"/>
  <c r="AB5471" i="9"/>
  <c r="AC5471" i="9"/>
  <c r="AD5471" i="9"/>
  <c r="AE5471" i="9"/>
  <c r="R5472" i="9"/>
  <c r="S5472" i="9" s="1"/>
  <c r="T5472" i="9"/>
  <c r="U5472" i="9"/>
  <c r="V5472" i="9"/>
  <c r="AB5472" i="9"/>
  <c r="AC5472" i="9"/>
  <c r="AD5472" i="9"/>
  <c r="AE5472" i="9"/>
  <c r="R5473" i="9"/>
  <c r="S5473" i="9" s="1"/>
  <c r="T5473" i="9"/>
  <c r="U5473" i="9"/>
  <c r="V5473" i="9"/>
  <c r="AB5473" i="9"/>
  <c r="AC5473" i="9"/>
  <c r="AD5473" i="9"/>
  <c r="AE5473" i="9"/>
  <c r="R5474" i="9"/>
  <c r="S5474" i="9" s="1"/>
  <c r="T5474" i="9"/>
  <c r="U5474" i="9"/>
  <c r="V5474" i="9"/>
  <c r="AB5474" i="9"/>
  <c r="AC5474" i="9"/>
  <c r="AD5474" i="9"/>
  <c r="AE5474" i="9"/>
  <c r="R5475" i="9"/>
  <c r="S5475" i="9" s="1"/>
  <c r="T5475" i="9"/>
  <c r="U5475" i="9"/>
  <c r="V5475" i="9"/>
  <c r="AB5475" i="9"/>
  <c r="AC5475" i="9"/>
  <c r="AD5475" i="9"/>
  <c r="AE5475" i="9"/>
  <c r="R5476" i="9"/>
  <c r="S5476" i="9" s="1"/>
  <c r="T5476" i="9"/>
  <c r="U5476" i="9"/>
  <c r="V5476" i="9"/>
  <c r="AB5476" i="9"/>
  <c r="AC5476" i="9"/>
  <c r="AD5476" i="9"/>
  <c r="AE5476" i="9"/>
  <c r="R5477" i="9"/>
  <c r="S5477" i="9" s="1"/>
  <c r="T5477" i="9"/>
  <c r="U5477" i="9"/>
  <c r="V5477" i="9"/>
  <c r="AB5477" i="9"/>
  <c r="AC5477" i="9"/>
  <c r="AD5477" i="9"/>
  <c r="AE5477" i="9"/>
  <c r="R5478" i="9"/>
  <c r="S5478" i="9" s="1"/>
  <c r="T5478" i="9"/>
  <c r="U5478" i="9"/>
  <c r="V5478" i="9"/>
  <c r="AB5478" i="9"/>
  <c r="AC5478" i="9"/>
  <c r="AD5478" i="9"/>
  <c r="AE5478" i="9"/>
  <c r="R5479" i="9"/>
  <c r="S5479" i="9" s="1"/>
  <c r="T5479" i="9"/>
  <c r="U5479" i="9"/>
  <c r="V5479" i="9"/>
  <c r="AB5479" i="9"/>
  <c r="AC5479" i="9"/>
  <c r="AD5479" i="9"/>
  <c r="AE5479" i="9"/>
  <c r="R5480" i="9"/>
  <c r="S5480" i="9" s="1"/>
  <c r="T5480" i="9"/>
  <c r="U5480" i="9"/>
  <c r="V5480" i="9"/>
  <c r="AB5480" i="9"/>
  <c r="AC5480" i="9"/>
  <c r="AD5480" i="9"/>
  <c r="AE5480" i="9"/>
  <c r="R5481" i="9"/>
  <c r="S5481" i="9" s="1"/>
  <c r="T5481" i="9"/>
  <c r="U5481" i="9"/>
  <c r="V5481" i="9"/>
  <c r="AB5481" i="9"/>
  <c r="AC5481" i="9"/>
  <c r="AD5481" i="9"/>
  <c r="AE5481" i="9"/>
  <c r="R5482" i="9"/>
  <c r="S5482" i="9" s="1"/>
  <c r="T5482" i="9"/>
  <c r="U5482" i="9"/>
  <c r="V5482" i="9"/>
  <c r="AB5482" i="9"/>
  <c r="AC5482" i="9"/>
  <c r="AD5482" i="9"/>
  <c r="AE5482" i="9"/>
  <c r="R5483" i="9"/>
  <c r="S5483" i="9" s="1"/>
  <c r="T5483" i="9"/>
  <c r="U5483" i="9"/>
  <c r="V5483" i="9"/>
  <c r="AB5483" i="9"/>
  <c r="AC5483" i="9"/>
  <c r="AD5483" i="9"/>
  <c r="AE5483" i="9"/>
  <c r="R5484" i="9"/>
  <c r="S5484" i="9" s="1"/>
  <c r="T5484" i="9"/>
  <c r="U5484" i="9"/>
  <c r="V5484" i="9"/>
  <c r="AB5484" i="9"/>
  <c r="AC5484" i="9"/>
  <c r="AD5484" i="9"/>
  <c r="AE5484" i="9"/>
  <c r="R5485" i="9"/>
  <c r="S5485" i="9" s="1"/>
  <c r="T5485" i="9"/>
  <c r="U5485" i="9"/>
  <c r="V5485" i="9"/>
  <c r="AB5485" i="9"/>
  <c r="AC5485" i="9"/>
  <c r="AD5485" i="9"/>
  <c r="AE5485" i="9"/>
  <c r="R5486" i="9"/>
  <c r="S5486" i="9" s="1"/>
  <c r="T5486" i="9"/>
  <c r="U5486" i="9"/>
  <c r="V5486" i="9"/>
  <c r="AB5486" i="9"/>
  <c r="AC5486" i="9"/>
  <c r="AD5486" i="9"/>
  <c r="AE5486" i="9"/>
  <c r="R5487" i="9"/>
  <c r="S5487" i="9" s="1"/>
  <c r="T5487" i="9"/>
  <c r="U5487" i="9"/>
  <c r="V5487" i="9"/>
  <c r="AB5487" i="9"/>
  <c r="AC5487" i="9"/>
  <c r="AD5487" i="9"/>
  <c r="AE5487" i="9"/>
  <c r="R5488" i="9"/>
  <c r="S5488" i="9" s="1"/>
  <c r="T5488" i="9"/>
  <c r="U5488" i="9"/>
  <c r="V5488" i="9"/>
  <c r="AB5488" i="9"/>
  <c r="AC5488" i="9"/>
  <c r="AD5488" i="9"/>
  <c r="AE5488" i="9"/>
  <c r="R5489" i="9"/>
  <c r="S5489" i="9" s="1"/>
  <c r="T5489" i="9"/>
  <c r="U5489" i="9"/>
  <c r="V5489" i="9"/>
  <c r="AB5489" i="9"/>
  <c r="AC5489" i="9"/>
  <c r="AD5489" i="9"/>
  <c r="AE5489" i="9"/>
  <c r="R5490" i="9"/>
  <c r="S5490" i="9" s="1"/>
  <c r="T5490" i="9"/>
  <c r="U5490" i="9"/>
  <c r="V5490" i="9"/>
  <c r="AB5490" i="9"/>
  <c r="AC5490" i="9"/>
  <c r="AD5490" i="9"/>
  <c r="AE5490" i="9"/>
  <c r="R5491" i="9"/>
  <c r="S5491" i="9" s="1"/>
  <c r="T5491" i="9"/>
  <c r="U5491" i="9"/>
  <c r="V5491" i="9"/>
  <c r="AB5491" i="9"/>
  <c r="AC5491" i="9"/>
  <c r="AD5491" i="9"/>
  <c r="AE5491" i="9"/>
  <c r="R5492" i="9"/>
  <c r="S5492" i="9" s="1"/>
  <c r="T5492" i="9"/>
  <c r="U5492" i="9"/>
  <c r="V5492" i="9"/>
  <c r="AB5492" i="9"/>
  <c r="AC5492" i="9"/>
  <c r="AD5492" i="9"/>
  <c r="AE5492" i="9"/>
  <c r="R5493" i="9"/>
  <c r="S5493" i="9" s="1"/>
  <c r="T5493" i="9"/>
  <c r="U5493" i="9"/>
  <c r="V5493" i="9"/>
  <c r="AB5493" i="9"/>
  <c r="AC5493" i="9"/>
  <c r="AD5493" i="9"/>
  <c r="AE5493" i="9"/>
  <c r="R5494" i="9"/>
  <c r="S5494" i="9" s="1"/>
  <c r="T5494" i="9"/>
  <c r="U5494" i="9"/>
  <c r="V5494" i="9"/>
  <c r="AB5494" i="9"/>
  <c r="AC5494" i="9"/>
  <c r="AD5494" i="9"/>
  <c r="AE5494" i="9"/>
  <c r="R5495" i="9"/>
  <c r="S5495" i="9" s="1"/>
  <c r="T5495" i="9"/>
  <c r="U5495" i="9"/>
  <c r="V5495" i="9"/>
  <c r="AB5495" i="9"/>
  <c r="AC5495" i="9"/>
  <c r="AD5495" i="9"/>
  <c r="AE5495" i="9"/>
  <c r="R5496" i="9"/>
  <c r="S5496" i="9" s="1"/>
  <c r="T5496" i="9"/>
  <c r="U5496" i="9"/>
  <c r="V5496" i="9"/>
  <c r="AB5496" i="9"/>
  <c r="AC5496" i="9"/>
  <c r="AD5496" i="9"/>
  <c r="AE5496" i="9"/>
  <c r="R5497" i="9"/>
  <c r="S5497" i="9" s="1"/>
  <c r="T5497" i="9"/>
  <c r="U5497" i="9"/>
  <c r="V5497" i="9"/>
  <c r="AB5497" i="9"/>
  <c r="AC5497" i="9"/>
  <c r="AD5497" i="9"/>
  <c r="AE5497" i="9"/>
  <c r="R5498" i="9"/>
  <c r="S5498" i="9" s="1"/>
  <c r="T5498" i="9"/>
  <c r="U5498" i="9"/>
  <c r="V5498" i="9"/>
  <c r="AB5498" i="9"/>
  <c r="AC5498" i="9"/>
  <c r="AD5498" i="9"/>
  <c r="AE5498" i="9"/>
  <c r="R5499" i="9"/>
  <c r="S5499" i="9" s="1"/>
  <c r="T5499" i="9"/>
  <c r="U5499" i="9"/>
  <c r="V5499" i="9"/>
  <c r="AB5499" i="9"/>
  <c r="AC5499" i="9"/>
  <c r="AD5499" i="9"/>
  <c r="AE5499" i="9"/>
  <c r="R5500" i="9"/>
  <c r="S5500" i="9" s="1"/>
  <c r="T5500" i="9"/>
  <c r="U5500" i="9"/>
  <c r="V5500" i="9"/>
  <c r="AB5500" i="9"/>
  <c r="AC5500" i="9"/>
  <c r="AD5500" i="9"/>
  <c r="AE5500" i="9"/>
  <c r="R5501" i="9"/>
  <c r="S5501" i="9" s="1"/>
  <c r="T5501" i="9"/>
  <c r="U5501" i="9"/>
  <c r="V5501" i="9"/>
  <c r="AB5501" i="9"/>
  <c r="AC5501" i="9"/>
  <c r="AD5501" i="9"/>
  <c r="AE5501" i="9"/>
  <c r="R5502" i="9"/>
  <c r="S5502" i="9" s="1"/>
  <c r="T5502" i="9"/>
  <c r="U5502" i="9"/>
  <c r="V5502" i="9"/>
  <c r="AB5502" i="9"/>
  <c r="AC5502" i="9"/>
  <c r="AD5502" i="9"/>
  <c r="AE5502" i="9"/>
  <c r="R5503" i="9"/>
  <c r="S5503" i="9" s="1"/>
  <c r="T5503" i="9"/>
  <c r="U5503" i="9"/>
  <c r="V5503" i="9"/>
  <c r="AB5503" i="9"/>
  <c r="AC5503" i="9"/>
  <c r="AD5503" i="9"/>
  <c r="AE5503" i="9"/>
  <c r="R5504" i="9"/>
  <c r="S5504" i="9" s="1"/>
  <c r="T5504" i="9"/>
  <c r="U5504" i="9"/>
  <c r="V5504" i="9"/>
  <c r="AB5504" i="9"/>
  <c r="AC5504" i="9"/>
  <c r="AD5504" i="9"/>
  <c r="AE5504" i="9"/>
  <c r="R5505" i="9"/>
  <c r="S5505" i="9" s="1"/>
  <c r="T5505" i="9"/>
  <c r="U5505" i="9"/>
  <c r="V5505" i="9"/>
  <c r="AB5505" i="9"/>
  <c r="AC5505" i="9"/>
  <c r="AD5505" i="9"/>
  <c r="AE5505" i="9"/>
  <c r="R5506" i="9"/>
  <c r="S5506" i="9" s="1"/>
  <c r="T5506" i="9"/>
  <c r="U5506" i="9"/>
  <c r="V5506" i="9"/>
  <c r="AB5506" i="9"/>
  <c r="AC5506" i="9"/>
  <c r="AD5506" i="9"/>
  <c r="AE5506" i="9"/>
  <c r="R5507" i="9"/>
  <c r="S5507" i="9" s="1"/>
  <c r="T5507" i="9"/>
  <c r="U5507" i="9"/>
  <c r="V5507" i="9"/>
  <c r="AB5507" i="9"/>
  <c r="AC5507" i="9"/>
  <c r="AD5507" i="9"/>
  <c r="AE5507" i="9"/>
  <c r="R5508" i="9"/>
  <c r="S5508" i="9" s="1"/>
  <c r="T5508" i="9"/>
  <c r="U5508" i="9"/>
  <c r="V5508" i="9"/>
  <c r="AB5508" i="9"/>
  <c r="AC5508" i="9"/>
  <c r="AD5508" i="9"/>
  <c r="AE5508" i="9"/>
  <c r="R5509" i="9"/>
  <c r="S5509" i="9" s="1"/>
  <c r="T5509" i="9"/>
  <c r="U5509" i="9"/>
  <c r="V5509" i="9"/>
  <c r="AB5509" i="9"/>
  <c r="AC5509" i="9"/>
  <c r="AD5509" i="9"/>
  <c r="AE5509" i="9"/>
  <c r="R5510" i="9"/>
  <c r="S5510" i="9" s="1"/>
  <c r="T5510" i="9"/>
  <c r="U5510" i="9"/>
  <c r="V5510" i="9"/>
  <c r="AB5510" i="9"/>
  <c r="AC5510" i="9"/>
  <c r="AD5510" i="9"/>
  <c r="AE5510" i="9"/>
  <c r="R5511" i="9"/>
  <c r="S5511" i="9" s="1"/>
  <c r="T5511" i="9"/>
  <c r="U5511" i="9"/>
  <c r="V5511" i="9"/>
  <c r="AB5511" i="9"/>
  <c r="AC5511" i="9"/>
  <c r="AD5511" i="9"/>
  <c r="AE5511" i="9"/>
  <c r="R5512" i="9"/>
  <c r="S5512" i="9" s="1"/>
  <c r="T5512" i="9"/>
  <c r="U5512" i="9"/>
  <c r="V5512" i="9"/>
  <c r="AB5512" i="9"/>
  <c r="AC5512" i="9"/>
  <c r="AD5512" i="9"/>
  <c r="AE5512" i="9"/>
  <c r="R5513" i="9"/>
  <c r="S5513" i="9" s="1"/>
  <c r="T5513" i="9"/>
  <c r="U5513" i="9"/>
  <c r="V5513" i="9"/>
  <c r="AB5513" i="9"/>
  <c r="AC5513" i="9"/>
  <c r="AD5513" i="9"/>
  <c r="AE5513" i="9"/>
  <c r="R3257" i="9"/>
  <c r="S3257" i="9" s="1"/>
  <c r="T3257" i="9"/>
  <c r="U3257" i="9"/>
  <c r="V3257" i="9"/>
  <c r="AB3257" i="9"/>
  <c r="AC3257" i="9"/>
  <c r="AD3257" i="9"/>
  <c r="AE3257" i="9"/>
  <c r="R3258" i="9"/>
  <c r="S3258" i="9" s="1"/>
  <c r="T3258" i="9"/>
  <c r="U3258" i="9"/>
  <c r="V3258" i="9"/>
  <c r="AB3258" i="9"/>
  <c r="AC3258" i="9"/>
  <c r="AD3258" i="9"/>
  <c r="AE3258" i="9"/>
  <c r="R3259" i="9"/>
  <c r="S3259" i="9" s="1"/>
  <c r="T3259" i="9"/>
  <c r="U3259" i="9"/>
  <c r="V3259" i="9"/>
  <c r="AB3259" i="9"/>
  <c r="AC3259" i="9"/>
  <c r="AD3259" i="9"/>
  <c r="AE3259" i="9"/>
  <c r="R3260" i="9"/>
  <c r="S3260" i="9" s="1"/>
  <c r="T3260" i="9"/>
  <c r="U3260" i="9"/>
  <c r="V3260" i="9"/>
  <c r="AB3260" i="9"/>
  <c r="AC3260" i="9"/>
  <c r="AD3260" i="9"/>
  <c r="AE3260" i="9"/>
  <c r="R3261" i="9"/>
  <c r="S3261" i="9" s="1"/>
  <c r="T3261" i="9"/>
  <c r="U3261" i="9"/>
  <c r="V3261" i="9"/>
  <c r="AB3261" i="9"/>
  <c r="AC3261" i="9"/>
  <c r="AD3261" i="9"/>
  <c r="AE3261" i="9"/>
  <c r="R3262" i="9"/>
  <c r="S3262" i="9" s="1"/>
  <c r="T3262" i="9"/>
  <c r="U3262" i="9"/>
  <c r="V3262" i="9"/>
  <c r="AB3262" i="9"/>
  <c r="AC3262" i="9"/>
  <c r="AD3262" i="9"/>
  <c r="AE3262" i="9"/>
  <c r="R3263" i="9"/>
  <c r="S3263" i="9" s="1"/>
  <c r="T3263" i="9"/>
  <c r="U3263" i="9"/>
  <c r="V3263" i="9"/>
  <c r="AB3263" i="9"/>
  <c r="AC3263" i="9"/>
  <c r="AD3263" i="9"/>
  <c r="AE3263" i="9"/>
  <c r="R3264" i="9"/>
  <c r="S3264" i="9" s="1"/>
  <c r="T3264" i="9"/>
  <c r="U3264" i="9"/>
  <c r="V3264" i="9"/>
  <c r="AB3264" i="9"/>
  <c r="AC3264" i="9"/>
  <c r="AD3264" i="9"/>
  <c r="AE3264" i="9"/>
  <c r="R3265" i="9"/>
  <c r="S3265" i="9" s="1"/>
  <c r="T3265" i="9"/>
  <c r="U3265" i="9"/>
  <c r="V3265" i="9"/>
  <c r="AB3265" i="9"/>
  <c r="AC3265" i="9"/>
  <c r="AD3265" i="9"/>
  <c r="AE3265" i="9"/>
  <c r="R3266" i="9"/>
  <c r="S3266" i="9" s="1"/>
  <c r="T3266" i="9"/>
  <c r="U3266" i="9"/>
  <c r="V3266" i="9"/>
  <c r="AB3266" i="9"/>
  <c r="AC3266" i="9"/>
  <c r="AD3266" i="9"/>
  <c r="AE3266" i="9"/>
  <c r="R3267" i="9"/>
  <c r="S3267" i="9" s="1"/>
  <c r="T3267" i="9"/>
  <c r="U3267" i="9"/>
  <c r="V3267" i="9"/>
  <c r="AB3267" i="9"/>
  <c r="AC3267" i="9"/>
  <c r="AD3267" i="9"/>
  <c r="AE3267" i="9"/>
  <c r="R3268" i="9"/>
  <c r="S3268" i="9" s="1"/>
  <c r="T3268" i="9"/>
  <c r="U3268" i="9"/>
  <c r="V3268" i="9"/>
  <c r="AB3268" i="9"/>
  <c r="AC3268" i="9"/>
  <c r="AD3268" i="9"/>
  <c r="AE3268" i="9"/>
  <c r="R3269" i="9"/>
  <c r="S3269" i="9" s="1"/>
  <c r="T3269" i="9"/>
  <c r="U3269" i="9"/>
  <c r="V3269" i="9"/>
  <c r="AB3269" i="9"/>
  <c r="AC3269" i="9"/>
  <c r="AD3269" i="9"/>
  <c r="AE3269" i="9"/>
  <c r="R3270" i="9"/>
  <c r="S3270" i="9" s="1"/>
  <c r="T3270" i="9"/>
  <c r="U3270" i="9"/>
  <c r="V3270" i="9"/>
  <c r="AB3270" i="9"/>
  <c r="AC3270" i="9"/>
  <c r="AD3270" i="9"/>
  <c r="AE3270" i="9"/>
  <c r="R3271" i="9"/>
  <c r="S3271" i="9" s="1"/>
  <c r="T3271" i="9"/>
  <c r="U3271" i="9"/>
  <c r="V3271" i="9"/>
  <c r="AB3271" i="9"/>
  <c r="AC3271" i="9"/>
  <c r="AD3271" i="9"/>
  <c r="AE3271" i="9"/>
  <c r="R3272" i="9"/>
  <c r="S3272" i="9" s="1"/>
  <c r="T3272" i="9"/>
  <c r="U3272" i="9"/>
  <c r="V3272" i="9"/>
  <c r="AB3272" i="9"/>
  <c r="AC3272" i="9"/>
  <c r="AD3272" i="9"/>
  <c r="AE3272" i="9"/>
  <c r="R3273" i="9"/>
  <c r="S3273" i="9" s="1"/>
  <c r="T3273" i="9"/>
  <c r="U3273" i="9"/>
  <c r="V3273" i="9"/>
  <c r="AB3273" i="9"/>
  <c r="AC3273" i="9"/>
  <c r="AD3273" i="9"/>
  <c r="AE3273" i="9"/>
  <c r="R3274" i="9"/>
  <c r="S3274" i="9" s="1"/>
  <c r="T3274" i="9"/>
  <c r="U3274" i="9"/>
  <c r="V3274" i="9"/>
  <c r="AB3274" i="9"/>
  <c r="AC3274" i="9"/>
  <c r="AD3274" i="9"/>
  <c r="AE3274" i="9"/>
  <c r="R3275" i="9"/>
  <c r="S3275" i="9" s="1"/>
  <c r="T3275" i="9"/>
  <c r="U3275" i="9"/>
  <c r="V3275" i="9"/>
  <c r="AB3275" i="9"/>
  <c r="AC3275" i="9"/>
  <c r="AD3275" i="9"/>
  <c r="AE3275" i="9"/>
  <c r="R3276" i="9"/>
  <c r="S3276" i="9" s="1"/>
  <c r="T3276" i="9"/>
  <c r="U3276" i="9"/>
  <c r="V3276" i="9"/>
  <c r="AB3276" i="9"/>
  <c r="AC3276" i="9"/>
  <c r="AD3276" i="9"/>
  <c r="AE3276" i="9"/>
  <c r="R3277" i="9"/>
  <c r="S3277" i="9" s="1"/>
  <c r="T3277" i="9"/>
  <c r="U3277" i="9"/>
  <c r="V3277" i="9"/>
  <c r="AB3277" i="9"/>
  <c r="AC3277" i="9"/>
  <c r="AD3277" i="9"/>
  <c r="AE3277" i="9"/>
  <c r="R3278" i="9"/>
  <c r="S3278" i="9" s="1"/>
  <c r="T3278" i="9"/>
  <c r="U3278" i="9"/>
  <c r="V3278" i="9"/>
  <c r="AB3278" i="9"/>
  <c r="AC3278" i="9"/>
  <c r="AD3278" i="9"/>
  <c r="AE3278" i="9"/>
  <c r="R3279" i="9"/>
  <c r="S3279" i="9" s="1"/>
  <c r="T3279" i="9"/>
  <c r="U3279" i="9"/>
  <c r="V3279" i="9"/>
  <c r="AB3279" i="9"/>
  <c r="AC3279" i="9"/>
  <c r="AD3279" i="9"/>
  <c r="AE3279" i="9"/>
  <c r="R3280" i="9"/>
  <c r="S3280" i="9" s="1"/>
  <c r="T3280" i="9"/>
  <c r="U3280" i="9"/>
  <c r="V3280" i="9"/>
  <c r="AB3280" i="9"/>
  <c r="AC3280" i="9"/>
  <c r="AD3280" i="9"/>
  <c r="AE3280" i="9"/>
  <c r="R3281" i="9"/>
  <c r="S3281" i="9" s="1"/>
  <c r="T3281" i="9"/>
  <c r="U3281" i="9"/>
  <c r="V3281" i="9"/>
  <c r="AB3281" i="9"/>
  <c r="AC3281" i="9"/>
  <c r="AD3281" i="9"/>
  <c r="AE3281" i="9"/>
  <c r="R3282" i="9"/>
  <c r="S3282" i="9" s="1"/>
  <c r="T3282" i="9"/>
  <c r="U3282" i="9"/>
  <c r="V3282" i="9"/>
  <c r="AB3282" i="9"/>
  <c r="AC3282" i="9"/>
  <c r="AD3282" i="9"/>
  <c r="AE3282" i="9"/>
  <c r="R3283" i="9"/>
  <c r="S3283" i="9" s="1"/>
  <c r="T3283" i="9"/>
  <c r="U3283" i="9"/>
  <c r="V3283" i="9"/>
  <c r="AB3283" i="9"/>
  <c r="AC3283" i="9"/>
  <c r="AD3283" i="9"/>
  <c r="AE3283" i="9"/>
  <c r="R3284" i="9"/>
  <c r="S3284" i="9" s="1"/>
  <c r="T3284" i="9"/>
  <c r="U3284" i="9"/>
  <c r="V3284" i="9"/>
  <c r="AB3284" i="9"/>
  <c r="AC3284" i="9"/>
  <c r="AD3284" i="9"/>
  <c r="AE3284" i="9"/>
  <c r="R3285" i="9"/>
  <c r="S3285" i="9" s="1"/>
  <c r="T3285" i="9"/>
  <c r="U3285" i="9"/>
  <c r="V3285" i="9"/>
  <c r="AB3285" i="9"/>
  <c r="AC3285" i="9"/>
  <c r="AD3285" i="9"/>
  <c r="AE3285" i="9"/>
  <c r="R3286" i="9"/>
  <c r="S3286" i="9" s="1"/>
  <c r="T3286" i="9"/>
  <c r="U3286" i="9"/>
  <c r="V3286" i="9"/>
  <c r="AB3286" i="9"/>
  <c r="AC3286" i="9"/>
  <c r="AD3286" i="9"/>
  <c r="AE3286" i="9"/>
  <c r="R3287" i="9"/>
  <c r="S3287" i="9" s="1"/>
  <c r="T3287" i="9"/>
  <c r="U3287" i="9"/>
  <c r="V3287" i="9"/>
  <c r="AB3287" i="9"/>
  <c r="AC3287" i="9"/>
  <c r="AD3287" i="9"/>
  <c r="AE3287" i="9"/>
  <c r="R3288" i="9"/>
  <c r="S3288" i="9" s="1"/>
  <c r="T3288" i="9"/>
  <c r="U3288" i="9"/>
  <c r="V3288" i="9"/>
  <c r="AB3288" i="9"/>
  <c r="AC3288" i="9"/>
  <c r="AD3288" i="9"/>
  <c r="AE3288" i="9"/>
  <c r="R3289" i="9"/>
  <c r="S3289" i="9" s="1"/>
  <c r="T3289" i="9"/>
  <c r="U3289" i="9"/>
  <c r="V3289" i="9"/>
  <c r="AB3289" i="9"/>
  <c r="AC3289" i="9"/>
  <c r="AD3289" i="9"/>
  <c r="AE3289" i="9"/>
  <c r="R3290" i="9"/>
  <c r="S3290" i="9" s="1"/>
  <c r="T3290" i="9"/>
  <c r="U3290" i="9"/>
  <c r="V3290" i="9"/>
  <c r="AB3290" i="9"/>
  <c r="AC3290" i="9"/>
  <c r="AD3290" i="9"/>
  <c r="AE3290" i="9"/>
  <c r="R3291" i="9"/>
  <c r="S3291" i="9" s="1"/>
  <c r="T3291" i="9"/>
  <c r="U3291" i="9"/>
  <c r="V3291" i="9"/>
  <c r="AB3291" i="9"/>
  <c r="AC3291" i="9"/>
  <c r="AD3291" i="9"/>
  <c r="AE3291" i="9"/>
  <c r="R3292" i="9"/>
  <c r="S3292" i="9" s="1"/>
  <c r="T3292" i="9"/>
  <c r="U3292" i="9"/>
  <c r="V3292" i="9"/>
  <c r="AB3292" i="9"/>
  <c r="AC3292" i="9"/>
  <c r="AD3292" i="9"/>
  <c r="AE3292" i="9"/>
  <c r="R3293" i="9"/>
  <c r="S3293" i="9" s="1"/>
  <c r="T3293" i="9"/>
  <c r="U3293" i="9"/>
  <c r="V3293" i="9"/>
  <c r="AB3293" i="9"/>
  <c r="AC3293" i="9"/>
  <c r="AD3293" i="9"/>
  <c r="AE3293" i="9"/>
  <c r="R3294" i="9"/>
  <c r="S3294" i="9" s="1"/>
  <c r="T3294" i="9"/>
  <c r="U3294" i="9"/>
  <c r="V3294" i="9"/>
  <c r="AB3294" i="9"/>
  <c r="AC3294" i="9"/>
  <c r="AD3294" i="9"/>
  <c r="AE3294" i="9"/>
  <c r="R3295" i="9"/>
  <c r="S3295" i="9" s="1"/>
  <c r="T3295" i="9"/>
  <c r="U3295" i="9"/>
  <c r="V3295" i="9"/>
  <c r="AB3295" i="9"/>
  <c r="AC3295" i="9"/>
  <c r="AD3295" i="9"/>
  <c r="AE3295" i="9"/>
  <c r="R3296" i="9"/>
  <c r="S3296" i="9" s="1"/>
  <c r="T3296" i="9"/>
  <c r="U3296" i="9"/>
  <c r="V3296" i="9"/>
  <c r="AB3296" i="9"/>
  <c r="AC3296" i="9"/>
  <c r="AD3296" i="9"/>
  <c r="AE3296" i="9"/>
  <c r="R3297" i="9"/>
  <c r="S3297" i="9" s="1"/>
  <c r="T3297" i="9"/>
  <c r="U3297" i="9"/>
  <c r="V3297" i="9"/>
  <c r="AB3297" i="9"/>
  <c r="AC3297" i="9"/>
  <c r="AD3297" i="9"/>
  <c r="AE3297" i="9"/>
  <c r="R3298" i="9"/>
  <c r="S3298" i="9" s="1"/>
  <c r="T3298" i="9"/>
  <c r="U3298" i="9"/>
  <c r="V3298" i="9"/>
  <c r="AB3298" i="9"/>
  <c r="AC3298" i="9"/>
  <c r="AD3298" i="9"/>
  <c r="AE3298" i="9"/>
  <c r="R3299" i="9"/>
  <c r="S3299" i="9" s="1"/>
  <c r="T3299" i="9"/>
  <c r="U3299" i="9"/>
  <c r="V3299" i="9"/>
  <c r="AB3299" i="9"/>
  <c r="AC3299" i="9"/>
  <c r="AD3299" i="9"/>
  <c r="AE3299" i="9"/>
  <c r="R3300" i="9"/>
  <c r="S3300" i="9" s="1"/>
  <c r="T3300" i="9"/>
  <c r="U3300" i="9"/>
  <c r="V3300" i="9"/>
  <c r="AB3300" i="9"/>
  <c r="AC3300" i="9"/>
  <c r="AD3300" i="9"/>
  <c r="AE3300" i="9"/>
  <c r="R3301" i="9"/>
  <c r="S3301" i="9" s="1"/>
  <c r="T3301" i="9"/>
  <c r="U3301" i="9"/>
  <c r="V3301" i="9"/>
  <c r="AB3301" i="9"/>
  <c r="AC3301" i="9"/>
  <c r="AD3301" i="9"/>
  <c r="AE3301" i="9"/>
  <c r="R3302" i="9"/>
  <c r="S3302" i="9" s="1"/>
  <c r="T3302" i="9"/>
  <c r="U3302" i="9"/>
  <c r="V3302" i="9"/>
  <c r="AB3302" i="9"/>
  <c r="AC3302" i="9"/>
  <c r="AD3302" i="9"/>
  <c r="AE3302" i="9"/>
  <c r="R3303" i="9"/>
  <c r="S3303" i="9" s="1"/>
  <c r="T3303" i="9"/>
  <c r="U3303" i="9"/>
  <c r="V3303" i="9"/>
  <c r="AB3303" i="9"/>
  <c r="AC3303" i="9"/>
  <c r="AD3303" i="9"/>
  <c r="AE3303" i="9"/>
  <c r="R3304" i="9"/>
  <c r="S3304" i="9" s="1"/>
  <c r="T3304" i="9"/>
  <c r="U3304" i="9"/>
  <c r="V3304" i="9"/>
  <c r="AB3304" i="9"/>
  <c r="AC3304" i="9"/>
  <c r="AD3304" i="9"/>
  <c r="AE3304" i="9"/>
  <c r="R3305" i="9"/>
  <c r="S3305" i="9" s="1"/>
  <c r="T3305" i="9"/>
  <c r="U3305" i="9"/>
  <c r="V3305" i="9"/>
  <c r="AB3305" i="9"/>
  <c r="AC3305" i="9"/>
  <c r="AD3305" i="9"/>
  <c r="AE3305" i="9"/>
  <c r="R3306" i="9"/>
  <c r="S3306" i="9" s="1"/>
  <c r="T3306" i="9"/>
  <c r="U3306" i="9"/>
  <c r="V3306" i="9"/>
  <c r="AB3306" i="9"/>
  <c r="AC3306" i="9"/>
  <c r="AD3306" i="9"/>
  <c r="AE3306" i="9"/>
  <c r="R3307" i="9"/>
  <c r="S3307" i="9" s="1"/>
  <c r="T3307" i="9"/>
  <c r="U3307" i="9"/>
  <c r="V3307" i="9"/>
  <c r="AB3307" i="9"/>
  <c r="AC3307" i="9"/>
  <c r="AD3307" i="9"/>
  <c r="AE3307" i="9"/>
  <c r="R3308" i="9"/>
  <c r="S3308" i="9" s="1"/>
  <c r="T3308" i="9"/>
  <c r="U3308" i="9"/>
  <c r="V3308" i="9"/>
  <c r="AB3308" i="9"/>
  <c r="AC3308" i="9"/>
  <c r="AD3308" i="9"/>
  <c r="AE3308" i="9"/>
  <c r="R3309" i="9"/>
  <c r="S3309" i="9" s="1"/>
  <c r="T3309" i="9"/>
  <c r="U3309" i="9"/>
  <c r="V3309" i="9"/>
  <c r="AB3309" i="9"/>
  <c r="AC3309" i="9"/>
  <c r="AD3309" i="9"/>
  <c r="AE3309" i="9"/>
  <c r="R3310" i="9"/>
  <c r="S3310" i="9" s="1"/>
  <c r="T3310" i="9"/>
  <c r="U3310" i="9"/>
  <c r="V3310" i="9"/>
  <c r="AB3310" i="9"/>
  <c r="AC3310" i="9"/>
  <c r="AD3310" i="9"/>
  <c r="AE3310" i="9"/>
  <c r="R3311" i="9"/>
  <c r="S3311" i="9" s="1"/>
  <c r="T3311" i="9"/>
  <c r="U3311" i="9"/>
  <c r="V3311" i="9"/>
  <c r="AB3311" i="9"/>
  <c r="AC3311" i="9"/>
  <c r="AD3311" i="9"/>
  <c r="AE3311" i="9"/>
  <c r="R3312" i="9"/>
  <c r="S3312" i="9" s="1"/>
  <c r="T3312" i="9"/>
  <c r="U3312" i="9"/>
  <c r="V3312" i="9"/>
  <c r="AB3312" i="9"/>
  <c r="AC3312" i="9"/>
  <c r="AD3312" i="9"/>
  <c r="AE3312" i="9"/>
  <c r="R3313" i="9"/>
  <c r="S3313" i="9" s="1"/>
  <c r="T3313" i="9"/>
  <c r="U3313" i="9"/>
  <c r="V3313" i="9"/>
  <c r="AB3313" i="9"/>
  <c r="AC3313" i="9"/>
  <c r="AD3313" i="9"/>
  <c r="AE3313" i="9"/>
  <c r="R3314" i="9"/>
  <c r="S3314" i="9" s="1"/>
  <c r="T3314" i="9"/>
  <c r="U3314" i="9"/>
  <c r="V3314" i="9"/>
  <c r="AB3314" i="9"/>
  <c r="AC3314" i="9"/>
  <c r="AD3314" i="9"/>
  <c r="AE3314" i="9"/>
  <c r="R3315" i="9"/>
  <c r="S3315" i="9" s="1"/>
  <c r="T3315" i="9"/>
  <c r="U3315" i="9"/>
  <c r="V3315" i="9"/>
  <c r="AB3315" i="9"/>
  <c r="AC3315" i="9"/>
  <c r="AD3315" i="9"/>
  <c r="AE3315" i="9"/>
  <c r="R3316" i="9"/>
  <c r="S3316" i="9" s="1"/>
  <c r="T3316" i="9"/>
  <c r="U3316" i="9"/>
  <c r="V3316" i="9"/>
  <c r="AB3316" i="9"/>
  <c r="AC3316" i="9"/>
  <c r="AD3316" i="9"/>
  <c r="AE3316" i="9"/>
  <c r="R3317" i="9"/>
  <c r="S3317" i="9" s="1"/>
  <c r="T3317" i="9"/>
  <c r="U3317" i="9"/>
  <c r="V3317" i="9"/>
  <c r="AB3317" i="9"/>
  <c r="AC3317" i="9"/>
  <c r="AD3317" i="9"/>
  <c r="AE3317" i="9"/>
  <c r="R3318" i="9"/>
  <c r="S3318" i="9" s="1"/>
  <c r="T3318" i="9"/>
  <c r="U3318" i="9"/>
  <c r="V3318" i="9"/>
  <c r="AB3318" i="9"/>
  <c r="AC3318" i="9"/>
  <c r="AD3318" i="9"/>
  <c r="AE3318" i="9"/>
  <c r="R3319" i="9"/>
  <c r="S3319" i="9" s="1"/>
  <c r="T3319" i="9"/>
  <c r="U3319" i="9"/>
  <c r="V3319" i="9"/>
  <c r="AB3319" i="9"/>
  <c r="AC3319" i="9"/>
  <c r="AD3319" i="9"/>
  <c r="AE3319" i="9"/>
  <c r="R3320" i="9"/>
  <c r="S3320" i="9" s="1"/>
  <c r="T3320" i="9"/>
  <c r="U3320" i="9"/>
  <c r="V3320" i="9"/>
  <c r="AB3320" i="9"/>
  <c r="AC3320" i="9"/>
  <c r="AD3320" i="9"/>
  <c r="AE3320" i="9"/>
  <c r="R3321" i="9"/>
  <c r="S3321" i="9" s="1"/>
  <c r="T3321" i="9"/>
  <c r="U3321" i="9"/>
  <c r="V3321" i="9"/>
  <c r="AB3321" i="9"/>
  <c r="AC3321" i="9"/>
  <c r="AD3321" i="9"/>
  <c r="AE3321" i="9"/>
  <c r="R3322" i="9"/>
  <c r="S3322" i="9" s="1"/>
  <c r="T3322" i="9"/>
  <c r="U3322" i="9"/>
  <c r="V3322" i="9"/>
  <c r="AB3322" i="9"/>
  <c r="AC3322" i="9"/>
  <c r="AD3322" i="9"/>
  <c r="AE3322" i="9"/>
  <c r="R3323" i="9"/>
  <c r="S3323" i="9" s="1"/>
  <c r="T3323" i="9"/>
  <c r="U3323" i="9"/>
  <c r="V3323" i="9"/>
  <c r="AB3323" i="9"/>
  <c r="AC3323" i="9"/>
  <c r="AD3323" i="9"/>
  <c r="AE3323" i="9"/>
  <c r="R3324" i="9"/>
  <c r="S3324" i="9" s="1"/>
  <c r="T3324" i="9"/>
  <c r="U3324" i="9"/>
  <c r="V3324" i="9"/>
  <c r="AB3324" i="9"/>
  <c r="AC3324" i="9"/>
  <c r="AD3324" i="9"/>
  <c r="AE3324" i="9"/>
  <c r="R3325" i="9"/>
  <c r="S3325" i="9" s="1"/>
  <c r="T3325" i="9"/>
  <c r="U3325" i="9"/>
  <c r="V3325" i="9"/>
  <c r="AB3325" i="9"/>
  <c r="AC3325" i="9"/>
  <c r="AD3325" i="9"/>
  <c r="AE3325" i="9"/>
  <c r="R3326" i="9"/>
  <c r="S3326" i="9" s="1"/>
  <c r="T3326" i="9"/>
  <c r="U3326" i="9"/>
  <c r="V3326" i="9"/>
  <c r="AB3326" i="9"/>
  <c r="AC3326" i="9"/>
  <c r="AD3326" i="9"/>
  <c r="AE3326" i="9"/>
  <c r="R3327" i="9"/>
  <c r="S3327" i="9" s="1"/>
  <c r="T3327" i="9"/>
  <c r="U3327" i="9"/>
  <c r="V3327" i="9"/>
  <c r="AB3327" i="9"/>
  <c r="AC3327" i="9"/>
  <c r="AD3327" i="9"/>
  <c r="AE3327" i="9"/>
  <c r="R3328" i="9"/>
  <c r="S3328" i="9" s="1"/>
  <c r="T3328" i="9"/>
  <c r="U3328" i="9"/>
  <c r="V3328" i="9"/>
  <c r="AB3328" i="9"/>
  <c r="AC3328" i="9"/>
  <c r="AD3328" i="9"/>
  <c r="AE3328" i="9"/>
  <c r="R3329" i="9"/>
  <c r="S3329" i="9" s="1"/>
  <c r="T3329" i="9"/>
  <c r="U3329" i="9"/>
  <c r="V3329" i="9"/>
  <c r="AB3329" i="9"/>
  <c r="AC3329" i="9"/>
  <c r="AD3329" i="9"/>
  <c r="AE3329" i="9"/>
  <c r="R3330" i="9"/>
  <c r="S3330" i="9" s="1"/>
  <c r="T3330" i="9"/>
  <c r="U3330" i="9"/>
  <c r="V3330" i="9"/>
  <c r="AB3330" i="9"/>
  <c r="AC3330" i="9"/>
  <c r="AD3330" i="9"/>
  <c r="AE3330" i="9"/>
  <c r="R3331" i="9"/>
  <c r="S3331" i="9" s="1"/>
  <c r="T3331" i="9"/>
  <c r="U3331" i="9"/>
  <c r="V3331" i="9"/>
  <c r="AB3331" i="9"/>
  <c r="AC3331" i="9"/>
  <c r="AD3331" i="9"/>
  <c r="AE3331" i="9"/>
  <c r="R3332" i="9"/>
  <c r="S3332" i="9" s="1"/>
  <c r="T3332" i="9"/>
  <c r="U3332" i="9"/>
  <c r="V3332" i="9"/>
  <c r="AB3332" i="9"/>
  <c r="AC3332" i="9"/>
  <c r="AD3332" i="9"/>
  <c r="AE3332" i="9"/>
  <c r="R3333" i="9"/>
  <c r="S3333" i="9" s="1"/>
  <c r="T3333" i="9"/>
  <c r="U3333" i="9"/>
  <c r="V3333" i="9"/>
  <c r="AB3333" i="9"/>
  <c r="AC3333" i="9"/>
  <c r="AD3333" i="9"/>
  <c r="AE3333" i="9"/>
  <c r="R3334" i="9"/>
  <c r="S3334" i="9" s="1"/>
  <c r="T3334" i="9"/>
  <c r="U3334" i="9"/>
  <c r="V3334" i="9"/>
  <c r="AB3334" i="9"/>
  <c r="AC3334" i="9"/>
  <c r="AD3334" i="9"/>
  <c r="AE3334" i="9"/>
  <c r="R3335" i="9"/>
  <c r="S3335" i="9" s="1"/>
  <c r="T3335" i="9"/>
  <c r="U3335" i="9"/>
  <c r="V3335" i="9"/>
  <c r="AB3335" i="9"/>
  <c r="AC3335" i="9"/>
  <c r="AD3335" i="9"/>
  <c r="AE3335" i="9"/>
  <c r="R3336" i="9"/>
  <c r="S3336" i="9" s="1"/>
  <c r="T3336" i="9"/>
  <c r="U3336" i="9"/>
  <c r="V3336" i="9"/>
  <c r="AB3336" i="9"/>
  <c r="AC3336" i="9"/>
  <c r="AD3336" i="9"/>
  <c r="AE3336" i="9"/>
  <c r="R3337" i="9"/>
  <c r="S3337" i="9" s="1"/>
  <c r="T3337" i="9"/>
  <c r="U3337" i="9"/>
  <c r="V3337" i="9"/>
  <c r="AB3337" i="9"/>
  <c r="AC3337" i="9"/>
  <c r="AD3337" i="9"/>
  <c r="AE3337" i="9"/>
  <c r="R3338" i="9"/>
  <c r="S3338" i="9" s="1"/>
  <c r="T3338" i="9"/>
  <c r="U3338" i="9"/>
  <c r="V3338" i="9"/>
  <c r="AB3338" i="9"/>
  <c r="AC3338" i="9"/>
  <c r="AD3338" i="9"/>
  <c r="AE3338" i="9"/>
  <c r="R3339" i="9"/>
  <c r="S3339" i="9" s="1"/>
  <c r="T3339" i="9"/>
  <c r="U3339" i="9"/>
  <c r="V3339" i="9"/>
  <c r="AB3339" i="9"/>
  <c r="AC3339" i="9"/>
  <c r="AD3339" i="9"/>
  <c r="AE3339" i="9"/>
  <c r="R3340" i="9"/>
  <c r="S3340" i="9" s="1"/>
  <c r="T3340" i="9"/>
  <c r="U3340" i="9"/>
  <c r="V3340" i="9"/>
  <c r="AB3340" i="9"/>
  <c r="AC3340" i="9"/>
  <c r="AD3340" i="9"/>
  <c r="AE3340" i="9"/>
  <c r="R3341" i="9"/>
  <c r="S3341" i="9" s="1"/>
  <c r="T3341" i="9"/>
  <c r="U3341" i="9"/>
  <c r="V3341" i="9"/>
  <c r="AB3341" i="9"/>
  <c r="AC3341" i="9"/>
  <c r="AD3341" i="9"/>
  <c r="AE3341" i="9"/>
  <c r="R3342" i="9"/>
  <c r="S3342" i="9" s="1"/>
  <c r="T3342" i="9"/>
  <c r="U3342" i="9"/>
  <c r="V3342" i="9"/>
  <c r="AB3342" i="9"/>
  <c r="AC3342" i="9"/>
  <c r="AD3342" i="9"/>
  <c r="AE3342" i="9"/>
  <c r="R3343" i="9"/>
  <c r="S3343" i="9" s="1"/>
  <c r="T3343" i="9"/>
  <c r="U3343" i="9"/>
  <c r="V3343" i="9"/>
  <c r="AB3343" i="9"/>
  <c r="AC3343" i="9"/>
  <c r="AD3343" i="9"/>
  <c r="AE3343" i="9"/>
  <c r="R3344" i="9"/>
  <c r="S3344" i="9" s="1"/>
  <c r="T3344" i="9"/>
  <c r="U3344" i="9"/>
  <c r="V3344" i="9"/>
  <c r="AB3344" i="9"/>
  <c r="AC3344" i="9"/>
  <c r="AD3344" i="9"/>
  <c r="AE3344" i="9"/>
  <c r="R3345" i="9"/>
  <c r="S3345" i="9" s="1"/>
  <c r="T3345" i="9"/>
  <c r="U3345" i="9"/>
  <c r="V3345" i="9"/>
  <c r="AB3345" i="9"/>
  <c r="AC3345" i="9"/>
  <c r="AD3345" i="9"/>
  <c r="AE3345" i="9"/>
  <c r="R3346" i="9"/>
  <c r="S3346" i="9" s="1"/>
  <c r="T3346" i="9"/>
  <c r="U3346" i="9"/>
  <c r="V3346" i="9"/>
  <c r="AB3346" i="9"/>
  <c r="AC3346" i="9"/>
  <c r="AD3346" i="9"/>
  <c r="AE3346" i="9"/>
  <c r="R3347" i="9"/>
  <c r="S3347" i="9" s="1"/>
  <c r="T3347" i="9"/>
  <c r="U3347" i="9"/>
  <c r="V3347" i="9"/>
  <c r="AB3347" i="9"/>
  <c r="AC3347" i="9"/>
  <c r="AD3347" i="9"/>
  <c r="AE3347" i="9"/>
  <c r="R3348" i="9"/>
  <c r="S3348" i="9" s="1"/>
  <c r="T3348" i="9"/>
  <c r="U3348" i="9"/>
  <c r="V3348" i="9"/>
  <c r="AB3348" i="9"/>
  <c r="AC3348" i="9"/>
  <c r="AD3348" i="9"/>
  <c r="AE3348" i="9"/>
  <c r="R3349" i="9"/>
  <c r="S3349" i="9" s="1"/>
  <c r="T3349" i="9"/>
  <c r="U3349" i="9"/>
  <c r="V3349" i="9"/>
  <c r="AB3349" i="9"/>
  <c r="AC3349" i="9"/>
  <c r="AD3349" i="9"/>
  <c r="AE3349" i="9"/>
  <c r="R3350" i="9"/>
  <c r="S3350" i="9" s="1"/>
  <c r="T3350" i="9"/>
  <c r="U3350" i="9"/>
  <c r="V3350" i="9"/>
  <c r="AB3350" i="9"/>
  <c r="AC3350" i="9"/>
  <c r="AD3350" i="9"/>
  <c r="AE3350" i="9"/>
  <c r="R3351" i="9"/>
  <c r="S3351" i="9" s="1"/>
  <c r="T3351" i="9"/>
  <c r="U3351" i="9"/>
  <c r="V3351" i="9"/>
  <c r="AB3351" i="9"/>
  <c r="AC3351" i="9"/>
  <c r="AD3351" i="9"/>
  <c r="AE3351" i="9"/>
  <c r="R3352" i="9"/>
  <c r="S3352" i="9" s="1"/>
  <c r="T3352" i="9"/>
  <c r="U3352" i="9"/>
  <c r="V3352" i="9"/>
  <c r="AB3352" i="9"/>
  <c r="AC3352" i="9"/>
  <c r="AD3352" i="9"/>
  <c r="AE3352" i="9"/>
  <c r="R3353" i="9"/>
  <c r="S3353" i="9" s="1"/>
  <c r="T3353" i="9"/>
  <c r="U3353" i="9"/>
  <c r="V3353" i="9"/>
  <c r="AB3353" i="9"/>
  <c r="AC3353" i="9"/>
  <c r="AD3353" i="9"/>
  <c r="AE3353" i="9"/>
  <c r="R3354" i="9"/>
  <c r="S3354" i="9" s="1"/>
  <c r="T3354" i="9"/>
  <c r="U3354" i="9"/>
  <c r="V3354" i="9"/>
  <c r="AB3354" i="9"/>
  <c r="AC3354" i="9"/>
  <c r="AD3354" i="9"/>
  <c r="AE3354" i="9"/>
  <c r="R3355" i="9"/>
  <c r="S3355" i="9" s="1"/>
  <c r="T3355" i="9"/>
  <c r="U3355" i="9"/>
  <c r="V3355" i="9"/>
  <c r="AB3355" i="9"/>
  <c r="AC3355" i="9"/>
  <c r="AD3355" i="9"/>
  <c r="AE3355" i="9"/>
  <c r="R3356" i="9"/>
  <c r="S3356" i="9" s="1"/>
  <c r="T3356" i="9"/>
  <c r="U3356" i="9"/>
  <c r="V3356" i="9"/>
  <c r="AB3356" i="9"/>
  <c r="AC3356" i="9"/>
  <c r="AD3356" i="9"/>
  <c r="AE3356" i="9"/>
  <c r="R3357" i="9"/>
  <c r="S3357" i="9" s="1"/>
  <c r="T3357" i="9"/>
  <c r="U3357" i="9"/>
  <c r="V3357" i="9"/>
  <c r="AB3357" i="9"/>
  <c r="AC3357" i="9"/>
  <c r="AD3357" i="9"/>
  <c r="AE3357" i="9"/>
  <c r="R3358" i="9"/>
  <c r="S3358" i="9" s="1"/>
  <c r="T3358" i="9"/>
  <c r="U3358" i="9"/>
  <c r="V3358" i="9"/>
  <c r="AB3358" i="9"/>
  <c r="AC3358" i="9"/>
  <c r="AD3358" i="9"/>
  <c r="AE3358" i="9"/>
  <c r="R3359" i="9"/>
  <c r="S3359" i="9" s="1"/>
  <c r="T3359" i="9"/>
  <c r="U3359" i="9"/>
  <c r="V3359" i="9"/>
  <c r="AB3359" i="9"/>
  <c r="AC3359" i="9"/>
  <c r="AD3359" i="9"/>
  <c r="AE3359" i="9"/>
  <c r="R3360" i="9"/>
  <c r="S3360" i="9" s="1"/>
  <c r="T3360" i="9"/>
  <c r="U3360" i="9"/>
  <c r="V3360" i="9"/>
  <c r="AB3360" i="9"/>
  <c r="AC3360" i="9"/>
  <c r="AD3360" i="9"/>
  <c r="AE3360" i="9"/>
  <c r="R3361" i="9"/>
  <c r="S3361" i="9" s="1"/>
  <c r="T3361" i="9"/>
  <c r="U3361" i="9"/>
  <c r="V3361" i="9"/>
  <c r="AB3361" i="9"/>
  <c r="AC3361" i="9"/>
  <c r="AD3361" i="9"/>
  <c r="AE3361" i="9"/>
  <c r="R3362" i="9"/>
  <c r="S3362" i="9" s="1"/>
  <c r="T3362" i="9"/>
  <c r="U3362" i="9"/>
  <c r="V3362" i="9"/>
  <c r="AB3362" i="9"/>
  <c r="AC3362" i="9"/>
  <c r="AD3362" i="9"/>
  <c r="AE3362" i="9"/>
  <c r="R3363" i="9"/>
  <c r="S3363" i="9" s="1"/>
  <c r="T3363" i="9"/>
  <c r="U3363" i="9"/>
  <c r="V3363" i="9"/>
  <c r="AB3363" i="9"/>
  <c r="AC3363" i="9"/>
  <c r="AD3363" i="9"/>
  <c r="AE3363" i="9"/>
  <c r="R3364" i="9"/>
  <c r="S3364" i="9" s="1"/>
  <c r="T3364" i="9"/>
  <c r="U3364" i="9"/>
  <c r="V3364" i="9"/>
  <c r="AB3364" i="9"/>
  <c r="AC3364" i="9"/>
  <c r="AD3364" i="9"/>
  <c r="AE3364" i="9"/>
  <c r="R3365" i="9"/>
  <c r="S3365" i="9" s="1"/>
  <c r="T3365" i="9"/>
  <c r="U3365" i="9"/>
  <c r="V3365" i="9"/>
  <c r="AB3365" i="9"/>
  <c r="AC3365" i="9"/>
  <c r="AD3365" i="9"/>
  <c r="AE3365" i="9"/>
  <c r="R3366" i="9"/>
  <c r="S3366" i="9" s="1"/>
  <c r="T3366" i="9"/>
  <c r="U3366" i="9"/>
  <c r="V3366" i="9"/>
  <c r="AB3366" i="9"/>
  <c r="AC3366" i="9"/>
  <c r="AD3366" i="9"/>
  <c r="AE3366" i="9"/>
  <c r="R3367" i="9"/>
  <c r="S3367" i="9" s="1"/>
  <c r="T3367" i="9"/>
  <c r="U3367" i="9"/>
  <c r="V3367" i="9"/>
  <c r="AB3367" i="9"/>
  <c r="AC3367" i="9"/>
  <c r="AD3367" i="9"/>
  <c r="AE3367" i="9"/>
  <c r="R3368" i="9"/>
  <c r="S3368" i="9" s="1"/>
  <c r="T3368" i="9"/>
  <c r="U3368" i="9"/>
  <c r="V3368" i="9"/>
  <c r="AB3368" i="9"/>
  <c r="AC3368" i="9"/>
  <c r="AD3368" i="9"/>
  <c r="AE3368" i="9"/>
  <c r="R3369" i="9"/>
  <c r="S3369" i="9" s="1"/>
  <c r="T3369" i="9"/>
  <c r="U3369" i="9"/>
  <c r="V3369" i="9"/>
  <c r="AB3369" i="9"/>
  <c r="AC3369" i="9"/>
  <c r="AD3369" i="9"/>
  <c r="AE3369" i="9"/>
  <c r="R3370" i="9"/>
  <c r="S3370" i="9" s="1"/>
  <c r="T3370" i="9"/>
  <c r="U3370" i="9"/>
  <c r="V3370" i="9"/>
  <c r="AB3370" i="9"/>
  <c r="AC3370" i="9"/>
  <c r="AD3370" i="9"/>
  <c r="AE3370" i="9"/>
  <c r="R3371" i="9"/>
  <c r="S3371" i="9" s="1"/>
  <c r="T3371" i="9"/>
  <c r="U3371" i="9"/>
  <c r="V3371" i="9"/>
  <c r="AB3371" i="9"/>
  <c r="AC3371" i="9"/>
  <c r="AD3371" i="9"/>
  <c r="AE3371" i="9"/>
  <c r="R3372" i="9"/>
  <c r="S3372" i="9" s="1"/>
  <c r="T3372" i="9"/>
  <c r="U3372" i="9"/>
  <c r="V3372" i="9"/>
  <c r="AB3372" i="9"/>
  <c r="AC3372" i="9"/>
  <c r="AD3372" i="9"/>
  <c r="AE3372" i="9"/>
  <c r="R3373" i="9"/>
  <c r="S3373" i="9" s="1"/>
  <c r="T3373" i="9"/>
  <c r="U3373" i="9"/>
  <c r="V3373" i="9"/>
  <c r="AB3373" i="9"/>
  <c r="AC3373" i="9"/>
  <c r="AD3373" i="9"/>
  <c r="AE3373" i="9"/>
  <c r="R3374" i="9"/>
  <c r="S3374" i="9" s="1"/>
  <c r="T3374" i="9"/>
  <c r="U3374" i="9"/>
  <c r="V3374" i="9"/>
  <c r="AB3374" i="9"/>
  <c r="AC3374" i="9"/>
  <c r="AD3374" i="9"/>
  <c r="AE3374" i="9"/>
  <c r="R3375" i="9"/>
  <c r="S3375" i="9" s="1"/>
  <c r="T3375" i="9"/>
  <c r="U3375" i="9"/>
  <c r="V3375" i="9"/>
  <c r="AB3375" i="9"/>
  <c r="AC3375" i="9"/>
  <c r="AD3375" i="9"/>
  <c r="AE3375" i="9"/>
  <c r="R3376" i="9"/>
  <c r="S3376" i="9" s="1"/>
  <c r="T3376" i="9"/>
  <c r="U3376" i="9"/>
  <c r="V3376" i="9"/>
  <c r="AB3376" i="9"/>
  <c r="AC3376" i="9"/>
  <c r="AD3376" i="9"/>
  <c r="AE3376" i="9"/>
  <c r="R3377" i="9"/>
  <c r="S3377" i="9" s="1"/>
  <c r="T3377" i="9"/>
  <c r="U3377" i="9"/>
  <c r="V3377" i="9"/>
  <c r="AB3377" i="9"/>
  <c r="AC3377" i="9"/>
  <c r="AD3377" i="9"/>
  <c r="AE3377" i="9"/>
  <c r="R3378" i="9"/>
  <c r="S3378" i="9" s="1"/>
  <c r="T3378" i="9"/>
  <c r="U3378" i="9"/>
  <c r="V3378" i="9"/>
  <c r="AB3378" i="9"/>
  <c r="AC3378" i="9"/>
  <c r="AD3378" i="9"/>
  <c r="AE3378" i="9"/>
  <c r="R3379" i="9"/>
  <c r="S3379" i="9" s="1"/>
  <c r="T3379" i="9"/>
  <c r="U3379" i="9"/>
  <c r="V3379" i="9"/>
  <c r="AB3379" i="9"/>
  <c r="AC3379" i="9"/>
  <c r="AD3379" i="9"/>
  <c r="AE3379" i="9"/>
  <c r="R3380" i="9"/>
  <c r="S3380" i="9" s="1"/>
  <c r="T3380" i="9"/>
  <c r="U3380" i="9"/>
  <c r="V3380" i="9"/>
  <c r="AB3380" i="9"/>
  <c r="AC3380" i="9"/>
  <c r="AD3380" i="9"/>
  <c r="AE3380" i="9"/>
  <c r="R3381" i="9"/>
  <c r="S3381" i="9" s="1"/>
  <c r="T3381" i="9"/>
  <c r="U3381" i="9"/>
  <c r="V3381" i="9"/>
  <c r="AB3381" i="9"/>
  <c r="AC3381" i="9"/>
  <c r="AD3381" i="9"/>
  <c r="AE3381" i="9"/>
  <c r="R3382" i="9"/>
  <c r="S3382" i="9" s="1"/>
  <c r="T3382" i="9"/>
  <c r="U3382" i="9"/>
  <c r="V3382" i="9"/>
  <c r="AB3382" i="9"/>
  <c r="AC3382" i="9"/>
  <c r="AD3382" i="9"/>
  <c r="AE3382" i="9"/>
  <c r="R3383" i="9"/>
  <c r="S3383" i="9" s="1"/>
  <c r="T3383" i="9"/>
  <c r="U3383" i="9"/>
  <c r="V3383" i="9"/>
  <c r="AB3383" i="9"/>
  <c r="AC3383" i="9"/>
  <c r="AD3383" i="9"/>
  <c r="AE3383" i="9"/>
  <c r="R3384" i="9"/>
  <c r="S3384" i="9" s="1"/>
  <c r="T3384" i="9"/>
  <c r="U3384" i="9"/>
  <c r="V3384" i="9"/>
  <c r="AB3384" i="9"/>
  <c r="AC3384" i="9"/>
  <c r="AD3384" i="9"/>
  <c r="AE3384" i="9"/>
  <c r="T3385" i="9"/>
  <c r="U3385" i="9"/>
  <c r="V3385" i="9"/>
  <c r="AB3385" i="9"/>
  <c r="AC3385" i="9"/>
  <c r="AD3385" i="9"/>
  <c r="AE3385" i="9"/>
  <c r="R3386" i="9"/>
  <c r="S3386" i="9" s="1"/>
  <c r="T3386" i="9"/>
  <c r="U3386" i="9"/>
  <c r="V3386" i="9"/>
  <c r="AB3386" i="9"/>
  <c r="AC3386" i="9"/>
  <c r="AD3386" i="9"/>
  <c r="AE3386" i="9"/>
  <c r="R3387" i="9"/>
  <c r="S3387" i="9" s="1"/>
  <c r="T3387" i="9"/>
  <c r="U3387" i="9"/>
  <c r="V3387" i="9"/>
  <c r="AB3387" i="9"/>
  <c r="AC3387" i="9"/>
  <c r="AD3387" i="9"/>
  <c r="AE3387" i="9"/>
  <c r="R3388" i="9"/>
  <c r="S3388" i="9" s="1"/>
  <c r="T3388" i="9"/>
  <c r="U3388" i="9"/>
  <c r="V3388" i="9"/>
  <c r="AB3388" i="9"/>
  <c r="AC3388" i="9"/>
  <c r="AD3388" i="9"/>
  <c r="AE3388" i="9"/>
  <c r="R3389" i="9"/>
  <c r="S3389" i="9" s="1"/>
  <c r="T3389" i="9"/>
  <c r="U3389" i="9"/>
  <c r="V3389" i="9"/>
  <c r="AB3389" i="9"/>
  <c r="AC3389" i="9"/>
  <c r="AD3389" i="9"/>
  <c r="AE3389" i="9"/>
  <c r="R3390" i="9"/>
  <c r="S3390" i="9" s="1"/>
  <c r="T3390" i="9"/>
  <c r="U3390" i="9"/>
  <c r="V3390" i="9"/>
  <c r="AB3390" i="9"/>
  <c r="AC3390" i="9"/>
  <c r="AD3390" i="9"/>
  <c r="AE3390" i="9"/>
  <c r="R3391" i="9"/>
  <c r="S3391" i="9" s="1"/>
  <c r="T3391" i="9"/>
  <c r="U3391" i="9"/>
  <c r="V3391" i="9"/>
  <c r="AB3391" i="9"/>
  <c r="AC3391" i="9"/>
  <c r="AD3391" i="9"/>
  <c r="AE3391" i="9"/>
  <c r="R3392" i="9"/>
  <c r="S3392" i="9" s="1"/>
  <c r="T3392" i="9"/>
  <c r="U3392" i="9"/>
  <c r="V3392" i="9"/>
  <c r="AB3392" i="9"/>
  <c r="AC3392" i="9"/>
  <c r="AD3392" i="9"/>
  <c r="AE3392" i="9"/>
  <c r="R3393" i="9"/>
  <c r="S3393" i="9" s="1"/>
  <c r="T3393" i="9"/>
  <c r="U3393" i="9"/>
  <c r="V3393" i="9"/>
  <c r="AB3393" i="9"/>
  <c r="AC3393" i="9"/>
  <c r="AD3393" i="9"/>
  <c r="AE3393" i="9"/>
  <c r="R3394" i="9"/>
  <c r="S3394" i="9" s="1"/>
  <c r="T3394" i="9"/>
  <c r="U3394" i="9"/>
  <c r="V3394" i="9"/>
  <c r="AB3394" i="9"/>
  <c r="AC3394" i="9"/>
  <c r="AD3394" i="9"/>
  <c r="AE3394" i="9"/>
  <c r="R3395" i="9"/>
  <c r="S3395" i="9" s="1"/>
  <c r="T3395" i="9"/>
  <c r="U3395" i="9"/>
  <c r="V3395" i="9"/>
  <c r="AB3395" i="9"/>
  <c r="AC3395" i="9"/>
  <c r="AD3395" i="9"/>
  <c r="AE3395" i="9"/>
  <c r="R3396" i="9"/>
  <c r="S3396" i="9" s="1"/>
  <c r="T3396" i="9"/>
  <c r="U3396" i="9"/>
  <c r="V3396" i="9"/>
  <c r="AB3396" i="9"/>
  <c r="AC3396" i="9"/>
  <c r="AD3396" i="9"/>
  <c r="AE3396" i="9"/>
  <c r="R3397" i="9"/>
  <c r="S3397" i="9" s="1"/>
  <c r="T3397" i="9"/>
  <c r="U3397" i="9"/>
  <c r="V3397" i="9"/>
  <c r="AB3397" i="9"/>
  <c r="AC3397" i="9"/>
  <c r="AD3397" i="9"/>
  <c r="AE3397" i="9"/>
  <c r="R3398" i="9"/>
  <c r="S3398" i="9" s="1"/>
  <c r="T3398" i="9"/>
  <c r="U3398" i="9"/>
  <c r="V3398" i="9"/>
  <c r="AB3398" i="9"/>
  <c r="AC3398" i="9"/>
  <c r="AD3398" i="9"/>
  <c r="AE3398" i="9"/>
  <c r="R3399" i="9"/>
  <c r="S3399" i="9" s="1"/>
  <c r="T3399" i="9"/>
  <c r="U3399" i="9"/>
  <c r="V3399" i="9"/>
  <c r="AB3399" i="9"/>
  <c r="AC3399" i="9"/>
  <c r="AD3399" i="9"/>
  <c r="AE3399" i="9"/>
  <c r="R3400" i="9"/>
  <c r="S3400" i="9" s="1"/>
  <c r="T3400" i="9"/>
  <c r="U3400" i="9"/>
  <c r="V3400" i="9"/>
  <c r="AB3400" i="9"/>
  <c r="AC3400" i="9"/>
  <c r="AD3400" i="9"/>
  <c r="AE3400" i="9"/>
  <c r="R3401" i="9"/>
  <c r="S3401" i="9" s="1"/>
  <c r="T3401" i="9"/>
  <c r="U3401" i="9"/>
  <c r="V3401" i="9"/>
  <c r="AB3401" i="9"/>
  <c r="AC3401" i="9"/>
  <c r="AD3401" i="9"/>
  <c r="AE3401" i="9"/>
  <c r="R3402" i="9"/>
  <c r="S3402" i="9" s="1"/>
  <c r="T3402" i="9"/>
  <c r="U3402" i="9"/>
  <c r="V3402" i="9"/>
  <c r="AB3402" i="9"/>
  <c r="AC3402" i="9"/>
  <c r="AD3402" i="9"/>
  <c r="AE3402" i="9"/>
  <c r="R3403" i="9"/>
  <c r="S3403" i="9" s="1"/>
  <c r="T3403" i="9"/>
  <c r="U3403" i="9"/>
  <c r="V3403" i="9"/>
  <c r="AB3403" i="9"/>
  <c r="AC3403" i="9"/>
  <c r="AD3403" i="9"/>
  <c r="AE3403" i="9"/>
  <c r="R3404" i="9"/>
  <c r="S3404" i="9" s="1"/>
  <c r="T3404" i="9"/>
  <c r="U3404" i="9"/>
  <c r="V3404" i="9"/>
  <c r="AB3404" i="9"/>
  <c r="AC3404" i="9"/>
  <c r="AD3404" i="9"/>
  <c r="AE3404" i="9"/>
  <c r="R3405" i="9"/>
  <c r="S3405" i="9" s="1"/>
  <c r="T3405" i="9"/>
  <c r="U3405" i="9"/>
  <c r="V3405" i="9"/>
  <c r="AB3405" i="9"/>
  <c r="AC3405" i="9"/>
  <c r="AD3405" i="9"/>
  <c r="AE3405" i="9"/>
  <c r="R3406" i="9"/>
  <c r="S3406" i="9" s="1"/>
  <c r="T3406" i="9"/>
  <c r="U3406" i="9"/>
  <c r="V3406" i="9"/>
  <c r="AB3406" i="9"/>
  <c r="AC3406" i="9"/>
  <c r="AD3406" i="9"/>
  <c r="AE3406" i="9"/>
  <c r="R3407" i="9"/>
  <c r="S3407" i="9" s="1"/>
  <c r="T3407" i="9"/>
  <c r="U3407" i="9"/>
  <c r="V3407" i="9"/>
  <c r="AB3407" i="9"/>
  <c r="AC3407" i="9"/>
  <c r="AD3407" i="9"/>
  <c r="AE3407" i="9"/>
  <c r="R3408" i="9"/>
  <c r="S3408" i="9" s="1"/>
  <c r="T3408" i="9"/>
  <c r="U3408" i="9"/>
  <c r="V3408" i="9"/>
  <c r="AB3408" i="9"/>
  <c r="AC3408" i="9"/>
  <c r="AD3408" i="9"/>
  <c r="AE3408" i="9"/>
  <c r="R3409" i="9"/>
  <c r="S3409" i="9" s="1"/>
  <c r="T3409" i="9"/>
  <c r="U3409" i="9"/>
  <c r="V3409" i="9"/>
  <c r="AB3409" i="9"/>
  <c r="AC3409" i="9"/>
  <c r="AD3409" i="9"/>
  <c r="AE3409" i="9"/>
  <c r="R3410" i="9"/>
  <c r="S3410" i="9" s="1"/>
  <c r="T3410" i="9"/>
  <c r="U3410" i="9"/>
  <c r="V3410" i="9"/>
  <c r="AB3410" i="9"/>
  <c r="AC3410" i="9"/>
  <c r="AD3410" i="9"/>
  <c r="AE3410" i="9"/>
  <c r="R3411" i="9"/>
  <c r="S3411" i="9" s="1"/>
  <c r="T3411" i="9"/>
  <c r="U3411" i="9"/>
  <c r="V3411" i="9"/>
  <c r="AB3411" i="9"/>
  <c r="AC3411" i="9"/>
  <c r="AD3411" i="9"/>
  <c r="AE3411" i="9"/>
  <c r="R3412" i="9"/>
  <c r="S3412" i="9" s="1"/>
  <c r="T3412" i="9"/>
  <c r="U3412" i="9"/>
  <c r="V3412" i="9"/>
  <c r="AB3412" i="9"/>
  <c r="AC3412" i="9"/>
  <c r="AD3412" i="9"/>
  <c r="AE3412" i="9"/>
  <c r="R3413" i="9"/>
  <c r="S3413" i="9" s="1"/>
  <c r="T3413" i="9"/>
  <c r="U3413" i="9"/>
  <c r="V3413" i="9"/>
  <c r="AB3413" i="9"/>
  <c r="AC3413" i="9"/>
  <c r="AD3413" i="9"/>
  <c r="AE3413" i="9"/>
  <c r="R3414" i="9"/>
  <c r="S3414" i="9" s="1"/>
  <c r="T3414" i="9"/>
  <c r="U3414" i="9"/>
  <c r="V3414" i="9"/>
  <c r="AB3414" i="9"/>
  <c r="AC3414" i="9"/>
  <c r="AD3414" i="9"/>
  <c r="AE3414" i="9"/>
  <c r="R3415" i="9"/>
  <c r="S3415" i="9" s="1"/>
  <c r="T3415" i="9"/>
  <c r="U3415" i="9"/>
  <c r="V3415" i="9"/>
  <c r="AB3415" i="9"/>
  <c r="AC3415" i="9"/>
  <c r="AD3415" i="9"/>
  <c r="AE3415" i="9"/>
  <c r="R3416" i="9"/>
  <c r="S3416" i="9" s="1"/>
  <c r="T3416" i="9"/>
  <c r="U3416" i="9"/>
  <c r="V3416" i="9"/>
  <c r="AB3416" i="9"/>
  <c r="AC3416" i="9"/>
  <c r="AD3416" i="9"/>
  <c r="AE3416" i="9"/>
  <c r="R3417" i="9"/>
  <c r="S3417" i="9" s="1"/>
  <c r="T3417" i="9"/>
  <c r="U3417" i="9"/>
  <c r="V3417" i="9"/>
  <c r="AB3417" i="9"/>
  <c r="AC3417" i="9"/>
  <c r="AD3417" i="9"/>
  <c r="AE3417" i="9"/>
  <c r="R3418" i="9"/>
  <c r="S3418" i="9" s="1"/>
  <c r="T3418" i="9"/>
  <c r="U3418" i="9"/>
  <c r="V3418" i="9"/>
  <c r="AB3418" i="9"/>
  <c r="AC3418" i="9"/>
  <c r="AD3418" i="9"/>
  <c r="AE3418" i="9"/>
  <c r="R3419" i="9"/>
  <c r="S3419" i="9" s="1"/>
  <c r="T3419" i="9"/>
  <c r="U3419" i="9"/>
  <c r="V3419" i="9"/>
  <c r="AB3419" i="9"/>
  <c r="AC3419" i="9"/>
  <c r="AD3419" i="9"/>
  <c r="AE3419" i="9"/>
  <c r="R3420" i="9"/>
  <c r="S3420" i="9" s="1"/>
  <c r="T3420" i="9"/>
  <c r="U3420" i="9"/>
  <c r="V3420" i="9"/>
  <c r="AB3420" i="9"/>
  <c r="AC3420" i="9"/>
  <c r="AD3420" i="9"/>
  <c r="AE3420" i="9"/>
  <c r="R3421" i="9"/>
  <c r="S3421" i="9" s="1"/>
  <c r="T3421" i="9"/>
  <c r="U3421" i="9"/>
  <c r="V3421" i="9"/>
  <c r="AB3421" i="9"/>
  <c r="AC3421" i="9"/>
  <c r="AD3421" i="9"/>
  <c r="AE3421" i="9"/>
  <c r="R3422" i="9"/>
  <c r="S3422" i="9" s="1"/>
  <c r="T3422" i="9"/>
  <c r="U3422" i="9"/>
  <c r="V3422" i="9"/>
  <c r="AB3422" i="9"/>
  <c r="AC3422" i="9"/>
  <c r="AD3422" i="9"/>
  <c r="AE3422" i="9"/>
  <c r="R3423" i="9"/>
  <c r="S3423" i="9" s="1"/>
  <c r="T3423" i="9"/>
  <c r="U3423" i="9"/>
  <c r="V3423" i="9"/>
  <c r="AB3423" i="9"/>
  <c r="AC3423" i="9"/>
  <c r="AD3423" i="9"/>
  <c r="AE3423" i="9"/>
  <c r="R3424" i="9"/>
  <c r="S3424" i="9" s="1"/>
  <c r="T3424" i="9"/>
  <c r="U3424" i="9"/>
  <c r="V3424" i="9"/>
  <c r="AB3424" i="9"/>
  <c r="AC3424" i="9"/>
  <c r="AD3424" i="9"/>
  <c r="AE3424" i="9"/>
  <c r="R3425" i="9"/>
  <c r="S3425" i="9" s="1"/>
  <c r="T3425" i="9"/>
  <c r="U3425" i="9"/>
  <c r="V3425" i="9"/>
  <c r="AB3425" i="9"/>
  <c r="AC3425" i="9"/>
  <c r="AD3425" i="9"/>
  <c r="AE3425" i="9"/>
  <c r="R3426" i="9"/>
  <c r="S3426" i="9" s="1"/>
  <c r="T3426" i="9"/>
  <c r="U3426" i="9"/>
  <c r="V3426" i="9"/>
  <c r="AB3426" i="9"/>
  <c r="AC3426" i="9"/>
  <c r="AD3426" i="9"/>
  <c r="AE3426" i="9"/>
  <c r="R3427" i="9"/>
  <c r="S3427" i="9" s="1"/>
  <c r="T3427" i="9"/>
  <c r="U3427" i="9"/>
  <c r="V3427" i="9"/>
  <c r="AB3427" i="9"/>
  <c r="AC3427" i="9"/>
  <c r="AD3427" i="9"/>
  <c r="AE3427" i="9"/>
  <c r="R3428" i="9"/>
  <c r="S3428" i="9" s="1"/>
  <c r="T3428" i="9"/>
  <c r="U3428" i="9"/>
  <c r="V3428" i="9"/>
  <c r="AB3428" i="9"/>
  <c r="AC3428" i="9"/>
  <c r="AD3428" i="9"/>
  <c r="AE3428" i="9"/>
  <c r="R3429" i="9"/>
  <c r="S3429" i="9" s="1"/>
  <c r="T3429" i="9"/>
  <c r="U3429" i="9"/>
  <c r="V3429" i="9"/>
  <c r="AB3429" i="9"/>
  <c r="AC3429" i="9"/>
  <c r="AD3429" i="9"/>
  <c r="AE3429" i="9"/>
  <c r="R3430" i="9"/>
  <c r="S3430" i="9" s="1"/>
  <c r="T3430" i="9"/>
  <c r="U3430" i="9"/>
  <c r="V3430" i="9"/>
  <c r="AB3430" i="9"/>
  <c r="AC3430" i="9"/>
  <c r="AD3430" i="9"/>
  <c r="AE3430" i="9"/>
  <c r="R3431" i="9"/>
  <c r="S3431" i="9" s="1"/>
  <c r="T3431" i="9"/>
  <c r="U3431" i="9"/>
  <c r="V3431" i="9"/>
  <c r="AB3431" i="9"/>
  <c r="AC3431" i="9"/>
  <c r="AD3431" i="9"/>
  <c r="AE3431" i="9"/>
  <c r="R3432" i="9"/>
  <c r="S3432" i="9" s="1"/>
  <c r="T3432" i="9"/>
  <c r="U3432" i="9"/>
  <c r="V3432" i="9"/>
  <c r="AB3432" i="9"/>
  <c r="AC3432" i="9"/>
  <c r="AD3432" i="9"/>
  <c r="AE3432" i="9"/>
  <c r="R3433" i="9"/>
  <c r="S3433" i="9" s="1"/>
  <c r="T3433" i="9"/>
  <c r="U3433" i="9"/>
  <c r="V3433" i="9"/>
  <c r="AB3433" i="9"/>
  <c r="AC3433" i="9"/>
  <c r="AD3433" i="9"/>
  <c r="AE3433" i="9"/>
  <c r="R3434" i="9"/>
  <c r="S3434" i="9" s="1"/>
  <c r="T3434" i="9"/>
  <c r="U3434" i="9"/>
  <c r="V3434" i="9"/>
  <c r="AB3434" i="9"/>
  <c r="AC3434" i="9"/>
  <c r="AD3434" i="9"/>
  <c r="AE3434" i="9"/>
  <c r="R3435" i="9"/>
  <c r="S3435" i="9" s="1"/>
  <c r="T3435" i="9"/>
  <c r="U3435" i="9"/>
  <c r="V3435" i="9"/>
  <c r="AB3435" i="9"/>
  <c r="AC3435" i="9"/>
  <c r="AD3435" i="9"/>
  <c r="AE3435" i="9"/>
  <c r="R3436" i="9"/>
  <c r="S3436" i="9" s="1"/>
  <c r="T3436" i="9"/>
  <c r="U3436" i="9"/>
  <c r="V3436" i="9"/>
  <c r="AB3436" i="9"/>
  <c r="AC3436" i="9"/>
  <c r="AD3436" i="9"/>
  <c r="AE3436" i="9"/>
  <c r="R3437" i="9"/>
  <c r="S3437" i="9" s="1"/>
  <c r="T3437" i="9"/>
  <c r="U3437" i="9"/>
  <c r="V3437" i="9"/>
  <c r="AB3437" i="9"/>
  <c r="AC3437" i="9"/>
  <c r="AD3437" i="9"/>
  <c r="AE3437" i="9"/>
  <c r="R3438" i="9"/>
  <c r="S3438" i="9" s="1"/>
  <c r="T3438" i="9"/>
  <c r="U3438" i="9"/>
  <c r="V3438" i="9"/>
  <c r="AB3438" i="9"/>
  <c r="AC3438" i="9"/>
  <c r="AD3438" i="9"/>
  <c r="AE3438" i="9"/>
  <c r="R3439" i="9"/>
  <c r="S3439" i="9" s="1"/>
  <c r="T3439" i="9"/>
  <c r="U3439" i="9"/>
  <c r="V3439" i="9"/>
  <c r="AB3439" i="9"/>
  <c r="AC3439" i="9"/>
  <c r="AD3439" i="9"/>
  <c r="AE3439" i="9"/>
  <c r="R3440" i="9"/>
  <c r="S3440" i="9" s="1"/>
  <c r="T3440" i="9"/>
  <c r="U3440" i="9"/>
  <c r="V3440" i="9"/>
  <c r="AB3440" i="9"/>
  <c r="AC3440" i="9"/>
  <c r="AD3440" i="9"/>
  <c r="AE3440" i="9"/>
  <c r="R3441" i="9"/>
  <c r="S3441" i="9" s="1"/>
  <c r="T3441" i="9"/>
  <c r="U3441" i="9"/>
  <c r="V3441" i="9"/>
  <c r="AB3441" i="9"/>
  <c r="AC3441" i="9"/>
  <c r="AD3441" i="9"/>
  <c r="AE3441" i="9"/>
  <c r="R3442" i="9"/>
  <c r="S3442" i="9" s="1"/>
  <c r="T3442" i="9"/>
  <c r="U3442" i="9"/>
  <c r="V3442" i="9"/>
  <c r="AB3442" i="9"/>
  <c r="AC3442" i="9"/>
  <c r="AD3442" i="9"/>
  <c r="AE3442" i="9"/>
  <c r="R3443" i="9"/>
  <c r="S3443" i="9" s="1"/>
  <c r="T3443" i="9"/>
  <c r="U3443" i="9"/>
  <c r="V3443" i="9"/>
  <c r="AB3443" i="9"/>
  <c r="AC3443" i="9"/>
  <c r="AD3443" i="9"/>
  <c r="AE3443" i="9"/>
  <c r="R3444" i="9"/>
  <c r="S3444" i="9" s="1"/>
  <c r="T3444" i="9"/>
  <c r="U3444" i="9"/>
  <c r="V3444" i="9"/>
  <c r="AB3444" i="9"/>
  <c r="AC3444" i="9"/>
  <c r="AD3444" i="9"/>
  <c r="AE3444" i="9"/>
  <c r="R3445" i="9"/>
  <c r="S3445" i="9" s="1"/>
  <c r="T3445" i="9"/>
  <c r="U3445" i="9"/>
  <c r="V3445" i="9"/>
  <c r="AB3445" i="9"/>
  <c r="AC3445" i="9"/>
  <c r="AD3445" i="9"/>
  <c r="AE3445" i="9"/>
  <c r="R3446" i="9"/>
  <c r="S3446" i="9" s="1"/>
  <c r="T3446" i="9"/>
  <c r="U3446" i="9"/>
  <c r="V3446" i="9"/>
  <c r="AB3446" i="9"/>
  <c r="AC3446" i="9"/>
  <c r="AD3446" i="9"/>
  <c r="AE3446" i="9"/>
  <c r="R3447" i="9"/>
  <c r="S3447" i="9" s="1"/>
  <c r="T3447" i="9"/>
  <c r="U3447" i="9"/>
  <c r="V3447" i="9"/>
  <c r="AB3447" i="9"/>
  <c r="AC3447" i="9"/>
  <c r="AD3447" i="9"/>
  <c r="AE3447" i="9"/>
  <c r="R3448" i="9"/>
  <c r="S3448" i="9" s="1"/>
  <c r="T3448" i="9"/>
  <c r="U3448" i="9"/>
  <c r="V3448" i="9"/>
  <c r="AB3448" i="9"/>
  <c r="AC3448" i="9"/>
  <c r="AD3448" i="9"/>
  <c r="AE3448" i="9"/>
  <c r="R3449" i="9"/>
  <c r="S3449" i="9" s="1"/>
  <c r="T3449" i="9"/>
  <c r="U3449" i="9"/>
  <c r="V3449" i="9"/>
  <c r="AB3449" i="9"/>
  <c r="AC3449" i="9"/>
  <c r="AD3449" i="9"/>
  <c r="AE3449" i="9"/>
  <c r="R3450" i="9"/>
  <c r="S3450" i="9" s="1"/>
  <c r="T3450" i="9"/>
  <c r="U3450" i="9"/>
  <c r="V3450" i="9"/>
  <c r="AB3450" i="9"/>
  <c r="AC3450" i="9"/>
  <c r="AD3450" i="9"/>
  <c r="AE3450" i="9"/>
  <c r="R3451" i="9"/>
  <c r="S3451" i="9" s="1"/>
  <c r="T3451" i="9"/>
  <c r="U3451" i="9"/>
  <c r="V3451" i="9"/>
  <c r="AB3451" i="9"/>
  <c r="AC3451" i="9"/>
  <c r="AD3451" i="9"/>
  <c r="AE3451" i="9"/>
  <c r="R3452" i="9"/>
  <c r="S3452" i="9" s="1"/>
  <c r="T3452" i="9"/>
  <c r="U3452" i="9"/>
  <c r="V3452" i="9"/>
  <c r="AB3452" i="9"/>
  <c r="AC3452" i="9"/>
  <c r="AD3452" i="9"/>
  <c r="AE3452" i="9"/>
  <c r="R3453" i="9"/>
  <c r="S3453" i="9" s="1"/>
  <c r="T3453" i="9"/>
  <c r="U3453" i="9"/>
  <c r="V3453" i="9"/>
  <c r="AB3453" i="9"/>
  <c r="AC3453" i="9"/>
  <c r="AD3453" i="9"/>
  <c r="AE3453" i="9"/>
  <c r="R3454" i="9"/>
  <c r="S3454" i="9" s="1"/>
  <c r="T3454" i="9"/>
  <c r="U3454" i="9"/>
  <c r="V3454" i="9"/>
  <c r="AB3454" i="9"/>
  <c r="AC3454" i="9"/>
  <c r="AD3454" i="9"/>
  <c r="AE3454" i="9"/>
  <c r="R3455" i="9"/>
  <c r="S3455" i="9" s="1"/>
  <c r="T3455" i="9"/>
  <c r="U3455" i="9"/>
  <c r="V3455" i="9"/>
  <c r="AB3455" i="9"/>
  <c r="AC3455" i="9"/>
  <c r="AD3455" i="9"/>
  <c r="AE3455" i="9"/>
  <c r="R3456" i="9"/>
  <c r="S3456" i="9" s="1"/>
  <c r="T3456" i="9"/>
  <c r="U3456" i="9"/>
  <c r="V3456" i="9"/>
  <c r="AB3456" i="9"/>
  <c r="AC3456" i="9"/>
  <c r="AD3456" i="9"/>
  <c r="AE3456" i="9"/>
  <c r="R3457" i="9"/>
  <c r="S3457" i="9" s="1"/>
  <c r="T3457" i="9"/>
  <c r="U3457" i="9"/>
  <c r="V3457" i="9"/>
  <c r="AB3457" i="9"/>
  <c r="AC3457" i="9"/>
  <c r="AD3457" i="9"/>
  <c r="AE3457" i="9"/>
  <c r="R3458" i="9"/>
  <c r="S3458" i="9" s="1"/>
  <c r="T3458" i="9"/>
  <c r="U3458" i="9"/>
  <c r="V3458" i="9"/>
  <c r="AB3458" i="9"/>
  <c r="AC3458" i="9"/>
  <c r="AD3458" i="9"/>
  <c r="AE3458" i="9"/>
  <c r="R3459" i="9"/>
  <c r="S3459" i="9" s="1"/>
  <c r="T3459" i="9"/>
  <c r="U3459" i="9"/>
  <c r="V3459" i="9"/>
  <c r="AB3459" i="9"/>
  <c r="AC3459" i="9"/>
  <c r="AD3459" i="9"/>
  <c r="AE3459" i="9"/>
  <c r="R3460" i="9"/>
  <c r="S3460" i="9" s="1"/>
  <c r="T3460" i="9"/>
  <c r="U3460" i="9"/>
  <c r="V3460" i="9"/>
  <c r="AB3460" i="9"/>
  <c r="AC3460" i="9"/>
  <c r="AD3460" i="9"/>
  <c r="AE3460" i="9"/>
  <c r="R3461" i="9"/>
  <c r="S3461" i="9" s="1"/>
  <c r="T3461" i="9"/>
  <c r="U3461" i="9"/>
  <c r="V3461" i="9"/>
  <c r="AB3461" i="9"/>
  <c r="AC3461" i="9"/>
  <c r="AD3461" i="9"/>
  <c r="AE3461" i="9"/>
  <c r="R3462" i="9"/>
  <c r="S3462" i="9" s="1"/>
  <c r="T3462" i="9"/>
  <c r="U3462" i="9"/>
  <c r="V3462" i="9"/>
  <c r="AB3462" i="9"/>
  <c r="AC3462" i="9"/>
  <c r="AD3462" i="9"/>
  <c r="AE3462" i="9"/>
  <c r="R3463" i="9"/>
  <c r="S3463" i="9" s="1"/>
  <c r="T3463" i="9"/>
  <c r="U3463" i="9"/>
  <c r="V3463" i="9"/>
  <c r="AB3463" i="9"/>
  <c r="AC3463" i="9"/>
  <c r="AD3463" i="9"/>
  <c r="AE3463" i="9"/>
  <c r="R3464" i="9"/>
  <c r="S3464" i="9" s="1"/>
  <c r="T3464" i="9"/>
  <c r="U3464" i="9"/>
  <c r="V3464" i="9"/>
  <c r="AB3464" i="9"/>
  <c r="AC3464" i="9"/>
  <c r="AD3464" i="9"/>
  <c r="AE3464" i="9"/>
  <c r="R3465" i="9"/>
  <c r="S3465" i="9" s="1"/>
  <c r="T3465" i="9"/>
  <c r="U3465" i="9"/>
  <c r="V3465" i="9"/>
  <c r="AB3465" i="9"/>
  <c r="AC3465" i="9"/>
  <c r="AD3465" i="9"/>
  <c r="AE3465" i="9"/>
  <c r="R3466" i="9"/>
  <c r="S3466" i="9" s="1"/>
  <c r="T3466" i="9"/>
  <c r="U3466" i="9"/>
  <c r="V3466" i="9"/>
  <c r="AB3466" i="9"/>
  <c r="AC3466" i="9"/>
  <c r="AD3466" i="9"/>
  <c r="AE3466" i="9"/>
  <c r="R212" i="9"/>
  <c r="S212" i="9" s="1"/>
  <c r="T212" i="9"/>
  <c r="U212" i="9"/>
  <c r="V212" i="9"/>
  <c r="AB212" i="9"/>
  <c r="AC212" i="9"/>
  <c r="AD212" i="9"/>
  <c r="AE212" i="9"/>
  <c r="R213" i="9"/>
  <c r="S213" i="9" s="1"/>
  <c r="T213" i="9"/>
  <c r="U213" i="9"/>
  <c r="V213" i="9"/>
  <c r="AB213" i="9"/>
  <c r="AC213" i="9"/>
  <c r="AD213" i="9"/>
  <c r="AE213" i="9"/>
  <c r="R214" i="9"/>
  <c r="S214" i="9" s="1"/>
  <c r="T214" i="9"/>
  <c r="U214" i="9"/>
  <c r="V214" i="9"/>
  <c r="AB214" i="9"/>
  <c r="AC214" i="9"/>
  <c r="AD214" i="9"/>
  <c r="AE214" i="9"/>
  <c r="R215" i="9"/>
  <c r="S215" i="9" s="1"/>
  <c r="T215" i="9"/>
  <c r="U215" i="9"/>
  <c r="V215" i="9"/>
  <c r="AB215" i="9"/>
  <c r="AC215" i="9"/>
  <c r="AD215" i="9"/>
  <c r="AE215" i="9"/>
  <c r="R216" i="9"/>
  <c r="S216" i="9" s="1"/>
  <c r="T216" i="9"/>
  <c r="U216" i="9"/>
  <c r="V216" i="9"/>
  <c r="AB216" i="9"/>
  <c r="AC216" i="9"/>
  <c r="AD216" i="9"/>
  <c r="AE216" i="9"/>
  <c r="R217" i="9"/>
  <c r="S217" i="9" s="1"/>
  <c r="T217" i="9"/>
  <c r="U217" i="9"/>
  <c r="V217" i="9"/>
  <c r="AB217" i="9"/>
  <c r="AC217" i="9"/>
  <c r="AD217" i="9"/>
  <c r="AE217" i="9"/>
  <c r="R218" i="9"/>
  <c r="S218" i="9" s="1"/>
  <c r="T218" i="9"/>
  <c r="U218" i="9"/>
  <c r="V218" i="9"/>
  <c r="AB218" i="9"/>
  <c r="AC218" i="9"/>
  <c r="AD218" i="9"/>
  <c r="AE218" i="9"/>
  <c r="R219" i="9"/>
  <c r="S219" i="9" s="1"/>
  <c r="T219" i="9"/>
  <c r="U219" i="9"/>
  <c r="V219" i="9"/>
  <c r="AB219" i="9"/>
  <c r="AC219" i="9"/>
  <c r="AD219" i="9"/>
  <c r="AE219" i="9"/>
  <c r="R220" i="9"/>
  <c r="S220" i="9" s="1"/>
  <c r="T220" i="9"/>
  <c r="U220" i="9"/>
  <c r="V220" i="9"/>
  <c r="AB220" i="9"/>
  <c r="AC220" i="9"/>
  <c r="AD220" i="9"/>
  <c r="AE220" i="9"/>
  <c r="R221" i="9"/>
  <c r="S221" i="9" s="1"/>
  <c r="T221" i="9"/>
  <c r="U221" i="9"/>
  <c r="V221" i="9"/>
  <c r="AB221" i="9"/>
  <c r="AC221" i="9"/>
  <c r="AD221" i="9"/>
  <c r="AE221" i="9"/>
  <c r="R222" i="9"/>
  <c r="S222" i="9" s="1"/>
  <c r="T222" i="9"/>
  <c r="U222" i="9"/>
  <c r="V222" i="9"/>
  <c r="AB222" i="9"/>
  <c r="AC222" i="9"/>
  <c r="AD222" i="9"/>
  <c r="AE222" i="9"/>
  <c r="R223" i="9"/>
  <c r="S223" i="9" s="1"/>
  <c r="T223" i="9"/>
  <c r="U223" i="9"/>
  <c r="V223" i="9"/>
  <c r="AB223" i="9"/>
  <c r="AC223" i="9"/>
  <c r="AD223" i="9"/>
  <c r="AE223" i="9"/>
  <c r="R224" i="9"/>
  <c r="S224" i="9" s="1"/>
  <c r="T224" i="9"/>
  <c r="U224" i="9"/>
  <c r="V224" i="9"/>
  <c r="AB224" i="9"/>
  <c r="AC224" i="9"/>
  <c r="AD224" i="9"/>
  <c r="AE224" i="9"/>
  <c r="R225" i="9"/>
  <c r="S225" i="9" s="1"/>
  <c r="T225" i="9"/>
  <c r="U225" i="9"/>
  <c r="V225" i="9"/>
  <c r="AB225" i="9"/>
  <c r="AC225" i="9"/>
  <c r="AD225" i="9"/>
  <c r="AE225" i="9"/>
  <c r="R226" i="9"/>
  <c r="S226" i="9" s="1"/>
  <c r="T226" i="9"/>
  <c r="U226" i="9"/>
  <c r="V226" i="9"/>
  <c r="AB226" i="9"/>
  <c r="AC226" i="9"/>
  <c r="AD226" i="9"/>
  <c r="AE226" i="9"/>
  <c r="R227" i="9"/>
  <c r="S227" i="9" s="1"/>
  <c r="T227" i="9"/>
  <c r="U227" i="9"/>
  <c r="V227" i="9"/>
  <c r="AB227" i="9"/>
  <c r="AC227" i="9"/>
  <c r="AD227" i="9"/>
  <c r="AE227" i="9"/>
  <c r="R228" i="9"/>
  <c r="S228" i="9" s="1"/>
  <c r="T228" i="9"/>
  <c r="U228" i="9"/>
  <c r="V228" i="9"/>
  <c r="AB228" i="9"/>
  <c r="AC228" i="9"/>
  <c r="AD228" i="9"/>
  <c r="AE228" i="9"/>
  <c r="R229" i="9"/>
  <c r="S229" i="9" s="1"/>
  <c r="T229" i="9"/>
  <c r="U229" i="9"/>
  <c r="V229" i="9"/>
  <c r="AB229" i="9"/>
  <c r="AC229" i="9"/>
  <c r="AD229" i="9"/>
  <c r="AE229" i="9"/>
  <c r="R230" i="9"/>
  <c r="S230" i="9" s="1"/>
  <c r="T230" i="9"/>
  <c r="U230" i="9"/>
  <c r="V230" i="9"/>
  <c r="AB230" i="9"/>
  <c r="AC230" i="9"/>
  <c r="AD230" i="9"/>
  <c r="AE230" i="9"/>
  <c r="R231" i="9"/>
  <c r="S231" i="9" s="1"/>
  <c r="T231" i="9"/>
  <c r="U231" i="9"/>
  <c r="V231" i="9"/>
  <c r="AB231" i="9"/>
  <c r="AC231" i="9"/>
  <c r="AD231" i="9"/>
  <c r="AE231" i="9"/>
  <c r="R232" i="9"/>
  <c r="S232" i="9" s="1"/>
  <c r="T232" i="9"/>
  <c r="U232" i="9"/>
  <c r="V232" i="9"/>
  <c r="AB232" i="9"/>
  <c r="AC232" i="9"/>
  <c r="AD232" i="9"/>
  <c r="AE232" i="9"/>
  <c r="R233" i="9"/>
  <c r="S233" i="9" s="1"/>
  <c r="T233" i="9"/>
  <c r="U233" i="9"/>
  <c r="V233" i="9"/>
  <c r="AB233" i="9"/>
  <c r="AC233" i="9"/>
  <c r="AD233" i="9"/>
  <c r="AE233" i="9"/>
  <c r="R234" i="9"/>
  <c r="S234" i="9" s="1"/>
  <c r="T234" i="9"/>
  <c r="U234" i="9"/>
  <c r="V234" i="9"/>
  <c r="AB234" i="9"/>
  <c r="AC234" i="9"/>
  <c r="AD234" i="9"/>
  <c r="AE234" i="9"/>
  <c r="R235" i="9"/>
  <c r="S235" i="9" s="1"/>
  <c r="T235" i="9"/>
  <c r="U235" i="9"/>
  <c r="V235" i="9"/>
  <c r="AB235" i="9"/>
  <c r="AC235" i="9"/>
  <c r="AD235" i="9"/>
  <c r="AE235" i="9"/>
  <c r="R236" i="9"/>
  <c r="S236" i="9" s="1"/>
  <c r="T236" i="9"/>
  <c r="U236" i="9"/>
  <c r="V236" i="9"/>
  <c r="AB236" i="9"/>
  <c r="AC236" i="9"/>
  <c r="AD236" i="9"/>
  <c r="AE236" i="9"/>
  <c r="R237" i="9"/>
  <c r="S237" i="9" s="1"/>
  <c r="T237" i="9"/>
  <c r="U237" i="9"/>
  <c r="V237" i="9"/>
  <c r="AB237" i="9"/>
  <c r="AC237" i="9"/>
  <c r="AD237" i="9"/>
  <c r="AE237" i="9"/>
  <c r="R238" i="9"/>
  <c r="S238" i="9" s="1"/>
  <c r="T238" i="9"/>
  <c r="U238" i="9"/>
  <c r="V238" i="9"/>
  <c r="AB238" i="9"/>
  <c r="AC238" i="9"/>
  <c r="AD238" i="9"/>
  <c r="AE238" i="9"/>
  <c r="R239" i="9"/>
  <c r="S239" i="9" s="1"/>
  <c r="T239" i="9"/>
  <c r="U239" i="9"/>
  <c r="V239" i="9"/>
  <c r="AB239" i="9"/>
  <c r="AC239" i="9"/>
  <c r="AD239" i="9"/>
  <c r="AE239" i="9"/>
  <c r="R240" i="9"/>
  <c r="S240" i="9" s="1"/>
  <c r="T240" i="9"/>
  <c r="U240" i="9"/>
  <c r="V240" i="9"/>
  <c r="AB240" i="9"/>
  <c r="AC240" i="9"/>
  <c r="AD240" i="9"/>
  <c r="AE240" i="9"/>
  <c r="R241" i="9"/>
  <c r="S241" i="9" s="1"/>
  <c r="T241" i="9"/>
  <c r="U241" i="9"/>
  <c r="V241" i="9"/>
  <c r="AB241" i="9"/>
  <c r="AC241" i="9"/>
  <c r="AD241" i="9"/>
  <c r="AE241" i="9"/>
  <c r="R242" i="9"/>
  <c r="S242" i="9" s="1"/>
  <c r="T242" i="9"/>
  <c r="U242" i="9"/>
  <c r="V242" i="9"/>
  <c r="AB242" i="9"/>
  <c r="AC242" i="9"/>
  <c r="AD242" i="9"/>
  <c r="AE242" i="9"/>
  <c r="R243" i="9"/>
  <c r="S243" i="9" s="1"/>
  <c r="T243" i="9"/>
  <c r="U243" i="9"/>
  <c r="V243" i="9"/>
  <c r="AB243" i="9"/>
  <c r="AC243" i="9"/>
  <c r="AD243" i="9"/>
  <c r="AE243" i="9"/>
  <c r="R244" i="9"/>
  <c r="S244" i="9" s="1"/>
  <c r="T244" i="9"/>
  <c r="U244" i="9"/>
  <c r="V244" i="9"/>
  <c r="AB244" i="9"/>
  <c r="AC244" i="9"/>
  <c r="AD244" i="9"/>
  <c r="AE244" i="9"/>
  <c r="R245" i="9"/>
  <c r="S245" i="9" s="1"/>
  <c r="T245" i="9"/>
  <c r="U245" i="9"/>
  <c r="V245" i="9"/>
  <c r="AB245" i="9"/>
  <c r="AC245" i="9"/>
  <c r="AD245" i="9"/>
  <c r="AE245" i="9"/>
  <c r="R246" i="9"/>
  <c r="S246" i="9" s="1"/>
  <c r="T246" i="9"/>
  <c r="U246" i="9"/>
  <c r="V246" i="9"/>
  <c r="AB246" i="9"/>
  <c r="AC246" i="9"/>
  <c r="AD246" i="9"/>
  <c r="AE246" i="9"/>
  <c r="R247" i="9"/>
  <c r="S247" i="9" s="1"/>
  <c r="T247" i="9"/>
  <c r="U247" i="9"/>
  <c r="V247" i="9"/>
  <c r="AB247" i="9"/>
  <c r="AC247" i="9"/>
  <c r="AD247" i="9"/>
  <c r="AE247" i="9"/>
  <c r="R248" i="9"/>
  <c r="S248" i="9" s="1"/>
  <c r="T248" i="9"/>
  <c r="U248" i="9"/>
  <c r="V248" i="9"/>
  <c r="AB248" i="9"/>
  <c r="AC248" i="9"/>
  <c r="AD248" i="9"/>
  <c r="AE248" i="9"/>
  <c r="R249" i="9"/>
  <c r="S249" i="9" s="1"/>
  <c r="T249" i="9"/>
  <c r="U249" i="9"/>
  <c r="V249" i="9"/>
  <c r="AB249" i="9"/>
  <c r="AC249" i="9"/>
  <c r="AD249" i="9"/>
  <c r="AE249" i="9"/>
  <c r="R250" i="9"/>
  <c r="S250" i="9" s="1"/>
  <c r="T250" i="9"/>
  <c r="U250" i="9"/>
  <c r="V250" i="9"/>
  <c r="AB250" i="9"/>
  <c r="AC250" i="9"/>
  <c r="AD250" i="9"/>
  <c r="AE250" i="9"/>
  <c r="R251" i="9"/>
  <c r="S251" i="9" s="1"/>
  <c r="T251" i="9"/>
  <c r="U251" i="9"/>
  <c r="V251" i="9"/>
  <c r="AB251" i="9"/>
  <c r="AC251" i="9"/>
  <c r="AD251" i="9"/>
  <c r="AE251" i="9"/>
  <c r="R252" i="9"/>
  <c r="S252" i="9" s="1"/>
  <c r="T252" i="9"/>
  <c r="U252" i="9"/>
  <c r="V252" i="9"/>
  <c r="AB252" i="9"/>
  <c r="AC252" i="9"/>
  <c r="AD252" i="9"/>
  <c r="AE252" i="9"/>
  <c r="R253" i="9"/>
  <c r="S253" i="9" s="1"/>
  <c r="T253" i="9"/>
  <c r="U253" i="9"/>
  <c r="V253" i="9"/>
  <c r="AB253" i="9"/>
  <c r="AC253" i="9"/>
  <c r="AD253" i="9"/>
  <c r="AE253" i="9"/>
  <c r="R5664" i="9"/>
  <c r="S5664" i="9" s="1"/>
  <c r="T5664" i="9"/>
  <c r="U5664" i="9"/>
  <c r="V5664" i="9"/>
  <c r="AB5664" i="9"/>
  <c r="AC5664" i="9"/>
  <c r="AD5664" i="9"/>
  <c r="AE5664" i="9"/>
  <c r="R5665" i="9"/>
  <c r="S5665" i="9" s="1"/>
  <c r="T5665" i="9"/>
  <c r="U5665" i="9"/>
  <c r="V5665" i="9"/>
  <c r="AB5665" i="9"/>
  <c r="AC5665" i="9"/>
  <c r="AD5665" i="9"/>
  <c r="AE5665" i="9"/>
  <c r="R5666" i="9"/>
  <c r="S5666" i="9" s="1"/>
  <c r="T5666" i="9"/>
  <c r="U5666" i="9"/>
  <c r="V5666" i="9"/>
  <c r="AB5666" i="9"/>
  <c r="AC5666" i="9"/>
  <c r="AD5666" i="9"/>
  <c r="AE5666" i="9"/>
  <c r="R5667" i="9"/>
  <c r="S5667" i="9" s="1"/>
  <c r="T5667" i="9"/>
  <c r="U5667" i="9"/>
  <c r="V5667" i="9"/>
  <c r="AB5667" i="9"/>
  <c r="AC5667" i="9"/>
  <c r="AD5667" i="9"/>
  <c r="AE5667" i="9"/>
  <c r="R5668" i="9"/>
  <c r="S5668" i="9" s="1"/>
  <c r="T5668" i="9"/>
  <c r="U5668" i="9"/>
  <c r="V5668" i="9"/>
  <c r="AB5668" i="9"/>
  <c r="AC5668" i="9"/>
  <c r="AD5668" i="9"/>
  <c r="AE5668" i="9"/>
  <c r="R5669" i="9"/>
  <c r="S5669" i="9" s="1"/>
  <c r="T5669" i="9"/>
  <c r="U5669" i="9"/>
  <c r="V5669" i="9"/>
  <c r="AB5669" i="9"/>
  <c r="AC5669" i="9"/>
  <c r="AD5669" i="9"/>
  <c r="AE5669" i="9"/>
  <c r="R5670" i="9"/>
  <c r="S5670" i="9" s="1"/>
  <c r="T5670" i="9"/>
  <c r="U5670" i="9"/>
  <c r="V5670" i="9"/>
  <c r="AB5670" i="9"/>
  <c r="AC5670" i="9"/>
  <c r="AD5670" i="9"/>
  <c r="AE5670" i="9"/>
  <c r="R5671" i="9"/>
  <c r="S5671" i="9" s="1"/>
  <c r="T5671" i="9"/>
  <c r="U5671" i="9"/>
  <c r="V5671" i="9"/>
  <c r="AB5671" i="9"/>
  <c r="AC5671" i="9"/>
  <c r="AD5671" i="9"/>
  <c r="AE5671" i="9"/>
  <c r="R5672" i="9"/>
  <c r="S5672" i="9" s="1"/>
  <c r="T5672" i="9"/>
  <c r="U5672" i="9"/>
  <c r="V5672" i="9"/>
  <c r="AB5672" i="9"/>
  <c r="AC5672" i="9"/>
  <c r="AD5672" i="9"/>
  <c r="AE5672" i="9"/>
  <c r="R5673" i="9"/>
  <c r="S5673" i="9" s="1"/>
  <c r="T5673" i="9"/>
  <c r="U5673" i="9"/>
  <c r="V5673" i="9"/>
  <c r="AB5673" i="9"/>
  <c r="AC5673" i="9"/>
  <c r="AD5673" i="9"/>
  <c r="AE5673" i="9"/>
  <c r="R5674" i="9"/>
  <c r="S5674" i="9" s="1"/>
  <c r="T5674" i="9"/>
  <c r="U5674" i="9"/>
  <c r="V5674" i="9"/>
  <c r="AB5674" i="9"/>
  <c r="AC5674" i="9"/>
  <c r="AD5674" i="9"/>
  <c r="AE5674" i="9"/>
  <c r="R5675" i="9"/>
  <c r="S5675" i="9" s="1"/>
  <c r="T5675" i="9"/>
  <c r="U5675" i="9"/>
  <c r="V5675" i="9"/>
  <c r="AB5675" i="9"/>
  <c r="AC5675" i="9"/>
  <c r="AD5675" i="9"/>
  <c r="AE5675" i="9"/>
  <c r="R5676" i="9"/>
  <c r="S5676" i="9" s="1"/>
  <c r="T5676" i="9"/>
  <c r="U5676" i="9"/>
  <c r="V5676" i="9"/>
  <c r="AB5676" i="9"/>
  <c r="AC5676" i="9"/>
  <c r="AD5676" i="9"/>
  <c r="AE5676" i="9"/>
  <c r="R5677" i="9"/>
  <c r="S5677" i="9" s="1"/>
  <c r="T5677" i="9"/>
  <c r="U5677" i="9"/>
  <c r="V5677" i="9"/>
  <c r="AB5677" i="9"/>
  <c r="AC5677" i="9"/>
  <c r="AD5677" i="9"/>
  <c r="AE5677" i="9"/>
  <c r="R5678" i="9"/>
  <c r="S5678" i="9" s="1"/>
  <c r="T5678" i="9"/>
  <c r="U5678" i="9"/>
  <c r="V5678" i="9"/>
  <c r="AB5678" i="9"/>
  <c r="AC5678" i="9"/>
  <c r="AD5678" i="9"/>
  <c r="AE5678" i="9"/>
  <c r="R5679" i="9"/>
  <c r="S5679" i="9" s="1"/>
  <c r="T5679" i="9"/>
  <c r="U5679" i="9"/>
  <c r="V5679" i="9"/>
  <c r="AB5679" i="9"/>
  <c r="AC5679" i="9"/>
  <c r="AD5679" i="9"/>
  <c r="AE5679" i="9"/>
  <c r="R5680" i="9"/>
  <c r="S5680" i="9" s="1"/>
  <c r="T5680" i="9"/>
  <c r="U5680" i="9"/>
  <c r="V5680" i="9"/>
  <c r="AB5680" i="9"/>
  <c r="AC5680" i="9"/>
  <c r="AD5680" i="9"/>
  <c r="AE5680" i="9"/>
  <c r="R5681" i="9"/>
  <c r="S5681" i="9" s="1"/>
  <c r="T5681" i="9"/>
  <c r="U5681" i="9"/>
  <c r="V5681" i="9"/>
  <c r="AB5681" i="9"/>
  <c r="AC5681" i="9"/>
  <c r="AD5681" i="9"/>
  <c r="AE5681" i="9"/>
  <c r="R5682" i="9"/>
  <c r="S5682" i="9" s="1"/>
  <c r="T5682" i="9"/>
  <c r="U5682" i="9"/>
  <c r="V5682" i="9"/>
  <c r="AB5682" i="9"/>
  <c r="AC5682" i="9"/>
  <c r="AD5682" i="9"/>
  <c r="AE5682" i="9"/>
  <c r="R5683" i="9"/>
  <c r="S5683" i="9" s="1"/>
  <c r="T5683" i="9"/>
  <c r="U5683" i="9"/>
  <c r="V5683" i="9"/>
  <c r="AB5683" i="9"/>
  <c r="AC5683" i="9"/>
  <c r="AD5683" i="9"/>
  <c r="AE5683" i="9"/>
  <c r="R5684" i="9"/>
  <c r="S5684" i="9" s="1"/>
  <c r="T5684" i="9"/>
  <c r="U5684" i="9"/>
  <c r="V5684" i="9"/>
  <c r="AB5684" i="9"/>
  <c r="AC5684" i="9"/>
  <c r="AD5684" i="9"/>
  <c r="AE5684" i="9"/>
  <c r="R5685" i="9"/>
  <c r="S5685" i="9" s="1"/>
  <c r="T5685" i="9"/>
  <c r="U5685" i="9"/>
  <c r="V5685" i="9"/>
  <c r="AB5685" i="9"/>
  <c r="AC5685" i="9"/>
  <c r="AD5685" i="9"/>
  <c r="AE5685" i="9"/>
  <c r="R5686" i="9"/>
  <c r="S5686" i="9" s="1"/>
  <c r="T5686" i="9"/>
  <c r="U5686" i="9"/>
  <c r="V5686" i="9"/>
  <c r="AB5686" i="9"/>
  <c r="AC5686" i="9"/>
  <c r="AD5686" i="9"/>
  <c r="AE5686" i="9"/>
  <c r="R5687" i="9"/>
  <c r="S5687" i="9" s="1"/>
  <c r="T5687" i="9"/>
  <c r="U5687" i="9"/>
  <c r="V5687" i="9"/>
  <c r="AB5687" i="9"/>
  <c r="AC5687" i="9"/>
  <c r="AD5687" i="9"/>
  <c r="AE5687" i="9"/>
  <c r="R5688" i="9"/>
  <c r="S5688" i="9" s="1"/>
  <c r="T5688" i="9"/>
  <c r="U5688" i="9"/>
  <c r="V5688" i="9"/>
  <c r="AB5688" i="9"/>
  <c r="AC5688" i="9"/>
  <c r="AD5688" i="9"/>
  <c r="AE5688" i="9"/>
  <c r="R5689" i="9"/>
  <c r="S5689" i="9" s="1"/>
  <c r="T5689" i="9"/>
  <c r="U5689" i="9"/>
  <c r="V5689" i="9"/>
  <c r="AB5689" i="9"/>
  <c r="AC5689" i="9"/>
  <c r="AD5689" i="9"/>
  <c r="AE5689" i="9"/>
  <c r="R5690" i="9"/>
  <c r="S5690" i="9" s="1"/>
  <c r="T5690" i="9"/>
  <c r="U5690" i="9"/>
  <c r="V5690" i="9"/>
  <c r="AB5690" i="9"/>
  <c r="AC5690" i="9"/>
  <c r="AD5690" i="9"/>
  <c r="AE5690" i="9"/>
  <c r="R5691" i="9"/>
  <c r="S5691" i="9" s="1"/>
  <c r="T5691" i="9"/>
  <c r="U5691" i="9"/>
  <c r="V5691" i="9"/>
  <c r="AB5691" i="9"/>
  <c r="AC5691" i="9"/>
  <c r="AD5691" i="9"/>
  <c r="AE5691" i="9"/>
  <c r="O5664" i="9"/>
  <c r="N5664" i="9" s="1"/>
  <c r="O5665" i="9"/>
  <c r="N5665" i="9" s="1"/>
  <c r="N5666" i="9"/>
  <c r="O5666" i="9"/>
  <c r="O5667" i="9"/>
  <c r="N5667" i="9" s="1"/>
  <c r="O5668" i="9"/>
  <c r="N5668" i="9" s="1"/>
  <c r="O5669" i="9"/>
  <c r="N5669" i="9" s="1"/>
  <c r="O5670" i="9"/>
  <c r="N5670" i="9" s="1"/>
  <c r="O5671" i="9"/>
  <c r="N5671" i="9" s="1"/>
  <c r="O5672" i="9"/>
  <c r="N5672" i="9" s="1"/>
  <c r="O5673" i="9"/>
  <c r="N5673" i="9" s="1"/>
  <c r="O5674" i="9"/>
  <c r="N5674" i="9" s="1"/>
  <c r="O5675" i="9"/>
  <c r="N5675" i="9" s="1"/>
  <c r="O5676" i="9"/>
  <c r="N5676" i="9" s="1"/>
  <c r="O5677" i="9"/>
  <c r="N5677" i="9" s="1"/>
  <c r="O5678" i="9"/>
  <c r="N5678" i="9" s="1"/>
  <c r="O5679" i="9"/>
  <c r="N5679" i="9" s="1"/>
  <c r="O5680" i="9"/>
  <c r="N5680" i="9" s="1"/>
  <c r="O5681" i="9"/>
  <c r="N5681" i="9" s="1"/>
  <c r="O5682" i="9"/>
  <c r="N5682" i="9" s="1"/>
  <c r="O5683" i="9"/>
  <c r="N5683" i="9" s="1"/>
  <c r="N5684" i="9"/>
  <c r="O5684" i="9"/>
  <c r="O5685" i="9"/>
  <c r="N5685" i="9" s="1"/>
  <c r="N5686" i="9"/>
  <c r="O5686" i="9"/>
  <c r="N5687" i="9"/>
  <c r="O5687" i="9"/>
  <c r="N5688" i="9"/>
  <c r="O5688" i="9"/>
  <c r="N5689" i="9"/>
  <c r="O5689" i="9"/>
  <c r="N5690" i="9"/>
  <c r="O5690" i="9"/>
  <c r="N5691" i="9"/>
  <c r="O5691" i="9"/>
  <c r="A5664" i="9"/>
  <c r="A5665" i="9"/>
  <c r="A5666" i="9"/>
  <c r="A5667" i="9"/>
  <c r="A5668" i="9"/>
  <c r="A5669" i="9"/>
  <c r="A5670" i="9"/>
  <c r="A5671" i="9"/>
  <c r="A5672" i="9"/>
  <c r="A5673" i="9"/>
  <c r="A5674" i="9"/>
  <c r="A5675" i="9"/>
  <c r="A5676" i="9"/>
  <c r="A5677" i="9"/>
  <c r="A5678" i="9"/>
  <c r="A5679" i="9"/>
  <c r="A5680" i="9"/>
  <c r="A5681" i="9"/>
  <c r="A5682" i="9"/>
  <c r="A5683" i="9"/>
  <c r="A5684" i="9"/>
  <c r="A5685" i="9"/>
  <c r="A5686" i="9"/>
  <c r="A5687" i="9"/>
  <c r="A5688" i="9"/>
  <c r="A5689" i="9"/>
  <c r="A5690" i="9"/>
  <c r="A5691" i="9"/>
  <c r="O212" i="9" l="1"/>
  <c r="N212" i="9" s="1"/>
  <c r="O213" i="9"/>
  <c r="N213" i="9" s="1"/>
  <c r="O214" i="9"/>
  <c r="N214" i="9" s="1"/>
  <c r="O215" i="9"/>
  <c r="N215" i="9" s="1"/>
  <c r="O216" i="9"/>
  <c r="N216" i="9" s="1"/>
  <c r="O217" i="9"/>
  <c r="N217" i="9" s="1"/>
  <c r="O218" i="9"/>
  <c r="N218" i="9" s="1"/>
  <c r="O219" i="9"/>
  <c r="N219" i="9" s="1"/>
  <c r="O220" i="9"/>
  <c r="N220" i="9" s="1"/>
  <c r="O221" i="9"/>
  <c r="N221" i="9" s="1"/>
  <c r="O222" i="9"/>
  <c r="N222" i="9" s="1"/>
  <c r="O223" i="9"/>
  <c r="N223" i="9" s="1"/>
  <c r="O224" i="9"/>
  <c r="N224" i="9" s="1"/>
  <c r="O225" i="9"/>
  <c r="N225" i="9" s="1"/>
  <c r="O226" i="9"/>
  <c r="N226" i="9" s="1"/>
  <c r="O227" i="9"/>
  <c r="N227" i="9" s="1"/>
  <c r="O228" i="9"/>
  <c r="N228" i="9" s="1"/>
  <c r="O229" i="9"/>
  <c r="N229" i="9" s="1"/>
  <c r="O230" i="9"/>
  <c r="N230" i="9" s="1"/>
  <c r="O231" i="9"/>
  <c r="N231" i="9" s="1"/>
  <c r="O232" i="9"/>
  <c r="N232" i="9" s="1"/>
  <c r="O233" i="9"/>
  <c r="N233" i="9" s="1"/>
  <c r="O234" i="9"/>
  <c r="N234" i="9" s="1"/>
  <c r="O235" i="9"/>
  <c r="N235" i="9" s="1"/>
  <c r="O236" i="9"/>
  <c r="N236" i="9" s="1"/>
  <c r="O237" i="9"/>
  <c r="N237" i="9" s="1"/>
  <c r="O238" i="9"/>
  <c r="N238" i="9" s="1"/>
  <c r="O239" i="9"/>
  <c r="N239" i="9" s="1"/>
  <c r="O240" i="9"/>
  <c r="N240" i="9" s="1"/>
  <c r="O241" i="9"/>
  <c r="N241" i="9" s="1"/>
  <c r="N242" i="9"/>
  <c r="O242" i="9"/>
  <c r="N243" i="9"/>
  <c r="O243" i="9"/>
  <c r="N244" i="9"/>
  <c r="O244" i="9"/>
  <c r="N245" i="9"/>
  <c r="O245" i="9"/>
  <c r="N246" i="9"/>
  <c r="O246" i="9"/>
  <c r="N247" i="9"/>
  <c r="O247" i="9"/>
  <c r="N248" i="9"/>
  <c r="O248" i="9"/>
  <c r="N249" i="9"/>
  <c r="O249" i="9"/>
  <c r="N250" i="9"/>
  <c r="O250" i="9"/>
  <c r="N251" i="9"/>
  <c r="O251" i="9"/>
  <c r="N252" i="9"/>
  <c r="O252" i="9"/>
  <c r="N253" i="9"/>
  <c r="O253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O3257" i="9" l="1"/>
  <c r="N3257" i="9" s="1"/>
  <c r="O3258" i="9"/>
  <c r="N3258" i="9" s="1"/>
  <c r="O3259" i="9"/>
  <c r="N3259" i="9" s="1"/>
  <c r="O3260" i="9"/>
  <c r="N3260" i="9" s="1"/>
  <c r="O3261" i="9"/>
  <c r="N3261" i="9" s="1"/>
  <c r="O3262" i="9"/>
  <c r="N3262" i="9" s="1"/>
  <c r="O3263" i="9"/>
  <c r="N3263" i="9" s="1"/>
  <c r="O3264" i="9"/>
  <c r="N3264" i="9" s="1"/>
  <c r="O3265" i="9"/>
  <c r="N3265" i="9" s="1"/>
  <c r="O3266" i="9"/>
  <c r="N3266" i="9" s="1"/>
  <c r="O3267" i="9"/>
  <c r="N3267" i="9" s="1"/>
  <c r="O3268" i="9"/>
  <c r="N3268" i="9" s="1"/>
  <c r="O3269" i="9"/>
  <c r="N3269" i="9" s="1"/>
  <c r="O3270" i="9"/>
  <c r="N3270" i="9" s="1"/>
  <c r="O3271" i="9"/>
  <c r="N3271" i="9" s="1"/>
  <c r="O3272" i="9"/>
  <c r="N3272" i="9" s="1"/>
  <c r="O3273" i="9"/>
  <c r="N3273" i="9" s="1"/>
  <c r="O3274" i="9"/>
  <c r="N3274" i="9" s="1"/>
  <c r="O3275" i="9"/>
  <c r="N3275" i="9" s="1"/>
  <c r="O3276" i="9"/>
  <c r="N3276" i="9" s="1"/>
  <c r="O3277" i="9"/>
  <c r="N3277" i="9" s="1"/>
  <c r="O3278" i="9"/>
  <c r="N3278" i="9" s="1"/>
  <c r="O3279" i="9"/>
  <c r="N3279" i="9" s="1"/>
  <c r="O3280" i="9"/>
  <c r="N3280" i="9" s="1"/>
  <c r="O3281" i="9"/>
  <c r="N3281" i="9" s="1"/>
  <c r="O3282" i="9"/>
  <c r="N3282" i="9" s="1"/>
  <c r="O3283" i="9"/>
  <c r="N3283" i="9" s="1"/>
  <c r="O3284" i="9"/>
  <c r="N3284" i="9" s="1"/>
  <c r="N3285" i="9"/>
  <c r="O3285" i="9"/>
  <c r="N3286" i="9"/>
  <c r="O3286" i="9"/>
  <c r="O3287" i="9"/>
  <c r="N3287" i="9" s="1"/>
  <c r="O3288" i="9"/>
  <c r="N3288" i="9" s="1"/>
  <c r="O3289" i="9"/>
  <c r="N3289" i="9" s="1"/>
  <c r="O3290" i="9"/>
  <c r="N3290" i="9" s="1"/>
  <c r="O3291" i="9"/>
  <c r="N3291" i="9" s="1"/>
  <c r="O3292" i="9"/>
  <c r="N3292" i="9" s="1"/>
  <c r="O3293" i="9"/>
  <c r="N3293" i="9" s="1"/>
  <c r="O3294" i="9"/>
  <c r="N3294" i="9" s="1"/>
  <c r="O3295" i="9"/>
  <c r="N3295" i="9" s="1"/>
  <c r="O3296" i="9"/>
  <c r="N3296" i="9" s="1"/>
  <c r="O3297" i="9"/>
  <c r="N3297" i="9" s="1"/>
  <c r="O3298" i="9"/>
  <c r="N3298" i="9" s="1"/>
  <c r="O3299" i="9"/>
  <c r="N3299" i="9" s="1"/>
  <c r="O3300" i="9"/>
  <c r="N3300" i="9" s="1"/>
  <c r="O3301" i="9"/>
  <c r="N3301" i="9" s="1"/>
  <c r="O3302" i="9"/>
  <c r="N3302" i="9" s="1"/>
  <c r="O3303" i="9"/>
  <c r="N3303" i="9" s="1"/>
  <c r="O3304" i="9"/>
  <c r="N3304" i="9" s="1"/>
  <c r="O3305" i="9"/>
  <c r="N3305" i="9" s="1"/>
  <c r="O3306" i="9"/>
  <c r="N3306" i="9" s="1"/>
  <c r="O3307" i="9"/>
  <c r="N3307" i="9" s="1"/>
  <c r="O3308" i="9"/>
  <c r="N3308" i="9" s="1"/>
  <c r="O3309" i="9"/>
  <c r="N3309" i="9" s="1"/>
  <c r="O3310" i="9"/>
  <c r="N3310" i="9" s="1"/>
  <c r="O3311" i="9"/>
  <c r="N3311" i="9" s="1"/>
  <c r="O3312" i="9"/>
  <c r="N3312" i="9" s="1"/>
  <c r="O3313" i="9"/>
  <c r="N3313" i="9" s="1"/>
  <c r="O3314" i="9"/>
  <c r="N3314" i="9" s="1"/>
  <c r="N3315" i="9"/>
  <c r="O3315" i="9"/>
  <c r="N3316" i="9"/>
  <c r="O3316" i="9"/>
  <c r="O3317" i="9"/>
  <c r="N3317" i="9" s="1"/>
  <c r="O3318" i="9"/>
  <c r="N3318" i="9" s="1"/>
  <c r="O3319" i="9"/>
  <c r="N3319" i="9" s="1"/>
  <c r="O3320" i="9"/>
  <c r="N3320" i="9" s="1"/>
  <c r="O3321" i="9"/>
  <c r="N3321" i="9" s="1"/>
  <c r="O3322" i="9"/>
  <c r="N3322" i="9" s="1"/>
  <c r="O3323" i="9"/>
  <c r="N3323" i="9" s="1"/>
  <c r="O3324" i="9"/>
  <c r="N3324" i="9" s="1"/>
  <c r="O3325" i="9"/>
  <c r="N3325" i="9" s="1"/>
  <c r="O3326" i="9"/>
  <c r="N3326" i="9" s="1"/>
  <c r="O3327" i="9"/>
  <c r="N3327" i="9" s="1"/>
  <c r="O3328" i="9"/>
  <c r="N3328" i="9" s="1"/>
  <c r="O3329" i="9"/>
  <c r="N3329" i="9" s="1"/>
  <c r="O3330" i="9"/>
  <c r="N3330" i="9" s="1"/>
  <c r="O3331" i="9"/>
  <c r="N3331" i="9" s="1"/>
  <c r="O3332" i="9"/>
  <c r="N3332" i="9" s="1"/>
  <c r="O3333" i="9"/>
  <c r="N3333" i="9" s="1"/>
  <c r="O3334" i="9"/>
  <c r="N3334" i="9" s="1"/>
  <c r="O3335" i="9"/>
  <c r="N3335" i="9" s="1"/>
  <c r="O3336" i="9"/>
  <c r="N3336" i="9" s="1"/>
  <c r="O3337" i="9"/>
  <c r="N3337" i="9" s="1"/>
  <c r="O3338" i="9"/>
  <c r="N3338" i="9" s="1"/>
  <c r="O3339" i="9"/>
  <c r="N3339" i="9" s="1"/>
  <c r="O3340" i="9"/>
  <c r="N3340" i="9" s="1"/>
  <c r="N3341" i="9"/>
  <c r="O3341" i="9"/>
  <c r="N3342" i="9"/>
  <c r="O3342" i="9"/>
  <c r="N3343" i="9"/>
  <c r="O3343" i="9"/>
  <c r="N3344" i="9"/>
  <c r="O3344" i="9"/>
  <c r="N3345" i="9"/>
  <c r="O3345" i="9"/>
  <c r="N3346" i="9"/>
  <c r="O3346" i="9"/>
  <c r="O3347" i="9"/>
  <c r="N3347" i="9" s="1"/>
  <c r="O3348" i="9"/>
  <c r="N3348" i="9" s="1"/>
  <c r="O3349" i="9"/>
  <c r="N3349" i="9" s="1"/>
  <c r="O3350" i="9"/>
  <c r="N3350" i="9" s="1"/>
  <c r="O3351" i="9"/>
  <c r="N3351" i="9" s="1"/>
  <c r="O3352" i="9"/>
  <c r="N3352" i="9" s="1"/>
  <c r="O3353" i="9"/>
  <c r="N3353" i="9" s="1"/>
  <c r="O3354" i="9"/>
  <c r="N3354" i="9" s="1"/>
  <c r="O3355" i="9"/>
  <c r="N3355" i="9" s="1"/>
  <c r="O3356" i="9"/>
  <c r="N3356" i="9" s="1"/>
  <c r="O3357" i="9"/>
  <c r="N3357" i="9" s="1"/>
  <c r="O3358" i="9"/>
  <c r="N3358" i="9" s="1"/>
  <c r="O3359" i="9"/>
  <c r="N3359" i="9" s="1"/>
  <c r="O3360" i="9"/>
  <c r="N3360" i="9" s="1"/>
  <c r="O3361" i="9"/>
  <c r="N3361" i="9" s="1"/>
  <c r="O3362" i="9"/>
  <c r="N3362" i="9" s="1"/>
  <c r="O3363" i="9"/>
  <c r="N3363" i="9" s="1"/>
  <c r="O3364" i="9"/>
  <c r="N3364" i="9" s="1"/>
  <c r="O3365" i="9"/>
  <c r="N3365" i="9" s="1"/>
  <c r="O3366" i="9"/>
  <c r="N3366" i="9" s="1"/>
  <c r="O3367" i="9"/>
  <c r="N3367" i="9" s="1"/>
  <c r="O3368" i="9"/>
  <c r="N3368" i="9" s="1"/>
  <c r="O3369" i="9"/>
  <c r="N3369" i="9" s="1"/>
  <c r="O3370" i="9"/>
  <c r="N3370" i="9" s="1"/>
  <c r="O3371" i="9"/>
  <c r="N3371" i="9" s="1"/>
  <c r="N3372" i="9"/>
  <c r="O3372" i="9"/>
  <c r="N3373" i="9"/>
  <c r="O3373" i="9"/>
  <c r="N3374" i="9"/>
  <c r="O3374" i="9"/>
  <c r="N3375" i="9"/>
  <c r="O3375" i="9"/>
  <c r="N3376" i="9"/>
  <c r="O3376" i="9"/>
  <c r="O3377" i="9"/>
  <c r="N3377" i="9" s="1"/>
  <c r="O3378" i="9"/>
  <c r="N3378" i="9" s="1"/>
  <c r="O3379" i="9"/>
  <c r="N3379" i="9" s="1"/>
  <c r="O3380" i="9"/>
  <c r="N3380" i="9" s="1"/>
  <c r="O3381" i="9"/>
  <c r="N3381" i="9" s="1"/>
  <c r="O3382" i="9"/>
  <c r="N3382" i="9" s="1"/>
  <c r="O3383" i="9"/>
  <c r="N3383" i="9" s="1"/>
  <c r="O3384" i="9"/>
  <c r="N3384" i="9" s="1"/>
  <c r="N3385" i="9"/>
  <c r="O3385" i="9"/>
  <c r="R3385" i="9" s="1"/>
  <c r="S3385" i="9" s="1"/>
  <c r="O3386" i="9"/>
  <c r="N3386" i="9" s="1"/>
  <c r="O3387" i="9"/>
  <c r="N3387" i="9" s="1"/>
  <c r="O3388" i="9"/>
  <c r="N3388" i="9" s="1"/>
  <c r="O3389" i="9"/>
  <c r="N3389" i="9" s="1"/>
  <c r="O3390" i="9"/>
  <c r="N3390" i="9" s="1"/>
  <c r="O3391" i="9"/>
  <c r="N3391" i="9" s="1"/>
  <c r="O3392" i="9"/>
  <c r="N3392" i="9" s="1"/>
  <c r="O3393" i="9"/>
  <c r="N3393" i="9" s="1"/>
  <c r="O3394" i="9"/>
  <c r="N3394" i="9" s="1"/>
  <c r="O3395" i="9"/>
  <c r="N3395" i="9" s="1"/>
  <c r="O3396" i="9"/>
  <c r="N3396" i="9" s="1"/>
  <c r="O3397" i="9"/>
  <c r="N3397" i="9" s="1"/>
  <c r="O3398" i="9"/>
  <c r="N3398" i="9" s="1"/>
  <c r="O3399" i="9"/>
  <c r="N3399" i="9" s="1"/>
  <c r="O3400" i="9"/>
  <c r="N3400" i="9" s="1"/>
  <c r="N3401" i="9"/>
  <c r="O3401" i="9"/>
  <c r="N3402" i="9"/>
  <c r="O3402" i="9"/>
  <c r="N3403" i="9"/>
  <c r="O3403" i="9"/>
  <c r="N3404" i="9"/>
  <c r="O3404" i="9"/>
  <c r="N3405" i="9"/>
  <c r="O3405" i="9"/>
  <c r="N3406" i="9"/>
  <c r="O3406" i="9"/>
  <c r="O3407" i="9"/>
  <c r="N3407" i="9" s="1"/>
  <c r="O3408" i="9"/>
  <c r="N3408" i="9" s="1"/>
  <c r="O3409" i="9"/>
  <c r="N3409" i="9" s="1"/>
  <c r="O3410" i="9"/>
  <c r="N3410" i="9" s="1"/>
  <c r="O3411" i="9"/>
  <c r="N3411" i="9" s="1"/>
  <c r="O3412" i="9"/>
  <c r="N3412" i="9" s="1"/>
  <c r="O3413" i="9"/>
  <c r="N3413" i="9" s="1"/>
  <c r="O3414" i="9"/>
  <c r="N3414" i="9" s="1"/>
  <c r="O3415" i="9"/>
  <c r="N3415" i="9" s="1"/>
  <c r="O3416" i="9"/>
  <c r="N3416" i="9" s="1"/>
  <c r="N3417" i="9"/>
  <c r="O3417" i="9"/>
  <c r="N3418" i="9"/>
  <c r="O3418" i="9"/>
  <c r="N3419" i="9"/>
  <c r="O3419" i="9"/>
  <c r="N3420" i="9"/>
  <c r="O3420" i="9"/>
  <c r="N3421" i="9"/>
  <c r="O3421" i="9"/>
  <c r="N3422" i="9"/>
  <c r="O3422" i="9"/>
  <c r="N3423" i="9"/>
  <c r="O3423" i="9"/>
  <c r="N3424" i="9"/>
  <c r="O3424" i="9"/>
  <c r="N3425" i="9"/>
  <c r="O3425" i="9"/>
  <c r="N3426" i="9"/>
  <c r="O3426" i="9"/>
  <c r="N3427" i="9"/>
  <c r="O3427" i="9"/>
  <c r="N3428" i="9"/>
  <c r="O3428" i="9"/>
  <c r="N3429" i="9"/>
  <c r="O3429" i="9"/>
  <c r="N3430" i="9"/>
  <c r="O3430" i="9"/>
  <c r="N3431" i="9"/>
  <c r="O3431" i="9"/>
  <c r="N3432" i="9"/>
  <c r="O3432" i="9"/>
  <c r="N3433" i="9"/>
  <c r="O3433" i="9"/>
  <c r="N3434" i="9"/>
  <c r="O3434" i="9"/>
  <c r="N3435" i="9"/>
  <c r="O3435" i="9"/>
  <c r="N3436" i="9"/>
  <c r="O3436" i="9"/>
  <c r="O3437" i="9"/>
  <c r="N3437" i="9" s="1"/>
  <c r="O3438" i="9"/>
  <c r="N3438" i="9" s="1"/>
  <c r="O3439" i="9"/>
  <c r="N3439" i="9" s="1"/>
  <c r="O3440" i="9"/>
  <c r="N3440" i="9" s="1"/>
  <c r="N3441" i="9"/>
  <c r="O3441" i="9"/>
  <c r="N3442" i="9"/>
  <c r="O3442" i="9"/>
  <c r="N3443" i="9"/>
  <c r="O3443" i="9"/>
  <c r="N3444" i="9"/>
  <c r="O3444" i="9"/>
  <c r="N3445" i="9"/>
  <c r="O3445" i="9"/>
  <c r="N3446" i="9"/>
  <c r="O3446" i="9"/>
  <c r="N3447" i="9"/>
  <c r="O3447" i="9"/>
  <c r="N3448" i="9"/>
  <c r="O3448" i="9"/>
  <c r="N3449" i="9"/>
  <c r="O3449" i="9"/>
  <c r="N3450" i="9"/>
  <c r="O3450" i="9"/>
  <c r="N3451" i="9"/>
  <c r="O3451" i="9"/>
  <c r="N3452" i="9"/>
  <c r="O3452" i="9"/>
  <c r="N3453" i="9"/>
  <c r="O3453" i="9"/>
  <c r="N3454" i="9"/>
  <c r="O3454" i="9"/>
  <c r="N3455" i="9"/>
  <c r="O3455" i="9"/>
  <c r="N3456" i="9"/>
  <c r="O3456" i="9"/>
  <c r="N3457" i="9"/>
  <c r="O3457" i="9"/>
  <c r="N3458" i="9"/>
  <c r="O3458" i="9"/>
  <c r="N3459" i="9"/>
  <c r="O3459" i="9"/>
  <c r="N3460" i="9"/>
  <c r="O3460" i="9"/>
  <c r="N3461" i="9"/>
  <c r="O3461" i="9"/>
  <c r="N3462" i="9"/>
  <c r="O3462" i="9"/>
  <c r="N3463" i="9"/>
  <c r="O3463" i="9"/>
  <c r="N3464" i="9"/>
  <c r="O3464" i="9"/>
  <c r="N3465" i="9"/>
  <c r="O3465" i="9"/>
  <c r="N3466" i="9"/>
  <c r="O3466" i="9"/>
  <c r="A3257" i="9"/>
  <c r="A3258" i="9"/>
  <c r="A3259" i="9"/>
  <c r="A3260" i="9"/>
  <c r="A3261" i="9"/>
  <c r="A3262" i="9"/>
  <c r="A3263" i="9"/>
  <c r="A3264" i="9"/>
  <c r="A3265" i="9"/>
  <c r="A3266" i="9"/>
  <c r="A3267" i="9"/>
  <c r="A3268" i="9"/>
  <c r="A3269" i="9"/>
  <c r="A3270" i="9"/>
  <c r="A3271" i="9"/>
  <c r="A3272" i="9"/>
  <c r="A3273" i="9"/>
  <c r="A3274" i="9"/>
  <c r="A3275" i="9"/>
  <c r="A3276" i="9"/>
  <c r="A3277" i="9"/>
  <c r="A3278" i="9"/>
  <c r="A3279" i="9"/>
  <c r="A3280" i="9"/>
  <c r="A3281" i="9"/>
  <c r="A3282" i="9"/>
  <c r="A3283" i="9"/>
  <c r="A3284" i="9"/>
  <c r="A3285" i="9"/>
  <c r="A3286" i="9"/>
  <c r="A3287" i="9"/>
  <c r="A3288" i="9"/>
  <c r="A3289" i="9"/>
  <c r="A3290" i="9"/>
  <c r="A3291" i="9"/>
  <c r="A3292" i="9"/>
  <c r="A3293" i="9"/>
  <c r="A3294" i="9"/>
  <c r="A3295" i="9"/>
  <c r="A3296" i="9"/>
  <c r="A3297" i="9"/>
  <c r="A3298" i="9"/>
  <c r="A3299" i="9"/>
  <c r="A3300" i="9"/>
  <c r="A3301" i="9"/>
  <c r="A3302" i="9"/>
  <c r="A3303" i="9"/>
  <c r="A3304" i="9"/>
  <c r="A3305" i="9"/>
  <c r="A3306" i="9"/>
  <c r="A3307" i="9"/>
  <c r="A3308" i="9"/>
  <c r="A3309" i="9"/>
  <c r="A3310" i="9"/>
  <c r="A3311" i="9"/>
  <c r="A3312" i="9"/>
  <c r="A3313" i="9"/>
  <c r="A3314" i="9"/>
  <c r="A3315" i="9"/>
  <c r="A3316" i="9"/>
  <c r="A3317" i="9"/>
  <c r="A3318" i="9"/>
  <c r="A3319" i="9"/>
  <c r="A3320" i="9"/>
  <c r="A3321" i="9"/>
  <c r="A3322" i="9"/>
  <c r="A3323" i="9"/>
  <c r="A3324" i="9"/>
  <c r="A3325" i="9"/>
  <c r="A3326" i="9"/>
  <c r="A3327" i="9"/>
  <c r="A3328" i="9"/>
  <c r="A3329" i="9"/>
  <c r="A3330" i="9"/>
  <c r="A3331" i="9"/>
  <c r="A3332" i="9"/>
  <c r="A3333" i="9"/>
  <c r="A3334" i="9"/>
  <c r="A3335" i="9"/>
  <c r="A3336" i="9"/>
  <c r="A3337" i="9"/>
  <c r="A3338" i="9"/>
  <c r="A3339" i="9"/>
  <c r="A3340" i="9"/>
  <c r="A3341" i="9"/>
  <c r="A3342" i="9"/>
  <c r="A3343" i="9"/>
  <c r="A3344" i="9"/>
  <c r="A3345" i="9"/>
  <c r="A3346" i="9"/>
  <c r="A3347" i="9"/>
  <c r="A3348" i="9"/>
  <c r="A3349" i="9"/>
  <c r="A3350" i="9"/>
  <c r="A3351" i="9"/>
  <c r="A3352" i="9"/>
  <c r="A3353" i="9"/>
  <c r="A3354" i="9"/>
  <c r="A3355" i="9"/>
  <c r="A3356" i="9"/>
  <c r="A3357" i="9"/>
  <c r="A3358" i="9"/>
  <c r="A3359" i="9"/>
  <c r="A3360" i="9"/>
  <c r="A3361" i="9"/>
  <c r="A3362" i="9"/>
  <c r="A3363" i="9"/>
  <c r="A3364" i="9"/>
  <c r="A3365" i="9"/>
  <c r="A3366" i="9"/>
  <c r="A3367" i="9"/>
  <c r="A3368" i="9"/>
  <c r="A3369" i="9"/>
  <c r="A3370" i="9"/>
  <c r="A3371" i="9"/>
  <c r="A3372" i="9"/>
  <c r="A3373" i="9"/>
  <c r="A3374" i="9"/>
  <c r="A3375" i="9"/>
  <c r="A3376" i="9"/>
  <c r="A3377" i="9"/>
  <c r="A3378" i="9"/>
  <c r="A3379" i="9"/>
  <c r="A3380" i="9"/>
  <c r="A3381" i="9"/>
  <c r="A3382" i="9"/>
  <c r="A3383" i="9"/>
  <c r="A3384" i="9"/>
  <c r="A3385" i="9"/>
  <c r="A3386" i="9"/>
  <c r="A3387" i="9"/>
  <c r="A3388" i="9"/>
  <c r="A3389" i="9"/>
  <c r="A3390" i="9"/>
  <c r="A3391" i="9"/>
  <c r="A3392" i="9"/>
  <c r="A3393" i="9"/>
  <c r="A3394" i="9"/>
  <c r="A3395" i="9"/>
  <c r="A3396" i="9"/>
  <c r="A3397" i="9"/>
  <c r="A3398" i="9"/>
  <c r="A3399" i="9"/>
  <c r="A3400" i="9"/>
  <c r="A3401" i="9"/>
  <c r="A3402" i="9"/>
  <c r="A3403" i="9"/>
  <c r="A3404" i="9"/>
  <c r="A3405" i="9"/>
  <c r="A3406" i="9"/>
  <c r="A3407" i="9"/>
  <c r="A3408" i="9"/>
  <c r="A3409" i="9"/>
  <c r="A3410" i="9"/>
  <c r="A3411" i="9"/>
  <c r="A3412" i="9"/>
  <c r="A3413" i="9"/>
  <c r="A3414" i="9"/>
  <c r="A3415" i="9"/>
  <c r="A3416" i="9"/>
  <c r="A3417" i="9"/>
  <c r="A3418" i="9"/>
  <c r="A3419" i="9"/>
  <c r="A3420" i="9"/>
  <c r="A3421" i="9"/>
  <c r="A3422" i="9"/>
  <c r="A3423" i="9"/>
  <c r="A3424" i="9"/>
  <c r="A3425" i="9"/>
  <c r="A3426" i="9"/>
  <c r="A3427" i="9"/>
  <c r="A3428" i="9"/>
  <c r="A3429" i="9"/>
  <c r="A3430" i="9"/>
  <c r="A3431" i="9"/>
  <c r="A3432" i="9"/>
  <c r="A3433" i="9"/>
  <c r="A3434" i="9"/>
  <c r="A3435" i="9"/>
  <c r="A3436" i="9"/>
  <c r="A3437" i="9"/>
  <c r="A3438" i="9"/>
  <c r="A3439" i="9"/>
  <c r="A3440" i="9"/>
  <c r="A3441" i="9"/>
  <c r="A3442" i="9"/>
  <c r="A3443" i="9"/>
  <c r="A3444" i="9"/>
  <c r="A3445" i="9"/>
  <c r="A3446" i="9"/>
  <c r="A3447" i="9"/>
  <c r="A3448" i="9"/>
  <c r="A3449" i="9"/>
  <c r="A3450" i="9"/>
  <c r="A3451" i="9"/>
  <c r="A3452" i="9"/>
  <c r="A3453" i="9"/>
  <c r="A3454" i="9"/>
  <c r="A3455" i="9"/>
  <c r="A3456" i="9"/>
  <c r="A3457" i="9"/>
  <c r="A3458" i="9"/>
  <c r="A3459" i="9"/>
  <c r="A3460" i="9"/>
  <c r="A3461" i="9"/>
  <c r="A3462" i="9"/>
  <c r="A3463" i="9"/>
  <c r="A3464" i="9"/>
  <c r="A3465" i="9"/>
  <c r="A3466" i="9"/>
  <c r="O5024" i="9" l="1"/>
  <c r="N5024" i="9" s="1"/>
  <c r="O5025" i="9"/>
  <c r="N5025" i="9" s="1"/>
  <c r="O5026" i="9"/>
  <c r="N5026" i="9" s="1"/>
  <c r="O5027" i="9"/>
  <c r="N5027" i="9" s="1"/>
  <c r="O5028" i="9"/>
  <c r="N5028" i="9" s="1"/>
  <c r="O5029" i="9"/>
  <c r="N5029" i="9" s="1"/>
  <c r="O5030" i="9"/>
  <c r="N5030" i="9" s="1"/>
  <c r="O5031" i="9"/>
  <c r="N5031" i="9" s="1"/>
  <c r="O5032" i="9"/>
  <c r="N5032" i="9" s="1"/>
  <c r="O5033" i="9"/>
  <c r="N5033" i="9" s="1"/>
  <c r="O5034" i="9"/>
  <c r="N5034" i="9" s="1"/>
  <c r="O5035" i="9"/>
  <c r="N5035" i="9" s="1"/>
  <c r="O5036" i="9"/>
  <c r="N5036" i="9" s="1"/>
  <c r="O5037" i="9"/>
  <c r="N5037" i="9" s="1"/>
  <c r="O5038" i="9"/>
  <c r="N5038" i="9" s="1"/>
  <c r="O5039" i="9"/>
  <c r="N5039" i="9" s="1"/>
  <c r="O5040" i="9"/>
  <c r="N5040" i="9" s="1"/>
  <c r="O5041" i="9"/>
  <c r="N5041" i="9" s="1"/>
  <c r="O5042" i="9"/>
  <c r="N5042" i="9" s="1"/>
  <c r="O5043" i="9"/>
  <c r="N5043" i="9" s="1"/>
  <c r="O5044" i="9"/>
  <c r="N5044" i="9" s="1"/>
  <c r="O5045" i="9"/>
  <c r="N5045" i="9" s="1"/>
  <c r="O5046" i="9"/>
  <c r="N5046" i="9" s="1"/>
  <c r="O5047" i="9"/>
  <c r="N5047" i="9" s="1"/>
  <c r="O5048" i="9"/>
  <c r="N5048" i="9" s="1"/>
  <c r="O5049" i="9"/>
  <c r="N5049" i="9" s="1"/>
  <c r="O5050" i="9"/>
  <c r="N5050" i="9" s="1"/>
  <c r="O5051" i="9"/>
  <c r="N5051" i="9" s="1"/>
  <c r="O5052" i="9"/>
  <c r="N5052" i="9" s="1"/>
  <c r="O5053" i="9"/>
  <c r="N5053" i="9" s="1"/>
  <c r="O5054" i="9"/>
  <c r="N5054" i="9" s="1"/>
  <c r="O5055" i="9"/>
  <c r="N5055" i="9" s="1"/>
  <c r="O5056" i="9"/>
  <c r="N5056" i="9" s="1"/>
  <c r="O5057" i="9"/>
  <c r="N5057" i="9" s="1"/>
  <c r="O5058" i="9"/>
  <c r="N5058" i="9" s="1"/>
  <c r="O5059" i="9"/>
  <c r="N5059" i="9" s="1"/>
  <c r="O5060" i="9"/>
  <c r="N5060" i="9" s="1"/>
  <c r="O5061" i="9"/>
  <c r="N5061" i="9" s="1"/>
  <c r="O5062" i="9"/>
  <c r="N5062" i="9" s="1"/>
  <c r="O5063" i="9"/>
  <c r="N5063" i="9" s="1"/>
  <c r="O5064" i="9"/>
  <c r="N5064" i="9" s="1"/>
  <c r="O5065" i="9"/>
  <c r="N5065" i="9" s="1"/>
  <c r="O5066" i="9"/>
  <c r="N5066" i="9" s="1"/>
  <c r="O5067" i="9"/>
  <c r="N5067" i="9" s="1"/>
  <c r="O5068" i="9"/>
  <c r="N5068" i="9" s="1"/>
  <c r="O5069" i="9"/>
  <c r="N5069" i="9" s="1"/>
  <c r="O5070" i="9"/>
  <c r="N5070" i="9" s="1"/>
  <c r="O5071" i="9"/>
  <c r="N5071" i="9" s="1"/>
  <c r="O5072" i="9"/>
  <c r="N5072" i="9" s="1"/>
  <c r="O5073" i="9"/>
  <c r="N5073" i="9" s="1"/>
  <c r="O5074" i="9"/>
  <c r="N5074" i="9" s="1"/>
  <c r="O5075" i="9"/>
  <c r="N5075" i="9" s="1"/>
  <c r="O5076" i="9"/>
  <c r="N5076" i="9" s="1"/>
  <c r="O5077" i="9"/>
  <c r="N5077" i="9" s="1"/>
  <c r="O5078" i="9"/>
  <c r="N5078" i="9" s="1"/>
  <c r="O5079" i="9"/>
  <c r="N5079" i="9" s="1"/>
  <c r="O5080" i="9"/>
  <c r="N5080" i="9" s="1"/>
  <c r="O5081" i="9"/>
  <c r="N5081" i="9" s="1"/>
  <c r="O5082" i="9"/>
  <c r="N5082" i="9" s="1"/>
  <c r="O5083" i="9"/>
  <c r="N5083" i="9" s="1"/>
  <c r="O5084" i="9"/>
  <c r="N5084" i="9" s="1"/>
  <c r="O5085" i="9"/>
  <c r="N5085" i="9" s="1"/>
  <c r="O5086" i="9"/>
  <c r="N5086" i="9" s="1"/>
  <c r="O5087" i="9"/>
  <c r="N5087" i="9" s="1"/>
  <c r="O5088" i="9"/>
  <c r="N5088" i="9" s="1"/>
  <c r="O5089" i="9"/>
  <c r="N5089" i="9" s="1"/>
  <c r="O5090" i="9"/>
  <c r="N5090" i="9" s="1"/>
  <c r="O5091" i="9"/>
  <c r="N5091" i="9" s="1"/>
  <c r="O5092" i="9"/>
  <c r="N5092" i="9" s="1"/>
  <c r="O5093" i="9"/>
  <c r="N5093" i="9" s="1"/>
  <c r="O5094" i="9"/>
  <c r="N5094" i="9" s="1"/>
  <c r="O5095" i="9"/>
  <c r="N5095" i="9" s="1"/>
  <c r="O5096" i="9"/>
  <c r="N5096" i="9" s="1"/>
  <c r="O5097" i="9"/>
  <c r="N5097" i="9" s="1"/>
  <c r="O5098" i="9"/>
  <c r="N5098" i="9" s="1"/>
  <c r="O5099" i="9"/>
  <c r="N5099" i="9" s="1"/>
  <c r="O5100" i="9"/>
  <c r="N5100" i="9" s="1"/>
  <c r="O5101" i="9"/>
  <c r="N5101" i="9" s="1"/>
  <c r="O5102" i="9"/>
  <c r="N5102" i="9" s="1"/>
  <c r="O5103" i="9"/>
  <c r="N5103" i="9" s="1"/>
  <c r="O5104" i="9"/>
  <c r="N5104" i="9" s="1"/>
  <c r="N5105" i="9"/>
  <c r="O5105" i="9"/>
  <c r="R5105" i="9" s="1"/>
  <c r="S5105" i="9" s="1"/>
  <c r="O5106" i="9"/>
  <c r="N5106" i="9" s="1"/>
  <c r="O5107" i="9"/>
  <c r="N5107" i="9" s="1"/>
  <c r="O5108" i="9"/>
  <c r="N5108" i="9" s="1"/>
  <c r="O5109" i="9"/>
  <c r="N5109" i="9" s="1"/>
  <c r="O5110" i="9"/>
  <c r="N5110" i="9" s="1"/>
  <c r="O5111" i="9"/>
  <c r="N5111" i="9" s="1"/>
  <c r="O5112" i="9"/>
  <c r="N5112" i="9" s="1"/>
  <c r="O5113" i="9"/>
  <c r="N5113" i="9" s="1"/>
  <c r="O5114" i="9"/>
  <c r="N5114" i="9" s="1"/>
  <c r="O5115" i="9"/>
  <c r="N5115" i="9" s="1"/>
  <c r="O5116" i="9"/>
  <c r="N5116" i="9" s="1"/>
  <c r="O5117" i="9"/>
  <c r="N5117" i="9" s="1"/>
  <c r="O5118" i="9"/>
  <c r="N5118" i="9" s="1"/>
  <c r="O5119" i="9"/>
  <c r="N5119" i="9" s="1"/>
  <c r="O5120" i="9"/>
  <c r="N5120" i="9" s="1"/>
  <c r="O5121" i="9"/>
  <c r="N5121" i="9" s="1"/>
  <c r="O5122" i="9"/>
  <c r="N5122" i="9" s="1"/>
  <c r="O5123" i="9"/>
  <c r="N5123" i="9" s="1"/>
  <c r="O5124" i="9"/>
  <c r="N5124" i="9" s="1"/>
  <c r="O5125" i="9"/>
  <c r="N5125" i="9" s="1"/>
  <c r="O5126" i="9"/>
  <c r="N5126" i="9" s="1"/>
  <c r="O5127" i="9"/>
  <c r="N5127" i="9" s="1"/>
  <c r="O5128" i="9"/>
  <c r="N5128" i="9" s="1"/>
  <c r="O5129" i="9"/>
  <c r="N5129" i="9" s="1"/>
  <c r="O5130" i="9"/>
  <c r="N5130" i="9" s="1"/>
  <c r="O5131" i="9"/>
  <c r="N5131" i="9" s="1"/>
  <c r="O5132" i="9"/>
  <c r="N5132" i="9" s="1"/>
  <c r="O5133" i="9"/>
  <c r="N5133" i="9" s="1"/>
  <c r="O5134" i="9"/>
  <c r="N5134" i="9" s="1"/>
  <c r="O5135" i="9"/>
  <c r="N5135" i="9" s="1"/>
  <c r="O5136" i="9"/>
  <c r="N5136" i="9" s="1"/>
  <c r="O5137" i="9"/>
  <c r="N5137" i="9" s="1"/>
  <c r="O5138" i="9"/>
  <c r="N5138" i="9" s="1"/>
  <c r="O5139" i="9"/>
  <c r="N5139" i="9" s="1"/>
  <c r="O5140" i="9"/>
  <c r="N5140" i="9" s="1"/>
  <c r="O5141" i="9"/>
  <c r="N5141" i="9" s="1"/>
  <c r="O5142" i="9"/>
  <c r="N5142" i="9" s="1"/>
  <c r="O5143" i="9"/>
  <c r="N5143" i="9" s="1"/>
  <c r="O5144" i="9"/>
  <c r="N5144" i="9" s="1"/>
  <c r="O5145" i="9"/>
  <c r="N5145" i="9" s="1"/>
  <c r="O5146" i="9"/>
  <c r="N5146" i="9" s="1"/>
  <c r="O5147" i="9"/>
  <c r="N5147" i="9" s="1"/>
  <c r="O5148" i="9"/>
  <c r="N5148" i="9" s="1"/>
  <c r="O5149" i="9"/>
  <c r="N5149" i="9" s="1"/>
  <c r="O5150" i="9"/>
  <c r="N5150" i="9" s="1"/>
  <c r="O5151" i="9"/>
  <c r="N5151" i="9" s="1"/>
  <c r="O5152" i="9"/>
  <c r="N5152" i="9" s="1"/>
  <c r="O5153" i="9"/>
  <c r="N5153" i="9" s="1"/>
  <c r="O5154" i="9"/>
  <c r="N5154" i="9" s="1"/>
  <c r="O5155" i="9"/>
  <c r="N5155" i="9" s="1"/>
  <c r="O5156" i="9"/>
  <c r="N5156" i="9" s="1"/>
  <c r="O5157" i="9"/>
  <c r="N5157" i="9" s="1"/>
  <c r="O5158" i="9"/>
  <c r="N5158" i="9" s="1"/>
  <c r="O5159" i="9"/>
  <c r="N5159" i="9" s="1"/>
  <c r="O5160" i="9"/>
  <c r="N5160" i="9" s="1"/>
  <c r="O5161" i="9"/>
  <c r="N5161" i="9" s="1"/>
  <c r="O5162" i="9"/>
  <c r="N5162" i="9" s="1"/>
  <c r="O5163" i="9"/>
  <c r="N5163" i="9" s="1"/>
  <c r="O5164" i="9"/>
  <c r="N5164" i="9" s="1"/>
  <c r="O5165" i="9"/>
  <c r="N5165" i="9" s="1"/>
  <c r="O5166" i="9"/>
  <c r="N5166" i="9" s="1"/>
  <c r="O5167" i="9"/>
  <c r="N5167" i="9" s="1"/>
  <c r="O5168" i="9"/>
  <c r="N5168" i="9" s="1"/>
  <c r="O5169" i="9"/>
  <c r="N5169" i="9" s="1"/>
  <c r="O5170" i="9"/>
  <c r="N5170" i="9" s="1"/>
  <c r="O5171" i="9"/>
  <c r="N5171" i="9" s="1"/>
  <c r="O5172" i="9"/>
  <c r="N5172" i="9" s="1"/>
  <c r="O5173" i="9"/>
  <c r="N5173" i="9" s="1"/>
  <c r="O5174" i="9"/>
  <c r="N5174" i="9" s="1"/>
  <c r="O5175" i="9"/>
  <c r="N5175" i="9" s="1"/>
  <c r="O5176" i="9"/>
  <c r="N5176" i="9" s="1"/>
  <c r="N5177" i="9"/>
  <c r="O5177" i="9"/>
  <c r="R5177" i="9" s="1"/>
  <c r="S5177" i="9" s="1"/>
  <c r="N5178" i="9"/>
  <c r="O5178" i="9"/>
  <c r="R5178" i="9" s="1"/>
  <c r="S5178" i="9" s="1"/>
  <c r="O5179" i="9"/>
  <c r="N5179" i="9" s="1"/>
  <c r="O5180" i="9"/>
  <c r="N5180" i="9" s="1"/>
  <c r="O5181" i="9"/>
  <c r="N5181" i="9" s="1"/>
  <c r="O5182" i="9"/>
  <c r="N5182" i="9" s="1"/>
  <c r="O5183" i="9"/>
  <c r="N5183" i="9" s="1"/>
  <c r="O5184" i="9"/>
  <c r="N5184" i="9" s="1"/>
  <c r="O5185" i="9"/>
  <c r="N5185" i="9" s="1"/>
  <c r="O5186" i="9"/>
  <c r="N5186" i="9" s="1"/>
  <c r="O5187" i="9"/>
  <c r="N5187" i="9" s="1"/>
  <c r="O5188" i="9"/>
  <c r="N5188" i="9" s="1"/>
  <c r="N5189" i="9"/>
  <c r="O5189" i="9"/>
  <c r="R5189" i="9" s="1"/>
  <c r="S5189" i="9" s="1"/>
  <c r="O5190" i="9"/>
  <c r="N5190" i="9" s="1"/>
  <c r="O5191" i="9"/>
  <c r="N5191" i="9" s="1"/>
  <c r="O5192" i="9"/>
  <c r="N5192" i="9" s="1"/>
  <c r="O5193" i="9"/>
  <c r="N5193" i="9" s="1"/>
  <c r="O5194" i="9"/>
  <c r="N5194" i="9" s="1"/>
  <c r="O5195" i="9"/>
  <c r="N5195" i="9" s="1"/>
  <c r="O5196" i="9"/>
  <c r="N5196" i="9" s="1"/>
  <c r="O5197" i="9"/>
  <c r="N5197" i="9" s="1"/>
  <c r="O5198" i="9"/>
  <c r="N5198" i="9" s="1"/>
  <c r="O5199" i="9"/>
  <c r="N5199" i="9" s="1"/>
  <c r="O5200" i="9"/>
  <c r="N5200" i="9" s="1"/>
  <c r="O5201" i="9"/>
  <c r="N5201" i="9" s="1"/>
  <c r="O5202" i="9"/>
  <c r="N5202" i="9" s="1"/>
  <c r="O5203" i="9"/>
  <c r="N5203" i="9" s="1"/>
  <c r="N5204" i="9"/>
  <c r="O5204" i="9"/>
  <c r="R5204" i="9" s="1"/>
  <c r="S5204" i="9" s="1"/>
  <c r="O5205" i="9"/>
  <c r="N5205" i="9" s="1"/>
  <c r="O5206" i="9"/>
  <c r="N5206" i="9" s="1"/>
  <c r="O5207" i="9"/>
  <c r="N5207" i="9" s="1"/>
  <c r="O5208" i="9"/>
  <c r="N5208" i="9" s="1"/>
  <c r="O5209" i="9"/>
  <c r="N5209" i="9" s="1"/>
  <c r="O5210" i="9"/>
  <c r="N5210" i="9" s="1"/>
  <c r="O5211" i="9"/>
  <c r="N5211" i="9" s="1"/>
  <c r="O5212" i="9"/>
  <c r="N5212" i="9" s="1"/>
  <c r="O5213" i="9"/>
  <c r="N5213" i="9" s="1"/>
  <c r="O5214" i="9"/>
  <c r="N5214" i="9" s="1"/>
  <c r="O5215" i="9"/>
  <c r="N5215" i="9" s="1"/>
  <c r="O5216" i="9"/>
  <c r="N5216" i="9" s="1"/>
  <c r="O5217" i="9"/>
  <c r="N5217" i="9" s="1"/>
  <c r="O5218" i="9"/>
  <c r="N5218" i="9" s="1"/>
  <c r="N5219" i="9"/>
  <c r="O5219" i="9"/>
  <c r="R5219" i="9" s="1"/>
  <c r="S5219" i="9" s="1"/>
  <c r="O5220" i="9"/>
  <c r="N5220" i="9" s="1"/>
  <c r="O5221" i="9"/>
  <c r="N5221" i="9" s="1"/>
  <c r="O5222" i="9"/>
  <c r="N5222" i="9" s="1"/>
  <c r="O5223" i="9"/>
  <c r="N5223" i="9" s="1"/>
  <c r="O5224" i="9"/>
  <c r="N5224" i="9" s="1"/>
  <c r="O5225" i="9"/>
  <c r="N5225" i="9" s="1"/>
  <c r="O5226" i="9"/>
  <c r="N5226" i="9" s="1"/>
  <c r="O5227" i="9"/>
  <c r="N5227" i="9" s="1"/>
  <c r="O5228" i="9"/>
  <c r="N5228" i="9" s="1"/>
  <c r="O5229" i="9"/>
  <c r="N5229" i="9" s="1"/>
  <c r="O5230" i="9"/>
  <c r="N5230" i="9" s="1"/>
  <c r="O5231" i="9"/>
  <c r="N5231" i="9" s="1"/>
  <c r="O5232" i="9"/>
  <c r="N5232" i="9" s="1"/>
  <c r="O5233" i="9"/>
  <c r="N5233" i="9" s="1"/>
  <c r="O5234" i="9"/>
  <c r="N5234" i="9" s="1"/>
  <c r="O5235" i="9"/>
  <c r="N5235" i="9" s="1"/>
  <c r="O5236" i="9"/>
  <c r="N5236" i="9" s="1"/>
  <c r="O5237" i="9"/>
  <c r="N5237" i="9" s="1"/>
  <c r="O5238" i="9"/>
  <c r="N5238" i="9" s="1"/>
  <c r="O5239" i="9"/>
  <c r="N5239" i="9" s="1"/>
  <c r="O5240" i="9"/>
  <c r="N5240" i="9" s="1"/>
  <c r="O5241" i="9"/>
  <c r="N5241" i="9" s="1"/>
  <c r="O5242" i="9"/>
  <c r="N5242" i="9" s="1"/>
  <c r="O5243" i="9"/>
  <c r="N5243" i="9" s="1"/>
  <c r="O5244" i="9"/>
  <c r="N5244" i="9" s="1"/>
  <c r="O5245" i="9"/>
  <c r="N5245" i="9" s="1"/>
  <c r="O5246" i="9"/>
  <c r="N5246" i="9" s="1"/>
  <c r="N5247" i="9"/>
  <c r="O5247" i="9"/>
  <c r="R5247" i="9" s="1"/>
  <c r="S5247" i="9" s="1"/>
  <c r="O5248" i="9"/>
  <c r="N5248" i="9" s="1"/>
  <c r="O5249" i="9"/>
  <c r="N5249" i="9" s="1"/>
  <c r="O5250" i="9"/>
  <c r="N5250" i="9" s="1"/>
  <c r="O5251" i="9"/>
  <c r="N5251" i="9" s="1"/>
  <c r="O5252" i="9"/>
  <c r="N5252" i="9" s="1"/>
  <c r="O5253" i="9"/>
  <c r="N5253" i="9" s="1"/>
  <c r="O5254" i="9"/>
  <c r="N5254" i="9" s="1"/>
  <c r="O5255" i="9"/>
  <c r="N5255" i="9" s="1"/>
  <c r="O5256" i="9"/>
  <c r="N5256" i="9" s="1"/>
  <c r="O5257" i="9"/>
  <c r="N5257" i="9" s="1"/>
  <c r="O5258" i="9"/>
  <c r="N5258" i="9" s="1"/>
  <c r="N5259" i="9"/>
  <c r="O5259" i="9"/>
  <c r="R5259" i="9" s="1"/>
  <c r="S5259" i="9" s="1"/>
  <c r="O5260" i="9"/>
  <c r="N5260" i="9" s="1"/>
  <c r="O5261" i="9"/>
  <c r="N5261" i="9" s="1"/>
  <c r="O5262" i="9"/>
  <c r="N5262" i="9" s="1"/>
  <c r="O5263" i="9"/>
  <c r="N5263" i="9" s="1"/>
  <c r="O5264" i="9"/>
  <c r="N5264" i="9" s="1"/>
  <c r="O5265" i="9"/>
  <c r="N5265" i="9" s="1"/>
  <c r="O5266" i="9"/>
  <c r="N5266" i="9" s="1"/>
  <c r="O5267" i="9"/>
  <c r="N5267" i="9" s="1"/>
  <c r="O5268" i="9"/>
  <c r="N5268" i="9" s="1"/>
  <c r="O5269" i="9"/>
  <c r="N5269" i="9" s="1"/>
  <c r="O5270" i="9"/>
  <c r="N5270" i="9" s="1"/>
  <c r="O5271" i="9"/>
  <c r="N5271" i="9" s="1"/>
  <c r="O5272" i="9"/>
  <c r="N5272" i="9" s="1"/>
  <c r="O5273" i="9"/>
  <c r="N5273" i="9" s="1"/>
  <c r="O5274" i="9"/>
  <c r="N5274" i="9" s="1"/>
  <c r="O5275" i="9"/>
  <c r="N5275" i="9" s="1"/>
  <c r="O5276" i="9"/>
  <c r="N5276" i="9" s="1"/>
  <c r="O5277" i="9"/>
  <c r="N5277" i="9" s="1"/>
  <c r="O5278" i="9"/>
  <c r="N5278" i="9" s="1"/>
  <c r="O5279" i="9"/>
  <c r="N5279" i="9" s="1"/>
  <c r="O5280" i="9"/>
  <c r="N5280" i="9" s="1"/>
  <c r="O5281" i="9"/>
  <c r="N5281" i="9" s="1"/>
  <c r="O5282" i="9"/>
  <c r="N5282" i="9" s="1"/>
  <c r="O5283" i="9"/>
  <c r="N5283" i="9" s="1"/>
  <c r="O5284" i="9"/>
  <c r="N5284" i="9" s="1"/>
  <c r="O5285" i="9"/>
  <c r="N5285" i="9" s="1"/>
  <c r="O5286" i="9"/>
  <c r="N5286" i="9" s="1"/>
  <c r="O5287" i="9"/>
  <c r="N5287" i="9" s="1"/>
  <c r="O5288" i="9"/>
  <c r="N5288" i="9" s="1"/>
  <c r="O5289" i="9"/>
  <c r="N5289" i="9" s="1"/>
  <c r="O5290" i="9"/>
  <c r="N5290" i="9" s="1"/>
  <c r="O5291" i="9"/>
  <c r="N5291" i="9" s="1"/>
  <c r="O5292" i="9"/>
  <c r="N5292" i="9" s="1"/>
  <c r="O5293" i="9"/>
  <c r="N5293" i="9" s="1"/>
  <c r="O5294" i="9"/>
  <c r="N5294" i="9" s="1"/>
  <c r="O5295" i="9"/>
  <c r="N5295" i="9" s="1"/>
  <c r="O5296" i="9"/>
  <c r="N5296" i="9" s="1"/>
  <c r="O5297" i="9"/>
  <c r="N5297" i="9" s="1"/>
  <c r="O5298" i="9"/>
  <c r="N5298" i="9" s="1"/>
  <c r="O5299" i="9"/>
  <c r="N5299" i="9" s="1"/>
  <c r="O5300" i="9"/>
  <c r="N5300" i="9" s="1"/>
  <c r="O5301" i="9"/>
  <c r="N5301" i="9" s="1"/>
  <c r="O5302" i="9"/>
  <c r="N5302" i="9" s="1"/>
  <c r="O5303" i="9"/>
  <c r="N5303" i="9" s="1"/>
  <c r="O5304" i="9"/>
  <c r="N5304" i="9" s="1"/>
  <c r="O5305" i="9"/>
  <c r="N5305" i="9" s="1"/>
  <c r="O5306" i="9"/>
  <c r="N5306" i="9" s="1"/>
  <c r="O5307" i="9"/>
  <c r="N5307" i="9" s="1"/>
  <c r="O5308" i="9"/>
  <c r="N5308" i="9" s="1"/>
  <c r="O5309" i="9"/>
  <c r="N5309" i="9" s="1"/>
  <c r="O5310" i="9"/>
  <c r="N5310" i="9" s="1"/>
  <c r="O5311" i="9"/>
  <c r="N5311" i="9" s="1"/>
  <c r="O5312" i="9"/>
  <c r="N5312" i="9" s="1"/>
  <c r="O5313" i="9"/>
  <c r="N5313" i="9" s="1"/>
  <c r="O5314" i="9"/>
  <c r="N5314" i="9" s="1"/>
  <c r="O5315" i="9"/>
  <c r="N5315" i="9" s="1"/>
  <c r="O5316" i="9"/>
  <c r="N5316" i="9" s="1"/>
  <c r="O5317" i="9"/>
  <c r="N5317" i="9" s="1"/>
  <c r="O5318" i="9"/>
  <c r="N5318" i="9" s="1"/>
  <c r="O5319" i="9"/>
  <c r="N5319" i="9" s="1"/>
  <c r="O5320" i="9"/>
  <c r="N5320" i="9" s="1"/>
  <c r="O5321" i="9"/>
  <c r="N5321" i="9" s="1"/>
  <c r="O5322" i="9"/>
  <c r="N5322" i="9" s="1"/>
  <c r="O5323" i="9"/>
  <c r="N5323" i="9" s="1"/>
  <c r="O5324" i="9"/>
  <c r="N5324" i="9" s="1"/>
  <c r="O5325" i="9"/>
  <c r="N5325" i="9" s="1"/>
  <c r="O5326" i="9"/>
  <c r="N5326" i="9" s="1"/>
  <c r="O5327" i="9"/>
  <c r="N5327" i="9" s="1"/>
  <c r="O5328" i="9"/>
  <c r="N5328" i="9" s="1"/>
  <c r="O5329" i="9"/>
  <c r="N5329" i="9" s="1"/>
  <c r="O5330" i="9"/>
  <c r="N5330" i="9" s="1"/>
  <c r="O5331" i="9"/>
  <c r="N5331" i="9" s="1"/>
  <c r="O5332" i="9"/>
  <c r="N5332" i="9" s="1"/>
  <c r="O5333" i="9"/>
  <c r="N5333" i="9" s="1"/>
  <c r="O5334" i="9"/>
  <c r="N5334" i="9" s="1"/>
  <c r="O5335" i="9"/>
  <c r="N5335" i="9" s="1"/>
  <c r="O5336" i="9"/>
  <c r="N5336" i="9" s="1"/>
  <c r="O5337" i="9"/>
  <c r="N5337" i="9" s="1"/>
  <c r="O5338" i="9"/>
  <c r="N5338" i="9" s="1"/>
  <c r="O5339" i="9"/>
  <c r="N5339" i="9" s="1"/>
  <c r="O5340" i="9"/>
  <c r="N5340" i="9" s="1"/>
  <c r="O5341" i="9"/>
  <c r="N5341" i="9" s="1"/>
  <c r="O5342" i="9"/>
  <c r="N5342" i="9" s="1"/>
  <c r="O5343" i="9"/>
  <c r="N5343" i="9" s="1"/>
  <c r="O5344" i="9"/>
  <c r="N5344" i="9" s="1"/>
  <c r="O5345" i="9"/>
  <c r="N5345" i="9" s="1"/>
  <c r="O5346" i="9"/>
  <c r="N5346" i="9" s="1"/>
  <c r="O5347" i="9"/>
  <c r="N5347" i="9" s="1"/>
  <c r="O5348" i="9"/>
  <c r="N5348" i="9" s="1"/>
  <c r="O5349" i="9"/>
  <c r="N5349" i="9" s="1"/>
  <c r="O5350" i="9"/>
  <c r="N5350" i="9" s="1"/>
  <c r="O5351" i="9"/>
  <c r="N5351" i="9" s="1"/>
  <c r="O5352" i="9"/>
  <c r="N5352" i="9" s="1"/>
  <c r="O5353" i="9"/>
  <c r="N5353" i="9" s="1"/>
  <c r="O5354" i="9"/>
  <c r="N5354" i="9" s="1"/>
  <c r="O5355" i="9"/>
  <c r="N5355" i="9" s="1"/>
  <c r="O5356" i="9"/>
  <c r="N5356" i="9" s="1"/>
  <c r="O5357" i="9"/>
  <c r="N5357" i="9" s="1"/>
  <c r="O5358" i="9"/>
  <c r="N5358" i="9" s="1"/>
  <c r="O5359" i="9"/>
  <c r="N5359" i="9" s="1"/>
  <c r="O5360" i="9"/>
  <c r="N5360" i="9" s="1"/>
  <c r="O5361" i="9"/>
  <c r="N5361" i="9" s="1"/>
  <c r="O5362" i="9"/>
  <c r="N5362" i="9" s="1"/>
  <c r="O5363" i="9"/>
  <c r="N5363" i="9" s="1"/>
  <c r="O5364" i="9"/>
  <c r="N5364" i="9" s="1"/>
  <c r="O5365" i="9"/>
  <c r="N5365" i="9" s="1"/>
  <c r="O5366" i="9"/>
  <c r="N5366" i="9" s="1"/>
  <c r="O5367" i="9"/>
  <c r="N5367" i="9" s="1"/>
  <c r="O5368" i="9"/>
  <c r="N5368" i="9" s="1"/>
  <c r="O5369" i="9"/>
  <c r="N5369" i="9" s="1"/>
  <c r="O5370" i="9"/>
  <c r="N5370" i="9" s="1"/>
  <c r="O5371" i="9"/>
  <c r="N5371" i="9" s="1"/>
  <c r="O5372" i="9"/>
  <c r="N5372" i="9" s="1"/>
  <c r="O5373" i="9"/>
  <c r="N5373" i="9" s="1"/>
  <c r="N5374" i="9"/>
  <c r="O5374" i="9"/>
  <c r="N5375" i="9"/>
  <c r="O5375" i="9"/>
  <c r="N5376" i="9"/>
  <c r="O5376" i="9"/>
  <c r="N5377" i="9"/>
  <c r="O5377" i="9"/>
  <c r="N5378" i="9"/>
  <c r="O5378" i="9"/>
  <c r="N5379" i="9"/>
  <c r="O5379" i="9"/>
  <c r="N5380" i="9"/>
  <c r="O5380" i="9"/>
  <c r="N5381" i="9"/>
  <c r="O5381" i="9"/>
  <c r="N5382" i="9"/>
  <c r="O5382" i="9"/>
  <c r="N5383" i="9"/>
  <c r="O5383" i="9"/>
  <c r="N5384" i="9"/>
  <c r="O5384" i="9"/>
  <c r="N5385" i="9"/>
  <c r="O5385" i="9"/>
  <c r="N5386" i="9"/>
  <c r="O5386" i="9"/>
  <c r="N5387" i="9"/>
  <c r="O5387" i="9"/>
  <c r="N5388" i="9"/>
  <c r="O5388" i="9"/>
  <c r="N5389" i="9"/>
  <c r="O5389" i="9"/>
  <c r="N5390" i="9"/>
  <c r="O5390" i="9"/>
  <c r="N5391" i="9"/>
  <c r="O5391" i="9"/>
  <c r="N5392" i="9"/>
  <c r="O5392" i="9"/>
  <c r="N5393" i="9"/>
  <c r="O5393" i="9"/>
  <c r="N5394" i="9"/>
  <c r="O5394" i="9"/>
  <c r="N5395" i="9"/>
  <c r="O5395" i="9"/>
  <c r="N5396" i="9"/>
  <c r="O5396" i="9"/>
  <c r="N5397" i="9"/>
  <c r="O5397" i="9"/>
  <c r="N5398" i="9"/>
  <c r="O5398" i="9"/>
  <c r="N5399" i="9"/>
  <c r="O5399" i="9"/>
  <c r="N5400" i="9"/>
  <c r="O5400" i="9"/>
  <c r="N5401" i="9"/>
  <c r="O5401" i="9"/>
  <c r="N5402" i="9"/>
  <c r="O5402" i="9"/>
  <c r="N5403" i="9"/>
  <c r="O5403" i="9"/>
  <c r="N5404" i="9"/>
  <c r="O5404" i="9"/>
  <c r="N5405" i="9"/>
  <c r="O5405" i="9"/>
  <c r="N5406" i="9"/>
  <c r="O5406" i="9"/>
  <c r="N5407" i="9"/>
  <c r="O5407" i="9"/>
  <c r="N5408" i="9"/>
  <c r="O5408" i="9"/>
  <c r="N5409" i="9"/>
  <c r="O5409" i="9"/>
  <c r="N5410" i="9"/>
  <c r="O5410" i="9"/>
  <c r="N5411" i="9"/>
  <c r="O5411" i="9"/>
  <c r="N5412" i="9"/>
  <c r="O5412" i="9"/>
  <c r="N5413" i="9"/>
  <c r="O5413" i="9"/>
  <c r="N5414" i="9"/>
  <c r="O5414" i="9"/>
  <c r="N5415" i="9"/>
  <c r="O5415" i="9"/>
  <c r="N5416" i="9"/>
  <c r="O5416" i="9"/>
  <c r="N5417" i="9"/>
  <c r="O5417" i="9"/>
  <c r="N5418" i="9"/>
  <c r="O5418" i="9"/>
  <c r="N5419" i="9"/>
  <c r="O5419" i="9"/>
  <c r="N5420" i="9"/>
  <c r="O5420" i="9"/>
  <c r="N5421" i="9"/>
  <c r="O5421" i="9"/>
  <c r="N5422" i="9"/>
  <c r="O5422" i="9"/>
  <c r="N5423" i="9"/>
  <c r="O5423" i="9"/>
  <c r="N5424" i="9"/>
  <c r="O5424" i="9"/>
  <c r="N5425" i="9"/>
  <c r="O5425" i="9"/>
  <c r="N5426" i="9"/>
  <c r="O5426" i="9"/>
  <c r="N5427" i="9"/>
  <c r="O5427" i="9"/>
  <c r="N5428" i="9"/>
  <c r="O5428" i="9"/>
  <c r="N5429" i="9"/>
  <c r="O5429" i="9"/>
  <c r="N5430" i="9"/>
  <c r="O5430" i="9"/>
  <c r="N5431" i="9"/>
  <c r="O5431" i="9"/>
  <c r="N5432" i="9"/>
  <c r="O5432" i="9"/>
  <c r="N5433" i="9"/>
  <c r="O5433" i="9"/>
  <c r="N5434" i="9"/>
  <c r="O5434" i="9"/>
  <c r="N5435" i="9"/>
  <c r="O5435" i="9"/>
  <c r="N5436" i="9"/>
  <c r="O5436" i="9"/>
  <c r="N5437" i="9"/>
  <c r="O5437" i="9"/>
  <c r="N5438" i="9"/>
  <c r="O5438" i="9"/>
  <c r="N5439" i="9"/>
  <c r="O5439" i="9"/>
  <c r="N5440" i="9"/>
  <c r="O5440" i="9"/>
  <c r="N5441" i="9"/>
  <c r="O5441" i="9"/>
  <c r="N5442" i="9"/>
  <c r="O5442" i="9"/>
  <c r="N5443" i="9"/>
  <c r="O5443" i="9"/>
  <c r="N5444" i="9"/>
  <c r="O5444" i="9"/>
  <c r="N5445" i="9"/>
  <c r="O5445" i="9"/>
  <c r="N5446" i="9"/>
  <c r="O5446" i="9"/>
  <c r="N5447" i="9"/>
  <c r="O5447" i="9"/>
  <c r="N5448" i="9"/>
  <c r="O5448" i="9"/>
  <c r="N5449" i="9"/>
  <c r="O5449" i="9"/>
  <c r="N5450" i="9"/>
  <c r="O5450" i="9"/>
  <c r="N5451" i="9"/>
  <c r="O5451" i="9"/>
  <c r="N5452" i="9"/>
  <c r="O5452" i="9"/>
  <c r="N5453" i="9"/>
  <c r="O5453" i="9"/>
  <c r="N5454" i="9"/>
  <c r="O5454" i="9"/>
  <c r="N5455" i="9"/>
  <c r="O5455" i="9"/>
  <c r="N5456" i="9"/>
  <c r="O5456" i="9"/>
  <c r="N5457" i="9"/>
  <c r="O5457" i="9"/>
  <c r="N5458" i="9"/>
  <c r="O5458" i="9"/>
  <c r="N5459" i="9"/>
  <c r="O5459" i="9"/>
  <c r="N5460" i="9"/>
  <c r="O5460" i="9"/>
  <c r="N5461" i="9"/>
  <c r="O5461" i="9"/>
  <c r="N5462" i="9"/>
  <c r="O5462" i="9"/>
  <c r="N5463" i="9"/>
  <c r="O5463" i="9"/>
  <c r="N5464" i="9"/>
  <c r="O5464" i="9"/>
  <c r="N5465" i="9"/>
  <c r="O5465" i="9"/>
  <c r="N5466" i="9"/>
  <c r="O5466" i="9"/>
  <c r="N5467" i="9"/>
  <c r="O5467" i="9"/>
  <c r="N5468" i="9"/>
  <c r="O5468" i="9"/>
  <c r="N5469" i="9"/>
  <c r="O5469" i="9"/>
  <c r="N5470" i="9"/>
  <c r="O5470" i="9"/>
  <c r="N5471" i="9"/>
  <c r="O5471" i="9"/>
  <c r="N5472" i="9"/>
  <c r="O5472" i="9"/>
  <c r="N5473" i="9"/>
  <c r="O5473" i="9"/>
  <c r="N5474" i="9"/>
  <c r="O5474" i="9"/>
  <c r="N5475" i="9"/>
  <c r="O5475" i="9"/>
  <c r="N5476" i="9"/>
  <c r="O5476" i="9"/>
  <c r="N5477" i="9"/>
  <c r="O5477" i="9"/>
  <c r="N5478" i="9"/>
  <c r="O5478" i="9"/>
  <c r="N5479" i="9"/>
  <c r="O5479" i="9"/>
  <c r="N5480" i="9"/>
  <c r="O5480" i="9"/>
  <c r="N5481" i="9"/>
  <c r="O5481" i="9"/>
  <c r="N5482" i="9"/>
  <c r="O5482" i="9"/>
  <c r="N5483" i="9"/>
  <c r="O5483" i="9"/>
  <c r="N5484" i="9"/>
  <c r="O5484" i="9"/>
  <c r="N5485" i="9"/>
  <c r="O5485" i="9"/>
  <c r="N5486" i="9"/>
  <c r="O5486" i="9"/>
  <c r="N5487" i="9"/>
  <c r="O5487" i="9"/>
  <c r="N5488" i="9"/>
  <c r="O5488" i="9"/>
  <c r="N5489" i="9"/>
  <c r="O5489" i="9"/>
  <c r="N5490" i="9"/>
  <c r="O5490" i="9"/>
  <c r="N5491" i="9"/>
  <c r="O5491" i="9"/>
  <c r="N5492" i="9"/>
  <c r="O5492" i="9"/>
  <c r="N5493" i="9"/>
  <c r="O5493" i="9"/>
  <c r="N5494" i="9"/>
  <c r="O5494" i="9"/>
  <c r="N5495" i="9"/>
  <c r="O5495" i="9"/>
  <c r="N5496" i="9"/>
  <c r="O5496" i="9"/>
  <c r="N5497" i="9"/>
  <c r="O5497" i="9"/>
  <c r="N5498" i="9"/>
  <c r="O5498" i="9"/>
  <c r="N5499" i="9"/>
  <c r="O5499" i="9"/>
  <c r="N5500" i="9"/>
  <c r="O5500" i="9"/>
  <c r="N5501" i="9"/>
  <c r="O5501" i="9"/>
  <c r="N5502" i="9"/>
  <c r="O5502" i="9"/>
  <c r="N5503" i="9"/>
  <c r="O5503" i="9"/>
  <c r="N5504" i="9"/>
  <c r="O5504" i="9"/>
  <c r="N5505" i="9"/>
  <c r="O5505" i="9"/>
  <c r="N5506" i="9"/>
  <c r="O5506" i="9"/>
  <c r="N5507" i="9"/>
  <c r="O5507" i="9"/>
  <c r="N5508" i="9"/>
  <c r="O5508" i="9"/>
  <c r="N5509" i="9"/>
  <c r="O5509" i="9"/>
  <c r="N5510" i="9"/>
  <c r="O5510" i="9"/>
  <c r="N5511" i="9"/>
  <c r="O5511" i="9"/>
  <c r="N5512" i="9"/>
  <c r="O5512" i="9"/>
  <c r="N5513" i="9"/>
  <c r="O5513" i="9"/>
  <c r="A5024" i="9"/>
  <c r="A5025" i="9"/>
  <c r="A5026" i="9"/>
  <c r="A5027" i="9"/>
  <c r="A5028" i="9"/>
  <c r="A5029" i="9"/>
  <c r="A5030" i="9"/>
  <c r="A5031" i="9"/>
  <c r="A5032" i="9"/>
  <c r="A5033" i="9"/>
  <c r="A5034" i="9"/>
  <c r="A5035" i="9"/>
  <c r="A5036" i="9"/>
  <c r="A5037" i="9"/>
  <c r="A5038" i="9"/>
  <c r="A5039" i="9"/>
  <c r="A5040" i="9"/>
  <c r="A5041" i="9"/>
  <c r="A5042" i="9"/>
  <c r="A5043" i="9"/>
  <c r="A5044" i="9"/>
  <c r="A5045" i="9"/>
  <c r="A5046" i="9"/>
  <c r="A5047" i="9"/>
  <c r="A5048" i="9"/>
  <c r="A5049" i="9"/>
  <c r="A5050" i="9"/>
  <c r="A5051" i="9"/>
  <c r="A5052" i="9"/>
  <c r="A5053" i="9"/>
  <c r="A5054" i="9"/>
  <c r="A5055" i="9"/>
  <c r="A5056" i="9"/>
  <c r="A5057" i="9"/>
  <c r="A5058" i="9"/>
  <c r="A5059" i="9"/>
  <c r="A5060" i="9"/>
  <c r="A5061" i="9"/>
  <c r="A5062" i="9"/>
  <c r="A5063" i="9"/>
  <c r="A5064" i="9"/>
  <c r="A5065" i="9"/>
  <c r="A5066" i="9"/>
  <c r="A5067" i="9"/>
  <c r="A5068" i="9"/>
  <c r="A5069" i="9"/>
  <c r="A5070" i="9"/>
  <c r="A5071" i="9"/>
  <c r="A5072" i="9"/>
  <c r="A5073" i="9"/>
  <c r="A5074" i="9"/>
  <c r="A5075" i="9"/>
  <c r="A5076" i="9"/>
  <c r="A5077" i="9"/>
  <c r="A5078" i="9"/>
  <c r="A5079" i="9"/>
  <c r="A5080" i="9"/>
  <c r="A5081" i="9"/>
  <c r="A5082" i="9"/>
  <c r="A5083" i="9"/>
  <c r="A5084" i="9"/>
  <c r="A5085" i="9"/>
  <c r="A5086" i="9"/>
  <c r="A5087" i="9"/>
  <c r="A5088" i="9"/>
  <c r="A5089" i="9"/>
  <c r="A5090" i="9"/>
  <c r="A5091" i="9"/>
  <c r="A5092" i="9"/>
  <c r="A5093" i="9"/>
  <c r="A5094" i="9"/>
  <c r="A5095" i="9"/>
  <c r="A5096" i="9"/>
  <c r="A5097" i="9"/>
  <c r="A5098" i="9"/>
  <c r="A5099" i="9"/>
  <c r="A5100" i="9"/>
  <c r="A5101" i="9"/>
  <c r="A5102" i="9"/>
  <c r="A5103" i="9"/>
  <c r="A5104" i="9"/>
  <c r="A5105" i="9"/>
  <c r="A5106" i="9"/>
  <c r="A5107" i="9"/>
  <c r="A5108" i="9"/>
  <c r="A5109" i="9"/>
  <c r="A5110" i="9"/>
  <c r="A5111" i="9"/>
  <c r="A5112" i="9"/>
  <c r="A5113" i="9"/>
  <c r="A5114" i="9"/>
  <c r="A5115" i="9"/>
  <c r="A5116" i="9"/>
  <c r="A5117" i="9"/>
  <c r="A5118" i="9"/>
  <c r="A5119" i="9"/>
  <c r="A5120" i="9"/>
  <c r="A5121" i="9"/>
  <c r="A5122" i="9"/>
  <c r="A5123" i="9"/>
  <c r="A5124" i="9"/>
  <c r="A5125" i="9"/>
  <c r="A5126" i="9"/>
  <c r="A5127" i="9"/>
  <c r="A5128" i="9"/>
  <c r="A5129" i="9"/>
  <c r="A5130" i="9"/>
  <c r="A5131" i="9"/>
  <c r="A5132" i="9"/>
  <c r="A5133" i="9"/>
  <c r="A5134" i="9"/>
  <c r="A5135" i="9"/>
  <c r="A5136" i="9"/>
  <c r="A5137" i="9"/>
  <c r="A5138" i="9"/>
  <c r="A5139" i="9"/>
  <c r="A5140" i="9"/>
  <c r="A5141" i="9"/>
  <c r="A5142" i="9"/>
  <c r="A5143" i="9"/>
  <c r="A5144" i="9"/>
  <c r="A5145" i="9"/>
  <c r="A5146" i="9"/>
  <c r="A5147" i="9"/>
  <c r="A5148" i="9"/>
  <c r="A5149" i="9"/>
  <c r="A5150" i="9"/>
  <c r="A5151" i="9"/>
  <c r="A5152" i="9"/>
  <c r="A5153" i="9"/>
  <c r="A5154" i="9"/>
  <c r="A5155" i="9"/>
  <c r="A5156" i="9"/>
  <c r="A5157" i="9"/>
  <c r="A5158" i="9"/>
  <c r="A5159" i="9"/>
  <c r="A5160" i="9"/>
  <c r="A5161" i="9"/>
  <c r="A5162" i="9"/>
  <c r="A5163" i="9"/>
  <c r="A5164" i="9"/>
  <c r="A5165" i="9"/>
  <c r="A5166" i="9"/>
  <c r="A5167" i="9"/>
  <c r="A5168" i="9"/>
  <c r="A5169" i="9"/>
  <c r="A5170" i="9"/>
  <c r="A5171" i="9"/>
  <c r="A5172" i="9"/>
  <c r="A5173" i="9"/>
  <c r="A5174" i="9"/>
  <c r="A5175" i="9"/>
  <c r="A5176" i="9"/>
  <c r="A5177" i="9"/>
  <c r="A5178" i="9"/>
  <c r="A5179" i="9"/>
  <c r="A5180" i="9"/>
  <c r="A5181" i="9"/>
  <c r="A5182" i="9"/>
  <c r="A5183" i="9"/>
  <c r="A5184" i="9"/>
  <c r="A5185" i="9"/>
  <c r="A5186" i="9"/>
  <c r="A5187" i="9"/>
  <c r="A5188" i="9"/>
  <c r="A5189" i="9"/>
  <c r="A5190" i="9"/>
  <c r="A5191" i="9"/>
  <c r="A5192" i="9"/>
  <c r="A5193" i="9"/>
  <c r="A5194" i="9"/>
  <c r="A5195" i="9"/>
  <c r="A5196" i="9"/>
  <c r="A5197" i="9"/>
  <c r="A5198" i="9"/>
  <c r="A5199" i="9"/>
  <c r="A5200" i="9"/>
  <c r="A5201" i="9"/>
  <c r="A5202" i="9"/>
  <c r="A5203" i="9"/>
  <c r="A5204" i="9"/>
  <c r="A5205" i="9"/>
  <c r="A5206" i="9"/>
  <c r="A5207" i="9"/>
  <c r="A5208" i="9"/>
  <c r="A5209" i="9"/>
  <c r="A5210" i="9"/>
  <c r="A5211" i="9"/>
  <c r="A5212" i="9"/>
  <c r="A5213" i="9"/>
  <c r="A5214" i="9"/>
  <c r="A5215" i="9"/>
  <c r="A5216" i="9"/>
  <c r="A5217" i="9"/>
  <c r="A5218" i="9"/>
  <c r="A5219" i="9"/>
  <c r="A5220" i="9"/>
  <c r="A5221" i="9"/>
  <c r="A5222" i="9"/>
  <c r="A5223" i="9"/>
  <c r="A5224" i="9"/>
  <c r="A5225" i="9"/>
  <c r="A5226" i="9"/>
  <c r="A5227" i="9"/>
  <c r="A5228" i="9"/>
  <c r="A5229" i="9"/>
  <c r="A5230" i="9"/>
  <c r="A5231" i="9"/>
  <c r="A5232" i="9"/>
  <c r="A5233" i="9"/>
  <c r="A5234" i="9"/>
  <c r="A5235" i="9"/>
  <c r="A5236" i="9"/>
  <c r="A5237" i="9"/>
  <c r="A5238" i="9"/>
  <c r="A5239" i="9"/>
  <c r="A5240" i="9"/>
  <c r="A5241" i="9"/>
  <c r="A5242" i="9"/>
  <c r="A5243" i="9"/>
  <c r="A5244" i="9"/>
  <c r="A5245" i="9"/>
  <c r="A5246" i="9"/>
  <c r="A5247" i="9"/>
  <c r="A5248" i="9"/>
  <c r="A5249" i="9"/>
  <c r="A5250" i="9"/>
  <c r="A5251" i="9"/>
  <c r="A5252" i="9"/>
  <c r="A5253" i="9"/>
  <c r="A5254" i="9"/>
  <c r="A5255" i="9"/>
  <c r="A5256" i="9"/>
  <c r="A5257" i="9"/>
  <c r="A5258" i="9"/>
  <c r="A5259" i="9"/>
  <c r="A5260" i="9"/>
  <c r="A5261" i="9"/>
  <c r="A5262" i="9"/>
  <c r="A5263" i="9"/>
  <c r="A5264" i="9"/>
  <c r="A5265" i="9"/>
  <c r="A5266" i="9"/>
  <c r="A5267" i="9"/>
  <c r="A5268" i="9"/>
  <c r="A5269" i="9"/>
  <c r="A5270" i="9"/>
  <c r="A5271" i="9"/>
  <c r="A5272" i="9"/>
  <c r="A5273" i="9"/>
  <c r="A5274" i="9"/>
  <c r="A5275" i="9"/>
  <c r="A5276" i="9"/>
  <c r="A5277" i="9"/>
  <c r="A5278" i="9"/>
  <c r="A5279" i="9"/>
  <c r="A5280" i="9"/>
  <c r="A5281" i="9"/>
  <c r="A5282" i="9"/>
  <c r="A5283" i="9"/>
  <c r="A5284" i="9"/>
  <c r="A5285" i="9"/>
  <c r="A5286" i="9"/>
  <c r="A5287" i="9"/>
  <c r="A5288" i="9"/>
  <c r="A5289" i="9"/>
  <c r="A5290" i="9"/>
  <c r="A5291" i="9"/>
  <c r="A5292" i="9"/>
  <c r="A5293" i="9"/>
  <c r="A5294" i="9"/>
  <c r="A5295" i="9"/>
  <c r="A5296" i="9"/>
  <c r="A5297" i="9"/>
  <c r="A5298" i="9"/>
  <c r="A5299" i="9"/>
  <c r="A5300" i="9"/>
  <c r="A5301" i="9"/>
  <c r="A5302" i="9"/>
  <c r="A5303" i="9"/>
  <c r="A5304" i="9"/>
  <c r="A5305" i="9"/>
  <c r="A5306" i="9"/>
  <c r="A5307" i="9"/>
  <c r="A5308" i="9"/>
  <c r="A5309" i="9"/>
  <c r="A5310" i="9"/>
  <c r="A5311" i="9"/>
  <c r="A5312" i="9"/>
  <c r="A5313" i="9"/>
  <c r="A5314" i="9"/>
  <c r="A5315" i="9"/>
  <c r="A5316" i="9"/>
  <c r="A5317" i="9"/>
  <c r="A5318" i="9"/>
  <c r="A5319" i="9"/>
  <c r="A5320" i="9"/>
  <c r="A5321" i="9"/>
  <c r="A5322" i="9"/>
  <c r="A5323" i="9"/>
  <c r="A5324" i="9"/>
  <c r="A5325" i="9"/>
  <c r="A5326" i="9"/>
  <c r="A5327" i="9"/>
  <c r="A5328" i="9"/>
  <c r="A5329" i="9"/>
  <c r="A5330" i="9"/>
  <c r="A5331" i="9"/>
  <c r="A5332" i="9"/>
  <c r="A5333" i="9"/>
  <c r="A5334" i="9"/>
  <c r="A5335" i="9"/>
  <c r="A5336" i="9"/>
  <c r="A5337" i="9"/>
  <c r="A5338" i="9"/>
  <c r="A5339" i="9"/>
  <c r="A5340" i="9"/>
  <c r="A5341" i="9"/>
  <c r="A5342" i="9"/>
  <c r="A5343" i="9"/>
  <c r="A5344" i="9"/>
  <c r="A5345" i="9"/>
  <c r="A5346" i="9"/>
  <c r="A5347" i="9"/>
  <c r="A5348" i="9"/>
  <c r="A5349" i="9"/>
  <c r="A5350" i="9"/>
  <c r="A5351" i="9"/>
  <c r="A5352" i="9"/>
  <c r="A5353" i="9"/>
  <c r="A5354" i="9"/>
  <c r="A5355" i="9"/>
  <c r="A5356" i="9"/>
  <c r="A5357" i="9"/>
  <c r="A5358" i="9"/>
  <c r="A5359" i="9"/>
  <c r="A5360" i="9"/>
  <c r="A5361" i="9"/>
  <c r="A5362" i="9"/>
  <c r="A5363" i="9"/>
  <c r="A5364" i="9"/>
  <c r="A5365" i="9"/>
  <c r="A5366" i="9"/>
  <c r="A5367" i="9"/>
  <c r="A5368" i="9"/>
  <c r="A5369" i="9"/>
  <c r="A5370" i="9"/>
  <c r="A5371" i="9"/>
  <c r="A5372" i="9"/>
  <c r="A5373" i="9"/>
  <c r="A5374" i="9"/>
  <c r="A5375" i="9"/>
  <c r="A5376" i="9"/>
  <c r="A5377" i="9"/>
  <c r="A5378" i="9"/>
  <c r="A5379" i="9"/>
  <c r="A5380" i="9"/>
  <c r="A5381" i="9"/>
  <c r="A5382" i="9"/>
  <c r="A5383" i="9"/>
  <c r="A5384" i="9"/>
  <c r="A5385" i="9"/>
  <c r="A5386" i="9"/>
  <c r="A5387" i="9"/>
  <c r="A5388" i="9"/>
  <c r="A5389" i="9"/>
  <c r="A5390" i="9"/>
  <c r="A5391" i="9"/>
  <c r="A5392" i="9"/>
  <c r="A5393" i="9"/>
  <c r="A5394" i="9"/>
  <c r="A5395" i="9"/>
  <c r="A5396" i="9"/>
  <c r="A5397" i="9"/>
  <c r="A5398" i="9"/>
  <c r="A5399" i="9"/>
  <c r="A5400" i="9"/>
  <c r="A5401" i="9"/>
  <c r="A5402" i="9"/>
  <c r="A5403" i="9"/>
  <c r="A5404" i="9"/>
  <c r="A5405" i="9"/>
  <c r="A5406" i="9"/>
  <c r="A5407" i="9"/>
  <c r="A5408" i="9"/>
  <c r="A5409" i="9"/>
  <c r="A5410" i="9"/>
  <c r="A5411" i="9"/>
  <c r="A5412" i="9"/>
  <c r="A5413" i="9"/>
  <c r="A5414" i="9"/>
  <c r="A5415" i="9"/>
  <c r="A5416" i="9"/>
  <c r="A5417" i="9"/>
  <c r="A5418" i="9"/>
  <c r="A5419" i="9"/>
  <c r="A5420" i="9"/>
  <c r="A5421" i="9"/>
  <c r="A5422" i="9"/>
  <c r="A5423" i="9"/>
  <c r="A5424" i="9"/>
  <c r="A5425" i="9"/>
  <c r="A5426" i="9"/>
  <c r="A5427" i="9"/>
  <c r="A5428" i="9"/>
  <c r="A5429" i="9"/>
  <c r="A5430" i="9"/>
  <c r="A5431" i="9"/>
  <c r="A5432" i="9"/>
  <c r="A5433" i="9"/>
  <c r="A5434" i="9"/>
  <c r="A5435" i="9"/>
  <c r="A5436" i="9"/>
  <c r="A5437" i="9"/>
  <c r="A5438" i="9"/>
  <c r="A5439" i="9"/>
  <c r="A5440" i="9"/>
  <c r="A5441" i="9"/>
  <c r="A5442" i="9"/>
  <c r="A5443" i="9"/>
  <c r="A5444" i="9"/>
  <c r="A5445" i="9"/>
  <c r="A5446" i="9"/>
  <c r="A5447" i="9"/>
  <c r="A5448" i="9"/>
  <c r="A5449" i="9"/>
  <c r="A5450" i="9"/>
  <c r="A5451" i="9"/>
  <c r="A5452" i="9"/>
  <c r="A5453" i="9"/>
  <c r="A5454" i="9"/>
  <c r="A5455" i="9"/>
  <c r="A5456" i="9"/>
  <c r="A5457" i="9"/>
  <c r="A5458" i="9"/>
  <c r="A5459" i="9"/>
  <c r="A5460" i="9"/>
  <c r="A5461" i="9"/>
  <c r="A5462" i="9"/>
  <c r="A5463" i="9"/>
  <c r="A5464" i="9"/>
  <c r="A5465" i="9"/>
  <c r="A5466" i="9"/>
  <c r="A5467" i="9"/>
  <c r="A5468" i="9"/>
  <c r="A5469" i="9"/>
  <c r="A5470" i="9"/>
  <c r="A5471" i="9"/>
  <c r="A5472" i="9"/>
  <c r="A5473" i="9"/>
  <c r="A5474" i="9"/>
  <c r="A5475" i="9"/>
  <c r="A5476" i="9"/>
  <c r="A5477" i="9"/>
  <c r="A5478" i="9"/>
  <c r="A5479" i="9"/>
  <c r="A5480" i="9"/>
  <c r="A5481" i="9"/>
  <c r="A5482" i="9"/>
  <c r="A5483" i="9"/>
  <c r="A5484" i="9"/>
  <c r="A5485" i="9"/>
  <c r="A5486" i="9"/>
  <c r="A5487" i="9"/>
  <c r="A5488" i="9"/>
  <c r="A5489" i="9"/>
  <c r="A5490" i="9"/>
  <c r="A5491" i="9"/>
  <c r="A5492" i="9"/>
  <c r="A5493" i="9"/>
  <c r="A5494" i="9"/>
  <c r="A5495" i="9"/>
  <c r="A5496" i="9"/>
  <c r="A5497" i="9"/>
  <c r="A5498" i="9"/>
  <c r="A5499" i="9"/>
  <c r="A5500" i="9"/>
  <c r="A5501" i="9"/>
  <c r="A5502" i="9"/>
  <c r="A5503" i="9"/>
  <c r="A5504" i="9"/>
  <c r="A5505" i="9"/>
  <c r="A5506" i="9"/>
  <c r="A5507" i="9"/>
  <c r="A5508" i="9"/>
  <c r="A5509" i="9"/>
  <c r="A5510" i="9"/>
  <c r="A5511" i="9"/>
  <c r="A5512" i="9"/>
  <c r="A5513" i="9"/>
  <c r="R2517" i="9" l="1"/>
  <c r="S2517" i="9" s="1"/>
  <c r="T2517" i="9"/>
  <c r="U2517" i="9"/>
  <c r="V2517" i="9"/>
  <c r="AB2517" i="9"/>
  <c r="AC2517" i="9"/>
  <c r="AD2517" i="9"/>
  <c r="AE2517" i="9"/>
  <c r="R2518" i="9"/>
  <c r="S2518" i="9" s="1"/>
  <c r="T2518" i="9"/>
  <c r="U2518" i="9"/>
  <c r="V2518" i="9"/>
  <c r="AB2518" i="9"/>
  <c r="AC2518" i="9"/>
  <c r="AD2518" i="9"/>
  <c r="AE2518" i="9"/>
  <c r="R2519" i="9"/>
  <c r="S2519" i="9" s="1"/>
  <c r="T2519" i="9"/>
  <c r="U2519" i="9"/>
  <c r="V2519" i="9"/>
  <c r="AB2519" i="9"/>
  <c r="AC2519" i="9"/>
  <c r="AD2519" i="9"/>
  <c r="AE2519" i="9"/>
  <c r="T2520" i="9"/>
  <c r="U2520" i="9"/>
  <c r="V2520" i="9"/>
  <c r="AB2520" i="9"/>
  <c r="AC2520" i="9"/>
  <c r="AD2520" i="9"/>
  <c r="AE2520" i="9"/>
  <c r="T2521" i="9"/>
  <c r="U2521" i="9"/>
  <c r="V2521" i="9"/>
  <c r="AB2521" i="9"/>
  <c r="AC2521" i="9"/>
  <c r="AD2521" i="9"/>
  <c r="AE2521" i="9"/>
  <c r="R2522" i="9"/>
  <c r="S2522" i="9" s="1"/>
  <c r="T2522" i="9"/>
  <c r="U2522" i="9"/>
  <c r="V2522" i="9"/>
  <c r="AB2522" i="9"/>
  <c r="AC2522" i="9"/>
  <c r="AD2522" i="9"/>
  <c r="AE2522" i="9"/>
  <c r="R2523" i="9"/>
  <c r="S2523" i="9" s="1"/>
  <c r="T2523" i="9"/>
  <c r="U2523" i="9"/>
  <c r="V2523" i="9"/>
  <c r="AB2523" i="9"/>
  <c r="AC2523" i="9"/>
  <c r="AD2523" i="9"/>
  <c r="AE2523" i="9"/>
  <c r="R2524" i="9"/>
  <c r="S2524" i="9" s="1"/>
  <c r="T2524" i="9"/>
  <c r="U2524" i="9"/>
  <c r="V2524" i="9"/>
  <c r="AB2524" i="9"/>
  <c r="AC2524" i="9"/>
  <c r="AD2524" i="9"/>
  <c r="AE2524" i="9"/>
  <c r="R2525" i="9"/>
  <c r="S2525" i="9" s="1"/>
  <c r="T2525" i="9"/>
  <c r="U2525" i="9"/>
  <c r="V2525" i="9"/>
  <c r="AB2525" i="9"/>
  <c r="AC2525" i="9"/>
  <c r="AD2525" i="9"/>
  <c r="AE2525" i="9"/>
  <c r="R2526" i="9"/>
  <c r="S2526" i="9" s="1"/>
  <c r="T2526" i="9"/>
  <c r="U2526" i="9"/>
  <c r="V2526" i="9"/>
  <c r="AB2526" i="9"/>
  <c r="AC2526" i="9"/>
  <c r="AD2526" i="9"/>
  <c r="AE2526" i="9"/>
  <c r="R2527" i="9"/>
  <c r="S2527" i="9" s="1"/>
  <c r="T2527" i="9"/>
  <c r="U2527" i="9"/>
  <c r="V2527" i="9"/>
  <c r="AB2527" i="9"/>
  <c r="AC2527" i="9"/>
  <c r="AD2527" i="9"/>
  <c r="AE2527" i="9"/>
  <c r="R2528" i="9"/>
  <c r="S2528" i="9" s="1"/>
  <c r="T2528" i="9"/>
  <c r="U2528" i="9"/>
  <c r="V2528" i="9"/>
  <c r="AB2528" i="9"/>
  <c r="AC2528" i="9"/>
  <c r="AD2528" i="9"/>
  <c r="AE2528" i="9"/>
  <c r="R2529" i="9"/>
  <c r="S2529" i="9" s="1"/>
  <c r="T2529" i="9"/>
  <c r="U2529" i="9"/>
  <c r="V2529" i="9"/>
  <c r="AB2529" i="9"/>
  <c r="AC2529" i="9"/>
  <c r="AD2529" i="9"/>
  <c r="AE2529" i="9"/>
  <c r="R2530" i="9"/>
  <c r="S2530" i="9" s="1"/>
  <c r="T2530" i="9"/>
  <c r="U2530" i="9"/>
  <c r="V2530" i="9"/>
  <c r="AB2530" i="9"/>
  <c r="AC2530" i="9"/>
  <c r="AD2530" i="9"/>
  <c r="AE2530" i="9"/>
  <c r="R2532" i="9"/>
  <c r="S2532" i="9" s="1"/>
  <c r="T2532" i="9"/>
  <c r="U2532" i="9"/>
  <c r="V2532" i="9"/>
  <c r="AB2532" i="9"/>
  <c r="AC2532" i="9"/>
  <c r="AD2532" i="9"/>
  <c r="AE2532" i="9"/>
  <c r="R2533" i="9"/>
  <c r="S2533" i="9" s="1"/>
  <c r="T2533" i="9"/>
  <c r="U2533" i="9"/>
  <c r="V2533" i="9"/>
  <c r="AB2533" i="9"/>
  <c r="AC2533" i="9"/>
  <c r="AD2533" i="9"/>
  <c r="AE2533" i="9"/>
  <c r="R2534" i="9"/>
  <c r="S2534" i="9" s="1"/>
  <c r="T2534" i="9"/>
  <c r="U2534" i="9"/>
  <c r="V2534" i="9"/>
  <c r="AB2534" i="9"/>
  <c r="AC2534" i="9"/>
  <c r="AD2534" i="9"/>
  <c r="AE2534" i="9"/>
  <c r="R2535" i="9"/>
  <c r="S2535" i="9" s="1"/>
  <c r="T2535" i="9"/>
  <c r="U2535" i="9"/>
  <c r="V2535" i="9"/>
  <c r="AB2535" i="9"/>
  <c r="AC2535" i="9"/>
  <c r="AD2535" i="9"/>
  <c r="AE2535" i="9"/>
  <c r="R2536" i="9"/>
  <c r="S2536" i="9" s="1"/>
  <c r="T2536" i="9"/>
  <c r="U2536" i="9"/>
  <c r="V2536" i="9"/>
  <c r="AB2536" i="9"/>
  <c r="AC2536" i="9"/>
  <c r="AD2536" i="9"/>
  <c r="AE2536" i="9"/>
  <c r="R2537" i="9"/>
  <c r="S2537" i="9" s="1"/>
  <c r="T2537" i="9"/>
  <c r="U2537" i="9"/>
  <c r="V2537" i="9"/>
  <c r="AB2537" i="9"/>
  <c r="AC2537" i="9"/>
  <c r="AD2537" i="9"/>
  <c r="AE2537" i="9"/>
  <c r="R2538" i="9"/>
  <c r="S2538" i="9" s="1"/>
  <c r="T2538" i="9"/>
  <c r="U2538" i="9"/>
  <c r="V2538" i="9"/>
  <c r="AB2538" i="9"/>
  <c r="AC2538" i="9"/>
  <c r="AD2538" i="9"/>
  <c r="AE2538" i="9"/>
  <c r="R2539" i="9"/>
  <c r="S2539" i="9" s="1"/>
  <c r="T2539" i="9"/>
  <c r="U2539" i="9"/>
  <c r="V2539" i="9"/>
  <c r="AB2539" i="9"/>
  <c r="AC2539" i="9"/>
  <c r="AD2539" i="9"/>
  <c r="AE2539" i="9"/>
  <c r="R2540" i="9"/>
  <c r="S2540" i="9" s="1"/>
  <c r="T2540" i="9"/>
  <c r="U2540" i="9"/>
  <c r="V2540" i="9"/>
  <c r="AB2540" i="9"/>
  <c r="AC2540" i="9"/>
  <c r="AD2540" i="9"/>
  <c r="AE2540" i="9"/>
  <c r="R2531" i="9"/>
  <c r="S2531" i="9" s="1"/>
  <c r="T2531" i="9"/>
  <c r="U2531" i="9"/>
  <c r="V2531" i="9"/>
  <c r="AB2531" i="9"/>
  <c r="AC2531" i="9"/>
  <c r="AD2531" i="9"/>
  <c r="AE2531" i="9"/>
  <c r="R2541" i="9"/>
  <c r="S2541" i="9" s="1"/>
  <c r="T2541" i="9"/>
  <c r="U2541" i="9"/>
  <c r="V2541" i="9"/>
  <c r="AB2541" i="9"/>
  <c r="AC2541" i="9"/>
  <c r="AD2541" i="9"/>
  <c r="AE2541" i="9"/>
  <c r="R2542" i="9"/>
  <c r="S2542" i="9" s="1"/>
  <c r="T2542" i="9"/>
  <c r="U2542" i="9"/>
  <c r="V2542" i="9"/>
  <c r="AB2542" i="9"/>
  <c r="AC2542" i="9"/>
  <c r="AD2542" i="9"/>
  <c r="AE2542" i="9"/>
  <c r="R2543" i="9"/>
  <c r="S2543" i="9" s="1"/>
  <c r="T2543" i="9"/>
  <c r="U2543" i="9"/>
  <c r="V2543" i="9"/>
  <c r="AB2543" i="9"/>
  <c r="AC2543" i="9"/>
  <c r="AD2543" i="9"/>
  <c r="AE2543" i="9"/>
  <c r="R2544" i="9"/>
  <c r="S2544" i="9" s="1"/>
  <c r="T2544" i="9"/>
  <c r="U2544" i="9"/>
  <c r="V2544" i="9"/>
  <c r="AB2544" i="9"/>
  <c r="AC2544" i="9"/>
  <c r="AD2544" i="9"/>
  <c r="AE2544" i="9"/>
  <c r="R2547" i="9"/>
  <c r="S2547" i="9" s="1"/>
  <c r="T2547" i="9"/>
  <c r="U2547" i="9"/>
  <c r="V2547" i="9"/>
  <c r="AB2547" i="9"/>
  <c r="AC2547" i="9"/>
  <c r="AD2547" i="9"/>
  <c r="AE2547" i="9"/>
  <c r="T2548" i="9"/>
  <c r="U2548" i="9"/>
  <c r="V2548" i="9"/>
  <c r="AB2548" i="9"/>
  <c r="AC2548" i="9"/>
  <c r="AD2548" i="9"/>
  <c r="AE2548" i="9"/>
  <c r="R2549" i="9"/>
  <c r="S2549" i="9" s="1"/>
  <c r="T2549" i="9"/>
  <c r="U2549" i="9"/>
  <c r="V2549" i="9"/>
  <c r="AB2549" i="9"/>
  <c r="AC2549" i="9"/>
  <c r="AD2549" i="9"/>
  <c r="AE2549" i="9"/>
  <c r="R2550" i="9"/>
  <c r="S2550" i="9" s="1"/>
  <c r="T2550" i="9"/>
  <c r="U2550" i="9"/>
  <c r="V2550" i="9"/>
  <c r="AB2550" i="9"/>
  <c r="AC2550" i="9"/>
  <c r="AD2550" i="9"/>
  <c r="AE2550" i="9"/>
  <c r="R2551" i="9"/>
  <c r="S2551" i="9" s="1"/>
  <c r="T2551" i="9"/>
  <c r="U2551" i="9"/>
  <c r="V2551" i="9"/>
  <c r="AB2551" i="9"/>
  <c r="AC2551" i="9"/>
  <c r="AD2551" i="9"/>
  <c r="AE2551" i="9"/>
  <c r="R2552" i="9"/>
  <c r="S2552" i="9" s="1"/>
  <c r="T2552" i="9"/>
  <c r="U2552" i="9"/>
  <c r="V2552" i="9"/>
  <c r="AB2552" i="9"/>
  <c r="AC2552" i="9"/>
  <c r="AD2552" i="9"/>
  <c r="AE2552" i="9"/>
  <c r="R2553" i="9"/>
  <c r="S2553" i="9" s="1"/>
  <c r="T2553" i="9"/>
  <c r="U2553" i="9"/>
  <c r="V2553" i="9"/>
  <c r="AB2553" i="9"/>
  <c r="AC2553" i="9"/>
  <c r="AD2553" i="9"/>
  <c r="AE2553" i="9"/>
  <c r="R2554" i="9"/>
  <c r="S2554" i="9" s="1"/>
  <c r="T2554" i="9"/>
  <c r="U2554" i="9"/>
  <c r="V2554" i="9"/>
  <c r="AB2554" i="9"/>
  <c r="AC2554" i="9"/>
  <c r="AD2554" i="9"/>
  <c r="AE2554" i="9"/>
  <c r="R2545" i="9"/>
  <c r="S2545" i="9" s="1"/>
  <c r="T2545" i="9"/>
  <c r="U2545" i="9"/>
  <c r="V2545" i="9"/>
  <c r="AB2545" i="9"/>
  <c r="AC2545" i="9"/>
  <c r="AD2545" i="9"/>
  <c r="AE2545" i="9"/>
  <c r="R2555" i="9"/>
  <c r="S2555" i="9" s="1"/>
  <c r="T2555" i="9"/>
  <c r="U2555" i="9"/>
  <c r="V2555" i="9"/>
  <c r="AB2555" i="9"/>
  <c r="AC2555" i="9"/>
  <c r="AD2555" i="9"/>
  <c r="AE2555" i="9"/>
  <c r="R2556" i="9"/>
  <c r="S2556" i="9" s="1"/>
  <c r="T2556" i="9"/>
  <c r="U2556" i="9"/>
  <c r="V2556" i="9"/>
  <c r="AB2556" i="9"/>
  <c r="AC2556" i="9"/>
  <c r="AD2556" i="9"/>
  <c r="AE2556" i="9"/>
  <c r="R2557" i="9"/>
  <c r="S2557" i="9" s="1"/>
  <c r="T2557" i="9"/>
  <c r="U2557" i="9"/>
  <c r="V2557" i="9"/>
  <c r="AB2557" i="9"/>
  <c r="AC2557" i="9"/>
  <c r="AD2557" i="9"/>
  <c r="AE2557" i="9"/>
  <c r="R2546" i="9"/>
  <c r="S2546" i="9" s="1"/>
  <c r="T2546" i="9"/>
  <c r="U2546" i="9"/>
  <c r="V2546" i="9"/>
  <c r="AB2546" i="9"/>
  <c r="AC2546" i="9"/>
  <c r="AD2546" i="9"/>
  <c r="AE2546" i="9"/>
  <c r="R2558" i="9"/>
  <c r="S2558" i="9" s="1"/>
  <c r="T2558" i="9"/>
  <c r="U2558" i="9"/>
  <c r="V2558" i="9"/>
  <c r="AB2558" i="9"/>
  <c r="AC2558" i="9"/>
  <c r="AD2558" i="9"/>
  <c r="AE2558" i="9"/>
  <c r="R2560" i="9"/>
  <c r="S2560" i="9" s="1"/>
  <c r="T2560" i="9"/>
  <c r="U2560" i="9"/>
  <c r="V2560" i="9"/>
  <c r="AB2560" i="9"/>
  <c r="AC2560" i="9"/>
  <c r="AD2560" i="9"/>
  <c r="AE2560" i="9"/>
  <c r="R2561" i="9"/>
  <c r="S2561" i="9" s="1"/>
  <c r="T2561" i="9"/>
  <c r="U2561" i="9"/>
  <c r="V2561" i="9"/>
  <c r="AB2561" i="9"/>
  <c r="AC2561" i="9"/>
  <c r="AD2561" i="9"/>
  <c r="AE2561" i="9"/>
  <c r="R2562" i="9"/>
  <c r="S2562" i="9" s="1"/>
  <c r="T2562" i="9"/>
  <c r="U2562" i="9"/>
  <c r="V2562" i="9"/>
  <c r="AB2562" i="9"/>
  <c r="AC2562" i="9"/>
  <c r="AD2562" i="9"/>
  <c r="AE2562" i="9"/>
  <c r="R2563" i="9"/>
  <c r="S2563" i="9" s="1"/>
  <c r="T2563" i="9"/>
  <c r="U2563" i="9"/>
  <c r="V2563" i="9"/>
  <c r="AB2563" i="9"/>
  <c r="AC2563" i="9"/>
  <c r="AD2563" i="9"/>
  <c r="AE2563" i="9"/>
  <c r="R2564" i="9"/>
  <c r="S2564" i="9" s="1"/>
  <c r="T2564" i="9"/>
  <c r="U2564" i="9"/>
  <c r="V2564" i="9"/>
  <c r="AB2564" i="9"/>
  <c r="AC2564" i="9"/>
  <c r="AD2564" i="9"/>
  <c r="AE2564" i="9"/>
  <c r="R2565" i="9"/>
  <c r="S2565" i="9" s="1"/>
  <c r="T2565" i="9"/>
  <c r="U2565" i="9"/>
  <c r="V2565" i="9"/>
  <c r="AB2565" i="9"/>
  <c r="AC2565" i="9"/>
  <c r="AD2565" i="9"/>
  <c r="AE2565" i="9"/>
  <c r="T2566" i="9"/>
  <c r="U2566" i="9"/>
  <c r="V2566" i="9"/>
  <c r="AB2566" i="9"/>
  <c r="AC2566" i="9"/>
  <c r="AD2566" i="9"/>
  <c r="AE2566" i="9"/>
  <c r="R2567" i="9"/>
  <c r="S2567" i="9" s="1"/>
  <c r="T2567" i="9"/>
  <c r="U2567" i="9"/>
  <c r="V2567" i="9"/>
  <c r="AB2567" i="9"/>
  <c r="AC2567" i="9"/>
  <c r="AD2567" i="9"/>
  <c r="AE2567" i="9"/>
  <c r="R2568" i="9"/>
  <c r="S2568" i="9" s="1"/>
  <c r="T2568" i="9"/>
  <c r="U2568" i="9"/>
  <c r="V2568" i="9"/>
  <c r="AB2568" i="9"/>
  <c r="AC2568" i="9"/>
  <c r="AD2568" i="9"/>
  <c r="AE2568" i="9"/>
  <c r="R2569" i="9"/>
  <c r="S2569" i="9" s="1"/>
  <c r="T2569" i="9"/>
  <c r="U2569" i="9"/>
  <c r="V2569" i="9"/>
  <c r="AB2569" i="9"/>
  <c r="AC2569" i="9"/>
  <c r="AD2569" i="9"/>
  <c r="AE2569" i="9"/>
  <c r="R2559" i="9"/>
  <c r="S2559" i="9" s="1"/>
  <c r="T2559" i="9"/>
  <c r="U2559" i="9"/>
  <c r="V2559" i="9"/>
  <c r="AB2559" i="9"/>
  <c r="AC2559" i="9"/>
  <c r="AD2559" i="9"/>
  <c r="AE2559" i="9"/>
  <c r="R2570" i="9"/>
  <c r="S2570" i="9" s="1"/>
  <c r="T2570" i="9"/>
  <c r="U2570" i="9"/>
  <c r="V2570" i="9"/>
  <c r="AB2570" i="9"/>
  <c r="AC2570" i="9"/>
  <c r="AD2570" i="9"/>
  <c r="AE2570" i="9"/>
  <c r="R2571" i="9"/>
  <c r="S2571" i="9" s="1"/>
  <c r="T2571" i="9"/>
  <c r="U2571" i="9"/>
  <c r="V2571" i="9"/>
  <c r="AB2571" i="9"/>
  <c r="AC2571" i="9"/>
  <c r="AD2571" i="9"/>
  <c r="AE2571" i="9"/>
  <c r="R2572" i="9"/>
  <c r="S2572" i="9" s="1"/>
  <c r="T2572" i="9"/>
  <c r="U2572" i="9"/>
  <c r="V2572" i="9"/>
  <c r="AB2572" i="9"/>
  <c r="AC2572" i="9"/>
  <c r="AD2572" i="9"/>
  <c r="AE2572" i="9"/>
  <c r="R2573" i="9"/>
  <c r="S2573" i="9" s="1"/>
  <c r="T2573" i="9"/>
  <c r="U2573" i="9"/>
  <c r="V2573" i="9"/>
  <c r="AB2573" i="9"/>
  <c r="AC2573" i="9"/>
  <c r="AD2573" i="9"/>
  <c r="AE2573" i="9"/>
  <c r="R2574" i="9"/>
  <c r="S2574" i="9" s="1"/>
  <c r="T2574" i="9"/>
  <c r="U2574" i="9"/>
  <c r="V2574" i="9"/>
  <c r="AB2574" i="9"/>
  <c r="AC2574" i="9"/>
  <c r="AD2574" i="9"/>
  <c r="AE2574" i="9"/>
  <c r="R2575" i="9"/>
  <c r="S2575" i="9" s="1"/>
  <c r="T2575" i="9"/>
  <c r="U2575" i="9"/>
  <c r="V2575" i="9"/>
  <c r="AB2575" i="9"/>
  <c r="AC2575" i="9"/>
  <c r="AD2575" i="9"/>
  <c r="AE2575" i="9"/>
  <c r="R2576" i="9"/>
  <c r="S2576" i="9" s="1"/>
  <c r="T2576" i="9"/>
  <c r="U2576" i="9"/>
  <c r="V2576" i="9"/>
  <c r="AB2576" i="9"/>
  <c r="AC2576" i="9"/>
  <c r="AD2576" i="9"/>
  <c r="AE2576" i="9"/>
  <c r="R2577" i="9"/>
  <c r="S2577" i="9" s="1"/>
  <c r="T2577" i="9"/>
  <c r="U2577" i="9"/>
  <c r="V2577" i="9"/>
  <c r="AB2577" i="9"/>
  <c r="AC2577" i="9"/>
  <c r="AD2577" i="9"/>
  <c r="AE2577" i="9"/>
  <c r="R2578" i="9"/>
  <c r="S2578" i="9" s="1"/>
  <c r="T2578" i="9"/>
  <c r="U2578" i="9"/>
  <c r="V2578" i="9"/>
  <c r="AB2578" i="9"/>
  <c r="AC2578" i="9"/>
  <c r="AD2578" i="9"/>
  <c r="AE2578" i="9"/>
  <c r="R2579" i="9"/>
  <c r="S2579" i="9" s="1"/>
  <c r="T2579" i="9"/>
  <c r="U2579" i="9"/>
  <c r="V2579" i="9"/>
  <c r="AB2579" i="9"/>
  <c r="AC2579" i="9"/>
  <c r="AD2579" i="9"/>
  <c r="AE2579" i="9"/>
  <c r="R2580" i="9"/>
  <c r="S2580" i="9" s="1"/>
  <c r="T2580" i="9"/>
  <c r="U2580" i="9"/>
  <c r="V2580" i="9"/>
  <c r="AB2580" i="9"/>
  <c r="AC2580" i="9"/>
  <c r="AD2580" i="9"/>
  <c r="AE2580" i="9"/>
  <c r="R2581" i="9"/>
  <c r="S2581" i="9" s="1"/>
  <c r="T2581" i="9"/>
  <c r="U2581" i="9"/>
  <c r="V2581" i="9"/>
  <c r="AB2581" i="9"/>
  <c r="AC2581" i="9"/>
  <c r="AD2581" i="9"/>
  <c r="AE2581" i="9"/>
  <c r="R2582" i="9"/>
  <c r="S2582" i="9" s="1"/>
  <c r="T2582" i="9"/>
  <c r="U2582" i="9"/>
  <c r="V2582" i="9"/>
  <c r="AB2582" i="9"/>
  <c r="AC2582" i="9"/>
  <c r="AD2582" i="9"/>
  <c r="AE2582" i="9"/>
  <c r="T2583" i="9"/>
  <c r="U2583" i="9"/>
  <c r="V2583" i="9"/>
  <c r="AB2583" i="9"/>
  <c r="AC2583" i="9"/>
  <c r="AD2583" i="9"/>
  <c r="AE2583" i="9"/>
  <c r="R2584" i="9"/>
  <c r="S2584" i="9" s="1"/>
  <c r="T2584" i="9"/>
  <c r="U2584" i="9"/>
  <c r="V2584" i="9"/>
  <c r="AB2584" i="9"/>
  <c r="AC2584" i="9"/>
  <c r="AD2584" i="9"/>
  <c r="AE2584" i="9"/>
  <c r="R2585" i="9"/>
  <c r="S2585" i="9" s="1"/>
  <c r="T2585" i="9"/>
  <c r="U2585" i="9"/>
  <c r="V2585" i="9"/>
  <c r="AB2585" i="9"/>
  <c r="AC2585" i="9"/>
  <c r="AD2585" i="9"/>
  <c r="AE2585" i="9"/>
  <c r="R2586" i="9"/>
  <c r="S2586" i="9" s="1"/>
  <c r="T2586" i="9"/>
  <c r="U2586" i="9"/>
  <c r="V2586" i="9"/>
  <c r="AB2586" i="9"/>
  <c r="AC2586" i="9"/>
  <c r="AD2586" i="9"/>
  <c r="AE2586" i="9"/>
  <c r="R2587" i="9"/>
  <c r="S2587" i="9" s="1"/>
  <c r="T2587" i="9"/>
  <c r="U2587" i="9"/>
  <c r="V2587" i="9"/>
  <c r="AB2587" i="9"/>
  <c r="AC2587" i="9"/>
  <c r="AD2587" i="9"/>
  <c r="AE2587" i="9"/>
  <c r="R2588" i="9"/>
  <c r="S2588" i="9" s="1"/>
  <c r="T2588" i="9"/>
  <c r="U2588" i="9"/>
  <c r="V2588" i="9"/>
  <c r="AB2588" i="9"/>
  <c r="AC2588" i="9"/>
  <c r="AD2588" i="9"/>
  <c r="AE2588" i="9"/>
  <c r="R2589" i="9"/>
  <c r="S2589" i="9" s="1"/>
  <c r="T2589" i="9"/>
  <c r="U2589" i="9"/>
  <c r="V2589" i="9"/>
  <c r="AB2589" i="9"/>
  <c r="AC2589" i="9"/>
  <c r="AD2589" i="9"/>
  <c r="AE2589" i="9"/>
  <c r="R2590" i="9"/>
  <c r="S2590" i="9" s="1"/>
  <c r="T2590" i="9"/>
  <c r="U2590" i="9"/>
  <c r="V2590" i="9"/>
  <c r="AB2590" i="9"/>
  <c r="AC2590" i="9"/>
  <c r="AD2590" i="9"/>
  <c r="AE2590" i="9"/>
  <c r="R2591" i="9"/>
  <c r="S2591" i="9" s="1"/>
  <c r="T2591" i="9"/>
  <c r="U2591" i="9"/>
  <c r="V2591" i="9"/>
  <c r="AB2591" i="9"/>
  <c r="AC2591" i="9"/>
  <c r="AD2591" i="9"/>
  <c r="AE2591" i="9"/>
  <c r="R2592" i="9"/>
  <c r="S2592" i="9" s="1"/>
  <c r="T2592" i="9"/>
  <c r="U2592" i="9"/>
  <c r="V2592" i="9"/>
  <c r="AB2592" i="9"/>
  <c r="AC2592" i="9"/>
  <c r="AD2592" i="9"/>
  <c r="AE2592" i="9"/>
  <c r="R2593" i="9"/>
  <c r="S2593" i="9" s="1"/>
  <c r="T2593" i="9"/>
  <c r="U2593" i="9"/>
  <c r="V2593" i="9"/>
  <c r="AB2593" i="9"/>
  <c r="AC2593" i="9"/>
  <c r="AD2593" i="9"/>
  <c r="AE2593" i="9"/>
  <c r="R2594" i="9"/>
  <c r="S2594" i="9" s="1"/>
  <c r="T2594" i="9"/>
  <c r="U2594" i="9"/>
  <c r="V2594" i="9"/>
  <c r="AB2594" i="9"/>
  <c r="AC2594" i="9"/>
  <c r="AD2594" i="9"/>
  <c r="AE2594" i="9"/>
  <c r="R2595" i="9"/>
  <c r="S2595" i="9" s="1"/>
  <c r="T2595" i="9"/>
  <c r="U2595" i="9"/>
  <c r="V2595" i="9"/>
  <c r="AB2595" i="9"/>
  <c r="AC2595" i="9"/>
  <c r="AD2595" i="9"/>
  <c r="AE2595" i="9"/>
  <c r="R2596" i="9"/>
  <c r="S2596" i="9" s="1"/>
  <c r="T2596" i="9"/>
  <c r="U2596" i="9"/>
  <c r="V2596" i="9"/>
  <c r="AB2596" i="9"/>
  <c r="AC2596" i="9"/>
  <c r="AD2596" i="9"/>
  <c r="AE2596" i="9"/>
  <c r="R2597" i="9"/>
  <c r="S2597" i="9" s="1"/>
  <c r="T2597" i="9"/>
  <c r="U2597" i="9"/>
  <c r="V2597" i="9"/>
  <c r="AB2597" i="9"/>
  <c r="AC2597" i="9"/>
  <c r="AD2597" i="9"/>
  <c r="AE2597" i="9"/>
  <c r="R2598" i="9"/>
  <c r="S2598" i="9" s="1"/>
  <c r="T2598" i="9"/>
  <c r="U2598" i="9"/>
  <c r="V2598" i="9"/>
  <c r="AB2598" i="9"/>
  <c r="AC2598" i="9"/>
  <c r="AD2598" i="9"/>
  <c r="AE2598" i="9"/>
  <c r="R2599" i="9"/>
  <c r="S2599" i="9" s="1"/>
  <c r="T2599" i="9"/>
  <c r="U2599" i="9"/>
  <c r="V2599" i="9"/>
  <c r="AB2599" i="9"/>
  <c r="AC2599" i="9"/>
  <c r="AD2599" i="9"/>
  <c r="AE2599" i="9"/>
  <c r="R2600" i="9"/>
  <c r="S2600" i="9" s="1"/>
  <c r="T2600" i="9"/>
  <c r="U2600" i="9"/>
  <c r="V2600" i="9"/>
  <c r="AB2600" i="9"/>
  <c r="AC2600" i="9"/>
  <c r="AD2600" i="9"/>
  <c r="AE2600" i="9"/>
  <c r="R2601" i="9"/>
  <c r="S2601" i="9" s="1"/>
  <c r="T2601" i="9"/>
  <c r="U2601" i="9"/>
  <c r="V2601" i="9"/>
  <c r="AB2601" i="9"/>
  <c r="AC2601" i="9"/>
  <c r="AD2601" i="9"/>
  <c r="AE2601" i="9"/>
  <c r="R2602" i="9"/>
  <c r="S2602" i="9" s="1"/>
  <c r="T2602" i="9"/>
  <c r="U2602" i="9"/>
  <c r="V2602" i="9"/>
  <c r="AB2602" i="9"/>
  <c r="AC2602" i="9"/>
  <c r="AD2602" i="9"/>
  <c r="AE2602" i="9"/>
  <c r="R2603" i="9"/>
  <c r="S2603" i="9" s="1"/>
  <c r="T2603" i="9"/>
  <c r="U2603" i="9"/>
  <c r="V2603" i="9"/>
  <c r="AB2603" i="9"/>
  <c r="AC2603" i="9"/>
  <c r="AD2603" i="9"/>
  <c r="AE2603" i="9"/>
  <c r="R2604" i="9"/>
  <c r="S2604" i="9" s="1"/>
  <c r="T2604" i="9"/>
  <c r="U2604" i="9"/>
  <c r="V2604" i="9"/>
  <c r="AB2604" i="9"/>
  <c r="AC2604" i="9"/>
  <c r="AD2604" i="9"/>
  <c r="AE2604" i="9"/>
  <c r="R2605" i="9"/>
  <c r="S2605" i="9" s="1"/>
  <c r="T2605" i="9"/>
  <c r="U2605" i="9"/>
  <c r="V2605" i="9"/>
  <c r="AB2605" i="9"/>
  <c r="AC2605" i="9"/>
  <c r="AD2605" i="9"/>
  <c r="AE2605" i="9"/>
  <c r="R2606" i="9"/>
  <c r="S2606" i="9" s="1"/>
  <c r="T2606" i="9"/>
  <c r="U2606" i="9"/>
  <c r="V2606" i="9"/>
  <c r="AB2606" i="9"/>
  <c r="AC2606" i="9"/>
  <c r="AD2606" i="9"/>
  <c r="AE2606" i="9"/>
  <c r="R2607" i="9"/>
  <c r="S2607" i="9" s="1"/>
  <c r="T2607" i="9"/>
  <c r="U2607" i="9"/>
  <c r="V2607" i="9"/>
  <c r="AB2607" i="9"/>
  <c r="AC2607" i="9"/>
  <c r="AD2607" i="9"/>
  <c r="AE2607" i="9"/>
  <c r="R2608" i="9"/>
  <c r="S2608" i="9" s="1"/>
  <c r="T2608" i="9"/>
  <c r="U2608" i="9"/>
  <c r="V2608" i="9"/>
  <c r="AB2608" i="9"/>
  <c r="AC2608" i="9"/>
  <c r="AD2608" i="9"/>
  <c r="AE2608" i="9"/>
  <c r="R2609" i="9"/>
  <c r="S2609" i="9" s="1"/>
  <c r="T2609" i="9"/>
  <c r="U2609" i="9"/>
  <c r="V2609" i="9"/>
  <c r="AB2609" i="9"/>
  <c r="AC2609" i="9"/>
  <c r="AD2609" i="9"/>
  <c r="AE2609" i="9"/>
  <c r="R2610" i="9"/>
  <c r="S2610" i="9" s="1"/>
  <c r="T2610" i="9"/>
  <c r="U2610" i="9"/>
  <c r="V2610" i="9"/>
  <c r="AB2610" i="9"/>
  <c r="AC2610" i="9"/>
  <c r="AD2610" i="9"/>
  <c r="AE2610" i="9"/>
  <c r="R2611" i="9"/>
  <c r="S2611" i="9" s="1"/>
  <c r="T2611" i="9"/>
  <c r="U2611" i="9"/>
  <c r="V2611" i="9"/>
  <c r="AB2611" i="9"/>
  <c r="AC2611" i="9"/>
  <c r="AD2611" i="9"/>
  <c r="AE2611" i="9"/>
  <c r="R2612" i="9"/>
  <c r="S2612" i="9" s="1"/>
  <c r="T2612" i="9"/>
  <c r="U2612" i="9"/>
  <c r="V2612" i="9"/>
  <c r="AB2612" i="9"/>
  <c r="AC2612" i="9"/>
  <c r="AD2612" i="9"/>
  <c r="AE2612" i="9"/>
  <c r="R2613" i="9"/>
  <c r="S2613" i="9" s="1"/>
  <c r="T2613" i="9"/>
  <c r="U2613" i="9"/>
  <c r="V2613" i="9"/>
  <c r="AB2613" i="9"/>
  <c r="AC2613" i="9"/>
  <c r="AD2613" i="9"/>
  <c r="AE2613" i="9"/>
  <c r="R2614" i="9"/>
  <c r="S2614" i="9" s="1"/>
  <c r="T2614" i="9"/>
  <c r="U2614" i="9"/>
  <c r="V2614" i="9"/>
  <c r="AB2614" i="9"/>
  <c r="AC2614" i="9"/>
  <c r="AD2614" i="9"/>
  <c r="AE2614" i="9"/>
  <c r="O2517" i="9"/>
  <c r="N2517" i="9" s="1"/>
  <c r="O2518" i="9"/>
  <c r="N2518" i="9" s="1"/>
  <c r="O2519" i="9"/>
  <c r="N2519" i="9" s="1"/>
  <c r="N2520" i="9"/>
  <c r="O2520" i="9"/>
  <c r="R2520" i="9" s="1"/>
  <c r="S2520" i="9" s="1"/>
  <c r="N2521" i="9"/>
  <c r="O2521" i="9"/>
  <c r="R2521" i="9" s="1"/>
  <c r="S2521" i="9" s="1"/>
  <c r="O2522" i="9"/>
  <c r="N2522" i="9" s="1"/>
  <c r="O2523" i="9"/>
  <c r="N2523" i="9" s="1"/>
  <c r="N2524" i="9"/>
  <c r="O2524" i="9"/>
  <c r="O2525" i="9"/>
  <c r="N2525" i="9" s="1"/>
  <c r="O2526" i="9"/>
  <c r="N2526" i="9" s="1"/>
  <c r="O2527" i="9"/>
  <c r="N2527" i="9" s="1"/>
  <c r="O2528" i="9"/>
  <c r="N2528" i="9" s="1"/>
  <c r="O2529" i="9"/>
  <c r="N2529" i="9" s="1"/>
  <c r="O2530" i="9"/>
  <c r="N2530" i="9" s="1"/>
  <c r="O2532" i="9"/>
  <c r="N2532" i="9" s="1"/>
  <c r="O2533" i="9"/>
  <c r="N2533" i="9" s="1"/>
  <c r="O2534" i="9"/>
  <c r="N2534" i="9" s="1"/>
  <c r="O2535" i="9"/>
  <c r="N2535" i="9" s="1"/>
  <c r="O2536" i="9"/>
  <c r="N2536" i="9" s="1"/>
  <c r="O2537" i="9"/>
  <c r="N2537" i="9" s="1"/>
  <c r="O2538" i="9"/>
  <c r="N2538" i="9" s="1"/>
  <c r="O2539" i="9"/>
  <c r="N2539" i="9" s="1"/>
  <c r="O2540" i="9"/>
  <c r="N2540" i="9" s="1"/>
  <c r="O2531" i="9"/>
  <c r="N2531" i="9" s="1"/>
  <c r="O2541" i="9"/>
  <c r="N2541" i="9" s="1"/>
  <c r="O2542" i="9"/>
  <c r="N2542" i="9" s="1"/>
  <c r="O2543" i="9"/>
  <c r="N2543" i="9" s="1"/>
  <c r="N2544" i="9"/>
  <c r="O2544" i="9"/>
  <c r="O2547" i="9"/>
  <c r="N2547" i="9" s="1"/>
  <c r="N2548" i="9"/>
  <c r="O2548" i="9"/>
  <c r="R2548" i="9" s="1"/>
  <c r="S2548" i="9" s="1"/>
  <c r="O2549" i="9"/>
  <c r="N2549" i="9" s="1"/>
  <c r="O2550" i="9"/>
  <c r="N2550" i="9" s="1"/>
  <c r="O2551" i="9"/>
  <c r="N2551" i="9" s="1"/>
  <c r="O2552" i="9"/>
  <c r="N2552" i="9" s="1"/>
  <c r="O2553" i="9"/>
  <c r="N2553" i="9" s="1"/>
  <c r="O2554" i="9"/>
  <c r="N2554" i="9" s="1"/>
  <c r="O2545" i="9"/>
  <c r="N2545" i="9" s="1"/>
  <c r="O2555" i="9"/>
  <c r="N2555" i="9" s="1"/>
  <c r="O2556" i="9"/>
  <c r="N2556" i="9" s="1"/>
  <c r="O2557" i="9"/>
  <c r="N2557" i="9" s="1"/>
  <c r="O2546" i="9"/>
  <c r="N2546" i="9" s="1"/>
  <c r="N2558" i="9"/>
  <c r="O2558" i="9"/>
  <c r="O2560" i="9"/>
  <c r="N2560" i="9" s="1"/>
  <c r="O2561" i="9"/>
  <c r="N2561" i="9" s="1"/>
  <c r="O2562" i="9"/>
  <c r="N2562" i="9" s="1"/>
  <c r="O2563" i="9"/>
  <c r="N2563" i="9" s="1"/>
  <c r="O2564" i="9"/>
  <c r="N2564" i="9" s="1"/>
  <c r="O2565" i="9"/>
  <c r="N2565" i="9" s="1"/>
  <c r="N2566" i="9"/>
  <c r="O2566" i="9"/>
  <c r="R2566" i="9" s="1"/>
  <c r="S2566" i="9" s="1"/>
  <c r="O2567" i="9"/>
  <c r="N2567" i="9" s="1"/>
  <c r="O2568" i="9"/>
  <c r="N2568" i="9" s="1"/>
  <c r="O2569" i="9"/>
  <c r="N2569" i="9" s="1"/>
  <c r="O2559" i="9"/>
  <c r="N2559" i="9" s="1"/>
  <c r="O2570" i="9"/>
  <c r="N2570" i="9" s="1"/>
  <c r="O2571" i="9"/>
  <c r="N2571" i="9" s="1"/>
  <c r="N2572" i="9"/>
  <c r="O2572" i="9"/>
  <c r="O2573" i="9"/>
  <c r="N2573" i="9" s="1"/>
  <c r="O2574" i="9"/>
  <c r="N2574" i="9" s="1"/>
  <c r="O2575" i="9"/>
  <c r="N2575" i="9" s="1"/>
  <c r="O2576" i="9"/>
  <c r="N2576" i="9" s="1"/>
  <c r="O2577" i="9"/>
  <c r="N2577" i="9" s="1"/>
  <c r="O2578" i="9"/>
  <c r="N2578" i="9" s="1"/>
  <c r="O2579" i="9"/>
  <c r="N2579" i="9" s="1"/>
  <c r="O2580" i="9"/>
  <c r="N2580" i="9" s="1"/>
  <c r="O2581" i="9"/>
  <c r="N2581" i="9" s="1"/>
  <c r="O2582" i="9"/>
  <c r="N2582" i="9" s="1"/>
  <c r="N2583" i="9"/>
  <c r="O2583" i="9"/>
  <c r="R2583" i="9" s="1"/>
  <c r="S2583" i="9" s="1"/>
  <c r="O2584" i="9"/>
  <c r="N2584" i="9" s="1"/>
  <c r="O2585" i="9"/>
  <c r="N2585" i="9" s="1"/>
  <c r="N2586" i="9"/>
  <c r="O2586" i="9"/>
  <c r="N2587" i="9"/>
  <c r="O2587" i="9"/>
  <c r="N2588" i="9"/>
  <c r="O2588" i="9"/>
  <c r="N2589" i="9"/>
  <c r="O2589" i="9"/>
  <c r="N2590" i="9"/>
  <c r="O2590" i="9"/>
  <c r="N2591" i="9"/>
  <c r="O2591" i="9"/>
  <c r="N2592" i="9"/>
  <c r="O2592" i="9"/>
  <c r="N2593" i="9"/>
  <c r="O2593" i="9"/>
  <c r="N2594" i="9"/>
  <c r="O2594" i="9"/>
  <c r="N2595" i="9"/>
  <c r="O2595" i="9"/>
  <c r="N2596" i="9"/>
  <c r="O2596" i="9"/>
  <c r="N2597" i="9"/>
  <c r="O2597" i="9"/>
  <c r="N2598" i="9"/>
  <c r="O2598" i="9"/>
  <c r="N2599" i="9"/>
  <c r="O2599" i="9"/>
  <c r="N2600" i="9"/>
  <c r="O2600" i="9"/>
  <c r="N2601" i="9"/>
  <c r="O2601" i="9"/>
  <c r="N2602" i="9"/>
  <c r="O2602" i="9"/>
  <c r="N2603" i="9"/>
  <c r="O2603" i="9"/>
  <c r="N2604" i="9"/>
  <c r="O2604" i="9"/>
  <c r="N2605" i="9"/>
  <c r="O2605" i="9"/>
  <c r="N2606" i="9"/>
  <c r="O2606" i="9"/>
  <c r="N2607" i="9"/>
  <c r="O2607" i="9"/>
  <c r="N2608" i="9"/>
  <c r="O2608" i="9"/>
  <c r="N2609" i="9"/>
  <c r="O2609" i="9"/>
  <c r="N2610" i="9"/>
  <c r="O2610" i="9"/>
  <c r="N2611" i="9"/>
  <c r="O2611" i="9"/>
  <c r="N2612" i="9"/>
  <c r="O2612" i="9"/>
  <c r="N2613" i="9"/>
  <c r="O2613" i="9"/>
  <c r="N2614" i="9"/>
  <c r="O2614" i="9"/>
  <c r="A2517" i="9"/>
  <c r="A2518" i="9"/>
  <c r="A2519" i="9"/>
  <c r="A2520" i="9"/>
  <c r="A2521" i="9"/>
  <c r="A2522" i="9"/>
  <c r="A2523" i="9"/>
  <c r="A2524" i="9"/>
  <c r="A2525" i="9"/>
  <c r="A2526" i="9"/>
  <c r="A2527" i="9"/>
  <c r="A2528" i="9"/>
  <c r="A2529" i="9"/>
  <c r="A2530" i="9"/>
  <c r="A2532" i="9"/>
  <c r="A2533" i="9"/>
  <c r="A2534" i="9"/>
  <c r="A2535" i="9"/>
  <c r="A2536" i="9"/>
  <c r="A2537" i="9"/>
  <c r="A2538" i="9"/>
  <c r="A2539" i="9"/>
  <c r="A2540" i="9"/>
  <c r="A2531" i="9"/>
  <c r="A2541" i="9"/>
  <c r="A2542" i="9"/>
  <c r="A2543" i="9"/>
  <c r="A2544" i="9"/>
  <c r="A2547" i="9"/>
  <c r="A2548" i="9"/>
  <c r="A2549" i="9"/>
  <c r="A2550" i="9"/>
  <c r="A2551" i="9"/>
  <c r="A2552" i="9"/>
  <c r="A2553" i="9"/>
  <c r="A2554" i="9"/>
  <c r="A2545" i="9"/>
  <c r="A2555" i="9"/>
  <c r="A2556" i="9"/>
  <c r="A2557" i="9"/>
  <c r="A2546" i="9"/>
  <c r="A2558" i="9"/>
  <c r="A2560" i="9"/>
  <c r="A2561" i="9"/>
  <c r="A2562" i="9"/>
  <c r="A2563" i="9"/>
  <c r="A2564" i="9"/>
  <c r="A2565" i="9"/>
  <c r="A2566" i="9"/>
  <c r="A2567" i="9"/>
  <c r="A2568" i="9"/>
  <c r="A2569" i="9"/>
  <c r="A2559" i="9"/>
  <c r="A2570" i="9"/>
  <c r="A2571" i="9"/>
  <c r="A2572" i="9"/>
  <c r="A2573" i="9"/>
  <c r="A2574" i="9"/>
  <c r="A2575" i="9"/>
  <c r="A2576" i="9"/>
  <c r="A2577" i="9"/>
  <c r="A2578" i="9"/>
  <c r="A2579" i="9"/>
  <c r="A2580" i="9"/>
  <c r="A2581" i="9"/>
  <c r="A2582" i="9"/>
  <c r="A2583" i="9"/>
  <c r="A2584" i="9"/>
  <c r="A2585" i="9"/>
  <c r="A2586" i="9"/>
  <c r="A2587" i="9"/>
  <c r="A2588" i="9"/>
  <c r="A2589" i="9"/>
  <c r="A2590" i="9"/>
  <c r="A2591" i="9"/>
  <c r="A2592" i="9"/>
  <c r="A2593" i="9"/>
  <c r="A2594" i="9"/>
  <c r="A2595" i="9"/>
  <c r="A2596" i="9"/>
  <c r="A2597" i="9"/>
  <c r="A2598" i="9"/>
  <c r="A2599" i="9"/>
  <c r="A2600" i="9"/>
  <c r="A2601" i="9"/>
  <c r="A2602" i="9"/>
  <c r="A2603" i="9"/>
  <c r="A2604" i="9"/>
  <c r="A2605" i="9"/>
  <c r="A2606" i="9"/>
  <c r="A2607" i="9"/>
  <c r="A2608" i="9"/>
  <c r="A2609" i="9"/>
  <c r="A2610" i="9"/>
  <c r="A2611" i="9"/>
  <c r="A2612" i="9"/>
  <c r="A2613" i="9"/>
  <c r="A2614" i="9"/>
  <c r="U2" i="9" l="1"/>
  <c r="U3" i="9"/>
  <c r="U4" i="9"/>
  <c r="U5" i="9"/>
  <c r="U6" i="9"/>
  <c r="U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U50" i="9"/>
  <c r="U51" i="9"/>
  <c r="U52" i="9"/>
  <c r="U53" i="9"/>
  <c r="U54" i="9"/>
  <c r="U55" i="9"/>
  <c r="U56" i="9"/>
  <c r="U57" i="9"/>
  <c r="U58" i="9"/>
  <c r="U59" i="9"/>
  <c r="U60" i="9"/>
  <c r="U61" i="9"/>
  <c r="U92" i="9"/>
  <c r="U93" i="9"/>
  <c r="U94" i="9"/>
  <c r="U95" i="9"/>
  <c r="U96" i="9"/>
  <c r="U97" i="9"/>
  <c r="U98" i="9"/>
  <c r="U99" i="9"/>
  <c r="U100" i="9"/>
  <c r="U101" i="9"/>
  <c r="U102" i="9"/>
  <c r="U103" i="9"/>
  <c r="U104" i="9"/>
  <c r="U105" i="9"/>
  <c r="U106" i="9"/>
  <c r="U107" i="9"/>
  <c r="U108" i="9"/>
  <c r="U109" i="9"/>
  <c r="U110" i="9"/>
  <c r="U111" i="9"/>
  <c r="U112" i="9"/>
  <c r="U113" i="9"/>
  <c r="U114" i="9"/>
  <c r="U115" i="9"/>
  <c r="U116" i="9"/>
  <c r="U117" i="9"/>
  <c r="U118" i="9"/>
  <c r="U119" i="9"/>
  <c r="U120" i="9"/>
  <c r="U121" i="9"/>
  <c r="U122" i="9"/>
  <c r="U123" i="9"/>
  <c r="U124" i="9"/>
  <c r="U125" i="9"/>
  <c r="U126" i="9"/>
  <c r="U127" i="9"/>
  <c r="U128" i="9"/>
  <c r="U129" i="9"/>
  <c r="U130" i="9"/>
  <c r="U131" i="9"/>
  <c r="U132" i="9"/>
  <c r="U133" i="9"/>
  <c r="U134" i="9"/>
  <c r="U135" i="9"/>
  <c r="U136" i="9"/>
  <c r="U137" i="9"/>
  <c r="U138" i="9"/>
  <c r="U139" i="9"/>
  <c r="U140" i="9"/>
  <c r="U141" i="9"/>
  <c r="U142" i="9"/>
  <c r="U143" i="9"/>
  <c r="U144" i="9"/>
  <c r="U145" i="9"/>
  <c r="U146" i="9"/>
  <c r="U147" i="9"/>
  <c r="U148" i="9"/>
  <c r="U149" i="9"/>
  <c r="U150" i="9"/>
  <c r="U151" i="9"/>
  <c r="U152" i="9"/>
  <c r="U153" i="9"/>
  <c r="U154" i="9"/>
  <c r="U155" i="9"/>
  <c r="U156" i="9"/>
  <c r="U157" i="9"/>
  <c r="U158" i="9"/>
  <c r="U159" i="9"/>
  <c r="U160" i="9"/>
  <c r="U161" i="9"/>
  <c r="U162" i="9"/>
  <c r="U163" i="9"/>
  <c r="U164" i="9"/>
  <c r="U165" i="9"/>
  <c r="U166" i="9"/>
  <c r="U167" i="9"/>
  <c r="U168" i="9"/>
  <c r="U169" i="9"/>
  <c r="U170" i="9"/>
  <c r="U171" i="9"/>
  <c r="U172" i="9"/>
  <c r="U173" i="9"/>
  <c r="U174" i="9"/>
  <c r="U175" i="9"/>
  <c r="U176" i="9"/>
  <c r="U177" i="9"/>
  <c r="U178" i="9"/>
  <c r="U179" i="9"/>
  <c r="U180" i="9"/>
  <c r="U181" i="9"/>
  <c r="U182" i="9"/>
  <c r="U183" i="9"/>
  <c r="U184" i="9"/>
  <c r="U185" i="9"/>
  <c r="U186" i="9"/>
  <c r="U187" i="9"/>
  <c r="U188" i="9"/>
  <c r="U189" i="9"/>
  <c r="U190" i="9"/>
  <c r="U191" i="9"/>
  <c r="U192" i="9"/>
  <c r="U193" i="9"/>
  <c r="U194" i="9"/>
  <c r="U195" i="9"/>
  <c r="U196" i="9"/>
  <c r="U197" i="9"/>
  <c r="U198" i="9"/>
  <c r="U199" i="9"/>
  <c r="U200" i="9"/>
  <c r="U201" i="9"/>
  <c r="U202" i="9"/>
  <c r="U203" i="9"/>
  <c r="U204" i="9"/>
  <c r="U205" i="9"/>
  <c r="U206" i="9"/>
  <c r="U207" i="9"/>
  <c r="U208" i="9"/>
  <c r="U209" i="9"/>
  <c r="U210" i="9"/>
  <c r="U211" i="9"/>
  <c r="U272" i="9"/>
  <c r="U273" i="9"/>
  <c r="U274" i="9"/>
  <c r="U275" i="9"/>
  <c r="U276" i="9"/>
  <c r="U277" i="9"/>
  <c r="U278" i="9"/>
  <c r="U279" i="9"/>
  <c r="U280" i="9"/>
  <c r="U281" i="9"/>
  <c r="U282" i="9"/>
  <c r="U283" i="9"/>
  <c r="U284" i="9"/>
  <c r="U285" i="9"/>
  <c r="U286" i="9"/>
  <c r="U287" i="9"/>
  <c r="U288" i="9"/>
  <c r="U289" i="9"/>
  <c r="U290" i="9"/>
  <c r="U291" i="9"/>
  <c r="U292" i="9"/>
  <c r="U293" i="9"/>
  <c r="U294" i="9"/>
  <c r="U295" i="9"/>
  <c r="U296" i="9"/>
  <c r="U299" i="9"/>
  <c r="U297" i="9"/>
  <c r="U298" i="9"/>
  <c r="U300" i="9"/>
  <c r="U303" i="9"/>
  <c r="U301" i="9"/>
  <c r="U302" i="9"/>
  <c r="U304" i="9"/>
  <c r="U307" i="9"/>
  <c r="U305" i="9"/>
  <c r="U306" i="9"/>
  <c r="U308" i="9"/>
  <c r="U311" i="9"/>
  <c r="U309" i="9"/>
  <c r="U310" i="9"/>
  <c r="U312" i="9"/>
  <c r="U315" i="9"/>
  <c r="U313" i="9"/>
  <c r="U314" i="9"/>
  <c r="U316" i="9"/>
  <c r="U319" i="9"/>
  <c r="U317" i="9"/>
  <c r="U318" i="9"/>
  <c r="U320" i="9"/>
  <c r="U323" i="9"/>
  <c r="U321" i="9"/>
  <c r="U322" i="9"/>
  <c r="U324" i="9"/>
  <c r="U325" i="9"/>
  <c r="U327" i="9"/>
  <c r="U326" i="9"/>
  <c r="U328" i="9"/>
  <c r="U329" i="9"/>
  <c r="U331" i="9"/>
  <c r="U330" i="9"/>
  <c r="U332" i="9"/>
  <c r="U333" i="9"/>
  <c r="U335" i="9"/>
  <c r="U334" i="9"/>
  <c r="U336" i="9"/>
  <c r="U337" i="9"/>
  <c r="U339" i="9"/>
  <c r="U338" i="9"/>
  <c r="U340" i="9"/>
  <c r="U341" i="9"/>
  <c r="U343" i="9"/>
  <c r="U342" i="9"/>
  <c r="U344" i="9"/>
  <c r="U345" i="9"/>
  <c r="U347" i="9"/>
  <c r="U346" i="9"/>
  <c r="U348" i="9"/>
  <c r="U349" i="9"/>
  <c r="U351" i="9"/>
  <c r="U350" i="9"/>
  <c r="U392" i="9"/>
  <c r="U393" i="9"/>
  <c r="U394" i="9"/>
  <c r="U395" i="9"/>
  <c r="U396" i="9"/>
  <c r="U397" i="9"/>
  <c r="U398" i="9"/>
  <c r="U399" i="9"/>
  <c r="U400" i="9"/>
  <c r="U401" i="9"/>
  <c r="U402" i="9"/>
  <c r="U403" i="9"/>
  <c r="U404" i="9"/>
  <c r="U405" i="9"/>
  <c r="U406" i="9"/>
  <c r="U407" i="9"/>
  <c r="U408" i="9"/>
  <c r="U409" i="9"/>
  <c r="U410" i="9"/>
  <c r="U411" i="9"/>
  <c r="U412" i="9"/>
  <c r="U413" i="9"/>
  <c r="U414" i="9"/>
  <c r="U415" i="9"/>
  <c r="U416" i="9"/>
  <c r="U417" i="9"/>
  <c r="U418" i="9"/>
  <c r="U419" i="9"/>
  <c r="U420" i="9"/>
  <c r="U421" i="9"/>
  <c r="U422" i="9"/>
  <c r="U423" i="9"/>
  <c r="U424" i="9"/>
  <c r="U425" i="9"/>
  <c r="U426" i="9"/>
  <c r="U427" i="9"/>
  <c r="U428" i="9"/>
  <c r="U429" i="9"/>
  <c r="U430" i="9"/>
  <c r="U431" i="9"/>
  <c r="U432" i="9"/>
  <c r="U433" i="9"/>
  <c r="U434" i="9"/>
  <c r="U435" i="9"/>
  <c r="U436" i="9"/>
  <c r="U437" i="9"/>
  <c r="U438" i="9"/>
  <c r="U439" i="9"/>
  <c r="U440" i="9"/>
  <c r="U441" i="9"/>
  <c r="U442" i="9"/>
  <c r="U443" i="9"/>
  <c r="U444" i="9"/>
  <c r="U445" i="9"/>
  <c r="U446" i="9"/>
  <c r="U447" i="9"/>
  <c r="U448" i="9"/>
  <c r="U449" i="9"/>
  <c r="U450" i="9"/>
  <c r="U451" i="9"/>
  <c r="U452" i="9"/>
  <c r="U453" i="9"/>
  <c r="U454" i="9"/>
  <c r="U455" i="9"/>
  <c r="U456" i="9"/>
  <c r="U457" i="9"/>
  <c r="U458" i="9"/>
  <c r="U459" i="9"/>
  <c r="U460" i="9"/>
  <c r="U461" i="9"/>
  <c r="U462" i="9"/>
  <c r="U463" i="9"/>
  <c r="U464" i="9"/>
  <c r="U465" i="9"/>
  <c r="U466" i="9"/>
  <c r="U467" i="9"/>
  <c r="U468" i="9"/>
  <c r="U469" i="9"/>
  <c r="U470" i="9"/>
  <c r="U471" i="9"/>
  <c r="U472" i="9"/>
  <c r="U473" i="9"/>
  <c r="U474" i="9"/>
  <c r="U475" i="9"/>
  <c r="U476" i="9"/>
  <c r="U477" i="9"/>
  <c r="U478" i="9"/>
  <c r="U479" i="9"/>
  <c r="U480" i="9"/>
  <c r="U481" i="9"/>
  <c r="U482" i="9"/>
  <c r="U483" i="9"/>
  <c r="U484" i="9"/>
  <c r="U485" i="9"/>
  <c r="U486" i="9"/>
  <c r="U487" i="9"/>
  <c r="U488" i="9"/>
  <c r="U489" i="9"/>
  <c r="U490" i="9"/>
  <c r="U491" i="9"/>
  <c r="U492" i="9"/>
  <c r="U493" i="9"/>
  <c r="U494" i="9"/>
  <c r="U495" i="9"/>
  <c r="U496" i="9"/>
  <c r="U497" i="9"/>
  <c r="U498" i="9"/>
  <c r="U499" i="9"/>
  <c r="U500" i="9"/>
  <c r="U501" i="9"/>
  <c r="U502" i="9"/>
  <c r="U503" i="9"/>
  <c r="U504" i="9"/>
  <c r="U505" i="9"/>
  <c r="U506" i="9"/>
  <c r="U507" i="9"/>
  <c r="U508" i="9"/>
  <c r="U509" i="9"/>
  <c r="U510" i="9"/>
  <c r="U511" i="9"/>
  <c r="U512" i="9"/>
  <c r="U513" i="9"/>
  <c r="U514" i="9"/>
  <c r="U515" i="9"/>
  <c r="U516" i="9"/>
  <c r="U517" i="9"/>
  <c r="U518" i="9"/>
  <c r="U519" i="9"/>
  <c r="U520" i="9"/>
  <c r="U521" i="9"/>
  <c r="U522" i="9"/>
  <c r="U523" i="9"/>
  <c r="U524" i="9"/>
  <c r="U525" i="9"/>
  <c r="U526" i="9"/>
  <c r="U527" i="9"/>
  <c r="U528" i="9"/>
  <c r="U529" i="9"/>
  <c r="U530" i="9"/>
  <c r="U531" i="9"/>
  <c r="U532" i="9"/>
  <c r="U533" i="9"/>
  <c r="U534" i="9"/>
  <c r="U535" i="9"/>
  <c r="U536" i="9"/>
  <c r="U537" i="9"/>
  <c r="U538" i="9"/>
  <c r="U539" i="9"/>
  <c r="U540" i="9"/>
  <c r="U541" i="9"/>
  <c r="U542" i="9"/>
  <c r="U543" i="9"/>
  <c r="U544" i="9"/>
  <c r="U545" i="9"/>
  <c r="U546" i="9"/>
  <c r="U547" i="9"/>
  <c r="U548" i="9"/>
  <c r="U549" i="9"/>
  <c r="U550" i="9"/>
  <c r="U551" i="9"/>
  <c r="U552" i="9"/>
  <c r="U553" i="9"/>
  <c r="U554" i="9"/>
  <c r="U555" i="9"/>
  <c r="U556" i="9"/>
  <c r="U557" i="9"/>
  <c r="U558" i="9"/>
  <c r="U559" i="9"/>
  <c r="U560" i="9"/>
  <c r="U561" i="9"/>
  <c r="U562" i="9"/>
  <c r="U563" i="9"/>
  <c r="U564" i="9"/>
  <c r="U565" i="9"/>
  <c r="U566" i="9"/>
  <c r="U567" i="9"/>
  <c r="U568" i="9"/>
  <c r="U569" i="9"/>
  <c r="U570" i="9"/>
  <c r="U571" i="9"/>
  <c r="U572" i="9"/>
  <c r="U573" i="9"/>
  <c r="U574" i="9"/>
  <c r="U575" i="9"/>
  <c r="U576" i="9"/>
  <c r="U577" i="9"/>
  <c r="U578" i="9"/>
  <c r="U579" i="9"/>
  <c r="U580" i="9"/>
  <c r="U581" i="9"/>
  <c r="U582" i="9"/>
  <c r="U583" i="9"/>
  <c r="U584" i="9"/>
  <c r="U585" i="9"/>
  <c r="U586" i="9"/>
  <c r="U587" i="9"/>
  <c r="U588" i="9"/>
  <c r="U589" i="9"/>
  <c r="U590" i="9"/>
  <c r="U591" i="9"/>
  <c r="U592" i="9"/>
  <c r="U593" i="9"/>
  <c r="U594" i="9"/>
  <c r="U595" i="9"/>
  <c r="U596" i="9"/>
  <c r="U597" i="9"/>
  <c r="U598" i="9"/>
  <c r="U599" i="9"/>
  <c r="U600" i="9"/>
  <c r="U601" i="9"/>
  <c r="U602" i="9"/>
  <c r="U603" i="9"/>
  <c r="U604" i="9"/>
  <c r="U605" i="9"/>
  <c r="U606" i="9"/>
  <c r="U607" i="9"/>
  <c r="U608" i="9"/>
  <c r="U609" i="9"/>
  <c r="U610" i="9"/>
  <c r="U611" i="9"/>
  <c r="U790" i="9"/>
  <c r="U791" i="9"/>
  <c r="U792" i="9"/>
  <c r="U793" i="9"/>
  <c r="U794" i="9"/>
  <c r="U795" i="9"/>
  <c r="U796" i="9"/>
  <c r="U797" i="9"/>
  <c r="U798" i="9"/>
  <c r="U799" i="9"/>
  <c r="U800" i="9"/>
  <c r="U801" i="9"/>
  <c r="U802" i="9"/>
  <c r="U803" i="9"/>
  <c r="U804" i="9"/>
  <c r="U805" i="9"/>
  <c r="U806" i="9"/>
  <c r="U807" i="9"/>
  <c r="U808" i="9"/>
  <c r="U809" i="9"/>
  <c r="U810" i="9"/>
  <c r="U811" i="9"/>
  <c r="U812" i="9"/>
  <c r="U813" i="9"/>
  <c r="U814" i="9"/>
  <c r="U815" i="9"/>
  <c r="U816" i="9"/>
  <c r="U817" i="9"/>
  <c r="U818" i="9"/>
  <c r="U819" i="9"/>
  <c r="U820" i="9"/>
  <c r="U821" i="9"/>
  <c r="U822" i="9"/>
  <c r="U823" i="9"/>
  <c r="U824" i="9"/>
  <c r="U825" i="9"/>
  <c r="U826" i="9"/>
  <c r="U827" i="9"/>
  <c r="U828" i="9"/>
  <c r="U829" i="9"/>
  <c r="U830" i="9"/>
  <c r="U831" i="9"/>
  <c r="U832" i="9"/>
  <c r="U833" i="9"/>
  <c r="U834" i="9"/>
  <c r="U835" i="9"/>
  <c r="U836" i="9"/>
  <c r="U837" i="9"/>
  <c r="U838" i="9"/>
  <c r="U839" i="9"/>
  <c r="U840" i="9"/>
  <c r="U841" i="9"/>
  <c r="U842" i="9"/>
  <c r="U843" i="9"/>
  <c r="U844" i="9"/>
  <c r="U845" i="9"/>
  <c r="U846" i="9"/>
  <c r="U847" i="9"/>
  <c r="U848" i="9"/>
  <c r="U849" i="9"/>
  <c r="U880" i="9"/>
  <c r="U881" i="9"/>
  <c r="U882" i="9"/>
  <c r="U883" i="9"/>
  <c r="U884" i="9"/>
  <c r="U885" i="9"/>
  <c r="U886" i="9"/>
  <c r="U887" i="9"/>
  <c r="U888" i="9"/>
  <c r="U889" i="9"/>
  <c r="U890" i="9"/>
  <c r="U891" i="9"/>
  <c r="U892" i="9"/>
  <c r="U893" i="9"/>
  <c r="U894" i="9"/>
  <c r="U895" i="9"/>
  <c r="U896" i="9"/>
  <c r="U897" i="9"/>
  <c r="U898" i="9"/>
  <c r="U899" i="9"/>
  <c r="U900" i="9"/>
  <c r="U901" i="9"/>
  <c r="U902" i="9"/>
  <c r="U903" i="9"/>
  <c r="U904" i="9"/>
  <c r="U905" i="9"/>
  <c r="U906" i="9"/>
  <c r="U907" i="9"/>
  <c r="U908" i="9"/>
  <c r="U909" i="9"/>
  <c r="U910" i="9"/>
  <c r="U911" i="9"/>
  <c r="U912" i="9"/>
  <c r="U913" i="9"/>
  <c r="U914" i="9"/>
  <c r="U915" i="9"/>
  <c r="U916" i="9"/>
  <c r="U917" i="9"/>
  <c r="U918" i="9"/>
  <c r="U919" i="9"/>
  <c r="U920" i="9"/>
  <c r="U921" i="9"/>
  <c r="U922" i="9"/>
  <c r="U923" i="9"/>
  <c r="U924" i="9"/>
  <c r="U925" i="9"/>
  <c r="U926" i="9"/>
  <c r="U927" i="9"/>
  <c r="U928" i="9"/>
  <c r="U929" i="9"/>
  <c r="U930" i="9"/>
  <c r="U931" i="9"/>
  <c r="U932" i="9"/>
  <c r="U933" i="9"/>
  <c r="U934" i="9"/>
  <c r="U935" i="9"/>
  <c r="U936" i="9"/>
  <c r="U937" i="9"/>
  <c r="U938" i="9"/>
  <c r="U939" i="9"/>
  <c r="U940" i="9"/>
  <c r="U941" i="9"/>
  <c r="U942" i="9"/>
  <c r="U943" i="9"/>
  <c r="U944" i="9"/>
  <c r="U945" i="9"/>
  <c r="U946" i="9"/>
  <c r="U947" i="9"/>
  <c r="U948" i="9"/>
  <c r="U949" i="9"/>
  <c r="U950" i="9"/>
  <c r="U951" i="9"/>
  <c r="U952" i="9"/>
  <c r="U953" i="9"/>
  <c r="U954" i="9"/>
  <c r="U955" i="9"/>
  <c r="U956" i="9"/>
  <c r="U957" i="9"/>
  <c r="U958" i="9"/>
  <c r="U959" i="9"/>
  <c r="U960" i="9"/>
  <c r="U961" i="9"/>
  <c r="U962" i="9"/>
  <c r="U963" i="9"/>
  <c r="U964" i="9"/>
  <c r="U965" i="9"/>
  <c r="U966" i="9"/>
  <c r="U967" i="9"/>
  <c r="U968" i="9"/>
  <c r="U969" i="9"/>
  <c r="U970" i="9"/>
  <c r="U971" i="9"/>
  <c r="U972" i="9"/>
  <c r="U973" i="9"/>
  <c r="U974" i="9"/>
  <c r="U975" i="9"/>
  <c r="U976" i="9"/>
  <c r="U977" i="9"/>
  <c r="U978" i="9"/>
  <c r="U979" i="9"/>
  <c r="U980" i="9"/>
  <c r="U981" i="9"/>
  <c r="U982" i="9"/>
  <c r="U983" i="9"/>
  <c r="U984" i="9"/>
  <c r="U985" i="9"/>
  <c r="U986" i="9"/>
  <c r="U987" i="9"/>
  <c r="U988" i="9"/>
  <c r="U989" i="9"/>
  <c r="U990" i="9"/>
  <c r="U991" i="9"/>
  <c r="U992" i="9"/>
  <c r="U993" i="9"/>
  <c r="U994" i="9"/>
  <c r="U995" i="9"/>
  <c r="U996" i="9"/>
  <c r="U997" i="9"/>
  <c r="U998" i="9"/>
  <c r="U999" i="9"/>
  <c r="U1000" i="9"/>
  <c r="U1001" i="9"/>
  <c r="U1002" i="9"/>
  <c r="U1003" i="9"/>
  <c r="U1004" i="9"/>
  <c r="U1005" i="9"/>
  <c r="U1006" i="9"/>
  <c r="U1007" i="9"/>
  <c r="U1008" i="9"/>
  <c r="U1009" i="9"/>
  <c r="U1010" i="9"/>
  <c r="U1011" i="9"/>
  <c r="U1012" i="9"/>
  <c r="U1013" i="9"/>
  <c r="U1014" i="9"/>
  <c r="U1015" i="9"/>
  <c r="U1016" i="9"/>
  <c r="U1017" i="9"/>
  <c r="U1018" i="9"/>
  <c r="U1019" i="9"/>
  <c r="U1020" i="9"/>
  <c r="U1021" i="9"/>
  <c r="U1022" i="9"/>
  <c r="U1023" i="9"/>
  <c r="U1024" i="9"/>
  <c r="U1025" i="9"/>
  <c r="U1026" i="9"/>
  <c r="U1027" i="9"/>
  <c r="U1028" i="9"/>
  <c r="U1029" i="9"/>
  <c r="U1030" i="9"/>
  <c r="U1031" i="9"/>
  <c r="U1032" i="9"/>
  <c r="U1033" i="9"/>
  <c r="U1034" i="9"/>
  <c r="U1035" i="9"/>
  <c r="U1036" i="9"/>
  <c r="U1037" i="9"/>
  <c r="U1038" i="9"/>
  <c r="U1039" i="9"/>
  <c r="U1040" i="9"/>
  <c r="U1041" i="9"/>
  <c r="U1042" i="9"/>
  <c r="U1043" i="9"/>
  <c r="U1044" i="9"/>
  <c r="U1045" i="9"/>
  <c r="U1046" i="9"/>
  <c r="U1047" i="9"/>
  <c r="U1048" i="9"/>
  <c r="U1049" i="9"/>
  <c r="U1050" i="9"/>
  <c r="U1051" i="9"/>
  <c r="U1052" i="9"/>
  <c r="U1053" i="9"/>
  <c r="U1054" i="9"/>
  <c r="U1055" i="9"/>
  <c r="U1056" i="9"/>
  <c r="U1057" i="9"/>
  <c r="U1058" i="9"/>
  <c r="U1059" i="9"/>
  <c r="U1060" i="9"/>
  <c r="U1061" i="9"/>
  <c r="U1062" i="9"/>
  <c r="U1063" i="9"/>
  <c r="U1064" i="9"/>
  <c r="U1065" i="9"/>
  <c r="U1066" i="9"/>
  <c r="U1067" i="9"/>
  <c r="U1068" i="9"/>
  <c r="U1069" i="9"/>
  <c r="U1070" i="9"/>
  <c r="U1071" i="9"/>
  <c r="U1072" i="9"/>
  <c r="U1073" i="9"/>
  <c r="U1074" i="9"/>
  <c r="U1075" i="9"/>
  <c r="U1076" i="9"/>
  <c r="U1077" i="9"/>
  <c r="U1078" i="9"/>
  <c r="U1079" i="9"/>
  <c r="U1080" i="9"/>
  <c r="U1081" i="9"/>
  <c r="U1082" i="9"/>
  <c r="U1083" i="9"/>
  <c r="U1084" i="9"/>
  <c r="U1085" i="9"/>
  <c r="U1086" i="9"/>
  <c r="U1087" i="9"/>
  <c r="U1088" i="9"/>
  <c r="U1089" i="9"/>
  <c r="U1090" i="9"/>
  <c r="U1091" i="9"/>
  <c r="U1092" i="9"/>
  <c r="U1093" i="9"/>
  <c r="U1094" i="9"/>
  <c r="U1095" i="9"/>
  <c r="U1096" i="9"/>
  <c r="U1097" i="9"/>
  <c r="U1098" i="9"/>
  <c r="U1099" i="9"/>
  <c r="U1100" i="9"/>
  <c r="U1101" i="9"/>
  <c r="U1102" i="9"/>
  <c r="U1103" i="9"/>
  <c r="U1104" i="9"/>
  <c r="U1105" i="9"/>
  <c r="U1106" i="9"/>
  <c r="U1107" i="9"/>
  <c r="U1108" i="9"/>
  <c r="U1109" i="9"/>
  <c r="U1110" i="9"/>
  <c r="U1111" i="9"/>
  <c r="U1112" i="9"/>
  <c r="U1113" i="9"/>
  <c r="U1114" i="9"/>
  <c r="U1115" i="9"/>
  <c r="U1116" i="9"/>
  <c r="U1117" i="9"/>
  <c r="U1118" i="9"/>
  <c r="U1119" i="9"/>
  <c r="U1120" i="9"/>
  <c r="U1121" i="9"/>
  <c r="U1122" i="9"/>
  <c r="U1123" i="9"/>
  <c r="U1124" i="9"/>
  <c r="U1125" i="9"/>
  <c r="U1126" i="9"/>
  <c r="U1127" i="9"/>
  <c r="U1128" i="9"/>
  <c r="U1129" i="9"/>
  <c r="U1130" i="9"/>
  <c r="U1131" i="9"/>
  <c r="U1132" i="9"/>
  <c r="U1133" i="9"/>
  <c r="U1134" i="9"/>
  <c r="U1135" i="9"/>
  <c r="U1136" i="9"/>
  <c r="U1137" i="9"/>
  <c r="U1138" i="9"/>
  <c r="U1139" i="9"/>
  <c r="U1140" i="9"/>
  <c r="U1141" i="9"/>
  <c r="U1142" i="9"/>
  <c r="U1143" i="9"/>
  <c r="U1144" i="9"/>
  <c r="U1145" i="9"/>
  <c r="U1146" i="9"/>
  <c r="U1147" i="9"/>
  <c r="U1148" i="9"/>
  <c r="U1149" i="9"/>
  <c r="U1150" i="9"/>
  <c r="U1151" i="9"/>
  <c r="U1152" i="9"/>
  <c r="U1153" i="9"/>
  <c r="U1154" i="9"/>
  <c r="U1155" i="9"/>
  <c r="U1156" i="9"/>
  <c r="U1157" i="9"/>
  <c r="U1158" i="9"/>
  <c r="U1159" i="9"/>
  <c r="U1160" i="9"/>
  <c r="U1161" i="9"/>
  <c r="U1162" i="9"/>
  <c r="U1163" i="9"/>
  <c r="U1164" i="9"/>
  <c r="U1165" i="9"/>
  <c r="U1166" i="9"/>
  <c r="U1167" i="9"/>
  <c r="U1168" i="9"/>
  <c r="U1169" i="9"/>
  <c r="U1170" i="9"/>
  <c r="U1171" i="9"/>
  <c r="U1172" i="9"/>
  <c r="U1173" i="9"/>
  <c r="U1174" i="9"/>
  <c r="U1175" i="9"/>
  <c r="U1176" i="9"/>
  <c r="U1177" i="9"/>
  <c r="U1178" i="9"/>
  <c r="U1179" i="9"/>
  <c r="U1180" i="9"/>
  <c r="U1181" i="9"/>
  <c r="U1182" i="9"/>
  <c r="U1183" i="9"/>
  <c r="U1184" i="9"/>
  <c r="U1185" i="9"/>
  <c r="U1186" i="9"/>
  <c r="U1187" i="9"/>
  <c r="U1188" i="9"/>
  <c r="U1189" i="9"/>
  <c r="U1190" i="9"/>
  <c r="U1191" i="9"/>
  <c r="U1192" i="9"/>
  <c r="U1193" i="9"/>
  <c r="U1194" i="9"/>
  <c r="U1195" i="9"/>
  <c r="U1196" i="9"/>
  <c r="U1197" i="9"/>
  <c r="U1198" i="9"/>
  <c r="U1199" i="9"/>
  <c r="U1200" i="9"/>
  <c r="U1201" i="9"/>
  <c r="U1202" i="9"/>
  <c r="U1203" i="9"/>
  <c r="U1204" i="9"/>
  <c r="U1205" i="9"/>
  <c r="U1206" i="9"/>
  <c r="U1207" i="9"/>
  <c r="U1208" i="9"/>
  <c r="U1209" i="9"/>
  <c r="U1210" i="9"/>
  <c r="U1211" i="9"/>
  <c r="U1212" i="9"/>
  <c r="U1213" i="9"/>
  <c r="U1214" i="9"/>
  <c r="U1215" i="9"/>
  <c r="U1216" i="9"/>
  <c r="U1217" i="9"/>
  <c r="U1218" i="9"/>
  <c r="U1219" i="9"/>
  <c r="U1220" i="9"/>
  <c r="U1221" i="9"/>
  <c r="U1222" i="9"/>
  <c r="U1223" i="9"/>
  <c r="U1224" i="9"/>
  <c r="U1225" i="9"/>
  <c r="U1226" i="9"/>
  <c r="U1227" i="9"/>
  <c r="U1228" i="9"/>
  <c r="U1229" i="9"/>
  <c r="U1230" i="9"/>
  <c r="U1231" i="9"/>
  <c r="U1232" i="9"/>
  <c r="U1233" i="9"/>
  <c r="U1234" i="9"/>
  <c r="U1235" i="9"/>
  <c r="U1236" i="9"/>
  <c r="U1237" i="9"/>
  <c r="U1238" i="9"/>
  <c r="U1239" i="9"/>
  <c r="U1240" i="9"/>
  <c r="U1241" i="9"/>
  <c r="U1242" i="9"/>
  <c r="U1243" i="9"/>
  <c r="U1244" i="9"/>
  <c r="U1245" i="9"/>
  <c r="U1246" i="9"/>
  <c r="U1247" i="9"/>
  <c r="U1248" i="9"/>
  <c r="U1249" i="9"/>
  <c r="U1250" i="9"/>
  <c r="U1251" i="9"/>
  <c r="U1252" i="9"/>
  <c r="U1253" i="9"/>
  <c r="U1254" i="9"/>
  <c r="U1255" i="9"/>
  <c r="U1256" i="9"/>
  <c r="U1257" i="9"/>
  <c r="U1258" i="9"/>
  <c r="U1259" i="9"/>
  <c r="U1260" i="9"/>
  <c r="U1261" i="9"/>
  <c r="U1262" i="9"/>
  <c r="U1263" i="9"/>
  <c r="U1264" i="9"/>
  <c r="U1265" i="9"/>
  <c r="U1266" i="9"/>
  <c r="U1267" i="9"/>
  <c r="U1268" i="9"/>
  <c r="U1269" i="9"/>
  <c r="U1270" i="9"/>
  <c r="U1271" i="9"/>
  <c r="U1272" i="9"/>
  <c r="U1273" i="9"/>
  <c r="U1274" i="9"/>
  <c r="U1275" i="9"/>
  <c r="U1276" i="9"/>
  <c r="U1277" i="9"/>
  <c r="U1278" i="9"/>
  <c r="U1279" i="9"/>
  <c r="U1280" i="9"/>
  <c r="U1281" i="9"/>
  <c r="U1282" i="9"/>
  <c r="U1283" i="9"/>
  <c r="U1284" i="9"/>
  <c r="U1285" i="9"/>
  <c r="U1286" i="9"/>
  <c r="U1287" i="9"/>
  <c r="U1288" i="9"/>
  <c r="U1289" i="9"/>
  <c r="U1290" i="9"/>
  <c r="U1291" i="9"/>
  <c r="U1292" i="9"/>
  <c r="U1293" i="9"/>
  <c r="U1294" i="9"/>
  <c r="U1295" i="9"/>
  <c r="U1296" i="9"/>
  <c r="U1297" i="9"/>
  <c r="U1298" i="9"/>
  <c r="U1299" i="9"/>
  <c r="U1300" i="9"/>
  <c r="U1301" i="9"/>
  <c r="U1302" i="9"/>
  <c r="U1303" i="9"/>
  <c r="U1304" i="9"/>
  <c r="U1305" i="9"/>
  <c r="U1306" i="9"/>
  <c r="U1307" i="9"/>
  <c r="U1308" i="9"/>
  <c r="U1309" i="9"/>
  <c r="U1310" i="9"/>
  <c r="U1311" i="9"/>
  <c r="U1312" i="9"/>
  <c r="U1313" i="9"/>
  <c r="U1314" i="9"/>
  <c r="U1315" i="9"/>
  <c r="U1316" i="9"/>
  <c r="U1317" i="9"/>
  <c r="U1318" i="9"/>
  <c r="U1319" i="9"/>
  <c r="U1320" i="9"/>
  <c r="U1321" i="9"/>
  <c r="U1322" i="9"/>
  <c r="U1323" i="9"/>
  <c r="U1324" i="9"/>
  <c r="U1325" i="9"/>
  <c r="U1326" i="9"/>
  <c r="U1327" i="9"/>
  <c r="U1328" i="9"/>
  <c r="U1329" i="9"/>
  <c r="U1330" i="9"/>
  <c r="U1331" i="9"/>
  <c r="U1332" i="9"/>
  <c r="U1333" i="9"/>
  <c r="U1334" i="9"/>
  <c r="U1335" i="9"/>
  <c r="U1336" i="9"/>
  <c r="U1337" i="9"/>
  <c r="U1338" i="9"/>
  <c r="U1339" i="9"/>
  <c r="U1340" i="9"/>
  <c r="U1341" i="9"/>
  <c r="U1342" i="9"/>
  <c r="U1343" i="9"/>
  <c r="U1344" i="9"/>
  <c r="U1345" i="9"/>
  <c r="U1346" i="9"/>
  <c r="U1347" i="9"/>
  <c r="U1348" i="9"/>
  <c r="U1349" i="9"/>
  <c r="U1350" i="9"/>
  <c r="U1351" i="9"/>
  <c r="U1352" i="9"/>
  <c r="U1353" i="9"/>
  <c r="U1354" i="9"/>
  <c r="U1355" i="9"/>
  <c r="U1356" i="9"/>
  <c r="U1357" i="9"/>
  <c r="U1358" i="9"/>
  <c r="U1359" i="9"/>
  <c r="U1360" i="9"/>
  <c r="U1361" i="9"/>
  <c r="U1362" i="9"/>
  <c r="U1363" i="9"/>
  <c r="U1364" i="9"/>
  <c r="U1365" i="9"/>
  <c r="U1366" i="9"/>
  <c r="U1367" i="9"/>
  <c r="U1368" i="9"/>
  <c r="U1369" i="9"/>
  <c r="U1370" i="9"/>
  <c r="U1371" i="9"/>
  <c r="U1372" i="9"/>
  <c r="U1373" i="9"/>
  <c r="U1374" i="9"/>
  <c r="U1375" i="9"/>
  <c r="U1376" i="9"/>
  <c r="U1377" i="9"/>
  <c r="U1378" i="9"/>
  <c r="U1379" i="9"/>
  <c r="U1380" i="9"/>
  <c r="U1381" i="9"/>
  <c r="U1382" i="9"/>
  <c r="U1383" i="9"/>
  <c r="U1384" i="9"/>
  <c r="U1385" i="9"/>
  <c r="U1386" i="9"/>
  <c r="U1387" i="9"/>
  <c r="U1388" i="9"/>
  <c r="U1389" i="9"/>
  <c r="U1390" i="9"/>
  <c r="U1391" i="9"/>
  <c r="U1392" i="9"/>
  <c r="U1393" i="9"/>
  <c r="U1394" i="9"/>
  <c r="U1395" i="9"/>
  <c r="U1396" i="9"/>
  <c r="U1397" i="9"/>
  <c r="U1398" i="9"/>
  <c r="U1399" i="9"/>
  <c r="U1400" i="9"/>
  <c r="U1401" i="9"/>
  <c r="U1402" i="9"/>
  <c r="U1403" i="9"/>
  <c r="U1404" i="9"/>
  <c r="U1405" i="9"/>
  <c r="U1406" i="9"/>
  <c r="U1407" i="9"/>
  <c r="U1408" i="9"/>
  <c r="U1409" i="9"/>
  <c r="U1410" i="9"/>
  <c r="U1411" i="9"/>
  <c r="U1412" i="9"/>
  <c r="U1413" i="9"/>
  <c r="U1414" i="9"/>
  <c r="U1415" i="9"/>
  <c r="U1416" i="9"/>
  <c r="U1417" i="9"/>
  <c r="U1418" i="9"/>
  <c r="U1419" i="9"/>
  <c r="U1420" i="9"/>
  <c r="U1421" i="9"/>
  <c r="U1422" i="9"/>
  <c r="U1423" i="9"/>
  <c r="U1424" i="9"/>
  <c r="U1425" i="9"/>
  <c r="U1426" i="9"/>
  <c r="U1427" i="9"/>
  <c r="U1428" i="9"/>
  <c r="U1429" i="9"/>
  <c r="U1430" i="9"/>
  <c r="U1431" i="9"/>
  <c r="U1432" i="9"/>
  <c r="U1433" i="9"/>
  <c r="U1434" i="9"/>
  <c r="U1435" i="9"/>
  <c r="U1436" i="9"/>
  <c r="U1437" i="9"/>
  <c r="U1438" i="9"/>
  <c r="U1439" i="9"/>
  <c r="U1440" i="9"/>
  <c r="U1441" i="9"/>
  <c r="U1442" i="9"/>
  <c r="U1443" i="9"/>
  <c r="U1444" i="9"/>
  <c r="U1445" i="9"/>
  <c r="U1446" i="9"/>
  <c r="U1447" i="9"/>
  <c r="U1448" i="9"/>
  <c r="U1449" i="9"/>
  <c r="U1450" i="9"/>
  <c r="U1451" i="9"/>
  <c r="U1452" i="9"/>
  <c r="U1453" i="9"/>
  <c r="U1454" i="9"/>
  <c r="U1455" i="9"/>
  <c r="U1456" i="9"/>
  <c r="U1457" i="9"/>
  <c r="U1458" i="9"/>
  <c r="U1459" i="9"/>
  <c r="U1460" i="9"/>
  <c r="U1461" i="9"/>
  <c r="U1462" i="9"/>
  <c r="U1463" i="9"/>
  <c r="U1464" i="9"/>
  <c r="U1465" i="9"/>
  <c r="U1466" i="9"/>
  <c r="U1467" i="9"/>
  <c r="U1468" i="9"/>
  <c r="U1469" i="9"/>
  <c r="U1470" i="9"/>
  <c r="U1471" i="9"/>
  <c r="U1472" i="9"/>
  <c r="U1473" i="9"/>
  <c r="U1474" i="9"/>
  <c r="U1475" i="9"/>
  <c r="U1476" i="9"/>
  <c r="U1477" i="9"/>
  <c r="U1478" i="9"/>
  <c r="U1479" i="9"/>
  <c r="U1480" i="9"/>
  <c r="U1481" i="9"/>
  <c r="U1482" i="9"/>
  <c r="U1483" i="9"/>
  <c r="U1484" i="9"/>
  <c r="U1485" i="9"/>
  <c r="U1486" i="9"/>
  <c r="U1487" i="9"/>
  <c r="U1488" i="9"/>
  <c r="U1489" i="9"/>
  <c r="U1490" i="9"/>
  <c r="U1491" i="9"/>
  <c r="U1492" i="9"/>
  <c r="U1493" i="9"/>
  <c r="U1494" i="9"/>
  <c r="U1495" i="9"/>
  <c r="U1496" i="9"/>
  <c r="U1497" i="9"/>
  <c r="U1498" i="9"/>
  <c r="U1499" i="9"/>
  <c r="U1500" i="9"/>
  <c r="U1501" i="9"/>
  <c r="U1502" i="9"/>
  <c r="U1503" i="9"/>
  <c r="U1504" i="9"/>
  <c r="U1505" i="9"/>
  <c r="U1506" i="9"/>
  <c r="U1507" i="9"/>
  <c r="U1508" i="9"/>
  <c r="U1509" i="9"/>
  <c r="U1817" i="9"/>
  <c r="U1818" i="9"/>
  <c r="U1819" i="9"/>
  <c r="U1820" i="9"/>
  <c r="U1821" i="9"/>
  <c r="U1822" i="9"/>
  <c r="U1823" i="9"/>
  <c r="U1824" i="9"/>
  <c r="U1825" i="9"/>
  <c r="U1826" i="9"/>
  <c r="U1827" i="9"/>
  <c r="U1828" i="9"/>
  <c r="U1829" i="9"/>
  <c r="U1830" i="9"/>
  <c r="U1831" i="9"/>
  <c r="U1832" i="9"/>
  <c r="U1833" i="9"/>
  <c r="U1834" i="9"/>
  <c r="U1835" i="9"/>
  <c r="U1836" i="9"/>
  <c r="U1837" i="9"/>
  <c r="U1838" i="9"/>
  <c r="U1839" i="9"/>
  <c r="U1840" i="9"/>
  <c r="U1841" i="9"/>
  <c r="U1842" i="9"/>
  <c r="U1843" i="9"/>
  <c r="U1844" i="9"/>
  <c r="U1845" i="9"/>
  <c r="U1846" i="9"/>
  <c r="U1847" i="9"/>
  <c r="U1848" i="9"/>
  <c r="U1849" i="9"/>
  <c r="U1850" i="9"/>
  <c r="U1851" i="9"/>
  <c r="U1852" i="9"/>
  <c r="U1853" i="9"/>
  <c r="U1854" i="9"/>
  <c r="U1855" i="9"/>
  <c r="U1856" i="9"/>
  <c r="U1857" i="9"/>
  <c r="U1858" i="9"/>
  <c r="U1859" i="9"/>
  <c r="U1860" i="9"/>
  <c r="U1861" i="9"/>
  <c r="U1862" i="9"/>
  <c r="U1863" i="9"/>
  <c r="U1864" i="9"/>
  <c r="U1865" i="9"/>
  <c r="U1866" i="9"/>
  <c r="U1867" i="9"/>
  <c r="U1868" i="9"/>
  <c r="U1869" i="9"/>
  <c r="U1870" i="9"/>
  <c r="U1871" i="9"/>
  <c r="U1872" i="9"/>
  <c r="U1873" i="9"/>
  <c r="U1874" i="9"/>
  <c r="U1875" i="9"/>
  <c r="U1876" i="9"/>
  <c r="U1877" i="9"/>
  <c r="U1878" i="9"/>
  <c r="U1879" i="9"/>
  <c r="U1880" i="9"/>
  <c r="U1881" i="9"/>
  <c r="U1882" i="9"/>
  <c r="U1883" i="9"/>
  <c r="U1884" i="9"/>
  <c r="U1885" i="9"/>
  <c r="U1886" i="9"/>
  <c r="U1887" i="9"/>
  <c r="U1888" i="9"/>
  <c r="U1889" i="9"/>
  <c r="U1890" i="9"/>
  <c r="U1891" i="9"/>
  <c r="U1892" i="9"/>
  <c r="U1893" i="9"/>
  <c r="U1894" i="9"/>
  <c r="U1895" i="9"/>
  <c r="U1896" i="9"/>
  <c r="U1897" i="9"/>
  <c r="U1898" i="9"/>
  <c r="U1899" i="9"/>
  <c r="U1900" i="9"/>
  <c r="U1901" i="9"/>
  <c r="U1902" i="9"/>
  <c r="U1903" i="9"/>
  <c r="U1904" i="9"/>
  <c r="U1905" i="9"/>
  <c r="U1906" i="9"/>
  <c r="U1907" i="9"/>
  <c r="U1908" i="9"/>
  <c r="U1909" i="9"/>
  <c r="U1910" i="9"/>
  <c r="U1911" i="9"/>
  <c r="U1912" i="9"/>
  <c r="U1913" i="9"/>
  <c r="U1914" i="9"/>
  <c r="U1915" i="9"/>
  <c r="U1916" i="9"/>
  <c r="U1917" i="9"/>
  <c r="U1918" i="9"/>
  <c r="U1919" i="9"/>
  <c r="U1920" i="9"/>
  <c r="U1921" i="9"/>
  <c r="U1922" i="9"/>
  <c r="U1923" i="9"/>
  <c r="U1924" i="9"/>
  <c r="U1925" i="9"/>
  <c r="U1926" i="9"/>
  <c r="U1927" i="9"/>
  <c r="U1928" i="9"/>
  <c r="U1929" i="9"/>
  <c r="U1930" i="9"/>
  <c r="U1931" i="9"/>
  <c r="U1932" i="9"/>
  <c r="U1933" i="9"/>
  <c r="U1934" i="9"/>
  <c r="U1935" i="9"/>
  <c r="U1936" i="9"/>
  <c r="U1937" i="9"/>
  <c r="U1938" i="9"/>
  <c r="U1939" i="9"/>
  <c r="U1940" i="9"/>
  <c r="U1941" i="9"/>
  <c r="U1942" i="9"/>
  <c r="U1943" i="9"/>
  <c r="U1944" i="9"/>
  <c r="U1945" i="9"/>
  <c r="U1946" i="9"/>
  <c r="U1947" i="9"/>
  <c r="U1948" i="9"/>
  <c r="U1949" i="9"/>
  <c r="U1950" i="9"/>
  <c r="U1951" i="9"/>
  <c r="U1952" i="9"/>
  <c r="U1953" i="9"/>
  <c r="U1954" i="9"/>
  <c r="U1955" i="9"/>
  <c r="U1956" i="9"/>
  <c r="U1957" i="9"/>
  <c r="U1958" i="9"/>
  <c r="U1959" i="9"/>
  <c r="U1960" i="9"/>
  <c r="U1961" i="9"/>
  <c r="U1962" i="9"/>
  <c r="U1963" i="9"/>
  <c r="U1964" i="9"/>
  <c r="U1965" i="9"/>
  <c r="U1966" i="9"/>
  <c r="U1967" i="9"/>
  <c r="U1968" i="9"/>
  <c r="U1969" i="9"/>
  <c r="U1970" i="9"/>
  <c r="U1971" i="9"/>
  <c r="U1972" i="9"/>
  <c r="U1973" i="9"/>
  <c r="U1974" i="9"/>
  <c r="U1975" i="9"/>
  <c r="U1976" i="9"/>
  <c r="U1977" i="9"/>
  <c r="U1978" i="9"/>
  <c r="U1979" i="9"/>
  <c r="U1980" i="9"/>
  <c r="U1981" i="9"/>
  <c r="U1982" i="9"/>
  <c r="U1983" i="9"/>
  <c r="U1984" i="9"/>
  <c r="U1985" i="9"/>
  <c r="U1986" i="9"/>
  <c r="U1987" i="9"/>
  <c r="U1988" i="9"/>
  <c r="U1989" i="9"/>
  <c r="U1990" i="9"/>
  <c r="U1991" i="9"/>
  <c r="U1992" i="9"/>
  <c r="U1993" i="9"/>
  <c r="U1994" i="9"/>
  <c r="U1995" i="9"/>
  <c r="U1996" i="9"/>
  <c r="U1997" i="9"/>
  <c r="U1998" i="9"/>
  <c r="U1999" i="9"/>
  <c r="U2000" i="9"/>
  <c r="U2001" i="9"/>
  <c r="U2002" i="9"/>
  <c r="U2003" i="9"/>
  <c r="U2004" i="9"/>
  <c r="U2005" i="9"/>
  <c r="U2006" i="9"/>
  <c r="U2007" i="9"/>
  <c r="U2008" i="9"/>
  <c r="U2009" i="9"/>
  <c r="U2010" i="9"/>
  <c r="U2011" i="9"/>
  <c r="U2012" i="9"/>
  <c r="U2013" i="9"/>
  <c r="U2014" i="9"/>
  <c r="U2015" i="9"/>
  <c r="U2016" i="9"/>
  <c r="U2117" i="9"/>
  <c r="U2118" i="9"/>
  <c r="U2119" i="9"/>
  <c r="U2120" i="9"/>
  <c r="U2121" i="9"/>
  <c r="U2122" i="9"/>
  <c r="U2123" i="9"/>
  <c r="U2124" i="9"/>
  <c r="U2125" i="9"/>
  <c r="U2126" i="9"/>
  <c r="U2127" i="9"/>
  <c r="U2128" i="9"/>
  <c r="U2129" i="9"/>
  <c r="U2130" i="9"/>
  <c r="U2131" i="9"/>
  <c r="U2132" i="9"/>
  <c r="U2133" i="9"/>
  <c r="U2134" i="9"/>
  <c r="U2135" i="9"/>
  <c r="U2136" i="9"/>
  <c r="U2137" i="9"/>
  <c r="U2138" i="9"/>
  <c r="U2139" i="9"/>
  <c r="U2140" i="9"/>
  <c r="U2141" i="9"/>
  <c r="U2142" i="9"/>
  <c r="U2143" i="9"/>
  <c r="U2144" i="9"/>
  <c r="U2145" i="9"/>
  <c r="U2146" i="9"/>
  <c r="U2147" i="9"/>
  <c r="U2148" i="9"/>
  <c r="U2149" i="9"/>
  <c r="U2150" i="9"/>
  <c r="U2151" i="9"/>
  <c r="U2152" i="9"/>
  <c r="U2153" i="9"/>
  <c r="U2154" i="9"/>
  <c r="U2155" i="9"/>
  <c r="U2156" i="9"/>
  <c r="U2157" i="9"/>
  <c r="U2158" i="9"/>
  <c r="U2159" i="9"/>
  <c r="U2160" i="9"/>
  <c r="U2161" i="9"/>
  <c r="U2162" i="9"/>
  <c r="U2163" i="9"/>
  <c r="U2164" i="9"/>
  <c r="U2165" i="9"/>
  <c r="U2166" i="9"/>
  <c r="U2167" i="9"/>
  <c r="U2168" i="9"/>
  <c r="U2169" i="9"/>
  <c r="U2170" i="9"/>
  <c r="U2171" i="9"/>
  <c r="U2172" i="9"/>
  <c r="U2173" i="9"/>
  <c r="U2174" i="9"/>
  <c r="U2175" i="9"/>
  <c r="U2176" i="9"/>
  <c r="U2177" i="9"/>
  <c r="U2178" i="9"/>
  <c r="U2179" i="9"/>
  <c r="U2180" i="9"/>
  <c r="U2181" i="9"/>
  <c r="U2182" i="9"/>
  <c r="U2183" i="9"/>
  <c r="U2184" i="9"/>
  <c r="U2185" i="9"/>
  <c r="U2186" i="9"/>
  <c r="U2187" i="9"/>
  <c r="U2188" i="9"/>
  <c r="U2189" i="9"/>
  <c r="U2190" i="9"/>
  <c r="U2191" i="9"/>
  <c r="U2192" i="9"/>
  <c r="U2193" i="9"/>
  <c r="U2194" i="9"/>
  <c r="U2195" i="9"/>
  <c r="U2196" i="9"/>
  <c r="U2237" i="9"/>
  <c r="U2238" i="9"/>
  <c r="U2239" i="9"/>
  <c r="U2240" i="9"/>
  <c r="U2241" i="9"/>
  <c r="U2242" i="9"/>
  <c r="U2243" i="9"/>
  <c r="U2244" i="9"/>
  <c r="U2245" i="9"/>
  <c r="U2246" i="9"/>
  <c r="U2247" i="9"/>
  <c r="U2248" i="9"/>
  <c r="U2249" i="9"/>
  <c r="U2250" i="9"/>
  <c r="U2251" i="9"/>
  <c r="U2252" i="9"/>
  <c r="U2253" i="9"/>
  <c r="U2254" i="9"/>
  <c r="U2255" i="9"/>
  <c r="U2256" i="9"/>
  <c r="U2257" i="9"/>
  <c r="U2258" i="9"/>
  <c r="U2259" i="9"/>
  <c r="U2260" i="9"/>
  <c r="U2261" i="9"/>
  <c r="U2262" i="9"/>
  <c r="U2263" i="9"/>
  <c r="U2264" i="9"/>
  <c r="U2265" i="9"/>
  <c r="U2266" i="9"/>
  <c r="U2267" i="9"/>
  <c r="U2268" i="9"/>
  <c r="U2269" i="9"/>
  <c r="U2270" i="9"/>
  <c r="U2271" i="9"/>
  <c r="U2272" i="9"/>
  <c r="U2273" i="9"/>
  <c r="U2274" i="9"/>
  <c r="U2275" i="9"/>
  <c r="U2276" i="9"/>
  <c r="U2277" i="9"/>
  <c r="U2278" i="9"/>
  <c r="U2279" i="9"/>
  <c r="U2280" i="9"/>
  <c r="U2281" i="9"/>
  <c r="U2282" i="9"/>
  <c r="U2283" i="9"/>
  <c r="U2284" i="9"/>
  <c r="U2285" i="9"/>
  <c r="U2286" i="9"/>
  <c r="U2287" i="9"/>
  <c r="U2288" i="9"/>
  <c r="U2289" i="9"/>
  <c r="U2290" i="9"/>
  <c r="U2291" i="9"/>
  <c r="U2292" i="9"/>
  <c r="U2293" i="9"/>
  <c r="U2294" i="9"/>
  <c r="U2295" i="9"/>
  <c r="U2296" i="9"/>
  <c r="U2297" i="9"/>
  <c r="U2298" i="9"/>
  <c r="U2299" i="9"/>
  <c r="U2300" i="9"/>
  <c r="U2301" i="9"/>
  <c r="U2302" i="9"/>
  <c r="U2303" i="9"/>
  <c r="U2304" i="9"/>
  <c r="U2305" i="9"/>
  <c r="U2306" i="9"/>
  <c r="U2307" i="9"/>
  <c r="U2308" i="9"/>
  <c r="U2309" i="9"/>
  <c r="U2310" i="9"/>
  <c r="U2311" i="9"/>
  <c r="U2312" i="9"/>
  <c r="U2313" i="9"/>
  <c r="U2314" i="9"/>
  <c r="U2315" i="9"/>
  <c r="U2316" i="9"/>
  <c r="U2317" i="9"/>
  <c r="U2318" i="9"/>
  <c r="U2319" i="9"/>
  <c r="U2320" i="9"/>
  <c r="U2321" i="9"/>
  <c r="U2322" i="9"/>
  <c r="U2323" i="9"/>
  <c r="U2324" i="9"/>
  <c r="U2325" i="9"/>
  <c r="U2326" i="9"/>
  <c r="U2327" i="9"/>
  <c r="U2328" i="9"/>
  <c r="U2329" i="9"/>
  <c r="U2330" i="9"/>
  <c r="U2331" i="9"/>
  <c r="U2332" i="9"/>
  <c r="U2333" i="9"/>
  <c r="U2334" i="9"/>
  <c r="U2335" i="9"/>
  <c r="U2336" i="9"/>
  <c r="U2337" i="9"/>
  <c r="U2338" i="9"/>
  <c r="U2339" i="9"/>
  <c r="U2340" i="9"/>
  <c r="U2341" i="9"/>
  <c r="U2342" i="9"/>
  <c r="U2343" i="9"/>
  <c r="U2344" i="9"/>
  <c r="U2345" i="9"/>
  <c r="U2346" i="9"/>
  <c r="U2347" i="9"/>
  <c r="U2348" i="9"/>
  <c r="U2349" i="9"/>
  <c r="U2350" i="9"/>
  <c r="U2351" i="9"/>
  <c r="U2352" i="9"/>
  <c r="U2353" i="9"/>
  <c r="U2354" i="9"/>
  <c r="U2355" i="9"/>
  <c r="U2356" i="9"/>
  <c r="U2357" i="9"/>
  <c r="U2358" i="9"/>
  <c r="U2359" i="9"/>
  <c r="U2360" i="9"/>
  <c r="U2361" i="9"/>
  <c r="U2362" i="9"/>
  <c r="U2363" i="9"/>
  <c r="U2364" i="9"/>
  <c r="U2365" i="9"/>
  <c r="U2366" i="9"/>
  <c r="U2367" i="9"/>
  <c r="U2368" i="9"/>
  <c r="U2369" i="9"/>
  <c r="U2370" i="9"/>
  <c r="U2371" i="9"/>
  <c r="U2372" i="9"/>
  <c r="U2373" i="9"/>
  <c r="U2374" i="9"/>
  <c r="U2375" i="9"/>
  <c r="U2376" i="9"/>
  <c r="U2377" i="9"/>
  <c r="U2378" i="9"/>
  <c r="U2379" i="9"/>
  <c r="U2380" i="9"/>
  <c r="U2381" i="9"/>
  <c r="U2382" i="9"/>
  <c r="U2383" i="9"/>
  <c r="U2384" i="9"/>
  <c r="U2385" i="9"/>
  <c r="U2386" i="9"/>
  <c r="U2387" i="9"/>
  <c r="U2388" i="9"/>
  <c r="U2389" i="9"/>
  <c r="U2390" i="9"/>
  <c r="U2391" i="9"/>
  <c r="U2392" i="9"/>
  <c r="U2393" i="9"/>
  <c r="U2394" i="9"/>
  <c r="U2395" i="9"/>
  <c r="U2396" i="9"/>
  <c r="U2397" i="9"/>
  <c r="U2398" i="9"/>
  <c r="U2399" i="9"/>
  <c r="U2400" i="9"/>
  <c r="U2401" i="9"/>
  <c r="U2402" i="9"/>
  <c r="U2403" i="9"/>
  <c r="U2404" i="9"/>
  <c r="U2405" i="9"/>
  <c r="U2406" i="9"/>
  <c r="U2407" i="9"/>
  <c r="U2408" i="9"/>
  <c r="U2409" i="9"/>
  <c r="U2410" i="9"/>
  <c r="U2411" i="9"/>
  <c r="U2412" i="9"/>
  <c r="U2413" i="9"/>
  <c r="U2414" i="9"/>
  <c r="U2415" i="9"/>
  <c r="U2416" i="9"/>
  <c r="U2417" i="9"/>
  <c r="U2418" i="9"/>
  <c r="U2419" i="9"/>
  <c r="U2420" i="9"/>
  <c r="U2421" i="9"/>
  <c r="U2422" i="9"/>
  <c r="U2423" i="9"/>
  <c r="U2424" i="9"/>
  <c r="U2425" i="9"/>
  <c r="U2426" i="9"/>
  <c r="U2427" i="9"/>
  <c r="U2428" i="9"/>
  <c r="U2429" i="9"/>
  <c r="U2430" i="9"/>
  <c r="U2431" i="9"/>
  <c r="U2432" i="9"/>
  <c r="U2433" i="9"/>
  <c r="U2434" i="9"/>
  <c r="U2435" i="9"/>
  <c r="U2436" i="9"/>
  <c r="U2437" i="9"/>
  <c r="U2438" i="9"/>
  <c r="U2439" i="9"/>
  <c r="U2440" i="9"/>
  <c r="U2441" i="9"/>
  <c r="U2442" i="9"/>
  <c r="U2443" i="9"/>
  <c r="U2444" i="9"/>
  <c r="U2445" i="9"/>
  <c r="U2446" i="9"/>
  <c r="U2447" i="9"/>
  <c r="U2448" i="9"/>
  <c r="U2449" i="9"/>
  <c r="U2450" i="9"/>
  <c r="U2451" i="9"/>
  <c r="U2452" i="9"/>
  <c r="U2453" i="9"/>
  <c r="U2454" i="9"/>
  <c r="U2455" i="9"/>
  <c r="U2456" i="9"/>
  <c r="U2457" i="9"/>
  <c r="U2458" i="9"/>
  <c r="U2459" i="9"/>
  <c r="U2460" i="9"/>
  <c r="U2461" i="9"/>
  <c r="U2462" i="9"/>
  <c r="U2463" i="9"/>
  <c r="U2464" i="9"/>
  <c r="U2465" i="9"/>
  <c r="U2466" i="9"/>
  <c r="U2467" i="9"/>
  <c r="U2468" i="9"/>
  <c r="U2469" i="9"/>
  <c r="U2470" i="9"/>
  <c r="U2471" i="9"/>
  <c r="U2472" i="9"/>
  <c r="U2473" i="9"/>
  <c r="U2474" i="9"/>
  <c r="U2475" i="9"/>
  <c r="U2476" i="9"/>
  <c r="U2477" i="9"/>
  <c r="U2478" i="9"/>
  <c r="U2479" i="9"/>
  <c r="U2480" i="9"/>
  <c r="U2481" i="9"/>
  <c r="U2482" i="9"/>
  <c r="U2483" i="9"/>
  <c r="U2484" i="9"/>
  <c r="U2485" i="9"/>
  <c r="U2486" i="9"/>
  <c r="U2487" i="9"/>
  <c r="U2488" i="9"/>
  <c r="U2489" i="9"/>
  <c r="U2490" i="9"/>
  <c r="U2491" i="9"/>
  <c r="U2492" i="9"/>
  <c r="U2493" i="9"/>
  <c r="U2494" i="9"/>
  <c r="U2495" i="9"/>
  <c r="U2496" i="9"/>
  <c r="U2497" i="9"/>
  <c r="U2498" i="9"/>
  <c r="U2499" i="9"/>
  <c r="U2500" i="9"/>
  <c r="U2501" i="9"/>
  <c r="U2502" i="9"/>
  <c r="U2503" i="9"/>
  <c r="U2504" i="9"/>
  <c r="U2505" i="9"/>
  <c r="U2506" i="9"/>
  <c r="U2507" i="9"/>
  <c r="U2508" i="9"/>
  <c r="U2509" i="9"/>
  <c r="U2510" i="9"/>
  <c r="U2511" i="9"/>
  <c r="U2512" i="9"/>
  <c r="U2513" i="9"/>
  <c r="U2514" i="9"/>
  <c r="U2515" i="9"/>
  <c r="U2516" i="9"/>
  <c r="U2657" i="9"/>
  <c r="U2658" i="9"/>
  <c r="U2659" i="9"/>
  <c r="U2660" i="9"/>
  <c r="U2661" i="9"/>
  <c r="U2662" i="9"/>
  <c r="U2663" i="9"/>
  <c r="U2664" i="9"/>
  <c r="U2665" i="9"/>
  <c r="U2666" i="9"/>
  <c r="U2667" i="9"/>
  <c r="U2668" i="9"/>
  <c r="U2669" i="9"/>
  <c r="U2670" i="9"/>
  <c r="U2671" i="9"/>
  <c r="U2672" i="9"/>
  <c r="U2673" i="9"/>
  <c r="U2674" i="9"/>
  <c r="U2675" i="9"/>
  <c r="U2676" i="9"/>
  <c r="U2677" i="9"/>
  <c r="U2678" i="9"/>
  <c r="U2679" i="9"/>
  <c r="U2680" i="9"/>
  <c r="U2681" i="9"/>
  <c r="U2682" i="9"/>
  <c r="U2683" i="9"/>
  <c r="U2684" i="9"/>
  <c r="U2685" i="9"/>
  <c r="U2686" i="9"/>
  <c r="U2687" i="9"/>
  <c r="U2688" i="9"/>
  <c r="U2689" i="9"/>
  <c r="U2690" i="9"/>
  <c r="U2691" i="9"/>
  <c r="U2692" i="9"/>
  <c r="U2693" i="9"/>
  <c r="U2694" i="9"/>
  <c r="U2695" i="9"/>
  <c r="U2696" i="9"/>
  <c r="U2697" i="9"/>
  <c r="U2698" i="9"/>
  <c r="U2699" i="9"/>
  <c r="U2700" i="9"/>
  <c r="U2701" i="9"/>
  <c r="U2702" i="9"/>
  <c r="U2703" i="9"/>
  <c r="U2704" i="9"/>
  <c r="U2705" i="9"/>
  <c r="U2706" i="9"/>
  <c r="U2707" i="9"/>
  <c r="U2708" i="9"/>
  <c r="U2709" i="9"/>
  <c r="U2710" i="9"/>
  <c r="U2711" i="9"/>
  <c r="U2712" i="9"/>
  <c r="U2713" i="9"/>
  <c r="U2714" i="9"/>
  <c r="U2715" i="9"/>
  <c r="U2716" i="9"/>
  <c r="U2717" i="9"/>
  <c r="U2718" i="9"/>
  <c r="U2719" i="9"/>
  <c r="U2720" i="9"/>
  <c r="U2721" i="9"/>
  <c r="U2722" i="9"/>
  <c r="U2723" i="9"/>
  <c r="U2724" i="9"/>
  <c r="U2725" i="9"/>
  <c r="U2726" i="9"/>
  <c r="U2727" i="9"/>
  <c r="U2728" i="9"/>
  <c r="U2729" i="9"/>
  <c r="U2730" i="9"/>
  <c r="U2731" i="9"/>
  <c r="U2732" i="9"/>
  <c r="U2733" i="9"/>
  <c r="U2734" i="9"/>
  <c r="U2735" i="9"/>
  <c r="U2736" i="9"/>
  <c r="U2737" i="9"/>
  <c r="U2738" i="9"/>
  <c r="U2739" i="9"/>
  <c r="U2740" i="9"/>
  <c r="U2741" i="9"/>
  <c r="U2742" i="9"/>
  <c r="U2743" i="9"/>
  <c r="U2744" i="9"/>
  <c r="U2745" i="9"/>
  <c r="U2746" i="9"/>
  <c r="U2747" i="9"/>
  <c r="U2748" i="9"/>
  <c r="U2749" i="9"/>
  <c r="U2750" i="9"/>
  <c r="U2751" i="9"/>
  <c r="U2752" i="9"/>
  <c r="U2753" i="9"/>
  <c r="U2754" i="9"/>
  <c r="U2755" i="9"/>
  <c r="U2756" i="9"/>
  <c r="U2757" i="9"/>
  <c r="U2758" i="9"/>
  <c r="U2759" i="9"/>
  <c r="U2760" i="9"/>
  <c r="U2761" i="9"/>
  <c r="U2762" i="9"/>
  <c r="U2763" i="9"/>
  <c r="U2764" i="9"/>
  <c r="U2765" i="9"/>
  <c r="U2766" i="9"/>
  <c r="U2767" i="9"/>
  <c r="U2768" i="9"/>
  <c r="U2769" i="9"/>
  <c r="U2770" i="9"/>
  <c r="U2771" i="9"/>
  <c r="U2772" i="9"/>
  <c r="U2773" i="9"/>
  <c r="U2774" i="9"/>
  <c r="U2775" i="9"/>
  <c r="U2776" i="9"/>
  <c r="U2777" i="9"/>
  <c r="U2778" i="9"/>
  <c r="U2779" i="9"/>
  <c r="U2780" i="9"/>
  <c r="U2781" i="9"/>
  <c r="U2782" i="9"/>
  <c r="U2783" i="9"/>
  <c r="U2784" i="9"/>
  <c r="U2785" i="9"/>
  <c r="U2786" i="9"/>
  <c r="U2787" i="9"/>
  <c r="U2788" i="9"/>
  <c r="U2789" i="9"/>
  <c r="U2790" i="9"/>
  <c r="U2791" i="9"/>
  <c r="U2792" i="9"/>
  <c r="U2793" i="9"/>
  <c r="U2794" i="9"/>
  <c r="U2795" i="9"/>
  <c r="U2796" i="9"/>
  <c r="U2797" i="9"/>
  <c r="U2798" i="9"/>
  <c r="U2799" i="9"/>
  <c r="U2800" i="9"/>
  <c r="U2801" i="9"/>
  <c r="U2802" i="9"/>
  <c r="U2803" i="9"/>
  <c r="U2804" i="9"/>
  <c r="U2805" i="9"/>
  <c r="U2806" i="9"/>
  <c r="U2807" i="9"/>
  <c r="U2808" i="9"/>
  <c r="U2809" i="9"/>
  <c r="U2810" i="9"/>
  <c r="U2811" i="9"/>
  <c r="U2812" i="9"/>
  <c r="U2813" i="9"/>
  <c r="U2814" i="9"/>
  <c r="U2815" i="9"/>
  <c r="U2816" i="9"/>
  <c r="U2817" i="9"/>
  <c r="U2818" i="9"/>
  <c r="U2819" i="9"/>
  <c r="U2820" i="9"/>
  <c r="U2821" i="9"/>
  <c r="U2822" i="9"/>
  <c r="U2823" i="9"/>
  <c r="U2824" i="9"/>
  <c r="U2825" i="9"/>
  <c r="U2826" i="9"/>
  <c r="U2827" i="9"/>
  <c r="U2828" i="9"/>
  <c r="U2829" i="9"/>
  <c r="U2830" i="9"/>
  <c r="U2831" i="9"/>
  <c r="U2832" i="9"/>
  <c r="U2833" i="9"/>
  <c r="U2834" i="9"/>
  <c r="U2835" i="9"/>
  <c r="U2836" i="9"/>
  <c r="U2837" i="9"/>
  <c r="U2838" i="9"/>
  <c r="U2839" i="9"/>
  <c r="U2840" i="9"/>
  <c r="U2841" i="9"/>
  <c r="U2842" i="9"/>
  <c r="U2843" i="9"/>
  <c r="U2844" i="9"/>
  <c r="U2845" i="9"/>
  <c r="U2846" i="9"/>
  <c r="U2847" i="9"/>
  <c r="U2848" i="9"/>
  <c r="U2849" i="9"/>
  <c r="U2850" i="9"/>
  <c r="U2851" i="9"/>
  <c r="U2852" i="9"/>
  <c r="U2853" i="9"/>
  <c r="U2854" i="9"/>
  <c r="U2855" i="9"/>
  <c r="U2856" i="9"/>
  <c r="U2857" i="9"/>
  <c r="U2858" i="9"/>
  <c r="U2859" i="9"/>
  <c r="U2860" i="9"/>
  <c r="U2861" i="9"/>
  <c r="U2862" i="9"/>
  <c r="U2863" i="9"/>
  <c r="U2864" i="9"/>
  <c r="U2865" i="9"/>
  <c r="U2866" i="9"/>
  <c r="U2867" i="9"/>
  <c r="U2868" i="9"/>
  <c r="U2869" i="9"/>
  <c r="U2870" i="9"/>
  <c r="U2871" i="9"/>
  <c r="U2872" i="9"/>
  <c r="U2873" i="9"/>
  <c r="U2874" i="9"/>
  <c r="U2875" i="9"/>
  <c r="U2876" i="9"/>
  <c r="U2877" i="9"/>
  <c r="U2878" i="9"/>
  <c r="U2879" i="9"/>
  <c r="U2880" i="9"/>
  <c r="U2881" i="9"/>
  <c r="U2882" i="9"/>
  <c r="U2883" i="9"/>
  <c r="U2884" i="9"/>
  <c r="U2885" i="9"/>
  <c r="U2886" i="9"/>
  <c r="U2887" i="9"/>
  <c r="U2888" i="9"/>
  <c r="U2889" i="9"/>
  <c r="U2890" i="9"/>
  <c r="U2891" i="9"/>
  <c r="U2892" i="9"/>
  <c r="U2893" i="9"/>
  <c r="U2894" i="9"/>
  <c r="U2895" i="9"/>
  <c r="U2896" i="9"/>
  <c r="U2897" i="9"/>
  <c r="U2898" i="9"/>
  <c r="U2899" i="9"/>
  <c r="U2900" i="9"/>
  <c r="U2901" i="9"/>
  <c r="U2902" i="9"/>
  <c r="U2903" i="9"/>
  <c r="U2904" i="9"/>
  <c r="U2905" i="9"/>
  <c r="U2906" i="9"/>
  <c r="U2907" i="9"/>
  <c r="U2908" i="9"/>
  <c r="U2909" i="9"/>
  <c r="U2910" i="9"/>
  <c r="U2911" i="9"/>
  <c r="U2912" i="9"/>
  <c r="U2913" i="9"/>
  <c r="U2914" i="9"/>
  <c r="U2915" i="9"/>
  <c r="U2916" i="9"/>
  <c r="U2917" i="9"/>
  <c r="U2918" i="9"/>
  <c r="U2919" i="9"/>
  <c r="U2920" i="9"/>
  <c r="U2921" i="9"/>
  <c r="U2922" i="9"/>
  <c r="U2923" i="9"/>
  <c r="U2924" i="9"/>
  <c r="U2925" i="9"/>
  <c r="U2926" i="9"/>
  <c r="U2927" i="9"/>
  <c r="U2928" i="9"/>
  <c r="U2929" i="9"/>
  <c r="U2930" i="9"/>
  <c r="U2931" i="9"/>
  <c r="U2932" i="9"/>
  <c r="U2933" i="9"/>
  <c r="U2934" i="9"/>
  <c r="U2935" i="9"/>
  <c r="U2936" i="9"/>
  <c r="U2937" i="9"/>
  <c r="U2938" i="9"/>
  <c r="U2939" i="9"/>
  <c r="U2940" i="9"/>
  <c r="U2941" i="9"/>
  <c r="U2942" i="9"/>
  <c r="U2943" i="9"/>
  <c r="U2944" i="9"/>
  <c r="U2945" i="9"/>
  <c r="U2946" i="9"/>
  <c r="U2947" i="9"/>
  <c r="U2948" i="9"/>
  <c r="U2949" i="9"/>
  <c r="U2950" i="9"/>
  <c r="U2951" i="9"/>
  <c r="U2952" i="9"/>
  <c r="U2953" i="9"/>
  <c r="U2954" i="9"/>
  <c r="U2955" i="9"/>
  <c r="U2956" i="9"/>
  <c r="U2957" i="9"/>
  <c r="U2958" i="9"/>
  <c r="U2959" i="9"/>
  <c r="U2960" i="9"/>
  <c r="U2961" i="9"/>
  <c r="U2962" i="9"/>
  <c r="U2963" i="9"/>
  <c r="U2964" i="9"/>
  <c r="U2965" i="9"/>
  <c r="U2966" i="9"/>
  <c r="U2967" i="9"/>
  <c r="U2968" i="9"/>
  <c r="U2969" i="9"/>
  <c r="U2970" i="9"/>
  <c r="U2971" i="9"/>
  <c r="U2972" i="9"/>
  <c r="U2973" i="9"/>
  <c r="U2974" i="9"/>
  <c r="U2975" i="9"/>
  <c r="U2976" i="9"/>
  <c r="U2977" i="9"/>
  <c r="U2978" i="9"/>
  <c r="U2979" i="9"/>
  <c r="U2980" i="9"/>
  <c r="U2981" i="9"/>
  <c r="U2982" i="9"/>
  <c r="U2983" i="9"/>
  <c r="U2984" i="9"/>
  <c r="U2985" i="9"/>
  <c r="U2986" i="9"/>
  <c r="U2987" i="9"/>
  <c r="U2988" i="9"/>
  <c r="U2989" i="9"/>
  <c r="U2990" i="9"/>
  <c r="U2991" i="9"/>
  <c r="U2992" i="9"/>
  <c r="U2993" i="9"/>
  <c r="U2994" i="9"/>
  <c r="U2995" i="9"/>
  <c r="U2996" i="9"/>
  <c r="U2997" i="9"/>
  <c r="U2998" i="9"/>
  <c r="U2999" i="9"/>
  <c r="U3000" i="9"/>
  <c r="U3001" i="9"/>
  <c r="U3002" i="9"/>
  <c r="U3003" i="9"/>
  <c r="U3004" i="9"/>
  <c r="U3005" i="9"/>
  <c r="U3006" i="9"/>
  <c r="U3007" i="9"/>
  <c r="U3008" i="9"/>
  <c r="U3009" i="9"/>
  <c r="U3010" i="9"/>
  <c r="U3011" i="9"/>
  <c r="U3012" i="9"/>
  <c r="U3013" i="9"/>
  <c r="U3014" i="9"/>
  <c r="U3015" i="9"/>
  <c r="U3016" i="9"/>
  <c r="U3017" i="9"/>
  <c r="U3018" i="9"/>
  <c r="U3019" i="9"/>
  <c r="U3020" i="9"/>
  <c r="U3021" i="9"/>
  <c r="U3022" i="9"/>
  <c r="U3023" i="9"/>
  <c r="U3024" i="9"/>
  <c r="U3025" i="9"/>
  <c r="U3026" i="9"/>
  <c r="U3027" i="9"/>
  <c r="U3028" i="9"/>
  <c r="U3029" i="9"/>
  <c r="U3030" i="9"/>
  <c r="U3031" i="9"/>
  <c r="U3032" i="9"/>
  <c r="U3033" i="9"/>
  <c r="U3034" i="9"/>
  <c r="U3035" i="9"/>
  <c r="U3036" i="9"/>
  <c r="U3037" i="9"/>
  <c r="U3038" i="9"/>
  <c r="U3039" i="9"/>
  <c r="U3040" i="9"/>
  <c r="U3041" i="9"/>
  <c r="U3042" i="9"/>
  <c r="U3043" i="9"/>
  <c r="U3044" i="9"/>
  <c r="U3045" i="9"/>
  <c r="U3046" i="9"/>
  <c r="U3047" i="9"/>
  <c r="U3048" i="9"/>
  <c r="U3049" i="9"/>
  <c r="U3050" i="9"/>
  <c r="U3051" i="9"/>
  <c r="U3052" i="9"/>
  <c r="U3053" i="9"/>
  <c r="U3054" i="9"/>
  <c r="U3055" i="9"/>
  <c r="U3056" i="9"/>
  <c r="U3057" i="9"/>
  <c r="U3058" i="9"/>
  <c r="U3059" i="9"/>
  <c r="U3060" i="9"/>
  <c r="U3061" i="9"/>
  <c r="U3062" i="9"/>
  <c r="U3063" i="9"/>
  <c r="U3064" i="9"/>
  <c r="U3065" i="9"/>
  <c r="U3066" i="9"/>
  <c r="U3067" i="9"/>
  <c r="U3068" i="9"/>
  <c r="U3069" i="9"/>
  <c r="U3070" i="9"/>
  <c r="U3071" i="9"/>
  <c r="U3072" i="9"/>
  <c r="U3073" i="9"/>
  <c r="U3074" i="9"/>
  <c r="U3075" i="9"/>
  <c r="U3076" i="9"/>
  <c r="U3077" i="9"/>
  <c r="U3078" i="9"/>
  <c r="U3079" i="9"/>
  <c r="U3080" i="9"/>
  <c r="U3081" i="9"/>
  <c r="U3082" i="9"/>
  <c r="U3083" i="9"/>
  <c r="U3084" i="9"/>
  <c r="U3085" i="9"/>
  <c r="U3086" i="9"/>
  <c r="U3087" i="9"/>
  <c r="U3088" i="9"/>
  <c r="U3089" i="9"/>
  <c r="U3090" i="9"/>
  <c r="U3091" i="9"/>
  <c r="U3092" i="9"/>
  <c r="U3093" i="9"/>
  <c r="U3094" i="9"/>
  <c r="U3095" i="9"/>
  <c r="U3096" i="9"/>
  <c r="U3097" i="9"/>
  <c r="U3098" i="9"/>
  <c r="U3099" i="9"/>
  <c r="U3100" i="9"/>
  <c r="U3101" i="9"/>
  <c r="U3102" i="9"/>
  <c r="U3103" i="9"/>
  <c r="U3104" i="9"/>
  <c r="U3105" i="9"/>
  <c r="U3106" i="9"/>
  <c r="U3107" i="9"/>
  <c r="U3108" i="9"/>
  <c r="U3109" i="9"/>
  <c r="U3110" i="9"/>
  <c r="U3111" i="9"/>
  <c r="U3112" i="9"/>
  <c r="U3113" i="9"/>
  <c r="U3114" i="9"/>
  <c r="U3115" i="9"/>
  <c r="U3116" i="9"/>
  <c r="U3117" i="9"/>
  <c r="U3118" i="9"/>
  <c r="U3119" i="9"/>
  <c r="U3120" i="9"/>
  <c r="U3121" i="9"/>
  <c r="U3122" i="9"/>
  <c r="U3123" i="9"/>
  <c r="U3124" i="9"/>
  <c r="U3125" i="9"/>
  <c r="U3126" i="9"/>
  <c r="U3127" i="9"/>
  <c r="U3128" i="9"/>
  <c r="U3129" i="9"/>
  <c r="U3130" i="9"/>
  <c r="U3131" i="9"/>
  <c r="U3132" i="9"/>
  <c r="U3133" i="9"/>
  <c r="U3134" i="9"/>
  <c r="U3135" i="9"/>
  <c r="U3136" i="9"/>
  <c r="U3137" i="9"/>
  <c r="U3138" i="9"/>
  <c r="U3139" i="9"/>
  <c r="U3140" i="9"/>
  <c r="U3141" i="9"/>
  <c r="U3142" i="9"/>
  <c r="U3143" i="9"/>
  <c r="U3144" i="9"/>
  <c r="U3145" i="9"/>
  <c r="U3146" i="9"/>
  <c r="U3147" i="9"/>
  <c r="U3148" i="9"/>
  <c r="U3149" i="9"/>
  <c r="U3150" i="9"/>
  <c r="U3151" i="9"/>
  <c r="U3152" i="9"/>
  <c r="U3153" i="9"/>
  <c r="U3154" i="9"/>
  <c r="U3155" i="9"/>
  <c r="U3156" i="9"/>
  <c r="U3157" i="9"/>
  <c r="U3158" i="9"/>
  <c r="U3159" i="9"/>
  <c r="U3160" i="9"/>
  <c r="U3161" i="9"/>
  <c r="U3162" i="9"/>
  <c r="U3163" i="9"/>
  <c r="U3164" i="9"/>
  <c r="U3165" i="9"/>
  <c r="U3166" i="9"/>
  <c r="U3167" i="9"/>
  <c r="U3168" i="9"/>
  <c r="U3169" i="9"/>
  <c r="U3170" i="9"/>
  <c r="U3171" i="9"/>
  <c r="U3172" i="9"/>
  <c r="U3173" i="9"/>
  <c r="U3174" i="9"/>
  <c r="U3175" i="9"/>
  <c r="U3176" i="9"/>
  <c r="U3177" i="9"/>
  <c r="U3178" i="9"/>
  <c r="U3179" i="9"/>
  <c r="U3180" i="9"/>
  <c r="U3181" i="9"/>
  <c r="U3182" i="9"/>
  <c r="U3183" i="9"/>
  <c r="U3184" i="9"/>
  <c r="U3185" i="9"/>
  <c r="U3186" i="9"/>
  <c r="U3187" i="9"/>
  <c r="U3188" i="9"/>
  <c r="U3189" i="9"/>
  <c r="U3190" i="9"/>
  <c r="U3191" i="9"/>
  <c r="U3192" i="9"/>
  <c r="U3193" i="9"/>
  <c r="U3194" i="9"/>
  <c r="U3195" i="9"/>
  <c r="U3196" i="9"/>
  <c r="U3197" i="9"/>
  <c r="U3198" i="9"/>
  <c r="U3199" i="9"/>
  <c r="U3200" i="9"/>
  <c r="U3201" i="9"/>
  <c r="U3202" i="9"/>
  <c r="U3203" i="9"/>
  <c r="U3204" i="9"/>
  <c r="U3205" i="9"/>
  <c r="U3206" i="9"/>
  <c r="U3207" i="9"/>
  <c r="U3208" i="9"/>
  <c r="U3209" i="9"/>
  <c r="U3210" i="9"/>
  <c r="U3211" i="9"/>
  <c r="U3212" i="9"/>
  <c r="U3213" i="9"/>
  <c r="U3214" i="9"/>
  <c r="U3215" i="9"/>
  <c r="U3216" i="9"/>
  <c r="U3217" i="9"/>
  <c r="U3218" i="9"/>
  <c r="U3219" i="9"/>
  <c r="U3220" i="9"/>
  <c r="U3221" i="9"/>
  <c r="U3222" i="9"/>
  <c r="U3223" i="9"/>
  <c r="U3224" i="9"/>
  <c r="U3225" i="9"/>
  <c r="U3226" i="9"/>
  <c r="U3227" i="9"/>
  <c r="U3228" i="9"/>
  <c r="U3229" i="9"/>
  <c r="U3230" i="9"/>
  <c r="U3231" i="9"/>
  <c r="U3232" i="9"/>
  <c r="U3233" i="9"/>
  <c r="U3234" i="9"/>
  <c r="U3235" i="9"/>
  <c r="U3236" i="9"/>
  <c r="U3237" i="9"/>
  <c r="U3238" i="9"/>
  <c r="U3239" i="9"/>
  <c r="U3240" i="9"/>
  <c r="U3241" i="9"/>
  <c r="U3242" i="9"/>
  <c r="U3243" i="9"/>
  <c r="U3244" i="9"/>
  <c r="U3245" i="9"/>
  <c r="U3246" i="9"/>
  <c r="U3247" i="9"/>
  <c r="U3248" i="9"/>
  <c r="U3249" i="9"/>
  <c r="U3250" i="9"/>
  <c r="U3251" i="9"/>
  <c r="U3252" i="9"/>
  <c r="U3253" i="9"/>
  <c r="U3254" i="9"/>
  <c r="U3255" i="9"/>
  <c r="U3256" i="9"/>
  <c r="U3557" i="9"/>
  <c r="U3558" i="9"/>
  <c r="U3559" i="9"/>
  <c r="U3560" i="9"/>
  <c r="U3561" i="9"/>
  <c r="U3562" i="9"/>
  <c r="U3563" i="9"/>
  <c r="U3564" i="9"/>
  <c r="U3565" i="9"/>
  <c r="U3566" i="9"/>
  <c r="U3567" i="9"/>
  <c r="U3568" i="9"/>
  <c r="U3569" i="9"/>
  <c r="U3570" i="9"/>
  <c r="U3571" i="9"/>
  <c r="U3572" i="9"/>
  <c r="U3573" i="9"/>
  <c r="U3574" i="9"/>
  <c r="U3575" i="9"/>
  <c r="U3576" i="9"/>
  <c r="U3577" i="9"/>
  <c r="U3578" i="9"/>
  <c r="U3579" i="9"/>
  <c r="U3580" i="9"/>
  <c r="U3581" i="9"/>
  <c r="U3582" i="9"/>
  <c r="U3583" i="9"/>
  <c r="U3584" i="9"/>
  <c r="U3585" i="9"/>
  <c r="U3586" i="9"/>
  <c r="U3587" i="9"/>
  <c r="U3588" i="9"/>
  <c r="U3589" i="9"/>
  <c r="U3590" i="9"/>
  <c r="U3591" i="9"/>
  <c r="U3592" i="9"/>
  <c r="U3593" i="9"/>
  <c r="U3594" i="9"/>
  <c r="U3595" i="9"/>
  <c r="U3596" i="9"/>
  <c r="U3597" i="9"/>
  <c r="U3598" i="9"/>
  <c r="U3599" i="9"/>
  <c r="U3600" i="9"/>
  <c r="U3601" i="9"/>
  <c r="U3602" i="9"/>
  <c r="U3603" i="9"/>
  <c r="U3604" i="9"/>
  <c r="U3605" i="9"/>
  <c r="U3606" i="9"/>
  <c r="U3607" i="9"/>
  <c r="U3608" i="9"/>
  <c r="U3609" i="9"/>
  <c r="U3610" i="9"/>
  <c r="U3611" i="9"/>
  <c r="U3612" i="9"/>
  <c r="U3613" i="9"/>
  <c r="U3614" i="9"/>
  <c r="U3615" i="9"/>
  <c r="U3616" i="9"/>
  <c r="U3617" i="9"/>
  <c r="U3618" i="9"/>
  <c r="U3619" i="9"/>
  <c r="U3620" i="9"/>
  <c r="U3621" i="9"/>
  <c r="U3622" i="9"/>
  <c r="U3623" i="9"/>
  <c r="U3624" i="9"/>
  <c r="U3625" i="9"/>
  <c r="U3626" i="9"/>
  <c r="U3627" i="9"/>
  <c r="U3628" i="9"/>
  <c r="U3629" i="9"/>
  <c r="U3630" i="9"/>
  <c r="U3631" i="9"/>
  <c r="U3632" i="9"/>
  <c r="U3633" i="9"/>
  <c r="U3634" i="9"/>
  <c r="U3635" i="9"/>
  <c r="U3636" i="9"/>
  <c r="U3637" i="9"/>
  <c r="U3638" i="9"/>
  <c r="U3639" i="9"/>
  <c r="U3640" i="9"/>
  <c r="U3641" i="9"/>
  <c r="U3642" i="9"/>
  <c r="U3643" i="9"/>
  <c r="U3644" i="9"/>
  <c r="U3645" i="9"/>
  <c r="U3646" i="9"/>
  <c r="U3647" i="9"/>
  <c r="U3648" i="9"/>
  <c r="U3649" i="9"/>
  <c r="U3650" i="9"/>
  <c r="U3651" i="9"/>
  <c r="U3652" i="9"/>
  <c r="U3653" i="9"/>
  <c r="U3654" i="9"/>
  <c r="U3655" i="9"/>
  <c r="U3656" i="9"/>
  <c r="U3657" i="9"/>
  <c r="U3658" i="9"/>
  <c r="U3659" i="9"/>
  <c r="U3660" i="9"/>
  <c r="U3661" i="9"/>
  <c r="U3662" i="9"/>
  <c r="U3663" i="9"/>
  <c r="U3664" i="9"/>
  <c r="U3665" i="9"/>
  <c r="U3666" i="9"/>
  <c r="U3667" i="9"/>
  <c r="U3668" i="9"/>
  <c r="U3669" i="9"/>
  <c r="U3670" i="9"/>
  <c r="U3671" i="9"/>
  <c r="U3672" i="9"/>
  <c r="U3673" i="9"/>
  <c r="U3674" i="9"/>
  <c r="U3675" i="9"/>
  <c r="U3676" i="9"/>
  <c r="U3677" i="9"/>
  <c r="U3678" i="9"/>
  <c r="U3679" i="9"/>
  <c r="U3680" i="9"/>
  <c r="U3681" i="9"/>
  <c r="U3682" i="9"/>
  <c r="U3683" i="9"/>
  <c r="U3684" i="9"/>
  <c r="U3685" i="9"/>
  <c r="U3686" i="9"/>
  <c r="U3687" i="9"/>
  <c r="U3688" i="9"/>
  <c r="U3689" i="9"/>
  <c r="U3690" i="9"/>
  <c r="U3691" i="9"/>
  <c r="U3692" i="9"/>
  <c r="U3693" i="9"/>
  <c r="U3694" i="9"/>
  <c r="U3695" i="9"/>
  <c r="U3696" i="9"/>
  <c r="U3697" i="9"/>
  <c r="U3698" i="9"/>
  <c r="U3699" i="9"/>
  <c r="U3700" i="9"/>
  <c r="U3701" i="9"/>
  <c r="U3702" i="9"/>
  <c r="U3703" i="9"/>
  <c r="U3704" i="9"/>
  <c r="U3705" i="9"/>
  <c r="U3706" i="9"/>
  <c r="U3707" i="9"/>
  <c r="U3708" i="9"/>
  <c r="U3709" i="9"/>
  <c r="U3710" i="9"/>
  <c r="U3711" i="9"/>
  <c r="U3712" i="9"/>
  <c r="U3713" i="9"/>
  <c r="U3714" i="9"/>
  <c r="U3715" i="9"/>
  <c r="U3716" i="9"/>
  <c r="U3717" i="9"/>
  <c r="U3718" i="9"/>
  <c r="U3719" i="9"/>
  <c r="U3720" i="9"/>
  <c r="U3721" i="9"/>
  <c r="U3722" i="9"/>
  <c r="U3723" i="9"/>
  <c r="U3724" i="9"/>
  <c r="U3725" i="9"/>
  <c r="U3726" i="9"/>
  <c r="U3727" i="9"/>
  <c r="U3728" i="9"/>
  <c r="U3729" i="9"/>
  <c r="U3730" i="9"/>
  <c r="U3731" i="9"/>
  <c r="U3732" i="9"/>
  <c r="U3733" i="9"/>
  <c r="U3734" i="9"/>
  <c r="U3735" i="9"/>
  <c r="U3736" i="9"/>
  <c r="U3737" i="9"/>
  <c r="U3738" i="9"/>
  <c r="U3739" i="9"/>
  <c r="U3740" i="9"/>
  <c r="U3741" i="9"/>
  <c r="U3742" i="9"/>
  <c r="U3743" i="9"/>
  <c r="U3744" i="9"/>
  <c r="U3745" i="9"/>
  <c r="U3746" i="9"/>
  <c r="U3747" i="9"/>
  <c r="U3748" i="9"/>
  <c r="U3749" i="9"/>
  <c r="U3750" i="9"/>
  <c r="U3751" i="9"/>
  <c r="U3752" i="9"/>
  <c r="U3753" i="9"/>
  <c r="U3754" i="9"/>
  <c r="U3755" i="9"/>
  <c r="U3756" i="9"/>
  <c r="U3757" i="9"/>
  <c r="U3758" i="9"/>
  <c r="U3759" i="9"/>
  <c r="U3760" i="9"/>
  <c r="U3761" i="9"/>
  <c r="U3762" i="9"/>
  <c r="U3763" i="9"/>
  <c r="U3764" i="9"/>
  <c r="U3765" i="9"/>
  <c r="U3766" i="9"/>
  <c r="U3767" i="9"/>
  <c r="U3768" i="9"/>
  <c r="U3769" i="9"/>
  <c r="U3770" i="9"/>
  <c r="U3771" i="9"/>
  <c r="U3772" i="9"/>
  <c r="U3773" i="9"/>
  <c r="U3774" i="9"/>
  <c r="U3775" i="9"/>
  <c r="U3776" i="9"/>
  <c r="U3777" i="9"/>
  <c r="U3778" i="9"/>
  <c r="U3779" i="9"/>
  <c r="U3780" i="9"/>
  <c r="U3781" i="9"/>
  <c r="U3782" i="9"/>
  <c r="U3783" i="9"/>
  <c r="U3784" i="9"/>
  <c r="U3785" i="9"/>
  <c r="U3786" i="9"/>
  <c r="U3787" i="9"/>
  <c r="U3788" i="9"/>
  <c r="U3789" i="9"/>
  <c r="U3790" i="9"/>
  <c r="U3791" i="9"/>
  <c r="U3792" i="9"/>
  <c r="U3793" i="9"/>
  <c r="U3794" i="9"/>
  <c r="U3795" i="9"/>
  <c r="U3796" i="9"/>
  <c r="U3797" i="9"/>
  <c r="U3798" i="9"/>
  <c r="U3799" i="9"/>
  <c r="U3800" i="9"/>
  <c r="U3801" i="9"/>
  <c r="U3802" i="9"/>
  <c r="U3803" i="9"/>
  <c r="U3804" i="9"/>
  <c r="U3805" i="9"/>
  <c r="U3806" i="9"/>
  <c r="U3807" i="9"/>
  <c r="U3808" i="9"/>
  <c r="U3809" i="9"/>
  <c r="U3810" i="9"/>
  <c r="U3811" i="9"/>
  <c r="U3812" i="9"/>
  <c r="U3813" i="9"/>
  <c r="U3814" i="9"/>
  <c r="U3815" i="9"/>
  <c r="U3816" i="9"/>
  <c r="U3817" i="9"/>
  <c r="U3818" i="9"/>
  <c r="U3819" i="9"/>
  <c r="U3820" i="9"/>
  <c r="U3821" i="9"/>
  <c r="U3822" i="9"/>
  <c r="U3823" i="9"/>
  <c r="U3824" i="9"/>
  <c r="U3825" i="9"/>
  <c r="U3826" i="9"/>
  <c r="U3827" i="9"/>
  <c r="U3828" i="9"/>
  <c r="U3829" i="9"/>
  <c r="U3830" i="9"/>
  <c r="U3831" i="9"/>
  <c r="U3832" i="9"/>
  <c r="U3833" i="9"/>
  <c r="U3834" i="9"/>
  <c r="U3835" i="9"/>
  <c r="U3836" i="9"/>
  <c r="U3837" i="9"/>
  <c r="U3838" i="9"/>
  <c r="U3839" i="9"/>
  <c r="U3840" i="9"/>
  <c r="U3841" i="9"/>
  <c r="U3842" i="9"/>
  <c r="U3843" i="9"/>
  <c r="U3844" i="9"/>
  <c r="U3845" i="9"/>
  <c r="U3846" i="9"/>
  <c r="U3847" i="9"/>
  <c r="U3848" i="9"/>
  <c r="U3849" i="9"/>
  <c r="U3850" i="9"/>
  <c r="U3851" i="9"/>
  <c r="U3852" i="9"/>
  <c r="U3853" i="9"/>
  <c r="U3854" i="9"/>
  <c r="U3855" i="9"/>
  <c r="U3856" i="9"/>
  <c r="U3857" i="9"/>
  <c r="U3858" i="9"/>
  <c r="U3859" i="9"/>
  <c r="U3860" i="9"/>
  <c r="U3861" i="9"/>
  <c r="U3862" i="9"/>
  <c r="U3863" i="9"/>
  <c r="U3864" i="9"/>
  <c r="U3865" i="9"/>
  <c r="U3866" i="9"/>
  <c r="U3867" i="9"/>
  <c r="U3868" i="9"/>
  <c r="U3869" i="9"/>
  <c r="U3870" i="9"/>
  <c r="U3871" i="9"/>
  <c r="U3872" i="9"/>
  <c r="U3873" i="9"/>
  <c r="U3874" i="9"/>
  <c r="U3875" i="9"/>
  <c r="U3876" i="9"/>
  <c r="U3877" i="9"/>
  <c r="U3878" i="9"/>
  <c r="U3879" i="9"/>
  <c r="U3880" i="9"/>
  <c r="U3881" i="9"/>
  <c r="U3882" i="9"/>
  <c r="U3883" i="9"/>
  <c r="U3884" i="9"/>
  <c r="U3885" i="9"/>
  <c r="U3886" i="9"/>
  <c r="U3887" i="9"/>
  <c r="U3888" i="9"/>
  <c r="U3889" i="9"/>
  <c r="U3890" i="9"/>
  <c r="U3891" i="9"/>
  <c r="U3892" i="9"/>
  <c r="U3893" i="9"/>
  <c r="U3894" i="9"/>
  <c r="U3895" i="9"/>
  <c r="U3896" i="9"/>
  <c r="U3897" i="9"/>
  <c r="U3898" i="9"/>
  <c r="U3899" i="9"/>
  <c r="U3900" i="9"/>
  <c r="U3901" i="9"/>
  <c r="U3902" i="9"/>
  <c r="U3903" i="9"/>
  <c r="U3904" i="9"/>
  <c r="U3905" i="9"/>
  <c r="U3906" i="9"/>
  <c r="U3907" i="9"/>
  <c r="U3908" i="9"/>
  <c r="U3909" i="9"/>
  <c r="U3910" i="9"/>
  <c r="U3911" i="9"/>
  <c r="U3912" i="9"/>
  <c r="U3913" i="9"/>
  <c r="U3914" i="9"/>
  <c r="U3915" i="9"/>
  <c r="U3916" i="9"/>
  <c r="U3917" i="9"/>
  <c r="U3918" i="9"/>
  <c r="U3919" i="9"/>
  <c r="U3920" i="9"/>
  <c r="U3921" i="9"/>
  <c r="U3922" i="9"/>
  <c r="U3923" i="9"/>
  <c r="U3924" i="9"/>
  <c r="U3925" i="9"/>
  <c r="U3926" i="9"/>
  <c r="U3927" i="9"/>
  <c r="U3928" i="9"/>
  <c r="U3929" i="9"/>
  <c r="U3930" i="9"/>
  <c r="U3931" i="9"/>
  <c r="U3932" i="9"/>
  <c r="U3933" i="9"/>
  <c r="U3934" i="9"/>
  <c r="U3935" i="9"/>
  <c r="U3936" i="9"/>
  <c r="U3937" i="9"/>
  <c r="U3938" i="9"/>
  <c r="U3939" i="9"/>
  <c r="U3940" i="9"/>
  <c r="U3941" i="9"/>
  <c r="U3942" i="9"/>
  <c r="U3943" i="9"/>
  <c r="U3944" i="9"/>
  <c r="U3945" i="9"/>
  <c r="U3946" i="9"/>
  <c r="U3947" i="9"/>
  <c r="U3948" i="9"/>
  <c r="U3949" i="9"/>
  <c r="U3950" i="9"/>
  <c r="U3951" i="9"/>
  <c r="U3952" i="9"/>
  <c r="U3953" i="9"/>
  <c r="U3954" i="9"/>
  <c r="U3955" i="9"/>
  <c r="U3956" i="9"/>
  <c r="U3957" i="9"/>
  <c r="U3958" i="9"/>
  <c r="U3959" i="9"/>
  <c r="U3960" i="9"/>
  <c r="U3961" i="9"/>
  <c r="U3962" i="9"/>
  <c r="U3963" i="9"/>
  <c r="U3964" i="9"/>
  <c r="U3965" i="9"/>
  <c r="U3966" i="9"/>
  <c r="U3967" i="9"/>
  <c r="U3968" i="9"/>
  <c r="U3969" i="9"/>
  <c r="U3970" i="9"/>
  <c r="U3971" i="9"/>
  <c r="U3972" i="9"/>
  <c r="U3973" i="9"/>
  <c r="U3974" i="9"/>
  <c r="U3975" i="9"/>
  <c r="U3976" i="9"/>
  <c r="U3977" i="9"/>
  <c r="U3978" i="9"/>
  <c r="U3979" i="9"/>
  <c r="U3980" i="9"/>
  <c r="U3981" i="9"/>
  <c r="U3982" i="9"/>
  <c r="U3983" i="9"/>
  <c r="U3984" i="9"/>
  <c r="U3985" i="9"/>
  <c r="U3986" i="9"/>
  <c r="U3987" i="9"/>
  <c r="U3988" i="9"/>
  <c r="U3989" i="9"/>
  <c r="U3990" i="9"/>
  <c r="U3991" i="9"/>
  <c r="U3992" i="9"/>
  <c r="U3993" i="9"/>
  <c r="U3994" i="9"/>
  <c r="U3995" i="9"/>
  <c r="U3996" i="9"/>
  <c r="U3997" i="9"/>
  <c r="U3998" i="9"/>
  <c r="U3999" i="9"/>
  <c r="U4000" i="9"/>
  <c r="U4001" i="9"/>
  <c r="U4002" i="9"/>
  <c r="U4003" i="9"/>
  <c r="U4004" i="9"/>
  <c r="U4005" i="9"/>
  <c r="U4006" i="9"/>
  <c r="U4007" i="9"/>
  <c r="U4008" i="9"/>
  <c r="U4009" i="9"/>
  <c r="U4010" i="9"/>
  <c r="U4011" i="9"/>
  <c r="U4012" i="9"/>
  <c r="U4013" i="9"/>
  <c r="U4014" i="9"/>
  <c r="U4015" i="9"/>
  <c r="U4016" i="9"/>
  <c r="U4017" i="9"/>
  <c r="U4018" i="9"/>
  <c r="U4019" i="9"/>
  <c r="U4020" i="9"/>
  <c r="U4021" i="9"/>
  <c r="U4022" i="9"/>
  <c r="U4023" i="9"/>
  <c r="U4024" i="9"/>
  <c r="U4025" i="9"/>
  <c r="U4026" i="9"/>
  <c r="U4027" i="9"/>
  <c r="U4028" i="9"/>
  <c r="U4029" i="9"/>
  <c r="U4030" i="9"/>
  <c r="U4031" i="9"/>
  <c r="U4032" i="9"/>
  <c r="U4033" i="9"/>
  <c r="U4034" i="9"/>
  <c r="U4035" i="9"/>
  <c r="U4036" i="9"/>
  <c r="U4037" i="9"/>
  <c r="U4038" i="9"/>
  <c r="U4039" i="9"/>
  <c r="U4040" i="9"/>
  <c r="U4041" i="9"/>
  <c r="U4042" i="9"/>
  <c r="U4043" i="9"/>
  <c r="U4044" i="9"/>
  <c r="U4045" i="9"/>
  <c r="U4046" i="9"/>
  <c r="U4047" i="9"/>
  <c r="U4048" i="9"/>
  <c r="U4049" i="9"/>
  <c r="U4050" i="9"/>
  <c r="U4051" i="9"/>
  <c r="U4052" i="9"/>
  <c r="U4053" i="9"/>
  <c r="U4054" i="9"/>
  <c r="U4055" i="9"/>
  <c r="U4056" i="9"/>
  <c r="U4057" i="9"/>
  <c r="U4058" i="9"/>
  <c r="U4059" i="9"/>
  <c r="U4060" i="9"/>
  <c r="U4061" i="9"/>
  <c r="U4062" i="9"/>
  <c r="U4063" i="9"/>
  <c r="U4064" i="9"/>
  <c r="U4065" i="9"/>
  <c r="U4066" i="9"/>
  <c r="U4067" i="9"/>
  <c r="U4068" i="9"/>
  <c r="U4069" i="9"/>
  <c r="U4070" i="9"/>
  <c r="U4071" i="9"/>
  <c r="U4072" i="9"/>
  <c r="U4073" i="9"/>
  <c r="U4074" i="9"/>
  <c r="U4075" i="9"/>
  <c r="U4076" i="9"/>
  <c r="U4077" i="9"/>
  <c r="U4078" i="9"/>
  <c r="U4079" i="9"/>
  <c r="U4080" i="9"/>
  <c r="U4081" i="9"/>
  <c r="U4082" i="9"/>
  <c r="U4083" i="9"/>
  <c r="U4084" i="9"/>
  <c r="U4085" i="9"/>
  <c r="U4086" i="9"/>
  <c r="U4087" i="9"/>
  <c r="U4088" i="9"/>
  <c r="U4089" i="9"/>
  <c r="U4090" i="9"/>
  <c r="U4091" i="9"/>
  <c r="U4092" i="9"/>
  <c r="U4093" i="9"/>
  <c r="U4094" i="9"/>
  <c r="U4095" i="9"/>
  <c r="U4096" i="9"/>
  <c r="U4097" i="9"/>
  <c r="U4098" i="9"/>
  <c r="U4099" i="9"/>
  <c r="U4100" i="9"/>
  <c r="U4101" i="9"/>
  <c r="U4102" i="9"/>
  <c r="U4103" i="9"/>
  <c r="U4104" i="9"/>
  <c r="U4105" i="9"/>
  <c r="U4106" i="9"/>
  <c r="U4107" i="9"/>
  <c r="U4108" i="9"/>
  <c r="U4109" i="9"/>
  <c r="U4110" i="9"/>
  <c r="U4111" i="9"/>
  <c r="U4112" i="9"/>
  <c r="U4113" i="9"/>
  <c r="U4114" i="9"/>
  <c r="U4115" i="9"/>
  <c r="U4116" i="9"/>
  <c r="U4117" i="9"/>
  <c r="U4118" i="9"/>
  <c r="U4119" i="9"/>
  <c r="U4120" i="9"/>
  <c r="U4121" i="9"/>
  <c r="U4122" i="9"/>
  <c r="U4123" i="9"/>
  <c r="U4124" i="9"/>
  <c r="U4125" i="9"/>
  <c r="U4126" i="9"/>
  <c r="U4127" i="9"/>
  <c r="U4128" i="9"/>
  <c r="U4129" i="9"/>
  <c r="U4130" i="9"/>
  <c r="U4131" i="9"/>
  <c r="U4132" i="9"/>
  <c r="U4133" i="9"/>
  <c r="U4134" i="9"/>
  <c r="U4135" i="9"/>
  <c r="U4136" i="9"/>
  <c r="U4137" i="9"/>
  <c r="U4138" i="9"/>
  <c r="U4139" i="9"/>
  <c r="U4140" i="9"/>
  <c r="U4141" i="9"/>
  <c r="U4142" i="9"/>
  <c r="U4143" i="9"/>
  <c r="U4144" i="9"/>
  <c r="U4145" i="9"/>
  <c r="U4146" i="9"/>
  <c r="U4147" i="9"/>
  <c r="U4148" i="9"/>
  <c r="U4149" i="9"/>
  <c r="U4150" i="9"/>
  <c r="U4151" i="9"/>
  <c r="U4152" i="9"/>
  <c r="U4153" i="9"/>
  <c r="U4154" i="9"/>
  <c r="U4155" i="9"/>
  <c r="U4156" i="9"/>
  <c r="U4157" i="9"/>
  <c r="U4158" i="9"/>
  <c r="U4159" i="9"/>
  <c r="U4160" i="9"/>
  <c r="U4161" i="9"/>
  <c r="U4162" i="9"/>
  <c r="U4163" i="9"/>
  <c r="U4164" i="9"/>
  <c r="U4165" i="9"/>
  <c r="U4166" i="9"/>
  <c r="U4167" i="9"/>
  <c r="U4168" i="9"/>
  <c r="U4169" i="9"/>
  <c r="U4170" i="9"/>
  <c r="U4171" i="9"/>
  <c r="U4172" i="9"/>
  <c r="U4173" i="9"/>
  <c r="U4174" i="9"/>
  <c r="U4175" i="9"/>
  <c r="U4176" i="9"/>
  <c r="U4177" i="9"/>
  <c r="U4178" i="9"/>
  <c r="U4179" i="9"/>
  <c r="U4180" i="9"/>
  <c r="U4181" i="9"/>
  <c r="U4182" i="9"/>
  <c r="U4183" i="9"/>
  <c r="U4184" i="9"/>
  <c r="U4185" i="9"/>
  <c r="U4186" i="9"/>
  <c r="U4187" i="9"/>
  <c r="U4188" i="9"/>
  <c r="U4189" i="9"/>
  <c r="U4190" i="9"/>
  <c r="U4191" i="9"/>
  <c r="U4192" i="9"/>
  <c r="U4193" i="9"/>
  <c r="U4194" i="9"/>
  <c r="U4195" i="9"/>
  <c r="U4196" i="9"/>
  <c r="U4197" i="9"/>
  <c r="U4198" i="9"/>
  <c r="U4199" i="9"/>
  <c r="U4200" i="9"/>
  <c r="U4201" i="9"/>
  <c r="U4202" i="9"/>
  <c r="U4203" i="9"/>
  <c r="U4204" i="9"/>
  <c r="U4205" i="9"/>
  <c r="U4206" i="9"/>
  <c r="U4207" i="9"/>
  <c r="U4208" i="9"/>
  <c r="U4209" i="9"/>
  <c r="U4210" i="9"/>
  <c r="U4211" i="9"/>
  <c r="U4212" i="9"/>
  <c r="U4213" i="9"/>
  <c r="U4214" i="9"/>
  <c r="U4215" i="9"/>
  <c r="U4216" i="9"/>
  <c r="U4217" i="9"/>
  <c r="U4218" i="9"/>
  <c r="U4219" i="9"/>
  <c r="U4220" i="9"/>
  <c r="U4221" i="9"/>
  <c r="U4222" i="9"/>
  <c r="U4223" i="9"/>
  <c r="U4224" i="9"/>
  <c r="U4225" i="9"/>
  <c r="U4226" i="9"/>
  <c r="U4227" i="9"/>
  <c r="U4228" i="9"/>
  <c r="U4229" i="9"/>
  <c r="U4230" i="9"/>
  <c r="U4231" i="9"/>
  <c r="U4232" i="9"/>
  <c r="U4233" i="9"/>
  <c r="U4234" i="9"/>
  <c r="U4235" i="9"/>
  <c r="U4236" i="9"/>
  <c r="U4237" i="9"/>
  <c r="U4238" i="9"/>
  <c r="U4239" i="9"/>
  <c r="U4240" i="9"/>
  <c r="U4241" i="9"/>
  <c r="U4242" i="9"/>
  <c r="U4243" i="9"/>
  <c r="U4244" i="9"/>
  <c r="U4245" i="9"/>
  <c r="U4246" i="9"/>
  <c r="U4247" i="9"/>
  <c r="U4248" i="9"/>
  <c r="U4249" i="9"/>
  <c r="U4250" i="9"/>
  <c r="U4251" i="9"/>
  <c r="U4252" i="9"/>
  <c r="U4253" i="9"/>
  <c r="U4254" i="9"/>
  <c r="U4255" i="9"/>
  <c r="U4256" i="9"/>
  <c r="U4257" i="9"/>
  <c r="U4258" i="9"/>
  <c r="U4259" i="9"/>
  <c r="U4260" i="9"/>
  <c r="U4261" i="9"/>
  <c r="U4262" i="9"/>
  <c r="U4263" i="9"/>
  <c r="U4264" i="9"/>
  <c r="U4265" i="9"/>
  <c r="U4266" i="9"/>
  <c r="U4267" i="9"/>
  <c r="U4268" i="9"/>
  <c r="U4269" i="9"/>
  <c r="U4270" i="9"/>
  <c r="U4271" i="9"/>
  <c r="U4272" i="9"/>
  <c r="U4273" i="9"/>
  <c r="U4274" i="9"/>
  <c r="U4275" i="9"/>
  <c r="U4276" i="9"/>
  <c r="U4277" i="9"/>
  <c r="U4278" i="9"/>
  <c r="U4279" i="9"/>
  <c r="U4280" i="9"/>
  <c r="U4281" i="9"/>
  <c r="U4282" i="9"/>
  <c r="U4283" i="9"/>
  <c r="U4284" i="9"/>
  <c r="U4285" i="9"/>
  <c r="U4286" i="9"/>
  <c r="U4287" i="9"/>
  <c r="U4288" i="9"/>
  <c r="U4289" i="9"/>
  <c r="U4290" i="9"/>
  <c r="U4291" i="9"/>
  <c r="U4292" i="9"/>
  <c r="U4293" i="9"/>
  <c r="U4294" i="9"/>
  <c r="U4295" i="9"/>
  <c r="U4296" i="9"/>
  <c r="U4297" i="9"/>
  <c r="U4298" i="9"/>
  <c r="U4299" i="9"/>
  <c r="U4300" i="9"/>
  <c r="U4301" i="9"/>
  <c r="U4302" i="9"/>
  <c r="U4303" i="9"/>
  <c r="U4304" i="9"/>
  <c r="U4305" i="9"/>
  <c r="U4306" i="9"/>
  <c r="U4307" i="9"/>
  <c r="U4308" i="9"/>
  <c r="U4309" i="9"/>
  <c r="U4310" i="9"/>
  <c r="U4311" i="9"/>
  <c r="U4312" i="9"/>
  <c r="U4313" i="9"/>
  <c r="U4314" i="9"/>
  <c r="U4315" i="9"/>
  <c r="U4316" i="9"/>
  <c r="U4317" i="9"/>
  <c r="U4318" i="9"/>
  <c r="U4319" i="9"/>
  <c r="U4320" i="9"/>
  <c r="U4321" i="9"/>
  <c r="U4322" i="9"/>
  <c r="U4323" i="9"/>
  <c r="U4324" i="9"/>
  <c r="U4325" i="9"/>
  <c r="U4326" i="9"/>
  <c r="U4327" i="9"/>
  <c r="U4328" i="9"/>
  <c r="U4329" i="9"/>
  <c r="U4330" i="9"/>
  <c r="U4331" i="9"/>
  <c r="U4332" i="9"/>
  <c r="U4333" i="9"/>
  <c r="U4334" i="9"/>
  <c r="U4335" i="9"/>
  <c r="U4336" i="9"/>
  <c r="U4337" i="9"/>
  <c r="U4338" i="9"/>
  <c r="U4339" i="9"/>
  <c r="U4340" i="9"/>
  <c r="U4341" i="9"/>
  <c r="U4342" i="9"/>
  <c r="U4343" i="9"/>
  <c r="U4344" i="9"/>
  <c r="U4345" i="9"/>
  <c r="U4346" i="9"/>
  <c r="U4347" i="9"/>
  <c r="U4348" i="9"/>
  <c r="U4349" i="9"/>
  <c r="U4350" i="9"/>
  <c r="U4351" i="9"/>
  <c r="U4352" i="9"/>
  <c r="U4353" i="9"/>
  <c r="U4354" i="9"/>
  <c r="U4355" i="9"/>
  <c r="U4356" i="9"/>
  <c r="U4357" i="9"/>
  <c r="U4358" i="9"/>
  <c r="U4359" i="9"/>
  <c r="U4360" i="9"/>
  <c r="U4361" i="9"/>
  <c r="U4362" i="9"/>
  <c r="U4363" i="9"/>
  <c r="U4364" i="9"/>
  <c r="U4365" i="9"/>
  <c r="U4366" i="9"/>
  <c r="U4367" i="9"/>
  <c r="U4368" i="9"/>
  <c r="U4369" i="9"/>
  <c r="U4370" i="9"/>
  <c r="U4371" i="9"/>
  <c r="U4372" i="9"/>
  <c r="U4373" i="9"/>
  <c r="U4374" i="9"/>
  <c r="U4375" i="9"/>
  <c r="U4376" i="9"/>
  <c r="U4377" i="9"/>
  <c r="U4378" i="9"/>
  <c r="U4379" i="9"/>
  <c r="U4380" i="9"/>
  <c r="U4381" i="9"/>
  <c r="U4382" i="9"/>
  <c r="U4383" i="9"/>
  <c r="U4384" i="9"/>
  <c r="U4385" i="9"/>
  <c r="U4386" i="9"/>
  <c r="U4387" i="9"/>
  <c r="U4388" i="9"/>
  <c r="U4389" i="9"/>
  <c r="U4390" i="9"/>
  <c r="U4391" i="9"/>
  <c r="U4392" i="9"/>
  <c r="U4393" i="9"/>
  <c r="U4394" i="9"/>
  <c r="U4395" i="9"/>
  <c r="U4396" i="9"/>
  <c r="U4397" i="9"/>
  <c r="U4398" i="9"/>
  <c r="U4399" i="9"/>
  <c r="U4400" i="9"/>
  <c r="U4401" i="9"/>
  <c r="U4402" i="9"/>
  <c r="U4403" i="9"/>
  <c r="U4404" i="9"/>
  <c r="U4405" i="9"/>
  <c r="U4406" i="9"/>
  <c r="U4407" i="9"/>
  <c r="U4408" i="9"/>
  <c r="U4409" i="9"/>
  <c r="U4410" i="9"/>
  <c r="U4411" i="9"/>
  <c r="U4412" i="9"/>
  <c r="U4413" i="9"/>
  <c r="U4414" i="9"/>
  <c r="U4415" i="9"/>
  <c r="U4416" i="9"/>
  <c r="U4417" i="9"/>
  <c r="U4418" i="9"/>
  <c r="U4419" i="9"/>
  <c r="U4420" i="9"/>
  <c r="U4421" i="9"/>
  <c r="U4422" i="9"/>
  <c r="U4423" i="9"/>
  <c r="U4424" i="9"/>
  <c r="U4425" i="9"/>
  <c r="U4426" i="9"/>
  <c r="U4427" i="9"/>
  <c r="U4428" i="9"/>
  <c r="U4429" i="9"/>
  <c r="U4430" i="9"/>
  <c r="U4431" i="9"/>
  <c r="U4432" i="9"/>
  <c r="U4433" i="9"/>
  <c r="U4434" i="9"/>
  <c r="U4435" i="9"/>
  <c r="U4436" i="9"/>
  <c r="U4437" i="9"/>
  <c r="U4438" i="9"/>
  <c r="U4439" i="9"/>
  <c r="U4440" i="9"/>
  <c r="U4441" i="9"/>
  <c r="U4442" i="9"/>
  <c r="U4443" i="9"/>
  <c r="U4444" i="9"/>
  <c r="U4445" i="9"/>
  <c r="U4446" i="9"/>
  <c r="U4447" i="9"/>
  <c r="U4448" i="9"/>
  <c r="U4449" i="9"/>
  <c r="U4450" i="9"/>
  <c r="U4451" i="9"/>
  <c r="U4452" i="9"/>
  <c r="U4453" i="9"/>
  <c r="U4454" i="9"/>
  <c r="U4455" i="9"/>
  <c r="U4456" i="9"/>
  <c r="U4457" i="9"/>
  <c r="U4458" i="9"/>
  <c r="U4459" i="9"/>
  <c r="U4460" i="9"/>
  <c r="U4461" i="9"/>
  <c r="U4462" i="9"/>
  <c r="U4463" i="9"/>
  <c r="U4464" i="9"/>
  <c r="U4465" i="9"/>
  <c r="U4466" i="9"/>
  <c r="U4467" i="9"/>
  <c r="U4468" i="9"/>
  <c r="U4469" i="9"/>
  <c r="U4470" i="9"/>
  <c r="U4471" i="9"/>
  <c r="U4472" i="9"/>
  <c r="U4473" i="9"/>
  <c r="U4474" i="9"/>
  <c r="U4475" i="9"/>
  <c r="U4476" i="9"/>
  <c r="U4477" i="9"/>
  <c r="U4478" i="9"/>
  <c r="U4479" i="9"/>
  <c r="U4480" i="9"/>
  <c r="U4481" i="9"/>
  <c r="U4482" i="9"/>
  <c r="U4483" i="9"/>
  <c r="U4484" i="9"/>
  <c r="U4485" i="9"/>
  <c r="U4486" i="9"/>
  <c r="U4487" i="9"/>
  <c r="U4488" i="9"/>
  <c r="U4489" i="9"/>
  <c r="U4490" i="9"/>
  <c r="U4491" i="9"/>
  <c r="U4492" i="9"/>
  <c r="U4493" i="9"/>
  <c r="U4494" i="9"/>
  <c r="U4495" i="9"/>
  <c r="U4496" i="9"/>
  <c r="U4497" i="9"/>
  <c r="U4498" i="9"/>
  <c r="U4499" i="9"/>
  <c r="U4500" i="9"/>
  <c r="U4501" i="9"/>
  <c r="U4502" i="9"/>
  <c r="U4503" i="9"/>
  <c r="U4504" i="9"/>
  <c r="U4505" i="9"/>
  <c r="U4506" i="9"/>
  <c r="U4507" i="9"/>
  <c r="U4508" i="9"/>
  <c r="U4509" i="9"/>
  <c r="U4510" i="9"/>
  <c r="U4511" i="9"/>
  <c r="U4512" i="9"/>
  <c r="U4513" i="9"/>
  <c r="U4514" i="9"/>
  <c r="U4515" i="9"/>
  <c r="U4516" i="9"/>
  <c r="U4517" i="9"/>
  <c r="U4518" i="9"/>
  <c r="U4519" i="9"/>
  <c r="U4520" i="9"/>
  <c r="U4521" i="9"/>
  <c r="U4522" i="9"/>
  <c r="U4523" i="9"/>
  <c r="U4524" i="9"/>
  <c r="U4525" i="9"/>
  <c r="U4526" i="9"/>
  <c r="U4527" i="9"/>
  <c r="U4528" i="9"/>
  <c r="U4529" i="9"/>
  <c r="U4530" i="9"/>
  <c r="U4531" i="9"/>
  <c r="U4532" i="9"/>
  <c r="U4533" i="9"/>
  <c r="U4534" i="9"/>
  <c r="U4535" i="9"/>
  <c r="U4536" i="9"/>
  <c r="U4537" i="9"/>
  <c r="U4538" i="9"/>
  <c r="U4539" i="9"/>
  <c r="U4540" i="9"/>
  <c r="U4541" i="9"/>
  <c r="U4542" i="9"/>
  <c r="U4543" i="9"/>
  <c r="U4544" i="9"/>
  <c r="U4545" i="9"/>
  <c r="U4546" i="9"/>
  <c r="U4547" i="9"/>
  <c r="U4548" i="9"/>
  <c r="U4549" i="9"/>
  <c r="U4550" i="9"/>
  <c r="U4551" i="9"/>
  <c r="U4552" i="9"/>
  <c r="U4553" i="9"/>
  <c r="U4554" i="9"/>
  <c r="U4555" i="9"/>
  <c r="U4556" i="9"/>
  <c r="U4557" i="9"/>
  <c r="U4558" i="9"/>
  <c r="U4559" i="9"/>
  <c r="U4560" i="9"/>
  <c r="U4561" i="9"/>
  <c r="U4562" i="9"/>
  <c r="U4563" i="9"/>
  <c r="U4564" i="9"/>
  <c r="U4565" i="9"/>
  <c r="U4566" i="9"/>
  <c r="U4567" i="9"/>
  <c r="U4568" i="9"/>
  <c r="U4569" i="9"/>
  <c r="U4570" i="9"/>
  <c r="U4571" i="9"/>
  <c r="U4572" i="9"/>
  <c r="U4573" i="9"/>
  <c r="U4574" i="9"/>
  <c r="U4575" i="9"/>
  <c r="U4576" i="9"/>
  <c r="U4577" i="9"/>
  <c r="U4578" i="9"/>
  <c r="U4579" i="9"/>
  <c r="U4580" i="9"/>
  <c r="U4581" i="9"/>
  <c r="U4582" i="9"/>
  <c r="U4583" i="9"/>
  <c r="U4584" i="9"/>
  <c r="U4585" i="9"/>
  <c r="U4586" i="9"/>
  <c r="U4587" i="9"/>
  <c r="U4588" i="9"/>
  <c r="U4589" i="9"/>
  <c r="U4590" i="9"/>
  <c r="U4591" i="9"/>
  <c r="U4592" i="9"/>
  <c r="U4593" i="9"/>
  <c r="U4594" i="9"/>
  <c r="U4595" i="9"/>
  <c r="U4596" i="9"/>
  <c r="U4597" i="9"/>
  <c r="U4598" i="9"/>
  <c r="U4599" i="9"/>
  <c r="U4600" i="9"/>
  <c r="U4601" i="9"/>
  <c r="U4602" i="9"/>
  <c r="U4603" i="9"/>
  <c r="U4604" i="9"/>
  <c r="U4605" i="9"/>
  <c r="U4606" i="9"/>
  <c r="U4607" i="9"/>
  <c r="U4608" i="9"/>
  <c r="U4609" i="9"/>
  <c r="U4610" i="9"/>
  <c r="U4611" i="9"/>
  <c r="U4612" i="9"/>
  <c r="U4613" i="9"/>
  <c r="U4614" i="9"/>
  <c r="U4615" i="9"/>
  <c r="U4616" i="9"/>
  <c r="U4617" i="9"/>
  <c r="U4618" i="9"/>
  <c r="U4619" i="9"/>
  <c r="U4620" i="9"/>
  <c r="U4621" i="9"/>
  <c r="U4622" i="9"/>
  <c r="U4623" i="9"/>
  <c r="U4624" i="9"/>
  <c r="U4625" i="9"/>
  <c r="U4626" i="9"/>
  <c r="U4627" i="9"/>
  <c r="U4628" i="9"/>
  <c r="U4629" i="9"/>
  <c r="U4630" i="9"/>
  <c r="U4631" i="9"/>
  <c r="U4632" i="9"/>
  <c r="U4633" i="9"/>
  <c r="U4634" i="9"/>
  <c r="U4635" i="9"/>
  <c r="U4636" i="9"/>
  <c r="U4637" i="9"/>
  <c r="U4638" i="9"/>
  <c r="U4639" i="9"/>
  <c r="U4640" i="9"/>
  <c r="U4641" i="9"/>
  <c r="U4642" i="9"/>
  <c r="U4643" i="9"/>
  <c r="U4644" i="9"/>
  <c r="U4645" i="9"/>
  <c r="U4646" i="9"/>
  <c r="U4647" i="9"/>
  <c r="U4648" i="9"/>
  <c r="U4649" i="9"/>
  <c r="U4650" i="9"/>
  <c r="U4651" i="9"/>
  <c r="U4652" i="9"/>
  <c r="U4653" i="9"/>
  <c r="U4654" i="9"/>
  <c r="U4655" i="9"/>
  <c r="U4656" i="9"/>
  <c r="U4657" i="9"/>
  <c r="U4658" i="9"/>
  <c r="U4659" i="9"/>
  <c r="U4660" i="9"/>
  <c r="U4661" i="9"/>
  <c r="U4662" i="9"/>
  <c r="U4663" i="9"/>
  <c r="U4664" i="9"/>
  <c r="U4665" i="9"/>
  <c r="U4666" i="9"/>
  <c r="U4667" i="9"/>
  <c r="U4668" i="9"/>
  <c r="U4669" i="9"/>
  <c r="U4670" i="9"/>
  <c r="U4671" i="9"/>
  <c r="U4672" i="9"/>
  <c r="U4673" i="9"/>
  <c r="U4674" i="9"/>
  <c r="U4675" i="9"/>
  <c r="U4676" i="9"/>
  <c r="U4677" i="9"/>
  <c r="U4678" i="9"/>
  <c r="U4679" i="9"/>
  <c r="U4680" i="9"/>
  <c r="U4681" i="9"/>
  <c r="U4682" i="9"/>
  <c r="U4683" i="9"/>
  <c r="U4684" i="9"/>
  <c r="U4685" i="9"/>
  <c r="U4686" i="9"/>
  <c r="U4687" i="9"/>
  <c r="U4688" i="9"/>
  <c r="U4689" i="9"/>
  <c r="U4690" i="9"/>
  <c r="U4691" i="9"/>
  <c r="U4692" i="9"/>
  <c r="U4693" i="9"/>
  <c r="U4694" i="9"/>
  <c r="U4695" i="9"/>
  <c r="U4696" i="9"/>
  <c r="U4697" i="9"/>
  <c r="U4698" i="9"/>
  <c r="U4699" i="9"/>
  <c r="U4700" i="9"/>
  <c r="U4701" i="9"/>
  <c r="U4702" i="9"/>
  <c r="U4703" i="9"/>
  <c r="U4704" i="9"/>
  <c r="U4705" i="9"/>
  <c r="U4706" i="9"/>
  <c r="U4707" i="9"/>
  <c r="U4708" i="9"/>
  <c r="U4709" i="9"/>
  <c r="U4710" i="9"/>
  <c r="U4711" i="9"/>
  <c r="U4712" i="9"/>
  <c r="U4713" i="9"/>
  <c r="U4714" i="9"/>
  <c r="U4715" i="9"/>
  <c r="U4716" i="9"/>
  <c r="U4717" i="9"/>
  <c r="U4718" i="9"/>
  <c r="U4719" i="9"/>
  <c r="U4720" i="9"/>
  <c r="U4721" i="9"/>
  <c r="U4722" i="9"/>
  <c r="U4723" i="9"/>
  <c r="U4724" i="9"/>
  <c r="U4725" i="9"/>
  <c r="U4726" i="9"/>
  <c r="U4727" i="9"/>
  <c r="U4728" i="9"/>
  <c r="U4729" i="9"/>
  <c r="U4730" i="9"/>
  <c r="U4731" i="9"/>
  <c r="U4732" i="9"/>
  <c r="U4733" i="9"/>
  <c r="U4734" i="9"/>
  <c r="U4735" i="9"/>
  <c r="U4736" i="9"/>
  <c r="U4737" i="9"/>
  <c r="U4738" i="9"/>
  <c r="U4739" i="9"/>
  <c r="U4740" i="9"/>
  <c r="U4741" i="9"/>
  <c r="U4742" i="9"/>
  <c r="U4743" i="9"/>
  <c r="U4744" i="9"/>
  <c r="U4745" i="9"/>
  <c r="U4746" i="9"/>
  <c r="U4747" i="9"/>
  <c r="U4748" i="9"/>
  <c r="U4749" i="9"/>
  <c r="U4750" i="9"/>
  <c r="U4751" i="9"/>
  <c r="U4752" i="9"/>
  <c r="U4753" i="9"/>
  <c r="U4754" i="9"/>
  <c r="U4755" i="9"/>
  <c r="U4756" i="9"/>
  <c r="U4757" i="9"/>
  <c r="U4758" i="9"/>
  <c r="U4759" i="9"/>
  <c r="U4760" i="9"/>
  <c r="U4761" i="9"/>
  <c r="U4762" i="9"/>
  <c r="U4763" i="9"/>
  <c r="U4764" i="9"/>
  <c r="U4765" i="9"/>
  <c r="U4766" i="9"/>
  <c r="U4767" i="9"/>
  <c r="U4768" i="9"/>
  <c r="U4769" i="9"/>
  <c r="U4770" i="9"/>
  <c r="U4771" i="9"/>
  <c r="U4772" i="9"/>
  <c r="U4773" i="9"/>
  <c r="U4774" i="9"/>
  <c r="U4775" i="9"/>
  <c r="U4776" i="9"/>
  <c r="U4777" i="9"/>
  <c r="U4778" i="9"/>
  <c r="U4779" i="9"/>
  <c r="U4780" i="9"/>
  <c r="U4781" i="9"/>
  <c r="U4782" i="9"/>
  <c r="U4783" i="9"/>
  <c r="U4784" i="9"/>
  <c r="U4785" i="9"/>
  <c r="U4786" i="9"/>
  <c r="U4787" i="9"/>
  <c r="U4788" i="9"/>
  <c r="U4789" i="9"/>
  <c r="U4790" i="9"/>
  <c r="U4791" i="9"/>
  <c r="U4792" i="9"/>
  <c r="U4793" i="9"/>
  <c r="U4794" i="9"/>
  <c r="U4795" i="9"/>
  <c r="U4796" i="9"/>
  <c r="U4797" i="9"/>
  <c r="U4798" i="9"/>
  <c r="U4799" i="9"/>
  <c r="U4800" i="9"/>
  <c r="U4801" i="9"/>
  <c r="U4802" i="9"/>
  <c r="U4803" i="9"/>
  <c r="U4804" i="9"/>
  <c r="U4805" i="9"/>
  <c r="U4806" i="9"/>
  <c r="U4807" i="9"/>
  <c r="U4808" i="9"/>
  <c r="U4809" i="9"/>
  <c r="U4810" i="9"/>
  <c r="U4811" i="9"/>
  <c r="U4812" i="9"/>
  <c r="U4813" i="9"/>
  <c r="U4814" i="9"/>
  <c r="U4815" i="9"/>
  <c r="U4816" i="9"/>
  <c r="U4817" i="9"/>
  <c r="U4818" i="9"/>
  <c r="U4819" i="9"/>
  <c r="U4820" i="9"/>
  <c r="U4821" i="9"/>
  <c r="U4822" i="9"/>
  <c r="U4823" i="9"/>
  <c r="U4824" i="9"/>
  <c r="U4825" i="9"/>
  <c r="U4826" i="9"/>
  <c r="U4827" i="9"/>
  <c r="U4828" i="9"/>
  <c r="U4829" i="9"/>
  <c r="U4830" i="9"/>
  <c r="U4831" i="9"/>
  <c r="U4832" i="9"/>
  <c r="U4833" i="9"/>
  <c r="U4834" i="9"/>
  <c r="U4835" i="9"/>
  <c r="U4836" i="9"/>
  <c r="U4837" i="9"/>
  <c r="U4838" i="9"/>
  <c r="U4839" i="9"/>
  <c r="U4840" i="9"/>
  <c r="U4841" i="9"/>
  <c r="U4842" i="9"/>
  <c r="U4843" i="9"/>
  <c r="U4844" i="9"/>
  <c r="U4845" i="9"/>
  <c r="U4846" i="9"/>
  <c r="U4847" i="9"/>
  <c r="U4848" i="9"/>
  <c r="U4849" i="9"/>
  <c r="U4850" i="9"/>
  <c r="U4851" i="9"/>
  <c r="U4852" i="9"/>
  <c r="U4853" i="9"/>
  <c r="U4854" i="9"/>
  <c r="U4855" i="9"/>
  <c r="U4856" i="9"/>
  <c r="U4857" i="9"/>
  <c r="U4858" i="9"/>
  <c r="U4859" i="9"/>
  <c r="U4860" i="9"/>
  <c r="U4861" i="9"/>
  <c r="U4862" i="9"/>
  <c r="U4863" i="9"/>
  <c r="U4864" i="9"/>
  <c r="U4865" i="9"/>
  <c r="U4866" i="9"/>
  <c r="U4867" i="9"/>
  <c r="U4868" i="9"/>
  <c r="U4869" i="9"/>
  <c r="U4870" i="9"/>
  <c r="U4871" i="9"/>
  <c r="U4872" i="9"/>
  <c r="U4873" i="9"/>
  <c r="U4874" i="9"/>
  <c r="U4875" i="9"/>
  <c r="U4876" i="9"/>
  <c r="U4877" i="9"/>
  <c r="U4878" i="9"/>
  <c r="U4879" i="9"/>
  <c r="U4880" i="9"/>
  <c r="U4881" i="9"/>
  <c r="U4882" i="9"/>
  <c r="U4883" i="9"/>
  <c r="U4884" i="9"/>
  <c r="U4885" i="9"/>
  <c r="U4886" i="9"/>
  <c r="U4887" i="9"/>
  <c r="U4888" i="9"/>
  <c r="U4889" i="9"/>
  <c r="U4890" i="9"/>
  <c r="U4891" i="9"/>
  <c r="U4892" i="9"/>
  <c r="U4893" i="9"/>
  <c r="U4894" i="9"/>
  <c r="U4895" i="9"/>
  <c r="U4896" i="9"/>
  <c r="U4897" i="9"/>
  <c r="U4898" i="9"/>
  <c r="U4899" i="9"/>
  <c r="U4900" i="9"/>
  <c r="U4901" i="9"/>
  <c r="U4902" i="9"/>
  <c r="U4903" i="9"/>
  <c r="U4904" i="9"/>
  <c r="U4905" i="9"/>
  <c r="U4906" i="9"/>
  <c r="U4907" i="9"/>
  <c r="U4908" i="9"/>
  <c r="U4909" i="9"/>
  <c r="U4910" i="9"/>
  <c r="U4911" i="9"/>
  <c r="U4912" i="9"/>
  <c r="U4913" i="9"/>
  <c r="U4914" i="9"/>
  <c r="U4915" i="9"/>
  <c r="U4916" i="9"/>
  <c r="U4917" i="9"/>
  <c r="U4918" i="9"/>
  <c r="U4919" i="9"/>
  <c r="U4920" i="9"/>
  <c r="U4921" i="9"/>
  <c r="U4922" i="9"/>
  <c r="U4923" i="9"/>
  <c r="U4924" i="9"/>
  <c r="U4925" i="9"/>
  <c r="U4926" i="9"/>
  <c r="U4927" i="9"/>
  <c r="U4928" i="9"/>
  <c r="U4929" i="9"/>
  <c r="U4930" i="9"/>
  <c r="U4931" i="9"/>
  <c r="U4932" i="9"/>
  <c r="U4933" i="9"/>
  <c r="U4934" i="9"/>
  <c r="U4935" i="9"/>
  <c r="U4936" i="9"/>
  <c r="U4937" i="9"/>
  <c r="U4938" i="9"/>
  <c r="U4939" i="9"/>
  <c r="U4940" i="9"/>
  <c r="U4941" i="9"/>
  <c r="U4942" i="9"/>
  <c r="U4943" i="9"/>
  <c r="U4944" i="9"/>
  <c r="U4945" i="9"/>
  <c r="U4946" i="9"/>
  <c r="U4947" i="9"/>
  <c r="U4948" i="9"/>
  <c r="U4949" i="9"/>
  <c r="U4950" i="9"/>
  <c r="U4951" i="9"/>
  <c r="U4952" i="9"/>
  <c r="U4953" i="9"/>
  <c r="U4954" i="9"/>
  <c r="U4955" i="9"/>
  <c r="U4956" i="9"/>
  <c r="U4957" i="9"/>
  <c r="U4958" i="9"/>
  <c r="U4959" i="9"/>
  <c r="U4960" i="9"/>
  <c r="U4961" i="9"/>
  <c r="U4962" i="9"/>
  <c r="U4963" i="9"/>
  <c r="U4964" i="9"/>
  <c r="U4965" i="9"/>
  <c r="U4966" i="9"/>
  <c r="U4967" i="9"/>
  <c r="U4968" i="9"/>
  <c r="U4969" i="9"/>
  <c r="U4970" i="9"/>
  <c r="U4971" i="9"/>
  <c r="U4972" i="9"/>
  <c r="U4973" i="9"/>
  <c r="U4974" i="9"/>
  <c r="U4975" i="9"/>
  <c r="U4976" i="9"/>
  <c r="U4977" i="9"/>
  <c r="U4978" i="9"/>
  <c r="U4979" i="9"/>
  <c r="U4980" i="9"/>
  <c r="U4981" i="9"/>
  <c r="U4982" i="9"/>
  <c r="U4983" i="9"/>
  <c r="U4984" i="9"/>
  <c r="U4985" i="9"/>
  <c r="U4986" i="9"/>
  <c r="U4987" i="9"/>
  <c r="U4988" i="9"/>
  <c r="U4989" i="9"/>
  <c r="U4990" i="9"/>
  <c r="U4991" i="9"/>
  <c r="U4992" i="9"/>
  <c r="U4993" i="9"/>
  <c r="U4994" i="9"/>
  <c r="U4995" i="9"/>
  <c r="U4996" i="9"/>
  <c r="U4997" i="9"/>
  <c r="U4998" i="9"/>
  <c r="U4999" i="9"/>
  <c r="U5000" i="9"/>
  <c r="U5001" i="9"/>
  <c r="U5002" i="9"/>
  <c r="U5003" i="9"/>
  <c r="U5004" i="9"/>
  <c r="U5005" i="9"/>
  <c r="U5006" i="9"/>
  <c r="U5007" i="9"/>
  <c r="U5008" i="9"/>
  <c r="U5009" i="9"/>
  <c r="U5010" i="9"/>
  <c r="U5011" i="9"/>
  <c r="U5012" i="9"/>
  <c r="U5013" i="9"/>
  <c r="U5014" i="9"/>
  <c r="U5015" i="9"/>
  <c r="U5016" i="9"/>
  <c r="U5017" i="9"/>
  <c r="U5018" i="9"/>
  <c r="U5019" i="9"/>
  <c r="U5020" i="9"/>
  <c r="U5021" i="9"/>
  <c r="U5022" i="9"/>
  <c r="U5023" i="9"/>
  <c r="U5584" i="9"/>
  <c r="U5585" i="9"/>
  <c r="U5586" i="9"/>
  <c r="U5587" i="9"/>
  <c r="U5588" i="9"/>
  <c r="U5589" i="9"/>
  <c r="U5590" i="9"/>
  <c r="U5591" i="9"/>
  <c r="U5592" i="9"/>
  <c r="U5593" i="9"/>
  <c r="U5594" i="9"/>
  <c r="U5595" i="9"/>
  <c r="U5596" i="9"/>
  <c r="U5597" i="9"/>
  <c r="U5598" i="9"/>
  <c r="U5599" i="9"/>
  <c r="U5600" i="9"/>
  <c r="U5601" i="9"/>
  <c r="U5602" i="9"/>
  <c r="U5603" i="9"/>
  <c r="U5604" i="9"/>
  <c r="U5605" i="9"/>
  <c r="U5606" i="9"/>
  <c r="U5607" i="9"/>
  <c r="U5608" i="9"/>
  <c r="U5609" i="9"/>
  <c r="U5610" i="9"/>
  <c r="U5611" i="9"/>
  <c r="U5612" i="9"/>
  <c r="U5613" i="9"/>
  <c r="U5614" i="9"/>
  <c r="U5615" i="9"/>
  <c r="U5616" i="9"/>
  <c r="U5617" i="9"/>
  <c r="U5618" i="9"/>
  <c r="U5619" i="9"/>
  <c r="U5620" i="9"/>
  <c r="U5621" i="9"/>
  <c r="U5622" i="9"/>
  <c r="U5623" i="9"/>
  <c r="U5624" i="9"/>
  <c r="U5625" i="9"/>
  <c r="U5626" i="9"/>
  <c r="U5627" i="9"/>
  <c r="U5628" i="9"/>
  <c r="U5629" i="9"/>
  <c r="U5630" i="9"/>
  <c r="U5631" i="9"/>
  <c r="U5632" i="9"/>
  <c r="U5633" i="9"/>
  <c r="U5634" i="9"/>
  <c r="U5635" i="9"/>
  <c r="U5636" i="9"/>
  <c r="U5637" i="9"/>
  <c r="U5638" i="9"/>
  <c r="U5639" i="9"/>
  <c r="U5640" i="9"/>
  <c r="U5641" i="9"/>
  <c r="U5642" i="9"/>
  <c r="U5643" i="9"/>
  <c r="U5644" i="9"/>
  <c r="U5645" i="9"/>
  <c r="U5646" i="9"/>
  <c r="U5647" i="9"/>
  <c r="U5648" i="9"/>
  <c r="U5649" i="9"/>
  <c r="U5650" i="9"/>
  <c r="U5651" i="9"/>
  <c r="U5652" i="9"/>
  <c r="U5653" i="9"/>
  <c r="U5654" i="9"/>
  <c r="U5655" i="9"/>
  <c r="U5656" i="9"/>
  <c r="U5657" i="9"/>
  <c r="U5658" i="9"/>
  <c r="U5659" i="9"/>
  <c r="U5660" i="9"/>
  <c r="U5661" i="9"/>
  <c r="U5662" i="9"/>
  <c r="U5663" i="9"/>
  <c r="T2" i="9"/>
  <c r="T3" i="9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92" i="9"/>
  <c r="T93" i="9"/>
  <c r="T94" i="9"/>
  <c r="T95" i="9"/>
  <c r="T96" i="9"/>
  <c r="T97" i="9"/>
  <c r="T98" i="9"/>
  <c r="T99" i="9"/>
  <c r="T100" i="9"/>
  <c r="T101" i="9"/>
  <c r="T102" i="9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T132" i="9"/>
  <c r="T133" i="9"/>
  <c r="T134" i="9"/>
  <c r="T135" i="9"/>
  <c r="T136" i="9"/>
  <c r="T137" i="9"/>
  <c r="T138" i="9"/>
  <c r="T139" i="9"/>
  <c r="T140" i="9"/>
  <c r="T141" i="9"/>
  <c r="T142" i="9"/>
  <c r="T143" i="9"/>
  <c r="T144" i="9"/>
  <c r="T145" i="9"/>
  <c r="T146" i="9"/>
  <c r="T147" i="9"/>
  <c r="T148" i="9"/>
  <c r="T149" i="9"/>
  <c r="T150" i="9"/>
  <c r="T151" i="9"/>
  <c r="T152" i="9"/>
  <c r="T153" i="9"/>
  <c r="T154" i="9"/>
  <c r="T155" i="9"/>
  <c r="T156" i="9"/>
  <c r="T157" i="9"/>
  <c r="T158" i="9"/>
  <c r="T159" i="9"/>
  <c r="T160" i="9"/>
  <c r="T161" i="9"/>
  <c r="T162" i="9"/>
  <c r="T163" i="9"/>
  <c r="T164" i="9"/>
  <c r="T165" i="9"/>
  <c r="T166" i="9"/>
  <c r="T167" i="9"/>
  <c r="T168" i="9"/>
  <c r="T169" i="9"/>
  <c r="T170" i="9"/>
  <c r="T171" i="9"/>
  <c r="T172" i="9"/>
  <c r="T173" i="9"/>
  <c r="T174" i="9"/>
  <c r="T175" i="9"/>
  <c r="T176" i="9"/>
  <c r="T177" i="9"/>
  <c r="T178" i="9"/>
  <c r="T179" i="9"/>
  <c r="T180" i="9"/>
  <c r="T181" i="9"/>
  <c r="T182" i="9"/>
  <c r="T183" i="9"/>
  <c r="T184" i="9"/>
  <c r="T185" i="9"/>
  <c r="T186" i="9"/>
  <c r="T187" i="9"/>
  <c r="T188" i="9"/>
  <c r="T189" i="9"/>
  <c r="T190" i="9"/>
  <c r="T191" i="9"/>
  <c r="T192" i="9"/>
  <c r="T193" i="9"/>
  <c r="T194" i="9"/>
  <c r="T195" i="9"/>
  <c r="T196" i="9"/>
  <c r="T197" i="9"/>
  <c r="T198" i="9"/>
  <c r="T199" i="9"/>
  <c r="T200" i="9"/>
  <c r="T201" i="9"/>
  <c r="T202" i="9"/>
  <c r="T203" i="9"/>
  <c r="T204" i="9"/>
  <c r="T205" i="9"/>
  <c r="T206" i="9"/>
  <c r="T207" i="9"/>
  <c r="T208" i="9"/>
  <c r="T209" i="9"/>
  <c r="T210" i="9"/>
  <c r="T211" i="9"/>
  <c r="T272" i="9"/>
  <c r="T273" i="9"/>
  <c r="T274" i="9"/>
  <c r="T275" i="9"/>
  <c r="T276" i="9"/>
  <c r="T277" i="9"/>
  <c r="T278" i="9"/>
  <c r="T279" i="9"/>
  <c r="T280" i="9"/>
  <c r="T281" i="9"/>
  <c r="T282" i="9"/>
  <c r="T283" i="9"/>
  <c r="T284" i="9"/>
  <c r="T285" i="9"/>
  <c r="T286" i="9"/>
  <c r="T287" i="9"/>
  <c r="T288" i="9"/>
  <c r="T289" i="9"/>
  <c r="T290" i="9"/>
  <c r="T291" i="9"/>
  <c r="T292" i="9"/>
  <c r="T293" i="9"/>
  <c r="T294" i="9"/>
  <c r="T295" i="9"/>
  <c r="T296" i="9"/>
  <c r="T299" i="9"/>
  <c r="T297" i="9"/>
  <c r="T298" i="9"/>
  <c r="T300" i="9"/>
  <c r="T303" i="9"/>
  <c r="T301" i="9"/>
  <c r="T302" i="9"/>
  <c r="T304" i="9"/>
  <c r="T307" i="9"/>
  <c r="T305" i="9"/>
  <c r="T306" i="9"/>
  <c r="T308" i="9"/>
  <c r="T311" i="9"/>
  <c r="T309" i="9"/>
  <c r="T310" i="9"/>
  <c r="T312" i="9"/>
  <c r="T315" i="9"/>
  <c r="T313" i="9"/>
  <c r="T314" i="9"/>
  <c r="T316" i="9"/>
  <c r="T319" i="9"/>
  <c r="T317" i="9"/>
  <c r="T318" i="9"/>
  <c r="T320" i="9"/>
  <c r="T323" i="9"/>
  <c r="T321" i="9"/>
  <c r="T322" i="9"/>
  <c r="T324" i="9"/>
  <c r="T325" i="9"/>
  <c r="T327" i="9"/>
  <c r="T326" i="9"/>
  <c r="T328" i="9"/>
  <c r="T329" i="9"/>
  <c r="T331" i="9"/>
  <c r="T330" i="9"/>
  <c r="T332" i="9"/>
  <c r="T333" i="9"/>
  <c r="T335" i="9"/>
  <c r="T334" i="9"/>
  <c r="T336" i="9"/>
  <c r="T337" i="9"/>
  <c r="T339" i="9"/>
  <c r="T338" i="9"/>
  <c r="T340" i="9"/>
  <c r="T341" i="9"/>
  <c r="T343" i="9"/>
  <c r="T342" i="9"/>
  <c r="T344" i="9"/>
  <c r="T345" i="9"/>
  <c r="T347" i="9"/>
  <c r="T346" i="9"/>
  <c r="T348" i="9"/>
  <c r="T349" i="9"/>
  <c r="T351" i="9"/>
  <c r="T350" i="9"/>
  <c r="T392" i="9"/>
  <c r="T393" i="9"/>
  <c r="T394" i="9"/>
  <c r="T395" i="9"/>
  <c r="T396" i="9"/>
  <c r="T397" i="9"/>
  <c r="T398" i="9"/>
  <c r="T399" i="9"/>
  <c r="T400" i="9"/>
  <c r="T401" i="9"/>
  <c r="T402" i="9"/>
  <c r="T403" i="9"/>
  <c r="T404" i="9"/>
  <c r="T405" i="9"/>
  <c r="T406" i="9"/>
  <c r="T407" i="9"/>
  <c r="T408" i="9"/>
  <c r="T409" i="9"/>
  <c r="T410" i="9"/>
  <c r="T411" i="9"/>
  <c r="T412" i="9"/>
  <c r="T413" i="9"/>
  <c r="T414" i="9"/>
  <c r="T415" i="9"/>
  <c r="T416" i="9"/>
  <c r="T417" i="9"/>
  <c r="T418" i="9"/>
  <c r="T419" i="9"/>
  <c r="T420" i="9"/>
  <c r="T421" i="9"/>
  <c r="T422" i="9"/>
  <c r="T423" i="9"/>
  <c r="T424" i="9"/>
  <c r="T425" i="9"/>
  <c r="T426" i="9"/>
  <c r="T427" i="9"/>
  <c r="T428" i="9"/>
  <c r="T429" i="9"/>
  <c r="T430" i="9"/>
  <c r="T431" i="9"/>
  <c r="T432" i="9"/>
  <c r="T433" i="9"/>
  <c r="T434" i="9"/>
  <c r="T435" i="9"/>
  <c r="T436" i="9"/>
  <c r="T437" i="9"/>
  <c r="T438" i="9"/>
  <c r="T439" i="9"/>
  <c r="T440" i="9"/>
  <c r="T441" i="9"/>
  <c r="T442" i="9"/>
  <c r="T443" i="9"/>
  <c r="T444" i="9"/>
  <c r="T445" i="9"/>
  <c r="T446" i="9"/>
  <c r="T447" i="9"/>
  <c r="T448" i="9"/>
  <c r="T449" i="9"/>
  <c r="T450" i="9"/>
  <c r="T451" i="9"/>
  <c r="T452" i="9"/>
  <c r="T453" i="9"/>
  <c r="T454" i="9"/>
  <c r="T455" i="9"/>
  <c r="T456" i="9"/>
  <c r="T457" i="9"/>
  <c r="T458" i="9"/>
  <c r="T459" i="9"/>
  <c r="T460" i="9"/>
  <c r="T461" i="9"/>
  <c r="T462" i="9"/>
  <c r="T463" i="9"/>
  <c r="T464" i="9"/>
  <c r="T465" i="9"/>
  <c r="T466" i="9"/>
  <c r="T467" i="9"/>
  <c r="T468" i="9"/>
  <c r="T469" i="9"/>
  <c r="T470" i="9"/>
  <c r="T471" i="9"/>
  <c r="T472" i="9"/>
  <c r="T473" i="9"/>
  <c r="T474" i="9"/>
  <c r="T475" i="9"/>
  <c r="T476" i="9"/>
  <c r="T477" i="9"/>
  <c r="T478" i="9"/>
  <c r="T479" i="9"/>
  <c r="T480" i="9"/>
  <c r="T481" i="9"/>
  <c r="T482" i="9"/>
  <c r="T483" i="9"/>
  <c r="T484" i="9"/>
  <c r="T485" i="9"/>
  <c r="T486" i="9"/>
  <c r="T487" i="9"/>
  <c r="T488" i="9"/>
  <c r="T489" i="9"/>
  <c r="T490" i="9"/>
  <c r="T491" i="9"/>
  <c r="T492" i="9"/>
  <c r="T493" i="9"/>
  <c r="T494" i="9"/>
  <c r="T495" i="9"/>
  <c r="T496" i="9"/>
  <c r="T497" i="9"/>
  <c r="T498" i="9"/>
  <c r="T499" i="9"/>
  <c r="T500" i="9"/>
  <c r="T501" i="9"/>
  <c r="T502" i="9"/>
  <c r="T503" i="9"/>
  <c r="T504" i="9"/>
  <c r="T505" i="9"/>
  <c r="T506" i="9"/>
  <c r="T507" i="9"/>
  <c r="T508" i="9"/>
  <c r="T509" i="9"/>
  <c r="T510" i="9"/>
  <c r="T511" i="9"/>
  <c r="T512" i="9"/>
  <c r="T513" i="9"/>
  <c r="T514" i="9"/>
  <c r="T515" i="9"/>
  <c r="T516" i="9"/>
  <c r="T517" i="9"/>
  <c r="T518" i="9"/>
  <c r="T519" i="9"/>
  <c r="T520" i="9"/>
  <c r="T521" i="9"/>
  <c r="T522" i="9"/>
  <c r="T523" i="9"/>
  <c r="T524" i="9"/>
  <c r="T525" i="9"/>
  <c r="T526" i="9"/>
  <c r="T527" i="9"/>
  <c r="T528" i="9"/>
  <c r="T529" i="9"/>
  <c r="T530" i="9"/>
  <c r="T531" i="9"/>
  <c r="T532" i="9"/>
  <c r="T533" i="9"/>
  <c r="T534" i="9"/>
  <c r="T535" i="9"/>
  <c r="T536" i="9"/>
  <c r="T537" i="9"/>
  <c r="T538" i="9"/>
  <c r="T539" i="9"/>
  <c r="T540" i="9"/>
  <c r="T541" i="9"/>
  <c r="T542" i="9"/>
  <c r="T543" i="9"/>
  <c r="T544" i="9"/>
  <c r="T545" i="9"/>
  <c r="T546" i="9"/>
  <c r="T547" i="9"/>
  <c r="T548" i="9"/>
  <c r="T549" i="9"/>
  <c r="T550" i="9"/>
  <c r="T551" i="9"/>
  <c r="T552" i="9"/>
  <c r="T553" i="9"/>
  <c r="T554" i="9"/>
  <c r="T555" i="9"/>
  <c r="T556" i="9"/>
  <c r="T557" i="9"/>
  <c r="T558" i="9"/>
  <c r="T559" i="9"/>
  <c r="T560" i="9"/>
  <c r="T561" i="9"/>
  <c r="T562" i="9"/>
  <c r="T563" i="9"/>
  <c r="T564" i="9"/>
  <c r="T565" i="9"/>
  <c r="T566" i="9"/>
  <c r="T567" i="9"/>
  <c r="T568" i="9"/>
  <c r="T569" i="9"/>
  <c r="T570" i="9"/>
  <c r="T571" i="9"/>
  <c r="T572" i="9"/>
  <c r="T573" i="9"/>
  <c r="T574" i="9"/>
  <c r="T575" i="9"/>
  <c r="T576" i="9"/>
  <c r="T577" i="9"/>
  <c r="T578" i="9"/>
  <c r="T579" i="9"/>
  <c r="T580" i="9"/>
  <c r="T581" i="9"/>
  <c r="T582" i="9"/>
  <c r="T583" i="9"/>
  <c r="T584" i="9"/>
  <c r="T585" i="9"/>
  <c r="T586" i="9"/>
  <c r="T587" i="9"/>
  <c r="T588" i="9"/>
  <c r="T589" i="9"/>
  <c r="T590" i="9"/>
  <c r="T591" i="9"/>
  <c r="T592" i="9"/>
  <c r="T593" i="9"/>
  <c r="T594" i="9"/>
  <c r="T595" i="9"/>
  <c r="T596" i="9"/>
  <c r="T597" i="9"/>
  <c r="T598" i="9"/>
  <c r="T599" i="9"/>
  <c r="T600" i="9"/>
  <c r="T601" i="9"/>
  <c r="T602" i="9"/>
  <c r="T603" i="9"/>
  <c r="T604" i="9"/>
  <c r="T605" i="9"/>
  <c r="T606" i="9"/>
  <c r="T607" i="9"/>
  <c r="T608" i="9"/>
  <c r="T609" i="9"/>
  <c r="T610" i="9"/>
  <c r="T611" i="9"/>
  <c r="T790" i="9"/>
  <c r="T791" i="9"/>
  <c r="T792" i="9"/>
  <c r="T793" i="9"/>
  <c r="T794" i="9"/>
  <c r="T795" i="9"/>
  <c r="T796" i="9"/>
  <c r="T797" i="9"/>
  <c r="T798" i="9"/>
  <c r="T799" i="9"/>
  <c r="T800" i="9"/>
  <c r="T801" i="9"/>
  <c r="T802" i="9"/>
  <c r="T803" i="9"/>
  <c r="T804" i="9"/>
  <c r="T805" i="9"/>
  <c r="T806" i="9"/>
  <c r="T807" i="9"/>
  <c r="T808" i="9"/>
  <c r="T809" i="9"/>
  <c r="T810" i="9"/>
  <c r="T811" i="9"/>
  <c r="T812" i="9"/>
  <c r="T813" i="9"/>
  <c r="T814" i="9"/>
  <c r="T815" i="9"/>
  <c r="T816" i="9"/>
  <c r="T817" i="9"/>
  <c r="T818" i="9"/>
  <c r="T819" i="9"/>
  <c r="T820" i="9"/>
  <c r="T821" i="9"/>
  <c r="T822" i="9"/>
  <c r="T823" i="9"/>
  <c r="T824" i="9"/>
  <c r="T825" i="9"/>
  <c r="T826" i="9"/>
  <c r="T827" i="9"/>
  <c r="T828" i="9"/>
  <c r="T829" i="9"/>
  <c r="T830" i="9"/>
  <c r="T831" i="9"/>
  <c r="T832" i="9"/>
  <c r="T833" i="9"/>
  <c r="T834" i="9"/>
  <c r="T835" i="9"/>
  <c r="T836" i="9"/>
  <c r="T837" i="9"/>
  <c r="T838" i="9"/>
  <c r="T839" i="9"/>
  <c r="T840" i="9"/>
  <c r="T841" i="9"/>
  <c r="T842" i="9"/>
  <c r="T843" i="9"/>
  <c r="T844" i="9"/>
  <c r="T845" i="9"/>
  <c r="T846" i="9"/>
  <c r="T847" i="9"/>
  <c r="T848" i="9"/>
  <c r="T849" i="9"/>
  <c r="T880" i="9"/>
  <c r="T881" i="9"/>
  <c r="T882" i="9"/>
  <c r="T883" i="9"/>
  <c r="T884" i="9"/>
  <c r="T885" i="9"/>
  <c r="T886" i="9"/>
  <c r="T887" i="9"/>
  <c r="T888" i="9"/>
  <c r="T889" i="9"/>
  <c r="T890" i="9"/>
  <c r="T891" i="9"/>
  <c r="T892" i="9"/>
  <c r="T893" i="9"/>
  <c r="T894" i="9"/>
  <c r="T895" i="9"/>
  <c r="T896" i="9"/>
  <c r="T897" i="9"/>
  <c r="T898" i="9"/>
  <c r="T899" i="9"/>
  <c r="T900" i="9"/>
  <c r="T901" i="9"/>
  <c r="T902" i="9"/>
  <c r="T903" i="9"/>
  <c r="T904" i="9"/>
  <c r="T905" i="9"/>
  <c r="T906" i="9"/>
  <c r="T907" i="9"/>
  <c r="T908" i="9"/>
  <c r="T909" i="9"/>
  <c r="T910" i="9"/>
  <c r="T911" i="9"/>
  <c r="T912" i="9"/>
  <c r="T913" i="9"/>
  <c r="T914" i="9"/>
  <c r="T915" i="9"/>
  <c r="T916" i="9"/>
  <c r="T917" i="9"/>
  <c r="T918" i="9"/>
  <c r="T919" i="9"/>
  <c r="T920" i="9"/>
  <c r="T921" i="9"/>
  <c r="T922" i="9"/>
  <c r="T923" i="9"/>
  <c r="T924" i="9"/>
  <c r="T925" i="9"/>
  <c r="T926" i="9"/>
  <c r="T927" i="9"/>
  <c r="T928" i="9"/>
  <c r="T929" i="9"/>
  <c r="T930" i="9"/>
  <c r="T931" i="9"/>
  <c r="T932" i="9"/>
  <c r="T933" i="9"/>
  <c r="T934" i="9"/>
  <c r="T935" i="9"/>
  <c r="T936" i="9"/>
  <c r="T937" i="9"/>
  <c r="T938" i="9"/>
  <c r="T939" i="9"/>
  <c r="T940" i="9"/>
  <c r="T941" i="9"/>
  <c r="T942" i="9"/>
  <c r="T943" i="9"/>
  <c r="T944" i="9"/>
  <c r="T945" i="9"/>
  <c r="T946" i="9"/>
  <c r="T947" i="9"/>
  <c r="T948" i="9"/>
  <c r="T949" i="9"/>
  <c r="T950" i="9"/>
  <c r="T951" i="9"/>
  <c r="T952" i="9"/>
  <c r="T953" i="9"/>
  <c r="T954" i="9"/>
  <c r="T955" i="9"/>
  <c r="T956" i="9"/>
  <c r="T957" i="9"/>
  <c r="T958" i="9"/>
  <c r="T959" i="9"/>
  <c r="T960" i="9"/>
  <c r="T961" i="9"/>
  <c r="T962" i="9"/>
  <c r="T963" i="9"/>
  <c r="T964" i="9"/>
  <c r="T965" i="9"/>
  <c r="T966" i="9"/>
  <c r="T967" i="9"/>
  <c r="T968" i="9"/>
  <c r="T969" i="9"/>
  <c r="T970" i="9"/>
  <c r="T971" i="9"/>
  <c r="T972" i="9"/>
  <c r="T973" i="9"/>
  <c r="T974" i="9"/>
  <c r="T975" i="9"/>
  <c r="T976" i="9"/>
  <c r="T977" i="9"/>
  <c r="T978" i="9"/>
  <c r="T979" i="9"/>
  <c r="T980" i="9"/>
  <c r="T981" i="9"/>
  <c r="T982" i="9"/>
  <c r="T983" i="9"/>
  <c r="T984" i="9"/>
  <c r="T985" i="9"/>
  <c r="T986" i="9"/>
  <c r="T987" i="9"/>
  <c r="T988" i="9"/>
  <c r="T989" i="9"/>
  <c r="T990" i="9"/>
  <c r="T991" i="9"/>
  <c r="T992" i="9"/>
  <c r="T993" i="9"/>
  <c r="T994" i="9"/>
  <c r="T995" i="9"/>
  <c r="T996" i="9"/>
  <c r="T997" i="9"/>
  <c r="T998" i="9"/>
  <c r="T999" i="9"/>
  <c r="T1000" i="9"/>
  <c r="T1001" i="9"/>
  <c r="T1002" i="9"/>
  <c r="T1003" i="9"/>
  <c r="T1004" i="9"/>
  <c r="T1005" i="9"/>
  <c r="T1006" i="9"/>
  <c r="T1007" i="9"/>
  <c r="T1008" i="9"/>
  <c r="T1009" i="9"/>
  <c r="T1010" i="9"/>
  <c r="T1011" i="9"/>
  <c r="T1012" i="9"/>
  <c r="T1013" i="9"/>
  <c r="T1014" i="9"/>
  <c r="T1015" i="9"/>
  <c r="T1016" i="9"/>
  <c r="T1017" i="9"/>
  <c r="T1018" i="9"/>
  <c r="T1019" i="9"/>
  <c r="T1020" i="9"/>
  <c r="T1021" i="9"/>
  <c r="T1022" i="9"/>
  <c r="T1023" i="9"/>
  <c r="T1024" i="9"/>
  <c r="T1025" i="9"/>
  <c r="T1026" i="9"/>
  <c r="T1027" i="9"/>
  <c r="T1028" i="9"/>
  <c r="T1029" i="9"/>
  <c r="T1030" i="9"/>
  <c r="T1031" i="9"/>
  <c r="T1032" i="9"/>
  <c r="T1033" i="9"/>
  <c r="T1034" i="9"/>
  <c r="T1035" i="9"/>
  <c r="T1036" i="9"/>
  <c r="T1037" i="9"/>
  <c r="T1038" i="9"/>
  <c r="T1039" i="9"/>
  <c r="T1040" i="9"/>
  <c r="T1041" i="9"/>
  <c r="T1042" i="9"/>
  <c r="T1043" i="9"/>
  <c r="T1044" i="9"/>
  <c r="T1045" i="9"/>
  <c r="T1046" i="9"/>
  <c r="T1047" i="9"/>
  <c r="T1048" i="9"/>
  <c r="T1049" i="9"/>
  <c r="T1050" i="9"/>
  <c r="T1051" i="9"/>
  <c r="T1052" i="9"/>
  <c r="T1053" i="9"/>
  <c r="T1054" i="9"/>
  <c r="T1055" i="9"/>
  <c r="T1056" i="9"/>
  <c r="T1057" i="9"/>
  <c r="T1058" i="9"/>
  <c r="T1059" i="9"/>
  <c r="T1060" i="9"/>
  <c r="T1061" i="9"/>
  <c r="T1062" i="9"/>
  <c r="T1063" i="9"/>
  <c r="T1064" i="9"/>
  <c r="T1065" i="9"/>
  <c r="T1066" i="9"/>
  <c r="T1067" i="9"/>
  <c r="T1068" i="9"/>
  <c r="T1069" i="9"/>
  <c r="T1070" i="9"/>
  <c r="T1071" i="9"/>
  <c r="T1072" i="9"/>
  <c r="T1073" i="9"/>
  <c r="T1074" i="9"/>
  <c r="T1075" i="9"/>
  <c r="T1076" i="9"/>
  <c r="T1077" i="9"/>
  <c r="T1078" i="9"/>
  <c r="T1079" i="9"/>
  <c r="T1080" i="9"/>
  <c r="T1081" i="9"/>
  <c r="T1082" i="9"/>
  <c r="T1083" i="9"/>
  <c r="T1084" i="9"/>
  <c r="T1085" i="9"/>
  <c r="T1086" i="9"/>
  <c r="T1087" i="9"/>
  <c r="T1088" i="9"/>
  <c r="T1089" i="9"/>
  <c r="T1090" i="9"/>
  <c r="T1091" i="9"/>
  <c r="T1092" i="9"/>
  <c r="T1093" i="9"/>
  <c r="T1094" i="9"/>
  <c r="T1095" i="9"/>
  <c r="T1096" i="9"/>
  <c r="T1097" i="9"/>
  <c r="T1098" i="9"/>
  <c r="T1099" i="9"/>
  <c r="T1100" i="9"/>
  <c r="T1101" i="9"/>
  <c r="T1102" i="9"/>
  <c r="T1103" i="9"/>
  <c r="T1104" i="9"/>
  <c r="T1105" i="9"/>
  <c r="T1106" i="9"/>
  <c r="T1107" i="9"/>
  <c r="T1108" i="9"/>
  <c r="T1109" i="9"/>
  <c r="T1110" i="9"/>
  <c r="T1111" i="9"/>
  <c r="T1112" i="9"/>
  <c r="T1113" i="9"/>
  <c r="T1114" i="9"/>
  <c r="T1115" i="9"/>
  <c r="T1116" i="9"/>
  <c r="T1117" i="9"/>
  <c r="T1118" i="9"/>
  <c r="T1119" i="9"/>
  <c r="T1120" i="9"/>
  <c r="T1121" i="9"/>
  <c r="T1122" i="9"/>
  <c r="T1123" i="9"/>
  <c r="T1124" i="9"/>
  <c r="T1125" i="9"/>
  <c r="T1126" i="9"/>
  <c r="T1127" i="9"/>
  <c r="T1128" i="9"/>
  <c r="T1129" i="9"/>
  <c r="T1130" i="9"/>
  <c r="T1131" i="9"/>
  <c r="T1132" i="9"/>
  <c r="T1133" i="9"/>
  <c r="T1134" i="9"/>
  <c r="T1135" i="9"/>
  <c r="T1136" i="9"/>
  <c r="T1137" i="9"/>
  <c r="T1138" i="9"/>
  <c r="T1139" i="9"/>
  <c r="T1140" i="9"/>
  <c r="T1141" i="9"/>
  <c r="T1142" i="9"/>
  <c r="T1143" i="9"/>
  <c r="T1144" i="9"/>
  <c r="T1145" i="9"/>
  <c r="T1146" i="9"/>
  <c r="T1147" i="9"/>
  <c r="T1148" i="9"/>
  <c r="T1149" i="9"/>
  <c r="T1150" i="9"/>
  <c r="T1151" i="9"/>
  <c r="T1152" i="9"/>
  <c r="T1153" i="9"/>
  <c r="T1154" i="9"/>
  <c r="T1155" i="9"/>
  <c r="T1156" i="9"/>
  <c r="T1157" i="9"/>
  <c r="T1158" i="9"/>
  <c r="T1159" i="9"/>
  <c r="T1160" i="9"/>
  <c r="T1161" i="9"/>
  <c r="T1162" i="9"/>
  <c r="T1163" i="9"/>
  <c r="T1164" i="9"/>
  <c r="T1165" i="9"/>
  <c r="T1166" i="9"/>
  <c r="T1167" i="9"/>
  <c r="T1168" i="9"/>
  <c r="T1169" i="9"/>
  <c r="T1170" i="9"/>
  <c r="T1171" i="9"/>
  <c r="T1172" i="9"/>
  <c r="T1173" i="9"/>
  <c r="T1174" i="9"/>
  <c r="T1175" i="9"/>
  <c r="T1176" i="9"/>
  <c r="T1177" i="9"/>
  <c r="T1178" i="9"/>
  <c r="T1179" i="9"/>
  <c r="T1180" i="9"/>
  <c r="T1181" i="9"/>
  <c r="T1182" i="9"/>
  <c r="T1183" i="9"/>
  <c r="T1184" i="9"/>
  <c r="T1185" i="9"/>
  <c r="T1186" i="9"/>
  <c r="T1187" i="9"/>
  <c r="T1188" i="9"/>
  <c r="T1189" i="9"/>
  <c r="T1190" i="9"/>
  <c r="T1191" i="9"/>
  <c r="T1192" i="9"/>
  <c r="T1193" i="9"/>
  <c r="T1194" i="9"/>
  <c r="T1195" i="9"/>
  <c r="T1196" i="9"/>
  <c r="T1197" i="9"/>
  <c r="T1198" i="9"/>
  <c r="T1199" i="9"/>
  <c r="T1200" i="9"/>
  <c r="T1201" i="9"/>
  <c r="T1202" i="9"/>
  <c r="T1203" i="9"/>
  <c r="T1204" i="9"/>
  <c r="T1205" i="9"/>
  <c r="T1206" i="9"/>
  <c r="T1207" i="9"/>
  <c r="T1208" i="9"/>
  <c r="T1209" i="9"/>
  <c r="T1210" i="9"/>
  <c r="T1211" i="9"/>
  <c r="T1212" i="9"/>
  <c r="T1213" i="9"/>
  <c r="T1214" i="9"/>
  <c r="T1215" i="9"/>
  <c r="T1216" i="9"/>
  <c r="T1217" i="9"/>
  <c r="T1218" i="9"/>
  <c r="T1219" i="9"/>
  <c r="T1220" i="9"/>
  <c r="T1221" i="9"/>
  <c r="T1222" i="9"/>
  <c r="T1223" i="9"/>
  <c r="T1224" i="9"/>
  <c r="T1225" i="9"/>
  <c r="T1226" i="9"/>
  <c r="T1227" i="9"/>
  <c r="T1228" i="9"/>
  <c r="T1229" i="9"/>
  <c r="T1230" i="9"/>
  <c r="T1231" i="9"/>
  <c r="T1232" i="9"/>
  <c r="T1233" i="9"/>
  <c r="T1234" i="9"/>
  <c r="T1235" i="9"/>
  <c r="T1236" i="9"/>
  <c r="T1237" i="9"/>
  <c r="T1238" i="9"/>
  <c r="T1239" i="9"/>
  <c r="T1240" i="9"/>
  <c r="T1241" i="9"/>
  <c r="T1242" i="9"/>
  <c r="T1243" i="9"/>
  <c r="T1244" i="9"/>
  <c r="T1245" i="9"/>
  <c r="T1246" i="9"/>
  <c r="T1247" i="9"/>
  <c r="T1248" i="9"/>
  <c r="T1249" i="9"/>
  <c r="T1250" i="9"/>
  <c r="T1251" i="9"/>
  <c r="T1252" i="9"/>
  <c r="T1253" i="9"/>
  <c r="T1254" i="9"/>
  <c r="T1255" i="9"/>
  <c r="T1256" i="9"/>
  <c r="T1257" i="9"/>
  <c r="T1258" i="9"/>
  <c r="T1259" i="9"/>
  <c r="T1260" i="9"/>
  <c r="T1261" i="9"/>
  <c r="T1262" i="9"/>
  <c r="T1263" i="9"/>
  <c r="T1264" i="9"/>
  <c r="T1265" i="9"/>
  <c r="T1266" i="9"/>
  <c r="T1267" i="9"/>
  <c r="T1268" i="9"/>
  <c r="T1269" i="9"/>
  <c r="T1270" i="9"/>
  <c r="T1271" i="9"/>
  <c r="T1272" i="9"/>
  <c r="T1273" i="9"/>
  <c r="T1274" i="9"/>
  <c r="T1275" i="9"/>
  <c r="T1276" i="9"/>
  <c r="T1277" i="9"/>
  <c r="T1278" i="9"/>
  <c r="T1279" i="9"/>
  <c r="T1280" i="9"/>
  <c r="T1281" i="9"/>
  <c r="T1282" i="9"/>
  <c r="T1283" i="9"/>
  <c r="T1284" i="9"/>
  <c r="T1285" i="9"/>
  <c r="T1286" i="9"/>
  <c r="T1287" i="9"/>
  <c r="T1288" i="9"/>
  <c r="T1289" i="9"/>
  <c r="T1290" i="9"/>
  <c r="T1291" i="9"/>
  <c r="T1292" i="9"/>
  <c r="T1293" i="9"/>
  <c r="T1294" i="9"/>
  <c r="T1295" i="9"/>
  <c r="T1296" i="9"/>
  <c r="T1297" i="9"/>
  <c r="T1298" i="9"/>
  <c r="T1299" i="9"/>
  <c r="T1300" i="9"/>
  <c r="T1301" i="9"/>
  <c r="T1302" i="9"/>
  <c r="T1303" i="9"/>
  <c r="T1304" i="9"/>
  <c r="T1305" i="9"/>
  <c r="T1306" i="9"/>
  <c r="T1307" i="9"/>
  <c r="T1308" i="9"/>
  <c r="T1309" i="9"/>
  <c r="T1310" i="9"/>
  <c r="T1311" i="9"/>
  <c r="T1312" i="9"/>
  <c r="T1313" i="9"/>
  <c r="T1314" i="9"/>
  <c r="T1315" i="9"/>
  <c r="T1316" i="9"/>
  <c r="T1317" i="9"/>
  <c r="T1318" i="9"/>
  <c r="T1319" i="9"/>
  <c r="T1320" i="9"/>
  <c r="T1321" i="9"/>
  <c r="T1322" i="9"/>
  <c r="T1323" i="9"/>
  <c r="T1324" i="9"/>
  <c r="T1325" i="9"/>
  <c r="T1326" i="9"/>
  <c r="T1327" i="9"/>
  <c r="T1328" i="9"/>
  <c r="T1329" i="9"/>
  <c r="T1330" i="9"/>
  <c r="T1331" i="9"/>
  <c r="T1332" i="9"/>
  <c r="T1333" i="9"/>
  <c r="T1334" i="9"/>
  <c r="T1335" i="9"/>
  <c r="T1336" i="9"/>
  <c r="T1337" i="9"/>
  <c r="T1338" i="9"/>
  <c r="T1339" i="9"/>
  <c r="T1340" i="9"/>
  <c r="T1341" i="9"/>
  <c r="T1342" i="9"/>
  <c r="T1343" i="9"/>
  <c r="T1344" i="9"/>
  <c r="T1345" i="9"/>
  <c r="T1346" i="9"/>
  <c r="T1347" i="9"/>
  <c r="T1348" i="9"/>
  <c r="T1349" i="9"/>
  <c r="T1350" i="9"/>
  <c r="T1351" i="9"/>
  <c r="T1352" i="9"/>
  <c r="T1353" i="9"/>
  <c r="T1354" i="9"/>
  <c r="T1355" i="9"/>
  <c r="T1356" i="9"/>
  <c r="T1357" i="9"/>
  <c r="T1358" i="9"/>
  <c r="T1359" i="9"/>
  <c r="T1360" i="9"/>
  <c r="T1361" i="9"/>
  <c r="T1362" i="9"/>
  <c r="T1363" i="9"/>
  <c r="T1364" i="9"/>
  <c r="T1365" i="9"/>
  <c r="T1366" i="9"/>
  <c r="T1367" i="9"/>
  <c r="T1368" i="9"/>
  <c r="T1369" i="9"/>
  <c r="T1370" i="9"/>
  <c r="T1371" i="9"/>
  <c r="T1372" i="9"/>
  <c r="T1373" i="9"/>
  <c r="T1374" i="9"/>
  <c r="T1375" i="9"/>
  <c r="T1376" i="9"/>
  <c r="T1377" i="9"/>
  <c r="T1378" i="9"/>
  <c r="T1379" i="9"/>
  <c r="T1380" i="9"/>
  <c r="T1381" i="9"/>
  <c r="T1382" i="9"/>
  <c r="T1383" i="9"/>
  <c r="T1384" i="9"/>
  <c r="T1385" i="9"/>
  <c r="T1386" i="9"/>
  <c r="T1387" i="9"/>
  <c r="T1388" i="9"/>
  <c r="T1389" i="9"/>
  <c r="T1390" i="9"/>
  <c r="T1391" i="9"/>
  <c r="T1392" i="9"/>
  <c r="T1393" i="9"/>
  <c r="T1394" i="9"/>
  <c r="T1395" i="9"/>
  <c r="T1396" i="9"/>
  <c r="T1397" i="9"/>
  <c r="T1398" i="9"/>
  <c r="T1399" i="9"/>
  <c r="T1400" i="9"/>
  <c r="T1401" i="9"/>
  <c r="T1402" i="9"/>
  <c r="T1403" i="9"/>
  <c r="T1404" i="9"/>
  <c r="T1405" i="9"/>
  <c r="T1406" i="9"/>
  <c r="T1407" i="9"/>
  <c r="T1408" i="9"/>
  <c r="T1409" i="9"/>
  <c r="T1410" i="9"/>
  <c r="T1411" i="9"/>
  <c r="T1412" i="9"/>
  <c r="T1413" i="9"/>
  <c r="T1414" i="9"/>
  <c r="T1415" i="9"/>
  <c r="T1416" i="9"/>
  <c r="T1417" i="9"/>
  <c r="T1418" i="9"/>
  <c r="T1419" i="9"/>
  <c r="T1420" i="9"/>
  <c r="T1421" i="9"/>
  <c r="T1422" i="9"/>
  <c r="T1423" i="9"/>
  <c r="T1424" i="9"/>
  <c r="T1425" i="9"/>
  <c r="T1426" i="9"/>
  <c r="T1427" i="9"/>
  <c r="T1428" i="9"/>
  <c r="T1429" i="9"/>
  <c r="T1430" i="9"/>
  <c r="T1431" i="9"/>
  <c r="T1432" i="9"/>
  <c r="T1433" i="9"/>
  <c r="T1434" i="9"/>
  <c r="T1435" i="9"/>
  <c r="T1436" i="9"/>
  <c r="T1437" i="9"/>
  <c r="T1438" i="9"/>
  <c r="T1439" i="9"/>
  <c r="T1440" i="9"/>
  <c r="T1441" i="9"/>
  <c r="T1442" i="9"/>
  <c r="T1443" i="9"/>
  <c r="T1444" i="9"/>
  <c r="T1445" i="9"/>
  <c r="T1446" i="9"/>
  <c r="T1447" i="9"/>
  <c r="T1448" i="9"/>
  <c r="T1449" i="9"/>
  <c r="T1450" i="9"/>
  <c r="T1451" i="9"/>
  <c r="T1452" i="9"/>
  <c r="T1453" i="9"/>
  <c r="T1454" i="9"/>
  <c r="T1455" i="9"/>
  <c r="T1456" i="9"/>
  <c r="T1457" i="9"/>
  <c r="T1458" i="9"/>
  <c r="T1459" i="9"/>
  <c r="T1460" i="9"/>
  <c r="T1461" i="9"/>
  <c r="T1462" i="9"/>
  <c r="T1463" i="9"/>
  <c r="T1464" i="9"/>
  <c r="T1465" i="9"/>
  <c r="T1466" i="9"/>
  <c r="T1467" i="9"/>
  <c r="T1468" i="9"/>
  <c r="T1469" i="9"/>
  <c r="T1470" i="9"/>
  <c r="T1471" i="9"/>
  <c r="T1472" i="9"/>
  <c r="T1473" i="9"/>
  <c r="T1474" i="9"/>
  <c r="T1475" i="9"/>
  <c r="T1476" i="9"/>
  <c r="T1477" i="9"/>
  <c r="T1478" i="9"/>
  <c r="T1479" i="9"/>
  <c r="T1480" i="9"/>
  <c r="T1481" i="9"/>
  <c r="T1482" i="9"/>
  <c r="T1483" i="9"/>
  <c r="T1484" i="9"/>
  <c r="T1485" i="9"/>
  <c r="T1486" i="9"/>
  <c r="T1487" i="9"/>
  <c r="T1488" i="9"/>
  <c r="T1489" i="9"/>
  <c r="T1490" i="9"/>
  <c r="T1491" i="9"/>
  <c r="T1492" i="9"/>
  <c r="T1493" i="9"/>
  <c r="T1494" i="9"/>
  <c r="T1495" i="9"/>
  <c r="T1496" i="9"/>
  <c r="T1497" i="9"/>
  <c r="T1498" i="9"/>
  <c r="T1499" i="9"/>
  <c r="T1500" i="9"/>
  <c r="T1501" i="9"/>
  <c r="T1502" i="9"/>
  <c r="T1503" i="9"/>
  <c r="T1504" i="9"/>
  <c r="T1505" i="9"/>
  <c r="T1506" i="9"/>
  <c r="T1507" i="9"/>
  <c r="T1508" i="9"/>
  <c r="T1509" i="9"/>
  <c r="T1817" i="9"/>
  <c r="T1818" i="9"/>
  <c r="T1819" i="9"/>
  <c r="T1820" i="9"/>
  <c r="T1821" i="9"/>
  <c r="T1822" i="9"/>
  <c r="T1823" i="9"/>
  <c r="T1824" i="9"/>
  <c r="T1825" i="9"/>
  <c r="T1826" i="9"/>
  <c r="T1827" i="9"/>
  <c r="T1828" i="9"/>
  <c r="T1829" i="9"/>
  <c r="T1830" i="9"/>
  <c r="T1831" i="9"/>
  <c r="T1832" i="9"/>
  <c r="T1833" i="9"/>
  <c r="T1834" i="9"/>
  <c r="T1835" i="9"/>
  <c r="T1836" i="9"/>
  <c r="T1837" i="9"/>
  <c r="T1838" i="9"/>
  <c r="T1839" i="9"/>
  <c r="T1840" i="9"/>
  <c r="T1841" i="9"/>
  <c r="T1842" i="9"/>
  <c r="T1843" i="9"/>
  <c r="T1844" i="9"/>
  <c r="T1845" i="9"/>
  <c r="T1846" i="9"/>
  <c r="T1847" i="9"/>
  <c r="T1848" i="9"/>
  <c r="T1849" i="9"/>
  <c r="T1850" i="9"/>
  <c r="T1851" i="9"/>
  <c r="T1852" i="9"/>
  <c r="T1853" i="9"/>
  <c r="T1854" i="9"/>
  <c r="T1855" i="9"/>
  <c r="T1856" i="9"/>
  <c r="T1857" i="9"/>
  <c r="T1858" i="9"/>
  <c r="T1859" i="9"/>
  <c r="T1860" i="9"/>
  <c r="T1861" i="9"/>
  <c r="T1862" i="9"/>
  <c r="T1863" i="9"/>
  <c r="T1864" i="9"/>
  <c r="T1865" i="9"/>
  <c r="T1866" i="9"/>
  <c r="T1867" i="9"/>
  <c r="T1868" i="9"/>
  <c r="T1869" i="9"/>
  <c r="T1870" i="9"/>
  <c r="T1871" i="9"/>
  <c r="T1872" i="9"/>
  <c r="T1873" i="9"/>
  <c r="T1874" i="9"/>
  <c r="T1875" i="9"/>
  <c r="T1876" i="9"/>
  <c r="T1877" i="9"/>
  <c r="T1878" i="9"/>
  <c r="T1879" i="9"/>
  <c r="T1880" i="9"/>
  <c r="T1881" i="9"/>
  <c r="T1882" i="9"/>
  <c r="T1883" i="9"/>
  <c r="T1884" i="9"/>
  <c r="T1885" i="9"/>
  <c r="T1886" i="9"/>
  <c r="T1887" i="9"/>
  <c r="T1888" i="9"/>
  <c r="T1889" i="9"/>
  <c r="T1890" i="9"/>
  <c r="T1891" i="9"/>
  <c r="T1892" i="9"/>
  <c r="T1893" i="9"/>
  <c r="T1894" i="9"/>
  <c r="T1895" i="9"/>
  <c r="T1896" i="9"/>
  <c r="T1897" i="9"/>
  <c r="T1898" i="9"/>
  <c r="T1899" i="9"/>
  <c r="T1900" i="9"/>
  <c r="T1901" i="9"/>
  <c r="T1902" i="9"/>
  <c r="T1903" i="9"/>
  <c r="T1904" i="9"/>
  <c r="T1905" i="9"/>
  <c r="T1906" i="9"/>
  <c r="T1907" i="9"/>
  <c r="T1908" i="9"/>
  <c r="T1909" i="9"/>
  <c r="T1910" i="9"/>
  <c r="T1911" i="9"/>
  <c r="T1912" i="9"/>
  <c r="T1913" i="9"/>
  <c r="T1914" i="9"/>
  <c r="T1915" i="9"/>
  <c r="T1916" i="9"/>
  <c r="T1917" i="9"/>
  <c r="T1918" i="9"/>
  <c r="T1919" i="9"/>
  <c r="T1920" i="9"/>
  <c r="T1921" i="9"/>
  <c r="T1922" i="9"/>
  <c r="T1923" i="9"/>
  <c r="T1924" i="9"/>
  <c r="T1925" i="9"/>
  <c r="T1926" i="9"/>
  <c r="T1927" i="9"/>
  <c r="T1928" i="9"/>
  <c r="T1929" i="9"/>
  <c r="T1930" i="9"/>
  <c r="T1931" i="9"/>
  <c r="T1932" i="9"/>
  <c r="T1933" i="9"/>
  <c r="T1934" i="9"/>
  <c r="T1935" i="9"/>
  <c r="T1936" i="9"/>
  <c r="T1937" i="9"/>
  <c r="T1938" i="9"/>
  <c r="T1939" i="9"/>
  <c r="T1940" i="9"/>
  <c r="T1941" i="9"/>
  <c r="T1942" i="9"/>
  <c r="T1943" i="9"/>
  <c r="T1944" i="9"/>
  <c r="T1945" i="9"/>
  <c r="T1946" i="9"/>
  <c r="T1947" i="9"/>
  <c r="T1948" i="9"/>
  <c r="T1949" i="9"/>
  <c r="T1950" i="9"/>
  <c r="T1951" i="9"/>
  <c r="T1952" i="9"/>
  <c r="T1953" i="9"/>
  <c r="T1954" i="9"/>
  <c r="T1955" i="9"/>
  <c r="T1956" i="9"/>
  <c r="T1957" i="9"/>
  <c r="T1958" i="9"/>
  <c r="T1959" i="9"/>
  <c r="T1960" i="9"/>
  <c r="T1961" i="9"/>
  <c r="T1962" i="9"/>
  <c r="T1963" i="9"/>
  <c r="T1964" i="9"/>
  <c r="T1965" i="9"/>
  <c r="T1966" i="9"/>
  <c r="T1967" i="9"/>
  <c r="T1968" i="9"/>
  <c r="T1969" i="9"/>
  <c r="T1970" i="9"/>
  <c r="T1971" i="9"/>
  <c r="T1972" i="9"/>
  <c r="T1973" i="9"/>
  <c r="T1974" i="9"/>
  <c r="T1975" i="9"/>
  <c r="T1976" i="9"/>
  <c r="T1977" i="9"/>
  <c r="T1978" i="9"/>
  <c r="T1979" i="9"/>
  <c r="T1980" i="9"/>
  <c r="T1981" i="9"/>
  <c r="T1982" i="9"/>
  <c r="T1983" i="9"/>
  <c r="T1984" i="9"/>
  <c r="T1985" i="9"/>
  <c r="T1986" i="9"/>
  <c r="T1987" i="9"/>
  <c r="T1988" i="9"/>
  <c r="T1989" i="9"/>
  <c r="T1990" i="9"/>
  <c r="T1991" i="9"/>
  <c r="T1992" i="9"/>
  <c r="T1993" i="9"/>
  <c r="T1994" i="9"/>
  <c r="T1995" i="9"/>
  <c r="T1996" i="9"/>
  <c r="T1997" i="9"/>
  <c r="T1998" i="9"/>
  <c r="T1999" i="9"/>
  <c r="T2000" i="9"/>
  <c r="T2001" i="9"/>
  <c r="T2002" i="9"/>
  <c r="T2003" i="9"/>
  <c r="T2004" i="9"/>
  <c r="T2005" i="9"/>
  <c r="T2006" i="9"/>
  <c r="T2007" i="9"/>
  <c r="T2008" i="9"/>
  <c r="T2009" i="9"/>
  <c r="T2010" i="9"/>
  <c r="T2011" i="9"/>
  <c r="T2012" i="9"/>
  <c r="T2013" i="9"/>
  <c r="T2014" i="9"/>
  <c r="T2015" i="9"/>
  <c r="T2016" i="9"/>
  <c r="T2117" i="9"/>
  <c r="T2118" i="9"/>
  <c r="T2119" i="9"/>
  <c r="T2120" i="9"/>
  <c r="T2121" i="9"/>
  <c r="T2122" i="9"/>
  <c r="T2123" i="9"/>
  <c r="T2124" i="9"/>
  <c r="T2125" i="9"/>
  <c r="T2126" i="9"/>
  <c r="T2127" i="9"/>
  <c r="T2128" i="9"/>
  <c r="T2129" i="9"/>
  <c r="T2130" i="9"/>
  <c r="T2131" i="9"/>
  <c r="T2132" i="9"/>
  <c r="T2133" i="9"/>
  <c r="T2134" i="9"/>
  <c r="T2135" i="9"/>
  <c r="T2136" i="9"/>
  <c r="T2137" i="9"/>
  <c r="T2138" i="9"/>
  <c r="T2139" i="9"/>
  <c r="T2140" i="9"/>
  <c r="T2141" i="9"/>
  <c r="T2142" i="9"/>
  <c r="T2143" i="9"/>
  <c r="T2144" i="9"/>
  <c r="T2145" i="9"/>
  <c r="T2146" i="9"/>
  <c r="T2147" i="9"/>
  <c r="T2148" i="9"/>
  <c r="T2149" i="9"/>
  <c r="T2150" i="9"/>
  <c r="T2151" i="9"/>
  <c r="T2152" i="9"/>
  <c r="T2153" i="9"/>
  <c r="T2154" i="9"/>
  <c r="T2155" i="9"/>
  <c r="T2156" i="9"/>
  <c r="T2157" i="9"/>
  <c r="T2158" i="9"/>
  <c r="T2159" i="9"/>
  <c r="T2160" i="9"/>
  <c r="T2161" i="9"/>
  <c r="T2162" i="9"/>
  <c r="T2163" i="9"/>
  <c r="T2164" i="9"/>
  <c r="T2165" i="9"/>
  <c r="T2166" i="9"/>
  <c r="T2167" i="9"/>
  <c r="T2168" i="9"/>
  <c r="T2169" i="9"/>
  <c r="T2170" i="9"/>
  <c r="T2171" i="9"/>
  <c r="T2172" i="9"/>
  <c r="T2173" i="9"/>
  <c r="T2174" i="9"/>
  <c r="T2175" i="9"/>
  <c r="T2176" i="9"/>
  <c r="T2177" i="9"/>
  <c r="T2178" i="9"/>
  <c r="T2179" i="9"/>
  <c r="T2180" i="9"/>
  <c r="T2181" i="9"/>
  <c r="T2182" i="9"/>
  <c r="T2183" i="9"/>
  <c r="T2184" i="9"/>
  <c r="T2185" i="9"/>
  <c r="T2186" i="9"/>
  <c r="T2187" i="9"/>
  <c r="T2188" i="9"/>
  <c r="T2189" i="9"/>
  <c r="T2190" i="9"/>
  <c r="T2191" i="9"/>
  <c r="T2192" i="9"/>
  <c r="T2193" i="9"/>
  <c r="T2194" i="9"/>
  <c r="T2195" i="9"/>
  <c r="T2196" i="9"/>
  <c r="T2237" i="9"/>
  <c r="T2238" i="9"/>
  <c r="T2239" i="9"/>
  <c r="T2240" i="9"/>
  <c r="T2241" i="9"/>
  <c r="T2242" i="9"/>
  <c r="T2243" i="9"/>
  <c r="T2244" i="9"/>
  <c r="T2245" i="9"/>
  <c r="T2246" i="9"/>
  <c r="T2247" i="9"/>
  <c r="T2248" i="9"/>
  <c r="T2249" i="9"/>
  <c r="T2250" i="9"/>
  <c r="T2251" i="9"/>
  <c r="T2252" i="9"/>
  <c r="T2253" i="9"/>
  <c r="T2254" i="9"/>
  <c r="T2255" i="9"/>
  <c r="T2256" i="9"/>
  <c r="T2257" i="9"/>
  <c r="T2258" i="9"/>
  <c r="T2259" i="9"/>
  <c r="T2260" i="9"/>
  <c r="T2261" i="9"/>
  <c r="T2262" i="9"/>
  <c r="T2263" i="9"/>
  <c r="T2264" i="9"/>
  <c r="T2265" i="9"/>
  <c r="T2266" i="9"/>
  <c r="T2267" i="9"/>
  <c r="T2268" i="9"/>
  <c r="T2269" i="9"/>
  <c r="T2270" i="9"/>
  <c r="T2271" i="9"/>
  <c r="T2272" i="9"/>
  <c r="T2273" i="9"/>
  <c r="T2274" i="9"/>
  <c r="T2275" i="9"/>
  <c r="T2276" i="9"/>
  <c r="T2277" i="9"/>
  <c r="T2278" i="9"/>
  <c r="T2279" i="9"/>
  <c r="T2280" i="9"/>
  <c r="T2281" i="9"/>
  <c r="T2282" i="9"/>
  <c r="T2283" i="9"/>
  <c r="T2284" i="9"/>
  <c r="T2285" i="9"/>
  <c r="T2286" i="9"/>
  <c r="T2287" i="9"/>
  <c r="T2288" i="9"/>
  <c r="T2289" i="9"/>
  <c r="T2290" i="9"/>
  <c r="T2291" i="9"/>
  <c r="T2292" i="9"/>
  <c r="T2293" i="9"/>
  <c r="T2294" i="9"/>
  <c r="T2295" i="9"/>
  <c r="T2296" i="9"/>
  <c r="T2297" i="9"/>
  <c r="T2298" i="9"/>
  <c r="T2299" i="9"/>
  <c r="T2300" i="9"/>
  <c r="T2301" i="9"/>
  <c r="T2302" i="9"/>
  <c r="T2303" i="9"/>
  <c r="T2304" i="9"/>
  <c r="T2305" i="9"/>
  <c r="T2306" i="9"/>
  <c r="T2307" i="9"/>
  <c r="T2308" i="9"/>
  <c r="T2309" i="9"/>
  <c r="T2310" i="9"/>
  <c r="T2311" i="9"/>
  <c r="T2312" i="9"/>
  <c r="T2313" i="9"/>
  <c r="T2314" i="9"/>
  <c r="T2315" i="9"/>
  <c r="T2316" i="9"/>
  <c r="T2317" i="9"/>
  <c r="T2318" i="9"/>
  <c r="T2319" i="9"/>
  <c r="T2320" i="9"/>
  <c r="T2321" i="9"/>
  <c r="T2322" i="9"/>
  <c r="T2323" i="9"/>
  <c r="T2324" i="9"/>
  <c r="T2325" i="9"/>
  <c r="T2326" i="9"/>
  <c r="T2327" i="9"/>
  <c r="T2328" i="9"/>
  <c r="T2329" i="9"/>
  <c r="T2330" i="9"/>
  <c r="T2331" i="9"/>
  <c r="T2332" i="9"/>
  <c r="T2333" i="9"/>
  <c r="T2334" i="9"/>
  <c r="T2335" i="9"/>
  <c r="T2336" i="9"/>
  <c r="T2337" i="9"/>
  <c r="T2338" i="9"/>
  <c r="T2339" i="9"/>
  <c r="T2340" i="9"/>
  <c r="T2341" i="9"/>
  <c r="T2342" i="9"/>
  <c r="T2343" i="9"/>
  <c r="T2344" i="9"/>
  <c r="T2345" i="9"/>
  <c r="T2346" i="9"/>
  <c r="T2347" i="9"/>
  <c r="T2348" i="9"/>
  <c r="T2349" i="9"/>
  <c r="T2350" i="9"/>
  <c r="T2351" i="9"/>
  <c r="T2352" i="9"/>
  <c r="T2353" i="9"/>
  <c r="T2354" i="9"/>
  <c r="T2355" i="9"/>
  <c r="T2356" i="9"/>
  <c r="T2357" i="9"/>
  <c r="T2358" i="9"/>
  <c r="T2359" i="9"/>
  <c r="T2360" i="9"/>
  <c r="T2361" i="9"/>
  <c r="T2362" i="9"/>
  <c r="T2363" i="9"/>
  <c r="T2364" i="9"/>
  <c r="T2365" i="9"/>
  <c r="T2366" i="9"/>
  <c r="T2367" i="9"/>
  <c r="T2368" i="9"/>
  <c r="T2369" i="9"/>
  <c r="T2370" i="9"/>
  <c r="T2371" i="9"/>
  <c r="T2372" i="9"/>
  <c r="T2373" i="9"/>
  <c r="T2374" i="9"/>
  <c r="T2375" i="9"/>
  <c r="T2376" i="9"/>
  <c r="T2377" i="9"/>
  <c r="T2378" i="9"/>
  <c r="T2379" i="9"/>
  <c r="T2380" i="9"/>
  <c r="T2381" i="9"/>
  <c r="T2382" i="9"/>
  <c r="T2383" i="9"/>
  <c r="T2384" i="9"/>
  <c r="T2385" i="9"/>
  <c r="T2386" i="9"/>
  <c r="T2387" i="9"/>
  <c r="T2388" i="9"/>
  <c r="T2389" i="9"/>
  <c r="T2390" i="9"/>
  <c r="T2391" i="9"/>
  <c r="T2392" i="9"/>
  <c r="T2393" i="9"/>
  <c r="T2394" i="9"/>
  <c r="T2395" i="9"/>
  <c r="T2396" i="9"/>
  <c r="T2397" i="9"/>
  <c r="T2398" i="9"/>
  <c r="T2399" i="9"/>
  <c r="T2400" i="9"/>
  <c r="T2401" i="9"/>
  <c r="T2402" i="9"/>
  <c r="T2403" i="9"/>
  <c r="T2404" i="9"/>
  <c r="T2405" i="9"/>
  <c r="T2406" i="9"/>
  <c r="T2407" i="9"/>
  <c r="T2408" i="9"/>
  <c r="T2409" i="9"/>
  <c r="T2410" i="9"/>
  <c r="T2411" i="9"/>
  <c r="T2412" i="9"/>
  <c r="T2413" i="9"/>
  <c r="T2414" i="9"/>
  <c r="T2415" i="9"/>
  <c r="T2416" i="9"/>
  <c r="T2417" i="9"/>
  <c r="T2418" i="9"/>
  <c r="T2419" i="9"/>
  <c r="T2420" i="9"/>
  <c r="T2421" i="9"/>
  <c r="T2422" i="9"/>
  <c r="T2423" i="9"/>
  <c r="T2424" i="9"/>
  <c r="T2425" i="9"/>
  <c r="T2426" i="9"/>
  <c r="T2427" i="9"/>
  <c r="T2428" i="9"/>
  <c r="T2429" i="9"/>
  <c r="T2430" i="9"/>
  <c r="T2431" i="9"/>
  <c r="T2432" i="9"/>
  <c r="T2433" i="9"/>
  <c r="T2434" i="9"/>
  <c r="T2435" i="9"/>
  <c r="T2436" i="9"/>
  <c r="T2437" i="9"/>
  <c r="T2438" i="9"/>
  <c r="T2439" i="9"/>
  <c r="T2440" i="9"/>
  <c r="T2441" i="9"/>
  <c r="T2442" i="9"/>
  <c r="T2443" i="9"/>
  <c r="T2444" i="9"/>
  <c r="T2445" i="9"/>
  <c r="T2446" i="9"/>
  <c r="T2447" i="9"/>
  <c r="T2448" i="9"/>
  <c r="T2449" i="9"/>
  <c r="T2450" i="9"/>
  <c r="T2451" i="9"/>
  <c r="T2452" i="9"/>
  <c r="T2453" i="9"/>
  <c r="T2454" i="9"/>
  <c r="T2455" i="9"/>
  <c r="T2456" i="9"/>
  <c r="T2457" i="9"/>
  <c r="T2458" i="9"/>
  <c r="T2459" i="9"/>
  <c r="T2460" i="9"/>
  <c r="T2461" i="9"/>
  <c r="T2462" i="9"/>
  <c r="T2463" i="9"/>
  <c r="T2464" i="9"/>
  <c r="T2465" i="9"/>
  <c r="T2466" i="9"/>
  <c r="T2467" i="9"/>
  <c r="T2468" i="9"/>
  <c r="T2469" i="9"/>
  <c r="T2470" i="9"/>
  <c r="T2471" i="9"/>
  <c r="T2472" i="9"/>
  <c r="T2473" i="9"/>
  <c r="T2474" i="9"/>
  <c r="T2475" i="9"/>
  <c r="T2476" i="9"/>
  <c r="T2477" i="9"/>
  <c r="T2478" i="9"/>
  <c r="T2479" i="9"/>
  <c r="T2480" i="9"/>
  <c r="T2481" i="9"/>
  <c r="T2482" i="9"/>
  <c r="T2483" i="9"/>
  <c r="T2484" i="9"/>
  <c r="T2485" i="9"/>
  <c r="T2486" i="9"/>
  <c r="T2487" i="9"/>
  <c r="T2488" i="9"/>
  <c r="T2489" i="9"/>
  <c r="T2490" i="9"/>
  <c r="T2491" i="9"/>
  <c r="T2492" i="9"/>
  <c r="T2493" i="9"/>
  <c r="T2494" i="9"/>
  <c r="T2495" i="9"/>
  <c r="T2496" i="9"/>
  <c r="T2497" i="9"/>
  <c r="T2498" i="9"/>
  <c r="T2499" i="9"/>
  <c r="T2500" i="9"/>
  <c r="T2501" i="9"/>
  <c r="T2502" i="9"/>
  <c r="T2503" i="9"/>
  <c r="T2504" i="9"/>
  <c r="T2505" i="9"/>
  <c r="T2506" i="9"/>
  <c r="T2507" i="9"/>
  <c r="T2508" i="9"/>
  <c r="T2509" i="9"/>
  <c r="T2510" i="9"/>
  <c r="T2511" i="9"/>
  <c r="T2512" i="9"/>
  <c r="T2513" i="9"/>
  <c r="T2514" i="9"/>
  <c r="T2515" i="9"/>
  <c r="T2516" i="9"/>
  <c r="T2657" i="9"/>
  <c r="T2658" i="9"/>
  <c r="T2659" i="9"/>
  <c r="T2660" i="9"/>
  <c r="T2661" i="9"/>
  <c r="T2662" i="9"/>
  <c r="T2663" i="9"/>
  <c r="T2664" i="9"/>
  <c r="T2665" i="9"/>
  <c r="T2666" i="9"/>
  <c r="T2667" i="9"/>
  <c r="T2668" i="9"/>
  <c r="T2669" i="9"/>
  <c r="T2670" i="9"/>
  <c r="T2671" i="9"/>
  <c r="T2672" i="9"/>
  <c r="T2673" i="9"/>
  <c r="T2674" i="9"/>
  <c r="T2675" i="9"/>
  <c r="T2676" i="9"/>
  <c r="T2677" i="9"/>
  <c r="T2678" i="9"/>
  <c r="T2679" i="9"/>
  <c r="T2680" i="9"/>
  <c r="T2681" i="9"/>
  <c r="T2682" i="9"/>
  <c r="T2683" i="9"/>
  <c r="T2684" i="9"/>
  <c r="T2685" i="9"/>
  <c r="T2686" i="9"/>
  <c r="T2687" i="9"/>
  <c r="T2688" i="9"/>
  <c r="T2689" i="9"/>
  <c r="T2690" i="9"/>
  <c r="T2691" i="9"/>
  <c r="T2692" i="9"/>
  <c r="T2693" i="9"/>
  <c r="T2694" i="9"/>
  <c r="T2695" i="9"/>
  <c r="T2696" i="9"/>
  <c r="T2697" i="9"/>
  <c r="T2698" i="9"/>
  <c r="T2699" i="9"/>
  <c r="T2700" i="9"/>
  <c r="T2701" i="9"/>
  <c r="T2702" i="9"/>
  <c r="T2703" i="9"/>
  <c r="T2704" i="9"/>
  <c r="T2705" i="9"/>
  <c r="T2706" i="9"/>
  <c r="T2707" i="9"/>
  <c r="T2708" i="9"/>
  <c r="T2709" i="9"/>
  <c r="T2710" i="9"/>
  <c r="T2711" i="9"/>
  <c r="T2712" i="9"/>
  <c r="T2713" i="9"/>
  <c r="T2714" i="9"/>
  <c r="T2715" i="9"/>
  <c r="T2716" i="9"/>
  <c r="T2717" i="9"/>
  <c r="T2718" i="9"/>
  <c r="T2719" i="9"/>
  <c r="T2720" i="9"/>
  <c r="T2721" i="9"/>
  <c r="T2722" i="9"/>
  <c r="T2723" i="9"/>
  <c r="T2724" i="9"/>
  <c r="T2725" i="9"/>
  <c r="T2726" i="9"/>
  <c r="T2727" i="9"/>
  <c r="T2728" i="9"/>
  <c r="T2729" i="9"/>
  <c r="T2730" i="9"/>
  <c r="T2731" i="9"/>
  <c r="T2732" i="9"/>
  <c r="T2733" i="9"/>
  <c r="T2734" i="9"/>
  <c r="T2735" i="9"/>
  <c r="T2736" i="9"/>
  <c r="T2737" i="9"/>
  <c r="T2738" i="9"/>
  <c r="T2739" i="9"/>
  <c r="T2740" i="9"/>
  <c r="T2741" i="9"/>
  <c r="T2742" i="9"/>
  <c r="T2743" i="9"/>
  <c r="T2744" i="9"/>
  <c r="T2745" i="9"/>
  <c r="T2746" i="9"/>
  <c r="T2747" i="9"/>
  <c r="T2748" i="9"/>
  <c r="T2749" i="9"/>
  <c r="T2750" i="9"/>
  <c r="T2751" i="9"/>
  <c r="T2752" i="9"/>
  <c r="T2753" i="9"/>
  <c r="T2754" i="9"/>
  <c r="T2755" i="9"/>
  <c r="T2756" i="9"/>
  <c r="T2757" i="9"/>
  <c r="T2758" i="9"/>
  <c r="T2759" i="9"/>
  <c r="T2760" i="9"/>
  <c r="T2761" i="9"/>
  <c r="T2762" i="9"/>
  <c r="T2763" i="9"/>
  <c r="T2764" i="9"/>
  <c r="T2765" i="9"/>
  <c r="T2766" i="9"/>
  <c r="T2767" i="9"/>
  <c r="T2768" i="9"/>
  <c r="T2769" i="9"/>
  <c r="T2770" i="9"/>
  <c r="T2771" i="9"/>
  <c r="T2772" i="9"/>
  <c r="T2773" i="9"/>
  <c r="T2774" i="9"/>
  <c r="T2775" i="9"/>
  <c r="T2776" i="9"/>
  <c r="T2777" i="9"/>
  <c r="T2778" i="9"/>
  <c r="T2779" i="9"/>
  <c r="T2780" i="9"/>
  <c r="T2781" i="9"/>
  <c r="T2782" i="9"/>
  <c r="T2783" i="9"/>
  <c r="T2784" i="9"/>
  <c r="T2785" i="9"/>
  <c r="T2786" i="9"/>
  <c r="T2787" i="9"/>
  <c r="T2788" i="9"/>
  <c r="T2789" i="9"/>
  <c r="T2790" i="9"/>
  <c r="T2791" i="9"/>
  <c r="T2792" i="9"/>
  <c r="T2793" i="9"/>
  <c r="T2794" i="9"/>
  <c r="T2795" i="9"/>
  <c r="T2796" i="9"/>
  <c r="T2797" i="9"/>
  <c r="T2798" i="9"/>
  <c r="T2799" i="9"/>
  <c r="T2800" i="9"/>
  <c r="T2801" i="9"/>
  <c r="T2802" i="9"/>
  <c r="T2803" i="9"/>
  <c r="T2804" i="9"/>
  <c r="T2805" i="9"/>
  <c r="T2806" i="9"/>
  <c r="T2807" i="9"/>
  <c r="T2808" i="9"/>
  <c r="T2809" i="9"/>
  <c r="T2810" i="9"/>
  <c r="T2811" i="9"/>
  <c r="T2812" i="9"/>
  <c r="T2813" i="9"/>
  <c r="T2814" i="9"/>
  <c r="T2815" i="9"/>
  <c r="T2816" i="9"/>
  <c r="T2817" i="9"/>
  <c r="T2818" i="9"/>
  <c r="T2819" i="9"/>
  <c r="T2820" i="9"/>
  <c r="T2821" i="9"/>
  <c r="T2822" i="9"/>
  <c r="T2823" i="9"/>
  <c r="T2824" i="9"/>
  <c r="T2825" i="9"/>
  <c r="T2826" i="9"/>
  <c r="T2827" i="9"/>
  <c r="T2828" i="9"/>
  <c r="T2829" i="9"/>
  <c r="T2830" i="9"/>
  <c r="T2831" i="9"/>
  <c r="T2832" i="9"/>
  <c r="T2833" i="9"/>
  <c r="T2834" i="9"/>
  <c r="T2835" i="9"/>
  <c r="T2836" i="9"/>
  <c r="T2837" i="9"/>
  <c r="T2838" i="9"/>
  <c r="T2839" i="9"/>
  <c r="T2840" i="9"/>
  <c r="T2841" i="9"/>
  <c r="T2842" i="9"/>
  <c r="T2843" i="9"/>
  <c r="T2844" i="9"/>
  <c r="T2845" i="9"/>
  <c r="T2846" i="9"/>
  <c r="T2847" i="9"/>
  <c r="T2848" i="9"/>
  <c r="T2849" i="9"/>
  <c r="T2850" i="9"/>
  <c r="T2851" i="9"/>
  <c r="T2852" i="9"/>
  <c r="T2853" i="9"/>
  <c r="T2854" i="9"/>
  <c r="T2855" i="9"/>
  <c r="T2856" i="9"/>
  <c r="T2857" i="9"/>
  <c r="T2858" i="9"/>
  <c r="T2859" i="9"/>
  <c r="T2860" i="9"/>
  <c r="T2861" i="9"/>
  <c r="T2862" i="9"/>
  <c r="T2863" i="9"/>
  <c r="T2864" i="9"/>
  <c r="T2865" i="9"/>
  <c r="T2866" i="9"/>
  <c r="T2867" i="9"/>
  <c r="T2868" i="9"/>
  <c r="T2869" i="9"/>
  <c r="T2870" i="9"/>
  <c r="T2871" i="9"/>
  <c r="T2872" i="9"/>
  <c r="T2873" i="9"/>
  <c r="T2874" i="9"/>
  <c r="T2875" i="9"/>
  <c r="T2876" i="9"/>
  <c r="T2877" i="9"/>
  <c r="T2878" i="9"/>
  <c r="T2879" i="9"/>
  <c r="T2880" i="9"/>
  <c r="T2881" i="9"/>
  <c r="T2882" i="9"/>
  <c r="T2883" i="9"/>
  <c r="T2884" i="9"/>
  <c r="T2885" i="9"/>
  <c r="T2886" i="9"/>
  <c r="T2887" i="9"/>
  <c r="T2888" i="9"/>
  <c r="T2889" i="9"/>
  <c r="T2890" i="9"/>
  <c r="T2891" i="9"/>
  <c r="T2892" i="9"/>
  <c r="T2893" i="9"/>
  <c r="T2894" i="9"/>
  <c r="T2895" i="9"/>
  <c r="T2896" i="9"/>
  <c r="T2897" i="9"/>
  <c r="T2898" i="9"/>
  <c r="T2899" i="9"/>
  <c r="T2900" i="9"/>
  <c r="T2901" i="9"/>
  <c r="T2902" i="9"/>
  <c r="T2903" i="9"/>
  <c r="T2904" i="9"/>
  <c r="T2905" i="9"/>
  <c r="T2906" i="9"/>
  <c r="T2907" i="9"/>
  <c r="T2908" i="9"/>
  <c r="T2909" i="9"/>
  <c r="T2910" i="9"/>
  <c r="T2911" i="9"/>
  <c r="T2912" i="9"/>
  <c r="T2913" i="9"/>
  <c r="T2914" i="9"/>
  <c r="T2915" i="9"/>
  <c r="T2916" i="9"/>
  <c r="T2917" i="9"/>
  <c r="T2918" i="9"/>
  <c r="T2919" i="9"/>
  <c r="T2920" i="9"/>
  <c r="T2921" i="9"/>
  <c r="T2922" i="9"/>
  <c r="T2923" i="9"/>
  <c r="T2924" i="9"/>
  <c r="T2925" i="9"/>
  <c r="T2926" i="9"/>
  <c r="T2927" i="9"/>
  <c r="T2928" i="9"/>
  <c r="T2929" i="9"/>
  <c r="T2930" i="9"/>
  <c r="T2931" i="9"/>
  <c r="T2932" i="9"/>
  <c r="T2933" i="9"/>
  <c r="T2934" i="9"/>
  <c r="T2935" i="9"/>
  <c r="T2936" i="9"/>
  <c r="T2937" i="9"/>
  <c r="T2938" i="9"/>
  <c r="T2939" i="9"/>
  <c r="T2940" i="9"/>
  <c r="T2941" i="9"/>
  <c r="T2942" i="9"/>
  <c r="T2943" i="9"/>
  <c r="T2944" i="9"/>
  <c r="T2945" i="9"/>
  <c r="T2946" i="9"/>
  <c r="T2947" i="9"/>
  <c r="T2948" i="9"/>
  <c r="T2949" i="9"/>
  <c r="T2950" i="9"/>
  <c r="T2951" i="9"/>
  <c r="T2952" i="9"/>
  <c r="T2953" i="9"/>
  <c r="T2954" i="9"/>
  <c r="T2955" i="9"/>
  <c r="T2956" i="9"/>
  <c r="T2957" i="9"/>
  <c r="T2958" i="9"/>
  <c r="T2959" i="9"/>
  <c r="T2960" i="9"/>
  <c r="T2961" i="9"/>
  <c r="T2962" i="9"/>
  <c r="T2963" i="9"/>
  <c r="T2964" i="9"/>
  <c r="T2965" i="9"/>
  <c r="T2966" i="9"/>
  <c r="T2967" i="9"/>
  <c r="T2968" i="9"/>
  <c r="T2969" i="9"/>
  <c r="T2970" i="9"/>
  <c r="T2971" i="9"/>
  <c r="T2972" i="9"/>
  <c r="T2973" i="9"/>
  <c r="T2974" i="9"/>
  <c r="T2975" i="9"/>
  <c r="T2976" i="9"/>
  <c r="T2977" i="9"/>
  <c r="T2978" i="9"/>
  <c r="T2979" i="9"/>
  <c r="T2980" i="9"/>
  <c r="T2981" i="9"/>
  <c r="T2982" i="9"/>
  <c r="T2983" i="9"/>
  <c r="T2984" i="9"/>
  <c r="T2985" i="9"/>
  <c r="T2986" i="9"/>
  <c r="T2987" i="9"/>
  <c r="T2988" i="9"/>
  <c r="T2989" i="9"/>
  <c r="T2990" i="9"/>
  <c r="T2991" i="9"/>
  <c r="T2992" i="9"/>
  <c r="T2993" i="9"/>
  <c r="T2994" i="9"/>
  <c r="T2995" i="9"/>
  <c r="T2996" i="9"/>
  <c r="T2997" i="9"/>
  <c r="T2998" i="9"/>
  <c r="T2999" i="9"/>
  <c r="T3000" i="9"/>
  <c r="T3001" i="9"/>
  <c r="T3002" i="9"/>
  <c r="T3003" i="9"/>
  <c r="T3004" i="9"/>
  <c r="T3005" i="9"/>
  <c r="T3006" i="9"/>
  <c r="T3007" i="9"/>
  <c r="T3008" i="9"/>
  <c r="T3009" i="9"/>
  <c r="T3010" i="9"/>
  <c r="T3011" i="9"/>
  <c r="T3012" i="9"/>
  <c r="T3013" i="9"/>
  <c r="T3014" i="9"/>
  <c r="T3015" i="9"/>
  <c r="T3016" i="9"/>
  <c r="T3017" i="9"/>
  <c r="T3018" i="9"/>
  <c r="T3019" i="9"/>
  <c r="T3020" i="9"/>
  <c r="T3021" i="9"/>
  <c r="T3022" i="9"/>
  <c r="T3023" i="9"/>
  <c r="T3024" i="9"/>
  <c r="T3025" i="9"/>
  <c r="T3026" i="9"/>
  <c r="T3027" i="9"/>
  <c r="T3028" i="9"/>
  <c r="T3029" i="9"/>
  <c r="T3030" i="9"/>
  <c r="T3031" i="9"/>
  <c r="T3032" i="9"/>
  <c r="T3033" i="9"/>
  <c r="T3034" i="9"/>
  <c r="T3035" i="9"/>
  <c r="T3036" i="9"/>
  <c r="T3037" i="9"/>
  <c r="T3038" i="9"/>
  <c r="T3039" i="9"/>
  <c r="T3040" i="9"/>
  <c r="T3041" i="9"/>
  <c r="T3042" i="9"/>
  <c r="T3043" i="9"/>
  <c r="T3044" i="9"/>
  <c r="T3045" i="9"/>
  <c r="T3046" i="9"/>
  <c r="T3047" i="9"/>
  <c r="T3048" i="9"/>
  <c r="T3049" i="9"/>
  <c r="T3050" i="9"/>
  <c r="T3051" i="9"/>
  <c r="T3052" i="9"/>
  <c r="T3053" i="9"/>
  <c r="T3054" i="9"/>
  <c r="T3055" i="9"/>
  <c r="T3056" i="9"/>
  <c r="T3057" i="9"/>
  <c r="T3058" i="9"/>
  <c r="T3059" i="9"/>
  <c r="T3060" i="9"/>
  <c r="T3061" i="9"/>
  <c r="T3062" i="9"/>
  <c r="T3063" i="9"/>
  <c r="T3064" i="9"/>
  <c r="T3065" i="9"/>
  <c r="T3066" i="9"/>
  <c r="T3067" i="9"/>
  <c r="T3068" i="9"/>
  <c r="T3069" i="9"/>
  <c r="T3070" i="9"/>
  <c r="T3071" i="9"/>
  <c r="T3072" i="9"/>
  <c r="T3073" i="9"/>
  <c r="T3074" i="9"/>
  <c r="T3075" i="9"/>
  <c r="T3076" i="9"/>
  <c r="T3077" i="9"/>
  <c r="T3078" i="9"/>
  <c r="T3079" i="9"/>
  <c r="T3080" i="9"/>
  <c r="T3081" i="9"/>
  <c r="T3082" i="9"/>
  <c r="T3083" i="9"/>
  <c r="T3084" i="9"/>
  <c r="T3085" i="9"/>
  <c r="T3086" i="9"/>
  <c r="T3087" i="9"/>
  <c r="T3088" i="9"/>
  <c r="T3089" i="9"/>
  <c r="T3090" i="9"/>
  <c r="T3091" i="9"/>
  <c r="T3092" i="9"/>
  <c r="T3093" i="9"/>
  <c r="T3094" i="9"/>
  <c r="T3095" i="9"/>
  <c r="T3096" i="9"/>
  <c r="T3097" i="9"/>
  <c r="T3098" i="9"/>
  <c r="T3099" i="9"/>
  <c r="T3100" i="9"/>
  <c r="T3101" i="9"/>
  <c r="T3102" i="9"/>
  <c r="T3103" i="9"/>
  <c r="T3104" i="9"/>
  <c r="T3105" i="9"/>
  <c r="T3106" i="9"/>
  <c r="T3107" i="9"/>
  <c r="T3108" i="9"/>
  <c r="T3109" i="9"/>
  <c r="T3110" i="9"/>
  <c r="T3111" i="9"/>
  <c r="T3112" i="9"/>
  <c r="T3113" i="9"/>
  <c r="T3114" i="9"/>
  <c r="T3115" i="9"/>
  <c r="T3116" i="9"/>
  <c r="T3117" i="9"/>
  <c r="T3118" i="9"/>
  <c r="T3119" i="9"/>
  <c r="T3120" i="9"/>
  <c r="T3121" i="9"/>
  <c r="T3122" i="9"/>
  <c r="T3123" i="9"/>
  <c r="T3124" i="9"/>
  <c r="T3125" i="9"/>
  <c r="T3126" i="9"/>
  <c r="T3127" i="9"/>
  <c r="T3128" i="9"/>
  <c r="T3129" i="9"/>
  <c r="T3130" i="9"/>
  <c r="T3131" i="9"/>
  <c r="T3132" i="9"/>
  <c r="T3133" i="9"/>
  <c r="T3134" i="9"/>
  <c r="T3135" i="9"/>
  <c r="T3136" i="9"/>
  <c r="T3137" i="9"/>
  <c r="T3138" i="9"/>
  <c r="T3139" i="9"/>
  <c r="T3140" i="9"/>
  <c r="T3141" i="9"/>
  <c r="T3142" i="9"/>
  <c r="T3143" i="9"/>
  <c r="T3144" i="9"/>
  <c r="T3145" i="9"/>
  <c r="T3146" i="9"/>
  <c r="T3147" i="9"/>
  <c r="T3148" i="9"/>
  <c r="T3149" i="9"/>
  <c r="T3150" i="9"/>
  <c r="T3151" i="9"/>
  <c r="T3152" i="9"/>
  <c r="T3153" i="9"/>
  <c r="T3154" i="9"/>
  <c r="T3155" i="9"/>
  <c r="T3156" i="9"/>
  <c r="T3157" i="9"/>
  <c r="T3158" i="9"/>
  <c r="T3159" i="9"/>
  <c r="T3160" i="9"/>
  <c r="T3161" i="9"/>
  <c r="T3162" i="9"/>
  <c r="T3163" i="9"/>
  <c r="T3164" i="9"/>
  <c r="T3165" i="9"/>
  <c r="T3166" i="9"/>
  <c r="T3167" i="9"/>
  <c r="T3168" i="9"/>
  <c r="T3169" i="9"/>
  <c r="T3170" i="9"/>
  <c r="T3171" i="9"/>
  <c r="T3172" i="9"/>
  <c r="T3173" i="9"/>
  <c r="T3174" i="9"/>
  <c r="T3175" i="9"/>
  <c r="T3176" i="9"/>
  <c r="T3177" i="9"/>
  <c r="T3178" i="9"/>
  <c r="T3179" i="9"/>
  <c r="T3180" i="9"/>
  <c r="T3181" i="9"/>
  <c r="T3182" i="9"/>
  <c r="T3183" i="9"/>
  <c r="T3184" i="9"/>
  <c r="T3185" i="9"/>
  <c r="T3186" i="9"/>
  <c r="T3187" i="9"/>
  <c r="T3188" i="9"/>
  <c r="T3189" i="9"/>
  <c r="T3190" i="9"/>
  <c r="T3191" i="9"/>
  <c r="T3192" i="9"/>
  <c r="T3193" i="9"/>
  <c r="T3194" i="9"/>
  <c r="T3195" i="9"/>
  <c r="T3196" i="9"/>
  <c r="T3197" i="9"/>
  <c r="T3198" i="9"/>
  <c r="T3199" i="9"/>
  <c r="T3200" i="9"/>
  <c r="T3201" i="9"/>
  <c r="T3202" i="9"/>
  <c r="T3203" i="9"/>
  <c r="T3204" i="9"/>
  <c r="T3205" i="9"/>
  <c r="T3206" i="9"/>
  <c r="T3207" i="9"/>
  <c r="T3208" i="9"/>
  <c r="T3209" i="9"/>
  <c r="T3210" i="9"/>
  <c r="T3211" i="9"/>
  <c r="T3212" i="9"/>
  <c r="T3213" i="9"/>
  <c r="T3214" i="9"/>
  <c r="T3215" i="9"/>
  <c r="T3216" i="9"/>
  <c r="T3217" i="9"/>
  <c r="T3218" i="9"/>
  <c r="T3219" i="9"/>
  <c r="T3220" i="9"/>
  <c r="T3221" i="9"/>
  <c r="T3222" i="9"/>
  <c r="T3223" i="9"/>
  <c r="T3224" i="9"/>
  <c r="T3225" i="9"/>
  <c r="T3226" i="9"/>
  <c r="T3227" i="9"/>
  <c r="T3228" i="9"/>
  <c r="T3229" i="9"/>
  <c r="T3230" i="9"/>
  <c r="T3231" i="9"/>
  <c r="T3232" i="9"/>
  <c r="T3233" i="9"/>
  <c r="T3234" i="9"/>
  <c r="T3235" i="9"/>
  <c r="T3236" i="9"/>
  <c r="T3237" i="9"/>
  <c r="T3238" i="9"/>
  <c r="T3239" i="9"/>
  <c r="T3240" i="9"/>
  <c r="T3241" i="9"/>
  <c r="T3242" i="9"/>
  <c r="T3243" i="9"/>
  <c r="T3244" i="9"/>
  <c r="T3245" i="9"/>
  <c r="T3246" i="9"/>
  <c r="T3247" i="9"/>
  <c r="T3248" i="9"/>
  <c r="T3249" i="9"/>
  <c r="T3250" i="9"/>
  <c r="T3251" i="9"/>
  <c r="T3252" i="9"/>
  <c r="T3253" i="9"/>
  <c r="T3254" i="9"/>
  <c r="T3255" i="9"/>
  <c r="T3256" i="9"/>
  <c r="T3557" i="9"/>
  <c r="T3558" i="9"/>
  <c r="T3559" i="9"/>
  <c r="T3560" i="9"/>
  <c r="T3561" i="9"/>
  <c r="T3562" i="9"/>
  <c r="T3563" i="9"/>
  <c r="T3564" i="9"/>
  <c r="T3565" i="9"/>
  <c r="T3566" i="9"/>
  <c r="T3567" i="9"/>
  <c r="T3568" i="9"/>
  <c r="T3569" i="9"/>
  <c r="T3570" i="9"/>
  <c r="T3571" i="9"/>
  <c r="T3572" i="9"/>
  <c r="T3573" i="9"/>
  <c r="T3574" i="9"/>
  <c r="T3575" i="9"/>
  <c r="T3576" i="9"/>
  <c r="T3577" i="9"/>
  <c r="T3578" i="9"/>
  <c r="T3579" i="9"/>
  <c r="T3580" i="9"/>
  <c r="T3581" i="9"/>
  <c r="T3582" i="9"/>
  <c r="T3583" i="9"/>
  <c r="T3584" i="9"/>
  <c r="T3585" i="9"/>
  <c r="T3586" i="9"/>
  <c r="T3587" i="9"/>
  <c r="T3588" i="9"/>
  <c r="T3589" i="9"/>
  <c r="T3590" i="9"/>
  <c r="T3591" i="9"/>
  <c r="T3592" i="9"/>
  <c r="T3593" i="9"/>
  <c r="T3594" i="9"/>
  <c r="T3595" i="9"/>
  <c r="T3596" i="9"/>
  <c r="T3597" i="9"/>
  <c r="T3598" i="9"/>
  <c r="T3599" i="9"/>
  <c r="T3600" i="9"/>
  <c r="T3601" i="9"/>
  <c r="T3602" i="9"/>
  <c r="T3603" i="9"/>
  <c r="T3604" i="9"/>
  <c r="T3605" i="9"/>
  <c r="T3606" i="9"/>
  <c r="T3607" i="9"/>
  <c r="T3608" i="9"/>
  <c r="T3609" i="9"/>
  <c r="T3610" i="9"/>
  <c r="T3611" i="9"/>
  <c r="T3612" i="9"/>
  <c r="T3613" i="9"/>
  <c r="T3614" i="9"/>
  <c r="T3615" i="9"/>
  <c r="T3616" i="9"/>
  <c r="T3617" i="9"/>
  <c r="T3618" i="9"/>
  <c r="T3619" i="9"/>
  <c r="T3620" i="9"/>
  <c r="T3621" i="9"/>
  <c r="T3622" i="9"/>
  <c r="T3623" i="9"/>
  <c r="T3624" i="9"/>
  <c r="T3625" i="9"/>
  <c r="T3626" i="9"/>
  <c r="T3627" i="9"/>
  <c r="T3628" i="9"/>
  <c r="T3629" i="9"/>
  <c r="T3630" i="9"/>
  <c r="T3631" i="9"/>
  <c r="T3632" i="9"/>
  <c r="T3633" i="9"/>
  <c r="T3634" i="9"/>
  <c r="T3635" i="9"/>
  <c r="T3636" i="9"/>
  <c r="T3637" i="9"/>
  <c r="T3638" i="9"/>
  <c r="T3639" i="9"/>
  <c r="T3640" i="9"/>
  <c r="T3641" i="9"/>
  <c r="T3642" i="9"/>
  <c r="T3643" i="9"/>
  <c r="T3644" i="9"/>
  <c r="T3645" i="9"/>
  <c r="T3646" i="9"/>
  <c r="T3647" i="9"/>
  <c r="T3648" i="9"/>
  <c r="T3649" i="9"/>
  <c r="T3650" i="9"/>
  <c r="T3651" i="9"/>
  <c r="T3652" i="9"/>
  <c r="T3653" i="9"/>
  <c r="T3654" i="9"/>
  <c r="T3655" i="9"/>
  <c r="T3656" i="9"/>
  <c r="T3657" i="9"/>
  <c r="T3658" i="9"/>
  <c r="T3659" i="9"/>
  <c r="T3660" i="9"/>
  <c r="T3661" i="9"/>
  <c r="T3662" i="9"/>
  <c r="T3663" i="9"/>
  <c r="T3664" i="9"/>
  <c r="T3665" i="9"/>
  <c r="T3666" i="9"/>
  <c r="T3667" i="9"/>
  <c r="T3668" i="9"/>
  <c r="T3669" i="9"/>
  <c r="T3670" i="9"/>
  <c r="T3671" i="9"/>
  <c r="T3672" i="9"/>
  <c r="T3673" i="9"/>
  <c r="T3674" i="9"/>
  <c r="T3675" i="9"/>
  <c r="T3676" i="9"/>
  <c r="T3677" i="9"/>
  <c r="T3678" i="9"/>
  <c r="T3679" i="9"/>
  <c r="T3680" i="9"/>
  <c r="T3681" i="9"/>
  <c r="T3682" i="9"/>
  <c r="T3683" i="9"/>
  <c r="T3684" i="9"/>
  <c r="T3685" i="9"/>
  <c r="T3686" i="9"/>
  <c r="T3687" i="9"/>
  <c r="T3688" i="9"/>
  <c r="T3689" i="9"/>
  <c r="T3690" i="9"/>
  <c r="T3691" i="9"/>
  <c r="T3692" i="9"/>
  <c r="T3693" i="9"/>
  <c r="T3694" i="9"/>
  <c r="T3695" i="9"/>
  <c r="T3696" i="9"/>
  <c r="T3697" i="9"/>
  <c r="T3698" i="9"/>
  <c r="T3699" i="9"/>
  <c r="T3700" i="9"/>
  <c r="T3701" i="9"/>
  <c r="T3702" i="9"/>
  <c r="T3703" i="9"/>
  <c r="T3704" i="9"/>
  <c r="T3705" i="9"/>
  <c r="T3706" i="9"/>
  <c r="T3707" i="9"/>
  <c r="T3708" i="9"/>
  <c r="T3709" i="9"/>
  <c r="T3710" i="9"/>
  <c r="T3711" i="9"/>
  <c r="T3712" i="9"/>
  <c r="T3713" i="9"/>
  <c r="T3714" i="9"/>
  <c r="T3715" i="9"/>
  <c r="T3716" i="9"/>
  <c r="T3717" i="9"/>
  <c r="T3718" i="9"/>
  <c r="T3719" i="9"/>
  <c r="T3720" i="9"/>
  <c r="T3721" i="9"/>
  <c r="T3722" i="9"/>
  <c r="T3723" i="9"/>
  <c r="T3724" i="9"/>
  <c r="T3725" i="9"/>
  <c r="T3726" i="9"/>
  <c r="T3727" i="9"/>
  <c r="T3728" i="9"/>
  <c r="T3729" i="9"/>
  <c r="T3730" i="9"/>
  <c r="T3731" i="9"/>
  <c r="T3732" i="9"/>
  <c r="T3733" i="9"/>
  <c r="T3734" i="9"/>
  <c r="T3735" i="9"/>
  <c r="T3736" i="9"/>
  <c r="T3737" i="9"/>
  <c r="T3738" i="9"/>
  <c r="T3739" i="9"/>
  <c r="T3740" i="9"/>
  <c r="T3741" i="9"/>
  <c r="T3742" i="9"/>
  <c r="T3743" i="9"/>
  <c r="T3744" i="9"/>
  <c r="T3745" i="9"/>
  <c r="T3746" i="9"/>
  <c r="T3747" i="9"/>
  <c r="T3748" i="9"/>
  <c r="T3749" i="9"/>
  <c r="T3750" i="9"/>
  <c r="T3751" i="9"/>
  <c r="T3752" i="9"/>
  <c r="T3753" i="9"/>
  <c r="T3754" i="9"/>
  <c r="T3755" i="9"/>
  <c r="T3756" i="9"/>
  <c r="T3757" i="9"/>
  <c r="T3758" i="9"/>
  <c r="T3759" i="9"/>
  <c r="T3760" i="9"/>
  <c r="T3761" i="9"/>
  <c r="T3762" i="9"/>
  <c r="T3763" i="9"/>
  <c r="T3764" i="9"/>
  <c r="T3765" i="9"/>
  <c r="T3766" i="9"/>
  <c r="T3767" i="9"/>
  <c r="T3768" i="9"/>
  <c r="T3769" i="9"/>
  <c r="T3770" i="9"/>
  <c r="T3771" i="9"/>
  <c r="T3772" i="9"/>
  <c r="T3773" i="9"/>
  <c r="T3774" i="9"/>
  <c r="T3775" i="9"/>
  <c r="T3776" i="9"/>
  <c r="T3777" i="9"/>
  <c r="T3778" i="9"/>
  <c r="T3779" i="9"/>
  <c r="T3780" i="9"/>
  <c r="T3781" i="9"/>
  <c r="T3782" i="9"/>
  <c r="T3783" i="9"/>
  <c r="T3784" i="9"/>
  <c r="T3785" i="9"/>
  <c r="T3786" i="9"/>
  <c r="T3787" i="9"/>
  <c r="T3788" i="9"/>
  <c r="T3789" i="9"/>
  <c r="T3790" i="9"/>
  <c r="T3791" i="9"/>
  <c r="T3792" i="9"/>
  <c r="T3793" i="9"/>
  <c r="T3794" i="9"/>
  <c r="T3795" i="9"/>
  <c r="T3796" i="9"/>
  <c r="T3797" i="9"/>
  <c r="T3798" i="9"/>
  <c r="T3799" i="9"/>
  <c r="T3800" i="9"/>
  <c r="T3801" i="9"/>
  <c r="T3802" i="9"/>
  <c r="T3803" i="9"/>
  <c r="T3804" i="9"/>
  <c r="T3805" i="9"/>
  <c r="T3806" i="9"/>
  <c r="T3807" i="9"/>
  <c r="T3808" i="9"/>
  <c r="T3809" i="9"/>
  <c r="T3810" i="9"/>
  <c r="T3811" i="9"/>
  <c r="T3812" i="9"/>
  <c r="T3813" i="9"/>
  <c r="T3814" i="9"/>
  <c r="T3815" i="9"/>
  <c r="T3816" i="9"/>
  <c r="T3817" i="9"/>
  <c r="T3818" i="9"/>
  <c r="T3819" i="9"/>
  <c r="T3820" i="9"/>
  <c r="T3821" i="9"/>
  <c r="T3822" i="9"/>
  <c r="T3823" i="9"/>
  <c r="T3824" i="9"/>
  <c r="T3825" i="9"/>
  <c r="T3826" i="9"/>
  <c r="T3827" i="9"/>
  <c r="T3828" i="9"/>
  <c r="T3829" i="9"/>
  <c r="T3830" i="9"/>
  <c r="T3831" i="9"/>
  <c r="T3832" i="9"/>
  <c r="T3833" i="9"/>
  <c r="T3834" i="9"/>
  <c r="T3835" i="9"/>
  <c r="T3836" i="9"/>
  <c r="T3837" i="9"/>
  <c r="T3838" i="9"/>
  <c r="T3839" i="9"/>
  <c r="T3840" i="9"/>
  <c r="T3841" i="9"/>
  <c r="T3842" i="9"/>
  <c r="T3843" i="9"/>
  <c r="T3844" i="9"/>
  <c r="T3845" i="9"/>
  <c r="T3846" i="9"/>
  <c r="T3847" i="9"/>
  <c r="T3848" i="9"/>
  <c r="T3849" i="9"/>
  <c r="T3850" i="9"/>
  <c r="T3851" i="9"/>
  <c r="T3852" i="9"/>
  <c r="T3853" i="9"/>
  <c r="T3854" i="9"/>
  <c r="T3855" i="9"/>
  <c r="T3856" i="9"/>
  <c r="T3857" i="9"/>
  <c r="T3858" i="9"/>
  <c r="T3859" i="9"/>
  <c r="T3860" i="9"/>
  <c r="T3861" i="9"/>
  <c r="T3862" i="9"/>
  <c r="T3863" i="9"/>
  <c r="T3864" i="9"/>
  <c r="T3865" i="9"/>
  <c r="T3866" i="9"/>
  <c r="T3867" i="9"/>
  <c r="T3868" i="9"/>
  <c r="T3869" i="9"/>
  <c r="T3870" i="9"/>
  <c r="T3871" i="9"/>
  <c r="T3872" i="9"/>
  <c r="T3873" i="9"/>
  <c r="T3874" i="9"/>
  <c r="T3875" i="9"/>
  <c r="T3876" i="9"/>
  <c r="T3877" i="9"/>
  <c r="T3878" i="9"/>
  <c r="T3879" i="9"/>
  <c r="T3880" i="9"/>
  <c r="T3881" i="9"/>
  <c r="T3882" i="9"/>
  <c r="T3883" i="9"/>
  <c r="T3884" i="9"/>
  <c r="T3885" i="9"/>
  <c r="T3886" i="9"/>
  <c r="T3887" i="9"/>
  <c r="T3888" i="9"/>
  <c r="T3889" i="9"/>
  <c r="T3890" i="9"/>
  <c r="T3891" i="9"/>
  <c r="T3892" i="9"/>
  <c r="T3893" i="9"/>
  <c r="T3894" i="9"/>
  <c r="T3895" i="9"/>
  <c r="T3896" i="9"/>
  <c r="T3897" i="9"/>
  <c r="T3898" i="9"/>
  <c r="T3899" i="9"/>
  <c r="T3900" i="9"/>
  <c r="T3901" i="9"/>
  <c r="T3902" i="9"/>
  <c r="T3903" i="9"/>
  <c r="T3904" i="9"/>
  <c r="T3905" i="9"/>
  <c r="T3906" i="9"/>
  <c r="T3907" i="9"/>
  <c r="T3908" i="9"/>
  <c r="T3909" i="9"/>
  <c r="T3910" i="9"/>
  <c r="T3911" i="9"/>
  <c r="T3912" i="9"/>
  <c r="T3913" i="9"/>
  <c r="T3914" i="9"/>
  <c r="T3915" i="9"/>
  <c r="T3916" i="9"/>
  <c r="T3917" i="9"/>
  <c r="T3918" i="9"/>
  <c r="T3919" i="9"/>
  <c r="T3920" i="9"/>
  <c r="T3921" i="9"/>
  <c r="T3922" i="9"/>
  <c r="T3923" i="9"/>
  <c r="T3924" i="9"/>
  <c r="T3925" i="9"/>
  <c r="T3926" i="9"/>
  <c r="T3927" i="9"/>
  <c r="T3928" i="9"/>
  <c r="T3929" i="9"/>
  <c r="T3930" i="9"/>
  <c r="T3931" i="9"/>
  <c r="T3932" i="9"/>
  <c r="T3933" i="9"/>
  <c r="T3934" i="9"/>
  <c r="T3935" i="9"/>
  <c r="T3936" i="9"/>
  <c r="T3937" i="9"/>
  <c r="T3938" i="9"/>
  <c r="T3939" i="9"/>
  <c r="T3940" i="9"/>
  <c r="T3941" i="9"/>
  <c r="T3942" i="9"/>
  <c r="T3943" i="9"/>
  <c r="T3944" i="9"/>
  <c r="T3945" i="9"/>
  <c r="T3946" i="9"/>
  <c r="T3947" i="9"/>
  <c r="T3948" i="9"/>
  <c r="T3949" i="9"/>
  <c r="T3950" i="9"/>
  <c r="T3951" i="9"/>
  <c r="T3952" i="9"/>
  <c r="T3953" i="9"/>
  <c r="T3954" i="9"/>
  <c r="T3955" i="9"/>
  <c r="T3956" i="9"/>
  <c r="T3957" i="9"/>
  <c r="T3958" i="9"/>
  <c r="T3959" i="9"/>
  <c r="T3960" i="9"/>
  <c r="T3961" i="9"/>
  <c r="T3962" i="9"/>
  <c r="T3963" i="9"/>
  <c r="T3964" i="9"/>
  <c r="T3965" i="9"/>
  <c r="T3966" i="9"/>
  <c r="T3967" i="9"/>
  <c r="T3968" i="9"/>
  <c r="T3969" i="9"/>
  <c r="T3970" i="9"/>
  <c r="T3971" i="9"/>
  <c r="T3972" i="9"/>
  <c r="T3973" i="9"/>
  <c r="T3974" i="9"/>
  <c r="T3975" i="9"/>
  <c r="T3976" i="9"/>
  <c r="T3977" i="9"/>
  <c r="T3978" i="9"/>
  <c r="T3979" i="9"/>
  <c r="T3980" i="9"/>
  <c r="T3981" i="9"/>
  <c r="T3982" i="9"/>
  <c r="T3983" i="9"/>
  <c r="T3984" i="9"/>
  <c r="T3985" i="9"/>
  <c r="T3986" i="9"/>
  <c r="T3987" i="9"/>
  <c r="T3988" i="9"/>
  <c r="T3989" i="9"/>
  <c r="T3990" i="9"/>
  <c r="T3991" i="9"/>
  <c r="T3992" i="9"/>
  <c r="T3993" i="9"/>
  <c r="T3994" i="9"/>
  <c r="T3995" i="9"/>
  <c r="T3996" i="9"/>
  <c r="T3997" i="9"/>
  <c r="T3998" i="9"/>
  <c r="T3999" i="9"/>
  <c r="T4000" i="9"/>
  <c r="T4001" i="9"/>
  <c r="T4002" i="9"/>
  <c r="T4003" i="9"/>
  <c r="T4004" i="9"/>
  <c r="T4005" i="9"/>
  <c r="T4006" i="9"/>
  <c r="T4007" i="9"/>
  <c r="T4008" i="9"/>
  <c r="T4009" i="9"/>
  <c r="T4010" i="9"/>
  <c r="T4011" i="9"/>
  <c r="T4012" i="9"/>
  <c r="T4013" i="9"/>
  <c r="T4014" i="9"/>
  <c r="T4015" i="9"/>
  <c r="T4016" i="9"/>
  <c r="T4017" i="9"/>
  <c r="T4018" i="9"/>
  <c r="T4019" i="9"/>
  <c r="T4020" i="9"/>
  <c r="T4021" i="9"/>
  <c r="T4022" i="9"/>
  <c r="T4023" i="9"/>
  <c r="T4024" i="9"/>
  <c r="T4025" i="9"/>
  <c r="T4026" i="9"/>
  <c r="T4027" i="9"/>
  <c r="T4028" i="9"/>
  <c r="T4029" i="9"/>
  <c r="T4030" i="9"/>
  <c r="T4031" i="9"/>
  <c r="T4032" i="9"/>
  <c r="T4033" i="9"/>
  <c r="T4034" i="9"/>
  <c r="T4035" i="9"/>
  <c r="T4036" i="9"/>
  <c r="T4037" i="9"/>
  <c r="T4038" i="9"/>
  <c r="T4039" i="9"/>
  <c r="T4040" i="9"/>
  <c r="T4041" i="9"/>
  <c r="T4042" i="9"/>
  <c r="T4043" i="9"/>
  <c r="T4044" i="9"/>
  <c r="T4045" i="9"/>
  <c r="T4046" i="9"/>
  <c r="T4047" i="9"/>
  <c r="T4048" i="9"/>
  <c r="T4049" i="9"/>
  <c r="T4050" i="9"/>
  <c r="T4051" i="9"/>
  <c r="T4052" i="9"/>
  <c r="T4053" i="9"/>
  <c r="T4054" i="9"/>
  <c r="T4055" i="9"/>
  <c r="T4056" i="9"/>
  <c r="T4057" i="9"/>
  <c r="T4058" i="9"/>
  <c r="T4059" i="9"/>
  <c r="T4060" i="9"/>
  <c r="T4061" i="9"/>
  <c r="T4062" i="9"/>
  <c r="T4063" i="9"/>
  <c r="T4064" i="9"/>
  <c r="T4065" i="9"/>
  <c r="T4066" i="9"/>
  <c r="T4067" i="9"/>
  <c r="T4068" i="9"/>
  <c r="T4069" i="9"/>
  <c r="T4070" i="9"/>
  <c r="T4071" i="9"/>
  <c r="T4072" i="9"/>
  <c r="T4073" i="9"/>
  <c r="T4074" i="9"/>
  <c r="T4075" i="9"/>
  <c r="T4076" i="9"/>
  <c r="T4077" i="9"/>
  <c r="T4078" i="9"/>
  <c r="T4079" i="9"/>
  <c r="T4080" i="9"/>
  <c r="T4081" i="9"/>
  <c r="T4082" i="9"/>
  <c r="T4083" i="9"/>
  <c r="T4084" i="9"/>
  <c r="T4085" i="9"/>
  <c r="T4086" i="9"/>
  <c r="T4087" i="9"/>
  <c r="T4088" i="9"/>
  <c r="T4089" i="9"/>
  <c r="T4090" i="9"/>
  <c r="T4091" i="9"/>
  <c r="T4092" i="9"/>
  <c r="T4093" i="9"/>
  <c r="T4094" i="9"/>
  <c r="T4095" i="9"/>
  <c r="T4096" i="9"/>
  <c r="T4097" i="9"/>
  <c r="T4098" i="9"/>
  <c r="T4099" i="9"/>
  <c r="T4100" i="9"/>
  <c r="T4101" i="9"/>
  <c r="T4102" i="9"/>
  <c r="T4103" i="9"/>
  <c r="T4104" i="9"/>
  <c r="T4105" i="9"/>
  <c r="T4106" i="9"/>
  <c r="T4107" i="9"/>
  <c r="T4108" i="9"/>
  <c r="T4109" i="9"/>
  <c r="T4110" i="9"/>
  <c r="T4111" i="9"/>
  <c r="T4112" i="9"/>
  <c r="T4113" i="9"/>
  <c r="T4114" i="9"/>
  <c r="T4115" i="9"/>
  <c r="T4116" i="9"/>
  <c r="T4117" i="9"/>
  <c r="T4118" i="9"/>
  <c r="T4119" i="9"/>
  <c r="T4120" i="9"/>
  <c r="T4121" i="9"/>
  <c r="T4122" i="9"/>
  <c r="T4123" i="9"/>
  <c r="T4124" i="9"/>
  <c r="T4125" i="9"/>
  <c r="T4126" i="9"/>
  <c r="T4127" i="9"/>
  <c r="T4128" i="9"/>
  <c r="T4129" i="9"/>
  <c r="T4130" i="9"/>
  <c r="T4131" i="9"/>
  <c r="T4132" i="9"/>
  <c r="T4133" i="9"/>
  <c r="T4134" i="9"/>
  <c r="T4135" i="9"/>
  <c r="T4136" i="9"/>
  <c r="T4137" i="9"/>
  <c r="T4138" i="9"/>
  <c r="T4139" i="9"/>
  <c r="T4140" i="9"/>
  <c r="T4141" i="9"/>
  <c r="T4142" i="9"/>
  <c r="T4143" i="9"/>
  <c r="T4144" i="9"/>
  <c r="T4145" i="9"/>
  <c r="T4146" i="9"/>
  <c r="T4147" i="9"/>
  <c r="T4148" i="9"/>
  <c r="T4149" i="9"/>
  <c r="T4150" i="9"/>
  <c r="T4151" i="9"/>
  <c r="T4152" i="9"/>
  <c r="T4153" i="9"/>
  <c r="T4154" i="9"/>
  <c r="T4155" i="9"/>
  <c r="T4156" i="9"/>
  <c r="T4157" i="9"/>
  <c r="T4158" i="9"/>
  <c r="T4159" i="9"/>
  <c r="T4160" i="9"/>
  <c r="T4161" i="9"/>
  <c r="T4162" i="9"/>
  <c r="T4163" i="9"/>
  <c r="T4164" i="9"/>
  <c r="T4165" i="9"/>
  <c r="T4166" i="9"/>
  <c r="T4167" i="9"/>
  <c r="T4168" i="9"/>
  <c r="T4169" i="9"/>
  <c r="T4170" i="9"/>
  <c r="T4171" i="9"/>
  <c r="T4172" i="9"/>
  <c r="T4173" i="9"/>
  <c r="T4174" i="9"/>
  <c r="T4175" i="9"/>
  <c r="T4176" i="9"/>
  <c r="T4177" i="9"/>
  <c r="T4178" i="9"/>
  <c r="T4179" i="9"/>
  <c r="T4180" i="9"/>
  <c r="T4181" i="9"/>
  <c r="T4182" i="9"/>
  <c r="T4183" i="9"/>
  <c r="T4184" i="9"/>
  <c r="T4185" i="9"/>
  <c r="T4186" i="9"/>
  <c r="T4187" i="9"/>
  <c r="T4188" i="9"/>
  <c r="T4189" i="9"/>
  <c r="T4190" i="9"/>
  <c r="T4191" i="9"/>
  <c r="T4192" i="9"/>
  <c r="T4193" i="9"/>
  <c r="T4194" i="9"/>
  <c r="T4195" i="9"/>
  <c r="T4196" i="9"/>
  <c r="T4197" i="9"/>
  <c r="T4198" i="9"/>
  <c r="T4199" i="9"/>
  <c r="T4200" i="9"/>
  <c r="T4201" i="9"/>
  <c r="T4202" i="9"/>
  <c r="T4203" i="9"/>
  <c r="T4204" i="9"/>
  <c r="T4205" i="9"/>
  <c r="T4206" i="9"/>
  <c r="T4207" i="9"/>
  <c r="T4208" i="9"/>
  <c r="T4209" i="9"/>
  <c r="T4210" i="9"/>
  <c r="T4211" i="9"/>
  <c r="T4212" i="9"/>
  <c r="T4213" i="9"/>
  <c r="T4214" i="9"/>
  <c r="T4215" i="9"/>
  <c r="T4216" i="9"/>
  <c r="T4217" i="9"/>
  <c r="T4218" i="9"/>
  <c r="T4219" i="9"/>
  <c r="T4220" i="9"/>
  <c r="T4221" i="9"/>
  <c r="T4222" i="9"/>
  <c r="T4223" i="9"/>
  <c r="T4224" i="9"/>
  <c r="T4225" i="9"/>
  <c r="T4226" i="9"/>
  <c r="T4227" i="9"/>
  <c r="T4228" i="9"/>
  <c r="T4229" i="9"/>
  <c r="T4230" i="9"/>
  <c r="T4231" i="9"/>
  <c r="T4232" i="9"/>
  <c r="T4233" i="9"/>
  <c r="T4234" i="9"/>
  <c r="T4235" i="9"/>
  <c r="T4236" i="9"/>
  <c r="T4237" i="9"/>
  <c r="T4238" i="9"/>
  <c r="T4239" i="9"/>
  <c r="T4240" i="9"/>
  <c r="T4241" i="9"/>
  <c r="T4242" i="9"/>
  <c r="T4243" i="9"/>
  <c r="T4244" i="9"/>
  <c r="T4245" i="9"/>
  <c r="T4246" i="9"/>
  <c r="T4247" i="9"/>
  <c r="T4248" i="9"/>
  <c r="T4249" i="9"/>
  <c r="T4250" i="9"/>
  <c r="T4251" i="9"/>
  <c r="T4252" i="9"/>
  <c r="T4253" i="9"/>
  <c r="T4254" i="9"/>
  <c r="T4255" i="9"/>
  <c r="T4256" i="9"/>
  <c r="T4257" i="9"/>
  <c r="T4258" i="9"/>
  <c r="T4259" i="9"/>
  <c r="T4260" i="9"/>
  <c r="T4261" i="9"/>
  <c r="T4262" i="9"/>
  <c r="T4263" i="9"/>
  <c r="T4264" i="9"/>
  <c r="T4265" i="9"/>
  <c r="T4266" i="9"/>
  <c r="T4267" i="9"/>
  <c r="T4268" i="9"/>
  <c r="T4269" i="9"/>
  <c r="T4270" i="9"/>
  <c r="T4271" i="9"/>
  <c r="T4272" i="9"/>
  <c r="T4273" i="9"/>
  <c r="T4274" i="9"/>
  <c r="T4275" i="9"/>
  <c r="T4276" i="9"/>
  <c r="T4277" i="9"/>
  <c r="T4278" i="9"/>
  <c r="T4279" i="9"/>
  <c r="T4280" i="9"/>
  <c r="T4281" i="9"/>
  <c r="T4282" i="9"/>
  <c r="T4283" i="9"/>
  <c r="T4284" i="9"/>
  <c r="T4285" i="9"/>
  <c r="T4286" i="9"/>
  <c r="T4287" i="9"/>
  <c r="T4288" i="9"/>
  <c r="T4289" i="9"/>
  <c r="T4290" i="9"/>
  <c r="T4291" i="9"/>
  <c r="T4292" i="9"/>
  <c r="T4293" i="9"/>
  <c r="T4294" i="9"/>
  <c r="T4295" i="9"/>
  <c r="T4296" i="9"/>
  <c r="T4297" i="9"/>
  <c r="T4298" i="9"/>
  <c r="T4299" i="9"/>
  <c r="T4300" i="9"/>
  <c r="T4301" i="9"/>
  <c r="T4302" i="9"/>
  <c r="T4303" i="9"/>
  <c r="T4304" i="9"/>
  <c r="T4305" i="9"/>
  <c r="T4306" i="9"/>
  <c r="T4307" i="9"/>
  <c r="T4308" i="9"/>
  <c r="T4309" i="9"/>
  <c r="T4310" i="9"/>
  <c r="T4311" i="9"/>
  <c r="T4312" i="9"/>
  <c r="T4313" i="9"/>
  <c r="T4314" i="9"/>
  <c r="T4315" i="9"/>
  <c r="T4316" i="9"/>
  <c r="T4317" i="9"/>
  <c r="T4318" i="9"/>
  <c r="T4319" i="9"/>
  <c r="T4320" i="9"/>
  <c r="T4321" i="9"/>
  <c r="T4322" i="9"/>
  <c r="T4323" i="9"/>
  <c r="T4324" i="9"/>
  <c r="T4325" i="9"/>
  <c r="T4326" i="9"/>
  <c r="T4327" i="9"/>
  <c r="T4328" i="9"/>
  <c r="T4329" i="9"/>
  <c r="T4330" i="9"/>
  <c r="T4331" i="9"/>
  <c r="T4332" i="9"/>
  <c r="T4333" i="9"/>
  <c r="T4334" i="9"/>
  <c r="T4335" i="9"/>
  <c r="T4336" i="9"/>
  <c r="T4337" i="9"/>
  <c r="T4338" i="9"/>
  <c r="T4339" i="9"/>
  <c r="T4340" i="9"/>
  <c r="T4341" i="9"/>
  <c r="T4342" i="9"/>
  <c r="T4343" i="9"/>
  <c r="T4344" i="9"/>
  <c r="T4345" i="9"/>
  <c r="T4346" i="9"/>
  <c r="T4347" i="9"/>
  <c r="T4348" i="9"/>
  <c r="T4349" i="9"/>
  <c r="T4350" i="9"/>
  <c r="T4351" i="9"/>
  <c r="T4352" i="9"/>
  <c r="T4353" i="9"/>
  <c r="T4354" i="9"/>
  <c r="T4355" i="9"/>
  <c r="T4356" i="9"/>
  <c r="T4357" i="9"/>
  <c r="T4358" i="9"/>
  <c r="T4359" i="9"/>
  <c r="T4360" i="9"/>
  <c r="T4361" i="9"/>
  <c r="T4362" i="9"/>
  <c r="T4363" i="9"/>
  <c r="T4364" i="9"/>
  <c r="T4365" i="9"/>
  <c r="T4366" i="9"/>
  <c r="T4367" i="9"/>
  <c r="T4368" i="9"/>
  <c r="T4369" i="9"/>
  <c r="T4370" i="9"/>
  <c r="T4371" i="9"/>
  <c r="T4372" i="9"/>
  <c r="T4373" i="9"/>
  <c r="T4374" i="9"/>
  <c r="T4375" i="9"/>
  <c r="T4376" i="9"/>
  <c r="T4377" i="9"/>
  <c r="T4378" i="9"/>
  <c r="T4379" i="9"/>
  <c r="T4380" i="9"/>
  <c r="T4381" i="9"/>
  <c r="T4382" i="9"/>
  <c r="T4383" i="9"/>
  <c r="T4384" i="9"/>
  <c r="T4385" i="9"/>
  <c r="T4386" i="9"/>
  <c r="T4387" i="9"/>
  <c r="T4388" i="9"/>
  <c r="T4389" i="9"/>
  <c r="T4390" i="9"/>
  <c r="T4391" i="9"/>
  <c r="T4392" i="9"/>
  <c r="T4393" i="9"/>
  <c r="T4394" i="9"/>
  <c r="T4395" i="9"/>
  <c r="T4396" i="9"/>
  <c r="T4397" i="9"/>
  <c r="T4398" i="9"/>
  <c r="T4399" i="9"/>
  <c r="T4400" i="9"/>
  <c r="T4401" i="9"/>
  <c r="T4402" i="9"/>
  <c r="T4403" i="9"/>
  <c r="T4404" i="9"/>
  <c r="T4405" i="9"/>
  <c r="T4406" i="9"/>
  <c r="T4407" i="9"/>
  <c r="T4408" i="9"/>
  <c r="T4409" i="9"/>
  <c r="T4410" i="9"/>
  <c r="T4411" i="9"/>
  <c r="T4412" i="9"/>
  <c r="T4413" i="9"/>
  <c r="T4414" i="9"/>
  <c r="T4415" i="9"/>
  <c r="T4416" i="9"/>
  <c r="T4417" i="9"/>
  <c r="T4418" i="9"/>
  <c r="T4419" i="9"/>
  <c r="T4420" i="9"/>
  <c r="T4421" i="9"/>
  <c r="T4422" i="9"/>
  <c r="T4423" i="9"/>
  <c r="T4424" i="9"/>
  <c r="T4425" i="9"/>
  <c r="T4426" i="9"/>
  <c r="T4427" i="9"/>
  <c r="T4428" i="9"/>
  <c r="T4429" i="9"/>
  <c r="T4430" i="9"/>
  <c r="T4431" i="9"/>
  <c r="T4432" i="9"/>
  <c r="T4433" i="9"/>
  <c r="T4434" i="9"/>
  <c r="T4435" i="9"/>
  <c r="T4436" i="9"/>
  <c r="T4437" i="9"/>
  <c r="T4438" i="9"/>
  <c r="T4439" i="9"/>
  <c r="T4440" i="9"/>
  <c r="T4441" i="9"/>
  <c r="T4442" i="9"/>
  <c r="T4443" i="9"/>
  <c r="T4444" i="9"/>
  <c r="T4445" i="9"/>
  <c r="T4446" i="9"/>
  <c r="T4447" i="9"/>
  <c r="T4448" i="9"/>
  <c r="T4449" i="9"/>
  <c r="T4450" i="9"/>
  <c r="T4451" i="9"/>
  <c r="T4452" i="9"/>
  <c r="T4453" i="9"/>
  <c r="T4454" i="9"/>
  <c r="T4455" i="9"/>
  <c r="T4456" i="9"/>
  <c r="T4457" i="9"/>
  <c r="T4458" i="9"/>
  <c r="T4459" i="9"/>
  <c r="T4460" i="9"/>
  <c r="T4461" i="9"/>
  <c r="T4462" i="9"/>
  <c r="T4463" i="9"/>
  <c r="T4464" i="9"/>
  <c r="T4465" i="9"/>
  <c r="T4466" i="9"/>
  <c r="T4467" i="9"/>
  <c r="T4468" i="9"/>
  <c r="T4469" i="9"/>
  <c r="T4470" i="9"/>
  <c r="T4471" i="9"/>
  <c r="T4472" i="9"/>
  <c r="T4473" i="9"/>
  <c r="T4474" i="9"/>
  <c r="T4475" i="9"/>
  <c r="T4476" i="9"/>
  <c r="T4477" i="9"/>
  <c r="T4478" i="9"/>
  <c r="T4479" i="9"/>
  <c r="T4480" i="9"/>
  <c r="T4481" i="9"/>
  <c r="T4482" i="9"/>
  <c r="T4483" i="9"/>
  <c r="T4484" i="9"/>
  <c r="T4485" i="9"/>
  <c r="T4486" i="9"/>
  <c r="T4487" i="9"/>
  <c r="T4488" i="9"/>
  <c r="T4489" i="9"/>
  <c r="T4490" i="9"/>
  <c r="T4491" i="9"/>
  <c r="T4492" i="9"/>
  <c r="T4493" i="9"/>
  <c r="T4494" i="9"/>
  <c r="T4495" i="9"/>
  <c r="T4496" i="9"/>
  <c r="T4497" i="9"/>
  <c r="T4498" i="9"/>
  <c r="T4499" i="9"/>
  <c r="T4500" i="9"/>
  <c r="T4501" i="9"/>
  <c r="T4502" i="9"/>
  <c r="T4503" i="9"/>
  <c r="T4504" i="9"/>
  <c r="T4505" i="9"/>
  <c r="T4506" i="9"/>
  <c r="T4507" i="9"/>
  <c r="T4508" i="9"/>
  <c r="T4509" i="9"/>
  <c r="T4510" i="9"/>
  <c r="T4511" i="9"/>
  <c r="T4512" i="9"/>
  <c r="T4513" i="9"/>
  <c r="T4514" i="9"/>
  <c r="T4515" i="9"/>
  <c r="T4516" i="9"/>
  <c r="T4517" i="9"/>
  <c r="T4518" i="9"/>
  <c r="T4519" i="9"/>
  <c r="T4520" i="9"/>
  <c r="T4521" i="9"/>
  <c r="T4522" i="9"/>
  <c r="T4523" i="9"/>
  <c r="T4524" i="9"/>
  <c r="T4525" i="9"/>
  <c r="T4526" i="9"/>
  <c r="T4527" i="9"/>
  <c r="T4528" i="9"/>
  <c r="T4529" i="9"/>
  <c r="T4530" i="9"/>
  <c r="T4531" i="9"/>
  <c r="T4532" i="9"/>
  <c r="T4533" i="9"/>
  <c r="T4534" i="9"/>
  <c r="T4535" i="9"/>
  <c r="T4536" i="9"/>
  <c r="T4537" i="9"/>
  <c r="T4538" i="9"/>
  <c r="T4539" i="9"/>
  <c r="T4540" i="9"/>
  <c r="T4541" i="9"/>
  <c r="T4542" i="9"/>
  <c r="T4543" i="9"/>
  <c r="T4544" i="9"/>
  <c r="T4545" i="9"/>
  <c r="T4546" i="9"/>
  <c r="T4547" i="9"/>
  <c r="T4548" i="9"/>
  <c r="T4549" i="9"/>
  <c r="T4550" i="9"/>
  <c r="T4551" i="9"/>
  <c r="T4552" i="9"/>
  <c r="T4553" i="9"/>
  <c r="T4554" i="9"/>
  <c r="T4555" i="9"/>
  <c r="T4556" i="9"/>
  <c r="T4557" i="9"/>
  <c r="T4558" i="9"/>
  <c r="T4559" i="9"/>
  <c r="T4560" i="9"/>
  <c r="T4561" i="9"/>
  <c r="T4562" i="9"/>
  <c r="T4563" i="9"/>
  <c r="T4564" i="9"/>
  <c r="T4565" i="9"/>
  <c r="T4566" i="9"/>
  <c r="T4567" i="9"/>
  <c r="T4568" i="9"/>
  <c r="T4569" i="9"/>
  <c r="T4570" i="9"/>
  <c r="T4571" i="9"/>
  <c r="T4572" i="9"/>
  <c r="T4573" i="9"/>
  <c r="T4574" i="9"/>
  <c r="T4575" i="9"/>
  <c r="T4576" i="9"/>
  <c r="T4577" i="9"/>
  <c r="T4578" i="9"/>
  <c r="T4579" i="9"/>
  <c r="T4580" i="9"/>
  <c r="T4581" i="9"/>
  <c r="T4582" i="9"/>
  <c r="T4583" i="9"/>
  <c r="T4584" i="9"/>
  <c r="T4585" i="9"/>
  <c r="T4586" i="9"/>
  <c r="T4587" i="9"/>
  <c r="T4588" i="9"/>
  <c r="T4589" i="9"/>
  <c r="T4590" i="9"/>
  <c r="T4591" i="9"/>
  <c r="T4592" i="9"/>
  <c r="T4593" i="9"/>
  <c r="T4594" i="9"/>
  <c r="T4595" i="9"/>
  <c r="T4596" i="9"/>
  <c r="T4597" i="9"/>
  <c r="T4598" i="9"/>
  <c r="T4599" i="9"/>
  <c r="T4600" i="9"/>
  <c r="T4601" i="9"/>
  <c r="T4602" i="9"/>
  <c r="T4603" i="9"/>
  <c r="T4604" i="9"/>
  <c r="T4605" i="9"/>
  <c r="T4606" i="9"/>
  <c r="T4607" i="9"/>
  <c r="T4608" i="9"/>
  <c r="T4609" i="9"/>
  <c r="T4610" i="9"/>
  <c r="T4611" i="9"/>
  <c r="T4612" i="9"/>
  <c r="T4613" i="9"/>
  <c r="T4614" i="9"/>
  <c r="T4615" i="9"/>
  <c r="T4616" i="9"/>
  <c r="T4617" i="9"/>
  <c r="T4618" i="9"/>
  <c r="T4619" i="9"/>
  <c r="T4620" i="9"/>
  <c r="T4621" i="9"/>
  <c r="T4622" i="9"/>
  <c r="T4623" i="9"/>
  <c r="T4624" i="9"/>
  <c r="T4625" i="9"/>
  <c r="T4626" i="9"/>
  <c r="T4627" i="9"/>
  <c r="T4628" i="9"/>
  <c r="T4629" i="9"/>
  <c r="T4630" i="9"/>
  <c r="T4631" i="9"/>
  <c r="T4632" i="9"/>
  <c r="T4633" i="9"/>
  <c r="T4634" i="9"/>
  <c r="T4635" i="9"/>
  <c r="T4636" i="9"/>
  <c r="T4637" i="9"/>
  <c r="T4638" i="9"/>
  <c r="T4639" i="9"/>
  <c r="T4640" i="9"/>
  <c r="T4641" i="9"/>
  <c r="T4642" i="9"/>
  <c r="T4643" i="9"/>
  <c r="T4644" i="9"/>
  <c r="T4645" i="9"/>
  <c r="T4646" i="9"/>
  <c r="T4647" i="9"/>
  <c r="T4648" i="9"/>
  <c r="T4649" i="9"/>
  <c r="T4650" i="9"/>
  <c r="T4651" i="9"/>
  <c r="T4652" i="9"/>
  <c r="T4653" i="9"/>
  <c r="T4654" i="9"/>
  <c r="T4655" i="9"/>
  <c r="T4656" i="9"/>
  <c r="T4657" i="9"/>
  <c r="T4658" i="9"/>
  <c r="T4659" i="9"/>
  <c r="T4660" i="9"/>
  <c r="T4661" i="9"/>
  <c r="T4662" i="9"/>
  <c r="T4663" i="9"/>
  <c r="T4664" i="9"/>
  <c r="T4665" i="9"/>
  <c r="T4666" i="9"/>
  <c r="T4667" i="9"/>
  <c r="T4668" i="9"/>
  <c r="T4669" i="9"/>
  <c r="T4670" i="9"/>
  <c r="T4671" i="9"/>
  <c r="T4672" i="9"/>
  <c r="T4673" i="9"/>
  <c r="T4674" i="9"/>
  <c r="T4675" i="9"/>
  <c r="T4676" i="9"/>
  <c r="T4677" i="9"/>
  <c r="T4678" i="9"/>
  <c r="T4679" i="9"/>
  <c r="T4680" i="9"/>
  <c r="T4681" i="9"/>
  <c r="T4682" i="9"/>
  <c r="T4683" i="9"/>
  <c r="T4684" i="9"/>
  <c r="T4685" i="9"/>
  <c r="T4686" i="9"/>
  <c r="T4687" i="9"/>
  <c r="T4688" i="9"/>
  <c r="T4689" i="9"/>
  <c r="T4690" i="9"/>
  <c r="T4691" i="9"/>
  <c r="T4692" i="9"/>
  <c r="T4693" i="9"/>
  <c r="T4694" i="9"/>
  <c r="T4695" i="9"/>
  <c r="T4696" i="9"/>
  <c r="T4697" i="9"/>
  <c r="T4698" i="9"/>
  <c r="T4699" i="9"/>
  <c r="T4700" i="9"/>
  <c r="T4701" i="9"/>
  <c r="T4702" i="9"/>
  <c r="T4703" i="9"/>
  <c r="T4704" i="9"/>
  <c r="T4705" i="9"/>
  <c r="T4706" i="9"/>
  <c r="T4707" i="9"/>
  <c r="T4708" i="9"/>
  <c r="T4709" i="9"/>
  <c r="T4710" i="9"/>
  <c r="T4711" i="9"/>
  <c r="T4712" i="9"/>
  <c r="T4713" i="9"/>
  <c r="T4714" i="9"/>
  <c r="T4715" i="9"/>
  <c r="T4716" i="9"/>
  <c r="T4717" i="9"/>
  <c r="T4718" i="9"/>
  <c r="T4719" i="9"/>
  <c r="T4720" i="9"/>
  <c r="T4721" i="9"/>
  <c r="T4722" i="9"/>
  <c r="T4723" i="9"/>
  <c r="T4724" i="9"/>
  <c r="T4725" i="9"/>
  <c r="T4726" i="9"/>
  <c r="T4727" i="9"/>
  <c r="T4728" i="9"/>
  <c r="T4729" i="9"/>
  <c r="T4730" i="9"/>
  <c r="T4731" i="9"/>
  <c r="T4732" i="9"/>
  <c r="T4733" i="9"/>
  <c r="T4734" i="9"/>
  <c r="T4735" i="9"/>
  <c r="T4736" i="9"/>
  <c r="T4737" i="9"/>
  <c r="T4738" i="9"/>
  <c r="T4739" i="9"/>
  <c r="T4740" i="9"/>
  <c r="T4741" i="9"/>
  <c r="T4742" i="9"/>
  <c r="T4743" i="9"/>
  <c r="T4744" i="9"/>
  <c r="T4745" i="9"/>
  <c r="T4746" i="9"/>
  <c r="T4747" i="9"/>
  <c r="T4748" i="9"/>
  <c r="T4749" i="9"/>
  <c r="T4750" i="9"/>
  <c r="T4751" i="9"/>
  <c r="T4752" i="9"/>
  <c r="T4753" i="9"/>
  <c r="T4754" i="9"/>
  <c r="T4755" i="9"/>
  <c r="T4756" i="9"/>
  <c r="T4757" i="9"/>
  <c r="T4758" i="9"/>
  <c r="T4759" i="9"/>
  <c r="T4760" i="9"/>
  <c r="T4761" i="9"/>
  <c r="T4762" i="9"/>
  <c r="T4763" i="9"/>
  <c r="T4764" i="9"/>
  <c r="T4765" i="9"/>
  <c r="T4766" i="9"/>
  <c r="T4767" i="9"/>
  <c r="T4768" i="9"/>
  <c r="T4769" i="9"/>
  <c r="T4770" i="9"/>
  <c r="T4771" i="9"/>
  <c r="T4772" i="9"/>
  <c r="T4773" i="9"/>
  <c r="T4774" i="9"/>
  <c r="T4775" i="9"/>
  <c r="T4776" i="9"/>
  <c r="T4777" i="9"/>
  <c r="T4778" i="9"/>
  <c r="T4779" i="9"/>
  <c r="T4780" i="9"/>
  <c r="T4781" i="9"/>
  <c r="T4782" i="9"/>
  <c r="T4783" i="9"/>
  <c r="T4784" i="9"/>
  <c r="T4785" i="9"/>
  <c r="T4786" i="9"/>
  <c r="T4787" i="9"/>
  <c r="T4788" i="9"/>
  <c r="T4789" i="9"/>
  <c r="T4790" i="9"/>
  <c r="T4791" i="9"/>
  <c r="T4792" i="9"/>
  <c r="T4793" i="9"/>
  <c r="T4794" i="9"/>
  <c r="T4795" i="9"/>
  <c r="T4796" i="9"/>
  <c r="T4797" i="9"/>
  <c r="T4798" i="9"/>
  <c r="T4799" i="9"/>
  <c r="T4800" i="9"/>
  <c r="T4801" i="9"/>
  <c r="T4802" i="9"/>
  <c r="T4803" i="9"/>
  <c r="T4804" i="9"/>
  <c r="T4805" i="9"/>
  <c r="T4806" i="9"/>
  <c r="T4807" i="9"/>
  <c r="T4808" i="9"/>
  <c r="T4809" i="9"/>
  <c r="T4810" i="9"/>
  <c r="T4811" i="9"/>
  <c r="T4812" i="9"/>
  <c r="T4813" i="9"/>
  <c r="T4814" i="9"/>
  <c r="T4815" i="9"/>
  <c r="T4816" i="9"/>
  <c r="T4817" i="9"/>
  <c r="T4818" i="9"/>
  <c r="T4819" i="9"/>
  <c r="T4820" i="9"/>
  <c r="T4821" i="9"/>
  <c r="T4822" i="9"/>
  <c r="T4823" i="9"/>
  <c r="T4824" i="9"/>
  <c r="T4825" i="9"/>
  <c r="T4826" i="9"/>
  <c r="T4827" i="9"/>
  <c r="T4828" i="9"/>
  <c r="T4829" i="9"/>
  <c r="T4830" i="9"/>
  <c r="T4831" i="9"/>
  <c r="T4832" i="9"/>
  <c r="T4833" i="9"/>
  <c r="T4834" i="9"/>
  <c r="T4835" i="9"/>
  <c r="T4836" i="9"/>
  <c r="T4837" i="9"/>
  <c r="T4838" i="9"/>
  <c r="T4839" i="9"/>
  <c r="T4840" i="9"/>
  <c r="T4841" i="9"/>
  <c r="T4842" i="9"/>
  <c r="T4843" i="9"/>
  <c r="T4844" i="9"/>
  <c r="T4845" i="9"/>
  <c r="T4846" i="9"/>
  <c r="T4847" i="9"/>
  <c r="T4848" i="9"/>
  <c r="T4849" i="9"/>
  <c r="T4850" i="9"/>
  <c r="T4851" i="9"/>
  <c r="T4852" i="9"/>
  <c r="T4853" i="9"/>
  <c r="T4854" i="9"/>
  <c r="T4855" i="9"/>
  <c r="T4856" i="9"/>
  <c r="T4857" i="9"/>
  <c r="T4858" i="9"/>
  <c r="T4859" i="9"/>
  <c r="T4860" i="9"/>
  <c r="T4861" i="9"/>
  <c r="T4862" i="9"/>
  <c r="T4863" i="9"/>
  <c r="T4864" i="9"/>
  <c r="T4865" i="9"/>
  <c r="T4866" i="9"/>
  <c r="T4867" i="9"/>
  <c r="T4868" i="9"/>
  <c r="T4869" i="9"/>
  <c r="T4870" i="9"/>
  <c r="T4871" i="9"/>
  <c r="T4872" i="9"/>
  <c r="T4873" i="9"/>
  <c r="T4874" i="9"/>
  <c r="T4875" i="9"/>
  <c r="T4876" i="9"/>
  <c r="T4877" i="9"/>
  <c r="T4878" i="9"/>
  <c r="T4879" i="9"/>
  <c r="T4880" i="9"/>
  <c r="T4881" i="9"/>
  <c r="T4882" i="9"/>
  <c r="T4883" i="9"/>
  <c r="T4884" i="9"/>
  <c r="T4885" i="9"/>
  <c r="T4886" i="9"/>
  <c r="T4887" i="9"/>
  <c r="T4888" i="9"/>
  <c r="T4889" i="9"/>
  <c r="T4890" i="9"/>
  <c r="T4891" i="9"/>
  <c r="T4892" i="9"/>
  <c r="T4893" i="9"/>
  <c r="T4894" i="9"/>
  <c r="T4895" i="9"/>
  <c r="T4896" i="9"/>
  <c r="T4897" i="9"/>
  <c r="T4898" i="9"/>
  <c r="T4899" i="9"/>
  <c r="T4900" i="9"/>
  <c r="T4901" i="9"/>
  <c r="T4902" i="9"/>
  <c r="T4903" i="9"/>
  <c r="T4904" i="9"/>
  <c r="T4905" i="9"/>
  <c r="T4906" i="9"/>
  <c r="T4907" i="9"/>
  <c r="T4908" i="9"/>
  <c r="T4909" i="9"/>
  <c r="T4910" i="9"/>
  <c r="T4911" i="9"/>
  <c r="T4912" i="9"/>
  <c r="T4913" i="9"/>
  <c r="T4914" i="9"/>
  <c r="T4915" i="9"/>
  <c r="T4916" i="9"/>
  <c r="T4917" i="9"/>
  <c r="T4918" i="9"/>
  <c r="T4919" i="9"/>
  <c r="T4920" i="9"/>
  <c r="T4921" i="9"/>
  <c r="T4922" i="9"/>
  <c r="T4923" i="9"/>
  <c r="T4924" i="9"/>
  <c r="T4925" i="9"/>
  <c r="T4926" i="9"/>
  <c r="T4927" i="9"/>
  <c r="T4928" i="9"/>
  <c r="T4929" i="9"/>
  <c r="T4930" i="9"/>
  <c r="T4931" i="9"/>
  <c r="T4932" i="9"/>
  <c r="T4933" i="9"/>
  <c r="T4934" i="9"/>
  <c r="T4935" i="9"/>
  <c r="T4936" i="9"/>
  <c r="T4937" i="9"/>
  <c r="T4938" i="9"/>
  <c r="T4939" i="9"/>
  <c r="T4940" i="9"/>
  <c r="T4941" i="9"/>
  <c r="T4942" i="9"/>
  <c r="T4943" i="9"/>
  <c r="T4944" i="9"/>
  <c r="T4945" i="9"/>
  <c r="T4946" i="9"/>
  <c r="T4947" i="9"/>
  <c r="T4948" i="9"/>
  <c r="T4949" i="9"/>
  <c r="T4950" i="9"/>
  <c r="T4951" i="9"/>
  <c r="T4952" i="9"/>
  <c r="T4953" i="9"/>
  <c r="T4954" i="9"/>
  <c r="T4955" i="9"/>
  <c r="T4956" i="9"/>
  <c r="T4957" i="9"/>
  <c r="T4958" i="9"/>
  <c r="T4959" i="9"/>
  <c r="T4960" i="9"/>
  <c r="T4961" i="9"/>
  <c r="T4962" i="9"/>
  <c r="T4963" i="9"/>
  <c r="T4964" i="9"/>
  <c r="T4965" i="9"/>
  <c r="T4966" i="9"/>
  <c r="T4967" i="9"/>
  <c r="T4968" i="9"/>
  <c r="T4969" i="9"/>
  <c r="T4970" i="9"/>
  <c r="T4971" i="9"/>
  <c r="T4972" i="9"/>
  <c r="T4973" i="9"/>
  <c r="T4974" i="9"/>
  <c r="T4975" i="9"/>
  <c r="T4976" i="9"/>
  <c r="T4977" i="9"/>
  <c r="T4978" i="9"/>
  <c r="T4979" i="9"/>
  <c r="T4980" i="9"/>
  <c r="T4981" i="9"/>
  <c r="T4982" i="9"/>
  <c r="T4983" i="9"/>
  <c r="T4984" i="9"/>
  <c r="T4985" i="9"/>
  <c r="T4986" i="9"/>
  <c r="T4987" i="9"/>
  <c r="T4988" i="9"/>
  <c r="T4989" i="9"/>
  <c r="T4990" i="9"/>
  <c r="T4991" i="9"/>
  <c r="T4992" i="9"/>
  <c r="T4993" i="9"/>
  <c r="T4994" i="9"/>
  <c r="T4995" i="9"/>
  <c r="T4996" i="9"/>
  <c r="T4997" i="9"/>
  <c r="T4998" i="9"/>
  <c r="T4999" i="9"/>
  <c r="T5000" i="9"/>
  <c r="T5001" i="9"/>
  <c r="T5002" i="9"/>
  <c r="T5003" i="9"/>
  <c r="T5004" i="9"/>
  <c r="T5005" i="9"/>
  <c r="T5006" i="9"/>
  <c r="T5007" i="9"/>
  <c r="T5008" i="9"/>
  <c r="T5009" i="9"/>
  <c r="T5010" i="9"/>
  <c r="T5011" i="9"/>
  <c r="T5012" i="9"/>
  <c r="T5013" i="9"/>
  <c r="T5014" i="9"/>
  <c r="T5015" i="9"/>
  <c r="T5016" i="9"/>
  <c r="T5017" i="9"/>
  <c r="T5018" i="9"/>
  <c r="T5019" i="9"/>
  <c r="T5020" i="9"/>
  <c r="T5021" i="9"/>
  <c r="T5022" i="9"/>
  <c r="T5023" i="9"/>
  <c r="T5584" i="9"/>
  <c r="T5585" i="9"/>
  <c r="T5586" i="9"/>
  <c r="T5587" i="9"/>
  <c r="T5588" i="9"/>
  <c r="T5589" i="9"/>
  <c r="T5590" i="9"/>
  <c r="T5591" i="9"/>
  <c r="T5592" i="9"/>
  <c r="T5593" i="9"/>
  <c r="T5594" i="9"/>
  <c r="T5595" i="9"/>
  <c r="T5596" i="9"/>
  <c r="T5597" i="9"/>
  <c r="T5598" i="9"/>
  <c r="T5599" i="9"/>
  <c r="T5600" i="9"/>
  <c r="T5601" i="9"/>
  <c r="T5602" i="9"/>
  <c r="T5603" i="9"/>
  <c r="T5604" i="9"/>
  <c r="T5605" i="9"/>
  <c r="T5606" i="9"/>
  <c r="T5607" i="9"/>
  <c r="T5608" i="9"/>
  <c r="T5609" i="9"/>
  <c r="T5610" i="9"/>
  <c r="T5611" i="9"/>
  <c r="T5612" i="9"/>
  <c r="T5613" i="9"/>
  <c r="T5614" i="9"/>
  <c r="T5615" i="9"/>
  <c r="T5616" i="9"/>
  <c r="T5617" i="9"/>
  <c r="T5618" i="9"/>
  <c r="T5619" i="9"/>
  <c r="T5620" i="9"/>
  <c r="T5621" i="9"/>
  <c r="T5622" i="9"/>
  <c r="T5623" i="9"/>
  <c r="T5624" i="9"/>
  <c r="T5625" i="9"/>
  <c r="T5626" i="9"/>
  <c r="T5627" i="9"/>
  <c r="T5628" i="9"/>
  <c r="T5629" i="9"/>
  <c r="T5630" i="9"/>
  <c r="T5631" i="9"/>
  <c r="T5632" i="9"/>
  <c r="T5633" i="9"/>
  <c r="T5634" i="9"/>
  <c r="T5635" i="9"/>
  <c r="T5636" i="9"/>
  <c r="T5637" i="9"/>
  <c r="T5638" i="9"/>
  <c r="T5639" i="9"/>
  <c r="T5640" i="9"/>
  <c r="T5641" i="9"/>
  <c r="T5642" i="9"/>
  <c r="T5643" i="9"/>
  <c r="T5644" i="9"/>
  <c r="T5645" i="9"/>
  <c r="T5646" i="9"/>
  <c r="T5647" i="9"/>
  <c r="T5648" i="9"/>
  <c r="T5649" i="9"/>
  <c r="T5650" i="9"/>
  <c r="T5651" i="9"/>
  <c r="T5652" i="9"/>
  <c r="T5653" i="9"/>
  <c r="T5654" i="9"/>
  <c r="T5655" i="9"/>
  <c r="T5656" i="9"/>
  <c r="T5657" i="9"/>
  <c r="T5658" i="9"/>
  <c r="T5659" i="9"/>
  <c r="T5660" i="9"/>
  <c r="T5661" i="9"/>
  <c r="T5662" i="9"/>
  <c r="T5663" i="9"/>
  <c r="O2" i="9"/>
  <c r="M2" i="9" s="1"/>
  <c r="V2" i="9"/>
  <c r="Z2" i="9"/>
  <c r="AA2" i="9"/>
  <c r="AB2" i="9"/>
  <c r="AC2" i="9"/>
  <c r="AD2" i="9"/>
  <c r="AE2" i="9"/>
  <c r="A2" i="9"/>
  <c r="I2" i="9"/>
  <c r="K2" i="9" s="1"/>
  <c r="AE350" i="9"/>
  <c r="AD350" i="9"/>
  <c r="AC350" i="9"/>
  <c r="AB350" i="9"/>
  <c r="V350" i="9"/>
  <c r="R350" i="9"/>
  <c r="S350" i="9" s="1"/>
  <c r="AE346" i="9"/>
  <c r="AD346" i="9"/>
  <c r="AC346" i="9"/>
  <c r="AB346" i="9"/>
  <c r="V346" i="9"/>
  <c r="R346" i="9"/>
  <c r="S346" i="9" s="1"/>
  <c r="AE342" i="9"/>
  <c r="AD342" i="9"/>
  <c r="AC342" i="9"/>
  <c r="AB342" i="9"/>
  <c r="V342" i="9"/>
  <c r="R342" i="9"/>
  <c r="S342" i="9" s="1"/>
  <c r="AE338" i="9"/>
  <c r="AD338" i="9"/>
  <c r="AC338" i="9"/>
  <c r="AB338" i="9"/>
  <c r="V338" i="9"/>
  <c r="R338" i="9"/>
  <c r="S338" i="9" s="1"/>
  <c r="AE334" i="9"/>
  <c r="AD334" i="9"/>
  <c r="AC334" i="9"/>
  <c r="AB334" i="9"/>
  <c r="V334" i="9"/>
  <c r="R334" i="9"/>
  <c r="S334" i="9" s="1"/>
  <c r="AE330" i="9"/>
  <c r="AD330" i="9"/>
  <c r="AC330" i="9"/>
  <c r="AB330" i="9"/>
  <c r="V330" i="9"/>
  <c r="R330" i="9"/>
  <c r="S330" i="9" s="1"/>
  <c r="AE326" i="9"/>
  <c r="AD326" i="9"/>
  <c r="AC326" i="9"/>
  <c r="AB326" i="9"/>
  <c r="V326" i="9"/>
  <c r="R326" i="9"/>
  <c r="S326" i="9" s="1"/>
  <c r="O350" i="9"/>
  <c r="N350" i="9"/>
  <c r="O346" i="9"/>
  <c r="N346" i="9"/>
  <c r="O342" i="9"/>
  <c r="N342" i="9" s="1"/>
  <c r="O338" i="9"/>
  <c r="N338" i="9" s="1"/>
  <c r="O334" i="9"/>
  <c r="N334" i="9" s="1"/>
  <c r="O330" i="9"/>
  <c r="N330" i="9" s="1"/>
  <c r="O326" i="9"/>
  <c r="N326" i="9" s="1"/>
  <c r="A350" i="9"/>
  <c r="A346" i="9"/>
  <c r="A342" i="9"/>
  <c r="A338" i="9"/>
  <c r="A334" i="9"/>
  <c r="A330" i="9"/>
  <c r="A326" i="9"/>
  <c r="O351" i="9"/>
  <c r="N351" i="9"/>
  <c r="O347" i="9"/>
  <c r="N347" i="9"/>
  <c r="O343" i="9"/>
  <c r="N343" i="9" s="1"/>
  <c r="O339" i="9"/>
  <c r="N339" i="9" s="1"/>
  <c r="O335" i="9"/>
  <c r="N335" i="9" s="1"/>
  <c r="O331" i="9"/>
  <c r="N331" i="9" s="1"/>
  <c r="O327" i="9"/>
  <c r="N327" i="9" s="1"/>
  <c r="A351" i="9"/>
  <c r="A347" i="9"/>
  <c r="A343" i="9"/>
  <c r="A339" i="9"/>
  <c r="A335" i="9"/>
  <c r="A331" i="9"/>
  <c r="A327" i="9"/>
  <c r="AE349" i="9"/>
  <c r="AD349" i="9"/>
  <c r="AC349" i="9"/>
  <c r="AB349" i="9"/>
  <c r="V349" i="9"/>
  <c r="R349" i="9"/>
  <c r="S349" i="9" s="1"/>
  <c r="AE345" i="9"/>
  <c r="AD345" i="9"/>
  <c r="AC345" i="9"/>
  <c r="AB345" i="9"/>
  <c r="V345" i="9"/>
  <c r="R345" i="9"/>
  <c r="S345" i="9" s="1"/>
  <c r="AE341" i="9"/>
  <c r="AD341" i="9"/>
  <c r="AC341" i="9"/>
  <c r="AB341" i="9"/>
  <c r="V341" i="9"/>
  <c r="R341" i="9"/>
  <c r="S341" i="9" s="1"/>
  <c r="AE337" i="9"/>
  <c r="AD337" i="9"/>
  <c r="AC337" i="9"/>
  <c r="AB337" i="9"/>
  <c r="V337" i="9"/>
  <c r="R337" i="9"/>
  <c r="S337" i="9" s="1"/>
  <c r="AE333" i="9"/>
  <c r="AD333" i="9"/>
  <c r="AC333" i="9"/>
  <c r="AB333" i="9"/>
  <c r="V333" i="9"/>
  <c r="R333" i="9"/>
  <c r="S333" i="9" s="1"/>
  <c r="AE329" i="9"/>
  <c r="AD329" i="9"/>
  <c r="AC329" i="9"/>
  <c r="AB329" i="9"/>
  <c r="V329" i="9"/>
  <c r="R329" i="9"/>
  <c r="S329" i="9" s="1"/>
  <c r="AE325" i="9"/>
  <c r="AD325" i="9"/>
  <c r="AC325" i="9"/>
  <c r="AB325" i="9"/>
  <c r="V325" i="9"/>
  <c r="R325" i="9"/>
  <c r="S325" i="9" s="1"/>
  <c r="O349" i="9"/>
  <c r="N349" i="9"/>
  <c r="O345" i="9"/>
  <c r="N345" i="9"/>
  <c r="O341" i="9"/>
  <c r="N341" i="9" s="1"/>
  <c r="O337" i="9"/>
  <c r="N337" i="9" s="1"/>
  <c r="O333" i="9"/>
  <c r="N333" i="9" s="1"/>
  <c r="O329" i="9"/>
  <c r="N329" i="9" s="1"/>
  <c r="O325" i="9"/>
  <c r="N325" i="9" s="1"/>
  <c r="A329" i="9"/>
  <c r="A349" i="9"/>
  <c r="A345" i="9"/>
  <c r="A341" i="9"/>
  <c r="A337" i="9"/>
  <c r="A333" i="9"/>
  <c r="A325" i="9"/>
  <c r="R2422" i="9"/>
  <c r="S2422" i="9" s="1"/>
  <c r="V2422" i="9"/>
  <c r="AB2422" i="9"/>
  <c r="AC2422" i="9"/>
  <c r="AD2422" i="9"/>
  <c r="AE2422" i="9"/>
  <c r="R2419" i="9"/>
  <c r="S2419" i="9" s="1"/>
  <c r="V2419" i="9"/>
  <c r="AB2419" i="9"/>
  <c r="AC2419" i="9"/>
  <c r="AD2419" i="9"/>
  <c r="AE2419" i="9"/>
  <c r="V2423" i="9"/>
  <c r="AB2423" i="9"/>
  <c r="AC2423" i="9"/>
  <c r="AD2423" i="9"/>
  <c r="AE2423" i="9"/>
  <c r="R2424" i="9"/>
  <c r="S2424" i="9" s="1"/>
  <c r="V2424" i="9"/>
  <c r="AB2424" i="9"/>
  <c r="AC2424" i="9"/>
  <c r="AD2424" i="9"/>
  <c r="AE2424" i="9"/>
  <c r="R2425" i="9"/>
  <c r="S2425" i="9" s="1"/>
  <c r="V2425" i="9"/>
  <c r="AB2425" i="9"/>
  <c r="AC2425" i="9"/>
  <c r="AD2425" i="9"/>
  <c r="AE2425" i="9"/>
  <c r="R2426" i="9"/>
  <c r="S2426" i="9" s="1"/>
  <c r="V2426" i="9"/>
  <c r="AB2426" i="9"/>
  <c r="AC2426" i="9"/>
  <c r="AD2426" i="9"/>
  <c r="AE2426" i="9"/>
  <c r="R2427" i="9"/>
  <c r="S2427" i="9" s="1"/>
  <c r="V2427" i="9"/>
  <c r="AB2427" i="9"/>
  <c r="AC2427" i="9"/>
  <c r="AD2427" i="9"/>
  <c r="AE2427" i="9"/>
  <c r="R2428" i="9"/>
  <c r="S2428" i="9" s="1"/>
  <c r="V2428" i="9"/>
  <c r="AB2428" i="9"/>
  <c r="AC2428" i="9"/>
  <c r="AD2428" i="9"/>
  <c r="AE2428" i="9"/>
  <c r="R2429" i="9"/>
  <c r="S2429" i="9" s="1"/>
  <c r="V2429" i="9"/>
  <c r="AB2429" i="9"/>
  <c r="AC2429" i="9"/>
  <c r="AD2429" i="9"/>
  <c r="AE2429" i="9"/>
  <c r="R2430" i="9"/>
  <c r="S2430" i="9" s="1"/>
  <c r="V2430" i="9"/>
  <c r="AB2430" i="9"/>
  <c r="AC2430" i="9"/>
  <c r="AD2430" i="9"/>
  <c r="AE2430" i="9"/>
  <c r="R2420" i="9"/>
  <c r="S2420" i="9" s="1"/>
  <c r="V2420" i="9"/>
  <c r="AB2420" i="9"/>
  <c r="AC2420" i="9"/>
  <c r="AD2420" i="9"/>
  <c r="AE2420" i="9"/>
  <c r="R2421" i="9"/>
  <c r="S2421" i="9" s="1"/>
  <c r="V2421" i="9"/>
  <c r="AB2421" i="9"/>
  <c r="AC2421" i="9"/>
  <c r="AD2421" i="9"/>
  <c r="AE2421" i="9"/>
  <c r="R2431" i="9"/>
  <c r="S2431" i="9" s="1"/>
  <c r="V2431" i="9"/>
  <c r="AB2431" i="9"/>
  <c r="AC2431" i="9"/>
  <c r="AD2431" i="9"/>
  <c r="AE2431" i="9"/>
  <c r="R2432" i="9"/>
  <c r="S2432" i="9" s="1"/>
  <c r="V2432" i="9"/>
  <c r="AB2432" i="9"/>
  <c r="AC2432" i="9"/>
  <c r="AD2432" i="9"/>
  <c r="AE2432" i="9"/>
  <c r="R2434" i="9"/>
  <c r="S2434" i="9" s="1"/>
  <c r="V2434" i="9"/>
  <c r="AB2434" i="9"/>
  <c r="AC2434" i="9"/>
  <c r="AD2434" i="9"/>
  <c r="AE2434" i="9"/>
  <c r="R2435" i="9"/>
  <c r="S2435" i="9" s="1"/>
  <c r="V2435" i="9"/>
  <c r="AB2435" i="9"/>
  <c r="AC2435" i="9"/>
  <c r="AD2435" i="9"/>
  <c r="AE2435" i="9"/>
  <c r="V2436" i="9"/>
  <c r="AB2436" i="9"/>
  <c r="AC2436" i="9"/>
  <c r="AD2436" i="9"/>
  <c r="AE2436" i="9"/>
  <c r="R2433" i="9"/>
  <c r="S2433" i="9" s="1"/>
  <c r="V2433" i="9"/>
  <c r="AB2433" i="9"/>
  <c r="AC2433" i="9"/>
  <c r="AD2433" i="9"/>
  <c r="AE2433" i="9"/>
  <c r="R2437" i="9"/>
  <c r="S2437" i="9" s="1"/>
  <c r="V2437" i="9"/>
  <c r="AB2437" i="9"/>
  <c r="AC2437" i="9"/>
  <c r="AD2437" i="9"/>
  <c r="AE2437" i="9"/>
  <c r="R2438" i="9"/>
  <c r="S2438" i="9" s="1"/>
  <c r="V2438" i="9"/>
  <c r="AB2438" i="9"/>
  <c r="AC2438" i="9"/>
  <c r="AD2438" i="9"/>
  <c r="AE2438" i="9"/>
  <c r="R2439" i="9"/>
  <c r="S2439" i="9" s="1"/>
  <c r="V2439" i="9"/>
  <c r="AB2439" i="9"/>
  <c r="AC2439" i="9"/>
  <c r="AD2439" i="9"/>
  <c r="AE2439" i="9"/>
  <c r="R2440" i="9"/>
  <c r="S2440" i="9" s="1"/>
  <c r="V2440" i="9"/>
  <c r="AB2440" i="9"/>
  <c r="AC2440" i="9"/>
  <c r="AD2440" i="9"/>
  <c r="AE2440" i="9"/>
  <c r="R2441" i="9"/>
  <c r="S2441" i="9" s="1"/>
  <c r="V2441" i="9"/>
  <c r="AB2441" i="9"/>
  <c r="AC2441" i="9"/>
  <c r="AD2441" i="9"/>
  <c r="AE2441" i="9"/>
  <c r="R2442" i="9"/>
  <c r="S2442" i="9" s="1"/>
  <c r="V2442" i="9"/>
  <c r="AB2442" i="9"/>
  <c r="AC2442" i="9"/>
  <c r="AD2442" i="9"/>
  <c r="AE2442" i="9"/>
  <c r="R2443" i="9"/>
  <c r="S2443" i="9" s="1"/>
  <c r="V2443" i="9"/>
  <c r="AB2443" i="9"/>
  <c r="AC2443" i="9"/>
  <c r="AD2443" i="9"/>
  <c r="AE2443" i="9"/>
  <c r="R2444" i="9"/>
  <c r="S2444" i="9" s="1"/>
  <c r="V2444" i="9"/>
  <c r="AB2444" i="9"/>
  <c r="AC2444" i="9"/>
  <c r="AD2444" i="9"/>
  <c r="AE2444" i="9"/>
  <c r="R2445" i="9"/>
  <c r="S2445" i="9" s="1"/>
  <c r="V2445" i="9"/>
  <c r="AB2445" i="9"/>
  <c r="AC2445" i="9"/>
  <c r="AD2445" i="9"/>
  <c r="AE2445" i="9"/>
  <c r="R2446" i="9"/>
  <c r="S2446" i="9" s="1"/>
  <c r="V2446" i="9"/>
  <c r="AB2446" i="9"/>
  <c r="AC2446" i="9"/>
  <c r="AD2446" i="9"/>
  <c r="AE2446" i="9"/>
  <c r="R2448" i="9"/>
  <c r="S2448" i="9" s="1"/>
  <c r="V2448" i="9"/>
  <c r="AB2448" i="9"/>
  <c r="AC2448" i="9"/>
  <c r="AD2448" i="9"/>
  <c r="AE2448" i="9"/>
  <c r="R2449" i="9"/>
  <c r="S2449" i="9" s="1"/>
  <c r="V2449" i="9"/>
  <c r="AB2449" i="9"/>
  <c r="AC2449" i="9"/>
  <c r="AD2449" i="9"/>
  <c r="AE2449" i="9"/>
  <c r="R2450" i="9"/>
  <c r="S2450" i="9" s="1"/>
  <c r="V2450" i="9"/>
  <c r="AB2450" i="9"/>
  <c r="AC2450" i="9"/>
  <c r="AD2450" i="9"/>
  <c r="AE2450" i="9"/>
  <c r="R2451" i="9"/>
  <c r="S2451" i="9" s="1"/>
  <c r="V2451" i="9"/>
  <c r="AB2451" i="9"/>
  <c r="AC2451" i="9"/>
  <c r="AD2451" i="9"/>
  <c r="AE2451" i="9"/>
  <c r="R2452" i="9"/>
  <c r="S2452" i="9" s="1"/>
  <c r="V2452" i="9"/>
  <c r="AB2452" i="9"/>
  <c r="AC2452" i="9"/>
  <c r="AD2452" i="9"/>
  <c r="AE2452" i="9"/>
  <c r="R2453" i="9"/>
  <c r="S2453" i="9" s="1"/>
  <c r="V2453" i="9"/>
  <c r="AB2453" i="9"/>
  <c r="AC2453" i="9"/>
  <c r="AD2453" i="9"/>
  <c r="AE2453" i="9"/>
  <c r="R2454" i="9"/>
  <c r="S2454" i="9" s="1"/>
  <c r="V2454" i="9"/>
  <c r="AB2454" i="9"/>
  <c r="AC2454" i="9"/>
  <c r="AD2454" i="9"/>
  <c r="AE2454" i="9"/>
  <c r="R2455" i="9"/>
  <c r="S2455" i="9" s="1"/>
  <c r="V2455" i="9"/>
  <c r="AB2455" i="9"/>
  <c r="AC2455" i="9"/>
  <c r="AD2455" i="9"/>
  <c r="AE2455" i="9"/>
  <c r="R2456" i="9"/>
  <c r="S2456" i="9" s="1"/>
  <c r="V2456" i="9"/>
  <c r="AB2456" i="9"/>
  <c r="AC2456" i="9"/>
  <c r="AD2456" i="9"/>
  <c r="AE2456" i="9"/>
  <c r="R2447" i="9"/>
  <c r="S2447" i="9" s="1"/>
  <c r="V2447" i="9"/>
  <c r="AB2447" i="9"/>
  <c r="AC2447" i="9"/>
  <c r="AD2447" i="9"/>
  <c r="AE2447" i="9"/>
  <c r="R2457" i="9"/>
  <c r="S2457" i="9" s="1"/>
  <c r="V2457" i="9"/>
  <c r="AB2457" i="9"/>
  <c r="AC2457" i="9"/>
  <c r="AD2457" i="9"/>
  <c r="AE2457" i="9"/>
  <c r="R2458" i="9"/>
  <c r="S2458" i="9" s="1"/>
  <c r="V2458" i="9"/>
  <c r="AB2458" i="9"/>
  <c r="AC2458" i="9"/>
  <c r="AD2458" i="9"/>
  <c r="AE2458" i="9"/>
  <c r="R2459" i="9"/>
  <c r="S2459" i="9" s="1"/>
  <c r="V2459" i="9"/>
  <c r="AB2459" i="9"/>
  <c r="AC2459" i="9"/>
  <c r="AD2459" i="9"/>
  <c r="AE2459" i="9"/>
  <c r="R2460" i="9"/>
  <c r="S2460" i="9" s="1"/>
  <c r="V2460" i="9"/>
  <c r="AB2460" i="9"/>
  <c r="AC2460" i="9"/>
  <c r="AD2460" i="9"/>
  <c r="AE2460" i="9"/>
  <c r="R2462" i="9"/>
  <c r="S2462" i="9" s="1"/>
  <c r="V2462" i="9"/>
  <c r="AB2462" i="9"/>
  <c r="AC2462" i="9"/>
  <c r="AD2462" i="9"/>
  <c r="AE2462" i="9"/>
  <c r="R2463" i="9"/>
  <c r="S2463" i="9" s="1"/>
  <c r="V2463" i="9"/>
  <c r="AB2463" i="9"/>
  <c r="AC2463" i="9"/>
  <c r="AD2463" i="9"/>
  <c r="AE2463" i="9"/>
  <c r="R2464" i="9"/>
  <c r="S2464" i="9" s="1"/>
  <c r="V2464" i="9"/>
  <c r="AB2464" i="9"/>
  <c r="AC2464" i="9"/>
  <c r="AD2464" i="9"/>
  <c r="AE2464" i="9"/>
  <c r="R2465" i="9"/>
  <c r="S2465" i="9" s="1"/>
  <c r="V2465" i="9"/>
  <c r="AB2465" i="9"/>
  <c r="AC2465" i="9"/>
  <c r="AD2465" i="9"/>
  <c r="AE2465" i="9"/>
  <c r="R2466" i="9"/>
  <c r="S2466" i="9" s="1"/>
  <c r="V2466" i="9"/>
  <c r="AB2466" i="9"/>
  <c r="AC2466" i="9"/>
  <c r="AD2466" i="9"/>
  <c r="AE2466" i="9"/>
  <c r="R2467" i="9"/>
  <c r="S2467" i="9" s="1"/>
  <c r="V2467" i="9"/>
  <c r="AB2467" i="9"/>
  <c r="AC2467" i="9"/>
  <c r="AD2467" i="9"/>
  <c r="AE2467" i="9"/>
  <c r="R2468" i="9"/>
  <c r="S2468" i="9" s="1"/>
  <c r="V2468" i="9"/>
  <c r="AB2468" i="9"/>
  <c r="AC2468" i="9"/>
  <c r="AD2468" i="9"/>
  <c r="AE2468" i="9"/>
  <c r="R2469" i="9"/>
  <c r="S2469" i="9" s="1"/>
  <c r="V2469" i="9"/>
  <c r="AB2469" i="9"/>
  <c r="AC2469" i="9"/>
  <c r="AD2469" i="9"/>
  <c r="AE2469" i="9"/>
  <c r="R2470" i="9"/>
  <c r="S2470" i="9" s="1"/>
  <c r="V2470" i="9"/>
  <c r="AB2470" i="9"/>
  <c r="AC2470" i="9"/>
  <c r="AD2470" i="9"/>
  <c r="AE2470" i="9"/>
  <c r="R2461" i="9"/>
  <c r="S2461" i="9" s="1"/>
  <c r="V2461" i="9"/>
  <c r="AB2461" i="9"/>
  <c r="AC2461" i="9"/>
  <c r="AD2461" i="9"/>
  <c r="AE2461" i="9"/>
  <c r="R2471" i="9"/>
  <c r="S2471" i="9" s="1"/>
  <c r="V2471" i="9"/>
  <c r="AB2471" i="9"/>
  <c r="AC2471" i="9"/>
  <c r="AD2471" i="9"/>
  <c r="AE2471" i="9"/>
  <c r="R2472" i="9"/>
  <c r="S2472" i="9" s="1"/>
  <c r="V2472" i="9"/>
  <c r="AB2472" i="9"/>
  <c r="AC2472" i="9"/>
  <c r="AD2472" i="9"/>
  <c r="AE2472" i="9"/>
  <c r="R2473" i="9"/>
  <c r="S2473" i="9" s="1"/>
  <c r="V2473" i="9"/>
  <c r="AB2473" i="9"/>
  <c r="AC2473" i="9"/>
  <c r="AD2473" i="9"/>
  <c r="AE2473" i="9"/>
  <c r="R2474" i="9"/>
  <c r="S2474" i="9" s="1"/>
  <c r="V2474" i="9"/>
  <c r="AB2474" i="9"/>
  <c r="AC2474" i="9"/>
  <c r="AD2474" i="9"/>
  <c r="AE2474" i="9"/>
  <c r="R2475" i="9"/>
  <c r="S2475" i="9" s="1"/>
  <c r="V2475" i="9"/>
  <c r="AB2475" i="9"/>
  <c r="AC2475" i="9"/>
  <c r="AD2475" i="9"/>
  <c r="AE2475" i="9"/>
  <c r="R2476" i="9"/>
  <c r="S2476" i="9" s="1"/>
  <c r="V2476" i="9"/>
  <c r="AB2476" i="9"/>
  <c r="AC2476" i="9"/>
  <c r="AD2476" i="9"/>
  <c r="AE2476" i="9"/>
  <c r="R2477" i="9"/>
  <c r="S2477" i="9" s="1"/>
  <c r="V2477" i="9"/>
  <c r="AB2477" i="9"/>
  <c r="AC2477" i="9"/>
  <c r="AD2477" i="9"/>
  <c r="AE2477" i="9"/>
  <c r="V2478" i="9"/>
  <c r="AB2478" i="9"/>
  <c r="AC2478" i="9"/>
  <c r="AD2478" i="9"/>
  <c r="AE2478" i="9"/>
  <c r="R2479" i="9"/>
  <c r="S2479" i="9" s="1"/>
  <c r="V2479" i="9"/>
  <c r="AB2479" i="9"/>
  <c r="AC2479" i="9"/>
  <c r="AD2479" i="9"/>
  <c r="AE2479" i="9"/>
  <c r="R2480" i="9"/>
  <c r="S2480" i="9" s="1"/>
  <c r="V2480" i="9"/>
  <c r="AB2480" i="9"/>
  <c r="AC2480" i="9"/>
  <c r="AD2480" i="9"/>
  <c r="AE2480" i="9"/>
  <c r="R2481" i="9"/>
  <c r="S2481" i="9" s="1"/>
  <c r="V2481" i="9"/>
  <c r="AB2481" i="9"/>
  <c r="AC2481" i="9"/>
  <c r="AD2481" i="9"/>
  <c r="AE2481" i="9"/>
  <c r="R2482" i="9"/>
  <c r="S2482" i="9" s="1"/>
  <c r="V2482" i="9"/>
  <c r="AB2482" i="9"/>
  <c r="AC2482" i="9"/>
  <c r="AD2482" i="9"/>
  <c r="AE2482" i="9"/>
  <c r="R2483" i="9"/>
  <c r="S2483" i="9" s="1"/>
  <c r="V2483" i="9"/>
  <c r="AB2483" i="9"/>
  <c r="AC2483" i="9"/>
  <c r="AD2483" i="9"/>
  <c r="AE2483" i="9"/>
  <c r="R2484" i="9"/>
  <c r="S2484" i="9" s="1"/>
  <c r="V2484" i="9"/>
  <c r="AB2484" i="9"/>
  <c r="AC2484" i="9"/>
  <c r="AD2484" i="9"/>
  <c r="AE2484" i="9"/>
  <c r="R2485" i="9"/>
  <c r="S2485" i="9" s="1"/>
  <c r="V2485" i="9"/>
  <c r="AB2485" i="9"/>
  <c r="AC2485" i="9"/>
  <c r="AD2485" i="9"/>
  <c r="AE2485" i="9"/>
  <c r="R2486" i="9"/>
  <c r="S2486" i="9" s="1"/>
  <c r="V2486" i="9"/>
  <c r="AB2486" i="9"/>
  <c r="AC2486" i="9"/>
  <c r="AD2486" i="9"/>
  <c r="AE2486" i="9"/>
  <c r="R2487" i="9"/>
  <c r="S2487" i="9" s="1"/>
  <c r="V2487" i="9"/>
  <c r="AB2487" i="9"/>
  <c r="AC2487" i="9"/>
  <c r="AD2487" i="9"/>
  <c r="AE2487" i="9"/>
  <c r="R2488" i="9"/>
  <c r="S2488" i="9" s="1"/>
  <c r="V2488" i="9"/>
  <c r="AB2488" i="9"/>
  <c r="AC2488" i="9"/>
  <c r="AD2488" i="9"/>
  <c r="AE2488" i="9"/>
  <c r="R2489" i="9"/>
  <c r="S2489" i="9" s="1"/>
  <c r="V2489" i="9"/>
  <c r="AB2489" i="9"/>
  <c r="AC2489" i="9"/>
  <c r="AD2489" i="9"/>
  <c r="AE2489" i="9"/>
  <c r="R2490" i="9"/>
  <c r="S2490" i="9" s="1"/>
  <c r="V2490" i="9"/>
  <c r="AB2490" i="9"/>
  <c r="AC2490" i="9"/>
  <c r="AD2490" i="9"/>
  <c r="AE2490" i="9"/>
  <c r="R2491" i="9"/>
  <c r="S2491" i="9" s="1"/>
  <c r="V2491" i="9"/>
  <c r="AB2491" i="9"/>
  <c r="AC2491" i="9"/>
  <c r="AD2491" i="9"/>
  <c r="AE2491" i="9"/>
  <c r="R2492" i="9"/>
  <c r="S2492" i="9" s="1"/>
  <c r="V2492" i="9"/>
  <c r="AB2492" i="9"/>
  <c r="AC2492" i="9"/>
  <c r="AD2492" i="9"/>
  <c r="AE2492" i="9"/>
  <c r="R2493" i="9"/>
  <c r="S2493" i="9" s="1"/>
  <c r="V2493" i="9"/>
  <c r="AB2493" i="9"/>
  <c r="AC2493" i="9"/>
  <c r="AD2493" i="9"/>
  <c r="AE2493" i="9"/>
  <c r="R2494" i="9"/>
  <c r="S2494" i="9" s="1"/>
  <c r="V2494" i="9"/>
  <c r="AB2494" i="9"/>
  <c r="AC2494" i="9"/>
  <c r="AD2494" i="9"/>
  <c r="AE2494" i="9"/>
  <c r="R2495" i="9"/>
  <c r="S2495" i="9" s="1"/>
  <c r="V2495" i="9"/>
  <c r="AB2495" i="9"/>
  <c r="AC2495" i="9"/>
  <c r="AD2495" i="9"/>
  <c r="AE2495" i="9"/>
  <c r="R2496" i="9"/>
  <c r="S2496" i="9" s="1"/>
  <c r="V2496" i="9"/>
  <c r="AB2496" i="9"/>
  <c r="AC2496" i="9"/>
  <c r="AD2496" i="9"/>
  <c r="AE2496" i="9"/>
  <c r="R2497" i="9"/>
  <c r="S2497" i="9" s="1"/>
  <c r="V2497" i="9"/>
  <c r="AB2497" i="9"/>
  <c r="AC2497" i="9"/>
  <c r="AD2497" i="9"/>
  <c r="AE2497" i="9"/>
  <c r="R2498" i="9"/>
  <c r="S2498" i="9" s="1"/>
  <c r="V2498" i="9"/>
  <c r="AB2498" i="9"/>
  <c r="AC2498" i="9"/>
  <c r="AD2498" i="9"/>
  <c r="AE2498" i="9"/>
  <c r="R2499" i="9"/>
  <c r="S2499" i="9" s="1"/>
  <c r="V2499" i="9"/>
  <c r="AB2499" i="9"/>
  <c r="AC2499" i="9"/>
  <c r="AD2499" i="9"/>
  <c r="AE2499" i="9"/>
  <c r="R2500" i="9"/>
  <c r="S2500" i="9" s="1"/>
  <c r="V2500" i="9"/>
  <c r="AB2500" i="9"/>
  <c r="AC2500" i="9"/>
  <c r="AD2500" i="9"/>
  <c r="AE2500" i="9"/>
  <c r="R2501" i="9"/>
  <c r="S2501" i="9" s="1"/>
  <c r="V2501" i="9"/>
  <c r="AB2501" i="9"/>
  <c r="AC2501" i="9"/>
  <c r="AD2501" i="9"/>
  <c r="AE2501" i="9"/>
  <c r="R2502" i="9"/>
  <c r="S2502" i="9" s="1"/>
  <c r="V2502" i="9"/>
  <c r="AB2502" i="9"/>
  <c r="AC2502" i="9"/>
  <c r="AD2502" i="9"/>
  <c r="AE2502" i="9"/>
  <c r="R2503" i="9"/>
  <c r="S2503" i="9" s="1"/>
  <c r="V2503" i="9"/>
  <c r="AB2503" i="9"/>
  <c r="AC2503" i="9"/>
  <c r="AD2503" i="9"/>
  <c r="AE2503" i="9"/>
  <c r="R2504" i="9"/>
  <c r="S2504" i="9" s="1"/>
  <c r="V2504" i="9"/>
  <c r="AB2504" i="9"/>
  <c r="AC2504" i="9"/>
  <c r="AD2504" i="9"/>
  <c r="AE2504" i="9"/>
  <c r="R2505" i="9"/>
  <c r="S2505" i="9" s="1"/>
  <c r="V2505" i="9"/>
  <c r="AB2505" i="9"/>
  <c r="AC2505" i="9"/>
  <c r="AD2505" i="9"/>
  <c r="AE2505" i="9"/>
  <c r="R2506" i="9"/>
  <c r="S2506" i="9" s="1"/>
  <c r="V2506" i="9"/>
  <c r="AB2506" i="9"/>
  <c r="AC2506" i="9"/>
  <c r="AD2506" i="9"/>
  <c r="AE2506" i="9"/>
  <c r="R2507" i="9"/>
  <c r="S2507" i="9" s="1"/>
  <c r="V2507" i="9"/>
  <c r="AB2507" i="9"/>
  <c r="AC2507" i="9"/>
  <c r="AD2507" i="9"/>
  <c r="AE2507" i="9"/>
  <c r="R2508" i="9"/>
  <c r="S2508" i="9" s="1"/>
  <c r="V2508" i="9"/>
  <c r="AB2508" i="9"/>
  <c r="AC2508" i="9"/>
  <c r="AD2508" i="9"/>
  <c r="AE2508" i="9"/>
  <c r="R2509" i="9"/>
  <c r="S2509" i="9" s="1"/>
  <c r="V2509" i="9"/>
  <c r="AB2509" i="9"/>
  <c r="AC2509" i="9"/>
  <c r="AD2509" i="9"/>
  <c r="AE2509" i="9"/>
  <c r="R2510" i="9"/>
  <c r="S2510" i="9" s="1"/>
  <c r="V2510" i="9"/>
  <c r="AB2510" i="9"/>
  <c r="AC2510" i="9"/>
  <c r="AD2510" i="9"/>
  <c r="AE2510" i="9"/>
  <c r="R2511" i="9"/>
  <c r="S2511" i="9" s="1"/>
  <c r="V2511" i="9"/>
  <c r="AB2511" i="9"/>
  <c r="AC2511" i="9"/>
  <c r="AD2511" i="9"/>
  <c r="AE2511" i="9"/>
  <c r="R2512" i="9"/>
  <c r="S2512" i="9" s="1"/>
  <c r="V2512" i="9"/>
  <c r="AB2512" i="9"/>
  <c r="AC2512" i="9"/>
  <c r="AD2512" i="9"/>
  <c r="AE2512" i="9"/>
  <c r="R2513" i="9"/>
  <c r="S2513" i="9" s="1"/>
  <c r="V2513" i="9"/>
  <c r="AB2513" i="9"/>
  <c r="AC2513" i="9"/>
  <c r="AD2513" i="9"/>
  <c r="AE2513" i="9"/>
  <c r="R2514" i="9"/>
  <c r="S2514" i="9" s="1"/>
  <c r="V2514" i="9"/>
  <c r="AB2514" i="9"/>
  <c r="AC2514" i="9"/>
  <c r="AD2514" i="9"/>
  <c r="AE2514" i="9"/>
  <c r="R2515" i="9"/>
  <c r="S2515" i="9" s="1"/>
  <c r="V2515" i="9"/>
  <c r="AB2515" i="9"/>
  <c r="AC2515" i="9"/>
  <c r="AD2515" i="9"/>
  <c r="AE2515" i="9"/>
  <c r="R2516" i="9"/>
  <c r="S2516" i="9" s="1"/>
  <c r="V2516" i="9"/>
  <c r="AB2516" i="9"/>
  <c r="AC2516" i="9"/>
  <c r="AD2516" i="9"/>
  <c r="AE2516" i="9"/>
  <c r="O2422" i="9"/>
  <c r="N2422" i="9" s="1"/>
  <c r="O2419" i="9"/>
  <c r="N2419" i="9" s="1"/>
  <c r="N2423" i="9"/>
  <c r="O2423" i="9"/>
  <c r="R2423" i="9" s="1"/>
  <c r="S2423" i="9" s="1"/>
  <c r="O2424" i="9"/>
  <c r="N2424" i="9" s="1"/>
  <c r="O2425" i="9"/>
  <c r="N2425" i="9" s="1"/>
  <c r="O2426" i="9"/>
  <c r="N2426" i="9" s="1"/>
  <c r="O2427" i="9"/>
  <c r="N2427" i="9" s="1"/>
  <c r="O2428" i="9"/>
  <c r="N2428" i="9" s="1"/>
  <c r="O2429" i="9"/>
  <c r="N2429" i="9" s="1"/>
  <c r="O2430" i="9"/>
  <c r="N2430" i="9" s="1"/>
  <c r="O2420" i="9"/>
  <c r="N2420" i="9" s="1"/>
  <c r="O2421" i="9"/>
  <c r="N2421" i="9" s="1"/>
  <c r="O2431" i="9"/>
  <c r="N2431" i="9" s="1"/>
  <c r="N2432" i="9"/>
  <c r="O2432" i="9"/>
  <c r="O2434" i="9"/>
  <c r="N2434" i="9" s="1"/>
  <c r="O2435" i="9"/>
  <c r="N2435" i="9" s="1"/>
  <c r="N2436" i="9"/>
  <c r="O2436" i="9"/>
  <c r="R2436" i="9" s="1"/>
  <c r="S2436" i="9" s="1"/>
  <c r="O2433" i="9"/>
  <c r="N2433" i="9" s="1"/>
  <c r="O2437" i="9"/>
  <c r="N2437" i="9" s="1"/>
  <c r="O2438" i="9"/>
  <c r="N2438" i="9" s="1"/>
  <c r="O2439" i="9"/>
  <c r="N2439" i="9" s="1"/>
  <c r="O2440" i="9"/>
  <c r="N2440" i="9" s="1"/>
  <c r="O2441" i="9"/>
  <c r="N2441" i="9" s="1"/>
  <c r="O2442" i="9"/>
  <c r="N2442" i="9" s="1"/>
  <c r="O2443" i="9"/>
  <c r="N2443" i="9" s="1"/>
  <c r="O2444" i="9"/>
  <c r="N2444" i="9" s="1"/>
  <c r="O2445" i="9"/>
  <c r="N2445" i="9" s="1"/>
  <c r="N2446" i="9"/>
  <c r="O2446" i="9"/>
  <c r="O2448" i="9"/>
  <c r="N2448" i="9" s="1"/>
  <c r="O2449" i="9"/>
  <c r="N2449" i="9" s="1"/>
  <c r="O2450" i="9"/>
  <c r="N2450" i="9" s="1"/>
  <c r="O2451" i="9"/>
  <c r="N2451" i="9" s="1"/>
  <c r="O2452" i="9"/>
  <c r="N2452" i="9" s="1"/>
  <c r="O2453" i="9"/>
  <c r="N2453" i="9" s="1"/>
  <c r="O2454" i="9"/>
  <c r="N2454" i="9" s="1"/>
  <c r="O2455" i="9"/>
  <c r="N2455" i="9" s="1"/>
  <c r="O2456" i="9"/>
  <c r="N2456" i="9" s="1"/>
  <c r="O2447" i="9"/>
  <c r="N2447" i="9" s="1"/>
  <c r="O2457" i="9"/>
  <c r="N2457" i="9" s="1"/>
  <c r="O2458" i="9"/>
  <c r="N2458" i="9" s="1"/>
  <c r="N2459" i="9"/>
  <c r="O2459" i="9"/>
  <c r="N2460" i="9"/>
  <c r="O2460" i="9"/>
  <c r="O2462" i="9"/>
  <c r="N2462" i="9" s="1"/>
  <c r="O2463" i="9"/>
  <c r="N2463" i="9" s="1"/>
  <c r="O2464" i="9"/>
  <c r="N2464" i="9" s="1"/>
  <c r="O2465" i="9"/>
  <c r="N2465" i="9" s="1"/>
  <c r="O2466" i="9"/>
  <c r="N2466" i="9" s="1"/>
  <c r="O2467" i="9"/>
  <c r="N2467" i="9" s="1"/>
  <c r="O2468" i="9"/>
  <c r="N2468" i="9" s="1"/>
  <c r="O2469" i="9"/>
  <c r="N2469" i="9" s="1"/>
  <c r="O2470" i="9"/>
  <c r="N2470" i="9" s="1"/>
  <c r="O2461" i="9"/>
  <c r="N2461" i="9" s="1"/>
  <c r="O2471" i="9"/>
  <c r="N2471" i="9" s="1"/>
  <c r="O2472" i="9"/>
  <c r="N2472" i="9" s="1"/>
  <c r="N2473" i="9"/>
  <c r="O2473" i="9"/>
  <c r="N2474" i="9"/>
  <c r="O2474" i="9"/>
  <c r="O2475" i="9"/>
  <c r="N2475" i="9" s="1"/>
  <c r="O2476" i="9"/>
  <c r="N2476" i="9" s="1"/>
  <c r="O2477" i="9"/>
  <c r="N2477" i="9" s="1"/>
  <c r="N2478" i="9"/>
  <c r="O2478" i="9"/>
  <c r="R2478" i="9" s="1"/>
  <c r="S2478" i="9" s="1"/>
  <c r="O2479" i="9"/>
  <c r="N2479" i="9" s="1"/>
  <c r="O2480" i="9"/>
  <c r="N2480" i="9" s="1"/>
  <c r="O2481" i="9"/>
  <c r="N2481" i="9" s="1"/>
  <c r="O2482" i="9"/>
  <c r="N2482" i="9" s="1"/>
  <c r="O2483" i="9"/>
  <c r="N2483" i="9" s="1"/>
  <c r="O2484" i="9"/>
  <c r="N2484" i="9" s="1"/>
  <c r="O2485" i="9"/>
  <c r="N2485" i="9" s="1"/>
  <c r="O2486" i="9"/>
  <c r="N2486" i="9" s="1"/>
  <c r="N2487" i="9"/>
  <c r="O2487" i="9"/>
  <c r="N2488" i="9"/>
  <c r="O2488" i="9"/>
  <c r="N2489" i="9"/>
  <c r="O2489" i="9"/>
  <c r="N2490" i="9"/>
  <c r="O2490" i="9"/>
  <c r="N2491" i="9"/>
  <c r="O2491" i="9"/>
  <c r="N2492" i="9"/>
  <c r="O2492" i="9"/>
  <c r="N2493" i="9"/>
  <c r="O2493" i="9"/>
  <c r="N2494" i="9"/>
  <c r="O2494" i="9"/>
  <c r="N2495" i="9"/>
  <c r="O2495" i="9"/>
  <c r="N2496" i="9"/>
  <c r="O2496" i="9"/>
  <c r="N2497" i="9"/>
  <c r="O2497" i="9"/>
  <c r="N2498" i="9"/>
  <c r="O2498" i="9"/>
  <c r="N2499" i="9"/>
  <c r="O2499" i="9"/>
  <c r="N2500" i="9"/>
  <c r="O2500" i="9"/>
  <c r="N2501" i="9"/>
  <c r="O2501" i="9"/>
  <c r="N2502" i="9"/>
  <c r="O2502" i="9"/>
  <c r="N2503" i="9"/>
  <c r="O2503" i="9"/>
  <c r="N2504" i="9"/>
  <c r="O2504" i="9"/>
  <c r="N2505" i="9"/>
  <c r="O2505" i="9"/>
  <c r="N2506" i="9"/>
  <c r="O2506" i="9"/>
  <c r="N2507" i="9"/>
  <c r="O2507" i="9"/>
  <c r="N2508" i="9"/>
  <c r="O2508" i="9"/>
  <c r="N2509" i="9"/>
  <c r="O2509" i="9"/>
  <c r="N2510" i="9"/>
  <c r="O2510" i="9"/>
  <c r="N2511" i="9"/>
  <c r="O2511" i="9"/>
  <c r="N2512" i="9"/>
  <c r="O2512" i="9"/>
  <c r="N2513" i="9"/>
  <c r="O2513" i="9"/>
  <c r="N2514" i="9"/>
  <c r="O2514" i="9"/>
  <c r="N2515" i="9"/>
  <c r="O2515" i="9"/>
  <c r="N2516" i="9"/>
  <c r="O2516" i="9"/>
  <c r="A2422" i="9"/>
  <c r="A2419" i="9"/>
  <c r="A2423" i="9"/>
  <c r="A2424" i="9"/>
  <c r="A2425" i="9"/>
  <c r="A2426" i="9"/>
  <c r="A2427" i="9"/>
  <c r="A2428" i="9"/>
  <c r="A2429" i="9"/>
  <c r="A2430" i="9"/>
  <c r="A2420" i="9"/>
  <c r="A2421" i="9"/>
  <c r="A2431" i="9"/>
  <c r="A2432" i="9"/>
  <c r="A2434" i="9"/>
  <c r="A2435" i="9"/>
  <c r="A2436" i="9"/>
  <c r="A2433" i="9"/>
  <c r="A2437" i="9"/>
  <c r="A2438" i="9"/>
  <c r="A2439" i="9"/>
  <c r="A2440" i="9"/>
  <c r="A2441" i="9"/>
  <c r="A2442" i="9"/>
  <c r="A2443" i="9"/>
  <c r="A2444" i="9"/>
  <c r="A2445" i="9"/>
  <c r="A2446" i="9"/>
  <c r="A2448" i="9"/>
  <c r="A2449" i="9"/>
  <c r="A2450" i="9"/>
  <c r="A2451" i="9"/>
  <c r="A2452" i="9"/>
  <c r="A2453" i="9"/>
  <c r="A2454" i="9"/>
  <c r="A2455" i="9"/>
  <c r="A2456" i="9"/>
  <c r="A2447" i="9"/>
  <c r="A2457" i="9"/>
  <c r="A2458" i="9"/>
  <c r="A2459" i="9"/>
  <c r="A2460" i="9"/>
  <c r="A2462" i="9"/>
  <c r="A2463" i="9"/>
  <c r="A2464" i="9"/>
  <c r="A2465" i="9"/>
  <c r="A2466" i="9"/>
  <c r="A2467" i="9"/>
  <c r="A2468" i="9"/>
  <c r="A2469" i="9"/>
  <c r="A2470" i="9"/>
  <c r="A2461" i="9"/>
  <c r="A2471" i="9"/>
  <c r="A2472" i="9"/>
  <c r="A2473" i="9"/>
  <c r="A2474" i="9"/>
  <c r="A2475" i="9"/>
  <c r="A2476" i="9"/>
  <c r="A2477" i="9"/>
  <c r="A2478" i="9"/>
  <c r="A2479" i="9"/>
  <c r="A2480" i="9"/>
  <c r="A2481" i="9"/>
  <c r="A2482" i="9"/>
  <c r="A2483" i="9"/>
  <c r="A2484" i="9"/>
  <c r="A2485" i="9"/>
  <c r="A2486" i="9"/>
  <c r="A2487" i="9"/>
  <c r="A2488" i="9"/>
  <c r="A2489" i="9"/>
  <c r="A2490" i="9"/>
  <c r="A2491" i="9"/>
  <c r="A2492" i="9"/>
  <c r="A2493" i="9"/>
  <c r="A2494" i="9"/>
  <c r="A2495" i="9"/>
  <c r="A2496" i="9"/>
  <c r="A2497" i="9"/>
  <c r="A2498" i="9"/>
  <c r="A2499" i="9"/>
  <c r="A2500" i="9"/>
  <c r="A2501" i="9"/>
  <c r="A2502" i="9"/>
  <c r="A2503" i="9"/>
  <c r="A2504" i="9"/>
  <c r="A2505" i="9"/>
  <c r="A2506" i="9"/>
  <c r="A2507" i="9"/>
  <c r="A2508" i="9"/>
  <c r="A2509" i="9"/>
  <c r="A2510" i="9"/>
  <c r="A2511" i="9"/>
  <c r="A2512" i="9"/>
  <c r="A2513" i="9"/>
  <c r="A2514" i="9"/>
  <c r="A2515" i="9"/>
  <c r="A2516" i="9"/>
  <c r="L2" i="9" l="1"/>
  <c r="N2" i="9" s="1"/>
  <c r="R2" i="9"/>
  <c r="X2" i="9"/>
  <c r="R2169" i="9"/>
  <c r="S2169" i="9" s="1"/>
  <c r="V2169" i="9"/>
  <c r="AB2169" i="9"/>
  <c r="AC2169" i="9"/>
  <c r="AD2169" i="9"/>
  <c r="AE2169" i="9"/>
  <c r="R2170" i="9"/>
  <c r="S2170" i="9" s="1"/>
  <c r="V2170" i="9"/>
  <c r="AB2170" i="9"/>
  <c r="AC2170" i="9"/>
  <c r="AD2170" i="9"/>
  <c r="AE2170" i="9"/>
  <c r="R2171" i="9"/>
  <c r="S2171" i="9" s="1"/>
  <c r="V2171" i="9"/>
  <c r="AB2171" i="9"/>
  <c r="AC2171" i="9"/>
  <c r="AD2171" i="9"/>
  <c r="AE2171" i="9"/>
  <c r="R2172" i="9"/>
  <c r="S2172" i="9" s="1"/>
  <c r="V2172" i="9"/>
  <c r="AB2172" i="9"/>
  <c r="AC2172" i="9"/>
  <c r="AD2172" i="9"/>
  <c r="AE2172" i="9"/>
  <c r="R2173" i="9"/>
  <c r="S2173" i="9" s="1"/>
  <c r="V2173" i="9"/>
  <c r="AB2173" i="9"/>
  <c r="AC2173" i="9"/>
  <c r="AD2173" i="9"/>
  <c r="AE2173" i="9"/>
  <c r="R2174" i="9"/>
  <c r="S2174" i="9" s="1"/>
  <c r="V2174" i="9"/>
  <c r="AB2174" i="9"/>
  <c r="AC2174" i="9"/>
  <c r="AD2174" i="9"/>
  <c r="AE2174" i="9"/>
  <c r="R2175" i="9"/>
  <c r="S2175" i="9" s="1"/>
  <c r="V2175" i="9"/>
  <c r="AB2175" i="9"/>
  <c r="AC2175" i="9"/>
  <c r="AD2175" i="9"/>
  <c r="AE2175" i="9"/>
  <c r="R2176" i="9"/>
  <c r="S2176" i="9" s="1"/>
  <c r="V2176" i="9"/>
  <c r="AB2176" i="9"/>
  <c r="AC2176" i="9"/>
  <c r="AD2176" i="9"/>
  <c r="AE2176" i="9"/>
  <c r="R2177" i="9"/>
  <c r="S2177" i="9" s="1"/>
  <c r="V2177" i="9"/>
  <c r="AB2177" i="9"/>
  <c r="AC2177" i="9"/>
  <c r="AD2177" i="9"/>
  <c r="AE2177" i="9"/>
  <c r="R2178" i="9"/>
  <c r="S2178" i="9" s="1"/>
  <c r="V2178" i="9"/>
  <c r="AB2178" i="9"/>
  <c r="AC2178" i="9"/>
  <c r="AD2178" i="9"/>
  <c r="AE2178" i="9"/>
  <c r="R2179" i="9"/>
  <c r="S2179" i="9" s="1"/>
  <c r="V2179" i="9"/>
  <c r="AB2179" i="9"/>
  <c r="AC2179" i="9"/>
  <c r="AD2179" i="9"/>
  <c r="AE2179" i="9"/>
  <c r="R2180" i="9"/>
  <c r="S2180" i="9" s="1"/>
  <c r="V2180" i="9"/>
  <c r="AB2180" i="9"/>
  <c r="AC2180" i="9"/>
  <c r="AD2180" i="9"/>
  <c r="AE2180" i="9"/>
  <c r="R2181" i="9"/>
  <c r="S2181" i="9" s="1"/>
  <c r="V2181" i="9"/>
  <c r="AB2181" i="9"/>
  <c r="AC2181" i="9"/>
  <c r="AD2181" i="9"/>
  <c r="AE2181" i="9"/>
  <c r="R2182" i="9"/>
  <c r="S2182" i="9" s="1"/>
  <c r="V2182" i="9"/>
  <c r="AB2182" i="9"/>
  <c r="AC2182" i="9"/>
  <c r="AD2182" i="9"/>
  <c r="AE2182" i="9"/>
  <c r="R2183" i="9"/>
  <c r="S2183" i="9" s="1"/>
  <c r="V2183" i="9"/>
  <c r="AB2183" i="9"/>
  <c r="AC2183" i="9"/>
  <c r="AD2183" i="9"/>
  <c r="AE2183" i="9"/>
  <c r="R2184" i="9"/>
  <c r="S2184" i="9" s="1"/>
  <c r="V2184" i="9"/>
  <c r="AB2184" i="9"/>
  <c r="AC2184" i="9"/>
  <c r="AD2184" i="9"/>
  <c r="AE2184" i="9"/>
  <c r="R2185" i="9"/>
  <c r="S2185" i="9" s="1"/>
  <c r="V2185" i="9"/>
  <c r="AB2185" i="9"/>
  <c r="AC2185" i="9"/>
  <c r="AD2185" i="9"/>
  <c r="AE2185" i="9"/>
  <c r="R2186" i="9"/>
  <c r="S2186" i="9" s="1"/>
  <c r="V2186" i="9"/>
  <c r="AB2186" i="9"/>
  <c r="AC2186" i="9"/>
  <c r="AD2186" i="9"/>
  <c r="AE2186" i="9"/>
  <c r="R2187" i="9"/>
  <c r="S2187" i="9" s="1"/>
  <c r="V2187" i="9"/>
  <c r="AB2187" i="9"/>
  <c r="AC2187" i="9"/>
  <c r="AD2187" i="9"/>
  <c r="AE2187" i="9"/>
  <c r="R2188" i="9"/>
  <c r="S2188" i="9" s="1"/>
  <c r="V2188" i="9"/>
  <c r="AB2188" i="9"/>
  <c r="AC2188" i="9"/>
  <c r="AD2188" i="9"/>
  <c r="AE2188" i="9"/>
  <c r="R2189" i="9"/>
  <c r="S2189" i="9" s="1"/>
  <c r="V2189" i="9"/>
  <c r="AB2189" i="9"/>
  <c r="AC2189" i="9"/>
  <c r="AD2189" i="9"/>
  <c r="AE2189" i="9"/>
  <c r="R2190" i="9"/>
  <c r="S2190" i="9" s="1"/>
  <c r="V2190" i="9"/>
  <c r="AB2190" i="9"/>
  <c r="AC2190" i="9"/>
  <c r="AD2190" i="9"/>
  <c r="AE2190" i="9"/>
  <c r="R2191" i="9"/>
  <c r="S2191" i="9" s="1"/>
  <c r="V2191" i="9"/>
  <c r="AB2191" i="9"/>
  <c r="AC2191" i="9"/>
  <c r="AD2191" i="9"/>
  <c r="AE2191" i="9"/>
  <c r="R2192" i="9"/>
  <c r="S2192" i="9" s="1"/>
  <c r="V2192" i="9"/>
  <c r="AB2192" i="9"/>
  <c r="AC2192" i="9"/>
  <c r="AD2192" i="9"/>
  <c r="AE2192" i="9"/>
  <c r="R2193" i="9"/>
  <c r="S2193" i="9" s="1"/>
  <c r="V2193" i="9"/>
  <c r="AB2193" i="9"/>
  <c r="AC2193" i="9"/>
  <c r="AD2193" i="9"/>
  <c r="AE2193" i="9"/>
  <c r="R2194" i="9"/>
  <c r="S2194" i="9" s="1"/>
  <c r="V2194" i="9"/>
  <c r="AB2194" i="9"/>
  <c r="AC2194" i="9"/>
  <c r="AD2194" i="9"/>
  <c r="AE2194" i="9"/>
  <c r="R2195" i="9"/>
  <c r="S2195" i="9" s="1"/>
  <c r="V2195" i="9"/>
  <c r="AB2195" i="9"/>
  <c r="AC2195" i="9"/>
  <c r="AD2195" i="9"/>
  <c r="AE2195" i="9"/>
  <c r="R2196" i="9"/>
  <c r="S2196" i="9" s="1"/>
  <c r="V2196" i="9"/>
  <c r="AB2196" i="9"/>
  <c r="AC2196" i="9"/>
  <c r="AD2196" i="9"/>
  <c r="AE2196" i="9"/>
  <c r="N2169" i="9"/>
  <c r="O2169" i="9"/>
  <c r="O2170" i="9"/>
  <c r="N2170" i="9" s="1"/>
  <c r="O2171" i="9"/>
  <c r="N2171" i="9" s="1"/>
  <c r="O2172" i="9"/>
  <c r="N2172" i="9" s="1"/>
  <c r="N2173" i="9"/>
  <c r="O2173" i="9"/>
  <c r="O2174" i="9"/>
  <c r="N2174" i="9" s="1"/>
  <c r="O2175" i="9"/>
  <c r="N2175" i="9" s="1"/>
  <c r="O2176" i="9"/>
  <c r="N2176" i="9" s="1"/>
  <c r="O2177" i="9"/>
  <c r="N2177" i="9" s="1"/>
  <c r="N2178" i="9"/>
  <c r="O2178" i="9"/>
  <c r="O2179" i="9"/>
  <c r="N2179" i="9" s="1"/>
  <c r="O2180" i="9"/>
  <c r="N2180" i="9" s="1"/>
  <c r="N2181" i="9"/>
  <c r="O2181" i="9"/>
  <c r="O2182" i="9"/>
  <c r="N2182" i="9" s="1"/>
  <c r="O2183" i="9"/>
  <c r="N2183" i="9" s="1"/>
  <c r="O2184" i="9"/>
  <c r="N2184" i="9" s="1"/>
  <c r="N2185" i="9"/>
  <c r="O2185" i="9"/>
  <c r="O2186" i="9"/>
  <c r="N2186" i="9" s="1"/>
  <c r="O2187" i="9"/>
  <c r="N2187" i="9" s="1"/>
  <c r="O2188" i="9"/>
  <c r="N2188" i="9" s="1"/>
  <c r="N2189" i="9"/>
  <c r="O2189" i="9"/>
  <c r="N2190" i="9"/>
  <c r="O2190" i="9"/>
  <c r="N2191" i="9"/>
  <c r="O2191" i="9"/>
  <c r="N2192" i="9"/>
  <c r="O2192" i="9"/>
  <c r="N2193" i="9"/>
  <c r="O2193" i="9"/>
  <c r="N2194" i="9"/>
  <c r="O2194" i="9"/>
  <c r="N2195" i="9"/>
  <c r="O2195" i="9"/>
  <c r="N2196" i="9"/>
  <c r="O2196" i="9"/>
  <c r="A2171" i="9"/>
  <c r="A2175" i="9"/>
  <c r="A2179" i="9"/>
  <c r="A2183" i="9"/>
  <c r="A2186" i="9"/>
  <c r="A2191" i="9"/>
  <c r="A2195" i="9"/>
  <c r="S2" i="9" l="1"/>
  <c r="R1947" i="9"/>
  <c r="S1947" i="9" s="1"/>
  <c r="V1947" i="9"/>
  <c r="AB1947" i="9"/>
  <c r="AC1947" i="9"/>
  <c r="AD1947" i="9"/>
  <c r="AE1947" i="9"/>
  <c r="R1948" i="9"/>
  <c r="S1948" i="9" s="1"/>
  <c r="V1948" i="9"/>
  <c r="AB1948" i="9"/>
  <c r="AC1948" i="9"/>
  <c r="AD1948" i="9"/>
  <c r="AE1948" i="9"/>
  <c r="R1949" i="9"/>
  <c r="S1949" i="9" s="1"/>
  <c r="V1949" i="9"/>
  <c r="AB1949" i="9"/>
  <c r="AC1949" i="9"/>
  <c r="AD1949" i="9"/>
  <c r="AE1949" i="9"/>
  <c r="R1950" i="9"/>
  <c r="S1950" i="9" s="1"/>
  <c r="V1950" i="9"/>
  <c r="AB1950" i="9"/>
  <c r="AC1950" i="9"/>
  <c r="AD1950" i="9"/>
  <c r="AE1950" i="9"/>
  <c r="R1951" i="9"/>
  <c r="S1951" i="9" s="1"/>
  <c r="V1951" i="9"/>
  <c r="AB1951" i="9"/>
  <c r="AC1951" i="9"/>
  <c r="AD1951" i="9"/>
  <c r="AE1951" i="9"/>
  <c r="R1952" i="9"/>
  <c r="S1952" i="9" s="1"/>
  <c r="V1952" i="9"/>
  <c r="AB1952" i="9"/>
  <c r="AC1952" i="9"/>
  <c r="AD1952" i="9"/>
  <c r="AE1952" i="9"/>
  <c r="R1953" i="9"/>
  <c r="S1953" i="9" s="1"/>
  <c r="V1953" i="9"/>
  <c r="AB1953" i="9"/>
  <c r="AC1953" i="9"/>
  <c r="AD1953" i="9"/>
  <c r="AE1953" i="9"/>
  <c r="R1954" i="9"/>
  <c r="S1954" i="9" s="1"/>
  <c r="V1954" i="9"/>
  <c r="AB1954" i="9"/>
  <c r="AC1954" i="9"/>
  <c r="AD1954" i="9"/>
  <c r="AE1954" i="9"/>
  <c r="R1955" i="9"/>
  <c r="S1955" i="9" s="1"/>
  <c r="V1955" i="9"/>
  <c r="AB1955" i="9"/>
  <c r="AC1955" i="9"/>
  <c r="AD1955" i="9"/>
  <c r="AE1955" i="9"/>
  <c r="R1956" i="9"/>
  <c r="S1956" i="9" s="1"/>
  <c r="V1956" i="9"/>
  <c r="AB1956" i="9"/>
  <c r="AC1956" i="9"/>
  <c r="AD1956" i="9"/>
  <c r="AE1956" i="9"/>
  <c r="R1957" i="9"/>
  <c r="S1957" i="9" s="1"/>
  <c r="V1957" i="9"/>
  <c r="AB1957" i="9"/>
  <c r="AC1957" i="9"/>
  <c r="AD1957" i="9"/>
  <c r="AE1957" i="9"/>
  <c r="R1958" i="9"/>
  <c r="S1958" i="9" s="1"/>
  <c r="V1958" i="9"/>
  <c r="AB1958" i="9"/>
  <c r="AC1958" i="9"/>
  <c r="AD1958" i="9"/>
  <c r="AE1958" i="9"/>
  <c r="R1959" i="9"/>
  <c r="S1959" i="9" s="1"/>
  <c r="V1959" i="9"/>
  <c r="AB1959" i="9"/>
  <c r="AC1959" i="9"/>
  <c r="AD1959" i="9"/>
  <c r="AE1959" i="9"/>
  <c r="R1960" i="9"/>
  <c r="S1960" i="9" s="1"/>
  <c r="V1960" i="9"/>
  <c r="AB1960" i="9"/>
  <c r="AC1960" i="9"/>
  <c r="AD1960" i="9"/>
  <c r="AE1960" i="9"/>
  <c r="R1961" i="9"/>
  <c r="S1961" i="9" s="1"/>
  <c r="V1961" i="9"/>
  <c r="AB1961" i="9"/>
  <c r="AC1961" i="9"/>
  <c r="AD1961" i="9"/>
  <c r="AE1961" i="9"/>
  <c r="R1962" i="9"/>
  <c r="S1962" i="9" s="1"/>
  <c r="V1962" i="9"/>
  <c r="AB1962" i="9"/>
  <c r="AC1962" i="9"/>
  <c r="AD1962" i="9"/>
  <c r="AE1962" i="9"/>
  <c r="R1963" i="9"/>
  <c r="S1963" i="9" s="1"/>
  <c r="V1963" i="9"/>
  <c r="AB1963" i="9"/>
  <c r="AC1963" i="9"/>
  <c r="AD1963" i="9"/>
  <c r="AE1963" i="9"/>
  <c r="V1964" i="9"/>
  <c r="AB1964" i="9"/>
  <c r="AC1964" i="9"/>
  <c r="AD1964" i="9"/>
  <c r="AE1964" i="9"/>
  <c r="R1965" i="9"/>
  <c r="S1965" i="9" s="1"/>
  <c r="V1965" i="9"/>
  <c r="AB1965" i="9"/>
  <c r="AC1965" i="9"/>
  <c r="AD1965" i="9"/>
  <c r="AE1965" i="9"/>
  <c r="R1966" i="9"/>
  <c r="S1966" i="9" s="1"/>
  <c r="V1966" i="9"/>
  <c r="AB1966" i="9"/>
  <c r="AC1966" i="9"/>
  <c r="AD1966" i="9"/>
  <c r="AE1966" i="9"/>
  <c r="R1967" i="9"/>
  <c r="S1967" i="9" s="1"/>
  <c r="V1967" i="9"/>
  <c r="AB1967" i="9"/>
  <c r="AC1967" i="9"/>
  <c r="AD1967" i="9"/>
  <c r="AE1967" i="9"/>
  <c r="R1968" i="9"/>
  <c r="S1968" i="9" s="1"/>
  <c r="V1968" i="9"/>
  <c r="AB1968" i="9"/>
  <c r="AC1968" i="9"/>
  <c r="AD1968" i="9"/>
  <c r="AE1968" i="9"/>
  <c r="R1969" i="9"/>
  <c r="S1969" i="9" s="1"/>
  <c r="V1969" i="9"/>
  <c r="AB1969" i="9"/>
  <c r="AC1969" i="9"/>
  <c r="AD1969" i="9"/>
  <c r="AE1969" i="9"/>
  <c r="R1970" i="9"/>
  <c r="S1970" i="9" s="1"/>
  <c r="V1970" i="9"/>
  <c r="AB1970" i="9"/>
  <c r="AC1970" i="9"/>
  <c r="AD1970" i="9"/>
  <c r="AE1970" i="9"/>
  <c r="R1971" i="9"/>
  <c r="S1971" i="9" s="1"/>
  <c r="V1971" i="9"/>
  <c r="AB1971" i="9"/>
  <c r="AC1971" i="9"/>
  <c r="AD1971" i="9"/>
  <c r="AE1971" i="9"/>
  <c r="R1972" i="9"/>
  <c r="S1972" i="9" s="1"/>
  <c r="V1972" i="9"/>
  <c r="AB1972" i="9"/>
  <c r="AC1972" i="9"/>
  <c r="AD1972" i="9"/>
  <c r="AE1972" i="9"/>
  <c r="R1973" i="9"/>
  <c r="S1973" i="9" s="1"/>
  <c r="V1973" i="9"/>
  <c r="AB1973" i="9"/>
  <c r="AC1973" i="9"/>
  <c r="AD1973" i="9"/>
  <c r="AE1973" i="9"/>
  <c r="R1974" i="9"/>
  <c r="S1974" i="9" s="1"/>
  <c r="V1974" i="9"/>
  <c r="AB1974" i="9"/>
  <c r="AC1974" i="9"/>
  <c r="AD1974" i="9"/>
  <c r="AE1974" i="9"/>
  <c r="R1975" i="9"/>
  <c r="S1975" i="9" s="1"/>
  <c r="V1975" i="9"/>
  <c r="AB1975" i="9"/>
  <c r="AC1975" i="9"/>
  <c r="AD1975" i="9"/>
  <c r="AE1975" i="9"/>
  <c r="R1976" i="9"/>
  <c r="S1976" i="9" s="1"/>
  <c r="V1976" i="9"/>
  <c r="AB1976" i="9"/>
  <c r="AC1976" i="9"/>
  <c r="AD1976" i="9"/>
  <c r="AE1976" i="9"/>
  <c r="R1977" i="9"/>
  <c r="S1977" i="9" s="1"/>
  <c r="V1977" i="9"/>
  <c r="AB1977" i="9"/>
  <c r="AC1977" i="9"/>
  <c r="AD1977" i="9"/>
  <c r="AE1977" i="9"/>
  <c r="R1978" i="9"/>
  <c r="S1978" i="9" s="1"/>
  <c r="V1978" i="9"/>
  <c r="AB1978" i="9"/>
  <c r="AC1978" i="9"/>
  <c r="AD1978" i="9"/>
  <c r="AE1978" i="9"/>
  <c r="R1979" i="9"/>
  <c r="S1979" i="9" s="1"/>
  <c r="V1979" i="9"/>
  <c r="AB1979" i="9"/>
  <c r="AC1979" i="9"/>
  <c r="AD1979" i="9"/>
  <c r="AE1979" i="9"/>
  <c r="R1980" i="9"/>
  <c r="S1980" i="9" s="1"/>
  <c r="V1980" i="9"/>
  <c r="AB1980" i="9"/>
  <c r="AC1980" i="9"/>
  <c r="AD1980" i="9"/>
  <c r="AE1980" i="9"/>
  <c r="R1981" i="9"/>
  <c r="S1981" i="9" s="1"/>
  <c r="V1981" i="9"/>
  <c r="AB1981" i="9"/>
  <c r="AC1981" i="9"/>
  <c r="AD1981" i="9"/>
  <c r="AE1981" i="9"/>
  <c r="R1982" i="9"/>
  <c r="S1982" i="9" s="1"/>
  <c r="V1982" i="9"/>
  <c r="AB1982" i="9"/>
  <c r="AC1982" i="9"/>
  <c r="AD1982" i="9"/>
  <c r="AE1982" i="9"/>
  <c r="R1983" i="9"/>
  <c r="S1983" i="9" s="1"/>
  <c r="V1983" i="9"/>
  <c r="AB1983" i="9"/>
  <c r="AC1983" i="9"/>
  <c r="AD1983" i="9"/>
  <c r="AE1983" i="9"/>
  <c r="R1984" i="9"/>
  <c r="S1984" i="9" s="1"/>
  <c r="V1984" i="9"/>
  <c r="AB1984" i="9"/>
  <c r="AC1984" i="9"/>
  <c r="AD1984" i="9"/>
  <c r="AE1984" i="9"/>
  <c r="R1985" i="9"/>
  <c r="S1985" i="9" s="1"/>
  <c r="V1985" i="9"/>
  <c r="AB1985" i="9"/>
  <c r="AC1985" i="9"/>
  <c r="AD1985" i="9"/>
  <c r="AE1985" i="9"/>
  <c r="R1986" i="9"/>
  <c r="S1986" i="9" s="1"/>
  <c r="V1986" i="9"/>
  <c r="AB1986" i="9"/>
  <c r="AC1986" i="9"/>
  <c r="AD1986" i="9"/>
  <c r="AE1986" i="9"/>
  <c r="R1987" i="9"/>
  <c r="S1987" i="9" s="1"/>
  <c r="V1987" i="9"/>
  <c r="AB1987" i="9"/>
  <c r="AC1987" i="9"/>
  <c r="AD1987" i="9"/>
  <c r="AE1987" i="9"/>
  <c r="R1988" i="9"/>
  <c r="S1988" i="9" s="1"/>
  <c r="V1988" i="9"/>
  <c r="AB1988" i="9"/>
  <c r="AC1988" i="9"/>
  <c r="AD1988" i="9"/>
  <c r="AE1988" i="9"/>
  <c r="R1989" i="9"/>
  <c r="S1989" i="9" s="1"/>
  <c r="V1989" i="9"/>
  <c r="AB1989" i="9"/>
  <c r="AC1989" i="9"/>
  <c r="AD1989" i="9"/>
  <c r="AE1989" i="9"/>
  <c r="R1990" i="9"/>
  <c r="S1990" i="9" s="1"/>
  <c r="V1990" i="9"/>
  <c r="AB1990" i="9"/>
  <c r="AC1990" i="9"/>
  <c r="AD1990" i="9"/>
  <c r="AE1990" i="9"/>
  <c r="R1991" i="9"/>
  <c r="S1991" i="9" s="1"/>
  <c r="V1991" i="9"/>
  <c r="AB1991" i="9"/>
  <c r="AC1991" i="9"/>
  <c r="AD1991" i="9"/>
  <c r="AE1991" i="9"/>
  <c r="R1992" i="9"/>
  <c r="S1992" i="9" s="1"/>
  <c r="V1992" i="9"/>
  <c r="AB1992" i="9"/>
  <c r="AC1992" i="9"/>
  <c r="AD1992" i="9"/>
  <c r="AE1992" i="9"/>
  <c r="R1993" i="9"/>
  <c r="S1993" i="9" s="1"/>
  <c r="V1993" i="9"/>
  <c r="AB1993" i="9"/>
  <c r="AC1993" i="9"/>
  <c r="AD1993" i="9"/>
  <c r="AE1993" i="9"/>
  <c r="R1994" i="9"/>
  <c r="S1994" i="9" s="1"/>
  <c r="V1994" i="9"/>
  <c r="AB1994" i="9"/>
  <c r="AC1994" i="9"/>
  <c r="AD1994" i="9"/>
  <c r="AE1994" i="9"/>
  <c r="R1995" i="9"/>
  <c r="S1995" i="9" s="1"/>
  <c r="V1995" i="9"/>
  <c r="AB1995" i="9"/>
  <c r="AC1995" i="9"/>
  <c r="AD1995" i="9"/>
  <c r="AE1995" i="9"/>
  <c r="V1996" i="9"/>
  <c r="AB1996" i="9"/>
  <c r="AC1996" i="9"/>
  <c r="AD1996" i="9"/>
  <c r="AE1996" i="9"/>
  <c r="R1997" i="9"/>
  <c r="S1997" i="9" s="1"/>
  <c r="V1997" i="9"/>
  <c r="AB1997" i="9"/>
  <c r="AC1997" i="9"/>
  <c r="AD1997" i="9"/>
  <c r="AE1997" i="9"/>
  <c r="R1998" i="9"/>
  <c r="S1998" i="9" s="1"/>
  <c r="V1998" i="9"/>
  <c r="AB1998" i="9"/>
  <c r="AC1998" i="9"/>
  <c r="AD1998" i="9"/>
  <c r="AE1998" i="9"/>
  <c r="R1999" i="9"/>
  <c r="S1999" i="9" s="1"/>
  <c r="V1999" i="9"/>
  <c r="AB1999" i="9"/>
  <c r="AC1999" i="9"/>
  <c r="AD1999" i="9"/>
  <c r="AE1999" i="9"/>
  <c r="R2000" i="9"/>
  <c r="S2000" i="9" s="1"/>
  <c r="V2000" i="9"/>
  <c r="AB2000" i="9"/>
  <c r="AC2000" i="9"/>
  <c r="AD2000" i="9"/>
  <c r="AE2000" i="9"/>
  <c r="R2001" i="9"/>
  <c r="S2001" i="9" s="1"/>
  <c r="V2001" i="9"/>
  <c r="AB2001" i="9"/>
  <c r="AC2001" i="9"/>
  <c r="AD2001" i="9"/>
  <c r="AE2001" i="9"/>
  <c r="R2002" i="9"/>
  <c r="S2002" i="9" s="1"/>
  <c r="V2002" i="9"/>
  <c r="AB2002" i="9"/>
  <c r="AC2002" i="9"/>
  <c r="AD2002" i="9"/>
  <c r="AE2002" i="9"/>
  <c r="R2003" i="9"/>
  <c r="S2003" i="9" s="1"/>
  <c r="V2003" i="9"/>
  <c r="AB2003" i="9"/>
  <c r="AC2003" i="9"/>
  <c r="AD2003" i="9"/>
  <c r="AE2003" i="9"/>
  <c r="R2004" i="9"/>
  <c r="S2004" i="9" s="1"/>
  <c r="V2004" i="9"/>
  <c r="AB2004" i="9"/>
  <c r="AC2004" i="9"/>
  <c r="AD2004" i="9"/>
  <c r="AE2004" i="9"/>
  <c r="R2005" i="9"/>
  <c r="S2005" i="9" s="1"/>
  <c r="V2005" i="9"/>
  <c r="AB2005" i="9"/>
  <c r="AC2005" i="9"/>
  <c r="AD2005" i="9"/>
  <c r="AE2005" i="9"/>
  <c r="R2006" i="9"/>
  <c r="S2006" i="9" s="1"/>
  <c r="V2006" i="9"/>
  <c r="AB2006" i="9"/>
  <c r="AC2006" i="9"/>
  <c r="AD2006" i="9"/>
  <c r="AE2006" i="9"/>
  <c r="R2007" i="9"/>
  <c r="S2007" i="9" s="1"/>
  <c r="V2007" i="9"/>
  <c r="AB2007" i="9"/>
  <c r="AC2007" i="9"/>
  <c r="AD2007" i="9"/>
  <c r="AE2007" i="9"/>
  <c r="R2008" i="9"/>
  <c r="S2008" i="9" s="1"/>
  <c r="V2008" i="9"/>
  <c r="AB2008" i="9"/>
  <c r="AC2008" i="9"/>
  <c r="AD2008" i="9"/>
  <c r="AE2008" i="9"/>
  <c r="R2009" i="9"/>
  <c r="S2009" i="9" s="1"/>
  <c r="V2009" i="9"/>
  <c r="AB2009" i="9"/>
  <c r="AC2009" i="9"/>
  <c r="AD2009" i="9"/>
  <c r="AE2009" i="9"/>
  <c r="R2010" i="9"/>
  <c r="S2010" i="9" s="1"/>
  <c r="V2010" i="9"/>
  <c r="AB2010" i="9"/>
  <c r="AC2010" i="9"/>
  <c r="AD2010" i="9"/>
  <c r="AE2010" i="9"/>
  <c r="R2011" i="9"/>
  <c r="S2011" i="9" s="1"/>
  <c r="V2011" i="9"/>
  <c r="AB2011" i="9"/>
  <c r="AC2011" i="9"/>
  <c r="AD2011" i="9"/>
  <c r="AE2011" i="9"/>
  <c r="R2012" i="9"/>
  <c r="S2012" i="9" s="1"/>
  <c r="V2012" i="9"/>
  <c r="AB2012" i="9"/>
  <c r="AC2012" i="9"/>
  <c r="AD2012" i="9"/>
  <c r="AE2012" i="9"/>
  <c r="R2013" i="9"/>
  <c r="S2013" i="9" s="1"/>
  <c r="V2013" i="9"/>
  <c r="AB2013" i="9"/>
  <c r="AC2013" i="9"/>
  <c r="AD2013" i="9"/>
  <c r="AE2013" i="9"/>
  <c r="R2014" i="9"/>
  <c r="S2014" i="9" s="1"/>
  <c r="V2014" i="9"/>
  <c r="AB2014" i="9"/>
  <c r="AC2014" i="9"/>
  <c r="AD2014" i="9"/>
  <c r="AE2014" i="9"/>
  <c r="R2015" i="9"/>
  <c r="S2015" i="9" s="1"/>
  <c r="V2015" i="9"/>
  <c r="AB2015" i="9"/>
  <c r="AC2015" i="9"/>
  <c r="AD2015" i="9"/>
  <c r="AE2015" i="9"/>
  <c r="R2016" i="9"/>
  <c r="S2016" i="9" s="1"/>
  <c r="V2016" i="9"/>
  <c r="AB2016" i="9"/>
  <c r="AC2016" i="9"/>
  <c r="AD2016" i="9"/>
  <c r="AE2016" i="9"/>
  <c r="O1947" i="9"/>
  <c r="N1947" i="9" s="1"/>
  <c r="O1948" i="9"/>
  <c r="N1948" i="9" s="1"/>
  <c r="O1949" i="9"/>
  <c r="N1949" i="9" s="1"/>
  <c r="O1950" i="9"/>
  <c r="N1950" i="9" s="1"/>
  <c r="O1951" i="9"/>
  <c r="N1951" i="9" s="1"/>
  <c r="O1952" i="9"/>
  <c r="N1952" i="9" s="1"/>
  <c r="O1953" i="9"/>
  <c r="N1953" i="9" s="1"/>
  <c r="O1954" i="9"/>
  <c r="N1954" i="9" s="1"/>
  <c r="O1955" i="9"/>
  <c r="N1955" i="9" s="1"/>
  <c r="O1956" i="9"/>
  <c r="N1956" i="9" s="1"/>
  <c r="O1957" i="9"/>
  <c r="N1957" i="9" s="1"/>
  <c r="O1958" i="9"/>
  <c r="N1958" i="9" s="1"/>
  <c r="O1959" i="9"/>
  <c r="N1959" i="9" s="1"/>
  <c r="O1960" i="9"/>
  <c r="N1960" i="9" s="1"/>
  <c r="O1961" i="9"/>
  <c r="N1961" i="9" s="1"/>
  <c r="O1962" i="9"/>
  <c r="N1962" i="9" s="1"/>
  <c r="O1963" i="9"/>
  <c r="N1963" i="9" s="1"/>
  <c r="N1964" i="9"/>
  <c r="O1964" i="9"/>
  <c r="R1964" i="9" s="1"/>
  <c r="S1964" i="9" s="1"/>
  <c r="O1965" i="9"/>
  <c r="N1965" i="9" s="1"/>
  <c r="O1966" i="9"/>
  <c r="N1966" i="9" s="1"/>
  <c r="O1967" i="9"/>
  <c r="N1967" i="9" s="1"/>
  <c r="O1968" i="9"/>
  <c r="N1968" i="9" s="1"/>
  <c r="O1969" i="9"/>
  <c r="N1969" i="9" s="1"/>
  <c r="O1970" i="9"/>
  <c r="N1970" i="9" s="1"/>
  <c r="O1971" i="9"/>
  <c r="N1971" i="9" s="1"/>
  <c r="O1972" i="9"/>
  <c r="N1972" i="9" s="1"/>
  <c r="O1973" i="9"/>
  <c r="N1973" i="9" s="1"/>
  <c r="O1974" i="9"/>
  <c r="N1974" i="9" s="1"/>
  <c r="O1975" i="9"/>
  <c r="N1975" i="9" s="1"/>
  <c r="O1976" i="9"/>
  <c r="N1976" i="9" s="1"/>
  <c r="O1977" i="9"/>
  <c r="N1977" i="9" s="1"/>
  <c r="O1978" i="9"/>
  <c r="N1978" i="9" s="1"/>
  <c r="O1979" i="9"/>
  <c r="N1979" i="9" s="1"/>
  <c r="O1980" i="9"/>
  <c r="N1980" i="9" s="1"/>
  <c r="O1981" i="9"/>
  <c r="N1981" i="9" s="1"/>
  <c r="O1982" i="9"/>
  <c r="N1982" i="9" s="1"/>
  <c r="O1983" i="9"/>
  <c r="N1983" i="9" s="1"/>
  <c r="O1984" i="9"/>
  <c r="N1984" i="9" s="1"/>
  <c r="O1985" i="9"/>
  <c r="N1985" i="9" s="1"/>
  <c r="O1986" i="9"/>
  <c r="N1986" i="9" s="1"/>
  <c r="O1987" i="9"/>
  <c r="N1987" i="9" s="1"/>
  <c r="O1988" i="9"/>
  <c r="N1988" i="9" s="1"/>
  <c r="O1989" i="9"/>
  <c r="N1989" i="9" s="1"/>
  <c r="O1990" i="9"/>
  <c r="N1990" i="9" s="1"/>
  <c r="O1991" i="9"/>
  <c r="N1991" i="9" s="1"/>
  <c r="O1992" i="9"/>
  <c r="N1992" i="9" s="1"/>
  <c r="O1993" i="9"/>
  <c r="N1993" i="9" s="1"/>
  <c r="O1994" i="9"/>
  <c r="N1994" i="9" s="1"/>
  <c r="O1995" i="9"/>
  <c r="N1995" i="9" s="1"/>
  <c r="N1996" i="9"/>
  <c r="O1996" i="9"/>
  <c r="R1996" i="9" s="1"/>
  <c r="S1996" i="9" s="1"/>
  <c r="N1997" i="9"/>
  <c r="O1997" i="9"/>
  <c r="N1998" i="9"/>
  <c r="O1998" i="9"/>
  <c r="N1999" i="9"/>
  <c r="O1999" i="9"/>
  <c r="N2000" i="9"/>
  <c r="O2000" i="9"/>
  <c r="N2001" i="9"/>
  <c r="O2001" i="9"/>
  <c r="N2002" i="9"/>
  <c r="O2002" i="9"/>
  <c r="N2003" i="9"/>
  <c r="O2003" i="9"/>
  <c r="N2004" i="9"/>
  <c r="O2004" i="9"/>
  <c r="N2005" i="9"/>
  <c r="O2005" i="9"/>
  <c r="N2006" i="9"/>
  <c r="O2006" i="9"/>
  <c r="N2007" i="9"/>
  <c r="O2007" i="9"/>
  <c r="N2008" i="9"/>
  <c r="O2008" i="9"/>
  <c r="N2009" i="9"/>
  <c r="O2009" i="9"/>
  <c r="N2010" i="9"/>
  <c r="O2010" i="9"/>
  <c r="N2011" i="9"/>
  <c r="O2011" i="9"/>
  <c r="N2012" i="9"/>
  <c r="O2012" i="9"/>
  <c r="N2013" i="9"/>
  <c r="O2013" i="9"/>
  <c r="N2014" i="9"/>
  <c r="O2014" i="9"/>
  <c r="N2015" i="9"/>
  <c r="O2015" i="9"/>
  <c r="N2016" i="9"/>
  <c r="O2016" i="9"/>
  <c r="A1947" i="9"/>
  <c r="A1948" i="9"/>
  <c r="A1949" i="9"/>
  <c r="A1950" i="9"/>
  <c r="A1951" i="9"/>
  <c r="A1952" i="9"/>
  <c r="A1953" i="9"/>
  <c r="A1954" i="9"/>
  <c r="A1955" i="9"/>
  <c r="A1956" i="9"/>
  <c r="A1957" i="9"/>
  <c r="A1958" i="9"/>
  <c r="A1959" i="9"/>
  <c r="A1960" i="9"/>
  <c r="A1961" i="9"/>
  <c r="A1962" i="9"/>
  <c r="A1963" i="9"/>
  <c r="A1964" i="9"/>
  <c r="A1965" i="9"/>
  <c r="A1966" i="9"/>
  <c r="A1967" i="9"/>
  <c r="A1968" i="9"/>
  <c r="A1969" i="9"/>
  <c r="A1970" i="9"/>
  <c r="A1971" i="9"/>
  <c r="A1972" i="9"/>
  <c r="A1973" i="9"/>
  <c r="A1974" i="9"/>
  <c r="A1975" i="9"/>
  <c r="A1976" i="9"/>
  <c r="A1977" i="9"/>
  <c r="A1978" i="9"/>
  <c r="A1979" i="9"/>
  <c r="A1980" i="9"/>
  <c r="A1981" i="9"/>
  <c r="A1982" i="9"/>
  <c r="A1983" i="9"/>
  <c r="A1984" i="9"/>
  <c r="A1985" i="9"/>
  <c r="A1986" i="9"/>
  <c r="A1987" i="9"/>
  <c r="A1988" i="9"/>
  <c r="A1989" i="9"/>
  <c r="A1990" i="9"/>
  <c r="A1991" i="9"/>
  <c r="A1992" i="9"/>
  <c r="A1993" i="9"/>
  <c r="A1994" i="9"/>
  <c r="A1995" i="9"/>
  <c r="A1996" i="9"/>
  <c r="A1997" i="9"/>
  <c r="A1998" i="9"/>
  <c r="A1999" i="9"/>
  <c r="A2000" i="9"/>
  <c r="A2001" i="9"/>
  <c r="A2002" i="9"/>
  <c r="A2003" i="9"/>
  <c r="A2004" i="9"/>
  <c r="A2005" i="9"/>
  <c r="A2006" i="9"/>
  <c r="A2007" i="9"/>
  <c r="A2008" i="9"/>
  <c r="A2009" i="9"/>
  <c r="A2010" i="9"/>
  <c r="A2011" i="9"/>
  <c r="A2012" i="9"/>
  <c r="A2013" i="9"/>
  <c r="A2014" i="9"/>
  <c r="A2015" i="9"/>
  <c r="A2016" i="9"/>
  <c r="A3078" i="9" l="1"/>
  <c r="A3079" i="9"/>
  <c r="A3080" i="9"/>
  <c r="A3081" i="9"/>
  <c r="A3082" i="9"/>
  <c r="A3083" i="9"/>
  <c r="A3084" i="9"/>
  <c r="A3085" i="9"/>
  <c r="A3086" i="9"/>
  <c r="A3077" i="9"/>
  <c r="A3087" i="9"/>
  <c r="A3088" i="9"/>
  <c r="A3089" i="9"/>
  <c r="A3090" i="9"/>
  <c r="A3091" i="9"/>
  <c r="A3092" i="9"/>
  <c r="A3093" i="9"/>
  <c r="A3094" i="9"/>
  <c r="A3095" i="9"/>
  <c r="A3096" i="9"/>
  <c r="A3097" i="9"/>
  <c r="A3098" i="9"/>
  <c r="A3099" i="9"/>
  <c r="A3100" i="9"/>
  <c r="A3101" i="9"/>
  <c r="A3102" i="9"/>
  <c r="A3103" i="9"/>
  <c r="A3104" i="9"/>
  <c r="A3105" i="9"/>
  <c r="A3106" i="9"/>
  <c r="A3109" i="9"/>
  <c r="A3110" i="9"/>
  <c r="A3111" i="9"/>
  <c r="A3112" i="9"/>
  <c r="A3113" i="9"/>
  <c r="A3114" i="9"/>
  <c r="A3115" i="9"/>
  <c r="A3116" i="9"/>
  <c r="A3117" i="9"/>
  <c r="A3118" i="9"/>
  <c r="A3107" i="9"/>
  <c r="A3119" i="9"/>
  <c r="A3120" i="9"/>
  <c r="A3121" i="9"/>
  <c r="A3122" i="9"/>
  <c r="A3123" i="9"/>
  <c r="A3108" i="9"/>
  <c r="A3124" i="9"/>
  <c r="A3125" i="9"/>
  <c r="A3126" i="9"/>
  <c r="A3127" i="9"/>
  <c r="A3128" i="9"/>
  <c r="A3129" i="9"/>
  <c r="A3130" i="9"/>
  <c r="A3131" i="9"/>
  <c r="A3132" i="9"/>
  <c r="A3133" i="9"/>
  <c r="A3134" i="9"/>
  <c r="A3135" i="9"/>
  <c r="A3136" i="9"/>
  <c r="A3137" i="9"/>
  <c r="A3138" i="9"/>
  <c r="A3139" i="9"/>
  <c r="A3140" i="9"/>
  <c r="A3141" i="9"/>
  <c r="A3142" i="9"/>
  <c r="A3143" i="9"/>
  <c r="A3144" i="9"/>
  <c r="A3145" i="9"/>
  <c r="A3146" i="9"/>
  <c r="A3147" i="9"/>
  <c r="A3148" i="9"/>
  <c r="A3149" i="9"/>
  <c r="A3150" i="9"/>
  <c r="A3151" i="9"/>
  <c r="A3152" i="9"/>
  <c r="A3153" i="9"/>
  <c r="A3154" i="9"/>
  <c r="A3155" i="9"/>
  <c r="A3156" i="9"/>
  <c r="A3157" i="9"/>
  <c r="A3158" i="9"/>
  <c r="A3159" i="9"/>
  <c r="A3160" i="9"/>
  <c r="A3161" i="9"/>
  <c r="A3162" i="9"/>
  <c r="A3163" i="9"/>
  <c r="A3164" i="9"/>
  <c r="A3165" i="9"/>
  <c r="A3166" i="9"/>
  <c r="A3168" i="9"/>
  <c r="A3169" i="9"/>
  <c r="A3170" i="9"/>
  <c r="A3171" i="9"/>
  <c r="A3172" i="9"/>
  <c r="A3167" i="9"/>
  <c r="A3173" i="9"/>
  <c r="A3174" i="9"/>
  <c r="A3175" i="9"/>
  <c r="A3176" i="9"/>
  <c r="A3177" i="9"/>
  <c r="A3178" i="9"/>
  <c r="A3179" i="9"/>
  <c r="A3180" i="9"/>
  <c r="A3181" i="9"/>
  <c r="A3182" i="9"/>
  <c r="A3183" i="9"/>
  <c r="A3184" i="9"/>
  <c r="A3185" i="9"/>
  <c r="A3186" i="9"/>
  <c r="A3187" i="9"/>
  <c r="A3188" i="9"/>
  <c r="A3189" i="9"/>
  <c r="A3190" i="9"/>
  <c r="A3191" i="9"/>
  <c r="A3192" i="9"/>
  <c r="A3193" i="9"/>
  <c r="A3194" i="9"/>
  <c r="A3195" i="9"/>
  <c r="A3196" i="9"/>
  <c r="A3197" i="9"/>
  <c r="A3198" i="9"/>
  <c r="A3199" i="9"/>
  <c r="A3200" i="9"/>
  <c r="A3201" i="9"/>
  <c r="A3202" i="9"/>
  <c r="A3203" i="9"/>
  <c r="A3204" i="9"/>
  <c r="A3205" i="9"/>
  <c r="A3206" i="9"/>
  <c r="A3207" i="9"/>
  <c r="A3208" i="9"/>
  <c r="A3209" i="9"/>
  <c r="A3210" i="9"/>
  <c r="A3211" i="9"/>
  <c r="A3212" i="9"/>
  <c r="A3213" i="9"/>
  <c r="A3214" i="9"/>
  <c r="A3215" i="9"/>
  <c r="A3216" i="9"/>
  <c r="A3217" i="9"/>
  <c r="A3218" i="9"/>
  <c r="A3219" i="9"/>
  <c r="A3220" i="9"/>
  <c r="A3221" i="9"/>
  <c r="A3222" i="9"/>
  <c r="A3223" i="9"/>
  <c r="A3224" i="9"/>
  <c r="A3225" i="9"/>
  <c r="A3226" i="9"/>
  <c r="A3227" i="9"/>
  <c r="A3228" i="9"/>
  <c r="A3229" i="9"/>
  <c r="A3230" i="9"/>
  <c r="A3231" i="9"/>
  <c r="A3232" i="9"/>
  <c r="A3233" i="9"/>
  <c r="A3234" i="9"/>
  <c r="A3235" i="9"/>
  <c r="A3236" i="9"/>
  <c r="A3237" i="9"/>
  <c r="A3238" i="9"/>
  <c r="A3239" i="9"/>
  <c r="A3240" i="9"/>
  <c r="A3241" i="9"/>
  <c r="A3242" i="9"/>
  <c r="A3243" i="9"/>
  <c r="A3244" i="9"/>
  <c r="A3245" i="9"/>
  <c r="A3246" i="9"/>
  <c r="A3247" i="9"/>
  <c r="A3248" i="9"/>
  <c r="A3249" i="9"/>
  <c r="A3250" i="9"/>
  <c r="A3251" i="9"/>
  <c r="A3252" i="9"/>
  <c r="A3253" i="9"/>
  <c r="A3254" i="9"/>
  <c r="A3255" i="9"/>
  <c r="A3256" i="9"/>
  <c r="R3054" i="9"/>
  <c r="S3054" i="9" s="1"/>
  <c r="V3054" i="9"/>
  <c r="AB3054" i="9"/>
  <c r="AC3054" i="9"/>
  <c r="AD3054" i="9"/>
  <c r="AE3054" i="9"/>
  <c r="R3047" i="9"/>
  <c r="S3047" i="9" s="1"/>
  <c r="V3047" i="9"/>
  <c r="AB3047" i="9"/>
  <c r="AC3047" i="9"/>
  <c r="AD3047" i="9"/>
  <c r="AE3047" i="9"/>
  <c r="R3055" i="9"/>
  <c r="S3055" i="9" s="1"/>
  <c r="V3055" i="9"/>
  <c r="AB3055" i="9"/>
  <c r="AC3055" i="9"/>
  <c r="AD3055" i="9"/>
  <c r="AE3055" i="9"/>
  <c r="R3056" i="9"/>
  <c r="S3056" i="9" s="1"/>
  <c r="V3056" i="9"/>
  <c r="AB3056" i="9"/>
  <c r="AC3056" i="9"/>
  <c r="AD3056" i="9"/>
  <c r="AE3056" i="9"/>
  <c r="R3048" i="9"/>
  <c r="S3048" i="9" s="1"/>
  <c r="V3048" i="9"/>
  <c r="AB3048" i="9"/>
  <c r="AC3048" i="9"/>
  <c r="AD3048" i="9"/>
  <c r="AE3048" i="9"/>
  <c r="R3049" i="9"/>
  <c r="S3049" i="9" s="1"/>
  <c r="V3049" i="9"/>
  <c r="AB3049" i="9"/>
  <c r="AC3049" i="9"/>
  <c r="AD3049" i="9"/>
  <c r="AE3049" i="9"/>
  <c r="R3050" i="9"/>
  <c r="S3050" i="9" s="1"/>
  <c r="V3050" i="9"/>
  <c r="AB3050" i="9"/>
  <c r="AC3050" i="9"/>
  <c r="AD3050" i="9"/>
  <c r="AE3050" i="9"/>
  <c r="R3051" i="9"/>
  <c r="S3051" i="9" s="1"/>
  <c r="V3051" i="9"/>
  <c r="AB3051" i="9"/>
  <c r="AC3051" i="9"/>
  <c r="AD3051" i="9"/>
  <c r="AE3051" i="9"/>
  <c r="R3057" i="9"/>
  <c r="S3057" i="9" s="1"/>
  <c r="V3057" i="9"/>
  <c r="AB3057" i="9"/>
  <c r="AC3057" i="9"/>
  <c r="AD3057" i="9"/>
  <c r="AE3057" i="9"/>
  <c r="R3058" i="9"/>
  <c r="S3058" i="9" s="1"/>
  <c r="V3058" i="9"/>
  <c r="AB3058" i="9"/>
  <c r="AC3058" i="9"/>
  <c r="AD3058" i="9"/>
  <c r="AE3058" i="9"/>
  <c r="R3059" i="9"/>
  <c r="S3059" i="9" s="1"/>
  <c r="V3059" i="9"/>
  <c r="AB3059" i="9"/>
  <c r="AC3059" i="9"/>
  <c r="AD3059" i="9"/>
  <c r="AE3059" i="9"/>
  <c r="R3060" i="9"/>
  <c r="S3060" i="9" s="1"/>
  <c r="V3060" i="9"/>
  <c r="AB3060" i="9"/>
  <c r="AC3060" i="9"/>
  <c r="AD3060" i="9"/>
  <c r="AE3060" i="9"/>
  <c r="R3061" i="9"/>
  <c r="S3061" i="9" s="1"/>
  <c r="V3061" i="9"/>
  <c r="AB3061" i="9"/>
  <c r="AC3061" i="9"/>
  <c r="AD3061" i="9"/>
  <c r="AE3061" i="9"/>
  <c r="V3062" i="9"/>
  <c r="AB3062" i="9"/>
  <c r="AC3062" i="9"/>
  <c r="AD3062" i="9"/>
  <c r="AE3062" i="9"/>
  <c r="R3063" i="9"/>
  <c r="S3063" i="9" s="1"/>
  <c r="V3063" i="9"/>
  <c r="AB3063" i="9"/>
  <c r="AC3063" i="9"/>
  <c r="AD3063" i="9"/>
  <c r="AE3063" i="9"/>
  <c r="R3064" i="9"/>
  <c r="S3064" i="9" s="1"/>
  <c r="V3064" i="9"/>
  <c r="AB3064" i="9"/>
  <c r="AC3064" i="9"/>
  <c r="AD3064" i="9"/>
  <c r="AE3064" i="9"/>
  <c r="R3052" i="9"/>
  <c r="S3052" i="9" s="1"/>
  <c r="V3052" i="9"/>
  <c r="AB3052" i="9"/>
  <c r="AC3052" i="9"/>
  <c r="AD3052" i="9"/>
  <c r="AE3052" i="9"/>
  <c r="R3065" i="9"/>
  <c r="S3065" i="9" s="1"/>
  <c r="V3065" i="9"/>
  <c r="AB3065" i="9"/>
  <c r="AC3065" i="9"/>
  <c r="AD3065" i="9"/>
  <c r="AE3065" i="9"/>
  <c r="R3066" i="9"/>
  <c r="S3066" i="9" s="1"/>
  <c r="V3066" i="9"/>
  <c r="AB3066" i="9"/>
  <c r="AC3066" i="9"/>
  <c r="AD3066" i="9"/>
  <c r="AE3066" i="9"/>
  <c r="R3067" i="9"/>
  <c r="S3067" i="9" s="1"/>
  <c r="V3067" i="9"/>
  <c r="AB3067" i="9"/>
  <c r="AC3067" i="9"/>
  <c r="AD3067" i="9"/>
  <c r="AE3067" i="9"/>
  <c r="R3053" i="9"/>
  <c r="S3053" i="9" s="1"/>
  <c r="V3053" i="9"/>
  <c r="AB3053" i="9"/>
  <c r="AC3053" i="9"/>
  <c r="AD3053" i="9"/>
  <c r="AE3053" i="9"/>
  <c r="R3068" i="9"/>
  <c r="S3068" i="9" s="1"/>
  <c r="V3068" i="9"/>
  <c r="AB3068" i="9"/>
  <c r="AC3068" i="9"/>
  <c r="AD3068" i="9"/>
  <c r="AE3068" i="9"/>
  <c r="R3069" i="9"/>
  <c r="S3069" i="9" s="1"/>
  <c r="V3069" i="9"/>
  <c r="AB3069" i="9"/>
  <c r="AC3069" i="9"/>
  <c r="AD3069" i="9"/>
  <c r="AE3069" i="9"/>
  <c r="R3070" i="9"/>
  <c r="S3070" i="9" s="1"/>
  <c r="V3070" i="9"/>
  <c r="AB3070" i="9"/>
  <c r="AC3070" i="9"/>
  <c r="AD3070" i="9"/>
  <c r="AE3070" i="9"/>
  <c r="R3071" i="9"/>
  <c r="S3071" i="9" s="1"/>
  <c r="V3071" i="9"/>
  <c r="AB3071" i="9"/>
  <c r="AC3071" i="9"/>
  <c r="AD3071" i="9"/>
  <c r="AE3071" i="9"/>
  <c r="R3072" i="9"/>
  <c r="S3072" i="9" s="1"/>
  <c r="V3072" i="9"/>
  <c r="AB3072" i="9"/>
  <c r="AC3072" i="9"/>
  <c r="AD3072" i="9"/>
  <c r="AE3072" i="9"/>
  <c r="R3073" i="9"/>
  <c r="S3073" i="9" s="1"/>
  <c r="V3073" i="9"/>
  <c r="AB3073" i="9"/>
  <c r="AC3073" i="9"/>
  <c r="AD3073" i="9"/>
  <c r="AE3073" i="9"/>
  <c r="R3074" i="9"/>
  <c r="S3074" i="9" s="1"/>
  <c r="V3074" i="9"/>
  <c r="AB3074" i="9"/>
  <c r="AC3074" i="9"/>
  <c r="AD3074" i="9"/>
  <c r="AE3074" i="9"/>
  <c r="R3075" i="9"/>
  <c r="S3075" i="9" s="1"/>
  <c r="V3075" i="9"/>
  <c r="AB3075" i="9"/>
  <c r="AC3075" i="9"/>
  <c r="AD3075" i="9"/>
  <c r="AE3075" i="9"/>
  <c r="R3076" i="9"/>
  <c r="S3076" i="9" s="1"/>
  <c r="V3076" i="9"/>
  <c r="AB3076" i="9"/>
  <c r="AC3076" i="9"/>
  <c r="AD3076" i="9"/>
  <c r="AE3076" i="9"/>
  <c r="R3078" i="9"/>
  <c r="S3078" i="9" s="1"/>
  <c r="V3078" i="9"/>
  <c r="AB3078" i="9"/>
  <c r="AC3078" i="9"/>
  <c r="AD3078" i="9"/>
  <c r="AE3078" i="9"/>
  <c r="R3079" i="9"/>
  <c r="S3079" i="9" s="1"/>
  <c r="V3079" i="9"/>
  <c r="AB3079" i="9"/>
  <c r="AC3079" i="9"/>
  <c r="AD3079" i="9"/>
  <c r="AE3079" i="9"/>
  <c r="R3080" i="9"/>
  <c r="S3080" i="9" s="1"/>
  <c r="V3080" i="9"/>
  <c r="AB3080" i="9"/>
  <c r="AC3080" i="9"/>
  <c r="AD3080" i="9"/>
  <c r="AE3080" i="9"/>
  <c r="R3081" i="9"/>
  <c r="S3081" i="9" s="1"/>
  <c r="V3081" i="9"/>
  <c r="AB3081" i="9"/>
  <c r="AC3081" i="9"/>
  <c r="AD3081" i="9"/>
  <c r="AE3081" i="9"/>
  <c r="V3082" i="9"/>
  <c r="AB3082" i="9"/>
  <c r="AC3082" i="9"/>
  <c r="AD3082" i="9"/>
  <c r="AE3082" i="9"/>
  <c r="R3083" i="9"/>
  <c r="S3083" i="9" s="1"/>
  <c r="V3083" i="9"/>
  <c r="AB3083" i="9"/>
  <c r="AC3083" i="9"/>
  <c r="AD3083" i="9"/>
  <c r="AE3083" i="9"/>
  <c r="R3084" i="9"/>
  <c r="S3084" i="9" s="1"/>
  <c r="V3084" i="9"/>
  <c r="AB3084" i="9"/>
  <c r="AC3084" i="9"/>
  <c r="AD3084" i="9"/>
  <c r="AE3084" i="9"/>
  <c r="R3085" i="9"/>
  <c r="S3085" i="9" s="1"/>
  <c r="V3085" i="9"/>
  <c r="AB3085" i="9"/>
  <c r="AC3085" i="9"/>
  <c r="AD3085" i="9"/>
  <c r="AE3085" i="9"/>
  <c r="R3086" i="9"/>
  <c r="S3086" i="9" s="1"/>
  <c r="V3086" i="9"/>
  <c r="AB3086" i="9"/>
  <c r="AC3086" i="9"/>
  <c r="AD3086" i="9"/>
  <c r="AE3086" i="9"/>
  <c r="R3077" i="9"/>
  <c r="S3077" i="9" s="1"/>
  <c r="V3077" i="9"/>
  <c r="AB3077" i="9"/>
  <c r="AC3077" i="9"/>
  <c r="AD3077" i="9"/>
  <c r="AE3077" i="9"/>
  <c r="R3087" i="9"/>
  <c r="S3087" i="9" s="1"/>
  <c r="V3087" i="9"/>
  <c r="AB3087" i="9"/>
  <c r="AC3087" i="9"/>
  <c r="AD3087" i="9"/>
  <c r="AE3087" i="9"/>
  <c r="R3088" i="9"/>
  <c r="S3088" i="9" s="1"/>
  <c r="V3088" i="9"/>
  <c r="AB3088" i="9"/>
  <c r="AC3088" i="9"/>
  <c r="AD3088" i="9"/>
  <c r="AE3088" i="9"/>
  <c r="R3089" i="9"/>
  <c r="S3089" i="9" s="1"/>
  <c r="V3089" i="9"/>
  <c r="AB3089" i="9"/>
  <c r="AC3089" i="9"/>
  <c r="AD3089" i="9"/>
  <c r="AE3089" i="9"/>
  <c r="R3090" i="9"/>
  <c r="S3090" i="9" s="1"/>
  <c r="V3090" i="9"/>
  <c r="AB3090" i="9"/>
  <c r="AC3090" i="9"/>
  <c r="AD3090" i="9"/>
  <c r="AE3090" i="9"/>
  <c r="R3091" i="9"/>
  <c r="S3091" i="9" s="1"/>
  <c r="V3091" i="9"/>
  <c r="AB3091" i="9"/>
  <c r="AC3091" i="9"/>
  <c r="AD3091" i="9"/>
  <c r="AE3091" i="9"/>
  <c r="R3092" i="9"/>
  <c r="S3092" i="9" s="1"/>
  <c r="V3092" i="9"/>
  <c r="AB3092" i="9"/>
  <c r="AC3092" i="9"/>
  <c r="AD3092" i="9"/>
  <c r="AE3092" i="9"/>
  <c r="R3093" i="9"/>
  <c r="S3093" i="9" s="1"/>
  <c r="V3093" i="9"/>
  <c r="AB3093" i="9"/>
  <c r="AC3093" i="9"/>
  <c r="AD3093" i="9"/>
  <c r="AE3093" i="9"/>
  <c r="R3094" i="9"/>
  <c r="S3094" i="9" s="1"/>
  <c r="V3094" i="9"/>
  <c r="AB3094" i="9"/>
  <c r="AC3094" i="9"/>
  <c r="AD3094" i="9"/>
  <c r="AE3094" i="9"/>
  <c r="R3095" i="9"/>
  <c r="S3095" i="9" s="1"/>
  <c r="V3095" i="9"/>
  <c r="AB3095" i="9"/>
  <c r="AC3095" i="9"/>
  <c r="AD3095" i="9"/>
  <c r="AE3095" i="9"/>
  <c r="R3096" i="9"/>
  <c r="S3096" i="9" s="1"/>
  <c r="V3096" i="9"/>
  <c r="AB3096" i="9"/>
  <c r="AC3096" i="9"/>
  <c r="AD3096" i="9"/>
  <c r="AE3096" i="9"/>
  <c r="R3097" i="9"/>
  <c r="S3097" i="9" s="1"/>
  <c r="V3097" i="9"/>
  <c r="AB3097" i="9"/>
  <c r="AC3097" i="9"/>
  <c r="AD3097" i="9"/>
  <c r="AE3097" i="9"/>
  <c r="R3098" i="9"/>
  <c r="S3098" i="9" s="1"/>
  <c r="V3098" i="9"/>
  <c r="AB3098" i="9"/>
  <c r="AC3098" i="9"/>
  <c r="AD3098" i="9"/>
  <c r="AE3098" i="9"/>
  <c r="R3099" i="9"/>
  <c r="S3099" i="9" s="1"/>
  <c r="V3099" i="9"/>
  <c r="AB3099" i="9"/>
  <c r="AC3099" i="9"/>
  <c r="AD3099" i="9"/>
  <c r="AE3099" i="9"/>
  <c r="R3100" i="9"/>
  <c r="S3100" i="9" s="1"/>
  <c r="V3100" i="9"/>
  <c r="AB3100" i="9"/>
  <c r="AC3100" i="9"/>
  <c r="AD3100" i="9"/>
  <c r="AE3100" i="9"/>
  <c r="R3101" i="9"/>
  <c r="S3101" i="9" s="1"/>
  <c r="V3101" i="9"/>
  <c r="AB3101" i="9"/>
  <c r="AC3101" i="9"/>
  <c r="AD3101" i="9"/>
  <c r="AE3101" i="9"/>
  <c r="R3102" i="9"/>
  <c r="S3102" i="9" s="1"/>
  <c r="V3102" i="9"/>
  <c r="AB3102" i="9"/>
  <c r="AC3102" i="9"/>
  <c r="AD3102" i="9"/>
  <c r="AE3102" i="9"/>
  <c r="R3103" i="9"/>
  <c r="S3103" i="9" s="1"/>
  <c r="V3103" i="9"/>
  <c r="AB3103" i="9"/>
  <c r="AC3103" i="9"/>
  <c r="AD3103" i="9"/>
  <c r="AE3103" i="9"/>
  <c r="R3104" i="9"/>
  <c r="S3104" i="9" s="1"/>
  <c r="V3104" i="9"/>
  <c r="AB3104" i="9"/>
  <c r="AC3104" i="9"/>
  <c r="AD3104" i="9"/>
  <c r="AE3104" i="9"/>
  <c r="R3105" i="9"/>
  <c r="S3105" i="9" s="1"/>
  <c r="V3105" i="9"/>
  <c r="AB3105" i="9"/>
  <c r="AC3105" i="9"/>
  <c r="AD3105" i="9"/>
  <c r="AE3105" i="9"/>
  <c r="R3106" i="9"/>
  <c r="S3106" i="9" s="1"/>
  <c r="V3106" i="9"/>
  <c r="AB3106" i="9"/>
  <c r="AC3106" i="9"/>
  <c r="AD3106" i="9"/>
  <c r="AE3106" i="9"/>
  <c r="R3109" i="9"/>
  <c r="S3109" i="9" s="1"/>
  <c r="V3109" i="9"/>
  <c r="AB3109" i="9"/>
  <c r="AC3109" i="9"/>
  <c r="AD3109" i="9"/>
  <c r="AE3109" i="9"/>
  <c r="R3110" i="9"/>
  <c r="S3110" i="9" s="1"/>
  <c r="V3110" i="9"/>
  <c r="AB3110" i="9"/>
  <c r="AC3110" i="9"/>
  <c r="AD3110" i="9"/>
  <c r="AE3110" i="9"/>
  <c r="R3111" i="9"/>
  <c r="S3111" i="9" s="1"/>
  <c r="V3111" i="9"/>
  <c r="AB3111" i="9"/>
  <c r="AC3111" i="9"/>
  <c r="AD3111" i="9"/>
  <c r="AE3111" i="9"/>
  <c r="R3112" i="9"/>
  <c r="S3112" i="9" s="1"/>
  <c r="V3112" i="9"/>
  <c r="AB3112" i="9"/>
  <c r="AC3112" i="9"/>
  <c r="AD3112" i="9"/>
  <c r="AE3112" i="9"/>
  <c r="R3113" i="9"/>
  <c r="S3113" i="9" s="1"/>
  <c r="V3113" i="9"/>
  <c r="AB3113" i="9"/>
  <c r="AC3113" i="9"/>
  <c r="AD3113" i="9"/>
  <c r="AE3113" i="9"/>
  <c r="R3114" i="9"/>
  <c r="S3114" i="9" s="1"/>
  <c r="V3114" i="9"/>
  <c r="AB3114" i="9"/>
  <c r="AC3114" i="9"/>
  <c r="AD3114" i="9"/>
  <c r="AE3114" i="9"/>
  <c r="R3115" i="9"/>
  <c r="S3115" i="9" s="1"/>
  <c r="V3115" i="9"/>
  <c r="AB3115" i="9"/>
  <c r="AC3115" i="9"/>
  <c r="AD3115" i="9"/>
  <c r="AE3115" i="9"/>
  <c r="R3116" i="9"/>
  <c r="S3116" i="9" s="1"/>
  <c r="V3116" i="9"/>
  <c r="AB3116" i="9"/>
  <c r="AC3116" i="9"/>
  <c r="AD3116" i="9"/>
  <c r="AE3116" i="9"/>
  <c r="R3117" i="9"/>
  <c r="S3117" i="9" s="1"/>
  <c r="V3117" i="9"/>
  <c r="AB3117" i="9"/>
  <c r="AC3117" i="9"/>
  <c r="AD3117" i="9"/>
  <c r="AE3117" i="9"/>
  <c r="R3118" i="9"/>
  <c r="S3118" i="9" s="1"/>
  <c r="V3118" i="9"/>
  <c r="AB3118" i="9"/>
  <c r="AC3118" i="9"/>
  <c r="AD3118" i="9"/>
  <c r="AE3118" i="9"/>
  <c r="R3107" i="9"/>
  <c r="S3107" i="9" s="1"/>
  <c r="V3107" i="9"/>
  <c r="AB3107" i="9"/>
  <c r="AC3107" i="9"/>
  <c r="AD3107" i="9"/>
  <c r="AE3107" i="9"/>
  <c r="R3119" i="9"/>
  <c r="S3119" i="9" s="1"/>
  <c r="V3119" i="9"/>
  <c r="AB3119" i="9"/>
  <c r="AC3119" i="9"/>
  <c r="AD3119" i="9"/>
  <c r="AE3119" i="9"/>
  <c r="R3120" i="9"/>
  <c r="S3120" i="9" s="1"/>
  <c r="V3120" i="9"/>
  <c r="AB3120" i="9"/>
  <c r="AC3120" i="9"/>
  <c r="AD3120" i="9"/>
  <c r="AE3120" i="9"/>
  <c r="V3121" i="9"/>
  <c r="AB3121" i="9"/>
  <c r="AC3121" i="9"/>
  <c r="AD3121" i="9"/>
  <c r="AE3121" i="9"/>
  <c r="R3122" i="9"/>
  <c r="S3122" i="9" s="1"/>
  <c r="V3122" i="9"/>
  <c r="AB3122" i="9"/>
  <c r="AC3122" i="9"/>
  <c r="AD3122" i="9"/>
  <c r="AE3122" i="9"/>
  <c r="R3123" i="9"/>
  <c r="S3123" i="9" s="1"/>
  <c r="V3123" i="9"/>
  <c r="AB3123" i="9"/>
  <c r="AC3123" i="9"/>
  <c r="AD3123" i="9"/>
  <c r="AE3123" i="9"/>
  <c r="R3108" i="9"/>
  <c r="S3108" i="9" s="1"/>
  <c r="V3108" i="9"/>
  <c r="AB3108" i="9"/>
  <c r="AC3108" i="9"/>
  <c r="AD3108" i="9"/>
  <c r="AE3108" i="9"/>
  <c r="R3124" i="9"/>
  <c r="S3124" i="9" s="1"/>
  <c r="V3124" i="9"/>
  <c r="AB3124" i="9"/>
  <c r="AC3124" i="9"/>
  <c r="AD3124" i="9"/>
  <c r="AE3124" i="9"/>
  <c r="R3125" i="9"/>
  <c r="S3125" i="9" s="1"/>
  <c r="V3125" i="9"/>
  <c r="AB3125" i="9"/>
  <c r="AC3125" i="9"/>
  <c r="AD3125" i="9"/>
  <c r="AE3125" i="9"/>
  <c r="R3126" i="9"/>
  <c r="S3126" i="9" s="1"/>
  <c r="V3126" i="9"/>
  <c r="AB3126" i="9"/>
  <c r="AC3126" i="9"/>
  <c r="AD3126" i="9"/>
  <c r="AE3126" i="9"/>
  <c r="R3127" i="9"/>
  <c r="S3127" i="9" s="1"/>
  <c r="V3127" i="9"/>
  <c r="AB3127" i="9"/>
  <c r="AC3127" i="9"/>
  <c r="AD3127" i="9"/>
  <c r="AE3127" i="9"/>
  <c r="R3128" i="9"/>
  <c r="S3128" i="9" s="1"/>
  <c r="V3128" i="9"/>
  <c r="AB3128" i="9"/>
  <c r="AC3128" i="9"/>
  <c r="AD3128" i="9"/>
  <c r="AE3128" i="9"/>
  <c r="R3129" i="9"/>
  <c r="S3129" i="9" s="1"/>
  <c r="V3129" i="9"/>
  <c r="AB3129" i="9"/>
  <c r="AC3129" i="9"/>
  <c r="AD3129" i="9"/>
  <c r="AE3129" i="9"/>
  <c r="R3130" i="9"/>
  <c r="S3130" i="9" s="1"/>
  <c r="V3130" i="9"/>
  <c r="AB3130" i="9"/>
  <c r="AC3130" i="9"/>
  <c r="AD3130" i="9"/>
  <c r="AE3130" i="9"/>
  <c r="R3131" i="9"/>
  <c r="S3131" i="9" s="1"/>
  <c r="V3131" i="9"/>
  <c r="AB3131" i="9"/>
  <c r="AC3131" i="9"/>
  <c r="AD3131" i="9"/>
  <c r="AE3131" i="9"/>
  <c r="R3132" i="9"/>
  <c r="S3132" i="9" s="1"/>
  <c r="V3132" i="9"/>
  <c r="AB3132" i="9"/>
  <c r="AC3132" i="9"/>
  <c r="AD3132" i="9"/>
  <c r="AE3132" i="9"/>
  <c r="R3133" i="9"/>
  <c r="S3133" i="9" s="1"/>
  <c r="V3133" i="9"/>
  <c r="AB3133" i="9"/>
  <c r="AC3133" i="9"/>
  <c r="AD3133" i="9"/>
  <c r="AE3133" i="9"/>
  <c r="R3134" i="9"/>
  <c r="S3134" i="9" s="1"/>
  <c r="V3134" i="9"/>
  <c r="AB3134" i="9"/>
  <c r="AC3134" i="9"/>
  <c r="AD3134" i="9"/>
  <c r="AE3134" i="9"/>
  <c r="R3135" i="9"/>
  <c r="S3135" i="9" s="1"/>
  <c r="V3135" i="9"/>
  <c r="AB3135" i="9"/>
  <c r="AC3135" i="9"/>
  <c r="AD3135" i="9"/>
  <c r="AE3135" i="9"/>
  <c r="R3136" i="9"/>
  <c r="S3136" i="9" s="1"/>
  <c r="V3136" i="9"/>
  <c r="AB3136" i="9"/>
  <c r="AC3136" i="9"/>
  <c r="AD3136" i="9"/>
  <c r="AE3136" i="9"/>
  <c r="R3137" i="9"/>
  <c r="S3137" i="9" s="1"/>
  <c r="V3137" i="9"/>
  <c r="AB3137" i="9"/>
  <c r="AC3137" i="9"/>
  <c r="AD3137" i="9"/>
  <c r="AE3137" i="9"/>
  <c r="R3138" i="9"/>
  <c r="S3138" i="9" s="1"/>
  <c r="V3138" i="9"/>
  <c r="AB3138" i="9"/>
  <c r="AC3138" i="9"/>
  <c r="AD3138" i="9"/>
  <c r="AE3138" i="9"/>
  <c r="R3139" i="9"/>
  <c r="S3139" i="9" s="1"/>
  <c r="V3139" i="9"/>
  <c r="AB3139" i="9"/>
  <c r="AC3139" i="9"/>
  <c r="AD3139" i="9"/>
  <c r="AE3139" i="9"/>
  <c r="R3140" i="9"/>
  <c r="S3140" i="9" s="1"/>
  <c r="V3140" i="9"/>
  <c r="AB3140" i="9"/>
  <c r="AC3140" i="9"/>
  <c r="AD3140" i="9"/>
  <c r="AE3140" i="9"/>
  <c r="R3141" i="9"/>
  <c r="S3141" i="9" s="1"/>
  <c r="V3141" i="9"/>
  <c r="AB3141" i="9"/>
  <c r="AC3141" i="9"/>
  <c r="AD3141" i="9"/>
  <c r="AE3141" i="9"/>
  <c r="R3142" i="9"/>
  <c r="S3142" i="9" s="1"/>
  <c r="V3142" i="9"/>
  <c r="AB3142" i="9"/>
  <c r="AC3142" i="9"/>
  <c r="AD3142" i="9"/>
  <c r="AE3142" i="9"/>
  <c r="R3143" i="9"/>
  <c r="S3143" i="9" s="1"/>
  <c r="V3143" i="9"/>
  <c r="AB3143" i="9"/>
  <c r="AC3143" i="9"/>
  <c r="AD3143" i="9"/>
  <c r="AE3143" i="9"/>
  <c r="R3144" i="9"/>
  <c r="S3144" i="9" s="1"/>
  <c r="V3144" i="9"/>
  <c r="AB3144" i="9"/>
  <c r="AC3144" i="9"/>
  <c r="AD3144" i="9"/>
  <c r="AE3144" i="9"/>
  <c r="R3145" i="9"/>
  <c r="S3145" i="9" s="1"/>
  <c r="V3145" i="9"/>
  <c r="AB3145" i="9"/>
  <c r="AC3145" i="9"/>
  <c r="AD3145" i="9"/>
  <c r="AE3145" i="9"/>
  <c r="R3146" i="9"/>
  <c r="S3146" i="9" s="1"/>
  <c r="V3146" i="9"/>
  <c r="AB3146" i="9"/>
  <c r="AC3146" i="9"/>
  <c r="AD3146" i="9"/>
  <c r="AE3146" i="9"/>
  <c r="R3147" i="9"/>
  <c r="S3147" i="9" s="1"/>
  <c r="V3147" i="9"/>
  <c r="AB3147" i="9"/>
  <c r="AC3147" i="9"/>
  <c r="AD3147" i="9"/>
  <c r="AE3147" i="9"/>
  <c r="R3148" i="9"/>
  <c r="S3148" i="9" s="1"/>
  <c r="V3148" i="9"/>
  <c r="AB3148" i="9"/>
  <c r="AC3148" i="9"/>
  <c r="AD3148" i="9"/>
  <c r="AE3148" i="9"/>
  <c r="R3149" i="9"/>
  <c r="S3149" i="9" s="1"/>
  <c r="V3149" i="9"/>
  <c r="AB3149" i="9"/>
  <c r="AC3149" i="9"/>
  <c r="AD3149" i="9"/>
  <c r="AE3149" i="9"/>
  <c r="R3150" i="9"/>
  <c r="S3150" i="9" s="1"/>
  <c r="V3150" i="9"/>
  <c r="AB3150" i="9"/>
  <c r="AC3150" i="9"/>
  <c r="AD3150" i="9"/>
  <c r="AE3150" i="9"/>
  <c r="R3151" i="9"/>
  <c r="S3151" i="9" s="1"/>
  <c r="V3151" i="9"/>
  <c r="AB3151" i="9"/>
  <c r="AC3151" i="9"/>
  <c r="AD3151" i="9"/>
  <c r="AE3151" i="9"/>
  <c r="R3152" i="9"/>
  <c r="S3152" i="9" s="1"/>
  <c r="V3152" i="9"/>
  <c r="AB3152" i="9"/>
  <c r="AC3152" i="9"/>
  <c r="AD3152" i="9"/>
  <c r="AE3152" i="9"/>
  <c r="R3153" i="9"/>
  <c r="S3153" i="9" s="1"/>
  <c r="V3153" i="9"/>
  <c r="AB3153" i="9"/>
  <c r="AC3153" i="9"/>
  <c r="AD3153" i="9"/>
  <c r="AE3153" i="9"/>
  <c r="R3154" i="9"/>
  <c r="S3154" i="9" s="1"/>
  <c r="V3154" i="9"/>
  <c r="AB3154" i="9"/>
  <c r="AC3154" i="9"/>
  <c r="AD3154" i="9"/>
  <c r="AE3154" i="9"/>
  <c r="R3155" i="9"/>
  <c r="S3155" i="9" s="1"/>
  <c r="V3155" i="9"/>
  <c r="AB3155" i="9"/>
  <c r="AC3155" i="9"/>
  <c r="AD3155" i="9"/>
  <c r="AE3155" i="9"/>
  <c r="R3156" i="9"/>
  <c r="S3156" i="9" s="1"/>
  <c r="V3156" i="9"/>
  <c r="AB3156" i="9"/>
  <c r="AC3156" i="9"/>
  <c r="AD3156" i="9"/>
  <c r="AE3156" i="9"/>
  <c r="R3157" i="9"/>
  <c r="S3157" i="9" s="1"/>
  <c r="V3157" i="9"/>
  <c r="AB3157" i="9"/>
  <c r="AC3157" i="9"/>
  <c r="AD3157" i="9"/>
  <c r="AE3157" i="9"/>
  <c r="R3158" i="9"/>
  <c r="S3158" i="9" s="1"/>
  <c r="V3158" i="9"/>
  <c r="AB3158" i="9"/>
  <c r="AC3158" i="9"/>
  <c r="AD3158" i="9"/>
  <c r="AE3158" i="9"/>
  <c r="R3159" i="9"/>
  <c r="S3159" i="9" s="1"/>
  <c r="V3159" i="9"/>
  <c r="AB3159" i="9"/>
  <c r="AC3159" i="9"/>
  <c r="AD3159" i="9"/>
  <c r="AE3159" i="9"/>
  <c r="R3160" i="9"/>
  <c r="S3160" i="9" s="1"/>
  <c r="V3160" i="9"/>
  <c r="AB3160" i="9"/>
  <c r="AC3160" i="9"/>
  <c r="AD3160" i="9"/>
  <c r="AE3160" i="9"/>
  <c r="R3161" i="9"/>
  <c r="S3161" i="9" s="1"/>
  <c r="V3161" i="9"/>
  <c r="AB3161" i="9"/>
  <c r="AC3161" i="9"/>
  <c r="AD3161" i="9"/>
  <c r="AE3161" i="9"/>
  <c r="R3162" i="9"/>
  <c r="S3162" i="9" s="1"/>
  <c r="V3162" i="9"/>
  <c r="AB3162" i="9"/>
  <c r="AC3162" i="9"/>
  <c r="AD3162" i="9"/>
  <c r="AE3162" i="9"/>
  <c r="R3163" i="9"/>
  <c r="S3163" i="9" s="1"/>
  <c r="V3163" i="9"/>
  <c r="AB3163" i="9"/>
  <c r="AC3163" i="9"/>
  <c r="AD3163" i="9"/>
  <c r="AE3163" i="9"/>
  <c r="R3164" i="9"/>
  <c r="S3164" i="9" s="1"/>
  <c r="V3164" i="9"/>
  <c r="AB3164" i="9"/>
  <c r="AC3164" i="9"/>
  <c r="AD3164" i="9"/>
  <c r="AE3164" i="9"/>
  <c r="R3165" i="9"/>
  <c r="S3165" i="9" s="1"/>
  <c r="V3165" i="9"/>
  <c r="AB3165" i="9"/>
  <c r="AC3165" i="9"/>
  <c r="AD3165" i="9"/>
  <c r="AE3165" i="9"/>
  <c r="R3166" i="9"/>
  <c r="S3166" i="9" s="1"/>
  <c r="V3166" i="9"/>
  <c r="AB3166" i="9"/>
  <c r="AC3166" i="9"/>
  <c r="AD3166" i="9"/>
  <c r="AE3166" i="9"/>
  <c r="R3168" i="9"/>
  <c r="S3168" i="9" s="1"/>
  <c r="V3168" i="9"/>
  <c r="AB3168" i="9"/>
  <c r="AC3168" i="9"/>
  <c r="AD3168" i="9"/>
  <c r="AE3168" i="9"/>
  <c r="R3169" i="9"/>
  <c r="S3169" i="9" s="1"/>
  <c r="V3169" i="9"/>
  <c r="AB3169" i="9"/>
  <c r="AC3169" i="9"/>
  <c r="AD3169" i="9"/>
  <c r="AE3169" i="9"/>
  <c r="R3170" i="9"/>
  <c r="S3170" i="9" s="1"/>
  <c r="V3170" i="9"/>
  <c r="AB3170" i="9"/>
  <c r="AC3170" i="9"/>
  <c r="AD3170" i="9"/>
  <c r="AE3170" i="9"/>
  <c r="R3171" i="9"/>
  <c r="S3171" i="9" s="1"/>
  <c r="V3171" i="9"/>
  <c r="AB3171" i="9"/>
  <c r="AC3171" i="9"/>
  <c r="AD3171" i="9"/>
  <c r="AE3171" i="9"/>
  <c r="R3172" i="9"/>
  <c r="S3172" i="9" s="1"/>
  <c r="V3172" i="9"/>
  <c r="AB3172" i="9"/>
  <c r="AC3172" i="9"/>
  <c r="AD3172" i="9"/>
  <c r="AE3172" i="9"/>
  <c r="R3167" i="9"/>
  <c r="S3167" i="9" s="1"/>
  <c r="V3167" i="9"/>
  <c r="AB3167" i="9"/>
  <c r="AC3167" i="9"/>
  <c r="AD3167" i="9"/>
  <c r="AE3167" i="9"/>
  <c r="R3173" i="9"/>
  <c r="S3173" i="9" s="1"/>
  <c r="V3173" i="9"/>
  <c r="AB3173" i="9"/>
  <c r="AC3173" i="9"/>
  <c r="AD3173" i="9"/>
  <c r="AE3173" i="9"/>
  <c r="R3174" i="9"/>
  <c r="S3174" i="9" s="1"/>
  <c r="V3174" i="9"/>
  <c r="AB3174" i="9"/>
  <c r="AC3174" i="9"/>
  <c r="AD3174" i="9"/>
  <c r="AE3174" i="9"/>
  <c r="R3175" i="9"/>
  <c r="S3175" i="9" s="1"/>
  <c r="V3175" i="9"/>
  <c r="AB3175" i="9"/>
  <c r="AC3175" i="9"/>
  <c r="AD3175" i="9"/>
  <c r="AE3175" i="9"/>
  <c r="R3176" i="9"/>
  <c r="S3176" i="9" s="1"/>
  <c r="V3176" i="9"/>
  <c r="AB3176" i="9"/>
  <c r="AC3176" i="9"/>
  <c r="AD3176" i="9"/>
  <c r="AE3176" i="9"/>
  <c r="R3177" i="9"/>
  <c r="S3177" i="9" s="1"/>
  <c r="V3177" i="9"/>
  <c r="AB3177" i="9"/>
  <c r="AC3177" i="9"/>
  <c r="AD3177" i="9"/>
  <c r="AE3177" i="9"/>
  <c r="R3178" i="9"/>
  <c r="S3178" i="9" s="1"/>
  <c r="V3178" i="9"/>
  <c r="AB3178" i="9"/>
  <c r="AC3178" i="9"/>
  <c r="AD3178" i="9"/>
  <c r="AE3178" i="9"/>
  <c r="R3179" i="9"/>
  <c r="S3179" i="9" s="1"/>
  <c r="V3179" i="9"/>
  <c r="AB3179" i="9"/>
  <c r="AC3179" i="9"/>
  <c r="AD3179" i="9"/>
  <c r="AE3179" i="9"/>
  <c r="R3180" i="9"/>
  <c r="S3180" i="9" s="1"/>
  <c r="V3180" i="9"/>
  <c r="AB3180" i="9"/>
  <c r="AC3180" i="9"/>
  <c r="AD3180" i="9"/>
  <c r="AE3180" i="9"/>
  <c r="R3181" i="9"/>
  <c r="S3181" i="9" s="1"/>
  <c r="V3181" i="9"/>
  <c r="AB3181" i="9"/>
  <c r="AC3181" i="9"/>
  <c r="AD3181" i="9"/>
  <c r="AE3181" i="9"/>
  <c r="R3182" i="9"/>
  <c r="S3182" i="9" s="1"/>
  <c r="V3182" i="9"/>
  <c r="AB3182" i="9"/>
  <c r="AC3182" i="9"/>
  <c r="AD3182" i="9"/>
  <c r="AE3182" i="9"/>
  <c r="R3183" i="9"/>
  <c r="S3183" i="9" s="1"/>
  <c r="V3183" i="9"/>
  <c r="AB3183" i="9"/>
  <c r="AC3183" i="9"/>
  <c r="AD3183" i="9"/>
  <c r="AE3183" i="9"/>
  <c r="R3184" i="9"/>
  <c r="S3184" i="9" s="1"/>
  <c r="V3184" i="9"/>
  <c r="AB3184" i="9"/>
  <c r="AC3184" i="9"/>
  <c r="AD3184" i="9"/>
  <c r="AE3184" i="9"/>
  <c r="R3185" i="9"/>
  <c r="S3185" i="9" s="1"/>
  <c r="V3185" i="9"/>
  <c r="AB3185" i="9"/>
  <c r="AC3185" i="9"/>
  <c r="AD3185" i="9"/>
  <c r="AE3185" i="9"/>
  <c r="R3186" i="9"/>
  <c r="S3186" i="9" s="1"/>
  <c r="V3186" i="9"/>
  <c r="AB3186" i="9"/>
  <c r="AC3186" i="9"/>
  <c r="AD3186" i="9"/>
  <c r="AE3186" i="9"/>
  <c r="R3187" i="9"/>
  <c r="S3187" i="9" s="1"/>
  <c r="V3187" i="9"/>
  <c r="AB3187" i="9"/>
  <c r="AC3187" i="9"/>
  <c r="AD3187" i="9"/>
  <c r="AE3187" i="9"/>
  <c r="R3188" i="9"/>
  <c r="S3188" i="9" s="1"/>
  <c r="V3188" i="9"/>
  <c r="AB3188" i="9"/>
  <c r="AC3188" i="9"/>
  <c r="AD3188" i="9"/>
  <c r="AE3188" i="9"/>
  <c r="R3189" i="9"/>
  <c r="S3189" i="9" s="1"/>
  <c r="V3189" i="9"/>
  <c r="AB3189" i="9"/>
  <c r="AC3189" i="9"/>
  <c r="AD3189" i="9"/>
  <c r="AE3189" i="9"/>
  <c r="R3190" i="9"/>
  <c r="S3190" i="9" s="1"/>
  <c r="V3190" i="9"/>
  <c r="AB3190" i="9"/>
  <c r="AC3190" i="9"/>
  <c r="AD3190" i="9"/>
  <c r="AE3190" i="9"/>
  <c r="R3191" i="9"/>
  <c r="S3191" i="9" s="1"/>
  <c r="V3191" i="9"/>
  <c r="AB3191" i="9"/>
  <c r="AC3191" i="9"/>
  <c r="AD3191" i="9"/>
  <c r="AE3191" i="9"/>
  <c r="R3192" i="9"/>
  <c r="S3192" i="9" s="1"/>
  <c r="V3192" i="9"/>
  <c r="AB3192" i="9"/>
  <c r="AC3192" i="9"/>
  <c r="AD3192" i="9"/>
  <c r="AE3192" i="9"/>
  <c r="R3193" i="9"/>
  <c r="S3193" i="9" s="1"/>
  <c r="V3193" i="9"/>
  <c r="AB3193" i="9"/>
  <c r="AC3193" i="9"/>
  <c r="AD3193" i="9"/>
  <c r="AE3193" i="9"/>
  <c r="R3194" i="9"/>
  <c r="S3194" i="9" s="1"/>
  <c r="V3194" i="9"/>
  <c r="AB3194" i="9"/>
  <c r="AC3194" i="9"/>
  <c r="AD3194" i="9"/>
  <c r="AE3194" i="9"/>
  <c r="R3195" i="9"/>
  <c r="S3195" i="9" s="1"/>
  <c r="V3195" i="9"/>
  <c r="AB3195" i="9"/>
  <c r="AC3195" i="9"/>
  <c r="AD3195" i="9"/>
  <c r="AE3195" i="9"/>
  <c r="R3196" i="9"/>
  <c r="S3196" i="9" s="1"/>
  <c r="V3196" i="9"/>
  <c r="AB3196" i="9"/>
  <c r="AC3196" i="9"/>
  <c r="AD3196" i="9"/>
  <c r="AE3196" i="9"/>
  <c r="R3197" i="9"/>
  <c r="S3197" i="9" s="1"/>
  <c r="V3197" i="9"/>
  <c r="AB3197" i="9"/>
  <c r="AC3197" i="9"/>
  <c r="AD3197" i="9"/>
  <c r="AE3197" i="9"/>
  <c r="R3198" i="9"/>
  <c r="S3198" i="9" s="1"/>
  <c r="V3198" i="9"/>
  <c r="AB3198" i="9"/>
  <c r="AC3198" i="9"/>
  <c r="AD3198" i="9"/>
  <c r="AE3198" i="9"/>
  <c r="V3199" i="9"/>
  <c r="AB3199" i="9"/>
  <c r="AC3199" i="9"/>
  <c r="AD3199" i="9"/>
  <c r="AE3199" i="9"/>
  <c r="R3200" i="9"/>
  <c r="S3200" i="9" s="1"/>
  <c r="V3200" i="9"/>
  <c r="AB3200" i="9"/>
  <c r="AC3200" i="9"/>
  <c r="AD3200" i="9"/>
  <c r="AE3200" i="9"/>
  <c r="R3201" i="9"/>
  <c r="S3201" i="9" s="1"/>
  <c r="V3201" i="9"/>
  <c r="AB3201" i="9"/>
  <c r="AC3201" i="9"/>
  <c r="AD3201" i="9"/>
  <c r="AE3201" i="9"/>
  <c r="R3202" i="9"/>
  <c r="S3202" i="9" s="1"/>
  <c r="V3202" i="9"/>
  <c r="AB3202" i="9"/>
  <c r="AC3202" i="9"/>
  <c r="AD3202" i="9"/>
  <c r="AE3202" i="9"/>
  <c r="R3203" i="9"/>
  <c r="S3203" i="9" s="1"/>
  <c r="V3203" i="9"/>
  <c r="AB3203" i="9"/>
  <c r="AC3203" i="9"/>
  <c r="AD3203" i="9"/>
  <c r="AE3203" i="9"/>
  <c r="R3204" i="9"/>
  <c r="S3204" i="9" s="1"/>
  <c r="V3204" i="9"/>
  <c r="AB3204" i="9"/>
  <c r="AC3204" i="9"/>
  <c r="AD3204" i="9"/>
  <c r="AE3204" i="9"/>
  <c r="R3205" i="9"/>
  <c r="S3205" i="9" s="1"/>
  <c r="V3205" i="9"/>
  <c r="AB3205" i="9"/>
  <c r="AC3205" i="9"/>
  <c r="AD3205" i="9"/>
  <c r="AE3205" i="9"/>
  <c r="R3206" i="9"/>
  <c r="S3206" i="9" s="1"/>
  <c r="V3206" i="9"/>
  <c r="AB3206" i="9"/>
  <c r="AC3206" i="9"/>
  <c r="AD3206" i="9"/>
  <c r="AE3206" i="9"/>
  <c r="R3207" i="9"/>
  <c r="S3207" i="9" s="1"/>
  <c r="V3207" i="9"/>
  <c r="AB3207" i="9"/>
  <c r="AC3207" i="9"/>
  <c r="AD3207" i="9"/>
  <c r="AE3207" i="9"/>
  <c r="R3208" i="9"/>
  <c r="S3208" i="9" s="1"/>
  <c r="V3208" i="9"/>
  <c r="AB3208" i="9"/>
  <c r="AC3208" i="9"/>
  <c r="AD3208" i="9"/>
  <c r="AE3208" i="9"/>
  <c r="R3209" i="9"/>
  <c r="S3209" i="9" s="1"/>
  <c r="V3209" i="9"/>
  <c r="AB3209" i="9"/>
  <c r="AC3209" i="9"/>
  <c r="AD3209" i="9"/>
  <c r="AE3209" i="9"/>
  <c r="R3210" i="9"/>
  <c r="S3210" i="9" s="1"/>
  <c r="V3210" i="9"/>
  <c r="AB3210" i="9"/>
  <c r="AC3210" i="9"/>
  <c r="AD3210" i="9"/>
  <c r="AE3210" i="9"/>
  <c r="R3211" i="9"/>
  <c r="S3211" i="9" s="1"/>
  <c r="V3211" i="9"/>
  <c r="AB3211" i="9"/>
  <c r="AC3211" i="9"/>
  <c r="AD3211" i="9"/>
  <c r="AE3211" i="9"/>
  <c r="R3212" i="9"/>
  <c r="S3212" i="9" s="1"/>
  <c r="V3212" i="9"/>
  <c r="AB3212" i="9"/>
  <c r="AC3212" i="9"/>
  <c r="AD3212" i="9"/>
  <c r="AE3212" i="9"/>
  <c r="R3213" i="9"/>
  <c r="S3213" i="9" s="1"/>
  <c r="V3213" i="9"/>
  <c r="AB3213" i="9"/>
  <c r="AC3213" i="9"/>
  <c r="AD3213" i="9"/>
  <c r="AE3213" i="9"/>
  <c r="R3214" i="9"/>
  <c r="S3214" i="9" s="1"/>
  <c r="V3214" i="9"/>
  <c r="AB3214" i="9"/>
  <c r="AC3214" i="9"/>
  <c r="AD3214" i="9"/>
  <c r="AE3214" i="9"/>
  <c r="R3215" i="9"/>
  <c r="S3215" i="9" s="1"/>
  <c r="V3215" i="9"/>
  <c r="AB3215" i="9"/>
  <c r="AC3215" i="9"/>
  <c r="AD3215" i="9"/>
  <c r="AE3215" i="9"/>
  <c r="R3216" i="9"/>
  <c r="S3216" i="9" s="1"/>
  <c r="V3216" i="9"/>
  <c r="AB3216" i="9"/>
  <c r="AC3216" i="9"/>
  <c r="AD3216" i="9"/>
  <c r="AE3216" i="9"/>
  <c r="R3217" i="9"/>
  <c r="S3217" i="9" s="1"/>
  <c r="V3217" i="9"/>
  <c r="AB3217" i="9"/>
  <c r="AC3217" i="9"/>
  <c r="AD3217" i="9"/>
  <c r="AE3217" i="9"/>
  <c r="R3218" i="9"/>
  <c r="S3218" i="9" s="1"/>
  <c r="V3218" i="9"/>
  <c r="AB3218" i="9"/>
  <c r="AC3218" i="9"/>
  <c r="AD3218" i="9"/>
  <c r="AE3218" i="9"/>
  <c r="R3219" i="9"/>
  <c r="S3219" i="9" s="1"/>
  <c r="V3219" i="9"/>
  <c r="AB3219" i="9"/>
  <c r="AC3219" i="9"/>
  <c r="AD3219" i="9"/>
  <c r="AE3219" i="9"/>
  <c r="R3220" i="9"/>
  <c r="S3220" i="9" s="1"/>
  <c r="V3220" i="9"/>
  <c r="AB3220" i="9"/>
  <c r="AC3220" i="9"/>
  <c r="AD3220" i="9"/>
  <c r="AE3220" i="9"/>
  <c r="R3221" i="9"/>
  <c r="S3221" i="9" s="1"/>
  <c r="V3221" i="9"/>
  <c r="AB3221" i="9"/>
  <c r="AC3221" i="9"/>
  <c r="AD3221" i="9"/>
  <c r="AE3221" i="9"/>
  <c r="R3222" i="9"/>
  <c r="S3222" i="9" s="1"/>
  <c r="V3222" i="9"/>
  <c r="AB3222" i="9"/>
  <c r="AC3222" i="9"/>
  <c r="AD3222" i="9"/>
  <c r="AE3222" i="9"/>
  <c r="R3223" i="9"/>
  <c r="S3223" i="9" s="1"/>
  <c r="V3223" i="9"/>
  <c r="AB3223" i="9"/>
  <c r="AC3223" i="9"/>
  <c r="AD3223" i="9"/>
  <c r="AE3223" i="9"/>
  <c r="R3224" i="9"/>
  <c r="S3224" i="9" s="1"/>
  <c r="V3224" i="9"/>
  <c r="AB3224" i="9"/>
  <c r="AC3224" i="9"/>
  <c r="AD3224" i="9"/>
  <c r="AE3224" i="9"/>
  <c r="R3225" i="9"/>
  <c r="S3225" i="9" s="1"/>
  <c r="V3225" i="9"/>
  <c r="AB3225" i="9"/>
  <c r="AC3225" i="9"/>
  <c r="AD3225" i="9"/>
  <c r="AE3225" i="9"/>
  <c r="R3226" i="9"/>
  <c r="S3226" i="9" s="1"/>
  <c r="V3226" i="9"/>
  <c r="AB3226" i="9"/>
  <c r="AC3226" i="9"/>
  <c r="AD3226" i="9"/>
  <c r="AE3226" i="9"/>
  <c r="V3227" i="9"/>
  <c r="AB3227" i="9"/>
  <c r="AC3227" i="9"/>
  <c r="AD3227" i="9"/>
  <c r="AE3227" i="9"/>
  <c r="R3228" i="9"/>
  <c r="S3228" i="9" s="1"/>
  <c r="V3228" i="9"/>
  <c r="AB3228" i="9"/>
  <c r="AC3228" i="9"/>
  <c r="AD3228" i="9"/>
  <c r="AE3228" i="9"/>
  <c r="R3229" i="9"/>
  <c r="S3229" i="9" s="1"/>
  <c r="V3229" i="9"/>
  <c r="AB3229" i="9"/>
  <c r="AC3229" i="9"/>
  <c r="AD3229" i="9"/>
  <c r="AE3229" i="9"/>
  <c r="R3230" i="9"/>
  <c r="S3230" i="9" s="1"/>
  <c r="V3230" i="9"/>
  <c r="AB3230" i="9"/>
  <c r="AC3230" i="9"/>
  <c r="AD3230" i="9"/>
  <c r="AE3230" i="9"/>
  <c r="R3231" i="9"/>
  <c r="S3231" i="9" s="1"/>
  <c r="V3231" i="9"/>
  <c r="AB3231" i="9"/>
  <c r="AC3231" i="9"/>
  <c r="AD3231" i="9"/>
  <c r="AE3231" i="9"/>
  <c r="R3232" i="9"/>
  <c r="S3232" i="9" s="1"/>
  <c r="V3232" i="9"/>
  <c r="AB3232" i="9"/>
  <c r="AC3232" i="9"/>
  <c r="AD3232" i="9"/>
  <c r="AE3232" i="9"/>
  <c r="R3233" i="9"/>
  <c r="S3233" i="9" s="1"/>
  <c r="V3233" i="9"/>
  <c r="AB3233" i="9"/>
  <c r="AC3233" i="9"/>
  <c r="AD3233" i="9"/>
  <c r="AE3233" i="9"/>
  <c r="R3234" i="9"/>
  <c r="S3234" i="9" s="1"/>
  <c r="V3234" i="9"/>
  <c r="AB3234" i="9"/>
  <c r="AC3234" i="9"/>
  <c r="AD3234" i="9"/>
  <c r="AE3234" i="9"/>
  <c r="R3235" i="9"/>
  <c r="S3235" i="9" s="1"/>
  <c r="V3235" i="9"/>
  <c r="AB3235" i="9"/>
  <c r="AC3235" i="9"/>
  <c r="AD3235" i="9"/>
  <c r="AE3235" i="9"/>
  <c r="R3236" i="9"/>
  <c r="S3236" i="9" s="1"/>
  <c r="V3236" i="9"/>
  <c r="AB3236" i="9"/>
  <c r="AC3236" i="9"/>
  <c r="AD3236" i="9"/>
  <c r="AE3236" i="9"/>
  <c r="R3237" i="9"/>
  <c r="S3237" i="9" s="1"/>
  <c r="V3237" i="9"/>
  <c r="AB3237" i="9"/>
  <c r="AC3237" i="9"/>
  <c r="AD3237" i="9"/>
  <c r="AE3237" i="9"/>
  <c r="R3238" i="9"/>
  <c r="S3238" i="9" s="1"/>
  <c r="V3238" i="9"/>
  <c r="AB3238" i="9"/>
  <c r="AC3238" i="9"/>
  <c r="AD3238" i="9"/>
  <c r="AE3238" i="9"/>
  <c r="R3239" i="9"/>
  <c r="S3239" i="9" s="1"/>
  <c r="V3239" i="9"/>
  <c r="AB3239" i="9"/>
  <c r="AC3239" i="9"/>
  <c r="AD3239" i="9"/>
  <c r="AE3239" i="9"/>
  <c r="R3240" i="9"/>
  <c r="S3240" i="9" s="1"/>
  <c r="V3240" i="9"/>
  <c r="AB3240" i="9"/>
  <c r="AC3240" i="9"/>
  <c r="AD3240" i="9"/>
  <c r="AE3240" i="9"/>
  <c r="R3241" i="9"/>
  <c r="S3241" i="9" s="1"/>
  <c r="V3241" i="9"/>
  <c r="AB3241" i="9"/>
  <c r="AC3241" i="9"/>
  <c r="AD3241" i="9"/>
  <c r="AE3241" i="9"/>
  <c r="R3242" i="9"/>
  <c r="S3242" i="9" s="1"/>
  <c r="V3242" i="9"/>
  <c r="AB3242" i="9"/>
  <c r="AC3242" i="9"/>
  <c r="AD3242" i="9"/>
  <c r="AE3242" i="9"/>
  <c r="R3243" i="9"/>
  <c r="S3243" i="9" s="1"/>
  <c r="V3243" i="9"/>
  <c r="AB3243" i="9"/>
  <c r="AC3243" i="9"/>
  <c r="AD3243" i="9"/>
  <c r="AE3243" i="9"/>
  <c r="R3244" i="9"/>
  <c r="S3244" i="9" s="1"/>
  <c r="V3244" i="9"/>
  <c r="AB3244" i="9"/>
  <c r="AC3244" i="9"/>
  <c r="AD3244" i="9"/>
  <c r="AE3244" i="9"/>
  <c r="R3245" i="9"/>
  <c r="S3245" i="9" s="1"/>
  <c r="V3245" i="9"/>
  <c r="AB3245" i="9"/>
  <c r="AC3245" i="9"/>
  <c r="AD3245" i="9"/>
  <c r="AE3245" i="9"/>
  <c r="R3246" i="9"/>
  <c r="S3246" i="9" s="1"/>
  <c r="V3246" i="9"/>
  <c r="AB3246" i="9"/>
  <c r="AC3246" i="9"/>
  <c r="AD3246" i="9"/>
  <c r="AE3246" i="9"/>
  <c r="R3247" i="9"/>
  <c r="S3247" i="9" s="1"/>
  <c r="V3247" i="9"/>
  <c r="AB3247" i="9"/>
  <c r="AC3247" i="9"/>
  <c r="AD3247" i="9"/>
  <c r="AE3247" i="9"/>
  <c r="R3248" i="9"/>
  <c r="S3248" i="9" s="1"/>
  <c r="V3248" i="9"/>
  <c r="AB3248" i="9"/>
  <c r="AC3248" i="9"/>
  <c r="AD3248" i="9"/>
  <c r="AE3248" i="9"/>
  <c r="R3249" i="9"/>
  <c r="S3249" i="9" s="1"/>
  <c r="V3249" i="9"/>
  <c r="AB3249" i="9"/>
  <c r="AC3249" i="9"/>
  <c r="AD3249" i="9"/>
  <c r="AE3249" i="9"/>
  <c r="R3250" i="9"/>
  <c r="S3250" i="9" s="1"/>
  <c r="V3250" i="9"/>
  <c r="AB3250" i="9"/>
  <c r="AC3250" i="9"/>
  <c r="AD3250" i="9"/>
  <c r="AE3250" i="9"/>
  <c r="R3251" i="9"/>
  <c r="S3251" i="9" s="1"/>
  <c r="V3251" i="9"/>
  <c r="AB3251" i="9"/>
  <c r="AC3251" i="9"/>
  <c r="AD3251" i="9"/>
  <c r="AE3251" i="9"/>
  <c r="R3252" i="9"/>
  <c r="S3252" i="9" s="1"/>
  <c r="V3252" i="9"/>
  <c r="AB3252" i="9"/>
  <c r="AC3252" i="9"/>
  <c r="AD3252" i="9"/>
  <c r="AE3252" i="9"/>
  <c r="R3253" i="9"/>
  <c r="S3253" i="9" s="1"/>
  <c r="V3253" i="9"/>
  <c r="AB3253" i="9"/>
  <c r="AC3253" i="9"/>
  <c r="AD3253" i="9"/>
  <c r="AE3253" i="9"/>
  <c r="R3254" i="9"/>
  <c r="S3254" i="9" s="1"/>
  <c r="V3254" i="9"/>
  <c r="AB3254" i="9"/>
  <c r="AC3254" i="9"/>
  <c r="AD3254" i="9"/>
  <c r="AE3254" i="9"/>
  <c r="R3255" i="9"/>
  <c r="S3255" i="9" s="1"/>
  <c r="V3255" i="9"/>
  <c r="AB3255" i="9"/>
  <c r="AC3255" i="9"/>
  <c r="AD3255" i="9"/>
  <c r="AE3255" i="9"/>
  <c r="R3256" i="9"/>
  <c r="S3256" i="9" s="1"/>
  <c r="V3256" i="9"/>
  <c r="AB3256" i="9"/>
  <c r="AC3256" i="9"/>
  <c r="AD3256" i="9"/>
  <c r="AE3256" i="9"/>
  <c r="O3054" i="9"/>
  <c r="N3054" i="9" s="1"/>
  <c r="O3047" i="9"/>
  <c r="N3047" i="9" s="1"/>
  <c r="O3055" i="9"/>
  <c r="N3055" i="9" s="1"/>
  <c r="O3056" i="9"/>
  <c r="N3056" i="9" s="1"/>
  <c r="O3048" i="9"/>
  <c r="N3048" i="9" s="1"/>
  <c r="O3049" i="9"/>
  <c r="N3049" i="9" s="1"/>
  <c r="O3050" i="9"/>
  <c r="N3050" i="9" s="1"/>
  <c r="O3051" i="9"/>
  <c r="N3051" i="9" s="1"/>
  <c r="O3057" i="9"/>
  <c r="N3057" i="9" s="1"/>
  <c r="O3058" i="9"/>
  <c r="N3058" i="9" s="1"/>
  <c r="O3059" i="9"/>
  <c r="N3059" i="9" s="1"/>
  <c r="O3060" i="9"/>
  <c r="N3060" i="9" s="1"/>
  <c r="O3061" i="9"/>
  <c r="N3061" i="9" s="1"/>
  <c r="N3062" i="9"/>
  <c r="O3062" i="9"/>
  <c r="R3062" i="9" s="1"/>
  <c r="S3062" i="9" s="1"/>
  <c r="O3063" i="9"/>
  <c r="N3063" i="9" s="1"/>
  <c r="O3064" i="9"/>
  <c r="N3064" i="9" s="1"/>
  <c r="O3052" i="9"/>
  <c r="N3052" i="9" s="1"/>
  <c r="O3065" i="9"/>
  <c r="N3065" i="9" s="1"/>
  <c r="O3066" i="9"/>
  <c r="N3066" i="9" s="1"/>
  <c r="O3067" i="9"/>
  <c r="N3067" i="9" s="1"/>
  <c r="O3053" i="9"/>
  <c r="N3053" i="9" s="1"/>
  <c r="O3068" i="9"/>
  <c r="N3068" i="9" s="1"/>
  <c r="O3069" i="9"/>
  <c r="N3069" i="9" s="1"/>
  <c r="O3070" i="9"/>
  <c r="N3070" i="9" s="1"/>
  <c r="O3071" i="9"/>
  <c r="N3071" i="9" s="1"/>
  <c r="O3072" i="9"/>
  <c r="N3072" i="9" s="1"/>
  <c r="N3073" i="9"/>
  <c r="O3073" i="9"/>
  <c r="N3074" i="9"/>
  <c r="O3074" i="9"/>
  <c r="N3075" i="9"/>
  <c r="O3075" i="9"/>
  <c r="N3076" i="9"/>
  <c r="O3076" i="9"/>
  <c r="O3078" i="9"/>
  <c r="N3078" i="9" s="1"/>
  <c r="O3079" i="9"/>
  <c r="N3079" i="9" s="1"/>
  <c r="O3080" i="9"/>
  <c r="N3080" i="9" s="1"/>
  <c r="O3081" i="9"/>
  <c r="N3081" i="9" s="1"/>
  <c r="N3082" i="9"/>
  <c r="O3082" i="9"/>
  <c r="R3082" i="9" s="1"/>
  <c r="S3082" i="9" s="1"/>
  <c r="O3083" i="9"/>
  <c r="N3083" i="9" s="1"/>
  <c r="O3084" i="9"/>
  <c r="N3084" i="9" s="1"/>
  <c r="O3085" i="9"/>
  <c r="N3085" i="9" s="1"/>
  <c r="O3086" i="9"/>
  <c r="N3086" i="9" s="1"/>
  <c r="O3077" i="9"/>
  <c r="N3077" i="9" s="1"/>
  <c r="O3087" i="9"/>
  <c r="N3087" i="9" s="1"/>
  <c r="O3088" i="9"/>
  <c r="N3088" i="9" s="1"/>
  <c r="O3089" i="9"/>
  <c r="N3089" i="9" s="1"/>
  <c r="O3090" i="9"/>
  <c r="N3090" i="9" s="1"/>
  <c r="O3091" i="9"/>
  <c r="N3091" i="9" s="1"/>
  <c r="O3092" i="9"/>
  <c r="N3092" i="9" s="1"/>
  <c r="O3093" i="9"/>
  <c r="N3093" i="9" s="1"/>
  <c r="O3094" i="9"/>
  <c r="N3094" i="9" s="1"/>
  <c r="O3095" i="9"/>
  <c r="N3095" i="9" s="1"/>
  <c r="O3096" i="9"/>
  <c r="N3096" i="9" s="1"/>
  <c r="O3097" i="9"/>
  <c r="N3097" i="9" s="1"/>
  <c r="O3098" i="9"/>
  <c r="N3098" i="9" s="1"/>
  <c r="O3099" i="9"/>
  <c r="N3099" i="9" s="1"/>
  <c r="O3100" i="9"/>
  <c r="N3100" i="9" s="1"/>
  <c r="O3101" i="9"/>
  <c r="N3101" i="9" s="1"/>
  <c r="O3102" i="9"/>
  <c r="N3102" i="9" s="1"/>
  <c r="N3103" i="9"/>
  <c r="O3103" i="9"/>
  <c r="N3104" i="9"/>
  <c r="O3104" i="9"/>
  <c r="N3105" i="9"/>
  <c r="O3105" i="9"/>
  <c r="N3106" i="9"/>
  <c r="O3106" i="9"/>
  <c r="O3109" i="9"/>
  <c r="N3109" i="9" s="1"/>
  <c r="O3110" i="9"/>
  <c r="N3110" i="9" s="1"/>
  <c r="O3111" i="9"/>
  <c r="N3111" i="9" s="1"/>
  <c r="O3112" i="9"/>
  <c r="N3112" i="9" s="1"/>
  <c r="O3113" i="9"/>
  <c r="N3113" i="9" s="1"/>
  <c r="O3114" i="9"/>
  <c r="N3114" i="9" s="1"/>
  <c r="O3115" i="9"/>
  <c r="N3115" i="9" s="1"/>
  <c r="O3116" i="9"/>
  <c r="N3116" i="9" s="1"/>
  <c r="O3117" i="9"/>
  <c r="N3117" i="9" s="1"/>
  <c r="O3118" i="9"/>
  <c r="N3118" i="9" s="1"/>
  <c r="O3107" i="9"/>
  <c r="N3107" i="9" s="1"/>
  <c r="O3119" i="9"/>
  <c r="N3119" i="9" s="1"/>
  <c r="O3120" i="9"/>
  <c r="N3120" i="9" s="1"/>
  <c r="N3121" i="9"/>
  <c r="O3121" i="9"/>
  <c r="R3121" i="9" s="1"/>
  <c r="S3121" i="9" s="1"/>
  <c r="O3122" i="9"/>
  <c r="N3122" i="9" s="1"/>
  <c r="O3123" i="9"/>
  <c r="N3123" i="9" s="1"/>
  <c r="O3108" i="9"/>
  <c r="N3108" i="9" s="1"/>
  <c r="O3124" i="9"/>
  <c r="N3124" i="9" s="1"/>
  <c r="O3125" i="9"/>
  <c r="N3125" i="9" s="1"/>
  <c r="O3126" i="9"/>
  <c r="N3126" i="9" s="1"/>
  <c r="O3127" i="9"/>
  <c r="N3127" i="9" s="1"/>
  <c r="O3128" i="9"/>
  <c r="N3128" i="9" s="1"/>
  <c r="O3129" i="9"/>
  <c r="N3129" i="9" s="1"/>
  <c r="N3130" i="9"/>
  <c r="O3130" i="9"/>
  <c r="N3131" i="9"/>
  <c r="O3131" i="9"/>
  <c r="N3132" i="9"/>
  <c r="O3132" i="9"/>
  <c r="N3133" i="9"/>
  <c r="O3133" i="9"/>
  <c r="N3134" i="9"/>
  <c r="O3134" i="9"/>
  <c r="N3135" i="9"/>
  <c r="O3135" i="9"/>
  <c r="N3136" i="9"/>
  <c r="O3136" i="9"/>
  <c r="O3137" i="9"/>
  <c r="N3137" i="9" s="1"/>
  <c r="O3138" i="9"/>
  <c r="N3138" i="9" s="1"/>
  <c r="O3139" i="9"/>
  <c r="N3139" i="9" s="1"/>
  <c r="O3140" i="9"/>
  <c r="N3140" i="9" s="1"/>
  <c r="O3141" i="9"/>
  <c r="N3141" i="9" s="1"/>
  <c r="O3142" i="9"/>
  <c r="N3142" i="9" s="1"/>
  <c r="O3143" i="9"/>
  <c r="N3143" i="9" s="1"/>
  <c r="O3144" i="9"/>
  <c r="N3144" i="9" s="1"/>
  <c r="O3145" i="9"/>
  <c r="N3145" i="9" s="1"/>
  <c r="O3146" i="9"/>
  <c r="N3146" i="9" s="1"/>
  <c r="O3147" i="9"/>
  <c r="N3147" i="9" s="1"/>
  <c r="O3148" i="9"/>
  <c r="N3148" i="9" s="1"/>
  <c r="O3149" i="9"/>
  <c r="N3149" i="9" s="1"/>
  <c r="O3150" i="9"/>
  <c r="N3150" i="9" s="1"/>
  <c r="O3151" i="9"/>
  <c r="N3151" i="9" s="1"/>
  <c r="O3152" i="9"/>
  <c r="N3152" i="9" s="1"/>
  <c r="O3153" i="9"/>
  <c r="N3153" i="9" s="1"/>
  <c r="O3154" i="9"/>
  <c r="N3154" i="9" s="1"/>
  <c r="O3155" i="9"/>
  <c r="N3155" i="9" s="1"/>
  <c r="O3156" i="9"/>
  <c r="N3156" i="9" s="1"/>
  <c r="O3157" i="9"/>
  <c r="N3157" i="9" s="1"/>
  <c r="O3158" i="9"/>
  <c r="N3158" i="9" s="1"/>
  <c r="N3159" i="9"/>
  <c r="O3159" i="9"/>
  <c r="N3160" i="9"/>
  <c r="O3160" i="9"/>
  <c r="N3161" i="9"/>
  <c r="O3161" i="9"/>
  <c r="N3162" i="9"/>
  <c r="O3162" i="9"/>
  <c r="N3163" i="9"/>
  <c r="O3163" i="9"/>
  <c r="N3164" i="9"/>
  <c r="O3164" i="9"/>
  <c r="N3165" i="9"/>
  <c r="O3165" i="9"/>
  <c r="N3166" i="9"/>
  <c r="O3166" i="9"/>
  <c r="O3168" i="9"/>
  <c r="N3168" i="9" s="1"/>
  <c r="O3169" i="9"/>
  <c r="N3169" i="9" s="1"/>
  <c r="O3170" i="9"/>
  <c r="N3170" i="9" s="1"/>
  <c r="O3171" i="9"/>
  <c r="N3171" i="9" s="1"/>
  <c r="O3172" i="9"/>
  <c r="N3172" i="9" s="1"/>
  <c r="O3167" i="9"/>
  <c r="N3167" i="9" s="1"/>
  <c r="O3173" i="9"/>
  <c r="N3173" i="9" s="1"/>
  <c r="O3174" i="9"/>
  <c r="N3174" i="9" s="1"/>
  <c r="O3175" i="9"/>
  <c r="N3175" i="9" s="1"/>
  <c r="O3176" i="9"/>
  <c r="N3176" i="9" s="1"/>
  <c r="O3177" i="9"/>
  <c r="N3177" i="9" s="1"/>
  <c r="O3178" i="9"/>
  <c r="N3178" i="9" s="1"/>
  <c r="O3179" i="9"/>
  <c r="N3179" i="9" s="1"/>
  <c r="O3180" i="9"/>
  <c r="N3180" i="9" s="1"/>
  <c r="O3181" i="9"/>
  <c r="N3181" i="9" s="1"/>
  <c r="O3182" i="9"/>
  <c r="N3182" i="9" s="1"/>
  <c r="O3183" i="9"/>
  <c r="N3183" i="9" s="1"/>
  <c r="O3184" i="9"/>
  <c r="N3184" i="9" s="1"/>
  <c r="O3185" i="9"/>
  <c r="N3185" i="9" s="1"/>
  <c r="O3186" i="9"/>
  <c r="N3186" i="9" s="1"/>
  <c r="O3187" i="9"/>
  <c r="N3187" i="9" s="1"/>
  <c r="N3188" i="9"/>
  <c r="O3188" i="9"/>
  <c r="N3189" i="9"/>
  <c r="O3189" i="9"/>
  <c r="N3190" i="9"/>
  <c r="O3190" i="9"/>
  <c r="N3191" i="9"/>
  <c r="O3191" i="9"/>
  <c r="N3192" i="9"/>
  <c r="O3192" i="9"/>
  <c r="N3193" i="9"/>
  <c r="O3193" i="9"/>
  <c r="N3194" i="9"/>
  <c r="O3194" i="9"/>
  <c r="N3195" i="9"/>
  <c r="O3195" i="9"/>
  <c r="N3196" i="9"/>
  <c r="O3196" i="9"/>
  <c r="O3197" i="9"/>
  <c r="N3197" i="9" s="1"/>
  <c r="O3198" i="9"/>
  <c r="N3198" i="9" s="1"/>
  <c r="N3199" i="9"/>
  <c r="O3199" i="9"/>
  <c r="R3199" i="9" s="1"/>
  <c r="S3199" i="9" s="1"/>
  <c r="O3200" i="9"/>
  <c r="N3200" i="9" s="1"/>
  <c r="O3201" i="9"/>
  <c r="N3201" i="9" s="1"/>
  <c r="O3202" i="9"/>
  <c r="N3202" i="9" s="1"/>
  <c r="O3203" i="9"/>
  <c r="N3203" i="9" s="1"/>
  <c r="O3204" i="9"/>
  <c r="N3204" i="9" s="1"/>
  <c r="O3205" i="9"/>
  <c r="N3205" i="9" s="1"/>
  <c r="O3206" i="9"/>
  <c r="N3206" i="9" s="1"/>
  <c r="O3207" i="9"/>
  <c r="N3207" i="9" s="1"/>
  <c r="N3208" i="9"/>
  <c r="O3208" i="9"/>
  <c r="N3209" i="9"/>
  <c r="O3209" i="9"/>
  <c r="N3210" i="9"/>
  <c r="O3210" i="9"/>
  <c r="N3211" i="9"/>
  <c r="O3211" i="9"/>
  <c r="N3212" i="9"/>
  <c r="O3212" i="9"/>
  <c r="N3213" i="9"/>
  <c r="O3213" i="9"/>
  <c r="N3214" i="9"/>
  <c r="O3214" i="9"/>
  <c r="N3215" i="9"/>
  <c r="O3215" i="9"/>
  <c r="N3216" i="9"/>
  <c r="O3216" i="9"/>
  <c r="N3217" i="9"/>
  <c r="O3217" i="9"/>
  <c r="N3218" i="9"/>
  <c r="O3218" i="9"/>
  <c r="N3219" i="9"/>
  <c r="O3219" i="9"/>
  <c r="N3220" i="9"/>
  <c r="O3220" i="9"/>
  <c r="N3221" i="9"/>
  <c r="O3221" i="9"/>
  <c r="N3222" i="9"/>
  <c r="O3222" i="9"/>
  <c r="N3223" i="9"/>
  <c r="O3223" i="9"/>
  <c r="N3224" i="9"/>
  <c r="O3224" i="9"/>
  <c r="N3225" i="9"/>
  <c r="O3225" i="9"/>
  <c r="N3226" i="9"/>
  <c r="O3226" i="9"/>
  <c r="O3227" i="9"/>
  <c r="R3227" i="9" s="1"/>
  <c r="S3227" i="9" s="1"/>
  <c r="O3228" i="9"/>
  <c r="N3228" i="9" s="1"/>
  <c r="O3229" i="9"/>
  <c r="N3229" i="9" s="1"/>
  <c r="O3230" i="9"/>
  <c r="N3230" i="9" s="1"/>
  <c r="N3231" i="9"/>
  <c r="O3231" i="9"/>
  <c r="N3232" i="9"/>
  <c r="O3232" i="9"/>
  <c r="N3233" i="9"/>
  <c r="O3233" i="9"/>
  <c r="N3234" i="9"/>
  <c r="O3234" i="9"/>
  <c r="N3235" i="9"/>
  <c r="O3235" i="9"/>
  <c r="N3236" i="9"/>
  <c r="O3236" i="9"/>
  <c r="N3237" i="9"/>
  <c r="O3237" i="9"/>
  <c r="N3238" i="9"/>
  <c r="O3238" i="9"/>
  <c r="N3239" i="9"/>
  <c r="O3239" i="9"/>
  <c r="N3240" i="9"/>
  <c r="O3240" i="9"/>
  <c r="N3241" i="9"/>
  <c r="O3241" i="9"/>
  <c r="N3242" i="9"/>
  <c r="O3242" i="9"/>
  <c r="N3243" i="9"/>
  <c r="O3243" i="9"/>
  <c r="N3244" i="9"/>
  <c r="O3244" i="9"/>
  <c r="N3245" i="9"/>
  <c r="O3245" i="9"/>
  <c r="N3246" i="9"/>
  <c r="O3246" i="9"/>
  <c r="N3247" i="9"/>
  <c r="O3247" i="9"/>
  <c r="N3248" i="9"/>
  <c r="O3248" i="9"/>
  <c r="N3249" i="9"/>
  <c r="O3249" i="9"/>
  <c r="N3250" i="9"/>
  <c r="O3250" i="9"/>
  <c r="N3251" i="9"/>
  <c r="O3251" i="9"/>
  <c r="N3252" i="9"/>
  <c r="O3252" i="9"/>
  <c r="N3253" i="9"/>
  <c r="O3253" i="9"/>
  <c r="N3254" i="9"/>
  <c r="O3254" i="9"/>
  <c r="N3255" i="9"/>
  <c r="O3255" i="9"/>
  <c r="N3256" i="9"/>
  <c r="O3256" i="9"/>
  <c r="A3054" i="9"/>
  <c r="A3047" i="9"/>
  <c r="A3055" i="9"/>
  <c r="A3056" i="9"/>
  <c r="A3048" i="9"/>
  <c r="A3049" i="9"/>
  <c r="A3050" i="9"/>
  <c r="A3051" i="9"/>
  <c r="A3057" i="9"/>
  <c r="A3058" i="9"/>
  <c r="A3059" i="9"/>
  <c r="A3060" i="9"/>
  <c r="A3061" i="9"/>
  <c r="A3062" i="9"/>
  <c r="A3063" i="9"/>
  <c r="A3064" i="9"/>
  <c r="A3052" i="9"/>
  <c r="A3065" i="9"/>
  <c r="A3066" i="9"/>
  <c r="A3067" i="9"/>
  <c r="A3053" i="9"/>
  <c r="A3068" i="9"/>
  <c r="A3069" i="9"/>
  <c r="A3070" i="9"/>
  <c r="A3071" i="9"/>
  <c r="A3072" i="9"/>
  <c r="A3073" i="9"/>
  <c r="A3074" i="9"/>
  <c r="A3075" i="9"/>
  <c r="A3076" i="9"/>
  <c r="V1299" i="9"/>
  <c r="AB1299" i="9"/>
  <c r="AC1299" i="9"/>
  <c r="AD1299" i="9"/>
  <c r="AE1299" i="9"/>
  <c r="R1300" i="9"/>
  <c r="S1300" i="9" s="1"/>
  <c r="V1300" i="9"/>
  <c r="AB1300" i="9"/>
  <c r="AC1300" i="9"/>
  <c r="AD1300" i="9"/>
  <c r="AE1300" i="9"/>
  <c r="R1301" i="9"/>
  <c r="S1301" i="9" s="1"/>
  <c r="V1301" i="9"/>
  <c r="AB1301" i="9"/>
  <c r="AC1301" i="9"/>
  <c r="AD1301" i="9"/>
  <c r="AE1301" i="9"/>
  <c r="R1302" i="9"/>
  <c r="S1302" i="9" s="1"/>
  <c r="V1302" i="9"/>
  <c r="AB1302" i="9"/>
  <c r="AC1302" i="9"/>
  <c r="AD1302" i="9"/>
  <c r="AE1302" i="9"/>
  <c r="R1303" i="9"/>
  <c r="S1303" i="9" s="1"/>
  <c r="V1303" i="9"/>
  <c r="AB1303" i="9"/>
  <c r="AC1303" i="9"/>
  <c r="AD1303" i="9"/>
  <c r="AE1303" i="9"/>
  <c r="R1304" i="9"/>
  <c r="S1304" i="9" s="1"/>
  <c r="V1304" i="9"/>
  <c r="AB1304" i="9"/>
  <c r="AC1304" i="9"/>
  <c r="AD1304" i="9"/>
  <c r="AE1304" i="9"/>
  <c r="R1305" i="9"/>
  <c r="S1305" i="9" s="1"/>
  <c r="V1305" i="9"/>
  <c r="AB1305" i="9"/>
  <c r="AC1305" i="9"/>
  <c r="AD1305" i="9"/>
  <c r="AE1305" i="9"/>
  <c r="V1306" i="9"/>
  <c r="AB1306" i="9"/>
  <c r="AC1306" i="9"/>
  <c r="AD1306" i="9"/>
  <c r="AE1306" i="9"/>
  <c r="R1307" i="9"/>
  <c r="S1307" i="9" s="1"/>
  <c r="V1307" i="9"/>
  <c r="AB1307" i="9"/>
  <c r="AC1307" i="9"/>
  <c r="AD1307" i="9"/>
  <c r="AE1307" i="9"/>
  <c r="R1308" i="9"/>
  <c r="S1308" i="9" s="1"/>
  <c r="V1308" i="9"/>
  <c r="AB1308" i="9"/>
  <c r="AC1308" i="9"/>
  <c r="AD1308" i="9"/>
  <c r="AE1308" i="9"/>
  <c r="R1309" i="9"/>
  <c r="S1309" i="9" s="1"/>
  <c r="V1309" i="9"/>
  <c r="AB1309" i="9"/>
  <c r="AC1309" i="9"/>
  <c r="AD1309" i="9"/>
  <c r="AE1309" i="9"/>
  <c r="V1310" i="9"/>
  <c r="AB1310" i="9"/>
  <c r="AC1310" i="9"/>
  <c r="AD1310" i="9"/>
  <c r="AE1310" i="9"/>
  <c r="V1311" i="9"/>
  <c r="AB1311" i="9"/>
  <c r="AC1311" i="9"/>
  <c r="AD1311" i="9"/>
  <c r="AE1311" i="9"/>
  <c r="R1312" i="9"/>
  <c r="S1312" i="9" s="1"/>
  <c r="V1312" i="9"/>
  <c r="AB1312" i="9"/>
  <c r="AC1312" i="9"/>
  <c r="AD1312" i="9"/>
  <c r="AE1312" i="9"/>
  <c r="R1313" i="9"/>
  <c r="S1313" i="9" s="1"/>
  <c r="V1313" i="9"/>
  <c r="AB1313" i="9"/>
  <c r="AC1313" i="9"/>
  <c r="AD1313" i="9"/>
  <c r="AE1313" i="9"/>
  <c r="R1314" i="9"/>
  <c r="S1314" i="9" s="1"/>
  <c r="V1314" i="9"/>
  <c r="AB1314" i="9"/>
  <c r="AC1314" i="9"/>
  <c r="AD1314" i="9"/>
  <c r="AE1314" i="9"/>
  <c r="R1315" i="9"/>
  <c r="S1315" i="9" s="1"/>
  <c r="V1315" i="9"/>
  <c r="AB1315" i="9"/>
  <c r="AC1315" i="9"/>
  <c r="AD1315" i="9"/>
  <c r="AE1315" i="9"/>
  <c r="R1316" i="9"/>
  <c r="S1316" i="9" s="1"/>
  <c r="V1316" i="9"/>
  <c r="AB1316" i="9"/>
  <c r="AC1316" i="9"/>
  <c r="AD1316" i="9"/>
  <c r="AE1316" i="9"/>
  <c r="R1317" i="9"/>
  <c r="S1317" i="9" s="1"/>
  <c r="V1317" i="9"/>
  <c r="AB1317" i="9"/>
  <c r="AC1317" i="9"/>
  <c r="AD1317" i="9"/>
  <c r="AE1317" i="9"/>
  <c r="R1318" i="9"/>
  <c r="S1318" i="9" s="1"/>
  <c r="V1318" i="9"/>
  <c r="AB1318" i="9"/>
  <c r="AC1318" i="9"/>
  <c r="AD1318" i="9"/>
  <c r="AE1318" i="9"/>
  <c r="R1319" i="9"/>
  <c r="S1319" i="9" s="1"/>
  <c r="V1319" i="9"/>
  <c r="AB1319" i="9"/>
  <c r="AC1319" i="9"/>
  <c r="AD1319" i="9"/>
  <c r="AE1319" i="9"/>
  <c r="R1320" i="9"/>
  <c r="S1320" i="9" s="1"/>
  <c r="V1320" i="9"/>
  <c r="AB1320" i="9"/>
  <c r="AC1320" i="9"/>
  <c r="AD1320" i="9"/>
  <c r="AE1320" i="9"/>
  <c r="R1321" i="9"/>
  <c r="S1321" i="9" s="1"/>
  <c r="V1321" i="9"/>
  <c r="AB1321" i="9"/>
  <c r="AC1321" i="9"/>
  <c r="AD1321" i="9"/>
  <c r="AE1321" i="9"/>
  <c r="R1322" i="9"/>
  <c r="S1322" i="9" s="1"/>
  <c r="V1322" i="9"/>
  <c r="AB1322" i="9"/>
  <c r="AC1322" i="9"/>
  <c r="AD1322" i="9"/>
  <c r="AE1322" i="9"/>
  <c r="R1323" i="9"/>
  <c r="S1323" i="9" s="1"/>
  <c r="V1323" i="9"/>
  <c r="AB1323" i="9"/>
  <c r="AC1323" i="9"/>
  <c r="AD1323" i="9"/>
  <c r="AE1323" i="9"/>
  <c r="R1324" i="9"/>
  <c r="S1324" i="9" s="1"/>
  <c r="V1324" i="9"/>
  <c r="AB1324" i="9"/>
  <c r="AC1324" i="9"/>
  <c r="AD1324" i="9"/>
  <c r="AE1324" i="9"/>
  <c r="R1325" i="9"/>
  <c r="S1325" i="9" s="1"/>
  <c r="V1325" i="9"/>
  <c r="AB1325" i="9"/>
  <c r="AC1325" i="9"/>
  <c r="AD1325" i="9"/>
  <c r="AE1325" i="9"/>
  <c r="R1326" i="9"/>
  <c r="S1326" i="9" s="1"/>
  <c r="V1326" i="9"/>
  <c r="AB1326" i="9"/>
  <c r="AC1326" i="9"/>
  <c r="AD1326" i="9"/>
  <c r="AE1326" i="9"/>
  <c r="V1327" i="9"/>
  <c r="AB1327" i="9"/>
  <c r="AC1327" i="9"/>
  <c r="AD1327" i="9"/>
  <c r="AE1327" i="9"/>
  <c r="R1328" i="9"/>
  <c r="S1328" i="9" s="1"/>
  <c r="V1328" i="9"/>
  <c r="AB1328" i="9"/>
  <c r="AC1328" i="9"/>
  <c r="AD1328" i="9"/>
  <c r="AE1328" i="9"/>
  <c r="R1329" i="9"/>
  <c r="S1329" i="9" s="1"/>
  <c r="V1329" i="9"/>
  <c r="AB1329" i="9"/>
  <c r="AC1329" i="9"/>
  <c r="AD1329" i="9"/>
  <c r="AE1329" i="9"/>
  <c r="R1330" i="9"/>
  <c r="S1330" i="9" s="1"/>
  <c r="V1330" i="9"/>
  <c r="AB1330" i="9"/>
  <c r="AC1330" i="9"/>
  <c r="AD1330" i="9"/>
  <c r="AE1330" i="9"/>
  <c r="R1331" i="9"/>
  <c r="S1331" i="9" s="1"/>
  <c r="V1331" i="9"/>
  <c r="AB1331" i="9"/>
  <c r="AC1331" i="9"/>
  <c r="AD1331" i="9"/>
  <c r="AE1331" i="9"/>
  <c r="R1332" i="9"/>
  <c r="S1332" i="9" s="1"/>
  <c r="V1332" i="9"/>
  <c r="AB1332" i="9"/>
  <c r="AC1332" i="9"/>
  <c r="AD1332" i="9"/>
  <c r="AE1332" i="9"/>
  <c r="R1333" i="9"/>
  <c r="S1333" i="9" s="1"/>
  <c r="V1333" i="9"/>
  <c r="AB1333" i="9"/>
  <c r="AC1333" i="9"/>
  <c r="AD1333" i="9"/>
  <c r="AE1333" i="9"/>
  <c r="R1334" i="9"/>
  <c r="S1334" i="9" s="1"/>
  <c r="V1334" i="9"/>
  <c r="AB1334" i="9"/>
  <c r="AC1334" i="9"/>
  <c r="AD1334" i="9"/>
  <c r="AE1334" i="9"/>
  <c r="R1335" i="9"/>
  <c r="S1335" i="9" s="1"/>
  <c r="V1335" i="9"/>
  <c r="AB1335" i="9"/>
  <c r="AC1335" i="9"/>
  <c r="AD1335" i="9"/>
  <c r="AE1335" i="9"/>
  <c r="R1336" i="9"/>
  <c r="S1336" i="9" s="1"/>
  <c r="V1336" i="9"/>
  <c r="AB1336" i="9"/>
  <c r="AC1336" i="9"/>
  <c r="AD1336" i="9"/>
  <c r="AE1336" i="9"/>
  <c r="V1337" i="9"/>
  <c r="AB1337" i="9"/>
  <c r="AC1337" i="9"/>
  <c r="AD1337" i="9"/>
  <c r="AE1337" i="9"/>
  <c r="V1338" i="9"/>
  <c r="AB1338" i="9"/>
  <c r="AC1338" i="9"/>
  <c r="AD1338" i="9"/>
  <c r="AE1338" i="9"/>
  <c r="R1339" i="9"/>
  <c r="S1339" i="9" s="1"/>
  <c r="V1339" i="9"/>
  <c r="AB1339" i="9"/>
  <c r="AC1339" i="9"/>
  <c r="AD1339" i="9"/>
  <c r="AE1339" i="9"/>
  <c r="R1340" i="9"/>
  <c r="S1340" i="9" s="1"/>
  <c r="V1340" i="9"/>
  <c r="AB1340" i="9"/>
  <c r="AC1340" i="9"/>
  <c r="AD1340" i="9"/>
  <c r="AE1340" i="9"/>
  <c r="V1341" i="9"/>
  <c r="AB1341" i="9"/>
  <c r="AC1341" i="9"/>
  <c r="AD1341" i="9"/>
  <c r="AE1341" i="9"/>
  <c r="R1342" i="9"/>
  <c r="S1342" i="9" s="1"/>
  <c r="V1342" i="9"/>
  <c r="AB1342" i="9"/>
  <c r="AC1342" i="9"/>
  <c r="AD1342" i="9"/>
  <c r="AE1342" i="9"/>
  <c r="R1343" i="9"/>
  <c r="S1343" i="9" s="1"/>
  <c r="V1343" i="9"/>
  <c r="AB1343" i="9"/>
  <c r="AC1343" i="9"/>
  <c r="AD1343" i="9"/>
  <c r="AE1343" i="9"/>
  <c r="R1344" i="9"/>
  <c r="S1344" i="9" s="1"/>
  <c r="V1344" i="9"/>
  <c r="AB1344" i="9"/>
  <c r="AC1344" i="9"/>
  <c r="AD1344" i="9"/>
  <c r="AE1344" i="9"/>
  <c r="R1345" i="9"/>
  <c r="S1345" i="9" s="1"/>
  <c r="V1345" i="9"/>
  <c r="AB1345" i="9"/>
  <c r="AC1345" i="9"/>
  <c r="AD1345" i="9"/>
  <c r="AE1345" i="9"/>
  <c r="R1346" i="9"/>
  <c r="S1346" i="9" s="1"/>
  <c r="V1346" i="9"/>
  <c r="AB1346" i="9"/>
  <c r="AC1346" i="9"/>
  <c r="AD1346" i="9"/>
  <c r="AE1346" i="9"/>
  <c r="R1347" i="9"/>
  <c r="S1347" i="9" s="1"/>
  <c r="V1347" i="9"/>
  <c r="AB1347" i="9"/>
  <c r="AC1347" i="9"/>
  <c r="AD1347" i="9"/>
  <c r="AE1347" i="9"/>
  <c r="R1348" i="9"/>
  <c r="S1348" i="9" s="1"/>
  <c r="V1348" i="9"/>
  <c r="AB1348" i="9"/>
  <c r="AC1348" i="9"/>
  <c r="AD1348" i="9"/>
  <c r="AE1348" i="9"/>
  <c r="R1349" i="9"/>
  <c r="S1349" i="9" s="1"/>
  <c r="V1349" i="9"/>
  <c r="AB1349" i="9"/>
  <c r="AC1349" i="9"/>
  <c r="AD1349" i="9"/>
  <c r="AE1349" i="9"/>
  <c r="R1350" i="9"/>
  <c r="S1350" i="9" s="1"/>
  <c r="V1350" i="9"/>
  <c r="AB1350" i="9"/>
  <c r="AC1350" i="9"/>
  <c r="AD1350" i="9"/>
  <c r="AE1350" i="9"/>
  <c r="R1351" i="9"/>
  <c r="S1351" i="9" s="1"/>
  <c r="V1351" i="9"/>
  <c r="AB1351" i="9"/>
  <c r="AC1351" i="9"/>
  <c r="AD1351" i="9"/>
  <c r="AE1351" i="9"/>
  <c r="R1352" i="9"/>
  <c r="S1352" i="9" s="1"/>
  <c r="V1352" i="9"/>
  <c r="AB1352" i="9"/>
  <c r="AC1352" i="9"/>
  <c r="AD1352" i="9"/>
  <c r="AE1352" i="9"/>
  <c r="R1353" i="9"/>
  <c r="S1353" i="9" s="1"/>
  <c r="V1353" i="9"/>
  <c r="AB1353" i="9"/>
  <c r="AC1353" i="9"/>
  <c r="AD1353" i="9"/>
  <c r="AE1353" i="9"/>
  <c r="R1354" i="9"/>
  <c r="S1354" i="9" s="1"/>
  <c r="V1354" i="9"/>
  <c r="AB1354" i="9"/>
  <c r="AC1354" i="9"/>
  <c r="AD1354" i="9"/>
  <c r="AE1354" i="9"/>
  <c r="R1355" i="9"/>
  <c r="S1355" i="9" s="1"/>
  <c r="V1355" i="9"/>
  <c r="AB1355" i="9"/>
  <c r="AC1355" i="9"/>
  <c r="AD1355" i="9"/>
  <c r="AE1355" i="9"/>
  <c r="R1356" i="9"/>
  <c r="S1356" i="9" s="1"/>
  <c r="V1356" i="9"/>
  <c r="AB1356" i="9"/>
  <c r="AC1356" i="9"/>
  <c r="AD1356" i="9"/>
  <c r="AE1356" i="9"/>
  <c r="R1357" i="9"/>
  <c r="S1357" i="9" s="1"/>
  <c r="V1357" i="9"/>
  <c r="AB1357" i="9"/>
  <c r="AC1357" i="9"/>
  <c r="AD1357" i="9"/>
  <c r="AE1357" i="9"/>
  <c r="R1358" i="9"/>
  <c r="S1358" i="9" s="1"/>
  <c r="V1358" i="9"/>
  <c r="AB1358" i="9"/>
  <c r="AC1358" i="9"/>
  <c r="AD1358" i="9"/>
  <c r="AE1358" i="9"/>
  <c r="R1359" i="9"/>
  <c r="S1359" i="9" s="1"/>
  <c r="V1359" i="9"/>
  <c r="AB1359" i="9"/>
  <c r="AC1359" i="9"/>
  <c r="AD1359" i="9"/>
  <c r="AE1359" i="9"/>
  <c r="R1360" i="9"/>
  <c r="S1360" i="9" s="1"/>
  <c r="V1360" i="9"/>
  <c r="AB1360" i="9"/>
  <c r="AC1360" i="9"/>
  <c r="AD1360" i="9"/>
  <c r="AE1360" i="9"/>
  <c r="R1361" i="9"/>
  <c r="S1361" i="9" s="1"/>
  <c r="V1361" i="9"/>
  <c r="AB1361" i="9"/>
  <c r="AC1361" i="9"/>
  <c r="AD1361" i="9"/>
  <c r="AE1361" i="9"/>
  <c r="R1362" i="9"/>
  <c r="S1362" i="9" s="1"/>
  <c r="V1362" i="9"/>
  <c r="AB1362" i="9"/>
  <c r="AC1362" i="9"/>
  <c r="AD1362" i="9"/>
  <c r="AE1362" i="9"/>
  <c r="R1363" i="9"/>
  <c r="S1363" i="9" s="1"/>
  <c r="V1363" i="9"/>
  <c r="AB1363" i="9"/>
  <c r="AC1363" i="9"/>
  <c r="AD1363" i="9"/>
  <c r="AE1363" i="9"/>
  <c r="R1364" i="9"/>
  <c r="S1364" i="9" s="1"/>
  <c r="V1364" i="9"/>
  <c r="AB1364" i="9"/>
  <c r="AC1364" i="9"/>
  <c r="AD1364" i="9"/>
  <c r="AE1364" i="9"/>
  <c r="R1365" i="9"/>
  <c r="S1365" i="9" s="1"/>
  <c r="V1365" i="9"/>
  <c r="AB1365" i="9"/>
  <c r="AC1365" i="9"/>
  <c r="AD1365" i="9"/>
  <c r="AE1365" i="9"/>
  <c r="R1366" i="9"/>
  <c r="S1366" i="9" s="1"/>
  <c r="V1366" i="9"/>
  <c r="AB1366" i="9"/>
  <c r="AC1366" i="9"/>
  <c r="AD1366" i="9"/>
  <c r="AE1366" i="9"/>
  <c r="R1367" i="9"/>
  <c r="S1367" i="9" s="1"/>
  <c r="V1367" i="9"/>
  <c r="AB1367" i="9"/>
  <c r="AC1367" i="9"/>
  <c r="AD1367" i="9"/>
  <c r="AE1367" i="9"/>
  <c r="R1368" i="9"/>
  <c r="S1368" i="9" s="1"/>
  <c r="V1368" i="9"/>
  <c r="AB1368" i="9"/>
  <c r="AC1368" i="9"/>
  <c r="AD1368" i="9"/>
  <c r="AE1368" i="9"/>
  <c r="R1369" i="9"/>
  <c r="S1369" i="9" s="1"/>
  <c r="V1369" i="9"/>
  <c r="AB1369" i="9"/>
  <c r="AC1369" i="9"/>
  <c r="AD1369" i="9"/>
  <c r="AE1369" i="9"/>
  <c r="R1370" i="9"/>
  <c r="S1370" i="9" s="1"/>
  <c r="V1370" i="9"/>
  <c r="AB1370" i="9"/>
  <c r="AC1370" i="9"/>
  <c r="AD1370" i="9"/>
  <c r="AE1370" i="9"/>
  <c r="V1371" i="9"/>
  <c r="AB1371" i="9"/>
  <c r="AC1371" i="9"/>
  <c r="AD1371" i="9"/>
  <c r="AE1371" i="9"/>
  <c r="R1372" i="9"/>
  <c r="S1372" i="9" s="1"/>
  <c r="V1372" i="9"/>
  <c r="AB1372" i="9"/>
  <c r="AC1372" i="9"/>
  <c r="AD1372" i="9"/>
  <c r="AE1372" i="9"/>
  <c r="R1373" i="9"/>
  <c r="S1373" i="9" s="1"/>
  <c r="V1373" i="9"/>
  <c r="AB1373" i="9"/>
  <c r="AC1373" i="9"/>
  <c r="AD1373" i="9"/>
  <c r="AE1373" i="9"/>
  <c r="R1374" i="9"/>
  <c r="S1374" i="9" s="1"/>
  <c r="V1374" i="9"/>
  <c r="AB1374" i="9"/>
  <c r="AC1374" i="9"/>
  <c r="AD1374" i="9"/>
  <c r="AE1374" i="9"/>
  <c r="R1375" i="9"/>
  <c r="S1375" i="9" s="1"/>
  <c r="V1375" i="9"/>
  <c r="AB1375" i="9"/>
  <c r="AC1375" i="9"/>
  <c r="AD1375" i="9"/>
  <c r="AE1375" i="9"/>
  <c r="R1376" i="9"/>
  <c r="S1376" i="9" s="1"/>
  <c r="V1376" i="9"/>
  <c r="AB1376" i="9"/>
  <c r="AC1376" i="9"/>
  <c r="AD1376" i="9"/>
  <c r="AE1376" i="9"/>
  <c r="R1377" i="9"/>
  <c r="S1377" i="9" s="1"/>
  <c r="V1377" i="9"/>
  <c r="AB1377" i="9"/>
  <c r="AC1377" i="9"/>
  <c r="AD1377" i="9"/>
  <c r="AE1377" i="9"/>
  <c r="R1378" i="9"/>
  <c r="S1378" i="9" s="1"/>
  <c r="V1378" i="9"/>
  <c r="AB1378" i="9"/>
  <c r="AC1378" i="9"/>
  <c r="AD1378" i="9"/>
  <c r="AE1378" i="9"/>
  <c r="R1379" i="9"/>
  <c r="S1379" i="9" s="1"/>
  <c r="V1379" i="9"/>
  <c r="AB1379" i="9"/>
  <c r="AC1379" i="9"/>
  <c r="AD1379" i="9"/>
  <c r="AE1379" i="9"/>
  <c r="R1380" i="9"/>
  <c r="S1380" i="9" s="1"/>
  <c r="V1380" i="9"/>
  <c r="AB1380" i="9"/>
  <c r="AC1380" i="9"/>
  <c r="AD1380" i="9"/>
  <c r="AE1380" i="9"/>
  <c r="R1381" i="9"/>
  <c r="S1381" i="9" s="1"/>
  <c r="V1381" i="9"/>
  <c r="AB1381" i="9"/>
  <c r="AC1381" i="9"/>
  <c r="AD1381" i="9"/>
  <c r="AE1381" i="9"/>
  <c r="R1382" i="9"/>
  <c r="S1382" i="9" s="1"/>
  <c r="V1382" i="9"/>
  <c r="AB1382" i="9"/>
  <c r="AC1382" i="9"/>
  <c r="AD1382" i="9"/>
  <c r="AE1382" i="9"/>
  <c r="R1383" i="9"/>
  <c r="S1383" i="9" s="1"/>
  <c r="V1383" i="9"/>
  <c r="AB1383" i="9"/>
  <c r="AC1383" i="9"/>
  <c r="AD1383" i="9"/>
  <c r="AE1383" i="9"/>
  <c r="R1384" i="9"/>
  <c r="S1384" i="9" s="1"/>
  <c r="V1384" i="9"/>
  <c r="AB1384" i="9"/>
  <c r="AC1384" i="9"/>
  <c r="AD1384" i="9"/>
  <c r="AE1384" i="9"/>
  <c r="R1385" i="9"/>
  <c r="S1385" i="9" s="1"/>
  <c r="V1385" i="9"/>
  <c r="AB1385" i="9"/>
  <c r="AC1385" i="9"/>
  <c r="AD1385" i="9"/>
  <c r="AE1385" i="9"/>
  <c r="R1386" i="9"/>
  <c r="S1386" i="9" s="1"/>
  <c r="V1386" i="9"/>
  <c r="AB1386" i="9"/>
  <c r="AC1386" i="9"/>
  <c r="AD1386" i="9"/>
  <c r="AE1386" i="9"/>
  <c r="R1387" i="9"/>
  <c r="S1387" i="9" s="1"/>
  <c r="V1387" i="9"/>
  <c r="AB1387" i="9"/>
  <c r="AC1387" i="9"/>
  <c r="AD1387" i="9"/>
  <c r="AE1387" i="9"/>
  <c r="R1388" i="9"/>
  <c r="S1388" i="9" s="1"/>
  <c r="V1388" i="9"/>
  <c r="AB1388" i="9"/>
  <c r="AC1388" i="9"/>
  <c r="AD1388" i="9"/>
  <c r="AE1388" i="9"/>
  <c r="R1389" i="9"/>
  <c r="S1389" i="9" s="1"/>
  <c r="V1389" i="9"/>
  <c r="AB1389" i="9"/>
  <c r="AC1389" i="9"/>
  <c r="AD1389" i="9"/>
  <c r="AE1389" i="9"/>
  <c r="R1390" i="9"/>
  <c r="S1390" i="9" s="1"/>
  <c r="V1390" i="9"/>
  <c r="AB1390" i="9"/>
  <c r="AC1390" i="9"/>
  <c r="AD1390" i="9"/>
  <c r="AE1390" i="9"/>
  <c r="R1391" i="9"/>
  <c r="S1391" i="9" s="1"/>
  <c r="V1391" i="9"/>
  <c r="AB1391" i="9"/>
  <c r="AC1391" i="9"/>
  <c r="AD1391" i="9"/>
  <c r="AE1391" i="9"/>
  <c r="R1392" i="9"/>
  <c r="S1392" i="9" s="1"/>
  <c r="V1392" i="9"/>
  <c r="AB1392" i="9"/>
  <c r="AC1392" i="9"/>
  <c r="AD1392" i="9"/>
  <c r="AE1392" i="9"/>
  <c r="R1393" i="9"/>
  <c r="S1393" i="9" s="1"/>
  <c r="V1393" i="9"/>
  <c r="AB1393" i="9"/>
  <c r="AC1393" i="9"/>
  <c r="AD1393" i="9"/>
  <c r="AE1393" i="9"/>
  <c r="R1394" i="9"/>
  <c r="S1394" i="9" s="1"/>
  <c r="V1394" i="9"/>
  <c r="AB1394" i="9"/>
  <c r="AC1394" i="9"/>
  <c r="AD1394" i="9"/>
  <c r="AE1394" i="9"/>
  <c r="R1395" i="9"/>
  <c r="S1395" i="9" s="1"/>
  <c r="V1395" i="9"/>
  <c r="AB1395" i="9"/>
  <c r="AC1395" i="9"/>
  <c r="AD1395" i="9"/>
  <c r="AE1395" i="9"/>
  <c r="R1396" i="9"/>
  <c r="S1396" i="9" s="1"/>
  <c r="V1396" i="9"/>
  <c r="AB1396" i="9"/>
  <c r="AC1396" i="9"/>
  <c r="AD1396" i="9"/>
  <c r="AE1396" i="9"/>
  <c r="R1397" i="9"/>
  <c r="S1397" i="9" s="1"/>
  <c r="V1397" i="9"/>
  <c r="AB1397" i="9"/>
  <c r="AC1397" i="9"/>
  <c r="AD1397" i="9"/>
  <c r="AE1397" i="9"/>
  <c r="R1398" i="9"/>
  <c r="S1398" i="9" s="1"/>
  <c r="V1398" i="9"/>
  <c r="AB1398" i="9"/>
  <c r="AC1398" i="9"/>
  <c r="AD1398" i="9"/>
  <c r="AE1398" i="9"/>
  <c r="R1399" i="9"/>
  <c r="S1399" i="9" s="1"/>
  <c r="V1399" i="9"/>
  <c r="AB1399" i="9"/>
  <c r="AC1399" i="9"/>
  <c r="AD1399" i="9"/>
  <c r="AE1399" i="9"/>
  <c r="R1400" i="9"/>
  <c r="S1400" i="9" s="1"/>
  <c r="V1400" i="9"/>
  <c r="AB1400" i="9"/>
  <c r="AC1400" i="9"/>
  <c r="AD1400" i="9"/>
  <c r="AE1400" i="9"/>
  <c r="V1401" i="9"/>
  <c r="AB1401" i="9"/>
  <c r="AC1401" i="9"/>
  <c r="AD1401" i="9"/>
  <c r="AE1401" i="9"/>
  <c r="R1402" i="9"/>
  <c r="S1402" i="9" s="1"/>
  <c r="V1402" i="9"/>
  <c r="AB1402" i="9"/>
  <c r="AC1402" i="9"/>
  <c r="AD1402" i="9"/>
  <c r="AE1402" i="9"/>
  <c r="R1403" i="9"/>
  <c r="S1403" i="9" s="1"/>
  <c r="V1403" i="9"/>
  <c r="AB1403" i="9"/>
  <c r="AC1403" i="9"/>
  <c r="AD1403" i="9"/>
  <c r="AE1403" i="9"/>
  <c r="R1404" i="9"/>
  <c r="S1404" i="9" s="1"/>
  <c r="V1404" i="9"/>
  <c r="AB1404" i="9"/>
  <c r="AC1404" i="9"/>
  <c r="AD1404" i="9"/>
  <c r="AE1404" i="9"/>
  <c r="R1405" i="9"/>
  <c r="S1405" i="9" s="1"/>
  <c r="V1405" i="9"/>
  <c r="AB1405" i="9"/>
  <c r="AC1405" i="9"/>
  <c r="AD1405" i="9"/>
  <c r="AE1405" i="9"/>
  <c r="R1406" i="9"/>
  <c r="S1406" i="9" s="1"/>
  <c r="V1406" i="9"/>
  <c r="AB1406" i="9"/>
  <c r="AC1406" i="9"/>
  <c r="AD1406" i="9"/>
  <c r="AE1406" i="9"/>
  <c r="R1407" i="9"/>
  <c r="S1407" i="9" s="1"/>
  <c r="V1407" i="9"/>
  <c r="AB1407" i="9"/>
  <c r="AC1407" i="9"/>
  <c r="AD1407" i="9"/>
  <c r="AE1407" i="9"/>
  <c r="R1408" i="9"/>
  <c r="S1408" i="9" s="1"/>
  <c r="V1408" i="9"/>
  <c r="AB1408" i="9"/>
  <c r="AC1408" i="9"/>
  <c r="AD1408" i="9"/>
  <c r="AE1408" i="9"/>
  <c r="R1409" i="9"/>
  <c r="S1409" i="9" s="1"/>
  <c r="V1409" i="9"/>
  <c r="AB1409" i="9"/>
  <c r="AC1409" i="9"/>
  <c r="AD1409" i="9"/>
  <c r="AE1409" i="9"/>
  <c r="R1410" i="9"/>
  <c r="S1410" i="9" s="1"/>
  <c r="V1410" i="9"/>
  <c r="AB1410" i="9"/>
  <c r="AC1410" i="9"/>
  <c r="AD1410" i="9"/>
  <c r="AE1410" i="9"/>
  <c r="R1411" i="9"/>
  <c r="S1411" i="9" s="1"/>
  <c r="V1411" i="9"/>
  <c r="AB1411" i="9"/>
  <c r="AC1411" i="9"/>
  <c r="AD1411" i="9"/>
  <c r="AE1411" i="9"/>
  <c r="R1412" i="9"/>
  <c r="S1412" i="9" s="1"/>
  <c r="V1412" i="9"/>
  <c r="AB1412" i="9"/>
  <c r="AC1412" i="9"/>
  <c r="AD1412" i="9"/>
  <c r="AE1412" i="9"/>
  <c r="R1413" i="9"/>
  <c r="S1413" i="9" s="1"/>
  <c r="V1413" i="9"/>
  <c r="AB1413" i="9"/>
  <c r="AC1413" i="9"/>
  <c r="AD1413" i="9"/>
  <c r="AE1413" i="9"/>
  <c r="R1414" i="9"/>
  <c r="S1414" i="9" s="1"/>
  <c r="V1414" i="9"/>
  <c r="AB1414" i="9"/>
  <c r="AC1414" i="9"/>
  <c r="AD1414" i="9"/>
  <c r="AE1414" i="9"/>
  <c r="R1415" i="9"/>
  <c r="S1415" i="9" s="1"/>
  <c r="V1415" i="9"/>
  <c r="AB1415" i="9"/>
  <c r="AC1415" i="9"/>
  <c r="AD1415" i="9"/>
  <c r="AE1415" i="9"/>
  <c r="R1416" i="9"/>
  <c r="S1416" i="9" s="1"/>
  <c r="V1416" i="9"/>
  <c r="AB1416" i="9"/>
  <c r="AC1416" i="9"/>
  <c r="AD1416" i="9"/>
  <c r="AE1416" i="9"/>
  <c r="R1417" i="9"/>
  <c r="S1417" i="9" s="1"/>
  <c r="V1417" i="9"/>
  <c r="AB1417" i="9"/>
  <c r="AC1417" i="9"/>
  <c r="AD1417" i="9"/>
  <c r="AE1417" i="9"/>
  <c r="R1418" i="9"/>
  <c r="S1418" i="9" s="1"/>
  <c r="V1418" i="9"/>
  <c r="AB1418" i="9"/>
  <c r="AC1418" i="9"/>
  <c r="AD1418" i="9"/>
  <c r="AE1418" i="9"/>
  <c r="R1419" i="9"/>
  <c r="S1419" i="9" s="1"/>
  <c r="V1419" i="9"/>
  <c r="AB1419" i="9"/>
  <c r="AC1419" i="9"/>
  <c r="AD1419" i="9"/>
  <c r="AE1419" i="9"/>
  <c r="R1420" i="9"/>
  <c r="S1420" i="9" s="1"/>
  <c r="V1420" i="9"/>
  <c r="AB1420" i="9"/>
  <c r="AC1420" i="9"/>
  <c r="AD1420" i="9"/>
  <c r="AE1420" i="9"/>
  <c r="R1421" i="9"/>
  <c r="S1421" i="9" s="1"/>
  <c r="V1421" i="9"/>
  <c r="AB1421" i="9"/>
  <c r="AC1421" i="9"/>
  <c r="AD1421" i="9"/>
  <c r="AE1421" i="9"/>
  <c r="R1422" i="9"/>
  <c r="S1422" i="9" s="1"/>
  <c r="V1422" i="9"/>
  <c r="AB1422" i="9"/>
  <c r="AC1422" i="9"/>
  <c r="AD1422" i="9"/>
  <c r="AE1422" i="9"/>
  <c r="R1423" i="9"/>
  <c r="S1423" i="9" s="1"/>
  <c r="V1423" i="9"/>
  <c r="AB1423" i="9"/>
  <c r="AC1423" i="9"/>
  <c r="AD1423" i="9"/>
  <c r="AE1423" i="9"/>
  <c r="R1424" i="9"/>
  <c r="S1424" i="9" s="1"/>
  <c r="V1424" i="9"/>
  <c r="AB1424" i="9"/>
  <c r="AC1424" i="9"/>
  <c r="AD1424" i="9"/>
  <c r="AE1424" i="9"/>
  <c r="R1425" i="9"/>
  <c r="S1425" i="9" s="1"/>
  <c r="V1425" i="9"/>
  <c r="AB1425" i="9"/>
  <c r="AC1425" i="9"/>
  <c r="AD1425" i="9"/>
  <c r="AE1425" i="9"/>
  <c r="R1426" i="9"/>
  <c r="S1426" i="9" s="1"/>
  <c r="V1426" i="9"/>
  <c r="AB1426" i="9"/>
  <c r="AC1426" i="9"/>
  <c r="AD1426" i="9"/>
  <c r="AE1426" i="9"/>
  <c r="R1427" i="9"/>
  <c r="S1427" i="9" s="1"/>
  <c r="V1427" i="9"/>
  <c r="AB1427" i="9"/>
  <c r="AC1427" i="9"/>
  <c r="AD1427" i="9"/>
  <c r="AE1427" i="9"/>
  <c r="R1428" i="9"/>
  <c r="S1428" i="9" s="1"/>
  <c r="V1428" i="9"/>
  <c r="AB1428" i="9"/>
  <c r="AC1428" i="9"/>
  <c r="AD1428" i="9"/>
  <c r="AE1428" i="9"/>
  <c r="R1429" i="9"/>
  <c r="S1429" i="9" s="1"/>
  <c r="V1429" i="9"/>
  <c r="AB1429" i="9"/>
  <c r="AC1429" i="9"/>
  <c r="AD1429" i="9"/>
  <c r="AE1429" i="9"/>
  <c r="R1430" i="9"/>
  <c r="S1430" i="9" s="1"/>
  <c r="V1430" i="9"/>
  <c r="AB1430" i="9"/>
  <c r="AC1430" i="9"/>
  <c r="AD1430" i="9"/>
  <c r="AE1430" i="9"/>
  <c r="V1431" i="9"/>
  <c r="AB1431" i="9"/>
  <c r="AC1431" i="9"/>
  <c r="AD1431" i="9"/>
  <c r="AE1431" i="9"/>
  <c r="R1432" i="9"/>
  <c r="S1432" i="9" s="1"/>
  <c r="V1432" i="9"/>
  <c r="AB1432" i="9"/>
  <c r="AC1432" i="9"/>
  <c r="AD1432" i="9"/>
  <c r="AE1432" i="9"/>
  <c r="R1433" i="9"/>
  <c r="S1433" i="9" s="1"/>
  <c r="V1433" i="9"/>
  <c r="AB1433" i="9"/>
  <c r="AC1433" i="9"/>
  <c r="AD1433" i="9"/>
  <c r="AE1433" i="9"/>
  <c r="R1434" i="9"/>
  <c r="S1434" i="9" s="1"/>
  <c r="V1434" i="9"/>
  <c r="AB1434" i="9"/>
  <c r="AC1434" i="9"/>
  <c r="AD1434" i="9"/>
  <c r="AE1434" i="9"/>
  <c r="R1435" i="9"/>
  <c r="S1435" i="9" s="1"/>
  <c r="V1435" i="9"/>
  <c r="AB1435" i="9"/>
  <c r="AC1435" i="9"/>
  <c r="AD1435" i="9"/>
  <c r="AE1435" i="9"/>
  <c r="V1436" i="9"/>
  <c r="AB1436" i="9"/>
  <c r="AC1436" i="9"/>
  <c r="AD1436" i="9"/>
  <c r="AE1436" i="9"/>
  <c r="R1437" i="9"/>
  <c r="S1437" i="9" s="1"/>
  <c r="V1437" i="9"/>
  <c r="AB1437" i="9"/>
  <c r="AC1437" i="9"/>
  <c r="AD1437" i="9"/>
  <c r="AE1437" i="9"/>
  <c r="R1438" i="9"/>
  <c r="S1438" i="9" s="1"/>
  <c r="V1438" i="9"/>
  <c r="AB1438" i="9"/>
  <c r="AC1438" i="9"/>
  <c r="AD1438" i="9"/>
  <c r="AE1438" i="9"/>
  <c r="R1439" i="9"/>
  <c r="S1439" i="9" s="1"/>
  <c r="V1439" i="9"/>
  <c r="AB1439" i="9"/>
  <c r="AC1439" i="9"/>
  <c r="AD1439" i="9"/>
  <c r="AE1439" i="9"/>
  <c r="R1440" i="9"/>
  <c r="S1440" i="9" s="1"/>
  <c r="V1440" i="9"/>
  <c r="AB1440" i="9"/>
  <c r="AC1440" i="9"/>
  <c r="AD1440" i="9"/>
  <c r="AE1440" i="9"/>
  <c r="R1441" i="9"/>
  <c r="S1441" i="9" s="1"/>
  <c r="V1441" i="9"/>
  <c r="AB1441" i="9"/>
  <c r="AC1441" i="9"/>
  <c r="AD1441" i="9"/>
  <c r="AE1441" i="9"/>
  <c r="R1442" i="9"/>
  <c r="S1442" i="9" s="1"/>
  <c r="V1442" i="9"/>
  <c r="AB1442" i="9"/>
  <c r="AC1442" i="9"/>
  <c r="AD1442" i="9"/>
  <c r="AE1442" i="9"/>
  <c r="R1443" i="9"/>
  <c r="S1443" i="9" s="1"/>
  <c r="V1443" i="9"/>
  <c r="AB1443" i="9"/>
  <c r="AC1443" i="9"/>
  <c r="AD1443" i="9"/>
  <c r="AE1443" i="9"/>
  <c r="R1444" i="9"/>
  <c r="S1444" i="9" s="1"/>
  <c r="V1444" i="9"/>
  <c r="AB1444" i="9"/>
  <c r="AC1444" i="9"/>
  <c r="AD1444" i="9"/>
  <c r="AE1444" i="9"/>
  <c r="R1445" i="9"/>
  <c r="S1445" i="9" s="1"/>
  <c r="V1445" i="9"/>
  <c r="AB1445" i="9"/>
  <c r="AC1445" i="9"/>
  <c r="AD1445" i="9"/>
  <c r="AE1445" i="9"/>
  <c r="R1446" i="9"/>
  <c r="S1446" i="9" s="1"/>
  <c r="V1446" i="9"/>
  <c r="AB1446" i="9"/>
  <c r="AC1446" i="9"/>
  <c r="AD1446" i="9"/>
  <c r="AE1446" i="9"/>
  <c r="R1447" i="9"/>
  <c r="S1447" i="9" s="1"/>
  <c r="V1447" i="9"/>
  <c r="AB1447" i="9"/>
  <c r="AC1447" i="9"/>
  <c r="AD1447" i="9"/>
  <c r="AE1447" i="9"/>
  <c r="R1448" i="9"/>
  <c r="S1448" i="9" s="1"/>
  <c r="V1448" i="9"/>
  <c r="AB1448" i="9"/>
  <c r="AC1448" i="9"/>
  <c r="AD1448" i="9"/>
  <c r="AE1448" i="9"/>
  <c r="R1449" i="9"/>
  <c r="S1449" i="9" s="1"/>
  <c r="V1449" i="9"/>
  <c r="AB1449" i="9"/>
  <c r="AC1449" i="9"/>
  <c r="AD1449" i="9"/>
  <c r="AE1449" i="9"/>
  <c r="R1450" i="9"/>
  <c r="S1450" i="9" s="1"/>
  <c r="V1450" i="9"/>
  <c r="AB1450" i="9"/>
  <c r="AC1450" i="9"/>
  <c r="AD1450" i="9"/>
  <c r="AE1450" i="9"/>
  <c r="R1451" i="9"/>
  <c r="S1451" i="9" s="1"/>
  <c r="V1451" i="9"/>
  <c r="AB1451" i="9"/>
  <c r="AC1451" i="9"/>
  <c r="AD1451" i="9"/>
  <c r="AE1451" i="9"/>
  <c r="R1452" i="9"/>
  <c r="S1452" i="9" s="1"/>
  <c r="V1452" i="9"/>
  <c r="AB1452" i="9"/>
  <c r="AC1452" i="9"/>
  <c r="AD1452" i="9"/>
  <c r="AE1452" i="9"/>
  <c r="R1453" i="9"/>
  <c r="S1453" i="9" s="1"/>
  <c r="V1453" i="9"/>
  <c r="AB1453" i="9"/>
  <c r="AC1453" i="9"/>
  <c r="AD1453" i="9"/>
  <c r="AE1453" i="9"/>
  <c r="R1454" i="9"/>
  <c r="S1454" i="9" s="1"/>
  <c r="V1454" i="9"/>
  <c r="AB1454" i="9"/>
  <c r="AC1454" i="9"/>
  <c r="AD1454" i="9"/>
  <c r="AE1454" i="9"/>
  <c r="R1455" i="9"/>
  <c r="S1455" i="9" s="1"/>
  <c r="V1455" i="9"/>
  <c r="AB1455" i="9"/>
  <c r="AC1455" i="9"/>
  <c r="AD1455" i="9"/>
  <c r="AE1455" i="9"/>
  <c r="R1456" i="9"/>
  <c r="S1456" i="9" s="1"/>
  <c r="V1456" i="9"/>
  <c r="AB1456" i="9"/>
  <c r="AC1456" i="9"/>
  <c r="AD1456" i="9"/>
  <c r="AE1456" i="9"/>
  <c r="R1457" i="9"/>
  <c r="S1457" i="9" s="1"/>
  <c r="V1457" i="9"/>
  <c r="AB1457" i="9"/>
  <c r="AC1457" i="9"/>
  <c r="AD1457" i="9"/>
  <c r="AE1457" i="9"/>
  <c r="R1458" i="9"/>
  <c r="S1458" i="9" s="1"/>
  <c r="V1458" i="9"/>
  <c r="AB1458" i="9"/>
  <c r="AC1458" i="9"/>
  <c r="AD1458" i="9"/>
  <c r="AE1458" i="9"/>
  <c r="R1459" i="9"/>
  <c r="S1459" i="9" s="1"/>
  <c r="V1459" i="9"/>
  <c r="AB1459" i="9"/>
  <c r="AC1459" i="9"/>
  <c r="AD1459" i="9"/>
  <c r="AE1459" i="9"/>
  <c r="V1460" i="9"/>
  <c r="AB1460" i="9"/>
  <c r="AC1460" i="9"/>
  <c r="AD1460" i="9"/>
  <c r="AE1460" i="9"/>
  <c r="R1461" i="9"/>
  <c r="S1461" i="9" s="1"/>
  <c r="V1461" i="9"/>
  <c r="AB1461" i="9"/>
  <c r="AC1461" i="9"/>
  <c r="AD1461" i="9"/>
  <c r="AE1461" i="9"/>
  <c r="R1462" i="9"/>
  <c r="S1462" i="9" s="1"/>
  <c r="V1462" i="9"/>
  <c r="AB1462" i="9"/>
  <c r="AC1462" i="9"/>
  <c r="AD1462" i="9"/>
  <c r="AE1462" i="9"/>
  <c r="R1463" i="9"/>
  <c r="S1463" i="9" s="1"/>
  <c r="V1463" i="9"/>
  <c r="AB1463" i="9"/>
  <c r="AC1463" i="9"/>
  <c r="AD1463" i="9"/>
  <c r="AE1463" i="9"/>
  <c r="V1464" i="9"/>
  <c r="AB1464" i="9"/>
  <c r="AC1464" i="9"/>
  <c r="AD1464" i="9"/>
  <c r="AE1464" i="9"/>
  <c r="R1465" i="9"/>
  <c r="S1465" i="9" s="1"/>
  <c r="V1465" i="9"/>
  <c r="AB1465" i="9"/>
  <c r="AC1465" i="9"/>
  <c r="AD1465" i="9"/>
  <c r="AE1465" i="9"/>
  <c r="R1466" i="9"/>
  <c r="S1466" i="9" s="1"/>
  <c r="V1466" i="9"/>
  <c r="AB1466" i="9"/>
  <c r="AC1466" i="9"/>
  <c r="AD1466" i="9"/>
  <c r="AE1466" i="9"/>
  <c r="R1467" i="9"/>
  <c r="S1467" i="9" s="1"/>
  <c r="V1467" i="9"/>
  <c r="AB1467" i="9"/>
  <c r="AC1467" i="9"/>
  <c r="AD1467" i="9"/>
  <c r="AE1467" i="9"/>
  <c r="R1468" i="9"/>
  <c r="S1468" i="9" s="1"/>
  <c r="V1468" i="9"/>
  <c r="AB1468" i="9"/>
  <c r="AC1468" i="9"/>
  <c r="AD1468" i="9"/>
  <c r="AE1468" i="9"/>
  <c r="R1469" i="9"/>
  <c r="S1469" i="9" s="1"/>
  <c r="V1469" i="9"/>
  <c r="AB1469" i="9"/>
  <c r="AC1469" i="9"/>
  <c r="AD1469" i="9"/>
  <c r="AE1469" i="9"/>
  <c r="R1470" i="9"/>
  <c r="S1470" i="9" s="1"/>
  <c r="V1470" i="9"/>
  <c r="AB1470" i="9"/>
  <c r="AC1470" i="9"/>
  <c r="AD1470" i="9"/>
  <c r="AE1470" i="9"/>
  <c r="R1471" i="9"/>
  <c r="S1471" i="9" s="1"/>
  <c r="V1471" i="9"/>
  <c r="AB1471" i="9"/>
  <c r="AC1471" i="9"/>
  <c r="AD1471" i="9"/>
  <c r="AE1471" i="9"/>
  <c r="R1472" i="9"/>
  <c r="S1472" i="9" s="1"/>
  <c r="V1472" i="9"/>
  <c r="AB1472" i="9"/>
  <c r="AC1472" i="9"/>
  <c r="AD1472" i="9"/>
  <c r="AE1472" i="9"/>
  <c r="R1473" i="9"/>
  <c r="S1473" i="9" s="1"/>
  <c r="V1473" i="9"/>
  <c r="AB1473" i="9"/>
  <c r="AC1473" i="9"/>
  <c r="AD1473" i="9"/>
  <c r="AE1473" i="9"/>
  <c r="R1474" i="9"/>
  <c r="S1474" i="9" s="1"/>
  <c r="V1474" i="9"/>
  <c r="AB1474" i="9"/>
  <c r="AC1474" i="9"/>
  <c r="AD1474" i="9"/>
  <c r="AE1474" i="9"/>
  <c r="R1475" i="9"/>
  <c r="S1475" i="9" s="1"/>
  <c r="V1475" i="9"/>
  <c r="AB1475" i="9"/>
  <c r="AC1475" i="9"/>
  <c r="AD1475" i="9"/>
  <c r="AE1475" i="9"/>
  <c r="R1476" i="9"/>
  <c r="S1476" i="9" s="1"/>
  <c r="V1476" i="9"/>
  <c r="AB1476" i="9"/>
  <c r="AC1476" i="9"/>
  <c r="AD1476" i="9"/>
  <c r="AE1476" i="9"/>
  <c r="R1477" i="9"/>
  <c r="S1477" i="9" s="1"/>
  <c r="V1477" i="9"/>
  <c r="AB1477" i="9"/>
  <c r="AC1477" i="9"/>
  <c r="AD1477" i="9"/>
  <c r="AE1477" i="9"/>
  <c r="R1478" i="9"/>
  <c r="S1478" i="9" s="1"/>
  <c r="V1478" i="9"/>
  <c r="AB1478" i="9"/>
  <c r="AC1478" i="9"/>
  <c r="AD1478" i="9"/>
  <c r="AE1478" i="9"/>
  <c r="R1479" i="9"/>
  <c r="S1479" i="9" s="1"/>
  <c r="V1479" i="9"/>
  <c r="AB1479" i="9"/>
  <c r="AC1479" i="9"/>
  <c r="AD1479" i="9"/>
  <c r="AE1479" i="9"/>
  <c r="R1480" i="9"/>
  <c r="S1480" i="9" s="1"/>
  <c r="V1480" i="9"/>
  <c r="AB1480" i="9"/>
  <c r="AC1480" i="9"/>
  <c r="AD1480" i="9"/>
  <c r="AE1480" i="9"/>
  <c r="R1481" i="9"/>
  <c r="S1481" i="9" s="1"/>
  <c r="V1481" i="9"/>
  <c r="AB1481" i="9"/>
  <c r="AC1481" i="9"/>
  <c r="AD1481" i="9"/>
  <c r="AE1481" i="9"/>
  <c r="R1482" i="9"/>
  <c r="S1482" i="9" s="1"/>
  <c r="V1482" i="9"/>
  <c r="AB1482" i="9"/>
  <c r="AC1482" i="9"/>
  <c r="AD1482" i="9"/>
  <c r="AE1482" i="9"/>
  <c r="R1483" i="9"/>
  <c r="S1483" i="9" s="1"/>
  <c r="V1483" i="9"/>
  <c r="AB1483" i="9"/>
  <c r="AC1483" i="9"/>
  <c r="AD1483" i="9"/>
  <c r="AE1483" i="9"/>
  <c r="R1484" i="9"/>
  <c r="S1484" i="9" s="1"/>
  <c r="V1484" i="9"/>
  <c r="AB1484" i="9"/>
  <c r="AC1484" i="9"/>
  <c r="AD1484" i="9"/>
  <c r="AE1484" i="9"/>
  <c r="R1485" i="9"/>
  <c r="S1485" i="9" s="1"/>
  <c r="V1485" i="9"/>
  <c r="AB1485" i="9"/>
  <c r="AC1485" i="9"/>
  <c r="AD1485" i="9"/>
  <c r="AE1485" i="9"/>
  <c r="R1486" i="9"/>
  <c r="S1486" i="9" s="1"/>
  <c r="V1486" i="9"/>
  <c r="AB1486" i="9"/>
  <c r="AC1486" i="9"/>
  <c r="AD1486" i="9"/>
  <c r="AE1486" i="9"/>
  <c r="R1487" i="9"/>
  <c r="S1487" i="9" s="1"/>
  <c r="V1487" i="9"/>
  <c r="AB1487" i="9"/>
  <c r="AC1487" i="9"/>
  <c r="AD1487" i="9"/>
  <c r="AE1487" i="9"/>
  <c r="R1488" i="9"/>
  <c r="S1488" i="9" s="1"/>
  <c r="V1488" i="9"/>
  <c r="AB1488" i="9"/>
  <c r="AC1488" i="9"/>
  <c r="AD1488" i="9"/>
  <c r="AE1488" i="9"/>
  <c r="R1489" i="9"/>
  <c r="S1489" i="9" s="1"/>
  <c r="V1489" i="9"/>
  <c r="AB1489" i="9"/>
  <c r="AC1489" i="9"/>
  <c r="AD1489" i="9"/>
  <c r="AE1489" i="9"/>
  <c r="R1490" i="9"/>
  <c r="S1490" i="9" s="1"/>
  <c r="V1490" i="9"/>
  <c r="AB1490" i="9"/>
  <c r="AC1490" i="9"/>
  <c r="AD1490" i="9"/>
  <c r="AE1490" i="9"/>
  <c r="R1491" i="9"/>
  <c r="S1491" i="9" s="1"/>
  <c r="V1491" i="9"/>
  <c r="AB1491" i="9"/>
  <c r="AC1491" i="9"/>
  <c r="AD1491" i="9"/>
  <c r="AE1491" i="9"/>
  <c r="R1492" i="9"/>
  <c r="S1492" i="9" s="1"/>
  <c r="V1492" i="9"/>
  <c r="AB1492" i="9"/>
  <c r="AC1492" i="9"/>
  <c r="AD1492" i="9"/>
  <c r="AE1492" i="9"/>
  <c r="R1493" i="9"/>
  <c r="S1493" i="9" s="1"/>
  <c r="V1493" i="9"/>
  <c r="AB1493" i="9"/>
  <c r="AC1493" i="9"/>
  <c r="AD1493" i="9"/>
  <c r="AE1493" i="9"/>
  <c r="R1494" i="9"/>
  <c r="S1494" i="9" s="1"/>
  <c r="V1494" i="9"/>
  <c r="AB1494" i="9"/>
  <c r="AC1494" i="9"/>
  <c r="AD1494" i="9"/>
  <c r="AE1494" i="9"/>
  <c r="R1495" i="9"/>
  <c r="S1495" i="9" s="1"/>
  <c r="V1495" i="9"/>
  <c r="AB1495" i="9"/>
  <c r="AC1495" i="9"/>
  <c r="AD1495" i="9"/>
  <c r="AE1495" i="9"/>
  <c r="R1496" i="9"/>
  <c r="S1496" i="9" s="1"/>
  <c r="V1496" i="9"/>
  <c r="AB1496" i="9"/>
  <c r="AC1496" i="9"/>
  <c r="AD1496" i="9"/>
  <c r="AE1496" i="9"/>
  <c r="R1497" i="9"/>
  <c r="S1497" i="9" s="1"/>
  <c r="V1497" i="9"/>
  <c r="AB1497" i="9"/>
  <c r="AC1497" i="9"/>
  <c r="AD1497" i="9"/>
  <c r="AE1497" i="9"/>
  <c r="R1498" i="9"/>
  <c r="S1498" i="9" s="1"/>
  <c r="V1498" i="9"/>
  <c r="AB1498" i="9"/>
  <c r="AC1498" i="9"/>
  <c r="AD1498" i="9"/>
  <c r="AE1498" i="9"/>
  <c r="R1499" i="9"/>
  <c r="S1499" i="9" s="1"/>
  <c r="V1499" i="9"/>
  <c r="AB1499" i="9"/>
  <c r="AC1499" i="9"/>
  <c r="AD1499" i="9"/>
  <c r="AE1499" i="9"/>
  <c r="R1500" i="9"/>
  <c r="S1500" i="9" s="1"/>
  <c r="V1500" i="9"/>
  <c r="AB1500" i="9"/>
  <c r="AC1500" i="9"/>
  <c r="AD1500" i="9"/>
  <c r="AE1500" i="9"/>
  <c r="R1501" i="9"/>
  <c r="S1501" i="9" s="1"/>
  <c r="V1501" i="9"/>
  <c r="AB1501" i="9"/>
  <c r="AC1501" i="9"/>
  <c r="AD1501" i="9"/>
  <c r="AE1501" i="9"/>
  <c r="R1502" i="9"/>
  <c r="S1502" i="9" s="1"/>
  <c r="V1502" i="9"/>
  <c r="AB1502" i="9"/>
  <c r="AC1502" i="9"/>
  <c r="AD1502" i="9"/>
  <c r="AE1502" i="9"/>
  <c r="R1503" i="9"/>
  <c r="S1503" i="9" s="1"/>
  <c r="V1503" i="9"/>
  <c r="AB1503" i="9"/>
  <c r="AC1503" i="9"/>
  <c r="AD1503" i="9"/>
  <c r="AE1503" i="9"/>
  <c r="R1504" i="9"/>
  <c r="S1504" i="9" s="1"/>
  <c r="V1504" i="9"/>
  <c r="AB1504" i="9"/>
  <c r="AC1504" i="9"/>
  <c r="AD1504" i="9"/>
  <c r="AE1504" i="9"/>
  <c r="R1505" i="9"/>
  <c r="S1505" i="9" s="1"/>
  <c r="V1505" i="9"/>
  <c r="AB1505" i="9"/>
  <c r="AC1505" i="9"/>
  <c r="AD1505" i="9"/>
  <c r="AE1505" i="9"/>
  <c r="R1506" i="9"/>
  <c r="S1506" i="9" s="1"/>
  <c r="V1506" i="9"/>
  <c r="AB1506" i="9"/>
  <c r="AC1506" i="9"/>
  <c r="AD1506" i="9"/>
  <c r="AE1506" i="9"/>
  <c r="R1507" i="9"/>
  <c r="S1507" i="9" s="1"/>
  <c r="V1507" i="9"/>
  <c r="AB1507" i="9"/>
  <c r="AC1507" i="9"/>
  <c r="AD1507" i="9"/>
  <c r="AE1507" i="9"/>
  <c r="R1508" i="9"/>
  <c r="S1508" i="9" s="1"/>
  <c r="V1508" i="9"/>
  <c r="AB1508" i="9"/>
  <c r="AC1508" i="9"/>
  <c r="AD1508" i="9"/>
  <c r="AE1508" i="9"/>
  <c r="R1509" i="9"/>
  <c r="S1509" i="9" s="1"/>
  <c r="V1509" i="9"/>
  <c r="AB1509" i="9"/>
  <c r="AC1509" i="9"/>
  <c r="AD1509" i="9"/>
  <c r="AE1509" i="9"/>
  <c r="N1299" i="9"/>
  <c r="O1299" i="9"/>
  <c r="R1299" i="9" s="1"/>
  <c r="S1299" i="9" s="1"/>
  <c r="O1300" i="9"/>
  <c r="N1300" i="9" s="1"/>
  <c r="O1301" i="9"/>
  <c r="N1301" i="9" s="1"/>
  <c r="O1302" i="9"/>
  <c r="N1302" i="9" s="1"/>
  <c r="O1303" i="9"/>
  <c r="N1303" i="9" s="1"/>
  <c r="O1304" i="9"/>
  <c r="N1304" i="9" s="1"/>
  <c r="O1305" i="9"/>
  <c r="N1305" i="9" s="1"/>
  <c r="N1306" i="9"/>
  <c r="O1306" i="9"/>
  <c r="R1306" i="9" s="1"/>
  <c r="S1306" i="9" s="1"/>
  <c r="O1307" i="9"/>
  <c r="N1307" i="9" s="1"/>
  <c r="O1308" i="9"/>
  <c r="N1308" i="9" s="1"/>
  <c r="O1309" i="9"/>
  <c r="N1309" i="9" s="1"/>
  <c r="N1310" i="9"/>
  <c r="O1310" i="9"/>
  <c r="R1310" i="9" s="1"/>
  <c r="S1310" i="9" s="1"/>
  <c r="N1311" i="9"/>
  <c r="O1311" i="9"/>
  <c r="R1311" i="9" s="1"/>
  <c r="S1311" i="9" s="1"/>
  <c r="O1312" i="9"/>
  <c r="N1312" i="9" s="1"/>
  <c r="O1313" i="9"/>
  <c r="N1313" i="9" s="1"/>
  <c r="O1314" i="9"/>
  <c r="N1314" i="9" s="1"/>
  <c r="O1315" i="9"/>
  <c r="N1315" i="9" s="1"/>
  <c r="O1316" i="9"/>
  <c r="N1316" i="9" s="1"/>
  <c r="O1317" i="9"/>
  <c r="N1317" i="9" s="1"/>
  <c r="O1318" i="9"/>
  <c r="N1318" i="9" s="1"/>
  <c r="O1319" i="9"/>
  <c r="N1319" i="9" s="1"/>
  <c r="O1320" i="9"/>
  <c r="N1320" i="9" s="1"/>
  <c r="O1321" i="9"/>
  <c r="N1321" i="9" s="1"/>
  <c r="O1322" i="9"/>
  <c r="N1322" i="9" s="1"/>
  <c r="O1323" i="9"/>
  <c r="N1323" i="9" s="1"/>
  <c r="O1324" i="9"/>
  <c r="N1324" i="9" s="1"/>
  <c r="O1325" i="9"/>
  <c r="N1325" i="9" s="1"/>
  <c r="O1326" i="9"/>
  <c r="N1326" i="9" s="1"/>
  <c r="N1327" i="9"/>
  <c r="O1327" i="9"/>
  <c r="R1327" i="9" s="1"/>
  <c r="S1327" i="9" s="1"/>
  <c r="N1328" i="9"/>
  <c r="O1328" i="9"/>
  <c r="N1329" i="9"/>
  <c r="O1329" i="9"/>
  <c r="O1330" i="9"/>
  <c r="N1330" i="9" s="1"/>
  <c r="O1331" i="9"/>
  <c r="N1331" i="9" s="1"/>
  <c r="O1332" i="9"/>
  <c r="N1332" i="9" s="1"/>
  <c r="O1333" i="9"/>
  <c r="N1333" i="9" s="1"/>
  <c r="O1334" i="9"/>
  <c r="N1334" i="9" s="1"/>
  <c r="O1335" i="9"/>
  <c r="N1335" i="9" s="1"/>
  <c r="O1336" i="9"/>
  <c r="N1336" i="9" s="1"/>
  <c r="N1337" i="9"/>
  <c r="O1337" i="9"/>
  <c r="R1337" i="9" s="1"/>
  <c r="S1337" i="9" s="1"/>
  <c r="N1338" i="9"/>
  <c r="O1338" i="9"/>
  <c r="R1338" i="9" s="1"/>
  <c r="S1338" i="9" s="1"/>
  <c r="O1339" i="9"/>
  <c r="N1339" i="9" s="1"/>
  <c r="O1340" i="9"/>
  <c r="N1340" i="9" s="1"/>
  <c r="N1341" i="9"/>
  <c r="O1341" i="9"/>
  <c r="R1341" i="9" s="1"/>
  <c r="S1341" i="9" s="1"/>
  <c r="O1342" i="9"/>
  <c r="N1342" i="9" s="1"/>
  <c r="O1343" i="9"/>
  <c r="N1343" i="9" s="1"/>
  <c r="O1344" i="9"/>
  <c r="N1344" i="9" s="1"/>
  <c r="O1345" i="9"/>
  <c r="N1345" i="9" s="1"/>
  <c r="O1346" i="9"/>
  <c r="N1346" i="9" s="1"/>
  <c r="O1347" i="9"/>
  <c r="N1347" i="9" s="1"/>
  <c r="O1348" i="9"/>
  <c r="N1348" i="9" s="1"/>
  <c r="O1349" i="9"/>
  <c r="N1349" i="9" s="1"/>
  <c r="O1350" i="9"/>
  <c r="N1350" i="9" s="1"/>
  <c r="O1351" i="9"/>
  <c r="N1351" i="9" s="1"/>
  <c r="O1352" i="9"/>
  <c r="N1352" i="9" s="1"/>
  <c r="O1353" i="9"/>
  <c r="N1353" i="9" s="1"/>
  <c r="O1354" i="9"/>
  <c r="N1354" i="9" s="1"/>
  <c r="O1355" i="9"/>
  <c r="N1355" i="9" s="1"/>
  <c r="O1356" i="9"/>
  <c r="N1356" i="9" s="1"/>
  <c r="O1357" i="9"/>
  <c r="N1357" i="9" s="1"/>
  <c r="N1358" i="9"/>
  <c r="O1358" i="9"/>
  <c r="N1359" i="9"/>
  <c r="O1359" i="9"/>
  <c r="O1360" i="9"/>
  <c r="N1360" i="9" s="1"/>
  <c r="O1361" i="9"/>
  <c r="N1361" i="9" s="1"/>
  <c r="O1362" i="9"/>
  <c r="N1362" i="9" s="1"/>
  <c r="O1363" i="9"/>
  <c r="N1363" i="9" s="1"/>
  <c r="O1364" i="9"/>
  <c r="N1364" i="9" s="1"/>
  <c r="O1365" i="9"/>
  <c r="N1365" i="9" s="1"/>
  <c r="O1366" i="9"/>
  <c r="N1366" i="9" s="1"/>
  <c r="O1367" i="9"/>
  <c r="N1367" i="9" s="1"/>
  <c r="O1368" i="9"/>
  <c r="N1368" i="9" s="1"/>
  <c r="O1369" i="9"/>
  <c r="N1369" i="9" s="1"/>
  <c r="O1370" i="9"/>
  <c r="N1370" i="9" s="1"/>
  <c r="N1371" i="9"/>
  <c r="O1371" i="9"/>
  <c r="R1371" i="9" s="1"/>
  <c r="S1371" i="9" s="1"/>
  <c r="O1372" i="9"/>
  <c r="N1372" i="9" s="1"/>
  <c r="O1373" i="9"/>
  <c r="N1373" i="9" s="1"/>
  <c r="O1374" i="9"/>
  <c r="N1374" i="9" s="1"/>
  <c r="O1375" i="9"/>
  <c r="N1375" i="9" s="1"/>
  <c r="O1376" i="9"/>
  <c r="N1376" i="9" s="1"/>
  <c r="O1377" i="9"/>
  <c r="N1377" i="9" s="1"/>
  <c r="O1378" i="9"/>
  <c r="N1378" i="9" s="1"/>
  <c r="O1379" i="9"/>
  <c r="N1379" i="9" s="1"/>
  <c r="O1380" i="9"/>
  <c r="N1380" i="9" s="1"/>
  <c r="O1381" i="9"/>
  <c r="N1381" i="9" s="1"/>
  <c r="O1382" i="9"/>
  <c r="N1382" i="9" s="1"/>
  <c r="O1383" i="9"/>
  <c r="N1383" i="9" s="1"/>
  <c r="O1384" i="9"/>
  <c r="N1384" i="9" s="1"/>
  <c r="O1385" i="9"/>
  <c r="N1385" i="9" s="1"/>
  <c r="O1386" i="9"/>
  <c r="N1386" i="9" s="1"/>
  <c r="O1387" i="9"/>
  <c r="N1387" i="9" s="1"/>
  <c r="N1388" i="9"/>
  <c r="O1388" i="9"/>
  <c r="N1389" i="9"/>
  <c r="O1389" i="9"/>
  <c r="O1390" i="9"/>
  <c r="N1390" i="9" s="1"/>
  <c r="O1391" i="9"/>
  <c r="N1391" i="9" s="1"/>
  <c r="O1392" i="9"/>
  <c r="N1392" i="9" s="1"/>
  <c r="O1393" i="9"/>
  <c r="N1393" i="9" s="1"/>
  <c r="O1394" i="9"/>
  <c r="N1394" i="9" s="1"/>
  <c r="O1395" i="9"/>
  <c r="N1395" i="9" s="1"/>
  <c r="O1396" i="9"/>
  <c r="N1396" i="9" s="1"/>
  <c r="O1397" i="9"/>
  <c r="N1397" i="9" s="1"/>
  <c r="O1398" i="9"/>
  <c r="N1398" i="9" s="1"/>
  <c r="O1399" i="9"/>
  <c r="N1399" i="9" s="1"/>
  <c r="O1400" i="9"/>
  <c r="N1400" i="9" s="1"/>
  <c r="N1401" i="9"/>
  <c r="O1401" i="9"/>
  <c r="R1401" i="9" s="1"/>
  <c r="S1401" i="9" s="1"/>
  <c r="O1402" i="9"/>
  <c r="N1402" i="9" s="1"/>
  <c r="O1403" i="9"/>
  <c r="N1403" i="9" s="1"/>
  <c r="O1404" i="9"/>
  <c r="N1404" i="9" s="1"/>
  <c r="O1405" i="9"/>
  <c r="N1405" i="9" s="1"/>
  <c r="O1406" i="9"/>
  <c r="N1406" i="9" s="1"/>
  <c r="O1407" i="9"/>
  <c r="N1407" i="9" s="1"/>
  <c r="O1408" i="9"/>
  <c r="N1408" i="9" s="1"/>
  <c r="O1409" i="9"/>
  <c r="N1409" i="9" s="1"/>
  <c r="O1410" i="9"/>
  <c r="N1410" i="9" s="1"/>
  <c r="O1411" i="9"/>
  <c r="N1411" i="9" s="1"/>
  <c r="O1412" i="9"/>
  <c r="N1412" i="9" s="1"/>
  <c r="O1413" i="9"/>
  <c r="N1413" i="9" s="1"/>
  <c r="O1414" i="9"/>
  <c r="N1414" i="9" s="1"/>
  <c r="O1415" i="9"/>
  <c r="N1415" i="9" s="1"/>
  <c r="O1416" i="9"/>
  <c r="N1416" i="9" s="1"/>
  <c r="O1417" i="9"/>
  <c r="N1417" i="9" s="1"/>
  <c r="N1418" i="9"/>
  <c r="O1418" i="9"/>
  <c r="N1419" i="9"/>
  <c r="O1419" i="9"/>
  <c r="O1420" i="9"/>
  <c r="N1420" i="9" s="1"/>
  <c r="O1421" i="9"/>
  <c r="N1421" i="9" s="1"/>
  <c r="O1422" i="9"/>
  <c r="N1422" i="9" s="1"/>
  <c r="O1423" i="9"/>
  <c r="N1423" i="9" s="1"/>
  <c r="O1424" i="9"/>
  <c r="N1424" i="9" s="1"/>
  <c r="O1425" i="9"/>
  <c r="N1425" i="9" s="1"/>
  <c r="O1426" i="9"/>
  <c r="N1426" i="9" s="1"/>
  <c r="O1427" i="9"/>
  <c r="N1427" i="9" s="1"/>
  <c r="O1428" i="9"/>
  <c r="N1428" i="9" s="1"/>
  <c r="O1429" i="9"/>
  <c r="N1429" i="9" s="1"/>
  <c r="O1430" i="9"/>
  <c r="N1430" i="9" s="1"/>
  <c r="N1431" i="9"/>
  <c r="O1431" i="9"/>
  <c r="R1431" i="9" s="1"/>
  <c r="S1431" i="9" s="1"/>
  <c r="O1432" i="9"/>
  <c r="N1432" i="9" s="1"/>
  <c r="O1433" i="9"/>
  <c r="N1433" i="9" s="1"/>
  <c r="O1434" i="9"/>
  <c r="N1434" i="9" s="1"/>
  <c r="O1435" i="9"/>
  <c r="N1435" i="9" s="1"/>
  <c r="N1436" i="9"/>
  <c r="O1436" i="9"/>
  <c r="R1436" i="9" s="1"/>
  <c r="S1436" i="9" s="1"/>
  <c r="O1437" i="9"/>
  <c r="N1437" i="9" s="1"/>
  <c r="O1438" i="9"/>
  <c r="N1438" i="9" s="1"/>
  <c r="O1439" i="9"/>
  <c r="N1439" i="9" s="1"/>
  <c r="O1440" i="9"/>
  <c r="N1440" i="9" s="1"/>
  <c r="O1441" i="9"/>
  <c r="N1441" i="9" s="1"/>
  <c r="O1442" i="9"/>
  <c r="N1442" i="9" s="1"/>
  <c r="O1443" i="9"/>
  <c r="N1443" i="9" s="1"/>
  <c r="O1444" i="9"/>
  <c r="N1444" i="9" s="1"/>
  <c r="O1445" i="9"/>
  <c r="N1445" i="9" s="1"/>
  <c r="O1446" i="9"/>
  <c r="N1446" i="9" s="1"/>
  <c r="O1447" i="9"/>
  <c r="N1447" i="9" s="1"/>
  <c r="N1448" i="9"/>
  <c r="O1448" i="9"/>
  <c r="N1449" i="9"/>
  <c r="O1449" i="9"/>
  <c r="O1450" i="9"/>
  <c r="N1450" i="9" s="1"/>
  <c r="O1451" i="9"/>
  <c r="N1451" i="9" s="1"/>
  <c r="O1452" i="9"/>
  <c r="N1452" i="9" s="1"/>
  <c r="O1453" i="9"/>
  <c r="N1453" i="9" s="1"/>
  <c r="O1454" i="9"/>
  <c r="N1454" i="9" s="1"/>
  <c r="O1455" i="9"/>
  <c r="N1455" i="9" s="1"/>
  <c r="O1456" i="9"/>
  <c r="N1456" i="9" s="1"/>
  <c r="O1457" i="9"/>
  <c r="N1457" i="9" s="1"/>
  <c r="O1458" i="9"/>
  <c r="N1458" i="9" s="1"/>
  <c r="O1459" i="9"/>
  <c r="N1459" i="9" s="1"/>
  <c r="N1460" i="9"/>
  <c r="O1460" i="9"/>
  <c r="R1460" i="9" s="1"/>
  <c r="S1460" i="9" s="1"/>
  <c r="O1461" i="9"/>
  <c r="N1461" i="9" s="1"/>
  <c r="O1462" i="9"/>
  <c r="N1462" i="9" s="1"/>
  <c r="O1463" i="9"/>
  <c r="N1463" i="9" s="1"/>
  <c r="O1464" i="9"/>
  <c r="R1464" i="9" s="1"/>
  <c r="S1464" i="9" s="1"/>
  <c r="O1465" i="9"/>
  <c r="N1465" i="9" s="1"/>
  <c r="O1466" i="9"/>
  <c r="N1466" i="9" s="1"/>
  <c r="O1467" i="9"/>
  <c r="N1467" i="9" s="1"/>
  <c r="O1468" i="9"/>
  <c r="N1468" i="9" s="1"/>
  <c r="O1469" i="9"/>
  <c r="N1469" i="9" s="1"/>
  <c r="O1470" i="9"/>
  <c r="N1470" i="9" s="1"/>
  <c r="O1471" i="9"/>
  <c r="N1471" i="9" s="1"/>
  <c r="O1472" i="9"/>
  <c r="N1472" i="9" s="1"/>
  <c r="O1473" i="9"/>
  <c r="N1473" i="9" s="1"/>
  <c r="O1474" i="9"/>
  <c r="N1474" i="9" s="1"/>
  <c r="O1475" i="9"/>
  <c r="N1475" i="9" s="1"/>
  <c r="O1476" i="9"/>
  <c r="N1476" i="9" s="1"/>
  <c r="N1477" i="9"/>
  <c r="O1477" i="9"/>
  <c r="N1478" i="9"/>
  <c r="O1478" i="9"/>
  <c r="N1479" i="9"/>
  <c r="O1479" i="9"/>
  <c r="N1480" i="9"/>
  <c r="O1480" i="9"/>
  <c r="N1481" i="9"/>
  <c r="O1481" i="9"/>
  <c r="N1482" i="9"/>
  <c r="O1482" i="9"/>
  <c r="N1483" i="9"/>
  <c r="O1483" i="9"/>
  <c r="N1484" i="9"/>
  <c r="O1484" i="9"/>
  <c r="N1485" i="9"/>
  <c r="O1485" i="9"/>
  <c r="N1486" i="9"/>
  <c r="O1486" i="9"/>
  <c r="N1487" i="9"/>
  <c r="O1487" i="9"/>
  <c r="N1488" i="9"/>
  <c r="O1488" i="9"/>
  <c r="N1489" i="9"/>
  <c r="O1489" i="9"/>
  <c r="N1490" i="9"/>
  <c r="O1490" i="9"/>
  <c r="N1491" i="9"/>
  <c r="O1491" i="9"/>
  <c r="N1492" i="9"/>
  <c r="O1492" i="9"/>
  <c r="N1493" i="9"/>
  <c r="O1493" i="9"/>
  <c r="N1494" i="9"/>
  <c r="O1494" i="9"/>
  <c r="N1495" i="9"/>
  <c r="O1495" i="9"/>
  <c r="N1496" i="9"/>
  <c r="O1496" i="9"/>
  <c r="N1497" i="9"/>
  <c r="O1497" i="9"/>
  <c r="N1498" i="9"/>
  <c r="O1498" i="9"/>
  <c r="N1499" i="9"/>
  <c r="O1499" i="9"/>
  <c r="N1500" i="9"/>
  <c r="O1500" i="9"/>
  <c r="N1501" i="9"/>
  <c r="O1501" i="9"/>
  <c r="N1502" i="9"/>
  <c r="O1502" i="9"/>
  <c r="N1503" i="9"/>
  <c r="O1503" i="9"/>
  <c r="N1504" i="9"/>
  <c r="O1504" i="9"/>
  <c r="N1505" i="9"/>
  <c r="O1505" i="9"/>
  <c r="N1506" i="9"/>
  <c r="O1506" i="9"/>
  <c r="N1507" i="9"/>
  <c r="O1507" i="9"/>
  <c r="N1508" i="9"/>
  <c r="O1508" i="9"/>
  <c r="N1509" i="9"/>
  <c r="O1509" i="9"/>
  <c r="A1299" i="9"/>
  <c r="A1300" i="9"/>
  <c r="A1301" i="9"/>
  <c r="A1302" i="9"/>
  <c r="A1303" i="9"/>
  <c r="A1304" i="9"/>
  <c r="A1305" i="9"/>
  <c r="A1306" i="9"/>
  <c r="A1307" i="9"/>
  <c r="A1308" i="9"/>
  <c r="A1309" i="9"/>
  <c r="A1310" i="9"/>
  <c r="A1311" i="9"/>
  <c r="A1312" i="9"/>
  <c r="A1313" i="9"/>
  <c r="A1314" i="9"/>
  <c r="A1315" i="9"/>
  <c r="A1316" i="9"/>
  <c r="A1317" i="9"/>
  <c r="A1318" i="9"/>
  <c r="A1319" i="9"/>
  <c r="A1320" i="9"/>
  <c r="A1321" i="9"/>
  <c r="A1322" i="9"/>
  <c r="A1323" i="9"/>
  <c r="A1324" i="9"/>
  <c r="A1325" i="9"/>
  <c r="A1326" i="9"/>
  <c r="A1327" i="9"/>
  <c r="A1328" i="9"/>
  <c r="A1329" i="9"/>
  <c r="A1330" i="9"/>
  <c r="A1331" i="9"/>
  <c r="A1332" i="9"/>
  <c r="A1333" i="9"/>
  <c r="A1334" i="9"/>
  <c r="A1335" i="9"/>
  <c r="A1336" i="9"/>
  <c r="A1337" i="9"/>
  <c r="A1338" i="9"/>
  <c r="A1339" i="9"/>
  <c r="A1340" i="9"/>
  <c r="A1341" i="9"/>
  <c r="A1342" i="9"/>
  <c r="A1343" i="9"/>
  <c r="A1344" i="9"/>
  <c r="A1345" i="9"/>
  <c r="A1346" i="9"/>
  <c r="A1347" i="9"/>
  <c r="A1348" i="9"/>
  <c r="A1349" i="9"/>
  <c r="A1350" i="9"/>
  <c r="A1351" i="9"/>
  <c r="A1352" i="9"/>
  <c r="A1353" i="9"/>
  <c r="A1354" i="9"/>
  <c r="A1355" i="9"/>
  <c r="A1356" i="9"/>
  <c r="A1357" i="9"/>
  <c r="A1358" i="9"/>
  <c r="A1359" i="9"/>
  <c r="A1360" i="9"/>
  <c r="A1361" i="9"/>
  <c r="A1362" i="9"/>
  <c r="A1363" i="9"/>
  <c r="A1364" i="9"/>
  <c r="A1365" i="9"/>
  <c r="A1366" i="9"/>
  <c r="A1367" i="9"/>
  <c r="A1368" i="9"/>
  <c r="A1369" i="9"/>
  <c r="A1370" i="9"/>
  <c r="A1371" i="9"/>
  <c r="A1372" i="9"/>
  <c r="A1373" i="9"/>
  <c r="A1374" i="9"/>
  <c r="A1375" i="9"/>
  <c r="A1376" i="9"/>
  <c r="A1377" i="9"/>
  <c r="A1378" i="9"/>
  <c r="A1379" i="9"/>
  <c r="A1380" i="9"/>
  <c r="A1381" i="9"/>
  <c r="A1382" i="9"/>
  <c r="A1383" i="9"/>
  <c r="A1384" i="9"/>
  <c r="A1385" i="9"/>
  <c r="A1386" i="9"/>
  <c r="A1387" i="9"/>
  <c r="A1388" i="9"/>
  <c r="A1389" i="9"/>
  <c r="A1390" i="9"/>
  <c r="A1391" i="9"/>
  <c r="A1392" i="9"/>
  <c r="A1393" i="9"/>
  <c r="A1394" i="9"/>
  <c r="A1395" i="9"/>
  <c r="A1396" i="9"/>
  <c r="A1397" i="9"/>
  <c r="A1398" i="9"/>
  <c r="A1399" i="9"/>
  <c r="A1400" i="9"/>
  <c r="A1401" i="9"/>
  <c r="A1402" i="9"/>
  <c r="A1403" i="9"/>
  <c r="A1404" i="9"/>
  <c r="A1405" i="9"/>
  <c r="A1406" i="9"/>
  <c r="A1407" i="9"/>
  <c r="A1408" i="9"/>
  <c r="A1409" i="9"/>
  <c r="A1410" i="9"/>
  <c r="A1411" i="9"/>
  <c r="A1412" i="9"/>
  <c r="A1413" i="9"/>
  <c r="A1414" i="9"/>
  <c r="A1415" i="9"/>
  <c r="A1416" i="9"/>
  <c r="A1417" i="9"/>
  <c r="A1418" i="9"/>
  <c r="A1419" i="9"/>
  <c r="A1420" i="9"/>
  <c r="A1421" i="9"/>
  <c r="A1422" i="9"/>
  <c r="A1423" i="9"/>
  <c r="A1424" i="9"/>
  <c r="A1425" i="9"/>
  <c r="A1426" i="9"/>
  <c r="A1427" i="9"/>
  <c r="A1428" i="9"/>
  <c r="A1429" i="9"/>
  <c r="A1430" i="9"/>
  <c r="A1431" i="9"/>
  <c r="A1432" i="9"/>
  <c r="A1433" i="9"/>
  <c r="A1434" i="9"/>
  <c r="A1435" i="9"/>
  <c r="A1436" i="9"/>
  <c r="A1437" i="9"/>
  <c r="A1438" i="9"/>
  <c r="A1439" i="9"/>
  <c r="A1440" i="9"/>
  <c r="A1441" i="9"/>
  <c r="A1442" i="9"/>
  <c r="A1443" i="9"/>
  <c r="A1444" i="9"/>
  <c r="A1445" i="9"/>
  <c r="A1446" i="9"/>
  <c r="A1447" i="9"/>
  <c r="A1448" i="9"/>
  <c r="A1449" i="9"/>
  <c r="A1450" i="9"/>
  <c r="A1451" i="9"/>
  <c r="A1452" i="9"/>
  <c r="A1453" i="9"/>
  <c r="A1454" i="9"/>
  <c r="A1455" i="9"/>
  <c r="A1456" i="9"/>
  <c r="A1457" i="9"/>
  <c r="A1458" i="9"/>
  <c r="A1459" i="9"/>
  <c r="A1460" i="9"/>
  <c r="A1461" i="9"/>
  <c r="A1462" i="9"/>
  <c r="A1463" i="9"/>
  <c r="A1464" i="9"/>
  <c r="A1465" i="9"/>
  <c r="A1466" i="9"/>
  <c r="A1467" i="9"/>
  <c r="A1468" i="9"/>
  <c r="A1469" i="9"/>
  <c r="A1470" i="9"/>
  <c r="A1471" i="9"/>
  <c r="A1472" i="9"/>
  <c r="A1473" i="9"/>
  <c r="A1474" i="9"/>
  <c r="A1475" i="9"/>
  <c r="A1476" i="9"/>
  <c r="A1477" i="9"/>
  <c r="A1478" i="9"/>
  <c r="A1479" i="9"/>
  <c r="A1480" i="9"/>
  <c r="A1481" i="9"/>
  <c r="A1482" i="9"/>
  <c r="A1483" i="9"/>
  <c r="A1484" i="9"/>
  <c r="A1485" i="9"/>
  <c r="A1486" i="9"/>
  <c r="A1487" i="9"/>
  <c r="A1488" i="9"/>
  <c r="A1489" i="9"/>
  <c r="A1490" i="9"/>
  <c r="A1491" i="9"/>
  <c r="A1492" i="9"/>
  <c r="A1493" i="9"/>
  <c r="A1494" i="9"/>
  <c r="A1495" i="9"/>
  <c r="A1496" i="9"/>
  <c r="A1497" i="9"/>
  <c r="A1498" i="9"/>
  <c r="A1499" i="9"/>
  <c r="A1500" i="9"/>
  <c r="A1501" i="9"/>
  <c r="A1502" i="9"/>
  <c r="A1503" i="9"/>
  <c r="A1504" i="9"/>
  <c r="A1505" i="9"/>
  <c r="A1506" i="9"/>
  <c r="A1507" i="9"/>
  <c r="A1508" i="9"/>
  <c r="A1509" i="9"/>
  <c r="N1464" i="9" l="1"/>
  <c r="N3227" i="9"/>
  <c r="R829" i="9"/>
  <c r="S829" i="9" s="1"/>
  <c r="V829" i="9"/>
  <c r="AB829" i="9"/>
  <c r="AC829" i="9"/>
  <c r="AD829" i="9"/>
  <c r="AE829" i="9"/>
  <c r="R830" i="9"/>
  <c r="S830" i="9" s="1"/>
  <c r="V830" i="9"/>
  <c r="AB830" i="9"/>
  <c r="AC830" i="9"/>
  <c r="AD830" i="9"/>
  <c r="AE830" i="9"/>
  <c r="R831" i="9"/>
  <c r="S831" i="9" s="1"/>
  <c r="V831" i="9"/>
  <c r="AB831" i="9"/>
  <c r="AC831" i="9"/>
  <c r="AD831" i="9"/>
  <c r="AE831" i="9"/>
  <c r="R832" i="9"/>
  <c r="S832" i="9" s="1"/>
  <c r="V832" i="9"/>
  <c r="AB832" i="9"/>
  <c r="AC832" i="9"/>
  <c r="AD832" i="9"/>
  <c r="AE832" i="9"/>
  <c r="R833" i="9"/>
  <c r="S833" i="9" s="1"/>
  <c r="V833" i="9"/>
  <c r="AB833" i="9"/>
  <c r="AC833" i="9"/>
  <c r="AD833" i="9"/>
  <c r="AE833" i="9"/>
  <c r="R834" i="9"/>
  <c r="S834" i="9" s="1"/>
  <c r="V834" i="9"/>
  <c r="AB834" i="9"/>
  <c r="AC834" i="9"/>
  <c r="AD834" i="9"/>
  <c r="AE834" i="9"/>
  <c r="R835" i="9"/>
  <c r="S835" i="9" s="1"/>
  <c r="V835" i="9"/>
  <c r="AB835" i="9"/>
  <c r="AC835" i="9"/>
  <c r="AD835" i="9"/>
  <c r="AE835" i="9"/>
  <c r="R836" i="9"/>
  <c r="S836" i="9" s="1"/>
  <c r="V836" i="9"/>
  <c r="AB836" i="9"/>
  <c r="AC836" i="9"/>
  <c r="AD836" i="9"/>
  <c r="AE836" i="9"/>
  <c r="R837" i="9"/>
  <c r="S837" i="9" s="1"/>
  <c r="V837" i="9"/>
  <c r="AB837" i="9"/>
  <c r="AC837" i="9"/>
  <c r="AD837" i="9"/>
  <c r="AE837" i="9"/>
  <c r="R838" i="9"/>
  <c r="S838" i="9" s="1"/>
  <c r="V838" i="9"/>
  <c r="AB838" i="9"/>
  <c r="AC838" i="9"/>
  <c r="AD838" i="9"/>
  <c r="AE838" i="9"/>
  <c r="R839" i="9"/>
  <c r="S839" i="9" s="1"/>
  <c r="V839" i="9"/>
  <c r="AB839" i="9"/>
  <c r="AC839" i="9"/>
  <c r="AD839" i="9"/>
  <c r="AE839" i="9"/>
  <c r="R840" i="9"/>
  <c r="S840" i="9" s="1"/>
  <c r="V840" i="9"/>
  <c r="AB840" i="9"/>
  <c r="AC840" i="9"/>
  <c r="AD840" i="9"/>
  <c r="AE840" i="9"/>
  <c r="R841" i="9"/>
  <c r="S841" i="9" s="1"/>
  <c r="V841" i="9"/>
  <c r="AB841" i="9"/>
  <c r="AC841" i="9"/>
  <c r="AD841" i="9"/>
  <c r="AE841" i="9"/>
  <c r="R842" i="9"/>
  <c r="S842" i="9" s="1"/>
  <c r="V842" i="9"/>
  <c r="AB842" i="9"/>
  <c r="AC842" i="9"/>
  <c r="AD842" i="9"/>
  <c r="AE842" i="9"/>
  <c r="R843" i="9"/>
  <c r="S843" i="9" s="1"/>
  <c r="V843" i="9"/>
  <c r="AB843" i="9"/>
  <c r="AC843" i="9"/>
  <c r="AD843" i="9"/>
  <c r="AE843" i="9"/>
  <c r="R844" i="9"/>
  <c r="S844" i="9" s="1"/>
  <c r="V844" i="9"/>
  <c r="AB844" i="9"/>
  <c r="AC844" i="9"/>
  <c r="AD844" i="9"/>
  <c r="AE844" i="9"/>
  <c r="R845" i="9"/>
  <c r="S845" i="9" s="1"/>
  <c r="V845" i="9"/>
  <c r="AB845" i="9"/>
  <c r="AC845" i="9"/>
  <c r="AD845" i="9"/>
  <c r="AE845" i="9"/>
  <c r="R846" i="9"/>
  <c r="S846" i="9" s="1"/>
  <c r="V846" i="9"/>
  <c r="AB846" i="9"/>
  <c r="AC846" i="9"/>
  <c r="AD846" i="9"/>
  <c r="AE846" i="9"/>
  <c r="R847" i="9"/>
  <c r="S847" i="9" s="1"/>
  <c r="V847" i="9"/>
  <c r="AB847" i="9"/>
  <c r="AC847" i="9"/>
  <c r="AD847" i="9"/>
  <c r="AE847" i="9"/>
  <c r="R848" i="9"/>
  <c r="S848" i="9" s="1"/>
  <c r="V848" i="9"/>
  <c r="AB848" i="9"/>
  <c r="AC848" i="9"/>
  <c r="AD848" i="9"/>
  <c r="AE848" i="9"/>
  <c r="R849" i="9"/>
  <c r="S849" i="9" s="1"/>
  <c r="V849" i="9"/>
  <c r="AB849" i="9"/>
  <c r="AC849" i="9"/>
  <c r="AD849" i="9"/>
  <c r="AE849" i="9"/>
  <c r="A829" i="9"/>
  <c r="A830" i="9"/>
  <c r="A831" i="9"/>
  <c r="A832" i="9"/>
  <c r="A833" i="9"/>
  <c r="A834" i="9"/>
  <c r="A835" i="9"/>
  <c r="A836" i="9"/>
  <c r="A837" i="9"/>
  <c r="A838" i="9"/>
  <c r="A839" i="9"/>
  <c r="A840" i="9"/>
  <c r="A841" i="9"/>
  <c r="A842" i="9"/>
  <c r="A843" i="9"/>
  <c r="A844" i="9"/>
  <c r="A845" i="9"/>
  <c r="A846" i="9"/>
  <c r="A847" i="9"/>
  <c r="A848" i="9"/>
  <c r="A849" i="9"/>
  <c r="O829" i="9"/>
  <c r="N829" i="9" s="1"/>
  <c r="O830" i="9"/>
  <c r="N830" i="9" s="1"/>
  <c r="O831" i="9"/>
  <c r="N831" i="9" s="1"/>
  <c r="O832" i="9"/>
  <c r="N832" i="9" s="1"/>
  <c r="O833" i="9"/>
  <c r="N833" i="9" s="1"/>
  <c r="O834" i="9"/>
  <c r="N834" i="9" s="1"/>
  <c r="O835" i="9"/>
  <c r="N835" i="9" s="1"/>
  <c r="O836" i="9"/>
  <c r="N836" i="9" s="1"/>
  <c r="O837" i="9"/>
  <c r="N837" i="9" s="1"/>
  <c r="N838" i="9"/>
  <c r="O838" i="9"/>
  <c r="O839" i="9"/>
  <c r="N839" i="9" s="1"/>
  <c r="O840" i="9"/>
  <c r="N840" i="9" s="1"/>
  <c r="N841" i="9"/>
  <c r="O841" i="9"/>
  <c r="O842" i="9"/>
  <c r="N842" i="9" s="1"/>
  <c r="O843" i="9"/>
  <c r="N843" i="9" s="1"/>
  <c r="N844" i="9"/>
  <c r="O844" i="9"/>
  <c r="N845" i="9"/>
  <c r="O845" i="9"/>
  <c r="N846" i="9"/>
  <c r="O846" i="9"/>
  <c r="N847" i="9"/>
  <c r="O847" i="9"/>
  <c r="N848" i="9"/>
  <c r="O848" i="9"/>
  <c r="N849" i="9"/>
  <c r="O849" i="9"/>
  <c r="R42" i="9" l="1"/>
  <c r="S42" i="9" s="1"/>
  <c r="V42" i="9"/>
  <c r="AB42" i="9"/>
  <c r="AC42" i="9"/>
  <c r="AD42" i="9"/>
  <c r="AE42" i="9"/>
  <c r="R43" i="9"/>
  <c r="S43" i="9" s="1"/>
  <c r="V43" i="9"/>
  <c r="AB43" i="9"/>
  <c r="AC43" i="9"/>
  <c r="AD43" i="9"/>
  <c r="AE43" i="9"/>
  <c r="R41" i="9"/>
  <c r="S41" i="9" s="1"/>
  <c r="V41" i="9"/>
  <c r="AB41" i="9"/>
  <c r="AC41" i="9"/>
  <c r="AD41" i="9"/>
  <c r="AE41" i="9"/>
  <c r="R44" i="9"/>
  <c r="S44" i="9" s="1"/>
  <c r="V44" i="9"/>
  <c r="AB44" i="9"/>
  <c r="AC44" i="9"/>
  <c r="AD44" i="9"/>
  <c r="AE44" i="9"/>
  <c r="R45" i="9"/>
  <c r="S45" i="9" s="1"/>
  <c r="V45" i="9"/>
  <c r="AB45" i="9"/>
  <c r="AC45" i="9"/>
  <c r="AD45" i="9"/>
  <c r="AE45" i="9"/>
  <c r="R46" i="9"/>
  <c r="S46" i="9" s="1"/>
  <c r="V46" i="9"/>
  <c r="AB46" i="9"/>
  <c r="AC46" i="9"/>
  <c r="AD46" i="9"/>
  <c r="AE46" i="9"/>
  <c r="R47" i="9"/>
  <c r="S47" i="9" s="1"/>
  <c r="V47" i="9"/>
  <c r="AB47" i="9"/>
  <c r="AC47" i="9"/>
  <c r="AD47" i="9"/>
  <c r="AE47" i="9"/>
  <c r="R48" i="9"/>
  <c r="S48" i="9" s="1"/>
  <c r="V48" i="9"/>
  <c r="AB48" i="9"/>
  <c r="AC48" i="9"/>
  <c r="AD48" i="9"/>
  <c r="AE48" i="9"/>
  <c r="R49" i="9"/>
  <c r="S49" i="9" s="1"/>
  <c r="V49" i="9"/>
  <c r="AB49" i="9"/>
  <c r="AC49" i="9"/>
  <c r="AD49" i="9"/>
  <c r="AE49" i="9"/>
  <c r="R50" i="9"/>
  <c r="S50" i="9" s="1"/>
  <c r="V50" i="9"/>
  <c r="AB50" i="9"/>
  <c r="AC50" i="9"/>
  <c r="AD50" i="9"/>
  <c r="AE50" i="9"/>
  <c r="R51" i="9"/>
  <c r="S51" i="9" s="1"/>
  <c r="V51" i="9"/>
  <c r="AB51" i="9"/>
  <c r="AC51" i="9"/>
  <c r="AD51" i="9"/>
  <c r="AE51" i="9"/>
  <c r="R52" i="9"/>
  <c r="S52" i="9" s="1"/>
  <c r="V52" i="9"/>
  <c r="AB52" i="9"/>
  <c r="AC52" i="9"/>
  <c r="AD52" i="9"/>
  <c r="AE52" i="9"/>
  <c r="R53" i="9"/>
  <c r="S53" i="9" s="1"/>
  <c r="V53" i="9"/>
  <c r="AB53" i="9"/>
  <c r="AC53" i="9"/>
  <c r="AD53" i="9"/>
  <c r="AE53" i="9"/>
  <c r="R54" i="9"/>
  <c r="S54" i="9" s="1"/>
  <c r="V54" i="9"/>
  <c r="AB54" i="9"/>
  <c r="AC54" i="9"/>
  <c r="AD54" i="9"/>
  <c r="AE54" i="9"/>
  <c r="R55" i="9"/>
  <c r="S55" i="9" s="1"/>
  <c r="V55" i="9"/>
  <c r="AB55" i="9"/>
  <c r="AC55" i="9"/>
  <c r="AD55" i="9"/>
  <c r="AE55" i="9"/>
  <c r="R56" i="9"/>
  <c r="S56" i="9" s="1"/>
  <c r="V56" i="9"/>
  <c r="AB56" i="9"/>
  <c r="AC56" i="9"/>
  <c r="AD56" i="9"/>
  <c r="AE56" i="9"/>
  <c r="R57" i="9"/>
  <c r="S57" i="9" s="1"/>
  <c r="V57" i="9"/>
  <c r="AB57" i="9"/>
  <c r="AC57" i="9"/>
  <c r="AD57" i="9"/>
  <c r="AE57" i="9"/>
  <c r="R58" i="9"/>
  <c r="S58" i="9" s="1"/>
  <c r="V58" i="9"/>
  <c r="AB58" i="9"/>
  <c r="AC58" i="9"/>
  <c r="AD58" i="9"/>
  <c r="AE58" i="9"/>
  <c r="R59" i="9"/>
  <c r="S59" i="9" s="1"/>
  <c r="V59" i="9"/>
  <c r="AB59" i="9"/>
  <c r="AC59" i="9"/>
  <c r="AD59" i="9"/>
  <c r="AE59" i="9"/>
  <c r="R60" i="9"/>
  <c r="S60" i="9" s="1"/>
  <c r="V60" i="9"/>
  <c r="AB60" i="9"/>
  <c r="AC60" i="9"/>
  <c r="AD60" i="9"/>
  <c r="AE60" i="9"/>
  <c r="R61" i="9"/>
  <c r="S61" i="9" s="1"/>
  <c r="V61" i="9"/>
  <c r="AB61" i="9"/>
  <c r="AC61" i="9"/>
  <c r="AD61" i="9"/>
  <c r="AE61" i="9"/>
  <c r="A42" i="9"/>
  <c r="A43" i="9"/>
  <c r="A41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O42" i="9"/>
  <c r="N42" i="9" s="1"/>
  <c r="O43" i="9"/>
  <c r="N43" i="9" s="1"/>
  <c r="O41" i="9"/>
  <c r="N41" i="9" s="1"/>
  <c r="O44" i="9"/>
  <c r="N44" i="9" s="1"/>
  <c r="O45" i="9"/>
  <c r="N45" i="9" s="1"/>
  <c r="O46" i="9"/>
  <c r="N46" i="9" s="1"/>
  <c r="O47" i="9"/>
  <c r="N47" i="9" s="1"/>
  <c r="O48" i="9"/>
  <c r="N48" i="9" s="1"/>
  <c r="O49" i="9"/>
  <c r="N49" i="9" s="1"/>
  <c r="O50" i="9"/>
  <c r="N50" i="9" s="1"/>
  <c r="O51" i="9"/>
  <c r="N51" i="9" s="1"/>
  <c r="O52" i="9"/>
  <c r="N52" i="9" s="1"/>
  <c r="O53" i="9"/>
  <c r="N53" i="9" s="1"/>
  <c r="O54" i="9"/>
  <c r="N54" i="9" s="1"/>
  <c r="O55" i="9"/>
  <c r="N55" i="9" s="1"/>
  <c r="N56" i="9"/>
  <c r="O56" i="9"/>
  <c r="N57" i="9"/>
  <c r="O57" i="9"/>
  <c r="N58" i="9"/>
  <c r="O58" i="9"/>
  <c r="N59" i="9"/>
  <c r="O59" i="9"/>
  <c r="N60" i="9"/>
  <c r="O60" i="9"/>
  <c r="N61" i="9"/>
  <c r="O61" i="9"/>
  <c r="R324" i="9" l="1"/>
  <c r="S324" i="9" s="1"/>
  <c r="V324" i="9"/>
  <c r="AB324" i="9"/>
  <c r="AC324" i="9"/>
  <c r="AD324" i="9"/>
  <c r="AE324" i="9"/>
  <c r="R536" i="9"/>
  <c r="S536" i="9" s="1"/>
  <c r="V536" i="9"/>
  <c r="AB536" i="9"/>
  <c r="AC536" i="9"/>
  <c r="AD536" i="9"/>
  <c r="AE536" i="9"/>
  <c r="R537" i="9"/>
  <c r="S537" i="9" s="1"/>
  <c r="V537" i="9"/>
  <c r="AB537" i="9"/>
  <c r="AC537" i="9"/>
  <c r="AD537" i="9"/>
  <c r="AE537" i="9"/>
  <c r="R538" i="9"/>
  <c r="S538" i="9" s="1"/>
  <c r="V538" i="9"/>
  <c r="AB538" i="9"/>
  <c r="AC538" i="9"/>
  <c r="AD538" i="9"/>
  <c r="AE538" i="9"/>
  <c r="R539" i="9"/>
  <c r="S539" i="9" s="1"/>
  <c r="V539" i="9"/>
  <c r="AB539" i="9"/>
  <c r="AC539" i="9"/>
  <c r="AD539" i="9"/>
  <c r="AE539" i="9"/>
  <c r="R540" i="9"/>
  <c r="S540" i="9" s="1"/>
  <c r="V540" i="9"/>
  <c r="AB540" i="9"/>
  <c r="AC540" i="9"/>
  <c r="AD540" i="9"/>
  <c r="AE540" i="9"/>
  <c r="R541" i="9"/>
  <c r="S541" i="9" s="1"/>
  <c r="V541" i="9"/>
  <c r="AB541" i="9"/>
  <c r="AC541" i="9"/>
  <c r="AD541" i="9"/>
  <c r="AE541" i="9"/>
  <c r="R542" i="9"/>
  <c r="S542" i="9" s="1"/>
  <c r="V542" i="9"/>
  <c r="AB542" i="9"/>
  <c r="AC542" i="9"/>
  <c r="AD542" i="9"/>
  <c r="AE542" i="9"/>
  <c r="R543" i="9"/>
  <c r="S543" i="9" s="1"/>
  <c r="V543" i="9"/>
  <c r="AB543" i="9"/>
  <c r="AC543" i="9"/>
  <c r="AD543" i="9"/>
  <c r="AE543" i="9"/>
  <c r="R544" i="9"/>
  <c r="S544" i="9" s="1"/>
  <c r="V544" i="9"/>
  <c r="AB544" i="9"/>
  <c r="AC544" i="9"/>
  <c r="AD544" i="9"/>
  <c r="AE544" i="9"/>
  <c r="R545" i="9"/>
  <c r="S545" i="9" s="1"/>
  <c r="V545" i="9"/>
  <c r="AB545" i="9"/>
  <c r="AC545" i="9"/>
  <c r="AD545" i="9"/>
  <c r="AE545" i="9"/>
  <c r="R535" i="9"/>
  <c r="S535" i="9" s="1"/>
  <c r="V535" i="9"/>
  <c r="AB535" i="9"/>
  <c r="AC535" i="9"/>
  <c r="AD535" i="9"/>
  <c r="AE535" i="9"/>
  <c r="R328" i="9"/>
  <c r="S328" i="9" s="1"/>
  <c r="V328" i="9"/>
  <c r="AB328" i="9"/>
  <c r="AC328" i="9"/>
  <c r="AD328" i="9"/>
  <c r="AE328" i="9"/>
  <c r="R546" i="9"/>
  <c r="S546" i="9" s="1"/>
  <c r="V546" i="9"/>
  <c r="AB546" i="9"/>
  <c r="AC546" i="9"/>
  <c r="AD546" i="9"/>
  <c r="AE546" i="9"/>
  <c r="V547" i="9"/>
  <c r="AB547" i="9"/>
  <c r="AC547" i="9"/>
  <c r="AD547" i="9"/>
  <c r="AE547" i="9"/>
  <c r="R548" i="9"/>
  <c r="S548" i="9" s="1"/>
  <c r="V548" i="9"/>
  <c r="AB548" i="9"/>
  <c r="AC548" i="9"/>
  <c r="AD548" i="9"/>
  <c r="AE548" i="9"/>
  <c r="R549" i="9"/>
  <c r="S549" i="9" s="1"/>
  <c r="V549" i="9"/>
  <c r="AB549" i="9"/>
  <c r="AC549" i="9"/>
  <c r="AD549" i="9"/>
  <c r="AE549" i="9"/>
  <c r="R550" i="9"/>
  <c r="S550" i="9" s="1"/>
  <c r="V550" i="9"/>
  <c r="AB550" i="9"/>
  <c r="AC550" i="9"/>
  <c r="AD550" i="9"/>
  <c r="AE550" i="9"/>
  <c r="R551" i="9"/>
  <c r="S551" i="9" s="1"/>
  <c r="V551" i="9"/>
  <c r="AB551" i="9"/>
  <c r="AC551" i="9"/>
  <c r="AD551" i="9"/>
  <c r="AE551" i="9"/>
  <c r="R552" i="9"/>
  <c r="S552" i="9" s="1"/>
  <c r="V552" i="9"/>
  <c r="AB552" i="9"/>
  <c r="AC552" i="9"/>
  <c r="AD552" i="9"/>
  <c r="AE552" i="9"/>
  <c r="R553" i="9"/>
  <c r="S553" i="9" s="1"/>
  <c r="V553" i="9"/>
  <c r="AB553" i="9"/>
  <c r="AC553" i="9"/>
  <c r="AD553" i="9"/>
  <c r="AE553" i="9"/>
  <c r="R554" i="9"/>
  <c r="S554" i="9" s="1"/>
  <c r="V554" i="9"/>
  <c r="AB554" i="9"/>
  <c r="AC554" i="9"/>
  <c r="AD554" i="9"/>
  <c r="AE554" i="9"/>
  <c r="R555" i="9"/>
  <c r="S555" i="9" s="1"/>
  <c r="V555" i="9"/>
  <c r="AB555" i="9"/>
  <c r="AC555" i="9"/>
  <c r="AD555" i="9"/>
  <c r="AE555" i="9"/>
  <c r="R556" i="9"/>
  <c r="S556" i="9" s="1"/>
  <c r="V556" i="9"/>
  <c r="AB556" i="9"/>
  <c r="AC556" i="9"/>
  <c r="AD556" i="9"/>
  <c r="AE556" i="9"/>
  <c r="R332" i="9"/>
  <c r="S332" i="9" s="1"/>
  <c r="V332" i="9"/>
  <c r="AB332" i="9"/>
  <c r="AC332" i="9"/>
  <c r="AD332" i="9"/>
  <c r="AE332" i="9"/>
  <c r="R557" i="9"/>
  <c r="S557" i="9" s="1"/>
  <c r="V557" i="9"/>
  <c r="AB557" i="9"/>
  <c r="AC557" i="9"/>
  <c r="AD557" i="9"/>
  <c r="AE557" i="9"/>
  <c r="R558" i="9"/>
  <c r="S558" i="9" s="1"/>
  <c r="V558" i="9"/>
  <c r="AB558" i="9"/>
  <c r="AC558" i="9"/>
  <c r="AD558" i="9"/>
  <c r="AE558" i="9"/>
  <c r="R559" i="9"/>
  <c r="S559" i="9" s="1"/>
  <c r="V559" i="9"/>
  <c r="AB559" i="9"/>
  <c r="AC559" i="9"/>
  <c r="AD559" i="9"/>
  <c r="AE559" i="9"/>
  <c r="R560" i="9"/>
  <c r="S560" i="9" s="1"/>
  <c r="V560" i="9"/>
  <c r="AB560" i="9"/>
  <c r="AC560" i="9"/>
  <c r="AD560" i="9"/>
  <c r="AE560" i="9"/>
  <c r="R561" i="9"/>
  <c r="S561" i="9" s="1"/>
  <c r="V561" i="9"/>
  <c r="AB561" i="9"/>
  <c r="AC561" i="9"/>
  <c r="AD561" i="9"/>
  <c r="AE561" i="9"/>
  <c r="R562" i="9"/>
  <c r="S562" i="9" s="1"/>
  <c r="V562" i="9"/>
  <c r="AB562" i="9"/>
  <c r="AC562" i="9"/>
  <c r="AD562" i="9"/>
  <c r="AE562" i="9"/>
  <c r="R563" i="9"/>
  <c r="S563" i="9" s="1"/>
  <c r="V563" i="9"/>
  <c r="AB563" i="9"/>
  <c r="AC563" i="9"/>
  <c r="AD563" i="9"/>
  <c r="AE563" i="9"/>
  <c r="V564" i="9"/>
  <c r="AB564" i="9"/>
  <c r="AC564" i="9"/>
  <c r="AD564" i="9"/>
  <c r="AE564" i="9"/>
  <c r="R565" i="9"/>
  <c r="S565" i="9" s="1"/>
  <c r="V565" i="9"/>
  <c r="AB565" i="9"/>
  <c r="AC565" i="9"/>
  <c r="AD565" i="9"/>
  <c r="AE565" i="9"/>
  <c r="R566" i="9"/>
  <c r="S566" i="9" s="1"/>
  <c r="V566" i="9"/>
  <c r="AB566" i="9"/>
  <c r="AC566" i="9"/>
  <c r="AD566" i="9"/>
  <c r="AE566" i="9"/>
  <c r="R567" i="9"/>
  <c r="S567" i="9" s="1"/>
  <c r="V567" i="9"/>
  <c r="AB567" i="9"/>
  <c r="AC567" i="9"/>
  <c r="AD567" i="9"/>
  <c r="AE567" i="9"/>
  <c r="R568" i="9"/>
  <c r="S568" i="9" s="1"/>
  <c r="V568" i="9"/>
  <c r="AB568" i="9"/>
  <c r="AC568" i="9"/>
  <c r="AD568" i="9"/>
  <c r="AE568" i="9"/>
  <c r="R569" i="9"/>
  <c r="S569" i="9" s="1"/>
  <c r="V569" i="9"/>
  <c r="AB569" i="9"/>
  <c r="AC569" i="9"/>
  <c r="AD569" i="9"/>
  <c r="AE569" i="9"/>
  <c r="R570" i="9"/>
  <c r="S570" i="9" s="1"/>
  <c r="V570" i="9"/>
  <c r="AB570" i="9"/>
  <c r="AC570" i="9"/>
  <c r="AD570" i="9"/>
  <c r="AE570" i="9"/>
  <c r="R571" i="9"/>
  <c r="S571" i="9" s="1"/>
  <c r="V571" i="9"/>
  <c r="AB571" i="9"/>
  <c r="AC571" i="9"/>
  <c r="AD571" i="9"/>
  <c r="AE571" i="9"/>
  <c r="R572" i="9"/>
  <c r="S572" i="9" s="1"/>
  <c r="V572" i="9"/>
  <c r="AB572" i="9"/>
  <c r="AC572" i="9"/>
  <c r="AD572" i="9"/>
  <c r="AE572" i="9"/>
  <c r="R573" i="9"/>
  <c r="S573" i="9" s="1"/>
  <c r="V573" i="9"/>
  <c r="AB573" i="9"/>
  <c r="AC573" i="9"/>
  <c r="AD573" i="9"/>
  <c r="AE573" i="9"/>
  <c r="R574" i="9"/>
  <c r="S574" i="9" s="1"/>
  <c r="V574" i="9"/>
  <c r="AB574" i="9"/>
  <c r="AC574" i="9"/>
  <c r="AD574" i="9"/>
  <c r="AE574" i="9"/>
  <c r="R575" i="9"/>
  <c r="S575" i="9" s="1"/>
  <c r="V575" i="9"/>
  <c r="AB575" i="9"/>
  <c r="AC575" i="9"/>
  <c r="AD575" i="9"/>
  <c r="AE575" i="9"/>
  <c r="R336" i="9"/>
  <c r="S336" i="9" s="1"/>
  <c r="V336" i="9"/>
  <c r="AB336" i="9"/>
  <c r="AC336" i="9"/>
  <c r="AD336" i="9"/>
  <c r="AE336" i="9"/>
  <c r="R576" i="9"/>
  <c r="S576" i="9" s="1"/>
  <c r="V576" i="9"/>
  <c r="AB576" i="9"/>
  <c r="AC576" i="9"/>
  <c r="AD576" i="9"/>
  <c r="AE576" i="9"/>
  <c r="R577" i="9"/>
  <c r="S577" i="9" s="1"/>
  <c r="V577" i="9"/>
  <c r="AB577" i="9"/>
  <c r="AC577" i="9"/>
  <c r="AD577" i="9"/>
  <c r="AE577" i="9"/>
  <c r="R578" i="9"/>
  <c r="S578" i="9" s="1"/>
  <c r="V578" i="9"/>
  <c r="AB578" i="9"/>
  <c r="AC578" i="9"/>
  <c r="AD578" i="9"/>
  <c r="AE578" i="9"/>
  <c r="R579" i="9"/>
  <c r="S579" i="9" s="1"/>
  <c r="V579" i="9"/>
  <c r="AB579" i="9"/>
  <c r="AC579" i="9"/>
  <c r="AD579" i="9"/>
  <c r="AE579" i="9"/>
  <c r="R580" i="9"/>
  <c r="S580" i="9" s="1"/>
  <c r="V580" i="9"/>
  <c r="AB580" i="9"/>
  <c r="AC580" i="9"/>
  <c r="AD580" i="9"/>
  <c r="AE580" i="9"/>
  <c r="R581" i="9"/>
  <c r="S581" i="9" s="1"/>
  <c r="V581" i="9"/>
  <c r="AB581" i="9"/>
  <c r="AC581" i="9"/>
  <c r="AD581" i="9"/>
  <c r="AE581" i="9"/>
  <c r="R582" i="9"/>
  <c r="S582" i="9" s="1"/>
  <c r="V582" i="9"/>
  <c r="AB582" i="9"/>
  <c r="AC582" i="9"/>
  <c r="AD582" i="9"/>
  <c r="AE582" i="9"/>
  <c r="R583" i="9"/>
  <c r="S583" i="9" s="1"/>
  <c r="V583" i="9"/>
  <c r="AB583" i="9"/>
  <c r="AC583" i="9"/>
  <c r="AD583" i="9"/>
  <c r="AE583" i="9"/>
  <c r="R584" i="9"/>
  <c r="S584" i="9" s="1"/>
  <c r="V584" i="9"/>
  <c r="AB584" i="9"/>
  <c r="AC584" i="9"/>
  <c r="AD584" i="9"/>
  <c r="AE584" i="9"/>
  <c r="R585" i="9"/>
  <c r="S585" i="9" s="1"/>
  <c r="V585" i="9"/>
  <c r="AB585" i="9"/>
  <c r="AC585" i="9"/>
  <c r="AD585" i="9"/>
  <c r="AE585" i="9"/>
  <c r="R586" i="9"/>
  <c r="S586" i="9" s="1"/>
  <c r="V586" i="9"/>
  <c r="AB586" i="9"/>
  <c r="AC586" i="9"/>
  <c r="AD586" i="9"/>
  <c r="AE586" i="9"/>
  <c r="R340" i="9"/>
  <c r="S340" i="9" s="1"/>
  <c r="V340" i="9"/>
  <c r="AB340" i="9"/>
  <c r="AC340" i="9"/>
  <c r="AD340" i="9"/>
  <c r="AE340" i="9"/>
  <c r="R587" i="9"/>
  <c r="S587" i="9" s="1"/>
  <c r="V587" i="9"/>
  <c r="AB587" i="9"/>
  <c r="AC587" i="9"/>
  <c r="AD587" i="9"/>
  <c r="AE587" i="9"/>
  <c r="R588" i="9"/>
  <c r="S588" i="9" s="1"/>
  <c r="V588" i="9"/>
  <c r="AB588" i="9"/>
  <c r="AC588" i="9"/>
  <c r="AD588" i="9"/>
  <c r="AE588" i="9"/>
  <c r="R589" i="9"/>
  <c r="S589" i="9" s="1"/>
  <c r="V589" i="9"/>
  <c r="AB589" i="9"/>
  <c r="AC589" i="9"/>
  <c r="AD589" i="9"/>
  <c r="AE589" i="9"/>
  <c r="R344" i="9"/>
  <c r="S344" i="9" s="1"/>
  <c r="V344" i="9"/>
  <c r="AB344" i="9"/>
  <c r="AC344" i="9"/>
  <c r="AD344" i="9"/>
  <c r="AE344" i="9"/>
  <c r="R590" i="9"/>
  <c r="S590" i="9" s="1"/>
  <c r="V590" i="9"/>
  <c r="AB590" i="9"/>
  <c r="AC590" i="9"/>
  <c r="AD590" i="9"/>
  <c r="AE590" i="9"/>
  <c r="R591" i="9"/>
  <c r="S591" i="9" s="1"/>
  <c r="V591" i="9"/>
  <c r="AB591" i="9"/>
  <c r="AC591" i="9"/>
  <c r="AD591" i="9"/>
  <c r="AE591" i="9"/>
  <c r="R592" i="9"/>
  <c r="S592" i="9" s="1"/>
  <c r="V592" i="9"/>
  <c r="AB592" i="9"/>
  <c r="AC592" i="9"/>
  <c r="AD592" i="9"/>
  <c r="AE592" i="9"/>
  <c r="R593" i="9"/>
  <c r="S593" i="9" s="1"/>
  <c r="V593" i="9"/>
  <c r="AB593" i="9"/>
  <c r="AC593" i="9"/>
  <c r="AD593" i="9"/>
  <c r="AE593" i="9"/>
  <c r="R594" i="9"/>
  <c r="S594" i="9" s="1"/>
  <c r="V594" i="9"/>
  <c r="AB594" i="9"/>
  <c r="AC594" i="9"/>
  <c r="AD594" i="9"/>
  <c r="AE594" i="9"/>
  <c r="R595" i="9"/>
  <c r="S595" i="9" s="1"/>
  <c r="V595" i="9"/>
  <c r="AB595" i="9"/>
  <c r="AC595" i="9"/>
  <c r="AD595" i="9"/>
  <c r="AE595" i="9"/>
  <c r="R596" i="9"/>
  <c r="S596" i="9" s="1"/>
  <c r="V596" i="9"/>
  <c r="AB596" i="9"/>
  <c r="AC596" i="9"/>
  <c r="AD596" i="9"/>
  <c r="AE596" i="9"/>
  <c r="R597" i="9"/>
  <c r="S597" i="9" s="1"/>
  <c r="V597" i="9"/>
  <c r="AB597" i="9"/>
  <c r="AC597" i="9"/>
  <c r="AD597" i="9"/>
  <c r="AE597" i="9"/>
  <c r="R598" i="9"/>
  <c r="S598" i="9" s="1"/>
  <c r="V598" i="9"/>
  <c r="AB598" i="9"/>
  <c r="AC598" i="9"/>
  <c r="AD598" i="9"/>
  <c r="AE598" i="9"/>
  <c r="R599" i="9"/>
  <c r="S599" i="9" s="1"/>
  <c r="V599" i="9"/>
  <c r="AB599" i="9"/>
  <c r="AC599" i="9"/>
  <c r="AD599" i="9"/>
  <c r="AE599" i="9"/>
  <c r="R600" i="9"/>
  <c r="S600" i="9" s="1"/>
  <c r="V600" i="9"/>
  <c r="AB600" i="9"/>
  <c r="AC600" i="9"/>
  <c r="AD600" i="9"/>
  <c r="AE600" i="9"/>
  <c r="R348" i="9"/>
  <c r="S348" i="9" s="1"/>
  <c r="V348" i="9"/>
  <c r="AB348" i="9"/>
  <c r="AC348" i="9"/>
  <c r="AD348" i="9"/>
  <c r="AE348" i="9"/>
  <c r="R601" i="9"/>
  <c r="S601" i="9" s="1"/>
  <c r="V601" i="9"/>
  <c r="AB601" i="9"/>
  <c r="AC601" i="9"/>
  <c r="AD601" i="9"/>
  <c r="AE601" i="9"/>
  <c r="R602" i="9"/>
  <c r="S602" i="9" s="1"/>
  <c r="V602" i="9"/>
  <c r="AB602" i="9"/>
  <c r="AC602" i="9"/>
  <c r="AD602" i="9"/>
  <c r="AE602" i="9"/>
  <c r="R603" i="9"/>
  <c r="S603" i="9" s="1"/>
  <c r="V603" i="9"/>
  <c r="AB603" i="9"/>
  <c r="AC603" i="9"/>
  <c r="AD603" i="9"/>
  <c r="AE603" i="9"/>
  <c r="R604" i="9"/>
  <c r="S604" i="9" s="1"/>
  <c r="V604" i="9"/>
  <c r="AB604" i="9"/>
  <c r="AC604" i="9"/>
  <c r="AD604" i="9"/>
  <c r="AE604" i="9"/>
  <c r="R605" i="9"/>
  <c r="S605" i="9" s="1"/>
  <c r="V605" i="9"/>
  <c r="AB605" i="9"/>
  <c r="AC605" i="9"/>
  <c r="AD605" i="9"/>
  <c r="AE605" i="9"/>
  <c r="R606" i="9"/>
  <c r="S606" i="9" s="1"/>
  <c r="V606" i="9"/>
  <c r="AB606" i="9"/>
  <c r="AC606" i="9"/>
  <c r="AD606" i="9"/>
  <c r="AE606" i="9"/>
  <c r="R607" i="9"/>
  <c r="S607" i="9" s="1"/>
  <c r="V607" i="9"/>
  <c r="AB607" i="9"/>
  <c r="AC607" i="9"/>
  <c r="AD607" i="9"/>
  <c r="AE607" i="9"/>
  <c r="R608" i="9"/>
  <c r="S608" i="9" s="1"/>
  <c r="V608" i="9"/>
  <c r="AB608" i="9"/>
  <c r="AC608" i="9"/>
  <c r="AD608" i="9"/>
  <c r="AE608" i="9"/>
  <c r="R609" i="9"/>
  <c r="S609" i="9" s="1"/>
  <c r="V609" i="9"/>
  <c r="AB609" i="9"/>
  <c r="AC609" i="9"/>
  <c r="AD609" i="9"/>
  <c r="AE609" i="9"/>
  <c r="R610" i="9"/>
  <c r="S610" i="9" s="1"/>
  <c r="V610" i="9"/>
  <c r="AB610" i="9"/>
  <c r="AC610" i="9"/>
  <c r="AD610" i="9"/>
  <c r="AE610" i="9"/>
  <c r="R611" i="9"/>
  <c r="S611" i="9" s="1"/>
  <c r="V611" i="9"/>
  <c r="AB611" i="9"/>
  <c r="AC611" i="9"/>
  <c r="AD611" i="9"/>
  <c r="AE611" i="9"/>
  <c r="O324" i="9"/>
  <c r="N324" i="9" s="1"/>
  <c r="O536" i="9"/>
  <c r="N536" i="9" s="1"/>
  <c r="O537" i="9"/>
  <c r="N537" i="9" s="1"/>
  <c r="O538" i="9"/>
  <c r="N538" i="9" s="1"/>
  <c r="O539" i="9"/>
  <c r="N539" i="9" s="1"/>
  <c r="O540" i="9"/>
  <c r="N540" i="9" s="1"/>
  <c r="O541" i="9"/>
  <c r="N541" i="9" s="1"/>
  <c r="O542" i="9"/>
  <c r="N542" i="9" s="1"/>
  <c r="O543" i="9"/>
  <c r="N543" i="9" s="1"/>
  <c r="O544" i="9"/>
  <c r="N544" i="9" s="1"/>
  <c r="O545" i="9"/>
  <c r="N545" i="9" s="1"/>
  <c r="O535" i="9"/>
  <c r="N535" i="9" s="1"/>
  <c r="O328" i="9"/>
  <c r="N328" i="9" s="1"/>
  <c r="O546" i="9"/>
  <c r="N546" i="9" s="1"/>
  <c r="N547" i="9"/>
  <c r="O547" i="9"/>
  <c r="R547" i="9" s="1"/>
  <c r="S547" i="9" s="1"/>
  <c r="O548" i="9"/>
  <c r="N548" i="9" s="1"/>
  <c r="O549" i="9"/>
  <c r="N549" i="9" s="1"/>
  <c r="O550" i="9"/>
  <c r="N550" i="9" s="1"/>
  <c r="O551" i="9"/>
  <c r="N551" i="9" s="1"/>
  <c r="O552" i="9"/>
  <c r="N552" i="9" s="1"/>
  <c r="O553" i="9"/>
  <c r="N553" i="9" s="1"/>
  <c r="O554" i="9"/>
  <c r="N554" i="9" s="1"/>
  <c r="O555" i="9"/>
  <c r="N555" i="9" s="1"/>
  <c r="O556" i="9"/>
  <c r="N556" i="9" s="1"/>
  <c r="O332" i="9"/>
  <c r="N332" i="9" s="1"/>
  <c r="O557" i="9"/>
  <c r="N557" i="9" s="1"/>
  <c r="O558" i="9"/>
  <c r="N558" i="9" s="1"/>
  <c r="O559" i="9"/>
  <c r="N559" i="9" s="1"/>
  <c r="O560" i="9"/>
  <c r="N560" i="9" s="1"/>
  <c r="O561" i="9"/>
  <c r="N561" i="9" s="1"/>
  <c r="O562" i="9"/>
  <c r="N562" i="9" s="1"/>
  <c r="O563" i="9"/>
  <c r="N563" i="9" s="1"/>
  <c r="N564" i="9"/>
  <c r="O564" i="9"/>
  <c r="R564" i="9" s="1"/>
  <c r="S564" i="9" s="1"/>
  <c r="O565" i="9"/>
  <c r="N565" i="9" s="1"/>
  <c r="O566" i="9"/>
  <c r="N566" i="9" s="1"/>
  <c r="O567" i="9"/>
  <c r="N567" i="9" s="1"/>
  <c r="O568" i="9"/>
  <c r="N568" i="9" s="1"/>
  <c r="O569" i="9"/>
  <c r="N569" i="9" s="1"/>
  <c r="O570" i="9"/>
  <c r="N570" i="9" s="1"/>
  <c r="O571" i="9"/>
  <c r="N571" i="9" s="1"/>
  <c r="O572" i="9"/>
  <c r="N572" i="9" s="1"/>
  <c r="O573" i="9"/>
  <c r="N573" i="9" s="1"/>
  <c r="O574" i="9"/>
  <c r="N574" i="9" s="1"/>
  <c r="O575" i="9"/>
  <c r="N575" i="9" s="1"/>
  <c r="O336" i="9"/>
  <c r="N336" i="9" s="1"/>
  <c r="O576" i="9"/>
  <c r="N576" i="9" s="1"/>
  <c r="O577" i="9"/>
  <c r="N577" i="9" s="1"/>
  <c r="O578" i="9"/>
  <c r="N578" i="9" s="1"/>
  <c r="O579" i="9"/>
  <c r="N579" i="9" s="1"/>
  <c r="O580" i="9"/>
  <c r="N580" i="9" s="1"/>
  <c r="O581" i="9"/>
  <c r="N581" i="9" s="1"/>
  <c r="O582" i="9"/>
  <c r="N582" i="9" s="1"/>
  <c r="O583" i="9"/>
  <c r="N583" i="9" s="1"/>
  <c r="O584" i="9"/>
  <c r="N584" i="9" s="1"/>
  <c r="O585" i="9"/>
  <c r="N585" i="9" s="1"/>
  <c r="O586" i="9"/>
  <c r="N586" i="9" s="1"/>
  <c r="O340" i="9"/>
  <c r="N340" i="9" s="1"/>
  <c r="O587" i="9"/>
  <c r="N587" i="9" s="1"/>
  <c r="O588" i="9"/>
  <c r="N588" i="9" s="1"/>
  <c r="O589" i="9"/>
  <c r="N589" i="9" s="1"/>
  <c r="N344" i="9"/>
  <c r="O344" i="9"/>
  <c r="N590" i="9"/>
  <c r="O590" i="9"/>
  <c r="N591" i="9"/>
  <c r="O591" i="9"/>
  <c r="N592" i="9"/>
  <c r="O592" i="9"/>
  <c r="N593" i="9"/>
  <c r="O593" i="9"/>
  <c r="N594" i="9"/>
  <c r="O594" i="9"/>
  <c r="N595" i="9"/>
  <c r="O595" i="9"/>
  <c r="N596" i="9"/>
  <c r="O596" i="9"/>
  <c r="N597" i="9"/>
  <c r="O597" i="9"/>
  <c r="N598" i="9"/>
  <c r="O598" i="9"/>
  <c r="N599" i="9"/>
  <c r="O599" i="9"/>
  <c r="N600" i="9"/>
  <c r="O600" i="9"/>
  <c r="N348" i="9"/>
  <c r="O348" i="9"/>
  <c r="N601" i="9"/>
  <c r="O601" i="9"/>
  <c r="N602" i="9"/>
  <c r="O602" i="9"/>
  <c r="N603" i="9"/>
  <c r="O603" i="9"/>
  <c r="N604" i="9"/>
  <c r="O604" i="9"/>
  <c r="N605" i="9"/>
  <c r="O605" i="9"/>
  <c r="N606" i="9"/>
  <c r="O606" i="9"/>
  <c r="N607" i="9"/>
  <c r="O607" i="9"/>
  <c r="N608" i="9"/>
  <c r="O608" i="9"/>
  <c r="N609" i="9"/>
  <c r="O609" i="9"/>
  <c r="N610" i="9"/>
  <c r="O610" i="9"/>
  <c r="N611" i="9"/>
  <c r="O611" i="9"/>
  <c r="A324" i="9"/>
  <c r="A536" i="9"/>
  <c r="A537" i="9"/>
  <c r="A538" i="9"/>
  <c r="A539" i="9"/>
  <c r="A540" i="9"/>
  <c r="A541" i="9"/>
  <c r="A542" i="9"/>
  <c r="A543" i="9"/>
  <c r="A544" i="9"/>
  <c r="A545" i="9"/>
  <c r="A535" i="9"/>
  <c r="A328" i="9"/>
  <c r="A546" i="9"/>
  <c r="A547" i="9"/>
  <c r="A548" i="9"/>
  <c r="A549" i="9"/>
  <c r="A550" i="9"/>
  <c r="A551" i="9"/>
  <c r="A552" i="9"/>
  <c r="A553" i="9"/>
  <c r="A554" i="9"/>
  <c r="A555" i="9"/>
  <c r="A556" i="9"/>
  <c r="A332" i="9"/>
  <c r="A557" i="9"/>
  <c r="A558" i="9"/>
  <c r="A559" i="9"/>
  <c r="A560" i="9"/>
  <c r="A561" i="9"/>
  <c r="A562" i="9"/>
  <c r="A563" i="9"/>
  <c r="A564" i="9"/>
  <c r="A565" i="9"/>
  <c r="A566" i="9"/>
  <c r="A567" i="9"/>
  <c r="A568" i="9"/>
  <c r="A569" i="9"/>
  <c r="A570" i="9"/>
  <c r="A571" i="9"/>
  <c r="A572" i="9"/>
  <c r="A573" i="9"/>
  <c r="A574" i="9"/>
  <c r="A575" i="9"/>
  <c r="A336" i="9"/>
  <c r="A576" i="9"/>
  <c r="A577" i="9"/>
  <c r="A578" i="9"/>
  <c r="A579" i="9"/>
  <c r="A580" i="9"/>
  <c r="A581" i="9"/>
  <c r="A582" i="9"/>
  <c r="A583" i="9"/>
  <c r="A584" i="9"/>
  <c r="A585" i="9"/>
  <c r="A586" i="9"/>
  <c r="A340" i="9"/>
  <c r="A587" i="9"/>
  <c r="A588" i="9"/>
  <c r="A589" i="9"/>
  <c r="A344" i="9"/>
  <c r="A590" i="9"/>
  <c r="A591" i="9"/>
  <c r="A592" i="9"/>
  <c r="A593" i="9"/>
  <c r="A594" i="9"/>
  <c r="A595" i="9"/>
  <c r="A596" i="9"/>
  <c r="A597" i="9"/>
  <c r="A598" i="9"/>
  <c r="A599" i="9"/>
  <c r="A600" i="9"/>
  <c r="A348" i="9"/>
  <c r="A601" i="9"/>
  <c r="A602" i="9"/>
  <c r="A603" i="9"/>
  <c r="A604" i="9"/>
  <c r="A605" i="9"/>
  <c r="A606" i="9"/>
  <c r="A607" i="9"/>
  <c r="A608" i="9"/>
  <c r="A609" i="9"/>
  <c r="A610" i="9"/>
  <c r="A611" i="9"/>
  <c r="R5636" i="9" l="1"/>
  <c r="S5636" i="9" s="1"/>
  <c r="V5636" i="9"/>
  <c r="AB5636" i="9"/>
  <c r="AC5636" i="9"/>
  <c r="AD5636" i="9"/>
  <c r="AE5636" i="9"/>
  <c r="R5637" i="9"/>
  <c r="S5637" i="9" s="1"/>
  <c r="V5637" i="9"/>
  <c r="AB5637" i="9"/>
  <c r="AC5637" i="9"/>
  <c r="AD5637" i="9"/>
  <c r="AE5637" i="9"/>
  <c r="R5638" i="9"/>
  <c r="S5638" i="9" s="1"/>
  <c r="V5638" i="9"/>
  <c r="AB5638" i="9"/>
  <c r="AC5638" i="9"/>
  <c r="AD5638" i="9"/>
  <c r="AE5638" i="9"/>
  <c r="R5639" i="9"/>
  <c r="S5639" i="9" s="1"/>
  <c r="V5639" i="9"/>
  <c r="AB5639" i="9"/>
  <c r="AC5639" i="9"/>
  <c r="AD5639" i="9"/>
  <c r="AE5639" i="9"/>
  <c r="R5640" i="9"/>
  <c r="S5640" i="9" s="1"/>
  <c r="V5640" i="9"/>
  <c r="AB5640" i="9"/>
  <c r="AC5640" i="9"/>
  <c r="AD5640" i="9"/>
  <c r="AE5640" i="9"/>
  <c r="R5641" i="9"/>
  <c r="S5641" i="9" s="1"/>
  <c r="V5641" i="9"/>
  <c r="AB5641" i="9"/>
  <c r="AC5641" i="9"/>
  <c r="AD5641" i="9"/>
  <c r="AE5641" i="9"/>
  <c r="R5642" i="9"/>
  <c r="S5642" i="9" s="1"/>
  <c r="V5642" i="9"/>
  <c r="AB5642" i="9"/>
  <c r="AC5642" i="9"/>
  <c r="AD5642" i="9"/>
  <c r="AE5642" i="9"/>
  <c r="R5643" i="9"/>
  <c r="S5643" i="9" s="1"/>
  <c r="V5643" i="9"/>
  <c r="AB5643" i="9"/>
  <c r="AC5643" i="9"/>
  <c r="AD5643" i="9"/>
  <c r="AE5643" i="9"/>
  <c r="R5644" i="9"/>
  <c r="S5644" i="9" s="1"/>
  <c r="V5644" i="9"/>
  <c r="AB5644" i="9"/>
  <c r="AC5644" i="9"/>
  <c r="AD5644" i="9"/>
  <c r="AE5644" i="9"/>
  <c r="R5645" i="9"/>
  <c r="S5645" i="9" s="1"/>
  <c r="V5645" i="9"/>
  <c r="AB5645" i="9"/>
  <c r="AC5645" i="9"/>
  <c r="AD5645" i="9"/>
  <c r="AE5645" i="9"/>
  <c r="R5646" i="9"/>
  <c r="S5646" i="9" s="1"/>
  <c r="V5646" i="9"/>
  <c r="AB5646" i="9"/>
  <c r="AC5646" i="9"/>
  <c r="AD5646" i="9"/>
  <c r="AE5646" i="9"/>
  <c r="R5647" i="9"/>
  <c r="S5647" i="9" s="1"/>
  <c r="V5647" i="9"/>
  <c r="AB5647" i="9"/>
  <c r="AC5647" i="9"/>
  <c r="AD5647" i="9"/>
  <c r="AE5647" i="9"/>
  <c r="R5648" i="9"/>
  <c r="S5648" i="9" s="1"/>
  <c r="V5648" i="9"/>
  <c r="AB5648" i="9"/>
  <c r="AC5648" i="9"/>
  <c r="AD5648" i="9"/>
  <c r="AE5648" i="9"/>
  <c r="R5649" i="9"/>
  <c r="S5649" i="9" s="1"/>
  <c r="V5649" i="9"/>
  <c r="AB5649" i="9"/>
  <c r="AC5649" i="9"/>
  <c r="AD5649" i="9"/>
  <c r="AE5649" i="9"/>
  <c r="R5650" i="9"/>
  <c r="S5650" i="9" s="1"/>
  <c r="V5650" i="9"/>
  <c r="AB5650" i="9"/>
  <c r="AC5650" i="9"/>
  <c r="AD5650" i="9"/>
  <c r="AE5650" i="9"/>
  <c r="R5651" i="9"/>
  <c r="S5651" i="9" s="1"/>
  <c r="V5651" i="9"/>
  <c r="AB5651" i="9"/>
  <c r="AC5651" i="9"/>
  <c r="AD5651" i="9"/>
  <c r="AE5651" i="9"/>
  <c r="R5652" i="9"/>
  <c r="S5652" i="9" s="1"/>
  <c r="V5652" i="9"/>
  <c r="AB5652" i="9"/>
  <c r="AC5652" i="9"/>
  <c r="AD5652" i="9"/>
  <c r="AE5652" i="9"/>
  <c r="R5653" i="9"/>
  <c r="S5653" i="9" s="1"/>
  <c r="V5653" i="9"/>
  <c r="AB5653" i="9"/>
  <c r="AC5653" i="9"/>
  <c r="AD5653" i="9"/>
  <c r="AE5653" i="9"/>
  <c r="R5654" i="9"/>
  <c r="S5654" i="9" s="1"/>
  <c r="V5654" i="9"/>
  <c r="AB5654" i="9"/>
  <c r="AC5654" i="9"/>
  <c r="AD5654" i="9"/>
  <c r="AE5654" i="9"/>
  <c r="R5655" i="9"/>
  <c r="S5655" i="9" s="1"/>
  <c r="V5655" i="9"/>
  <c r="AB5655" i="9"/>
  <c r="AC5655" i="9"/>
  <c r="AD5655" i="9"/>
  <c r="AE5655" i="9"/>
  <c r="R5656" i="9"/>
  <c r="S5656" i="9" s="1"/>
  <c r="V5656" i="9"/>
  <c r="AB5656" i="9"/>
  <c r="AC5656" i="9"/>
  <c r="AD5656" i="9"/>
  <c r="AE5656" i="9"/>
  <c r="R5657" i="9"/>
  <c r="S5657" i="9" s="1"/>
  <c r="V5657" i="9"/>
  <c r="AB5657" i="9"/>
  <c r="AC5657" i="9"/>
  <c r="AD5657" i="9"/>
  <c r="AE5657" i="9"/>
  <c r="R5658" i="9"/>
  <c r="S5658" i="9" s="1"/>
  <c r="V5658" i="9"/>
  <c r="AB5658" i="9"/>
  <c r="AC5658" i="9"/>
  <c r="AD5658" i="9"/>
  <c r="AE5658" i="9"/>
  <c r="R5659" i="9"/>
  <c r="S5659" i="9" s="1"/>
  <c r="V5659" i="9"/>
  <c r="AB5659" i="9"/>
  <c r="AC5659" i="9"/>
  <c r="AD5659" i="9"/>
  <c r="AE5659" i="9"/>
  <c r="R5660" i="9"/>
  <c r="S5660" i="9" s="1"/>
  <c r="V5660" i="9"/>
  <c r="AB5660" i="9"/>
  <c r="AC5660" i="9"/>
  <c r="AD5660" i="9"/>
  <c r="AE5660" i="9"/>
  <c r="R5661" i="9"/>
  <c r="S5661" i="9" s="1"/>
  <c r="V5661" i="9"/>
  <c r="AB5661" i="9"/>
  <c r="AC5661" i="9"/>
  <c r="AD5661" i="9"/>
  <c r="AE5661" i="9"/>
  <c r="R5662" i="9"/>
  <c r="S5662" i="9" s="1"/>
  <c r="V5662" i="9"/>
  <c r="AB5662" i="9"/>
  <c r="AC5662" i="9"/>
  <c r="AD5662" i="9"/>
  <c r="AE5662" i="9"/>
  <c r="R5663" i="9"/>
  <c r="S5663" i="9" s="1"/>
  <c r="V5663" i="9"/>
  <c r="AB5663" i="9"/>
  <c r="AC5663" i="9"/>
  <c r="AD5663" i="9"/>
  <c r="AE5663" i="9"/>
  <c r="O5636" i="9"/>
  <c r="N5636" i="9" s="1"/>
  <c r="O5637" i="9"/>
  <c r="N5637" i="9" s="1"/>
  <c r="O5638" i="9"/>
  <c r="N5638" i="9" s="1"/>
  <c r="N5639" i="9"/>
  <c r="O5639" i="9"/>
  <c r="O5640" i="9"/>
  <c r="N5640" i="9" s="1"/>
  <c r="O5641" i="9"/>
  <c r="N5641" i="9" s="1"/>
  <c r="O5642" i="9"/>
  <c r="N5642" i="9" s="1"/>
  <c r="O5643" i="9"/>
  <c r="N5643" i="9" s="1"/>
  <c r="O5644" i="9"/>
  <c r="N5644" i="9" s="1"/>
  <c r="O5645" i="9"/>
  <c r="N5645" i="9" s="1"/>
  <c r="O5646" i="9"/>
  <c r="N5646" i="9" s="1"/>
  <c r="O5647" i="9"/>
  <c r="N5647" i="9" s="1"/>
  <c r="O5648" i="9"/>
  <c r="N5648" i="9" s="1"/>
  <c r="O5649" i="9"/>
  <c r="N5649" i="9" s="1"/>
  <c r="O5650" i="9"/>
  <c r="N5650" i="9" s="1"/>
  <c r="O5651" i="9"/>
  <c r="N5651" i="9" s="1"/>
  <c r="O5652" i="9"/>
  <c r="N5652" i="9" s="1"/>
  <c r="O5653" i="9"/>
  <c r="N5653" i="9" s="1"/>
  <c r="O5654" i="9"/>
  <c r="N5654" i="9" s="1"/>
  <c r="O5655" i="9"/>
  <c r="N5655" i="9" s="1"/>
  <c r="O5656" i="9"/>
  <c r="N5656" i="9" s="1"/>
  <c r="N5657" i="9"/>
  <c r="O5657" i="9"/>
  <c r="N5658" i="9"/>
  <c r="O5658" i="9"/>
  <c r="N5659" i="9"/>
  <c r="O5659" i="9"/>
  <c r="N5660" i="9"/>
  <c r="O5660" i="9"/>
  <c r="N5661" i="9"/>
  <c r="O5661" i="9"/>
  <c r="N5662" i="9"/>
  <c r="O5662" i="9"/>
  <c r="N5663" i="9"/>
  <c r="O5663" i="9"/>
  <c r="A5636" i="9"/>
  <c r="A5637" i="9"/>
  <c r="A5638" i="9"/>
  <c r="A5639" i="9"/>
  <c r="A5640" i="9"/>
  <c r="A5641" i="9"/>
  <c r="A5642" i="9"/>
  <c r="A5643" i="9"/>
  <c r="A5644" i="9"/>
  <c r="A5645" i="9"/>
  <c r="A5646" i="9"/>
  <c r="A5647" i="9"/>
  <c r="A5648" i="9"/>
  <c r="A5649" i="9"/>
  <c r="A5650" i="9"/>
  <c r="A5651" i="9"/>
  <c r="A5652" i="9"/>
  <c r="A5653" i="9"/>
  <c r="A5654" i="9"/>
  <c r="A5655" i="9"/>
  <c r="A5656" i="9"/>
  <c r="A5657" i="9"/>
  <c r="A5658" i="9"/>
  <c r="A5659" i="9"/>
  <c r="A5660" i="9"/>
  <c r="A5661" i="9"/>
  <c r="A5662" i="9"/>
  <c r="A5663" i="9"/>
  <c r="R170" i="9"/>
  <c r="S170" i="9" s="1"/>
  <c r="V170" i="9"/>
  <c r="AB170" i="9"/>
  <c r="AC170" i="9"/>
  <c r="AD170" i="9"/>
  <c r="AE170" i="9"/>
  <c r="R171" i="9"/>
  <c r="S171" i="9" s="1"/>
  <c r="V171" i="9"/>
  <c r="AB171" i="9"/>
  <c r="AC171" i="9"/>
  <c r="AD171" i="9"/>
  <c r="AE171" i="9"/>
  <c r="V172" i="9"/>
  <c r="AB172" i="9"/>
  <c r="AC172" i="9"/>
  <c r="AD172" i="9"/>
  <c r="AE172" i="9"/>
  <c r="R173" i="9"/>
  <c r="S173" i="9" s="1"/>
  <c r="V173" i="9"/>
  <c r="AB173" i="9"/>
  <c r="AC173" i="9"/>
  <c r="AD173" i="9"/>
  <c r="AE173" i="9"/>
  <c r="R174" i="9"/>
  <c r="S174" i="9" s="1"/>
  <c r="V174" i="9"/>
  <c r="AB174" i="9"/>
  <c r="AC174" i="9"/>
  <c r="AD174" i="9"/>
  <c r="AE174" i="9"/>
  <c r="R175" i="9"/>
  <c r="S175" i="9" s="1"/>
  <c r="V175" i="9"/>
  <c r="AB175" i="9"/>
  <c r="AC175" i="9"/>
  <c r="AD175" i="9"/>
  <c r="AE175" i="9"/>
  <c r="R176" i="9"/>
  <c r="S176" i="9" s="1"/>
  <c r="V176" i="9"/>
  <c r="AB176" i="9"/>
  <c r="AC176" i="9"/>
  <c r="AD176" i="9"/>
  <c r="AE176" i="9"/>
  <c r="R177" i="9"/>
  <c r="S177" i="9" s="1"/>
  <c r="V177" i="9"/>
  <c r="AB177" i="9"/>
  <c r="AC177" i="9"/>
  <c r="AD177" i="9"/>
  <c r="AE177" i="9"/>
  <c r="R178" i="9"/>
  <c r="S178" i="9" s="1"/>
  <c r="V178" i="9"/>
  <c r="AB178" i="9"/>
  <c r="AC178" i="9"/>
  <c r="AD178" i="9"/>
  <c r="AE178" i="9"/>
  <c r="R179" i="9"/>
  <c r="S179" i="9" s="1"/>
  <c r="V179" i="9"/>
  <c r="AB179" i="9"/>
  <c r="AC179" i="9"/>
  <c r="AD179" i="9"/>
  <c r="AE179" i="9"/>
  <c r="R180" i="9"/>
  <c r="S180" i="9" s="1"/>
  <c r="V180" i="9"/>
  <c r="AB180" i="9"/>
  <c r="AC180" i="9"/>
  <c r="AD180" i="9"/>
  <c r="AE180" i="9"/>
  <c r="R181" i="9"/>
  <c r="S181" i="9" s="1"/>
  <c r="V181" i="9"/>
  <c r="AB181" i="9"/>
  <c r="AC181" i="9"/>
  <c r="AD181" i="9"/>
  <c r="AE181" i="9"/>
  <c r="R182" i="9"/>
  <c r="S182" i="9" s="1"/>
  <c r="V182" i="9"/>
  <c r="AB182" i="9"/>
  <c r="AC182" i="9"/>
  <c r="AD182" i="9"/>
  <c r="AE182" i="9"/>
  <c r="R183" i="9"/>
  <c r="S183" i="9" s="1"/>
  <c r="V183" i="9"/>
  <c r="AB183" i="9"/>
  <c r="AC183" i="9"/>
  <c r="AD183" i="9"/>
  <c r="AE183" i="9"/>
  <c r="R184" i="9"/>
  <c r="S184" i="9" s="1"/>
  <c r="V184" i="9"/>
  <c r="AB184" i="9"/>
  <c r="AC184" i="9"/>
  <c r="AD184" i="9"/>
  <c r="AE184" i="9"/>
  <c r="R185" i="9"/>
  <c r="S185" i="9" s="1"/>
  <c r="V185" i="9"/>
  <c r="AB185" i="9"/>
  <c r="AC185" i="9"/>
  <c r="AD185" i="9"/>
  <c r="AE185" i="9"/>
  <c r="R186" i="9"/>
  <c r="S186" i="9" s="1"/>
  <c r="V186" i="9"/>
  <c r="AB186" i="9"/>
  <c r="AC186" i="9"/>
  <c r="AD186" i="9"/>
  <c r="AE186" i="9"/>
  <c r="R187" i="9"/>
  <c r="S187" i="9" s="1"/>
  <c r="V187" i="9"/>
  <c r="AB187" i="9"/>
  <c r="AC187" i="9"/>
  <c r="AD187" i="9"/>
  <c r="AE187" i="9"/>
  <c r="R190" i="9"/>
  <c r="S190" i="9" s="1"/>
  <c r="V190" i="9"/>
  <c r="AB190" i="9"/>
  <c r="AC190" i="9"/>
  <c r="AD190" i="9"/>
  <c r="AE190" i="9"/>
  <c r="R191" i="9"/>
  <c r="S191" i="9" s="1"/>
  <c r="V191" i="9"/>
  <c r="AB191" i="9"/>
  <c r="AC191" i="9"/>
  <c r="AD191" i="9"/>
  <c r="AE191" i="9"/>
  <c r="R188" i="9"/>
  <c r="S188" i="9" s="1"/>
  <c r="V188" i="9"/>
  <c r="AB188" i="9"/>
  <c r="AC188" i="9"/>
  <c r="AD188" i="9"/>
  <c r="AE188" i="9"/>
  <c r="R189" i="9"/>
  <c r="S189" i="9" s="1"/>
  <c r="V189" i="9"/>
  <c r="AB189" i="9"/>
  <c r="AC189" i="9"/>
  <c r="AD189" i="9"/>
  <c r="AE189" i="9"/>
  <c r="R192" i="9"/>
  <c r="S192" i="9" s="1"/>
  <c r="V192" i="9"/>
  <c r="AB192" i="9"/>
  <c r="AC192" i="9"/>
  <c r="AD192" i="9"/>
  <c r="AE192" i="9"/>
  <c r="R193" i="9"/>
  <c r="S193" i="9" s="1"/>
  <c r="V193" i="9"/>
  <c r="AB193" i="9"/>
  <c r="AC193" i="9"/>
  <c r="AD193" i="9"/>
  <c r="AE193" i="9"/>
  <c r="R194" i="9"/>
  <c r="S194" i="9" s="1"/>
  <c r="V194" i="9"/>
  <c r="AB194" i="9"/>
  <c r="AC194" i="9"/>
  <c r="AD194" i="9"/>
  <c r="AE194" i="9"/>
  <c r="R195" i="9"/>
  <c r="S195" i="9" s="1"/>
  <c r="V195" i="9"/>
  <c r="AB195" i="9"/>
  <c r="AC195" i="9"/>
  <c r="AD195" i="9"/>
  <c r="AE195" i="9"/>
  <c r="R196" i="9"/>
  <c r="S196" i="9" s="1"/>
  <c r="V196" i="9"/>
  <c r="AB196" i="9"/>
  <c r="AC196" i="9"/>
  <c r="AD196" i="9"/>
  <c r="AE196" i="9"/>
  <c r="R197" i="9"/>
  <c r="S197" i="9" s="1"/>
  <c r="V197" i="9"/>
  <c r="AB197" i="9"/>
  <c r="AC197" i="9"/>
  <c r="AD197" i="9"/>
  <c r="AE197" i="9"/>
  <c r="R198" i="9"/>
  <c r="S198" i="9" s="1"/>
  <c r="V198" i="9"/>
  <c r="AB198" i="9"/>
  <c r="AC198" i="9"/>
  <c r="AD198" i="9"/>
  <c r="AE198" i="9"/>
  <c r="R199" i="9"/>
  <c r="S199" i="9" s="1"/>
  <c r="V199" i="9"/>
  <c r="AB199" i="9"/>
  <c r="AC199" i="9"/>
  <c r="AD199" i="9"/>
  <c r="AE199" i="9"/>
  <c r="R200" i="9"/>
  <c r="S200" i="9" s="1"/>
  <c r="V200" i="9"/>
  <c r="AB200" i="9"/>
  <c r="AC200" i="9"/>
  <c r="AD200" i="9"/>
  <c r="AE200" i="9"/>
  <c r="R201" i="9"/>
  <c r="S201" i="9" s="1"/>
  <c r="V201" i="9"/>
  <c r="AB201" i="9"/>
  <c r="AC201" i="9"/>
  <c r="AD201" i="9"/>
  <c r="AE201" i="9"/>
  <c r="R202" i="9"/>
  <c r="S202" i="9" s="1"/>
  <c r="V202" i="9"/>
  <c r="AB202" i="9"/>
  <c r="AC202" i="9"/>
  <c r="AD202" i="9"/>
  <c r="AE202" i="9"/>
  <c r="R203" i="9"/>
  <c r="S203" i="9" s="1"/>
  <c r="V203" i="9"/>
  <c r="AB203" i="9"/>
  <c r="AC203" i="9"/>
  <c r="AD203" i="9"/>
  <c r="AE203" i="9"/>
  <c r="R204" i="9"/>
  <c r="S204" i="9" s="1"/>
  <c r="V204" i="9"/>
  <c r="AB204" i="9"/>
  <c r="AC204" i="9"/>
  <c r="AD204" i="9"/>
  <c r="AE204" i="9"/>
  <c r="R205" i="9"/>
  <c r="S205" i="9" s="1"/>
  <c r="V205" i="9"/>
  <c r="AB205" i="9"/>
  <c r="AC205" i="9"/>
  <c r="AD205" i="9"/>
  <c r="AE205" i="9"/>
  <c r="R206" i="9"/>
  <c r="S206" i="9" s="1"/>
  <c r="V206" i="9"/>
  <c r="AB206" i="9"/>
  <c r="AC206" i="9"/>
  <c r="AD206" i="9"/>
  <c r="AE206" i="9"/>
  <c r="R207" i="9"/>
  <c r="S207" i="9" s="1"/>
  <c r="V207" i="9"/>
  <c r="AB207" i="9"/>
  <c r="AC207" i="9"/>
  <c r="AD207" i="9"/>
  <c r="AE207" i="9"/>
  <c r="R208" i="9"/>
  <c r="S208" i="9" s="1"/>
  <c r="V208" i="9"/>
  <c r="AB208" i="9"/>
  <c r="AC208" i="9"/>
  <c r="AD208" i="9"/>
  <c r="AE208" i="9"/>
  <c r="R209" i="9"/>
  <c r="S209" i="9" s="1"/>
  <c r="V209" i="9"/>
  <c r="AB209" i="9"/>
  <c r="AC209" i="9"/>
  <c r="AD209" i="9"/>
  <c r="AE209" i="9"/>
  <c r="R210" i="9"/>
  <c r="S210" i="9" s="1"/>
  <c r="V210" i="9"/>
  <c r="AB210" i="9"/>
  <c r="AC210" i="9"/>
  <c r="AD210" i="9"/>
  <c r="AE210" i="9"/>
  <c r="R211" i="9"/>
  <c r="S211" i="9" s="1"/>
  <c r="V211" i="9"/>
  <c r="AB211" i="9"/>
  <c r="AC211" i="9"/>
  <c r="AD211" i="9"/>
  <c r="AE211" i="9"/>
  <c r="O170" i="9"/>
  <c r="N170" i="9" s="1"/>
  <c r="O171" i="9"/>
  <c r="N171" i="9" s="1"/>
  <c r="N172" i="9"/>
  <c r="O172" i="9"/>
  <c r="R172" i="9" s="1"/>
  <c r="S172" i="9" s="1"/>
  <c r="O173" i="9"/>
  <c r="N173" i="9" s="1"/>
  <c r="O174" i="9"/>
  <c r="N174" i="9" s="1"/>
  <c r="O175" i="9"/>
  <c r="N175" i="9" s="1"/>
  <c r="O176" i="9"/>
  <c r="N176" i="9" s="1"/>
  <c r="O177" i="9"/>
  <c r="N177" i="9" s="1"/>
  <c r="O178" i="9"/>
  <c r="N178" i="9" s="1"/>
  <c r="O179" i="9"/>
  <c r="N179" i="9" s="1"/>
  <c r="O180" i="9"/>
  <c r="N180" i="9" s="1"/>
  <c r="O181" i="9"/>
  <c r="N181" i="9" s="1"/>
  <c r="O182" i="9"/>
  <c r="N182" i="9" s="1"/>
  <c r="O183" i="9"/>
  <c r="N183" i="9" s="1"/>
  <c r="O184" i="9"/>
  <c r="N184" i="9" s="1"/>
  <c r="O185" i="9"/>
  <c r="N185" i="9" s="1"/>
  <c r="O186" i="9"/>
  <c r="N186" i="9" s="1"/>
  <c r="O187" i="9"/>
  <c r="N187" i="9" s="1"/>
  <c r="O190" i="9"/>
  <c r="N190" i="9" s="1"/>
  <c r="O191" i="9"/>
  <c r="N191" i="9" s="1"/>
  <c r="O188" i="9"/>
  <c r="N188" i="9" s="1"/>
  <c r="O189" i="9"/>
  <c r="N189" i="9" s="1"/>
  <c r="O192" i="9"/>
  <c r="N192" i="9" s="1"/>
  <c r="O193" i="9"/>
  <c r="N193" i="9" s="1"/>
  <c r="O194" i="9"/>
  <c r="N194" i="9" s="1"/>
  <c r="O195" i="9"/>
  <c r="N195" i="9" s="1"/>
  <c r="O196" i="9"/>
  <c r="N196" i="9" s="1"/>
  <c r="O197" i="9"/>
  <c r="N197" i="9" s="1"/>
  <c r="O198" i="9"/>
  <c r="N198" i="9" s="1"/>
  <c r="O199" i="9"/>
  <c r="N199" i="9" s="1"/>
  <c r="N200" i="9"/>
  <c r="O200" i="9"/>
  <c r="N201" i="9"/>
  <c r="O201" i="9"/>
  <c r="N202" i="9"/>
  <c r="O202" i="9"/>
  <c r="N203" i="9"/>
  <c r="O203" i="9"/>
  <c r="N204" i="9"/>
  <c r="O204" i="9"/>
  <c r="N205" i="9"/>
  <c r="O205" i="9"/>
  <c r="N206" i="9"/>
  <c r="O206" i="9"/>
  <c r="N207" i="9"/>
  <c r="O207" i="9"/>
  <c r="N208" i="9"/>
  <c r="O208" i="9"/>
  <c r="N209" i="9"/>
  <c r="O209" i="9"/>
  <c r="N210" i="9"/>
  <c r="O210" i="9"/>
  <c r="N211" i="9"/>
  <c r="O211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90" i="9"/>
  <c r="A191" i="9"/>
  <c r="A188" i="9"/>
  <c r="A189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R4545" i="9" l="1"/>
  <c r="S4545" i="9" s="1"/>
  <c r="V4545" i="9"/>
  <c r="AB4545" i="9"/>
  <c r="AC4545" i="9"/>
  <c r="AD4545" i="9"/>
  <c r="AE4545" i="9"/>
  <c r="R4546" i="9"/>
  <c r="S4546" i="9" s="1"/>
  <c r="V4546" i="9"/>
  <c r="AB4546" i="9"/>
  <c r="AC4546" i="9"/>
  <c r="AD4546" i="9"/>
  <c r="AE4546" i="9"/>
  <c r="R4533" i="9"/>
  <c r="S4533" i="9" s="1"/>
  <c r="V4533" i="9"/>
  <c r="AB4533" i="9"/>
  <c r="AC4533" i="9"/>
  <c r="AD4533" i="9"/>
  <c r="AE4533" i="9"/>
  <c r="R4534" i="9"/>
  <c r="S4534" i="9" s="1"/>
  <c r="V4534" i="9"/>
  <c r="AB4534" i="9"/>
  <c r="AC4534" i="9"/>
  <c r="AD4534" i="9"/>
  <c r="AE4534" i="9"/>
  <c r="R4547" i="9"/>
  <c r="S4547" i="9" s="1"/>
  <c r="V4547" i="9"/>
  <c r="AB4547" i="9"/>
  <c r="AC4547" i="9"/>
  <c r="AD4547" i="9"/>
  <c r="AE4547" i="9"/>
  <c r="R4548" i="9"/>
  <c r="S4548" i="9" s="1"/>
  <c r="V4548" i="9"/>
  <c r="AB4548" i="9"/>
  <c r="AC4548" i="9"/>
  <c r="AD4548" i="9"/>
  <c r="AE4548" i="9"/>
  <c r="R4549" i="9"/>
  <c r="S4549" i="9" s="1"/>
  <c r="V4549" i="9"/>
  <c r="AB4549" i="9"/>
  <c r="AC4549" i="9"/>
  <c r="AD4549" i="9"/>
  <c r="AE4549" i="9"/>
  <c r="R4550" i="9"/>
  <c r="S4550" i="9" s="1"/>
  <c r="V4550" i="9"/>
  <c r="AB4550" i="9"/>
  <c r="AC4550" i="9"/>
  <c r="AD4550" i="9"/>
  <c r="AE4550" i="9"/>
  <c r="R4551" i="9"/>
  <c r="S4551" i="9" s="1"/>
  <c r="V4551" i="9"/>
  <c r="AB4551" i="9"/>
  <c r="AC4551" i="9"/>
  <c r="AD4551" i="9"/>
  <c r="AE4551" i="9"/>
  <c r="R4552" i="9"/>
  <c r="S4552" i="9" s="1"/>
  <c r="V4552" i="9"/>
  <c r="AB4552" i="9"/>
  <c r="AC4552" i="9"/>
  <c r="AD4552" i="9"/>
  <c r="AE4552" i="9"/>
  <c r="R4553" i="9"/>
  <c r="S4553" i="9" s="1"/>
  <c r="V4553" i="9"/>
  <c r="AB4553" i="9"/>
  <c r="AC4553" i="9"/>
  <c r="AD4553" i="9"/>
  <c r="AE4553" i="9"/>
  <c r="V4554" i="9"/>
  <c r="AB4554" i="9"/>
  <c r="AC4554" i="9"/>
  <c r="AD4554" i="9"/>
  <c r="AE4554" i="9"/>
  <c r="R4555" i="9"/>
  <c r="S4555" i="9" s="1"/>
  <c r="V4555" i="9"/>
  <c r="AB4555" i="9"/>
  <c r="AC4555" i="9"/>
  <c r="AD4555" i="9"/>
  <c r="AE4555" i="9"/>
  <c r="R4556" i="9"/>
  <c r="S4556" i="9" s="1"/>
  <c r="V4556" i="9"/>
  <c r="AB4556" i="9"/>
  <c r="AC4556" i="9"/>
  <c r="AD4556" i="9"/>
  <c r="AE4556" i="9"/>
  <c r="R4557" i="9"/>
  <c r="S4557" i="9" s="1"/>
  <c r="V4557" i="9"/>
  <c r="AB4557" i="9"/>
  <c r="AC4557" i="9"/>
  <c r="AD4557" i="9"/>
  <c r="AE4557" i="9"/>
  <c r="R4558" i="9"/>
  <c r="S4558" i="9" s="1"/>
  <c r="V4558" i="9"/>
  <c r="AB4558" i="9"/>
  <c r="AC4558" i="9"/>
  <c r="AD4558" i="9"/>
  <c r="AE4558" i="9"/>
  <c r="R4559" i="9"/>
  <c r="S4559" i="9" s="1"/>
  <c r="V4559" i="9"/>
  <c r="AB4559" i="9"/>
  <c r="AC4559" i="9"/>
  <c r="AD4559" i="9"/>
  <c r="AE4559" i="9"/>
  <c r="R4535" i="9"/>
  <c r="S4535" i="9" s="1"/>
  <c r="V4535" i="9"/>
  <c r="AB4535" i="9"/>
  <c r="AC4535" i="9"/>
  <c r="AD4535" i="9"/>
  <c r="AE4535" i="9"/>
  <c r="R4536" i="9"/>
  <c r="S4536" i="9" s="1"/>
  <c r="V4536" i="9"/>
  <c r="AB4536" i="9"/>
  <c r="AC4536" i="9"/>
  <c r="AD4536" i="9"/>
  <c r="AE4536" i="9"/>
  <c r="R4560" i="9"/>
  <c r="S4560" i="9" s="1"/>
  <c r="V4560" i="9"/>
  <c r="AB4560" i="9"/>
  <c r="AC4560" i="9"/>
  <c r="AD4560" i="9"/>
  <c r="AE4560" i="9"/>
  <c r="R4561" i="9"/>
  <c r="S4561" i="9" s="1"/>
  <c r="V4561" i="9"/>
  <c r="AB4561" i="9"/>
  <c r="AC4561" i="9"/>
  <c r="AD4561" i="9"/>
  <c r="AE4561" i="9"/>
  <c r="R4562" i="9"/>
  <c r="S4562" i="9" s="1"/>
  <c r="V4562" i="9"/>
  <c r="AB4562" i="9"/>
  <c r="AC4562" i="9"/>
  <c r="AD4562" i="9"/>
  <c r="AE4562" i="9"/>
  <c r="R4563" i="9"/>
  <c r="S4563" i="9" s="1"/>
  <c r="V4563" i="9"/>
  <c r="AB4563" i="9"/>
  <c r="AC4563" i="9"/>
  <c r="AD4563" i="9"/>
  <c r="AE4563" i="9"/>
  <c r="R4564" i="9"/>
  <c r="S4564" i="9" s="1"/>
  <c r="V4564" i="9"/>
  <c r="AB4564" i="9"/>
  <c r="AC4564" i="9"/>
  <c r="AD4564" i="9"/>
  <c r="AE4564" i="9"/>
  <c r="R4565" i="9"/>
  <c r="S4565" i="9" s="1"/>
  <c r="V4565" i="9"/>
  <c r="AB4565" i="9"/>
  <c r="AC4565" i="9"/>
  <c r="AD4565" i="9"/>
  <c r="AE4565" i="9"/>
  <c r="R4566" i="9"/>
  <c r="S4566" i="9" s="1"/>
  <c r="V4566" i="9"/>
  <c r="AB4566" i="9"/>
  <c r="AC4566" i="9"/>
  <c r="AD4566" i="9"/>
  <c r="AE4566" i="9"/>
  <c r="R4567" i="9"/>
  <c r="S4567" i="9" s="1"/>
  <c r="V4567" i="9"/>
  <c r="AB4567" i="9"/>
  <c r="AC4567" i="9"/>
  <c r="AD4567" i="9"/>
  <c r="AE4567" i="9"/>
  <c r="R4568" i="9"/>
  <c r="S4568" i="9" s="1"/>
  <c r="V4568" i="9"/>
  <c r="AB4568" i="9"/>
  <c r="AC4568" i="9"/>
  <c r="AD4568" i="9"/>
  <c r="AE4568" i="9"/>
  <c r="R4569" i="9"/>
  <c r="S4569" i="9" s="1"/>
  <c r="V4569" i="9"/>
  <c r="AB4569" i="9"/>
  <c r="AC4569" i="9"/>
  <c r="AD4569" i="9"/>
  <c r="AE4569" i="9"/>
  <c r="R4570" i="9"/>
  <c r="S4570" i="9" s="1"/>
  <c r="V4570" i="9"/>
  <c r="AB4570" i="9"/>
  <c r="AC4570" i="9"/>
  <c r="AD4570" i="9"/>
  <c r="AE4570" i="9"/>
  <c r="R4571" i="9"/>
  <c r="S4571" i="9" s="1"/>
  <c r="V4571" i="9"/>
  <c r="AB4571" i="9"/>
  <c r="AC4571" i="9"/>
  <c r="AD4571" i="9"/>
  <c r="AE4571" i="9"/>
  <c r="R4572" i="9"/>
  <c r="S4572" i="9" s="1"/>
  <c r="V4572" i="9"/>
  <c r="AB4572" i="9"/>
  <c r="AC4572" i="9"/>
  <c r="AD4572" i="9"/>
  <c r="AE4572" i="9"/>
  <c r="R4573" i="9"/>
  <c r="S4573" i="9" s="1"/>
  <c r="V4573" i="9"/>
  <c r="AB4573" i="9"/>
  <c r="AC4573" i="9"/>
  <c r="AD4573" i="9"/>
  <c r="AE4573" i="9"/>
  <c r="R4574" i="9"/>
  <c r="S4574" i="9" s="1"/>
  <c r="V4574" i="9"/>
  <c r="AB4574" i="9"/>
  <c r="AC4574" i="9"/>
  <c r="AD4574" i="9"/>
  <c r="AE4574" i="9"/>
  <c r="R4537" i="9"/>
  <c r="S4537" i="9" s="1"/>
  <c r="V4537" i="9"/>
  <c r="AB4537" i="9"/>
  <c r="AC4537" i="9"/>
  <c r="AD4537" i="9"/>
  <c r="AE4537" i="9"/>
  <c r="R4575" i="9"/>
  <c r="S4575" i="9" s="1"/>
  <c r="V4575" i="9"/>
  <c r="AB4575" i="9"/>
  <c r="AC4575" i="9"/>
  <c r="AD4575" i="9"/>
  <c r="AE4575" i="9"/>
  <c r="R4576" i="9"/>
  <c r="S4576" i="9" s="1"/>
  <c r="V4576" i="9"/>
  <c r="AB4576" i="9"/>
  <c r="AC4576" i="9"/>
  <c r="AD4576" i="9"/>
  <c r="AE4576" i="9"/>
  <c r="R4577" i="9"/>
  <c r="S4577" i="9" s="1"/>
  <c r="V4577" i="9"/>
  <c r="AB4577" i="9"/>
  <c r="AC4577" i="9"/>
  <c r="AD4577" i="9"/>
  <c r="AE4577" i="9"/>
  <c r="R4538" i="9"/>
  <c r="S4538" i="9" s="1"/>
  <c r="V4538" i="9"/>
  <c r="AB4538" i="9"/>
  <c r="AC4538" i="9"/>
  <c r="AD4538" i="9"/>
  <c r="AE4538" i="9"/>
  <c r="R4539" i="9"/>
  <c r="S4539" i="9" s="1"/>
  <c r="V4539" i="9"/>
  <c r="AB4539" i="9"/>
  <c r="AC4539" i="9"/>
  <c r="AD4539" i="9"/>
  <c r="AE4539" i="9"/>
  <c r="R4578" i="9"/>
  <c r="S4578" i="9" s="1"/>
  <c r="V4578" i="9"/>
  <c r="AB4578" i="9"/>
  <c r="AC4578" i="9"/>
  <c r="AD4578" i="9"/>
  <c r="AE4578" i="9"/>
  <c r="R4579" i="9"/>
  <c r="S4579" i="9" s="1"/>
  <c r="V4579" i="9"/>
  <c r="AB4579" i="9"/>
  <c r="AC4579" i="9"/>
  <c r="AD4579" i="9"/>
  <c r="AE4579" i="9"/>
  <c r="R4580" i="9"/>
  <c r="S4580" i="9" s="1"/>
  <c r="V4580" i="9"/>
  <c r="AB4580" i="9"/>
  <c r="AC4580" i="9"/>
  <c r="AD4580" i="9"/>
  <c r="AE4580" i="9"/>
  <c r="R4581" i="9"/>
  <c r="S4581" i="9" s="1"/>
  <c r="V4581" i="9"/>
  <c r="AB4581" i="9"/>
  <c r="AC4581" i="9"/>
  <c r="AD4581" i="9"/>
  <c r="AE4581" i="9"/>
  <c r="R4582" i="9"/>
  <c r="S4582" i="9" s="1"/>
  <c r="V4582" i="9"/>
  <c r="AB4582" i="9"/>
  <c r="AC4582" i="9"/>
  <c r="AD4582" i="9"/>
  <c r="AE4582" i="9"/>
  <c r="R4583" i="9"/>
  <c r="S4583" i="9" s="1"/>
  <c r="V4583" i="9"/>
  <c r="AB4583" i="9"/>
  <c r="AC4583" i="9"/>
  <c r="AD4583" i="9"/>
  <c r="AE4583" i="9"/>
  <c r="R4584" i="9"/>
  <c r="S4584" i="9" s="1"/>
  <c r="V4584" i="9"/>
  <c r="AB4584" i="9"/>
  <c r="AC4584" i="9"/>
  <c r="AD4584" i="9"/>
  <c r="AE4584" i="9"/>
  <c r="R4585" i="9"/>
  <c r="S4585" i="9" s="1"/>
  <c r="V4585" i="9"/>
  <c r="AB4585" i="9"/>
  <c r="AC4585" i="9"/>
  <c r="AD4585" i="9"/>
  <c r="AE4585" i="9"/>
  <c r="R4586" i="9"/>
  <c r="S4586" i="9" s="1"/>
  <c r="V4586" i="9"/>
  <c r="AB4586" i="9"/>
  <c r="AC4586" i="9"/>
  <c r="AD4586" i="9"/>
  <c r="AE4586" i="9"/>
  <c r="R4587" i="9"/>
  <c r="S4587" i="9" s="1"/>
  <c r="V4587" i="9"/>
  <c r="AB4587" i="9"/>
  <c r="AC4587" i="9"/>
  <c r="AD4587" i="9"/>
  <c r="AE4587" i="9"/>
  <c r="R4588" i="9"/>
  <c r="S4588" i="9" s="1"/>
  <c r="V4588" i="9"/>
  <c r="AB4588" i="9"/>
  <c r="AC4588" i="9"/>
  <c r="AD4588" i="9"/>
  <c r="AE4588" i="9"/>
  <c r="R4589" i="9"/>
  <c r="S4589" i="9" s="1"/>
  <c r="V4589" i="9"/>
  <c r="AB4589" i="9"/>
  <c r="AC4589" i="9"/>
  <c r="AD4589" i="9"/>
  <c r="AE4589" i="9"/>
  <c r="R4590" i="9"/>
  <c r="S4590" i="9" s="1"/>
  <c r="V4590" i="9"/>
  <c r="AB4590" i="9"/>
  <c r="AC4590" i="9"/>
  <c r="AD4590" i="9"/>
  <c r="AE4590" i="9"/>
  <c r="R4591" i="9"/>
  <c r="S4591" i="9" s="1"/>
  <c r="V4591" i="9"/>
  <c r="AB4591" i="9"/>
  <c r="AC4591" i="9"/>
  <c r="AD4591" i="9"/>
  <c r="AE4591" i="9"/>
  <c r="R4592" i="9"/>
  <c r="S4592" i="9" s="1"/>
  <c r="V4592" i="9"/>
  <c r="AB4592" i="9"/>
  <c r="AC4592" i="9"/>
  <c r="AD4592" i="9"/>
  <c r="AE4592" i="9"/>
  <c r="R4593" i="9"/>
  <c r="S4593" i="9" s="1"/>
  <c r="V4593" i="9"/>
  <c r="AB4593" i="9"/>
  <c r="AC4593" i="9"/>
  <c r="AD4593" i="9"/>
  <c r="AE4593" i="9"/>
  <c r="R4594" i="9"/>
  <c r="S4594" i="9" s="1"/>
  <c r="V4594" i="9"/>
  <c r="AB4594" i="9"/>
  <c r="AC4594" i="9"/>
  <c r="AD4594" i="9"/>
  <c r="AE4594" i="9"/>
  <c r="R4595" i="9"/>
  <c r="S4595" i="9" s="1"/>
  <c r="V4595" i="9"/>
  <c r="AB4595" i="9"/>
  <c r="AC4595" i="9"/>
  <c r="AD4595" i="9"/>
  <c r="AE4595" i="9"/>
  <c r="R4596" i="9"/>
  <c r="S4596" i="9" s="1"/>
  <c r="V4596" i="9"/>
  <c r="AB4596" i="9"/>
  <c r="AC4596" i="9"/>
  <c r="AD4596" i="9"/>
  <c r="AE4596" i="9"/>
  <c r="R4597" i="9"/>
  <c r="S4597" i="9" s="1"/>
  <c r="V4597" i="9"/>
  <c r="AB4597" i="9"/>
  <c r="AC4597" i="9"/>
  <c r="AD4597" i="9"/>
  <c r="AE4597" i="9"/>
  <c r="R4598" i="9"/>
  <c r="S4598" i="9" s="1"/>
  <c r="V4598" i="9"/>
  <c r="AB4598" i="9"/>
  <c r="AC4598" i="9"/>
  <c r="AD4598" i="9"/>
  <c r="AE4598" i="9"/>
  <c r="R4599" i="9"/>
  <c r="S4599" i="9" s="1"/>
  <c r="V4599" i="9"/>
  <c r="AB4599" i="9"/>
  <c r="AC4599" i="9"/>
  <c r="AD4599" i="9"/>
  <c r="AE4599" i="9"/>
  <c r="R4600" i="9"/>
  <c r="S4600" i="9" s="1"/>
  <c r="V4600" i="9"/>
  <c r="AB4600" i="9"/>
  <c r="AC4600" i="9"/>
  <c r="AD4600" i="9"/>
  <c r="AE4600" i="9"/>
  <c r="R4540" i="9"/>
  <c r="S4540" i="9" s="1"/>
  <c r="V4540" i="9"/>
  <c r="AB4540" i="9"/>
  <c r="AC4540" i="9"/>
  <c r="AD4540" i="9"/>
  <c r="AE4540" i="9"/>
  <c r="R4601" i="9"/>
  <c r="S4601" i="9" s="1"/>
  <c r="V4601" i="9"/>
  <c r="AB4601" i="9"/>
  <c r="AC4601" i="9"/>
  <c r="AD4601" i="9"/>
  <c r="AE4601" i="9"/>
  <c r="R4541" i="9"/>
  <c r="S4541" i="9" s="1"/>
  <c r="V4541" i="9"/>
  <c r="AB4541" i="9"/>
  <c r="AC4541" i="9"/>
  <c r="AD4541" i="9"/>
  <c r="AE4541" i="9"/>
  <c r="R4602" i="9"/>
  <c r="S4602" i="9" s="1"/>
  <c r="V4602" i="9"/>
  <c r="AB4602" i="9"/>
  <c r="AC4602" i="9"/>
  <c r="AD4602" i="9"/>
  <c r="AE4602" i="9"/>
  <c r="R4542" i="9"/>
  <c r="S4542" i="9" s="1"/>
  <c r="V4542" i="9"/>
  <c r="AB4542" i="9"/>
  <c r="AC4542" i="9"/>
  <c r="AD4542" i="9"/>
  <c r="AE4542" i="9"/>
  <c r="R4603" i="9"/>
  <c r="S4603" i="9" s="1"/>
  <c r="V4603" i="9"/>
  <c r="AB4603" i="9"/>
  <c r="AC4603" i="9"/>
  <c r="AD4603" i="9"/>
  <c r="AE4603" i="9"/>
  <c r="R4543" i="9"/>
  <c r="S4543" i="9" s="1"/>
  <c r="V4543" i="9"/>
  <c r="AB4543" i="9"/>
  <c r="AC4543" i="9"/>
  <c r="AD4543" i="9"/>
  <c r="AE4543" i="9"/>
  <c r="R4544" i="9"/>
  <c r="S4544" i="9" s="1"/>
  <c r="V4544" i="9"/>
  <c r="AB4544" i="9"/>
  <c r="AC4544" i="9"/>
  <c r="AD4544" i="9"/>
  <c r="AE4544" i="9"/>
  <c r="R4604" i="9"/>
  <c r="S4604" i="9" s="1"/>
  <c r="V4604" i="9"/>
  <c r="AB4604" i="9"/>
  <c r="AC4604" i="9"/>
  <c r="AD4604" i="9"/>
  <c r="AE4604" i="9"/>
  <c r="R4605" i="9"/>
  <c r="S4605" i="9" s="1"/>
  <c r="V4605" i="9"/>
  <c r="AB4605" i="9"/>
  <c r="AC4605" i="9"/>
  <c r="AD4605" i="9"/>
  <c r="AE4605" i="9"/>
  <c r="R4606" i="9"/>
  <c r="S4606" i="9" s="1"/>
  <c r="V4606" i="9"/>
  <c r="AB4606" i="9"/>
  <c r="AC4606" i="9"/>
  <c r="AD4606" i="9"/>
  <c r="AE4606" i="9"/>
  <c r="R4607" i="9"/>
  <c r="S4607" i="9" s="1"/>
  <c r="V4607" i="9"/>
  <c r="AB4607" i="9"/>
  <c r="AC4607" i="9"/>
  <c r="AD4607" i="9"/>
  <c r="AE4607" i="9"/>
  <c r="R4608" i="9"/>
  <c r="S4608" i="9" s="1"/>
  <c r="V4608" i="9"/>
  <c r="AB4608" i="9"/>
  <c r="AC4608" i="9"/>
  <c r="AD4608" i="9"/>
  <c r="AE4608" i="9"/>
  <c r="R4609" i="9"/>
  <c r="S4609" i="9" s="1"/>
  <c r="V4609" i="9"/>
  <c r="AB4609" i="9"/>
  <c r="AC4609" i="9"/>
  <c r="AD4609" i="9"/>
  <c r="AE4609" i="9"/>
  <c r="R4610" i="9"/>
  <c r="S4610" i="9" s="1"/>
  <c r="V4610" i="9"/>
  <c r="AB4610" i="9"/>
  <c r="AC4610" i="9"/>
  <c r="AD4610" i="9"/>
  <c r="AE4610" i="9"/>
  <c r="R4611" i="9"/>
  <c r="S4611" i="9" s="1"/>
  <c r="V4611" i="9"/>
  <c r="AB4611" i="9"/>
  <c r="AC4611" i="9"/>
  <c r="AD4611" i="9"/>
  <c r="AE4611" i="9"/>
  <c r="R4612" i="9"/>
  <c r="S4612" i="9" s="1"/>
  <c r="V4612" i="9"/>
  <c r="AB4612" i="9"/>
  <c r="AC4612" i="9"/>
  <c r="AD4612" i="9"/>
  <c r="AE4612" i="9"/>
  <c r="R4613" i="9"/>
  <c r="S4613" i="9" s="1"/>
  <c r="V4613" i="9"/>
  <c r="AB4613" i="9"/>
  <c r="AC4613" i="9"/>
  <c r="AD4613" i="9"/>
  <c r="AE4613" i="9"/>
  <c r="R4614" i="9"/>
  <c r="S4614" i="9" s="1"/>
  <c r="V4614" i="9"/>
  <c r="AB4614" i="9"/>
  <c r="AC4614" i="9"/>
  <c r="AD4614" i="9"/>
  <c r="AE4614" i="9"/>
  <c r="R4615" i="9"/>
  <c r="S4615" i="9" s="1"/>
  <c r="V4615" i="9"/>
  <c r="AB4615" i="9"/>
  <c r="AC4615" i="9"/>
  <c r="AD4615" i="9"/>
  <c r="AE4615" i="9"/>
  <c r="R4616" i="9"/>
  <c r="S4616" i="9" s="1"/>
  <c r="V4616" i="9"/>
  <c r="AB4616" i="9"/>
  <c r="AC4616" i="9"/>
  <c r="AD4616" i="9"/>
  <c r="AE4616" i="9"/>
  <c r="V4617" i="9"/>
  <c r="AB4617" i="9"/>
  <c r="AC4617" i="9"/>
  <c r="AD4617" i="9"/>
  <c r="AE4617" i="9"/>
  <c r="V4618" i="9"/>
  <c r="AB4618" i="9"/>
  <c r="AC4618" i="9"/>
  <c r="AD4618" i="9"/>
  <c r="AE4618" i="9"/>
  <c r="R4619" i="9"/>
  <c r="S4619" i="9" s="1"/>
  <c r="V4619" i="9"/>
  <c r="AB4619" i="9"/>
  <c r="AC4619" i="9"/>
  <c r="AD4619" i="9"/>
  <c r="AE4619" i="9"/>
  <c r="R4620" i="9"/>
  <c r="S4620" i="9" s="1"/>
  <c r="V4620" i="9"/>
  <c r="AB4620" i="9"/>
  <c r="AC4620" i="9"/>
  <c r="AD4620" i="9"/>
  <c r="AE4620" i="9"/>
  <c r="R4621" i="9"/>
  <c r="S4621" i="9" s="1"/>
  <c r="V4621" i="9"/>
  <c r="AB4621" i="9"/>
  <c r="AC4621" i="9"/>
  <c r="AD4621" i="9"/>
  <c r="AE4621" i="9"/>
  <c r="R4622" i="9"/>
  <c r="S4622" i="9" s="1"/>
  <c r="V4622" i="9"/>
  <c r="AB4622" i="9"/>
  <c r="AC4622" i="9"/>
  <c r="AD4622" i="9"/>
  <c r="AE4622" i="9"/>
  <c r="R4623" i="9"/>
  <c r="S4623" i="9" s="1"/>
  <c r="V4623" i="9"/>
  <c r="AB4623" i="9"/>
  <c r="AC4623" i="9"/>
  <c r="AD4623" i="9"/>
  <c r="AE4623" i="9"/>
  <c r="R4624" i="9"/>
  <c r="S4624" i="9" s="1"/>
  <c r="V4624" i="9"/>
  <c r="AB4624" i="9"/>
  <c r="AC4624" i="9"/>
  <c r="AD4624" i="9"/>
  <c r="AE4624" i="9"/>
  <c r="R4625" i="9"/>
  <c r="S4625" i="9" s="1"/>
  <c r="V4625" i="9"/>
  <c r="AB4625" i="9"/>
  <c r="AC4625" i="9"/>
  <c r="AD4625" i="9"/>
  <c r="AE4625" i="9"/>
  <c r="R4626" i="9"/>
  <c r="S4626" i="9" s="1"/>
  <c r="V4626" i="9"/>
  <c r="AB4626" i="9"/>
  <c r="AC4626" i="9"/>
  <c r="AD4626" i="9"/>
  <c r="AE4626" i="9"/>
  <c r="R4627" i="9"/>
  <c r="S4627" i="9" s="1"/>
  <c r="V4627" i="9"/>
  <c r="AB4627" i="9"/>
  <c r="AC4627" i="9"/>
  <c r="AD4627" i="9"/>
  <c r="AE4627" i="9"/>
  <c r="R4628" i="9"/>
  <c r="S4628" i="9" s="1"/>
  <c r="V4628" i="9"/>
  <c r="AB4628" i="9"/>
  <c r="AC4628" i="9"/>
  <c r="AD4628" i="9"/>
  <c r="AE4628" i="9"/>
  <c r="R4629" i="9"/>
  <c r="S4629" i="9" s="1"/>
  <c r="V4629" i="9"/>
  <c r="AB4629" i="9"/>
  <c r="AC4629" i="9"/>
  <c r="AD4629" i="9"/>
  <c r="AE4629" i="9"/>
  <c r="R4630" i="9"/>
  <c r="S4630" i="9" s="1"/>
  <c r="V4630" i="9"/>
  <c r="AB4630" i="9"/>
  <c r="AC4630" i="9"/>
  <c r="AD4630" i="9"/>
  <c r="AE4630" i="9"/>
  <c r="R4631" i="9"/>
  <c r="S4631" i="9" s="1"/>
  <c r="V4631" i="9"/>
  <c r="AB4631" i="9"/>
  <c r="AC4631" i="9"/>
  <c r="AD4631" i="9"/>
  <c r="AE4631" i="9"/>
  <c r="R4632" i="9"/>
  <c r="S4632" i="9" s="1"/>
  <c r="V4632" i="9"/>
  <c r="AB4632" i="9"/>
  <c r="AC4632" i="9"/>
  <c r="AD4632" i="9"/>
  <c r="AE4632" i="9"/>
  <c r="R4633" i="9"/>
  <c r="S4633" i="9" s="1"/>
  <c r="V4633" i="9"/>
  <c r="AB4633" i="9"/>
  <c r="AC4633" i="9"/>
  <c r="AD4633" i="9"/>
  <c r="AE4633" i="9"/>
  <c r="R4634" i="9"/>
  <c r="S4634" i="9" s="1"/>
  <c r="V4634" i="9"/>
  <c r="AB4634" i="9"/>
  <c r="AC4634" i="9"/>
  <c r="AD4634" i="9"/>
  <c r="AE4634" i="9"/>
  <c r="R4635" i="9"/>
  <c r="S4635" i="9" s="1"/>
  <c r="V4635" i="9"/>
  <c r="AB4635" i="9"/>
  <c r="AC4635" i="9"/>
  <c r="AD4635" i="9"/>
  <c r="AE4635" i="9"/>
  <c r="R4636" i="9"/>
  <c r="S4636" i="9" s="1"/>
  <c r="V4636" i="9"/>
  <c r="AB4636" i="9"/>
  <c r="AC4636" i="9"/>
  <c r="AD4636" i="9"/>
  <c r="AE4636" i="9"/>
  <c r="R4637" i="9"/>
  <c r="S4637" i="9" s="1"/>
  <c r="V4637" i="9"/>
  <c r="AB4637" i="9"/>
  <c r="AC4637" i="9"/>
  <c r="AD4637" i="9"/>
  <c r="AE4637" i="9"/>
  <c r="R4638" i="9"/>
  <c r="S4638" i="9" s="1"/>
  <c r="V4638" i="9"/>
  <c r="AB4638" i="9"/>
  <c r="AC4638" i="9"/>
  <c r="AD4638" i="9"/>
  <c r="AE4638" i="9"/>
  <c r="R4639" i="9"/>
  <c r="S4639" i="9" s="1"/>
  <c r="V4639" i="9"/>
  <c r="AB4639" i="9"/>
  <c r="AC4639" i="9"/>
  <c r="AD4639" i="9"/>
  <c r="AE4639" i="9"/>
  <c r="R4640" i="9"/>
  <c r="S4640" i="9" s="1"/>
  <c r="V4640" i="9"/>
  <c r="AB4640" i="9"/>
  <c r="AC4640" i="9"/>
  <c r="AD4640" i="9"/>
  <c r="AE4640" i="9"/>
  <c r="R4641" i="9"/>
  <c r="S4641" i="9" s="1"/>
  <c r="V4641" i="9"/>
  <c r="AB4641" i="9"/>
  <c r="AC4641" i="9"/>
  <c r="AD4641" i="9"/>
  <c r="AE4641" i="9"/>
  <c r="R4642" i="9"/>
  <c r="S4642" i="9" s="1"/>
  <c r="V4642" i="9"/>
  <c r="AB4642" i="9"/>
  <c r="AC4642" i="9"/>
  <c r="AD4642" i="9"/>
  <c r="AE4642" i="9"/>
  <c r="R4643" i="9"/>
  <c r="S4643" i="9" s="1"/>
  <c r="V4643" i="9"/>
  <c r="AB4643" i="9"/>
  <c r="AC4643" i="9"/>
  <c r="AD4643" i="9"/>
  <c r="AE4643" i="9"/>
  <c r="R4644" i="9"/>
  <c r="S4644" i="9" s="1"/>
  <c r="V4644" i="9"/>
  <c r="AB4644" i="9"/>
  <c r="AC4644" i="9"/>
  <c r="AD4644" i="9"/>
  <c r="AE4644" i="9"/>
  <c r="R4645" i="9"/>
  <c r="S4645" i="9" s="1"/>
  <c r="V4645" i="9"/>
  <c r="AB4645" i="9"/>
  <c r="AC4645" i="9"/>
  <c r="AD4645" i="9"/>
  <c r="AE4645" i="9"/>
  <c r="R4646" i="9"/>
  <c r="S4646" i="9" s="1"/>
  <c r="V4646" i="9"/>
  <c r="AB4646" i="9"/>
  <c r="AC4646" i="9"/>
  <c r="AD4646" i="9"/>
  <c r="AE4646" i="9"/>
  <c r="R4647" i="9"/>
  <c r="S4647" i="9" s="1"/>
  <c r="V4647" i="9"/>
  <c r="AB4647" i="9"/>
  <c r="AC4647" i="9"/>
  <c r="AD4647" i="9"/>
  <c r="AE4647" i="9"/>
  <c r="R4648" i="9"/>
  <c r="S4648" i="9" s="1"/>
  <c r="V4648" i="9"/>
  <c r="AB4648" i="9"/>
  <c r="AC4648" i="9"/>
  <c r="AD4648" i="9"/>
  <c r="AE4648" i="9"/>
  <c r="V4649" i="9"/>
  <c r="AB4649" i="9"/>
  <c r="AC4649" i="9"/>
  <c r="AD4649" i="9"/>
  <c r="AE4649" i="9"/>
  <c r="R4650" i="9"/>
  <c r="S4650" i="9" s="1"/>
  <c r="V4650" i="9"/>
  <c r="AB4650" i="9"/>
  <c r="AC4650" i="9"/>
  <c r="AD4650" i="9"/>
  <c r="AE4650" i="9"/>
  <c r="R4651" i="9"/>
  <c r="S4651" i="9" s="1"/>
  <c r="V4651" i="9"/>
  <c r="AB4651" i="9"/>
  <c r="AC4651" i="9"/>
  <c r="AD4651" i="9"/>
  <c r="AE4651" i="9"/>
  <c r="R4652" i="9"/>
  <c r="S4652" i="9" s="1"/>
  <c r="V4652" i="9"/>
  <c r="AB4652" i="9"/>
  <c r="AC4652" i="9"/>
  <c r="AD4652" i="9"/>
  <c r="AE4652" i="9"/>
  <c r="R4653" i="9"/>
  <c r="S4653" i="9" s="1"/>
  <c r="V4653" i="9"/>
  <c r="AB4653" i="9"/>
  <c r="AC4653" i="9"/>
  <c r="AD4653" i="9"/>
  <c r="AE4653" i="9"/>
  <c r="R4654" i="9"/>
  <c r="S4654" i="9" s="1"/>
  <c r="V4654" i="9"/>
  <c r="AB4654" i="9"/>
  <c r="AC4654" i="9"/>
  <c r="AD4654" i="9"/>
  <c r="AE4654" i="9"/>
  <c r="R4655" i="9"/>
  <c r="S4655" i="9" s="1"/>
  <c r="V4655" i="9"/>
  <c r="AB4655" i="9"/>
  <c r="AC4655" i="9"/>
  <c r="AD4655" i="9"/>
  <c r="AE4655" i="9"/>
  <c r="R4656" i="9"/>
  <c r="S4656" i="9" s="1"/>
  <c r="V4656" i="9"/>
  <c r="AB4656" i="9"/>
  <c r="AC4656" i="9"/>
  <c r="AD4656" i="9"/>
  <c r="AE4656" i="9"/>
  <c r="R4657" i="9"/>
  <c r="S4657" i="9" s="1"/>
  <c r="V4657" i="9"/>
  <c r="AB4657" i="9"/>
  <c r="AC4657" i="9"/>
  <c r="AD4657" i="9"/>
  <c r="AE4657" i="9"/>
  <c r="R4658" i="9"/>
  <c r="S4658" i="9" s="1"/>
  <c r="V4658" i="9"/>
  <c r="AB4658" i="9"/>
  <c r="AC4658" i="9"/>
  <c r="AD4658" i="9"/>
  <c r="AE4658" i="9"/>
  <c r="R4659" i="9"/>
  <c r="S4659" i="9" s="1"/>
  <c r="V4659" i="9"/>
  <c r="AB4659" i="9"/>
  <c r="AC4659" i="9"/>
  <c r="AD4659" i="9"/>
  <c r="AE4659" i="9"/>
  <c r="R4660" i="9"/>
  <c r="S4660" i="9" s="1"/>
  <c r="V4660" i="9"/>
  <c r="AB4660" i="9"/>
  <c r="AC4660" i="9"/>
  <c r="AD4660" i="9"/>
  <c r="AE4660" i="9"/>
  <c r="R4661" i="9"/>
  <c r="S4661" i="9" s="1"/>
  <c r="V4661" i="9"/>
  <c r="AB4661" i="9"/>
  <c r="AC4661" i="9"/>
  <c r="AD4661" i="9"/>
  <c r="AE4661" i="9"/>
  <c r="R4662" i="9"/>
  <c r="S4662" i="9" s="1"/>
  <c r="V4662" i="9"/>
  <c r="AB4662" i="9"/>
  <c r="AC4662" i="9"/>
  <c r="AD4662" i="9"/>
  <c r="AE4662" i="9"/>
  <c r="R4663" i="9"/>
  <c r="S4663" i="9" s="1"/>
  <c r="V4663" i="9"/>
  <c r="AB4663" i="9"/>
  <c r="AC4663" i="9"/>
  <c r="AD4663" i="9"/>
  <c r="AE4663" i="9"/>
  <c r="R4664" i="9"/>
  <c r="S4664" i="9" s="1"/>
  <c r="V4664" i="9"/>
  <c r="AB4664" i="9"/>
  <c r="AC4664" i="9"/>
  <c r="AD4664" i="9"/>
  <c r="AE4664" i="9"/>
  <c r="R4665" i="9"/>
  <c r="S4665" i="9" s="1"/>
  <c r="V4665" i="9"/>
  <c r="AB4665" i="9"/>
  <c r="AC4665" i="9"/>
  <c r="AD4665" i="9"/>
  <c r="AE4665" i="9"/>
  <c r="V4666" i="9"/>
  <c r="AB4666" i="9"/>
  <c r="AC4666" i="9"/>
  <c r="AD4666" i="9"/>
  <c r="AE4666" i="9"/>
  <c r="R4667" i="9"/>
  <c r="S4667" i="9" s="1"/>
  <c r="V4667" i="9"/>
  <c r="AB4667" i="9"/>
  <c r="AC4667" i="9"/>
  <c r="AD4667" i="9"/>
  <c r="AE4667" i="9"/>
  <c r="V4668" i="9"/>
  <c r="AB4668" i="9"/>
  <c r="AC4668" i="9"/>
  <c r="AD4668" i="9"/>
  <c r="AE4668" i="9"/>
  <c r="R4669" i="9"/>
  <c r="S4669" i="9" s="1"/>
  <c r="V4669" i="9"/>
  <c r="AB4669" i="9"/>
  <c r="AC4669" i="9"/>
  <c r="AD4669" i="9"/>
  <c r="AE4669" i="9"/>
  <c r="R4670" i="9"/>
  <c r="S4670" i="9" s="1"/>
  <c r="V4670" i="9"/>
  <c r="AB4670" i="9"/>
  <c r="AC4670" i="9"/>
  <c r="AD4670" i="9"/>
  <c r="AE4670" i="9"/>
  <c r="R4671" i="9"/>
  <c r="S4671" i="9" s="1"/>
  <c r="V4671" i="9"/>
  <c r="AB4671" i="9"/>
  <c r="AC4671" i="9"/>
  <c r="AD4671" i="9"/>
  <c r="AE4671" i="9"/>
  <c r="R4672" i="9"/>
  <c r="S4672" i="9" s="1"/>
  <c r="V4672" i="9"/>
  <c r="AB4672" i="9"/>
  <c r="AC4672" i="9"/>
  <c r="AD4672" i="9"/>
  <c r="AE4672" i="9"/>
  <c r="V4673" i="9"/>
  <c r="AB4673" i="9"/>
  <c r="AC4673" i="9"/>
  <c r="AD4673" i="9"/>
  <c r="AE4673" i="9"/>
  <c r="R4674" i="9"/>
  <c r="S4674" i="9" s="1"/>
  <c r="V4674" i="9"/>
  <c r="AB4674" i="9"/>
  <c r="AC4674" i="9"/>
  <c r="AD4674" i="9"/>
  <c r="AE4674" i="9"/>
  <c r="R4675" i="9"/>
  <c r="S4675" i="9" s="1"/>
  <c r="V4675" i="9"/>
  <c r="AB4675" i="9"/>
  <c r="AC4675" i="9"/>
  <c r="AD4675" i="9"/>
  <c r="AE4675" i="9"/>
  <c r="R4676" i="9"/>
  <c r="S4676" i="9" s="1"/>
  <c r="V4676" i="9"/>
  <c r="AB4676" i="9"/>
  <c r="AC4676" i="9"/>
  <c r="AD4676" i="9"/>
  <c r="AE4676" i="9"/>
  <c r="R4677" i="9"/>
  <c r="S4677" i="9" s="1"/>
  <c r="V4677" i="9"/>
  <c r="AB4677" i="9"/>
  <c r="AC4677" i="9"/>
  <c r="AD4677" i="9"/>
  <c r="AE4677" i="9"/>
  <c r="R4678" i="9"/>
  <c r="S4678" i="9" s="1"/>
  <c r="V4678" i="9"/>
  <c r="AB4678" i="9"/>
  <c r="AC4678" i="9"/>
  <c r="AD4678" i="9"/>
  <c r="AE4678" i="9"/>
  <c r="R4679" i="9"/>
  <c r="S4679" i="9" s="1"/>
  <c r="V4679" i="9"/>
  <c r="AB4679" i="9"/>
  <c r="AC4679" i="9"/>
  <c r="AD4679" i="9"/>
  <c r="AE4679" i="9"/>
  <c r="R4680" i="9"/>
  <c r="S4680" i="9" s="1"/>
  <c r="V4680" i="9"/>
  <c r="AB4680" i="9"/>
  <c r="AC4680" i="9"/>
  <c r="AD4680" i="9"/>
  <c r="AE4680" i="9"/>
  <c r="R4681" i="9"/>
  <c r="S4681" i="9" s="1"/>
  <c r="V4681" i="9"/>
  <c r="AB4681" i="9"/>
  <c r="AC4681" i="9"/>
  <c r="AD4681" i="9"/>
  <c r="AE4681" i="9"/>
  <c r="R4682" i="9"/>
  <c r="S4682" i="9" s="1"/>
  <c r="V4682" i="9"/>
  <c r="AB4682" i="9"/>
  <c r="AC4682" i="9"/>
  <c r="AD4682" i="9"/>
  <c r="AE4682" i="9"/>
  <c r="R4683" i="9"/>
  <c r="S4683" i="9" s="1"/>
  <c r="V4683" i="9"/>
  <c r="AB4683" i="9"/>
  <c r="AC4683" i="9"/>
  <c r="AD4683" i="9"/>
  <c r="AE4683" i="9"/>
  <c r="R4684" i="9"/>
  <c r="S4684" i="9" s="1"/>
  <c r="V4684" i="9"/>
  <c r="AB4684" i="9"/>
  <c r="AC4684" i="9"/>
  <c r="AD4684" i="9"/>
  <c r="AE4684" i="9"/>
  <c r="R4685" i="9"/>
  <c r="S4685" i="9" s="1"/>
  <c r="V4685" i="9"/>
  <c r="AB4685" i="9"/>
  <c r="AC4685" i="9"/>
  <c r="AD4685" i="9"/>
  <c r="AE4685" i="9"/>
  <c r="R4686" i="9"/>
  <c r="S4686" i="9" s="1"/>
  <c r="V4686" i="9"/>
  <c r="AB4686" i="9"/>
  <c r="AC4686" i="9"/>
  <c r="AD4686" i="9"/>
  <c r="AE4686" i="9"/>
  <c r="V4687" i="9"/>
  <c r="AB4687" i="9"/>
  <c r="AC4687" i="9"/>
  <c r="AD4687" i="9"/>
  <c r="AE4687" i="9"/>
  <c r="R4688" i="9"/>
  <c r="S4688" i="9" s="1"/>
  <c r="V4688" i="9"/>
  <c r="AB4688" i="9"/>
  <c r="AC4688" i="9"/>
  <c r="AD4688" i="9"/>
  <c r="AE4688" i="9"/>
  <c r="R4689" i="9"/>
  <c r="S4689" i="9" s="1"/>
  <c r="V4689" i="9"/>
  <c r="AB4689" i="9"/>
  <c r="AC4689" i="9"/>
  <c r="AD4689" i="9"/>
  <c r="AE4689" i="9"/>
  <c r="R4690" i="9"/>
  <c r="S4690" i="9" s="1"/>
  <c r="V4690" i="9"/>
  <c r="AB4690" i="9"/>
  <c r="AC4690" i="9"/>
  <c r="AD4690" i="9"/>
  <c r="AE4690" i="9"/>
  <c r="R4691" i="9"/>
  <c r="S4691" i="9" s="1"/>
  <c r="V4691" i="9"/>
  <c r="AB4691" i="9"/>
  <c r="AC4691" i="9"/>
  <c r="AD4691" i="9"/>
  <c r="AE4691" i="9"/>
  <c r="R4692" i="9"/>
  <c r="S4692" i="9" s="1"/>
  <c r="V4692" i="9"/>
  <c r="AB4692" i="9"/>
  <c r="AC4692" i="9"/>
  <c r="AD4692" i="9"/>
  <c r="AE4692" i="9"/>
  <c r="R4693" i="9"/>
  <c r="S4693" i="9" s="1"/>
  <c r="V4693" i="9"/>
  <c r="AB4693" i="9"/>
  <c r="AC4693" i="9"/>
  <c r="AD4693" i="9"/>
  <c r="AE4693" i="9"/>
  <c r="R4694" i="9"/>
  <c r="S4694" i="9" s="1"/>
  <c r="V4694" i="9"/>
  <c r="AB4694" i="9"/>
  <c r="AC4694" i="9"/>
  <c r="AD4694" i="9"/>
  <c r="AE4694" i="9"/>
  <c r="R4695" i="9"/>
  <c r="S4695" i="9" s="1"/>
  <c r="V4695" i="9"/>
  <c r="AB4695" i="9"/>
  <c r="AC4695" i="9"/>
  <c r="AD4695" i="9"/>
  <c r="AE4695" i="9"/>
  <c r="R4696" i="9"/>
  <c r="S4696" i="9" s="1"/>
  <c r="V4696" i="9"/>
  <c r="AB4696" i="9"/>
  <c r="AC4696" i="9"/>
  <c r="AD4696" i="9"/>
  <c r="AE4696" i="9"/>
  <c r="R4697" i="9"/>
  <c r="S4697" i="9" s="1"/>
  <c r="V4697" i="9"/>
  <c r="AB4697" i="9"/>
  <c r="AC4697" i="9"/>
  <c r="AD4697" i="9"/>
  <c r="AE4697" i="9"/>
  <c r="R4698" i="9"/>
  <c r="S4698" i="9" s="1"/>
  <c r="V4698" i="9"/>
  <c r="AB4698" i="9"/>
  <c r="AC4698" i="9"/>
  <c r="AD4698" i="9"/>
  <c r="AE4698" i="9"/>
  <c r="R4699" i="9"/>
  <c r="S4699" i="9" s="1"/>
  <c r="V4699" i="9"/>
  <c r="AB4699" i="9"/>
  <c r="AC4699" i="9"/>
  <c r="AD4699" i="9"/>
  <c r="AE4699" i="9"/>
  <c r="R4700" i="9"/>
  <c r="S4700" i="9" s="1"/>
  <c r="V4700" i="9"/>
  <c r="AB4700" i="9"/>
  <c r="AC4700" i="9"/>
  <c r="AD4700" i="9"/>
  <c r="AE4700" i="9"/>
  <c r="R4701" i="9"/>
  <c r="S4701" i="9" s="1"/>
  <c r="V4701" i="9"/>
  <c r="AB4701" i="9"/>
  <c r="AC4701" i="9"/>
  <c r="AD4701" i="9"/>
  <c r="AE4701" i="9"/>
  <c r="R4702" i="9"/>
  <c r="S4702" i="9" s="1"/>
  <c r="V4702" i="9"/>
  <c r="AB4702" i="9"/>
  <c r="AC4702" i="9"/>
  <c r="AD4702" i="9"/>
  <c r="AE4702" i="9"/>
  <c r="R4703" i="9"/>
  <c r="S4703" i="9" s="1"/>
  <c r="V4703" i="9"/>
  <c r="AB4703" i="9"/>
  <c r="AC4703" i="9"/>
  <c r="AD4703" i="9"/>
  <c r="AE4703" i="9"/>
  <c r="R4704" i="9"/>
  <c r="S4704" i="9" s="1"/>
  <c r="V4704" i="9"/>
  <c r="AB4704" i="9"/>
  <c r="AC4704" i="9"/>
  <c r="AD4704" i="9"/>
  <c r="AE4704" i="9"/>
  <c r="R4705" i="9"/>
  <c r="S4705" i="9" s="1"/>
  <c r="V4705" i="9"/>
  <c r="AB4705" i="9"/>
  <c r="AC4705" i="9"/>
  <c r="AD4705" i="9"/>
  <c r="AE4705" i="9"/>
  <c r="R4706" i="9"/>
  <c r="S4706" i="9" s="1"/>
  <c r="V4706" i="9"/>
  <c r="AB4706" i="9"/>
  <c r="AC4706" i="9"/>
  <c r="AD4706" i="9"/>
  <c r="AE4706" i="9"/>
  <c r="R4707" i="9"/>
  <c r="S4707" i="9" s="1"/>
  <c r="V4707" i="9"/>
  <c r="AB4707" i="9"/>
  <c r="AC4707" i="9"/>
  <c r="AD4707" i="9"/>
  <c r="AE4707" i="9"/>
  <c r="R4708" i="9"/>
  <c r="S4708" i="9" s="1"/>
  <c r="V4708" i="9"/>
  <c r="AB4708" i="9"/>
  <c r="AC4708" i="9"/>
  <c r="AD4708" i="9"/>
  <c r="AE4708" i="9"/>
  <c r="R4709" i="9"/>
  <c r="S4709" i="9" s="1"/>
  <c r="V4709" i="9"/>
  <c r="AB4709" i="9"/>
  <c r="AC4709" i="9"/>
  <c r="AD4709" i="9"/>
  <c r="AE4709" i="9"/>
  <c r="R4710" i="9"/>
  <c r="S4710" i="9" s="1"/>
  <c r="V4710" i="9"/>
  <c r="AB4710" i="9"/>
  <c r="AC4710" i="9"/>
  <c r="AD4710" i="9"/>
  <c r="AE4710" i="9"/>
  <c r="R4711" i="9"/>
  <c r="S4711" i="9" s="1"/>
  <c r="V4711" i="9"/>
  <c r="AB4711" i="9"/>
  <c r="AC4711" i="9"/>
  <c r="AD4711" i="9"/>
  <c r="AE4711" i="9"/>
  <c r="R4712" i="9"/>
  <c r="S4712" i="9" s="1"/>
  <c r="V4712" i="9"/>
  <c r="AB4712" i="9"/>
  <c r="AC4712" i="9"/>
  <c r="AD4712" i="9"/>
  <c r="AE4712" i="9"/>
  <c r="R4713" i="9"/>
  <c r="S4713" i="9" s="1"/>
  <c r="V4713" i="9"/>
  <c r="AB4713" i="9"/>
  <c r="AC4713" i="9"/>
  <c r="AD4713" i="9"/>
  <c r="AE4713" i="9"/>
  <c r="R4714" i="9"/>
  <c r="S4714" i="9" s="1"/>
  <c r="V4714" i="9"/>
  <c r="AB4714" i="9"/>
  <c r="AC4714" i="9"/>
  <c r="AD4714" i="9"/>
  <c r="AE4714" i="9"/>
  <c r="R4715" i="9"/>
  <c r="S4715" i="9" s="1"/>
  <c r="V4715" i="9"/>
  <c r="AB4715" i="9"/>
  <c r="AC4715" i="9"/>
  <c r="AD4715" i="9"/>
  <c r="AE4715" i="9"/>
  <c r="R4716" i="9"/>
  <c r="S4716" i="9" s="1"/>
  <c r="V4716" i="9"/>
  <c r="AB4716" i="9"/>
  <c r="AC4716" i="9"/>
  <c r="AD4716" i="9"/>
  <c r="AE4716" i="9"/>
  <c r="R4717" i="9"/>
  <c r="S4717" i="9" s="1"/>
  <c r="V4717" i="9"/>
  <c r="AB4717" i="9"/>
  <c r="AC4717" i="9"/>
  <c r="AD4717" i="9"/>
  <c r="AE4717" i="9"/>
  <c r="R4718" i="9"/>
  <c r="S4718" i="9" s="1"/>
  <c r="V4718" i="9"/>
  <c r="AB4718" i="9"/>
  <c r="AC4718" i="9"/>
  <c r="AD4718" i="9"/>
  <c r="AE4718" i="9"/>
  <c r="R4719" i="9"/>
  <c r="S4719" i="9" s="1"/>
  <c r="V4719" i="9"/>
  <c r="AB4719" i="9"/>
  <c r="AC4719" i="9"/>
  <c r="AD4719" i="9"/>
  <c r="AE4719" i="9"/>
  <c r="R4720" i="9"/>
  <c r="S4720" i="9" s="1"/>
  <c r="V4720" i="9"/>
  <c r="AB4720" i="9"/>
  <c r="AC4720" i="9"/>
  <c r="AD4720" i="9"/>
  <c r="AE4720" i="9"/>
  <c r="R4721" i="9"/>
  <c r="S4721" i="9" s="1"/>
  <c r="V4721" i="9"/>
  <c r="AB4721" i="9"/>
  <c r="AC4721" i="9"/>
  <c r="AD4721" i="9"/>
  <c r="AE4721" i="9"/>
  <c r="R4722" i="9"/>
  <c r="S4722" i="9" s="1"/>
  <c r="V4722" i="9"/>
  <c r="AB4722" i="9"/>
  <c r="AC4722" i="9"/>
  <c r="AD4722" i="9"/>
  <c r="AE4722" i="9"/>
  <c r="R4723" i="9"/>
  <c r="S4723" i="9" s="1"/>
  <c r="V4723" i="9"/>
  <c r="AB4723" i="9"/>
  <c r="AC4723" i="9"/>
  <c r="AD4723" i="9"/>
  <c r="AE4723" i="9"/>
  <c r="R4724" i="9"/>
  <c r="S4724" i="9" s="1"/>
  <c r="V4724" i="9"/>
  <c r="AB4724" i="9"/>
  <c r="AC4724" i="9"/>
  <c r="AD4724" i="9"/>
  <c r="AE4724" i="9"/>
  <c r="R4725" i="9"/>
  <c r="S4725" i="9" s="1"/>
  <c r="V4725" i="9"/>
  <c r="AB4725" i="9"/>
  <c r="AC4725" i="9"/>
  <c r="AD4725" i="9"/>
  <c r="AE4725" i="9"/>
  <c r="R4726" i="9"/>
  <c r="S4726" i="9" s="1"/>
  <c r="V4726" i="9"/>
  <c r="AB4726" i="9"/>
  <c r="AC4726" i="9"/>
  <c r="AD4726" i="9"/>
  <c r="AE4726" i="9"/>
  <c r="R4727" i="9"/>
  <c r="S4727" i="9" s="1"/>
  <c r="V4727" i="9"/>
  <c r="AB4727" i="9"/>
  <c r="AC4727" i="9"/>
  <c r="AD4727" i="9"/>
  <c r="AE4727" i="9"/>
  <c r="R4728" i="9"/>
  <c r="S4728" i="9" s="1"/>
  <c r="V4728" i="9"/>
  <c r="AB4728" i="9"/>
  <c r="AC4728" i="9"/>
  <c r="AD4728" i="9"/>
  <c r="AE4728" i="9"/>
  <c r="R4729" i="9"/>
  <c r="S4729" i="9" s="1"/>
  <c r="V4729" i="9"/>
  <c r="AB4729" i="9"/>
  <c r="AC4729" i="9"/>
  <c r="AD4729" i="9"/>
  <c r="AE4729" i="9"/>
  <c r="R4730" i="9"/>
  <c r="S4730" i="9" s="1"/>
  <c r="V4730" i="9"/>
  <c r="AB4730" i="9"/>
  <c r="AC4730" i="9"/>
  <c r="AD4730" i="9"/>
  <c r="AE4730" i="9"/>
  <c r="R4731" i="9"/>
  <c r="S4731" i="9" s="1"/>
  <c r="V4731" i="9"/>
  <c r="AB4731" i="9"/>
  <c r="AC4731" i="9"/>
  <c r="AD4731" i="9"/>
  <c r="AE4731" i="9"/>
  <c r="R4732" i="9"/>
  <c r="S4732" i="9" s="1"/>
  <c r="V4732" i="9"/>
  <c r="AB4732" i="9"/>
  <c r="AC4732" i="9"/>
  <c r="AD4732" i="9"/>
  <c r="AE4732" i="9"/>
  <c r="R4733" i="9"/>
  <c r="S4733" i="9" s="1"/>
  <c r="V4733" i="9"/>
  <c r="AB4733" i="9"/>
  <c r="AC4733" i="9"/>
  <c r="AD4733" i="9"/>
  <c r="AE4733" i="9"/>
  <c r="R4734" i="9"/>
  <c r="S4734" i="9" s="1"/>
  <c r="V4734" i="9"/>
  <c r="AB4734" i="9"/>
  <c r="AC4734" i="9"/>
  <c r="AD4734" i="9"/>
  <c r="AE4734" i="9"/>
  <c r="R4735" i="9"/>
  <c r="S4735" i="9" s="1"/>
  <c r="V4735" i="9"/>
  <c r="AB4735" i="9"/>
  <c r="AC4735" i="9"/>
  <c r="AD4735" i="9"/>
  <c r="AE4735" i="9"/>
  <c r="R4736" i="9"/>
  <c r="S4736" i="9" s="1"/>
  <c r="V4736" i="9"/>
  <c r="AB4736" i="9"/>
  <c r="AC4736" i="9"/>
  <c r="AD4736" i="9"/>
  <c r="AE4736" i="9"/>
  <c r="R4737" i="9"/>
  <c r="S4737" i="9" s="1"/>
  <c r="V4737" i="9"/>
  <c r="AB4737" i="9"/>
  <c r="AC4737" i="9"/>
  <c r="AD4737" i="9"/>
  <c r="AE4737" i="9"/>
  <c r="R4738" i="9"/>
  <c r="S4738" i="9" s="1"/>
  <c r="V4738" i="9"/>
  <c r="AB4738" i="9"/>
  <c r="AC4738" i="9"/>
  <c r="AD4738" i="9"/>
  <c r="AE4738" i="9"/>
  <c r="R4739" i="9"/>
  <c r="S4739" i="9" s="1"/>
  <c r="V4739" i="9"/>
  <c r="AB4739" i="9"/>
  <c r="AC4739" i="9"/>
  <c r="AD4739" i="9"/>
  <c r="AE4739" i="9"/>
  <c r="R4740" i="9"/>
  <c r="S4740" i="9" s="1"/>
  <c r="V4740" i="9"/>
  <c r="AB4740" i="9"/>
  <c r="AC4740" i="9"/>
  <c r="AD4740" i="9"/>
  <c r="AE4740" i="9"/>
  <c r="R4741" i="9"/>
  <c r="S4741" i="9" s="1"/>
  <c r="V4741" i="9"/>
  <c r="AB4741" i="9"/>
  <c r="AC4741" i="9"/>
  <c r="AD4741" i="9"/>
  <c r="AE4741" i="9"/>
  <c r="R4742" i="9"/>
  <c r="S4742" i="9" s="1"/>
  <c r="V4742" i="9"/>
  <c r="AB4742" i="9"/>
  <c r="AC4742" i="9"/>
  <c r="AD4742" i="9"/>
  <c r="AE4742" i="9"/>
  <c r="V4743" i="9"/>
  <c r="AB4743" i="9"/>
  <c r="AC4743" i="9"/>
  <c r="AD4743" i="9"/>
  <c r="AE4743" i="9"/>
  <c r="R4744" i="9"/>
  <c r="S4744" i="9" s="1"/>
  <c r="V4744" i="9"/>
  <c r="AB4744" i="9"/>
  <c r="AC4744" i="9"/>
  <c r="AD4744" i="9"/>
  <c r="AE4744" i="9"/>
  <c r="R4745" i="9"/>
  <c r="S4745" i="9" s="1"/>
  <c r="V4745" i="9"/>
  <c r="AB4745" i="9"/>
  <c r="AC4745" i="9"/>
  <c r="AD4745" i="9"/>
  <c r="AE4745" i="9"/>
  <c r="R4746" i="9"/>
  <c r="S4746" i="9" s="1"/>
  <c r="V4746" i="9"/>
  <c r="AB4746" i="9"/>
  <c r="AC4746" i="9"/>
  <c r="AD4746" i="9"/>
  <c r="AE4746" i="9"/>
  <c r="R4747" i="9"/>
  <c r="S4747" i="9" s="1"/>
  <c r="V4747" i="9"/>
  <c r="AB4747" i="9"/>
  <c r="AC4747" i="9"/>
  <c r="AD4747" i="9"/>
  <c r="AE4747" i="9"/>
  <c r="R4748" i="9"/>
  <c r="S4748" i="9" s="1"/>
  <c r="V4748" i="9"/>
  <c r="AB4748" i="9"/>
  <c r="AC4748" i="9"/>
  <c r="AD4748" i="9"/>
  <c r="AE4748" i="9"/>
  <c r="R4749" i="9"/>
  <c r="S4749" i="9" s="1"/>
  <c r="V4749" i="9"/>
  <c r="AB4749" i="9"/>
  <c r="AC4749" i="9"/>
  <c r="AD4749" i="9"/>
  <c r="AE4749" i="9"/>
  <c r="R4750" i="9"/>
  <c r="S4750" i="9" s="1"/>
  <c r="V4750" i="9"/>
  <c r="AB4750" i="9"/>
  <c r="AC4750" i="9"/>
  <c r="AD4750" i="9"/>
  <c r="AE4750" i="9"/>
  <c r="R4751" i="9"/>
  <c r="S4751" i="9" s="1"/>
  <c r="V4751" i="9"/>
  <c r="AB4751" i="9"/>
  <c r="AC4751" i="9"/>
  <c r="AD4751" i="9"/>
  <c r="AE4751" i="9"/>
  <c r="R4752" i="9"/>
  <c r="S4752" i="9" s="1"/>
  <c r="V4752" i="9"/>
  <c r="AB4752" i="9"/>
  <c r="AC4752" i="9"/>
  <c r="AD4752" i="9"/>
  <c r="AE4752" i="9"/>
  <c r="R4753" i="9"/>
  <c r="S4753" i="9" s="1"/>
  <c r="V4753" i="9"/>
  <c r="AB4753" i="9"/>
  <c r="AC4753" i="9"/>
  <c r="AD4753" i="9"/>
  <c r="AE4753" i="9"/>
  <c r="R4754" i="9"/>
  <c r="S4754" i="9" s="1"/>
  <c r="V4754" i="9"/>
  <c r="AB4754" i="9"/>
  <c r="AC4754" i="9"/>
  <c r="AD4754" i="9"/>
  <c r="AE4754" i="9"/>
  <c r="R4755" i="9"/>
  <c r="S4755" i="9" s="1"/>
  <c r="V4755" i="9"/>
  <c r="AB4755" i="9"/>
  <c r="AC4755" i="9"/>
  <c r="AD4755" i="9"/>
  <c r="AE4755" i="9"/>
  <c r="R4756" i="9"/>
  <c r="S4756" i="9" s="1"/>
  <c r="V4756" i="9"/>
  <c r="AB4756" i="9"/>
  <c r="AC4756" i="9"/>
  <c r="AD4756" i="9"/>
  <c r="AE4756" i="9"/>
  <c r="R4757" i="9"/>
  <c r="S4757" i="9" s="1"/>
  <c r="V4757" i="9"/>
  <c r="AB4757" i="9"/>
  <c r="AC4757" i="9"/>
  <c r="AD4757" i="9"/>
  <c r="AE4757" i="9"/>
  <c r="R4758" i="9"/>
  <c r="S4758" i="9" s="1"/>
  <c r="V4758" i="9"/>
  <c r="AB4758" i="9"/>
  <c r="AC4758" i="9"/>
  <c r="AD4758" i="9"/>
  <c r="AE4758" i="9"/>
  <c r="R4759" i="9"/>
  <c r="S4759" i="9" s="1"/>
  <c r="V4759" i="9"/>
  <c r="AB4759" i="9"/>
  <c r="AC4759" i="9"/>
  <c r="AD4759" i="9"/>
  <c r="AE4759" i="9"/>
  <c r="R4760" i="9"/>
  <c r="S4760" i="9" s="1"/>
  <c r="V4760" i="9"/>
  <c r="AB4760" i="9"/>
  <c r="AC4760" i="9"/>
  <c r="AD4760" i="9"/>
  <c r="AE4760" i="9"/>
  <c r="R4761" i="9"/>
  <c r="S4761" i="9" s="1"/>
  <c r="V4761" i="9"/>
  <c r="AB4761" i="9"/>
  <c r="AC4761" i="9"/>
  <c r="AD4761" i="9"/>
  <c r="AE4761" i="9"/>
  <c r="R4762" i="9"/>
  <c r="S4762" i="9" s="1"/>
  <c r="V4762" i="9"/>
  <c r="AB4762" i="9"/>
  <c r="AC4762" i="9"/>
  <c r="AD4762" i="9"/>
  <c r="AE4762" i="9"/>
  <c r="R4763" i="9"/>
  <c r="S4763" i="9" s="1"/>
  <c r="V4763" i="9"/>
  <c r="AB4763" i="9"/>
  <c r="AC4763" i="9"/>
  <c r="AD4763" i="9"/>
  <c r="AE4763" i="9"/>
  <c r="R4764" i="9"/>
  <c r="S4764" i="9" s="1"/>
  <c r="V4764" i="9"/>
  <c r="AB4764" i="9"/>
  <c r="AC4764" i="9"/>
  <c r="AD4764" i="9"/>
  <c r="AE4764" i="9"/>
  <c r="R4765" i="9"/>
  <c r="S4765" i="9" s="1"/>
  <c r="V4765" i="9"/>
  <c r="AB4765" i="9"/>
  <c r="AC4765" i="9"/>
  <c r="AD4765" i="9"/>
  <c r="AE4765" i="9"/>
  <c r="R4766" i="9"/>
  <c r="S4766" i="9" s="1"/>
  <c r="V4766" i="9"/>
  <c r="AB4766" i="9"/>
  <c r="AC4766" i="9"/>
  <c r="AD4766" i="9"/>
  <c r="AE4766" i="9"/>
  <c r="R4767" i="9"/>
  <c r="S4767" i="9" s="1"/>
  <c r="V4767" i="9"/>
  <c r="AB4767" i="9"/>
  <c r="AC4767" i="9"/>
  <c r="AD4767" i="9"/>
  <c r="AE4767" i="9"/>
  <c r="R4768" i="9"/>
  <c r="S4768" i="9" s="1"/>
  <c r="V4768" i="9"/>
  <c r="AB4768" i="9"/>
  <c r="AC4768" i="9"/>
  <c r="AD4768" i="9"/>
  <c r="AE4768" i="9"/>
  <c r="R4769" i="9"/>
  <c r="S4769" i="9" s="1"/>
  <c r="V4769" i="9"/>
  <c r="AB4769" i="9"/>
  <c r="AC4769" i="9"/>
  <c r="AD4769" i="9"/>
  <c r="AE4769" i="9"/>
  <c r="R4770" i="9"/>
  <c r="S4770" i="9" s="1"/>
  <c r="V4770" i="9"/>
  <c r="AB4770" i="9"/>
  <c r="AC4770" i="9"/>
  <c r="AD4770" i="9"/>
  <c r="AE4770" i="9"/>
  <c r="R4771" i="9"/>
  <c r="S4771" i="9" s="1"/>
  <c r="V4771" i="9"/>
  <c r="AB4771" i="9"/>
  <c r="AC4771" i="9"/>
  <c r="AD4771" i="9"/>
  <c r="AE4771" i="9"/>
  <c r="R4772" i="9"/>
  <c r="S4772" i="9" s="1"/>
  <c r="V4772" i="9"/>
  <c r="AB4772" i="9"/>
  <c r="AC4772" i="9"/>
  <c r="AD4772" i="9"/>
  <c r="AE4772" i="9"/>
  <c r="R4773" i="9"/>
  <c r="S4773" i="9" s="1"/>
  <c r="V4773" i="9"/>
  <c r="AB4773" i="9"/>
  <c r="AC4773" i="9"/>
  <c r="AD4773" i="9"/>
  <c r="AE4773" i="9"/>
  <c r="R4774" i="9"/>
  <c r="S4774" i="9" s="1"/>
  <c r="V4774" i="9"/>
  <c r="AB4774" i="9"/>
  <c r="AC4774" i="9"/>
  <c r="AD4774" i="9"/>
  <c r="AE4774" i="9"/>
  <c r="R4775" i="9"/>
  <c r="S4775" i="9" s="1"/>
  <c r="V4775" i="9"/>
  <c r="AB4775" i="9"/>
  <c r="AC4775" i="9"/>
  <c r="AD4775" i="9"/>
  <c r="AE4775" i="9"/>
  <c r="R4776" i="9"/>
  <c r="S4776" i="9" s="1"/>
  <c r="V4776" i="9"/>
  <c r="AB4776" i="9"/>
  <c r="AC4776" i="9"/>
  <c r="AD4776" i="9"/>
  <c r="AE4776" i="9"/>
  <c r="R4777" i="9"/>
  <c r="S4777" i="9" s="1"/>
  <c r="V4777" i="9"/>
  <c r="AB4777" i="9"/>
  <c r="AC4777" i="9"/>
  <c r="AD4777" i="9"/>
  <c r="AE4777" i="9"/>
  <c r="R4778" i="9"/>
  <c r="S4778" i="9" s="1"/>
  <c r="V4778" i="9"/>
  <c r="AB4778" i="9"/>
  <c r="AC4778" i="9"/>
  <c r="AD4778" i="9"/>
  <c r="AE4778" i="9"/>
  <c r="R4779" i="9"/>
  <c r="S4779" i="9" s="1"/>
  <c r="V4779" i="9"/>
  <c r="AB4779" i="9"/>
  <c r="AC4779" i="9"/>
  <c r="AD4779" i="9"/>
  <c r="AE4779" i="9"/>
  <c r="R4780" i="9"/>
  <c r="S4780" i="9" s="1"/>
  <c r="V4780" i="9"/>
  <c r="AB4780" i="9"/>
  <c r="AC4780" i="9"/>
  <c r="AD4780" i="9"/>
  <c r="AE4780" i="9"/>
  <c r="R4781" i="9"/>
  <c r="S4781" i="9" s="1"/>
  <c r="V4781" i="9"/>
  <c r="AB4781" i="9"/>
  <c r="AC4781" i="9"/>
  <c r="AD4781" i="9"/>
  <c r="AE4781" i="9"/>
  <c r="R4782" i="9"/>
  <c r="S4782" i="9" s="1"/>
  <c r="V4782" i="9"/>
  <c r="AB4782" i="9"/>
  <c r="AC4782" i="9"/>
  <c r="AD4782" i="9"/>
  <c r="AE4782" i="9"/>
  <c r="R4783" i="9"/>
  <c r="S4783" i="9" s="1"/>
  <c r="V4783" i="9"/>
  <c r="AB4783" i="9"/>
  <c r="AC4783" i="9"/>
  <c r="AD4783" i="9"/>
  <c r="AE4783" i="9"/>
  <c r="R4784" i="9"/>
  <c r="S4784" i="9" s="1"/>
  <c r="V4784" i="9"/>
  <c r="AB4784" i="9"/>
  <c r="AC4784" i="9"/>
  <c r="AD4784" i="9"/>
  <c r="AE4784" i="9"/>
  <c r="R4785" i="9"/>
  <c r="S4785" i="9" s="1"/>
  <c r="V4785" i="9"/>
  <c r="AB4785" i="9"/>
  <c r="AC4785" i="9"/>
  <c r="AD4785" i="9"/>
  <c r="AE4785" i="9"/>
  <c r="R4786" i="9"/>
  <c r="S4786" i="9" s="1"/>
  <c r="V4786" i="9"/>
  <c r="AB4786" i="9"/>
  <c r="AC4786" i="9"/>
  <c r="AD4786" i="9"/>
  <c r="AE4786" i="9"/>
  <c r="R4787" i="9"/>
  <c r="S4787" i="9" s="1"/>
  <c r="V4787" i="9"/>
  <c r="AB4787" i="9"/>
  <c r="AC4787" i="9"/>
  <c r="AD4787" i="9"/>
  <c r="AE4787" i="9"/>
  <c r="R4788" i="9"/>
  <c r="S4788" i="9" s="1"/>
  <c r="V4788" i="9"/>
  <c r="AB4788" i="9"/>
  <c r="AC4788" i="9"/>
  <c r="AD4788" i="9"/>
  <c r="AE4788" i="9"/>
  <c r="R4789" i="9"/>
  <c r="S4789" i="9" s="1"/>
  <c r="V4789" i="9"/>
  <c r="AB4789" i="9"/>
  <c r="AC4789" i="9"/>
  <c r="AD4789" i="9"/>
  <c r="AE4789" i="9"/>
  <c r="R4790" i="9"/>
  <c r="S4790" i="9" s="1"/>
  <c r="V4790" i="9"/>
  <c r="AB4790" i="9"/>
  <c r="AC4790" i="9"/>
  <c r="AD4790" i="9"/>
  <c r="AE4790" i="9"/>
  <c r="R4791" i="9"/>
  <c r="S4791" i="9" s="1"/>
  <c r="V4791" i="9"/>
  <c r="AB4791" i="9"/>
  <c r="AC4791" i="9"/>
  <c r="AD4791" i="9"/>
  <c r="AE4791" i="9"/>
  <c r="R4792" i="9"/>
  <c r="S4792" i="9" s="1"/>
  <c r="V4792" i="9"/>
  <c r="AB4792" i="9"/>
  <c r="AC4792" i="9"/>
  <c r="AD4792" i="9"/>
  <c r="AE4792" i="9"/>
  <c r="R4793" i="9"/>
  <c r="S4793" i="9" s="1"/>
  <c r="V4793" i="9"/>
  <c r="AB4793" i="9"/>
  <c r="AC4793" i="9"/>
  <c r="AD4793" i="9"/>
  <c r="AE4793" i="9"/>
  <c r="R4794" i="9"/>
  <c r="S4794" i="9" s="1"/>
  <c r="V4794" i="9"/>
  <c r="AB4794" i="9"/>
  <c r="AC4794" i="9"/>
  <c r="AD4794" i="9"/>
  <c r="AE4794" i="9"/>
  <c r="R4795" i="9"/>
  <c r="S4795" i="9" s="1"/>
  <c r="V4795" i="9"/>
  <c r="AB4795" i="9"/>
  <c r="AC4795" i="9"/>
  <c r="AD4795" i="9"/>
  <c r="AE4795" i="9"/>
  <c r="R4796" i="9"/>
  <c r="S4796" i="9" s="1"/>
  <c r="V4796" i="9"/>
  <c r="AB4796" i="9"/>
  <c r="AC4796" i="9"/>
  <c r="AD4796" i="9"/>
  <c r="AE4796" i="9"/>
  <c r="R4797" i="9"/>
  <c r="S4797" i="9" s="1"/>
  <c r="V4797" i="9"/>
  <c r="AB4797" i="9"/>
  <c r="AC4797" i="9"/>
  <c r="AD4797" i="9"/>
  <c r="AE4797" i="9"/>
  <c r="R4798" i="9"/>
  <c r="S4798" i="9" s="1"/>
  <c r="V4798" i="9"/>
  <c r="AB4798" i="9"/>
  <c r="AC4798" i="9"/>
  <c r="AD4798" i="9"/>
  <c r="AE4798" i="9"/>
  <c r="R4799" i="9"/>
  <c r="S4799" i="9" s="1"/>
  <c r="V4799" i="9"/>
  <c r="AB4799" i="9"/>
  <c r="AC4799" i="9"/>
  <c r="AD4799" i="9"/>
  <c r="AE4799" i="9"/>
  <c r="R4800" i="9"/>
  <c r="S4800" i="9" s="1"/>
  <c r="V4800" i="9"/>
  <c r="AB4800" i="9"/>
  <c r="AC4800" i="9"/>
  <c r="AD4800" i="9"/>
  <c r="AE4800" i="9"/>
  <c r="R4801" i="9"/>
  <c r="S4801" i="9" s="1"/>
  <c r="V4801" i="9"/>
  <c r="AB4801" i="9"/>
  <c r="AC4801" i="9"/>
  <c r="AD4801" i="9"/>
  <c r="AE4801" i="9"/>
  <c r="R4802" i="9"/>
  <c r="S4802" i="9" s="1"/>
  <c r="V4802" i="9"/>
  <c r="AB4802" i="9"/>
  <c r="AC4802" i="9"/>
  <c r="AD4802" i="9"/>
  <c r="AE4802" i="9"/>
  <c r="R4803" i="9"/>
  <c r="S4803" i="9" s="1"/>
  <c r="V4803" i="9"/>
  <c r="AB4803" i="9"/>
  <c r="AC4803" i="9"/>
  <c r="AD4803" i="9"/>
  <c r="AE4803" i="9"/>
  <c r="R4804" i="9"/>
  <c r="S4804" i="9" s="1"/>
  <c r="V4804" i="9"/>
  <c r="AB4804" i="9"/>
  <c r="AC4804" i="9"/>
  <c r="AD4804" i="9"/>
  <c r="AE4804" i="9"/>
  <c r="R4805" i="9"/>
  <c r="S4805" i="9" s="1"/>
  <c r="V4805" i="9"/>
  <c r="AB4805" i="9"/>
  <c r="AC4805" i="9"/>
  <c r="AD4805" i="9"/>
  <c r="AE4805" i="9"/>
  <c r="R4806" i="9"/>
  <c r="S4806" i="9" s="1"/>
  <c r="V4806" i="9"/>
  <c r="AB4806" i="9"/>
  <c r="AC4806" i="9"/>
  <c r="AD4806" i="9"/>
  <c r="AE4806" i="9"/>
  <c r="R4807" i="9"/>
  <c r="S4807" i="9" s="1"/>
  <c r="V4807" i="9"/>
  <c r="AB4807" i="9"/>
  <c r="AC4807" i="9"/>
  <c r="AD4807" i="9"/>
  <c r="AE4807" i="9"/>
  <c r="R4808" i="9"/>
  <c r="S4808" i="9" s="1"/>
  <c r="V4808" i="9"/>
  <c r="AB4808" i="9"/>
  <c r="AC4808" i="9"/>
  <c r="AD4808" i="9"/>
  <c r="AE4808" i="9"/>
  <c r="R4809" i="9"/>
  <c r="S4809" i="9" s="1"/>
  <c r="V4809" i="9"/>
  <c r="AB4809" i="9"/>
  <c r="AC4809" i="9"/>
  <c r="AD4809" i="9"/>
  <c r="AE4809" i="9"/>
  <c r="V4810" i="9"/>
  <c r="AB4810" i="9"/>
  <c r="AC4810" i="9"/>
  <c r="AD4810" i="9"/>
  <c r="AE4810" i="9"/>
  <c r="R4811" i="9"/>
  <c r="S4811" i="9" s="1"/>
  <c r="V4811" i="9"/>
  <c r="AB4811" i="9"/>
  <c r="AC4811" i="9"/>
  <c r="AD4811" i="9"/>
  <c r="AE4811" i="9"/>
  <c r="R4812" i="9"/>
  <c r="S4812" i="9" s="1"/>
  <c r="V4812" i="9"/>
  <c r="AB4812" i="9"/>
  <c r="AC4812" i="9"/>
  <c r="AD4812" i="9"/>
  <c r="AE4812" i="9"/>
  <c r="V4813" i="9"/>
  <c r="AB4813" i="9"/>
  <c r="AC4813" i="9"/>
  <c r="AD4813" i="9"/>
  <c r="AE4813" i="9"/>
  <c r="R4814" i="9"/>
  <c r="S4814" i="9" s="1"/>
  <c r="V4814" i="9"/>
  <c r="AB4814" i="9"/>
  <c r="AC4814" i="9"/>
  <c r="AD4814" i="9"/>
  <c r="AE4814" i="9"/>
  <c r="R4815" i="9"/>
  <c r="S4815" i="9" s="1"/>
  <c r="V4815" i="9"/>
  <c r="AB4815" i="9"/>
  <c r="AC4815" i="9"/>
  <c r="AD4815" i="9"/>
  <c r="AE4815" i="9"/>
  <c r="R4816" i="9"/>
  <c r="S4816" i="9" s="1"/>
  <c r="V4816" i="9"/>
  <c r="AB4816" i="9"/>
  <c r="AC4816" i="9"/>
  <c r="AD4816" i="9"/>
  <c r="AE4816" i="9"/>
  <c r="R4817" i="9"/>
  <c r="S4817" i="9" s="1"/>
  <c r="V4817" i="9"/>
  <c r="AB4817" i="9"/>
  <c r="AC4817" i="9"/>
  <c r="AD4817" i="9"/>
  <c r="AE4817" i="9"/>
  <c r="R4818" i="9"/>
  <c r="S4818" i="9" s="1"/>
  <c r="V4818" i="9"/>
  <c r="AB4818" i="9"/>
  <c r="AC4818" i="9"/>
  <c r="AD4818" i="9"/>
  <c r="AE4818" i="9"/>
  <c r="R4819" i="9"/>
  <c r="S4819" i="9" s="1"/>
  <c r="V4819" i="9"/>
  <c r="AB4819" i="9"/>
  <c r="AC4819" i="9"/>
  <c r="AD4819" i="9"/>
  <c r="AE4819" i="9"/>
  <c r="R4820" i="9"/>
  <c r="S4820" i="9" s="1"/>
  <c r="V4820" i="9"/>
  <c r="AB4820" i="9"/>
  <c r="AC4820" i="9"/>
  <c r="AD4820" i="9"/>
  <c r="AE4820" i="9"/>
  <c r="R4821" i="9"/>
  <c r="S4821" i="9" s="1"/>
  <c r="V4821" i="9"/>
  <c r="AB4821" i="9"/>
  <c r="AC4821" i="9"/>
  <c r="AD4821" i="9"/>
  <c r="AE4821" i="9"/>
  <c r="R4822" i="9"/>
  <c r="S4822" i="9" s="1"/>
  <c r="V4822" i="9"/>
  <c r="AB4822" i="9"/>
  <c r="AC4822" i="9"/>
  <c r="AD4822" i="9"/>
  <c r="AE4822" i="9"/>
  <c r="R4823" i="9"/>
  <c r="S4823" i="9" s="1"/>
  <c r="V4823" i="9"/>
  <c r="AB4823" i="9"/>
  <c r="AC4823" i="9"/>
  <c r="AD4823" i="9"/>
  <c r="AE4823" i="9"/>
  <c r="R4824" i="9"/>
  <c r="S4824" i="9" s="1"/>
  <c r="V4824" i="9"/>
  <c r="AB4824" i="9"/>
  <c r="AC4824" i="9"/>
  <c r="AD4824" i="9"/>
  <c r="AE4824" i="9"/>
  <c r="R4825" i="9"/>
  <c r="S4825" i="9" s="1"/>
  <c r="V4825" i="9"/>
  <c r="AB4825" i="9"/>
  <c r="AC4825" i="9"/>
  <c r="AD4825" i="9"/>
  <c r="AE4825" i="9"/>
  <c r="R4826" i="9"/>
  <c r="S4826" i="9" s="1"/>
  <c r="V4826" i="9"/>
  <c r="AB4826" i="9"/>
  <c r="AC4826" i="9"/>
  <c r="AD4826" i="9"/>
  <c r="AE4826" i="9"/>
  <c r="R4827" i="9"/>
  <c r="S4827" i="9" s="1"/>
  <c r="V4827" i="9"/>
  <c r="AB4827" i="9"/>
  <c r="AC4827" i="9"/>
  <c r="AD4827" i="9"/>
  <c r="AE4827" i="9"/>
  <c r="R4828" i="9"/>
  <c r="S4828" i="9" s="1"/>
  <c r="V4828" i="9"/>
  <c r="AB4828" i="9"/>
  <c r="AC4828" i="9"/>
  <c r="AD4828" i="9"/>
  <c r="AE4828" i="9"/>
  <c r="R4829" i="9"/>
  <c r="S4829" i="9" s="1"/>
  <c r="V4829" i="9"/>
  <c r="AB4829" i="9"/>
  <c r="AC4829" i="9"/>
  <c r="AD4829" i="9"/>
  <c r="AE4829" i="9"/>
  <c r="R4830" i="9"/>
  <c r="S4830" i="9" s="1"/>
  <c r="V4830" i="9"/>
  <c r="AB4830" i="9"/>
  <c r="AC4830" i="9"/>
  <c r="AD4830" i="9"/>
  <c r="AE4830" i="9"/>
  <c r="R4831" i="9"/>
  <c r="S4831" i="9" s="1"/>
  <c r="V4831" i="9"/>
  <c r="AB4831" i="9"/>
  <c r="AC4831" i="9"/>
  <c r="AD4831" i="9"/>
  <c r="AE4831" i="9"/>
  <c r="R4832" i="9"/>
  <c r="S4832" i="9" s="1"/>
  <c r="V4832" i="9"/>
  <c r="AB4832" i="9"/>
  <c r="AC4832" i="9"/>
  <c r="AD4832" i="9"/>
  <c r="AE4832" i="9"/>
  <c r="R4833" i="9"/>
  <c r="S4833" i="9" s="1"/>
  <c r="V4833" i="9"/>
  <c r="AB4833" i="9"/>
  <c r="AC4833" i="9"/>
  <c r="AD4833" i="9"/>
  <c r="AE4833" i="9"/>
  <c r="R4834" i="9"/>
  <c r="S4834" i="9" s="1"/>
  <c r="V4834" i="9"/>
  <c r="AB4834" i="9"/>
  <c r="AC4834" i="9"/>
  <c r="AD4834" i="9"/>
  <c r="AE4834" i="9"/>
  <c r="R4835" i="9"/>
  <c r="S4835" i="9" s="1"/>
  <c r="V4835" i="9"/>
  <c r="AB4835" i="9"/>
  <c r="AC4835" i="9"/>
  <c r="AD4835" i="9"/>
  <c r="AE4835" i="9"/>
  <c r="R4836" i="9"/>
  <c r="S4836" i="9" s="1"/>
  <c r="V4836" i="9"/>
  <c r="AB4836" i="9"/>
  <c r="AC4836" i="9"/>
  <c r="AD4836" i="9"/>
  <c r="AE4836" i="9"/>
  <c r="R4837" i="9"/>
  <c r="S4837" i="9" s="1"/>
  <c r="V4837" i="9"/>
  <c r="AB4837" i="9"/>
  <c r="AC4837" i="9"/>
  <c r="AD4837" i="9"/>
  <c r="AE4837" i="9"/>
  <c r="R4838" i="9"/>
  <c r="S4838" i="9" s="1"/>
  <c r="V4838" i="9"/>
  <c r="AB4838" i="9"/>
  <c r="AC4838" i="9"/>
  <c r="AD4838" i="9"/>
  <c r="AE4838" i="9"/>
  <c r="R4839" i="9"/>
  <c r="S4839" i="9" s="1"/>
  <c r="V4839" i="9"/>
  <c r="AB4839" i="9"/>
  <c r="AC4839" i="9"/>
  <c r="AD4839" i="9"/>
  <c r="AE4839" i="9"/>
  <c r="R4840" i="9"/>
  <c r="S4840" i="9" s="1"/>
  <c r="V4840" i="9"/>
  <c r="AB4840" i="9"/>
  <c r="AC4840" i="9"/>
  <c r="AD4840" i="9"/>
  <c r="AE4840" i="9"/>
  <c r="R4841" i="9"/>
  <c r="S4841" i="9" s="1"/>
  <c r="V4841" i="9"/>
  <c r="AB4841" i="9"/>
  <c r="AC4841" i="9"/>
  <c r="AD4841" i="9"/>
  <c r="AE4841" i="9"/>
  <c r="R4842" i="9"/>
  <c r="S4842" i="9" s="1"/>
  <c r="V4842" i="9"/>
  <c r="AB4842" i="9"/>
  <c r="AC4842" i="9"/>
  <c r="AD4842" i="9"/>
  <c r="AE4842" i="9"/>
  <c r="R4843" i="9"/>
  <c r="S4843" i="9" s="1"/>
  <c r="V4843" i="9"/>
  <c r="AB4843" i="9"/>
  <c r="AC4843" i="9"/>
  <c r="AD4843" i="9"/>
  <c r="AE4843" i="9"/>
  <c r="R4844" i="9"/>
  <c r="S4844" i="9" s="1"/>
  <c r="V4844" i="9"/>
  <c r="AB4844" i="9"/>
  <c r="AC4844" i="9"/>
  <c r="AD4844" i="9"/>
  <c r="AE4844" i="9"/>
  <c r="R4845" i="9"/>
  <c r="S4845" i="9" s="1"/>
  <c r="V4845" i="9"/>
  <c r="AB4845" i="9"/>
  <c r="AC4845" i="9"/>
  <c r="AD4845" i="9"/>
  <c r="AE4845" i="9"/>
  <c r="R4846" i="9"/>
  <c r="S4846" i="9" s="1"/>
  <c r="V4846" i="9"/>
  <c r="AB4846" i="9"/>
  <c r="AC4846" i="9"/>
  <c r="AD4846" i="9"/>
  <c r="AE4846" i="9"/>
  <c r="R4847" i="9"/>
  <c r="S4847" i="9" s="1"/>
  <c r="V4847" i="9"/>
  <c r="AB4847" i="9"/>
  <c r="AC4847" i="9"/>
  <c r="AD4847" i="9"/>
  <c r="AE4847" i="9"/>
  <c r="R4848" i="9"/>
  <c r="S4848" i="9" s="1"/>
  <c r="V4848" i="9"/>
  <c r="AB4848" i="9"/>
  <c r="AC4848" i="9"/>
  <c r="AD4848" i="9"/>
  <c r="AE4848" i="9"/>
  <c r="R4849" i="9"/>
  <c r="S4849" i="9" s="1"/>
  <c r="V4849" i="9"/>
  <c r="AB4849" i="9"/>
  <c r="AC4849" i="9"/>
  <c r="AD4849" i="9"/>
  <c r="AE4849" i="9"/>
  <c r="R4850" i="9"/>
  <c r="S4850" i="9" s="1"/>
  <c r="V4850" i="9"/>
  <c r="AB4850" i="9"/>
  <c r="AC4850" i="9"/>
  <c r="AD4850" i="9"/>
  <c r="AE4850" i="9"/>
  <c r="R4851" i="9"/>
  <c r="S4851" i="9" s="1"/>
  <c r="V4851" i="9"/>
  <c r="AB4851" i="9"/>
  <c r="AC4851" i="9"/>
  <c r="AD4851" i="9"/>
  <c r="AE4851" i="9"/>
  <c r="R4852" i="9"/>
  <c r="S4852" i="9" s="1"/>
  <c r="V4852" i="9"/>
  <c r="AB4852" i="9"/>
  <c r="AC4852" i="9"/>
  <c r="AD4852" i="9"/>
  <c r="AE4852" i="9"/>
  <c r="R4853" i="9"/>
  <c r="S4853" i="9" s="1"/>
  <c r="V4853" i="9"/>
  <c r="AB4853" i="9"/>
  <c r="AC4853" i="9"/>
  <c r="AD4853" i="9"/>
  <c r="AE4853" i="9"/>
  <c r="R4854" i="9"/>
  <c r="S4854" i="9" s="1"/>
  <c r="V4854" i="9"/>
  <c r="AB4854" i="9"/>
  <c r="AC4854" i="9"/>
  <c r="AD4854" i="9"/>
  <c r="AE4854" i="9"/>
  <c r="R4855" i="9"/>
  <c r="S4855" i="9" s="1"/>
  <c r="V4855" i="9"/>
  <c r="AB4855" i="9"/>
  <c r="AC4855" i="9"/>
  <c r="AD4855" i="9"/>
  <c r="AE4855" i="9"/>
  <c r="R4856" i="9"/>
  <c r="S4856" i="9" s="1"/>
  <c r="V4856" i="9"/>
  <c r="AB4856" i="9"/>
  <c r="AC4856" i="9"/>
  <c r="AD4856" i="9"/>
  <c r="AE4856" i="9"/>
  <c r="R4857" i="9"/>
  <c r="S4857" i="9" s="1"/>
  <c r="V4857" i="9"/>
  <c r="AB4857" i="9"/>
  <c r="AC4857" i="9"/>
  <c r="AD4857" i="9"/>
  <c r="AE4857" i="9"/>
  <c r="R4858" i="9"/>
  <c r="S4858" i="9" s="1"/>
  <c r="V4858" i="9"/>
  <c r="AB4858" i="9"/>
  <c r="AC4858" i="9"/>
  <c r="AD4858" i="9"/>
  <c r="AE4858" i="9"/>
  <c r="V4859" i="9"/>
  <c r="AB4859" i="9"/>
  <c r="AC4859" i="9"/>
  <c r="AD4859" i="9"/>
  <c r="AE4859" i="9"/>
  <c r="R4860" i="9"/>
  <c r="S4860" i="9" s="1"/>
  <c r="V4860" i="9"/>
  <c r="AB4860" i="9"/>
  <c r="AC4860" i="9"/>
  <c r="AD4860" i="9"/>
  <c r="AE4860" i="9"/>
  <c r="R4861" i="9"/>
  <c r="S4861" i="9" s="1"/>
  <c r="V4861" i="9"/>
  <c r="AB4861" i="9"/>
  <c r="AC4861" i="9"/>
  <c r="AD4861" i="9"/>
  <c r="AE4861" i="9"/>
  <c r="R4862" i="9"/>
  <c r="S4862" i="9" s="1"/>
  <c r="V4862" i="9"/>
  <c r="AB4862" i="9"/>
  <c r="AC4862" i="9"/>
  <c r="AD4862" i="9"/>
  <c r="AE4862" i="9"/>
  <c r="R4863" i="9"/>
  <c r="S4863" i="9" s="1"/>
  <c r="V4863" i="9"/>
  <c r="AB4863" i="9"/>
  <c r="AC4863" i="9"/>
  <c r="AD4863" i="9"/>
  <c r="AE4863" i="9"/>
  <c r="R4864" i="9"/>
  <c r="S4864" i="9" s="1"/>
  <c r="V4864" i="9"/>
  <c r="AB4864" i="9"/>
  <c r="AC4864" i="9"/>
  <c r="AD4864" i="9"/>
  <c r="AE4864" i="9"/>
  <c r="R4865" i="9"/>
  <c r="S4865" i="9" s="1"/>
  <c r="V4865" i="9"/>
  <c r="AB4865" i="9"/>
  <c r="AC4865" i="9"/>
  <c r="AD4865" i="9"/>
  <c r="AE4865" i="9"/>
  <c r="R4866" i="9"/>
  <c r="S4866" i="9" s="1"/>
  <c r="V4866" i="9"/>
  <c r="AB4866" i="9"/>
  <c r="AC4866" i="9"/>
  <c r="AD4866" i="9"/>
  <c r="AE4866" i="9"/>
  <c r="R4867" i="9"/>
  <c r="S4867" i="9" s="1"/>
  <c r="V4867" i="9"/>
  <c r="AB4867" i="9"/>
  <c r="AC4867" i="9"/>
  <c r="AD4867" i="9"/>
  <c r="AE4867" i="9"/>
  <c r="R4868" i="9"/>
  <c r="S4868" i="9" s="1"/>
  <c r="V4868" i="9"/>
  <c r="AB4868" i="9"/>
  <c r="AC4868" i="9"/>
  <c r="AD4868" i="9"/>
  <c r="AE4868" i="9"/>
  <c r="R4869" i="9"/>
  <c r="S4869" i="9" s="1"/>
  <c r="V4869" i="9"/>
  <c r="AB4869" i="9"/>
  <c r="AC4869" i="9"/>
  <c r="AD4869" i="9"/>
  <c r="AE4869" i="9"/>
  <c r="R4870" i="9"/>
  <c r="S4870" i="9" s="1"/>
  <c r="V4870" i="9"/>
  <c r="AB4870" i="9"/>
  <c r="AC4870" i="9"/>
  <c r="AD4870" i="9"/>
  <c r="AE4870" i="9"/>
  <c r="R4871" i="9"/>
  <c r="S4871" i="9" s="1"/>
  <c r="V4871" i="9"/>
  <c r="AB4871" i="9"/>
  <c r="AC4871" i="9"/>
  <c r="AD4871" i="9"/>
  <c r="AE4871" i="9"/>
  <c r="R4872" i="9"/>
  <c r="S4872" i="9" s="1"/>
  <c r="V4872" i="9"/>
  <c r="AB4872" i="9"/>
  <c r="AC4872" i="9"/>
  <c r="AD4872" i="9"/>
  <c r="AE4872" i="9"/>
  <c r="R4873" i="9"/>
  <c r="S4873" i="9" s="1"/>
  <c r="V4873" i="9"/>
  <c r="AB4873" i="9"/>
  <c r="AC4873" i="9"/>
  <c r="AD4873" i="9"/>
  <c r="AE4873" i="9"/>
  <c r="R4874" i="9"/>
  <c r="S4874" i="9" s="1"/>
  <c r="V4874" i="9"/>
  <c r="AB4874" i="9"/>
  <c r="AC4874" i="9"/>
  <c r="AD4874" i="9"/>
  <c r="AE4874" i="9"/>
  <c r="R4875" i="9"/>
  <c r="S4875" i="9" s="1"/>
  <c r="V4875" i="9"/>
  <c r="AB4875" i="9"/>
  <c r="AC4875" i="9"/>
  <c r="AD4875" i="9"/>
  <c r="AE4875" i="9"/>
  <c r="R4876" i="9"/>
  <c r="S4876" i="9" s="1"/>
  <c r="V4876" i="9"/>
  <c r="AB4876" i="9"/>
  <c r="AC4876" i="9"/>
  <c r="AD4876" i="9"/>
  <c r="AE4876" i="9"/>
  <c r="R4877" i="9"/>
  <c r="S4877" i="9" s="1"/>
  <c r="V4877" i="9"/>
  <c r="AB4877" i="9"/>
  <c r="AC4877" i="9"/>
  <c r="AD4877" i="9"/>
  <c r="AE4877" i="9"/>
  <c r="R4878" i="9"/>
  <c r="S4878" i="9" s="1"/>
  <c r="V4878" i="9"/>
  <c r="AB4878" i="9"/>
  <c r="AC4878" i="9"/>
  <c r="AD4878" i="9"/>
  <c r="AE4878" i="9"/>
  <c r="R4879" i="9"/>
  <c r="S4879" i="9" s="1"/>
  <c r="V4879" i="9"/>
  <c r="AB4879" i="9"/>
  <c r="AC4879" i="9"/>
  <c r="AD4879" i="9"/>
  <c r="AE4879" i="9"/>
  <c r="R4880" i="9"/>
  <c r="S4880" i="9" s="1"/>
  <c r="V4880" i="9"/>
  <c r="AB4880" i="9"/>
  <c r="AC4880" i="9"/>
  <c r="AD4880" i="9"/>
  <c r="AE4880" i="9"/>
  <c r="R4881" i="9"/>
  <c r="S4881" i="9" s="1"/>
  <c r="V4881" i="9"/>
  <c r="AB4881" i="9"/>
  <c r="AC4881" i="9"/>
  <c r="AD4881" i="9"/>
  <c r="AE4881" i="9"/>
  <c r="R4882" i="9"/>
  <c r="S4882" i="9" s="1"/>
  <c r="V4882" i="9"/>
  <c r="AB4882" i="9"/>
  <c r="AC4882" i="9"/>
  <c r="AD4882" i="9"/>
  <c r="AE4882" i="9"/>
  <c r="V4883" i="9"/>
  <c r="AB4883" i="9"/>
  <c r="AC4883" i="9"/>
  <c r="AD4883" i="9"/>
  <c r="AE4883" i="9"/>
  <c r="R4884" i="9"/>
  <c r="S4884" i="9" s="1"/>
  <c r="V4884" i="9"/>
  <c r="AB4884" i="9"/>
  <c r="AC4884" i="9"/>
  <c r="AD4884" i="9"/>
  <c r="AE4884" i="9"/>
  <c r="R4885" i="9"/>
  <c r="S4885" i="9" s="1"/>
  <c r="V4885" i="9"/>
  <c r="AB4885" i="9"/>
  <c r="AC4885" i="9"/>
  <c r="AD4885" i="9"/>
  <c r="AE4885" i="9"/>
  <c r="R4886" i="9"/>
  <c r="S4886" i="9" s="1"/>
  <c r="V4886" i="9"/>
  <c r="AB4886" i="9"/>
  <c r="AC4886" i="9"/>
  <c r="AD4886" i="9"/>
  <c r="AE4886" i="9"/>
  <c r="R4887" i="9"/>
  <c r="S4887" i="9" s="1"/>
  <c r="V4887" i="9"/>
  <c r="AB4887" i="9"/>
  <c r="AC4887" i="9"/>
  <c r="AD4887" i="9"/>
  <c r="AE4887" i="9"/>
  <c r="R4888" i="9"/>
  <c r="S4888" i="9" s="1"/>
  <c r="V4888" i="9"/>
  <c r="AB4888" i="9"/>
  <c r="AC4888" i="9"/>
  <c r="AD4888" i="9"/>
  <c r="AE4888" i="9"/>
  <c r="R4889" i="9"/>
  <c r="S4889" i="9" s="1"/>
  <c r="V4889" i="9"/>
  <c r="AB4889" i="9"/>
  <c r="AC4889" i="9"/>
  <c r="AD4889" i="9"/>
  <c r="AE4889" i="9"/>
  <c r="R4890" i="9"/>
  <c r="S4890" i="9" s="1"/>
  <c r="V4890" i="9"/>
  <c r="AB4890" i="9"/>
  <c r="AC4890" i="9"/>
  <c r="AD4890" i="9"/>
  <c r="AE4890" i="9"/>
  <c r="R4891" i="9"/>
  <c r="S4891" i="9" s="1"/>
  <c r="V4891" i="9"/>
  <c r="AB4891" i="9"/>
  <c r="AC4891" i="9"/>
  <c r="AD4891" i="9"/>
  <c r="AE4891" i="9"/>
  <c r="R4892" i="9"/>
  <c r="S4892" i="9" s="1"/>
  <c r="V4892" i="9"/>
  <c r="AB4892" i="9"/>
  <c r="AC4892" i="9"/>
  <c r="AD4892" i="9"/>
  <c r="AE4892" i="9"/>
  <c r="R4893" i="9"/>
  <c r="S4893" i="9" s="1"/>
  <c r="V4893" i="9"/>
  <c r="AB4893" i="9"/>
  <c r="AC4893" i="9"/>
  <c r="AD4893" i="9"/>
  <c r="AE4893" i="9"/>
  <c r="R4894" i="9"/>
  <c r="S4894" i="9" s="1"/>
  <c r="V4894" i="9"/>
  <c r="AB4894" i="9"/>
  <c r="AC4894" i="9"/>
  <c r="AD4894" i="9"/>
  <c r="AE4894" i="9"/>
  <c r="R4895" i="9"/>
  <c r="S4895" i="9" s="1"/>
  <c r="V4895" i="9"/>
  <c r="AB4895" i="9"/>
  <c r="AC4895" i="9"/>
  <c r="AD4895" i="9"/>
  <c r="AE4895" i="9"/>
  <c r="R4896" i="9"/>
  <c r="S4896" i="9" s="1"/>
  <c r="V4896" i="9"/>
  <c r="AB4896" i="9"/>
  <c r="AC4896" i="9"/>
  <c r="AD4896" i="9"/>
  <c r="AE4896" i="9"/>
  <c r="R4897" i="9"/>
  <c r="S4897" i="9" s="1"/>
  <c r="V4897" i="9"/>
  <c r="AB4897" i="9"/>
  <c r="AC4897" i="9"/>
  <c r="AD4897" i="9"/>
  <c r="AE4897" i="9"/>
  <c r="R4898" i="9"/>
  <c r="S4898" i="9" s="1"/>
  <c r="V4898" i="9"/>
  <c r="AB4898" i="9"/>
  <c r="AC4898" i="9"/>
  <c r="AD4898" i="9"/>
  <c r="AE4898" i="9"/>
  <c r="R4899" i="9"/>
  <c r="S4899" i="9" s="1"/>
  <c r="V4899" i="9"/>
  <c r="AB4899" i="9"/>
  <c r="AC4899" i="9"/>
  <c r="AD4899" i="9"/>
  <c r="AE4899" i="9"/>
  <c r="R4900" i="9"/>
  <c r="S4900" i="9" s="1"/>
  <c r="V4900" i="9"/>
  <c r="AB4900" i="9"/>
  <c r="AC4900" i="9"/>
  <c r="AD4900" i="9"/>
  <c r="AE4900" i="9"/>
  <c r="R4901" i="9"/>
  <c r="S4901" i="9" s="1"/>
  <c r="V4901" i="9"/>
  <c r="AB4901" i="9"/>
  <c r="AC4901" i="9"/>
  <c r="AD4901" i="9"/>
  <c r="AE4901" i="9"/>
  <c r="R4902" i="9"/>
  <c r="S4902" i="9" s="1"/>
  <c r="V4902" i="9"/>
  <c r="AB4902" i="9"/>
  <c r="AC4902" i="9"/>
  <c r="AD4902" i="9"/>
  <c r="AE4902" i="9"/>
  <c r="R4903" i="9"/>
  <c r="S4903" i="9" s="1"/>
  <c r="V4903" i="9"/>
  <c r="AB4903" i="9"/>
  <c r="AC4903" i="9"/>
  <c r="AD4903" i="9"/>
  <c r="AE4903" i="9"/>
  <c r="R4904" i="9"/>
  <c r="S4904" i="9" s="1"/>
  <c r="V4904" i="9"/>
  <c r="AB4904" i="9"/>
  <c r="AC4904" i="9"/>
  <c r="AD4904" i="9"/>
  <c r="AE4904" i="9"/>
  <c r="R4905" i="9"/>
  <c r="S4905" i="9" s="1"/>
  <c r="V4905" i="9"/>
  <c r="AB4905" i="9"/>
  <c r="AC4905" i="9"/>
  <c r="AD4905" i="9"/>
  <c r="AE4905" i="9"/>
  <c r="R4906" i="9"/>
  <c r="S4906" i="9" s="1"/>
  <c r="V4906" i="9"/>
  <c r="AB4906" i="9"/>
  <c r="AC4906" i="9"/>
  <c r="AD4906" i="9"/>
  <c r="AE4906" i="9"/>
  <c r="R4907" i="9"/>
  <c r="S4907" i="9" s="1"/>
  <c r="V4907" i="9"/>
  <c r="AB4907" i="9"/>
  <c r="AC4907" i="9"/>
  <c r="AD4907" i="9"/>
  <c r="AE4907" i="9"/>
  <c r="R4908" i="9"/>
  <c r="S4908" i="9" s="1"/>
  <c r="V4908" i="9"/>
  <c r="AB4908" i="9"/>
  <c r="AC4908" i="9"/>
  <c r="AD4908" i="9"/>
  <c r="AE4908" i="9"/>
  <c r="R4909" i="9"/>
  <c r="S4909" i="9" s="1"/>
  <c r="V4909" i="9"/>
  <c r="AB4909" i="9"/>
  <c r="AC4909" i="9"/>
  <c r="AD4909" i="9"/>
  <c r="AE4909" i="9"/>
  <c r="R4910" i="9"/>
  <c r="S4910" i="9" s="1"/>
  <c r="V4910" i="9"/>
  <c r="AB4910" i="9"/>
  <c r="AC4910" i="9"/>
  <c r="AD4910" i="9"/>
  <c r="AE4910" i="9"/>
  <c r="R4911" i="9"/>
  <c r="S4911" i="9" s="1"/>
  <c r="V4911" i="9"/>
  <c r="AB4911" i="9"/>
  <c r="AC4911" i="9"/>
  <c r="AD4911" i="9"/>
  <c r="AE4911" i="9"/>
  <c r="R4912" i="9"/>
  <c r="S4912" i="9" s="1"/>
  <c r="V4912" i="9"/>
  <c r="AB4912" i="9"/>
  <c r="AC4912" i="9"/>
  <c r="AD4912" i="9"/>
  <c r="AE4912" i="9"/>
  <c r="R4913" i="9"/>
  <c r="S4913" i="9" s="1"/>
  <c r="V4913" i="9"/>
  <c r="AB4913" i="9"/>
  <c r="AC4913" i="9"/>
  <c r="AD4913" i="9"/>
  <c r="AE4913" i="9"/>
  <c r="R4914" i="9"/>
  <c r="S4914" i="9" s="1"/>
  <c r="V4914" i="9"/>
  <c r="AB4914" i="9"/>
  <c r="AC4914" i="9"/>
  <c r="AD4914" i="9"/>
  <c r="AE4914" i="9"/>
  <c r="R4915" i="9"/>
  <c r="S4915" i="9" s="1"/>
  <c r="V4915" i="9"/>
  <c r="AB4915" i="9"/>
  <c r="AC4915" i="9"/>
  <c r="AD4915" i="9"/>
  <c r="AE4915" i="9"/>
  <c r="R4916" i="9"/>
  <c r="S4916" i="9" s="1"/>
  <c r="V4916" i="9"/>
  <c r="AB4916" i="9"/>
  <c r="AC4916" i="9"/>
  <c r="AD4916" i="9"/>
  <c r="AE4916" i="9"/>
  <c r="R4917" i="9"/>
  <c r="S4917" i="9" s="1"/>
  <c r="V4917" i="9"/>
  <c r="AB4917" i="9"/>
  <c r="AC4917" i="9"/>
  <c r="AD4917" i="9"/>
  <c r="AE4917" i="9"/>
  <c r="R4918" i="9"/>
  <c r="S4918" i="9" s="1"/>
  <c r="V4918" i="9"/>
  <c r="AB4918" i="9"/>
  <c r="AC4918" i="9"/>
  <c r="AD4918" i="9"/>
  <c r="AE4918" i="9"/>
  <c r="R4919" i="9"/>
  <c r="S4919" i="9" s="1"/>
  <c r="V4919" i="9"/>
  <c r="AB4919" i="9"/>
  <c r="AC4919" i="9"/>
  <c r="AD4919" i="9"/>
  <c r="AE4919" i="9"/>
  <c r="R4920" i="9"/>
  <c r="S4920" i="9" s="1"/>
  <c r="V4920" i="9"/>
  <c r="AB4920" i="9"/>
  <c r="AC4920" i="9"/>
  <c r="AD4920" i="9"/>
  <c r="AE4920" i="9"/>
  <c r="R4921" i="9"/>
  <c r="S4921" i="9" s="1"/>
  <c r="V4921" i="9"/>
  <c r="AB4921" i="9"/>
  <c r="AC4921" i="9"/>
  <c r="AD4921" i="9"/>
  <c r="AE4921" i="9"/>
  <c r="R4922" i="9"/>
  <c r="S4922" i="9" s="1"/>
  <c r="V4922" i="9"/>
  <c r="AB4922" i="9"/>
  <c r="AC4922" i="9"/>
  <c r="AD4922" i="9"/>
  <c r="AE4922" i="9"/>
  <c r="R4923" i="9"/>
  <c r="S4923" i="9" s="1"/>
  <c r="V4923" i="9"/>
  <c r="AB4923" i="9"/>
  <c r="AC4923" i="9"/>
  <c r="AD4923" i="9"/>
  <c r="AE4923" i="9"/>
  <c r="R4924" i="9"/>
  <c r="S4924" i="9" s="1"/>
  <c r="V4924" i="9"/>
  <c r="AB4924" i="9"/>
  <c r="AC4924" i="9"/>
  <c r="AD4924" i="9"/>
  <c r="AE4924" i="9"/>
  <c r="R4925" i="9"/>
  <c r="S4925" i="9" s="1"/>
  <c r="V4925" i="9"/>
  <c r="AB4925" i="9"/>
  <c r="AC4925" i="9"/>
  <c r="AD4925" i="9"/>
  <c r="AE4925" i="9"/>
  <c r="R4926" i="9"/>
  <c r="S4926" i="9" s="1"/>
  <c r="V4926" i="9"/>
  <c r="AB4926" i="9"/>
  <c r="AC4926" i="9"/>
  <c r="AD4926" i="9"/>
  <c r="AE4926" i="9"/>
  <c r="R4927" i="9"/>
  <c r="S4927" i="9" s="1"/>
  <c r="V4927" i="9"/>
  <c r="AB4927" i="9"/>
  <c r="AC4927" i="9"/>
  <c r="AD4927" i="9"/>
  <c r="AE4927" i="9"/>
  <c r="R4928" i="9"/>
  <c r="S4928" i="9" s="1"/>
  <c r="V4928" i="9"/>
  <c r="AB4928" i="9"/>
  <c r="AC4928" i="9"/>
  <c r="AD4928" i="9"/>
  <c r="AE4928" i="9"/>
  <c r="R4929" i="9"/>
  <c r="S4929" i="9" s="1"/>
  <c r="V4929" i="9"/>
  <c r="AB4929" i="9"/>
  <c r="AC4929" i="9"/>
  <c r="AD4929" i="9"/>
  <c r="AE4929" i="9"/>
  <c r="R4930" i="9"/>
  <c r="S4930" i="9" s="1"/>
  <c r="V4930" i="9"/>
  <c r="AB4930" i="9"/>
  <c r="AC4930" i="9"/>
  <c r="AD4930" i="9"/>
  <c r="AE4930" i="9"/>
  <c r="R4931" i="9"/>
  <c r="S4931" i="9" s="1"/>
  <c r="V4931" i="9"/>
  <c r="AB4931" i="9"/>
  <c r="AC4931" i="9"/>
  <c r="AD4931" i="9"/>
  <c r="AE4931" i="9"/>
  <c r="R4932" i="9"/>
  <c r="S4932" i="9" s="1"/>
  <c r="V4932" i="9"/>
  <c r="AB4932" i="9"/>
  <c r="AC4932" i="9"/>
  <c r="AD4932" i="9"/>
  <c r="AE4932" i="9"/>
  <c r="R4933" i="9"/>
  <c r="S4933" i="9" s="1"/>
  <c r="V4933" i="9"/>
  <c r="AB4933" i="9"/>
  <c r="AC4933" i="9"/>
  <c r="AD4933" i="9"/>
  <c r="AE4933" i="9"/>
  <c r="R4934" i="9"/>
  <c r="S4934" i="9" s="1"/>
  <c r="V4934" i="9"/>
  <c r="AB4934" i="9"/>
  <c r="AC4934" i="9"/>
  <c r="AD4934" i="9"/>
  <c r="AE4934" i="9"/>
  <c r="R4935" i="9"/>
  <c r="S4935" i="9" s="1"/>
  <c r="V4935" i="9"/>
  <c r="AB4935" i="9"/>
  <c r="AC4935" i="9"/>
  <c r="AD4935" i="9"/>
  <c r="AE4935" i="9"/>
  <c r="R4936" i="9"/>
  <c r="S4936" i="9" s="1"/>
  <c r="V4936" i="9"/>
  <c r="AB4936" i="9"/>
  <c r="AC4936" i="9"/>
  <c r="AD4936" i="9"/>
  <c r="AE4936" i="9"/>
  <c r="R4937" i="9"/>
  <c r="S4937" i="9" s="1"/>
  <c r="V4937" i="9"/>
  <c r="AB4937" i="9"/>
  <c r="AC4937" i="9"/>
  <c r="AD4937" i="9"/>
  <c r="AE4937" i="9"/>
  <c r="R4938" i="9"/>
  <c r="S4938" i="9" s="1"/>
  <c r="V4938" i="9"/>
  <c r="AB4938" i="9"/>
  <c r="AC4938" i="9"/>
  <c r="AD4938" i="9"/>
  <c r="AE4938" i="9"/>
  <c r="R4939" i="9"/>
  <c r="S4939" i="9" s="1"/>
  <c r="V4939" i="9"/>
  <c r="AB4939" i="9"/>
  <c r="AC4939" i="9"/>
  <c r="AD4939" i="9"/>
  <c r="AE4939" i="9"/>
  <c r="R4940" i="9"/>
  <c r="S4940" i="9" s="1"/>
  <c r="V4940" i="9"/>
  <c r="AB4940" i="9"/>
  <c r="AC4940" i="9"/>
  <c r="AD4940" i="9"/>
  <c r="AE4940" i="9"/>
  <c r="R4941" i="9"/>
  <c r="S4941" i="9" s="1"/>
  <c r="V4941" i="9"/>
  <c r="AB4941" i="9"/>
  <c r="AC4941" i="9"/>
  <c r="AD4941" i="9"/>
  <c r="AE4941" i="9"/>
  <c r="R4942" i="9"/>
  <c r="S4942" i="9" s="1"/>
  <c r="V4942" i="9"/>
  <c r="AB4942" i="9"/>
  <c r="AC4942" i="9"/>
  <c r="AD4942" i="9"/>
  <c r="AE4942" i="9"/>
  <c r="R4943" i="9"/>
  <c r="S4943" i="9" s="1"/>
  <c r="V4943" i="9"/>
  <c r="AB4943" i="9"/>
  <c r="AC4943" i="9"/>
  <c r="AD4943" i="9"/>
  <c r="AE4943" i="9"/>
  <c r="R4944" i="9"/>
  <c r="S4944" i="9" s="1"/>
  <c r="V4944" i="9"/>
  <c r="AB4944" i="9"/>
  <c r="AC4944" i="9"/>
  <c r="AD4944" i="9"/>
  <c r="AE4944" i="9"/>
  <c r="R4945" i="9"/>
  <c r="S4945" i="9" s="1"/>
  <c r="V4945" i="9"/>
  <c r="AB4945" i="9"/>
  <c r="AC4945" i="9"/>
  <c r="AD4945" i="9"/>
  <c r="AE4945" i="9"/>
  <c r="R4946" i="9"/>
  <c r="S4946" i="9" s="1"/>
  <c r="V4946" i="9"/>
  <c r="AB4946" i="9"/>
  <c r="AC4946" i="9"/>
  <c r="AD4946" i="9"/>
  <c r="AE4946" i="9"/>
  <c r="R4947" i="9"/>
  <c r="S4947" i="9" s="1"/>
  <c r="V4947" i="9"/>
  <c r="AB4947" i="9"/>
  <c r="AC4947" i="9"/>
  <c r="AD4947" i="9"/>
  <c r="AE4947" i="9"/>
  <c r="R4948" i="9"/>
  <c r="S4948" i="9" s="1"/>
  <c r="V4948" i="9"/>
  <c r="AB4948" i="9"/>
  <c r="AC4948" i="9"/>
  <c r="AD4948" i="9"/>
  <c r="AE4948" i="9"/>
  <c r="R4949" i="9"/>
  <c r="S4949" i="9" s="1"/>
  <c r="V4949" i="9"/>
  <c r="AB4949" i="9"/>
  <c r="AC4949" i="9"/>
  <c r="AD4949" i="9"/>
  <c r="AE4949" i="9"/>
  <c r="R4950" i="9"/>
  <c r="S4950" i="9" s="1"/>
  <c r="V4950" i="9"/>
  <c r="AB4950" i="9"/>
  <c r="AC4950" i="9"/>
  <c r="AD4950" i="9"/>
  <c r="AE4950" i="9"/>
  <c r="R4951" i="9"/>
  <c r="S4951" i="9" s="1"/>
  <c r="V4951" i="9"/>
  <c r="AB4951" i="9"/>
  <c r="AC4951" i="9"/>
  <c r="AD4951" i="9"/>
  <c r="AE4951" i="9"/>
  <c r="R4952" i="9"/>
  <c r="S4952" i="9" s="1"/>
  <c r="V4952" i="9"/>
  <c r="AB4952" i="9"/>
  <c r="AC4952" i="9"/>
  <c r="AD4952" i="9"/>
  <c r="AE4952" i="9"/>
  <c r="R4953" i="9"/>
  <c r="S4953" i="9" s="1"/>
  <c r="V4953" i="9"/>
  <c r="AB4953" i="9"/>
  <c r="AC4953" i="9"/>
  <c r="AD4953" i="9"/>
  <c r="AE4953" i="9"/>
  <c r="R4954" i="9"/>
  <c r="S4954" i="9" s="1"/>
  <c r="V4954" i="9"/>
  <c r="AB4954" i="9"/>
  <c r="AC4954" i="9"/>
  <c r="AD4954" i="9"/>
  <c r="AE4954" i="9"/>
  <c r="R4955" i="9"/>
  <c r="S4955" i="9" s="1"/>
  <c r="V4955" i="9"/>
  <c r="AB4955" i="9"/>
  <c r="AC4955" i="9"/>
  <c r="AD4955" i="9"/>
  <c r="AE4955" i="9"/>
  <c r="R4956" i="9"/>
  <c r="S4956" i="9" s="1"/>
  <c r="V4956" i="9"/>
  <c r="AB4956" i="9"/>
  <c r="AC4956" i="9"/>
  <c r="AD4956" i="9"/>
  <c r="AE4956" i="9"/>
  <c r="R4957" i="9"/>
  <c r="S4957" i="9" s="1"/>
  <c r="V4957" i="9"/>
  <c r="AB4957" i="9"/>
  <c r="AC4957" i="9"/>
  <c r="AD4957" i="9"/>
  <c r="AE4957" i="9"/>
  <c r="R4958" i="9"/>
  <c r="S4958" i="9" s="1"/>
  <c r="V4958" i="9"/>
  <c r="AB4958" i="9"/>
  <c r="AC4958" i="9"/>
  <c r="AD4958" i="9"/>
  <c r="AE4958" i="9"/>
  <c r="R4959" i="9"/>
  <c r="S4959" i="9" s="1"/>
  <c r="V4959" i="9"/>
  <c r="AB4959" i="9"/>
  <c r="AC4959" i="9"/>
  <c r="AD4959" i="9"/>
  <c r="AE4959" i="9"/>
  <c r="R4960" i="9"/>
  <c r="S4960" i="9" s="1"/>
  <c r="V4960" i="9"/>
  <c r="AB4960" i="9"/>
  <c r="AC4960" i="9"/>
  <c r="AD4960" i="9"/>
  <c r="AE4960" i="9"/>
  <c r="R4961" i="9"/>
  <c r="S4961" i="9" s="1"/>
  <c r="V4961" i="9"/>
  <c r="AB4961" i="9"/>
  <c r="AC4961" i="9"/>
  <c r="AD4961" i="9"/>
  <c r="AE4961" i="9"/>
  <c r="R4962" i="9"/>
  <c r="S4962" i="9" s="1"/>
  <c r="V4962" i="9"/>
  <c r="AB4962" i="9"/>
  <c r="AC4962" i="9"/>
  <c r="AD4962" i="9"/>
  <c r="AE4962" i="9"/>
  <c r="R4963" i="9"/>
  <c r="S4963" i="9" s="1"/>
  <c r="V4963" i="9"/>
  <c r="AB4963" i="9"/>
  <c r="AC4963" i="9"/>
  <c r="AD4963" i="9"/>
  <c r="AE4963" i="9"/>
  <c r="R4964" i="9"/>
  <c r="S4964" i="9" s="1"/>
  <c r="V4964" i="9"/>
  <c r="AB4964" i="9"/>
  <c r="AC4964" i="9"/>
  <c r="AD4964" i="9"/>
  <c r="AE4964" i="9"/>
  <c r="R4965" i="9"/>
  <c r="S4965" i="9" s="1"/>
  <c r="V4965" i="9"/>
  <c r="AB4965" i="9"/>
  <c r="AC4965" i="9"/>
  <c r="AD4965" i="9"/>
  <c r="AE4965" i="9"/>
  <c r="R4966" i="9"/>
  <c r="S4966" i="9" s="1"/>
  <c r="V4966" i="9"/>
  <c r="AB4966" i="9"/>
  <c r="AC4966" i="9"/>
  <c r="AD4966" i="9"/>
  <c r="AE4966" i="9"/>
  <c r="R4967" i="9"/>
  <c r="S4967" i="9" s="1"/>
  <c r="V4967" i="9"/>
  <c r="AB4967" i="9"/>
  <c r="AC4967" i="9"/>
  <c r="AD4967" i="9"/>
  <c r="AE4967" i="9"/>
  <c r="R4968" i="9"/>
  <c r="S4968" i="9" s="1"/>
  <c r="V4968" i="9"/>
  <c r="AB4968" i="9"/>
  <c r="AC4968" i="9"/>
  <c r="AD4968" i="9"/>
  <c r="AE4968" i="9"/>
  <c r="R4969" i="9"/>
  <c r="S4969" i="9" s="1"/>
  <c r="V4969" i="9"/>
  <c r="AB4969" i="9"/>
  <c r="AC4969" i="9"/>
  <c r="AD4969" i="9"/>
  <c r="AE4969" i="9"/>
  <c r="R4970" i="9"/>
  <c r="S4970" i="9" s="1"/>
  <c r="V4970" i="9"/>
  <c r="AB4970" i="9"/>
  <c r="AC4970" i="9"/>
  <c r="AD4970" i="9"/>
  <c r="AE4970" i="9"/>
  <c r="R4971" i="9"/>
  <c r="S4971" i="9" s="1"/>
  <c r="V4971" i="9"/>
  <c r="AB4971" i="9"/>
  <c r="AC4971" i="9"/>
  <c r="AD4971" i="9"/>
  <c r="AE4971" i="9"/>
  <c r="R4972" i="9"/>
  <c r="S4972" i="9" s="1"/>
  <c r="V4972" i="9"/>
  <c r="AB4972" i="9"/>
  <c r="AC4972" i="9"/>
  <c r="AD4972" i="9"/>
  <c r="AE4972" i="9"/>
  <c r="R4973" i="9"/>
  <c r="S4973" i="9" s="1"/>
  <c r="V4973" i="9"/>
  <c r="AB4973" i="9"/>
  <c r="AC4973" i="9"/>
  <c r="AD4973" i="9"/>
  <c r="AE4973" i="9"/>
  <c r="R4974" i="9"/>
  <c r="S4974" i="9" s="1"/>
  <c r="V4974" i="9"/>
  <c r="AB4974" i="9"/>
  <c r="AC4974" i="9"/>
  <c r="AD4974" i="9"/>
  <c r="AE4974" i="9"/>
  <c r="R4975" i="9"/>
  <c r="S4975" i="9" s="1"/>
  <c r="V4975" i="9"/>
  <c r="AB4975" i="9"/>
  <c r="AC4975" i="9"/>
  <c r="AD4975" i="9"/>
  <c r="AE4975" i="9"/>
  <c r="R4976" i="9"/>
  <c r="S4976" i="9" s="1"/>
  <c r="V4976" i="9"/>
  <c r="AB4976" i="9"/>
  <c r="AC4976" i="9"/>
  <c r="AD4976" i="9"/>
  <c r="AE4976" i="9"/>
  <c r="R4977" i="9"/>
  <c r="S4977" i="9" s="1"/>
  <c r="V4977" i="9"/>
  <c r="AB4977" i="9"/>
  <c r="AC4977" i="9"/>
  <c r="AD4977" i="9"/>
  <c r="AE4977" i="9"/>
  <c r="R4978" i="9"/>
  <c r="S4978" i="9" s="1"/>
  <c r="V4978" i="9"/>
  <c r="AB4978" i="9"/>
  <c r="AC4978" i="9"/>
  <c r="AD4978" i="9"/>
  <c r="AE4978" i="9"/>
  <c r="R4979" i="9"/>
  <c r="S4979" i="9" s="1"/>
  <c r="V4979" i="9"/>
  <c r="AB4979" i="9"/>
  <c r="AC4979" i="9"/>
  <c r="AD4979" i="9"/>
  <c r="AE4979" i="9"/>
  <c r="R4980" i="9"/>
  <c r="S4980" i="9" s="1"/>
  <c r="V4980" i="9"/>
  <c r="AB4980" i="9"/>
  <c r="AC4980" i="9"/>
  <c r="AD4980" i="9"/>
  <c r="AE4980" i="9"/>
  <c r="R4981" i="9"/>
  <c r="S4981" i="9" s="1"/>
  <c r="V4981" i="9"/>
  <c r="AB4981" i="9"/>
  <c r="AC4981" i="9"/>
  <c r="AD4981" i="9"/>
  <c r="AE4981" i="9"/>
  <c r="R4982" i="9"/>
  <c r="S4982" i="9" s="1"/>
  <c r="V4982" i="9"/>
  <c r="AB4982" i="9"/>
  <c r="AC4982" i="9"/>
  <c r="AD4982" i="9"/>
  <c r="AE4982" i="9"/>
  <c r="R4983" i="9"/>
  <c r="S4983" i="9" s="1"/>
  <c r="V4983" i="9"/>
  <c r="AB4983" i="9"/>
  <c r="AC4983" i="9"/>
  <c r="AD4983" i="9"/>
  <c r="AE4983" i="9"/>
  <c r="R4984" i="9"/>
  <c r="S4984" i="9" s="1"/>
  <c r="V4984" i="9"/>
  <c r="AB4984" i="9"/>
  <c r="AC4984" i="9"/>
  <c r="AD4984" i="9"/>
  <c r="AE4984" i="9"/>
  <c r="R4985" i="9"/>
  <c r="S4985" i="9" s="1"/>
  <c r="V4985" i="9"/>
  <c r="AB4985" i="9"/>
  <c r="AC4985" i="9"/>
  <c r="AD4985" i="9"/>
  <c r="AE4985" i="9"/>
  <c r="R4986" i="9"/>
  <c r="S4986" i="9" s="1"/>
  <c r="V4986" i="9"/>
  <c r="AB4986" i="9"/>
  <c r="AC4986" i="9"/>
  <c r="AD4986" i="9"/>
  <c r="AE4986" i="9"/>
  <c r="R4987" i="9"/>
  <c r="S4987" i="9" s="1"/>
  <c r="V4987" i="9"/>
  <c r="AB4987" i="9"/>
  <c r="AC4987" i="9"/>
  <c r="AD4987" i="9"/>
  <c r="AE4987" i="9"/>
  <c r="R4988" i="9"/>
  <c r="S4988" i="9" s="1"/>
  <c r="V4988" i="9"/>
  <c r="AB4988" i="9"/>
  <c r="AC4988" i="9"/>
  <c r="AD4988" i="9"/>
  <c r="AE4988" i="9"/>
  <c r="R4989" i="9"/>
  <c r="S4989" i="9" s="1"/>
  <c r="V4989" i="9"/>
  <c r="AB4989" i="9"/>
  <c r="AC4989" i="9"/>
  <c r="AD4989" i="9"/>
  <c r="AE4989" i="9"/>
  <c r="R4990" i="9"/>
  <c r="S4990" i="9" s="1"/>
  <c r="V4990" i="9"/>
  <c r="AB4990" i="9"/>
  <c r="AC4990" i="9"/>
  <c r="AD4990" i="9"/>
  <c r="AE4990" i="9"/>
  <c r="R4991" i="9"/>
  <c r="S4991" i="9" s="1"/>
  <c r="V4991" i="9"/>
  <c r="AB4991" i="9"/>
  <c r="AC4991" i="9"/>
  <c r="AD4991" i="9"/>
  <c r="AE4991" i="9"/>
  <c r="R4992" i="9"/>
  <c r="S4992" i="9" s="1"/>
  <c r="V4992" i="9"/>
  <c r="AB4992" i="9"/>
  <c r="AC4992" i="9"/>
  <c r="AD4992" i="9"/>
  <c r="AE4992" i="9"/>
  <c r="R4993" i="9"/>
  <c r="S4993" i="9" s="1"/>
  <c r="V4993" i="9"/>
  <c r="AB4993" i="9"/>
  <c r="AC4993" i="9"/>
  <c r="AD4993" i="9"/>
  <c r="AE4993" i="9"/>
  <c r="R4994" i="9"/>
  <c r="S4994" i="9" s="1"/>
  <c r="V4994" i="9"/>
  <c r="AB4994" i="9"/>
  <c r="AC4994" i="9"/>
  <c r="AD4994" i="9"/>
  <c r="AE4994" i="9"/>
  <c r="R4995" i="9"/>
  <c r="S4995" i="9" s="1"/>
  <c r="V4995" i="9"/>
  <c r="AB4995" i="9"/>
  <c r="AC4995" i="9"/>
  <c r="AD4995" i="9"/>
  <c r="AE4995" i="9"/>
  <c r="R4996" i="9"/>
  <c r="S4996" i="9" s="1"/>
  <c r="V4996" i="9"/>
  <c r="AB4996" i="9"/>
  <c r="AC4996" i="9"/>
  <c r="AD4996" i="9"/>
  <c r="AE4996" i="9"/>
  <c r="R4997" i="9"/>
  <c r="S4997" i="9" s="1"/>
  <c r="V4997" i="9"/>
  <c r="AB4997" i="9"/>
  <c r="AC4997" i="9"/>
  <c r="AD4997" i="9"/>
  <c r="AE4997" i="9"/>
  <c r="R4998" i="9"/>
  <c r="S4998" i="9" s="1"/>
  <c r="V4998" i="9"/>
  <c r="AB4998" i="9"/>
  <c r="AC4998" i="9"/>
  <c r="AD4998" i="9"/>
  <c r="AE4998" i="9"/>
  <c r="R4999" i="9"/>
  <c r="S4999" i="9" s="1"/>
  <c r="V4999" i="9"/>
  <c r="AB4999" i="9"/>
  <c r="AC4999" i="9"/>
  <c r="AD4999" i="9"/>
  <c r="AE4999" i="9"/>
  <c r="R5000" i="9"/>
  <c r="S5000" i="9" s="1"/>
  <c r="V5000" i="9"/>
  <c r="AB5000" i="9"/>
  <c r="AC5000" i="9"/>
  <c r="AD5000" i="9"/>
  <c r="AE5000" i="9"/>
  <c r="R5001" i="9"/>
  <c r="S5001" i="9" s="1"/>
  <c r="V5001" i="9"/>
  <c r="AB5001" i="9"/>
  <c r="AC5001" i="9"/>
  <c r="AD5001" i="9"/>
  <c r="AE5001" i="9"/>
  <c r="R5002" i="9"/>
  <c r="S5002" i="9" s="1"/>
  <c r="V5002" i="9"/>
  <c r="AB5002" i="9"/>
  <c r="AC5002" i="9"/>
  <c r="AD5002" i="9"/>
  <c r="AE5002" i="9"/>
  <c r="R5003" i="9"/>
  <c r="S5003" i="9" s="1"/>
  <c r="V5003" i="9"/>
  <c r="AB5003" i="9"/>
  <c r="AC5003" i="9"/>
  <c r="AD5003" i="9"/>
  <c r="AE5003" i="9"/>
  <c r="R5004" i="9"/>
  <c r="S5004" i="9" s="1"/>
  <c r="V5004" i="9"/>
  <c r="AB5004" i="9"/>
  <c r="AC5004" i="9"/>
  <c r="AD5004" i="9"/>
  <c r="AE5004" i="9"/>
  <c r="R5005" i="9"/>
  <c r="S5005" i="9" s="1"/>
  <c r="V5005" i="9"/>
  <c r="AB5005" i="9"/>
  <c r="AC5005" i="9"/>
  <c r="AD5005" i="9"/>
  <c r="AE5005" i="9"/>
  <c r="R5006" i="9"/>
  <c r="S5006" i="9" s="1"/>
  <c r="V5006" i="9"/>
  <c r="AB5006" i="9"/>
  <c r="AC5006" i="9"/>
  <c r="AD5006" i="9"/>
  <c r="AE5006" i="9"/>
  <c r="R5007" i="9"/>
  <c r="S5007" i="9" s="1"/>
  <c r="V5007" i="9"/>
  <c r="AB5007" i="9"/>
  <c r="AC5007" i="9"/>
  <c r="AD5007" i="9"/>
  <c r="AE5007" i="9"/>
  <c r="R5008" i="9"/>
  <c r="S5008" i="9" s="1"/>
  <c r="V5008" i="9"/>
  <c r="AB5008" i="9"/>
  <c r="AC5008" i="9"/>
  <c r="AD5008" i="9"/>
  <c r="AE5008" i="9"/>
  <c r="R5009" i="9"/>
  <c r="S5009" i="9" s="1"/>
  <c r="V5009" i="9"/>
  <c r="AB5009" i="9"/>
  <c r="AC5009" i="9"/>
  <c r="AD5009" i="9"/>
  <c r="AE5009" i="9"/>
  <c r="R5010" i="9"/>
  <c r="S5010" i="9" s="1"/>
  <c r="V5010" i="9"/>
  <c r="AB5010" i="9"/>
  <c r="AC5010" i="9"/>
  <c r="AD5010" i="9"/>
  <c r="AE5010" i="9"/>
  <c r="R5011" i="9"/>
  <c r="S5011" i="9" s="1"/>
  <c r="V5011" i="9"/>
  <c r="AB5011" i="9"/>
  <c r="AC5011" i="9"/>
  <c r="AD5011" i="9"/>
  <c r="AE5011" i="9"/>
  <c r="R5012" i="9"/>
  <c r="S5012" i="9" s="1"/>
  <c r="V5012" i="9"/>
  <c r="AB5012" i="9"/>
  <c r="AC5012" i="9"/>
  <c r="AD5012" i="9"/>
  <c r="AE5012" i="9"/>
  <c r="R5013" i="9"/>
  <c r="S5013" i="9" s="1"/>
  <c r="V5013" i="9"/>
  <c r="AB5013" i="9"/>
  <c r="AC5013" i="9"/>
  <c r="AD5013" i="9"/>
  <c r="AE5013" i="9"/>
  <c r="R5014" i="9"/>
  <c r="S5014" i="9" s="1"/>
  <c r="V5014" i="9"/>
  <c r="AB5014" i="9"/>
  <c r="AC5014" i="9"/>
  <c r="AD5014" i="9"/>
  <c r="AE5014" i="9"/>
  <c r="R5015" i="9"/>
  <c r="S5015" i="9" s="1"/>
  <c r="V5015" i="9"/>
  <c r="AB5015" i="9"/>
  <c r="AC5015" i="9"/>
  <c r="AD5015" i="9"/>
  <c r="AE5015" i="9"/>
  <c r="R5016" i="9"/>
  <c r="S5016" i="9" s="1"/>
  <c r="V5016" i="9"/>
  <c r="AB5016" i="9"/>
  <c r="AC5016" i="9"/>
  <c r="AD5016" i="9"/>
  <c r="AE5016" i="9"/>
  <c r="R5017" i="9"/>
  <c r="S5017" i="9" s="1"/>
  <c r="V5017" i="9"/>
  <c r="AB5017" i="9"/>
  <c r="AC5017" i="9"/>
  <c r="AD5017" i="9"/>
  <c r="AE5017" i="9"/>
  <c r="R5018" i="9"/>
  <c r="S5018" i="9" s="1"/>
  <c r="V5018" i="9"/>
  <c r="AB5018" i="9"/>
  <c r="AC5018" i="9"/>
  <c r="AD5018" i="9"/>
  <c r="AE5018" i="9"/>
  <c r="R5019" i="9"/>
  <c r="S5019" i="9" s="1"/>
  <c r="V5019" i="9"/>
  <c r="AB5019" i="9"/>
  <c r="AC5019" i="9"/>
  <c r="AD5019" i="9"/>
  <c r="AE5019" i="9"/>
  <c r="R5020" i="9"/>
  <c r="S5020" i="9" s="1"/>
  <c r="V5020" i="9"/>
  <c r="AB5020" i="9"/>
  <c r="AC5020" i="9"/>
  <c r="AD5020" i="9"/>
  <c r="AE5020" i="9"/>
  <c r="R5021" i="9"/>
  <c r="S5021" i="9" s="1"/>
  <c r="V5021" i="9"/>
  <c r="AB5021" i="9"/>
  <c r="AC5021" i="9"/>
  <c r="AD5021" i="9"/>
  <c r="AE5021" i="9"/>
  <c r="R5022" i="9"/>
  <c r="S5022" i="9" s="1"/>
  <c r="V5022" i="9"/>
  <c r="AB5022" i="9"/>
  <c r="AC5022" i="9"/>
  <c r="AD5022" i="9"/>
  <c r="AE5022" i="9"/>
  <c r="R5023" i="9"/>
  <c r="S5023" i="9" s="1"/>
  <c r="V5023" i="9"/>
  <c r="AB5023" i="9"/>
  <c r="AC5023" i="9"/>
  <c r="AD5023" i="9"/>
  <c r="AE5023" i="9"/>
  <c r="O4545" i="9"/>
  <c r="N4545" i="9" s="1"/>
  <c r="O4546" i="9"/>
  <c r="N4546" i="9" s="1"/>
  <c r="O4533" i="9"/>
  <c r="N4533" i="9" s="1"/>
  <c r="O4534" i="9"/>
  <c r="N4534" i="9" s="1"/>
  <c r="O4547" i="9"/>
  <c r="N4547" i="9" s="1"/>
  <c r="O4548" i="9"/>
  <c r="N4548" i="9" s="1"/>
  <c r="O4549" i="9"/>
  <c r="N4549" i="9" s="1"/>
  <c r="O4550" i="9"/>
  <c r="N4550" i="9" s="1"/>
  <c r="O4551" i="9"/>
  <c r="N4551" i="9" s="1"/>
  <c r="O4552" i="9"/>
  <c r="N4552" i="9" s="1"/>
  <c r="O4553" i="9"/>
  <c r="N4553" i="9" s="1"/>
  <c r="N4554" i="9"/>
  <c r="O4554" i="9"/>
  <c r="R4554" i="9" s="1"/>
  <c r="S4554" i="9" s="1"/>
  <c r="O4555" i="9"/>
  <c r="N4555" i="9" s="1"/>
  <c r="O4556" i="9"/>
  <c r="N4556" i="9" s="1"/>
  <c r="O4557" i="9"/>
  <c r="N4557" i="9" s="1"/>
  <c r="O4558" i="9"/>
  <c r="N4558" i="9" s="1"/>
  <c r="O4559" i="9"/>
  <c r="N4559" i="9" s="1"/>
  <c r="O4535" i="9"/>
  <c r="N4535" i="9" s="1"/>
  <c r="O4536" i="9"/>
  <c r="N4536" i="9" s="1"/>
  <c r="O4560" i="9"/>
  <c r="N4560" i="9" s="1"/>
  <c r="O4561" i="9"/>
  <c r="N4561" i="9" s="1"/>
  <c r="O4562" i="9"/>
  <c r="N4562" i="9" s="1"/>
  <c r="O4563" i="9"/>
  <c r="N4563" i="9" s="1"/>
  <c r="O4564" i="9"/>
  <c r="N4564" i="9" s="1"/>
  <c r="O4565" i="9"/>
  <c r="N4565" i="9" s="1"/>
  <c r="O4566" i="9"/>
  <c r="N4566" i="9" s="1"/>
  <c r="O4567" i="9"/>
  <c r="N4567" i="9" s="1"/>
  <c r="O4568" i="9"/>
  <c r="N4568" i="9" s="1"/>
  <c r="O4569" i="9"/>
  <c r="N4569" i="9" s="1"/>
  <c r="O4570" i="9"/>
  <c r="N4570" i="9" s="1"/>
  <c r="O4571" i="9"/>
  <c r="N4571" i="9" s="1"/>
  <c r="O4572" i="9"/>
  <c r="N4572" i="9" s="1"/>
  <c r="O4573" i="9"/>
  <c r="N4573" i="9" s="1"/>
  <c r="O4574" i="9"/>
  <c r="N4574" i="9" s="1"/>
  <c r="O4537" i="9"/>
  <c r="N4537" i="9" s="1"/>
  <c r="O4575" i="9"/>
  <c r="N4575" i="9" s="1"/>
  <c r="O4576" i="9"/>
  <c r="N4576" i="9" s="1"/>
  <c r="O4577" i="9"/>
  <c r="N4577" i="9" s="1"/>
  <c r="O4538" i="9"/>
  <c r="N4538" i="9" s="1"/>
  <c r="O4539" i="9"/>
  <c r="N4539" i="9" s="1"/>
  <c r="O4578" i="9"/>
  <c r="N4578" i="9" s="1"/>
  <c r="O4579" i="9"/>
  <c r="N4579" i="9" s="1"/>
  <c r="O4580" i="9"/>
  <c r="N4580" i="9" s="1"/>
  <c r="O4581" i="9"/>
  <c r="N4581" i="9" s="1"/>
  <c r="O4582" i="9"/>
  <c r="N4582" i="9" s="1"/>
  <c r="O4583" i="9"/>
  <c r="N4583" i="9" s="1"/>
  <c r="O4584" i="9"/>
  <c r="N4584" i="9" s="1"/>
  <c r="O4585" i="9"/>
  <c r="N4585" i="9" s="1"/>
  <c r="O4586" i="9"/>
  <c r="N4586" i="9" s="1"/>
  <c r="O4587" i="9"/>
  <c r="N4587" i="9" s="1"/>
  <c r="O4588" i="9"/>
  <c r="N4588" i="9" s="1"/>
  <c r="O4589" i="9"/>
  <c r="N4589" i="9" s="1"/>
  <c r="O4590" i="9"/>
  <c r="N4590" i="9" s="1"/>
  <c r="O4591" i="9"/>
  <c r="N4591" i="9" s="1"/>
  <c r="O4592" i="9"/>
  <c r="N4592" i="9" s="1"/>
  <c r="O4593" i="9"/>
  <c r="N4593" i="9" s="1"/>
  <c r="O4594" i="9"/>
  <c r="N4594" i="9" s="1"/>
  <c r="O4595" i="9"/>
  <c r="N4595" i="9" s="1"/>
  <c r="O4596" i="9"/>
  <c r="N4596" i="9" s="1"/>
  <c r="O4597" i="9"/>
  <c r="N4597" i="9" s="1"/>
  <c r="O4598" i="9"/>
  <c r="N4598" i="9" s="1"/>
  <c r="O4599" i="9"/>
  <c r="N4599" i="9" s="1"/>
  <c r="O4600" i="9"/>
  <c r="N4600" i="9" s="1"/>
  <c r="O4540" i="9"/>
  <c r="N4540" i="9" s="1"/>
  <c r="O4601" i="9"/>
  <c r="N4601" i="9" s="1"/>
  <c r="O4541" i="9"/>
  <c r="N4541" i="9" s="1"/>
  <c r="O4602" i="9"/>
  <c r="N4602" i="9" s="1"/>
  <c r="O4542" i="9"/>
  <c r="N4542" i="9" s="1"/>
  <c r="O4603" i="9"/>
  <c r="N4603" i="9" s="1"/>
  <c r="O4543" i="9"/>
  <c r="N4543" i="9" s="1"/>
  <c r="O4544" i="9"/>
  <c r="N4544" i="9" s="1"/>
  <c r="O4604" i="9"/>
  <c r="N4604" i="9" s="1"/>
  <c r="O4605" i="9"/>
  <c r="N4605" i="9" s="1"/>
  <c r="O4606" i="9"/>
  <c r="N4606" i="9" s="1"/>
  <c r="O4607" i="9"/>
  <c r="N4607" i="9" s="1"/>
  <c r="O4608" i="9"/>
  <c r="N4608" i="9" s="1"/>
  <c r="O4609" i="9"/>
  <c r="N4609" i="9" s="1"/>
  <c r="O4610" i="9"/>
  <c r="N4610" i="9" s="1"/>
  <c r="O4611" i="9"/>
  <c r="N4611" i="9" s="1"/>
  <c r="O4612" i="9"/>
  <c r="N4612" i="9" s="1"/>
  <c r="O4613" i="9"/>
  <c r="N4613" i="9" s="1"/>
  <c r="O4614" i="9"/>
  <c r="N4614" i="9" s="1"/>
  <c r="O4615" i="9"/>
  <c r="N4615" i="9" s="1"/>
  <c r="O4616" i="9"/>
  <c r="N4616" i="9" s="1"/>
  <c r="N4617" i="9"/>
  <c r="O4617" i="9"/>
  <c r="R4617" i="9" s="1"/>
  <c r="S4617" i="9" s="1"/>
  <c r="N4618" i="9"/>
  <c r="O4618" i="9"/>
  <c r="R4618" i="9" s="1"/>
  <c r="S4618" i="9" s="1"/>
  <c r="O4619" i="9"/>
  <c r="N4619" i="9" s="1"/>
  <c r="O4620" i="9"/>
  <c r="N4620" i="9" s="1"/>
  <c r="O4621" i="9"/>
  <c r="N4621" i="9" s="1"/>
  <c r="O4622" i="9"/>
  <c r="N4622" i="9" s="1"/>
  <c r="O4623" i="9"/>
  <c r="N4623" i="9" s="1"/>
  <c r="O4624" i="9"/>
  <c r="N4624" i="9" s="1"/>
  <c r="O4625" i="9"/>
  <c r="N4625" i="9" s="1"/>
  <c r="O4626" i="9"/>
  <c r="N4626" i="9" s="1"/>
  <c r="O4627" i="9"/>
  <c r="N4627" i="9" s="1"/>
  <c r="O4628" i="9"/>
  <c r="N4628" i="9" s="1"/>
  <c r="O4629" i="9"/>
  <c r="N4629" i="9" s="1"/>
  <c r="O4630" i="9"/>
  <c r="N4630" i="9" s="1"/>
  <c r="O4631" i="9"/>
  <c r="N4631" i="9" s="1"/>
  <c r="O4632" i="9"/>
  <c r="N4632" i="9" s="1"/>
  <c r="O4633" i="9"/>
  <c r="N4633" i="9" s="1"/>
  <c r="O4634" i="9"/>
  <c r="N4634" i="9" s="1"/>
  <c r="O4635" i="9"/>
  <c r="N4635" i="9" s="1"/>
  <c r="O4636" i="9"/>
  <c r="N4636" i="9" s="1"/>
  <c r="O4637" i="9"/>
  <c r="N4637" i="9" s="1"/>
  <c r="O4638" i="9"/>
  <c r="N4638" i="9" s="1"/>
  <c r="O4639" i="9"/>
  <c r="N4639" i="9" s="1"/>
  <c r="O4640" i="9"/>
  <c r="N4640" i="9" s="1"/>
  <c r="O4641" i="9"/>
  <c r="N4641" i="9" s="1"/>
  <c r="O4642" i="9"/>
  <c r="N4642" i="9" s="1"/>
  <c r="O4643" i="9"/>
  <c r="N4643" i="9" s="1"/>
  <c r="O4644" i="9"/>
  <c r="N4644" i="9" s="1"/>
  <c r="O4645" i="9"/>
  <c r="N4645" i="9" s="1"/>
  <c r="O4646" i="9"/>
  <c r="N4646" i="9" s="1"/>
  <c r="O4647" i="9"/>
  <c r="N4647" i="9" s="1"/>
  <c r="O4648" i="9"/>
  <c r="N4648" i="9" s="1"/>
  <c r="N4649" i="9"/>
  <c r="O4649" i="9"/>
  <c r="R4649" i="9" s="1"/>
  <c r="S4649" i="9" s="1"/>
  <c r="O4650" i="9"/>
  <c r="N4650" i="9" s="1"/>
  <c r="O4651" i="9"/>
  <c r="N4651" i="9" s="1"/>
  <c r="O4652" i="9"/>
  <c r="N4652" i="9" s="1"/>
  <c r="O4653" i="9"/>
  <c r="N4653" i="9" s="1"/>
  <c r="O4654" i="9"/>
  <c r="N4654" i="9" s="1"/>
  <c r="O4655" i="9"/>
  <c r="N4655" i="9" s="1"/>
  <c r="O4656" i="9"/>
  <c r="N4656" i="9" s="1"/>
  <c r="O4657" i="9"/>
  <c r="N4657" i="9" s="1"/>
  <c r="O4658" i="9"/>
  <c r="N4658" i="9" s="1"/>
  <c r="O4659" i="9"/>
  <c r="N4659" i="9" s="1"/>
  <c r="O4660" i="9"/>
  <c r="N4660" i="9" s="1"/>
  <c r="O4661" i="9"/>
  <c r="N4661" i="9" s="1"/>
  <c r="O4662" i="9"/>
  <c r="N4662" i="9" s="1"/>
  <c r="O4663" i="9"/>
  <c r="N4663" i="9" s="1"/>
  <c r="O4664" i="9"/>
  <c r="N4664" i="9" s="1"/>
  <c r="O4665" i="9"/>
  <c r="N4665" i="9" s="1"/>
  <c r="N4666" i="9"/>
  <c r="O4666" i="9"/>
  <c r="R4666" i="9" s="1"/>
  <c r="S4666" i="9" s="1"/>
  <c r="O4667" i="9"/>
  <c r="N4667" i="9" s="1"/>
  <c r="N4668" i="9"/>
  <c r="O4668" i="9"/>
  <c r="R4668" i="9" s="1"/>
  <c r="S4668" i="9" s="1"/>
  <c r="O4669" i="9"/>
  <c r="N4669" i="9" s="1"/>
  <c r="O4670" i="9"/>
  <c r="N4670" i="9" s="1"/>
  <c r="O4671" i="9"/>
  <c r="N4671" i="9" s="1"/>
  <c r="O4672" i="9"/>
  <c r="N4672" i="9" s="1"/>
  <c r="N4673" i="9"/>
  <c r="O4673" i="9"/>
  <c r="R4673" i="9" s="1"/>
  <c r="S4673" i="9" s="1"/>
  <c r="O4674" i="9"/>
  <c r="N4674" i="9" s="1"/>
  <c r="O4675" i="9"/>
  <c r="N4675" i="9" s="1"/>
  <c r="O4676" i="9"/>
  <c r="N4676" i="9" s="1"/>
  <c r="O4677" i="9"/>
  <c r="N4677" i="9" s="1"/>
  <c r="O4678" i="9"/>
  <c r="N4678" i="9" s="1"/>
  <c r="O4679" i="9"/>
  <c r="N4679" i="9" s="1"/>
  <c r="O4680" i="9"/>
  <c r="N4680" i="9" s="1"/>
  <c r="O4681" i="9"/>
  <c r="N4681" i="9" s="1"/>
  <c r="O4682" i="9"/>
  <c r="N4682" i="9" s="1"/>
  <c r="O4683" i="9"/>
  <c r="N4683" i="9" s="1"/>
  <c r="O4684" i="9"/>
  <c r="N4684" i="9" s="1"/>
  <c r="O4685" i="9"/>
  <c r="N4685" i="9" s="1"/>
  <c r="O4686" i="9"/>
  <c r="N4686" i="9" s="1"/>
  <c r="N4687" i="9"/>
  <c r="O4687" i="9"/>
  <c r="R4687" i="9" s="1"/>
  <c r="S4687" i="9" s="1"/>
  <c r="O4688" i="9"/>
  <c r="N4688" i="9" s="1"/>
  <c r="O4689" i="9"/>
  <c r="N4689" i="9" s="1"/>
  <c r="O4690" i="9"/>
  <c r="N4690" i="9" s="1"/>
  <c r="O4691" i="9"/>
  <c r="N4691" i="9" s="1"/>
  <c r="O4692" i="9"/>
  <c r="N4692" i="9" s="1"/>
  <c r="O4693" i="9"/>
  <c r="N4693" i="9" s="1"/>
  <c r="O4694" i="9"/>
  <c r="N4694" i="9" s="1"/>
  <c r="O4695" i="9"/>
  <c r="N4695" i="9" s="1"/>
  <c r="O4696" i="9"/>
  <c r="N4696" i="9" s="1"/>
  <c r="O4697" i="9"/>
  <c r="N4697" i="9" s="1"/>
  <c r="O4698" i="9"/>
  <c r="N4698" i="9" s="1"/>
  <c r="O4699" i="9"/>
  <c r="N4699" i="9" s="1"/>
  <c r="O4700" i="9"/>
  <c r="N4700" i="9" s="1"/>
  <c r="O4701" i="9"/>
  <c r="N4701" i="9" s="1"/>
  <c r="O4702" i="9"/>
  <c r="N4702" i="9" s="1"/>
  <c r="O4703" i="9"/>
  <c r="N4703" i="9" s="1"/>
  <c r="O4704" i="9"/>
  <c r="N4704" i="9" s="1"/>
  <c r="O4705" i="9"/>
  <c r="N4705" i="9" s="1"/>
  <c r="O4706" i="9"/>
  <c r="N4706" i="9" s="1"/>
  <c r="O4707" i="9"/>
  <c r="N4707" i="9" s="1"/>
  <c r="O4708" i="9"/>
  <c r="N4708" i="9" s="1"/>
  <c r="O4709" i="9"/>
  <c r="N4709" i="9" s="1"/>
  <c r="O4710" i="9"/>
  <c r="N4710" i="9" s="1"/>
  <c r="O4711" i="9"/>
  <c r="N4711" i="9" s="1"/>
  <c r="O4712" i="9"/>
  <c r="N4712" i="9" s="1"/>
  <c r="O4713" i="9"/>
  <c r="N4713" i="9" s="1"/>
  <c r="O4714" i="9"/>
  <c r="N4714" i="9" s="1"/>
  <c r="O4715" i="9"/>
  <c r="N4715" i="9" s="1"/>
  <c r="O4716" i="9"/>
  <c r="N4716" i="9" s="1"/>
  <c r="O4717" i="9"/>
  <c r="N4717" i="9" s="1"/>
  <c r="O4718" i="9"/>
  <c r="N4718" i="9" s="1"/>
  <c r="O4719" i="9"/>
  <c r="N4719" i="9" s="1"/>
  <c r="O4720" i="9"/>
  <c r="N4720" i="9" s="1"/>
  <c r="O4721" i="9"/>
  <c r="N4721" i="9" s="1"/>
  <c r="O4722" i="9"/>
  <c r="N4722" i="9" s="1"/>
  <c r="O4723" i="9"/>
  <c r="N4723" i="9" s="1"/>
  <c r="O4724" i="9"/>
  <c r="N4724" i="9" s="1"/>
  <c r="O4725" i="9"/>
  <c r="N4725" i="9" s="1"/>
  <c r="O4726" i="9"/>
  <c r="N4726" i="9" s="1"/>
  <c r="O4727" i="9"/>
  <c r="N4727" i="9" s="1"/>
  <c r="O4728" i="9"/>
  <c r="N4728" i="9" s="1"/>
  <c r="O4729" i="9"/>
  <c r="N4729" i="9" s="1"/>
  <c r="O4730" i="9"/>
  <c r="N4730" i="9" s="1"/>
  <c r="O4731" i="9"/>
  <c r="N4731" i="9" s="1"/>
  <c r="O4732" i="9"/>
  <c r="N4732" i="9" s="1"/>
  <c r="O4733" i="9"/>
  <c r="N4733" i="9" s="1"/>
  <c r="O4734" i="9"/>
  <c r="N4734" i="9" s="1"/>
  <c r="O4735" i="9"/>
  <c r="N4735" i="9" s="1"/>
  <c r="O4736" i="9"/>
  <c r="N4736" i="9" s="1"/>
  <c r="O4737" i="9"/>
  <c r="N4737" i="9" s="1"/>
  <c r="O4738" i="9"/>
  <c r="N4738" i="9" s="1"/>
  <c r="O4739" i="9"/>
  <c r="N4739" i="9" s="1"/>
  <c r="O4740" i="9"/>
  <c r="N4740" i="9" s="1"/>
  <c r="O4741" i="9"/>
  <c r="N4741" i="9" s="1"/>
  <c r="O4742" i="9"/>
  <c r="N4742" i="9" s="1"/>
  <c r="N4743" i="9"/>
  <c r="O4743" i="9"/>
  <c r="R4743" i="9" s="1"/>
  <c r="S4743" i="9" s="1"/>
  <c r="O4744" i="9"/>
  <c r="N4744" i="9" s="1"/>
  <c r="O4745" i="9"/>
  <c r="N4745" i="9" s="1"/>
  <c r="O4746" i="9"/>
  <c r="N4746" i="9" s="1"/>
  <c r="O4747" i="9"/>
  <c r="N4747" i="9" s="1"/>
  <c r="O4748" i="9"/>
  <c r="N4748" i="9" s="1"/>
  <c r="O4749" i="9"/>
  <c r="N4749" i="9" s="1"/>
  <c r="O4750" i="9"/>
  <c r="N4750" i="9" s="1"/>
  <c r="O4751" i="9"/>
  <c r="N4751" i="9" s="1"/>
  <c r="O4752" i="9"/>
  <c r="N4752" i="9" s="1"/>
  <c r="O4753" i="9"/>
  <c r="N4753" i="9" s="1"/>
  <c r="O4754" i="9"/>
  <c r="N4754" i="9" s="1"/>
  <c r="O4755" i="9"/>
  <c r="N4755" i="9" s="1"/>
  <c r="O4756" i="9"/>
  <c r="N4756" i="9" s="1"/>
  <c r="O4757" i="9"/>
  <c r="N4757" i="9" s="1"/>
  <c r="O4758" i="9"/>
  <c r="N4758" i="9" s="1"/>
  <c r="O4759" i="9"/>
  <c r="N4759" i="9" s="1"/>
  <c r="O4760" i="9"/>
  <c r="N4760" i="9" s="1"/>
  <c r="O4761" i="9"/>
  <c r="N4761" i="9" s="1"/>
  <c r="O4762" i="9"/>
  <c r="N4762" i="9" s="1"/>
  <c r="O4763" i="9"/>
  <c r="N4763" i="9" s="1"/>
  <c r="O4764" i="9"/>
  <c r="N4764" i="9" s="1"/>
  <c r="O4765" i="9"/>
  <c r="N4765" i="9" s="1"/>
  <c r="O4766" i="9"/>
  <c r="N4766" i="9" s="1"/>
  <c r="O4767" i="9"/>
  <c r="N4767" i="9" s="1"/>
  <c r="O4768" i="9"/>
  <c r="N4768" i="9" s="1"/>
  <c r="O4769" i="9"/>
  <c r="N4769" i="9" s="1"/>
  <c r="O4770" i="9"/>
  <c r="N4770" i="9" s="1"/>
  <c r="O4771" i="9"/>
  <c r="N4771" i="9" s="1"/>
  <c r="O4772" i="9"/>
  <c r="N4772" i="9" s="1"/>
  <c r="O4773" i="9"/>
  <c r="N4773" i="9" s="1"/>
  <c r="O4774" i="9"/>
  <c r="N4774" i="9" s="1"/>
  <c r="O4775" i="9"/>
  <c r="N4775" i="9" s="1"/>
  <c r="O4776" i="9"/>
  <c r="N4776" i="9" s="1"/>
  <c r="O4777" i="9"/>
  <c r="N4777" i="9" s="1"/>
  <c r="O4778" i="9"/>
  <c r="N4778" i="9" s="1"/>
  <c r="O4779" i="9"/>
  <c r="N4779" i="9" s="1"/>
  <c r="O4780" i="9"/>
  <c r="N4780" i="9" s="1"/>
  <c r="O4781" i="9"/>
  <c r="N4781" i="9" s="1"/>
  <c r="O4782" i="9"/>
  <c r="N4782" i="9" s="1"/>
  <c r="O4783" i="9"/>
  <c r="N4783" i="9" s="1"/>
  <c r="O4784" i="9"/>
  <c r="N4784" i="9" s="1"/>
  <c r="O4785" i="9"/>
  <c r="N4785" i="9" s="1"/>
  <c r="O4786" i="9"/>
  <c r="N4786" i="9" s="1"/>
  <c r="O4787" i="9"/>
  <c r="N4787" i="9" s="1"/>
  <c r="O4788" i="9"/>
  <c r="N4788" i="9" s="1"/>
  <c r="O4789" i="9"/>
  <c r="N4789" i="9" s="1"/>
  <c r="O4790" i="9"/>
  <c r="N4790" i="9" s="1"/>
  <c r="O4791" i="9"/>
  <c r="N4791" i="9" s="1"/>
  <c r="O4792" i="9"/>
  <c r="N4792" i="9" s="1"/>
  <c r="O4793" i="9"/>
  <c r="N4793" i="9" s="1"/>
  <c r="O4794" i="9"/>
  <c r="N4794" i="9" s="1"/>
  <c r="O4795" i="9"/>
  <c r="N4795" i="9" s="1"/>
  <c r="O4796" i="9"/>
  <c r="N4796" i="9" s="1"/>
  <c r="O4797" i="9"/>
  <c r="N4797" i="9" s="1"/>
  <c r="O4798" i="9"/>
  <c r="N4798" i="9" s="1"/>
  <c r="O4799" i="9"/>
  <c r="N4799" i="9" s="1"/>
  <c r="O4800" i="9"/>
  <c r="N4800" i="9" s="1"/>
  <c r="O4801" i="9"/>
  <c r="N4801" i="9" s="1"/>
  <c r="O4802" i="9"/>
  <c r="N4802" i="9" s="1"/>
  <c r="O4803" i="9"/>
  <c r="N4803" i="9" s="1"/>
  <c r="O4804" i="9"/>
  <c r="N4804" i="9" s="1"/>
  <c r="O4805" i="9"/>
  <c r="N4805" i="9" s="1"/>
  <c r="O4806" i="9"/>
  <c r="N4806" i="9" s="1"/>
  <c r="O4807" i="9"/>
  <c r="N4807" i="9" s="1"/>
  <c r="O4808" i="9"/>
  <c r="N4808" i="9" s="1"/>
  <c r="O4809" i="9"/>
  <c r="N4809" i="9" s="1"/>
  <c r="N4810" i="9"/>
  <c r="O4810" i="9"/>
  <c r="R4810" i="9" s="1"/>
  <c r="S4810" i="9" s="1"/>
  <c r="O4811" i="9"/>
  <c r="N4811" i="9" s="1"/>
  <c r="O4812" i="9"/>
  <c r="N4812" i="9" s="1"/>
  <c r="N4813" i="9"/>
  <c r="O4813" i="9"/>
  <c r="R4813" i="9" s="1"/>
  <c r="S4813" i="9" s="1"/>
  <c r="O4814" i="9"/>
  <c r="N4814" i="9" s="1"/>
  <c r="O4815" i="9"/>
  <c r="N4815" i="9" s="1"/>
  <c r="O4816" i="9"/>
  <c r="N4816" i="9" s="1"/>
  <c r="O4817" i="9"/>
  <c r="N4817" i="9" s="1"/>
  <c r="O4818" i="9"/>
  <c r="N4818" i="9" s="1"/>
  <c r="O4819" i="9"/>
  <c r="N4819" i="9" s="1"/>
  <c r="O4820" i="9"/>
  <c r="N4820" i="9" s="1"/>
  <c r="O4821" i="9"/>
  <c r="N4821" i="9" s="1"/>
  <c r="O4822" i="9"/>
  <c r="N4822" i="9" s="1"/>
  <c r="O4823" i="9"/>
  <c r="N4823" i="9" s="1"/>
  <c r="O4824" i="9"/>
  <c r="N4824" i="9" s="1"/>
  <c r="O4825" i="9"/>
  <c r="N4825" i="9" s="1"/>
  <c r="O4826" i="9"/>
  <c r="N4826" i="9" s="1"/>
  <c r="O4827" i="9"/>
  <c r="N4827" i="9" s="1"/>
  <c r="O4828" i="9"/>
  <c r="N4828" i="9" s="1"/>
  <c r="O4829" i="9"/>
  <c r="N4829" i="9" s="1"/>
  <c r="O4830" i="9"/>
  <c r="N4830" i="9" s="1"/>
  <c r="O4831" i="9"/>
  <c r="N4831" i="9" s="1"/>
  <c r="O4832" i="9"/>
  <c r="N4832" i="9" s="1"/>
  <c r="O4833" i="9"/>
  <c r="N4833" i="9" s="1"/>
  <c r="O4834" i="9"/>
  <c r="N4834" i="9" s="1"/>
  <c r="O4835" i="9"/>
  <c r="N4835" i="9" s="1"/>
  <c r="O4836" i="9"/>
  <c r="N4836" i="9" s="1"/>
  <c r="O4837" i="9"/>
  <c r="N4837" i="9" s="1"/>
  <c r="O4838" i="9"/>
  <c r="N4838" i="9" s="1"/>
  <c r="O4839" i="9"/>
  <c r="N4839" i="9" s="1"/>
  <c r="O4840" i="9"/>
  <c r="N4840" i="9" s="1"/>
  <c r="O4841" i="9"/>
  <c r="N4841" i="9" s="1"/>
  <c r="O4842" i="9"/>
  <c r="N4842" i="9" s="1"/>
  <c r="O4843" i="9"/>
  <c r="N4843" i="9" s="1"/>
  <c r="O4844" i="9"/>
  <c r="N4844" i="9" s="1"/>
  <c r="O4845" i="9"/>
  <c r="N4845" i="9" s="1"/>
  <c r="O4846" i="9"/>
  <c r="N4846" i="9" s="1"/>
  <c r="O4847" i="9"/>
  <c r="N4847" i="9" s="1"/>
  <c r="O4848" i="9"/>
  <c r="N4848" i="9" s="1"/>
  <c r="O4849" i="9"/>
  <c r="N4849" i="9" s="1"/>
  <c r="O4850" i="9"/>
  <c r="N4850" i="9" s="1"/>
  <c r="O4851" i="9"/>
  <c r="N4851" i="9" s="1"/>
  <c r="O4852" i="9"/>
  <c r="N4852" i="9" s="1"/>
  <c r="O4853" i="9"/>
  <c r="N4853" i="9" s="1"/>
  <c r="O4854" i="9"/>
  <c r="N4854" i="9" s="1"/>
  <c r="O4855" i="9"/>
  <c r="N4855" i="9" s="1"/>
  <c r="O4856" i="9"/>
  <c r="N4856" i="9" s="1"/>
  <c r="O4857" i="9"/>
  <c r="N4857" i="9" s="1"/>
  <c r="O4858" i="9"/>
  <c r="N4858" i="9" s="1"/>
  <c r="N4859" i="9"/>
  <c r="O4859" i="9"/>
  <c r="R4859" i="9" s="1"/>
  <c r="S4859" i="9" s="1"/>
  <c r="O4860" i="9"/>
  <c r="N4860" i="9" s="1"/>
  <c r="O4861" i="9"/>
  <c r="N4861" i="9" s="1"/>
  <c r="O4862" i="9"/>
  <c r="N4862" i="9" s="1"/>
  <c r="O4863" i="9"/>
  <c r="N4863" i="9" s="1"/>
  <c r="O4864" i="9"/>
  <c r="N4864" i="9" s="1"/>
  <c r="O4865" i="9"/>
  <c r="N4865" i="9" s="1"/>
  <c r="O4866" i="9"/>
  <c r="N4866" i="9" s="1"/>
  <c r="O4867" i="9"/>
  <c r="N4867" i="9" s="1"/>
  <c r="O4868" i="9"/>
  <c r="N4868" i="9" s="1"/>
  <c r="O4869" i="9"/>
  <c r="N4869" i="9" s="1"/>
  <c r="O4870" i="9"/>
  <c r="N4870" i="9" s="1"/>
  <c r="O4871" i="9"/>
  <c r="N4871" i="9" s="1"/>
  <c r="O4872" i="9"/>
  <c r="N4872" i="9" s="1"/>
  <c r="O4873" i="9"/>
  <c r="N4873" i="9" s="1"/>
  <c r="O4874" i="9"/>
  <c r="N4874" i="9" s="1"/>
  <c r="O4875" i="9"/>
  <c r="N4875" i="9" s="1"/>
  <c r="O4876" i="9"/>
  <c r="N4876" i="9" s="1"/>
  <c r="O4877" i="9"/>
  <c r="N4877" i="9" s="1"/>
  <c r="O4878" i="9"/>
  <c r="N4878" i="9" s="1"/>
  <c r="O4879" i="9"/>
  <c r="N4879" i="9" s="1"/>
  <c r="O4880" i="9"/>
  <c r="N4880" i="9" s="1"/>
  <c r="O4881" i="9"/>
  <c r="N4881" i="9" s="1"/>
  <c r="O4882" i="9"/>
  <c r="N4882" i="9" s="1"/>
  <c r="N4883" i="9"/>
  <c r="O4883" i="9"/>
  <c r="R4883" i="9" s="1"/>
  <c r="S4883" i="9" s="1"/>
  <c r="N4884" i="9"/>
  <c r="O4884" i="9"/>
  <c r="N4885" i="9"/>
  <c r="O4885" i="9"/>
  <c r="N4886" i="9"/>
  <c r="O4886" i="9"/>
  <c r="N4887" i="9"/>
  <c r="O4887" i="9"/>
  <c r="N4888" i="9"/>
  <c r="O4888" i="9"/>
  <c r="N4889" i="9"/>
  <c r="O4889" i="9"/>
  <c r="N4890" i="9"/>
  <c r="O4890" i="9"/>
  <c r="N4891" i="9"/>
  <c r="O4891" i="9"/>
  <c r="N4892" i="9"/>
  <c r="O4892" i="9"/>
  <c r="N4893" i="9"/>
  <c r="O4893" i="9"/>
  <c r="N4894" i="9"/>
  <c r="O4894" i="9"/>
  <c r="N4895" i="9"/>
  <c r="O4895" i="9"/>
  <c r="N4896" i="9"/>
  <c r="O4896" i="9"/>
  <c r="N4897" i="9"/>
  <c r="O4897" i="9"/>
  <c r="N4898" i="9"/>
  <c r="O4898" i="9"/>
  <c r="N4899" i="9"/>
  <c r="O4899" i="9"/>
  <c r="N4900" i="9"/>
  <c r="O4900" i="9"/>
  <c r="N4901" i="9"/>
  <c r="O4901" i="9"/>
  <c r="N4902" i="9"/>
  <c r="O4902" i="9"/>
  <c r="N4903" i="9"/>
  <c r="O4903" i="9"/>
  <c r="N4904" i="9"/>
  <c r="O4904" i="9"/>
  <c r="N4905" i="9"/>
  <c r="O4905" i="9"/>
  <c r="N4906" i="9"/>
  <c r="O4906" i="9"/>
  <c r="N4907" i="9"/>
  <c r="O4907" i="9"/>
  <c r="N4908" i="9"/>
  <c r="O4908" i="9"/>
  <c r="N4909" i="9"/>
  <c r="O4909" i="9"/>
  <c r="N4910" i="9"/>
  <c r="O4910" i="9"/>
  <c r="N4911" i="9"/>
  <c r="O4911" i="9"/>
  <c r="N4912" i="9"/>
  <c r="O4912" i="9"/>
  <c r="N4913" i="9"/>
  <c r="O4913" i="9"/>
  <c r="N4914" i="9"/>
  <c r="O4914" i="9"/>
  <c r="N4915" i="9"/>
  <c r="O4915" i="9"/>
  <c r="N4916" i="9"/>
  <c r="O4916" i="9"/>
  <c r="N4917" i="9"/>
  <c r="O4917" i="9"/>
  <c r="N4918" i="9"/>
  <c r="O4918" i="9"/>
  <c r="N4919" i="9"/>
  <c r="O4919" i="9"/>
  <c r="N4920" i="9"/>
  <c r="O4920" i="9"/>
  <c r="N4921" i="9"/>
  <c r="O4921" i="9"/>
  <c r="N4922" i="9"/>
  <c r="O4922" i="9"/>
  <c r="N4923" i="9"/>
  <c r="O4923" i="9"/>
  <c r="N4924" i="9"/>
  <c r="O4924" i="9"/>
  <c r="N4925" i="9"/>
  <c r="O4925" i="9"/>
  <c r="N4926" i="9"/>
  <c r="O4926" i="9"/>
  <c r="N4927" i="9"/>
  <c r="O4927" i="9"/>
  <c r="N4928" i="9"/>
  <c r="O4928" i="9"/>
  <c r="N4929" i="9"/>
  <c r="O4929" i="9"/>
  <c r="N4930" i="9"/>
  <c r="O4930" i="9"/>
  <c r="N4931" i="9"/>
  <c r="O4931" i="9"/>
  <c r="N4932" i="9"/>
  <c r="O4932" i="9"/>
  <c r="N4933" i="9"/>
  <c r="O4933" i="9"/>
  <c r="N4934" i="9"/>
  <c r="O4934" i="9"/>
  <c r="N4935" i="9"/>
  <c r="O4935" i="9"/>
  <c r="N4936" i="9"/>
  <c r="O4936" i="9"/>
  <c r="N4937" i="9"/>
  <c r="O4937" i="9"/>
  <c r="N4938" i="9"/>
  <c r="O4938" i="9"/>
  <c r="N4939" i="9"/>
  <c r="O4939" i="9"/>
  <c r="N4940" i="9"/>
  <c r="O4940" i="9"/>
  <c r="N4941" i="9"/>
  <c r="O4941" i="9"/>
  <c r="N4942" i="9"/>
  <c r="O4942" i="9"/>
  <c r="N4943" i="9"/>
  <c r="O4943" i="9"/>
  <c r="N4944" i="9"/>
  <c r="O4944" i="9"/>
  <c r="N4945" i="9"/>
  <c r="O4945" i="9"/>
  <c r="N4946" i="9"/>
  <c r="O4946" i="9"/>
  <c r="N4947" i="9"/>
  <c r="O4947" i="9"/>
  <c r="N4948" i="9"/>
  <c r="O4948" i="9"/>
  <c r="N4949" i="9"/>
  <c r="O4949" i="9"/>
  <c r="N4950" i="9"/>
  <c r="O4950" i="9"/>
  <c r="N4951" i="9"/>
  <c r="O4951" i="9"/>
  <c r="N4952" i="9"/>
  <c r="O4952" i="9"/>
  <c r="N4953" i="9"/>
  <c r="O4953" i="9"/>
  <c r="N4954" i="9"/>
  <c r="O4954" i="9"/>
  <c r="N4955" i="9"/>
  <c r="O4955" i="9"/>
  <c r="N4956" i="9"/>
  <c r="O4956" i="9"/>
  <c r="N4957" i="9"/>
  <c r="O4957" i="9"/>
  <c r="N4958" i="9"/>
  <c r="O4958" i="9"/>
  <c r="N4959" i="9"/>
  <c r="O4959" i="9"/>
  <c r="N4960" i="9"/>
  <c r="O4960" i="9"/>
  <c r="N4961" i="9"/>
  <c r="O4961" i="9"/>
  <c r="N4962" i="9"/>
  <c r="O4962" i="9"/>
  <c r="N4963" i="9"/>
  <c r="O4963" i="9"/>
  <c r="N4964" i="9"/>
  <c r="O4964" i="9"/>
  <c r="N4965" i="9"/>
  <c r="O4965" i="9"/>
  <c r="N4966" i="9"/>
  <c r="O4966" i="9"/>
  <c r="N4967" i="9"/>
  <c r="O4967" i="9"/>
  <c r="N4968" i="9"/>
  <c r="O4968" i="9"/>
  <c r="N4969" i="9"/>
  <c r="O4969" i="9"/>
  <c r="N4970" i="9"/>
  <c r="O4970" i="9"/>
  <c r="N4971" i="9"/>
  <c r="O4971" i="9"/>
  <c r="N4972" i="9"/>
  <c r="O4972" i="9"/>
  <c r="N4973" i="9"/>
  <c r="O4973" i="9"/>
  <c r="N4974" i="9"/>
  <c r="O4974" i="9"/>
  <c r="N4975" i="9"/>
  <c r="O4975" i="9"/>
  <c r="N4976" i="9"/>
  <c r="O4976" i="9"/>
  <c r="N4977" i="9"/>
  <c r="O4977" i="9"/>
  <c r="N4978" i="9"/>
  <c r="O4978" i="9"/>
  <c r="N4979" i="9"/>
  <c r="O4979" i="9"/>
  <c r="N4980" i="9"/>
  <c r="O4980" i="9"/>
  <c r="N4981" i="9"/>
  <c r="O4981" i="9"/>
  <c r="N4982" i="9"/>
  <c r="O4982" i="9"/>
  <c r="N4983" i="9"/>
  <c r="O4983" i="9"/>
  <c r="N4984" i="9"/>
  <c r="O4984" i="9"/>
  <c r="N4985" i="9"/>
  <c r="O4985" i="9"/>
  <c r="N4986" i="9"/>
  <c r="O4986" i="9"/>
  <c r="N4987" i="9"/>
  <c r="O4987" i="9"/>
  <c r="N4988" i="9"/>
  <c r="O4988" i="9"/>
  <c r="N4989" i="9"/>
  <c r="O4989" i="9"/>
  <c r="N4990" i="9"/>
  <c r="O4990" i="9"/>
  <c r="N4991" i="9"/>
  <c r="O4991" i="9"/>
  <c r="N4992" i="9"/>
  <c r="O4992" i="9"/>
  <c r="N4993" i="9"/>
  <c r="O4993" i="9"/>
  <c r="N4994" i="9"/>
  <c r="O4994" i="9"/>
  <c r="N4995" i="9"/>
  <c r="O4995" i="9"/>
  <c r="N4996" i="9"/>
  <c r="O4996" i="9"/>
  <c r="N4997" i="9"/>
  <c r="O4997" i="9"/>
  <c r="N4998" i="9"/>
  <c r="O4998" i="9"/>
  <c r="N4999" i="9"/>
  <c r="O4999" i="9"/>
  <c r="N5000" i="9"/>
  <c r="O5000" i="9"/>
  <c r="N5001" i="9"/>
  <c r="O5001" i="9"/>
  <c r="N5002" i="9"/>
  <c r="O5002" i="9"/>
  <c r="N5003" i="9"/>
  <c r="O5003" i="9"/>
  <c r="N5004" i="9"/>
  <c r="O5004" i="9"/>
  <c r="N5005" i="9"/>
  <c r="O5005" i="9"/>
  <c r="N5006" i="9"/>
  <c r="O5006" i="9"/>
  <c r="N5007" i="9"/>
  <c r="O5007" i="9"/>
  <c r="N5008" i="9"/>
  <c r="O5008" i="9"/>
  <c r="N5009" i="9"/>
  <c r="O5009" i="9"/>
  <c r="N5010" i="9"/>
  <c r="O5010" i="9"/>
  <c r="N5011" i="9"/>
  <c r="O5011" i="9"/>
  <c r="N5012" i="9"/>
  <c r="O5012" i="9"/>
  <c r="N5013" i="9"/>
  <c r="O5013" i="9"/>
  <c r="N5014" i="9"/>
  <c r="O5014" i="9"/>
  <c r="N5015" i="9"/>
  <c r="O5015" i="9"/>
  <c r="N5016" i="9"/>
  <c r="O5016" i="9"/>
  <c r="N5017" i="9"/>
  <c r="O5017" i="9"/>
  <c r="N5018" i="9"/>
  <c r="O5018" i="9"/>
  <c r="N5019" i="9"/>
  <c r="O5019" i="9"/>
  <c r="N5020" i="9"/>
  <c r="O5020" i="9"/>
  <c r="N5021" i="9"/>
  <c r="O5021" i="9"/>
  <c r="N5022" i="9"/>
  <c r="O5022" i="9"/>
  <c r="N5023" i="9"/>
  <c r="O5023" i="9"/>
  <c r="A4545" i="9"/>
  <c r="A4546" i="9"/>
  <c r="A4533" i="9"/>
  <c r="A4534" i="9"/>
  <c r="A4547" i="9"/>
  <c r="A4548" i="9"/>
  <c r="A4549" i="9"/>
  <c r="A4550" i="9"/>
  <c r="A4551" i="9"/>
  <c r="A4552" i="9"/>
  <c r="A4553" i="9"/>
  <c r="A4554" i="9"/>
  <c r="A4555" i="9"/>
  <c r="A4556" i="9"/>
  <c r="A4557" i="9"/>
  <c r="A4559" i="9"/>
  <c r="A4535" i="9"/>
  <c r="A4536" i="9"/>
  <c r="A4560" i="9"/>
  <c r="A4561" i="9"/>
  <c r="A4562" i="9"/>
  <c r="A4563" i="9"/>
  <c r="A4564" i="9"/>
  <c r="A4565" i="9"/>
  <c r="A4566" i="9"/>
  <c r="A4567" i="9"/>
  <c r="A4568" i="9"/>
  <c r="A4569" i="9"/>
  <c r="A4570" i="9"/>
  <c r="A4571" i="9"/>
  <c r="A4572" i="9"/>
  <c r="A4573" i="9"/>
  <c r="A4574" i="9"/>
  <c r="A4537" i="9"/>
  <c r="A4575" i="9"/>
  <c r="A4576" i="9"/>
  <c r="A4577" i="9"/>
  <c r="A4538" i="9"/>
  <c r="A4539" i="9"/>
  <c r="A4578" i="9"/>
  <c r="A4579" i="9"/>
  <c r="A4580" i="9"/>
  <c r="A4581" i="9"/>
  <c r="A4582" i="9"/>
  <c r="A4583" i="9"/>
  <c r="A4584" i="9"/>
  <c r="A4585" i="9"/>
  <c r="A4586" i="9"/>
  <c r="A4587" i="9"/>
  <c r="A4588" i="9"/>
  <c r="A4589" i="9"/>
  <c r="A4590" i="9"/>
  <c r="A4591" i="9"/>
  <c r="A4592" i="9"/>
  <c r="A4593" i="9"/>
  <c r="A4594" i="9"/>
  <c r="A4595" i="9"/>
  <c r="A4596" i="9"/>
  <c r="A4597" i="9"/>
  <c r="A4598" i="9"/>
  <c r="A4599" i="9"/>
  <c r="A4600" i="9"/>
  <c r="A4540" i="9"/>
  <c r="A4601" i="9"/>
  <c r="A4541" i="9"/>
  <c r="A4602" i="9"/>
  <c r="A4542" i="9"/>
  <c r="A4603" i="9"/>
  <c r="A4543" i="9"/>
  <c r="A4544" i="9"/>
  <c r="A4604" i="9"/>
  <c r="A4605" i="9"/>
  <c r="A4606" i="9"/>
  <c r="A4607" i="9"/>
  <c r="A4608" i="9"/>
  <c r="A4609" i="9"/>
  <c r="A4610" i="9"/>
  <c r="A4611" i="9"/>
  <c r="A4612" i="9"/>
  <c r="A4613" i="9"/>
  <c r="A4614" i="9"/>
  <c r="A4615" i="9"/>
  <c r="A4616" i="9"/>
  <c r="A4617" i="9"/>
  <c r="A4619" i="9"/>
  <c r="A4620" i="9"/>
  <c r="A4621" i="9"/>
  <c r="A4622" i="9"/>
  <c r="A4623" i="9"/>
  <c r="A4624" i="9"/>
  <c r="A4625" i="9"/>
  <c r="A4626" i="9"/>
  <c r="A4627" i="9"/>
  <c r="A4628" i="9"/>
  <c r="A4629" i="9"/>
  <c r="A4630" i="9"/>
  <c r="A4631" i="9"/>
  <c r="A4632" i="9"/>
  <c r="A4633" i="9"/>
  <c r="A4634" i="9"/>
  <c r="A4635" i="9"/>
  <c r="A4636" i="9"/>
  <c r="A4637" i="9"/>
  <c r="A4638" i="9"/>
  <c r="A4639" i="9"/>
  <c r="A4640" i="9"/>
  <c r="A4641" i="9"/>
  <c r="A4642" i="9"/>
  <c r="A4643" i="9"/>
  <c r="A4644" i="9"/>
  <c r="A4645" i="9"/>
  <c r="A4646" i="9"/>
  <c r="A4647" i="9"/>
  <c r="A4648" i="9"/>
  <c r="A4649" i="9"/>
  <c r="A4650" i="9"/>
  <c r="A4651" i="9"/>
  <c r="A4652" i="9"/>
  <c r="A4653" i="9"/>
  <c r="A4654" i="9"/>
  <c r="A4655" i="9"/>
  <c r="A4656" i="9"/>
  <c r="A4657" i="9"/>
  <c r="A4658" i="9"/>
  <c r="A4659" i="9"/>
  <c r="A4660" i="9"/>
  <c r="A4661" i="9"/>
  <c r="A4662" i="9"/>
  <c r="A4663" i="9"/>
  <c r="A4664" i="9"/>
  <c r="A4665" i="9"/>
  <c r="A4666" i="9"/>
  <c r="A4667" i="9"/>
  <c r="A4668" i="9"/>
  <c r="A4669" i="9"/>
  <c r="A4670" i="9"/>
  <c r="A4671" i="9"/>
  <c r="A4672" i="9"/>
  <c r="A4673" i="9"/>
  <c r="A4674" i="9"/>
  <c r="A4675" i="9"/>
  <c r="A4676" i="9"/>
  <c r="A4677" i="9"/>
  <c r="A4678" i="9"/>
  <c r="A4679" i="9"/>
  <c r="A4680" i="9"/>
  <c r="A4681" i="9"/>
  <c r="A4682" i="9"/>
  <c r="A4683" i="9"/>
  <c r="A4684" i="9"/>
  <c r="A4685" i="9"/>
  <c r="A4686" i="9"/>
  <c r="A4687" i="9"/>
  <c r="A4689" i="9"/>
  <c r="A4690" i="9"/>
  <c r="A4691" i="9"/>
  <c r="A4692" i="9"/>
  <c r="A4693" i="9"/>
  <c r="A4694" i="9"/>
  <c r="A4695" i="9"/>
  <c r="A4696" i="9"/>
  <c r="A4697" i="9"/>
  <c r="A4698" i="9"/>
  <c r="A4699" i="9"/>
  <c r="A4700" i="9"/>
  <c r="A4701" i="9"/>
  <c r="A4702" i="9"/>
  <c r="A4703" i="9"/>
  <c r="A4704" i="9"/>
  <c r="A4705" i="9"/>
  <c r="A4706" i="9"/>
  <c r="A4707" i="9"/>
  <c r="A4708" i="9"/>
  <c r="A4709" i="9"/>
  <c r="A4710" i="9"/>
  <c r="A4711" i="9"/>
  <c r="A4712" i="9"/>
  <c r="A4713" i="9"/>
  <c r="A4714" i="9"/>
  <c r="A4715" i="9"/>
  <c r="A4716" i="9"/>
  <c r="A4717" i="9"/>
  <c r="A4718" i="9"/>
  <c r="A4719" i="9"/>
  <c r="A4720" i="9"/>
  <c r="A4721" i="9"/>
  <c r="A4722" i="9"/>
  <c r="A4723" i="9"/>
  <c r="A4724" i="9"/>
  <c r="A4725" i="9"/>
  <c r="A4726" i="9"/>
  <c r="A4727" i="9"/>
  <c r="A4728" i="9"/>
  <c r="A4729" i="9"/>
  <c r="A4730" i="9"/>
  <c r="A4731" i="9"/>
  <c r="A4732" i="9"/>
  <c r="A4733" i="9"/>
  <c r="A4734" i="9"/>
  <c r="A4735" i="9"/>
  <c r="A4736" i="9"/>
  <c r="A4737" i="9"/>
  <c r="A4738" i="9"/>
  <c r="A4739" i="9"/>
  <c r="A4740" i="9"/>
  <c r="A4741" i="9"/>
  <c r="A4742" i="9"/>
  <c r="A4743" i="9"/>
  <c r="A4744" i="9"/>
  <c r="A4745" i="9"/>
  <c r="A4746" i="9"/>
  <c r="A4747" i="9"/>
  <c r="A4748" i="9"/>
  <c r="A4749" i="9"/>
  <c r="A4750" i="9"/>
  <c r="A4751" i="9"/>
  <c r="A4752" i="9"/>
  <c r="A4753" i="9"/>
  <c r="A4754" i="9"/>
  <c r="A4755" i="9"/>
  <c r="A4756" i="9"/>
  <c r="A4757" i="9"/>
  <c r="A4759" i="9"/>
  <c r="A4760" i="9"/>
  <c r="A4761" i="9"/>
  <c r="A4762" i="9"/>
  <c r="A4763" i="9"/>
  <c r="A4764" i="9"/>
  <c r="A4765" i="9"/>
  <c r="A4766" i="9"/>
  <c r="A4767" i="9"/>
  <c r="A4768" i="9"/>
  <c r="A4769" i="9"/>
  <c r="A4770" i="9"/>
  <c r="A4771" i="9"/>
  <c r="A4772" i="9"/>
  <c r="A4773" i="9"/>
  <c r="A4774" i="9"/>
  <c r="A4775" i="9"/>
  <c r="A4776" i="9"/>
  <c r="A4777" i="9"/>
  <c r="A4778" i="9"/>
  <c r="A4779" i="9"/>
  <c r="A4780" i="9"/>
  <c r="A4781" i="9"/>
  <c r="A4782" i="9"/>
  <c r="A4783" i="9"/>
  <c r="A4784" i="9"/>
  <c r="A4785" i="9"/>
  <c r="A4786" i="9"/>
  <c r="A4787" i="9"/>
  <c r="A4788" i="9"/>
  <c r="A4789" i="9"/>
  <c r="A4790" i="9"/>
  <c r="A4791" i="9"/>
  <c r="A4792" i="9"/>
  <c r="A4793" i="9"/>
  <c r="A4794" i="9"/>
  <c r="A4795" i="9"/>
  <c r="A4796" i="9"/>
  <c r="A4797" i="9"/>
  <c r="A4798" i="9"/>
  <c r="A4799" i="9"/>
  <c r="A4800" i="9"/>
  <c r="A4801" i="9"/>
  <c r="A4802" i="9"/>
  <c r="A4803" i="9"/>
  <c r="A4804" i="9"/>
  <c r="A4805" i="9"/>
  <c r="A4806" i="9"/>
  <c r="A4807" i="9"/>
  <c r="A4808" i="9"/>
  <c r="A4809" i="9"/>
  <c r="A4810" i="9"/>
  <c r="A4811" i="9"/>
  <c r="A4812" i="9"/>
  <c r="A4813" i="9"/>
  <c r="A4814" i="9"/>
  <c r="A4815" i="9"/>
  <c r="A4816" i="9"/>
  <c r="A4817" i="9"/>
  <c r="A4818" i="9"/>
  <c r="A4819" i="9"/>
  <c r="A4820" i="9"/>
  <c r="A4821" i="9"/>
  <c r="A4822" i="9"/>
  <c r="A4823" i="9"/>
  <c r="A4824" i="9"/>
  <c r="A4825" i="9"/>
  <c r="A4826" i="9"/>
  <c r="A4827" i="9"/>
  <c r="A4829" i="9"/>
  <c r="A4830" i="9"/>
  <c r="A4831" i="9"/>
  <c r="A4832" i="9"/>
  <c r="A4833" i="9"/>
  <c r="A4834" i="9"/>
  <c r="A4835" i="9"/>
  <c r="A4836" i="9"/>
  <c r="A4837" i="9"/>
  <c r="A4838" i="9"/>
  <c r="A4839" i="9"/>
  <c r="A4840" i="9"/>
  <c r="A4841" i="9"/>
  <c r="A4842" i="9"/>
  <c r="A4843" i="9"/>
  <c r="A4844" i="9"/>
  <c r="A4845" i="9"/>
  <c r="A4846" i="9"/>
  <c r="A4847" i="9"/>
  <c r="A4848" i="9"/>
  <c r="A4849" i="9"/>
  <c r="A4850" i="9"/>
  <c r="A4851" i="9"/>
  <c r="A4852" i="9"/>
  <c r="A4853" i="9"/>
  <c r="A4854" i="9"/>
  <c r="A4855" i="9"/>
  <c r="A4856" i="9"/>
  <c r="A4857" i="9"/>
  <c r="A4858" i="9"/>
  <c r="A4859" i="9"/>
  <c r="A4860" i="9"/>
  <c r="A4861" i="9"/>
  <c r="A4862" i="9"/>
  <c r="A4863" i="9"/>
  <c r="A4864" i="9"/>
  <c r="A4865" i="9"/>
  <c r="A4866" i="9"/>
  <c r="A4867" i="9"/>
  <c r="A4868" i="9"/>
  <c r="A4869" i="9"/>
  <c r="A4870" i="9"/>
  <c r="A4871" i="9"/>
  <c r="A4872" i="9"/>
  <c r="A4873" i="9"/>
  <c r="A4874" i="9"/>
  <c r="A4875" i="9"/>
  <c r="A4876" i="9"/>
  <c r="A4877" i="9"/>
  <c r="A4878" i="9"/>
  <c r="A4879" i="9"/>
  <c r="A4880" i="9"/>
  <c r="A4881" i="9"/>
  <c r="A4882" i="9"/>
  <c r="A4883" i="9"/>
  <c r="A4884" i="9"/>
  <c r="A4885" i="9"/>
  <c r="A4886" i="9"/>
  <c r="A4887" i="9"/>
  <c r="A4888" i="9"/>
  <c r="A4889" i="9"/>
  <c r="A4890" i="9"/>
  <c r="A4891" i="9"/>
  <c r="A4892" i="9"/>
  <c r="A4893" i="9"/>
  <c r="A4894" i="9"/>
  <c r="A4895" i="9"/>
  <c r="A4896" i="9"/>
  <c r="A4897" i="9"/>
  <c r="A4899" i="9"/>
  <c r="A4900" i="9"/>
  <c r="A4901" i="9"/>
  <c r="A4902" i="9"/>
  <c r="A4903" i="9"/>
  <c r="A4904" i="9"/>
  <c r="A4905" i="9"/>
  <c r="A4906" i="9"/>
  <c r="A4907" i="9"/>
  <c r="A4908" i="9"/>
  <c r="A4909" i="9"/>
  <c r="A4910" i="9"/>
  <c r="A4911" i="9"/>
  <c r="A4912" i="9"/>
  <c r="A4913" i="9"/>
  <c r="A4914" i="9"/>
  <c r="A4915" i="9"/>
  <c r="A4916" i="9"/>
  <c r="A4917" i="9"/>
  <c r="A4918" i="9"/>
  <c r="A4919" i="9"/>
  <c r="A4920" i="9"/>
  <c r="A4921" i="9"/>
  <c r="A4922" i="9"/>
  <c r="A4923" i="9"/>
  <c r="A4924" i="9"/>
  <c r="A4925" i="9"/>
  <c r="A4926" i="9"/>
  <c r="A4927" i="9"/>
  <c r="A4928" i="9"/>
  <c r="A4929" i="9"/>
  <c r="A4930" i="9"/>
  <c r="A4931" i="9"/>
  <c r="A4932" i="9"/>
  <c r="A4933" i="9"/>
  <c r="A4934" i="9"/>
  <c r="A4935" i="9"/>
  <c r="A4936" i="9"/>
  <c r="A4937" i="9"/>
  <c r="A4938" i="9"/>
  <c r="A4939" i="9"/>
  <c r="A4940" i="9"/>
  <c r="A4941" i="9"/>
  <c r="A4942" i="9"/>
  <c r="A4943" i="9"/>
  <c r="A4944" i="9"/>
  <c r="A4945" i="9"/>
  <c r="A4946" i="9"/>
  <c r="A4947" i="9"/>
  <c r="A4948" i="9"/>
  <c r="A4949" i="9"/>
  <c r="A4950" i="9"/>
  <c r="A4951" i="9"/>
  <c r="A4952" i="9"/>
  <c r="A4953" i="9"/>
  <c r="A4954" i="9"/>
  <c r="A4955" i="9"/>
  <c r="A4956" i="9"/>
  <c r="A4957" i="9"/>
  <c r="A4958" i="9"/>
  <c r="A4959" i="9"/>
  <c r="A4960" i="9"/>
  <c r="A4961" i="9"/>
  <c r="A4962" i="9"/>
  <c r="A4963" i="9"/>
  <c r="A4964" i="9"/>
  <c r="A4965" i="9"/>
  <c r="A4966" i="9"/>
  <c r="A4967" i="9"/>
  <c r="A4969" i="9"/>
  <c r="A4970" i="9"/>
  <c r="A4971" i="9"/>
  <c r="A4972" i="9"/>
  <c r="A4973" i="9"/>
  <c r="A4974" i="9"/>
  <c r="A4975" i="9"/>
  <c r="A4976" i="9"/>
  <c r="A4977" i="9"/>
  <c r="A4978" i="9"/>
  <c r="A4979" i="9"/>
  <c r="A4980" i="9"/>
  <c r="A4981" i="9"/>
  <c r="A4982" i="9"/>
  <c r="A4983" i="9"/>
  <c r="A4984" i="9"/>
  <c r="A4985" i="9"/>
  <c r="A4986" i="9"/>
  <c r="A4987" i="9"/>
  <c r="A4988" i="9"/>
  <c r="A4989" i="9"/>
  <c r="A4990" i="9"/>
  <c r="A4991" i="9"/>
  <c r="A4992" i="9"/>
  <c r="A4993" i="9"/>
  <c r="A4994" i="9"/>
  <c r="A4995" i="9"/>
  <c r="A4996" i="9"/>
  <c r="A4997" i="9"/>
  <c r="A4998" i="9"/>
  <c r="A4999" i="9"/>
  <c r="A5000" i="9"/>
  <c r="A5001" i="9"/>
  <c r="A5002" i="9"/>
  <c r="A5003" i="9"/>
  <c r="A5004" i="9"/>
  <c r="A5005" i="9"/>
  <c r="A5006" i="9"/>
  <c r="A5007" i="9"/>
  <c r="A5008" i="9"/>
  <c r="A5009" i="9"/>
  <c r="A5010" i="9"/>
  <c r="A5011" i="9"/>
  <c r="A5012" i="9"/>
  <c r="A5013" i="9"/>
  <c r="A5014" i="9"/>
  <c r="A5015" i="9"/>
  <c r="A5016" i="9"/>
  <c r="A5017" i="9"/>
  <c r="A5018" i="9"/>
  <c r="A5019" i="9"/>
  <c r="A5020" i="9"/>
  <c r="A5021" i="9"/>
  <c r="A5022" i="9"/>
  <c r="A5023" i="9"/>
  <c r="AE322" i="9"/>
  <c r="AD322" i="9"/>
  <c r="AC322" i="9"/>
  <c r="AB322" i="9"/>
  <c r="V322" i="9"/>
  <c r="R322" i="9"/>
  <c r="S322" i="9" s="1"/>
  <c r="AE318" i="9"/>
  <c r="AD318" i="9"/>
  <c r="AC318" i="9"/>
  <c r="AB318" i="9"/>
  <c r="V318" i="9"/>
  <c r="R318" i="9"/>
  <c r="S318" i="9" s="1"/>
  <c r="AE314" i="9"/>
  <c r="AD314" i="9"/>
  <c r="AC314" i="9"/>
  <c r="AB314" i="9"/>
  <c r="V314" i="9"/>
  <c r="R314" i="9"/>
  <c r="S314" i="9" s="1"/>
  <c r="AE310" i="9"/>
  <c r="AD310" i="9"/>
  <c r="AC310" i="9"/>
  <c r="AB310" i="9"/>
  <c r="V310" i="9"/>
  <c r="R310" i="9"/>
  <c r="S310" i="9" s="1"/>
  <c r="AE306" i="9"/>
  <c r="AD306" i="9"/>
  <c r="AC306" i="9"/>
  <c r="AB306" i="9"/>
  <c r="V306" i="9"/>
  <c r="R306" i="9"/>
  <c r="S306" i="9" s="1"/>
  <c r="AE302" i="9"/>
  <c r="AD302" i="9"/>
  <c r="AC302" i="9"/>
  <c r="AB302" i="9"/>
  <c r="V302" i="9"/>
  <c r="R302" i="9"/>
  <c r="S302" i="9" s="1"/>
  <c r="AE298" i="9"/>
  <c r="AD298" i="9"/>
  <c r="AC298" i="9"/>
  <c r="AB298" i="9"/>
  <c r="V298" i="9"/>
  <c r="R298" i="9"/>
  <c r="S298" i="9" s="1"/>
  <c r="O322" i="9"/>
  <c r="N322" i="9"/>
  <c r="O318" i="9"/>
  <c r="N318" i="9"/>
  <c r="O314" i="9"/>
  <c r="N314" i="9" s="1"/>
  <c r="O310" i="9"/>
  <c r="N310" i="9" s="1"/>
  <c r="O306" i="9"/>
  <c r="N306" i="9" s="1"/>
  <c r="O302" i="9"/>
  <c r="N302" i="9" s="1"/>
  <c r="O298" i="9"/>
  <c r="N298" i="9" s="1"/>
  <c r="A322" i="9"/>
  <c r="A318" i="9"/>
  <c r="A314" i="9"/>
  <c r="A310" i="9"/>
  <c r="A306" i="9"/>
  <c r="A302" i="9"/>
  <c r="A298" i="9"/>
  <c r="AE321" i="9"/>
  <c r="AD321" i="9"/>
  <c r="AC321" i="9"/>
  <c r="AB321" i="9"/>
  <c r="V321" i="9"/>
  <c r="R321" i="9"/>
  <c r="S321" i="9" s="1"/>
  <c r="AE317" i="9"/>
  <c r="AD317" i="9"/>
  <c r="AC317" i="9"/>
  <c r="AB317" i="9"/>
  <c r="V317" i="9"/>
  <c r="R317" i="9"/>
  <c r="S317" i="9" s="1"/>
  <c r="AE313" i="9"/>
  <c r="AD313" i="9"/>
  <c r="AC313" i="9"/>
  <c r="AB313" i="9"/>
  <c r="V313" i="9"/>
  <c r="R313" i="9"/>
  <c r="S313" i="9" s="1"/>
  <c r="AE309" i="9"/>
  <c r="AD309" i="9"/>
  <c r="AC309" i="9"/>
  <c r="AB309" i="9"/>
  <c r="V309" i="9"/>
  <c r="R309" i="9"/>
  <c r="S309" i="9" s="1"/>
  <c r="AE305" i="9"/>
  <c r="AD305" i="9"/>
  <c r="AC305" i="9"/>
  <c r="AB305" i="9"/>
  <c r="V305" i="9"/>
  <c r="R305" i="9"/>
  <c r="S305" i="9" s="1"/>
  <c r="AE301" i="9"/>
  <c r="AD301" i="9"/>
  <c r="AC301" i="9"/>
  <c r="AB301" i="9"/>
  <c r="V301" i="9"/>
  <c r="R301" i="9"/>
  <c r="S301" i="9" s="1"/>
  <c r="AE297" i="9"/>
  <c r="AD297" i="9"/>
  <c r="AC297" i="9"/>
  <c r="AB297" i="9"/>
  <c r="V297" i="9"/>
  <c r="R297" i="9"/>
  <c r="S297" i="9" s="1"/>
  <c r="O321" i="9"/>
  <c r="N321" i="9"/>
  <c r="O317" i="9"/>
  <c r="N317" i="9"/>
  <c r="O313" i="9"/>
  <c r="N313" i="9" s="1"/>
  <c r="O309" i="9"/>
  <c r="N309" i="9" s="1"/>
  <c r="O305" i="9"/>
  <c r="N305" i="9" s="1"/>
  <c r="O301" i="9"/>
  <c r="N301" i="9" s="1"/>
  <c r="O297" i="9"/>
  <c r="N297" i="9" s="1"/>
  <c r="A321" i="9"/>
  <c r="A317" i="9"/>
  <c r="A313" i="9"/>
  <c r="A309" i="9"/>
  <c r="A305" i="9"/>
  <c r="A301" i="9"/>
  <c r="A297" i="9"/>
  <c r="A1818" i="9"/>
  <c r="A1817" i="9"/>
  <c r="A1819" i="9"/>
  <c r="A1820" i="9"/>
  <c r="A1821" i="9"/>
  <c r="A1822" i="9"/>
  <c r="A1823" i="9"/>
  <c r="A1824" i="9"/>
  <c r="A1825" i="9"/>
  <c r="A1826" i="9"/>
  <c r="A1827" i="9"/>
  <c r="A1828" i="9"/>
  <c r="A1829" i="9"/>
  <c r="A1830" i="9"/>
  <c r="A1831" i="9"/>
  <c r="A1832" i="9"/>
  <c r="A1833" i="9"/>
  <c r="A1834" i="9"/>
  <c r="A1835" i="9"/>
  <c r="A1836" i="9"/>
  <c r="A1837" i="9"/>
  <c r="A1838" i="9"/>
  <c r="A1839" i="9"/>
  <c r="A1840" i="9"/>
  <c r="A1841" i="9"/>
  <c r="A1842" i="9"/>
  <c r="A1843" i="9"/>
  <c r="A1844" i="9"/>
  <c r="A1845" i="9"/>
  <c r="A1846" i="9"/>
  <c r="A1850" i="9"/>
  <c r="A1851" i="9"/>
  <c r="A1852" i="9"/>
  <c r="A1853" i="9"/>
  <c r="A1854" i="9"/>
  <c r="A1847" i="9"/>
  <c r="A1848" i="9"/>
  <c r="A1855" i="9"/>
  <c r="A1856" i="9"/>
  <c r="A1849" i="9"/>
  <c r="A1857" i="9"/>
  <c r="A1858" i="9"/>
  <c r="A1859" i="9"/>
  <c r="A1860" i="9"/>
  <c r="A1861" i="9"/>
  <c r="A1862" i="9"/>
  <c r="A1863" i="9"/>
  <c r="A1864" i="9"/>
  <c r="A1865" i="9"/>
  <c r="A1866" i="9"/>
  <c r="A1867" i="9"/>
  <c r="A1868" i="9"/>
  <c r="A1869" i="9"/>
  <c r="A1870" i="9"/>
  <c r="A1871" i="9"/>
  <c r="A1872" i="9"/>
  <c r="A1873" i="9"/>
  <c r="A1874" i="9"/>
  <c r="A1875" i="9"/>
  <c r="A1876" i="9"/>
  <c r="A1878" i="9"/>
  <c r="A1879" i="9"/>
  <c r="A1877" i="9"/>
  <c r="A1880" i="9"/>
  <c r="A1881" i="9"/>
  <c r="A1882" i="9"/>
  <c r="A1883" i="9"/>
  <c r="A1884" i="9"/>
  <c r="A1885" i="9"/>
  <c r="A1886" i="9"/>
  <c r="A1887" i="9"/>
  <c r="A1888" i="9"/>
  <c r="A1889" i="9"/>
  <c r="A1890" i="9"/>
  <c r="A1891" i="9"/>
  <c r="A1892" i="9"/>
  <c r="A1893" i="9"/>
  <c r="A1894" i="9"/>
  <c r="A1895" i="9"/>
  <c r="A1896" i="9"/>
  <c r="A1899" i="9"/>
  <c r="A1897" i="9"/>
  <c r="A1900" i="9"/>
  <c r="A1901" i="9"/>
  <c r="A1902" i="9"/>
  <c r="A1903" i="9"/>
  <c r="A1898" i="9"/>
  <c r="A1904" i="9"/>
  <c r="A1905" i="9"/>
  <c r="A1906" i="9"/>
  <c r="A1908" i="9"/>
  <c r="A1909" i="9"/>
  <c r="A1910" i="9"/>
  <c r="A1911" i="9"/>
  <c r="A1912" i="9"/>
  <c r="A1913" i="9"/>
  <c r="A1914" i="9"/>
  <c r="A1915" i="9"/>
  <c r="A1916" i="9"/>
  <c r="A1907" i="9"/>
  <c r="A1917" i="9"/>
  <c r="A1918" i="9"/>
  <c r="A1919" i="9"/>
  <c r="A1920" i="9"/>
  <c r="A1921" i="9"/>
  <c r="A1922" i="9"/>
  <c r="A1923" i="9"/>
  <c r="A1924" i="9"/>
  <c r="A1925" i="9"/>
  <c r="A1926" i="9"/>
  <c r="A1927" i="9"/>
  <c r="A1928" i="9"/>
  <c r="A1929" i="9"/>
  <c r="A1930" i="9"/>
  <c r="A1931" i="9"/>
  <c r="A1932" i="9"/>
  <c r="A1933" i="9"/>
  <c r="A1934" i="9"/>
  <c r="A1935" i="9"/>
  <c r="A1936" i="9"/>
  <c r="A1937" i="9"/>
  <c r="A1938" i="9"/>
  <c r="A1939" i="9"/>
  <c r="A1940" i="9"/>
  <c r="A1941" i="9"/>
  <c r="A1942" i="9"/>
  <c r="A1943" i="9"/>
  <c r="A1944" i="9"/>
  <c r="A1945" i="9"/>
  <c r="A1946" i="9"/>
  <c r="A2119" i="9"/>
  <c r="A2124" i="9"/>
  <c r="A2127" i="9"/>
  <c r="A2129" i="9"/>
  <c r="A2135" i="9"/>
  <c r="A2139" i="9"/>
  <c r="A2141" i="9"/>
  <c r="A2147" i="9"/>
  <c r="A2151" i="9"/>
  <c r="A2156" i="9"/>
  <c r="A2159" i="9"/>
  <c r="A2163" i="9"/>
  <c r="A2167" i="9"/>
  <c r="A2238" i="9"/>
  <c r="A2239" i="9"/>
  <c r="A2240" i="9"/>
  <c r="A2241" i="9"/>
  <c r="A2242" i="9"/>
  <c r="A2243" i="9"/>
  <c r="A2244" i="9"/>
  <c r="A2245" i="9"/>
  <c r="A2237" i="9"/>
  <c r="A2246" i="9"/>
  <c r="A2247" i="9"/>
  <c r="A2248" i="9"/>
  <c r="A2249" i="9"/>
  <c r="A2250" i="9"/>
  <c r="A2255" i="9"/>
  <c r="A2256" i="9"/>
  <c r="A2257" i="9"/>
  <c r="A2258" i="9"/>
  <c r="A2259" i="9"/>
  <c r="A2260" i="9"/>
  <c r="A2251" i="9"/>
  <c r="A2252" i="9"/>
  <c r="A2261" i="9"/>
  <c r="A2262" i="9"/>
  <c r="A2263" i="9"/>
  <c r="A2253" i="9"/>
  <c r="A2264" i="9"/>
  <c r="A2254" i="9"/>
  <c r="A2266" i="9"/>
  <c r="A2267" i="9"/>
  <c r="A2268" i="9"/>
  <c r="A2269" i="9"/>
  <c r="A2270" i="9"/>
  <c r="A2271" i="9"/>
  <c r="A2272" i="9"/>
  <c r="A2273" i="9"/>
  <c r="A2274" i="9"/>
  <c r="A2275" i="9"/>
  <c r="A2276" i="9"/>
  <c r="A2277" i="9"/>
  <c r="A2278" i="9"/>
  <c r="A2265" i="9"/>
  <c r="A2281" i="9"/>
  <c r="A2282" i="9"/>
  <c r="A2283" i="9"/>
  <c r="A2284" i="9"/>
  <c r="A2285" i="9"/>
  <c r="A2286" i="9"/>
  <c r="A2287" i="9"/>
  <c r="A2288" i="9"/>
  <c r="A2289" i="9"/>
  <c r="A2290" i="9"/>
  <c r="A2291" i="9"/>
  <c r="A2279" i="9"/>
  <c r="A2292" i="9"/>
  <c r="A2280" i="9"/>
  <c r="A2293" i="9"/>
  <c r="A2294" i="9"/>
  <c r="A2295" i="9"/>
  <c r="A2296" i="9"/>
  <c r="A2297" i="9"/>
  <c r="A2298" i="9"/>
  <c r="A2299" i="9"/>
  <c r="A2300" i="9"/>
  <c r="A2301" i="9"/>
  <c r="A2302" i="9"/>
  <c r="A2303" i="9"/>
  <c r="A2304" i="9"/>
  <c r="A2305" i="9"/>
  <c r="A2306" i="9"/>
  <c r="A2307" i="9"/>
  <c r="A2308" i="9"/>
  <c r="A2309" i="9"/>
  <c r="A2310" i="9"/>
  <c r="A2311" i="9"/>
  <c r="A2312" i="9"/>
  <c r="A2313" i="9"/>
  <c r="A2314" i="9"/>
  <c r="A2315" i="9"/>
  <c r="A2316" i="9"/>
  <c r="A2317" i="9"/>
  <c r="A2318" i="9"/>
  <c r="A2319" i="9"/>
  <c r="A2320" i="9"/>
  <c r="A2321" i="9"/>
  <c r="A2322" i="9"/>
  <c r="A2323" i="9"/>
  <c r="A2324" i="9"/>
  <c r="A2325" i="9"/>
  <c r="A2326" i="9"/>
  <c r="A2327" i="9"/>
  <c r="A2328" i="9"/>
  <c r="A2329" i="9"/>
  <c r="A2330" i="9"/>
  <c r="A2331" i="9"/>
  <c r="A2332" i="9"/>
  <c r="A2333" i="9"/>
  <c r="A2334" i="9"/>
  <c r="A2335" i="9"/>
  <c r="A2336" i="9"/>
  <c r="A2337" i="9"/>
  <c r="A2338" i="9"/>
  <c r="A2339" i="9"/>
  <c r="A2340" i="9"/>
  <c r="A2341" i="9"/>
  <c r="A2342" i="9"/>
  <c r="A2343" i="9"/>
  <c r="A2344" i="9"/>
  <c r="A2345" i="9"/>
  <c r="A2346" i="9"/>
  <c r="A2347" i="9"/>
  <c r="A2348" i="9"/>
  <c r="A2349" i="9"/>
  <c r="A2350" i="9"/>
  <c r="A2351" i="9"/>
  <c r="A2352" i="9"/>
  <c r="A2353" i="9"/>
  <c r="A2354" i="9"/>
  <c r="A2355" i="9"/>
  <c r="A2356" i="9"/>
  <c r="A2357" i="9"/>
  <c r="A2358" i="9"/>
  <c r="A2359" i="9"/>
  <c r="A2360" i="9"/>
  <c r="A2361" i="9"/>
  <c r="A2362" i="9"/>
  <c r="A2363" i="9"/>
  <c r="A2364" i="9"/>
  <c r="A2365" i="9"/>
  <c r="A2366" i="9"/>
  <c r="A2367" i="9"/>
  <c r="A2368" i="9"/>
  <c r="A2369" i="9"/>
  <c r="A2370" i="9"/>
  <c r="A2371" i="9"/>
  <c r="A2372" i="9"/>
  <c r="A2373" i="9"/>
  <c r="A2374" i="9"/>
  <c r="A2375" i="9"/>
  <c r="A2376" i="9"/>
  <c r="A2377" i="9"/>
  <c r="A2378" i="9"/>
  <c r="A2379" i="9"/>
  <c r="A2380" i="9"/>
  <c r="A2381" i="9"/>
  <c r="A2382" i="9"/>
  <c r="A2383" i="9"/>
  <c r="A2384" i="9"/>
  <c r="A2385" i="9"/>
  <c r="A2386" i="9"/>
  <c r="A2387" i="9"/>
  <c r="A2388" i="9"/>
  <c r="A2389" i="9"/>
  <c r="A2390" i="9"/>
  <c r="A2391" i="9"/>
  <c r="A2392" i="9"/>
  <c r="A2393" i="9"/>
  <c r="A2394" i="9"/>
  <c r="A2395" i="9"/>
  <c r="A2396" i="9"/>
  <c r="A2397" i="9"/>
  <c r="A2398" i="9"/>
  <c r="A2399" i="9"/>
  <c r="A2400" i="9"/>
  <c r="A2401" i="9"/>
  <c r="A2402" i="9"/>
  <c r="A2403" i="9"/>
  <c r="A2404" i="9"/>
  <c r="A2405" i="9"/>
  <c r="A2406" i="9"/>
  <c r="A2407" i="9"/>
  <c r="A2408" i="9"/>
  <c r="A2409" i="9"/>
  <c r="A2410" i="9"/>
  <c r="A2411" i="9"/>
  <c r="A2412" i="9"/>
  <c r="A2413" i="9"/>
  <c r="A2414" i="9"/>
  <c r="A2415" i="9"/>
  <c r="A2416" i="9"/>
  <c r="A2417" i="9"/>
  <c r="A2418" i="9"/>
  <c r="A2657" i="9"/>
  <c r="A2658" i="9"/>
  <c r="A2659" i="9"/>
  <c r="A2660" i="9"/>
  <c r="A2661" i="9"/>
  <c r="A2662" i="9"/>
  <c r="A2663" i="9"/>
  <c r="A2664" i="9"/>
  <c r="A2665" i="9"/>
  <c r="A2666" i="9"/>
  <c r="A2667" i="9"/>
  <c r="A2668" i="9"/>
  <c r="A2669" i="9"/>
  <c r="A2670" i="9"/>
  <c r="A2671" i="9"/>
  <c r="A2672" i="9"/>
  <c r="A2673" i="9"/>
  <c r="A2674" i="9"/>
  <c r="A2675" i="9"/>
  <c r="A2676" i="9"/>
  <c r="A2677" i="9"/>
  <c r="A2678" i="9"/>
  <c r="A2679" i="9"/>
  <c r="A2680" i="9"/>
  <c r="A2681" i="9"/>
  <c r="A2682" i="9"/>
  <c r="A2683" i="9"/>
  <c r="A2684" i="9"/>
  <c r="A2685" i="9"/>
  <c r="A2686" i="9"/>
  <c r="A2687" i="9"/>
  <c r="A2688" i="9"/>
  <c r="A2689" i="9"/>
  <c r="A2690" i="9"/>
  <c r="A2691" i="9"/>
  <c r="A2692" i="9"/>
  <c r="A2693" i="9"/>
  <c r="A2694" i="9"/>
  <c r="A2695" i="9"/>
  <c r="A2696" i="9"/>
  <c r="A2697" i="9"/>
  <c r="A2698" i="9"/>
  <c r="A2699" i="9"/>
  <c r="A2700" i="9"/>
  <c r="A2701" i="9"/>
  <c r="A2702" i="9"/>
  <c r="A2703" i="9"/>
  <c r="A2704" i="9"/>
  <c r="A2705" i="9"/>
  <c r="A2706" i="9"/>
  <c r="A2707" i="9"/>
  <c r="A2708" i="9"/>
  <c r="A2709" i="9"/>
  <c r="A2710" i="9"/>
  <c r="A2711" i="9"/>
  <c r="A2712" i="9"/>
  <c r="A2713" i="9"/>
  <c r="A2714" i="9"/>
  <c r="A2715" i="9"/>
  <c r="A2716" i="9"/>
  <c r="A2717" i="9"/>
  <c r="A2718" i="9"/>
  <c r="A2719" i="9"/>
  <c r="A2720" i="9"/>
  <c r="A2721" i="9"/>
  <c r="A2722" i="9"/>
  <c r="A2723" i="9"/>
  <c r="A2724" i="9"/>
  <c r="A2725" i="9"/>
  <c r="A2726" i="9"/>
  <c r="A2727" i="9"/>
  <c r="A2728" i="9"/>
  <c r="A2729" i="9"/>
  <c r="A2730" i="9"/>
  <c r="A2731" i="9"/>
  <c r="A2732" i="9"/>
  <c r="A2733" i="9"/>
  <c r="A2734" i="9"/>
  <c r="A2735" i="9"/>
  <c r="A2736" i="9"/>
  <c r="A2737" i="9"/>
  <c r="A2738" i="9"/>
  <c r="A2739" i="9"/>
  <c r="A2740" i="9"/>
  <c r="A2741" i="9"/>
  <c r="A2742" i="9"/>
  <c r="A2743" i="9"/>
  <c r="A2744" i="9"/>
  <c r="A2745" i="9"/>
  <c r="A2746" i="9"/>
  <c r="A2747" i="9"/>
  <c r="A2748" i="9"/>
  <c r="A2749" i="9"/>
  <c r="A2750" i="9"/>
  <c r="A2751" i="9"/>
  <c r="A2752" i="9"/>
  <c r="A2753" i="9"/>
  <c r="A2754" i="9"/>
  <c r="A2755" i="9"/>
  <c r="A2756" i="9"/>
  <c r="A2757" i="9"/>
  <c r="A2758" i="9"/>
  <c r="A2759" i="9"/>
  <c r="A2760" i="9"/>
  <c r="A2761" i="9"/>
  <c r="A2762" i="9"/>
  <c r="A2763" i="9"/>
  <c r="A2764" i="9"/>
  <c r="A2765" i="9"/>
  <c r="A2766" i="9"/>
  <c r="A2767" i="9"/>
  <c r="A2768" i="9"/>
  <c r="A2769" i="9"/>
  <c r="A2770" i="9"/>
  <c r="A2771" i="9"/>
  <c r="A2772" i="9"/>
  <c r="A2773" i="9"/>
  <c r="A2774" i="9"/>
  <c r="A2775" i="9"/>
  <c r="A2776" i="9"/>
  <c r="A2785" i="9"/>
  <c r="A2786" i="9"/>
  <c r="A2782" i="9"/>
  <c r="A2787" i="9"/>
  <c r="A2783" i="9"/>
  <c r="A2788" i="9"/>
  <c r="A2780" i="9"/>
  <c r="A2777" i="9"/>
  <c r="A2781" i="9"/>
  <c r="A2789" i="9"/>
  <c r="A2790" i="9"/>
  <c r="A2791" i="9"/>
  <c r="A2792" i="9"/>
  <c r="A2793" i="9"/>
  <c r="A2794" i="9"/>
  <c r="A2795" i="9"/>
  <c r="A2796" i="9"/>
  <c r="A2797" i="9"/>
  <c r="A2778" i="9"/>
  <c r="A2779" i="9"/>
  <c r="A2798" i="9"/>
  <c r="A2799" i="9"/>
  <c r="A2800" i="9"/>
  <c r="A2801" i="9"/>
  <c r="A2802" i="9"/>
  <c r="A2784" i="9"/>
  <c r="A2803" i="9"/>
  <c r="A2804" i="9"/>
  <c r="A2805" i="9"/>
  <c r="A2806" i="9"/>
  <c r="A2807" i="9"/>
  <c r="A2808" i="9"/>
  <c r="A2809" i="9"/>
  <c r="A2810" i="9"/>
  <c r="A2811" i="9"/>
  <c r="A2812" i="9"/>
  <c r="A2813" i="9"/>
  <c r="A2814" i="9"/>
  <c r="A2815" i="9"/>
  <c r="A2816" i="9"/>
  <c r="A2817" i="9"/>
  <c r="A2818" i="9"/>
  <c r="A2819" i="9"/>
  <c r="A2820" i="9"/>
  <c r="A2821" i="9"/>
  <c r="A2822" i="9"/>
  <c r="A2823" i="9"/>
  <c r="A2824" i="9"/>
  <c r="A2825" i="9"/>
  <c r="A2826" i="9"/>
  <c r="A2827" i="9"/>
  <c r="A2828" i="9"/>
  <c r="A2829" i="9"/>
  <c r="A2830" i="9"/>
  <c r="A2831" i="9"/>
  <c r="A2832" i="9"/>
  <c r="A2833" i="9"/>
  <c r="A2834" i="9"/>
  <c r="A2835" i="9"/>
  <c r="A2836" i="9"/>
  <c r="A2837" i="9"/>
  <c r="A2838" i="9"/>
  <c r="A2839" i="9"/>
  <c r="A2840" i="9"/>
  <c r="A2841" i="9"/>
  <c r="A2842" i="9"/>
  <c r="A2843" i="9"/>
  <c r="A2844" i="9"/>
  <c r="A2845" i="9"/>
  <c r="A2846" i="9"/>
  <c r="A2847" i="9"/>
  <c r="A2848" i="9"/>
  <c r="A2849" i="9"/>
  <c r="A2850" i="9"/>
  <c r="A2851" i="9"/>
  <c r="A2852" i="9"/>
  <c r="A2853" i="9"/>
  <c r="A2854" i="9"/>
  <c r="A2855" i="9"/>
  <c r="A2856" i="9"/>
  <c r="A2857" i="9"/>
  <c r="A2858" i="9"/>
  <c r="A2859" i="9"/>
  <c r="A2860" i="9"/>
  <c r="A2861" i="9"/>
  <c r="A2862" i="9"/>
  <c r="A2863" i="9"/>
  <c r="A2864" i="9"/>
  <c r="A2865" i="9"/>
  <c r="A2866" i="9"/>
  <c r="A2867" i="9"/>
  <c r="A2868" i="9"/>
  <c r="A2869" i="9"/>
  <c r="A2870" i="9"/>
  <c r="A2871" i="9"/>
  <c r="A2872" i="9"/>
  <c r="A2873" i="9"/>
  <c r="A2874" i="9"/>
  <c r="A2875" i="9"/>
  <c r="A2876" i="9"/>
  <c r="A2877" i="9"/>
  <c r="A2878" i="9"/>
  <c r="A2879" i="9"/>
  <c r="A2880" i="9"/>
  <c r="A2881" i="9"/>
  <c r="A2882" i="9"/>
  <c r="A2883" i="9"/>
  <c r="A2884" i="9"/>
  <c r="A2885" i="9"/>
  <c r="A2886" i="9"/>
  <c r="A2887" i="9"/>
  <c r="A2888" i="9"/>
  <c r="A2889" i="9"/>
  <c r="A2890" i="9"/>
  <c r="A2891" i="9"/>
  <c r="A2892" i="9"/>
  <c r="A2893" i="9"/>
  <c r="A2894" i="9"/>
  <c r="A2895" i="9"/>
  <c r="A2896" i="9"/>
  <c r="A2897" i="9"/>
  <c r="A2898" i="9"/>
  <c r="A2899" i="9"/>
  <c r="A2900" i="9"/>
  <c r="A2901" i="9"/>
  <c r="A2902" i="9"/>
  <c r="A2903" i="9"/>
  <c r="A2904" i="9"/>
  <c r="A2905" i="9"/>
  <c r="A2906" i="9"/>
  <c r="A2907" i="9"/>
  <c r="A2908" i="9"/>
  <c r="A2909" i="9"/>
  <c r="A2910" i="9"/>
  <c r="A2911" i="9"/>
  <c r="A2912" i="9"/>
  <c r="A2913" i="9"/>
  <c r="A2914" i="9"/>
  <c r="A2915" i="9"/>
  <c r="A2916" i="9"/>
  <c r="A2917" i="9"/>
  <c r="A2918" i="9"/>
  <c r="A2919" i="9"/>
  <c r="A2920" i="9"/>
  <c r="A2921" i="9"/>
  <c r="A2922" i="9"/>
  <c r="A2923" i="9"/>
  <c r="A2924" i="9"/>
  <c r="A2925" i="9"/>
  <c r="A2926" i="9"/>
  <c r="A2927" i="9"/>
  <c r="A2928" i="9"/>
  <c r="A2929" i="9"/>
  <c r="A2930" i="9"/>
  <c r="A2931" i="9"/>
  <c r="A2932" i="9"/>
  <c r="A2933" i="9"/>
  <c r="A2934" i="9"/>
  <c r="A2935" i="9"/>
  <c r="A2936" i="9"/>
  <c r="A2937" i="9"/>
  <c r="A2938" i="9"/>
  <c r="A2939" i="9"/>
  <c r="A2940" i="9"/>
  <c r="A2941" i="9"/>
  <c r="A2942" i="9"/>
  <c r="A2943" i="9"/>
  <c r="A2944" i="9"/>
  <c r="A2945" i="9"/>
  <c r="A2946" i="9"/>
  <c r="A2947" i="9"/>
  <c r="A2948" i="9"/>
  <c r="A2949" i="9"/>
  <c r="A2950" i="9"/>
  <c r="A2951" i="9"/>
  <c r="A2952" i="9"/>
  <c r="A2953" i="9"/>
  <c r="A2954" i="9"/>
  <c r="A2955" i="9"/>
  <c r="A2956" i="9"/>
  <c r="A2957" i="9"/>
  <c r="A2958" i="9"/>
  <c r="A2959" i="9"/>
  <c r="A2960" i="9"/>
  <c r="A2961" i="9"/>
  <c r="A2962" i="9"/>
  <c r="A2963" i="9"/>
  <c r="A2964" i="9"/>
  <c r="A2965" i="9"/>
  <c r="A2966" i="9"/>
  <c r="A2967" i="9"/>
  <c r="A2968" i="9"/>
  <c r="A2969" i="9"/>
  <c r="A2970" i="9"/>
  <c r="A2971" i="9"/>
  <c r="A2972" i="9"/>
  <c r="A2973" i="9"/>
  <c r="A2974" i="9"/>
  <c r="A2975" i="9"/>
  <c r="A2976" i="9"/>
  <c r="A2977" i="9"/>
  <c r="A2978" i="9"/>
  <c r="A2979" i="9"/>
  <c r="A2980" i="9"/>
  <c r="A2981" i="9"/>
  <c r="A2982" i="9"/>
  <c r="A2983" i="9"/>
  <c r="A2984" i="9"/>
  <c r="A2985" i="9"/>
  <c r="A2986" i="9"/>
  <c r="A2987" i="9"/>
  <c r="A2988" i="9"/>
  <c r="A2989" i="9"/>
  <c r="A2990" i="9"/>
  <c r="A2991" i="9"/>
  <c r="A2992" i="9"/>
  <c r="A2993" i="9"/>
  <c r="A2994" i="9"/>
  <c r="A2995" i="9"/>
  <c r="A2996" i="9"/>
  <c r="A2997" i="9"/>
  <c r="A2998" i="9"/>
  <c r="A2999" i="9"/>
  <c r="A3000" i="9"/>
  <c r="A3001" i="9"/>
  <c r="A3002" i="9"/>
  <c r="A3003" i="9"/>
  <c r="A3004" i="9"/>
  <c r="A3005" i="9"/>
  <c r="A3006" i="9"/>
  <c r="A3007" i="9"/>
  <c r="A3008" i="9"/>
  <c r="A3009" i="9"/>
  <c r="A3010" i="9"/>
  <c r="A3011" i="9"/>
  <c r="A3012" i="9"/>
  <c r="A3013" i="9"/>
  <c r="A3014" i="9"/>
  <c r="A3015" i="9"/>
  <c r="A3016" i="9"/>
  <c r="A3017" i="9"/>
  <c r="A3018" i="9"/>
  <c r="A3019" i="9"/>
  <c r="A3020" i="9"/>
  <c r="A3021" i="9"/>
  <c r="A3022" i="9"/>
  <c r="A3023" i="9"/>
  <c r="A3024" i="9"/>
  <c r="A3025" i="9"/>
  <c r="A3026" i="9"/>
  <c r="A3027" i="9"/>
  <c r="A3028" i="9"/>
  <c r="A3029" i="9"/>
  <c r="A3030" i="9"/>
  <c r="A3031" i="9"/>
  <c r="A3032" i="9"/>
  <c r="A3033" i="9"/>
  <c r="A3034" i="9"/>
  <c r="A3035" i="9"/>
  <c r="A3036" i="9"/>
  <c r="A3037" i="9"/>
  <c r="A3038" i="9"/>
  <c r="A3039" i="9"/>
  <c r="A3040" i="9"/>
  <c r="A3041" i="9"/>
  <c r="A3042" i="9"/>
  <c r="A3043" i="9"/>
  <c r="A3044" i="9"/>
  <c r="A3045" i="9"/>
  <c r="A3046" i="9"/>
  <c r="A3557" i="9"/>
  <c r="A3558" i="9"/>
  <c r="A3559" i="9"/>
  <c r="A3560" i="9"/>
  <c r="A3561" i="9"/>
  <c r="A3562" i="9"/>
  <c r="A3563" i="9"/>
  <c r="A3564" i="9"/>
  <c r="A3565" i="9"/>
  <c r="A3566" i="9"/>
  <c r="A3567" i="9"/>
  <c r="A3568" i="9"/>
  <c r="A3569" i="9"/>
  <c r="A3570" i="9"/>
  <c r="A3571" i="9"/>
  <c r="A3573" i="9"/>
  <c r="A3574" i="9"/>
  <c r="A3575" i="9"/>
  <c r="A3576" i="9"/>
  <c r="A3577" i="9"/>
  <c r="A3578" i="9"/>
  <c r="A3579" i="9"/>
  <c r="A3580" i="9"/>
  <c r="A3581" i="9"/>
  <c r="A3582" i="9"/>
  <c r="A3583" i="9"/>
  <c r="A3584" i="9"/>
  <c r="A3585" i="9"/>
  <c r="A3586" i="9"/>
  <c r="A3587" i="9"/>
  <c r="A3588" i="9"/>
  <c r="A3589" i="9"/>
  <c r="A3590" i="9"/>
  <c r="A3591" i="9"/>
  <c r="A3592" i="9"/>
  <c r="A3593" i="9"/>
  <c r="A3594" i="9"/>
  <c r="A3595" i="9"/>
  <c r="A3596" i="9"/>
  <c r="A3597" i="9"/>
  <c r="A3598" i="9"/>
  <c r="A3599" i="9"/>
  <c r="A3600" i="9"/>
  <c r="A3601" i="9"/>
  <c r="A3602" i="9"/>
  <c r="A3603" i="9"/>
  <c r="A3604" i="9"/>
  <c r="A3605" i="9"/>
  <c r="A3606" i="9"/>
  <c r="A3607" i="9"/>
  <c r="A3608" i="9"/>
  <c r="A3609" i="9"/>
  <c r="A3610" i="9"/>
  <c r="A3611" i="9"/>
  <c r="A3612" i="9"/>
  <c r="A3613" i="9"/>
  <c r="A3614" i="9"/>
  <c r="A3615" i="9"/>
  <c r="A3616" i="9"/>
  <c r="A3617" i="9"/>
  <c r="A3618" i="9"/>
  <c r="A3619" i="9"/>
  <c r="A3620" i="9"/>
  <c r="A3621" i="9"/>
  <c r="A3622" i="9"/>
  <c r="A3623" i="9"/>
  <c r="A3624" i="9"/>
  <c r="A3625" i="9"/>
  <c r="A3626" i="9"/>
  <c r="A3627" i="9"/>
  <c r="A3628" i="9"/>
  <c r="A3629" i="9"/>
  <c r="A3630" i="9"/>
  <c r="A3631" i="9"/>
  <c r="A3632" i="9"/>
  <c r="A3633" i="9"/>
  <c r="A3634" i="9"/>
  <c r="A3635" i="9"/>
  <c r="A3636" i="9"/>
  <c r="A3637" i="9"/>
  <c r="A3638" i="9"/>
  <c r="A3639" i="9"/>
  <c r="A3640" i="9"/>
  <c r="A3641" i="9"/>
  <c r="A3642" i="9"/>
  <c r="A3643" i="9"/>
  <c r="A3644" i="9"/>
  <c r="A3645" i="9"/>
  <c r="A3646" i="9"/>
  <c r="A3647" i="9"/>
  <c r="A3648" i="9"/>
  <c r="A3650" i="9"/>
  <c r="A3651" i="9"/>
  <c r="A3652" i="9"/>
  <c r="A3653" i="9"/>
  <c r="A3654" i="9"/>
  <c r="A3655" i="9"/>
  <c r="A3656" i="9"/>
  <c r="A3657" i="9"/>
  <c r="A3658" i="9"/>
  <c r="A3659" i="9"/>
  <c r="A3660" i="9"/>
  <c r="A3661" i="9"/>
  <c r="A3662" i="9"/>
  <c r="A3663" i="9"/>
  <c r="A3664" i="9"/>
  <c r="A3665" i="9"/>
  <c r="A3666" i="9"/>
  <c r="A3667" i="9"/>
  <c r="A3668" i="9"/>
  <c r="A3669" i="9"/>
  <c r="A3670" i="9"/>
  <c r="A3671" i="9"/>
  <c r="A3672" i="9"/>
  <c r="A3673" i="9"/>
  <c r="A3674" i="9"/>
  <c r="A3675" i="9"/>
  <c r="A3676" i="9"/>
  <c r="A3677" i="9"/>
  <c r="A3678" i="9"/>
  <c r="A3679" i="9"/>
  <c r="A3680" i="9"/>
  <c r="A3681" i="9"/>
  <c r="A3682" i="9"/>
  <c r="A3683" i="9"/>
  <c r="A3684" i="9"/>
  <c r="A3685" i="9"/>
  <c r="A3686" i="9"/>
  <c r="A3687" i="9"/>
  <c r="A3688" i="9"/>
  <c r="A3689" i="9"/>
  <c r="A3690" i="9"/>
  <c r="A3691" i="9"/>
  <c r="A3692" i="9"/>
  <c r="A3693" i="9"/>
  <c r="A3694" i="9"/>
  <c r="A3695" i="9"/>
  <c r="A3696" i="9"/>
  <c r="A3697" i="9"/>
  <c r="A3698" i="9"/>
  <c r="A3699" i="9"/>
  <c r="A3700" i="9"/>
  <c r="A3701" i="9"/>
  <c r="A3702" i="9"/>
  <c r="A3703" i="9"/>
  <c r="A3704" i="9"/>
  <c r="A3705" i="9"/>
  <c r="A3706" i="9"/>
  <c r="A3707" i="9"/>
  <c r="A3708" i="9"/>
  <c r="A3709" i="9"/>
  <c r="A3710" i="9"/>
  <c r="A3711" i="9"/>
  <c r="A3712" i="9"/>
  <c r="A3713" i="9"/>
  <c r="A3714" i="9"/>
  <c r="A3715" i="9"/>
  <c r="A3716" i="9"/>
  <c r="A3717" i="9"/>
  <c r="A3718" i="9"/>
  <c r="A3719" i="9"/>
  <c r="A3720" i="9"/>
  <c r="A3721" i="9"/>
  <c r="A3722" i="9"/>
  <c r="A3723" i="9"/>
  <c r="A3724" i="9"/>
  <c r="A3725" i="9"/>
  <c r="A3727" i="9"/>
  <c r="A3728" i="9"/>
  <c r="A3729" i="9"/>
  <c r="A3730" i="9"/>
  <c r="A3731" i="9"/>
  <c r="A3732" i="9"/>
  <c r="A3733" i="9"/>
  <c r="A3734" i="9"/>
  <c r="A3735" i="9"/>
  <c r="A3736" i="9"/>
  <c r="A3737" i="9"/>
  <c r="A3738" i="9"/>
  <c r="A3739" i="9"/>
  <c r="A3740" i="9"/>
  <c r="A3741" i="9"/>
  <c r="A3742" i="9"/>
  <c r="A3743" i="9"/>
  <c r="A3744" i="9"/>
  <c r="A3745" i="9"/>
  <c r="A3746" i="9"/>
  <c r="A3747" i="9"/>
  <c r="A3748" i="9"/>
  <c r="A3749" i="9"/>
  <c r="A3750" i="9"/>
  <c r="A3751" i="9"/>
  <c r="A3752" i="9"/>
  <c r="A3753" i="9"/>
  <c r="A3754" i="9"/>
  <c r="A3755" i="9"/>
  <c r="A3756" i="9"/>
  <c r="A3757" i="9"/>
  <c r="A3758" i="9"/>
  <c r="A3759" i="9"/>
  <c r="A3760" i="9"/>
  <c r="A3761" i="9"/>
  <c r="A3762" i="9"/>
  <c r="A3763" i="9"/>
  <c r="A3764" i="9"/>
  <c r="A3765" i="9"/>
  <c r="A3766" i="9"/>
  <c r="A3767" i="9"/>
  <c r="A3768" i="9"/>
  <c r="A3769" i="9"/>
  <c r="A3770" i="9"/>
  <c r="A3771" i="9"/>
  <c r="A3772" i="9"/>
  <c r="A3773" i="9"/>
  <c r="A3774" i="9"/>
  <c r="A3775" i="9"/>
  <c r="A3776" i="9"/>
  <c r="A3777" i="9"/>
  <c r="A3778" i="9"/>
  <c r="A3779" i="9"/>
  <c r="A3780" i="9"/>
  <c r="A3781" i="9"/>
  <c r="A3782" i="9"/>
  <c r="A3783" i="9"/>
  <c r="A3784" i="9"/>
  <c r="A3785" i="9"/>
  <c r="A3786" i="9"/>
  <c r="A3787" i="9"/>
  <c r="A3788" i="9"/>
  <c r="A3789" i="9"/>
  <c r="A3790" i="9"/>
  <c r="A3791" i="9"/>
  <c r="A3792" i="9"/>
  <c r="A3793" i="9"/>
  <c r="A3794" i="9"/>
  <c r="A3795" i="9"/>
  <c r="A3796" i="9"/>
  <c r="A3797" i="9"/>
  <c r="A3798" i="9"/>
  <c r="A3799" i="9"/>
  <c r="A3800" i="9"/>
  <c r="A3801" i="9"/>
  <c r="A3802" i="9"/>
  <c r="A3804" i="9"/>
  <c r="A3805" i="9"/>
  <c r="A3806" i="9"/>
  <c r="A3807" i="9"/>
  <c r="A3808" i="9"/>
  <c r="A3809" i="9"/>
  <c r="A3810" i="9"/>
  <c r="A3811" i="9"/>
  <c r="A3812" i="9"/>
  <c r="A3813" i="9"/>
  <c r="A3814" i="9"/>
  <c r="A3815" i="9"/>
  <c r="A3816" i="9"/>
  <c r="A3817" i="9"/>
  <c r="A3818" i="9"/>
  <c r="A3819" i="9"/>
  <c r="A3820" i="9"/>
  <c r="A3821" i="9"/>
  <c r="A3822" i="9"/>
  <c r="A3823" i="9"/>
  <c r="A3824" i="9"/>
  <c r="A3825" i="9"/>
  <c r="A3826" i="9"/>
  <c r="A3827" i="9"/>
  <c r="A3828" i="9"/>
  <c r="A3829" i="9"/>
  <c r="A3830" i="9"/>
  <c r="A3831" i="9"/>
  <c r="A3832" i="9"/>
  <c r="A3833" i="9"/>
  <c r="A3834" i="9"/>
  <c r="A3835" i="9"/>
  <c r="A3836" i="9"/>
  <c r="A3837" i="9"/>
  <c r="A3838" i="9"/>
  <c r="A3839" i="9"/>
  <c r="A3840" i="9"/>
  <c r="A3841" i="9"/>
  <c r="A3842" i="9"/>
  <c r="A3843" i="9"/>
  <c r="A3844" i="9"/>
  <c r="A3845" i="9"/>
  <c r="A3846" i="9"/>
  <c r="A3847" i="9"/>
  <c r="A3848" i="9"/>
  <c r="A3849" i="9"/>
  <c r="A3850" i="9"/>
  <c r="A3851" i="9"/>
  <c r="A3852" i="9"/>
  <c r="A3853" i="9"/>
  <c r="A3854" i="9"/>
  <c r="A3855" i="9"/>
  <c r="A3856" i="9"/>
  <c r="A3857" i="9"/>
  <c r="A3858" i="9"/>
  <c r="A3859" i="9"/>
  <c r="A3860" i="9"/>
  <c r="A3861" i="9"/>
  <c r="A3862" i="9"/>
  <c r="A3863" i="9"/>
  <c r="A3864" i="9"/>
  <c r="A3865" i="9"/>
  <c r="A3866" i="9"/>
  <c r="A3867" i="9"/>
  <c r="A3868" i="9"/>
  <c r="A3869" i="9"/>
  <c r="A3870" i="9"/>
  <c r="A3871" i="9"/>
  <c r="A3872" i="9"/>
  <c r="A3873" i="9"/>
  <c r="A3874" i="9"/>
  <c r="A3875" i="9"/>
  <c r="A3876" i="9"/>
  <c r="A3877" i="9"/>
  <c r="A3878" i="9"/>
  <c r="A3879" i="9"/>
  <c r="A3881" i="9"/>
  <c r="A3882" i="9"/>
  <c r="A3883" i="9"/>
  <c r="A3884" i="9"/>
  <c r="A3885" i="9"/>
  <c r="A3886" i="9"/>
  <c r="A3887" i="9"/>
  <c r="A3888" i="9"/>
  <c r="A3889" i="9"/>
  <c r="A3890" i="9"/>
  <c r="A3891" i="9"/>
  <c r="A3892" i="9"/>
  <c r="A3893" i="9"/>
  <c r="A3894" i="9"/>
  <c r="A3895" i="9"/>
  <c r="A3896" i="9"/>
  <c r="A3897" i="9"/>
  <c r="A3898" i="9"/>
  <c r="A3899" i="9"/>
  <c r="A3900" i="9"/>
  <c r="A3901" i="9"/>
  <c r="A3902" i="9"/>
  <c r="A3903" i="9"/>
  <c r="A3904" i="9"/>
  <c r="A3905" i="9"/>
  <c r="A3906" i="9"/>
  <c r="A3907" i="9"/>
  <c r="A3908" i="9"/>
  <c r="A3909" i="9"/>
  <c r="A3910" i="9"/>
  <c r="A3911" i="9"/>
  <c r="A3912" i="9"/>
  <c r="A3913" i="9"/>
  <c r="A3914" i="9"/>
  <c r="A3915" i="9"/>
  <c r="A3916" i="9"/>
  <c r="A3917" i="9"/>
  <c r="A3918" i="9"/>
  <c r="A3919" i="9"/>
  <c r="A3920" i="9"/>
  <c r="A3921" i="9"/>
  <c r="A3922" i="9"/>
  <c r="A3923" i="9"/>
  <c r="A3924" i="9"/>
  <c r="A3925" i="9"/>
  <c r="A3926" i="9"/>
  <c r="A3927" i="9"/>
  <c r="A3928" i="9"/>
  <c r="A3929" i="9"/>
  <c r="A3930" i="9"/>
  <c r="A3931" i="9"/>
  <c r="A3932" i="9"/>
  <c r="A3933" i="9"/>
  <c r="A3934" i="9"/>
  <c r="A3935" i="9"/>
  <c r="A3936" i="9"/>
  <c r="A3937" i="9"/>
  <c r="A3938" i="9"/>
  <c r="A3939" i="9"/>
  <c r="A3940" i="9"/>
  <c r="A3941" i="9"/>
  <c r="A3942" i="9"/>
  <c r="A3943" i="9"/>
  <c r="A3944" i="9"/>
  <c r="A3945" i="9"/>
  <c r="A3946" i="9"/>
  <c r="A3947" i="9"/>
  <c r="A3948" i="9"/>
  <c r="A3949" i="9"/>
  <c r="A3950" i="9"/>
  <c r="A3951" i="9"/>
  <c r="A3952" i="9"/>
  <c r="A3953" i="9"/>
  <c r="A3954" i="9"/>
  <c r="A3955" i="9"/>
  <c r="A3956" i="9"/>
  <c r="A3958" i="9"/>
  <c r="A3959" i="9"/>
  <c r="A3960" i="9"/>
  <c r="A3961" i="9"/>
  <c r="A3962" i="9"/>
  <c r="A3963" i="9"/>
  <c r="A3964" i="9"/>
  <c r="A3965" i="9"/>
  <c r="A3966" i="9"/>
  <c r="A3967" i="9"/>
  <c r="A3968" i="9"/>
  <c r="A3969" i="9"/>
  <c r="A3970" i="9"/>
  <c r="A3971" i="9"/>
  <c r="A3972" i="9"/>
  <c r="A3973" i="9"/>
  <c r="A3974" i="9"/>
  <c r="A3975" i="9"/>
  <c r="A3976" i="9"/>
  <c r="A3977" i="9"/>
  <c r="A3978" i="9"/>
  <c r="A3979" i="9"/>
  <c r="A3980" i="9"/>
  <c r="A3981" i="9"/>
  <c r="A3982" i="9"/>
  <c r="A3983" i="9"/>
  <c r="A3984" i="9"/>
  <c r="A3985" i="9"/>
  <c r="A3986" i="9"/>
  <c r="A3987" i="9"/>
  <c r="A3988" i="9"/>
  <c r="A3989" i="9"/>
  <c r="A3990" i="9"/>
  <c r="A3991" i="9"/>
  <c r="A3992" i="9"/>
  <c r="A3993" i="9"/>
  <c r="A3994" i="9"/>
  <c r="A3995" i="9"/>
  <c r="A3996" i="9"/>
  <c r="A3997" i="9"/>
  <c r="A3998" i="9"/>
  <c r="A3999" i="9"/>
  <c r="A4000" i="9"/>
  <c r="A4001" i="9"/>
  <c r="A4002" i="9"/>
  <c r="A4003" i="9"/>
  <c r="A4004" i="9"/>
  <c r="A4005" i="9"/>
  <c r="A4006" i="9"/>
  <c r="A4007" i="9"/>
  <c r="A4008" i="9"/>
  <c r="A4009" i="9"/>
  <c r="A4010" i="9"/>
  <c r="A4011" i="9"/>
  <c r="A4012" i="9"/>
  <c r="A4013" i="9"/>
  <c r="A4014" i="9"/>
  <c r="A4015" i="9"/>
  <c r="A4016" i="9"/>
  <c r="A4017" i="9"/>
  <c r="A4018" i="9"/>
  <c r="A4019" i="9"/>
  <c r="A4020" i="9"/>
  <c r="A4021" i="9"/>
  <c r="A4022" i="9"/>
  <c r="A4023" i="9"/>
  <c r="A4024" i="9"/>
  <c r="A4025" i="9"/>
  <c r="A299" i="9"/>
  <c r="A4026" i="9"/>
  <c r="A4027" i="9"/>
  <c r="A4028" i="9"/>
  <c r="A4029" i="9"/>
  <c r="A4030" i="9"/>
  <c r="A4031" i="9"/>
  <c r="A4032" i="9"/>
  <c r="A4033" i="9"/>
  <c r="A4035" i="9"/>
  <c r="A4036" i="9"/>
  <c r="A4037" i="9"/>
  <c r="A4038" i="9"/>
  <c r="A4039" i="9"/>
  <c r="A4040" i="9"/>
  <c r="A4041" i="9"/>
  <c r="A4042" i="9"/>
  <c r="A4043" i="9"/>
  <c r="A4044" i="9"/>
  <c r="A4045" i="9"/>
  <c r="A4046" i="9"/>
  <c r="A4047" i="9"/>
  <c r="A4048" i="9"/>
  <c r="A4049" i="9"/>
  <c r="A4050" i="9"/>
  <c r="A4051" i="9"/>
  <c r="A4052" i="9"/>
  <c r="A4053" i="9"/>
  <c r="A4054" i="9"/>
  <c r="A4055" i="9"/>
  <c r="A4056" i="9"/>
  <c r="A4057" i="9"/>
  <c r="A4058" i="9"/>
  <c r="A4059" i="9"/>
  <c r="A4060" i="9"/>
  <c r="A4061" i="9"/>
  <c r="A4062" i="9"/>
  <c r="A4063" i="9"/>
  <c r="A4064" i="9"/>
  <c r="A4065" i="9"/>
  <c r="A4066" i="9"/>
  <c r="A4067" i="9"/>
  <c r="A4068" i="9"/>
  <c r="A4069" i="9"/>
  <c r="A4070" i="9"/>
  <c r="A4071" i="9"/>
  <c r="A4072" i="9"/>
  <c r="A4073" i="9"/>
  <c r="A4074" i="9"/>
  <c r="A4075" i="9"/>
  <c r="A4076" i="9"/>
  <c r="A4077" i="9"/>
  <c r="A4078" i="9"/>
  <c r="A4079" i="9"/>
  <c r="A4080" i="9"/>
  <c r="A4081" i="9"/>
  <c r="A4082" i="9"/>
  <c r="A4083" i="9"/>
  <c r="A4084" i="9"/>
  <c r="A4085" i="9"/>
  <c r="A4086" i="9"/>
  <c r="A4087" i="9"/>
  <c r="A4088" i="9"/>
  <c r="A4089" i="9"/>
  <c r="A4090" i="9"/>
  <c r="A4091" i="9"/>
  <c r="A4092" i="9"/>
  <c r="A4093" i="9"/>
  <c r="A4094" i="9"/>
  <c r="A4095" i="9"/>
  <c r="A4096" i="9"/>
  <c r="A4097" i="9"/>
  <c r="A4098" i="9"/>
  <c r="A4099" i="9"/>
  <c r="A4100" i="9"/>
  <c r="A303" i="9"/>
  <c r="A4101" i="9"/>
  <c r="A4102" i="9"/>
  <c r="A4103" i="9"/>
  <c r="A4104" i="9"/>
  <c r="A4105" i="9"/>
  <c r="A4106" i="9"/>
  <c r="A4107" i="9"/>
  <c r="A4108" i="9"/>
  <c r="A4110" i="9"/>
  <c r="A4111" i="9"/>
  <c r="A4112" i="9"/>
  <c r="A4113" i="9"/>
  <c r="A4114" i="9"/>
  <c r="A4115" i="9"/>
  <c r="A4116" i="9"/>
  <c r="A4117" i="9"/>
  <c r="A4118" i="9"/>
  <c r="A4119" i="9"/>
  <c r="A4120" i="9"/>
  <c r="A4121" i="9"/>
  <c r="A4122" i="9"/>
  <c r="A4123" i="9"/>
  <c r="A4124" i="9"/>
  <c r="A4125" i="9"/>
  <c r="A4126" i="9"/>
  <c r="A4127" i="9"/>
  <c r="A4128" i="9"/>
  <c r="A4129" i="9"/>
  <c r="A4130" i="9"/>
  <c r="A4131" i="9"/>
  <c r="A4132" i="9"/>
  <c r="A4133" i="9"/>
  <c r="A4134" i="9"/>
  <c r="A4135" i="9"/>
  <c r="A4136" i="9"/>
  <c r="A4137" i="9"/>
  <c r="A4138" i="9"/>
  <c r="A4139" i="9"/>
  <c r="A4140" i="9"/>
  <c r="A4141" i="9"/>
  <c r="A4142" i="9"/>
  <c r="A4143" i="9"/>
  <c r="A4144" i="9"/>
  <c r="A4145" i="9"/>
  <c r="A4146" i="9"/>
  <c r="A4147" i="9"/>
  <c r="A4148" i="9"/>
  <c r="A4149" i="9"/>
  <c r="A4150" i="9"/>
  <c r="A4151" i="9"/>
  <c r="A4152" i="9"/>
  <c r="A4153" i="9"/>
  <c r="A4154" i="9"/>
  <c r="A4155" i="9"/>
  <c r="A4156" i="9"/>
  <c r="A4157" i="9"/>
  <c r="A4158" i="9"/>
  <c r="A4159" i="9"/>
  <c r="A4160" i="9"/>
  <c r="A4161" i="9"/>
  <c r="A4162" i="9"/>
  <c r="A4163" i="9"/>
  <c r="A4164" i="9"/>
  <c r="A4165" i="9"/>
  <c r="A4166" i="9"/>
  <c r="A4167" i="9"/>
  <c r="A4168" i="9"/>
  <c r="A4169" i="9"/>
  <c r="A4170" i="9"/>
  <c r="A4171" i="9"/>
  <c r="A4172" i="9"/>
  <c r="A4173" i="9"/>
  <c r="A4174" i="9"/>
  <c r="A4175" i="9"/>
  <c r="A307" i="9"/>
  <c r="A4176" i="9"/>
  <c r="A4177" i="9"/>
  <c r="A4178" i="9"/>
  <c r="A4179" i="9"/>
  <c r="A4180" i="9"/>
  <c r="A4181" i="9"/>
  <c r="A4182" i="9"/>
  <c r="A4183" i="9"/>
  <c r="A4185" i="9"/>
  <c r="A4186" i="9"/>
  <c r="A4187" i="9"/>
  <c r="A4188" i="9"/>
  <c r="A4189" i="9"/>
  <c r="A4190" i="9"/>
  <c r="A4191" i="9"/>
  <c r="A4192" i="9"/>
  <c r="A4193" i="9"/>
  <c r="A4194" i="9"/>
  <c r="A4195" i="9"/>
  <c r="A4196" i="9"/>
  <c r="A4197" i="9"/>
  <c r="A4198" i="9"/>
  <c r="A4199" i="9"/>
  <c r="A4200" i="9"/>
  <c r="A4201" i="9"/>
  <c r="A4202" i="9"/>
  <c r="A4203" i="9"/>
  <c r="A4204" i="9"/>
  <c r="A4205" i="9"/>
  <c r="A4206" i="9"/>
  <c r="A4207" i="9"/>
  <c r="A4208" i="9"/>
  <c r="A4209" i="9"/>
  <c r="A4210" i="9"/>
  <c r="A4211" i="9"/>
  <c r="A4212" i="9"/>
  <c r="A4213" i="9"/>
  <c r="A4214" i="9"/>
  <c r="A4215" i="9"/>
  <c r="A4216" i="9"/>
  <c r="A4217" i="9"/>
  <c r="A4218" i="9"/>
  <c r="A4219" i="9"/>
  <c r="A4220" i="9"/>
  <c r="A4221" i="9"/>
  <c r="A4222" i="9"/>
  <c r="A4223" i="9"/>
  <c r="A4224" i="9"/>
  <c r="A4225" i="9"/>
  <c r="A4226" i="9"/>
  <c r="A4227" i="9"/>
  <c r="A4228" i="9"/>
  <c r="A4229" i="9"/>
  <c r="A4230" i="9"/>
  <c r="A4231" i="9"/>
  <c r="A4232" i="9"/>
  <c r="A4233" i="9"/>
  <c r="A4234" i="9"/>
  <c r="A4235" i="9"/>
  <c r="A4236" i="9"/>
  <c r="A4237" i="9"/>
  <c r="A4238" i="9"/>
  <c r="A4239" i="9"/>
  <c r="A4240" i="9"/>
  <c r="A4241" i="9"/>
  <c r="A4242" i="9"/>
  <c r="A4243" i="9"/>
  <c r="A4244" i="9"/>
  <c r="A4245" i="9"/>
  <c r="A4246" i="9"/>
  <c r="A4247" i="9"/>
  <c r="A4248" i="9"/>
  <c r="A4249" i="9"/>
  <c r="A311" i="9"/>
  <c r="A4250" i="9"/>
  <c r="A4251" i="9"/>
  <c r="A4252" i="9"/>
  <c r="A4253" i="9"/>
  <c r="A4254" i="9"/>
  <c r="A4255" i="9"/>
  <c r="A4256" i="9"/>
  <c r="A4257" i="9"/>
  <c r="A4259" i="9"/>
  <c r="A4260" i="9"/>
  <c r="A4261" i="9"/>
  <c r="A4262" i="9"/>
  <c r="A4263" i="9"/>
  <c r="A4264" i="9"/>
  <c r="A4265" i="9"/>
  <c r="A4266" i="9"/>
  <c r="A4267" i="9"/>
  <c r="A4268" i="9"/>
  <c r="A4269" i="9"/>
  <c r="A4270" i="9"/>
  <c r="A4271" i="9"/>
  <c r="A4272" i="9"/>
  <c r="A4273" i="9"/>
  <c r="A4274" i="9"/>
  <c r="A4275" i="9"/>
  <c r="A4276" i="9"/>
  <c r="A4277" i="9"/>
  <c r="A4278" i="9"/>
  <c r="A4279" i="9"/>
  <c r="A4280" i="9"/>
  <c r="A4281" i="9"/>
  <c r="A4282" i="9"/>
  <c r="A4283" i="9"/>
  <c r="A4284" i="9"/>
  <c r="A4285" i="9"/>
  <c r="A4286" i="9"/>
  <c r="A4287" i="9"/>
  <c r="A4288" i="9"/>
  <c r="A4289" i="9"/>
  <c r="A4290" i="9"/>
  <c r="A4291" i="9"/>
  <c r="A4292" i="9"/>
  <c r="A4293" i="9"/>
  <c r="A4294" i="9"/>
  <c r="A4295" i="9"/>
  <c r="A4296" i="9"/>
  <c r="A4297" i="9"/>
  <c r="A4298" i="9"/>
  <c r="A4299" i="9"/>
  <c r="A4300" i="9"/>
  <c r="A4301" i="9"/>
  <c r="A4302" i="9"/>
  <c r="A4303" i="9"/>
  <c r="A4304" i="9"/>
  <c r="A4305" i="9"/>
  <c r="A4306" i="9"/>
  <c r="A4307" i="9"/>
  <c r="A4308" i="9"/>
  <c r="A4309" i="9"/>
  <c r="A4310" i="9"/>
  <c r="A4311" i="9"/>
  <c r="A4312" i="9"/>
  <c r="A4313" i="9"/>
  <c r="A4314" i="9"/>
  <c r="A4315" i="9"/>
  <c r="A4316" i="9"/>
  <c r="A4317" i="9"/>
  <c r="A4318" i="9"/>
  <c r="A4319" i="9"/>
  <c r="A4320" i="9"/>
  <c r="A4321" i="9"/>
  <c r="A4322" i="9"/>
  <c r="A315" i="9"/>
  <c r="A4323" i="9"/>
  <c r="A4324" i="9"/>
  <c r="A4325" i="9"/>
  <c r="A4326" i="9"/>
  <c r="A4327" i="9"/>
  <c r="A4328" i="9"/>
  <c r="A4329" i="9"/>
  <c r="A4330" i="9"/>
  <c r="A4332" i="9"/>
  <c r="A4333" i="9"/>
  <c r="A4334" i="9"/>
  <c r="A4335" i="9"/>
  <c r="A4336" i="9"/>
  <c r="A4337" i="9"/>
  <c r="A4338" i="9"/>
  <c r="A4339" i="9"/>
  <c r="A4340" i="9"/>
  <c r="A4341" i="9"/>
  <c r="A4342" i="9"/>
  <c r="A4343" i="9"/>
  <c r="A4344" i="9"/>
  <c r="A4345" i="9"/>
  <c r="A4346" i="9"/>
  <c r="A4347" i="9"/>
  <c r="A4348" i="9"/>
  <c r="A4349" i="9"/>
  <c r="A4350" i="9"/>
  <c r="A4351" i="9"/>
  <c r="A4352" i="9"/>
  <c r="A4353" i="9"/>
  <c r="A4354" i="9"/>
  <c r="A4355" i="9"/>
  <c r="A4356" i="9"/>
  <c r="A4357" i="9"/>
  <c r="A4358" i="9"/>
  <c r="A4359" i="9"/>
  <c r="A4360" i="9"/>
  <c r="A4361" i="9"/>
  <c r="A4362" i="9"/>
  <c r="A4363" i="9"/>
  <c r="A4364" i="9"/>
  <c r="A4365" i="9"/>
  <c r="A4366" i="9"/>
  <c r="A4367" i="9"/>
  <c r="A4368" i="9"/>
  <c r="A4369" i="9"/>
  <c r="A4370" i="9"/>
  <c r="A4371" i="9"/>
  <c r="A4372" i="9"/>
  <c r="A4373" i="9"/>
  <c r="A4374" i="9"/>
  <c r="A4375" i="9"/>
  <c r="A4376" i="9"/>
  <c r="A4377" i="9"/>
  <c r="A4378" i="9"/>
  <c r="A4379" i="9"/>
  <c r="A4380" i="9"/>
  <c r="A4381" i="9"/>
  <c r="A4382" i="9"/>
  <c r="A4383" i="9"/>
  <c r="A4384" i="9"/>
  <c r="A4385" i="9"/>
  <c r="A4386" i="9"/>
  <c r="A4387" i="9"/>
  <c r="A4388" i="9"/>
  <c r="A4389" i="9"/>
  <c r="A4390" i="9"/>
  <c r="A4391" i="9"/>
  <c r="A4392" i="9"/>
  <c r="A4393" i="9"/>
  <c r="A4394" i="9"/>
  <c r="A4395" i="9"/>
  <c r="A319" i="9"/>
  <c r="A4396" i="9"/>
  <c r="A4397" i="9"/>
  <c r="A4398" i="9"/>
  <c r="A4399" i="9"/>
  <c r="A4400" i="9"/>
  <c r="A4401" i="9"/>
  <c r="A4402" i="9"/>
  <c r="A4403" i="9"/>
  <c r="A4405" i="9"/>
  <c r="A4406" i="9"/>
  <c r="A4407" i="9"/>
  <c r="A4408" i="9"/>
  <c r="A4409" i="9"/>
  <c r="A4410" i="9"/>
  <c r="A4411" i="9"/>
  <c r="A4412" i="9"/>
  <c r="A4413" i="9"/>
  <c r="A4414" i="9"/>
  <c r="A4415" i="9"/>
  <c r="A4416" i="9"/>
  <c r="A4417" i="9"/>
  <c r="A4418" i="9"/>
  <c r="A4419" i="9"/>
  <c r="A4420" i="9"/>
  <c r="A4421" i="9"/>
  <c r="A4422" i="9"/>
  <c r="A4423" i="9"/>
  <c r="A4424" i="9"/>
  <c r="A4425" i="9"/>
  <c r="A4426" i="9"/>
  <c r="A4427" i="9"/>
  <c r="A4428" i="9"/>
  <c r="A4429" i="9"/>
  <c r="A4430" i="9"/>
  <c r="A4431" i="9"/>
  <c r="A4432" i="9"/>
  <c r="A4433" i="9"/>
  <c r="A4434" i="9"/>
  <c r="A4435" i="9"/>
  <c r="A4436" i="9"/>
  <c r="A4437" i="9"/>
  <c r="A4438" i="9"/>
  <c r="A4439" i="9"/>
  <c r="A4440" i="9"/>
  <c r="A4441" i="9"/>
  <c r="A4442" i="9"/>
  <c r="A4443" i="9"/>
  <c r="A4444" i="9"/>
  <c r="A4445" i="9"/>
  <c r="A4446" i="9"/>
  <c r="A4447" i="9"/>
  <c r="A4448" i="9"/>
  <c r="A4449" i="9"/>
  <c r="A4450" i="9"/>
  <c r="A4451" i="9"/>
  <c r="A4452" i="9"/>
  <c r="A4453" i="9"/>
  <c r="A4454" i="9"/>
  <c r="A4455" i="9"/>
  <c r="A4456" i="9"/>
  <c r="A4457" i="9"/>
  <c r="A4458" i="9"/>
  <c r="A4459" i="9"/>
  <c r="A4460" i="9"/>
  <c r="A4461" i="9"/>
  <c r="A4462" i="9"/>
  <c r="A4463" i="9"/>
  <c r="A4464" i="9"/>
  <c r="A4465" i="9"/>
  <c r="A4466" i="9"/>
  <c r="A4467" i="9"/>
  <c r="A4468" i="9"/>
  <c r="A4469" i="9"/>
  <c r="A4470" i="9"/>
  <c r="A4471" i="9"/>
  <c r="A4472" i="9"/>
  <c r="A323" i="9"/>
  <c r="A4473" i="9"/>
  <c r="A4474" i="9"/>
  <c r="A4475" i="9"/>
  <c r="A4476" i="9"/>
  <c r="A4477" i="9"/>
  <c r="A4478" i="9"/>
  <c r="A4479" i="9"/>
  <c r="A4480" i="9"/>
  <c r="A4482" i="9"/>
  <c r="A4483" i="9"/>
  <c r="A4484" i="9"/>
  <c r="A4485" i="9"/>
  <c r="A4486" i="9"/>
  <c r="A4487" i="9"/>
  <c r="A4488" i="9"/>
  <c r="A4489" i="9"/>
  <c r="A4490" i="9"/>
  <c r="A4491" i="9"/>
  <c r="A4492" i="9"/>
  <c r="A4493" i="9"/>
  <c r="A4494" i="9"/>
  <c r="A4495" i="9"/>
  <c r="A4496" i="9"/>
  <c r="A4497" i="9"/>
  <c r="A4498" i="9"/>
  <c r="A4499" i="9"/>
  <c r="A4500" i="9"/>
  <c r="A4501" i="9"/>
  <c r="A4502" i="9"/>
  <c r="A4503" i="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92" i="9"/>
  <c r="A93" i="9"/>
  <c r="A94" i="9"/>
  <c r="A95" i="9"/>
  <c r="A96" i="9"/>
  <c r="A97" i="9"/>
  <c r="A98" i="9"/>
  <c r="A99" i="9"/>
  <c r="A100" i="9"/>
  <c r="A101" i="9"/>
  <c r="A102" i="9"/>
  <c r="A103" i="9"/>
  <c r="A105" i="9"/>
  <c r="A106" i="9"/>
  <c r="A104" i="9"/>
  <c r="A107" i="9"/>
  <c r="A108" i="9"/>
  <c r="A109" i="9"/>
  <c r="A110" i="9"/>
  <c r="A114" i="9"/>
  <c r="A111" i="9"/>
  <c r="A112" i="9"/>
  <c r="A115" i="9"/>
  <c r="A113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1" i="9"/>
  <c r="A142" i="9"/>
  <c r="A140" i="9"/>
  <c r="A143" i="9"/>
  <c r="A144" i="9"/>
  <c r="A145" i="9"/>
  <c r="A146" i="9"/>
  <c r="A147" i="9"/>
  <c r="A148" i="9"/>
  <c r="A149" i="9"/>
  <c r="A150" i="9"/>
  <c r="A151" i="9"/>
  <c r="A153" i="9"/>
  <c r="A154" i="9"/>
  <c r="A152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272" i="9"/>
  <c r="A275" i="9"/>
  <c r="A273" i="9"/>
  <c r="A274" i="9"/>
  <c r="A276" i="9"/>
  <c r="A277" i="9"/>
  <c r="A279" i="9"/>
  <c r="A278" i="9"/>
  <c r="A280" i="9"/>
  <c r="A281" i="9"/>
  <c r="A283" i="9"/>
  <c r="A282" i="9"/>
  <c r="A284" i="9"/>
  <c r="A285" i="9"/>
  <c r="A287" i="9"/>
  <c r="A286" i="9"/>
  <c r="A288" i="9"/>
  <c r="A289" i="9"/>
  <c r="A291" i="9"/>
  <c r="A290" i="9"/>
  <c r="A292" i="9"/>
  <c r="A293" i="9"/>
  <c r="A295" i="9"/>
  <c r="A294" i="9"/>
  <c r="A296" i="9"/>
  <c r="A300" i="9"/>
  <c r="A304" i="9"/>
  <c r="A308" i="9"/>
  <c r="A312" i="9"/>
  <c r="A316" i="9"/>
  <c r="A320" i="9"/>
  <c r="A392" i="9"/>
  <c r="A393" i="9"/>
  <c r="A394" i="9"/>
  <c r="A395" i="9"/>
  <c r="A396" i="9"/>
  <c r="A397" i="9"/>
  <c r="A398" i="9"/>
  <c r="A399" i="9"/>
  <c r="A400" i="9"/>
  <c r="A401" i="9"/>
  <c r="A402" i="9"/>
  <c r="A403" i="9"/>
  <c r="A404" i="9"/>
  <c r="A405" i="9"/>
  <c r="A406" i="9"/>
  <c r="A407" i="9"/>
  <c r="A408" i="9"/>
  <c r="A409" i="9"/>
  <c r="A410" i="9"/>
  <c r="A411" i="9"/>
  <c r="A412" i="9"/>
  <c r="A413" i="9"/>
  <c r="A414" i="9"/>
  <c r="A415" i="9"/>
  <c r="A416" i="9"/>
  <c r="A417" i="9"/>
  <c r="A418" i="9"/>
  <c r="A419" i="9"/>
  <c r="A420" i="9"/>
  <c r="A421" i="9"/>
  <c r="A422" i="9"/>
  <c r="A423" i="9"/>
  <c r="A424" i="9"/>
  <c r="A425" i="9"/>
  <c r="A426" i="9"/>
  <c r="A427" i="9"/>
  <c r="A428" i="9"/>
  <c r="A429" i="9"/>
  <c r="A430" i="9"/>
  <c r="A431" i="9"/>
  <c r="A432" i="9"/>
  <c r="A433" i="9"/>
  <c r="A434" i="9"/>
  <c r="A435" i="9"/>
  <c r="A436" i="9"/>
  <c r="A437" i="9"/>
  <c r="A438" i="9"/>
  <c r="A439" i="9"/>
  <c r="A440" i="9"/>
  <c r="A441" i="9"/>
  <c r="A442" i="9"/>
  <c r="A443" i="9"/>
  <c r="A444" i="9"/>
  <c r="A445" i="9"/>
  <c r="A446" i="9"/>
  <c r="A447" i="9"/>
  <c r="A448" i="9"/>
  <c r="A449" i="9"/>
  <c r="A450" i="9"/>
  <c r="A451" i="9"/>
  <c r="A452" i="9"/>
  <c r="A453" i="9"/>
  <c r="A454" i="9"/>
  <c r="A455" i="9"/>
  <c r="A456" i="9"/>
  <c r="A457" i="9"/>
  <c r="A458" i="9"/>
  <c r="A459" i="9"/>
  <c r="A460" i="9"/>
  <c r="A461" i="9"/>
  <c r="A462" i="9"/>
  <c r="A463" i="9"/>
  <c r="A464" i="9"/>
  <c r="A465" i="9"/>
  <c r="A466" i="9"/>
  <c r="A467" i="9"/>
  <c r="A468" i="9"/>
  <c r="A469" i="9"/>
  <c r="A470" i="9"/>
  <c r="A471" i="9"/>
  <c r="A472" i="9"/>
  <c r="A473" i="9"/>
  <c r="A474" i="9"/>
  <c r="A475" i="9"/>
  <c r="A476" i="9"/>
  <c r="A477" i="9"/>
  <c r="A478" i="9"/>
  <c r="A479" i="9"/>
  <c r="A480" i="9"/>
  <c r="A481" i="9"/>
  <c r="A482" i="9"/>
  <c r="A483" i="9"/>
  <c r="A484" i="9"/>
  <c r="A485" i="9"/>
  <c r="A486" i="9"/>
  <c r="A487" i="9"/>
  <c r="A488" i="9"/>
  <c r="A489" i="9"/>
  <c r="A490" i="9"/>
  <c r="A491" i="9"/>
  <c r="A492" i="9"/>
  <c r="A493" i="9"/>
  <c r="A494" i="9"/>
  <c r="A495" i="9"/>
  <c r="A496" i="9"/>
  <c r="A497" i="9"/>
  <c r="A498" i="9"/>
  <c r="A499" i="9"/>
  <c r="A500" i="9"/>
  <c r="A501" i="9"/>
  <c r="A502" i="9"/>
  <c r="A503" i="9"/>
  <c r="A504" i="9"/>
  <c r="A505" i="9"/>
  <c r="A506" i="9"/>
  <c r="A507" i="9"/>
  <c r="A508" i="9"/>
  <c r="A509" i="9"/>
  <c r="A510" i="9"/>
  <c r="A511" i="9"/>
  <c r="A512" i="9"/>
  <c r="A513" i="9"/>
  <c r="A514" i="9"/>
  <c r="A515" i="9"/>
  <c r="A516" i="9"/>
  <c r="A517" i="9"/>
  <c r="A518" i="9"/>
  <c r="A519" i="9"/>
  <c r="A520" i="9"/>
  <c r="A521" i="9"/>
  <c r="A522" i="9"/>
  <c r="A523" i="9"/>
  <c r="A524" i="9"/>
  <c r="A525" i="9"/>
  <c r="A526" i="9"/>
  <c r="A527" i="9"/>
  <c r="A528" i="9"/>
  <c r="A529" i="9"/>
  <c r="A530" i="9"/>
  <c r="A531" i="9"/>
  <c r="A532" i="9"/>
  <c r="A533" i="9"/>
  <c r="A534" i="9"/>
  <c r="A790" i="9"/>
  <c r="A791" i="9"/>
  <c r="A792" i="9"/>
  <c r="A794" i="9"/>
  <c r="A793" i="9"/>
  <c r="A795" i="9"/>
  <c r="A797" i="9"/>
  <c r="A796" i="9"/>
  <c r="A798" i="9"/>
  <c r="A799" i="9"/>
  <c r="A800" i="9"/>
  <c r="A801" i="9"/>
  <c r="A802" i="9"/>
  <c r="A803" i="9"/>
  <c r="A804" i="9"/>
  <c r="A805" i="9"/>
  <c r="A806" i="9"/>
  <c r="A807" i="9"/>
  <c r="A808" i="9"/>
  <c r="A809" i="9"/>
  <c r="A810" i="9"/>
  <c r="A812" i="9"/>
  <c r="A811" i="9"/>
  <c r="A813" i="9"/>
  <c r="A814" i="9"/>
  <c r="A815" i="9"/>
  <c r="A816" i="9"/>
  <c r="A817" i="9"/>
  <c r="A818" i="9"/>
  <c r="A819" i="9"/>
  <c r="A820" i="9"/>
  <c r="A821" i="9"/>
  <c r="A822" i="9"/>
  <c r="A823" i="9"/>
  <c r="A824" i="9"/>
  <c r="A825" i="9"/>
  <c r="A826" i="9"/>
  <c r="A827" i="9"/>
  <c r="A828" i="9"/>
  <c r="A885" i="9"/>
  <c r="A891" i="9"/>
  <c r="A895" i="9"/>
  <c r="A897" i="9"/>
  <c r="A899" i="9"/>
  <c r="A901" i="9"/>
  <c r="A904" i="9"/>
  <c r="A907" i="9"/>
  <c r="A908" i="9"/>
  <c r="A909" i="9"/>
  <c r="A914" i="9"/>
  <c r="A920" i="9"/>
  <c r="A924" i="9"/>
  <c r="A926" i="9"/>
  <c r="A928" i="9"/>
  <c r="A931" i="9"/>
  <c r="A934" i="9"/>
  <c r="A938" i="9"/>
  <c r="A939" i="9"/>
  <c r="A941" i="9"/>
  <c r="A947" i="9"/>
  <c r="A953" i="9"/>
  <c r="A957" i="9"/>
  <c r="A959" i="9"/>
  <c r="A961" i="9"/>
  <c r="A964" i="9"/>
  <c r="A967" i="9"/>
  <c r="A971" i="9"/>
  <c r="A972" i="9"/>
  <c r="A974" i="9"/>
  <c r="A980" i="9"/>
  <c r="A986" i="9"/>
  <c r="A990" i="9"/>
  <c r="A992" i="9"/>
  <c r="A994" i="9"/>
  <c r="A997" i="9"/>
  <c r="A1000" i="9"/>
  <c r="A1004" i="9"/>
  <c r="A1005" i="9"/>
  <c r="A1007" i="9"/>
  <c r="A1013" i="9"/>
  <c r="A1011" i="9"/>
  <c r="A1022" i="9"/>
  <c r="A1024" i="9"/>
  <c r="A1026" i="9"/>
  <c r="A1029" i="9"/>
  <c r="A1032" i="9"/>
  <c r="A1036" i="9"/>
  <c r="A1037" i="9"/>
  <c r="A1039" i="9"/>
  <c r="A1044" i="9"/>
  <c r="A1050" i="9"/>
  <c r="A1054" i="9"/>
  <c r="A1056" i="9"/>
  <c r="A1058" i="9"/>
  <c r="A1061" i="9"/>
  <c r="A1064" i="9"/>
  <c r="A1068" i="9"/>
  <c r="A1069" i="9"/>
  <c r="A1071" i="9"/>
  <c r="A1076" i="9"/>
  <c r="A1088" i="9"/>
  <c r="A1095" i="9"/>
  <c r="A1100" i="9"/>
  <c r="A1101" i="9"/>
  <c r="A1102" i="9"/>
  <c r="A1103" i="9"/>
  <c r="A1104" i="9"/>
  <c r="A1105" i="9"/>
  <c r="A1106" i="9"/>
  <c r="A1107" i="9"/>
  <c r="A1120" i="9"/>
  <c r="A1127" i="9"/>
  <c r="A1132" i="9"/>
  <c r="A1133" i="9"/>
  <c r="A1134" i="9"/>
  <c r="A1135" i="9"/>
  <c r="A1136" i="9"/>
  <c r="A1137" i="9"/>
  <c r="A1138" i="9"/>
  <c r="A1140" i="9"/>
  <c r="A1152" i="9"/>
  <c r="A1159" i="9"/>
  <c r="A1164" i="9"/>
  <c r="A1165" i="9"/>
  <c r="A1166" i="9"/>
  <c r="A1167" i="9"/>
  <c r="A1168" i="9"/>
  <c r="A1169" i="9"/>
  <c r="A1170" i="9"/>
  <c r="A1171" i="9"/>
  <c r="A1186" i="9"/>
  <c r="A1193" i="9"/>
  <c r="A1197" i="9"/>
  <c r="A1198" i="9"/>
  <c r="A1199" i="9"/>
  <c r="A1200" i="9"/>
  <c r="A1173" i="9"/>
  <c r="A1201" i="9"/>
  <c r="A1202" i="9"/>
  <c r="A1203" i="9"/>
  <c r="A1215" i="9"/>
  <c r="A1222" i="9"/>
  <c r="A1227" i="9"/>
  <c r="A1228" i="9"/>
  <c r="A1229" i="9"/>
  <c r="A1230" i="9"/>
  <c r="A1231" i="9"/>
  <c r="A1232" i="9"/>
  <c r="A1233" i="9"/>
  <c r="A1234" i="9"/>
  <c r="A1249" i="9"/>
  <c r="A1255" i="9"/>
  <c r="A1239" i="9"/>
  <c r="A1259" i="9"/>
  <c r="A1260" i="9"/>
  <c r="A1261" i="9"/>
  <c r="A1262" i="9"/>
  <c r="A1263" i="9"/>
  <c r="A1264" i="9"/>
  <c r="A1265" i="9"/>
  <c r="A1279" i="9"/>
  <c r="A1280" i="9"/>
  <c r="A1287" i="9"/>
  <c r="A1292" i="9"/>
  <c r="A1293" i="9"/>
  <c r="A1294" i="9"/>
  <c r="A1295" i="9"/>
  <c r="A1296" i="9"/>
  <c r="A1297" i="9"/>
  <c r="A1298" i="9"/>
  <c r="A4504" i="9"/>
  <c r="A4505" i="9"/>
  <c r="A4506" i="9"/>
  <c r="A4507" i="9"/>
  <c r="A4508" i="9"/>
  <c r="A4509" i="9"/>
  <c r="A4510" i="9"/>
  <c r="A4511" i="9"/>
  <c r="A4512" i="9"/>
  <c r="A4513" i="9"/>
  <c r="A4514" i="9"/>
  <c r="A4515" i="9"/>
  <c r="A4516" i="9"/>
  <c r="A4517" i="9"/>
  <c r="A4518" i="9"/>
  <c r="A4519" i="9"/>
  <c r="A4520" i="9"/>
  <c r="A4521" i="9"/>
  <c r="A4522" i="9"/>
  <c r="A4523" i="9"/>
  <c r="A4524" i="9"/>
  <c r="A4525" i="9"/>
  <c r="A4526" i="9"/>
  <c r="A4527" i="9"/>
  <c r="A4528" i="9"/>
  <c r="A4529" i="9"/>
  <c r="A4530" i="9"/>
  <c r="A4531" i="9"/>
  <c r="A4532" i="9"/>
  <c r="A5584" i="9"/>
  <c r="A5585" i="9"/>
  <c r="A5586" i="9"/>
  <c r="A5587" i="9"/>
  <c r="A5588" i="9"/>
  <c r="A5589" i="9"/>
  <c r="A5590" i="9"/>
  <c r="A5591" i="9"/>
  <c r="A5592" i="9"/>
  <c r="A5593" i="9"/>
  <c r="A5594" i="9"/>
  <c r="A5595" i="9"/>
  <c r="A5596" i="9"/>
  <c r="A5597" i="9"/>
  <c r="A5598" i="9"/>
  <c r="A5599" i="9"/>
  <c r="A5600" i="9"/>
  <c r="A5601" i="9"/>
  <c r="A5602" i="9"/>
  <c r="A5603" i="9"/>
  <c r="A5604" i="9"/>
  <c r="A5605" i="9"/>
  <c r="A5606" i="9"/>
  <c r="A5607" i="9"/>
  <c r="A5608" i="9"/>
  <c r="A5609" i="9"/>
  <c r="A5610" i="9"/>
  <c r="A5611" i="9"/>
  <c r="A5612" i="9"/>
  <c r="A5613" i="9"/>
  <c r="A5614" i="9"/>
  <c r="A5615" i="9"/>
  <c r="A5616" i="9"/>
  <c r="A5617" i="9"/>
  <c r="A5618" i="9"/>
  <c r="A5619" i="9"/>
  <c r="A5620" i="9"/>
  <c r="A5621" i="9"/>
  <c r="A5622" i="9"/>
  <c r="A5623" i="9"/>
  <c r="A5624" i="9"/>
  <c r="A5625" i="9"/>
  <c r="A5626" i="9"/>
  <c r="A5627" i="9"/>
  <c r="A5628" i="9"/>
  <c r="A5629" i="9"/>
  <c r="A5630" i="9"/>
  <c r="A5631" i="9"/>
  <c r="A5632" i="9"/>
  <c r="A5633" i="9"/>
  <c r="A5634" i="9"/>
  <c r="A5635" i="9"/>
  <c r="O1878" i="9" l="1"/>
  <c r="N1878" i="9" s="1"/>
  <c r="O1879" i="9"/>
  <c r="N1879" i="9" s="1"/>
  <c r="O1877" i="9"/>
  <c r="N1877" i="9" s="1"/>
  <c r="O1880" i="9"/>
  <c r="N1880" i="9" s="1"/>
  <c r="O1881" i="9"/>
  <c r="N1881" i="9" s="1"/>
  <c r="O1882" i="9"/>
  <c r="N1882" i="9" s="1"/>
  <c r="O1883" i="9"/>
  <c r="N1883" i="9" s="1"/>
  <c r="O1884" i="9"/>
  <c r="N1884" i="9" s="1"/>
  <c r="O1885" i="9"/>
  <c r="N1885" i="9" s="1"/>
  <c r="O1886" i="9"/>
  <c r="N1886" i="9" s="1"/>
  <c r="O1887" i="9"/>
  <c r="N1887" i="9" s="1"/>
  <c r="O1888" i="9"/>
  <c r="N1888" i="9" s="1"/>
  <c r="O1889" i="9"/>
  <c r="N1889" i="9" s="1"/>
  <c r="O1890" i="9"/>
  <c r="N1890" i="9" s="1"/>
  <c r="O1891" i="9"/>
  <c r="N1891" i="9" s="1"/>
  <c r="O1892" i="9"/>
  <c r="N1892" i="9" s="1"/>
  <c r="O1893" i="9"/>
  <c r="N1893" i="9" s="1"/>
  <c r="O1894" i="9"/>
  <c r="N1894" i="9" s="1"/>
  <c r="N1895" i="9"/>
  <c r="O1895" i="9"/>
  <c r="O1896" i="9"/>
  <c r="N1896" i="9" s="1"/>
  <c r="O1899" i="9"/>
  <c r="N1899" i="9" s="1"/>
  <c r="O1897" i="9"/>
  <c r="N1897" i="9" s="1"/>
  <c r="O1900" i="9"/>
  <c r="N1900" i="9" s="1"/>
  <c r="O1901" i="9"/>
  <c r="N1901" i="9" s="1"/>
  <c r="O1902" i="9"/>
  <c r="N1902" i="9" s="1"/>
  <c r="O1903" i="9"/>
  <c r="N1903" i="9" s="1"/>
  <c r="O1898" i="9"/>
  <c r="N1898" i="9" s="1"/>
  <c r="N1904" i="9"/>
  <c r="O1904" i="9"/>
  <c r="O1905" i="9"/>
  <c r="N1905" i="9" s="1"/>
  <c r="O1906" i="9"/>
  <c r="N1906" i="9" s="1"/>
  <c r="O1908" i="9"/>
  <c r="N1908" i="9" s="1"/>
  <c r="O1909" i="9"/>
  <c r="N1909" i="9" s="1"/>
  <c r="O1910" i="9"/>
  <c r="N1910" i="9" s="1"/>
  <c r="O1911" i="9"/>
  <c r="N1911" i="9" s="1"/>
  <c r="O1912" i="9"/>
  <c r="N1912" i="9" s="1"/>
  <c r="O1913" i="9"/>
  <c r="N1913" i="9" s="1"/>
  <c r="O1914" i="9"/>
  <c r="N1914" i="9" s="1"/>
  <c r="O1915" i="9"/>
  <c r="N1915" i="9" s="1"/>
  <c r="O1916" i="9"/>
  <c r="N1916" i="9" s="1"/>
  <c r="O1907" i="9"/>
  <c r="N1907" i="9" s="1"/>
  <c r="O1917" i="9"/>
  <c r="N1917" i="9" s="1"/>
  <c r="O1918" i="9"/>
  <c r="N1918" i="9" s="1"/>
  <c r="O1919" i="9"/>
  <c r="N1919" i="9" s="1"/>
  <c r="O1920" i="9"/>
  <c r="N1920" i="9" s="1"/>
  <c r="O1921" i="9"/>
  <c r="N1921" i="9" s="1"/>
  <c r="O1922" i="9"/>
  <c r="N1922" i="9" s="1"/>
  <c r="O1923" i="9"/>
  <c r="N1923" i="9" s="1"/>
  <c r="O1924" i="9"/>
  <c r="N1924" i="9" s="1"/>
  <c r="O1925" i="9"/>
  <c r="N1925" i="9" s="1"/>
  <c r="O1926" i="9"/>
  <c r="N1926" i="9" s="1"/>
  <c r="N1927" i="9"/>
  <c r="O1927" i="9"/>
  <c r="N1928" i="9"/>
  <c r="O1928" i="9"/>
  <c r="N1929" i="9"/>
  <c r="O1929" i="9"/>
  <c r="N1930" i="9"/>
  <c r="O1930" i="9"/>
  <c r="N1931" i="9"/>
  <c r="O1931" i="9"/>
  <c r="N1932" i="9"/>
  <c r="O1932" i="9"/>
  <c r="N1933" i="9"/>
  <c r="O1933" i="9"/>
  <c r="N1934" i="9"/>
  <c r="O1934" i="9"/>
  <c r="N1935" i="9"/>
  <c r="O1935" i="9"/>
  <c r="N1936" i="9"/>
  <c r="O1936" i="9"/>
  <c r="N1937" i="9"/>
  <c r="O1937" i="9"/>
  <c r="N1938" i="9"/>
  <c r="O1938" i="9"/>
  <c r="N1939" i="9"/>
  <c r="O1939" i="9"/>
  <c r="N1940" i="9"/>
  <c r="O1940" i="9"/>
  <c r="N1941" i="9"/>
  <c r="O1941" i="9"/>
  <c r="N1942" i="9"/>
  <c r="O1942" i="9"/>
  <c r="N1943" i="9"/>
  <c r="O1943" i="9"/>
  <c r="N1944" i="9"/>
  <c r="O1944" i="9"/>
  <c r="N1945" i="9"/>
  <c r="O1945" i="9"/>
  <c r="N1946" i="9"/>
  <c r="O1946" i="9"/>
  <c r="A2172" i="9" l="1"/>
  <c r="A2184" i="9"/>
  <c r="A2196" i="9"/>
  <c r="A2177" i="9"/>
  <c r="A2176" i="9"/>
  <c r="A2188" i="9"/>
  <c r="A2192" i="9"/>
  <c r="A2170" i="9"/>
  <c r="A2182" i="9"/>
  <c r="A2194" i="9"/>
  <c r="A2174" i="9"/>
  <c r="A2187" i="9"/>
  <c r="A2190" i="9"/>
  <c r="A2180" i="9"/>
  <c r="A2169" i="9"/>
  <c r="A2181" i="9"/>
  <c r="A2193" i="9"/>
  <c r="A2173" i="9"/>
  <c r="A2185" i="9"/>
  <c r="A2189" i="9"/>
  <c r="A2178" i="9"/>
  <c r="A2136" i="9"/>
  <c r="A2148" i="9"/>
  <c r="A2160" i="9"/>
  <c r="A2128" i="9"/>
  <c r="A2140" i="9"/>
  <c r="A2152" i="9"/>
  <c r="A2164" i="9"/>
  <c r="A2120" i="9"/>
  <c r="A2132" i="9"/>
  <c r="A2144" i="9"/>
  <c r="A2153" i="9"/>
  <c r="A2168" i="9"/>
  <c r="A2122" i="9"/>
  <c r="A2121" i="9"/>
  <c r="A2126" i="9"/>
  <c r="A2138" i="9"/>
  <c r="A2150" i="9"/>
  <c r="A2162" i="9"/>
  <c r="A2118" i="9"/>
  <c r="A2143" i="9"/>
  <c r="A2155" i="9"/>
  <c r="A2166" i="9"/>
  <c r="A2131" i="9"/>
  <c r="A2134" i="9"/>
  <c r="A2146" i="9"/>
  <c r="A2158" i="9"/>
  <c r="A2125" i="9"/>
  <c r="A2137" i="9"/>
  <c r="A2149" i="9"/>
  <c r="A2161" i="9"/>
  <c r="A2133" i="9"/>
  <c r="A2157" i="9"/>
  <c r="A2117" i="9"/>
  <c r="A2130" i="9"/>
  <c r="A2142" i="9"/>
  <c r="A2154" i="9"/>
  <c r="A2165" i="9"/>
  <c r="A2145" i="9"/>
  <c r="A2123" i="9"/>
  <c r="A946" i="9"/>
  <c r="A1090" i="9"/>
  <c r="A1188" i="9"/>
  <c r="A1282" i="9"/>
  <c r="A1043" i="9"/>
  <c r="A1154" i="9"/>
  <c r="A1237" i="9"/>
  <c r="A913" i="9"/>
  <c r="A1012" i="9"/>
  <c r="A884" i="9"/>
  <c r="A1217" i="9"/>
  <c r="A1122" i="9"/>
  <c r="A979" i="9"/>
  <c r="A1268" i="9"/>
  <c r="A1006" i="9"/>
  <c r="A1079" i="9"/>
  <c r="A1176" i="9"/>
  <c r="A1070" i="9"/>
  <c r="A1143" i="9"/>
  <c r="A973" i="9"/>
  <c r="A1241" i="9"/>
  <c r="A940" i="9"/>
  <c r="A1038" i="9"/>
  <c r="A1110" i="9"/>
  <c r="A1206" i="9"/>
  <c r="A882" i="9"/>
  <c r="A932" i="9"/>
  <c r="A1030" i="9"/>
  <c r="A902" i="9"/>
  <c r="A1091" i="9"/>
  <c r="A1189" i="9"/>
  <c r="A1283" i="9"/>
  <c r="A1251" i="9"/>
  <c r="A998" i="9"/>
  <c r="A1155" i="9"/>
  <c r="A965" i="9"/>
  <c r="A1062" i="9"/>
  <c r="A1218" i="9"/>
  <c r="A1123" i="9"/>
  <c r="A945" i="9"/>
  <c r="A1089" i="9"/>
  <c r="A1187" i="9"/>
  <c r="A1281" i="9"/>
  <c r="A1042" i="9"/>
  <c r="A1250" i="9"/>
  <c r="A1010" i="9"/>
  <c r="A912" i="9"/>
  <c r="A1153" i="9"/>
  <c r="A1216" i="9"/>
  <c r="A1121" i="9"/>
  <c r="A978" i="9"/>
  <c r="A1074" i="9"/>
  <c r="A956" i="9"/>
  <c r="A1053" i="9"/>
  <c r="A1150" i="9"/>
  <c r="A923" i="9"/>
  <c r="A894" i="9"/>
  <c r="A1212" i="9"/>
  <c r="A1021" i="9"/>
  <c r="A1117" i="9"/>
  <c r="A1276" i="9"/>
  <c r="A989" i="9"/>
  <c r="A1075" i="9"/>
  <c r="A1183" i="9"/>
  <c r="A1246" i="9"/>
  <c r="A944" i="9"/>
  <c r="A1124" i="9"/>
  <c r="A1041" i="9"/>
  <c r="A911" i="9"/>
  <c r="A1092" i="9"/>
  <c r="A1190" i="9"/>
  <c r="A1284" i="9"/>
  <c r="A1252" i="9"/>
  <c r="A1009" i="9"/>
  <c r="A1156" i="9"/>
  <c r="A977" i="9"/>
  <c r="A1073" i="9"/>
  <c r="A1219" i="9"/>
  <c r="A1247" i="9"/>
  <c r="A982" i="9"/>
  <c r="A1151" i="9"/>
  <c r="A1118" i="9"/>
  <c r="A949" i="9"/>
  <c r="A1213" i="9"/>
  <c r="A1046" i="9"/>
  <c r="A916" i="9"/>
  <c r="A1277" i="9"/>
  <c r="A1015" i="9"/>
  <c r="A1086" i="9"/>
  <c r="A1184" i="9"/>
  <c r="A887" i="9"/>
  <c r="A1052" i="9"/>
  <c r="A1221" i="9"/>
  <c r="A922" i="9"/>
  <c r="A1126" i="9"/>
  <c r="A1192" i="9"/>
  <c r="A1020" i="9"/>
  <c r="A1286" i="9"/>
  <c r="A893" i="9"/>
  <c r="A1094" i="9"/>
  <c r="A988" i="9"/>
  <c r="A1254" i="9"/>
  <c r="A1158" i="9"/>
  <c r="A955" i="9"/>
  <c r="A888" i="9"/>
  <c r="A1114" i="9"/>
  <c r="A983" i="9"/>
  <c r="A1083" i="9"/>
  <c r="A950" i="9"/>
  <c r="A1180" i="9"/>
  <c r="A1047" i="9"/>
  <c r="A917" i="9"/>
  <c r="A1147" i="9"/>
  <c r="A1016" i="9"/>
  <c r="A900" i="9"/>
  <c r="A1220" i="9"/>
  <c r="A1125" i="9"/>
  <c r="A995" i="9"/>
  <c r="A962" i="9"/>
  <c r="A1093" i="9"/>
  <c r="A1191" i="9"/>
  <c r="A1285" i="9"/>
  <c r="A1059" i="9"/>
  <c r="A1253" i="9"/>
  <c r="A929" i="9"/>
  <c r="A1157" i="9"/>
  <c r="A1027" i="9"/>
  <c r="A921" i="9"/>
  <c r="A1210" i="9"/>
  <c r="A1019" i="9"/>
  <c r="A1115" i="9"/>
  <c r="A892" i="9"/>
  <c r="A1274" i="9"/>
  <c r="A987" i="9"/>
  <c r="A1084" i="9"/>
  <c r="A1181" i="9"/>
  <c r="A1245" i="9"/>
  <c r="A954" i="9"/>
  <c r="A1051" i="9"/>
  <c r="A1148" i="9"/>
  <c r="A1077" i="9"/>
  <c r="A1174" i="9"/>
  <c r="A1018" i="9"/>
  <c r="A890" i="9"/>
  <c r="A1240" i="9"/>
  <c r="A1141" i="9"/>
  <c r="A985" i="9"/>
  <c r="A952" i="9"/>
  <c r="A1108" i="9"/>
  <c r="A1204" i="9"/>
  <c r="A1049" i="9"/>
  <c r="A1266" i="9"/>
  <c r="A919" i="9"/>
  <c r="A1273" i="9"/>
  <c r="A1112" i="9"/>
  <c r="A1208" i="9"/>
  <c r="A958" i="9"/>
  <c r="A1270" i="9"/>
  <c r="A1055" i="9"/>
  <c r="A1081" i="9"/>
  <c r="A1178" i="9"/>
  <c r="A925" i="9"/>
  <c r="A1023" i="9"/>
  <c r="A1243" i="9"/>
  <c r="A896" i="9"/>
  <c r="A1145" i="9"/>
  <c r="A991" i="9"/>
  <c r="A1017" i="9"/>
  <c r="A1160" i="9"/>
  <c r="A889" i="9"/>
  <c r="A1223" i="9"/>
  <c r="A984" i="9"/>
  <c r="A1128" i="9"/>
  <c r="A951" i="9"/>
  <c r="A1194" i="9"/>
  <c r="A1288" i="9"/>
  <c r="A1048" i="9"/>
  <c r="A1096" i="9"/>
  <c r="A918" i="9"/>
  <c r="A1256" i="9"/>
  <c r="A910" i="9"/>
  <c r="A1271" i="9"/>
  <c r="A976" i="9"/>
  <c r="A943" i="9"/>
  <c r="A1028" i="9"/>
  <c r="A880" i="9"/>
  <c r="A1078" i="9"/>
  <c r="A1175" i="9"/>
  <c r="A996" i="9"/>
  <c r="A1235" i="9"/>
  <c r="A1142" i="9"/>
  <c r="A963" i="9"/>
  <c r="A1060" i="9"/>
  <c r="A1109" i="9"/>
  <c r="A1205" i="9"/>
  <c r="A930" i="9"/>
  <c r="A1267" i="9"/>
  <c r="A993" i="9"/>
  <c r="A1238" i="9"/>
  <c r="A1163" i="9"/>
  <c r="A1226" i="9"/>
  <c r="A960" i="9"/>
  <c r="A1057" i="9"/>
  <c r="A927" i="9"/>
  <c r="A1131" i="9"/>
  <c r="A1025" i="9"/>
  <c r="A898" i="9"/>
  <c r="A1291" i="9"/>
  <c r="A1099" i="9"/>
  <c r="A1172" i="9"/>
  <c r="A1040" i="9"/>
  <c r="A1149" i="9"/>
  <c r="A883" i="9"/>
  <c r="A1211" i="9"/>
  <c r="A1008" i="9"/>
  <c r="A1116" i="9"/>
  <c r="A975" i="9"/>
  <c r="A1275" i="9"/>
  <c r="A1085" i="9"/>
  <c r="A1072" i="9"/>
  <c r="A1182" i="9"/>
  <c r="A942" i="9"/>
  <c r="A1236" i="9"/>
  <c r="A969" i="9"/>
  <c r="A1113" i="9"/>
  <c r="A1209" i="9"/>
  <c r="A1066" i="9"/>
  <c r="A1034" i="9"/>
  <c r="A936" i="9"/>
  <c r="A1272" i="9"/>
  <c r="A1082" i="9"/>
  <c r="A1179" i="9"/>
  <c r="A905" i="9"/>
  <c r="A1244" i="9"/>
  <c r="A1146" i="9"/>
  <c r="A1002" i="9"/>
  <c r="A933" i="9"/>
  <c r="A1161" i="9"/>
  <c r="A1031" i="9"/>
  <c r="A903" i="9"/>
  <c r="A1224" i="9"/>
  <c r="A1129" i="9"/>
  <c r="A999" i="9"/>
  <c r="A1097" i="9"/>
  <c r="A1195" i="9"/>
  <c r="A1289" i="9"/>
  <c r="A966" i="9"/>
  <c r="A1257" i="9"/>
  <c r="A1063" i="9"/>
  <c r="A981" i="9"/>
  <c r="A1248" i="9"/>
  <c r="A1139" i="9"/>
  <c r="A948" i="9"/>
  <c r="A1214" i="9"/>
  <c r="A1045" i="9"/>
  <c r="A915" i="9"/>
  <c r="A1119" i="9"/>
  <c r="A1014" i="9"/>
  <c r="A886" i="9"/>
  <c r="A1278" i="9"/>
  <c r="A1087" i="9"/>
  <c r="A1185" i="9"/>
  <c r="A1269" i="9"/>
  <c r="A970" i="9"/>
  <c r="A1067" i="9"/>
  <c r="A1080" i="9"/>
  <c r="A1177" i="9"/>
  <c r="A937" i="9"/>
  <c r="A1242" i="9"/>
  <c r="A1035" i="9"/>
  <c r="A1144" i="9"/>
  <c r="A906" i="9"/>
  <c r="A1003" i="9"/>
  <c r="A1111" i="9"/>
  <c r="A1207" i="9"/>
  <c r="A968" i="9"/>
  <c r="A1258" i="9"/>
  <c r="A1065" i="9"/>
  <c r="A1162" i="9"/>
  <c r="A935" i="9"/>
  <c r="A881" i="9"/>
  <c r="A1033" i="9"/>
  <c r="A1225" i="9"/>
  <c r="A1130" i="9"/>
  <c r="A1001" i="9"/>
  <c r="A1098" i="9"/>
  <c r="A1196" i="9"/>
  <c r="A1290" i="9"/>
  <c r="O1076" i="9"/>
  <c r="N1076" i="9" s="1"/>
  <c r="O1077" i="9"/>
  <c r="N1077" i="9" s="1"/>
  <c r="O1078" i="9"/>
  <c r="N1078" i="9" s="1"/>
  <c r="O1079" i="9"/>
  <c r="N1079" i="9" s="1"/>
  <c r="O1080" i="9"/>
  <c r="N1080" i="9" s="1"/>
  <c r="O1081" i="9"/>
  <c r="N1081" i="9" s="1"/>
  <c r="O1082" i="9"/>
  <c r="N1082" i="9" s="1"/>
  <c r="N1083" i="9"/>
  <c r="O1083" i="9"/>
  <c r="O1084" i="9"/>
  <c r="N1084" i="9" s="1"/>
  <c r="O1085" i="9"/>
  <c r="N1085" i="9" s="1"/>
  <c r="O1075" i="9"/>
  <c r="N1075" i="9" s="1"/>
  <c r="O1086" i="9"/>
  <c r="N1086" i="9" s="1"/>
  <c r="N1087" i="9"/>
  <c r="O1087" i="9"/>
  <c r="O1088" i="9"/>
  <c r="N1088" i="9" s="1"/>
  <c r="N1089" i="9"/>
  <c r="O1089" i="9"/>
  <c r="O1090" i="9"/>
  <c r="N1090" i="9" s="1"/>
  <c r="O1091" i="9"/>
  <c r="N1091" i="9" s="1"/>
  <c r="O1092" i="9"/>
  <c r="N1092" i="9" s="1"/>
  <c r="O1093" i="9"/>
  <c r="N1093" i="9" s="1"/>
  <c r="O1094" i="9"/>
  <c r="N1094" i="9" s="1"/>
  <c r="O1095" i="9"/>
  <c r="N1095" i="9" s="1"/>
  <c r="N1096" i="9"/>
  <c r="O1096" i="9"/>
  <c r="N1097" i="9"/>
  <c r="O1097" i="9"/>
  <c r="O1098" i="9"/>
  <c r="N1098" i="9" s="1"/>
  <c r="O1099" i="9"/>
  <c r="N1099" i="9" s="1"/>
  <c r="O1100" i="9"/>
  <c r="N1100" i="9" s="1"/>
  <c r="O1101" i="9"/>
  <c r="N1101" i="9" s="1"/>
  <c r="O1102" i="9"/>
  <c r="N1102" i="9" s="1"/>
  <c r="O1103" i="9"/>
  <c r="N1103" i="9" s="1"/>
  <c r="O1104" i="9"/>
  <c r="N1104" i="9" s="1"/>
  <c r="O1105" i="9"/>
  <c r="N1105" i="9" s="1"/>
  <c r="N1106" i="9"/>
  <c r="O1106" i="9"/>
  <c r="O1107" i="9"/>
  <c r="N1107" i="9" s="1"/>
  <c r="O1108" i="9"/>
  <c r="N1108" i="9" s="1"/>
  <c r="O1109" i="9"/>
  <c r="N1109" i="9" s="1"/>
  <c r="O1110" i="9"/>
  <c r="N1110" i="9" s="1"/>
  <c r="O1111" i="9"/>
  <c r="N1111" i="9" s="1"/>
  <c r="O1112" i="9"/>
  <c r="N1112" i="9" s="1"/>
  <c r="O1113" i="9"/>
  <c r="N1113" i="9" s="1"/>
  <c r="N1114" i="9"/>
  <c r="O1114" i="9"/>
  <c r="O1115" i="9"/>
  <c r="N1115" i="9" s="1"/>
  <c r="O1116" i="9"/>
  <c r="N1116" i="9" s="1"/>
  <c r="O1117" i="9"/>
  <c r="N1117" i="9" s="1"/>
  <c r="O1118" i="9"/>
  <c r="N1118" i="9" s="1"/>
  <c r="N1119" i="9"/>
  <c r="O1119" i="9"/>
  <c r="O1120" i="9"/>
  <c r="N1120" i="9" s="1"/>
  <c r="N1121" i="9"/>
  <c r="O1121" i="9"/>
  <c r="O1122" i="9"/>
  <c r="N1122" i="9" s="1"/>
  <c r="O1123" i="9"/>
  <c r="N1123" i="9" s="1"/>
  <c r="O1124" i="9"/>
  <c r="N1124" i="9" s="1"/>
  <c r="N1125" i="9"/>
  <c r="O1125" i="9"/>
  <c r="O1126" i="9"/>
  <c r="N1126" i="9" s="1"/>
  <c r="O1127" i="9"/>
  <c r="N1127" i="9" s="1"/>
  <c r="O1128" i="9"/>
  <c r="N1128" i="9" s="1"/>
  <c r="O1129" i="9"/>
  <c r="N1129" i="9" s="1"/>
  <c r="O1130" i="9"/>
  <c r="N1130" i="9" s="1"/>
  <c r="N1131" i="9"/>
  <c r="O1131" i="9"/>
  <c r="O1132" i="9"/>
  <c r="N1132" i="9" s="1"/>
  <c r="O1133" i="9"/>
  <c r="N1133" i="9" s="1"/>
  <c r="O1134" i="9"/>
  <c r="N1134" i="9" s="1"/>
  <c r="O1135" i="9"/>
  <c r="N1135" i="9" s="1"/>
  <c r="O1136" i="9"/>
  <c r="N1136" i="9" s="1"/>
  <c r="O1137" i="9"/>
  <c r="N1137" i="9" s="1"/>
  <c r="N1138" i="9"/>
  <c r="O1138" i="9"/>
  <c r="O1140" i="9"/>
  <c r="N1140" i="9" s="1"/>
  <c r="O1141" i="9"/>
  <c r="N1141" i="9" s="1"/>
  <c r="O1142" i="9"/>
  <c r="N1142" i="9" s="1"/>
  <c r="O1143" i="9"/>
  <c r="N1143" i="9" s="1"/>
  <c r="O1144" i="9"/>
  <c r="N1144" i="9" s="1"/>
  <c r="O1145" i="9"/>
  <c r="N1145" i="9" s="1"/>
  <c r="O1146" i="9"/>
  <c r="N1146" i="9" s="1"/>
  <c r="N1147" i="9"/>
  <c r="O1147" i="9"/>
  <c r="O1148" i="9"/>
  <c r="N1148" i="9" s="1"/>
  <c r="O1149" i="9"/>
  <c r="N1149" i="9" s="1"/>
  <c r="O1150" i="9"/>
  <c r="N1150" i="9" s="1"/>
  <c r="O1151" i="9"/>
  <c r="N1151" i="9" s="1"/>
  <c r="O1139" i="9"/>
  <c r="N1139" i="9" s="1"/>
  <c r="O1152" i="9"/>
  <c r="N1152" i="9" s="1"/>
  <c r="N1153" i="9"/>
  <c r="O1153" i="9"/>
  <c r="O1154" i="9"/>
  <c r="N1154" i="9" s="1"/>
  <c r="N1155" i="9"/>
  <c r="O1155" i="9"/>
  <c r="O1156" i="9"/>
  <c r="N1156" i="9" s="1"/>
  <c r="N1157" i="9"/>
  <c r="O1157" i="9"/>
  <c r="O1158" i="9"/>
  <c r="N1158" i="9" s="1"/>
  <c r="O1159" i="9"/>
  <c r="N1159" i="9" s="1"/>
  <c r="N1160" i="9"/>
  <c r="O1160" i="9"/>
  <c r="O1161" i="9"/>
  <c r="N1161" i="9" s="1"/>
  <c r="O1162" i="9"/>
  <c r="N1162" i="9" s="1"/>
  <c r="N1163" i="9"/>
  <c r="O1163" i="9"/>
  <c r="O1164" i="9"/>
  <c r="N1164" i="9" s="1"/>
  <c r="O1165" i="9"/>
  <c r="N1165" i="9" s="1"/>
  <c r="O1166" i="9"/>
  <c r="N1166" i="9" s="1"/>
  <c r="O1167" i="9"/>
  <c r="N1167" i="9" s="1"/>
  <c r="O1168" i="9"/>
  <c r="N1168" i="9" s="1"/>
  <c r="O1169" i="9"/>
  <c r="N1169" i="9" s="1"/>
  <c r="N1170" i="9"/>
  <c r="O1170" i="9"/>
  <c r="O1171" i="9"/>
  <c r="N1171" i="9" s="1"/>
  <c r="O1174" i="9"/>
  <c r="N1174" i="9" s="1"/>
  <c r="O1175" i="9"/>
  <c r="N1175" i="9" s="1"/>
  <c r="O1176" i="9"/>
  <c r="N1176" i="9" s="1"/>
  <c r="O1177" i="9"/>
  <c r="N1177" i="9" s="1"/>
  <c r="O1178" i="9"/>
  <c r="N1178" i="9" s="1"/>
  <c r="O1179" i="9"/>
  <c r="N1179" i="9" s="1"/>
  <c r="N1180" i="9"/>
  <c r="O1180" i="9"/>
  <c r="O1181" i="9"/>
  <c r="N1181" i="9" s="1"/>
  <c r="O1182" i="9"/>
  <c r="N1182" i="9" s="1"/>
  <c r="O1183" i="9"/>
  <c r="N1183" i="9" s="1"/>
  <c r="O1184" i="9"/>
  <c r="N1184" i="9" s="1"/>
  <c r="O1185" i="9"/>
  <c r="N1185" i="9" s="1"/>
  <c r="O1186" i="9"/>
  <c r="N1186" i="9" s="1"/>
  <c r="O1187" i="9"/>
  <c r="N1187" i="9" s="1"/>
  <c r="O1188" i="9"/>
  <c r="N1188" i="9" s="1"/>
  <c r="O1189" i="9"/>
  <c r="N1189" i="9" s="1"/>
  <c r="O1190" i="9"/>
  <c r="N1190" i="9" s="1"/>
  <c r="N1191" i="9"/>
  <c r="O1191" i="9"/>
  <c r="O1192" i="9"/>
  <c r="N1192" i="9" s="1"/>
  <c r="O1193" i="9"/>
  <c r="N1193" i="9" s="1"/>
  <c r="N1194" i="9"/>
  <c r="O1194" i="9"/>
  <c r="O1195" i="9"/>
  <c r="N1195" i="9" s="1"/>
  <c r="O1196" i="9"/>
  <c r="N1196" i="9" s="1"/>
  <c r="O1172" i="9"/>
  <c r="N1172" i="9" s="1"/>
  <c r="O1197" i="9"/>
  <c r="N1197" i="9" s="1"/>
  <c r="O1198" i="9"/>
  <c r="N1198" i="9" s="1"/>
  <c r="O1199" i="9"/>
  <c r="N1199" i="9" s="1"/>
  <c r="O1200" i="9"/>
  <c r="N1200" i="9" s="1"/>
  <c r="O1173" i="9"/>
  <c r="N1173" i="9" s="1"/>
  <c r="O1201" i="9"/>
  <c r="N1201" i="9" s="1"/>
  <c r="N1202" i="9"/>
  <c r="O1202" i="9"/>
  <c r="O1203" i="9"/>
  <c r="N1203" i="9" s="1"/>
  <c r="O1204" i="9"/>
  <c r="N1204" i="9" s="1"/>
  <c r="O1205" i="9"/>
  <c r="N1205" i="9" s="1"/>
  <c r="O1206" i="9"/>
  <c r="N1206" i="9" s="1"/>
  <c r="O1207" i="9"/>
  <c r="N1207" i="9" s="1"/>
  <c r="O1208" i="9"/>
  <c r="N1208" i="9" s="1"/>
  <c r="O1209" i="9"/>
  <c r="N1209" i="9" s="1"/>
  <c r="O1210" i="9"/>
  <c r="N1210" i="9" s="1"/>
  <c r="O1211" i="9"/>
  <c r="N1211" i="9" s="1"/>
  <c r="N1212" i="9"/>
  <c r="O1212" i="9"/>
  <c r="O1213" i="9"/>
  <c r="N1213" i="9" s="1"/>
  <c r="O1214" i="9"/>
  <c r="N1214" i="9" s="1"/>
  <c r="O1215" i="9"/>
  <c r="N1215" i="9" s="1"/>
  <c r="O1216" i="9"/>
  <c r="N1216" i="9" s="1"/>
  <c r="O1217" i="9"/>
  <c r="N1217" i="9" s="1"/>
  <c r="O1218" i="9"/>
  <c r="N1218" i="9" s="1"/>
  <c r="O1219" i="9"/>
  <c r="N1219" i="9" s="1"/>
  <c r="O1220" i="9"/>
  <c r="N1220" i="9" s="1"/>
  <c r="O1221" i="9"/>
  <c r="N1221" i="9" s="1"/>
  <c r="O1222" i="9"/>
  <c r="N1222" i="9" s="1"/>
  <c r="O1223" i="9"/>
  <c r="N1223" i="9" s="1"/>
  <c r="O1224" i="9"/>
  <c r="N1224" i="9" s="1"/>
  <c r="O1225" i="9"/>
  <c r="N1225" i="9" s="1"/>
  <c r="O1226" i="9"/>
  <c r="N1226" i="9" s="1"/>
  <c r="O1227" i="9"/>
  <c r="N1227" i="9" s="1"/>
  <c r="O1228" i="9"/>
  <c r="N1228" i="9" s="1"/>
  <c r="O1229" i="9"/>
  <c r="N1229" i="9" s="1"/>
  <c r="O1230" i="9"/>
  <c r="N1230" i="9" s="1"/>
  <c r="O1231" i="9"/>
  <c r="N1231" i="9" s="1"/>
  <c r="O1232" i="9"/>
  <c r="N1232" i="9" s="1"/>
  <c r="N1233" i="9"/>
  <c r="O1233" i="9"/>
  <c r="O1234" i="9"/>
  <c r="N1234" i="9" s="1"/>
  <c r="O1240" i="9"/>
  <c r="N1240" i="9" s="1"/>
  <c r="O1235" i="9"/>
  <c r="N1235" i="9" s="1"/>
  <c r="O1241" i="9"/>
  <c r="N1241" i="9" s="1"/>
  <c r="O1242" i="9"/>
  <c r="N1242" i="9" s="1"/>
  <c r="N1243" i="9"/>
  <c r="O1243" i="9"/>
  <c r="O1244" i="9"/>
  <c r="N1244" i="9" s="1"/>
  <c r="O1245" i="9"/>
  <c r="N1245" i="9" s="1"/>
  <c r="O1236" i="9"/>
  <c r="N1236" i="9" s="1"/>
  <c r="O1246" i="9"/>
  <c r="N1246" i="9" s="1"/>
  <c r="O1247" i="9"/>
  <c r="N1247" i="9" s="1"/>
  <c r="N1248" i="9"/>
  <c r="O1248" i="9"/>
  <c r="O1249" i="9"/>
  <c r="N1249" i="9" s="1"/>
  <c r="O1250" i="9"/>
  <c r="N1250" i="9" s="1"/>
  <c r="O1237" i="9"/>
  <c r="N1237" i="9" s="1"/>
  <c r="O1251" i="9"/>
  <c r="N1251" i="9" s="1"/>
  <c r="N1252" i="9"/>
  <c r="O1252" i="9"/>
  <c r="N1253" i="9"/>
  <c r="O1253" i="9"/>
  <c r="N1254" i="9"/>
  <c r="O1254" i="9"/>
  <c r="O1255" i="9"/>
  <c r="N1255" i="9" s="1"/>
  <c r="O1256" i="9"/>
  <c r="N1256" i="9" s="1"/>
  <c r="O1257" i="9"/>
  <c r="N1257" i="9" s="1"/>
  <c r="O1258" i="9"/>
  <c r="N1258" i="9" s="1"/>
  <c r="O1238" i="9"/>
  <c r="N1238" i="9" s="1"/>
  <c r="O1239" i="9"/>
  <c r="N1239" i="9" s="1"/>
  <c r="O1259" i="9"/>
  <c r="N1259" i="9" s="1"/>
  <c r="O1260" i="9"/>
  <c r="N1260" i="9" s="1"/>
  <c r="O1261" i="9"/>
  <c r="N1261" i="9" s="1"/>
  <c r="O1262" i="9"/>
  <c r="N1262" i="9" s="1"/>
  <c r="O1263" i="9"/>
  <c r="N1263" i="9" s="1"/>
  <c r="N1264" i="9"/>
  <c r="O1264" i="9"/>
  <c r="N1265" i="9"/>
  <c r="O1265" i="9"/>
  <c r="N1266" i="9"/>
  <c r="O1266" i="9"/>
  <c r="N1267" i="9"/>
  <c r="O1267" i="9"/>
  <c r="N1268" i="9"/>
  <c r="O1268" i="9"/>
  <c r="N1269" i="9"/>
  <c r="O1269" i="9"/>
  <c r="N1270" i="9"/>
  <c r="O1270" i="9"/>
  <c r="N1271" i="9"/>
  <c r="O1271" i="9"/>
  <c r="N1272" i="9"/>
  <c r="O1272" i="9"/>
  <c r="N1273" i="9"/>
  <c r="O1273" i="9"/>
  <c r="N1274" i="9"/>
  <c r="O1274" i="9"/>
  <c r="N1275" i="9"/>
  <c r="O1275" i="9"/>
  <c r="N1276" i="9"/>
  <c r="O1276" i="9"/>
  <c r="N1277" i="9"/>
  <c r="O1277" i="9"/>
  <c r="N1278" i="9"/>
  <c r="O1278" i="9"/>
  <c r="N1279" i="9"/>
  <c r="O1279" i="9"/>
  <c r="N1280" i="9"/>
  <c r="O1280" i="9"/>
  <c r="N1281" i="9"/>
  <c r="O1281" i="9"/>
  <c r="N1282" i="9"/>
  <c r="O1282" i="9"/>
  <c r="N1283" i="9"/>
  <c r="O1283" i="9"/>
  <c r="N1284" i="9"/>
  <c r="O1284" i="9"/>
  <c r="N1285" i="9"/>
  <c r="O1285" i="9"/>
  <c r="N1286" i="9"/>
  <c r="O1286" i="9"/>
  <c r="N1287" i="9"/>
  <c r="O1287" i="9"/>
  <c r="N1288" i="9"/>
  <c r="O1288" i="9"/>
  <c r="N1289" i="9"/>
  <c r="O1289" i="9"/>
  <c r="N1290" i="9"/>
  <c r="O1290" i="9"/>
  <c r="N1291" i="9"/>
  <c r="O1291" i="9"/>
  <c r="N1292" i="9"/>
  <c r="O1292" i="9"/>
  <c r="N1293" i="9"/>
  <c r="O1293" i="9"/>
  <c r="N1294" i="9"/>
  <c r="O1294" i="9"/>
  <c r="N1295" i="9"/>
  <c r="O1295" i="9"/>
  <c r="N1296" i="9"/>
  <c r="O1296" i="9"/>
  <c r="N1297" i="9"/>
  <c r="O1297" i="9"/>
  <c r="N1298" i="9"/>
  <c r="O1298" i="9"/>
  <c r="O20" i="9" l="1"/>
  <c r="N20" i="9" s="1"/>
  <c r="O21" i="9"/>
  <c r="N21" i="9" s="1"/>
  <c r="O22" i="9"/>
  <c r="N22" i="9" s="1"/>
  <c r="O23" i="9"/>
  <c r="N23" i="9" s="1"/>
  <c r="O24" i="9"/>
  <c r="N24" i="9" s="1"/>
  <c r="O25" i="9"/>
  <c r="N25" i="9" s="1"/>
  <c r="O26" i="9"/>
  <c r="N26" i="9" s="1"/>
  <c r="O27" i="9"/>
  <c r="N27" i="9" s="1"/>
  <c r="O28" i="9"/>
  <c r="N28" i="9" s="1"/>
  <c r="O29" i="9"/>
  <c r="N29" i="9" s="1"/>
  <c r="O30" i="9"/>
  <c r="N30" i="9" s="1"/>
  <c r="O31" i="9"/>
  <c r="N31" i="9" s="1"/>
  <c r="O32" i="9"/>
  <c r="N32" i="9" s="1"/>
  <c r="O33" i="9"/>
  <c r="N33" i="9" s="1"/>
  <c r="O34" i="9"/>
  <c r="N34" i="9" s="1"/>
  <c r="N35" i="9"/>
  <c r="O35" i="9"/>
  <c r="N36" i="9"/>
  <c r="O36" i="9"/>
  <c r="N37" i="9"/>
  <c r="O37" i="9"/>
  <c r="N38" i="9"/>
  <c r="O38" i="9"/>
  <c r="N39" i="9"/>
  <c r="O39" i="9"/>
  <c r="N40" i="9"/>
  <c r="O40" i="9"/>
  <c r="O2321" i="9" l="1"/>
  <c r="N2321" i="9" s="1"/>
  <c r="O2322" i="9"/>
  <c r="N2322" i="9" s="1"/>
  <c r="O2323" i="9"/>
  <c r="N2323" i="9" s="1"/>
  <c r="O2324" i="9"/>
  <c r="N2324" i="9" s="1"/>
  <c r="O2325" i="9"/>
  <c r="N2325" i="9" s="1"/>
  <c r="O2326" i="9"/>
  <c r="N2326" i="9" s="1"/>
  <c r="N2327" i="9"/>
  <c r="O2327" i="9"/>
  <c r="N2328" i="9"/>
  <c r="O2328" i="9"/>
  <c r="O2329" i="9"/>
  <c r="N2329" i="9" s="1"/>
  <c r="O2330" i="9"/>
  <c r="N2330" i="9" s="1"/>
  <c r="N2331" i="9"/>
  <c r="O2331" i="9"/>
  <c r="O2332" i="9"/>
  <c r="N2332" i="9" s="1"/>
  <c r="O2333" i="9"/>
  <c r="N2333" i="9" s="1"/>
  <c r="O2334" i="9"/>
  <c r="N2334" i="9" s="1"/>
  <c r="O2335" i="9"/>
  <c r="N2335" i="9" s="1"/>
  <c r="O2336" i="9"/>
  <c r="N2336" i="9" s="1"/>
  <c r="O2337" i="9"/>
  <c r="N2337" i="9" s="1"/>
  <c r="O2338" i="9"/>
  <c r="N2338" i="9" s="1"/>
  <c r="O2339" i="9"/>
  <c r="N2339" i="9" s="1"/>
  <c r="O2340" i="9"/>
  <c r="N2340" i="9" s="1"/>
  <c r="N2341" i="9"/>
  <c r="O2341" i="9"/>
  <c r="O2342" i="9"/>
  <c r="N2342" i="9" s="1"/>
  <c r="O2343" i="9"/>
  <c r="N2343" i="9" s="1"/>
  <c r="O2344" i="9"/>
  <c r="N2344" i="9" s="1"/>
  <c r="N2345" i="9"/>
  <c r="O2345" i="9"/>
  <c r="O2346" i="9"/>
  <c r="N2346" i="9" s="1"/>
  <c r="O2347" i="9"/>
  <c r="N2347" i="9" s="1"/>
  <c r="O2348" i="9"/>
  <c r="N2348" i="9" s="1"/>
  <c r="N2349" i="9"/>
  <c r="O2349" i="9"/>
  <c r="O2350" i="9"/>
  <c r="N2350" i="9" s="1"/>
  <c r="N2351" i="9"/>
  <c r="O2351" i="9"/>
  <c r="N2352" i="9"/>
  <c r="O2352" i="9"/>
  <c r="O2353" i="9"/>
  <c r="N2353" i="9" s="1"/>
  <c r="O2354" i="9"/>
  <c r="N2354" i="9" s="1"/>
  <c r="O2355" i="9"/>
  <c r="N2355" i="9" s="1"/>
  <c r="O2356" i="9"/>
  <c r="N2356" i="9" s="1"/>
  <c r="O2357" i="9"/>
  <c r="N2357" i="9" s="1"/>
  <c r="O2358" i="9"/>
  <c r="N2358" i="9" s="1"/>
  <c r="O2359" i="9"/>
  <c r="N2359" i="9" s="1"/>
  <c r="N2360" i="9"/>
  <c r="O2360" i="9"/>
  <c r="O2361" i="9"/>
  <c r="N2361" i="9" s="1"/>
  <c r="O2362" i="9"/>
  <c r="N2362" i="9" s="1"/>
  <c r="O2363" i="9"/>
  <c r="N2363" i="9" s="1"/>
  <c r="N2364" i="9"/>
  <c r="O2364" i="9"/>
  <c r="O2365" i="9"/>
  <c r="N2365" i="9" s="1"/>
  <c r="O2366" i="9"/>
  <c r="N2366" i="9" s="1"/>
  <c r="O2367" i="9"/>
  <c r="N2367" i="9" s="1"/>
  <c r="O2368" i="9"/>
  <c r="N2368" i="9" s="1"/>
  <c r="O2369" i="9"/>
  <c r="N2369" i="9" s="1"/>
  <c r="N2370" i="9"/>
  <c r="O2370" i="9"/>
  <c r="O2371" i="9"/>
  <c r="N2371" i="9" s="1"/>
  <c r="O2372" i="9"/>
  <c r="N2372" i="9" s="1"/>
  <c r="O2373" i="9"/>
  <c r="N2373" i="9" s="1"/>
  <c r="N2374" i="9"/>
  <c r="O2374" i="9"/>
  <c r="O2375" i="9"/>
  <c r="N2375" i="9" s="1"/>
  <c r="O2376" i="9"/>
  <c r="N2376" i="9" s="1"/>
  <c r="O2377" i="9"/>
  <c r="N2377" i="9" s="1"/>
  <c r="O2378" i="9"/>
  <c r="N2378" i="9" s="1"/>
  <c r="O2379" i="9"/>
  <c r="N2379" i="9" s="1"/>
  <c r="N2380" i="9"/>
  <c r="O2380" i="9"/>
  <c r="O2381" i="9"/>
  <c r="N2381" i="9" s="1"/>
  <c r="O2382" i="9"/>
  <c r="N2382" i="9" s="1"/>
  <c r="O2383" i="9"/>
  <c r="N2383" i="9" s="1"/>
  <c r="O2384" i="9"/>
  <c r="N2384" i="9" s="1"/>
  <c r="N2385" i="9"/>
  <c r="O2385" i="9"/>
  <c r="O2386" i="9"/>
  <c r="N2386" i="9" s="1"/>
  <c r="O2387" i="9"/>
  <c r="N2387" i="9" s="1"/>
  <c r="N2388" i="9"/>
  <c r="O2388" i="9"/>
  <c r="O2389" i="9"/>
  <c r="N2389" i="9" s="1"/>
  <c r="O2390" i="9"/>
  <c r="N2390" i="9" s="1"/>
  <c r="N2391" i="9"/>
  <c r="O2391" i="9"/>
  <c r="N2392" i="9"/>
  <c r="O2392" i="9"/>
  <c r="N2393" i="9"/>
  <c r="O2393" i="9"/>
  <c r="N2394" i="9"/>
  <c r="O2394" i="9"/>
  <c r="N2395" i="9"/>
  <c r="O2395" i="9"/>
  <c r="N2396" i="9"/>
  <c r="O2396" i="9"/>
  <c r="N2397" i="9"/>
  <c r="O2397" i="9"/>
  <c r="N2398" i="9"/>
  <c r="O2398" i="9"/>
  <c r="N2399" i="9"/>
  <c r="O2399" i="9"/>
  <c r="N2400" i="9"/>
  <c r="O2400" i="9"/>
  <c r="N2401" i="9"/>
  <c r="O2401" i="9"/>
  <c r="N2402" i="9"/>
  <c r="O2402" i="9"/>
  <c r="N2403" i="9"/>
  <c r="O2403" i="9"/>
  <c r="N2404" i="9"/>
  <c r="O2404" i="9"/>
  <c r="N2405" i="9"/>
  <c r="O2405" i="9"/>
  <c r="N2406" i="9"/>
  <c r="O2406" i="9"/>
  <c r="N2407" i="9"/>
  <c r="O2407" i="9"/>
  <c r="N2408" i="9"/>
  <c r="O2408" i="9"/>
  <c r="N2409" i="9"/>
  <c r="O2409" i="9"/>
  <c r="N2410" i="9"/>
  <c r="O2410" i="9"/>
  <c r="N2411" i="9"/>
  <c r="O2411" i="9"/>
  <c r="N2412" i="9"/>
  <c r="O2412" i="9"/>
  <c r="N2413" i="9"/>
  <c r="O2413" i="9"/>
  <c r="N2414" i="9"/>
  <c r="O2414" i="9"/>
  <c r="N2415" i="9"/>
  <c r="O2415" i="9"/>
  <c r="N2416" i="9"/>
  <c r="O2416" i="9"/>
  <c r="N2417" i="9"/>
  <c r="O2417" i="9"/>
  <c r="N2418" i="9"/>
  <c r="O2418" i="9"/>
  <c r="O5608" i="9"/>
  <c r="N5608" i="9" s="1"/>
  <c r="O5609" i="9"/>
  <c r="N5609" i="9" s="1"/>
  <c r="N5610" i="9"/>
  <c r="O5610" i="9"/>
  <c r="O5611" i="9"/>
  <c r="N5611" i="9" s="1"/>
  <c r="O5612" i="9"/>
  <c r="N5612" i="9" s="1"/>
  <c r="O5613" i="9"/>
  <c r="N5613" i="9" s="1"/>
  <c r="O5614" i="9"/>
  <c r="N5614" i="9" s="1"/>
  <c r="O5615" i="9"/>
  <c r="N5615" i="9" s="1"/>
  <c r="O5616" i="9"/>
  <c r="N5616" i="9" s="1"/>
  <c r="O5617" i="9"/>
  <c r="N5617" i="9" s="1"/>
  <c r="O5618" i="9"/>
  <c r="N5618" i="9" s="1"/>
  <c r="O5619" i="9"/>
  <c r="N5619" i="9" s="1"/>
  <c r="O5620" i="9"/>
  <c r="N5620" i="9" s="1"/>
  <c r="O5621" i="9"/>
  <c r="N5621" i="9" s="1"/>
  <c r="O5622" i="9"/>
  <c r="N5622" i="9" s="1"/>
  <c r="O5623" i="9"/>
  <c r="N5623" i="9" s="1"/>
  <c r="O5624" i="9"/>
  <c r="N5624" i="9" s="1"/>
  <c r="O5625" i="9"/>
  <c r="N5625" i="9" s="1"/>
  <c r="O5626" i="9"/>
  <c r="N5626" i="9" s="1"/>
  <c r="O5627" i="9"/>
  <c r="N5627" i="9" s="1"/>
  <c r="N5628" i="9"/>
  <c r="O5628" i="9"/>
  <c r="O5629" i="9"/>
  <c r="N5629" i="9" s="1"/>
  <c r="N5630" i="9"/>
  <c r="O5630" i="9"/>
  <c r="N5631" i="9"/>
  <c r="O5631" i="9"/>
  <c r="N5632" i="9"/>
  <c r="O5632" i="9"/>
  <c r="N5633" i="9"/>
  <c r="O5633" i="9"/>
  <c r="N5634" i="9"/>
  <c r="O5634" i="9"/>
  <c r="N5635" i="9"/>
  <c r="O5635" i="9"/>
  <c r="O296" i="9"/>
  <c r="N296" i="9" s="1"/>
  <c r="O458" i="9"/>
  <c r="N458" i="9" s="1"/>
  <c r="O459" i="9"/>
  <c r="N459" i="9" s="1"/>
  <c r="N460" i="9"/>
  <c r="O460" i="9"/>
  <c r="O461" i="9"/>
  <c r="N461" i="9" s="1"/>
  <c r="N462" i="9"/>
  <c r="O462" i="9"/>
  <c r="O463" i="9"/>
  <c r="N463" i="9" s="1"/>
  <c r="N464" i="9"/>
  <c r="O464" i="9"/>
  <c r="O465" i="9"/>
  <c r="N465" i="9" s="1"/>
  <c r="O466" i="9"/>
  <c r="N466" i="9" s="1"/>
  <c r="O467" i="9"/>
  <c r="N467" i="9" s="1"/>
  <c r="O468" i="9"/>
  <c r="N468" i="9" s="1"/>
  <c r="N300" i="9"/>
  <c r="O300" i="9"/>
  <c r="O469" i="9"/>
  <c r="N469" i="9" s="1"/>
  <c r="O470" i="9"/>
  <c r="N470" i="9" s="1"/>
  <c r="N471" i="9"/>
  <c r="O471" i="9"/>
  <c r="O472" i="9"/>
  <c r="N472" i="9" s="1"/>
  <c r="O473" i="9"/>
  <c r="N473" i="9" s="1"/>
  <c r="O474" i="9"/>
  <c r="N474" i="9" s="1"/>
  <c r="O475" i="9"/>
  <c r="N475" i="9" s="1"/>
  <c r="O476" i="9"/>
  <c r="N476" i="9" s="1"/>
  <c r="O477" i="9"/>
  <c r="N477" i="9" s="1"/>
  <c r="O478" i="9"/>
  <c r="N478" i="9" s="1"/>
  <c r="O479" i="9"/>
  <c r="N479" i="9" s="1"/>
  <c r="O304" i="9"/>
  <c r="N304" i="9" s="1"/>
  <c r="O480" i="9"/>
  <c r="N480" i="9" s="1"/>
  <c r="O481" i="9"/>
  <c r="N481" i="9" s="1"/>
  <c r="N482" i="9"/>
  <c r="O482" i="9"/>
  <c r="O483" i="9"/>
  <c r="N483" i="9" s="1"/>
  <c r="O484" i="9"/>
  <c r="N484" i="9" s="1"/>
  <c r="O485" i="9"/>
  <c r="N485" i="9" s="1"/>
  <c r="O486" i="9"/>
  <c r="N486" i="9" s="1"/>
  <c r="O487" i="9"/>
  <c r="N487" i="9" s="1"/>
  <c r="O488" i="9"/>
  <c r="N488" i="9" s="1"/>
  <c r="O489" i="9"/>
  <c r="N489" i="9" s="1"/>
  <c r="O490" i="9"/>
  <c r="N490" i="9" s="1"/>
  <c r="O491" i="9"/>
  <c r="N491" i="9" s="1"/>
  <c r="N492" i="9"/>
  <c r="O492" i="9"/>
  <c r="O493" i="9"/>
  <c r="N493" i="9" s="1"/>
  <c r="O494" i="9"/>
  <c r="N494" i="9" s="1"/>
  <c r="O495" i="9"/>
  <c r="N495" i="9" s="1"/>
  <c r="O496" i="9"/>
  <c r="N496" i="9" s="1"/>
  <c r="O497" i="9"/>
  <c r="N497" i="9" s="1"/>
  <c r="O498" i="9"/>
  <c r="N498" i="9" s="1"/>
  <c r="O308" i="9"/>
  <c r="N308" i="9" s="1"/>
  <c r="O499" i="9"/>
  <c r="N499" i="9" s="1"/>
  <c r="O500" i="9"/>
  <c r="N500" i="9" s="1"/>
  <c r="O501" i="9"/>
  <c r="N501" i="9" s="1"/>
  <c r="O502" i="9"/>
  <c r="N502" i="9" s="1"/>
  <c r="N503" i="9"/>
  <c r="O503" i="9"/>
  <c r="O504" i="9"/>
  <c r="N504" i="9" s="1"/>
  <c r="O505" i="9"/>
  <c r="N505" i="9" s="1"/>
  <c r="O506" i="9"/>
  <c r="N506" i="9" s="1"/>
  <c r="N507" i="9"/>
  <c r="O507" i="9"/>
  <c r="O508" i="9"/>
  <c r="N508" i="9" s="1"/>
  <c r="O509" i="9"/>
  <c r="N509" i="9" s="1"/>
  <c r="O312" i="9"/>
  <c r="N312" i="9" s="1"/>
  <c r="O510" i="9"/>
  <c r="N510" i="9" s="1"/>
  <c r="O511" i="9"/>
  <c r="N511" i="9" s="1"/>
  <c r="O512" i="9"/>
  <c r="N512" i="9" s="1"/>
  <c r="N316" i="9"/>
  <c r="O316" i="9"/>
  <c r="N513" i="9"/>
  <c r="O513" i="9"/>
  <c r="N514" i="9"/>
  <c r="O514" i="9"/>
  <c r="N515" i="9"/>
  <c r="O515" i="9"/>
  <c r="N516" i="9"/>
  <c r="O516" i="9"/>
  <c r="N517" i="9"/>
  <c r="O517" i="9"/>
  <c r="N518" i="9"/>
  <c r="O518" i="9"/>
  <c r="N519" i="9"/>
  <c r="O519" i="9"/>
  <c r="N520" i="9"/>
  <c r="O520" i="9"/>
  <c r="N521" i="9"/>
  <c r="O521" i="9"/>
  <c r="N522" i="9"/>
  <c r="O522" i="9"/>
  <c r="N523" i="9"/>
  <c r="O523" i="9"/>
  <c r="N320" i="9"/>
  <c r="O320" i="9"/>
  <c r="N524" i="9"/>
  <c r="O524" i="9"/>
  <c r="N525" i="9"/>
  <c r="O525" i="9"/>
  <c r="N526" i="9"/>
  <c r="O526" i="9"/>
  <c r="N527" i="9"/>
  <c r="O527" i="9"/>
  <c r="N528" i="9"/>
  <c r="O528" i="9"/>
  <c r="N529" i="9"/>
  <c r="O529" i="9"/>
  <c r="N530" i="9"/>
  <c r="O530" i="9"/>
  <c r="N531" i="9"/>
  <c r="O531" i="9"/>
  <c r="N532" i="9"/>
  <c r="O532" i="9"/>
  <c r="N533" i="9"/>
  <c r="O533" i="9"/>
  <c r="N534" i="9"/>
  <c r="O534" i="9"/>
  <c r="O808" i="9" l="1"/>
  <c r="N808" i="9" s="1"/>
  <c r="O809" i="9"/>
  <c r="N809" i="9" s="1"/>
  <c r="O810" i="9"/>
  <c r="N810" i="9" s="1"/>
  <c r="O812" i="9"/>
  <c r="N812" i="9" s="1"/>
  <c r="O811" i="9"/>
  <c r="N811" i="9" s="1"/>
  <c r="O813" i="9"/>
  <c r="N813" i="9" s="1"/>
  <c r="O815" i="9"/>
  <c r="N815" i="9" s="1"/>
  <c r="O816" i="9"/>
  <c r="N816" i="9" s="1"/>
  <c r="O818" i="9"/>
  <c r="N818" i="9" s="1"/>
  <c r="O819" i="9"/>
  <c r="N819" i="9" s="1"/>
  <c r="O821" i="9"/>
  <c r="N821" i="9" s="1"/>
  <c r="O822" i="9"/>
  <c r="N822" i="9" s="1"/>
  <c r="N824" i="9"/>
  <c r="O824" i="9"/>
  <c r="N825" i="9"/>
  <c r="O825" i="9"/>
  <c r="N827" i="9"/>
  <c r="O827" i="9"/>
  <c r="N828" i="9"/>
  <c r="O828" i="9"/>
  <c r="O2142" i="9" l="1"/>
  <c r="N2142" i="9" s="1"/>
  <c r="O2143" i="9"/>
  <c r="N2143" i="9" s="1"/>
  <c r="O2141" i="9"/>
  <c r="N2141" i="9" s="1"/>
  <c r="O2144" i="9"/>
  <c r="N2144" i="9" s="1"/>
  <c r="O2145" i="9"/>
  <c r="N2145" i="9" s="1"/>
  <c r="O2146" i="9"/>
  <c r="N2146" i="9" s="1"/>
  <c r="O2147" i="9"/>
  <c r="N2147" i="9" s="1"/>
  <c r="O2148" i="9"/>
  <c r="N2148" i="9" s="1"/>
  <c r="N2149" i="9"/>
  <c r="O2149" i="9"/>
  <c r="O2150" i="9"/>
  <c r="N2150" i="9" s="1"/>
  <c r="O2151" i="9"/>
  <c r="N2151" i="9" s="1"/>
  <c r="O2152" i="9"/>
  <c r="N2152" i="9" s="1"/>
  <c r="O814" i="9"/>
  <c r="N814" i="9" s="1"/>
  <c r="N2154" i="9"/>
  <c r="O2154" i="9"/>
  <c r="O2155" i="9"/>
  <c r="N2155" i="9" s="1"/>
  <c r="O2156" i="9"/>
  <c r="N2156" i="9" s="1"/>
  <c r="O2153" i="9"/>
  <c r="N2153" i="9" s="1"/>
  <c r="O817" i="9"/>
  <c r="N817" i="9" s="1"/>
  <c r="N2157" i="9"/>
  <c r="O2157" i="9"/>
  <c r="O2158" i="9"/>
  <c r="N2158" i="9" s="1"/>
  <c r="O2159" i="9"/>
  <c r="N2159" i="9" s="1"/>
  <c r="O2160" i="9"/>
  <c r="N2160" i="9" s="1"/>
  <c r="O820" i="9"/>
  <c r="N820" i="9" s="1"/>
  <c r="N2161" i="9"/>
  <c r="O2161" i="9"/>
  <c r="N2162" i="9"/>
  <c r="O2162" i="9"/>
  <c r="N2163" i="9"/>
  <c r="O2163" i="9"/>
  <c r="N2164" i="9"/>
  <c r="O2164" i="9"/>
  <c r="N823" i="9"/>
  <c r="O823" i="9"/>
  <c r="N2165" i="9"/>
  <c r="O2165" i="9"/>
  <c r="N2166" i="9"/>
  <c r="O2166" i="9"/>
  <c r="N2167" i="9"/>
  <c r="O2167" i="9"/>
  <c r="N2168" i="9"/>
  <c r="O2168" i="9"/>
  <c r="N826" i="9"/>
  <c r="O826" i="9"/>
  <c r="O128" i="9" l="1"/>
  <c r="N128" i="9" s="1"/>
  <c r="O129" i="9"/>
  <c r="N129" i="9" s="1"/>
  <c r="N130" i="9"/>
  <c r="O130" i="9"/>
  <c r="O131" i="9"/>
  <c r="N131" i="9" s="1"/>
  <c r="N132" i="9"/>
  <c r="O132" i="9"/>
  <c r="O133" i="9"/>
  <c r="N133" i="9" s="1"/>
  <c r="O134" i="9"/>
  <c r="N134" i="9" s="1"/>
  <c r="O135" i="9"/>
  <c r="N135" i="9" s="1"/>
  <c r="N136" i="9"/>
  <c r="O136" i="9"/>
  <c r="O137" i="9"/>
  <c r="N137" i="9" s="1"/>
  <c r="N138" i="9"/>
  <c r="O138" i="9"/>
  <c r="O139" i="9"/>
  <c r="N139" i="9" s="1"/>
  <c r="O141" i="9"/>
  <c r="N141" i="9" s="1"/>
  <c r="O142" i="9"/>
  <c r="N142" i="9" s="1"/>
  <c r="O140" i="9"/>
  <c r="N140" i="9" s="1"/>
  <c r="O143" i="9"/>
  <c r="N143" i="9" s="1"/>
  <c r="N144" i="9"/>
  <c r="O144" i="9"/>
  <c r="O145" i="9"/>
  <c r="N145" i="9" s="1"/>
  <c r="O146" i="9"/>
  <c r="N146" i="9" s="1"/>
  <c r="O147" i="9"/>
  <c r="N147" i="9" s="1"/>
  <c r="O148" i="9"/>
  <c r="N148" i="9" s="1"/>
  <c r="O149" i="9"/>
  <c r="N149" i="9" s="1"/>
  <c r="N150" i="9"/>
  <c r="O150" i="9"/>
  <c r="O151" i="9"/>
  <c r="N151" i="9" s="1"/>
  <c r="O153" i="9"/>
  <c r="N153" i="9" s="1"/>
  <c r="O154" i="9"/>
  <c r="N154" i="9" s="1"/>
  <c r="O152" i="9"/>
  <c r="N152" i="9" s="1"/>
  <c r="O155" i="9"/>
  <c r="N155" i="9" s="1"/>
  <c r="N156" i="9"/>
  <c r="O156" i="9"/>
  <c r="O157" i="9"/>
  <c r="N157" i="9" s="1"/>
  <c r="N158" i="9"/>
  <c r="O158" i="9"/>
  <c r="N159" i="9"/>
  <c r="O159" i="9"/>
  <c r="N160" i="9"/>
  <c r="O160" i="9"/>
  <c r="N161" i="9"/>
  <c r="O161" i="9"/>
  <c r="N162" i="9"/>
  <c r="O162" i="9"/>
  <c r="N163" i="9"/>
  <c r="O163" i="9"/>
  <c r="N164" i="9"/>
  <c r="O164" i="9"/>
  <c r="N165" i="9"/>
  <c r="O165" i="9"/>
  <c r="N166" i="9"/>
  <c r="O166" i="9"/>
  <c r="N167" i="9"/>
  <c r="O167" i="9"/>
  <c r="N168" i="9"/>
  <c r="O168" i="9"/>
  <c r="N169" i="9"/>
  <c r="O169" i="9"/>
  <c r="O2837" i="9" l="1"/>
  <c r="N2837" i="9" s="1"/>
  <c r="O2838" i="9"/>
  <c r="N2838" i="9" s="1"/>
  <c r="O2839" i="9"/>
  <c r="N2839" i="9" s="1"/>
  <c r="O2840" i="9"/>
  <c r="N2840" i="9" s="1"/>
  <c r="O2841" i="9"/>
  <c r="N2841" i="9" s="1"/>
  <c r="O2842" i="9"/>
  <c r="N2842" i="9" s="1"/>
  <c r="O2843" i="9"/>
  <c r="N2843" i="9" s="1"/>
  <c r="O2844" i="9"/>
  <c r="N2844" i="9" s="1"/>
  <c r="O2845" i="9"/>
  <c r="N2845" i="9" s="1"/>
  <c r="O2846" i="9"/>
  <c r="N2846" i="9" s="1"/>
  <c r="O2847" i="9"/>
  <c r="N2847" i="9" s="1"/>
  <c r="O2848" i="9"/>
  <c r="N2848" i="9" s="1"/>
  <c r="O2849" i="9"/>
  <c r="N2849" i="9" s="1"/>
  <c r="O2850" i="9"/>
  <c r="N2850" i="9" s="1"/>
  <c r="O2851" i="9"/>
  <c r="N2851" i="9" s="1"/>
  <c r="O2852" i="9"/>
  <c r="N2852" i="9" s="1"/>
  <c r="O2853" i="9"/>
  <c r="N2853" i="9" s="1"/>
  <c r="O2854" i="9"/>
  <c r="N2854" i="9" s="1"/>
  <c r="O2855" i="9"/>
  <c r="N2855" i="9" s="1"/>
  <c r="O2856" i="9"/>
  <c r="N2856" i="9" s="1"/>
  <c r="O2857" i="9"/>
  <c r="N2857" i="9" s="1"/>
  <c r="O2858" i="9"/>
  <c r="N2858" i="9" s="1"/>
  <c r="O2859" i="9"/>
  <c r="N2859" i="9" s="1"/>
  <c r="O2860" i="9"/>
  <c r="N2860" i="9" s="1"/>
  <c r="O2861" i="9"/>
  <c r="N2861" i="9" s="1"/>
  <c r="O2862" i="9"/>
  <c r="N2862" i="9" s="1"/>
  <c r="O2863" i="9"/>
  <c r="N2863" i="9" s="1"/>
  <c r="N2864" i="9"/>
  <c r="O2864" i="9"/>
  <c r="N2865" i="9"/>
  <c r="O2865" i="9"/>
  <c r="N2866" i="9"/>
  <c r="O2866" i="9"/>
  <c r="O2867" i="9"/>
  <c r="N2867" i="9" s="1"/>
  <c r="O2868" i="9"/>
  <c r="N2868" i="9" s="1"/>
  <c r="O2869" i="9"/>
  <c r="N2869" i="9" s="1"/>
  <c r="O2870" i="9"/>
  <c r="N2870" i="9" s="1"/>
  <c r="O2871" i="9"/>
  <c r="N2871" i="9" s="1"/>
  <c r="O2872" i="9"/>
  <c r="N2872" i="9" s="1"/>
  <c r="O2873" i="9"/>
  <c r="N2873" i="9" s="1"/>
  <c r="O2874" i="9"/>
  <c r="N2874" i="9" s="1"/>
  <c r="O2875" i="9"/>
  <c r="N2875" i="9" s="1"/>
  <c r="O2876" i="9"/>
  <c r="N2876" i="9" s="1"/>
  <c r="N2877" i="9"/>
  <c r="O2877" i="9"/>
  <c r="O2878" i="9"/>
  <c r="N2878" i="9" s="1"/>
  <c r="O2879" i="9"/>
  <c r="N2879" i="9" s="1"/>
  <c r="O2880" i="9"/>
  <c r="N2880" i="9" s="1"/>
  <c r="O2881" i="9"/>
  <c r="N2881" i="9" s="1"/>
  <c r="O2882" i="9"/>
  <c r="N2882" i="9" s="1"/>
  <c r="O2883" i="9"/>
  <c r="N2883" i="9" s="1"/>
  <c r="O2884" i="9"/>
  <c r="N2884" i="9" s="1"/>
  <c r="O2885" i="9"/>
  <c r="N2885" i="9" s="1"/>
  <c r="O2886" i="9"/>
  <c r="N2886" i="9" s="1"/>
  <c r="O2887" i="9"/>
  <c r="N2887" i="9" s="1"/>
  <c r="O2888" i="9"/>
  <c r="N2888" i="9" s="1"/>
  <c r="O2889" i="9"/>
  <c r="N2889" i="9" s="1"/>
  <c r="O2890" i="9"/>
  <c r="N2890" i="9" s="1"/>
  <c r="O2891" i="9"/>
  <c r="N2891" i="9" s="1"/>
  <c r="O2892" i="9"/>
  <c r="N2892" i="9" s="1"/>
  <c r="O2893" i="9"/>
  <c r="N2893" i="9" s="1"/>
  <c r="N2894" i="9"/>
  <c r="O2894" i="9"/>
  <c r="N2895" i="9"/>
  <c r="O2895" i="9"/>
  <c r="N2896" i="9"/>
  <c r="O2896" i="9"/>
  <c r="O2897" i="9"/>
  <c r="N2897" i="9" s="1"/>
  <c r="O2898" i="9"/>
  <c r="N2898" i="9" s="1"/>
  <c r="O2899" i="9"/>
  <c r="N2899" i="9" s="1"/>
  <c r="O2900" i="9"/>
  <c r="N2900" i="9" s="1"/>
  <c r="O2901" i="9"/>
  <c r="N2901" i="9" s="1"/>
  <c r="O2902" i="9"/>
  <c r="N2902" i="9" s="1"/>
  <c r="O2903" i="9"/>
  <c r="N2903" i="9" s="1"/>
  <c r="O2904" i="9"/>
  <c r="N2904" i="9" s="1"/>
  <c r="O2905" i="9"/>
  <c r="N2905" i="9" s="1"/>
  <c r="O2906" i="9"/>
  <c r="N2906" i="9" s="1"/>
  <c r="N2907" i="9"/>
  <c r="O2907" i="9"/>
  <c r="O2908" i="9"/>
  <c r="N2908" i="9" s="1"/>
  <c r="O2909" i="9"/>
  <c r="N2909" i="9" s="1"/>
  <c r="O2910" i="9"/>
  <c r="N2910" i="9" s="1"/>
  <c r="O2911" i="9"/>
  <c r="N2911" i="9" s="1"/>
  <c r="O2912" i="9"/>
  <c r="N2912" i="9" s="1"/>
  <c r="O2913" i="9"/>
  <c r="N2913" i="9" s="1"/>
  <c r="O2914" i="9"/>
  <c r="N2914" i="9" s="1"/>
  <c r="O2915" i="9"/>
  <c r="N2915" i="9" s="1"/>
  <c r="O2916" i="9"/>
  <c r="N2916" i="9" s="1"/>
  <c r="O2917" i="9"/>
  <c r="N2917" i="9" s="1"/>
  <c r="O2918" i="9"/>
  <c r="N2918" i="9" s="1"/>
  <c r="N2919" i="9"/>
  <c r="O2919" i="9"/>
  <c r="N2920" i="9"/>
  <c r="O2920" i="9"/>
  <c r="N2921" i="9"/>
  <c r="O2921" i="9"/>
  <c r="N2922" i="9"/>
  <c r="O2922" i="9"/>
  <c r="N2923" i="9"/>
  <c r="O2923" i="9"/>
  <c r="N2924" i="9"/>
  <c r="O2924" i="9"/>
  <c r="N2925" i="9"/>
  <c r="O2925" i="9"/>
  <c r="N2926" i="9"/>
  <c r="O2926" i="9"/>
  <c r="O2927" i="9"/>
  <c r="N2927" i="9" s="1"/>
  <c r="O2928" i="9"/>
  <c r="N2928" i="9" s="1"/>
  <c r="O2929" i="9"/>
  <c r="N2929" i="9" s="1"/>
  <c r="O2930" i="9"/>
  <c r="N2930" i="9" s="1"/>
  <c r="O2931" i="9"/>
  <c r="N2931" i="9" s="1"/>
  <c r="O2932" i="9"/>
  <c r="N2932" i="9" s="1"/>
  <c r="O2933" i="9"/>
  <c r="N2933" i="9" s="1"/>
  <c r="O2934" i="9"/>
  <c r="N2934" i="9" s="1"/>
  <c r="O2935" i="9"/>
  <c r="N2935" i="9" s="1"/>
  <c r="O2936" i="9"/>
  <c r="N2936" i="9" s="1"/>
  <c r="O2937" i="9"/>
  <c r="N2937" i="9" s="1"/>
  <c r="O2938" i="9"/>
  <c r="N2938" i="9" s="1"/>
  <c r="O2939" i="9"/>
  <c r="N2939" i="9" s="1"/>
  <c r="O2940" i="9"/>
  <c r="N2940" i="9" s="1"/>
  <c r="O2941" i="9"/>
  <c r="N2941" i="9" s="1"/>
  <c r="O2942" i="9"/>
  <c r="N2942" i="9" s="1"/>
  <c r="O2943" i="9"/>
  <c r="N2943" i="9" s="1"/>
  <c r="O2944" i="9"/>
  <c r="N2944" i="9" s="1"/>
  <c r="O2945" i="9"/>
  <c r="N2945" i="9" s="1"/>
  <c r="O2946" i="9"/>
  <c r="N2946" i="9" s="1"/>
  <c r="O2947" i="9"/>
  <c r="N2947" i="9" s="1"/>
  <c r="N2948" i="9"/>
  <c r="O2948" i="9"/>
  <c r="N2949" i="9"/>
  <c r="O2949" i="9"/>
  <c r="N2950" i="9"/>
  <c r="O2950" i="9"/>
  <c r="N2951" i="9"/>
  <c r="O2951" i="9"/>
  <c r="N2952" i="9"/>
  <c r="O2952" i="9"/>
  <c r="N2953" i="9"/>
  <c r="O2953" i="9"/>
  <c r="N2954" i="9"/>
  <c r="O2954" i="9"/>
  <c r="N2955" i="9"/>
  <c r="O2955" i="9"/>
  <c r="N2956" i="9"/>
  <c r="O2956" i="9"/>
  <c r="O2957" i="9"/>
  <c r="N2957" i="9" s="1"/>
  <c r="O2958" i="9"/>
  <c r="N2958" i="9" s="1"/>
  <c r="O2959" i="9"/>
  <c r="N2959" i="9" s="1"/>
  <c r="O2960" i="9"/>
  <c r="N2960" i="9" s="1"/>
  <c r="O2961" i="9"/>
  <c r="N2961" i="9" s="1"/>
  <c r="O2962" i="9"/>
  <c r="N2962" i="9" s="1"/>
  <c r="O2963" i="9"/>
  <c r="N2963" i="9" s="1"/>
  <c r="O2964" i="9"/>
  <c r="N2964" i="9" s="1"/>
  <c r="O2965" i="9"/>
  <c r="N2965" i="9" s="1"/>
  <c r="O2966" i="9"/>
  <c r="N2966" i="9" s="1"/>
  <c r="O2967" i="9"/>
  <c r="N2967" i="9" s="1"/>
  <c r="O2968" i="9"/>
  <c r="N2968" i="9" s="1"/>
  <c r="O2969" i="9"/>
  <c r="N2969" i="9" s="1"/>
  <c r="O2970" i="9"/>
  <c r="N2970" i="9" s="1"/>
  <c r="O2971" i="9"/>
  <c r="N2971" i="9" s="1"/>
  <c r="O2972" i="9"/>
  <c r="N2972" i="9" s="1"/>
  <c r="O2973" i="9"/>
  <c r="N2973" i="9" s="1"/>
  <c r="O2974" i="9"/>
  <c r="N2974" i="9" s="1"/>
  <c r="O2975" i="9"/>
  <c r="N2975" i="9" s="1"/>
  <c r="O2976" i="9"/>
  <c r="N2976" i="9" s="1"/>
  <c r="O2977" i="9"/>
  <c r="N2977" i="9" s="1"/>
  <c r="O2978" i="9"/>
  <c r="N2978" i="9" s="1"/>
  <c r="O2979" i="9"/>
  <c r="N2979" i="9" s="1"/>
  <c r="N2980" i="9"/>
  <c r="O2980" i="9"/>
  <c r="N2981" i="9"/>
  <c r="O2981" i="9"/>
  <c r="N2982" i="9"/>
  <c r="O2982" i="9"/>
  <c r="N2983" i="9"/>
  <c r="O2983" i="9"/>
  <c r="N2984" i="9"/>
  <c r="O2984" i="9"/>
  <c r="N2985" i="9"/>
  <c r="O2985" i="9"/>
  <c r="N2986" i="9"/>
  <c r="O2986" i="9"/>
  <c r="O2987" i="9"/>
  <c r="N2987" i="9" s="1"/>
  <c r="O2988" i="9"/>
  <c r="N2988" i="9" s="1"/>
  <c r="O2989" i="9"/>
  <c r="N2989" i="9" s="1"/>
  <c r="O2990" i="9"/>
  <c r="N2990" i="9" s="1"/>
  <c r="O2991" i="9"/>
  <c r="N2991" i="9" s="1"/>
  <c r="O2992" i="9"/>
  <c r="N2992" i="9" s="1"/>
  <c r="O2993" i="9"/>
  <c r="N2993" i="9" s="1"/>
  <c r="O2994" i="9"/>
  <c r="N2994" i="9" s="1"/>
  <c r="N2995" i="9"/>
  <c r="O2995" i="9"/>
  <c r="N2996" i="9"/>
  <c r="O2996" i="9"/>
  <c r="N2997" i="9"/>
  <c r="O2997" i="9"/>
  <c r="N2998" i="9"/>
  <c r="O2998" i="9"/>
  <c r="N2999" i="9"/>
  <c r="O2999" i="9"/>
  <c r="N3000" i="9"/>
  <c r="O3000" i="9"/>
  <c r="N3001" i="9"/>
  <c r="O3001" i="9"/>
  <c r="N3002" i="9"/>
  <c r="O3002" i="9"/>
  <c r="N3003" i="9"/>
  <c r="O3003" i="9"/>
  <c r="N3004" i="9"/>
  <c r="O3004" i="9"/>
  <c r="N3005" i="9"/>
  <c r="O3005" i="9"/>
  <c r="N3006" i="9"/>
  <c r="O3006" i="9"/>
  <c r="N3007" i="9"/>
  <c r="O3007" i="9"/>
  <c r="N3008" i="9"/>
  <c r="O3008" i="9"/>
  <c r="N3009" i="9"/>
  <c r="O3009" i="9"/>
  <c r="N3010" i="9"/>
  <c r="O3010" i="9"/>
  <c r="N3011" i="9"/>
  <c r="O3011" i="9"/>
  <c r="N3012" i="9"/>
  <c r="O3012" i="9"/>
  <c r="N3013" i="9"/>
  <c r="O3013" i="9"/>
  <c r="N3014" i="9"/>
  <c r="O3014" i="9"/>
  <c r="N3015" i="9"/>
  <c r="O3015" i="9"/>
  <c r="N3016" i="9"/>
  <c r="O3016" i="9"/>
  <c r="O3017" i="9"/>
  <c r="N3017" i="9" s="1"/>
  <c r="O3018" i="9"/>
  <c r="N3018" i="9" s="1"/>
  <c r="O3019" i="9"/>
  <c r="N3019" i="9" s="1"/>
  <c r="O3020" i="9"/>
  <c r="N3020" i="9" s="1"/>
  <c r="O3021" i="9"/>
  <c r="N3021" i="9" s="1"/>
  <c r="N3022" i="9"/>
  <c r="O3022" i="9"/>
  <c r="N3023" i="9"/>
  <c r="O3023" i="9"/>
  <c r="N3024" i="9"/>
  <c r="O3024" i="9"/>
  <c r="N3025" i="9"/>
  <c r="O3025" i="9"/>
  <c r="N3026" i="9"/>
  <c r="O3026" i="9"/>
  <c r="N3027" i="9"/>
  <c r="O3027" i="9"/>
  <c r="N3028" i="9"/>
  <c r="O3028" i="9"/>
  <c r="N3029" i="9"/>
  <c r="O3029" i="9"/>
  <c r="N3030" i="9"/>
  <c r="O3030" i="9"/>
  <c r="N3031" i="9"/>
  <c r="O3031" i="9"/>
  <c r="N3032" i="9"/>
  <c r="O3032" i="9"/>
  <c r="N3033" i="9"/>
  <c r="O3033" i="9"/>
  <c r="N3034" i="9"/>
  <c r="O3034" i="9"/>
  <c r="N3035" i="9"/>
  <c r="O3035" i="9"/>
  <c r="N3036" i="9"/>
  <c r="O3036" i="9"/>
  <c r="N3037" i="9"/>
  <c r="O3037" i="9"/>
  <c r="N3038" i="9"/>
  <c r="O3038" i="9"/>
  <c r="N3039" i="9"/>
  <c r="O3039" i="9"/>
  <c r="N3040" i="9"/>
  <c r="O3040" i="9"/>
  <c r="N3041" i="9"/>
  <c r="O3041" i="9"/>
  <c r="N3042" i="9"/>
  <c r="O3042" i="9"/>
  <c r="N3043" i="9"/>
  <c r="O3043" i="9"/>
  <c r="N3044" i="9"/>
  <c r="O3044" i="9"/>
  <c r="N3045" i="9"/>
  <c r="O3045" i="9"/>
  <c r="N3046" i="9"/>
  <c r="O3046" i="9"/>
  <c r="O4020" i="9" l="1"/>
  <c r="N4020" i="9" s="1"/>
  <c r="O4021" i="9"/>
  <c r="N4021" i="9" s="1"/>
  <c r="O4022" i="9"/>
  <c r="N4022" i="9" s="1"/>
  <c r="O4023" i="9"/>
  <c r="N4023" i="9" s="1"/>
  <c r="O4024" i="9"/>
  <c r="N4024" i="9" s="1"/>
  <c r="O4025" i="9"/>
  <c r="N4025" i="9" s="1"/>
  <c r="O299" i="9"/>
  <c r="N299" i="9" s="1"/>
  <c r="O4026" i="9"/>
  <c r="N4026" i="9" s="1"/>
  <c r="O4027" i="9"/>
  <c r="N4027" i="9" s="1"/>
  <c r="O4028" i="9"/>
  <c r="N4028" i="9" s="1"/>
  <c r="O4029" i="9"/>
  <c r="N4029" i="9" s="1"/>
  <c r="O4030" i="9"/>
  <c r="N4030" i="9" s="1"/>
  <c r="O4031" i="9"/>
  <c r="N4031" i="9" s="1"/>
  <c r="O4032" i="9"/>
  <c r="N4032" i="9" s="1"/>
  <c r="O4033" i="9"/>
  <c r="N4033" i="9" s="1"/>
  <c r="O4034" i="9"/>
  <c r="N4034" i="9" s="1"/>
  <c r="O4035" i="9"/>
  <c r="N4035" i="9" s="1"/>
  <c r="N4036" i="9"/>
  <c r="O4036" i="9"/>
  <c r="O4037" i="9"/>
  <c r="N4037" i="9" s="1"/>
  <c r="O4038" i="9"/>
  <c r="N4038" i="9" s="1"/>
  <c r="O4039" i="9"/>
  <c r="N4039" i="9" s="1"/>
  <c r="O4040" i="9"/>
  <c r="N4040" i="9" s="1"/>
  <c r="N4041" i="9"/>
  <c r="O4041" i="9"/>
  <c r="O4042" i="9"/>
  <c r="N4042" i="9" s="1"/>
  <c r="N4043" i="9"/>
  <c r="O4043" i="9"/>
  <c r="O4044" i="9"/>
  <c r="N4044" i="9" s="1"/>
  <c r="O4045" i="9"/>
  <c r="N4045" i="9" s="1"/>
  <c r="O4046" i="9"/>
  <c r="N4046" i="9" s="1"/>
  <c r="O4047" i="9"/>
  <c r="N4047" i="9" s="1"/>
  <c r="O4048" i="9"/>
  <c r="N4048" i="9" s="1"/>
  <c r="O4049" i="9"/>
  <c r="N4049" i="9" s="1"/>
  <c r="O4050" i="9"/>
  <c r="N4050" i="9" s="1"/>
  <c r="O4051" i="9"/>
  <c r="N4051" i="9" s="1"/>
  <c r="O4052" i="9"/>
  <c r="N4052" i="9" s="1"/>
  <c r="O4053" i="9"/>
  <c r="N4053" i="9" s="1"/>
  <c r="O4054" i="9"/>
  <c r="N4054" i="9" s="1"/>
  <c r="N4055" i="9"/>
  <c r="O4055" i="9"/>
  <c r="O4056" i="9"/>
  <c r="N4056" i="9" s="1"/>
  <c r="O4057" i="9"/>
  <c r="N4057" i="9" s="1"/>
  <c r="O4058" i="9"/>
  <c r="N4058" i="9" s="1"/>
  <c r="O4059" i="9"/>
  <c r="N4059" i="9" s="1"/>
  <c r="O4060" i="9"/>
  <c r="N4060" i="9" s="1"/>
  <c r="O4061" i="9"/>
  <c r="N4061" i="9" s="1"/>
  <c r="O4062" i="9"/>
  <c r="N4062" i="9" s="1"/>
  <c r="O4063" i="9"/>
  <c r="N4063" i="9" s="1"/>
  <c r="O4064" i="9"/>
  <c r="N4064" i="9" s="1"/>
  <c r="O4065" i="9"/>
  <c r="N4065" i="9" s="1"/>
  <c r="O4066" i="9"/>
  <c r="N4066" i="9" s="1"/>
  <c r="O4067" i="9"/>
  <c r="N4067" i="9" s="1"/>
  <c r="O4068" i="9"/>
  <c r="N4068" i="9" s="1"/>
  <c r="O4069" i="9"/>
  <c r="N4069" i="9" s="1"/>
  <c r="O4070" i="9"/>
  <c r="N4070" i="9" s="1"/>
  <c r="O4071" i="9"/>
  <c r="N4071" i="9" s="1"/>
  <c r="O4072" i="9"/>
  <c r="N4072" i="9" s="1"/>
  <c r="O4073" i="9"/>
  <c r="N4073" i="9" s="1"/>
  <c r="O4074" i="9"/>
  <c r="N4074" i="9" s="1"/>
  <c r="O4075" i="9"/>
  <c r="N4075" i="9" s="1"/>
  <c r="O4076" i="9"/>
  <c r="N4076" i="9" s="1"/>
  <c r="N4077" i="9"/>
  <c r="O4077" i="9"/>
  <c r="O4078" i="9"/>
  <c r="N4078" i="9" s="1"/>
  <c r="O4079" i="9"/>
  <c r="N4079" i="9" s="1"/>
  <c r="O4080" i="9"/>
  <c r="N4080" i="9" s="1"/>
  <c r="O4081" i="9"/>
  <c r="N4081" i="9" s="1"/>
  <c r="O4082" i="9"/>
  <c r="N4082" i="9" s="1"/>
  <c r="O4083" i="9"/>
  <c r="N4083" i="9" s="1"/>
  <c r="O4084" i="9"/>
  <c r="N4084" i="9" s="1"/>
  <c r="O4085" i="9"/>
  <c r="N4085" i="9" s="1"/>
  <c r="O4086" i="9"/>
  <c r="N4086" i="9" s="1"/>
  <c r="O4087" i="9"/>
  <c r="N4087" i="9" s="1"/>
  <c r="O4088" i="9"/>
  <c r="N4088" i="9" s="1"/>
  <c r="O4089" i="9"/>
  <c r="N4089" i="9" s="1"/>
  <c r="O4090" i="9"/>
  <c r="N4090" i="9" s="1"/>
  <c r="O4091" i="9"/>
  <c r="N4091" i="9" s="1"/>
  <c r="O4092" i="9"/>
  <c r="N4092" i="9" s="1"/>
  <c r="O4093" i="9"/>
  <c r="N4093" i="9" s="1"/>
  <c r="O4094" i="9"/>
  <c r="N4094" i="9" s="1"/>
  <c r="O4095" i="9"/>
  <c r="N4095" i="9" s="1"/>
  <c r="O4096" i="9"/>
  <c r="N4096" i="9" s="1"/>
  <c r="O4097" i="9"/>
  <c r="N4097" i="9" s="1"/>
  <c r="O4098" i="9"/>
  <c r="N4098" i="9" s="1"/>
  <c r="O4099" i="9"/>
  <c r="N4099" i="9" s="1"/>
  <c r="O4100" i="9"/>
  <c r="N4100" i="9" s="1"/>
  <c r="O303" i="9"/>
  <c r="N303" i="9" s="1"/>
  <c r="O4101" i="9"/>
  <c r="N4101" i="9" s="1"/>
  <c r="O4102" i="9"/>
  <c r="N4102" i="9" s="1"/>
  <c r="O4103" i="9"/>
  <c r="N4103" i="9" s="1"/>
  <c r="O4104" i="9"/>
  <c r="N4104" i="9" s="1"/>
  <c r="O4105" i="9"/>
  <c r="N4105" i="9" s="1"/>
  <c r="O4106" i="9"/>
  <c r="N4106" i="9" s="1"/>
  <c r="O4107" i="9"/>
  <c r="N4107" i="9" s="1"/>
  <c r="N4108" i="9"/>
  <c r="O4108" i="9"/>
  <c r="O4109" i="9"/>
  <c r="N4109" i="9" s="1"/>
  <c r="O4110" i="9"/>
  <c r="N4110" i="9" s="1"/>
  <c r="O4111" i="9"/>
  <c r="N4111" i="9" s="1"/>
  <c r="O4112" i="9"/>
  <c r="N4112" i="9" s="1"/>
  <c r="O4113" i="9"/>
  <c r="N4113" i="9" s="1"/>
  <c r="O4114" i="9"/>
  <c r="N4114" i="9" s="1"/>
  <c r="O4115" i="9"/>
  <c r="N4115" i="9" s="1"/>
  <c r="N4116" i="9"/>
  <c r="O4116" i="9"/>
  <c r="O4117" i="9"/>
  <c r="N4117" i="9" s="1"/>
  <c r="N4118" i="9"/>
  <c r="O4118" i="9"/>
  <c r="O4119" i="9"/>
  <c r="N4119" i="9" s="1"/>
  <c r="O4120" i="9"/>
  <c r="N4120" i="9" s="1"/>
  <c r="O4121" i="9"/>
  <c r="N4121" i="9" s="1"/>
  <c r="O4122" i="9"/>
  <c r="N4122" i="9" s="1"/>
  <c r="O4123" i="9"/>
  <c r="N4123" i="9" s="1"/>
  <c r="O4124" i="9"/>
  <c r="N4124" i="9" s="1"/>
  <c r="O4125" i="9"/>
  <c r="N4125" i="9" s="1"/>
  <c r="O4126" i="9"/>
  <c r="N4126" i="9" s="1"/>
  <c r="O4127" i="9"/>
  <c r="N4127" i="9" s="1"/>
  <c r="O4128" i="9"/>
  <c r="N4128" i="9" s="1"/>
  <c r="O4129" i="9"/>
  <c r="N4129" i="9" s="1"/>
  <c r="N4130" i="9"/>
  <c r="O4130" i="9"/>
  <c r="O4131" i="9"/>
  <c r="N4131" i="9" s="1"/>
  <c r="O4132" i="9"/>
  <c r="N4132" i="9" s="1"/>
  <c r="O4133" i="9"/>
  <c r="N4133" i="9" s="1"/>
  <c r="O4134" i="9"/>
  <c r="N4134" i="9" s="1"/>
  <c r="O4135" i="9"/>
  <c r="N4135" i="9" s="1"/>
  <c r="O4136" i="9"/>
  <c r="N4136" i="9" s="1"/>
  <c r="O4137" i="9"/>
  <c r="N4137" i="9" s="1"/>
  <c r="O4138" i="9"/>
  <c r="N4138" i="9" s="1"/>
  <c r="O4139" i="9"/>
  <c r="N4139" i="9" s="1"/>
  <c r="O4140" i="9"/>
  <c r="N4140" i="9" s="1"/>
  <c r="O4141" i="9"/>
  <c r="N4141" i="9" s="1"/>
  <c r="O4142" i="9"/>
  <c r="N4142" i="9" s="1"/>
  <c r="O4143" i="9"/>
  <c r="N4143" i="9" s="1"/>
  <c r="O4144" i="9"/>
  <c r="N4144" i="9" s="1"/>
  <c r="O4145" i="9"/>
  <c r="N4145" i="9" s="1"/>
  <c r="O4146" i="9"/>
  <c r="N4146" i="9" s="1"/>
  <c r="O4147" i="9"/>
  <c r="N4147" i="9" s="1"/>
  <c r="O4148" i="9"/>
  <c r="N4148" i="9" s="1"/>
  <c r="O4149" i="9"/>
  <c r="N4149" i="9" s="1"/>
  <c r="O4150" i="9"/>
  <c r="N4150" i="9" s="1"/>
  <c r="O4151" i="9"/>
  <c r="N4151" i="9" s="1"/>
  <c r="N4152" i="9"/>
  <c r="O4152" i="9"/>
  <c r="O4153" i="9"/>
  <c r="N4153" i="9" s="1"/>
  <c r="O4154" i="9"/>
  <c r="N4154" i="9" s="1"/>
  <c r="O4155" i="9"/>
  <c r="N4155" i="9" s="1"/>
  <c r="O4156" i="9"/>
  <c r="N4156" i="9" s="1"/>
  <c r="O4157" i="9"/>
  <c r="N4157" i="9" s="1"/>
  <c r="O4158" i="9"/>
  <c r="N4158" i="9" s="1"/>
  <c r="O4159" i="9"/>
  <c r="N4159" i="9" s="1"/>
  <c r="O4160" i="9"/>
  <c r="N4160" i="9" s="1"/>
  <c r="O4161" i="9"/>
  <c r="N4161" i="9" s="1"/>
  <c r="O4162" i="9"/>
  <c r="N4162" i="9" s="1"/>
  <c r="O4163" i="9"/>
  <c r="N4163" i="9" s="1"/>
  <c r="O4164" i="9"/>
  <c r="N4164" i="9" s="1"/>
  <c r="O4165" i="9"/>
  <c r="N4165" i="9" s="1"/>
  <c r="O4166" i="9"/>
  <c r="N4166" i="9" s="1"/>
  <c r="O4167" i="9"/>
  <c r="N4167" i="9" s="1"/>
  <c r="N4168" i="9"/>
  <c r="O4168" i="9"/>
  <c r="O4169" i="9"/>
  <c r="N4169" i="9" s="1"/>
  <c r="O4170" i="9"/>
  <c r="N4170" i="9" s="1"/>
  <c r="O4171" i="9"/>
  <c r="N4171" i="9" s="1"/>
  <c r="O4172" i="9"/>
  <c r="N4172" i="9" s="1"/>
  <c r="O4173" i="9"/>
  <c r="N4173" i="9" s="1"/>
  <c r="O4174" i="9"/>
  <c r="N4174" i="9" s="1"/>
  <c r="O4175" i="9"/>
  <c r="N4175" i="9" s="1"/>
  <c r="O307" i="9"/>
  <c r="N307" i="9" s="1"/>
  <c r="O4176" i="9"/>
  <c r="N4176" i="9" s="1"/>
  <c r="O4177" i="9"/>
  <c r="N4177" i="9" s="1"/>
  <c r="O4178" i="9"/>
  <c r="N4178" i="9" s="1"/>
  <c r="O4179" i="9"/>
  <c r="N4179" i="9" s="1"/>
  <c r="N4180" i="9"/>
  <c r="O4180" i="9"/>
  <c r="O4181" i="9"/>
  <c r="N4181" i="9" s="1"/>
  <c r="O4182" i="9"/>
  <c r="N4182" i="9" s="1"/>
  <c r="O4183" i="9"/>
  <c r="N4183" i="9" s="1"/>
  <c r="O4184" i="9"/>
  <c r="N4184" i="9" s="1"/>
  <c r="O4185" i="9"/>
  <c r="N4185" i="9" s="1"/>
  <c r="N4186" i="9"/>
  <c r="O4186" i="9"/>
  <c r="O4187" i="9"/>
  <c r="N4187" i="9" s="1"/>
  <c r="O4188" i="9"/>
  <c r="N4188" i="9" s="1"/>
  <c r="O4189" i="9"/>
  <c r="N4189" i="9" s="1"/>
  <c r="O4190" i="9"/>
  <c r="N4190" i="9" s="1"/>
  <c r="N4191" i="9"/>
  <c r="O4191" i="9"/>
  <c r="O4192" i="9"/>
  <c r="N4192" i="9" s="1"/>
  <c r="O4193" i="9"/>
  <c r="N4193" i="9" s="1"/>
  <c r="O4194" i="9"/>
  <c r="N4194" i="9" s="1"/>
  <c r="O4195" i="9"/>
  <c r="N4195" i="9" s="1"/>
  <c r="O4196" i="9"/>
  <c r="N4196" i="9" s="1"/>
  <c r="O4197" i="9"/>
  <c r="N4197" i="9" s="1"/>
  <c r="O4198" i="9"/>
  <c r="N4198" i="9" s="1"/>
  <c r="O4199" i="9"/>
  <c r="N4199" i="9" s="1"/>
  <c r="O4200" i="9"/>
  <c r="N4200" i="9" s="1"/>
  <c r="O4201" i="9"/>
  <c r="N4201" i="9" s="1"/>
  <c r="N4202" i="9"/>
  <c r="O4202" i="9"/>
  <c r="O4203" i="9"/>
  <c r="N4203" i="9" s="1"/>
  <c r="O4204" i="9"/>
  <c r="N4204" i="9" s="1"/>
  <c r="O4205" i="9"/>
  <c r="N4205" i="9" s="1"/>
  <c r="O4206" i="9"/>
  <c r="N4206" i="9" s="1"/>
  <c r="O4207" i="9"/>
  <c r="N4207" i="9" s="1"/>
  <c r="O4208" i="9"/>
  <c r="N4208" i="9" s="1"/>
  <c r="N4209" i="9"/>
  <c r="O4209" i="9"/>
  <c r="O4210" i="9"/>
  <c r="N4210" i="9" s="1"/>
  <c r="O4211" i="9"/>
  <c r="N4211" i="9" s="1"/>
  <c r="O4212" i="9"/>
  <c r="N4212" i="9" s="1"/>
  <c r="O4213" i="9"/>
  <c r="N4213" i="9" s="1"/>
  <c r="O4214" i="9"/>
  <c r="N4214" i="9" s="1"/>
  <c r="O4215" i="9"/>
  <c r="N4215" i="9" s="1"/>
  <c r="O4216" i="9"/>
  <c r="N4216" i="9" s="1"/>
  <c r="O4217" i="9"/>
  <c r="N4217" i="9" s="1"/>
  <c r="O4218" i="9"/>
  <c r="N4218" i="9" s="1"/>
  <c r="O4219" i="9"/>
  <c r="N4219" i="9" s="1"/>
  <c r="O4220" i="9"/>
  <c r="N4220" i="9" s="1"/>
  <c r="O4221" i="9"/>
  <c r="N4221" i="9" s="1"/>
  <c r="O4222" i="9"/>
  <c r="N4222" i="9" s="1"/>
  <c r="O4223" i="9"/>
  <c r="N4223" i="9" s="1"/>
  <c r="O4224" i="9"/>
  <c r="N4224" i="9" s="1"/>
  <c r="O4225" i="9"/>
  <c r="N4225" i="9" s="1"/>
  <c r="N4226" i="9"/>
  <c r="O4226" i="9"/>
  <c r="O4227" i="9"/>
  <c r="N4227" i="9" s="1"/>
  <c r="O4228" i="9"/>
  <c r="N4228" i="9" s="1"/>
  <c r="O4229" i="9"/>
  <c r="N4229" i="9" s="1"/>
  <c r="O4230" i="9"/>
  <c r="N4230" i="9" s="1"/>
  <c r="O4231" i="9"/>
  <c r="N4231" i="9" s="1"/>
  <c r="O4232" i="9"/>
  <c r="N4232" i="9" s="1"/>
  <c r="N4233" i="9"/>
  <c r="O4233" i="9"/>
  <c r="O4234" i="9"/>
  <c r="N4234" i="9" s="1"/>
  <c r="O4235" i="9"/>
  <c r="N4235" i="9" s="1"/>
  <c r="O4236" i="9"/>
  <c r="N4236" i="9" s="1"/>
  <c r="O4237" i="9"/>
  <c r="N4237" i="9" s="1"/>
  <c r="O4238" i="9"/>
  <c r="N4238" i="9" s="1"/>
  <c r="O4239" i="9"/>
  <c r="N4239" i="9" s="1"/>
  <c r="O4240" i="9"/>
  <c r="N4240" i="9" s="1"/>
  <c r="O4241" i="9"/>
  <c r="N4241" i="9" s="1"/>
  <c r="O4242" i="9"/>
  <c r="N4242" i="9" s="1"/>
  <c r="O4243" i="9"/>
  <c r="N4243" i="9" s="1"/>
  <c r="O4244" i="9"/>
  <c r="N4244" i="9" s="1"/>
  <c r="O4245" i="9"/>
  <c r="N4245" i="9" s="1"/>
  <c r="O4246" i="9"/>
  <c r="N4246" i="9" s="1"/>
  <c r="O4247" i="9"/>
  <c r="N4247" i="9" s="1"/>
  <c r="O4248" i="9"/>
  <c r="N4248" i="9" s="1"/>
  <c r="O4249" i="9"/>
  <c r="N4249" i="9" s="1"/>
  <c r="O311" i="9"/>
  <c r="N311" i="9" s="1"/>
  <c r="O4250" i="9"/>
  <c r="N4250" i="9" s="1"/>
  <c r="O4251" i="9"/>
  <c r="N4251" i="9" s="1"/>
  <c r="O4252" i="9"/>
  <c r="N4252" i="9" s="1"/>
  <c r="O4253" i="9"/>
  <c r="N4253" i="9" s="1"/>
  <c r="O4254" i="9"/>
  <c r="N4254" i="9" s="1"/>
  <c r="O4255" i="9"/>
  <c r="N4255" i="9" s="1"/>
  <c r="O4256" i="9"/>
  <c r="N4256" i="9" s="1"/>
  <c r="O4257" i="9"/>
  <c r="N4257" i="9" s="1"/>
  <c r="O4258" i="9"/>
  <c r="N4258" i="9" s="1"/>
  <c r="O4259" i="9"/>
  <c r="N4259" i="9" s="1"/>
  <c r="N4260" i="9"/>
  <c r="O4260" i="9"/>
  <c r="O4261" i="9"/>
  <c r="N4261" i="9" s="1"/>
  <c r="O4262" i="9"/>
  <c r="N4262" i="9" s="1"/>
  <c r="O4263" i="9"/>
  <c r="N4263" i="9" s="1"/>
  <c r="O4264" i="9"/>
  <c r="N4264" i="9" s="1"/>
  <c r="O4265" i="9"/>
  <c r="N4265" i="9" s="1"/>
  <c r="O4266" i="9"/>
  <c r="N4266" i="9" s="1"/>
  <c r="O4267" i="9"/>
  <c r="N4267" i="9" s="1"/>
  <c r="O4268" i="9"/>
  <c r="N4268" i="9" s="1"/>
  <c r="O4269" i="9"/>
  <c r="N4269" i="9" s="1"/>
  <c r="O4270" i="9"/>
  <c r="N4270" i="9" s="1"/>
  <c r="O4271" i="9"/>
  <c r="N4271" i="9" s="1"/>
  <c r="O4272" i="9"/>
  <c r="N4272" i="9" s="1"/>
  <c r="O4273" i="9"/>
  <c r="N4273" i="9" s="1"/>
  <c r="O4274" i="9"/>
  <c r="N4274" i="9" s="1"/>
  <c r="O4275" i="9"/>
  <c r="N4275" i="9" s="1"/>
  <c r="O4276" i="9"/>
  <c r="N4276" i="9" s="1"/>
  <c r="O4277" i="9"/>
  <c r="N4277" i="9" s="1"/>
  <c r="O4278" i="9"/>
  <c r="N4278" i="9" s="1"/>
  <c r="O4279" i="9"/>
  <c r="N4279" i="9" s="1"/>
  <c r="N4280" i="9"/>
  <c r="O4280" i="9"/>
  <c r="O4281" i="9"/>
  <c r="N4281" i="9" s="1"/>
  <c r="N4282" i="9"/>
  <c r="O4282" i="9"/>
  <c r="O4283" i="9"/>
  <c r="N4283" i="9" s="1"/>
  <c r="O4284" i="9"/>
  <c r="N4284" i="9" s="1"/>
  <c r="O4285" i="9"/>
  <c r="N4285" i="9" s="1"/>
  <c r="O4286" i="9"/>
  <c r="N4286" i="9" s="1"/>
  <c r="O4287" i="9"/>
  <c r="N4287" i="9" s="1"/>
  <c r="O4288" i="9"/>
  <c r="N4288" i="9" s="1"/>
  <c r="O4289" i="9"/>
  <c r="N4289" i="9" s="1"/>
  <c r="O4290" i="9"/>
  <c r="N4290" i="9" s="1"/>
  <c r="O4291" i="9"/>
  <c r="N4291" i="9" s="1"/>
  <c r="O4292" i="9"/>
  <c r="N4292" i="9" s="1"/>
  <c r="O4293" i="9"/>
  <c r="N4293" i="9" s="1"/>
  <c r="O4294" i="9"/>
  <c r="N4294" i="9" s="1"/>
  <c r="O4295" i="9"/>
  <c r="N4295" i="9" s="1"/>
  <c r="O4296" i="9"/>
  <c r="N4296" i="9" s="1"/>
  <c r="O4297" i="9"/>
  <c r="N4297" i="9" s="1"/>
  <c r="O4298" i="9"/>
  <c r="N4298" i="9" s="1"/>
  <c r="N4299" i="9"/>
  <c r="O4299" i="9"/>
  <c r="O4300" i="9"/>
  <c r="N4300" i="9" s="1"/>
  <c r="O4301" i="9"/>
  <c r="N4301" i="9" s="1"/>
  <c r="O4302" i="9"/>
  <c r="N4302" i="9" s="1"/>
  <c r="O4303" i="9"/>
  <c r="N4303" i="9" s="1"/>
  <c r="O4304" i="9"/>
  <c r="N4304" i="9" s="1"/>
  <c r="O4305" i="9"/>
  <c r="N4305" i="9" s="1"/>
  <c r="O4306" i="9"/>
  <c r="N4306" i="9" s="1"/>
  <c r="O4307" i="9"/>
  <c r="N4307" i="9" s="1"/>
  <c r="O4308" i="9"/>
  <c r="N4308" i="9" s="1"/>
  <c r="O4309" i="9"/>
  <c r="N4309" i="9" s="1"/>
  <c r="O4310" i="9"/>
  <c r="N4310" i="9" s="1"/>
  <c r="O4311" i="9"/>
  <c r="N4311" i="9" s="1"/>
  <c r="O4312" i="9"/>
  <c r="N4312" i="9" s="1"/>
  <c r="O4313" i="9"/>
  <c r="N4313" i="9" s="1"/>
  <c r="O4314" i="9"/>
  <c r="N4314" i="9" s="1"/>
  <c r="O4315" i="9"/>
  <c r="N4315" i="9" s="1"/>
  <c r="O4316" i="9"/>
  <c r="N4316" i="9" s="1"/>
  <c r="O4317" i="9"/>
  <c r="N4317" i="9" s="1"/>
  <c r="N4318" i="9"/>
  <c r="O4318" i="9"/>
  <c r="O4319" i="9"/>
  <c r="N4319" i="9" s="1"/>
  <c r="O4320" i="9"/>
  <c r="N4320" i="9" s="1"/>
  <c r="O4321" i="9"/>
  <c r="N4321" i="9" s="1"/>
  <c r="O4322" i="9"/>
  <c r="N4322" i="9" s="1"/>
  <c r="O315" i="9"/>
  <c r="N315" i="9" s="1"/>
  <c r="O4323" i="9"/>
  <c r="N4323" i="9" s="1"/>
  <c r="O4324" i="9"/>
  <c r="N4324" i="9" s="1"/>
  <c r="O4325" i="9"/>
  <c r="N4325" i="9" s="1"/>
  <c r="O4326" i="9"/>
  <c r="N4326" i="9" s="1"/>
  <c r="O4327" i="9"/>
  <c r="N4327" i="9" s="1"/>
  <c r="O4328" i="9"/>
  <c r="N4328" i="9" s="1"/>
  <c r="O4329" i="9"/>
  <c r="N4329" i="9" s="1"/>
  <c r="O4330" i="9"/>
  <c r="N4330" i="9" s="1"/>
  <c r="O4331" i="9"/>
  <c r="N4331" i="9" s="1"/>
  <c r="O4332" i="9"/>
  <c r="N4332" i="9" s="1"/>
  <c r="O4333" i="9"/>
  <c r="N4333" i="9" s="1"/>
  <c r="O4334" i="9"/>
  <c r="N4334" i="9" s="1"/>
  <c r="O4335" i="9"/>
  <c r="N4335" i="9" s="1"/>
  <c r="O4336" i="9"/>
  <c r="N4336" i="9" s="1"/>
  <c r="O4337" i="9"/>
  <c r="N4337" i="9" s="1"/>
  <c r="N4338" i="9"/>
  <c r="O4338" i="9"/>
  <c r="O4339" i="9"/>
  <c r="N4339" i="9" s="1"/>
  <c r="O4340" i="9"/>
  <c r="N4340" i="9" s="1"/>
  <c r="O4341" i="9"/>
  <c r="N4341" i="9" s="1"/>
  <c r="O4342" i="9"/>
  <c r="N4342" i="9" s="1"/>
  <c r="O4343" i="9"/>
  <c r="N4343" i="9" s="1"/>
  <c r="O4344" i="9"/>
  <c r="N4344" i="9" s="1"/>
  <c r="O4345" i="9"/>
  <c r="N4345" i="9" s="1"/>
  <c r="O4346" i="9"/>
  <c r="N4346" i="9" s="1"/>
  <c r="O4347" i="9"/>
  <c r="N4347" i="9" s="1"/>
  <c r="O4348" i="9"/>
  <c r="N4348" i="9" s="1"/>
  <c r="O4349" i="9"/>
  <c r="N4349" i="9" s="1"/>
  <c r="O4350" i="9"/>
  <c r="N4350" i="9" s="1"/>
  <c r="O4351" i="9"/>
  <c r="N4351" i="9" s="1"/>
  <c r="O4352" i="9"/>
  <c r="N4352" i="9" s="1"/>
  <c r="O4353" i="9"/>
  <c r="N4353" i="9" s="1"/>
  <c r="O4354" i="9"/>
  <c r="N4354" i="9" s="1"/>
  <c r="O4355" i="9"/>
  <c r="N4355" i="9" s="1"/>
  <c r="O4356" i="9"/>
  <c r="N4356" i="9" s="1"/>
  <c r="O4357" i="9"/>
  <c r="N4357" i="9" s="1"/>
  <c r="N4358" i="9"/>
  <c r="O4358" i="9"/>
  <c r="O4359" i="9"/>
  <c r="N4359" i="9" s="1"/>
  <c r="O4360" i="9"/>
  <c r="N4360" i="9" s="1"/>
  <c r="O4361" i="9"/>
  <c r="N4361" i="9" s="1"/>
  <c r="O4362" i="9"/>
  <c r="N4362" i="9" s="1"/>
  <c r="O4363" i="9"/>
  <c r="N4363" i="9" s="1"/>
  <c r="O4364" i="9"/>
  <c r="N4364" i="9" s="1"/>
  <c r="O4365" i="9"/>
  <c r="N4365" i="9" s="1"/>
  <c r="O4366" i="9"/>
  <c r="N4366" i="9" s="1"/>
  <c r="O4367" i="9"/>
  <c r="N4367" i="9" s="1"/>
  <c r="O4368" i="9"/>
  <c r="N4368" i="9" s="1"/>
  <c r="O4369" i="9"/>
  <c r="N4369" i="9" s="1"/>
  <c r="O4370" i="9"/>
  <c r="N4370" i="9" s="1"/>
  <c r="O4371" i="9"/>
  <c r="N4371" i="9" s="1"/>
  <c r="N4372" i="9"/>
  <c r="O4372" i="9"/>
  <c r="O4373" i="9"/>
  <c r="N4373" i="9" s="1"/>
  <c r="N4374" i="9"/>
  <c r="O4374" i="9"/>
  <c r="O4375" i="9"/>
  <c r="N4375" i="9" s="1"/>
  <c r="N4376" i="9"/>
  <c r="O4376" i="9"/>
  <c r="O4377" i="9"/>
  <c r="N4377" i="9" s="1"/>
  <c r="O4378" i="9"/>
  <c r="N4378" i="9" s="1"/>
  <c r="O4379" i="9"/>
  <c r="N4379" i="9" s="1"/>
  <c r="O4380" i="9"/>
  <c r="N4380" i="9" s="1"/>
  <c r="O4381" i="9"/>
  <c r="N4381" i="9" s="1"/>
  <c r="O4382" i="9"/>
  <c r="N4382" i="9" s="1"/>
  <c r="O4383" i="9"/>
  <c r="N4383" i="9" s="1"/>
  <c r="O4384" i="9"/>
  <c r="N4384" i="9" s="1"/>
  <c r="O4385" i="9"/>
  <c r="N4385" i="9" s="1"/>
  <c r="O4386" i="9"/>
  <c r="N4386" i="9" s="1"/>
  <c r="O4387" i="9"/>
  <c r="N4387" i="9" s="1"/>
  <c r="O4388" i="9"/>
  <c r="N4388" i="9" s="1"/>
  <c r="N4389" i="9"/>
  <c r="O4389" i="9"/>
  <c r="N4390" i="9"/>
  <c r="O4390" i="9"/>
  <c r="N4391" i="9"/>
  <c r="O4391" i="9"/>
  <c r="N4392" i="9"/>
  <c r="O4392" i="9"/>
  <c r="N4393" i="9"/>
  <c r="O4393" i="9"/>
  <c r="N4394" i="9"/>
  <c r="O4394" i="9"/>
  <c r="N4395" i="9"/>
  <c r="O4395" i="9"/>
  <c r="N319" i="9"/>
  <c r="O319" i="9"/>
  <c r="N4396" i="9"/>
  <c r="O4396" i="9"/>
  <c r="N4397" i="9"/>
  <c r="O4397" i="9"/>
  <c r="N4398" i="9"/>
  <c r="O4398" i="9"/>
  <c r="N4399" i="9"/>
  <c r="O4399" i="9"/>
  <c r="N4400" i="9"/>
  <c r="O4400" i="9"/>
  <c r="N4401" i="9"/>
  <c r="O4401" i="9"/>
  <c r="N4402" i="9"/>
  <c r="O4402" i="9"/>
  <c r="N4403" i="9"/>
  <c r="O4403" i="9"/>
  <c r="N4404" i="9"/>
  <c r="O4404" i="9"/>
  <c r="N4405" i="9"/>
  <c r="O4405" i="9"/>
  <c r="N4406" i="9"/>
  <c r="O4406" i="9"/>
  <c r="N4407" i="9"/>
  <c r="O4407" i="9"/>
  <c r="N4408" i="9"/>
  <c r="O4408" i="9"/>
  <c r="N4409" i="9"/>
  <c r="O4409" i="9"/>
  <c r="N4410" i="9"/>
  <c r="O4410" i="9"/>
  <c r="N4411" i="9"/>
  <c r="O4411" i="9"/>
  <c r="N4412" i="9"/>
  <c r="O4412" i="9"/>
  <c r="N4413" i="9"/>
  <c r="O4413" i="9"/>
  <c r="N4414" i="9"/>
  <c r="O4414" i="9"/>
  <c r="N4415" i="9"/>
  <c r="O4415" i="9"/>
  <c r="N4416" i="9"/>
  <c r="O4416" i="9"/>
  <c r="N4417" i="9"/>
  <c r="O4417" i="9"/>
  <c r="N4418" i="9"/>
  <c r="O4418" i="9"/>
  <c r="N4419" i="9"/>
  <c r="O4419" i="9"/>
  <c r="N4420" i="9"/>
  <c r="O4420" i="9"/>
  <c r="N4421" i="9"/>
  <c r="O4421" i="9"/>
  <c r="N4422" i="9"/>
  <c r="O4422" i="9"/>
  <c r="N4423" i="9"/>
  <c r="O4423" i="9"/>
  <c r="N4424" i="9"/>
  <c r="O4424" i="9"/>
  <c r="N4425" i="9"/>
  <c r="O4425" i="9"/>
  <c r="N4426" i="9"/>
  <c r="O4426" i="9"/>
  <c r="N4427" i="9"/>
  <c r="O4427" i="9"/>
  <c r="N4428" i="9"/>
  <c r="O4428" i="9"/>
  <c r="N4429" i="9"/>
  <c r="O4429" i="9"/>
  <c r="N4430" i="9"/>
  <c r="O4430" i="9"/>
  <c r="N4431" i="9"/>
  <c r="O4431" i="9"/>
  <c r="N4432" i="9"/>
  <c r="O4432" i="9"/>
  <c r="N4433" i="9"/>
  <c r="O4433" i="9"/>
  <c r="N4434" i="9"/>
  <c r="O4434" i="9"/>
  <c r="N4435" i="9"/>
  <c r="O4435" i="9"/>
  <c r="N4436" i="9"/>
  <c r="O4436" i="9"/>
  <c r="N4437" i="9"/>
  <c r="O4437" i="9"/>
  <c r="N4438" i="9"/>
  <c r="O4438" i="9"/>
  <c r="N4439" i="9"/>
  <c r="O4439" i="9"/>
  <c r="N4440" i="9"/>
  <c r="O4440" i="9"/>
  <c r="N4441" i="9"/>
  <c r="O4441" i="9"/>
  <c r="N4442" i="9"/>
  <c r="O4442" i="9"/>
  <c r="N4443" i="9"/>
  <c r="O4443" i="9"/>
  <c r="N4444" i="9"/>
  <c r="O4444" i="9"/>
  <c r="N4445" i="9"/>
  <c r="O4445" i="9"/>
  <c r="N4446" i="9"/>
  <c r="O4446" i="9"/>
  <c r="N4447" i="9"/>
  <c r="O4447" i="9"/>
  <c r="N4448" i="9"/>
  <c r="O4448" i="9"/>
  <c r="N4449" i="9"/>
  <c r="O4449" i="9"/>
  <c r="N4450" i="9"/>
  <c r="O4450" i="9"/>
  <c r="N4451" i="9"/>
  <c r="O4451" i="9"/>
  <c r="N4452" i="9"/>
  <c r="O4452" i="9"/>
  <c r="N4453" i="9"/>
  <c r="O4453" i="9"/>
  <c r="N4454" i="9"/>
  <c r="O4454" i="9"/>
  <c r="N4455" i="9"/>
  <c r="O4455" i="9"/>
  <c r="N4456" i="9"/>
  <c r="O4456" i="9"/>
  <c r="N4457" i="9"/>
  <c r="O4457" i="9"/>
  <c r="N4458" i="9"/>
  <c r="O4458" i="9"/>
  <c r="N4459" i="9"/>
  <c r="O4459" i="9"/>
  <c r="N4460" i="9"/>
  <c r="O4460" i="9"/>
  <c r="N4461" i="9"/>
  <c r="O4461" i="9"/>
  <c r="N4462" i="9"/>
  <c r="O4462" i="9"/>
  <c r="N4463" i="9"/>
  <c r="O4463" i="9"/>
  <c r="N4464" i="9"/>
  <c r="O4464" i="9"/>
  <c r="N4465" i="9"/>
  <c r="O4465" i="9"/>
  <c r="N4466" i="9"/>
  <c r="O4466" i="9"/>
  <c r="N4467" i="9"/>
  <c r="O4467" i="9"/>
  <c r="N4468" i="9"/>
  <c r="O4468" i="9"/>
  <c r="N4469" i="9"/>
  <c r="O4469" i="9"/>
  <c r="N4470" i="9"/>
  <c r="O4470" i="9"/>
  <c r="N4471" i="9"/>
  <c r="O4471" i="9"/>
  <c r="N4472" i="9"/>
  <c r="O4472" i="9"/>
  <c r="N323" i="9"/>
  <c r="O323" i="9"/>
  <c r="N4473" i="9"/>
  <c r="O4473" i="9"/>
  <c r="N4474" i="9"/>
  <c r="O4474" i="9"/>
  <c r="N4475" i="9"/>
  <c r="O4475" i="9"/>
  <c r="N4476" i="9"/>
  <c r="O4476" i="9"/>
  <c r="N4477" i="9"/>
  <c r="O4477" i="9"/>
  <c r="N4478" i="9"/>
  <c r="O4478" i="9"/>
  <c r="N4479" i="9"/>
  <c r="O4479" i="9"/>
  <c r="N4480" i="9"/>
  <c r="O4480" i="9"/>
  <c r="N4481" i="9"/>
  <c r="O4481" i="9"/>
  <c r="N4482" i="9"/>
  <c r="O4482" i="9"/>
  <c r="N4483" i="9"/>
  <c r="O4483" i="9"/>
  <c r="N4484" i="9"/>
  <c r="O4484" i="9"/>
  <c r="N4485" i="9"/>
  <c r="O4485" i="9"/>
  <c r="N4486" i="9"/>
  <c r="O4486" i="9"/>
  <c r="N4487" i="9"/>
  <c r="O4487" i="9"/>
  <c r="N4488" i="9"/>
  <c r="O4488" i="9"/>
  <c r="N4489" i="9"/>
  <c r="O4489" i="9"/>
  <c r="N4490" i="9"/>
  <c r="O4490" i="9"/>
  <c r="N4491" i="9"/>
  <c r="O4491" i="9"/>
  <c r="N4492" i="9"/>
  <c r="O4492" i="9"/>
  <c r="N4493" i="9"/>
  <c r="O4493" i="9"/>
  <c r="N4494" i="9"/>
  <c r="O4494" i="9"/>
  <c r="N4495" i="9"/>
  <c r="O4495" i="9"/>
  <c r="N4496" i="9"/>
  <c r="O4496" i="9"/>
  <c r="N4497" i="9"/>
  <c r="O4497" i="9"/>
  <c r="N4498" i="9"/>
  <c r="O4498" i="9"/>
  <c r="N4499" i="9"/>
  <c r="O4499" i="9"/>
  <c r="N4500" i="9"/>
  <c r="O4500" i="9"/>
  <c r="N4501" i="9"/>
  <c r="O4501" i="9"/>
  <c r="N4502" i="9"/>
  <c r="O4502" i="9"/>
  <c r="N4503" i="9"/>
  <c r="O4503" i="9"/>
  <c r="N4504" i="9"/>
  <c r="O4504" i="9"/>
  <c r="N4505" i="9"/>
  <c r="O4505" i="9"/>
  <c r="N4506" i="9"/>
  <c r="O4506" i="9"/>
  <c r="N4507" i="9"/>
  <c r="O4507" i="9"/>
  <c r="N4508" i="9"/>
  <c r="O4508" i="9"/>
  <c r="N4509" i="9"/>
  <c r="O4509" i="9"/>
  <c r="N4510" i="9"/>
  <c r="O4510" i="9"/>
  <c r="N4511" i="9"/>
  <c r="O4511" i="9"/>
  <c r="N4512" i="9"/>
  <c r="O4512" i="9"/>
  <c r="N4513" i="9"/>
  <c r="O4513" i="9"/>
  <c r="N4514" i="9"/>
  <c r="O4514" i="9"/>
  <c r="N4515" i="9"/>
  <c r="O4515" i="9"/>
  <c r="N4516" i="9"/>
  <c r="O4516" i="9"/>
  <c r="N4517" i="9"/>
  <c r="O4517" i="9"/>
  <c r="N4518" i="9"/>
  <c r="O4518" i="9"/>
  <c r="N4519" i="9"/>
  <c r="O4519" i="9"/>
  <c r="N4520" i="9"/>
  <c r="O4520" i="9"/>
  <c r="N4521" i="9"/>
  <c r="O4521" i="9"/>
  <c r="N4522" i="9"/>
  <c r="O4522" i="9"/>
  <c r="N4523" i="9"/>
  <c r="O4523" i="9"/>
  <c r="N4524" i="9"/>
  <c r="O4524" i="9"/>
  <c r="N4525" i="9"/>
  <c r="O4525" i="9"/>
  <c r="N4526" i="9"/>
  <c r="O4526" i="9"/>
  <c r="N4527" i="9"/>
  <c r="O4527" i="9"/>
  <c r="N4528" i="9"/>
  <c r="O4528" i="9"/>
  <c r="N4529" i="9"/>
  <c r="O4529" i="9"/>
  <c r="N4530" i="9"/>
  <c r="O4530" i="9"/>
  <c r="N4531" i="9"/>
  <c r="O4531" i="9"/>
  <c r="N4532" i="9"/>
  <c r="O4532" i="9"/>
  <c r="O4019" i="9"/>
  <c r="N4019" i="9" s="1"/>
  <c r="AE294" i="9" l="1"/>
  <c r="AD294" i="9"/>
  <c r="AC294" i="9"/>
  <c r="AB294" i="9"/>
  <c r="V294" i="9"/>
  <c r="R294" i="9"/>
  <c r="S294" i="9" s="1"/>
  <c r="O294" i="9"/>
  <c r="N294" i="9" s="1"/>
  <c r="AE290" i="9"/>
  <c r="AD290" i="9"/>
  <c r="AC290" i="9"/>
  <c r="AB290" i="9"/>
  <c r="V290" i="9"/>
  <c r="R290" i="9"/>
  <c r="S290" i="9" s="1"/>
  <c r="O290" i="9"/>
  <c r="N290" i="9" s="1"/>
  <c r="AE286" i="9"/>
  <c r="AD286" i="9"/>
  <c r="AC286" i="9"/>
  <c r="AB286" i="9"/>
  <c r="V286" i="9"/>
  <c r="R286" i="9"/>
  <c r="S286" i="9" s="1"/>
  <c r="O286" i="9"/>
  <c r="N286" i="9" s="1"/>
  <c r="AE282" i="9"/>
  <c r="AD282" i="9"/>
  <c r="AC282" i="9"/>
  <c r="AB282" i="9"/>
  <c r="V282" i="9"/>
  <c r="R282" i="9"/>
  <c r="S282" i="9" s="1"/>
  <c r="O282" i="9"/>
  <c r="N282" i="9" s="1"/>
  <c r="AE278" i="9"/>
  <c r="AD278" i="9"/>
  <c r="AC278" i="9"/>
  <c r="AB278" i="9"/>
  <c r="V278" i="9"/>
  <c r="R278" i="9"/>
  <c r="S278" i="9" s="1"/>
  <c r="O278" i="9"/>
  <c r="N278" i="9" s="1"/>
  <c r="AE273" i="9"/>
  <c r="AD273" i="9"/>
  <c r="AC273" i="9"/>
  <c r="AB273" i="9"/>
  <c r="V273" i="9"/>
  <c r="R273" i="9"/>
  <c r="S273" i="9" s="1"/>
  <c r="O273" i="9"/>
  <c r="N273" i="9" s="1"/>
  <c r="AE295" i="9"/>
  <c r="AD295" i="9"/>
  <c r="AC295" i="9"/>
  <c r="AB295" i="9"/>
  <c r="V295" i="9"/>
  <c r="R295" i="9"/>
  <c r="S295" i="9" s="1"/>
  <c r="O295" i="9"/>
  <c r="N295" i="9" s="1"/>
  <c r="AE291" i="9"/>
  <c r="AD291" i="9"/>
  <c r="AC291" i="9"/>
  <c r="AB291" i="9"/>
  <c r="V291" i="9"/>
  <c r="R291" i="9"/>
  <c r="S291" i="9" s="1"/>
  <c r="O291" i="9"/>
  <c r="N291" i="9" s="1"/>
  <c r="AE287" i="9"/>
  <c r="AD287" i="9"/>
  <c r="AC287" i="9"/>
  <c r="AB287" i="9"/>
  <c r="V287" i="9"/>
  <c r="R287" i="9"/>
  <c r="S287" i="9" s="1"/>
  <c r="O287" i="9"/>
  <c r="N287" i="9" s="1"/>
  <c r="AE283" i="9"/>
  <c r="AD283" i="9"/>
  <c r="AC283" i="9"/>
  <c r="AB283" i="9"/>
  <c r="V283" i="9"/>
  <c r="R283" i="9"/>
  <c r="S283" i="9" s="1"/>
  <c r="O283" i="9"/>
  <c r="N283" i="9" s="1"/>
  <c r="AE279" i="9"/>
  <c r="AD279" i="9"/>
  <c r="AC279" i="9"/>
  <c r="AB279" i="9"/>
  <c r="V279" i="9"/>
  <c r="R279" i="9"/>
  <c r="S279" i="9" s="1"/>
  <c r="O279" i="9"/>
  <c r="N279" i="9" s="1"/>
  <c r="AE275" i="9"/>
  <c r="AD275" i="9"/>
  <c r="AC275" i="9"/>
  <c r="AB275" i="9"/>
  <c r="V275" i="9"/>
  <c r="R275" i="9"/>
  <c r="S275" i="9" s="1"/>
  <c r="O275" i="9"/>
  <c r="N275" i="9" s="1"/>
  <c r="AE293" i="9"/>
  <c r="AD293" i="9"/>
  <c r="AC293" i="9"/>
  <c r="AB293" i="9"/>
  <c r="V293" i="9"/>
  <c r="R293" i="9"/>
  <c r="S293" i="9" s="1"/>
  <c r="O293" i="9"/>
  <c r="N293" i="9" s="1"/>
  <c r="AE289" i="9"/>
  <c r="AD289" i="9"/>
  <c r="AC289" i="9"/>
  <c r="AB289" i="9"/>
  <c r="V289" i="9"/>
  <c r="R289" i="9"/>
  <c r="S289" i="9" s="1"/>
  <c r="O289" i="9"/>
  <c r="N289" i="9" s="1"/>
  <c r="AE285" i="9"/>
  <c r="AD285" i="9"/>
  <c r="AC285" i="9"/>
  <c r="AB285" i="9"/>
  <c r="V285" i="9"/>
  <c r="R285" i="9"/>
  <c r="S285" i="9" s="1"/>
  <c r="O285" i="9"/>
  <c r="N285" i="9" s="1"/>
  <c r="AE281" i="9"/>
  <c r="AD281" i="9"/>
  <c r="AC281" i="9"/>
  <c r="AB281" i="9"/>
  <c r="V281" i="9"/>
  <c r="R281" i="9"/>
  <c r="S281" i="9" s="1"/>
  <c r="O281" i="9"/>
  <c r="N281" i="9" s="1"/>
  <c r="AE277" i="9"/>
  <c r="AD277" i="9"/>
  <c r="AC277" i="9"/>
  <c r="AB277" i="9"/>
  <c r="V277" i="9"/>
  <c r="R277" i="9"/>
  <c r="S277" i="9" s="1"/>
  <c r="O277" i="9"/>
  <c r="N277" i="9" s="1"/>
  <c r="AE272" i="9"/>
  <c r="AD272" i="9"/>
  <c r="AC272" i="9"/>
  <c r="AB272" i="9"/>
  <c r="V272" i="9"/>
  <c r="R272" i="9"/>
  <c r="S272" i="9" s="1"/>
  <c r="O272" i="9"/>
  <c r="N272" i="9" s="1"/>
  <c r="I1054" i="9" l="1"/>
  <c r="I1068" i="9"/>
  <c r="I1069" i="9"/>
  <c r="I1056" i="9"/>
  <c r="I1050" i="9"/>
  <c r="I1064" i="9"/>
  <c r="I1058" i="9"/>
  <c r="I1057" i="9"/>
  <c r="I1065" i="9"/>
  <c r="I1063" i="9"/>
  <c r="I1048" i="9"/>
  <c r="I1071" i="9"/>
  <c r="I1052" i="9"/>
  <c r="I1059" i="9"/>
  <c r="I1073" i="9"/>
  <c r="I1062" i="9"/>
  <c r="I1043" i="9"/>
  <c r="I1074" i="9"/>
  <c r="I1044" i="9"/>
  <c r="I1045" i="9"/>
  <c r="I1046" i="9"/>
  <c r="I1053" i="9"/>
  <c r="I1072" i="9"/>
  <c r="I1051" i="9"/>
  <c r="I1047" i="9"/>
  <c r="I1066" i="9"/>
  <c r="I1055" i="9"/>
  <c r="I1067" i="9"/>
  <c r="I1070" i="9"/>
  <c r="I1060" i="9"/>
  <c r="I1049" i="9"/>
  <c r="I1061" i="9"/>
  <c r="I957" i="9"/>
  <c r="I971" i="9"/>
  <c r="I972" i="9"/>
  <c r="I959" i="9"/>
  <c r="I953" i="9"/>
  <c r="I967" i="9"/>
  <c r="I961" i="9"/>
  <c r="I960" i="9"/>
  <c r="I968" i="9"/>
  <c r="I966" i="9"/>
  <c r="I951" i="9"/>
  <c r="I974" i="9"/>
  <c r="I955" i="9"/>
  <c r="I962" i="9"/>
  <c r="I977" i="9"/>
  <c r="I965" i="9"/>
  <c r="I946" i="9"/>
  <c r="I978" i="9"/>
  <c r="I947" i="9"/>
  <c r="I948" i="9"/>
  <c r="I949" i="9"/>
  <c r="I956" i="9"/>
  <c r="I975" i="9"/>
  <c r="I954" i="9"/>
  <c r="I950" i="9"/>
  <c r="I969" i="9"/>
  <c r="I976" i="9"/>
  <c r="I958" i="9"/>
  <c r="I970" i="9"/>
  <c r="I973" i="9"/>
  <c r="I963" i="9"/>
  <c r="I952" i="9"/>
  <c r="I964" i="9"/>
  <c r="I924" i="9"/>
  <c r="I938" i="9"/>
  <c r="I939" i="9"/>
  <c r="I926" i="9"/>
  <c r="I920" i="9"/>
  <c r="I934" i="9"/>
  <c r="I928" i="9"/>
  <c r="I927" i="9"/>
  <c r="I935" i="9"/>
  <c r="I933" i="9"/>
  <c r="I918" i="9"/>
  <c r="I941" i="9"/>
  <c r="I922" i="9"/>
  <c r="I929" i="9"/>
  <c r="I944" i="9"/>
  <c r="I932" i="9"/>
  <c r="I913" i="9"/>
  <c r="I945" i="9"/>
  <c r="I914" i="9"/>
  <c r="I915" i="9"/>
  <c r="I916" i="9"/>
  <c r="I923" i="9"/>
  <c r="I942" i="9"/>
  <c r="I921" i="9"/>
  <c r="I917" i="9"/>
  <c r="I936" i="9"/>
  <c r="I943" i="9"/>
  <c r="I925" i="9"/>
  <c r="I937" i="9"/>
  <c r="I940" i="9"/>
  <c r="I930" i="9"/>
  <c r="I919" i="9"/>
  <c r="I931" i="9"/>
  <c r="I881" i="9"/>
  <c r="I883" i="9"/>
  <c r="I882" i="9"/>
  <c r="I880" i="9"/>
  <c r="I890" i="9"/>
  <c r="I901" i="9"/>
  <c r="I2264" i="9" l="1"/>
  <c r="I2266" i="9"/>
  <c r="I2292" i="9"/>
  <c r="D5" i="18" l="1"/>
  <c r="D6" i="18"/>
  <c r="D7" i="18"/>
  <c r="D8" i="18"/>
  <c r="D9" i="18"/>
  <c r="D10" i="18"/>
  <c r="D11" i="18"/>
  <c r="D12" i="18"/>
  <c r="D4" i="18"/>
  <c r="I45" i="17" l="1"/>
  <c r="I4" i="17"/>
  <c r="I28" i="17"/>
  <c r="I22" i="17"/>
  <c r="I1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ARBOUBBA Oumaima [EIDS]</author>
    <author>HMIDOUCH Fouad [EIDS]</author>
    <author>EL JAOUHARI Ussama [EIDS]</author>
    <author>RHOUDANE Othmane [EIDS]</author>
  </authors>
  <commentList>
    <comment ref="I41" authorId="0" shapeId="0" xr:uid="{74360401-640D-4A52-906C-1DE0D887613D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Prob session+chagement de position</t>
        </r>
      </text>
    </comment>
    <comment ref="I88" authorId="0" shapeId="0" xr:uid="{28D3A3A9-2FEC-4C2B-B0C0-BC24C8D04BE2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Pb carte BIP</t>
        </r>
      </text>
    </comment>
    <comment ref="I98" authorId="1" shapeId="0" xr:uid="{00000000-0006-0000-0000-000001000000}">
      <text>
        <r>
          <rPr>
            <b/>
            <sz val="9"/>
            <color indexed="81"/>
            <rFont val="Tahoma"/>
            <family val="2"/>
          </rPr>
          <t>HMIDOUCH Fouad [EIDS]:</t>
        </r>
        <r>
          <rPr>
            <sz val="9"/>
            <color indexed="81"/>
            <rFont val="Tahoma"/>
            <family val="2"/>
          </rPr>
          <t xml:space="preserve">
Problème de ctibarre</t>
        </r>
      </text>
    </comment>
    <comment ref="I104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HMIDOUCH Fouad [EIDS]:</t>
        </r>
        <r>
          <rPr>
            <sz val="9"/>
            <color indexed="81"/>
            <rFont val="Tahoma"/>
            <family val="2"/>
          </rPr>
          <t xml:space="preserve">
Problème de ctibarre</t>
        </r>
      </text>
    </comment>
    <comment ref="I110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HMIDOUCH Fouad [EIDS]:</t>
        </r>
        <r>
          <rPr>
            <sz val="9"/>
            <color indexed="81"/>
            <rFont val="Tahoma"/>
            <family val="2"/>
          </rPr>
          <t xml:space="preserve">
Problème de ctibarre</t>
        </r>
      </text>
    </comment>
    <comment ref="I111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HMIDOUCH Fouad [EIDS]:</t>
        </r>
        <r>
          <rPr>
            <sz val="9"/>
            <color indexed="81"/>
            <rFont val="Tahoma"/>
            <family val="2"/>
          </rPr>
          <t xml:space="preserve">
Problème de ctibarre</t>
        </r>
      </text>
    </comment>
    <comment ref="I112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HMIDOUCH Fouad [EIDS]:</t>
        </r>
        <r>
          <rPr>
            <sz val="9"/>
            <color indexed="81"/>
            <rFont val="Tahoma"/>
            <family val="2"/>
          </rPr>
          <t xml:space="preserve">
Problème de ctibarre</t>
        </r>
      </text>
    </comment>
    <comment ref="I113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HMIDOUCH Fouad [EIDS]:</t>
        </r>
        <r>
          <rPr>
            <sz val="9"/>
            <color indexed="81"/>
            <rFont val="Tahoma"/>
            <family val="2"/>
          </rPr>
          <t xml:space="preserve">
problème de connexion TLT</t>
        </r>
      </text>
    </comment>
    <comment ref="I128" authorId="1" shapeId="0" xr:uid="{26774057-8F7B-4BA5-88EE-389146DBC8BF}">
      <text>
        <r>
          <rPr>
            <b/>
            <sz val="9"/>
            <color indexed="81"/>
            <rFont val="Tahoma"/>
            <family val="2"/>
          </rPr>
          <t>HMIDOUCH Fouad [EIDS]:</t>
        </r>
        <r>
          <rPr>
            <sz val="9"/>
            <color indexed="81"/>
            <rFont val="Tahoma"/>
            <family val="2"/>
          </rPr>
          <t xml:space="preserve">
Problème d'ouverture CTI Barre</t>
        </r>
      </text>
    </comment>
    <comment ref="I140" authorId="1" shapeId="0" xr:uid="{836242E1-18BD-457A-BB01-F1A691B0AC86}">
      <text>
        <r>
          <rPr>
            <b/>
            <sz val="9"/>
            <color indexed="81"/>
            <rFont val="Tahoma"/>
            <family val="2"/>
          </rPr>
          <t>HMIDOUCH Fouad [EIDS]:</t>
        </r>
        <r>
          <rPr>
            <sz val="9"/>
            <color indexed="81"/>
            <rFont val="Tahoma"/>
            <family val="2"/>
          </rPr>
          <t xml:space="preserve">
Problème d'ouverture CTI Barre</t>
        </r>
      </text>
    </comment>
    <comment ref="I152" authorId="1" shapeId="0" xr:uid="{8108F11B-9FDC-4707-B5B1-F47902B56E3D}">
      <text>
        <r>
          <rPr>
            <b/>
            <sz val="9"/>
            <color indexed="81"/>
            <rFont val="Tahoma"/>
            <family val="2"/>
          </rPr>
          <t>HMIDOUCH Fouad [EIDS]:</t>
        </r>
        <r>
          <rPr>
            <sz val="9"/>
            <color indexed="81"/>
            <rFont val="Tahoma"/>
            <family val="2"/>
          </rPr>
          <t xml:space="preserve">
Problème d'ouverture CTI Barre</t>
        </r>
      </text>
    </comment>
    <comment ref="I188" authorId="0" shapeId="0" xr:uid="{74680884-9356-4539-A31E-98A35254AFC0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Blocage CTI Barre</t>
        </r>
      </text>
    </comment>
    <comment ref="I189" authorId="0" shapeId="0" xr:uid="{10F8E407-E2F4-4C2F-96AA-B12B79B3CF82}">
      <text>
        <r>
          <rPr>
            <b/>
            <sz val="9"/>
            <color indexed="81"/>
            <rFont val="Tahoma"/>
            <family val="2"/>
          </rPr>
          <t xml:space="preserve">ARBOUBBA Oumaima [EIDS]:
</t>
        </r>
        <r>
          <rPr>
            <sz val="9"/>
            <color indexed="81"/>
            <rFont val="Tahoma"/>
            <family val="2"/>
          </rPr>
          <t>MAJ du poste</t>
        </r>
      </text>
    </comment>
    <comment ref="I256" authorId="0" shapeId="0" xr:uid="{455F6206-F6BD-470F-A224-823394E0DAA0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MAJ du poste</t>
        </r>
      </text>
    </comment>
    <comment ref="I262" authorId="0" shapeId="0" xr:uid="{99294618-1593-4AA8-873E-8D68A290C5D5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MAJ du poste</t>
        </r>
      </text>
    </comment>
    <comment ref="I268" authorId="0" shapeId="0" xr:uid="{14BAADA0-7F93-4E76-AF07-887D2FA9DE15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MAJ du poste</t>
        </r>
      </text>
    </comment>
    <comment ref="K466" authorId="2" shapeId="0" xr:uid="{8CE65890-7A36-42FC-903C-AAF81DA553DF}">
      <text>
        <r>
          <rPr>
            <b/>
            <sz val="9"/>
            <color indexed="81"/>
            <rFont val="Tahoma"/>
            <family val="2"/>
          </rPr>
          <t>EL JAOUHARI Ussama [EIDS]:</t>
        </r>
        <r>
          <rPr>
            <sz val="9"/>
            <color indexed="81"/>
            <rFont val="Tahoma"/>
            <family val="2"/>
          </rPr>
          <t xml:space="preserve">
Changement de position </t>
        </r>
      </text>
    </comment>
    <comment ref="K476" authorId="2" shapeId="0" xr:uid="{ABBB4D18-5796-4412-BF3E-3B6048D6A6F8}">
      <text>
        <r>
          <rPr>
            <b/>
            <sz val="9"/>
            <color indexed="81"/>
            <rFont val="Tahoma"/>
            <family val="2"/>
          </rPr>
          <t>EL JAOUHARI Ussama [EIDS]:</t>
        </r>
        <r>
          <rPr>
            <sz val="9"/>
            <color indexed="81"/>
            <rFont val="Tahoma"/>
            <family val="2"/>
          </rPr>
          <t xml:space="preserve">
Changement de position </t>
        </r>
      </text>
    </comment>
    <comment ref="K496" authorId="2" shapeId="0" xr:uid="{AC82D151-3356-4BD8-B6EF-25C7CB457CBB}">
      <text>
        <r>
          <rPr>
            <b/>
            <sz val="9"/>
            <color indexed="81"/>
            <rFont val="Tahoma"/>
            <family val="2"/>
          </rPr>
          <t>EL JAOUHARI Ussama [EIDS]:</t>
        </r>
        <r>
          <rPr>
            <sz val="9"/>
            <color indexed="81"/>
            <rFont val="Tahoma"/>
            <family val="2"/>
          </rPr>
          <t xml:space="preserve">
PBM CTI BARRE</t>
        </r>
      </text>
    </comment>
    <comment ref="K506" authorId="2" shapeId="0" xr:uid="{7D0E3714-CA1E-4B44-B3DF-6F25887714FF}">
      <text>
        <r>
          <rPr>
            <b/>
            <sz val="9"/>
            <color indexed="81"/>
            <rFont val="Tahoma"/>
            <family val="2"/>
          </rPr>
          <t>EL JAOUHARI Ussama [EIDS]:</t>
        </r>
        <r>
          <rPr>
            <sz val="9"/>
            <color indexed="81"/>
            <rFont val="Tahoma"/>
            <family val="2"/>
          </rPr>
          <t xml:space="preserve">
PBM CTI BARRE</t>
        </r>
      </text>
    </comment>
    <comment ref="K511" authorId="2" shapeId="0" xr:uid="{B5AA744F-72C8-4AFF-9BFE-9D2A41DF0995}">
      <text>
        <r>
          <rPr>
            <b/>
            <sz val="9"/>
            <color indexed="81"/>
            <rFont val="Tahoma"/>
            <family val="2"/>
          </rPr>
          <t>EL JAOUHARI Ussama [EIDS]:</t>
        </r>
        <r>
          <rPr>
            <sz val="9"/>
            <color indexed="81"/>
            <rFont val="Tahoma"/>
            <family val="2"/>
          </rPr>
          <t xml:space="preserve">
PBM CTI BARRE</t>
        </r>
      </text>
    </comment>
    <comment ref="I535" authorId="0" shapeId="0" xr:uid="{8CF56FE7-8C49-48F2-BA5A-1D43768E9BE7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Blocage CTI Barre</t>
        </r>
      </text>
    </comment>
    <comment ref="I790" authorId="1" shapeId="0" xr:uid="{00000000-0006-0000-0000-00000A000000}">
      <text>
        <r>
          <rPr>
            <b/>
            <sz val="9"/>
            <color indexed="81"/>
            <rFont val="Tahoma"/>
            <family val="2"/>
          </rPr>
          <t>HMIDOUCH Fouad [EIDS]:</t>
        </r>
        <r>
          <rPr>
            <sz val="9"/>
            <color indexed="81"/>
            <rFont val="Tahoma"/>
            <family val="2"/>
          </rPr>
          <t xml:space="preserve">
Problème CTI barre</t>
        </r>
      </text>
    </comment>
    <comment ref="I793" authorId="1" shapeId="0" xr:uid="{00000000-0006-0000-0000-00000B000000}">
      <text>
        <r>
          <rPr>
            <b/>
            <sz val="9"/>
            <color indexed="81"/>
            <rFont val="Tahoma"/>
            <family val="2"/>
          </rPr>
          <t>HMIDOUCH Fouad [EIDS]:</t>
        </r>
        <r>
          <rPr>
            <sz val="9"/>
            <color indexed="81"/>
            <rFont val="Tahoma"/>
            <family val="2"/>
          </rPr>
          <t xml:space="preserve">
problème de synchonisation DRAS</t>
        </r>
      </text>
    </comment>
    <comment ref="I796" authorId="1" shapeId="0" xr:uid="{00000000-0006-0000-0000-00000C000000}">
      <text>
        <r>
          <rPr>
            <b/>
            <sz val="9"/>
            <color indexed="81"/>
            <rFont val="Tahoma"/>
            <family val="2"/>
          </rPr>
          <t>HMIDOUCH Fouad [EIDS]:</t>
        </r>
        <r>
          <rPr>
            <sz val="9"/>
            <color indexed="81"/>
            <rFont val="Tahoma"/>
            <family val="2"/>
          </rPr>
          <t xml:space="preserve">
problème CTI barre</t>
        </r>
      </text>
    </comment>
    <comment ref="I811" authorId="1" shapeId="0" xr:uid="{317BF062-DC41-4FDF-BAD6-48F31E7FEBE4}">
      <text>
        <r>
          <rPr>
            <b/>
            <sz val="9"/>
            <color indexed="81"/>
            <rFont val="Tahoma"/>
            <family val="2"/>
          </rPr>
          <t>HMIDOUCH Fouad [EIDS]:</t>
        </r>
        <r>
          <rPr>
            <sz val="9"/>
            <color indexed="81"/>
            <rFont val="Tahoma"/>
            <family val="2"/>
          </rPr>
          <t xml:space="preserve">
Problème de CTI Barre</t>
        </r>
      </text>
    </comment>
    <comment ref="I880" authorId="2" shapeId="0" xr:uid="{00000000-0006-0000-0000-000014000000}">
      <text>
        <r>
          <rPr>
            <b/>
            <sz val="9"/>
            <color indexed="81"/>
            <rFont val="Tahoma"/>
            <family val="2"/>
          </rPr>
          <t>EL JAOUHARI Ussama [EIDS]:</t>
        </r>
        <r>
          <rPr>
            <sz val="9"/>
            <color indexed="81"/>
            <rFont val="Tahoma"/>
            <family val="2"/>
          </rPr>
          <t xml:space="preserve">
Lenteurs CTI Barre </t>
        </r>
      </text>
    </comment>
    <comment ref="I881" authorId="2" shapeId="0" xr:uid="{00000000-0006-0000-0000-000015000000}">
      <text>
        <r>
          <rPr>
            <b/>
            <sz val="9"/>
            <color indexed="81"/>
            <rFont val="Tahoma"/>
            <family val="2"/>
          </rPr>
          <t>EL JAOUHARI Ussama [EIDS]:</t>
        </r>
        <r>
          <rPr>
            <sz val="9"/>
            <color indexed="81"/>
            <rFont val="Tahoma"/>
            <family val="2"/>
          </rPr>
          <t xml:space="preserve">
Lenteurs CTI Barre </t>
        </r>
      </text>
    </comment>
    <comment ref="I882" authorId="2" shapeId="0" xr:uid="{00000000-0006-0000-0000-000019000000}">
      <text>
        <r>
          <rPr>
            <b/>
            <sz val="9"/>
            <color indexed="81"/>
            <rFont val="Tahoma"/>
            <family val="2"/>
          </rPr>
          <t>EL JAOUHARI Ussama [EIDS]:</t>
        </r>
        <r>
          <rPr>
            <sz val="9"/>
            <color indexed="81"/>
            <rFont val="Tahoma"/>
            <family val="2"/>
          </rPr>
          <t xml:space="preserve">
Lenteurs CTI Barre </t>
        </r>
      </text>
    </comment>
    <comment ref="I883" authorId="2" shapeId="0" xr:uid="{00000000-0006-0000-0000-00001B000000}">
      <text>
        <r>
          <rPr>
            <b/>
            <sz val="9"/>
            <color indexed="81"/>
            <rFont val="Tahoma"/>
            <family val="2"/>
          </rPr>
          <t>EL JAOUHARI Ussama [EIDS]:</t>
        </r>
        <r>
          <rPr>
            <sz val="9"/>
            <color indexed="81"/>
            <rFont val="Tahoma"/>
            <family val="2"/>
          </rPr>
          <t xml:space="preserve">
Lenteurs CTI Barre </t>
        </r>
      </text>
    </comment>
    <comment ref="I1011" authorId="2" shapeId="0" xr:uid="{00000000-0006-0000-0000-00000E000000}">
      <text>
        <r>
          <rPr>
            <b/>
            <sz val="9"/>
            <color indexed="81"/>
            <rFont val="Tahoma"/>
            <family val="2"/>
          </rPr>
          <t>EL JAOUHARI Ussama [EIDS]:</t>
        </r>
        <r>
          <rPr>
            <sz val="9"/>
            <color indexed="81"/>
            <rFont val="Tahoma"/>
            <family val="2"/>
          </rPr>
          <t xml:space="preserve">
Lenteur cti barre </t>
        </r>
      </text>
    </comment>
    <comment ref="I1075" authorId="0" shapeId="0" xr:uid="{5D57A5D0-1EF6-4001-A6D3-20C0FDD43E87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Problème de connexion sur position
</t>
        </r>
      </text>
    </comment>
    <comment ref="I1139" authorId="0" shapeId="0" xr:uid="{241949C2-D1F3-4ADD-8431-57F547413191}">
      <text>
        <r>
          <rPr>
            <b/>
            <sz val="9"/>
            <color indexed="81"/>
            <rFont val="Tahoma"/>
            <family val="2"/>
          </rPr>
          <t xml:space="preserve">ARBOUBBA Oumaima [EIDS]:
</t>
        </r>
        <r>
          <rPr>
            <sz val="9"/>
            <color indexed="81"/>
            <rFont val="Tahoma"/>
            <family val="2"/>
          </rPr>
          <t xml:space="preserve">PbL Poste
</t>
        </r>
      </text>
    </comment>
    <comment ref="I1171" authorId="0" shapeId="0" xr:uid="{B2A80F9A-21AB-4E01-9B3E-95014308595D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PBL poste</t>
        </r>
      </text>
    </comment>
    <comment ref="I1172" authorId="0" shapeId="0" xr:uid="{7CB0E220-9360-4013-8B6E-AD4C27ACF933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PBL poste</t>
        </r>
      </text>
    </comment>
    <comment ref="I1173" authorId="0" shapeId="0" xr:uid="{6D43BD54-FA42-4F48-8351-0A337EB03AC3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PBL poste</t>
        </r>
      </text>
    </comment>
    <comment ref="I1234" authorId="0" shapeId="0" xr:uid="{F59A9269-3CC2-4531-9639-4482F50ADB95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PBL poste</t>
        </r>
      </text>
    </comment>
    <comment ref="I1235" authorId="0" shapeId="0" xr:uid="{8E5E4F09-8931-4378-A1A7-25BCC5899383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Retard transport</t>
        </r>
      </text>
    </comment>
    <comment ref="I1236" authorId="0" shapeId="0" xr:uid="{DD0F857F-B050-457A-8D69-50A054126681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Retard transport</t>
        </r>
      </text>
    </comment>
    <comment ref="I1237" authorId="0" shapeId="0" xr:uid="{DDDB2AD1-9BAB-4F34-97E1-8C2ADC0BA228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Retard transport</t>
        </r>
      </text>
    </comment>
    <comment ref="I1238" authorId="0" shapeId="0" xr:uid="{53565BFA-DA19-40C7-8DBB-933602D3D9DE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Retard transport</t>
        </r>
      </text>
    </comment>
    <comment ref="I1239" authorId="0" shapeId="0" xr:uid="{923249B3-484B-4490-96F3-6122D812760F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Retard transport</t>
        </r>
      </text>
    </comment>
    <comment ref="I1520" authorId="0" shapeId="0" xr:uid="{7B70E23D-EEE1-4F9F-8E8B-F03B11683552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Prob transport</t>
        </r>
      </text>
    </comment>
    <comment ref="I1540" authorId="0" shapeId="0" xr:uid="{534DC7AD-0956-4CE0-9A6E-DA0FD7E23860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Prob VM</t>
        </r>
      </text>
    </comment>
    <comment ref="I1548" authorId="0" shapeId="0" xr:uid="{87048C5E-D104-4E8B-9E6D-13225BCBD09B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Blocage CTI Barre</t>
        </r>
      </text>
    </comment>
    <comment ref="I1557" authorId="0" shapeId="0" xr:uid="{D8415182-72D2-4B73-B288-3D52D17DA02C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Redémarrage session</t>
        </r>
      </text>
    </comment>
    <comment ref="I1571" authorId="0" shapeId="0" xr:uid="{D0206753-F625-4EEC-A0B0-56E3C543E478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Prob technique</t>
        </r>
      </text>
    </comment>
    <comment ref="I1592" authorId="0" shapeId="0" xr:uid="{2CCF6C5B-3840-4496-97C1-5DB526C3DA93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Prob technique</t>
        </r>
      </text>
    </comment>
    <comment ref="I1594" authorId="0" shapeId="0" xr:uid="{A93F1BC6-A373-4242-89E2-547F889AD89C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Prob technique</t>
        </r>
      </text>
    </comment>
    <comment ref="I1758" authorId="0" shapeId="0" xr:uid="{88327563-F8BB-49D1-8ED6-47AFA37CE1D0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Blocage CTI Barre</t>
        </r>
      </text>
    </comment>
    <comment ref="I1764" authorId="0" shapeId="0" xr:uid="{705DA367-54A1-47DA-B227-739267D4A474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Blocage CTI Barre</t>
        </r>
      </text>
    </comment>
    <comment ref="I1791" authorId="0" shapeId="0" xr:uid="{95189D26-0A1B-4D98-9677-634CDF7ACF45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Blocage CTI Barre</t>
        </r>
      </text>
    </comment>
    <comment ref="I1795" authorId="0" shapeId="0" xr:uid="{777306D4-00B9-4850-8379-88F196354D64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Prob VM</t>
        </r>
      </text>
    </comment>
    <comment ref="I1804" authorId="0" shapeId="0" xr:uid="{B8460795-10DB-4C14-85AD-6BAE2F00054F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Prob CTI Barre</t>
        </r>
      </text>
    </comment>
    <comment ref="I1817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RHOUDANE OTHMANE [EIDS]:</t>
        </r>
        <r>
          <rPr>
            <sz val="9"/>
            <color indexed="81"/>
            <rFont val="Tahoma"/>
            <family val="2"/>
          </rPr>
          <t xml:space="preserve">
changement de position</t>
        </r>
      </text>
    </comment>
    <comment ref="I1837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RHOUDANE OTHMANE [EIDS]:</t>
        </r>
        <r>
          <rPr>
            <sz val="9"/>
            <color indexed="81"/>
            <rFont val="Tahoma"/>
            <family val="2"/>
          </rPr>
          <t xml:space="preserve">
changement de position</t>
        </r>
      </text>
    </comment>
    <comment ref="I1847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RHOUDANE OTHMANE [EIDS]:</t>
        </r>
        <r>
          <rPr>
            <sz val="9"/>
            <color indexed="81"/>
            <rFont val="Tahoma"/>
            <family val="2"/>
          </rPr>
          <t xml:space="preserve">
changement de position</t>
        </r>
      </text>
    </comment>
    <comment ref="I1848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RHOUDANE OTHMANE [EIDS]:</t>
        </r>
        <r>
          <rPr>
            <sz val="9"/>
            <color indexed="81"/>
            <rFont val="Tahoma"/>
            <family val="2"/>
          </rPr>
          <t xml:space="preserve">
changement de position</t>
        </r>
      </text>
    </comment>
    <comment ref="I1849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RHOUDANE OTHMANE [EIDS]:</t>
        </r>
        <r>
          <rPr>
            <sz val="9"/>
            <color indexed="81"/>
            <rFont val="Tahoma"/>
            <family val="2"/>
          </rPr>
          <t xml:space="preserve">
changement de position</t>
        </r>
      </text>
    </comment>
    <comment ref="I1877" authorId="3" shapeId="0" xr:uid="{4219F3BC-CC97-40EE-A777-045BCBA2BE5D}">
      <text>
        <r>
          <rPr>
            <b/>
            <sz val="9"/>
            <color indexed="81"/>
            <rFont val="Tahoma"/>
            <family val="2"/>
          </rPr>
          <t>RHOUDANE Othmane [EIDS]:</t>
        </r>
        <r>
          <rPr>
            <sz val="9"/>
            <color indexed="81"/>
            <rFont val="Tahoma"/>
            <family val="2"/>
          </rPr>
          <t xml:space="preserve">
PROB CTI</t>
        </r>
      </text>
    </comment>
    <comment ref="I1887" authorId="3" shapeId="0" xr:uid="{8E77DE51-F90D-4442-A74C-C410899AFBF9}">
      <text>
        <r>
          <rPr>
            <b/>
            <sz val="9"/>
            <color indexed="81"/>
            <rFont val="Tahoma"/>
            <family val="2"/>
          </rPr>
          <t>RHOUDANE Othmane [EIDS]:</t>
        </r>
        <r>
          <rPr>
            <sz val="9"/>
            <color indexed="81"/>
            <rFont val="Tahoma"/>
            <family val="2"/>
          </rPr>
          <t xml:space="preserve">
prob CTI barre</t>
        </r>
      </text>
    </comment>
    <comment ref="I1897" authorId="3" shapeId="0" xr:uid="{A0B3AB17-FD1B-4617-BEC3-278AAC33A280}">
      <text>
        <r>
          <rPr>
            <b/>
            <sz val="9"/>
            <color indexed="81"/>
            <rFont val="Tahoma"/>
            <family val="2"/>
          </rPr>
          <t>RHOUDANE Othmane [EIDS]:</t>
        </r>
        <r>
          <rPr>
            <sz val="9"/>
            <color indexed="81"/>
            <rFont val="Tahoma"/>
            <family val="2"/>
          </rPr>
          <t xml:space="preserve">
blocage machine</t>
        </r>
      </text>
    </comment>
    <comment ref="I1898" authorId="3" shapeId="0" xr:uid="{A0EE1949-7108-4553-AD9B-758755E09D79}">
      <text>
        <r>
          <rPr>
            <b/>
            <sz val="9"/>
            <color indexed="81"/>
            <rFont val="Tahoma"/>
            <family val="2"/>
          </rPr>
          <t>RHOUDANE Othmane [EIDS]:</t>
        </r>
        <r>
          <rPr>
            <sz val="9"/>
            <color indexed="81"/>
            <rFont val="Tahoma"/>
            <family val="2"/>
          </rPr>
          <t xml:space="preserve">
prob CTI barre </t>
        </r>
      </text>
    </comment>
    <comment ref="I1907" authorId="3" shapeId="0" xr:uid="{D52B93A6-A43E-4B16-AB39-95D396CABEEB}">
      <text>
        <r>
          <rPr>
            <b/>
            <sz val="9"/>
            <color indexed="81"/>
            <rFont val="Tahoma"/>
            <family val="2"/>
          </rPr>
          <t>RHOUDANE Othmane [EIDS]:</t>
        </r>
        <r>
          <rPr>
            <sz val="9"/>
            <color indexed="81"/>
            <rFont val="Tahoma"/>
            <family val="2"/>
          </rPr>
          <t xml:space="preserve">
prob CTI barre </t>
        </r>
      </text>
    </comment>
    <comment ref="I2018" authorId="0" shapeId="0" xr:uid="{B88A2925-6CDE-48E3-B796-C5CB30704D89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prob CTI barre </t>
        </r>
      </text>
    </comment>
    <comment ref="I2023" authorId="0" shapeId="0" xr:uid="{3C1F856C-E659-4F5F-A787-023867919733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prob CTI barre </t>
        </r>
      </text>
    </comment>
    <comment ref="I2025" authorId="0" shapeId="0" xr:uid="{32654FA6-9D43-4734-994A-205085B71EBE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prob CTI barre </t>
        </r>
      </text>
    </comment>
    <comment ref="I2062" authorId="0" shapeId="0" xr:uid="{6631D4D8-AD62-4A1A-BABD-C366706AC82F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Prob session</t>
        </r>
      </text>
    </comment>
    <comment ref="I2087" authorId="0" shapeId="0" xr:uid="{199B58BA-C74B-45DD-97C4-C9259EA53FF6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Prb cnx
</t>
        </r>
      </text>
    </comment>
    <comment ref="I2108" authorId="0" shapeId="0" xr:uid="{A6E59198-0DA2-4A62-8992-B1F774920E42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Changement de position</t>
        </r>
      </text>
    </comment>
    <comment ref="I2109" authorId="0" shapeId="0" xr:uid="{D5B3B998-798B-4A12-9DF3-5F480A4607E0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Changement de positio</t>
        </r>
      </text>
    </comment>
    <comment ref="I2110" authorId="0" shapeId="0" xr:uid="{A27380AB-8C6F-4525-8096-00E72E3B5C57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Changement de positio</t>
        </r>
      </text>
    </comment>
    <comment ref="I2116" authorId="0" shapeId="0" xr:uid="{DCB82027-CA13-4611-897A-606E40901E2D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Changement de positio</t>
        </r>
      </text>
    </comment>
    <comment ref="I2121" authorId="1" shapeId="0" xr:uid="{00000000-0006-0000-0000-00002F000000}">
      <text>
        <r>
          <rPr>
            <b/>
            <sz val="9"/>
            <color indexed="81"/>
            <rFont val="Tahoma"/>
            <family val="2"/>
          </rPr>
          <t>HMIDOUCH Fouad [EIDS]:</t>
        </r>
        <r>
          <rPr>
            <sz val="9"/>
            <color indexed="81"/>
            <rFont val="Tahoma"/>
            <family val="2"/>
          </rPr>
          <t xml:space="preserve">
Retour sur site</t>
        </r>
      </text>
    </comment>
    <comment ref="I2129" authorId="1" shapeId="0" xr:uid="{00000000-0006-0000-0000-000030000000}">
      <text>
        <r>
          <rPr>
            <b/>
            <sz val="9"/>
            <color indexed="81"/>
            <rFont val="Tahoma"/>
            <family val="2"/>
          </rPr>
          <t>HMIDOUCH Fouad [EIDS]:</t>
        </r>
        <r>
          <rPr>
            <sz val="9"/>
            <color indexed="81"/>
            <rFont val="Tahoma"/>
            <family val="2"/>
          </rPr>
          <t xml:space="preserve">
problème de DRAS</t>
        </r>
      </text>
    </comment>
    <comment ref="I2141" authorId="1" shapeId="0" xr:uid="{8D7A325C-31C1-4E58-81DE-EF8C1E6D14ED}">
      <text>
        <r>
          <rPr>
            <b/>
            <sz val="9"/>
            <color indexed="81"/>
            <rFont val="Tahoma"/>
            <family val="2"/>
          </rPr>
          <t>HMIDOUCH Fouad [EIDS]:</t>
        </r>
        <r>
          <rPr>
            <sz val="9"/>
            <color indexed="81"/>
            <rFont val="Tahoma"/>
            <family val="2"/>
          </rPr>
          <t xml:space="preserve">
Problème de connexion</t>
        </r>
      </text>
    </comment>
    <comment ref="I2153" authorId="1" shapeId="0" xr:uid="{B720B7C1-93B1-49A3-AD21-4498A01F509D}">
      <text>
        <r>
          <rPr>
            <b/>
            <sz val="9"/>
            <color indexed="81"/>
            <rFont val="Tahoma"/>
            <family val="2"/>
          </rPr>
          <t>HMIDOUCH Fouad [EIDS]:</t>
        </r>
        <r>
          <rPr>
            <sz val="9"/>
            <color indexed="81"/>
            <rFont val="Tahoma"/>
            <family val="2"/>
          </rPr>
          <t xml:space="preserve">
Problème de connexion</t>
        </r>
      </text>
    </comment>
    <comment ref="I2232" authorId="0" shapeId="0" xr:uid="{6130990B-E37C-4510-BC03-FF4D13FFAEE7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PB carte BIP</t>
        </r>
      </text>
    </comment>
    <comment ref="I2237" authorId="2" shapeId="0" xr:uid="{00000000-0006-0000-0000-000034000000}">
      <text>
        <r>
          <rPr>
            <b/>
            <sz val="9"/>
            <color indexed="81"/>
            <rFont val="Tahoma"/>
            <family val="2"/>
          </rPr>
          <t>EL JAOUHARI Ussama [EIDS]:</t>
        </r>
        <r>
          <rPr>
            <sz val="9"/>
            <color indexed="81"/>
            <rFont val="Tahoma"/>
            <family val="2"/>
          </rPr>
          <t xml:space="preserve">
Lenteurs CTI BARRE</t>
        </r>
      </text>
    </comment>
    <comment ref="I2251" authorId="2" shapeId="0" xr:uid="{00000000-0006-0000-0000-000035000000}">
      <text>
        <r>
          <rPr>
            <b/>
            <sz val="9"/>
            <color indexed="81"/>
            <rFont val="Tahoma"/>
            <family val="2"/>
          </rPr>
          <t>EL JAOUHARI Ussama [EIDS]:</t>
        </r>
        <r>
          <rPr>
            <sz val="9"/>
            <color indexed="81"/>
            <rFont val="Tahoma"/>
            <family val="2"/>
          </rPr>
          <t xml:space="preserve">
Lenteurs CTI BARRE</t>
        </r>
      </text>
    </comment>
    <comment ref="I2252" authorId="2" shapeId="0" xr:uid="{00000000-0006-0000-0000-000036000000}">
      <text>
        <r>
          <rPr>
            <b/>
            <sz val="9"/>
            <color indexed="81"/>
            <rFont val="Tahoma"/>
            <family val="2"/>
          </rPr>
          <t>EL JAOUHARI Ussama [EIDS]:</t>
        </r>
        <r>
          <rPr>
            <sz val="9"/>
            <color indexed="81"/>
            <rFont val="Tahoma"/>
            <family val="2"/>
          </rPr>
          <t xml:space="preserve">
Lenteurs CTI BARRE</t>
        </r>
      </text>
    </comment>
    <comment ref="I2253" authorId="2" shapeId="0" xr:uid="{00000000-0006-0000-0000-000037000000}">
      <text>
        <r>
          <rPr>
            <b/>
            <sz val="9"/>
            <color indexed="81"/>
            <rFont val="Tahoma"/>
            <family val="2"/>
          </rPr>
          <t>EL JAOUHARI Ussama [EIDS]:</t>
        </r>
        <r>
          <rPr>
            <sz val="9"/>
            <color indexed="81"/>
            <rFont val="Tahoma"/>
            <family val="2"/>
          </rPr>
          <t xml:space="preserve">
Lenteurs CTI BARRE</t>
        </r>
      </text>
    </comment>
    <comment ref="I2254" authorId="2" shapeId="0" xr:uid="{00000000-0006-0000-0000-000038000000}">
      <text>
        <r>
          <rPr>
            <b/>
            <sz val="9"/>
            <color indexed="81"/>
            <rFont val="Tahoma"/>
            <family val="2"/>
          </rPr>
          <t>EL JAOUHARI Ussama [EIDS]:</t>
        </r>
        <r>
          <rPr>
            <sz val="9"/>
            <color indexed="81"/>
            <rFont val="Tahoma"/>
            <family val="2"/>
          </rPr>
          <t xml:space="preserve">
Lenteurs CTI BARRE</t>
        </r>
      </text>
    </comment>
    <comment ref="I2265" authorId="2" shapeId="0" xr:uid="{00000000-0006-0000-0000-000039000000}">
      <text>
        <r>
          <rPr>
            <b/>
            <sz val="9"/>
            <color indexed="81"/>
            <rFont val="Tahoma"/>
            <family val="2"/>
          </rPr>
          <t>EL JAOUHARI Ussama [EIDS]:</t>
        </r>
        <r>
          <rPr>
            <sz val="9"/>
            <color indexed="81"/>
            <rFont val="Tahoma"/>
            <family val="2"/>
          </rPr>
          <t xml:space="preserve">
Redémarrage position </t>
        </r>
      </text>
    </comment>
    <comment ref="I2279" authorId="2" shapeId="0" xr:uid="{00000000-0006-0000-0000-00003A000000}">
      <text>
        <r>
          <rPr>
            <b/>
            <sz val="9"/>
            <color indexed="81"/>
            <rFont val="Tahoma"/>
            <family val="2"/>
          </rPr>
          <t>EL JAOUHARI Ussama [EIDS]:</t>
        </r>
        <r>
          <rPr>
            <sz val="9"/>
            <color indexed="81"/>
            <rFont val="Tahoma"/>
            <family val="2"/>
          </rPr>
          <t xml:space="preserve">
Problème CTI Barre </t>
        </r>
      </text>
    </comment>
    <comment ref="I2280" authorId="2" shapeId="0" xr:uid="{00000000-0006-0000-0000-00003B000000}">
      <text>
        <r>
          <rPr>
            <b/>
            <sz val="9"/>
            <color indexed="81"/>
            <rFont val="Tahoma"/>
            <family val="2"/>
          </rPr>
          <t>EL JAOUHARI Ussama [EIDS]:</t>
        </r>
        <r>
          <rPr>
            <sz val="9"/>
            <color indexed="81"/>
            <rFont val="Tahoma"/>
            <family val="2"/>
          </rPr>
          <t xml:space="preserve">
Problème CTI Barre </t>
        </r>
      </text>
    </comment>
    <comment ref="K2322" authorId="2" shapeId="0" xr:uid="{FA817779-D4FE-409E-AED6-A253795EFD04}">
      <text>
        <r>
          <rPr>
            <b/>
            <sz val="9"/>
            <color indexed="81"/>
            <rFont val="Tahoma"/>
            <family val="2"/>
          </rPr>
          <t>EL JAOUHARI Ussama [EIDS]:</t>
        </r>
        <r>
          <rPr>
            <sz val="9"/>
            <color indexed="81"/>
            <rFont val="Tahoma"/>
            <family val="2"/>
          </rPr>
          <t xml:space="preserve">
Pbm cti barre </t>
        </r>
      </text>
    </comment>
    <comment ref="K2376" authorId="2" shapeId="0" xr:uid="{6A48532B-98E9-4CDC-AACC-F032C8B161B8}">
      <text>
        <r>
          <rPr>
            <b/>
            <sz val="9"/>
            <color indexed="81"/>
            <rFont val="Tahoma"/>
            <family val="2"/>
          </rPr>
          <t>EL JAOUHARI Ussama [EIDS]:</t>
        </r>
        <r>
          <rPr>
            <sz val="9"/>
            <color indexed="81"/>
            <rFont val="Tahoma"/>
            <family val="2"/>
          </rPr>
          <t xml:space="preserve">
PBM CTI BARRE </t>
        </r>
      </text>
    </comment>
    <comment ref="I2419" authorId="0" shapeId="0" xr:uid="{4EB4D125-5D6F-4B20-9C95-18AB9F354724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Prob session</t>
        </r>
      </text>
    </comment>
    <comment ref="I2420" authorId="0" shapeId="0" xr:uid="{B865CBD7-F1AA-4C4F-8DAF-7C52653DA7B3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Redémarrage session</t>
        </r>
      </text>
    </comment>
    <comment ref="I2421" authorId="0" shapeId="0" xr:uid="{E109FB52-F25F-4ADB-ABB1-27D72AEFBCFB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Blocage CTI Barre</t>
        </r>
      </text>
    </comment>
    <comment ref="I2433" authorId="0" shapeId="0" xr:uid="{4860442C-F837-4667-8FA3-10E1F3D538D0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Prob transport</t>
        </r>
      </text>
    </comment>
    <comment ref="I2447" authorId="0" shapeId="0" xr:uid="{65551C6C-F7DE-412A-A64A-C046FE21F97B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Prob session</t>
        </r>
      </text>
    </comment>
    <comment ref="I2461" authorId="0" shapeId="0" xr:uid="{55D0E4D1-84CA-4DC3-9487-B792E0B298B6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Blocage CTI Barre</t>
        </r>
      </text>
    </comment>
    <comment ref="I2531" authorId="0" shapeId="0" xr:uid="{EF2D4C80-38C9-4951-964E-4FD244B2E453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Blocage CTI Barre</t>
        </r>
      </text>
    </comment>
    <comment ref="I2545" authorId="0" shapeId="0" xr:uid="{933CE038-7E3B-4D9E-BB22-A3D68D53A69A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Prob carte BIP</t>
        </r>
      </text>
    </comment>
    <comment ref="I2546" authorId="0" shapeId="0" xr:uid="{95BB0E2E-A1BE-42AF-8E07-3CC632E5610E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Prob carte BIP</t>
        </r>
      </text>
    </comment>
    <comment ref="I2559" authorId="0" shapeId="0" xr:uid="{CFB4DFD5-B4C5-4EC1-B5D9-2EFF4F2C7151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Blocage CTI barre</t>
        </r>
      </text>
    </comment>
    <comment ref="I2615" authorId="0" shapeId="0" xr:uid="{F6B4905D-A46E-4D29-96D5-74B39CD11B81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Prob CTI Barre</t>
        </r>
      </text>
    </comment>
    <comment ref="I2643" authorId="0" shapeId="0" xr:uid="{A10C3571-F3B9-4210-9665-61AF16E0059A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Changement de position</t>
        </r>
      </text>
    </comment>
    <comment ref="I2644" authorId="0" shapeId="0" xr:uid="{082F7BFA-FEE4-4654-A627-F1A78282FDFB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Changement de position</t>
        </r>
      </text>
    </comment>
    <comment ref="I2645" authorId="0" shapeId="0" xr:uid="{5A75D88D-0338-4319-BC29-31811AA4FFE7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Changement de position</t>
        </r>
      </text>
    </comment>
    <comment ref="I2646" authorId="0" shapeId="0" xr:uid="{A29B7C96-F871-4016-8EEE-40F224F4B3B3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Changement de position</t>
        </r>
      </text>
    </comment>
    <comment ref="I2647" authorId="0" shapeId="0" xr:uid="{2B80F531-AD9D-461B-AA9C-399218A63046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Changement de position</t>
        </r>
      </text>
    </comment>
    <comment ref="I2648" authorId="0" shapeId="0" xr:uid="{EEE1175A-6314-414B-9EA0-AC6B6B617EC6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Changement de position</t>
        </r>
      </text>
    </comment>
    <comment ref="I3047" authorId="0" shapeId="0" xr:uid="{0FB54627-0380-4117-82A8-0B99A5044BAC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Prob transport</t>
        </r>
      </text>
    </comment>
    <comment ref="I3048" authorId="0" shapeId="0" xr:uid="{9F5CF53D-AD6D-4219-A8D3-F3E346698BE0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Redémarrage session</t>
        </r>
      </text>
    </comment>
    <comment ref="I3049" authorId="0" shapeId="0" xr:uid="{9ED65901-F75A-44D1-BB66-1357D3B50DE5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Retard transport</t>
        </r>
      </text>
    </comment>
    <comment ref="I3050" authorId="0" shapeId="0" xr:uid="{5C0DF430-FE91-4478-8B3B-7A30251DAAF9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Retard transport</t>
        </r>
      </text>
    </comment>
    <comment ref="I3051" authorId="0" shapeId="0" xr:uid="{3B2C0BA4-2F04-4F04-9753-7793F602CF62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Retard transport</t>
        </r>
      </text>
    </comment>
    <comment ref="I3052" authorId="0" shapeId="0" xr:uid="{0880E6B4-4A5B-4AE1-86EE-493149295800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Retard transport</t>
        </r>
      </text>
    </comment>
    <comment ref="I3053" authorId="0" shapeId="0" xr:uid="{491E09D7-1127-4C45-8ECC-8C325E1089FC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Retard transport</t>
        </r>
      </text>
    </comment>
    <comment ref="I3077" authorId="0" shapeId="0" xr:uid="{B7991008-553B-4ED3-8493-2BEF0DDDB2FC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Redémarrage session</t>
        </r>
      </text>
    </comment>
    <comment ref="I3107" authorId="0" shapeId="0" xr:uid="{84B10947-71E9-47E1-9723-1C32B3EF54E7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Blocage session</t>
        </r>
      </text>
    </comment>
    <comment ref="I3108" authorId="0" shapeId="0" xr:uid="{E3D333AB-CE0F-432E-88DA-0EA556B96971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Reprise sur site</t>
        </r>
      </text>
    </comment>
    <comment ref="I3167" authorId="0" shapeId="0" xr:uid="{3E55A9A9-B31F-4B67-9DCB-64DB5FC8AFCB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Prob transport</t>
        </r>
      </text>
    </comment>
    <comment ref="I3257" authorId="0" shapeId="0" xr:uid="{51B1B7BC-9885-4230-9CB6-C0A75133211A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Problème de logue </t>
        </r>
      </text>
    </comment>
    <comment ref="I3271" authorId="0" shapeId="0" xr:uid="{3BDA45D1-1C92-4284-A24A-7168F37CC1CF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Redémarrage de session  </t>
        </r>
      </text>
    </comment>
    <comment ref="I3275" authorId="0" shapeId="0" xr:uid="{B4E5D22E-B834-426F-A4CD-4C54F129A8F0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Retard transport  </t>
        </r>
      </text>
    </comment>
    <comment ref="I3276" authorId="0" shapeId="0" xr:uid="{F76E6790-6E53-4AEE-924C-EA99E877A3B9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Retard transport  </t>
        </r>
      </text>
    </comment>
    <comment ref="I3277" authorId="0" shapeId="0" xr:uid="{67BC4B40-EA08-492E-B3F8-533DB3147B3B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Retard transport  </t>
        </r>
      </text>
    </comment>
    <comment ref="I3387" authorId="0" shapeId="0" xr:uid="{55DE53E2-2684-4142-9233-28FBD3B2F1E6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Changement de position</t>
        </r>
      </text>
    </comment>
    <comment ref="I3471" authorId="0" shapeId="0" xr:uid="{7AF4138F-D0D0-4552-96FB-DCEC27905C13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Mise à jour </t>
        </r>
      </text>
    </comment>
    <comment ref="I3473" authorId="0" shapeId="0" xr:uid="{BD2382CB-D569-4184-9FAD-AFD58F2DF544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Problème de session </t>
        </r>
      </text>
    </comment>
    <comment ref="I3481" authorId="0" shapeId="0" xr:uid="{AD384F8B-40D2-448D-9181-594084294685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Retour du télétravail   </t>
        </r>
      </text>
    </comment>
    <comment ref="I3483" authorId="0" shapeId="0" xr:uid="{E79C98C5-65FE-4295-B31A-B01F74405978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Problème technique Identification SAS </t>
        </r>
      </text>
    </comment>
    <comment ref="I3491" authorId="0" shapeId="0" xr:uid="{7C1B8E23-A963-4BE4-BB99-4B0583EB59FF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Retour du télétravail    </t>
        </r>
      </text>
    </comment>
    <comment ref="I3531" authorId="0" shapeId="0" xr:uid="{4894EA49-9E8A-43CB-80DE-584AD484A1EC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Redémarrage de session </t>
        </r>
      </text>
    </comment>
    <comment ref="I3552" authorId="0" shapeId="0" xr:uid="{AFEFCC37-2331-4E35-B3E8-3BA1AD92DE52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Retard transport</t>
        </r>
      </text>
    </comment>
    <comment ref="I4533" authorId="0" shapeId="0" xr:uid="{F95114FF-D6CC-4A56-86A3-3562DF1561B2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Retard transport</t>
        </r>
      </text>
    </comment>
    <comment ref="I4534" authorId="0" shapeId="0" xr:uid="{BC883EFD-B30A-4BA1-A8F8-402D4B433435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Retard transport</t>
        </r>
      </text>
    </comment>
    <comment ref="I4535" authorId="0" shapeId="0" xr:uid="{68629D1E-55DB-4967-8A1B-6F63B6562182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Retard transport</t>
        </r>
      </text>
    </comment>
    <comment ref="I4536" authorId="0" shapeId="0" xr:uid="{F1C29E8F-758F-4D66-9D22-E392FEB85A38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Retard transport</t>
        </r>
      </text>
    </comment>
    <comment ref="I4537" authorId="0" shapeId="0" xr:uid="{CFF47F28-D241-4A44-BB1D-548AAC9A8BCC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Retard transport</t>
        </r>
      </text>
    </comment>
    <comment ref="I4538" authorId="0" shapeId="0" xr:uid="{F5AECCB5-969A-4161-84DA-C670F0B38DCD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Retard transport</t>
        </r>
      </text>
    </comment>
    <comment ref="I4539" authorId="0" shapeId="0" xr:uid="{1E9E4B8F-5306-4604-A41C-48E24C5364B9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Retard transport</t>
        </r>
      </text>
    </comment>
    <comment ref="I4540" authorId="0" shapeId="0" xr:uid="{850FC0DA-0226-48C4-86C8-770FC114511B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Retard transport</t>
        </r>
      </text>
    </comment>
    <comment ref="I4541" authorId="0" shapeId="0" xr:uid="{077E52F6-3DF9-4AB6-92B4-962EAFFFC991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Retard transport</t>
        </r>
      </text>
    </comment>
    <comment ref="I4542" authorId="0" shapeId="0" xr:uid="{F2487015-881E-496E-9B53-A3CA7214799A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Retard transport</t>
        </r>
      </text>
    </comment>
    <comment ref="I4543" authorId="0" shapeId="0" xr:uid="{316E720D-460D-45CB-AF5A-02FEFAB033D0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Retard transport</t>
        </r>
      </text>
    </comment>
    <comment ref="I4544" authorId="0" shapeId="0" xr:uid="{331BAB07-BC90-46A5-8CE3-8A411F2A49FD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Retard transport</t>
        </r>
      </text>
    </comment>
    <comment ref="L5096" authorId="0" shapeId="0" xr:uid="{F7AC751B-0162-442B-807C-21DA514D94B8}">
      <text>
        <r>
          <rPr>
            <b/>
            <sz val="9"/>
            <color indexed="81"/>
            <rFont val="Tahoma"/>
            <family val="2"/>
          </rPr>
          <t>ARBOUBBA Oumaima [EIDS]:</t>
        </r>
        <r>
          <rPr>
            <sz val="9"/>
            <color indexed="81"/>
            <rFont val="Tahoma"/>
            <family val="2"/>
          </rPr>
          <t xml:space="preserve">
Départ de 10h40à 12h30
</t>
        </r>
      </text>
    </comment>
    <comment ref="I5584" authorId="2" shapeId="0" xr:uid="{00000000-0006-0000-0000-000044000000}">
      <text>
        <r>
          <rPr>
            <b/>
            <sz val="9"/>
            <color indexed="81"/>
            <rFont val="Tahoma"/>
            <family val="2"/>
          </rPr>
          <t>EL JAOUHARI Ussama [EIDS]:</t>
        </r>
        <r>
          <rPr>
            <sz val="9"/>
            <color indexed="81"/>
            <rFont val="Tahoma"/>
            <family val="2"/>
          </rPr>
          <t xml:space="preserve">
Changement de position </t>
        </r>
      </text>
    </comment>
  </commentList>
</comments>
</file>

<file path=xl/sharedStrings.xml><?xml version="1.0" encoding="utf-8"?>
<sst xmlns="http://schemas.openxmlformats.org/spreadsheetml/2006/main" count="45363" uniqueCount="1786">
  <si>
    <t>Hr début shift Planifiée</t>
  </si>
  <si>
    <t>Hr Fin shift Planifiée</t>
  </si>
  <si>
    <t>Statut</t>
  </si>
  <si>
    <t>Date</t>
  </si>
  <si>
    <t>Hr début shift Réalisée</t>
  </si>
  <si>
    <t>Retard Debut de shift</t>
  </si>
  <si>
    <t>Retard Dej</t>
  </si>
  <si>
    <t>Somme des retards</t>
  </si>
  <si>
    <t>Absences</t>
  </si>
  <si>
    <t>Hr Adherée</t>
  </si>
  <si>
    <t>Hr Planifiée</t>
  </si>
  <si>
    <t>Nom De l'agent</t>
  </si>
  <si>
    <t>Durée de la Pause Dej</t>
  </si>
  <si>
    <t>Départs Anticipés</t>
  </si>
  <si>
    <t>Hr Abs Pure</t>
  </si>
  <si>
    <t>Hr Abs Totales</t>
  </si>
  <si>
    <t>Semaine</t>
  </si>
  <si>
    <t>Mois</t>
  </si>
  <si>
    <t>Année</t>
  </si>
  <si>
    <t>VTO</t>
  </si>
  <si>
    <t>Heures SUP</t>
  </si>
  <si>
    <t>Team</t>
  </si>
  <si>
    <t>Business</t>
  </si>
  <si>
    <t>Segment</t>
  </si>
  <si>
    <t>Dépsement des pauses</t>
  </si>
  <si>
    <t>SIMOUR KHALIL</t>
  </si>
  <si>
    <t>Matricule</t>
  </si>
  <si>
    <t>Hr fin shift Réalisée</t>
  </si>
  <si>
    <t>Congé payé</t>
  </si>
  <si>
    <t>Congé sans solde</t>
  </si>
  <si>
    <t>Congé spécial</t>
  </si>
  <si>
    <t>Plannif spécial</t>
  </si>
  <si>
    <t>HMIDOUCH Fouad</t>
  </si>
  <si>
    <t>AFEDIM</t>
  </si>
  <si>
    <t>Total général</t>
  </si>
  <si>
    <t>(Tous)</t>
  </si>
  <si>
    <t>Somme de Théorique</t>
  </si>
  <si>
    <t>Jour férié</t>
  </si>
  <si>
    <t>Commentaire</t>
  </si>
  <si>
    <t>Forfaitaire</t>
  </si>
  <si>
    <t>Nombre de Segment</t>
  </si>
  <si>
    <t>TLV</t>
  </si>
  <si>
    <t>RADGUI Sara</t>
  </si>
  <si>
    <t>IHASSANE Ikram</t>
  </si>
  <si>
    <t>EL HOUSSAINI HOUDA</t>
  </si>
  <si>
    <t>OUAQERROUCH Nour-El Houda</t>
  </si>
  <si>
    <t>AIT LARBI HIND</t>
  </si>
  <si>
    <t>LEHMOUCH NOUHAILA</t>
  </si>
  <si>
    <t>ZITOUNI LAMYA</t>
  </si>
  <si>
    <t>DIOP MAMADOU MOUSTAPHA DOKY</t>
  </si>
  <si>
    <t>BENHAMMOU ALAE-EDDINE</t>
  </si>
  <si>
    <t>EL JAOUHARI Ussama</t>
  </si>
  <si>
    <t>Étiquettes de lignes</t>
  </si>
  <si>
    <t>Heures Planifiées</t>
  </si>
  <si>
    <t>Heures Adherées</t>
  </si>
  <si>
    <t>Congés payés</t>
  </si>
  <si>
    <t>Congés sans solde</t>
  </si>
  <si>
    <t>Congés spécial</t>
  </si>
  <si>
    <t>Jours férié</t>
  </si>
  <si>
    <t>Somme de Heures payées</t>
  </si>
  <si>
    <t>(vide)</t>
  </si>
  <si>
    <t>CM Leasing</t>
  </si>
  <si>
    <t>OUBRAHIM Mohammed</t>
  </si>
  <si>
    <t/>
  </si>
  <si>
    <t>OFF</t>
  </si>
  <si>
    <t>ESSABERY ISMAIL</t>
  </si>
  <si>
    <t>MELLAHI YOUSSEF</t>
  </si>
  <si>
    <t>GOMIS AMINATA AGNES</t>
  </si>
  <si>
    <t>TOURE ABIBOU</t>
  </si>
  <si>
    <t>EL GUARJAOUI HIBA</t>
  </si>
  <si>
    <t>KANTAOUI SALMA</t>
  </si>
  <si>
    <t>ZIOUI DOUNIA</t>
  </si>
  <si>
    <t>EL IDRISSI ELHASSANI MAHA</t>
  </si>
  <si>
    <t>BARA HAJAR</t>
  </si>
  <si>
    <t>DIOUF OUSSMANE</t>
  </si>
  <si>
    <t>NDIAYE SEYNABOU</t>
  </si>
  <si>
    <t>BOUABDILLAH ZAKARIA</t>
  </si>
  <si>
    <t>LIMANE HIBA</t>
  </si>
  <si>
    <t>MBENE GUEYE</t>
  </si>
  <si>
    <t>CHOUIFI Mustapha</t>
  </si>
  <si>
    <t>-</t>
  </si>
  <si>
    <t>EL MASSAOUDI Houssam</t>
  </si>
  <si>
    <t>SANE MOHAMMED LAMINE</t>
  </si>
  <si>
    <t>GLF</t>
  </si>
  <si>
    <t>BOUMEZGANE Soukaina</t>
  </si>
  <si>
    <t>SAADA LINA</t>
  </si>
  <si>
    <t>LAKHAL MEHDI</t>
  </si>
  <si>
    <t>DAMI OUMAIMA</t>
  </si>
  <si>
    <t>EL MOUBARIK Oumnia</t>
  </si>
  <si>
    <t xml:space="preserve">RHOUDANE Othmane </t>
  </si>
  <si>
    <t>M'BARKI IMANE</t>
  </si>
  <si>
    <t>SEMBENE PAPALATY</t>
  </si>
  <si>
    <t>HABBOUB KARIM</t>
  </si>
  <si>
    <t>AKHSASS MAJDA</t>
  </si>
  <si>
    <t>Google Leads</t>
  </si>
  <si>
    <t>IDELHAJ MERYEM</t>
  </si>
  <si>
    <t>EL MAHJOUBI ABDESSATAR</t>
  </si>
  <si>
    <t xml:space="preserve">AIT RABIAA NOUHAILA </t>
  </si>
  <si>
    <t xml:space="preserve">NOUIBI CHAIMAE </t>
  </si>
  <si>
    <t>NIANG NDEYE ABSA</t>
  </si>
  <si>
    <t>ZAKI OMAR</t>
  </si>
  <si>
    <t>EL HARROUCHI CHAIMAE</t>
  </si>
  <si>
    <t>LAFDIL NADA</t>
  </si>
  <si>
    <t>GUEYE MOUHAMED</t>
  </si>
  <si>
    <t>RACHAD NAWAR</t>
  </si>
  <si>
    <t>RHEMARI REDA</t>
  </si>
  <si>
    <t xml:space="preserve">AZIANE YASSINE </t>
  </si>
  <si>
    <t>SYLLA SOKHNA SAFIETOU</t>
  </si>
  <si>
    <t>ABDELAOUI KHADIJA</t>
  </si>
  <si>
    <t>DAC</t>
  </si>
  <si>
    <t>Credit Mutuel</t>
  </si>
  <si>
    <t xml:space="preserve">JALAL NABILA </t>
  </si>
  <si>
    <t>MBOUP EL HADJI CHEIKH</t>
  </si>
  <si>
    <t>NGOM SALIOU</t>
  </si>
  <si>
    <t>CM</t>
  </si>
  <si>
    <t>HAMDOUNI YASSER</t>
  </si>
  <si>
    <t>CHAYAH CHAIMAE</t>
  </si>
  <si>
    <t>EBRA Presse</t>
  </si>
  <si>
    <t>EL AMRANI ABDELMOUGHIT</t>
  </si>
  <si>
    <t>LISSAOUI HIBA</t>
  </si>
  <si>
    <t>RMAIDI IMAD</t>
  </si>
  <si>
    <t>HAMDANI MOHAMED</t>
  </si>
  <si>
    <t>Accesibilité</t>
  </si>
  <si>
    <t>AMRI ZINEB</t>
  </si>
  <si>
    <t>OUERRADI ZOUHAIR</t>
  </si>
  <si>
    <t>SOUOUD ZAKARIA</t>
  </si>
  <si>
    <t>BOULLOUH HADDOU</t>
  </si>
  <si>
    <t>MESKOURI NABILA</t>
  </si>
  <si>
    <t>Somme de Hr Adherée</t>
  </si>
  <si>
    <t>Somme de Hr Planifiée</t>
  </si>
  <si>
    <t>Taux ABS</t>
  </si>
  <si>
    <t>CHAMKHA NOUHAILA</t>
  </si>
  <si>
    <t>AMEZIANE ZAKARIA</t>
  </si>
  <si>
    <t>AIT ELMAHJOUB TAOUFIQ</t>
  </si>
  <si>
    <t xml:space="preserve">AGUILOU MOHAMED </t>
  </si>
  <si>
    <t xml:space="preserve">EL ABBIOUI AYOUB </t>
  </si>
  <si>
    <t>ZAYER SALMA</t>
  </si>
  <si>
    <t>AAZAROU BOUTAYNA</t>
  </si>
  <si>
    <t>EL OUIKSANI SAMIA</t>
  </si>
  <si>
    <t>EL BASRI NAJIB</t>
  </si>
  <si>
    <t>ZAIMI NADA</t>
  </si>
  <si>
    <t xml:space="preserve">INTAJ IMANE </t>
  </si>
  <si>
    <t>FACTO</t>
  </si>
  <si>
    <t>AZHARI ABDELHAMID</t>
  </si>
  <si>
    <t xml:space="preserve">LALOUN MANAL </t>
  </si>
  <si>
    <t>NUNEZ LUCIEN BERNARD</t>
  </si>
  <si>
    <t>ES-SAHLI MARYAM</t>
  </si>
  <si>
    <t>CISSE SALIOU</t>
  </si>
  <si>
    <t>OUCHENE ZAKARIA</t>
  </si>
  <si>
    <t>GUESSAR ZAHRA</t>
  </si>
  <si>
    <t>HAMMADI AYA</t>
  </si>
  <si>
    <t>BELMEJDOUB FATIMA ZAHRA</t>
  </si>
  <si>
    <t>SIDIBE MOUSKEBA DALAFINA</t>
  </si>
  <si>
    <t>BOULHROUD SALMA</t>
  </si>
  <si>
    <t>BOURABAA HASSAN</t>
  </si>
  <si>
    <t>ZERZOURI LAMIAE</t>
  </si>
  <si>
    <t>ALAMI-AROUSSI AHMED</t>
  </si>
  <si>
    <t>EL HASROUF YOUSSEF</t>
  </si>
  <si>
    <t>ZIRARI CHAIMAA</t>
  </si>
  <si>
    <t xml:space="preserve">EL HOUJJAJI Soufiane </t>
  </si>
  <si>
    <t>AIT ADDI KHADIJA</t>
  </si>
  <si>
    <t xml:space="preserve">KANDI FATIMA ZOHRA </t>
  </si>
  <si>
    <t>AINELKITANE ZINEB</t>
  </si>
  <si>
    <t>BENSAR ANAS</t>
  </si>
  <si>
    <t>BOCOUM DIAWARIAH</t>
  </si>
  <si>
    <t>CHRIF MARWA</t>
  </si>
  <si>
    <t>CISSE OUMAR</t>
  </si>
  <si>
    <t>EDDIOURI OUIAME</t>
  </si>
  <si>
    <t>EL AREF YOUSSEF</t>
  </si>
  <si>
    <t>EL KHARROUBI GHIZLANE</t>
  </si>
  <si>
    <t>ELANMATI LAMIAE</t>
  </si>
  <si>
    <t>ELJAOUHARI ABDELLAH</t>
  </si>
  <si>
    <t>ELOUAHHABY DOUAAE</t>
  </si>
  <si>
    <t>FAYE ROKHAYA</t>
  </si>
  <si>
    <t>HMIDI KHADIJA</t>
  </si>
  <si>
    <t>LACHEHAB AKRAM</t>
  </si>
  <si>
    <t>LAIDA KAWTAR</t>
  </si>
  <si>
    <t>NEMMAOUI MOUNIRA</t>
  </si>
  <si>
    <t>SECK DIARRA</t>
  </si>
  <si>
    <t>GUEYE GORA</t>
  </si>
  <si>
    <t>QARBOUI Aymane</t>
  </si>
  <si>
    <t>BOUQATA HIBA</t>
  </si>
  <si>
    <t xml:space="preserve">MERZOUG NASRALLAH </t>
  </si>
  <si>
    <t xml:space="preserve">DERKAOUI AMAL </t>
  </si>
  <si>
    <t>EL-AOUAQUI BOUCHRA</t>
  </si>
  <si>
    <t>EL JEBBOURI OMAR</t>
  </si>
  <si>
    <t xml:space="preserve">TAOUIL AYA </t>
  </si>
  <si>
    <t>Abs</t>
  </si>
  <si>
    <t>Congé</t>
  </si>
  <si>
    <t>Sans déjeuner</t>
  </si>
  <si>
    <t>EZZAMET MARWA</t>
  </si>
  <si>
    <t>BENGHANNOU IMANE</t>
  </si>
  <si>
    <t>NAKHLA AYA</t>
  </si>
  <si>
    <t>EL ALAMI AYMAN</t>
  </si>
  <si>
    <t>BOUCHARA IMANE</t>
  </si>
  <si>
    <t>LYACOUBI HOUDA</t>
  </si>
  <si>
    <t>KINANA WIDAD</t>
  </si>
  <si>
    <t>CHOUKRI LOUBNA</t>
  </si>
  <si>
    <t>YOUSFI HIYAM</t>
  </si>
  <si>
    <t>BARNASSO HAMZA</t>
  </si>
  <si>
    <t>MOULINE SALMA</t>
  </si>
  <si>
    <t>ERBATI SALMA</t>
  </si>
  <si>
    <t>BENMESSAOUD ISRAE</t>
  </si>
  <si>
    <t>ZOHRI RANA</t>
  </si>
  <si>
    <t>ABILLAT ALAE</t>
  </si>
  <si>
    <t>ENNOUR AYDA</t>
  </si>
  <si>
    <t>BAKHOUCH MARWA</t>
  </si>
  <si>
    <t>OUALI SALWA</t>
  </si>
  <si>
    <t>HMAM IKRAM</t>
  </si>
  <si>
    <t>BELARABI HIBA</t>
  </si>
  <si>
    <t>LAKHILA AHMED</t>
  </si>
  <si>
    <t>OUKAD AYOUB</t>
  </si>
  <si>
    <t>LOUKILI ADAM</t>
  </si>
  <si>
    <t>KARLI MANAL</t>
  </si>
  <si>
    <t>EL HADHAD ILIAS</t>
  </si>
  <si>
    <t>BOUFTIHA LAMIYAA</t>
  </si>
  <si>
    <t>OUBROU IKRAM</t>
  </si>
  <si>
    <t>KHARMOUCH OUMAIMA</t>
  </si>
  <si>
    <t>JABRANE BASMA</t>
  </si>
  <si>
    <t>ENNAJIH SALMA</t>
  </si>
  <si>
    <t>SMAIN BENCHEIKH MOHAMMED</t>
  </si>
  <si>
    <t>ASSAOUD MOHAMED YASSINE</t>
  </si>
  <si>
    <t>BENNANI MOHAMED</t>
  </si>
  <si>
    <t>7:00</t>
  </si>
  <si>
    <t>16:00</t>
  </si>
  <si>
    <t>11:00</t>
  </si>
  <si>
    <t>EPITHETHE BO</t>
  </si>
  <si>
    <t>SY FATIMATA</t>
  </si>
  <si>
    <t xml:space="preserve">JEBBOUR IMANE </t>
  </si>
  <si>
    <t>IDIR SALMA</t>
  </si>
  <si>
    <t>CHARAF LATIFA</t>
  </si>
  <si>
    <t>2026</t>
  </si>
  <si>
    <t>FT</t>
  </si>
  <si>
    <t>EL ANAZI   AMAL</t>
  </si>
  <si>
    <t>Sortant</t>
  </si>
  <si>
    <t>BENMESAOUD ISRAE</t>
  </si>
  <si>
    <t xml:space="preserve">BENGHANNOU IBTISSAM </t>
  </si>
  <si>
    <t xml:space="preserve">EL ALAMI AYMANE </t>
  </si>
  <si>
    <t xml:space="preserve">ANISSE MOHAMED </t>
  </si>
  <si>
    <t xml:space="preserve">BELARABI HIBA </t>
  </si>
  <si>
    <t xml:space="preserve">BAKHOUCH MARWA  </t>
  </si>
  <si>
    <t>ZAIR YOUSSEF</t>
  </si>
  <si>
    <t>ALLI MAHA</t>
  </si>
  <si>
    <t>BERROU HOUSSAM</t>
  </si>
  <si>
    <t>LAAJIBI AMAL</t>
  </si>
  <si>
    <t>ID ABBOU KHADIJA</t>
  </si>
  <si>
    <t>LOUMITI NISRINE</t>
  </si>
  <si>
    <t>MOUSSFIA ISMAIL</t>
  </si>
  <si>
    <t>ALLAOUA MOHAMMED</t>
  </si>
  <si>
    <t>DARIN SALLAMA</t>
  </si>
  <si>
    <t>EL KHOTRI ZAKARIA</t>
  </si>
  <si>
    <t>ISTANE INASS</t>
  </si>
  <si>
    <t>BOULAALA AYOUB</t>
  </si>
  <si>
    <t>MAHRACH ELMEHDI</t>
  </si>
  <si>
    <t>MALKI RIHAB</t>
  </si>
  <si>
    <t>CHIHYA AZZEDINE</t>
  </si>
  <si>
    <t>SAIKOK NASSIM</t>
  </si>
  <si>
    <t>AZELMAD YOUNES</t>
  </si>
  <si>
    <t>CHAOUI AYOUB</t>
  </si>
  <si>
    <t>KOULALI MOHAMED ILYAS</t>
  </si>
  <si>
    <t>KHAIROUNI OMAR</t>
  </si>
  <si>
    <t>EL HACHMI BASSAME</t>
  </si>
  <si>
    <t>TARROUZI ELMEHDI</t>
  </si>
  <si>
    <t>DARDORY HIBA</t>
  </si>
  <si>
    <t>MOJAHID WAHIBA</t>
  </si>
  <si>
    <t>JEBBALI YOUSSEF</t>
  </si>
  <si>
    <t>JENFI ISSMAIL</t>
  </si>
  <si>
    <t>BEGGAR WISSAL</t>
  </si>
  <si>
    <t>SABER KHADIJA</t>
  </si>
  <si>
    <t>BOUDLALI RAYANE</t>
  </si>
  <si>
    <t>ELHALOUAT YASSMINE</t>
  </si>
  <si>
    <t>EL HASSANI ALAOUI ILIAS</t>
  </si>
  <si>
    <t>ESSANBATI DOHA</t>
  </si>
  <si>
    <t>EL IBRAHIMIA ISMAIL</t>
  </si>
  <si>
    <t>GOURNOUD BTISSAM</t>
  </si>
  <si>
    <t>YOUSFI MERYEM</t>
  </si>
  <si>
    <t>BOUBEKRAOUI FATIMA ZAHRAE</t>
  </si>
  <si>
    <t>BERRADA MAROUA</t>
  </si>
  <si>
    <t>EL ALAOUI EL KHALIL</t>
  </si>
  <si>
    <t>ARAT Salsabil</t>
  </si>
  <si>
    <t>ABOUKEKCHA ALI</t>
  </si>
  <si>
    <t>FATH BOUTAINA</t>
  </si>
  <si>
    <t>EL MAJDA ADAM AYMANE</t>
  </si>
  <si>
    <t>AIT CHAFI NOUH</t>
  </si>
  <si>
    <t>IMRANI AICHA</t>
  </si>
  <si>
    <t>ZAHOUANI ZINEB</t>
  </si>
  <si>
    <t>AJAINI WISSAL</t>
  </si>
  <si>
    <t>BARRHAZ RIHAM</t>
  </si>
  <si>
    <t>EL HAYED ISLAME</t>
  </si>
  <si>
    <t xml:space="preserve">IHARZI AYA </t>
  </si>
  <si>
    <t xml:space="preserve">EL MRABET HOUSSAM </t>
  </si>
  <si>
    <t>BOUGUECHBAR IBRAHIM</t>
  </si>
  <si>
    <t>ELFAIKE YASSINE</t>
  </si>
  <si>
    <t>RETARD</t>
  </si>
  <si>
    <t>congé</t>
  </si>
  <si>
    <t>KARLI MANAL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</si>
  <si>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</si>
  <si>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</si>
  <si>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</si>
  <si>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</si>
  <si>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</si>
  <si>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</si>
  <si>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</si>
  <si>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</si>
  <si>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</si>
  <si>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</si>
  <si>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</si>
  <si>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</si>
  <si>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</si>
  <si>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</si>
  <si>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</si>
  <si>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</si>
  <si>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</si>
  <si>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</si>
  <si>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</si>
  <si>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</si>
  <si>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</si>
  <si>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</si>
  <si>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</si>
  <si>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</si>
  <si>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</si>
  <si>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</si>
  <si>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</si>
  <si>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</si>
  <si>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</si>
  <si>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</si>
  <si>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</si>
  <si>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</si>
  <si>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</si>
  <si>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</si>
  <si>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</si>
  <si>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</si>
  <si>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</si>
  <si>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</si>
  <si>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</si>
  <si>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</si>
  <si>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</si>
  <si>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</si>
  <si>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</si>
  <si>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</si>
  <si>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</si>
  <si>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</si>
  <si>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</si>
  <si>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</si>
  <si>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</si>
  <si>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</si>
  <si>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</si>
  <si>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</si>
  <si>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</si>
  <si>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</si>
  <si>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</si>
  <si>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</si>
  <si>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</si>
  <si>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</si>
  <si>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</si>
  <si>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</si>
  <si>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</si>
  <si>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</si>
  <si>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</si>
  <si>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</si>
  <si>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</si>
  <si>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</si>
  <si>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</si>
  <si>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</si>
  <si>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</si>
  <si>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</si>
  <si>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</si>
  <si>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</si>
  <si>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</si>
  <si>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</si>
  <si>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</si>
  <si>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</si>
  <si>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</si>
  <si>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</si>
  <si>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</si>
  <si>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</si>
  <si>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</si>
  <si>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</si>
  <si>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</si>
  <si>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</si>
  <si>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</si>
  <si>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</si>
  <si>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</si>
  <si>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</si>
  <si>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</si>
  <si>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</si>
  <si>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</si>
  <si>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</si>
  <si>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</si>
  <si>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</si>
  <si>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</si>
  <si>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</si>
  <si>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</si>
  <si>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</si>
  <si>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</si>
  <si>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</si>
  <si>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</si>
  <si>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</si>
  <si>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</si>
  <si>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</si>
  <si>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</si>
  <si>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</si>
  <si>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</si>
  <si>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</si>
  <si>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</si>
  <si>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</si>
  <si>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</si>
  <si>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</si>
  <si>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</si>
  <si>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</si>
  <si>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</si>
  <si>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</si>
  <si>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</si>
  <si>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</si>
  <si>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</si>
  <si>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</si>
  <si>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</si>
  <si>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</si>
  <si>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</si>
  <si>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</si>
  <si>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</si>
  <si>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</si>
  <si>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</si>
  <si>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</si>
  <si>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</si>
  <si>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</si>
  <si>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</si>
  <si>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</si>
  <si>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</si>
  <si>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</si>
  <si>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</si>
  <si>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</si>
  <si>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</si>
  <si>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</si>
  <si>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</si>
  <si>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</si>
  <si>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</si>
  <si>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</si>
  <si>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</si>
  <si>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</si>
  <si>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</si>
  <si>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</si>
  <si>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</si>
  <si>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</si>
  <si>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</si>
  <si>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</si>
  <si>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</si>
  <si>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</si>
  <si>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</si>
  <si>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</si>
  <si>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</si>
  <si>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</si>
  <si>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</si>
  <si>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</si>
  <si>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</si>
  <si>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</si>
  <si>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</si>
  <si>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</si>
  <si>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</si>
  <si>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</si>
  <si>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</si>
  <si>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</si>
  <si>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</si>
  <si>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</si>
  <si>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</si>
  <si>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</si>
  <si>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</si>
  <si>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</si>
  <si>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</si>
  <si>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</si>
  <si>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</si>
  <si>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</si>
  <si>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</si>
  <si>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</si>
  <si>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</si>
  <si>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</si>
  <si>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</si>
  <si>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</si>
  <si>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</si>
  <si>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</si>
  <si>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</si>
  <si>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</si>
  <si>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</si>
  <si>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</si>
  <si>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</si>
  <si>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</si>
  <si>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</si>
  <si>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</si>
  <si>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</si>
  <si>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</si>
  <si>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</si>
  <si>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</si>
  <si>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</si>
  <si>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</si>
  <si>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</si>
  <si>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</si>
  <si>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</si>
  <si>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</si>
  <si>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</si>
  <si>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</si>
  <si>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</si>
  <si>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</si>
  <si>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</si>
  <si>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</si>
  <si>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</si>
  <si>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</si>
  <si>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</si>
  <si>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</si>
  <si>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</si>
  <si>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</si>
  <si>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</si>
  <si>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</si>
  <si>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</si>
  <si>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</si>
  <si>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</si>
  <si>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</si>
  <si>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</si>
  <si>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</si>
  <si>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</si>
  <si>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</si>
  <si>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</si>
  <si>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</si>
  <si>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</si>
  <si>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</si>
  <si>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</si>
  <si>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</si>
  <si>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</si>
  <si>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</si>
  <si>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</si>
  <si>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</si>
  <si>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</si>
  <si>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</si>
  <si>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</si>
  <si>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</si>
  <si>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</si>
  <si>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</si>
  <si>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</si>
  <si>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</si>
  <si>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</si>
  <si>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</si>
  <si>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</si>
  <si>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</si>
  <si>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</si>
  <si>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</si>
  <si>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</si>
  <si>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</si>
  <si>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</si>
  <si>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</si>
  <si>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</si>
  <si>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</si>
  <si>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</si>
  <si>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</si>
  <si>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</si>
  <si>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</si>
  <si>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</si>
  <si>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</si>
  <si>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</si>
  <si>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</si>
  <si>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</si>
  <si>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</si>
  <si>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</si>
  <si>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</si>
  <si>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</si>
  <si>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</si>
  <si>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</si>
  <si>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</si>
  <si>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</si>
  <si>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</si>
  <si>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</si>
  <si>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</si>
  <si>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</si>
  <si>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</si>
  <si>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</si>
  <si>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</si>
  <si>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</si>
  <si>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</si>
  <si>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</si>
  <si>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</si>
  <si>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</si>
  <si>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</si>
  <si>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</si>
  <si>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</si>
  <si>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</si>
  <si>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</si>
  <si>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</si>
  <si>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</si>
  <si>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</si>
  <si>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</si>
  <si>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</si>
  <si>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</si>
  <si>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</si>
  <si>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</si>
  <si>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</si>
  <si>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</si>
  <si>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</si>
  <si>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</si>
  <si>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</si>
  <si>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</si>
  <si>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</si>
  <si>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</si>
  <si>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</si>
  <si>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</si>
  <si>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</si>
  <si>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</si>
  <si>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</si>
  <si>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</si>
  <si>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</si>
  <si>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</si>
  <si>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</si>
  <si>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</si>
  <si>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</si>
  <si>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</si>
  <si>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</si>
  <si>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</si>
  <si>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</si>
  <si>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</si>
  <si>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</si>
  <si>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</si>
  <si>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</si>
  <si>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</si>
  <si>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</si>
  <si>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</si>
  <si>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</si>
  <si>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</si>
  <si>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</si>
  <si>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</si>
  <si>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</si>
  <si>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</si>
  <si>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</si>
  <si>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</si>
  <si>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</si>
  <si>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</si>
  <si>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</si>
  <si>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</si>
  <si>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</si>
  <si>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</si>
  <si>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</si>
  <si>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</si>
  <si>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</si>
  <si>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</si>
  <si>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</si>
  <si>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</si>
  <si>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</si>
  <si>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</si>
  <si>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</si>
  <si>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</si>
  <si>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</si>
  <si>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</si>
  <si>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</si>
  <si>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</si>
  <si>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</si>
  <si>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</si>
  <si>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</si>
  <si>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</si>
  <si>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</si>
  <si>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</si>
  <si>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</si>
  <si>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</si>
  <si>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</si>
  <si>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</si>
  <si>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</si>
  <si>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</si>
  <si>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</si>
  <si>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</si>
  <si>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</si>
  <si>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</si>
  <si>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</si>
  <si>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</si>
  <si>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</si>
  <si>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</si>
  <si>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</si>
  <si>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</si>
  <si>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</si>
  <si>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</si>
  <si>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</si>
  <si>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</si>
  <si>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</si>
  <si>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</si>
  <si>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</si>
  <si>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</si>
  <si>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</si>
  <si>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</si>
  <si>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</si>
  <si>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</si>
  <si>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</si>
  <si>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</si>
  <si>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</si>
  <si>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</si>
  <si>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</si>
  <si>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</si>
  <si>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</si>
  <si>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</si>
  <si>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</si>
  <si>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</si>
  <si>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</si>
  <si>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</si>
  <si>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</si>
  <si>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</si>
  <si>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</si>
  <si>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</si>
  <si>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</si>
  <si>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</si>
  <si>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</si>
  <si>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</si>
  <si>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</si>
  <si>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</si>
  <si>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</si>
  <si>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</si>
  <si>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</si>
  <si>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</si>
  <si>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</si>
  <si>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</si>
  <si>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</si>
  <si>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</si>
  <si>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</si>
  <si>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</si>
  <si>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</si>
  <si>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</si>
  <si>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</si>
  <si>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</si>
  <si>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</si>
  <si>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</si>
  <si>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</si>
  <si>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</si>
  <si>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</si>
  <si>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</si>
  <si>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</si>
  <si>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</si>
  <si>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</si>
  <si>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</si>
  <si>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</si>
  <si>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</si>
  <si>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</si>
  <si>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</si>
  <si>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</si>
  <si>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</si>
  <si>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</si>
  <si>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</si>
  <si>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</si>
  <si>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</si>
  <si>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</si>
  <si>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</si>
  <si>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</si>
  <si>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</si>
  <si>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</si>
  <si>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</si>
  <si>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</si>
  <si>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</si>
  <si>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</si>
  <si>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</si>
  <si>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</si>
  <si>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</si>
  <si>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</si>
  <si>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</si>
  <si>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</si>
  <si>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</si>
  <si>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</si>
  <si>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</si>
  <si>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</si>
  <si>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</si>
  <si>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</si>
  <si>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</si>
  <si>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</si>
  <si>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</si>
  <si>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</si>
  <si>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</si>
  <si>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</si>
  <si>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</si>
  <si>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</si>
  <si>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</si>
  <si>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</si>
  <si>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</si>
  <si>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</si>
  <si>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</si>
  <si>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</si>
  <si>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</si>
  <si>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</si>
  <si>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</si>
  <si>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</si>
  <si>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</si>
  <si>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</si>
  <si>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</si>
  <si>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</si>
  <si>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</si>
  <si>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</si>
  <si>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</si>
  <si>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</si>
  <si>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</si>
  <si>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</si>
  <si>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</si>
  <si>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</si>
  <si>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</si>
  <si>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</si>
  <si>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</si>
  <si>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</si>
  <si>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</si>
  <si>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</si>
  <si>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</si>
  <si>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</si>
  <si>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</si>
  <si>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</si>
  <si>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</si>
  <si>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</si>
  <si>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</si>
  <si>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</si>
  <si>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</si>
  <si>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</si>
  <si>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</si>
  <si>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</si>
  <si>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</si>
  <si>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</si>
  <si>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</si>
  <si>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</si>
  <si>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</si>
  <si>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</si>
  <si>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</si>
  <si>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</si>
  <si>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</si>
  <si>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</si>
  <si>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</si>
  <si>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</si>
  <si>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</si>
  <si>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</si>
  <si>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</si>
  <si>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</si>
  <si>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</si>
  <si>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</si>
  <si>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</si>
  <si>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</si>
  <si>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</si>
  <si>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</si>
  <si>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</si>
  <si>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</si>
  <si>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</si>
  <si>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</si>
  <si>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</si>
  <si>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</si>
  <si>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</si>
  <si>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</si>
  <si>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</si>
  <si>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</si>
  <si>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</si>
  <si>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</si>
  <si>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</si>
  <si>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</si>
  <si>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</si>
  <si>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</si>
  <si>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</si>
  <si>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</si>
  <si>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</si>
  <si>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</si>
  <si>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</si>
  <si>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</si>
  <si>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</si>
  <si>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</si>
  <si>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</si>
  <si>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</si>
  <si>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</si>
  <si>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</si>
  <si>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</si>
  <si>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</si>
  <si>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</si>
  <si>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</si>
  <si>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</si>
  <si>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</si>
  <si>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</si>
  <si>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</si>
  <si>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</si>
  <si>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</si>
  <si>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</si>
  <si>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</si>
  <si>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</si>
  <si>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</si>
  <si>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</si>
  <si>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</si>
  <si>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</si>
  <si>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</si>
  <si>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</si>
  <si>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</si>
  <si>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</si>
  <si>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</si>
  <si>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</si>
  <si>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</si>
  <si>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</si>
  <si>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</si>
  <si>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</si>
  <si>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</si>
  <si>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</si>
  <si>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</si>
  <si>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</si>
  <si>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</si>
  <si>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</si>
  <si>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</si>
  <si>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</si>
  <si>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</si>
  <si>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</si>
  <si>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</si>
  <si>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</si>
  <si>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</si>
  <si>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</si>
  <si>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</si>
  <si>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</si>
  <si>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</si>
  <si>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</si>
  <si>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</si>
  <si>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</si>
  <si>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</si>
  <si>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</si>
  <si>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</si>
  <si>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</si>
  <si>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</si>
  <si>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</si>
  <si>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</si>
  <si>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</si>
  <si>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</si>
  <si>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</si>
  <si>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</si>
  <si>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</si>
  <si>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</si>
  <si>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</si>
  <si>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</si>
  <si>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</si>
  <si>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</si>
  <si>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</si>
  <si>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</si>
  <si>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</si>
  <si>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</si>
  <si>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</si>
  <si>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</si>
  <si>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</si>
  <si>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</si>
  <si>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</si>
  <si>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</si>
  <si>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</si>
  <si>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</si>
  <si>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</si>
  <si>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</si>
  <si>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</si>
  <si>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</si>
  <si>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</si>
  <si>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</si>
  <si>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</si>
  <si>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</si>
  <si>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</si>
  <si>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</si>
  <si>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</si>
  <si>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</si>
  <si>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</si>
  <si>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</si>
  <si>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</si>
  <si>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</si>
  <si>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</si>
  <si>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</si>
  <si>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</si>
  <si>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</si>
  <si>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</si>
  <si>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</si>
  <si>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</si>
  <si>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</si>
  <si>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</si>
  <si>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</si>
  <si>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</si>
  <si>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</si>
  <si>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</si>
  <si>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</si>
  <si>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</si>
  <si>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</si>
  <si>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</si>
  <si>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</si>
  <si>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</si>
  <si>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</si>
  <si>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</si>
  <si>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</si>
  <si>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</si>
  <si>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</si>
  <si>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</si>
  <si>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</si>
  <si>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</si>
  <si>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</si>
  <si>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</si>
  <si>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</si>
  <si>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</si>
  <si>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</si>
  <si>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</si>
  <si>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</si>
  <si>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</si>
  <si>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</si>
  <si>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</si>
  <si>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</si>
  <si>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</si>
  <si>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</si>
  <si>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</si>
  <si>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</si>
  <si>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</si>
  <si>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</si>
  <si>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</si>
  <si>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</si>
  <si>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</si>
  <si>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</si>
  <si>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</si>
  <si>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</si>
  <si>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</si>
  <si>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</si>
  <si>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</si>
  <si>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</si>
  <si>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</si>
  <si>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</si>
  <si>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</si>
  <si>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</si>
  <si>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</si>
  <si>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</si>
  <si>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</si>
  <si>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</si>
  <si>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</si>
  <si>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</si>
  <si>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</si>
  <si>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</si>
  <si>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</si>
  <si>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</si>
  <si>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</si>
  <si>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</si>
  <si>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</si>
  <si>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</si>
  <si>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</si>
  <si>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</si>
  <si>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</si>
  <si>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</si>
  <si>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</si>
  <si>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</si>
  <si>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</si>
  <si>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</si>
  <si>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</si>
  <si>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</si>
  <si>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</si>
  <si>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</si>
  <si>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</si>
  <si>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</si>
  <si>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</si>
  <si>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</si>
  <si>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</si>
  <si>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</si>
  <si>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</si>
  <si>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</si>
  <si>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</si>
  <si>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</si>
  <si>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</si>
  <si>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</si>
  <si>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</si>
  <si>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</si>
  <si>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</si>
  <si>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</si>
  <si>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</si>
  <si>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</si>
  <si>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</si>
  <si>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</si>
  <si>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</si>
  <si>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</si>
  <si>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</si>
  <si>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</si>
  <si>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</si>
  <si>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</si>
  <si>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</si>
  <si>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</si>
  <si>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</si>
  <si>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</si>
  <si>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</si>
  <si>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</si>
  <si>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</si>
  <si>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</si>
  <si>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</si>
  <si>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</si>
  <si>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</si>
  <si>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</si>
  <si>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</si>
  <si>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</si>
  <si>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</si>
  <si>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</si>
  <si>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</si>
  <si>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</si>
  <si>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</si>
  <si>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</si>
  <si>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</si>
  <si>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</si>
  <si>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</si>
  <si>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</si>
  <si>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</si>
  <si>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</si>
  <si>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</si>
  <si>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</si>
  <si>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</si>
  <si>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</si>
  <si>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</si>
  <si>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</si>
  <si>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</si>
  <si>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</si>
  <si>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</si>
  <si>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</si>
  <si>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</si>
  <si>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</si>
  <si>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</si>
  <si>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</si>
  <si>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</si>
  <si>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</si>
  <si>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</si>
  <si>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</si>
  <si>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</si>
  <si>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</si>
  <si>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</si>
  <si>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</si>
  <si>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</si>
  <si>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</si>
  <si>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</si>
  <si>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</si>
  <si>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</si>
  <si>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</si>
  <si>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</si>
  <si>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</si>
  <si>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</si>
  <si>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</si>
  <si>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</si>
  <si>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</si>
  <si>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</si>
  <si>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</si>
  <si>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</si>
  <si>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</si>
  <si>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</si>
  <si>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</si>
  <si>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</si>
  <si>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</si>
  <si>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</si>
  <si>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</si>
  <si>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</si>
  <si>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</si>
  <si>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</si>
  <si>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</si>
  <si>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</si>
  <si>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</si>
  <si>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</si>
  <si>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</si>
  <si>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</si>
  <si>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</si>
  <si>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</si>
  <si>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</si>
  <si>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</si>
  <si>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</si>
  <si>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</si>
  <si>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</si>
  <si>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</si>
  <si>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</si>
  <si>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</si>
  <si>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</si>
  <si>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</si>
  <si>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</si>
  <si>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</si>
  <si>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</si>
  <si>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</si>
  <si>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</si>
  <si>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</si>
  <si>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</si>
  <si>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</si>
  <si>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</si>
  <si>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</si>
  <si>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</si>
  <si>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</si>
  <si>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</si>
  <si>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</si>
  <si>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</si>
  <si>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</si>
  <si>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</si>
  <si>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</si>
  <si>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</si>
  <si>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</si>
  <si>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</si>
  <si>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</si>
  <si>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</si>
  <si>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</si>
  <si>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</si>
  <si>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</si>
  <si>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</si>
  <si>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</si>
  <si>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</si>
  <si>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</si>
  <si>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</si>
  <si>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</si>
  <si>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</si>
  <si>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</si>
  <si>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</si>
  <si>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</si>
  <si>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</si>
  <si>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</si>
  <si>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</si>
  <si>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</si>
  <si>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</si>
  <si>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</si>
  <si>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</si>
  <si>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</si>
  <si>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</si>
  <si>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</si>
  <si>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</si>
  <si>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</si>
  <si>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</si>
  <si>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</si>
  <si>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</si>
  <si>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</si>
  <si>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</si>
  <si>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</si>
  <si>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</si>
  <si>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</si>
  <si>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</si>
  <si>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</si>
  <si>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</si>
  <si>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</si>
  <si>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</si>
  <si>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</si>
  <si>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</si>
  <si>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</si>
  <si>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</si>
  <si>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</si>
  <si>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</si>
  <si>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</si>
  <si>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</si>
  <si>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</si>
  <si>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</si>
  <si>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</si>
  <si>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</si>
  <si>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</si>
  <si>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</si>
  <si>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</si>
  <si>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</si>
  <si>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</si>
  <si>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</si>
  <si>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</si>
  <si>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</si>
  <si>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</si>
  <si>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</si>
  <si>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</si>
  <si>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</si>
  <si>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</si>
  <si>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</si>
  <si>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</si>
  <si>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</si>
  <si>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</si>
  <si>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</si>
  <si>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</si>
  <si>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</si>
  <si>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</si>
  <si>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</si>
  <si>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</si>
  <si>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</si>
  <si>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</si>
  <si>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</si>
  <si>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</si>
  <si>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</si>
  <si>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</si>
  <si>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</si>
  <si>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</si>
  <si>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</si>
  <si>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</si>
  <si>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</si>
  <si>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</si>
  <si>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</si>
  <si>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</si>
  <si>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</si>
  <si>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</si>
  <si>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</si>
  <si>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</si>
  <si>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</si>
  <si>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</si>
  <si>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</si>
  <si>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</si>
  <si>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</si>
  <si>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</si>
  <si>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</si>
  <si>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</si>
  <si>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</si>
  <si>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</si>
  <si>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</si>
  <si>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</si>
  <si>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</si>
  <si>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</si>
  <si>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</si>
  <si>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</si>
  <si>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</si>
  <si>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</si>
  <si>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</si>
  <si>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</si>
  <si>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</si>
  <si>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</si>
  <si>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</si>
  <si>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</si>
  <si>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</si>
  <si>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</si>
  <si>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</si>
  <si>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</si>
  <si>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</si>
  <si>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</si>
  <si>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</si>
  <si>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</si>
  <si>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</si>
  <si>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</si>
  <si>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</si>
  <si>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</si>
  <si>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</si>
  <si>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</si>
  <si>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</si>
  <si>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</si>
  <si>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</si>
  <si>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</si>
  <si>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</si>
  <si>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</si>
  <si>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</si>
  <si>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</si>
  <si>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</si>
  <si>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</si>
  <si>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</si>
  <si>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</si>
  <si>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</si>
  <si>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</si>
  <si>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</si>
  <si>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</si>
  <si>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</si>
  <si>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</si>
  <si>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</si>
  <si>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</si>
  <si>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</si>
  <si>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</si>
  <si>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</si>
  <si>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</si>
  <si>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</si>
  <si>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</si>
  <si>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</si>
  <si>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</si>
  <si>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</si>
  <si>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</si>
  <si>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</si>
  <si>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</si>
  <si>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</si>
  <si>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</si>
  <si>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</si>
  <si>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</si>
  <si>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</si>
  <si>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</si>
  <si>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</si>
  <si>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</si>
  <si>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</si>
  <si>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</si>
  <si>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</si>
  <si>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</si>
  <si>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</si>
  <si>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</si>
  <si>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</si>
  <si>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</si>
  <si>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</si>
  <si>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</si>
  <si>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</si>
  <si>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</si>
  <si>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</si>
  <si>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</si>
  <si>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</si>
  <si>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</si>
  <si>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</si>
  <si>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</si>
  <si>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</si>
  <si>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</si>
  <si>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</si>
  <si>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</si>
  <si>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</si>
  <si>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</si>
  <si>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</si>
  <si>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</si>
  <si>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</si>
  <si>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</si>
  <si>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</si>
  <si>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</si>
  <si>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</si>
  <si>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</si>
  <si>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</si>
  <si>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</si>
  <si>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</si>
  <si>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</si>
  <si>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</si>
  <si>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</si>
  <si>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</si>
  <si>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</si>
  <si>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</si>
  <si>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</si>
  <si>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</si>
  <si>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</si>
  <si>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</si>
  <si>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</si>
  <si>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</si>
  <si>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</si>
  <si>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</si>
  <si>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</si>
  <si>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</si>
  <si>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</si>
  <si>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</si>
  <si>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</si>
  <si>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</si>
  <si>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</si>
  <si>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</si>
  <si>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</si>
  <si>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</si>
  <si>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</si>
  <si>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</si>
  <si>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</si>
  <si>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</si>
  <si>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</si>
  <si>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</si>
  <si>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</si>
  <si>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</si>
  <si>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</si>
  <si>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</si>
  <si>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</si>
  <si>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</si>
  <si>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</si>
  <si>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</si>
  <si>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</si>
  <si>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</si>
  <si>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</si>
  <si>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</si>
  <si>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</si>
  <si>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</si>
  <si>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</si>
  <si>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</si>
  <si>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</si>
  <si>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</si>
  <si>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</si>
  <si>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</si>
  <si>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</si>
  <si>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</si>
  <si>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</si>
  <si>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</si>
  <si>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</si>
  <si>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</si>
  <si>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</si>
  <si>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</si>
  <si>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</si>
  <si>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</si>
  <si>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</si>
  <si>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</si>
  <si>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</si>
  <si>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</si>
  <si>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</si>
  <si>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</si>
  <si>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</si>
  <si>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</si>
  <si>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</si>
  <si>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</si>
  <si>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</si>
  <si>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</si>
  <si>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</si>
  <si>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</si>
  <si>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</si>
  <si>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</si>
  <si>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</si>
  <si>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</si>
  <si>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</si>
  <si>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</si>
  <si>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</si>
  <si>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</si>
  <si>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</si>
  <si>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</si>
  <si>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</si>
  <si>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</si>
  <si>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</si>
  <si>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</si>
  <si>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</si>
  <si>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</si>
  <si>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</si>
  <si>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</si>
  <si>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</si>
  <si>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</si>
  <si>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</si>
  <si>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</si>
  <si>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</si>
  <si>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</si>
  <si>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</si>
  <si>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</si>
  <si>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</si>
  <si>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</si>
  <si>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</si>
  <si>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</si>
  <si>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</si>
  <si>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</si>
  <si>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</si>
  <si>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</si>
  <si>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</si>
  <si>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</si>
  <si>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</si>
  <si>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</si>
  <si>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</si>
  <si>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</si>
  <si>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</si>
  <si>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</si>
  <si>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</si>
  <si>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</si>
  <si>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</si>
  <si>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</si>
  <si>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</si>
  <si>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</si>
  <si>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</si>
  <si>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</si>
  <si>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</si>
  <si>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</si>
  <si>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</si>
  <si>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</si>
  <si>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</si>
  <si>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</si>
  <si>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</si>
  <si>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</si>
  <si>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</si>
  <si>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</si>
  <si>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</si>
  <si>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</si>
  <si>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</si>
  <si>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</si>
  <si>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</si>
  <si>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</si>
  <si>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</si>
  <si>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</si>
  <si>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</si>
  <si>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</si>
  <si>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</si>
  <si>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</si>
  <si>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</si>
  <si>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</si>
  <si>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</si>
  <si>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</si>
  <si>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</si>
  <si>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</si>
  <si>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</si>
  <si>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</si>
  <si>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</si>
  <si>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</si>
  <si>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</si>
  <si>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</si>
  <si>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</si>
  <si>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</si>
  <si>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</si>
  <si>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</si>
  <si>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</si>
  <si>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</si>
  <si>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</si>
  <si>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</si>
  <si>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</si>
  <si>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</si>
  <si>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</si>
  <si>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</si>
  <si>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</si>
  <si>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</si>
  <si>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</si>
  <si>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</si>
  <si>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</si>
  <si>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</si>
  <si>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</si>
  <si>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</si>
  <si>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</si>
  <si>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</si>
  <si>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</si>
  <si>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</si>
  <si>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</si>
  <si>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</si>
  <si>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</si>
  <si>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</si>
  <si>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</si>
  <si>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</si>
  <si>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</si>
  <si>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</si>
  <si>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</si>
  <si>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</si>
  <si>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</si>
  <si>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</si>
  <si>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Nom Prénom</t>
  </si>
  <si>
    <t>Date embauche</t>
  </si>
  <si>
    <t>Date sortie</t>
  </si>
  <si>
    <t>Accessibilité</t>
  </si>
  <si>
    <t>SIMOUR Khalil</t>
  </si>
  <si>
    <t>HAOUACH Ikram</t>
  </si>
  <si>
    <t>Back up manager</t>
  </si>
  <si>
    <t>FARKACH Hicham</t>
  </si>
  <si>
    <t>IDELHAJ Meryem</t>
  </si>
  <si>
    <t>EL BAHLOULY DOHA</t>
  </si>
  <si>
    <t>Formation</t>
  </si>
  <si>
    <t>DAC Crédit</t>
  </si>
  <si>
    <t>EL KAOUTAR Fatima Zahra</t>
  </si>
  <si>
    <t>LAFDIL Nada</t>
  </si>
  <si>
    <t>NIANG Ndeye Absa</t>
  </si>
  <si>
    <t>EL HARROUCHI Chaimae</t>
  </si>
  <si>
    <t>ZAKI Omar</t>
  </si>
  <si>
    <t>SYLLA Sokhna Safietou</t>
  </si>
  <si>
    <t>ARBOUBBA Oumaima</t>
  </si>
  <si>
    <t>GF</t>
  </si>
  <si>
    <t>manager</t>
  </si>
  <si>
    <t>OUAQERROUCH Nour El Houda</t>
  </si>
  <si>
    <t xml:space="preserve">CHOUIFI Mustapha 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</si>
  <si>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</si>
  <si>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</si>
  <si>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</si>
  <si>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</si>
  <si>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</si>
  <si>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</si>
  <si>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</si>
  <si>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</si>
  <si>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</si>
  <si>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</si>
  <si>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</si>
  <si>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</si>
  <si>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</si>
  <si>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</si>
  <si>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</si>
  <si>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</si>
  <si>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</si>
  <si>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</si>
  <si>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</si>
  <si>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</si>
  <si>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</si>
  <si>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</si>
  <si>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</si>
  <si>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</si>
  <si>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</si>
  <si>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</si>
  <si>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</si>
  <si>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</si>
  <si>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</si>
  <si>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</si>
  <si>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</si>
  <si>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</si>
  <si>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</si>
  <si>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</si>
  <si>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</si>
  <si>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</si>
  <si>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</si>
  <si>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</si>
  <si>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</si>
  <si>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</si>
  <si>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</si>
  <si>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</si>
  <si>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</si>
  <si>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</si>
  <si>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</si>
  <si>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</si>
  <si>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</si>
  <si>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</si>
  <si>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</si>
  <si>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</si>
  <si>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</si>
  <si>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</si>
  <si>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</si>
  <si>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</si>
  <si>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</si>
  <si>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</si>
  <si>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</si>
  <si>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</si>
  <si>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</si>
  <si>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</si>
  <si>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</si>
  <si>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</si>
  <si>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</si>
  <si>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</si>
  <si>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</si>
  <si>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</si>
  <si>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</si>
  <si>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</si>
  <si>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</si>
  <si>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</si>
  <si>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HAMDOUNI YASSER (assistance)</t>
  </si>
  <si>
    <t>SGHIR ABDALLAH</t>
  </si>
  <si>
    <t>ARAT SALSABIL</t>
  </si>
  <si>
    <t>HAJIM YACINE</t>
  </si>
  <si>
    <t>HAMMI HIBAT ALLAH</t>
  </si>
  <si>
    <t>NASAD-OUARIT NADIR AMINE</t>
  </si>
  <si>
    <t>ABDELLAOUI KHADIJA</t>
  </si>
  <si>
    <t>KINANA Widad</t>
  </si>
  <si>
    <t>KARLI MANAl</t>
  </si>
  <si>
    <t>EL AMRANI Abdelmoughit</t>
  </si>
  <si>
    <t>HAMDANI Mohamed</t>
  </si>
  <si>
    <t>LISSAOUI Hiba</t>
  </si>
  <si>
    <t>RMAIDI Imad</t>
  </si>
  <si>
    <t>RHEMARI  REDA</t>
  </si>
  <si>
    <t>RHOUDANE OTHMANE</t>
  </si>
  <si>
    <t>01563</t>
  </si>
  <si>
    <t>01580</t>
  </si>
  <si>
    <t>01579</t>
  </si>
  <si>
    <t>01602</t>
  </si>
  <si>
    <t>01603</t>
  </si>
  <si>
    <t>01604</t>
  </si>
  <si>
    <t>01438</t>
  </si>
  <si>
    <t>01435</t>
  </si>
  <si>
    <t>01601</t>
  </si>
  <si>
    <t>01595</t>
  </si>
  <si>
    <t>01597</t>
  </si>
  <si>
    <t>01588</t>
  </si>
  <si>
    <t>01562</t>
  </si>
  <si>
    <t>01574</t>
  </si>
  <si>
    <t>01577</t>
  </si>
  <si>
    <t>01573</t>
  </si>
  <si>
    <t>01621</t>
  </si>
  <si>
    <t>01622</t>
  </si>
  <si>
    <t>01606</t>
  </si>
  <si>
    <t>01607</t>
  </si>
  <si>
    <t>01648</t>
  </si>
  <si>
    <t>01608</t>
  </si>
  <si>
    <t>01616</t>
  </si>
  <si>
    <t>01617</t>
  </si>
  <si>
    <t>01656</t>
  </si>
  <si>
    <t>01615</t>
  </si>
  <si>
    <t>01609</t>
  </si>
  <si>
    <t>01610</t>
  </si>
  <si>
    <t>01611</t>
  </si>
  <si>
    <t>01612</t>
  </si>
  <si>
    <t>01613</t>
  </si>
  <si>
    <t>01618</t>
  </si>
  <si>
    <t>01619</t>
  </si>
  <si>
    <t>01624</t>
  </si>
  <si>
    <t>01625</t>
  </si>
  <si>
    <t>01626</t>
  </si>
  <si>
    <t>01627</t>
  </si>
  <si>
    <t>01623</t>
  </si>
  <si>
    <t>01628</t>
  </si>
  <si>
    <t>01629</t>
  </si>
  <si>
    <t>01630</t>
  </si>
  <si>
    <t>01631</t>
  </si>
  <si>
    <t>01632</t>
  </si>
  <si>
    <t>01633</t>
  </si>
  <si>
    <t>01634</t>
  </si>
  <si>
    <t>01635</t>
  </si>
  <si>
    <t>01636</t>
  </si>
  <si>
    <t>01638</t>
  </si>
  <si>
    <t>01567</t>
  </si>
  <si>
    <t>01646</t>
  </si>
  <si>
    <t>01647</t>
  </si>
  <si>
    <t>01566</t>
  </si>
  <si>
    <t>01642</t>
  </si>
  <si>
    <t>01657</t>
  </si>
  <si>
    <t>01658</t>
  </si>
  <si>
    <t>01659</t>
  </si>
  <si>
    <t>01660</t>
  </si>
  <si>
    <t>01655</t>
  </si>
  <si>
    <t>01661</t>
  </si>
  <si>
    <t>00214</t>
  </si>
  <si>
    <t>01663</t>
  </si>
  <si>
    <t>01664</t>
  </si>
  <si>
    <t>01665</t>
  </si>
  <si>
    <t>01605</t>
  </si>
  <si>
    <t>01643</t>
  </si>
  <si>
    <t>01620</t>
  </si>
  <si>
    <t>01644</t>
  </si>
  <si>
    <t>01614</t>
  </si>
  <si>
    <t>01637</t>
  </si>
  <si>
    <t>01645</t>
  </si>
  <si>
    <t>01639</t>
  </si>
  <si>
    <t>01640</t>
  </si>
  <si>
    <t>01575</t>
  </si>
  <si>
    <t>01578</t>
  </si>
  <si>
    <t>01582</t>
  </si>
  <si>
    <t>01420</t>
  </si>
  <si>
    <t>01581</t>
  </si>
  <si>
    <t>01572</t>
  </si>
  <si>
    <t>01586</t>
  </si>
  <si>
    <t>01587</t>
  </si>
  <si>
    <t>01590</t>
  </si>
  <si>
    <t>01594</t>
  </si>
  <si>
    <t>01596</t>
  </si>
  <si>
    <t>01598</t>
  </si>
  <si>
    <t>01584</t>
  </si>
  <si>
    <t>01564</t>
  </si>
  <si>
    <t>01654</t>
  </si>
  <si>
    <t>01666</t>
  </si>
  <si>
    <t>01651</t>
  </si>
  <si>
    <t>01652</t>
  </si>
  <si>
    <t>01653</t>
  </si>
  <si>
    <t>01649</t>
  </si>
  <si>
    <t>01650</t>
  </si>
  <si>
    <t>01012</t>
  </si>
  <si>
    <t>01372</t>
  </si>
  <si>
    <t>FACTO France</t>
  </si>
  <si>
    <t>EBRA</t>
  </si>
  <si>
    <t>EPITHETE BO</t>
  </si>
  <si>
    <t>TF</t>
  </si>
  <si>
    <t>AP</t>
  </si>
  <si>
    <t>Assistant terrain</t>
  </si>
  <si>
    <t>01174</t>
  </si>
  <si>
    <t>LAM  THIERNO MOUNTAGA</t>
  </si>
  <si>
    <t>NDAW MAMADOU YACINE</t>
  </si>
  <si>
    <t>CMCIC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</si>
</sst>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[h]:mm:ss;@"/>
    <numFmt numFmtId="165" formatCode="00000"/>
    <numFmt numFmtId="166" formatCode="[h]:mm;@"/>
    <numFmt numFmtId="167" formatCode="[$-F400]h:mm:ss\ AM/PM"/>
    <numFmt numFmtId="168" formatCode="h:mm;@"/>
    <numFmt numFmtId="169" formatCode="h:mm"/>
    <numFmt numFmtId="170" formatCode="yyyy"/>
    <numFmt numFmtId="171" formatCode="000000"/>
  </numFmts>
  <fonts count="3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color rgb="FFC00000"/>
      <name val="Calibri"/>
      <family val="2"/>
      <scheme val="minor"/>
    </font>
    <font>
      <sz val="10"/>
      <color theme="1" tint="4.9989318521683403E-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0D0D0D"/>
      <name val="Calibri"/>
      <family val="2"/>
    </font>
    <font>
      <sz val="11"/>
      <color theme="4" tint="-0.249977111117893"/>
      <name val="Calibri"/>
      <family val="2"/>
      <scheme val="minor"/>
    </font>
    <font>
      <sz val="10"/>
      <color rgb="FF000000"/>
      <name val="Calibri"/>
      <family val="2"/>
    </font>
    <font>
      <sz val="10"/>
      <color rgb="FF00206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0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theme="8" tint="-0.499984740745262"/>
      <name val="Calibri"/>
      <family val="2"/>
      <scheme val="minor"/>
    </font>
    <font>
      <sz val="11"/>
      <color rgb="FF000000"/>
      <name val="Calibri"/>
      <family val="2"/>
    </font>
    <font>
      <sz val="10"/>
      <color rgb="FFFF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C9AF0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indexed="6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thick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theme="4" tint="0.39997558519241921"/>
      </bottom>
      <diagonal/>
    </border>
    <border>
      <left style="thick">
        <color rgb="FFBFBFBF"/>
      </left>
      <right/>
      <top/>
      <bottom style="thin">
        <color rgb="FFBFBFBF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ck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ck">
        <color rgb="FFBFBFBF"/>
      </right>
      <top style="thin">
        <color rgb="FFBFBFBF"/>
      </top>
      <bottom style="thin">
        <color rgb="FFBFBFBF"/>
      </bottom>
      <diagonal/>
    </border>
  </borders>
  <cellStyleXfs count="5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0" fontId="10" fillId="0" borderId="0"/>
    <xf numFmtId="0" fontId="10" fillId="3" borderId="0" applyNumberFormat="0" applyFont="0" applyFill="0" applyBorder="0" applyAlignment="0" applyProtection="0"/>
    <xf numFmtId="0" fontId="11" fillId="0" borderId="0"/>
    <xf numFmtId="0" fontId="12" fillId="0" borderId="0"/>
    <xf numFmtId="0" fontId="13" fillId="0" borderId="0"/>
    <xf numFmtId="0" fontId="14" fillId="0" borderId="0"/>
    <xf numFmtId="0" fontId="3" fillId="0" borderId="0"/>
    <xf numFmtId="43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5" fillId="0" borderId="0"/>
    <xf numFmtId="0" fontId="16" fillId="0" borderId="0"/>
    <xf numFmtId="0" fontId="17" fillId="0" borderId="0"/>
    <xf numFmtId="0" fontId="18" fillId="0" borderId="0"/>
    <xf numFmtId="0" fontId="19" fillId="0" borderId="0"/>
    <xf numFmtId="0" fontId="20" fillId="0" borderId="0"/>
    <xf numFmtId="0" fontId="21" fillId="0" borderId="0"/>
    <xf numFmtId="0" fontId="22" fillId="0" borderId="0"/>
    <xf numFmtId="0" fontId="1" fillId="0" borderId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/>
    <xf numFmtId="9" fontId="2" fillId="0" borderId="0" applyFont="0" applyFill="0" applyBorder="0" applyAlignment="0" applyProtection="0"/>
    <xf numFmtId="0" fontId="2" fillId="0" borderId="0"/>
  </cellStyleXfs>
  <cellXfs count="240">
    <xf numFmtId="0" fontId="0" fillId="0" borderId="0" xfId="0"/>
    <xf numFmtId="166" fontId="5" fillId="2" borderId="1" xfId="12" applyNumberFormat="1" applyFont="1" applyFill="1" applyBorder="1" applyAlignment="1">
      <alignment horizontal="center" vertical="center" wrapText="1"/>
    </xf>
    <xf numFmtId="164" fontId="5" fillId="2" borderId="1" xfId="12" applyNumberFormat="1" applyFont="1" applyFill="1" applyBorder="1" applyAlignment="1">
      <alignment horizontal="center" vertical="center" wrapText="1"/>
    </xf>
    <xf numFmtId="166" fontId="7" fillId="4" borderId="2" xfId="12" applyNumberFormat="1" applyFont="1" applyFill="1" applyBorder="1" applyAlignment="1">
      <alignment horizontal="center" vertical="center" wrapText="1"/>
    </xf>
    <xf numFmtId="169" fontId="7" fillId="4" borderId="2" xfId="12" applyNumberFormat="1" applyFont="1" applyFill="1" applyBorder="1" applyAlignment="1">
      <alignment horizontal="center" vertical="center" wrapText="1"/>
    </xf>
    <xf numFmtId="164" fontId="5" fillId="2" borderId="4" xfId="12" applyNumberFormat="1" applyFont="1" applyFill="1" applyBorder="1" applyAlignment="1">
      <alignment horizontal="center" vertical="center" wrapText="1"/>
    </xf>
    <xf numFmtId="14" fontId="7" fillId="4" borderId="2" xfId="14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/>
    <xf numFmtId="0" fontId="8" fillId="0" borderId="0" xfId="0" applyFont="1" applyFill="1"/>
    <xf numFmtId="165" fontId="8" fillId="0" borderId="0" xfId="0" applyNumberFormat="1" applyFont="1" applyFill="1" applyAlignment="1">
      <alignment horizontal="right"/>
    </xf>
    <xf numFmtId="167" fontId="8" fillId="0" borderId="0" xfId="0" applyNumberFormat="1" applyFont="1" applyFill="1" applyAlignment="1">
      <alignment horizontal="center" vertical="center"/>
    </xf>
    <xf numFmtId="166" fontId="8" fillId="0" borderId="0" xfId="0" applyNumberFormat="1" applyFont="1" applyFill="1" applyAlignment="1">
      <alignment horizontal="center" vertical="center"/>
    </xf>
    <xf numFmtId="20" fontId="8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Fill="1"/>
    <xf numFmtId="169" fontId="8" fillId="0" borderId="0" xfId="0" applyNumberFormat="1" applyFont="1" applyFill="1" applyAlignment="1">
      <alignment horizontal="center" vertical="center"/>
    </xf>
    <xf numFmtId="0" fontId="0" fillId="0" borderId="0" xfId="0" pivotButton="1"/>
    <xf numFmtId="167" fontId="0" fillId="0" borderId="0" xfId="14" applyNumberFormat="1" applyFont="1"/>
    <xf numFmtId="43" fontId="0" fillId="0" borderId="0" xfId="14" applyFont="1"/>
    <xf numFmtId="0" fontId="0" fillId="0" borderId="0" xfId="0" applyNumberFormat="1" applyAlignment="1">
      <alignment horizontal="center" vertical="center"/>
    </xf>
    <xf numFmtId="12" fontId="0" fillId="0" borderId="0" xfId="14" applyNumberFormat="1" applyFont="1"/>
    <xf numFmtId="0" fontId="0" fillId="0" borderId="0" xfId="0" pivotButton="1" applyAlignment="1">
      <alignment horizontal="center" vertical="center"/>
    </xf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0" fontId="0" fillId="0" borderId="0" xfId="0" applyFill="1"/>
    <xf numFmtId="166" fontId="5" fillId="2" borderId="5" xfId="12" applyNumberFormat="1" applyFont="1" applyFill="1" applyBorder="1" applyAlignment="1">
      <alignment horizontal="center" vertical="center" wrapText="1"/>
    </xf>
    <xf numFmtId="167" fontId="5" fillId="2" borderId="5" xfId="12" applyNumberFormat="1" applyFont="1" applyFill="1" applyBorder="1" applyAlignment="1">
      <alignment horizontal="center" vertical="center" wrapText="1"/>
    </xf>
    <xf numFmtId="20" fontId="5" fillId="2" borderId="5" xfId="12" applyNumberFormat="1" applyFont="1" applyFill="1" applyBorder="1" applyAlignment="1">
      <alignment horizontal="center" vertical="center" wrapText="1"/>
    </xf>
    <xf numFmtId="164" fontId="5" fillId="2" borderId="5" xfId="12" applyNumberFormat="1" applyFont="1" applyFill="1" applyBorder="1" applyAlignment="1">
      <alignment horizontal="center" vertical="center" wrapText="1"/>
    </xf>
    <xf numFmtId="14" fontId="5" fillId="0" borderId="5" xfId="12" applyNumberFormat="1" applyFont="1" applyFill="1" applyBorder="1" applyAlignment="1">
      <alignment horizontal="center" vertical="center" wrapText="1"/>
    </xf>
    <xf numFmtId="166" fontId="7" fillId="4" borderId="5" xfId="12" applyNumberFormat="1" applyFont="1" applyFill="1" applyBorder="1" applyAlignment="1">
      <alignment horizontal="center" vertical="center" wrapText="1"/>
    </xf>
    <xf numFmtId="0" fontId="0" fillId="0" borderId="0" xfId="0"/>
    <xf numFmtId="166" fontId="6" fillId="0" borderId="2" xfId="12" applyNumberFormat="1" applyFont="1" applyFill="1" applyBorder="1" applyAlignment="1">
      <alignment horizontal="center"/>
    </xf>
    <xf numFmtId="168" fontId="9" fillId="0" borderId="2" xfId="12" applyNumberFormat="1" applyFont="1" applyFill="1" applyBorder="1" applyAlignment="1">
      <alignment horizontal="center"/>
    </xf>
    <xf numFmtId="170" fontId="9" fillId="0" borderId="2" xfId="12" applyNumberFormat="1" applyFont="1" applyFill="1" applyBorder="1" applyAlignment="1">
      <alignment horizontal="left"/>
    </xf>
    <xf numFmtId="168" fontId="9" fillId="0" borderId="2" xfId="12" applyNumberFormat="1" applyFont="1" applyFill="1" applyBorder="1" applyAlignment="1">
      <alignment horizontal="left"/>
    </xf>
    <xf numFmtId="166" fontId="6" fillId="0" borderId="3" xfId="12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/>
    <xf numFmtId="0" fontId="0" fillId="0" borderId="0" xfId="0" applyFill="1" applyAlignment="1">
      <alignment vertical="center"/>
    </xf>
    <xf numFmtId="14" fontId="25" fillId="5" borderId="8" xfId="12" applyNumberFormat="1" applyFont="1" applyFill="1" applyBorder="1" applyAlignment="1">
      <alignment horizontal="center" vertical="center"/>
    </xf>
    <xf numFmtId="168" fontId="9" fillId="7" borderId="8" xfId="12" applyNumberFormat="1" applyFont="1" applyFill="1" applyBorder="1" applyAlignment="1">
      <alignment horizontal="center"/>
    </xf>
    <xf numFmtId="168" fontId="9" fillId="7" borderId="2" xfId="12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Border="1" applyAlignment="1">
      <alignment horizontal="left" vertical="center" wrapText="1"/>
    </xf>
    <xf numFmtId="169" fontId="25" fillId="5" borderId="6" xfId="12" applyNumberFormat="1" applyFont="1" applyFill="1" applyBorder="1" applyAlignment="1">
      <alignment horizontal="center" vertical="center" wrapText="1"/>
    </xf>
    <xf numFmtId="166" fontId="25" fillId="5" borderId="6" xfId="12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4" fillId="0" borderId="0" xfId="0" applyFont="1" applyFill="1"/>
    <xf numFmtId="0" fontId="26" fillId="0" borderId="0" xfId="0" applyFont="1" applyFill="1" applyAlignment="1">
      <alignment horizontal="center" vertical="center"/>
    </xf>
    <xf numFmtId="164" fontId="26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 wrapText="1"/>
    </xf>
    <xf numFmtId="0" fontId="0" fillId="0" borderId="0" xfId="0" applyAlignment="1">
      <alignment horizontal="left" indent="1"/>
    </xf>
    <xf numFmtId="10" fontId="24" fillId="8" borderId="9" xfId="53" applyNumberFormat="1" applyFont="1" applyFill="1" applyBorder="1"/>
    <xf numFmtId="169" fontId="25" fillId="5" borderId="8" xfId="12" applyNumberFormat="1" applyFont="1" applyFill="1" applyBorder="1" applyAlignment="1">
      <alignment horizontal="center" vertical="center" wrapText="1"/>
    </xf>
    <xf numFmtId="165" fontId="6" fillId="3" borderId="10" xfId="12" applyNumberFormat="1" applyFont="1" applyFill="1" applyBorder="1" applyAlignment="1">
      <alignment horizontal="center" vertical="center"/>
    </xf>
    <xf numFmtId="168" fontId="28" fillId="5" borderId="2" xfId="12" applyNumberFormat="1" applyFont="1" applyFill="1" applyBorder="1" applyAlignment="1">
      <alignment horizontal="left"/>
    </xf>
    <xf numFmtId="168" fontId="28" fillId="5" borderId="2" xfId="12" applyNumberFormat="1" applyFont="1" applyFill="1" applyBorder="1" applyAlignment="1">
      <alignment horizontal="center"/>
    </xf>
    <xf numFmtId="0" fontId="24" fillId="8" borderId="0" xfId="0" applyFont="1" applyFill="1" applyBorder="1"/>
    <xf numFmtId="10" fontId="0" fillId="0" borderId="0" xfId="53" applyNumberFormat="1" applyFont="1" applyBorder="1"/>
    <xf numFmtId="169" fontId="27" fillId="5" borderId="8" xfId="12" applyNumberFormat="1" applyFont="1" applyFill="1" applyBorder="1" applyAlignment="1">
      <alignment horizontal="center" vertical="center" wrapText="1"/>
    </xf>
    <xf numFmtId="166" fontId="25" fillId="0" borderId="8" xfId="12" applyNumberFormat="1" applyFont="1" applyBorder="1" applyAlignment="1">
      <alignment horizontal="center" vertical="center"/>
    </xf>
    <xf numFmtId="166" fontId="25" fillId="0" borderId="7" xfId="12" applyNumberFormat="1" applyFont="1" applyBorder="1" applyAlignment="1">
      <alignment horizontal="center" vertical="center"/>
    </xf>
    <xf numFmtId="169" fontId="25" fillId="0" borderId="6" xfId="12" applyNumberFormat="1" applyFont="1" applyBorder="1" applyAlignment="1">
      <alignment horizontal="center" vertical="center" wrapText="1"/>
    </xf>
    <xf numFmtId="169" fontId="27" fillId="0" borderId="8" xfId="12" applyNumberFormat="1" applyFont="1" applyBorder="1" applyAlignment="1">
      <alignment horizontal="center" vertical="center" wrapText="1"/>
    </xf>
    <xf numFmtId="169" fontId="25" fillId="0" borderId="8" xfId="12" applyNumberFormat="1" applyFont="1" applyBorder="1" applyAlignment="1">
      <alignment horizontal="center" vertical="center" wrapText="1"/>
    </xf>
    <xf numFmtId="0" fontId="25" fillId="5" borderId="8" xfId="12" applyFont="1" applyFill="1" applyBorder="1" applyAlignment="1">
      <alignment horizontal="center"/>
    </xf>
    <xf numFmtId="169" fontId="25" fillId="0" borderId="7" xfId="12" applyNumberFormat="1" applyFont="1" applyBorder="1" applyAlignment="1">
      <alignment horizontal="center" vertical="center"/>
    </xf>
    <xf numFmtId="0" fontId="25" fillId="0" borderId="8" xfId="12" applyFont="1" applyBorder="1" applyAlignment="1">
      <alignment horizontal="left"/>
    </xf>
    <xf numFmtId="166" fontId="25" fillId="0" borderId="6" xfId="12" applyNumberFormat="1" applyFont="1" applyBorder="1" applyAlignment="1">
      <alignment horizontal="center" vertical="center"/>
    </xf>
    <xf numFmtId="0" fontId="25" fillId="5" borderId="6" xfId="12" applyFont="1" applyFill="1" applyBorder="1" applyAlignment="1">
      <alignment horizontal="center"/>
    </xf>
    <xf numFmtId="169" fontId="25" fillId="0" borderId="6" xfId="12" applyNumberFormat="1" applyFont="1" applyBorder="1" applyAlignment="1">
      <alignment horizontal="center" vertical="center"/>
    </xf>
    <xf numFmtId="0" fontId="25" fillId="5" borderId="6" xfId="12" applyFont="1" applyFill="1" applyBorder="1" applyAlignment="1">
      <alignment horizontal="left"/>
    </xf>
    <xf numFmtId="0" fontId="25" fillId="0" borderId="6" xfId="12" applyFont="1" applyBorder="1" applyAlignment="1">
      <alignment horizontal="left"/>
    </xf>
    <xf numFmtId="0" fontId="25" fillId="0" borderId="8" xfId="12" applyFont="1" applyBorder="1" applyAlignment="1">
      <alignment horizontal="left" vertical="center"/>
    </xf>
    <xf numFmtId="0" fontId="25" fillId="0" borderId="8" xfId="12" applyFont="1" applyBorder="1" applyAlignment="1">
      <alignment horizontal="center"/>
    </xf>
    <xf numFmtId="0" fontId="8" fillId="0" borderId="0" xfId="0" applyFont="1" applyFill="1" applyAlignment="1">
      <alignment horizontal="left" vertical="center"/>
    </xf>
    <xf numFmtId="166" fontId="25" fillId="5" borderId="7" xfId="12" applyNumberFormat="1" applyFont="1" applyFill="1" applyBorder="1" applyAlignment="1">
      <alignment horizontal="center" vertical="center"/>
    </xf>
    <xf numFmtId="0" fontId="25" fillId="5" borderId="8" xfId="12" applyFont="1" applyFill="1" applyBorder="1" applyAlignment="1">
      <alignment horizontal="left"/>
    </xf>
    <xf numFmtId="169" fontId="25" fillId="5" borderId="6" xfId="12" applyNumberFormat="1" applyFont="1" applyFill="1" applyBorder="1" applyAlignment="1">
      <alignment horizontal="center" vertical="center"/>
    </xf>
    <xf numFmtId="169" fontId="25" fillId="0" borderId="8" xfId="12" applyNumberFormat="1" applyFont="1" applyBorder="1" applyAlignment="1">
      <alignment horizontal="center" vertical="center"/>
    </xf>
    <xf numFmtId="169" fontId="25" fillId="5" borderId="8" xfId="12" applyNumberFormat="1" applyFont="1" applyFill="1" applyBorder="1" applyAlignment="1">
      <alignment horizontal="center" vertical="center"/>
    </xf>
    <xf numFmtId="166" fontId="25" fillId="5" borderId="8" xfId="12" applyNumberFormat="1" applyFont="1" applyFill="1" applyBorder="1" applyAlignment="1">
      <alignment horizontal="center" vertical="center"/>
    </xf>
    <xf numFmtId="166" fontId="25" fillId="0" borderId="7" xfId="12" applyNumberFormat="1" applyFont="1" applyBorder="1" applyAlignment="1">
      <alignment horizontal="center" vertical="center" wrapText="1"/>
    </xf>
    <xf numFmtId="169" fontId="25" fillId="9" borderId="8" xfId="12" applyNumberFormat="1" applyFont="1" applyFill="1" applyBorder="1" applyAlignment="1">
      <alignment horizontal="center" vertical="center" wrapText="1"/>
    </xf>
    <xf numFmtId="170" fontId="9" fillId="3" borderId="2" xfId="12" applyNumberFormat="1" applyFont="1" applyFill="1" applyBorder="1" applyAlignment="1">
      <alignment horizontal="left"/>
    </xf>
    <xf numFmtId="166" fontId="6" fillId="3" borderId="2" xfId="12" applyNumberFormat="1" applyFont="1" applyFill="1" applyBorder="1" applyAlignment="1">
      <alignment horizontal="center"/>
    </xf>
    <xf numFmtId="169" fontId="9" fillId="3" borderId="2" xfId="12" applyNumberFormat="1" applyFont="1" applyFill="1" applyBorder="1" applyAlignment="1">
      <alignment horizontal="center" vertical="center" wrapText="1"/>
    </xf>
    <xf numFmtId="168" fontId="9" fillId="7" borderId="2" xfId="12" applyNumberFormat="1" applyFont="1" applyFill="1" applyBorder="1" applyAlignment="1">
      <alignment horizontal="left"/>
    </xf>
    <xf numFmtId="0" fontId="8" fillId="6" borderId="0" xfId="0" applyFont="1" applyFill="1"/>
    <xf numFmtId="0" fontId="8" fillId="7" borderId="0" xfId="0" applyFont="1" applyFill="1"/>
    <xf numFmtId="166" fontId="6" fillId="7" borderId="2" xfId="12" applyNumberFormat="1" applyFont="1" applyFill="1" applyBorder="1" applyAlignment="1">
      <alignment horizontal="center"/>
    </xf>
    <xf numFmtId="169" fontId="27" fillId="5" borderId="6" xfId="12" applyNumberFormat="1" applyFont="1" applyFill="1" applyBorder="1" applyAlignment="1">
      <alignment horizontal="center" vertical="center" wrapText="1"/>
    </xf>
    <xf numFmtId="166" fontId="6" fillId="0" borderId="8" xfId="12" applyNumberFormat="1" applyFont="1" applyFill="1" applyBorder="1" applyAlignment="1">
      <alignment horizontal="center" vertical="center"/>
    </xf>
    <xf numFmtId="166" fontId="25" fillId="0" borderId="3" xfId="12" applyNumberFormat="1" applyFont="1" applyBorder="1" applyAlignment="1">
      <alignment horizontal="center" vertical="center"/>
    </xf>
    <xf numFmtId="166" fontId="25" fillId="0" borderId="2" xfId="12" applyNumberFormat="1" applyFont="1" applyBorder="1" applyAlignment="1">
      <alignment horizontal="center" vertical="center"/>
    </xf>
    <xf numFmtId="166" fontId="6" fillId="0" borderId="7" xfId="12" applyNumberFormat="1" applyFont="1" applyFill="1" applyBorder="1" applyAlignment="1">
      <alignment horizontal="center" vertical="center"/>
    </xf>
    <xf numFmtId="166" fontId="25" fillId="0" borderId="11" xfId="12" applyNumberFormat="1" applyFont="1" applyBorder="1" applyAlignment="1">
      <alignment horizontal="center" vertical="center"/>
    </xf>
    <xf numFmtId="166" fontId="25" fillId="5" borderId="2" xfId="12" applyNumberFormat="1" applyFont="1" applyFill="1" applyBorder="1" applyAlignment="1">
      <alignment horizontal="center" vertical="center"/>
    </xf>
    <xf numFmtId="169" fontId="6" fillId="0" borderId="6" xfId="12" applyNumberFormat="1" applyFont="1" applyFill="1" applyBorder="1" applyAlignment="1">
      <alignment horizontal="center" vertical="center" wrapText="1"/>
    </xf>
    <xf numFmtId="169" fontId="25" fillId="0" borderId="2" xfId="12" applyNumberFormat="1" applyFont="1" applyBorder="1" applyAlignment="1">
      <alignment horizontal="center" vertical="center" wrapText="1"/>
    </xf>
    <xf numFmtId="169" fontId="25" fillId="5" borderId="2" xfId="12" applyNumberFormat="1" applyFont="1" applyFill="1" applyBorder="1" applyAlignment="1">
      <alignment horizontal="center" vertical="center" wrapText="1"/>
    </xf>
    <xf numFmtId="169" fontId="25" fillId="0" borderId="3" xfId="12" applyNumberFormat="1" applyFont="1" applyBorder="1" applyAlignment="1">
      <alignment horizontal="center" vertical="center" wrapText="1"/>
    </xf>
    <xf numFmtId="169" fontId="27" fillId="0" borderId="6" xfId="12" applyNumberFormat="1" applyFont="1" applyBorder="1" applyAlignment="1">
      <alignment horizontal="center" vertical="center" wrapText="1"/>
    </xf>
    <xf numFmtId="169" fontId="27" fillId="9" borderId="6" xfId="12" applyNumberFormat="1" applyFont="1" applyFill="1" applyBorder="1" applyAlignment="1">
      <alignment horizontal="center" vertical="center" wrapText="1"/>
    </xf>
    <xf numFmtId="169" fontId="27" fillId="0" borderId="2" xfId="12" applyNumberFormat="1" applyFont="1" applyBorder="1" applyAlignment="1">
      <alignment horizontal="center" vertical="center" wrapText="1"/>
    </xf>
    <xf numFmtId="169" fontId="6" fillId="0" borderId="8" xfId="12" applyNumberFormat="1" applyFont="1" applyFill="1" applyBorder="1" applyAlignment="1">
      <alignment horizontal="center" vertical="center" wrapText="1"/>
    </xf>
    <xf numFmtId="169" fontId="25" fillId="5" borderId="3" xfId="12" applyNumberFormat="1" applyFont="1" applyFill="1" applyBorder="1" applyAlignment="1">
      <alignment horizontal="center" vertical="center" wrapText="1"/>
    </xf>
    <xf numFmtId="0" fontId="25" fillId="5" borderId="3" xfId="12" applyFont="1" applyFill="1" applyBorder="1" applyAlignment="1">
      <alignment horizontal="center"/>
    </xf>
    <xf numFmtId="0" fontId="25" fillId="5" borderId="2" xfId="12" applyFont="1" applyFill="1" applyBorder="1" applyAlignment="1">
      <alignment horizontal="center"/>
    </xf>
    <xf numFmtId="0" fontId="25" fillId="5" borderId="3" xfId="12" applyFont="1" applyFill="1" applyBorder="1" applyAlignment="1">
      <alignment horizontal="left"/>
    </xf>
    <xf numFmtId="0" fontId="25" fillId="5" borderId="2" xfId="12" applyFont="1" applyFill="1" applyBorder="1" applyAlignment="1">
      <alignment horizontal="left"/>
    </xf>
    <xf numFmtId="0" fontId="25" fillId="0" borderId="2" xfId="12" applyFont="1" applyBorder="1" applyAlignment="1">
      <alignment horizontal="left"/>
    </xf>
    <xf numFmtId="14" fontId="6" fillId="0" borderId="8" xfId="12" applyNumberFormat="1" applyFont="1" applyFill="1" applyBorder="1" applyAlignment="1">
      <alignment horizontal="center" vertical="center"/>
    </xf>
    <xf numFmtId="14" fontId="25" fillId="5" borderId="3" xfId="12" applyNumberFormat="1" applyFont="1" applyFill="1" applyBorder="1" applyAlignment="1">
      <alignment horizontal="center" vertical="center"/>
    </xf>
    <xf numFmtId="14" fontId="25" fillId="5" borderId="12" xfId="12" applyNumberFormat="1" applyFont="1" applyFill="1" applyBorder="1" applyAlignment="1">
      <alignment horizontal="center" vertical="center"/>
    </xf>
    <xf numFmtId="168" fontId="28" fillId="5" borderId="3" xfId="12" applyNumberFormat="1" applyFont="1" applyFill="1" applyBorder="1" applyAlignment="1">
      <alignment horizontal="center"/>
    </xf>
    <xf numFmtId="169" fontId="6" fillId="0" borderId="2" xfId="12" applyNumberFormat="1" applyFont="1" applyFill="1" applyBorder="1" applyAlignment="1">
      <alignment horizontal="center" vertical="center"/>
    </xf>
    <xf numFmtId="169" fontId="8" fillId="0" borderId="8" xfId="12" applyNumberFormat="1" applyFont="1" applyFill="1" applyBorder="1" applyAlignment="1">
      <alignment horizontal="center" vertical="center" wrapText="1"/>
    </xf>
    <xf numFmtId="169" fontId="6" fillId="6" borderId="2" xfId="12" applyNumberFormat="1" applyFont="1" applyFill="1" applyBorder="1" applyAlignment="1">
      <alignment horizontal="center" vertical="center"/>
    </xf>
    <xf numFmtId="169" fontId="6" fillId="0" borderId="8" xfId="12" applyNumberFormat="1" applyFont="1" applyFill="1" applyBorder="1" applyAlignment="1">
      <alignment horizontal="center" vertical="center"/>
    </xf>
    <xf numFmtId="169" fontId="6" fillId="0" borderId="6" xfId="12" applyNumberFormat="1" applyFont="1" applyFill="1" applyBorder="1" applyAlignment="1">
      <alignment horizontal="center" vertical="center"/>
    </xf>
    <xf numFmtId="169" fontId="6" fillId="6" borderId="6" xfId="12" applyNumberFormat="1" applyFont="1" applyFill="1" applyBorder="1" applyAlignment="1">
      <alignment horizontal="center" vertical="center"/>
    </xf>
    <xf numFmtId="169" fontId="25" fillId="0" borderId="2" xfId="12" applyNumberFormat="1" applyFont="1" applyBorder="1" applyAlignment="1">
      <alignment horizontal="center" vertical="center"/>
    </xf>
    <xf numFmtId="169" fontId="6" fillId="6" borderId="8" xfId="12" applyNumberFormat="1" applyFont="1" applyFill="1" applyBorder="1" applyAlignment="1">
      <alignment horizontal="center" vertical="center"/>
    </xf>
    <xf numFmtId="169" fontId="25" fillId="9" borderId="6" xfId="12" applyNumberFormat="1" applyFont="1" applyFill="1" applyBorder="1" applyAlignment="1">
      <alignment horizontal="center" vertical="center"/>
    </xf>
    <xf numFmtId="169" fontId="8" fillId="7" borderId="8" xfId="12" applyNumberFormat="1" applyFont="1" applyFill="1" applyBorder="1" applyAlignment="1">
      <alignment horizontal="center" vertical="center" wrapText="1"/>
    </xf>
    <xf numFmtId="0" fontId="25" fillId="0" borderId="6" xfId="12" applyFont="1" applyBorder="1" applyAlignment="1">
      <alignment horizontal="center"/>
    </xf>
    <xf numFmtId="169" fontId="32" fillId="0" borderId="8" xfId="12" applyNumberFormat="1" applyFont="1" applyBorder="1" applyAlignment="1">
      <alignment horizontal="center" vertical="center" wrapText="1"/>
    </xf>
    <xf numFmtId="169" fontId="32" fillId="0" borderId="6" xfId="12" applyNumberFormat="1" applyFont="1" applyBorder="1" applyAlignment="1">
      <alignment horizontal="center" vertical="center" wrapText="1"/>
    </xf>
    <xf numFmtId="14" fontId="25" fillId="0" borderId="8" xfId="12" applyNumberFormat="1" applyFont="1" applyBorder="1" applyAlignment="1">
      <alignment horizontal="center" vertical="center"/>
    </xf>
    <xf numFmtId="14" fontId="25" fillId="5" borderId="13" xfId="12" applyNumberFormat="1" applyFont="1" applyFill="1" applyBorder="1" applyAlignment="1">
      <alignment horizontal="center" vertical="center"/>
    </xf>
    <xf numFmtId="0" fontId="33" fillId="0" borderId="0" xfId="0" applyFont="1"/>
    <xf numFmtId="165" fontId="33" fillId="0" borderId="0" xfId="0" applyNumberFormat="1" applyFont="1"/>
    <xf numFmtId="165" fontId="33" fillId="0" borderId="0" xfId="0" applyNumberFormat="1" applyFont="1" applyAlignment="1">
      <alignment horizontal="right" vertical="center"/>
    </xf>
    <xf numFmtId="165" fontId="33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171" fontId="35" fillId="11" borderId="0" xfId="0" applyNumberFormat="1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14" fontId="25" fillId="5" borderId="14" xfId="12" applyNumberFormat="1" applyFont="1" applyFill="1" applyBorder="1" applyAlignment="1">
      <alignment horizontal="center" vertical="center"/>
    </xf>
    <xf numFmtId="169" fontId="25" fillId="0" borderId="8" xfId="12" applyNumberFormat="1" applyFont="1" applyFill="1" applyBorder="1" applyAlignment="1">
      <alignment horizontal="center" vertical="center" wrapText="1"/>
    </xf>
    <xf numFmtId="0" fontId="36" fillId="15" borderId="0" xfId="0" applyFont="1" applyFill="1" applyBorder="1" applyAlignment="1">
      <alignment horizontal="center" vertical="center"/>
    </xf>
    <xf numFmtId="169" fontId="25" fillId="9" borderId="8" xfId="12" applyNumberFormat="1" applyFont="1" applyFill="1" applyBorder="1" applyAlignment="1">
      <alignment horizontal="center" vertical="center"/>
    </xf>
    <xf numFmtId="169" fontId="32" fillId="5" borderId="8" xfId="12" applyNumberFormat="1" applyFont="1" applyFill="1" applyBorder="1" applyAlignment="1">
      <alignment horizontal="center" vertical="center" wrapText="1"/>
    </xf>
    <xf numFmtId="169" fontId="32" fillId="5" borderId="6" xfId="12" applyNumberFormat="1" applyFont="1" applyFill="1" applyBorder="1" applyAlignment="1">
      <alignment horizontal="center" vertical="center" wrapText="1"/>
    </xf>
    <xf numFmtId="169" fontId="25" fillId="9" borderId="2" xfId="12" applyNumberFormat="1" applyFont="1" applyFill="1" applyBorder="1" applyAlignment="1">
      <alignment horizontal="center" vertical="center"/>
    </xf>
    <xf numFmtId="169" fontId="25" fillId="0" borderId="3" xfId="12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169" fontId="27" fillId="9" borderId="8" xfId="12" applyNumberFormat="1" applyFont="1" applyFill="1" applyBorder="1" applyAlignment="1">
      <alignment horizontal="center" vertical="center" wrapText="1"/>
    </xf>
    <xf numFmtId="14" fontId="25" fillId="0" borderId="13" xfId="12" applyNumberFormat="1" applyFont="1" applyBorder="1" applyAlignment="1">
      <alignment horizontal="center" vertical="center"/>
    </xf>
    <xf numFmtId="169" fontId="6" fillId="0" borderId="3" xfId="12" applyNumberFormat="1" applyFont="1" applyFill="1" applyBorder="1" applyAlignment="1">
      <alignment horizontal="center" vertical="center"/>
    </xf>
    <xf numFmtId="169" fontId="25" fillId="9" borderId="6" xfId="12" applyNumberFormat="1" applyFont="1" applyFill="1" applyBorder="1" applyAlignment="1">
      <alignment horizontal="center" vertical="center" wrapText="1"/>
    </xf>
    <xf numFmtId="166" fontId="6" fillId="0" borderId="6" xfId="12" applyNumberFormat="1" applyFont="1" applyFill="1" applyBorder="1" applyAlignment="1">
      <alignment horizontal="center"/>
    </xf>
    <xf numFmtId="0" fontId="25" fillId="0" borderId="3" xfId="12" applyFont="1" applyBorder="1" applyAlignment="1">
      <alignment horizontal="center"/>
    </xf>
    <xf numFmtId="169" fontId="27" fillId="6" borderId="8" xfId="12" applyNumberFormat="1" applyFont="1" applyFill="1" applyBorder="1" applyAlignment="1">
      <alignment horizontal="center" vertical="center" wrapText="1"/>
    </xf>
    <xf numFmtId="14" fontId="25" fillId="0" borderId="3" xfId="12" applyNumberFormat="1" applyFont="1" applyBorder="1" applyAlignment="1">
      <alignment horizontal="center" vertical="center"/>
    </xf>
    <xf numFmtId="0" fontId="0" fillId="16" borderId="0" xfId="0" applyFont="1" applyFill="1" applyBorder="1" applyAlignment="1">
      <alignment horizontal="center" vertical="center"/>
    </xf>
    <xf numFmtId="0" fontId="0" fillId="16" borderId="0" xfId="0" applyFont="1" applyFill="1" applyBorder="1" applyAlignment="1">
      <alignment horizontal="left" vertical="center"/>
    </xf>
    <xf numFmtId="0" fontId="35" fillId="17" borderId="0" xfId="15" applyFont="1" applyFill="1" applyBorder="1" applyAlignment="1">
      <alignment horizontal="left" vertical="center"/>
    </xf>
    <xf numFmtId="0" fontId="35" fillId="17" borderId="0" xfId="0" applyFont="1" applyFill="1" applyBorder="1" applyAlignment="1">
      <alignment horizontal="center" vertical="center"/>
    </xf>
    <xf numFmtId="171" fontId="0" fillId="2" borderId="0" xfId="0" applyNumberFormat="1" applyFill="1" applyAlignment="1">
      <alignment horizontal="center" vertical="center"/>
    </xf>
    <xf numFmtId="0" fontId="37" fillId="4" borderId="0" xfId="0" applyFont="1" applyFill="1" applyBorder="1" applyAlignment="1">
      <alignment horizontal="center" vertical="center"/>
    </xf>
    <xf numFmtId="0" fontId="37" fillId="4" borderId="0" xfId="0" applyFont="1" applyFill="1" applyBorder="1" applyAlignment="1">
      <alignment horizontal="left" vertical="center"/>
    </xf>
    <xf numFmtId="0" fontId="0" fillId="18" borderId="0" xfId="0" applyFill="1" applyAlignment="1">
      <alignment horizontal="center" vertical="center"/>
    </xf>
    <xf numFmtId="0" fontId="0" fillId="18" borderId="0" xfId="0" applyFill="1" applyBorder="1" applyAlignment="1">
      <alignment horizontal="center" vertical="center"/>
    </xf>
    <xf numFmtId="0" fontId="0" fillId="19" borderId="0" xfId="15" applyFont="1" applyFill="1" applyBorder="1" applyAlignment="1">
      <alignment horizontal="center" vertical="center"/>
    </xf>
    <xf numFmtId="0" fontId="37" fillId="13" borderId="0" xfId="0" applyFont="1" applyFill="1" applyBorder="1" applyAlignment="1">
      <alignment horizontal="center" vertical="center"/>
    </xf>
    <xf numFmtId="0" fontId="36" fillId="14" borderId="0" xfId="0" applyFont="1" applyFill="1" applyBorder="1" applyAlignment="1">
      <alignment horizontal="center" vertical="center"/>
    </xf>
    <xf numFmtId="0" fontId="36" fillId="6" borderId="0" xfId="0" applyFont="1" applyFill="1" applyBorder="1" applyAlignment="1">
      <alignment horizontal="center" vertical="center"/>
    </xf>
    <xf numFmtId="0" fontId="36" fillId="10" borderId="0" xfId="0" applyFont="1" applyFill="1" applyBorder="1" applyAlignment="1">
      <alignment horizontal="center" vertical="center"/>
    </xf>
    <xf numFmtId="0" fontId="36" fillId="21" borderId="0" xfId="0" applyFont="1" applyFill="1" applyBorder="1" applyAlignment="1">
      <alignment horizontal="center" vertical="center"/>
    </xf>
    <xf numFmtId="0" fontId="36" fillId="7" borderId="0" xfId="0" applyFont="1" applyFill="1" applyBorder="1" applyAlignment="1">
      <alignment horizontal="center" vertical="center"/>
    </xf>
    <xf numFmtId="0" fontId="0" fillId="12" borderId="0" xfId="15" applyFont="1" applyFill="1" applyBorder="1" applyAlignment="1">
      <alignment horizontal="center" vertical="center"/>
    </xf>
    <xf numFmtId="0" fontId="24" fillId="0" borderId="0" xfId="0" applyFont="1" applyAlignment="1">
      <alignment horizontal="left"/>
    </xf>
    <xf numFmtId="0" fontId="0" fillId="18" borderId="0" xfId="0" applyFill="1" applyBorder="1" applyAlignment="1">
      <alignment horizontal="left" vertical="center"/>
    </xf>
    <xf numFmtId="0" fontId="0" fillId="19" borderId="0" xfId="15" applyFont="1" applyFill="1" applyBorder="1" applyAlignment="1">
      <alignment horizontal="left" vertical="center"/>
    </xf>
    <xf numFmtId="0" fontId="0" fillId="20" borderId="0" xfId="15" applyFont="1" applyFill="1" applyBorder="1" applyAlignment="1">
      <alignment horizontal="left" vertical="center"/>
    </xf>
    <xf numFmtId="0" fontId="37" fillId="13" borderId="0" xfId="0" applyFont="1" applyFill="1" applyBorder="1" applyAlignment="1">
      <alignment horizontal="left" vertical="center"/>
    </xf>
    <xf numFmtId="0" fontId="36" fillId="14" borderId="0" xfId="0" applyFont="1" applyFill="1" applyBorder="1" applyAlignment="1">
      <alignment horizontal="left" vertical="center"/>
    </xf>
    <xf numFmtId="0" fontId="36" fillId="6" borderId="0" xfId="0" applyFont="1" applyFill="1" applyBorder="1" applyAlignment="1">
      <alignment horizontal="left" vertical="center"/>
    </xf>
    <xf numFmtId="0" fontId="36" fillId="10" borderId="0" xfId="0" applyFont="1" applyFill="1" applyBorder="1" applyAlignment="1">
      <alignment horizontal="left" vertical="center"/>
    </xf>
    <xf numFmtId="0" fontId="36" fillId="21" borderId="0" xfId="0" applyFont="1" applyFill="1" applyBorder="1" applyAlignment="1">
      <alignment horizontal="left" vertical="center"/>
    </xf>
    <xf numFmtId="0" fontId="36" fillId="15" borderId="0" xfId="0" applyFont="1" applyFill="1" applyBorder="1" applyAlignment="1">
      <alignment horizontal="left" vertical="center"/>
    </xf>
    <xf numFmtId="0" fontId="36" fillId="7" borderId="0" xfId="0" applyFont="1" applyFill="1" applyBorder="1" applyAlignment="1">
      <alignment horizontal="left" vertical="center"/>
    </xf>
    <xf numFmtId="0" fontId="36" fillId="22" borderId="0" xfId="0" applyFont="1" applyFill="1" applyBorder="1" applyAlignment="1">
      <alignment horizontal="left" vertical="center"/>
    </xf>
    <xf numFmtId="0" fontId="36" fillId="4" borderId="0" xfId="0" applyFont="1" applyFill="1" applyBorder="1" applyAlignment="1">
      <alignment horizontal="left" vertical="center"/>
    </xf>
    <xf numFmtId="0" fontId="0" fillId="12" borderId="0" xfId="15" applyFont="1" applyFill="1" applyBorder="1" applyAlignment="1">
      <alignment horizontal="left" vertical="center"/>
    </xf>
    <xf numFmtId="0" fontId="0" fillId="21" borderId="0" xfId="15" applyFont="1" applyFill="1" applyBorder="1" applyAlignment="1">
      <alignment horizontal="left" vertical="center"/>
    </xf>
    <xf numFmtId="0" fontId="35" fillId="0" borderId="0" xfId="15" applyFont="1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35" fillId="0" borderId="0" xfId="0" applyFont="1" applyFill="1" applyBorder="1" applyAlignment="1">
      <alignment horizontal="center" vertical="center"/>
    </xf>
    <xf numFmtId="171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0" fillId="19" borderId="0" xfId="0" applyFill="1" applyBorder="1" applyAlignment="1">
      <alignment horizontal="center" vertical="center"/>
    </xf>
    <xf numFmtId="0" fontId="0" fillId="20" borderId="0" xfId="0" applyFill="1" applyBorder="1" applyAlignment="1">
      <alignment horizontal="center" vertical="center"/>
    </xf>
    <xf numFmtId="0" fontId="36" fillId="4" borderId="0" xfId="15" applyFont="1" applyFill="1" applyBorder="1" applyAlignment="1">
      <alignment horizontal="center" vertical="center"/>
    </xf>
    <xf numFmtId="0" fontId="0" fillId="12" borderId="0" xfId="0" applyFill="1" applyBorder="1" applyAlignment="1">
      <alignment horizontal="center" vertical="center"/>
    </xf>
    <xf numFmtId="0" fontId="0" fillId="21" borderId="0" xfId="0" applyFill="1" applyBorder="1" applyAlignment="1">
      <alignment horizontal="center" vertical="center"/>
    </xf>
    <xf numFmtId="0" fontId="37" fillId="0" borderId="0" xfId="0" applyFont="1" applyFill="1" applyBorder="1" applyAlignment="1">
      <alignment horizontal="left" vertical="center"/>
    </xf>
    <xf numFmtId="0" fontId="37" fillId="0" borderId="0" xfId="0" applyFont="1" applyFill="1" applyBorder="1" applyAlignment="1">
      <alignment horizontal="center" vertical="center"/>
    </xf>
    <xf numFmtId="171" fontId="0" fillId="18" borderId="0" xfId="0" applyNumberFormat="1" applyFill="1" applyAlignment="1">
      <alignment horizontal="center" vertical="center"/>
    </xf>
    <xf numFmtId="171" fontId="0" fillId="10" borderId="0" xfId="0" applyNumberFormat="1" applyFill="1" applyAlignment="1">
      <alignment horizontal="center" vertical="center"/>
    </xf>
    <xf numFmtId="171" fontId="0" fillId="7" borderId="0" xfId="0" applyNumberFormat="1" applyFill="1" applyAlignment="1">
      <alignment horizontal="center" vertical="center"/>
    </xf>
    <xf numFmtId="171" fontId="0" fillId="12" borderId="0" xfId="0" applyNumberFormat="1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37" fillId="7" borderId="0" xfId="0" applyFont="1" applyFill="1" applyBorder="1" applyAlignment="1">
      <alignment horizontal="left" vertical="center"/>
    </xf>
    <xf numFmtId="0" fontId="37" fillId="6" borderId="0" xfId="0" applyFont="1" applyFill="1" applyBorder="1" applyAlignment="1">
      <alignment horizontal="left" vertical="center"/>
    </xf>
    <xf numFmtId="0" fontId="37" fillId="10" borderId="0" xfId="0" applyFont="1" applyFill="1" applyBorder="1" applyAlignment="1">
      <alignment horizontal="left" vertical="center"/>
    </xf>
    <xf numFmtId="0" fontId="34" fillId="22" borderId="0" xfId="0" applyFont="1" applyFill="1" applyBorder="1" applyAlignment="1">
      <alignment horizontal="left" vertical="center"/>
    </xf>
    <xf numFmtId="0" fontId="37" fillId="12" borderId="0" xfId="0" applyFont="1" applyFill="1" applyBorder="1" applyAlignment="1">
      <alignment horizontal="left" vertical="center"/>
    </xf>
    <xf numFmtId="0" fontId="0" fillId="12" borderId="0" xfId="0" applyFill="1" applyBorder="1" applyAlignment="1">
      <alignment horizontal="left" vertical="center"/>
    </xf>
    <xf numFmtId="0" fontId="37" fillId="21" borderId="0" xfId="0" applyFont="1" applyFill="1" applyBorder="1" applyAlignment="1">
      <alignment horizontal="left" vertical="center"/>
    </xf>
    <xf numFmtId="171" fontId="0" fillId="2" borderId="0" xfId="0" applyNumberFormat="1" applyFill="1" applyAlignment="1">
      <alignment horizontal="center" vertical="center"/>
    </xf>
    <xf numFmtId="0" fontId="38" fillId="0" borderId="8" xfId="12" applyFont="1" applyBorder="1" applyAlignment="1">
      <alignment horizontal="left" vertical="center"/>
    </xf>
    <xf numFmtId="0" fontId="27" fillId="0" borderId="8" xfId="12" applyFont="1" applyBorder="1" applyAlignment="1">
      <alignment horizontal="left" vertical="center"/>
    </xf>
    <xf numFmtId="0" fontId="25" fillId="0" borderId="6" xfId="12" applyFont="1" applyBorder="1" applyAlignment="1">
      <alignment horizontal="left" vertical="center"/>
    </xf>
    <xf numFmtId="0" fontId="38" fillId="0" borderId="6" xfId="12" applyFont="1" applyBorder="1" applyAlignment="1">
      <alignment horizontal="left" vertical="center"/>
    </xf>
    <xf numFmtId="166" fontId="25" fillId="0" borderId="8" xfId="12" applyNumberFormat="1" applyFont="1" applyBorder="1" applyAlignment="1">
      <alignment horizontal="left" vertical="center"/>
    </xf>
    <xf numFmtId="0" fontId="38" fillId="0" borderId="8" xfId="12" applyFont="1" applyBorder="1" applyAlignment="1">
      <alignment horizontal="left"/>
    </xf>
    <xf numFmtId="169" fontId="8" fillId="6" borderId="8" xfId="12" applyNumberFormat="1" applyFont="1" applyFill="1" applyBorder="1" applyAlignment="1">
      <alignment horizontal="center" vertical="center" wrapText="1"/>
    </xf>
    <xf numFmtId="169" fontId="6" fillId="6" borderId="3" xfId="12" applyNumberFormat="1" applyFont="1" applyFill="1" applyBorder="1" applyAlignment="1">
      <alignment horizontal="center" vertical="center"/>
    </xf>
    <xf numFmtId="169" fontId="25" fillId="0" borderId="3" xfId="12" applyNumberFormat="1" applyFont="1" applyBorder="1" applyAlignment="1">
      <alignment horizontal="center" vertical="center"/>
    </xf>
    <xf numFmtId="169" fontId="25" fillId="9" borderId="3" xfId="12" applyNumberFormat="1" applyFont="1" applyFill="1" applyBorder="1" applyAlignment="1">
      <alignment horizontal="center" vertical="center"/>
    </xf>
    <xf numFmtId="169" fontId="6" fillId="7" borderId="8" xfId="12" applyNumberFormat="1" applyFont="1" applyFill="1" applyBorder="1" applyAlignment="1">
      <alignment horizontal="center" vertical="center"/>
    </xf>
    <xf numFmtId="0" fontId="6" fillId="7" borderId="8" xfId="12" applyNumberFormat="1" applyFont="1" applyFill="1" applyBorder="1" applyAlignment="1">
      <alignment horizontal="center"/>
    </xf>
    <xf numFmtId="0" fontId="0" fillId="12" borderId="0" xfId="7" applyFont="1" applyFill="1" applyAlignment="1">
      <alignment horizontal="left" vertical="center"/>
    </xf>
    <xf numFmtId="169" fontId="25" fillId="0" borderId="11" xfId="12" applyNumberFormat="1" applyFont="1" applyBorder="1" applyAlignment="1">
      <alignment horizontal="center" vertical="center"/>
    </xf>
    <xf numFmtId="169" fontId="8" fillId="6" borderId="6" xfId="12" applyNumberFormat="1" applyFont="1" applyFill="1" applyBorder="1" applyAlignment="1">
      <alignment horizontal="center" vertical="center" wrapText="1"/>
    </xf>
    <xf numFmtId="169" fontId="27" fillId="6" borderId="6" xfId="12" applyNumberFormat="1" applyFont="1" applyFill="1" applyBorder="1" applyAlignment="1">
      <alignment horizontal="center" vertical="center" wrapText="1"/>
    </xf>
    <xf numFmtId="169" fontId="6" fillId="7" borderId="6" xfId="12" applyNumberFormat="1" applyFont="1" applyFill="1" applyBorder="1" applyAlignment="1">
      <alignment horizontal="center" vertical="center"/>
    </xf>
    <xf numFmtId="169" fontId="8" fillId="0" borderId="6" xfId="12" applyNumberFormat="1" applyFont="1" applyFill="1" applyBorder="1" applyAlignment="1">
      <alignment horizontal="center" vertical="center" wrapText="1"/>
    </xf>
    <xf numFmtId="0" fontId="25" fillId="0" borderId="3" xfId="12" applyFont="1" applyBorder="1" applyAlignment="1">
      <alignment horizontal="left"/>
    </xf>
    <xf numFmtId="169" fontId="27" fillId="0" borderId="8" xfId="12" applyNumberFormat="1" applyFont="1" applyFill="1" applyBorder="1" applyAlignment="1">
      <alignment horizontal="center" vertical="center" wrapText="1"/>
    </xf>
    <xf numFmtId="169" fontId="25" fillId="5" borderId="3" xfId="12" applyNumberFormat="1" applyFont="1" applyFill="1" applyBorder="1" applyAlignment="1">
      <alignment horizontal="center" vertical="center"/>
    </xf>
    <xf numFmtId="169" fontId="27" fillId="0" borderId="3" xfId="12" applyNumberFormat="1" applyFont="1" applyBorder="1" applyAlignment="1">
      <alignment horizontal="center" vertical="center" wrapText="1"/>
    </xf>
    <xf numFmtId="169" fontId="27" fillId="0" borderId="0" xfId="12" applyNumberFormat="1" applyFont="1" applyBorder="1" applyAlignment="1">
      <alignment horizontal="center" vertical="center" wrapText="1"/>
    </xf>
  </cellXfs>
  <cellStyles count="55">
    <cellStyle name="CCS_Normal" xfId="16" xr:uid="{00000000-0005-0000-0000-000000000000}"/>
    <cellStyle name="Milliers" xfId="14" builtinId="3"/>
    <cellStyle name="Milliers 2" xfId="22" xr:uid="{00000000-0005-0000-0000-000002000000}"/>
    <cellStyle name="Milliers 2 2" xfId="38" xr:uid="{00000000-0005-0000-0000-000003000000}"/>
    <cellStyle name="Milliers 2 2 2" xfId="51" xr:uid="{00000000-0005-0000-0000-000004000000}"/>
    <cellStyle name="Milliers 2 3" xfId="49" xr:uid="{00000000-0005-0000-0000-000005000000}"/>
    <cellStyle name="Milliers 3" xfId="36" xr:uid="{00000000-0005-0000-0000-000006000000}"/>
    <cellStyle name="Milliers 3 2" xfId="50" xr:uid="{00000000-0005-0000-0000-000007000000}"/>
    <cellStyle name="Milliers 4" xfId="48" xr:uid="{00000000-0005-0000-0000-000008000000}"/>
    <cellStyle name="Nor}al" xfId="12" xr:uid="{00000000-0005-0000-0000-000009000000}"/>
    <cellStyle name="Normal" xfId="0" builtinId="0"/>
    <cellStyle name="Normal 10" xfId="28" xr:uid="{00000000-0005-0000-0000-00000B000000}"/>
    <cellStyle name="Normal 10 2" xfId="41" xr:uid="{00000000-0005-0000-0000-00000C000000}"/>
    <cellStyle name="Normal 11" xfId="29" xr:uid="{00000000-0005-0000-0000-00000D000000}"/>
    <cellStyle name="Normal 11 2" xfId="42" xr:uid="{00000000-0005-0000-0000-00000E000000}"/>
    <cellStyle name="Normal 12" xfId="30" xr:uid="{00000000-0005-0000-0000-00000F000000}"/>
    <cellStyle name="Normal 12 2" xfId="43" xr:uid="{00000000-0005-0000-0000-000010000000}"/>
    <cellStyle name="Normal 13" xfId="31" xr:uid="{00000000-0005-0000-0000-000011000000}"/>
    <cellStyle name="Normal 13 2" xfId="44" xr:uid="{00000000-0005-0000-0000-000012000000}"/>
    <cellStyle name="Normal 14" xfId="32" xr:uid="{00000000-0005-0000-0000-000013000000}"/>
    <cellStyle name="Normal 14 2" xfId="45" xr:uid="{00000000-0005-0000-0000-000014000000}"/>
    <cellStyle name="Normal 15" xfId="33" xr:uid="{00000000-0005-0000-0000-000015000000}"/>
    <cellStyle name="Normal 15 2" xfId="46" xr:uid="{00000000-0005-0000-0000-000016000000}"/>
    <cellStyle name="Normal 16" xfId="34" xr:uid="{00000000-0005-0000-0000-000017000000}"/>
    <cellStyle name="Normal 17" xfId="47" xr:uid="{00000000-0005-0000-0000-000018000000}"/>
    <cellStyle name="Normal 17 2" xfId="52" xr:uid="{00000000-0005-0000-0000-000019000000}"/>
    <cellStyle name="Normal 2" xfId="15" xr:uid="{00000000-0005-0000-0000-00001A000000}"/>
    <cellStyle name="Normal 2 10 2" xfId="7" xr:uid="{00000000-0005-0000-0000-00001B000000}"/>
    <cellStyle name="Normal 2 2" xfId="54" xr:uid="{DF572210-5CDE-41C5-B85F-333457338342}"/>
    <cellStyle name="Normal 3" xfId="13" xr:uid="{00000000-0005-0000-0000-00001C000000}"/>
    <cellStyle name="Normal 4" xfId="17" xr:uid="{00000000-0005-0000-0000-00001D000000}"/>
    <cellStyle name="Normal 4 2" xfId="23" xr:uid="{00000000-0005-0000-0000-00001E000000}"/>
    <cellStyle name="Normal 5" xfId="18" xr:uid="{00000000-0005-0000-0000-00001F000000}"/>
    <cellStyle name="Normal 5 2" xfId="24" xr:uid="{00000000-0005-0000-0000-000020000000}"/>
    <cellStyle name="Normal 58 2" xfId="2" xr:uid="{00000000-0005-0000-0000-000021000000}"/>
    <cellStyle name="Normal 59" xfId="1" xr:uid="{00000000-0005-0000-0000-000022000000}"/>
    <cellStyle name="Normal 6" xfId="19" xr:uid="{00000000-0005-0000-0000-000023000000}"/>
    <cellStyle name="Normal 6 2" xfId="25" xr:uid="{00000000-0005-0000-0000-000024000000}"/>
    <cellStyle name="Normal 60" xfId="3" xr:uid="{00000000-0005-0000-0000-000025000000}"/>
    <cellStyle name="Normal 61" xfId="4" xr:uid="{00000000-0005-0000-0000-000026000000}"/>
    <cellStyle name="Normal 62" xfId="5" xr:uid="{00000000-0005-0000-0000-000027000000}"/>
    <cellStyle name="Normal 63" xfId="6" xr:uid="{00000000-0005-0000-0000-000028000000}"/>
    <cellStyle name="Normal 64" xfId="8" xr:uid="{00000000-0005-0000-0000-000029000000}"/>
    <cellStyle name="Normal 65" xfId="9" xr:uid="{00000000-0005-0000-0000-00002A000000}"/>
    <cellStyle name="Normal 66" xfId="10" xr:uid="{00000000-0005-0000-0000-00002B000000}"/>
    <cellStyle name="Normal 68" xfId="11" xr:uid="{00000000-0005-0000-0000-00002C000000}"/>
    <cellStyle name="Normal 68 2" xfId="21" xr:uid="{00000000-0005-0000-0000-00002D000000}"/>
    <cellStyle name="Normal 7" xfId="20" xr:uid="{00000000-0005-0000-0000-00002E000000}"/>
    <cellStyle name="Normal 7 2" xfId="37" xr:uid="{00000000-0005-0000-0000-00002F000000}"/>
    <cellStyle name="Normal 8" xfId="26" xr:uid="{00000000-0005-0000-0000-000030000000}"/>
    <cellStyle name="Normal 8 2" xfId="39" xr:uid="{00000000-0005-0000-0000-000031000000}"/>
    <cellStyle name="Normal 9" xfId="27" xr:uid="{00000000-0005-0000-0000-000032000000}"/>
    <cellStyle name="Normal 9 2" xfId="40" xr:uid="{00000000-0005-0000-0000-000033000000}"/>
    <cellStyle name="Pourcentage" xfId="53" builtinId="5"/>
    <cellStyle name="Pourcentage 2" xfId="35" xr:uid="{00000000-0005-0000-0000-000035000000}"/>
  </cellStyles>
  <dxfs count="972"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" formatCode="0"/>
    </dxf>
    <dxf>
      <numFmt numFmtId="164" formatCode="[h]:mm:ss;@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numFmt numFmtId="164" formatCode="[h]:mm:ss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alignment horizontal="center" vertical="center" textRotation="0" wrapText="0" indent="0" justifyLastLine="0" shrinkToFit="0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 tint="-0.14996795556505021"/>
      </font>
    </dxf>
    <dxf>
      <font>
        <color theme="0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theme="0" tint="-0.14996795556505021"/>
      </font>
    </dxf>
    <dxf>
      <font>
        <color theme="0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theme="0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theme="0"/>
      </font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theme="0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theme="0"/>
      </font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theme="0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theme="0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theme="0"/>
      </font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theme="0"/>
      </font>
    </dxf>
    <dxf>
      <font>
        <b/>
        <i val="0"/>
        <color rgb="FFFF0000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theme="0"/>
      </font>
    </dxf>
    <dxf>
      <font>
        <color theme="0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theme="0"/>
      </font>
    </dxf>
    <dxf>
      <font>
        <color theme="0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theme="0"/>
      </font>
    </dxf>
    <dxf>
      <font>
        <color theme="0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</dxf>
    <dxf>
      <font>
        <color theme="0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theme="0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</dxf>
    <dxf>
      <font>
        <color rgb="FFFFFFFF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theme="0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theme="0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theme="0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theme="0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theme="0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theme="0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theme="0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theme="0"/>
      </font>
    </dxf>
    <dxf>
      <font>
        <color rgb="FFFFFFFF"/>
      </font>
    </dxf>
    <dxf>
      <font>
        <color theme="0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theme="0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theme="0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theme="0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FFFFFF"/>
      </font>
    </dxf>
    <dxf>
      <font>
        <color theme="0"/>
      </font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theme="0"/>
      </font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theme="0"/>
      </font>
    </dxf>
    <dxf>
      <font>
        <color rgb="FFFFFFFF"/>
      </font>
    </dxf>
    <dxf>
      <font>
        <color theme="0"/>
      </font>
    </dxf>
    <dxf>
      <font>
        <color rgb="FFFFFFFF"/>
      </font>
    </dxf>
    <dxf>
      <font>
        <color theme="0"/>
      </font>
    </dxf>
    <dxf>
      <font>
        <color rgb="FFFFFFFF"/>
      </font>
    </dxf>
    <dxf>
      <font>
        <color theme="0"/>
      </font>
    </dxf>
    <dxf>
      <font>
        <color rgb="FFFFFFFF"/>
      </font>
    </dxf>
    <dxf>
      <font>
        <color theme="0"/>
      </font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theme="0"/>
      </font>
    </dxf>
    <dxf>
      <font>
        <color rgb="FFFFFFFF"/>
      </font>
    </dxf>
    <dxf>
      <font>
        <color theme="0"/>
      </font>
    </dxf>
    <dxf>
      <font>
        <color rgb="FFFFFFFF"/>
      </font>
    </dxf>
    <dxf>
      <font>
        <color theme="0"/>
      </font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theme="0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</dxf>
    <dxf>
      <font>
        <color theme="0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rgb="FFFFFFFF"/>
      </font>
    </dxf>
    <dxf>
      <font>
        <color rgb="FFFFFFFF"/>
      </font>
      <fill>
        <patternFill>
          <bgColor rgb="FF0070C0"/>
        </patternFill>
      </fill>
    </dxf>
    <dxf>
      <font>
        <color theme="0" tint="-0.14996795556505021"/>
      </font>
    </dxf>
    <dxf>
      <font>
        <color theme="0"/>
      </font>
      <fill>
        <patternFill>
          <bgColor rgb="FF0070C0"/>
        </patternFill>
      </fill>
    </dxf>
    <dxf>
      <font>
        <color theme="0"/>
      </font>
    </dxf>
  </dxfs>
  <tableStyles count="0" defaultTableStyle="TableStyleMedium2" defaultPivotStyle="PivotStyleLight16"/>
  <colors>
    <mruColors>
      <color rgb="FFFD0F0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microsoft.com/office/2007/relationships/slicerCache" Target="slicerCaches/slicerCache1.xml"/><Relationship Id="rId18" Type="http://schemas.microsoft.com/office/2007/relationships/slicerCache" Target="slicerCaches/slicerCache6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microsoft.com/office/2007/relationships/slicerCache" Target="slicerCaches/slicerCache9.xml"/><Relationship Id="rId7" Type="http://schemas.openxmlformats.org/officeDocument/2006/relationships/externalLink" Target="externalLinks/externalLink1.xml"/><Relationship Id="rId12" Type="http://schemas.openxmlformats.org/officeDocument/2006/relationships/pivotCacheDefinition" Target="pivotCache/pivotCacheDefinition4.xml"/><Relationship Id="rId17" Type="http://schemas.microsoft.com/office/2007/relationships/slicerCache" Target="slicerCaches/slicerCache5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07/relationships/slicerCache" Target="slicerCaches/slicerCache4.xml"/><Relationship Id="rId20" Type="http://schemas.microsoft.com/office/2007/relationships/slicerCache" Target="slicerCaches/slicerCache8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07/relationships/slicerCache" Target="slicerCaches/slicerCache3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pivotCacheDefinition" Target="pivotCache/pivotCacheDefinition2.xml"/><Relationship Id="rId19" Type="http://schemas.microsoft.com/office/2007/relationships/slicerCache" Target="slicerCaches/slicerCache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07/relationships/slicerCache" Target="slicerCaches/slicerCache2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85724</xdr:colOff>
      <xdr:row>20</xdr:row>
      <xdr:rowOff>71438</xdr:rowOff>
    </xdr:from>
    <xdr:to>
      <xdr:col>1</xdr:col>
      <xdr:colOff>381000</xdr:colOff>
      <xdr:row>30</xdr:row>
      <xdr:rowOff>134471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ois 7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is 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724" y="3881438"/>
              <a:ext cx="1001247" cy="19680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408213</xdr:colOff>
      <xdr:row>20</xdr:row>
      <xdr:rowOff>78582</xdr:rowOff>
    </xdr:from>
    <xdr:to>
      <xdr:col>4</xdr:col>
      <xdr:colOff>1586</xdr:colOff>
      <xdr:row>30</xdr:row>
      <xdr:rowOff>134471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maine 7">
              <a:extLst>
                <a:ext uri="{FF2B5EF4-FFF2-40B4-BE49-F238E27FC236}">
                  <a16:creationId xmlns:a16="http://schemas.microsoft.com/office/drawing/2014/main" id="{00000000-0008-0000-02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aine 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4184" y="3888582"/>
              <a:ext cx="1644049" cy="19608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72840</xdr:colOff>
      <xdr:row>8</xdr:row>
      <xdr:rowOff>121865</xdr:rowOff>
    </xdr:from>
    <xdr:to>
      <xdr:col>3</xdr:col>
      <xdr:colOff>618706</xdr:colOff>
      <xdr:row>19</xdr:row>
      <xdr:rowOff>113927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egment 6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840" y="1645865"/>
              <a:ext cx="2663778" cy="20875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71439</xdr:colOff>
      <xdr:row>0</xdr:row>
      <xdr:rowOff>59532</xdr:rowOff>
    </xdr:from>
    <xdr:to>
      <xdr:col>4</xdr:col>
      <xdr:colOff>2382</xdr:colOff>
      <xdr:row>7</xdr:row>
      <xdr:rowOff>57151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Business 6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usiness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439" y="242095"/>
              <a:ext cx="2880518" cy="12779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107435</xdr:colOff>
      <xdr:row>17</xdr:row>
      <xdr:rowOff>1892</xdr:rowOff>
    </xdr:from>
    <xdr:to>
      <xdr:col>1</xdr:col>
      <xdr:colOff>402711</xdr:colOff>
      <xdr:row>30</xdr:row>
      <xdr:rowOff>29673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ois 4">
              <a:extLs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is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435" y="3105455"/>
              <a:ext cx="1057276" cy="23947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418018</xdr:colOff>
      <xdr:row>17</xdr:row>
      <xdr:rowOff>4273</xdr:rowOff>
    </xdr:from>
    <xdr:to>
      <xdr:col>5</xdr:col>
      <xdr:colOff>121723</xdr:colOff>
      <xdr:row>30</xdr:row>
      <xdr:rowOff>20941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maine 4">
              <a:extLs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aine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0487" y="3242773"/>
              <a:ext cx="1644424" cy="24931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152680</xdr:colOff>
      <xdr:row>7</xdr:row>
      <xdr:rowOff>23812</xdr:rowOff>
    </xdr:from>
    <xdr:to>
      <xdr:col>5</xdr:col>
      <xdr:colOff>176493</xdr:colOff>
      <xdr:row>15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egment 3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680" y="1357312"/>
              <a:ext cx="2667001" cy="16549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152681</xdr:colOff>
      <xdr:row>0</xdr:row>
      <xdr:rowOff>53229</xdr:rowOff>
    </xdr:from>
    <xdr:to>
      <xdr:col>5</xdr:col>
      <xdr:colOff>200306</xdr:colOff>
      <xdr:row>6</xdr:row>
      <xdr:rowOff>88948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Business 3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usiness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681" y="53229"/>
              <a:ext cx="2690813" cy="11787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314325</xdr:colOff>
      <xdr:row>1</xdr:row>
      <xdr:rowOff>57150</xdr:rowOff>
    </xdr:from>
    <xdr:to>
      <xdr:col>9</xdr:col>
      <xdr:colOff>619125</xdr:colOff>
      <xdr:row>14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Date">
              <a:extLst>
                <a:ext uri="{FF2B5EF4-FFF2-40B4-BE49-F238E27FC236}">
                  <a16:creationId xmlns:a16="http://schemas.microsoft.com/office/drawing/2014/main" id="{00000000-0008-0000-04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00" y="2476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f11-a01\EIDS_WFM\GESTION%20DES%20FLUX\3%20-%20CMCIC\7%20-%20Consolid&#233;\Pointage%20Calendaire%20Ao&#251;t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f11-a01\EIDS_WFM\Users\ELJAOUUS\AppData\Local\Microsoft\Windows\INetCache\Content.Outlook\XC6YV7HV\Suivi_Absent&#233;isme_Accesibilit&#233;_S3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M-CIC"/>
      <sheetName val="Annuaire_roster"/>
      <sheetName val="Contrôle des heures"/>
      <sheetName val="Contrôle des jours"/>
      <sheetName val="Feuil1"/>
      <sheetName val="Contrôle Pointage Comptable"/>
    </sheetNames>
    <sheetDataSet>
      <sheetData sheetId="0">
        <row r="1">
          <cell r="A1" t="str">
            <v>Matricule</v>
          </cell>
          <cell r="B1" t="str">
            <v>Nom De l'agent</v>
          </cell>
          <cell r="C1" t="str">
            <v>Hr début shift Réalisée</v>
          </cell>
          <cell r="D1" t="str">
            <v>Hr début shift Planifiée</v>
          </cell>
          <cell r="E1" t="str">
            <v>Hr fin shift Réalisée</v>
          </cell>
          <cell r="F1" t="str">
            <v>Hr Fin shift Planifiée</v>
          </cell>
          <cell r="G1" t="str">
            <v>Durée de la Pause Dej</v>
          </cell>
          <cell r="H1" t="str">
            <v>Dépsement des pauses</v>
          </cell>
          <cell r="I1" t="str">
            <v>Retard Debut de shift</v>
          </cell>
          <cell r="J1" t="str">
            <v>Retard Dej</v>
          </cell>
          <cell r="K1" t="str">
            <v>Somme des retards</v>
          </cell>
          <cell r="L1" t="str">
            <v>Départs Anticipés</v>
          </cell>
          <cell r="M1" t="str">
            <v>Absences</v>
          </cell>
          <cell r="N1" t="str">
            <v>Hr Adherée</v>
          </cell>
          <cell r="O1" t="str">
            <v>Hr Planifiée</v>
          </cell>
          <cell r="P1" t="str">
            <v>Segment</v>
          </cell>
          <cell r="Q1" t="str">
            <v>Date</v>
          </cell>
          <cell r="R1" t="str">
            <v>Hr Abs Pure</v>
          </cell>
          <cell r="S1" t="str">
            <v>Hr Abs Totales</v>
          </cell>
          <cell r="T1" t="str">
            <v>Semaine</v>
          </cell>
          <cell r="U1" t="str">
            <v>Mois</v>
          </cell>
          <cell r="V1" t="str">
            <v>Année</v>
          </cell>
          <cell r="W1" t="str">
            <v>VTO</v>
          </cell>
          <cell r="X1" t="str">
            <v>Heures SUP</v>
          </cell>
          <cell r="Y1" t="str">
            <v>Team</v>
          </cell>
          <cell r="Z1" t="str">
            <v>Business</v>
          </cell>
          <cell r="AA1" t="str">
            <v>Statut</v>
          </cell>
          <cell r="AB1" t="str">
            <v>Congé payé</v>
          </cell>
          <cell r="AC1" t="str">
            <v>Congé sans solde</v>
          </cell>
          <cell r="AD1" t="str">
            <v>Congé spécial</v>
          </cell>
          <cell r="AE1" t="str">
            <v>Jour férié</v>
          </cell>
          <cell r="AF1" t="str">
            <v>Commentaire</v>
          </cell>
          <cell r="AG1" t="str">
            <v>Plannif spécial</v>
          </cell>
        </row>
        <row r="2">
          <cell r="B2" t="str">
            <v>LISSAOUI HIBA</v>
          </cell>
        </row>
        <row r="3">
          <cell r="B3" t="str">
            <v>RMAIDI IMAD</v>
          </cell>
        </row>
        <row r="4">
          <cell r="B4" t="str">
            <v>HAMDANI MOHAMED</v>
          </cell>
        </row>
        <row r="5">
          <cell r="B5" t="str">
            <v>LISSAOUI HIBA</v>
          </cell>
        </row>
        <row r="6">
          <cell r="B6" t="str">
            <v>RMAIDI IMAD</v>
          </cell>
        </row>
        <row r="7">
          <cell r="B7" t="str">
            <v>HAMDANI MOHAMED</v>
          </cell>
        </row>
        <row r="8">
          <cell r="B8" t="str">
            <v>HAMDANI MOHAMED</v>
          </cell>
        </row>
        <row r="9">
          <cell r="B9" t="str">
            <v>LISSAOUI HIBA</v>
          </cell>
        </row>
        <row r="10">
          <cell r="B10" t="str">
            <v>RMAIDI IMAD</v>
          </cell>
        </row>
        <row r="11">
          <cell r="B11" t="str">
            <v>LISSAOUI HIBA</v>
          </cell>
        </row>
        <row r="12">
          <cell r="B12" t="str">
            <v>RMAIDI IMAD</v>
          </cell>
        </row>
        <row r="13">
          <cell r="B13" t="str">
            <v>HAMDANI MOHAMED</v>
          </cell>
        </row>
        <row r="14">
          <cell r="B14" t="str">
            <v>LISSAOUI HIBA</v>
          </cell>
        </row>
        <row r="15">
          <cell r="B15" t="str">
            <v>RMAIDI IMAD</v>
          </cell>
        </row>
        <row r="16">
          <cell r="B16" t="str">
            <v>HAMDANI MOHAMED</v>
          </cell>
        </row>
        <row r="17">
          <cell r="B17" t="str">
            <v>LISSAOUI HIBA</v>
          </cell>
        </row>
        <row r="18">
          <cell r="B18" t="str">
            <v>RMAIDI IMAD</v>
          </cell>
        </row>
        <row r="19">
          <cell r="B19" t="str">
            <v>HAMDANI MOHAMED</v>
          </cell>
        </row>
        <row r="20">
          <cell r="B20" t="str">
            <v>LISSAOUI HIBA</v>
          </cell>
        </row>
        <row r="21">
          <cell r="B21" t="str">
            <v>RMAIDI IMAD</v>
          </cell>
        </row>
        <row r="22">
          <cell r="B22" t="str">
            <v>HAMDANI MOHAMED</v>
          </cell>
        </row>
        <row r="23">
          <cell r="B23" t="str">
            <v>LISSAOUI HIBA</v>
          </cell>
        </row>
        <row r="24">
          <cell r="B24" t="str">
            <v>RMAIDI IMAD</v>
          </cell>
        </row>
        <row r="25">
          <cell r="B25" t="str">
            <v>HAMDANI MOHAMED</v>
          </cell>
        </row>
        <row r="26">
          <cell r="B26" t="str">
            <v>LISSAOUI HIBA</v>
          </cell>
        </row>
        <row r="27">
          <cell r="B27" t="str">
            <v>RMAIDI IMAD</v>
          </cell>
        </row>
        <row r="28">
          <cell r="B28" t="str">
            <v>HAMDANI MOHAMED</v>
          </cell>
        </row>
        <row r="29">
          <cell r="B29" t="str">
            <v>LISSAOUI HIBA</v>
          </cell>
        </row>
        <row r="30">
          <cell r="B30" t="str">
            <v>RMAIDI IMAD</v>
          </cell>
        </row>
        <row r="31">
          <cell r="B31" t="str">
            <v>HAMDANI MOHAMED</v>
          </cell>
        </row>
        <row r="32">
          <cell r="B32" t="str">
            <v>HAMDANI MOHAMED</v>
          </cell>
        </row>
        <row r="33">
          <cell r="B33" t="str">
            <v>LISSAOUI HIBA</v>
          </cell>
        </row>
        <row r="34">
          <cell r="B34" t="str">
            <v>RMAIDI IMAD</v>
          </cell>
        </row>
        <row r="35">
          <cell r="B35" t="str">
            <v>LISSAOUI HIBA</v>
          </cell>
        </row>
        <row r="36">
          <cell r="B36" t="str">
            <v>RMAIDI IMAD</v>
          </cell>
        </row>
        <row r="37">
          <cell r="B37" t="str">
            <v>HAMDANI MOHAMED</v>
          </cell>
        </row>
        <row r="38">
          <cell r="B38" t="str">
            <v>LISSAOUI HIBA</v>
          </cell>
        </row>
        <row r="39">
          <cell r="B39" t="str">
            <v>RMAIDI IMAD</v>
          </cell>
        </row>
        <row r="40">
          <cell r="B40" t="str">
            <v>HAMDANI MOHAMED</v>
          </cell>
        </row>
        <row r="41">
          <cell r="B41" t="str">
            <v>LISSAOUI HIBA</v>
          </cell>
        </row>
        <row r="42">
          <cell r="B42" t="str">
            <v>RMAIDI IMAD</v>
          </cell>
        </row>
        <row r="43">
          <cell r="B43" t="str">
            <v>HAMDANI MOHAMED</v>
          </cell>
        </row>
        <row r="44">
          <cell r="B44" t="str">
            <v>LISSAOUI HIBA</v>
          </cell>
        </row>
        <row r="45">
          <cell r="B45" t="str">
            <v>RMAIDI IMAD</v>
          </cell>
        </row>
        <row r="46">
          <cell r="B46" t="str">
            <v>HAMDANI MOHAMED</v>
          </cell>
        </row>
        <row r="47">
          <cell r="B47" t="str">
            <v>LISSAOUI HIBA</v>
          </cell>
        </row>
        <row r="48">
          <cell r="B48" t="str">
            <v>RMAIDI IMAD</v>
          </cell>
        </row>
        <row r="49">
          <cell r="B49" t="str">
            <v>HAMDANI MOHAMED</v>
          </cell>
        </row>
        <row r="50">
          <cell r="B50" t="str">
            <v>LISSAOUI HIBA</v>
          </cell>
        </row>
        <row r="51">
          <cell r="B51" t="str">
            <v>RMAIDI IMAD</v>
          </cell>
        </row>
        <row r="52">
          <cell r="B52" t="str">
            <v>HAMDANI MOHAMED</v>
          </cell>
        </row>
        <row r="53">
          <cell r="B53" t="str">
            <v>LISSAOUI HIBA</v>
          </cell>
        </row>
        <row r="54">
          <cell r="B54" t="str">
            <v>RMAIDI IMAD</v>
          </cell>
        </row>
        <row r="55">
          <cell r="B55" t="str">
            <v>HAMDANI MOHAMED</v>
          </cell>
        </row>
        <row r="56">
          <cell r="B56" t="str">
            <v>LISSAOUI HIBA</v>
          </cell>
        </row>
        <row r="57">
          <cell r="B57" t="str">
            <v>RMAIDI IMAD</v>
          </cell>
        </row>
        <row r="58">
          <cell r="B58" t="str">
            <v>HAMDANI MOHAMED</v>
          </cell>
        </row>
        <row r="59">
          <cell r="B59" t="str">
            <v>LISSAOUI HIBA</v>
          </cell>
        </row>
        <row r="60">
          <cell r="B60" t="str">
            <v>RMAIDI IMAD</v>
          </cell>
        </row>
        <row r="61">
          <cell r="B61" t="str">
            <v>HAMDANI MOHAMED</v>
          </cell>
        </row>
        <row r="62">
          <cell r="B62" t="str">
            <v>LISSAOUI HIBA</v>
          </cell>
        </row>
        <row r="63">
          <cell r="B63" t="str">
            <v>RMAIDI IMAD</v>
          </cell>
        </row>
        <row r="64">
          <cell r="B64" t="str">
            <v>HAMDANI MOHAMED</v>
          </cell>
        </row>
        <row r="65">
          <cell r="B65" t="str">
            <v>LISSAOUI HIBA</v>
          </cell>
        </row>
        <row r="66">
          <cell r="B66" t="str">
            <v>RMAIDI IMAD</v>
          </cell>
        </row>
        <row r="67">
          <cell r="B67" t="str">
            <v>HAMDANI MOHAMED</v>
          </cell>
        </row>
        <row r="68">
          <cell r="B68" t="str">
            <v>LISSAOUI HIBA</v>
          </cell>
        </row>
        <row r="69">
          <cell r="B69" t="str">
            <v>RMAIDI IMAD</v>
          </cell>
        </row>
        <row r="70">
          <cell r="B70" t="str">
            <v>HAMDANI MOHAMED</v>
          </cell>
        </row>
        <row r="71">
          <cell r="B71" t="str">
            <v>LISSAOUI HIBA</v>
          </cell>
        </row>
        <row r="72">
          <cell r="B72" t="str">
            <v>RMAIDI IMAD</v>
          </cell>
        </row>
        <row r="73">
          <cell r="B73" t="str">
            <v>HAMDANI MOHAMED</v>
          </cell>
        </row>
        <row r="74">
          <cell r="B74" t="str">
            <v>LISSAOUI HIBA</v>
          </cell>
        </row>
        <row r="75">
          <cell r="B75" t="str">
            <v>RMAIDI IMAD</v>
          </cell>
        </row>
        <row r="76">
          <cell r="B76" t="str">
            <v>HAMDANI MOHAMED</v>
          </cell>
        </row>
        <row r="77">
          <cell r="B77" t="str">
            <v>LISSAOUI HIBA</v>
          </cell>
        </row>
        <row r="78">
          <cell r="B78" t="str">
            <v>RMAIDI IMAD</v>
          </cell>
        </row>
        <row r="79">
          <cell r="B79" t="str">
            <v>HAMDANI MOHAMED</v>
          </cell>
        </row>
        <row r="80">
          <cell r="B80" t="str">
            <v>LISSAOUI HIBA</v>
          </cell>
        </row>
        <row r="81">
          <cell r="B81" t="str">
            <v>RMAIDI IMAD</v>
          </cell>
        </row>
        <row r="82">
          <cell r="B82" t="str">
            <v>HAMDANI MOHAMED</v>
          </cell>
        </row>
        <row r="83">
          <cell r="B83" t="str">
            <v>LISSAOUI HIBA</v>
          </cell>
        </row>
        <row r="84">
          <cell r="B84" t="str">
            <v>RMAIDI IMAD</v>
          </cell>
        </row>
        <row r="85">
          <cell r="B85" t="str">
            <v>HAMDANI MOHAMED</v>
          </cell>
        </row>
        <row r="86">
          <cell r="B86" t="str">
            <v>LISSAOUI HIBA</v>
          </cell>
        </row>
        <row r="87">
          <cell r="B87" t="str">
            <v>RMAIDI IMAD</v>
          </cell>
        </row>
        <row r="88">
          <cell r="B88" t="str">
            <v>HAMDANI MOHAMED</v>
          </cell>
        </row>
        <row r="89">
          <cell r="B89" t="str">
            <v>LISSAOUI HIBA</v>
          </cell>
        </row>
        <row r="90">
          <cell r="B90" t="str">
            <v>RMAIDI IMAD</v>
          </cell>
        </row>
        <row r="91">
          <cell r="B91" t="str">
            <v>HAMDANI MOHAMED</v>
          </cell>
        </row>
        <row r="92">
          <cell r="B92" t="str">
            <v>LISSAOUI HIBA</v>
          </cell>
        </row>
        <row r="93">
          <cell r="B93" t="str">
            <v>RMAIDI IMAD</v>
          </cell>
        </row>
        <row r="94">
          <cell r="B94" t="str">
            <v>HAMDANI MOHAMED</v>
          </cell>
        </row>
        <row r="95">
          <cell r="B95" t="str">
            <v>BENHAMMOU ALAE-EDDINE</v>
          </cell>
        </row>
        <row r="96">
          <cell r="B96" t="str">
            <v>RADGUI Sara</v>
          </cell>
        </row>
        <row r="97">
          <cell r="B97" t="str">
            <v>SIMOUR KHALIL</v>
          </cell>
        </row>
        <row r="98">
          <cell r="B98" t="str">
            <v>EL MASSAOUDI Houssam</v>
          </cell>
        </row>
        <row r="99">
          <cell r="B99" t="str">
            <v>BOUMEZGANE Soukaina</v>
          </cell>
        </row>
        <row r="100">
          <cell r="B100" t="str">
            <v>EL JEBBOURI OMAR</v>
          </cell>
        </row>
        <row r="101">
          <cell r="B101" t="str">
            <v>BENHAMMOU ALAE-EDDINE</v>
          </cell>
        </row>
        <row r="102">
          <cell r="B102" t="str">
            <v>RADGUI Sara</v>
          </cell>
        </row>
        <row r="103">
          <cell r="B103" t="str">
            <v>SIMOUR KHALIL</v>
          </cell>
        </row>
        <row r="104">
          <cell r="B104" t="str">
            <v>EL MASSAOUDI Houssam</v>
          </cell>
        </row>
        <row r="105">
          <cell r="B105" t="str">
            <v>BOUMEZGANE Soukaina</v>
          </cell>
        </row>
        <row r="106">
          <cell r="B106" t="str">
            <v>EL JEBBOURI OMAR</v>
          </cell>
        </row>
        <row r="107">
          <cell r="B107" t="str">
            <v>EL MASSAOUDI Houssam</v>
          </cell>
        </row>
        <row r="108">
          <cell r="B108" t="str">
            <v>BENHAMMOU ALAE-EDDINE</v>
          </cell>
        </row>
        <row r="109">
          <cell r="B109" t="str">
            <v>RADGUI Sara</v>
          </cell>
        </row>
        <row r="110">
          <cell r="B110" t="str">
            <v>SIMOUR KHALIL</v>
          </cell>
        </row>
        <row r="111">
          <cell r="B111" t="str">
            <v>BOUMEZGANE Soukaina</v>
          </cell>
        </row>
        <row r="112">
          <cell r="B112" t="str">
            <v>EL JEBBOURI OMAR</v>
          </cell>
        </row>
        <row r="113">
          <cell r="B113" t="str">
            <v>BENHAMMOU ALAE-EDDINE</v>
          </cell>
        </row>
        <row r="114">
          <cell r="B114" t="str">
            <v>RADGUI Sara</v>
          </cell>
        </row>
        <row r="115">
          <cell r="B115" t="str">
            <v>SIMOUR KHALIL</v>
          </cell>
        </row>
        <row r="116">
          <cell r="B116" t="str">
            <v>EL MASSAOUDI Houssam</v>
          </cell>
        </row>
        <row r="117">
          <cell r="B117" t="str">
            <v>BOUMEZGANE Soukaina</v>
          </cell>
        </row>
        <row r="118">
          <cell r="B118" t="str">
            <v>EL JEBBOURI OMAR</v>
          </cell>
        </row>
        <row r="119">
          <cell r="B119" t="str">
            <v>BENHAMMOU ALAE-EDDINE</v>
          </cell>
        </row>
        <row r="120">
          <cell r="B120" t="str">
            <v>RADGUI Sara</v>
          </cell>
        </row>
        <row r="121">
          <cell r="B121" t="str">
            <v>SIMOUR KHALIL</v>
          </cell>
        </row>
        <row r="122">
          <cell r="B122" t="str">
            <v>EL MASSAOUDI Houssam</v>
          </cell>
        </row>
        <row r="123">
          <cell r="B123" t="str">
            <v>BOUMEZGANE Soukaina</v>
          </cell>
        </row>
        <row r="124">
          <cell r="B124" t="str">
            <v>EL JEBBOURI OMAR</v>
          </cell>
        </row>
        <row r="125">
          <cell r="B125" t="str">
            <v>BENHAMMOU ALAE-EDDINE</v>
          </cell>
        </row>
        <row r="126">
          <cell r="B126" t="str">
            <v>RADGUI Sara</v>
          </cell>
        </row>
        <row r="127">
          <cell r="B127" t="str">
            <v>SIMOUR KHALIL</v>
          </cell>
        </row>
        <row r="128">
          <cell r="B128" t="str">
            <v>EL MASSAOUDI Houssam</v>
          </cell>
        </row>
        <row r="129">
          <cell r="B129" t="str">
            <v>BOUMEZGANE Soukaina</v>
          </cell>
        </row>
        <row r="130">
          <cell r="B130" t="str">
            <v>EL JEBBOURI OMAR</v>
          </cell>
        </row>
        <row r="131">
          <cell r="B131" t="str">
            <v>BENHAMMOU ALAE-EDDINE</v>
          </cell>
        </row>
        <row r="132">
          <cell r="B132" t="str">
            <v>RADGUI Sara</v>
          </cell>
        </row>
        <row r="133">
          <cell r="B133" t="str">
            <v>SIMOUR KHALIL</v>
          </cell>
        </row>
        <row r="134">
          <cell r="B134" t="str">
            <v>EL MASSAOUDI Houssam</v>
          </cell>
        </row>
        <row r="135">
          <cell r="B135" t="str">
            <v>BOUMEZGANE Soukaina</v>
          </cell>
        </row>
        <row r="136">
          <cell r="B136" t="str">
            <v>EL JEBBOURI OMAR</v>
          </cell>
        </row>
        <row r="137">
          <cell r="B137" t="str">
            <v>BENHAMMOU ALAE-EDDINE</v>
          </cell>
        </row>
        <row r="138">
          <cell r="B138" t="str">
            <v>RADGUI Sara</v>
          </cell>
        </row>
        <row r="139">
          <cell r="B139" t="str">
            <v>SIMOUR KHALIL</v>
          </cell>
        </row>
        <row r="140">
          <cell r="B140" t="str">
            <v>EL MASSAOUDI Houssam</v>
          </cell>
        </row>
        <row r="141">
          <cell r="B141" t="str">
            <v>BOUMEZGANE Soukaina</v>
          </cell>
        </row>
        <row r="142">
          <cell r="B142" t="str">
            <v>EL JEBBOURI OMAR</v>
          </cell>
        </row>
        <row r="143">
          <cell r="B143" t="str">
            <v>BENHAMMOU ALAE-EDDINE</v>
          </cell>
        </row>
        <row r="144">
          <cell r="B144" t="str">
            <v>RADGUI Sara</v>
          </cell>
        </row>
        <row r="145">
          <cell r="B145" t="str">
            <v>SIMOUR KHALIL</v>
          </cell>
        </row>
        <row r="146">
          <cell r="B146" t="str">
            <v>EL MASSAOUDI Houssam</v>
          </cell>
        </row>
        <row r="147">
          <cell r="B147" t="str">
            <v>BOUMEZGANE Soukaina</v>
          </cell>
        </row>
        <row r="148">
          <cell r="B148" t="str">
            <v>EL JEBBOURI OMAR</v>
          </cell>
        </row>
        <row r="149">
          <cell r="B149" t="str">
            <v>BENHAMMOU ALAE-EDDINE</v>
          </cell>
        </row>
        <row r="150">
          <cell r="B150" t="str">
            <v>RADGUI Sara</v>
          </cell>
        </row>
        <row r="151">
          <cell r="B151" t="str">
            <v>SIMOUR KHALIL</v>
          </cell>
        </row>
        <row r="152">
          <cell r="B152" t="str">
            <v>BOUMEZGANE Soukaina</v>
          </cell>
        </row>
        <row r="153">
          <cell r="B153" t="str">
            <v>EL JEBBOURI OMAR</v>
          </cell>
        </row>
        <row r="154">
          <cell r="B154" t="str">
            <v>EL MASSAOUDI Houssam</v>
          </cell>
        </row>
        <row r="155">
          <cell r="B155" t="str">
            <v>BENHAMMOU ALAE-EDDINE</v>
          </cell>
        </row>
        <row r="156">
          <cell r="B156" t="str">
            <v>RADGUI Sara</v>
          </cell>
        </row>
        <row r="157">
          <cell r="B157" t="str">
            <v>SIMOUR KHALIL</v>
          </cell>
        </row>
        <row r="158">
          <cell r="B158" t="str">
            <v>EL MASSAOUDI Houssam</v>
          </cell>
        </row>
        <row r="159">
          <cell r="B159" t="str">
            <v>BOUMEZGANE Soukaina</v>
          </cell>
        </row>
        <row r="160">
          <cell r="B160" t="str">
            <v>EL JEBBOURI OMAR</v>
          </cell>
        </row>
        <row r="161">
          <cell r="B161" t="str">
            <v>BENHAMMOU ALAE-EDDINE</v>
          </cell>
        </row>
        <row r="162">
          <cell r="B162" t="str">
            <v>RADGUI Sara</v>
          </cell>
        </row>
        <row r="163">
          <cell r="B163" t="str">
            <v>SIMOUR KHALIL</v>
          </cell>
        </row>
        <row r="164">
          <cell r="B164" t="str">
            <v>EL MASSAOUDI Houssam</v>
          </cell>
        </row>
        <row r="165">
          <cell r="B165" t="str">
            <v>BOUMEZGANE Soukaina</v>
          </cell>
        </row>
        <row r="166">
          <cell r="B166" t="str">
            <v>EL JEBBOURI OMAR</v>
          </cell>
        </row>
        <row r="167">
          <cell r="B167" t="str">
            <v>BENHAMMOU ALAE-EDDINE</v>
          </cell>
        </row>
        <row r="168">
          <cell r="B168" t="str">
            <v>RADGUI Sara</v>
          </cell>
        </row>
        <row r="169">
          <cell r="B169" t="str">
            <v>SIMOUR KHALIL</v>
          </cell>
        </row>
        <row r="170">
          <cell r="B170" t="str">
            <v>EL MASSAOUDI Houssam</v>
          </cell>
        </row>
        <row r="171">
          <cell r="B171" t="str">
            <v>BOUMEZGANE Soukaina</v>
          </cell>
        </row>
        <row r="172">
          <cell r="B172" t="str">
            <v>EL JEBBOURI OMAR</v>
          </cell>
        </row>
        <row r="173">
          <cell r="B173" t="str">
            <v>BENHAMMOU ALAE-EDDINE</v>
          </cell>
        </row>
        <row r="174">
          <cell r="B174" t="str">
            <v>RADGUI Sara</v>
          </cell>
        </row>
        <row r="175">
          <cell r="B175" t="str">
            <v>SIMOUR KHALIL</v>
          </cell>
        </row>
        <row r="176">
          <cell r="B176" t="str">
            <v>EL MASSAOUDI Houssam</v>
          </cell>
        </row>
        <row r="177">
          <cell r="B177" t="str">
            <v>BOUMEZGANE Soukaina</v>
          </cell>
        </row>
        <row r="178">
          <cell r="B178" t="str">
            <v>EL JEBBOURI OMAR</v>
          </cell>
        </row>
        <row r="179">
          <cell r="B179" t="str">
            <v>BENHAMMOU ALAE-EDDINE</v>
          </cell>
        </row>
        <row r="180">
          <cell r="B180" t="str">
            <v>RADGUI Sara</v>
          </cell>
        </row>
        <row r="181">
          <cell r="B181" t="str">
            <v>SIMOUR KHALIL</v>
          </cell>
        </row>
        <row r="182">
          <cell r="B182" t="str">
            <v>EL MASSAOUDI Houssam</v>
          </cell>
        </row>
        <row r="183">
          <cell r="B183" t="str">
            <v>BOUMEZGANE Soukaina</v>
          </cell>
        </row>
        <row r="184">
          <cell r="B184" t="str">
            <v>EL JEBBOURI OMAR</v>
          </cell>
        </row>
        <row r="185">
          <cell r="B185" t="str">
            <v>BENHAMMOU ALAE-EDDINE</v>
          </cell>
        </row>
        <row r="186">
          <cell r="B186" t="str">
            <v>RADGUI Sara</v>
          </cell>
        </row>
        <row r="187">
          <cell r="B187" t="str">
            <v>SIMOUR KHALIL</v>
          </cell>
        </row>
        <row r="188">
          <cell r="B188" t="str">
            <v>EL MASSAOUDI Houssam</v>
          </cell>
        </row>
        <row r="189">
          <cell r="B189" t="str">
            <v>BOUMEZGANE Soukaina</v>
          </cell>
        </row>
        <row r="190">
          <cell r="B190" t="str">
            <v>EL JEBBOURI OMAR</v>
          </cell>
        </row>
        <row r="191">
          <cell r="B191" t="str">
            <v>BENHAMMOU ALAE-EDDINE</v>
          </cell>
        </row>
        <row r="192">
          <cell r="B192" t="str">
            <v>RADGUI Sara</v>
          </cell>
        </row>
        <row r="193">
          <cell r="B193" t="str">
            <v>SIMOUR KHALIL</v>
          </cell>
        </row>
        <row r="194">
          <cell r="B194" t="str">
            <v>EL MASSAOUDI Houssam</v>
          </cell>
        </row>
        <row r="195">
          <cell r="B195" t="str">
            <v>BOUMEZGANE Soukaina</v>
          </cell>
        </row>
        <row r="196">
          <cell r="B196" t="str">
            <v>EL JEBBOURI OMAR</v>
          </cell>
        </row>
        <row r="197">
          <cell r="B197" t="str">
            <v>BENHAMMOU ALAE-EDDINE</v>
          </cell>
        </row>
        <row r="198">
          <cell r="B198" t="str">
            <v>RADGUI Sara</v>
          </cell>
        </row>
        <row r="199">
          <cell r="B199" t="str">
            <v>SIMOUR KHALIL</v>
          </cell>
        </row>
        <row r="200">
          <cell r="B200" t="str">
            <v>EL MASSAOUDI Houssam</v>
          </cell>
        </row>
        <row r="201">
          <cell r="B201" t="str">
            <v>BOUMEZGANE Soukaina</v>
          </cell>
        </row>
        <row r="202">
          <cell r="B202" t="str">
            <v>EL JEBBOURI OMAR</v>
          </cell>
        </row>
        <row r="203">
          <cell r="B203" t="str">
            <v>BENHAMMOU ALAE-EDDINE</v>
          </cell>
        </row>
        <row r="204">
          <cell r="B204" t="str">
            <v>RADGUI Sara</v>
          </cell>
        </row>
        <row r="205">
          <cell r="B205" t="str">
            <v>SIMOUR KHALIL</v>
          </cell>
        </row>
        <row r="206">
          <cell r="B206" t="str">
            <v>EL MASSAOUDI Houssam</v>
          </cell>
        </row>
        <row r="207">
          <cell r="B207" t="str">
            <v>BOUMEZGANE Soukaina</v>
          </cell>
        </row>
        <row r="208">
          <cell r="B208" t="str">
            <v>EL JEBBOURI OMAR</v>
          </cell>
        </row>
        <row r="209">
          <cell r="B209" t="str">
            <v>BENHAMMOU ALAE-EDDINE</v>
          </cell>
        </row>
        <row r="210">
          <cell r="B210" t="str">
            <v>RADGUI Sara</v>
          </cell>
        </row>
        <row r="211">
          <cell r="B211" t="str">
            <v>SIMOUR KHALIL</v>
          </cell>
        </row>
        <row r="212">
          <cell r="B212" t="str">
            <v>EL MASSAOUDI Houssam</v>
          </cell>
        </row>
        <row r="213">
          <cell r="B213" t="str">
            <v>BOUMEZGANE Soukaina</v>
          </cell>
        </row>
        <row r="214">
          <cell r="B214" t="str">
            <v>EL JEBBOURI OMAR</v>
          </cell>
        </row>
        <row r="215">
          <cell r="B215" t="str">
            <v>BENHAMMOU ALAE-EDDINE</v>
          </cell>
        </row>
        <row r="216">
          <cell r="B216" t="str">
            <v>RADGUI Sara</v>
          </cell>
        </row>
        <row r="217">
          <cell r="B217" t="str">
            <v>SIMOUR KHALIL</v>
          </cell>
        </row>
        <row r="218">
          <cell r="B218" t="str">
            <v>EL MASSAOUDI Houssam</v>
          </cell>
        </row>
        <row r="219">
          <cell r="B219" t="str">
            <v>BOUMEZGANE Soukaina</v>
          </cell>
        </row>
        <row r="220">
          <cell r="B220" t="str">
            <v>EL JEBBOURI OMAR</v>
          </cell>
        </row>
        <row r="221">
          <cell r="B221" t="str">
            <v>BENHAMMOU ALAE-EDDINE</v>
          </cell>
        </row>
        <row r="222">
          <cell r="B222" t="str">
            <v>RADGUI Sara</v>
          </cell>
        </row>
        <row r="223">
          <cell r="B223" t="str">
            <v>SIMOUR KHALIL</v>
          </cell>
        </row>
        <row r="224">
          <cell r="B224" t="str">
            <v>EL MASSAOUDI Houssam</v>
          </cell>
        </row>
        <row r="225">
          <cell r="B225" t="str">
            <v>BOUMEZGANE Soukaina</v>
          </cell>
        </row>
        <row r="226">
          <cell r="B226" t="str">
            <v>EL JEBBOURI OMAR</v>
          </cell>
        </row>
        <row r="227">
          <cell r="B227" t="str">
            <v>BENHAMMOU ALAE-EDDINE</v>
          </cell>
        </row>
        <row r="228">
          <cell r="B228" t="str">
            <v>RADGUI Sara</v>
          </cell>
        </row>
        <row r="229">
          <cell r="B229" t="str">
            <v>SIMOUR KHALIL</v>
          </cell>
        </row>
        <row r="230">
          <cell r="B230" t="str">
            <v>EL MASSAOUDI Houssam</v>
          </cell>
        </row>
        <row r="231">
          <cell r="B231" t="str">
            <v>BOUMEZGANE Soukaina</v>
          </cell>
        </row>
        <row r="232">
          <cell r="B232" t="str">
            <v>EL JEBBOURI OMAR</v>
          </cell>
        </row>
        <row r="233">
          <cell r="B233" t="str">
            <v>BENHAMMOU ALAE-EDDINE</v>
          </cell>
        </row>
        <row r="234">
          <cell r="B234" t="str">
            <v>RADGUI Sara</v>
          </cell>
        </row>
        <row r="235">
          <cell r="B235" t="str">
            <v>SIMOUR KHALIL</v>
          </cell>
        </row>
        <row r="236">
          <cell r="B236" t="str">
            <v>EL MASSAOUDI Houssam</v>
          </cell>
        </row>
        <row r="237">
          <cell r="B237" t="str">
            <v>BOUMEZGANE Soukaina</v>
          </cell>
        </row>
        <row r="238">
          <cell r="B238" t="str">
            <v>EL JEBBOURI OMAR</v>
          </cell>
        </row>
        <row r="239">
          <cell r="B239" t="str">
            <v>BENHAMMOU ALAE-EDDINE</v>
          </cell>
        </row>
        <row r="240">
          <cell r="B240" t="str">
            <v>RADGUI Sara</v>
          </cell>
        </row>
        <row r="241">
          <cell r="B241" t="str">
            <v>SIMOUR KHALIL</v>
          </cell>
        </row>
        <row r="242">
          <cell r="B242" t="str">
            <v>EL MASSAOUDI Houssam</v>
          </cell>
        </row>
        <row r="243">
          <cell r="B243" t="str">
            <v>BOUMEZGANE Soukaina</v>
          </cell>
        </row>
        <row r="244">
          <cell r="B244" t="str">
            <v>EL JEBBOURI OMAR</v>
          </cell>
        </row>
        <row r="245">
          <cell r="B245" t="str">
            <v>BENHAMMOU ALAE-EDDINE</v>
          </cell>
        </row>
        <row r="246">
          <cell r="B246" t="str">
            <v>RADGUI Sara</v>
          </cell>
        </row>
        <row r="247">
          <cell r="B247" t="str">
            <v>SIMOUR KHALIL</v>
          </cell>
        </row>
        <row r="248">
          <cell r="B248" t="str">
            <v>EL MASSAOUDI Houssam</v>
          </cell>
        </row>
        <row r="249">
          <cell r="B249" t="str">
            <v>BOUMEZGANE Soukaina</v>
          </cell>
        </row>
        <row r="250">
          <cell r="B250" t="str">
            <v>EL JEBBOURI OMAR</v>
          </cell>
        </row>
        <row r="251">
          <cell r="B251" t="str">
            <v>BENHAMMOU ALAE-EDDINE</v>
          </cell>
        </row>
        <row r="252">
          <cell r="B252" t="str">
            <v>RADGUI Sara</v>
          </cell>
        </row>
        <row r="253">
          <cell r="B253" t="str">
            <v>SIMOUR KHALIL</v>
          </cell>
        </row>
        <row r="254">
          <cell r="B254" t="str">
            <v>EL MASSAOUDI Houssam</v>
          </cell>
        </row>
        <row r="255">
          <cell r="B255" t="str">
            <v>BOUMEZGANE Soukaina</v>
          </cell>
        </row>
        <row r="256">
          <cell r="B256" t="str">
            <v>EL JEBBOURI OMAR</v>
          </cell>
        </row>
        <row r="257">
          <cell r="B257" t="str">
            <v>BENHAMMOU ALAE-EDDINE</v>
          </cell>
        </row>
        <row r="258">
          <cell r="B258" t="str">
            <v>RADGUI Sara</v>
          </cell>
        </row>
        <row r="259">
          <cell r="B259" t="str">
            <v>SIMOUR KHALIL</v>
          </cell>
        </row>
        <row r="260">
          <cell r="B260" t="str">
            <v>EL MASSAOUDI Houssam</v>
          </cell>
        </row>
        <row r="261">
          <cell r="B261" t="str">
            <v>BOUMEZGANE Soukaina</v>
          </cell>
        </row>
        <row r="262">
          <cell r="B262" t="str">
            <v>EL JEBBOURI OMAR</v>
          </cell>
        </row>
        <row r="263">
          <cell r="B263" t="str">
            <v>BENHAMMOU ALAE-EDDINE</v>
          </cell>
        </row>
        <row r="264">
          <cell r="B264" t="str">
            <v>RADGUI Sara</v>
          </cell>
        </row>
        <row r="265">
          <cell r="B265" t="str">
            <v>SIMOUR KHALIL</v>
          </cell>
        </row>
        <row r="266">
          <cell r="B266" t="str">
            <v>EL MASSAOUDI Houssam</v>
          </cell>
        </row>
        <row r="267">
          <cell r="B267" t="str">
            <v>BOUMEZGANE Soukaina</v>
          </cell>
        </row>
        <row r="268">
          <cell r="B268" t="str">
            <v>EL JEBBOURI OMAR</v>
          </cell>
        </row>
        <row r="269">
          <cell r="B269" t="str">
            <v>BENHAMMOU ALAE-EDDINE</v>
          </cell>
        </row>
        <row r="270">
          <cell r="B270" t="str">
            <v>RADGUI Sara</v>
          </cell>
        </row>
        <row r="271">
          <cell r="B271" t="str">
            <v>SIMOUR KHALIL</v>
          </cell>
        </row>
        <row r="272">
          <cell r="B272" t="str">
            <v>EL MASSAOUDI Houssam</v>
          </cell>
        </row>
        <row r="273">
          <cell r="B273" t="str">
            <v>BOUMEZGANE Soukaina</v>
          </cell>
        </row>
        <row r="274">
          <cell r="B274" t="str">
            <v>EL JEBBOURI OMAR</v>
          </cell>
        </row>
        <row r="275">
          <cell r="B275" t="str">
            <v>BENHAMMOU ALAE-EDDINE</v>
          </cell>
        </row>
        <row r="276">
          <cell r="B276" t="str">
            <v>RADGUI Sara</v>
          </cell>
        </row>
        <row r="277">
          <cell r="B277" t="str">
            <v>SIMOUR KHALIL</v>
          </cell>
        </row>
        <row r="278">
          <cell r="B278" t="str">
            <v>EL MASSAOUDI Houssam</v>
          </cell>
        </row>
        <row r="279">
          <cell r="B279" t="str">
            <v>BOUMEZGANE Soukaina</v>
          </cell>
        </row>
        <row r="280">
          <cell r="B280" t="str">
            <v>EL JEBBOURI OMAR</v>
          </cell>
        </row>
        <row r="281">
          <cell r="B281" t="str">
            <v>IDELHAJ MERYEM</v>
          </cell>
        </row>
        <row r="282">
          <cell r="B282" t="str">
            <v xml:space="preserve">RHOUDANE Othmane </v>
          </cell>
        </row>
        <row r="283">
          <cell r="B283" t="str">
            <v>IDELHAJ MERYEM</v>
          </cell>
        </row>
        <row r="284">
          <cell r="B284" t="str">
            <v xml:space="preserve">RHOUDANE Othmane </v>
          </cell>
        </row>
        <row r="285">
          <cell r="B285" t="str">
            <v>IDELHAJ MERYEM</v>
          </cell>
        </row>
        <row r="286">
          <cell r="B286" t="str">
            <v xml:space="preserve">RHOUDANE Othmane </v>
          </cell>
        </row>
        <row r="287">
          <cell r="B287" t="str">
            <v>IDELHAJ MERYEM</v>
          </cell>
        </row>
        <row r="288">
          <cell r="B288" t="str">
            <v xml:space="preserve">RHOUDANE Othmane </v>
          </cell>
        </row>
        <row r="289">
          <cell r="B289" t="str">
            <v>IDELHAJ MERYEM</v>
          </cell>
        </row>
        <row r="290">
          <cell r="B290" t="str">
            <v xml:space="preserve">RHOUDANE Othmane </v>
          </cell>
        </row>
        <row r="291">
          <cell r="B291" t="str">
            <v>IDELHAJ MERYEM</v>
          </cell>
        </row>
        <row r="292">
          <cell r="B292" t="str">
            <v xml:space="preserve">RHOUDANE Othmane </v>
          </cell>
        </row>
        <row r="293">
          <cell r="B293" t="str">
            <v>IDELHAJ MERYEM</v>
          </cell>
        </row>
        <row r="294">
          <cell r="B294" t="str">
            <v xml:space="preserve">RHOUDANE Othmane </v>
          </cell>
        </row>
        <row r="295">
          <cell r="B295" t="str">
            <v>IDELHAJ MERYEM</v>
          </cell>
        </row>
        <row r="296">
          <cell r="B296" t="str">
            <v xml:space="preserve">RHOUDANE Othmane </v>
          </cell>
        </row>
        <row r="297">
          <cell r="B297" t="str">
            <v>IDELHAJ MERYEM</v>
          </cell>
        </row>
        <row r="298">
          <cell r="B298" t="str">
            <v xml:space="preserve">RHOUDANE Othmane </v>
          </cell>
        </row>
        <row r="299">
          <cell r="B299" t="str">
            <v>IDELHAJ MERYEM</v>
          </cell>
        </row>
        <row r="300">
          <cell r="B300" t="str">
            <v xml:space="preserve">RHOUDANE Othmane </v>
          </cell>
        </row>
        <row r="301">
          <cell r="B301" t="str">
            <v xml:space="preserve">RHOUDANE Othmane </v>
          </cell>
        </row>
        <row r="302">
          <cell r="B302" t="str">
            <v>IDELHAJ MERYEM</v>
          </cell>
        </row>
        <row r="303">
          <cell r="B303" t="str">
            <v xml:space="preserve">RHOUDANE Othmane </v>
          </cell>
        </row>
        <row r="304">
          <cell r="B304" t="str">
            <v>IDELHAJ MERYEM</v>
          </cell>
        </row>
        <row r="305">
          <cell r="B305" t="str">
            <v xml:space="preserve">RHOUDANE Othmane </v>
          </cell>
        </row>
        <row r="306">
          <cell r="B306" t="str">
            <v>IDELHAJ MERYEM</v>
          </cell>
        </row>
        <row r="307">
          <cell r="B307" t="str">
            <v xml:space="preserve">RHOUDANE Othmane </v>
          </cell>
        </row>
        <row r="308">
          <cell r="B308" t="str">
            <v>IDELHAJ MERYEM</v>
          </cell>
        </row>
        <row r="309">
          <cell r="B309" t="str">
            <v xml:space="preserve">RHOUDANE Othmane </v>
          </cell>
        </row>
        <row r="310">
          <cell r="B310" t="str">
            <v>IDELHAJ MERYEM</v>
          </cell>
        </row>
        <row r="311">
          <cell r="B311" t="str">
            <v xml:space="preserve">RHOUDANE Othmane </v>
          </cell>
        </row>
        <row r="312">
          <cell r="B312" t="str">
            <v>IDELHAJ MERYEM</v>
          </cell>
        </row>
        <row r="313">
          <cell r="B313" t="str">
            <v xml:space="preserve">RHOUDANE Othmane </v>
          </cell>
        </row>
        <row r="314">
          <cell r="B314" t="str">
            <v xml:space="preserve">RHOUDANE Othmane </v>
          </cell>
        </row>
        <row r="315">
          <cell r="B315" t="str">
            <v>IDELHAJ MERYEM</v>
          </cell>
        </row>
        <row r="316">
          <cell r="B316" t="str">
            <v>IDELHAJ MERYEM</v>
          </cell>
        </row>
        <row r="317">
          <cell r="B317" t="str">
            <v xml:space="preserve">RHOUDANE Othmane </v>
          </cell>
        </row>
        <row r="318">
          <cell r="B318" t="str">
            <v>IDELHAJ MERYEM</v>
          </cell>
        </row>
        <row r="319">
          <cell r="B319" t="str">
            <v xml:space="preserve">RHOUDANE Othmane </v>
          </cell>
        </row>
        <row r="320">
          <cell r="B320" t="str">
            <v>IDELHAJ MERYEM</v>
          </cell>
        </row>
        <row r="321">
          <cell r="B321" t="str">
            <v>IDELHAJ MERYEM</v>
          </cell>
        </row>
        <row r="322">
          <cell r="B322" t="str">
            <v>IDELHAJ MERYEM</v>
          </cell>
        </row>
        <row r="323">
          <cell r="B323" t="str">
            <v>IDELHAJ MERYEM</v>
          </cell>
        </row>
        <row r="324">
          <cell r="B324" t="str">
            <v>IHASSANE Ikram</v>
          </cell>
        </row>
        <row r="325">
          <cell r="B325" t="str">
            <v xml:space="preserve">RHOUDANE Othmane </v>
          </cell>
        </row>
        <row r="326">
          <cell r="B326" t="str">
            <v xml:space="preserve">RHOUDANE Othmane </v>
          </cell>
        </row>
        <row r="327">
          <cell r="B327" t="str">
            <v xml:space="preserve">RHOUDANE Othmane </v>
          </cell>
        </row>
        <row r="328">
          <cell r="B328" t="str">
            <v xml:space="preserve">RHOUDANE Othmane </v>
          </cell>
        </row>
        <row r="329">
          <cell r="B329" t="str">
            <v>IDELHAJ MERYEM</v>
          </cell>
        </row>
        <row r="330">
          <cell r="B330" t="str">
            <v>IHASSANE Ikram</v>
          </cell>
        </row>
        <row r="331">
          <cell r="B331" t="str">
            <v xml:space="preserve">RHOUDANE Othmane </v>
          </cell>
        </row>
        <row r="332">
          <cell r="B332" t="str">
            <v>IDELHAJ MERYEM</v>
          </cell>
        </row>
        <row r="333">
          <cell r="B333" t="str">
            <v>IHASSANE Ikram</v>
          </cell>
        </row>
        <row r="334">
          <cell r="B334" t="str">
            <v xml:space="preserve">RHOUDANE Othmane </v>
          </cell>
        </row>
        <row r="335">
          <cell r="B335" t="str">
            <v>KINANA WIDAD</v>
          </cell>
        </row>
        <row r="336">
          <cell r="B336" t="str">
            <v>IDELHAJ MERYEM</v>
          </cell>
        </row>
        <row r="337">
          <cell r="B337" t="str">
            <v>IHASSANE Ikram</v>
          </cell>
        </row>
        <row r="338">
          <cell r="B338" t="str">
            <v xml:space="preserve">RHOUDANE Othmane </v>
          </cell>
        </row>
        <row r="339">
          <cell r="B339" t="str">
            <v>KINANA WIDAD</v>
          </cell>
        </row>
        <row r="340">
          <cell r="B340" t="str">
            <v>IDELHAJ MERYEM</v>
          </cell>
        </row>
        <row r="341">
          <cell r="B341" t="str">
            <v>IHASSANE Ikram</v>
          </cell>
        </row>
        <row r="342">
          <cell r="B342" t="str">
            <v xml:space="preserve">RHOUDANE Othmane </v>
          </cell>
        </row>
        <row r="343">
          <cell r="B343" t="str">
            <v>KINANA WIDAD</v>
          </cell>
        </row>
        <row r="344">
          <cell r="B344" t="str">
            <v>IDELHAJ MERYEM</v>
          </cell>
        </row>
        <row r="345">
          <cell r="B345" t="str">
            <v>IHASSANE Ikram</v>
          </cell>
        </row>
        <row r="346">
          <cell r="B346" t="str">
            <v xml:space="preserve">RHOUDANE Othmane </v>
          </cell>
        </row>
        <row r="347">
          <cell r="B347" t="str">
            <v>KINANA WIDAD</v>
          </cell>
        </row>
        <row r="348">
          <cell r="B348" t="str">
            <v>IDELHAJ MERYEM</v>
          </cell>
        </row>
        <row r="349">
          <cell r="B349" t="str">
            <v>IHASSANE Ikram</v>
          </cell>
        </row>
        <row r="350">
          <cell r="B350" t="str">
            <v xml:space="preserve">RHOUDANE Othmane </v>
          </cell>
        </row>
        <row r="351">
          <cell r="B351" t="str">
            <v>KINANA WIDAD</v>
          </cell>
        </row>
        <row r="352">
          <cell r="B352" t="str">
            <v>IDELHAJ MERYEM</v>
          </cell>
        </row>
        <row r="353">
          <cell r="B353" t="str">
            <v>IHASSANE Ikram</v>
          </cell>
        </row>
        <row r="354">
          <cell r="B354" t="str">
            <v xml:space="preserve">RHOUDANE Othmane </v>
          </cell>
        </row>
        <row r="355">
          <cell r="B355" t="str">
            <v>KINANA WIDAD</v>
          </cell>
        </row>
        <row r="356">
          <cell r="B356" t="str">
            <v>LEHMOUCH NOUHAILA</v>
          </cell>
        </row>
        <row r="357">
          <cell r="B357" t="str">
            <v>EL MAHJOUBI ABDESSATAR</v>
          </cell>
        </row>
        <row r="358">
          <cell r="B358" t="str">
            <v xml:space="preserve">AIT RABIAA NOUHAILA </v>
          </cell>
        </row>
        <row r="359">
          <cell r="B359" t="str">
            <v xml:space="preserve">NOUIBI CHAIMAE </v>
          </cell>
        </row>
        <row r="360">
          <cell r="B360" t="str">
            <v>ESSABERY ISMAIL</v>
          </cell>
        </row>
        <row r="361">
          <cell r="B361" t="str">
            <v xml:space="preserve">JALAL NABILA </v>
          </cell>
        </row>
        <row r="362">
          <cell r="B362" t="str">
            <v>AKHSASS MAJDA</v>
          </cell>
        </row>
        <row r="363">
          <cell r="B363" t="str">
            <v>SAADA LINA</v>
          </cell>
        </row>
        <row r="364">
          <cell r="B364" t="str">
            <v>LAKHAL MEHDI</v>
          </cell>
        </row>
        <row r="365">
          <cell r="B365" t="str">
            <v>HMIDI KHADIJA</v>
          </cell>
        </row>
        <row r="366">
          <cell r="B366" t="str">
            <v>ELOUAHHABY DOUAAE</v>
          </cell>
        </row>
        <row r="367">
          <cell r="B367" t="str">
            <v>LEHMOUCH NOUHAILA</v>
          </cell>
        </row>
        <row r="368">
          <cell r="B368" t="str">
            <v>EL MAHJOUBI ABDESSATAR</v>
          </cell>
        </row>
        <row r="369">
          <cell r="B369" t="str">
            <v xml:space="preserve">AIT RABIAA NOUHAILA </v>
          </cell>
        </row>
        <row r="370">
          <cell r="B370" t="str">
            <v xml:space="preserve">NOUIBI CHAIMAE </v>
          </cell>
        </row>
        <row r="371">
          <cell r="B371" t="str">
            <v>ESSABERY ISMAIL</v>
          </cell>
        </row>
        <row r="372">
          <cell r="B372" t="str">
            <v xml:space="preserve">JALAL NABILA </v>
          </cell>
        </row>
        <row r="373">
          <cell r="B373" t="str">
            <v>AKHSASS MAJDA</v>
          </cell>
        </row>
        <row r="374">
          <cell r="B374" t="str">
            <v>SAADA LINA</v>
          </cell>
        </row>
        <row r="375">
          <cell r="B375" t="str">
            <v>LAKHAL MEHDI</v>
          </cell>
        </row>
        <row r="376">
          <cell r="B376" t="str">
            <v>HMIDI KHADIJA</v>
          </cell>
        </row>
        <row r="377">
          <cell r="B377" t="str">
            <v>ELOUAHHABY DOUAAE</v>
          </cell>
        </row>
        <row r="378">
          <cell r="B378" t="str">
            <v>LEHMOUCH NOUHAILA</v>
          </cell>
        </row>
        <row r="379">
          <cell r="B379" t="str">
            <v>EL MAHJOUBI ABDESSATAR</v>
          </cell>
        </row>
        <row r="380">
          <cell r="B380" t="str">
            <v xml:space="preserve">AIT RABIAA NOUHAILA </v>
          </cell>
        </row>
        <row r="381">
          <cell r="B381" t="str">
            <v>AKHSASS MAJDA</v>
          </cell>
        </row>
        <row r="382">
          <cell r="B382" t="str">
            <v>LAKHAL MEHDI</v>
          </cell>
        </row>
        <row r="383">
          <cell r="B383" t="str">
            <v>HMIDI KHADIJA</v>
          </cell>
        </row>
        <row r="384">
          <cell r="B384" t="str">
            <v>ELOUAHHABY DOUAAE</v>
          </cell>
        </row>
        <row r="385">
          <cell r="B385" t="str">
            <v>ESSABERY ISMAIL</v>
          </cell>
        </row>
        <row r="386">
          <cell r="B386" t="str">
            <v xml:space="preserve">JALAL NABILA </v>
          </cell>
        </row>
        <row r="387">
          <cell r="B387" t="str">
            <v xml:space="preserve">NOUIBI CHAIMAE </v>
          </cell>
        </row>
        <row r="388">
          <cell r="B388" t="str">
            <v>SAADA LINA</v>
          </cell>
        </row>
        <row r="389">
          <cell r="B389" t="str">
            <v>LEHMOUCH NOUHAILA</v>
          </cell>
        </row>
        <row r="390">
          <cell r="B390" t="str">
            <v>EL MAHJOUBI ABDESSATAR</v>
          </cell>
        </row>
        <row r="391">
          <cell r="B391" t="str">
            <v xml:space="preserve">AIT RABIAA NOUHAILA </v>
          </cell>
        </row>
        <row r="392">
          <cell r="B392" t="str">
            <v xml:space="preserve">JALAL NABILA </v>
          </cell>
        </row>
        <row r="393">
          <cell r="B393" t="str">
            <v>AKHSASS MAJDA</v>
          </cell>
        </row>
        <row r="394">
          <cell r="B394" t="str">
            <v>LAKHAL MEHDI</v>
          </cell>
        </row>
        <row r="395">
          <cell r="B395" t="str">
            <v>HMIDI KHADIJA</v>
          </cell>
        </row>
        <row r="396">
          <cell r="B396" t="str">
            <v>ELOUAHHABY DOUAAE</v>
          </cell>
        </row>
        <row r="397">
          <cell r="B397" t="str">
            <v>ESSABERY ISMAIL</v>
          </cell>
        </row>
        <row r="398">
          <cell r="B398" t="str">
            <v xml:space="preserve">NOUIBI CHAIMAE </v>
          </cell>
        </row>
        <row r="399">
          <cell r="B399" t="str">
            <v>SAADA LINA</v>
          </cell>
        </row>
        <row r="400">
          <cell r="B400" t="str">
            <v>LEHMOUCH NOUHAILA</v>
          </cell>
        </row>
        <row r="401">
          <cell r="B401" t="str">
            <v>EL MAHJOUBI ABDESSATAR</v>
          </cell>
        </row>
        <row r="402">
          <cell r="B402" t="str">
            <v xml:space="preserve">AIT RABIAA NOUHAILA </v>
          </cell>
        </row>
        <row r="403">
          <cell r="B403" t="str">
            <v xml:space="preserve">JALAL NABILA </v>
          </cell>
        </row>
        <row r="404">
          <cell r="B404" t="str">
            <v>SAADA LINA</v>
          </cell>
        </row>
        <row r="405">
          <cell r="B405" t="str">
            <v>LAKHAL MEHDI</v>
          </cell>
        </row>
        <row r="406">
          <cell r="B406" t="str">
            <v>HMIDI KHADIJA</v>
          </cell>
        </row>
        <row r="407">
          <cell r="B407" t="str">
            <v>ELOUAHHABY DOUAAE</v>
          </cell>
        </row>
        <row r="408">
          <cell r="B408" t="str">
            <v>AKHSASS MAJDA</v>
          </cell>
        </row>
        <row r="409">
          <cell r="B409" t="str">
            <v>ESSABERY ISMAIL</v>
          </cell>
        </row>
        <row r="410">
          <cell r="B410" t="str">
            <v xml:space="preserve">NOUIBI CHAIMAE </v>
          </cell>
        </row>
        <row r="411">
          <cell r="B411" t="str">
            <v>LEHMOUCH NOUHAILA</v>
          </cell>
        </row>
        <row r="412">
          <cell r="B412" t="str">
            <v>EL MAHJOUBI ABDESSATAR</v>
          </cell>
        </row>
        <row r="413">
          <cell r="B413" t="str">
            <v xml:space="preserve">AIT RABIAA NOUHAILA </v>
          </cell>
        </row>
        <row r="414">
          <cell r="B414" t="str">
            <v xml:space="preserve">JALAL NABILA </v>
          </cell>
        </row>
        <row r="415">
          <cell r="B415" t="str">
            <v>SAADA LINA</v>
          </cell>
        </row>
        <row r="416">
          <cell r="B416" t="str">
            <v>LAKHAL MEHDI</v>
          </cell>
        </row>
        <row r="417">
          <cell r="B417" t="str">
            <v>HMIDI KHADIJA</v>
          </cell>
        </row>
        <row r="418">
          <cell r="B418" t="str">
            <v>ELOUAHHABY DOUAAE</v>
          </cell>
        </row>
        <row r="419">
          <cell r="B419" t="str">
            <v>AKHSASS MAJDA</v>
          </cell>
        </row>
        <row r="420">
          <cell r="B420" t="str">
            <v>ESSABERY ISMAIL</v>
          </cell>
        </row>
        <row r="421">
          <cell r="B421" t="str">
            <v xml:space="preserve">NOUIBI CHAIMAE </v>
          </cell>
        </row>
        <row r="422">
          <cell r="B422" t="str">
            <v>LEHMOUCH NOUHAILA</v>
          </cell>
        </row>
        <row r="423">
          <cell r="B423" t="str">
            <v>EL MAHJOUBI ABDESSATAR</v>
          </cell>
        </row>
        <row r="424">
          <cell r="B424" t="str">
            <v xml:space="preserve">AIT RABIAA NOUHAILA </v>
          </cell>
        </row>
        <row r="425">
          <cell r="B425" t="str">
            <v xml:space="preserve">NOUIBI CHAIMAE </v>
          </cell>
        </row>
        <row r="426">
          <cell r="B426" t="str">
            <v xml:space="preserve">JALAL NABILA </v>
          </cell>
        </row>
        <row r="427">
          <cell r="B427" t="str">
            <v>AKHSASS MAJDA</v>
          </cell>
        </row>
        <row r="428">
          <cell r="B428" t="str">
            <v>LAKHAL MEHDI</v>
          </cell>
        </row>
        <row r="429">
          <cell r="B429" t="str">
            <v>HMIDI KHADIJA</v>
          </cell>
        </row>
        <row r="430">
          <cell r="B430" t="str">
            <v>ELOUAHHABY DOUAAE</v>
          </cell>
        </row>
        <row r="431">
          <cell r="B431" t="str">
            <v>ESSABERY ISMAIL</v>
          </cell>
        </row>
        <row r="432">
          <cell r="B432" t="str">
            <v>SAADA LINA</v>
          </cell>
        </row>
        <row r="433">
          <cell r="B433" t="str">
            <v>LEHMOUCH NOUHAILA</v>
          </cell>
        </row>
        <row r="434">
          <cell r="B434" t="str">
            <v>EL MAHJOUBI ABDESSATAR</v>
          </cell>
        </row>
        <row r="435">
          <cell r="B435" t="str">
            <v xml:space="preserve">AIT RABIAA NOUHAILA </v>
          </cell>
        </row>
        <row r="436">
          <cell r="B436" t="str">
            <v xml:space="preserve">NOUIBI CHAIMAE </v>
          </cell>
        </row>
        <row r="437">
          <cell r="B437" t="str">
            <v>ESSABERY ISMAIL</v>
          </cell>
        </row>
        <row r="438">
          <cell r="B438" t="str">
            <v xml:space="preserve">JALAL NABILA </v>
          </cell>
        </row>
        <row r="439">
          <cell r="B439" t="str">
            <v>AKHSASS MAJDA</v>
          </cell>
        </row>
        <row r="440">
          <cell r="B440" t="str">
            <v>SAADA LINA</v>
          </cell>
        </row>
        <row r="441">
          <cell r="B441" t="str">
            <v>LAKHAL MEHDI</v>
          </cell>
        </row>
        <row r="442">
          <cell r="B442" t="str">
            <v>HMIDI KHADIJA</v>
          </cell>
        </row>
        <row r="443">
          <cell r="B443" t="str">
            <v>ELOUAHHABY DOUAAE</v>
          </cell>
        </row>
        <row r="444">
          <cell r="B444" t="str">
            <v>LEHMOUCH NOUHAILA</v>
          </cell>
        </row>
        <row r="445">
          <cell r="B445" t="str">
            <v>EL MAHJOUBI ABDESSATAR</v>
          </cell>
        </row>
        <row r="446">
          <cell r="B446" t="str">
            <v xml:space="preserve">AIT RABIAA NOUHAILA </v>
          </cell>
        </row>
        <row r="447">
          <cell r="B447" t="str">
            <v xml:space="preserve">NOUIBI CHAIMAE </v>
          </cell>
        </row>
        <row r="448">
          <cell r="B448" t="str">
            <v>ESSABERY ISMAIL</v>
          </cell>
        </row>
        <row r="449">
          <cell r="B449" t="str">
            <v xml:space="preserve">JALAL NABILA </v>
          </cell>
        </row>
        <row r="450">
          <cell r="B450" t="str">
            <v>AKHSASS MAJDA</v>
          </cell>
        </row>
        <row r="451">
          <cell r="B451" t="str">
            <v>SAADA LINA</v>
          </cell>
        </row>
        <row r="452">
          <cell r="B452" t="str">
            <v>LAKHAL MEHDI</v>
          </cell>
        </row>
        <row r="453">
          <cell r="B453" t="str">
            <v>HMIDI KHADIJA</v>
          </cell>
        </row>
        <row r="454">
          <cell r="B454" t="str">
            <v>ELOUAHHABY DOUAAE</v>
          </cell>
        </row>
        <row r="455">
          <cell r="B455" t="str">
            <v xml:space="preserve">JALAL NABILA </v>
          </cell>
        </row>
        <row r="456">
          <cell r="B456" t="str">
            <v>LEHMOUCH NOUHAILA</v>
          </cell>
        </row>
        <row r="457">
          <cell r="B457" t="str">
            <v>EL MAHJOUBI ABDESSATAR</v>
          </cell>
        </row>
        <row r="458">
          <cell r="B458" t="str">
            <v xml:space="preserve">NOUIBI CHAIMAE </v>
          </cell>
        </row>
        <row r="459">
          <cell r="B459" t="str">
            <v>ESSABERY ISMAIL</v>
          </cell>
        </row>
        <row r="460">
          <cell r="B460" t="str">
            <v>AKHSASS MAJDA</v>
          </cell>
        </row>
        <row r="461">
          <cell r="B461" t="str">
            <v>LAKHAL MEHDI</v>
          </cell>
        </row>
        <row r="462">
          <cell r="B462" t="str">
            <v>HMIDI KHADIJA</v>
          </cell>
        </row>
        <row r="463">
          <cell r="B463" t="str">
            <v>ELOUAHHABY DOUAAE</v>
          </cell>
        </row>
        <row r="464">
          <cell r="B464" t="str">
            <v xml:space="preserve">AIT RABIAA NOUHAILA </v>
          </cell>
        </row>
        <row r="465">
          <cell r="B465" t="str">
            <v>SAADA LINA</v>
          </cell>
        </row>
        <row r="466">
          <cell r="B466" t="str">
            <v>IDELHAJ MERYEM</v>
          </cell>
        </row>
        <row r="467">
          <cell r="B467" t="str">
            <v>LEHMOUCH NOUHAILA</v>
          </cell>
        </row>
        <row r="468">
          <cell r="B468" t="str">
            <v>EL MAHJOUBI ABDESSATAR</v>
          </cell>
        </row>
        <row r="469">
          <cell r="B469" t="str">
            <v xml:space="preserve">NOUIBI CHAIMAE </v>
          </cell>
        </row>
        <row r="470">
          <cell r="B470" t="str">
            <v>ESSABERY ISMAIL</v>
          </cell>
        </row>
        <row r="471">
          <cell r="B471" t="str">
            <v xml:space="preserve">JALAL NABILA </v>
          </cell>
        </row>
        <row r="472">
          <cell r="B472" t="str">
            <v>AKHSASS MAJDA</v>
          </cell>
        </row>
        <row r="473">
          <cell r="B473" t="str">
            <v>LAKHAL MEHDI</v>
          </cell>
        </row>
        <row r="474">
          <cell r="B474" t="str">
            <v>HMIDI KHADIJA</v>
          </cell>
        </row>
        <row r="475">
          <cell r="B475" t="str">
            <v>ELOUAHHABY DOUAAE</v>
          </cell>
        </row>
        <row r="476">
          <cell r="B476" t="str">
            <v xml:space="preserve">AIT RABIAA NOUHAILA </v>
          </cell>
        </row>
        <row r="477">
          <cell r="B477" t="str">
            <v>SAADA LINA</v>
          </cell>
        </row>
        <row r="478">
          <cell r="B478" t="str">
            <v>LEHMOUCH NOUHAILA</v>
          </cell>
        </row>
        <row r="479">
          <cell r="B479" t="str">
            <v>EL MAHJOUBI ABDESSATAR</v>
          </cell>
        </row>
        <row r="480">
          <cell r="B480" t="str">
            <v xml:space="preserve">NOUIBI CHAIMAE </v>
          </cell>
        </row>
        <row r="481">
          <cell r="B481" t="str">
            <v>ESSABERY ISMAIL</v>
          </cell>
        </row>
        <row r="482">
          <cell r="B482" t="str">
            <v xml:space="preserve">JALAL NABILA </v>
          </cell>
        </row>
        <row r="483">
          <cell r="B483" t="str">
            <v>AKHSASS MAJDA</v>
          </cell>
        </row>
        <row r="484">
          <cell r="B484" t="str">
            <v>LAKHAL MEHDI</v>
          </cell>
        </row>
        <row r="485">
          <cell r="B485" t="str">
            <v>HMIDI KHADIJA</v>
          </cell>
        </row>
        <row r="486">
          <cell r="B486" t="str">
            <v>ELOUAHHABY DOUAAE</v>
          </cell>
        </row>
        <row r="487">
          <cell r="B487" t="str">
            <v xml:space="preserve">AIT RABIAA NOUHAILA </v>
          </cell>
        </row>
        <row r="488">
          <cell r="B488" t="str">
            <v>SAADA LINA</v>
          </cell>
        </row>
        <row r="489">
          <cell r="B489" t="str">
            <v>LEHMOUCH NOUHAILA</v>
          </cell>
        </row>
        <row r="490">
          <cell r="B490" t="str">
            <v>EL MAHJOUBI ABDESSATAR</v>
          </cell>
        </row>
        <row r="491">
          <cell r="B491" t="str">
            <v xml:space="preserve">NOUIBI CHAIMAE </v>
          </cell>
        </row>
        <row r="492">
          <cell r="B492" t="str">
            <v>ESSABERY ISMAIL</v>
          </cell>
        </row>
        <row r="493">
          <cell r="B493" t="str">
            <v xml:space="preserve">JALAL NABILA </v>
          </cell>
        </row>
        <row r="494">
          <cell r="B494" t="str">
            <v>AKHSASS MAJDA</v>
          </cell>
        </row>
        <row r="495">
          <cell r="B495" t="str">
            <v>LAKHAL MEHDI</v>
          </cell>
        </row>
        <row r="496">
          <cell r="B496" t="str">
            <v>HMIDI KHADIJA</v>
          </cell>
        </row>
        <row r="497">
          <cell r="B497" t="str">
            <v>ELOUAHHABY DOUAAE</v>
          </cell>
        </row>
        <row r="498">
          <cell r="B498" t="str">
            <v xml:space="preserve">AIT RABIAA NOUHAILA </v>
          </cell>
        </row>
        <row r="499">
          <cell r="B499" t="str">
            <v>SAADA LINA</v>
          </cell>
        </row>
        <row r="500">
          <cell r="B500" t="str">
            <v xml:space="preserve">JALAL NABILA </v>
          </cell>
        </row>
        <row r="501">
          <cell r="B501" t="str">
            <v>LEHMOUCH NOUHAILA</v>
          </cell>
        </row>
        <row r="502">
          <cell r="B502" t="str">
            <v>EL MAHJOUBI ABDESSATAR</v>
          </cell>
        </row>
        <row r="503">
          <cell r="B503" t="str">
            <v xml:space="preserve">NOUIBI CHAIMAE </v>
          </cell>
        </row>
        <row r="504">
          <cell r="B504" t="str">
            <v>ESSABERY ISMAIL</v>
          </cell>
        </row>
        <row r="505">
          <cell r="B505" t="str">
            <v>AKHSASS MAJDA</v>
          </cell>
        </row>
        <row r="506">
          <cell r="B506" t="str">
            <v>HMIDI KHADIJA</v>
          </cell>
        </row>
        <row r="507">
          <cell r="B507" t="str">
            <v>ELOUAHHABY DOUAAE</v>
          </cell>
        </row>
        <row r="508">
          <cell r="B508" t="str">
            <v xml:space="preserve">AIT RABIAA NOUHAILA </v>
          </cell>
        </row>
        <row r="509">
          <cell r="B509" t="str">
            <v>SAADA LINA</v>
          </cell>
        </row>
        <row r="510">
          <cell r="B510" t="str">
            <v>LAKHAL MEHDI</v>
          </cell>
        </row>
        <row r="511">
          <cell r="B511" t="str">
            <v>LEHMOUCH NOUHAILA</v>
          </cell>
        </row>
        <row r="512">
          <cell r="B512" t="str">
            <v>EL MAHJOUBI ABDESSATAR</v>
          </cell>
        </row>
        <row r="513">
          <cell r="B513" t="str">
            <v xml:space="preserve">AIT RABIAA NOUHAILA </v>
          </cell>
        </row>
        <row r="514">
          <cell r="B514" t="str">
            <v xml:space="preserve">NOUIBI CHAIMAE </v>
          </cell>
        </row>
        <row r="515">
          <cell r="B515" t="str">
            <v>ESSABERY ISMAIL</v>
          </cell>
        </row>
        <row r="516">
          <cell r="B516" t="str">
            <v xml:space="preserve">JALAL NABILA </v>
          </cell>
        </row>
        <row r="517">
          <cell r="B517" t="str">
            <v>AKHSASS MAJDA</v>
          </cell>
        </row>
        <row r="518">
          <cell r="B518" t="str">
            <v>SAADA LINA</v>
          </cell>
        </row>
        <row r="519">
          <cell r="B519" t="str">
            <v>LAKHAL MEHDI</v>
          </cell>
        </row>
        <row r="520">
          <cell r="B520" t="str">
            <v>HMIDI KHADIJA</v>
          </cell>
        </row>
        <row r="521">
          <cell r="B521" t="str">
            <v>ELOUAHHABY DOUAAE</v>
          </cell>
        </row>
        <row r="522">
          <cell r="B522" t="str">
            <v>LEHMOUCH NOUHAILA</v>
          </cell>
        </row>
        <row r="523">
          <cell r="B523" t="str">
            <v>EL MAHJOUBI ABDESSATAR</v>
          </cell>
        </row>
        <row r="524">
          <cell r="B524" t="str">
            <v xml:space="preserve">AIT RABIAA NOUHAILA </v>
          </cell>
        </row>
        <row r="525">
          <cell r="B525" t="str">
            <v xml:space="preserve">NOUIBI CHAIMAE </v>
          </cell>
        </row>
        <row r="526">
          <cell r="B526" t="str">
            <v>ESSABERY ISMAIL</v>
          </cell>
        </row>
        <row r="527">
          <cell r="B527" t="str">
            <v xml:space="preserve">JALAL NABILA </v>
          </cell>
        </row>
        <row r="528">
          <cell r="B528" t="str">
            <v>AKHSASS MAJDA</v>
          </cell>
        </row>
        <row r="529">
          <cell r="B529" t="str">
            <v>SAADA LINA</v>
          </cell>
        </row>
        <row r="530">
          <cell r="B530" t="str">
            <v>LAKHAL MEHDI</v>
          </cell>
        </row>
        <row r="531">
          <cell r="B531" t="str">
            <v>HMIDI KHADIJA</v>
          </cell>
        </row>
        <row r="532">
          <cell r="B532" t="str">
            <v>ELOUAHHABY DOUAAE</v>
          </cell>
        </row>
        <row r="533">
          <cell r="B533" t="str">
            <v>LEHMOUCH NOUHAILA</v>
          </cell>
        </row>
        <row r="534">
          <cell r="B534" t="str">
            <v>EL MAHJOUBI ABDESSATAR</v>
          </cell>
        </row>
        <row r="535">
          <cell r="B535" t="str">
            <v xml:space="preserve">NOUIBI CHAIMAE </v>
          </cell>
        </row>
        <row r="536">
          <cell r="B536" t="str">
            <v>ESSABERY ISMAIL</v>
          </cell>
        </row>
        <row r="537">
          <cell r="B537" t="str">
            <v xml:space="preserve">JALAL NABILA </v>
          </cell>
        </row>
        <row r="538">
          <cell r="B538" t="str">
            <v>AKHSASS MAJDA</v>
          </cell>
        </row>
        <row r="539">
          <cell r="B539" t="str">
            <v>LAKHAL MEHDI</v>
          </cell>
        </row>
        <row r="540">
          <cell r="B540" t="str">
            <v>HMIDI KHADIJA</v>
          </cell>
        </row>
        <row r="541">
          <cell r="B541" t="str">
            <v>ELOUAHHABY DOUAAE</v>
          </cell>
        </row>
        <row r="542">
          <cell r="B542" t="str">
            <v xml:space="preserve">AIT RABIAA NOUHAILA </v>
          </cell>
        </row>
        <row r="543">
          <cell r="B543" t="str">
            <v>SAADA LINA</v>
          </cell>
        </row>
        <row r="544">
          <cell r="B544" t="str">
            <v>LEHMOUCH NOUHAILA</v>
          </cell>
        </row>
        <row r="545">
          <cell r="B545" t="str">
            <v>EL MAHJOUBI ABDESSATAR</v>
          </cell>
        </row>
        <row r="546">
          <cell r="B546" t="str">
            <v xml:space="preserve">NOUIBI CHAIMAE </v>
          </cell>
        </row>
        <row r="547">
          <cell r="B547" t="str">
            <v>ESSABERY ISMAIL</v>
          </cell>
        </row>
        <row r="548">
          <cell r="B548" t="str">
            <v xml:space="preserve">JALAL NABILA </v>
          </cell>
        </row>
        <row r="549">
          <cell r="B549" t="str">
            <v>AKHSASS MAJDA</v>
          </cell>
        </row>
        <row r="550">
          <cell r="B550" t="str">
            <v>HMIDI KHADIJA</v>
          </cell>
        </row>
        <row r="551">
          <cell r="B551" t="str">
            <v>ELOUAHHABY DOUAAE</v>
          </cell>
        </row>
        <row r="552">
          <cell r="B552" t="str">
            <v>SAADA LINA</v>
          </cell>
        </row>
        <row r="553">
          <cell r="B553" t="str">
            <v>LAKHAL MEHDI</v>
          </cell>
        </row>
        <row r="554">
          <cell r="B554" t="str">
            <v xml:space="preserve">AIT RABIAA NOUHAILA </v>
          </cell>
        </row>
        <row r="555">
          <cell r="B555" t="str">
            <v>LEHMOUCH NOUHAILA</v>
          </cell>
        </row>
        <row r="556">
          <cell r="B556" t="str">
            <v>EL MAHJOUBI ABDESSATAR</v>
          </cell>
        </row>
        <row r="557">
          <cell r="B557" t="str">
            <v xml:space="preserve">NOUIBI CHAIMAE </v>
          </cell>
        </row>
        <row r="558">
          <cell r="B558" t="str">
            <v>ESSABERY ISMAIL</v>
          </cell>
        </row>
        <row r="559">
          <cell r="B559" t="str">
            <v xml:space="preserve">JALAL NABILA </v>
          </cell>
        </row>
        <row r="560">
          <cell r="B560" t="str">
            <v>AKHSASS MAJDA</v>
          </cell>
        </row>
        <row r="561">
          <cell r="B561" t="str">
            <v>HMIDI KHADIJA</v>
          </cell>
        </row>
        <row r="562">
          <cell r="B562" t="str">
            <v>ELOUAHHABY DOUAAE</v>
          </cell>
        </row>
        <row r="563">
          <cell r="B563" t="str">
            <v>SAADA LINA</v>
          </cell>
        </row>
        <row r="564">
          <cell r="B564" t="str">
            <v>LAKHAL MEHDI</v>
          </cell>
        </row>
        <row r="565">
          <cell r="B565" t="str">
            <v xml:space="preserve">AIT RABIAA NOUHAILA </v>
          </cell>
        </row>
        <row r="566">
          <cell r="B566" t="str">
            <v>EL MAHJOUBI ABDESSATAR</v>
          </cell>
        </row>
        <row r="567">
          <cell r="B567" t="str">
            <v xml:space="preserve">NOUIBI CHAIMAE </v>
          </cell>
        </row>
        <row r="568">
          <cell r="B568" t="str">
            <v>ESSABERY ISMAIL</v>
          </cell>
        </row>
        <row r="569">
          <cell r="B569" t="str">
            <v xml:space="preserve">JALAL NABILA </v>
          </cell>
        </row>
        <row r="570">
          <cell r="B570" t="str">
            <v>AKHSASS MAJDA</v>
          </cell>
        </row>
        <row r="571">
          <cell r="B571" t="str">
            <v>HMIDI KHADIJA</v>
          </cell>
        </row>
        <row r="572">
          <cell r="B572" t="str">
            <v>ELOUAHHABY DOUAAE</v>
          </cell>
        </row>
        <row r="573">
          <cell r="B573" t="str">
            <v>SAADA LINA</v>
          </cell>
        </row>
        <row r="574">
          <cell r="B574" t="str">
            <v>LEHMOUCH NOUHAILA</v>
          </cell>
        </row>
        <row r="575">
          <cell r="B575" t="str">
            <v>LAKHAL MEHDI</v>
          </cell>
        </row>
        <row r="576">
          <cell r="B576" t="str">
            <v xml:space="preserve">AIT RABIAA NOUHAILA </v>
          </cell>
        </row>
        <row r="577">
          <cell r="B577" t="str">
            <v>EL MAHJOUBI ABDESSATAR</v>
          </cell>
        </row>
        <row r="578">
          <cell r="B578" t="str">
            <v xml:space="preserve">NOUIBI CHAIMAE </v>
          </cell>
        </row>
        <row r="579">
          <cell r="B579" t="str">
            <v>ESSABERY ISMAIL</v>
          </cell>
        </row>
        <row r="580">
          <cell r="B580" t="str">
            <v xml:space="preserve">JALAL NABILA </v>
          </cell>
        </row>
        <row r="581">
          <cell r="B581" t="str">
            <v>AKHSASS MAJDA</v>
          </cell>
        </row>
        <row r="582">
          <cell r="B582" t="str">
            <v>HMIDI KHADIJA</v>
          </cell>
        </row>
        <row r="583">
          <cell r="B583" t="str">
            <v>ELOUAHHABY DOUAAE</v>
          </cell>
        </row>
        <row r="584">
          <cell r="B584" t="str">
            <v>SAADA LINA</v>
          </cell>
        </row>
        <row r="585">
          <cell r="B585" t="str">
            <v>LEHMOUCH NOUHAILA</v>
          </cell>
        </row>
        <row r="586">
          <cell r="B586" t="str">
            <v xml:space="preserve">AIT RABIAA NOUHAILA </v>
          </cell>
        </row>
        <row r="587">
          <cell r="B587" t="str">
            <v>LAKHAL MEHDI</v>
          </cell>
        </row>
        <row r="588">
          <cell r="B588" t="str">
            <v>LEHMOUCH NOUHAILA</v>
          </cell>
        </row>
        <row r="589">
          <cell r="B589" t="str">
            <v>EL MAHJOUBI ABDESSATAR</v>
          </cell>
        </row>
        <row r="590">
          <cell r="B590" t="str">
            <v xml:space="preserve">AIT RABIAA NOUHAILA </v>
          </cell>
        </row>
        <row r="591">
          <cell r="B591" t="str">
            <v xml:space="preserve">NOUIBI CHAIMAE </v>
          </cell>
        </row>
        <row r="592">
          <cell r="B592" t="str">
            <v>ESSABERY ISMAIL</v>
          </cell>
        </row>
        <row r="593">
          <cell r="B593" t="str">
            <v xml:space="preserve">JALAL NABILA </v>
          </cell>
        </row>
        <row r="594">
          <cell r="B594" t="str">
            <v>AKHSASS MAJDA</v>
          </cell>
        </row>
        <row r="595">
          <cell r="B595" t="str">
            <v>SAADA LINA</v>
          </cell>
        </row>
        <row r="596">
          <cell r="B596" t="str">
            <v>LAKHAL MEHDI</v>
          </cell>
        </row>
        <row r="597">
          <cell r="B597" t="str">
            <v>HMIDI KHADIJA</v>
          </cell>
        </row>
        <row r="598">
          <cell r="B598" t="str">
            <v>ELOUAHHABY DOUAAE</v>
          </cell>
        </row>
        <row r="599">
          <cell r="B599" t="str">
            <v>LEHMOUCH NOUHAILA</v>
          </cell>
        </row>
        <row r="600">
          <cell r="B600" t="str">
            <v>EL MAHJOUBI ABDESSATAR</v>
          </cell>
        </row>
        <row r="601">
          <cell r="B601" t="str">
            <v xml:space="preserve">AIT RABIAA NOUHAILA </v>
          </cell>
        </row>
        <row r="602">
          <cell r="B602" t="str">
            <v xml:space="preserve">NOUIBI CHAIMAE </v>
          </cell>
        </row>
        <row r="603">
          <cell r="B603" t="str">
            <v>ESSABERY ISMAIL</v>
          </cell>
        </row>
        <row r="604">
          <cell r="B604" t="str">
            <v xml:space="preserve">JALAL NABILA </v>
          </cell>
        </row>
        <row r="605">
          <cell r="B605" t="str">
            <v>AKHSASS MAJDA</v>
          </cell>
        </row>
        <row r="606">
          <cell r="B606" t="str">
            <v>SAADA LINA</v>
          </cell>
        </row>
        <row r="607">
          <cell r="B607" t="str">
            <v>LAKHAL MEHDI</v>
          </cell>
        </row>
        <row r="608">
          <cell r="B608" t="str">
            <v>HMIDI KHADIJA</v>
          </cell>
        </row>
        <row r="609">
          <cell r="B609" t="str">
            <v>ELOUAHHABY DOUAAE</v>
          </cell>
        </row>
        <row r="610">
          <cell r="B610" t="str">
            <v>LEHMOUCH NOUHAILA</v>
          </cell>
        </row>
        <row r="611">
          <cell r="B611" t="str">
            <v>EL MAHJOUBI ABDESSATAR</v>
          </cell>
        </row>
        <row r="612">
          <cell r="B612" t="str">
            <v xml:space="preserve">NOUIBI CHAIMAE </v>
          </cell>
        </row>
        <row r="613">
          <cell r="B613" t="str">
            <v>ESSABERY ISMAIL</v>
          </cell>
        </row>
        <row r="614">
          <cell r="B614" t="str">
            <v xml:space="preserve">JALAL NABILA </v>
          </cell>
        </row>
        <row r="615">
          <cell r="B615" t="str">
            <v>AKHSASS MAJDA</v>
          </cell>
        </row>
        <row r="616">
          <cell r="B616" t="str">
            <v>LAKHAL MEHDI</v>
          </cell>
        </row>
        <row r="617">
          <cell r="B617" t="str">
            <v>HMIDI KHADIJA</v>
          </cell>
        </row>
        <row r="618">
          <cell r="B618" t="str">
            <v>ELOUAHHABY DOUAAE</v>
          </cell>
        </row>
        <row r="619">
          <cell r="B619" t="str">
            <v xml:space="preserve">AIT RABIAA NOUHAILA </v>
          </cell>
        </row>
        <row r="620">
          <cell r="B620" t="str">
            <v>SAADA LINA</v>
          </cell>
        </row>
        <row r="621">
          <cell r="B621" t="str">
            <v xml:space="preserve">NOUIBI CHAIMAE </v>
          </cell>
        </row>
        <row r="622">
          <cell r="B622" t="str">
            <v>ESSABERY ISMAIL</v>
          </cell>
        </row>
        <row r="623">
          <cell r="B623" t="str">
            <v xml:space="preserve">JALAL NABILA </v>
          </cell>
        </row>
        <row r="624">
          <cell r="B624" t="str">
            <v>AKHSASS MAJDA</v>
          </cell>
        </row>
        <row r="625">
          <cell r="B625" t="str">
            <v>HMIDI KHADIJA</v>
          </cell>
        </row>
        <row r="626">
          <cell r="B626" t="str">
            <v>ELOUAHHABY DOUAAE</v>
          </cell>
        </row>
        <row r="627">
          <cell r="B627" t="str">
            <v>SAADA LINA</v>
          </cell>
        </row>
        <row r="628">
          <cell r="B628" t="str">
            <v>LAKHAL MEHDI</v>
          </cell>
        </row>
        <row r="629">
          <cell r="B629" t="str">
            <v xml:space="preserve">AIT RABIAA NOUHAILA </v>
          </cell>
        </row>
        <row r="630">
          <cell r="B630" t="str">
            <v>LEHMOUCH NOUHAILA</v>
          </cell>
        </row>
        <row r="631">
          <cell r="B631" t="str">
            <v>EL MAHJOUBI ABDESSATAR</v>
          </cell>
        </row>
        <row r="632">
          <cell r="B632" t="str">
            <v xml:space="preserve">NOUIBI CHAIMAE </v>
          </cell>
        </row>
        <row r="633">
          <cell r="B633" t="str">
            <v>ESSABERY ISMAIL</v>
          </cell>
        </row>
        <row r="634">
          <cell r="B634" t="str">
            <v xml:space="preserve">JALAL NABILA </v>
          </cell>
        </row>
        <row r="635">
          <cell r="B635" t="str">
            <v>AKHSASS MAJDA</v>
          </cell>
        </row>
        <row r="636">
          <cell r="B636" t="str">
            <v>HMIDI KHADIJA</v>
          </cell>
        </row>
        <row r="637">
          <cell r="B637" t="str">
            <v>ELOUAHHABY DOUAAE</v>
          </cell>
        </row>
        <row r="638">
          <cell r="B638" t="str">
            <v>SAADA LINA</v>
          </cell>
        </row>
        <row r="639">
          <cell r="B639" t="str">
            <v>LAKHAL MEHDI</v>
          </cell>
        </row>
        <row r="640">
          <cell r="B640" t="str">
            <v xml:space="preserve">AIT RABIAA NOUHAILA </v>
          </cell>
        </row>
        <row r="641">
          <cell r="B641" t="str">
            <v>LEHMOUCH NOUHAILA</v>
          </cell>
        </row>
        <row r="642">
          <cell r="B642" t="str">
            <v>EL MAHJOUBI ABDESSATAR</v>
          </cell>
        </row>
        <row r="643">
          <cell r="B643" t="str">
            <v xml:space="preserve">NOUIBI CHAIMAE </v>
          </cell>
        </row>
        <row r="644">
          <cell r="B644" t="str">
            <v xml:space="preserve">JALAL NABILA </v>
          </cell>
        </row>
        <row r="645">
          <cell r="B645" t="str">
            <v>AKHSASS MAJDA</v>
          </cell>
        </row>
        <row r="646">
          <cell r="B646" t="str">
            <v>HMIDI KHADIJA</v>
          </cell>
        </row>
        <row r="647">
          <cell r="B647" t="str">
            <v>ELOUAHHABY DOUAAE</v>
          </cell>
        </row>
        <row r="648">
          <cell r="B648" t="str">
            <v>SAADA LINA</v>
          </cell>
        </row>
        <row r="649">
          <cell r="B649" t="str">
            <v>LAKHAL MEHDI</v>
          </cell>
        </row>
        <row r="650">
          <cell r="B650" t="str">
            <v xml:space="preserve">AIT RABIAA NOUHAILA </v>
          </cell>
        </row>
        <row r="651">
          <cell r="B651" t="str">
            <v>EL MAHJOUBI ABDESSATAR</v>
          </cell>
        </row>
        <row r="652">
          <cell r="B652" t="str">
            <v>ESSABERY ISMAIL</v>
          </cell>
        </row>
        <row r="653">
          <cell r="B653" t="str">
            <v>LEHMOUCH NOUHAILA</v>
          </cell>
        </row>
        <row r="654">
          <cell r="B654" t="str">
            <v xml:space="preserve">NOUIBI CHAIMAE </v>
          </cell>
        </row>
        <row r="655">
          <cell r="B655" t="str">
            <v xml:space="preserve">JALAL NABILA </v>
          </cell>
        </row>
        <row r="656">
          <cell r="B656" t="str">
            <v>AKHSASS MAJDA</v>
          </cell>
        </row>
        <row r="657">
          <cell r="B657" t="str">
            <v>HMIDI KHADIJA</v>
          </cell>
        </row>
        <row r="658">
          <cell r="B658" t="str">
            <v>ELOUAHHABY DOUAAE</v>
          </cell>
        </row>
        <row r="659">
          <cell r="B659" t="str">
            <v>SAADA LINA</v>
          </cell>
        </row>
        <row r="660">
          <cell r="B660" t="str">
            <v xml:space="preserve">AIT RABIAA NOUHAILA </v>
          </cell>
        </row>
        <row r="661">
          <cell r="B661" t="str">
            <v>LAKHAL MEHDI</v>
          </cell>
        </row>
        <row r="662">
          <cell r="B662" t="str">
            <v>EL MAHJOUBI ABDESSATAR</v>
          </cell>
        </row>
        <row r="663">
          <cell r="B663" t="str">
            <v>ESSABERY ISMAIL</v>
          </cell>
        </row>
        <row r="664">
          <cell r="B664" t="str">
            <v>LEHMOUCH NOUHAILA</v>
          </cell>
        </row>
        <row r="665">
          <cell r="B665" t="str">
            <v>LEHMOUCH NOUHAILA</v>
          </cell>
        </row>
        <row r="666">
          <cell r="B666" t="str">
            <v>EL MAHJOUBI ABDESSATAR</v>
          </cell>
        </row>
        <row r="667">
          <cell r="B667" t="str">
            <v xml:space="preserve">AIT RABIAA NOUHAILA </v>
          </cell>
        </row>
        <row r="668">
          <cell r="B668" t="str">
            <v xml:space="preserve">NOUIBI CHAIMAE </v>
          </cell>
        </row>
        <row r="669">
          <cell r="B669" t="str">
            <v>ESSABERY ISMAIL</v>
          </cell>
        </row>
        <row r="670">
          <cell r="B670" t="str">
            <v xml:space="preserve">JALAL NABILA </v>
          </cell>
        </row>
        <row r="671">
          <cell r="B671" t="str">
            <v>AKHSASS MAJDA</v>
          </cell>
        </row>
        <row r="672">
          <cell r="B672" t="str">
            <v>SAADA LINA</v>
          </cell>
        </row>
        <row r="673">
          <cell r="B673" t="str">
            <v>LAKHAL MEHDI</v>
          </cell>
        </row>
        <row r="674">
          <cell r="B674" t="str">
            <v>HMIDI KHADIJA</v>
          </cell>
        </row>
        <row r="675">
          <cell r="B675" t="str">
            <v>ELOUAHHABY DOUAAE</v>
          </cell>
        </row>
        <row r="676">
          <cell r="B676" t="str">
            <v>LEHMOUCH NOUHAILA</v>
          </cell>
        </row>
        <row r="677">
          <cell r="B677" t="str">
            <v>EL MAHJOUBI ABDESSATAR</v>
          </cell>
        </row>
        <row r="678">
          <cell r="B678" t="str">
            <v xml:space="preserve">AIT RABIAA NOUHAILA </v>
          </cell>
        </row>
        <row r="679">
          <cell r="B679" t="str">
            <v xml:space="preserve">NOUIBI CHAIMAE </v>
          </cell>
        </row>
        <row r="680">
          <cell r="B680" t="str">
            <v>ESSABERY ISMAIL</v>
          </cell>
        </row>
        <row r="681">
          <cell r="B681" t="str">
            <v xml:space="preserve">JALAL NABILA </v>
          </cell>
        </row>
        <row r="682">
          <cell r="B682" t="str">
            <v>AKHSASS MAJDA</v>
          </cell>
        </row>
        <row r="683">
          <cell r="B683" t="str">
            <v>SAADA LINA</v>
          </cell>
        </row>
        <row r="684">
          <cell r="B684" t="str">
            <v>LAKHAL MEHDI</v>
          </cell>
        </row>
        <row r="685">
          <cell r="B685" t="str">
            <v>HMIDI KHADIJA</v>
          </cell>
        </row>
        <row r="686">
          <cell r="B686" t="str">
            <v>ELOUAHHABY DOUAAE</v>
          </cell>
        </row>
        <row r="687">
          <cell r="B687" t="str">
            <v>LEHMOUCH NOUHAILA</v>
          </cell>
        </row>
        <row r="688">
          <cell r="B688" t="str">
            <v>EL MAHJOUBI ABDESSATAR</v>
          </cell>
        </row>
        <row r="689">
          <cell r="B689" t="str">
            <v xml:space="preserve">NOUIBI CHAIMAE </v>
          </cell>
        </row>
        <row r="690">
          <cell r="B690" t="str">
            <v>ESSABERY ISMAIL</v>
          </cell>
        </row>
        <row r="691">
          <cell r="B691" t="str">
            <v xml:space="preserve">JALAL NABILA </v>
          </cell>
        </row>
        <row r="692">
          <cell r="B692" t="str">
            <v>AKHSASS MAJDA</v>
          </cell>
        </row>
        <row r="693">
          <cell r="B693" t="str">
            <v>LAKHAL MEHDI</v>
          </cell>
        </row>
        <row r="694">
          <cell r="B694" t="str">
            <v>HMIDI KHADIJA</v>
          </cell>
        </row>
        <row r="695">
          <cell r="B695" t="str">
            <v>ELOUAHHABY DOUAAE</v>
          </cell>
        </row>
        <row r="696">
          <cell r="B696" t="str">
            <v xml:space="preserve">AIT RABIAA NOUHAILA </v>
          </cell>
        </row>
        <row r="697">
          <cell r="B697" t="str">
            <v>SAADA LINA</v>
          </cell>
        </row>
        <row r="698">
          <cell r="B698" t="str">
            <v>MBENE GUEYE</v>
          </cell>
        </row>
        <row r="699">
          <cell r="B699" t="str">
            <v xml:space="preserve">TAOUIL AYA </v>
          </cell>
        </row>
        <row r="700">
          <cell r="B700" t="str">
            <v>ES-SAHLI MARYAM</v>
          </cell>
        </row>
        <row r="701">
          <cell r="B701" t="str">
            <v>ZERZOURI LAMIAE</v>
          </cell>
        </row>
        <row r="702">
          <cell r="B702" t="str">
            <v>ALAMI-AROUSSI AHMED</v>
          </cell>
        </row>
        <row r="703">
          <cell r="B703" t="str">
            <v>SY FATIMATA</v>
          </cell>
        </row>
        <row r="704">
          <cell r="B704" t="str">
            <v>MBENE GUEYE</v>
          </cell>
        </row>
        <row r="705">
          <cell r="B705" t="str">
            <v xml:space="preserve">TAOUIL AYA </v>
          </cell>
        </row>
        <row r="706">
          <cell r="B706" t="str">
            <v>ES-SAHLI MARYAM</v>
          </cell>
        </row>
        <row r="707">
          <cell r="B707" t="str">
            <v>ZERZOURI LAMIAE</v>
          </cell>
        </row>
        <row r="708">
          <cell r="B708" t="str">
            <v>ALAMI-AROUSSI AHMED</v>
          </cell>
        </row>
        <row r="709">
          <cell r="B709" t="str">
            <v>SY FATIMATA</v>
          </cell>
        </row>
        <row r="710">
          <cell r="B710" t="str">
            <v xml:space="preserve">TAOUIL AYA </v>
          </cell>
        </row>
        <row r="711">
          <cell r="B711" t="str">
            <v>SY FATIMATA</v>
          </cell>
        </row>
        <row r="712">
          <cell r="B712" t="str">
            <v>MBENE GUEYE</v>
          </cell>
        </row>
        <row r="713">
          <cell r="B713" t="str">
            <v>ES-SAHLI MARYAM</v>
          </cell>
        </row>
        <row r="714">
          <cell r="B714" t="str">
            <v>MBENE GUEYE</v>
          </cell>
        </row>
        <row r="715">
          <cell r="B715" t="str">
            <v xml:space="preserve">TAOUIL AYA </v>
          </cell>
        </row>
        <row r="716">
          <cell r="B716" t="str">
            <v>ES-SAHLI MARYAM</v>
          </cell>
        </row>
        <row r="717">
          <cell r="B717" t="str">
            <v>SY FATIMATA</v>
          </cell>
        </row>
        <row r="718">
          <cell r="B718" t="str">
            <v>MBENE GUEYE</v>
          </cell>
        </row>
        <row r="719">
          <cell r="B719" t="str">
            <v xml:space="preserve">TAOUIL AYA </v>
          </cell>
        </row>
        <row r="720">
          <cell r="B720" t="str">
            <v>ES-SAHLI MARYAM</v>
          </cell>
        </row>
        <row r="721">
          <cell r="B721" t="str">
            <v>SY FATIMATA</v>
          </cell>
        </row>
        <row r="722">
          <cell r="B722" t="str">
            <v>MBENE GUEYE</v>
          </cell>
        </row>
        <row r="723">
          <cell r="B723" t="str">
            <v xml:space="preserve">TAOUIL AYA </v>
          </cell>
        </row>
        <row r="724">
          <cell r="B724" t="str">
            <v>ES-SAHLI MARYAM</v>
          </cell>
        </row>
        <row r="725">
          <cell r="B725" t="str">
            <v>SY FATIMATA</v>
          </cell>
        </row>
        <row r="726">
          <cell r="B726" t="str">
            <v>MBENE GUEYE</v>
          </cell>
        </row>
        <row r="727">
          <cell r="B727" t="str">
            <v xml:space="preserve">TAOUIL AYA </v>
          </cell>
        </row>
        <row r="728">
          <cell r="B728" t="str">
            <v>ES-SAHLI MARYAM</v>
          </cell>
        </row>
        <row r="729">
          <cell r="B729" t="str">
            <v>SY FATIMATA</v>
          </cell>
        </row>
        <row r="730">
          <cell r="B730" t="str">
            <v>MBENE GUEYE</v>
          </cell>
        </row>
        <row r="731">
          <cell r="B731" t="str">
            <v xml:space="preserve">TAOUIL AYA </v>
          </cell>
        </row>
        <row r="732">
          <cell r="B732" t="str">
            <v>ES-SAHLI MARYAM</v>
          </cell>
        </row>
        <row r="733">
          <cell r="B733" t="str">
            <v>SY FATIMATA</v>
          </cell>
        </row>
        <row r="734">
          <cell r="B734" t="str">
            <v>MBENE GUEYE</v>
          </cell>
        </row>
        <row r="735">
          <cell r="B735" t="str">
            <v xml:space="preserve">TAOUIL AYA </v>
          </cell>
        </row>
        <row r="736">
          <cell r="B736" t="str">
            <v>ES-SAHLI MARYAM</v>
          </cell>
        </row>
        <row r="737">
          <cell r="B737" t="str">
            <v>SY FATIMATA</v>
          </cell>
        </row>
        <row r="738">
          <cell r="B738" t="str">
            <v xml:space="preserve">TAOUIL AYA </v>
          </cell>
        </row>
        <row r="739">
          <cell r="B739" t="str">
            <v>SY FATIMATA</v>
          </cell>
        </row>
        <row r="740">
          <cell r="B740" t="str">
            <v>MBENE GUEYE</v>
          </cell>
        </row>
        <row r="741">
          <cell r="B741" t="str">
            <v>ES-SAHLI MARYAM</v>
          </cell>
        </row>
        <row r="742">
          <cell r="B742" t="str">
            <v>MBENE GUEYE</v>
          </cell>
        </row>
        <row r="743">
          <cell r="B743" t="str">
            <v xml:space="preserve">TAOUIL AYA </v>
          </cell>
        </row>
        <row r="744">
          <cell r="B744" t="str">
            <v>ES-SAHLI MARYAM</v>
          </cell>
        </row>
        <row r="745">
          <cell r="B745" t="str">
            <v>SY FATIMATA</v>
          </cell>
        </row>
        <row r="746">
          <cell r="B746" t="str">
            <v>MBENE GUEYE</v>
          </cell>
        </row>
        <row r="747">
          <cell r="B747" t="str">
            <v xml:space="preserve">TAOUIL AYA </v>
          </cell>
        </row>
        <row r="748">
          <cell r="B748" t="str">
            <v>ES-SAHLI MARYAM</v>
          </cell>
        </row>
        <row r="749">
          <cell r="B749" t="str">
            <v>SY FATIMATA</v>
          </cell>
        </row>
        <row r="750">
          <cell r="B750" t="str">
            <v>MBENE GUEYE</v>
          </cell>
        </row>
        <row r="751">
          <cell r="B751" t="str">
            <v xml:space="preserve">TAOUIL AYA </v>
          </cell>
        </row>
        <row r="752">
          <cell r="B752" t="str">
            <v>ES-SAHLI MARYAM</v>
          </cell>
        </row>
        <row r="753">
          <cell r="B753" t="str">
            <v>SY FATIMATA</v>
          </cell>
        </row>
        <row r="754">
          <cell r="B754" t="str">
            <v>MBENE GUEYE</v>
          </cell>
        </row>
        <row r="755">
          <cell r="B755" t="str">
            <v xml:space="preserve">TAOUIL AYA </v>
          </cell>
        </row>
        <row r="756">
          <cell r="B756" t="str">
            <v>ES-SAHLI MARYAM</v>
          </cell>
        </row>
        <row r="757">
          <cell r="B757" t="str">
            <v>SY FATIMATA</v>
          </cell>
        </row>
        <row r="758">
          <cell r="B758" t="str">
            <v>MBENE GUEYE</v>
          </cell>
        </row>
        <row r="759">
          <cell r="B759" t="str">
            <v xml:space="preserve">TAOUIL AYA </v>
          </cell>
        </row>
        <row r="760">
          <cell r="B760" t="str">
            <v>ES-SAHLI MARYAM</v>
          </cell>
        </row>
        <row r="761">
          <cell r="B761" t="str">
            <v>SY FATIMATA</v>
          </cell>
        </row>
        <row r="762">
          <cell r="B762" t="str">
            <v>MBENE GUEYE</v>
          </cell>
        </row>
        <row r="763">
          <cell r="B763" t="str">
            <v xml:space="preserve">TAOUIL AYA </v>
          </cell>
        </row>
        <row r="764">
          <cell r="B764" t="str">
            <v>ES-SAHLI MARYAM</v>
          </cell>
        </row>
        <row r="765">
          <cell r="B765" t="str">
            <v>SY FATIMATA</v>
          </cell>
        </row>
        <row r="766">
          <cell r="B766" t="str">
            <v xml:space="preserve">TAOUIL AYA </v>
          </cell>
        </row>
        <row r="767">
          <cell r="B767" t="str">
            <v>SY FATIMATA</v>
          </cell>
        </row>
        <row r="768">
          <cell r="B768" t="str">
            <v>MBENE GUEYE</v>
          </cell>
        </row>
        <row r="769">
          <cell r="B769" t="str">
            <v>ES-SAHLI MARYAM</v>
          </cell>
        </row>
        <row r="770">
          <cell r="B770" t="str">
            <v>ES-SAHLI MARYAM</v>
          </cell>
        </row>
        <row r="771">
          <cell r="B771" t="str">
            <v>SY FATIMATA</v>
          </cell>
        </row>
        <row r="772">
          <cell r="B772" t="str">
            <v xml:space="preserve">TAOUIL AYA </v>
          </cell>
        </row>
        <row r="773">
          <cell r="B773" t="str">
            <v>MBENE GUEYE</v>
          </cell>
        </row>
        <row r="774">
          <cell r="B774" t="str">
            <v>MBENE GUEYE</v>
          </cell>
        </row>
        <row r="775">
          <cell r="B775" t="str">
            <v xml:space="preserve">TAOUIL AYA </v>
          </cell>
        </row>
        <row r="776">
          <cell r="B776" t="str">
            <v>ES-SAHLI MARYAM</v>
          </cell>
        </row>
        <row r="777">
          <cell r="B777" t="str">
            <v>SY FATIMATA</v>
          </cell>
        </row>
        <row r="778">
          <cell r="B778" t="str">
            <v>MBENE GUEYE</v>
          </cell>
        </row>
        <row r="779">
          <cell r="B779" t="str">
            <v xml:space="preserve">TAOUIL AYA </v>
          </cell>
        </row>
        <row r="780">
          <cell r="B780" t="str">
            <v>ES-SAHLI MARYAM</v>
          </cell>
        </row>
        <row r="781">
          <cell r="B781" t="str">
            <v>SY FATIMATA</v>
          </cell>
        </row>
        <row r="782">
          <cell r="B782" t="str">
            <v>SY FATIMATA</v>
          </cell>
        </row>
        <row r="783">
          <cell r="B783" t="str">
            <v xml:space="preserve">TAOUIL AYA </v>
          </cell>
        </row>
        <row r="784">
          <cell r="B784" t="str">
            <v>ES-SAHLI MARYAM</v>
          </cell>
        </row>
        <row r="785">
          <cell r="B785" t="str">
            <v>MBENE GUEYE</v>
          </cell>
        </row>
        <row r="786">
          <cell r="B786" t="str">
            <v>MBENE GUEYE</v>
          </cell>
        </row>
        <row r="787">
          <cell r="B787" t="str">
            <v xml:space="preserve">TAOUIL AYA </v>
          </cell>
        </row>
        <row r="788">
          <cell r="B788" t="str">
            <v>ES-SAHLI MARYAM</v>
          </cell>
        </row>
        <row r="789">
          <cell r="B789" t="str">
            <v>SY FATIMATA</v>
          </cell>
        </row>
        <row r="790">
          <cell r="B790" t="str">
            <v>MBENE GUEYE</v>
          </cell>
        </row>
        <row r="791">
          <cell r="B791" t="str">
            <v xml:space="preserve">TAOUIL AYA </v>
          </cell>
        </row>
        <row r="792">
          <cell r="B792" t="str">
            <v>ES-SAHLI MARYAM</v>
          </cell>
        </row>
        <row r="793">
          <cell r="B793" t="str">
            <v>SY FATIMATA</v>
          </cell>
        </row>
        <row r="794">
          <cell r="B794" t="str">
            <v xml:space="preserve">TAOUIL AYA </v>
          </cell>
        </row>
        <row r="795">
          <cell r="B795" t="str">
            <v>SY FATIMATA</v>
          </cell>
        </row>
        <row r="796">
          <cell r="B796" t="str">
            <v>MBENE GUEYE</v>
          </cell>
        </row>
        <row r="797">
          <cell r="B797" t="str">
            <v>ES-SAHLI MARYAM</v>
          </cell>
        </row>
        <row r="798">
          <cell r="B798" t="str">
            <v>ES-SAHLI MARYAM</v>
          </cell>
        </row>
        <row r="799">
          <cell r="B799" t="str">
            <v>SY FATIMATA</v>
          </cell>
        </row>
        <row r="800">
          <cell r="B800" t="str">
            <v xml:space="preserve">TAOUIL AYA </v>
          </cell>
        </row>
        <row r="801">
          <cell r="B801" t="str">
            <v>MBENE GUEYE</v>
          </cell>
        </row>
        <row r="802">
          <cell r="B802" t="str">
            <v>MBENE GUEYE</v>
          </cell>
        </row>
        <row r="803">
          <cell r="B803" t="str">
            <v xml:space="preserve">TAOUIL AYA </v>
          </cell>
        </row>
        <row r="804">
          <cell r="B804" t="str">
            <v>ES-SAHLI MARYAM</v>
          </cell>
        </row>
        <row r="805">
          <cell r="B805" t="str">
            <v>SY FATIMATA</v>
          </cell>
        </row>
        <row r="806">
          <cell r="B806" t="str">
            <v>MBENE GUEYE</v>
          </cell>
        </row>
        <row r="807">
          <cell r="B807" t="str">
            <v xml:space="preserve">TAOUIL AYA </v>
          </cell>
        </row>
        <row r="808">
          <cell r="B808" t="str">
            <v>ES-SAHLI MARYAM</v>
          </cell>
        </row>
        <row r="809">
          <cell r="B809" t="str">
            <v>SY FATIMATA</v>
          </cell>
        </row>
        <row r="810">
          <cell r="B810" t="str">
            <v>SY FATIMATA</v>
          </cell>
        </row>
        <row r="811">
          <cell r="B811" t="str">
            <v xml:space="preserve">TAOUIL AYA </v>
          </cell>
        </row>
        <row r="812">
          <cell r="B812" t="str">
            <v>ES-SAHLI MARYAM</v>
          </cell>
        </row>
        <row r="813">
          <cell r="B813" t="str">
            <v>MBENE GUEYE</v>
          </cell>
        </row>
        <row r="814">
          <cell r="B814" t="str">
            <v>MBENE GUEYE</v>
          </cell>
        </row>
        <row r="815">
          <cell r="B815" t="str">
            <v xml:space="preserve">TAOUIL AYA </v>
          </cell>
        </row>
        <row r="816">
          <cell r="B816" t="str">
            <v>ES-SAHLI MARYAM</v>
          </cell>
        </row>
        <row r="817">
          <cell r="B817" t="str">
            <v>SY FATIMATA</v>
          </cell>
        </row>
        <row r="818">
          <cell r="B818" t="str">
            <v>MBENE GUEYE</v>
          </cell>
        </row>
        <row r="819">
          <cell r="B819" t="str">
            <v xml:space="preserve">TAOUIL AYA </v>
          </cell>
        </row>
        <row r="820">
          <cell r="B820" t="str">
            <v>ES-SAHLI MARYAM</v>
          </cell>
        </row>
        <row r="821">
          <cell r="B821" t="str">
            <v>SY FATIMATA</v>
          </cell>
        </row>
        <row r="822">
          <cell r="B822" t="str">
            <v>MBENE GUEYE</v>
          </cell>
        </row>
        <row r="823">
          <cell r="B823" t="str">
            <v>ES-SAHLI MARYAM</v>
          </cell>
        </row>
        <row r="824">
          <cell r="B824" t="str">
            <v>SY FATIMATA</v>
          </cell>
        </row>
        <row r="825">
          <cell r="B825" t="str">
            <v>AMEZIANE ZAKARIA</v>
          </cell>
        </row>
        <row r="826">
          <cell r="B826" t="str">
            <v>AIT ELMAHJOUB TAOUFIQ</v>
          </cell>
        </row>
        <row r="827">
          <cell r="B827" t="str">
            <v xml:space="preserve">EL ABBIOUI AYOUB </v>
          </cell>
        </row>
        <row r="828">
          <cell r="B828" t="str">
            <v>ZAYER SALMA</v>
          </cell>
        </row>
        <row r="829">
          <cell r="B829" t="str">
            <v>AAZAROU BOUTAYNA</v>
          </cell>
        </row>
        <row r="830">
          <cell r="B830" t="str">
            <v>EL OUIKSANI SAMIA</v>
          </cell>
        </row>
        <row r="831">
          <cell r="B831" t="str">
            <v>ZAIMI NADA</v>
          </cell>
        </row>
        <row r="832">
          <cell r="B832" t="str">
            <v>EL BASRI NAJIB</v>
          </cell>
        </row>
        <row r="833">
          <cell r="B833" t="str">
            <v>BOUQATA HIBA</v>
          </cell>
        </row>
        <row r="834">
          <cell r="B834" t="str">
            <v xml:space="preserve">MERZOUG NASRALLAH </v>
          </cell>
        </row>
        <row r="835">
          <cell r="B835" t="str">
            <v>BOCOUM DIAWARIAH</v>
          </cell>
        </row>
        <row r="836">
          <cell r="B836" t="str">
            <v>ELANMATI LAMIAE</v>
          </cell>
        </row>
        <row r="837">
          <cell r="B837" t="str">
            <v>FAYE ROKHAYA</v>
          </cell>
        </row>
        <row r="838">
          <cell r="B838" t="str">
            <v>CISSE OUMAR</v>
          </cell>
        </row>
        <row r="839">
          <cell r="B839" t="str">
            <v>CISSE SALIOU</v>
          </cell>
        </row>
        <row r="840">
          <cell r="B840" t="str">
            <v>EL GUARJAOUI HIBA</v>
          </cell>
        </row>
        <row r="841">
          <cell r="B841" t="str">
            <v>LIMANE HIBA</v>
          </cell>
        </row>
        <row r="842">
          <cell r="B842" t="str">
            <v>HAMDOUNI YASSER</v>
          </cell>
        </row>
        <row r="843">
          <cell r="B843" t="str">
            <v>CHAYAH CHAIMAE</v>
          </cell>
        </row>
        <row r="844">
          <cell r="B844" t="str">
            <v>RHEMARI REDA</v>
          </cell>
        </row>
        <row r="845">
          <cell r="B845" t="str">
            <v>GOMIS AMINATA AGNES</v>
          </cell>
        </row>
        <row r="846">
          <cell r="B846" t="str">
            <v>BOULLOUH HADDOU</v>
          </cell>
        </row>
        <row r="847">
          <cell r="B847" t="str">
            <v>MESKOURI NABILA</v>
          </cell>
        </row>
        <row r="848">
          <cell r="B848" t="str">
            <v>EL IDRISSI ELHASSANI MAHA</v>
          </cell>
        </row>
        <row r="849">
          <cell r="B849" t="str">
            <v>AMRI ZINEB</v>
          </cell>
        </row>
        <row r="850">
          <cell r="B850" t="str">
            <v xml:space="preserve">AGUILOU MOHAMED </v>
          </cell>
        </row>
        <row r="851">
          <cell r="B851" t="str">
            <v>BOUABDILLAH ZAKARIA</v>
          </cell>
        </row>
        <row r="852">
          <cell r="B852" t="str">
            <v>CHAMKHA NOUHAILA</v>
          </cell>
        </row>
        <row r="853">
          <cell r="B853" t="str">
            <v>EL IDRISSI ELHASSANI MAHA</v>
          </cell>
        </row>
        <row r="854">
          <cell r="B854" t="str">
            <v>BOUABDILLAH ZAKARIA</v>
          </cell>
        </row>
        <row r="855">
          <cell r="B855" t="str">
            <v>EL GUARJAOUI HIBA</v>
          </cell>
        </row>
        <row r="856">
          <cell r="B856" t="str">
            <v>LIMANE HIBA</v>
          </cell>
        </row>
        <row r="857">
          <cell r="B857" t="str">
            <v>HAMDOUNI YASSER</v>
          </cell>
        </row>
        <row r="858">
          <cell r="B858" t="str">
            <v>CHAYAH CHAIMAE</v>
          </cell>
        </row>
        <row r="859">
          <cell r="B859" t="str">
            <v>RHEMARI REDA</v>
          </cell>
        </row>
        <row r="860">
          <cell r="B860" t="str">
            <v>GOMIS AMINATA AGNES</v>
          </cell>
        </row>
        <row r="861">
          <cell r="B861" t="str">
            <v>AMRI ZINEB</v>
          </cell>
        </row>
        <row r="862">
          <cell r="B862" t="str">
            <v>OUERRADI ZOUHAIR</v>
          </cell>
        </row>
        <row r="863">
          <cell r="B863" t="str">
            <v>BENMOUSSA EL MEHDI YASSIN</v>
          </cell>
        </row>
        <row r="864">
          <cell r="B864" t="str">
            <v>BOULLOUH HADDOU</v>
          </cell>
        </row>
        <row r="865">
          <cell r="B865" t="str">
            <v>MESKOURI NABILA</v>
          </cell>
        </row>
        <row r="866">
          <cell r="B866" t="str">
            <v>CHAMKHA NOUHAILA</v>
          </cell>
        </row>
        <row r="867">
          <cell r="B867" t="str">
            <v>AMEZIANE ZAKARIA</v>
          </cell>
        </row>
        <row r="868">
          <cell r="B868" t="str">
            <v>AIT ELMAHJOUB TAOUFIQ</v>
          </cell>
        </row>
        <row r="869">
          <cell r="B869" t="str">
            <v xml:space="preserve">AGUILOU MOHAMED </v>
          </cell>
        </row>
        <row r="870">
          <cell r="B870" t="str">
            <v xml:space="preserve">EL ABBIOUI AYOUB </v>
          </cell>
        </row>
        <row r="871">
          <cell r="B871" t="str">
            <v>ZAYER SALMA</v>
          </cell>
        </row>
        <row r="872">
          <cell r="B872" t="str">
            <v>AAZAROU BOUTAYNA</v>
          </cell>
        </row>
        <row r="873">
          <cell r="B873" t="str">
            <v>EL OUIKSANI SAMIA</v>
          </cell>
        </row>
        <row r="874">
          <cell r="B874" t="str">
            <v>ZAIMI NADA</v>
          </cell>
        </row>
        <row r="875">
          <cell r="B875" t="str">
            <v>EL BASRI NAJIB</v>
          </cell>
        </row>
        <row r="876">
          <cell r="B876" t="str">
            <v>BOUQATA HIBA</v>
          </cell>
        </row>
        <row r="877">
          <cell r="B877" t="str">
            <v xml:space="preserve">MERZOUG NASRALLAH </v>
          </cell>
        </row>
        <row r="878">
          <cell r="B878" t="str">
            <v>BOCOUM DIAWARIAH</v>
          </cell>
        </row>
        <row r="879">
          <cell r="B879" t="str">
            <v>ELANMATI LAMIAE</v>
          </cell>
        </row>
        <row r="880">
          <cell r="B880" t="str">
            <v>FAYE ROKHAYA</v>
          </cell>
        </row>
        <row r="881">
          <cell r="B881" t="str">
            <v>CISSE OUMAR</v>
          </cell>
        </row>
        <row r="882">
          <cell r="B882" t="str">
            <v>CISSE SALIOU</v>
          </cell>
        </row>
        <row r="883">
          <cell r="B883" t="str">
            <v>AMEZIANE ZAKARIA</v>
          </cell>
        </row>
        <row r="884">
          <cell r="B884" t="str">
            <v xml:space="preserve">EL ABBIOUI AYOUB </v>
          </cell>
        </row>
        <row r="885">
          <cell r="B885" t="str">
            <v>ZAYER SALMA</v>
          </cell>
        </row>
        <row r="886">
          <cell r="B886" t="str">
            <v>AAZAROU BOUTAYNA</v>
          </cell>
        </row>
        <row r="887">
          <cell r="B887" t="str">
            <v>EL OUIKSANI SAMIA</v>
          </cell>
        </row>
        <row r="888">
          <cell r="B888" t="str">
            <v>ZAIMI NADA</v>
          </cell>
        </row>
        <row r="889">
          <cell r="B889" t="str">
            <v>EL BASRI NAJIB</v>
          </cell>
        </row>
        <row r="890">
          <cell r="B890" t="str">
            <v>BOUQATA HIBA</v>
          </cell>
        </row>
        <row r="891">
          <cell r="B891" t="str">
            <v xml:space="preserve">MERZOUG NASRALLAH </v>
          </cell>
        </row>
        <row r="892">
          <cell r="B892" t="str">
            <v>BOCOUM DIAWARIAH</v>
          </cell>
        </row>
        <row r="893">
          <cell r="B893" t="str">
            <v>ELANMATI LAMIAE</v>
          </cell>
        </row>
        <row r="894">
          <cell r="B894" t="str">
            <v>FAYE ROKHAYA</v>
          </cell>
        </row>
        <row r="895">
          <cell r="B895" t="str">
            <v>CISSE OUMAR</v>
          </cell>
        </row>
        <row r="896">
          <cell r="B896" t="str">
            <v>CISSE SALIOU</v>
          </cell>
        </row>
        <row r="897">
          <cell r="B897" t="str">
            <v>EL IDRISSI ELHASSANI MAHA</v>
          </cell>
        </row>
        <row r="898">
          <cell r="B898" t="str">
            <v>BOUABDILLAH ZAKARIA</v>
          </cell>
        </row>
        <row r="899">
          <cell r="B899" t="str">
            <v>EL GUARJAOUI HIBA</v>
          </cell>
        </row>
        <row r="900">
          <cell r="B900" t="str">
            <v>HAMDOUNI YASSER</v>
          </cell>
        </row>
        <row r="901">
          <cell r="B901" t="str">
            <v>CHAYAH CHAIMAE</v>
          </cell>
        </row>
        <row r="902">
          <cell r="B902" t="str">
            <v>RHEMARI REDA</v>
          </cell>
        </row>
        <row r="903">
          <cell r="B903" t="str">
            <v>GOMIS AMINATA AGNES</v>
          </cell>
        </row>
        <row r="904">
          <cell r="B904" t="str">
            <v>AMRI ZINEB</v>
          </cell>
        </row>
        <row r="905">
          <cell r="B905" t="str">
            <v>BOULLOUH HADDOU</v>
          </cell>
        </row>
        <row r="906">
          <cell r="B906" t="str">
            <v>CHAMKHA NOUHAILA</v>
          </cell>
        </row>
        <row r="907">
          <cell r="B907" t="str">
            <v xml:space="preserve">AGUILOU MOHAMED </v>
          </cell>
        </row>
        <row r="908">
          <cell r="B908" t="str">
            <v>LIMANE HIBA</v>
          </cell>
        </row>
        <row r="909">
          <cell r="B909" t="str">
            <v>MESKOURI NABILA</v>
          </cell>
        </row>
        <row r="910">
          <cell r="B910" t="str">
            <v>AIT ELMAHJOUB TAOUFIQ</v>
          </cell>
        </row>
        <row r="911">
          <cell r="B911" t="str">
            <v>AMEZIANE ZAKARIA</v>
          </cell>
        </row>
        <row r="912">
          <cell r="B912" t="str">
            <v xml:space="preserve">EL ABBIOUI AYOUB </v>
          </cell>
        </row>
        <row r="913">
          <cell r="B913" t="str">
            <v>ZAYER SALMA</v>
          </cell>
        </row>
        <row r="914">
          <cell r="B914" t="str">
            <v>AAZAROU BOUTAYNA</v>
          </cell>
        </row>
        <row r="915">
          <cell r="B915" t="str">
            <v>EL OUIKSANI SAMIA</v>
          </cell>
        </row>
        <row r="916">
          <cell r="B916" t="str">
            <v>ZAIMI NADA</v>
          </cell>
        </row>
        <row r="917">
          <cell r="B917" t="str">
            <v>EL BASRI NAJIB</v>
          </cell>
        </row>
        <row r="918">
          <cell r="B918" t="str">
            <v>BOUQATA HIBA</v>
          </cell>
        </row>
        <row r="919">
          <cell r="B919" t="str">
            <v xml:space="preserve">MERZOUG NASRALLAH </v>
          </cell>
        </row>
        <row r="920">
          <cell r="B920" t="str">
            <v>BOCOUM DIAWARIAH</v>
          </cell>
        </row>
        <row r="921">
          <cell r="B921" t="str">
            <v>ELANMATI LAMIAE</v>
          </cell>
        </row>
        <row r="922">
          <cell r="B922" t="str">
            <v>FAYE ROKHAYA</v>
          </cell>
        </row>
        <row r="923">
          <cell r="B923" t="str">
            <v>CISSE OUMAR</v>
          </cell>
        </row>
        <row r="924">
          <cell r="B924" t="str">
            <v>CISSE SALIOU</v>
          </cell>
        </row>
        <row r="925">
          <cell r="B925" t="str">
            <v>EL IDRISSI ELHASSANI MAHA</v>
          </cell>
        </row>
        <row r="926">
          <cell r="B926" t="str">
            <v>BOUABDILLAH ZAKARIA</v>
          </cell>
        </row>
        <row r="927">
          <cell r="B927" t="str">
            <v>EL GUARJAOUI HIBA</v>
          </cell>
        </row>
        <row r="928">
          <cell r="B928" t="str">
            <v>HAMDOUNI YASSER</v>
          </cell>
        </row>
        <row r="929">
          <cell r="B929" t="str">
            <v>CHAYAH CHAIMAE</v>
          </cell>
        </row>
        <row r="930">
          <cell r="B930" t="str">
            <v>GOMIS AMINATA AGNES</v>
          </cell>
        </row>
        <row r="931">
          <cell r="B931" t="str">
            <v>AMRI ZINEB</v>
          </cell>
        </row>
        <row r="932">
          <cell r="B932" t="str">
            <v>BOULLOUH HADDOU</v>
          </cell>
        </row>
        <row r="933">
          <cell r="B933" t="str">
            <v>CHAMKHA NOUHAILA</v>
          </cell>
        </row>
        <row r="934">
          <cell r="B934" t="str">
            <v xml:space="preserve">AGUILOU MOHAMED </v>
          </cell>
        </row>
        <row r="935">
          <cell r="B935" t="str">
            <v>LIMANE HIBA</v>
          </cell>
        </row>
        <row r="936">
          <cell r="B936" t="str">
            <v>RHEMARI REDA</v>
          </cell>
        </row>
        <row r="937">
          <cell r="B937" t="str">
            <v>MESKOURI NABILA</v>
          </cell>
        </row>
        <row r="938">
          <cell r="B938" t="str">
            <v>AIT ELMAHJOUB TAOUFIQ</v>
          </cell>
        </row>
        <row r="939">
          <cell r="B939" t="str">
            <v>AMEZIANE ZAKARIA</v>
          </cell>
        </row>
        <row r="940">
          <cell r="B940" t="str">
            <v xml:space="preserve">EL ABBIOUI AYOUB </v>
          </cell>
        </row>
        <row r="941">
          <cell r="B941" t="str">
            <v>ZAYER SALMA</v>
          </cell>
        </row>
        <row r="942">
          <cell r="B942" t="str">
            <v>AAZAROU BOUTAYNA</v>
          </cell>
        </row>
        <row r="943">
          <cell r="B943" t="str">
            <v>EL OUIKSANI SAMIA</v>
          </cell>
        </row>
        <row r="944">
          <cell r="B944" t="str">
            <v>ZAIMI NADA</v>
          </cell>
        </row>
        <row r="945">
          <cell r="B945" t="str">
            <v>EL BASRI NAJIB</v>
          </cell>
        </row>
        <row r="946">
          <cell r="B946" t="str">
            <v xml:space="preserve">MERZOUG NASRALLAH </v>
          </cell>
        </row>
        <row r="947">
          <cell r="B947" t="str">
            <v>BOCOUM DIAWARIAH</v>
          </cell>
        </row>
        <row r="948">
          <cell r="B948" t="str">
            <v>ELANMATI LAMIAE</v>
          </cell>
        </row>
        <row r="949">
          <cell r="B949" t="str">
            <v>FAYE ROKHAYA</v>
          </cell>
        </row>
        <row r="950">
          <cell r="B950" t="str">
            <v>CISSE OUMAR</v>
          </cell>
        </row>
        <row r="951">
          <cell r="B951" t="str">
            <v>CISSE SALIOU</v>
          </cell>
        </row>
        <row r="952">
          <cell r="B952" t="str">
            <v>EL IDRISSI ELHASSANI MAHA</v>
          </cell>
        </row>
        <row r="953">
          <cell r="B953" t="str">
            <v>BOUABDILLAH ZAKARIA</v>
          </cell>
        </row>
        <row r="954">
          <cell r="B954" t="str">
            <v>EL GUARJAOUI HIBA</v>
          </cell>
        </row>
        <row r="955">
          <cell r="B955" t="str">
            <v>HAMDOUNI YASSER</v>
          </cell>
        </row>
        <row r="956">
          <cell r="B956" t="str">
            <v>CHAYAH CHAIMAE</v>
          </cell>
        </row>
        <row r="957">
          <cell r="B957" t="str">
            <v>GOMIS AMINATA AGNES</v>
          </cell>
        </row>
        <row r="958">
          <cell r="B958" t="str">
            <v>AMRI ZINEB</v>
          </cell>
        </row>
        <row r="959">
          <cell r="B959" t="str">
            <v>BOULLOUH HADDOU</v>
          </cell>
        </row>
        <row r="960">
          <cell r="B960" t="str">
            <v>CHAMKHA NOUHAILA</v>
          </cell>
        </row>
        <row r="961">
          <cell r="B961" t="str">
            <v xml:space="preserve">AGUILOU MOHAMED </v>
          </cell>
        </row>
        <row r="962">
          <cell r="B962" t="str">
            <v>LIMANE HIBA</v>
          </cell>
        </row>
        <row r="963">
          <cell r="B963" t="str">
            <v>RHEMARI REDA</v>
          </cell>
        </row>
        <row r="964">
          <cell r="B964" t="str">
            <v>MESKOURI NABILA</v>
          </cell>
        </row>
        <row r="965">
          <cell r="B965" t="str">
            <v>AIT ELMAHJOUB TAOUFIQ</v>
          </cell>
        </row>
        <row r="966">
          <cell r="B966" t="str">
            <v>BOUQATA HIBA</v>
          </cell>
        </row>
        <row r="967">
          <cell r="B967" t="str">
            <v>AMEZIANE ZAKARIA</v>
          </cell>
        </row>
        <row r="968">
          <cell r="B968" t="str">
            <v xml:space="preserve">EL ABBIOUI AYOUB </v>
          </cell>
        </row>
        <row r="969">
          <cell r="B969" t="str">
            <v>ZAYER SALMA</v>
          </cell>
        </row>
        <row r="970">
          <cell r="B970" t="str">
            <v>AAZAROU BOUTAYNA</v>
          </cell>
        </row>
        <row r="971">
          <cell r="B971" t="str">
            <v>EL OUIKSANI SAMIA</v>
          </cell>
        </row>
        <row r="972">
          <cell r="B972" t="str">
            <v>ZAIMI NADA</v>
          </cell>
        </row>
        <row r="973">
          <cell r="B973" t="str">
            <v>EL BASRI NAJIB</v>
          </cell>
        </row>
        <row r="974">
          <cell r="B974" t="str">
            <v>BOUQATA HIBA</v>
          </cell>
        </row>
        <row r="975">
          <cell r="B975" t="str">
            <v xml:space="preserve">MERZOUG NASRALLAH </v>
          </cell>
        </row>
        <row r="976">
          <cell r="B976" t="str">
            <v>BOCOUM DIAWARIAH</v>
          </cell>
        </row>
        <row r="977">
          <cell r="B977" t="str">
            <v>ELANMATI LAMIAE</v>
          </cell>
        </row>
        <row r="978">
          <cell r="B978" t="str">
            <v>FAYE ROKHAYA</v>
          </cell>
        </row>
        <row r="979">
          <cell r="B979" t="str">
            <v>CISSE OUMAR</v>
          </cell>
        </row>
        <row r="980">
          <cell r="B980" t="str">
            <v>CISSE SALIOU</v>
          </cell>
        </row>
        <row r="981">
          <cell r="B981" t="str">
            <v>EL IDRISSI ELHASSANI MAHA</v>
          </cell>
        </row>
        <row r="982">
          <cell r="B982" t="str">
            <v>BOUABDILLAH ZAKARIA</v>
          </cell>
        </row>
        <row r="983">
          <cell r="B983" t="str">
            <v>EL GUARJAOUI HIBA</v>
          </cell>
        </row>
        <row r="984">
          <cell r="B984" t="str">
            <v>HAMDOUNI YASSER</v>
          </cell>
        </row>
        <row r="985">
          <cell r="B985" t="str">
            <v>CHAYAH CHAIMAE</v>
          </cell>
        </row>
        <row r="986">
          <cell r="B986" t="str">
            <v>GOMIS AMINATA AGNES</v>
          </cell>
        </row>
        <row r="987">
          <cell r="B987" t="str">
            <v>AMRI ZINEB</v>
          </cell>
        </row>
        <row r="988">
          <cell r="B988" t="str">
            <v>BOULLOUH HADDOU</v>
          </cell>
        </row>
        <row r="989">
          <cell r="B989" t="str">
            <v>CHAMKHA NOUHAILA</v>
          </cell>
        </row>
        <row r="990">
          <cell r="B990" t="str">
            <v xml:space="preserve">AGUILOU MOHAMED </v>
          </cell>
        </row>
        <row r="991">
          <cell r="B991" t="str">
            <v>LIMANE HIBA</v>
          </cell>
        </row>
        <row r="992">
          <cell r="B992" t="str">
            <v>RHEMARI REDA</v>
          </cell>
        </row>
        <row r="993">
          <cell r="B993" t="str">
            <v>MESKOURI NABILA</v>
          </cell>
        </row>
        <row r="994">
          <cell r="B994" t="str">
            <v>AIT ELMAHJOUB TAOUFIQ</v>
          </cell>
        </row>
        <row r="995">
          <cell r="B995" t="str">
            <v>EL IDRISSI ELHASSANI MAHA</v>
          </cell>
        </row>
        <row r="996">
          <cell r="B996" t="str">
            <v>AMEZIANE ZAKARIA</v>
          </cell>
        </row>
        <row r="997">
          <cell r="B997" t="str">
            <v xml:space="preserve">EL ABBIOUI AYOUB </v>
          </cell>
        </row>
        <row r="998">
          <cell r="B998" t="str">
            <v>ZAYER SALMA</v>
          </cell>
        </row>
        <row r="999">
          <cell r="B999" t="str">
            <v>AAZAROU BOUTAYNA</v>
          </cell>
        </row>
        <row r="1000">
          <cell r="B1000" t="str">
            <v>EL OUIKSANI SAMIA</v>
          </cell>
        </row>
        <row r="1001">
          <cell r="B1001" t="str">
            <v>ZAIMI NADA</v>
          </cell>
        </row>
        <row r="1002">
          <cell r="B1002" t="str">
            <v>EL BASRI NAJIB</v>
          </cell>
        </row>
        <row r="1003">
          <cell r="B1003" t="str">
            <v>BOUQATA HIBA</v>
          </cell>
        </row>
        <row r="1004">
          <cell r="B1004" t="str">
            <v xml:space="preserve">MERZOUG NASRALLAH </v>
          </cell>
        </row>
        <row r="1005">
          <cell r="B1005" t="str">
            <v>BOCOUM DIAWARIAH</v>
          </cell>
        </row>
        <row r="1006">
          <cell r="B1006" t="str">
            <v>ELANMATI LAMIAE</v>
          </cell>
        </row>
        <row r="1007">
          <cell r="B1007" t="str">
            <v>FAYE ROKHAYA</v>
          </cell>
        </row>
        <row r="1008">
          <cell r="B1008" t="str">
            <v>CISSE OUMAR</v>
          </cell>
        </row>
        <row r="1009">
          <cell r="B1009" t="str">
            <v>CISSE SALIOU</v>
          </cell>
        </row>
        <row r="1010">
          <cell r="B1010" t="str">
            <v>BOUABDILLAH ZAKARIA</v>
          </cell>
        </row>
        <row r="1011">
          <cell r="B1011" t="str">
            <v>EL GUARJAOUI HIBA</v>
          </cell>
        </row>
        <row r="1012">
          <cell r="B1012" t="str">
            <v>HAMDOUNI YASSER</v>
          </cell>
        </row>
        <row r="1013">
          <cell r="B1013" t="str">
            <v>CHAYAH CHAIMAE</v>
          </cell>
        </row>
        <row r="1014">
          <cell r="B1014" t="str">
            <v>GOMIS AMINATA AGNES</v>
          </cell>
        </row>
        <row r="1015">
          <cell r="B1015" t="str">
            <v>AMRI ZINEB</v>
          </cell>
        </row>
        <row r="1016">
          <cell r="B1016" t="str">
            <v>BOULLOUH HADDOU</v>
          </cell>
        </row>
        <row r="1017">
          <cell r="B1017" t="str">
            <v>CHAMKHA NOUHAILA</v>
          </cell>
        </row>
        <row r="1018">
          <cell r="B1018" t="str">
            <v xml:space="preserve">AGUILOU MOHAMED </v>
          </cell>
        </row>
        <row r="1019">
          <cell r="B1019" t="str">
            <v>LIMANE HIBA</v>
          </cell>
        </row>
        <row r="1020">
          <cell r="B1020" t="str">
            <v>RHEMARI REDA</v>
          </cell>
        </row>
        <row r="1021">
          <cell r="B1021" t="str">
            <v>MESKOURI NABILA</v>
          </cell>
        </row>
        <row r="1022">
          <cell r="B1022" t="str">
            <v>AIT ELMAHJOUB TAOUFIQ</v>
          </cell>
        </row>
        <row r="1023">
          <cell r="B1023" t="str">
            <v>AMEZIANE ZAKARIA</v>
          </cell>
        </row>
        <row r="1024">
          <cell r="B1024" t="str">
            <v xml:space="preserve">EL ABBIOUI AYOUB </v>
          </cell>
        </row>
        <row r="1025">
          <cell r="B1025" t="str">
            <v>ZAYER SALMA</v>
          </cell>
        </row>
        <row r="1026">
          <cell r="B1026" t="str">
            <v>AAZAROU BOUTAYNA</v>
          </cell>
        </row>
        <row r="1027">
          <cell r="B1027" t="str">
            <v>EL OUIKSANI SAMIA</v>
          </cell>
        </row>
        <row r="1028">
          <cell r="B1028" t="str">
            <v>ZAIMI NADA</v>
          </cell>
        </row>
        <row r="1029">
          <cell r="B1029" t="str">
            <v>EL BASRI NAJIB</v>
          </cell>
        </row>
        <row r="1030">
          <cell r="B1030" t="str">
            <v>BOUQATA HIBA</v>
          </cell>
        </row>
        <row r="1031">
          <cell r="B1031" t="str">
            <v xml:space="preserve">MERZOUG NASRALLAH </v>
          </cell>
        </row>
        <row r="1032">
          <cell r="B1032" t="str">
            <v>BOCOUM DIAWARIAH</v>
          </cell>
        </row>
        <row r="1033">
          <cell r="B1033" t="str">
            <v>ELANMATI LAMIAE</v>
          </cell>
        </row>
        <row r="1034">
          <cell r="B1034" t="str">
            <v>FAYE ROKHAYA</v>
          </cell>
        </row>
        <row r="1035">
          <cell r="B1035" t="str">
            <v>CISSE OUMAR</v>
          </cell>
        </row>
        <row r="1036">
          <cell r="B1036" t="str">
            <v>CISSE SALIOU</v>
          </cell>
        </row>
        <row r="1037">
          <cell r="B1037" t="str">
            <v>EL IDRISSI ELHASSANI MAHA</v>
          </cell>
        </row>
        <row r="1038">
          <cell r="B1038" t="str">
            <v>BOUABDILLAH ZAKARIA</v>
          </cell>
        </row>
        <row r="1039">
          <cell r="B1039" t="str">
            <v>EL GUARJAOUI HIBA</v>
          </cell>
        </row>
        <row r="1040">
          <cell r="B1040" t="str">
            <v>HAMDOUNI YASSER</v>
          </cell>
        </row>
        <row r="1041">
          <cell r="B1041" t="str">
            <v>CHAYAH CHAIMAE</v>
          </cell>
        </row>
        <row r="1042">
          <cell r="B1042" t="str">
            <v>GOMIS AMINATA AGNES</v>
          </cell>
        </row>
        <row r="1043">
          <cell r="B1043" t="str">
            <v>AMRI ZINEB</v>
          </cell>
        </row>
        <row r="1044">
          <cell r="B1044" t="str">
            <v>BOULLOUH HADDOU</v>
          </cell>
        </row>
        <row r="1045">
          <cell r="B1045" t="str">
            <v>CHAMKHA NOUHAILA</v>
          </cell>
        </row>
        <row r="1046">
          <cell r="B1046" t="str">
            <v xml:space="preserve">AGUILOU MOHAMED </v>
          </cell>
        </row>
        <row r="1047">
          <cell r="B1047" t="str">
            <v>RHEMARI REDA</v>
          </cell>
        </row>
        <row r="1048">
          <cell r="B1048" t="str">
            <v>LIMANE HIBA</v>
          </cell>
        </row>
        <row r="1049">
          <cell r="B1049" t="str">
            <v>MESKOURI NABILA</v>
          </cell>
        </row>
        <row r="1050">
          <cell r="B1050" t="str">
            <v>AIT ELMAHJOUB TAOUFIQ</v>
          </cell>
        </row>
        <row r="1051">
          <cell r="B1051" t="str">
            <v>EL IDRISSI ELHASSANI MAHA</v>
          </cell>
        </row>
        <row r="1052">
          <cell r="B1052" t="str">
            <v>BOUABDILLAH ZAKARIA</v>
          </cell>
        </row>
        <row r="1053">
          <cell r="B1053" t="str">
            <v>EL GUARJAOUI HIBA</v>
          </cell>
        </row>
        <row r="1054">
          <cell r="B1054" t="str">
            <v>LIMANE HIBA</v>
          </cell>
        </row>
        <row r="1055">
          <cell r="B1055" t="str">
            <v>HAMDOUNI YASSER</v>
          </cell>
        </row>
        <row r="1056">
          <cell r="B1056" t="str">
            <v>CHAYAH CHAIMAE</v>
          </cell>
        </row>
        <row r="1057">
          <cell r="B1057" t="str">
            <v>RHEMARI REDA</v>
          </cell>
        </row>
        <row r="1058">
          <cell r="B1058" t="str">
            <v>GOMIS AMINATA AGNES</v>
          </cell>
        </row>
        <row r="1059">
          <cell r="B1059" t="str">
            <v>AMRI ZINEB</v>
          </cell>
        </row>
        <row r="1060">
          <cell r="B1060" t="str">
            <v>BOULLOUH HADDOU</v>
          </cell>
        </row>
        <row r="1061">
          <cell r="B1061" t="str">
            <v>MESKOURI NABILA</v>
          </cell>
        </row>
        <row r="1062">
          <cell r="B1062" t="str">
            <v>CHAMKHA NOUHAILA</v>
          </cell>
        </row>
        <row r="1063">
          <cell r="B1063" t="str">
            <v>AMEZIANE ZAKARIA</v>
          </cell>
        </row>
        <row r="1064">
          <cell r="B1064" t="str">
            <v>AIT ELMAHJOUB TAOUFIQ</v>
          </cell>
        </row>
        <row r="1065">
          <cell r="B1065" t="str">
            <v xml:space="preserve">AGUILOU MOHAMED </v>
          </cell>
        </row>
        <row r="1066">
          <cell r="B1066" t="str">
            <v xml:space="preserve">EL ABBIOUI AYOUB </v>
          </cell>
        </row>
        <row r="1067">
          <cell r="B1067" t="str">
            <v>ZAYER SALMA</v>
          </cell>
        </row>
        <row r="1068">
          <cell r="B1068" t="str">
            <v>AAZAROU BOUTAYNA</v>
          </cell>
        </row>
        <row r="1069">
          <cell r="B1069" t="str">
            <v>EL OUIKSANI SAMIA</v>
          </cell>
        </row>
        <row r="1070">
          <cell r="B1070" t="str">
            <v>ZAIMI NADA</v>
          </cell>
        </row>
        <row r="1071">
          <cell r="B1071" t="str">
            <v>EL BASRI NAJIB</v>
          </cell>
        </row>
        <row r="1072">
          <cell r="B1072" t="str">
            <v>BOUQATA HIBA</v>
          </cell>
        </row>
        <row r="1073">
          <cell r="B1073" t="str">
            <v xml:space="preserve">MERZOUG NASRALLAH </v>
          </cell>
        </row>
        <row r="1074">
          <cell r="B1074" t="str">
            <v>BOCOUM DIAWARIAH</v>
          </cell>
        </row>
        <row r="1075">
          <cell r="B1075" t="str">
            <v>ELANMATI LAMIAE</v>
          </cell>
        </row>
        <row r="1076">
          <cell r="B1076" t="str">
            <v>FAYE ROKHAYA</v>
          </cell>
        </row>
        <row r="1077">
          <cell r="B1077" t="str">
            <v>CISSE OUMAR</v>
          </cell>
        </row>
        <row r="1078">
          <cell r="B1078" t="str">
            <v>CISSE SALIOU</v>
          </cell>
        </row>
        <row r="1079">
          <cell r="B1079" t="str">
            <v>EL IDRISSI ELHASSANI MAHA</v>
          </cell>
        </row>
        <row r="1080">
          <cell r="B1080" t="str">
            <v>BOUABDILLAH ZAKARIA</v>
          </cell>
        </row>
        <row r="1081">
          <cell r="B1081" t="str">
            <v>EL GUARJAOUI HIBA</v>
          </cell>
        </row>
        <row r="1082">
          <cell r="B1082" t="str">
            <v>LIMANE HIBA</v>
          </cell>
        </row>
        <row r="1083">
          <cell r="B1083" t="str">
            <v>HAMDOUNI YASSER</v>
          </cell>
        </row>
        <row r="1084">
          <cell r="B1084" t="str">
            <v>CHAYAH CHAIMAE</v>
          </cell>
        </row>
        <row r="1085">
          <cell r="B1085" t="str">
            <v>GOMIS AMINATA AGNES</v>
          </cell>
        </row>
        <row r="1086">
          <cell r="B1086" t="str">
            <v>AMRI ZINEB</v>
          </cell>
        </row>
        <row r="1087">
          <cell r="B1087" t="str">
            <v>BOULLOUH HADDOU</v>
          </cell>
        </row>
        <row r="1088">
          <cell r="B1088" t="str">
            <v>CHAMKHA NOUHAILA</v>
          </cell>
        </row>
        <row r="1089">
          <cell r="B1089" t="str">
            <v>AMEZIANE ZAKARIA</v>
          </cell>
        </row>
        <row r="1090">
          <cell r="B1090" t="str">
            <v>AIT ELMAHJOUB TAOUFIQ</v>
          </cell>
        </row>
        <row r="1091">
          <cell r="B1091" t="str">
            <v xml:space="preserve">EL ABBIOUI AYOUB </v>
          </cell>
        </row>
        <row r="1092">
          <cell r="B1092" t="str">
            <v>ZAYER SALMA</v>
          </cell>
        </row>
        <row r="1093">
          <cell r="B1093" t="str">
            <v>AAZAROU BOUTAYNA</v>
          </cell>
        </row>
        <row r="1094">
          <cell r="B1094" t="str">
            <v>ZAIMI NADA</v>
          </cell>
        </row>
        <row r="1095">
          <cell r="B1095" t="str">
            <v>EL BASRI NAJIB</v>
          </cell>
        </row>
        <row r="1096">
          <cell r="B1096" t="str">
            <v>BOUQATA HIBA</v>
          </cell>
        </row>
        <row r="1097">
          <cell r="B1097" t="str">
            <v xml:space="preserve">MERZOUG NASRALLAH </v>
          </cell>
        </row>
        <row r="1098">
          <cell r="B1098" t="str">
            <v>BOCOUM DIAWARIAH</v>
          </cell>
        </row>
        <row r="1099">
          <cell r="B1099" t="str">
            <v>ELANMATI LAMIAE</v>
          </cell>
        </row>
        <row r="1100">
          <cell r="B1100" t="str">
            <v>FAYE ROKHAYA</v>
          </cell>
        </row>
        <row r="1101">
          <cell r="B1101" t="str">
            <v>CISSE OUMAR</v>
          </cell>
        </row>
        <row r="1102">
          <cell r="B1102" t="str">
            <v>CISSE SALIOU</v>
          </cell>
        </row>
        <row r="1103">
          <cell r="B1103" t="str">
            <v>RHEMARI REDA</v>
          </cell>
        </row>
        <row r="1104">
          <cell r="B1104" t="str">
            <v>MESKOURI NABILA</v>
          </cell>
        </row>
        <row r="1105">
          <cell r="B1105" t="str">
            <v xml:space="preserve">AGUILOU MOHAMED </v>
          </cell>
        </row>
        <row r="1106">
          <cell r="B1106" t="str">
            <v>EL OUIKSANI SAMIA</v>
          </cell>
        </row>
        <row r="1107">
          <cell r="B1107" t="str">
            <v>EL IDRISSI ELHASSANI MAHA</v>
          </cell>
        </row>
        <row r="1108">
          <cell r="B1108" t="str">
            <v>BOUABDILLAH ZAKARIA</v>
          </cell>
        </row>
        <row r="1109">
          <cell r="B1109" t="str">
            <v>EL GUARJAOUI HIBA</v>
          </cell>
        </row>
        <row r="1110">
          <cell r="B1110" t="str">
            <v>LIMANE HIBA</v>
          </cell>
        </row>
        <row r="1111">
          <cell r="B1111" t="str">
            <v>HAMDOUNI YASSER</v>
          </cell>
        </row>
        <row r="1112">
          <cell r="B1112" t="str">
            <v>CHAYAH CHAIMAE</v>
          </cell>
        </row>
        <row r="1113">
          <cell r="B1113" t="str">
            <v>GOMIS AMINATA AGNES</v>
          </cell>
        </row>
        <row r="1114">
          <cell r="B1114" t="str">
            <v>AMRI ZINEB</v>
          </cell>
        </row>
        <row r="1115">
          <cell r="B1115" t="str">
            <v>BOULLOUH HADDOU</v>
          </cell>
        </row>
        <row r="1116">
          <cell r="B1116" t="str">
            <v>CHAMKHA NOUHAILA</v>
          </cell>
        </row>
        <row r="1117">
          <cell r="B1117" t="str">
            <v>AMEZIANE ZAKARIA</v>
          </cell>
        </row>
        <row r="1118">
          <cell r="B1118" t="str">
            <v>AIT ELMAHJOUB TAOUFIQ</v>
          </cell>
        </row>
        <row r="1119">
          <cell r="B1119" t="str">
            <v xml:space="preserve">EL ABBIOUI AYOUB </v>
          </cell>
        </row>
        <row r="1120">
          <cell r="B1120" t="str">
            <v>ZAYER SALMA</v>
          </cell>
        </row>
        <row r="1121">
          <cell r="B1121" t="str">
            <v>AAZAROU BOUTAYNA</v>
          </cell>
        </row>
        <row r="1122">
          <cell r="B1122" t="str">
            <v>ZAIMI NADA</v>
          </cell>
        </row>
        <row r="1123">
          <cell r="B1123" t="str">
            <v>EL BASRI NAJIB</v>
          </cell>
        </row>
        <row r="1124">
          <cell r="B1124" t="str">
            <v>BOUQATA HIBA</v>
          </cell>
        </row>
        <row r="1125">
          <cell r="B1125" t="str">
            <v xml:space="preserve">MERZOUG NASRALLAH </v>
          </cell>
        </row>
        <row r="1126">
          <cell r="B1126" t="str">
            <v>ELANMATI LAMIAE</v>
          </cell>
        </row>
        <row r="1127">
          <cell r="B1127" t="str">
            <v>FAYE ROKHAYA</v>
          </cell>
        </row>
        <row r="1128">
          <cell r="B1128" t="str">
            <v>CISSE OUMAR</v>
          </cell>
        </row>
        <row r="1129">
          <cell r="B1129" t="str">
            <v>CISSE SALIOU</v>
          </cell>
        </row>
        <row r="1130">
          <cell r="B1130" t="str">
            <v>RHEMARI REDA</v>
          </cell>
        </row>
        <row r="1131">
          <cell r="B1131" t="str">
            <v>MESKOURI NABILA</v>
          </cell>
        </row>
        <row r="1132">
          <cell r="B1132" t="str">
            <v>EL OUIKSANI SAMIA</v>
          </cell>
        </row>
        <row r="1133">
          <cell r="B1133" t="str">
            <v>BOCOUM DIAWARIAH</v>
          </cell>
        </row>
        <row r="1134">
          <cell r="B1134" t="str">
            <v xml:space="preserve">AGUILOU MOHAMED </v>
          </cell>
        </row>
        <row r="1135">
          <cell r="B1135" t="str">
            <v>EL IDRISSI ELHASSANI MAHA</v>
          </cell>
        </row>
        <row r="1136">
          <cell r="B1136" t="str">
            <v>BOUABDILLAH ZAKARIA</v>
          </cell>
        </row>
        <row r="1137">
          <cell r="B1137" t="str">
            <v>EL GUARJAOUI HIBA</v>
          </cell>
        </row>
        <row r="1138">
          <cell r="B1138" t="str">
            <v>LIMANE HIBA</v>
          </cell>
        </row>
        <row r="1139">
          <cell r="B1139" t="str">
            <v>CHAYAH CHAIMAE</v>
          </cell>
        </row>
        <row r="1140">
          <cell r="B1140" t="str">
            <v>GOMIS AMINATA AGNES</v>
          </cell>
        </row>
        <row r="1141">
          <cell r="B1141" t="str">
            <v>AMRI ZINEB</v>
          </cell>
        </row>
        <row r="1142">
          <cell r="B1142" t="str">
            <v>BOULLOUH HADDOU</v>
          </cell>
        </row>
        <row r="1143">
          <cell r="B1143" t="str">
            <v>CHAMKHA NOUHAILA</v>
          </cell>
        </row>
        <row r="1144">
          <cell r="B1144" t="str">
            <v>AMEZIANE ZAKARIA</v>
          </cell>
        </row>
        <row r="1145">
          <cell r="B1145" t="str">
            <v>AIT ELMAHJOUB TAOUFIQ</v>
          </cell>
        </row>
        <row r="1146">
          <cell r="B1146" t="str">
            <v xml:space="preserve">EL ABBIOUI AYOUB </v>
          </cell>
        </row>
        <row r="1147">
          <cell r="B1147" t="str">
            <v>ZAYER SALMA</v>
          </cell>
        </row>
        <row r="1148">
          <cell r="B1148" t="str">
            <v>AAZAROU BOUTAYNA</v>
          </cell>
        </row>
        <row r="1149">
          <cell r="B1149" t="str">
            <v>ZAIMI NADA</v>
          </cell>
        </row>
        <row r="1150">
          <cell r="B1150" t="str">
            <v>EL BASRI NAJIB</v>
          </cell>
        </row>
        <row r="1151">
          <cell r="B1151" t="str">
            <v>BOUQATA HIBA</v>
          </cell>
        </row>
        <row r="1152">
          <cell r="B1152" t="str">
            <v xml:space="preserve">MERZOUG NASRALLAH </v>
          </cell>
        </row>
        <row r="1153">
          <cell r="B1153" t="str">
            <v>ELANMATI LAMIAE</v>
          </cell>
        </row>
        <row r="1154">
          <cell r="B1154" t="str">
            <v>FAYE ROKHAYA</v>
          </cell>
        </row>
        <row r="1155">
          <cell r="B1155" t="str">
            <v>CISSE OUMAR</v>
          </cell>
        </row>
        <row r="1156">
          <cell r="B1156" t="str">
            <v>CISSE SALIOU</v>
          </cell>
        </row>
        <row r="1157">
          <cell r="B1157" t="str">
            <v>HAMDOUNI YASSER</v>
          </cell>
        </row>
        <row r="1158">
          <cell r="B1158" t="str">
            <v>RHEMARI REDA</v>
          </cell>
        </row>
        <row r="1159">
          <cell r="B1159" t="str">
            <v>MESKOURI NABILA</v>
          </cell>
        </row>
        <row r="1160">
          <cell r="B1160" t="str">
            <v>EL OUIKSANI SAMIA</v>
          </cell>
        </row>
        <row r="1161">
          <cell r="B1161" t="str">
            <v>BOCOUM DIAWARIAH</v>
          </cell>
        </row>
        <row r="1162">
          <cell r="B1162" t="str">
            <v xml:space="preserve">AGUILOU MOHAMED </v>
          </cell>
        </row>
        <row r="1163">
          <cell r="B1163" t="str">
            <v>EL IDRISSI ELHASSANI MAHA</v>
          </cell>
        </row>
        <row r="1164">
          <cell r="B1164" t="str">
            <v>BOUABDILLAH ZAKARIA</v>
          </cell>
        </row>
        <row r="1165">
          <cell r="B1165" t="str">
            <v>EL GUARJAOUI HIBA</v>
          </cell>
        </row>
        <row r="1166">
          <cell r="B1166" t="str">
            <v>LIMANE HIBA</v>
          </cell>
        </row>
        <row r="1167">
          <cell r="B1167" t="str">
            <v>CHAYAH CHAIMAE</v>
          </cell>
        </row>
        <row r="1168">
          <cell r="B1168" t="str">
            <v>GOMIS AMINATA AGNES</v>
          </cell>
        </row>
        <row r="1169">
          <cell r="B1169" t="str">
            <v>AMRI ZINEB</v>
          </cell>
        </row>
        <row r="1170">
          <cell r="B1170" t="str">
            <v>BOULLOUH HADDOU</v>
          </cell>
        </row>
        <row r="1171">
          <cell r="B1171" t="str">
            <v>AMEZIANE ZAKARIA</v>
          </cell>
        </row>
        <row r="1172">
          <cell r="B1172" t="str">
            <v>AIT ELMAHJOUB TAOUFIQ</v>
          </cell>
        </row>
        <row r="1173">
          <cell r="B1173" t="str">
            <v xml:space="preserve">EL ABBIOUI AYOUB </v>
          </cell>
        </row>
        <row r="1174">
          <cell r="B1174" t="str">
            <v>ZAYER SALMA</v>
          </cell>
        </row>
        <row r="1175">
          <cell r="B1175" t="str">
            <v>AAZAROU BOUTAYNA</v>
          </cell>
        </row>
        <row r="1176">
          <cell r="B1176" t="str">
            <v>ZAIMI NADA</v>
          </cell>
        </row>
        <row r="1177">
          <cell r="B1177" t="str">
            <v>EL BASRI NAJIB</v>
          </cell>
        </row>
        <row r="1178">
          <cell r="B1178" t="str">
            <v>BOUQATA HIBA</v>
          </cell>
        </row>
        <row r="1179">
          <cell r="B1179" t="str">
            <v xml:space="preserve">MERZOUG NASRALLAH </v>
          </cell>
        </row>
        <row r="1180">
          <cell r="B1180" t="str">
            <v>BOCOUM DIAWARIAH</v>
          </cell>
        </row>
        <row r="1181">
          <cell r="B1181" t="str">
            <v>ELANMATI LAMIAE</v>
          </cell>
        </row>
        <row r="1182">
          <cell r="B1182" t="str">
            <v>FAYE ROKHAYA</v>
          </cell>
        </row>
        <row r="1183">
          <cell r="B1183" t="str">
            <v>CISSE OUMAR</v>
          </cell>
        </row>
        <row r="1184">
          <cell r="B1184" t="str">
            <v>CISSE SALIOU</v>
          </cell>
        </row>
        <row r="1185">
          <cell r="B1185" t="str">
            <v>HAMDOUNI YASSER</v>
          </cell>
        </row>
        <row r="1186">
          <cell r="B1186" t="str">
            <v>RHEMARI REDA</v>
          </cell>
        </row>
        <row r="1187">
          <cell r="B1187" t="str">
            <v>MESKOURI NABILA</v>
          </cell>
        </row>
        <row r="1188">
          <cell r="B1188" t="str">
            <v>CHAMKHA NOUHAILA</v>
          </cell>
        </row>
        <row r="1189">
          <cell r="B1189" t="str">
            <v>EL OUIKSANI SAMIA</v>
          </cell>
        </row>
        <row r="1190">
          <cell r="B1190" t="str">
            <v xml:space="preserve">AGUILOU MOHAMED </v>
          </cell>
        </row>
        <row r="1191">
          <cell r="B1191" t="str">
            <v>EL IDRISSI ELHASSANI MAHA</v>
          </cell>
        </row>
        <row r="1192">
          <cell r="B1192" t="str">
            <v>BOUABDILLAH ZAKARIA</v>
          </cell>
        </row>
        <row r="1193">
          <cell r="B1193" t="str">
            <v>EL GUARJAOUI HIBA</v>
          </cell>
        </row>
        <row r="1194">
          <cell r="B1194" t="str">
            <v>LIMANE HIBA</v>
          </cell>
        </row>
        <row r="1195">
          <cell r="B1195" t="str">
            <v>CHAYAH CHAIMAE</v>
          </cell>
        </row>
        <row r="1196">
          <cell r="B1196" t="str">
            <v>GOMIS AMINATA AGNES</v>
          </cell>
        </row>
        <row r="1197">
          <cell r="B1197" t="str">
            <v>AMRI ZINEB</v>
          </cell>
        </row>
        <row r="1198">
          <cell r="B1198" t="str">
            <v>BOULLOUH HADDOU</v>
          </cell>
        </row>
        <row r="1199">
          <cell r="B1199" t="str">
            <v>AMEZIANE ZAKARIA</v>
          </cell>
        </row>
        <row r="1200">
          <cell r="B1200" t="str">
            <v>AIT ELMAHJOUB TAOUFIQ</v>
          </cell>
        </row>
        <row r="1201">
          <cell r="B1201" t="str">
            <v xml:space="preserve">EL ABBIOUI AYOUB </v>
          </cell>
        </row>
        <row r="1202">
          <cell r="B1202" t="str">
            <v>ZAYER SALMA</v>
          </cell>
        </row>
        <row r="1203">
          <cell r="B1203" t="str">
            <v>AAZAROU BOUTAYNA</v>
          </cell>
        </row>
        <row r="1204">
          <cell r="B1204" t="str">
            <v>ZAIMI NADA</v>
          </cell>
        </row>
        <row r="1205">
          <cell r="B1205" t="str">
            <v>EL BASRI NAJIB</v>
          </cell>
        </row>
        <row r="1206">
          <cell r="B1206" t="str">
            <v>BOUQATA HIBA</v>
          </cell>
        </row>
        <row r="1207">
          <cell r="B1207" t="str">
            <v xml:space="preserve">MERZOUG NASRALLAH </v>
          </cell>
        </row>
        <row r="1208">
          <cell r="B1208" t="str">
            <v>BOCOUM DIAWARIAH</v>
          </cell>
        </row>
        <row r="1209">
          <cell r="B1209" t="str">
            <v>ELANMATI LAMIAE</v>
          </cell>
        </row>
        <row r="1210">
          <cell r="B1210" t="str">
            <v>FAYE ROKHAYA</v>
          </cell>
        </row>
        <row r="1211">
          <cell r="B1211" t="str">
            <v>CISSE OUMAR</v>
          </cell>
        </row>
        <row r="1212">
          <cell r="B1212" t="str">
            <v>CISSE SALIOU</v>
          </cell>
        </row>
        <row r="1213">
          <cell r="B1213" t="str">
            <v xml:space="preserve">AGUILOU MOHAMED </v>
          </cell>
        </row>
        <row r="1214">
          <cell r="B1214" t="str">
            <v>HAMDOUNI YASSER</v>
          </cell>
        </row>
        <row r="1215">
          <cell r="B1215" t="str">
            <v>RHEMARI REDA</v>
          </cell>
        </row>
        <row r="1216">
          <cell r="B1216" t="str">
            <v>MESKOURI NABILA</v>
          </cell>
        </row>
        <row r="1217">
          <cell r="B1217" t="str">
            <v>CHAMKHA NOUHAILA</v>
          </cell>
        </row>
        <row r="1218">
          <cell r="B1218" t="str">
            <v>EL OUIKSANI SAMIA</v>
          </cell>
        </row>
        <row r="1219">
          <cell r="B1219" t="str">
            <v>EL IDRISSI ELHASSANI MAHA</v>
          </cell>
        </row>
        <row r="1220">
          <cell r="B1220" t="str">
            <v>CHAYAH CHAIMAE</v>
          </cell>
        </row>
        <row r="1221">
          <cell r="B1221" t="str">
            <v>AMRI ZINEB</v>
          </cell>
        </row>
        <row r="1222">
          <cell r="B1222" t="str">
            <v>BOULLOUH HADDOU</v>
          </cell>
        </row>
        <row r="1223">
          <cell r="B1223" t="str">
            <v>ZAYER SALMA</v>
          </cell>
        </row>
        <row r="1224">
          <cell r="B1224" t="str">
            <v>AAZAROU BOUTAYNA</v>
          </cell>
        </row>
        <row r="1225">
          <cell r="B1225" t="str">
            <v>ZAIMI NADA</v>
          </cell>
        </row>
        <row r="1226">
          <cell r="B1226" t="str">
            <v>EL BASRI NAJIB</v>
          </cell>
        </row>
        <row r="1227">
          <cell r="B1227" t="str">
            <v>BOCOUM DIAWARIAH</v>
          </cell>
        </row>
        <row r="1228">
          <cell r="B1228" t="str">
            <v>CISSE SALIOU</v>
          </cell>
        </row>
        <row r="1229">
          <cell r="B1229" t="str">
            <v>BOUABDILLAH ZAKARIA</v>
          </cell>
        </row>
        <row r="1230">
          <cell r="B1230" t="str">
            <v>EL GUARJAOUI HIBA</v>
          </cell>
        </row>
        <row r="1231">
          <cell r="B1231" t="str">
            <v>LIMANE HIBA</v>
          </cell>
        </row>
        <row r="1232">
          <cell r="B1232" t="str">
            <v>HAMDOUNI YASSER</v>
          </cell>
        </row>
        <row r="1233">
          <cell r="B1233" t="str">
            <v>GOMIS AMINATA AGNES</v>
          </cell>
        </row>
        <row r="1234">
          <cell r="B1234" t="str">
            <v>CHAMKHA NOUHAILA</v>
          </cell>
        </row>
        <row r="1235">
          <cell r="B1235" t="str">
            <v>AMEZIANE ZAKARIA</v>
          </cell>
        </row>
        <row r="1236">
          <cell r="B1236" t="str">
            <v>AIT ELMAHJOUB TAOUFIQ</v>
          </cell>
        </row>
        <row r="1237">
          <cell r="B1237" t="str">
            <v xml:space="preserve">EL ABBIOUI AYOUB </v>
          </cell>
        </row>
        <row r="1238">
          <cell r="B1238" t="str">
            <v>BOUQATA HIBA</v>
          </cell>
        </row>
        <row r="1239">
          <cell r="B1239" t="str">
            <v xml:space="preserve">MERZOUG NASRALLAH </v>
          </cell>
        </row>
        <row r="1240">
          <cell r="B1240" t="str">
            <v>ELANMATI LAMIAE</v>
          </cell>
        </row>
        <row r="1241">
          <cell r="B1241" t="str">
            <v>FAYE ROKHAYA</v>
          </cell>
        </row>
        <row r="1242">
          <cell r="B1242" t="str">
            <v>CISSE OUMAR</v>
          </cell>
        </row>
        <row r="1243">
          <cell r="B1243" t="str">
            <v>RHEMARI REDA</v>
          </cell>
        </row>
        <row r="1244">
          <cell r="B1244" t="str">
            <v>MESKOURI NABILA</v>
          </cell>
        </row>
        <row r="1245">
          <cell r="B1245" t="str">
            <v xml:space="preserve">AGUILOU MOHAMED </v>
          </cell>
        </row>
        <row r="1246">
          <cell r="B1246" t="str">
            <v>EL OUIKSANI SAMIA</v>
          </cell>
        </row>
        <row r="1247">
          <cell r="B1247" t="str">
            <v>EL IDRISSI ELHASSANI MAHA</v>
          </cell>
        </row>
        <row r="1248">
          <cell r="B1248" t="str">
            <v>BOUABDILLAH ZAKARIA</v>
          </cell>
        </row>
        <row r="1249">
          <cell r="B1249" t="str">
            <v>EL GUARJAOUI HIBA</v>
          </cell>
        </row>
        <row r="1250">
          <cell r="B1250" t="str">
            <v>LIMANE HIBA</v>
          </cell>
        </row>
        <row r="1251">
          <cell r="B1251" t="str">
            <v>HAMDOUNI YASSER</v>
          </cell>
        </row>
        <row r="1252">
          <cell r="B1252" t="str">
            <v>CHAYAH CHAIMAE</v>
          </cell>
        </row>
        <row r="1253">
          <cell r="B1253" t="str">
            <v>RHEMARI REDA</v>
          </cell>
        </row>
        <row r="1254">
          <cell r="B1254" t="str">
            <v>GOMIS AMINATA AGNES</v>
          </cell>
        </row>
        <row r="1255">
          <cell r="B1255" t="str">
            <v>AMRI ZINEB</v>
          </cell>
        </row>
        <row r="1256">
          <cell r="B1256" t="str">
            <v>BOULLOUH HADDOU</v>
          </cell>
        </row>
        <row r="1257">
          <cell r="B1257" t="str">
            <v>MESKOURI NABILA</v>
          </cell>
        </row>
        <row r="1258">
          <cell r="B1258" t="str">
            <v>CHAMKHA NOUHAILA</v>
          </cell>
        </row>
        <row r="1259">
          <cell r="B1259" t="str">
            <v>AMEZIANE ZAKARIA</v>
          </cell>
        </row>
        <row r="1260">
          <cell r="B1260" t="str">
            <v>AIT ELMAHJOUB TAOUFIQ</v>
          </cell>
        </row>
        <row r="1261">
          <cell r="B1261" t="str">
            <v xml:space="preserve">AGUILOU MOHAMED </v>
          </cell>
        </row>
        <row r="1262">
          <cell r="B1262" t="str">
            <v xml:space="preserve">EL ABBIOUI AYOUB </v>
          </cell>
        </row>
        <row r="1263">
          <cell r="B1263" t="str">
            <v>ZAYER SALMA</v>
          </cell>
        </row>
        <row r="1264">
          <cell r="B1264" t="str">
            <v>AAZAROU BOUTAYNA</v>
          </cell>
        </row>
        <row r="1265">
          <cell r="B1265" t="str">
            <v>EL OUIKSANI SAMIA</v>
          </cell>
        </row>
        <row r="1266">
          <cell r="B1266" t="str">
            <v>ZAIMI NADA</v>
          </cell>
        </row>
        <row r="1267">
          <cell r="B1267" t="str">
            <v>EL BASRI NAJIB</v>
          </cell>
        </row>
        <row r="1268">
          <cell r="B1268" t="str">
            <v>BOUQATA HIBA</v>
          </cell>
        </row>
        <row r="1269">
          <cell r="B1269" t="str">
            <v xml:space="preserve">MERZOUG NASRALLAH </v>
          </cell>
        </row>
        <row r="1270">
          <cell r="B1270" t="str">
            <v>BOCOUM DIAWARIAH</v>
          </cell>
        </row>
        <row r="1271">
          <cell r="B1271" t="str">
            <v>ELANMATI LAMIAE</v>
          </cell>
        </row>
        <row r="1272">
          <cell r="B1272" t="str">
            <v>FAYE ROKHAYA</v>
          </cell>
        </row>
        <row r="1273">
          <cell r="B1273" t="str">
            <v>CISSE OUMAR</v>
          </cell>
        </row>
        <row r="1274">
          <cell r="B1274" t="str">
            <v>CISSE SALIOU</v>
          </cell>
        </row>
        <row r="1275">
          <cell r="B1275" t="str">
            <v>CHAYAH CHAIMAE</v>
          </cell>
        </row>
        <row r="1276">
          <cell r="B1276" t="str">
            <v>MESKOURI NABILA</v>
          </cell>
        </row>
        <row r="1277">
          <cell r="B1277" t="str">
            <v>EL IDRISSI ELHASSANI MAHA</v>
          </cell>
        </row>
        <row r="1278">
          <cell r="B1278" t="str">
            <v>BOUABDILLAH ZAKARIA</v>
          </cell>
        </row>
        <row r="1279">
          <cell r="B1279" t="str">
            <v>EL GUARJAOUI HIBA</v>
          </cell>
        </row>
        <row r="1280">
          <cell r="B1280" t="str">
            <v>LIMANE HIBA</v>
          </cell>
        </row>
        <row r="1281">
          <cell r="B1281" t="str">
            <v>HAMDOUNI YASSER</v>
          </cell>
        </row>
        <row r="1282">
          <cell r="B1282" t="str">
            <v>GOMIS AMINATA AGNES</v>
          </cell>
        </row>
        <row r="1283">
          <cell r="B1283" t="str">
            <v>AMRI ZINEB</v>
          </cell>
        </row>
        <row r="1284">
          <cell r="B1284" t="str">
            <v>BOULLOUH HADDOU</v>
          </cell>
        </row>
        <row r="1285">
          <cell r="B1285" t="str">
            <v>CHAMKHA NOUHAILA</v>
          </cell>
        </row>
        <row r="1286">
          <cell r="B1286" t="str">
            <v>AMEZIANE ZAKARIA</v>
          </cell>
        </row>
        <row r="1287">
          <cell r="B1287" t="str">
            <v>AIT ELMAHJOUB TAOUFIQ</v>
          </cell>
        </row>
        <row r="1288">
          <cell r="B1288" t="str">
            <v xml:space="preserve">EL ABBIOUI AYOUB </v>
          </cell>
        </row>
        <row r="1289">
          <cell r="B1289" t="str">
            <v>ZAYER SALMA</v>
          </cell>
        </row>
        <row r="1290">
          <cell r="B1290" t="str">
            <v>AAZAROU BOUTAYNA</v>
          </cell>
        </row>
        <row r="1291">
          <cell r="B1291" t="str">
            <v>EL OUIKSANI SAMIA</v>
          </cell>
        </row>
        <row r="1292">
          <cell r="B1292" t="str">
            <v>ZAIMI NADA</v>
          </cell>
        </row>
        <row r="1293">
          <cell r="B1293" t="str">
            <v>EL BASRI NAJIB</v>
          </cell>
        </row>
        <row r="1294">
          <cell r="B1294" t="str">
            <v>BOUQATA HIBA</v>
          </cell>
        </row>
        <row r="1295">
          <cell r="B1295" t="str">
            <v xml:space="preserve">MERZOUG NASRALLAH </v>
          </cell>
        </row>
        <row r="1296">
          <cell r="B1296" t="str">
            <v>BOCOUM DIAWARIAH</v>
          </cell>
        </row>
        <row r="1297">
          <cell r="B1297" t="str">
            <v>ELANMATI LAMIAE</v>
          </cell>
        </row>
        <row r="1298">
          <cell r="B1298" t="str">
            <v>FAYE ROKHAYA</v>
          </cell>
        </row>
        <row r="1299">
          <cell r="B1299" t="str">
            <v>CISSE OUMAR</v>
          </cell>
        </row>
        <row r="1300">
          <cell r="B1300" t="str">
            <v>CISSE SALIOU</v>
          </cell>
        </row>
        <row r="1301">
          <cell r="B1301" t="str">
            <v>EZZAMET MARWA</v>
          </cell>
        </row>
        <row r="1302">
          <cell r="B1302" t="str">
            <v>BOUCHARA IMANE</v>
          </cell>
        </row>
        <row r="1303">
          <cell r="B1303" t="str">
            <v>CHOUKRI LOUBNA</v>
          </cell>
        </row>
        <row r="1304">
          <cell r="B1304" t="str">
            <v xml:space="preserve">JEBBOUR IMANE </v>
          </cell>
        </row>
        <row r="1305">
          <cell r="B1305" t="str">
            <v>IDIR SALMA</v>
          </cell>
        </row>
        <row r="1306">
          <cell r="B1306" t="str">
            <v>CHARAF LATIFA</v>
          </cell>
        </row>
        <row r="1307">
          <cell r="B1307" t="str">
            <v>RHEMARI REDA</v>
          </cell>
        </row>
        <row r="1308">
          <cell r="B1308" t="str">
            <v xml:space="preserve">AGUILOU MOHAMED </v>
          </cell>
        </row>
        <row r="1309">
          <cell r="B1309" t="str">
            <v>EL IDRISSI ELHASSANI MAHA</v>
          </cell>
        </row>
        <row r="1310">
          <cell r="B1310" t="str">
            <v>BOUABDILLAH ZAKARIA</v>
          </cell>
        </row>
        <row r="1311">
          <cell r="B1311" t="str">
            <v>EL GUARJAOUI HIBA</v>
          </cell>
        </row>
        <row r="1312">
          <cell r="B1312" t="str">
            <v>LIMANE HIBA</v>
          </cell>
        </row>
        <row r="1313">
          <cell r="B1313" t="str">
            <v>HAMDOUNI YASSER</v>
          </cell>
        </row>
        <row r="1314">
          <cell r="B1314" t="str">
            <v>CHAYAH CHAIMAE</v>
          </cell>
        </row>
        <row r="1315">
          <cell r="B1315" t="str">
            <v>RHEMARI REDA</v>
          </cell>
        </row>
        <row r="1316">
          <cell r="B1316" t="str">
            <v>GOMIS AMINATA AGNES</v>
          </cell>
        </row>
        <row r="1317">
          <cell r="B1317" t="str">
            <v>AMRI ZINEB</v>
          </cell>
        </row>
        <row r="1318">
          <cell r="B1318" t="str">
            <v>BOULLOUH HADDOU</v>
          </cell>
        </row>
        <row r="1319">
          <cell r="B1319" t="str">
            <v>MESKOURI NABILA</v>
          </cell>
        </row>
        <row r="1320">
          <cell r="B1320" t="str">
            <v>CHAMKHA NOUHAILA</v>
          </cell>
        </row>
        <row r="1321">
          <cell r="B1321" t="str">
            <v>AMEZIANE ZAKARIA</v>
          </cell>
        </row>
        <row r="1322">
          <cell r="B1322" t="str">
            <v>AIT ELMAHJOUB TAOUFIQ</v>
          </cell>
        </row>
        <row r="1323">
          <cell r="B1323" t="str">
            <v xml:space="preserve">AGUILOU MOHAMED </v>
          </cell>
        </row>
        <row r="1324">
          <cell r="B1324" t="str">
            <v xml:space="preserve">EL ABBIOUI AYOUB </v>
          </cell>
        </row>
        <row r="1325">
          <cell r="B1325" t="str">
            <v>ZAYER SALMA</v>
          </cell>
        </row>
        <row r="1326">
          <cell r="B1326" t="str">
            <v>AAZAROU BOUTAYNA</v>
          </cell>
        </row>
        <row r="1327">
          <cell r="B1327" t="str">
            <v>EL OUIKSANI SAMIA</v>
          </cell>
        </row>
        <row r="1328">
          <cell r="B1328" t="str">
            <v>ZAIMI NADA</v>
          </cell>
        </row>
        <row r="1329">
          <cell r="B1329" t="str">
            <v>EL BASRI NAJIB</v>
          </cell>
        </row>
        <row r="1330">
          <cell r="B1330" t="str">
            <v>BOUQATA HIBA</v>
          </cell>
        </row>
        <row r="1331">
          <cell r="B1331" t="str">
            <v xml:space="preserve">MERZOUG NASRALLAH </v>
          </cell>
        </row>
        <row r="1332">
          <cell r="B1332" t="str">
            <v>BOCOUM DIAWARIAH</v>
          </cell>
        </row>
        <row r="1333">
          <cell r="B1333" t="str">
            <v>ELANMATI LAMIAE</v>
          </cell>
        </row>
        <row r="1334">
          <cell r="B1334" t="str">
            <v>CISSE OUMAR</v>
          </cell>
        </row>
        <row r="1335">
          <cell r="B1335" t="str">
            <v>CISSE SALIOU</v>
          </cell>
        </row>
        <row r="1336">
          <cell r="B1336" t="str">
            <v>EZZAMET MARWA</v>
          </cell>
        </row>
        <row r="1337">
          <cell r="B1337" t="str">
            <v>CHOUKRI LOUBNA</v>
          </cell>
        </row>
        <row r="1338">
          <cell r="B1338" t="str">
            <v xml:space="preserve">JEBBOUR IMANE </v>
          </cell>
        </row>
        <row r="1339">
          <cell r="B1339" t="str">
            <v>IDIR SALMA</v>
          </cell>
        </row>
        <row r="1340">
          <cell r="B1340" t="str">
            <v>CHARAF LATIFA</v>
          </cell>
        </row>
        <row r="1341">
          <cell r="B1341" t="str">
            <v>FAYE ROKHAYA</v>
          </cell>
        </row>
        <row r="1342">
          <cell r="B1342" t="str">
            <v>BOUCHARA IMANE</v>
          </cell>
        </row>
        <row r="1343">
          <cell r="B1343" t="str">
            <v>EL IDRISSI ELHASSANI MAHA</v>
          </cell>
        </row>
        <row r="1344">
          <cell r="B1344" t="str">
            <v>BOUABDILLAH ZAKARIA</v>
          </cell>
        </row>
        <row r="1345">
          <cell r="B1345" t="str">
            <v>EL GUARJAOUI HIBA</v>
          </cell>
        </row>
        <row r="1346">
          <cell r="B1346" t="str">
            <v>LIMANE HIBA</v>
          </cell>
        </row>
        <row r="1347">
          <cell r="B1347" t="str">
            <v>HAMDOUNI YASSER</v>
          </cell>
        </row>
        <row r="1348">
          <cell r="B1348" t="str">
            <v>CHAYAH CHAIMAE</v>
          </cell>
        </row>
        <row r="1349">
          <cell r="B1349" t="str">
            <v>RHEMARI REDA</v>
          </cell>
        </row>
        <row r="1350">
          <cell r="B1350" t="str">
            <v>GOMIS AMINATA AGNES</v>
          </cell>
        </row>
        <row r="1351">
          <cell r="B1351" t="str">
            <v>AMRI ZINEB</v>
          </cell>
        </row>
        <row r="1352">
          <cell r="B1352" t="str">
            <v>BOULLOUH HADDOU</v>
          </cell>
        </row>
        <row r="1353">
          <cell r="B1353" t="str">
            <v>MESKOURI NABILA</v>
          </cell>
        </row>
        <row r="1354">
          <cell r="B1354" t="str">
            <v>CHAMKHA NOUHAILA</v>
          </cell>
        </row>
        <row r="1355">
          <cell r="B1355" t="str">
            <v>AMEZIANE ZAKARIA</v>
          </cell>
        </row>
        <row r="1356">
          <cell r="B1356" t="str">
            <v>AIT ELMAHJOUB TAOUFIQ</v>
          </cell>
        </row>
        <row r="1357">
          <cell r="B1357" t="str">
            <v xml:space="preserve">AGUILOU MOHAMED </v>
          </cell>
        </row>
        <row r="1358">
          <cell r="B1358" t="str">
            <v xml:space="preserve">EL ABBIOUI AYOUB </v>
          </cell>
        </row>
        <row r="1359">
          <cell r="B1359" t="str">
            <v>ZAYER SALMA</v>
          </cell>
        </row>
        <row r="1360">
          <cell r="B1360" t="str">
            <v>AAZAROU BOUTAYNA</v>
          </cell>
        </row>
        <row r="1361">
          <cell r="B1361" t="str">
            <v>EL OUIKSANI SAMIA</v>
          </cell>
        </row>
        <row r="1362">
          <cell r="B1362" t="str">
            <v>ZAIMI NADA</v>
          </cell>
        </row>
        <row r="1363">
          <cell r="B1363" t="str">
            <v>EL BASRI NAJIB</v>
          </cell>
        </row>
        <row r="1364">
          <cell r="B1364" t="str">
            <v>BOUQATA HIBA</v>
          </cell>
        </row>
        <row r="1365">
          <cell r="B1365" t="str">
            <v xml:space="preserve">MERZOUG NASRALLAH </v>
          </cell>
        </row>
        <row r="1366">
          <cell r="B1366" t="str">
            <v>BOCOUM DIAWARIAH</v>
          </cell>
        </row>
        <row r="1367">
          <cell r="B1367" t="str">
            <v>ELANMATI LAMIAE</v>
          </cell>
        </row>
        <row r="1368">
          <cell r="B1368" t="str">
            <v>CISSE OUMAR</v>
          </cell>
        </row>
        <row r="1369">
          <cell r="B1369" t="str">
            <v>CISSE SALIOU</v>
          </cell>
        </row>
        <row r="1370">
          <cell r="B1370" t="str">
            <v>EZZAMET MARWA</v>
          </cell>
        </row>
        <row r="1371">
          <cell r="B1371" t="str">
            <v>BOUCHARA IMANE</v>
          </cell>
        </row>
        <row r="1372">
          <cell r="B1372" t="str">
            <v>CHOUKRI LOUBNA</v>
          </cell>
        </row>
        <row r="1373">
          <cell r="B1373" t="str">
            <v xml:space="preserve">JEBBOUR IMANE </v>
          </cell>
        </row>
        <row r="1374">
          <cell r="B1374" t="str">
            <v>IDIR SALMA</v>
          </cell>
        </row>
        <row r="1375">
          <cell r="B1375" t="str">
            <v>CHARAF LATIFA</v>
          </cell>
        </row>
        <row r="1376">
          <cell r="B1376" t="str">
            <v>FAYE ROKHAYA</v>
          </cell>
        </row>
        <row r="1377">
          <cell r="B1377" t="str">
            <v>EL IDRISSI ELHASSANI MAHA</v>
          </cell>
        </row>
        <row r="1378">
          <cell r="B1378" t="str">
            <v>BOUABDILLAH ZAKARIA</v>
          </cell>
        </row>
        <row r="1379">
          <cell r="B1379" t="str">
            <v>EL GUARJAOUI HIBA</v>
          </cell>
        </row>
        <row r="1380">
          <cell r="B1380" t="str">
            <v>LIMANE HIBA</v>
          </cell>
        </row>
        <row r="1381">
          <cell r="B1381" t="str">
            <v>HAMDOUNI YASSER</v>
          </cell>
        </row>
        <row r="1382">
          <cell r="B1382" t="str">
            <v>CHAYAH CHAIMAE</v>
          </cell>
        </row>
        <row r="1383">
          <cell r="B1383" t="str">
            <v>RHEMARI REDA</v>
          </cell>
        </row>
        <row r="1384">
          <cell r="B1384" t="str">
            <v>GOMIS AMINATA AGNES</v>
          </cell>
        </row>
        <row r="1385">
          <cell r="B1385" t="str">
            <v>AMRI ZINEB</v>
          </cell>
        </row>
        <row r="1386">
          <cell r="B1386" t="str">
            <v>BOULLOUH HADDOU</v>
          </cell>
        </row>
        <row r="1387">
          <cell r="B1387" t="str">
            <v>MESKOURI NABILA</v>
          </cell>
        </row>
        <row r="1388">
          <cell r="B1388" t="str">
            <v>CHAMKHA NOUHAILA</v>
          </cell>
        </row>
        <row r="1389">
          <cell r="B1389" t="str">
            <v>AMEZIANE ZAKARIA</v>
          </cell>
        </row>
        <row r="1390">
          <cell r="B1390" t="str">
            <v>AIT ELMAHJOUB TAOUFIQ</v>
          </cell>
        </row>
        <row r="1391">
          <cell r="B1391" t="str">
            <v xml:space="preserve">AGUILOU MOHAMED </v>
          </cell>
        </row>
        <row r="1392">
          <cell r="B1392" t="str">
            <v xml:space="preserve">EL ABBIOUI AYOUB </v>
          </cell>
        </row>
        <row r="1393">
          <cell r="B1393" t="str">
            <v>ZAYER SALMA</v>
          </cell>
        </row>
        <row r="1394">
          <cell r="B1394" t="str">
            <v>AAZAROU BOUTAYNA</v>
          </cell>
        </row>
        <row r="1395">
          <cell r="B1395" t="str">
            <v>EL OUIKSANI SAMIA</v>
          </cell>
        </row>
        <row r="1396">
          <cell r="B1396" t="str">
            <v>ZAIMI NADA</v>
          </cell>
        </row>
        <row r="1397">
          <cell r="B1397" t="str">
            <v>EL BASRI NAJIB</v>
          </cell>
        </row>
        <row r="1398">
          <cell r="B1398" t="str">
            <v>BOUQATA HIBA</v>
          </cell>
        </row>
        <row r="1399">
          <cell r="B1399" t="str">
            <v xml:space="preserve">MERZOUG NASRALLAH </v>
          </cell>
        </row>
        <row r="1400">
          <cell r="B1400" t="str">
            <v>BOCOUM DIAWARIAH</v>
          </cell>
        </row>
        <row r="1401">
          <cell r="B1401" t="str">
            <v>ELANMATI LAMIAE</v>
          </cell>
        </row>
        <row r="1402">
          <cell r="B1402" t="str">
            <v>FAYE ROKHAYA</v>
          </cell>
        </row>
        <row r="1403">
          <cell r="B1403" t="str">
            <v>CISSE OUMAR</v>
          </cell>
        </row>
        <row r="1404">
          <cell r="B1404" t="str">
            <v>CISSE SALIOU</v>
          </cell>
        </row>
        <row r="1405">
          <cell r="B1405" t="str">
            <v>EZZAMET MARWA</v>
          </cell>
        </row>
        <row r="1406">
          <cell r="B1406" t="str">
            <v>BOUCHARA IMANE</v>
          </cell>
        </row>
        <row r="1407">
          <cell r="B1407" t="str">
            <v>CHOUKRI LOUBNA</v>
          </cell>
        </row>
        <row r="1408">
          <cell r="B1408" t="str">
            <v xml:space="preserve">JEBBOUR IMANE </v>
          </cell>
        </row>
        <row r="1409">
          <cell r="B1409" t="str">
            <v>IDIR SALMA</v>
          </cell>
        </row>
        <row r="1410">
          <cell r="B1410" t="str">
            <v>CHARAF LATIFA</v>
          </cell>
        </row>
        <row r="1411">
          <cell r="B1411" t="str">
            <v>EL IDRISSI ELHASSANI MAHA</v>
          </cell>
        </row>
        <row r="1412">
          <cell r="B1412" t="str">
            <v>BOUABDILLAH ZAKARIA</v>
          </cell>
        </row>
        <row r="1413">
          <cell r="B1413" t="str">
            <v>EL GUARJAOUI HIBA</v>
          </cell>
        </row>
        <row r="1414">
          <cell r="B1414" t="str">
            <v>LIMANE HIBA</v>
          </cell>
        </row>
        <row r="1415">
          <cell r="B1415" t="str">
            <v>HAMDOUNI YASSER</v>
          </cell>
        </row>
        <row r="1416">
          <cell r="B1416" t="str">
            <v>CHAYAH CHAIMAE</v>
          </cell>
        </row>
        <row r="1417">
          <cell r="B1417" t="str">
            <v>RHEMARI REDA</v>
          </cell>
        </row>
        <row r="1418">
          <cell r="B1418" t="str">
            <v>GOMIS AMINATA AGNES</v>
          </cell>
        </row>
        <row r="1419">
          <cell r="B1419" t="str">
            <v>AMRI ZINEB</v>
          </cell>
        </row>
        <row r="1420">
          <cell r="B1420" t="str">
            <v>BOULLOUH HADDOU</v>
          </cell>
        </row>
        <row r="1421">
          <cell r="B1421" t="str">
            <v>MESKOURI NABILA</v>
          </cell>
        </row>
        <row r="1422">
          <cell r="B1422" t="str">
            <v>CHAMKHA NOUHAILA</v>
          </cell>
        </row>
        <row r="1423">
          <cell r="B1423" t="str">
            <v>AMEZIANE ZAKARIA</v>
          </cell>
        </row>
        <row r="1424">
          <cell r="B1424" t="str">
            <v>AIT ELMAHJOUB TAOUFIQ</v>
          </cell>
        </row>
        <row r="1425">
          <cell r="B1425" t="str">
            <v xml:space="preserve">AGUILOU MOHAMED </v>
          </cell>
        </row>
        <row r="1426">
          <cell r="B1426" t="str">
            <v xml:space="preserve">EL ABBIOUI AYOUB </v>
          </cell>
        </row>
        <row r="1427">
          <cell r="B1427" t="str">
            <v>ZAYER SALMA</v>
          </cell>
        </row>
        <row r="1428">
          <cell r="B1428" t="str">
            <v>AAZAROU BOUTAYNA</v>
          </cell>
        </row>
        <row r="1429">
          <cell r="B1429" t="str">
            <v>EL OUIKSANI SAMIA</v>
          </cell>
        </row>
        <row r="1430">
          <cell r="B1430" t="str">
            <v>ZAIMI NADA</v>
          </cell>
        </row>
        <row r="1431">
          <cell r="B1431" t="str">
            <v>EL BASRI NAJIB</v>
          </cell>
        </row>
        <row r="1432">
          <cell r="B1432" t="str">
            <v>BOUQATA HIBA</v>
          </cell>
        </row>
        <row r="1433">
          <cell r="B1433" t="str">
            <v xml:space="preserve">MERZOUG NASRALLAH </v>
          </cell>
        </row>
        <row r="1434">
          <cell r="B1434" t="str">
            <v>BOCOUM DIAWARIAH</v>
          </cell>
        </row>
        <row r="1435">
          <cell r="B1435" t="str">
            <v>ELANMATI LAMIAE</v>
          </cell>
        </row>
        <row r="1436">
          <cell r="B1436" t="str">
            <v>FAYE ROKHAYA</v>
          </cell>
        </row>
        <row r="1437">
          <cell r="B1437" t="str">
            <v>CISSE OUMAR</v>
          </cell>
        </row>
        <row r="1438">
          <cell r="B1438" t="str">
            <v>CISSE SALIOU</v>
          </cell>
        </row>
        <row r="1439">
          <cell r="B1439" t="str">
            <v>EZZAMET MARWA</v>
          </cell>
        </row>
        <row r="1440">
          <cell r="B1440" t="str">
            <v>BOUCHARA IMANE</v>
          </cell>
        </row>
        <row r="1441">
          <cell r="B1441" t="str">
            <v>CHOUKRI LOUBNA</v>
          </cell>
        </row>
        <row r="1442">
          <cell r="B1442" t="str">
            <v xml:space="preserve">JEBBOUR IMANE </v>
          </cell>
        </row>
        <row r="1443">
          <cell r="B1443" t="str">
            <v>IDIR SALMA</v>
          </cell>
        </row>
        <row r="1444">
          <cell r="B1444" t="str">
            <v>CHARAF LATIFA</v>
          </cell>
        </row>
        <row r="1445">
          <cell r="B1445" t="str">
            <v>EL IDRISSI ELHASSANI MAHA</v>
          </cell>
        </row>
        <row r="1446">
          <cell r="B1446" t="str">
            <v>BOUABDILLAH ZAKARIA</v>
          </cell>
        </row>
        <row r="1447">
          <cell r="B1447" t="str">
            <v>EL GUARJAOUI HIBA</v>
          </cell>
        </row>
        <row r="1448">
          <cell r="B1448" t="str">
            <v>LIMANE HIBA</v>
          </cell>
        </row>
        <row r="1449">
          <cell r="B1449" t="str">
            <v>HAMDOUNI YASSER</v>
          </cell>
        </row>
        <row r="1450">
          <cell r="B1450" t="str">
            <v>CHAYAH CHAIMAE</v>
          </cell>
        </row>
        <row r="1451">
          <cell r="B1451" t="str">
            <v>RHEMARI REDA</v>
          </cell>
        </row>
        <row r="1452">
          <cell r="B1452" t="str">
            <v>GOMIS AMINATA AGNES</v>
          </cell>
        </row>
        <row r="1453">
          <cell r="B1453" t="str">
            <v>AMRI ZINEB</v>
          </cell>
        </row>
        <row r="1454">
          <cell r="B1454" t="str">
            <v>BOULLOUH HADDOU</v>
          </cell>
        </row>
        <row r="1455">
          <cell r="B1455" t="str">
            <v>MESKOURI NABILA</v>
          </cell>
        </row>
        <row r="1456">
          <cell r="B1456" t="str">
            <v>CHAMKHA NOUHAILA</v>
          </cell>
        </row>
        <row r="1457">
          <cell r="B1457" t="str">
            <v>AMEZIANE ZAKARIA</v>
          </cell>
        </row>
        <row r="1458">
          <cell r="B1458" t="str">
            <v xml:space="preserve">AGUILOU MOHAMED </v>
          </cell>
        </row>
        <row r="1459">
          <cell r="B1459" t="str">
            <v xml:space="preserve">EL ABBIOUI AYOUB </v>
          </cell>
        </row>
        <row r="1460">
          <cell r="B1460" t="str">
            <v>ZAYER SALMA</v>
          </cell>
        </row>
        <row r="1461">
          <cell r="B1461" t="str">
            <v>AAZAROU BOUTAYNA</v>
          </cell>
        </row>
        <row r="1462">
          <cell r="B1462" t="str">
            <v>EL OUIKSANI SAMIA</v>
          </cell>
        </row>
        <row r="1463">
          <cell r="B1463" t="str">
            <v>ZAIMI NADA</v>
          </cell>
        </row>
        <row r="1464">
          <cell r="B1464" t="str">
            <v>EL BASRI NAJIB</v>
          </cell>
        </row>
        <row r="1465">
          <cell r="B1465" t="str">
            <v>BOUQATA HIBA</v>
          </cell>
        </row>
        <row r="1466">
          <cell r="B1466" t="str">
            <v xml:space="preserve">MERZOUG NASRALLAH </v>
          </cell>
        </row>
        <row r="1467">
          <cell r="B1467" t="str">
            <v>BOCOUM DIAWARIAH</v>
          </cell>
        </row>
        <row r="1468">
          <cell r="B1468" t="str">
            <v>ELANMATI LAMIAE</v>
          </cell>
        </row>
        <row r="1469">
          <cell r="B1469" t="str">
            <v>FAYE ROKHAYA</v>
          </cell>
        </row>
        <row r="1470">
          <cell r="B1470" t="str">
            <v>CISSE OUMAR</v>
          </cell>
        </row>
        <row r="1471">
          <cell r="B1471" t="str">
            <v>CISSE SALIOU</v>
          </cell>
        </row>
        <row r="1472">
          <cell r="B1472" t="str">
            <v>EZZAMET MARWA</v>
          </cell>
        </row>
        <row r="1473">
          <cell r="B1473" t="str">
            <v>BOUCHARA IMANE</v>
          </cell>
        </row>
        <row r="1474">
          <cell r="B1474" t="str">
            <v>CHOUKRI LOUBNA</v>
          </cell>
        </row>
        <row r="1475">
          <cell r="B1475" t="str">
            <v xml:space="preserve">JEBBOUR IMANE </v>
          </cell>
        </row>
        <row r="1476">
          <cell r="B1476" t="str">
            <v>IDIR SALMA</v>
          </cell>
        </row>
        <row r="1477">
          <cell r="B1477" t="str">
            <v>CHARAF LATIFA</v>
          </cell>
        </row>
        <row r="1478">
          <cell r="B1478" t="str">
            <v>AIT ELMAHJOUB TAOUFIQ</v>
          </cell>
        </row>
        <row r="1479">
          <cell r="B1479" t="str">
            <v>EL IDRISSI ELHASSANI MAHA</v>
          </cell>
        </row>
        <row r="1480">
          <cell r="B1480" t="str">
            <v>BOUABDILLAH ZAKARIA</v>
          </cell>
        </row>
        <row r="1481">
          <cell r="B1481" t="str">
            <v>EL GUARJAOUI HIBA</v>
          </cell>
        </row>
        <row r="1482">
          <cell r="B1482" t="str">
            <v>LIMANE HIBA</v>
          </cell>
        </row>
        <row r="1483">
          <cell r="B1483" t="str">
            <v>HAMDOUNI YASSER</v>
          </cell>
        </row>
        <row r="1484">
          <cell r="B1484" t="str">
            <v>CHAYAH CHAIMAE</v>
          </cell>
        </row>
        <row r="1485">
          <cell r="B1485" t="str">
            <v>RHEMARI REDA</v>
          </cell>
        </row>
        <row r="1486">
          <cell r="B1486" t="str">
            <v>GOMIS AMINATA AGNES</v>
          </cell>
        </row>
        <row r="1487">
          <cell r="B1487" t="str">
            <v>AMRI ZINEB</v>
          </cell>
        </row>
        <row r="1488">
          <cell r="B1488" t="str">
            <v>OUERRADI ZOUHAIR</v>
          </cell>
        </row>
        <row r="1489">
          <cell r="B1489" t="str">
            <v>BOULLOUH HADDOU</v>
          </cell>
        </row>
        <row r="1490">
          <cell r="B1490" t="str">
            <v>MESKOURI NABILA</v>
          </cell>
        </row>
        <row r="1491">
          <cell r="B1491" t="str">
            <v>CHAMKHA NOUHAILA</v>
          </cell>
        </row>
        <row r="1492">
          <cell r="B1492" t="str">
            <v>AMEZIANE ZAKARIA</v>
          </cell>
        </row>
        <row r="1493">
          <cell r="B1493" t="str">
            <v>AIT ELMAHJOUB TAOUFIQ</v>
          </cell>
        </row>
        <row r="1494">
          <cell r="B1494" t="str">
            <v xml:space="preserve">AGUILOU MOHAMED </v>
          </cell>
        </row>
        <row r="1495">
          <cell r="B1495" t="str">
            <v xml:space="preserve">EL ABBIOUI AYOUB </v>
          </cell>
        </row>
        <row r="1496">
          <cell r="B1496" t="str">
            <v>ZAYER SALMA</v>
          </cell>
        </row>
        <row r="1497">
          <cell r="B1497" t="str">
            <v>AAZAROU BOUTAYNA</v>
          </cell>
        </row>
        <row r="1498">
          <cell r="B1498" t="str">
            <v>EL OUIKSANI SAMIA</v>
          </cell>
        </row>
        <row r="1499">
          <cell r="B1499" t="str">
            <v>ZAIMI NADA</v>
          </cell>
        </row>
        <row r="1500">
          <cell r="B1500" t="str">
            <v>EL BASRI NAJIB</v>
          </cell>
        </row>
        <row r="1501">
          <cell r="B1501" t="str">
            <v>BOUQATA HIBA</v>
          </cell>
        </row>
        <row r="1502">
          <cell r="B1502" t="str">
            <v xml:space="preserve">MERZOUG NASRALLAH </v>
          </cell>
        </row>
        <row r="1503">
          <cell r="B1503" t="str">
            <v>BOCOUM DIAWARIAH</v>
          </cell>
        </row>
        <row r="1504">
          <cell r="B1504" t="str">
            <v>ELANMATI LAMIAE</v>
          </cell>
        </row>
        <row r="1505">
          <cell r="B1505" t="str">
            <v>FAYE ROKHAYA</v>
          </cell>
        </row>
        <row r="1506">
          <cell r="B1506" t="str">
            <v>CISSE OUMAR</v>
          </cell>
        </row>
        <row r="1507">
          <cell r="B1507" t="str">
            <v>CISSE SALIOU</v>
          </cell>
        </row>
        <row r="1508">
          <cell r="B1508" t="str">
            <v>EZZAMET MARWA</v>
          </cell>
        </row>
        <row r="1509">
          <cell r="B1509" t="str">
            <v>BOUCHARA IMANE</v>
          </cell>
        </row>
        <row r="1510">
          <cell r="B1510" t="str">
            <v>CHOUKRI LOUBNA</v>
          </cell>
        </row>
        <row r="1511">
          <cell r="B1511" t="str">
            <v xml:space="preserve">JEBBOUR IMANE </v>
          </cell>
        </row>
        <row r="1512">
          <cell r="B1512" t="str">
            <v>IDIR SALMA</v>
          </cell>
        </row>
        <row r="1513">
          <cell r="B1513" t="str">
            <v>CHARAF LATIFA</v>
          </cell>
        </row>
        <row r="1514">
          <cell r="B1514" t="str">
            <v>EL IDRISSI ELHASSANI MAHA</v>
          </cell>
        </row>
        <row r="1515">
          <cell r="B1515" t="str">
            <v>BOUABDILLAH ZAKARIA</v>
          </cell>
        </row>
        <row r="1516">
          <cell r="B1516" t="str">
            <v>EL GUARJAOUI HIBA</v>
          </cell>
        </row>
        <row r="1517">
          <cell r="B1517" t="str">
            <v>LIMANE HIBA</v>
          </cell>
        </row>
        <row r="1518">
          <cell r="B1518" t="str">
            <v>HAMDOUNI YASSER</v>
          </cell>
        </row>
        <row r="1519">
          <cell r="B1519" t="str">
            <v>CHAYAH CHAIMAE</v>
          </cell>
        </row>
        <row r="1520">
          <cell r="B1520" t="str">
            <v>RHEMARI REDA</v>
          </cell>
        </row>
        <row r="1521">
          <cell r="B1521" t="str">
            <v>AMRI ZINEB</v>
          </cell>
        </row>
        <row r="1522">
          <cell r="B1522" t="str">
            <v>BOULLOUH HADDOU</v>
          </cell>
        </row>
        <row r="1523">
          <cell r="B1523" t="str">
            <v>MESKOURI NABILA</v>
          </cell>
        </row>
        <row r="1524">
          <cell r="B1524" t="str">
            <v>CHAMKHA NOUHAILA</v>
          </cell>
        </row>
        <row r="1525">
          <cell r="B1525" t="str">
            <v>AMEZIANE ZAKARIA</v>
          </cell>
        </row>
        <row r="1526">
          <cell r="B1526" t="str">
            <v>AIT ELMAHJOUB TAOUFIQ</v>
          </cell>
        </row>
        <row r="1527">
          <cell r="B1527" t="str">
            <v xml:space="preserve">AGUILOU MOHAMED </v>
          </cell>
        </row>
        <row r="1528">
          <cell r="B1528" t="str">
            <v xml:space="preserve">EL ABBIOUI AYOUB </v>
          </cell>
        </row>
        <row r="1529">
          <cell r="B1529" t="str">
            <v>ZAYER SALMA</v>
          </cell>
        </row>
        <row r="1530">
          <cell r="B1530" t="str">
            <v>EL OUIKSANI SAMIA</v>
          </cell>
        </row>
        <row r="1531">
          <cell r="B1531" t="str">
            <v>ZAIMI NADA</v>
          </cell>
        </row>
        <row r="1532">
          <cell r="B1532" t="str">
            <v>EL BASRI NAJIB</v>
          </cell>
        </row>
        <row r="1533">
          <cell r="B1533" t="str">
            <v>BOUQATA HIBA</v>
          </cell>
        </row>
        <row r="1534">
          <cell r="B1534" t="str">
            <v xml:space="preserve">MERZOUG NASRALLAH </v>
          </cell>
        </row>
        <row r="1535">
          <cell r="B1535" t="str">
            <v>BOCOUM DIAWARIAH</v>
          </cell>
        </row>
        <row r="1536">
          <cell r="B1536" t="str">
            <v>ELANMATI LAMIAE</v>
          </cell>
        </row>
        <row r="1537">
          <cell r="B1537" t="str">
            <v>FAYE ROKHAYA</v>
          </cell>
        </row>
        <row r="1538">
          <cell r="B1538" t="str">
            <v>CISSE OUMAR</v>
          </cell>
        </row>
        <row r="1539">
          <cell r="B1539" t="str">
            <v>EZZAMET MARWA</v>
          </cell>
        </row>
        <row r="1540">
          <cell r="B1540" t="str">
            <v>BOUCHARA IMANE</v>
          </cell>
        </row>
        <row r="1541">
          <cell r="B1541" t="str">
            <v>CHOUKRI LOUBNA</v>
          </cell>
        </row>
        <row r="1542">
          <cell r="B1542" t="str">
            <v xml:space="preserve">JEBBOUR IMANE </v>
          </cell>
        </row>
        <row r="1543">
          <cell r="B1543" t="str">
            <v>IDIR SALMA</v>
          </cell>
        </row>
        <row r="1544">
          <cell r="B1544" t="str">
            <v>CHARAF LATIFA</v>
          </cell>
        </row>
        <row r="1545">
          <cell r="B1545" t="str">
            <v>GOMIS AMINATA AGNES</v>
          </cell>
        </row>
        <row r="1546">
          <cell r="B1546" t="str">
            <v>AAZAROU BOUTAYNA</v>
          </cell>
        </row>
        <row r="1547">
          <cell r="B1547" t="str">
            <v>CISSE SALIOU</v>
          </cell>
        </row>
        <row r="1548">
          <cell r="B1548" t="str">
            <v>EL IDRISSI ELHASSANI MAHA</v>
          </cell>
        </row>
        <row r="1549">
          <cell r="B1549" t="str">
            <v>BOUABDILLAH ZAKARIA</v>
          </cell>
        </row>
        <row r="1550">
          <cell r="B1550" t="str">
            <v>EL GUARJAOUI HIBA</v>
          </cell>
        </row>
        <row r="1551">
          <cell r="B1551" t="str">
            <v>LIMANE HIBA</v>
          </cell>
        </row>
        <row r="1552">
          <cell r="B1552" t="str">
            <v>HAMDOUNI YASSER</v>
          </cell>
        </row>
        <row r="1553">
          <cell r="B1553" t="str">
            <v>CHAYAH CHAIMAE</v>
          </cell>
        </row>
        <row r="1554">
          <cell r="B1554" t="str">
            <v>RHEMARI REDA</v>
          </cell>
        </row>
        <row r="1555">
          <cell r="B1555" t="str">
            <v>AMRI ZINEB</v>
          </cell>
        </row>
        <row r="1556">
          <cell r="B1556" t="str">
            <v>BOULLOUH HADDOU</v>
          </cell>
        </row>
        <row r="1557">
          <cell r="B1557" t="str">
            <v>MESKOURI NABILA</v>
          </cell>
        </row>
        <row r="1558">
          <cell r="B1558" t="str">
            <v>CHAMKHA NOUHAILA</v>
          </cell>
        </row>
        <row r="1559">
          <cell r="B1559" t="str">
            <v>AMEZIANE ZAKARIA</v>
          </cell>
        </row>
        <row r="1560">
          <cell r="B1560" t="str">
            <v>AIT ELMAHJOUB TAOUFIQ</v>
          </cell>
        </row>
        <row r="1561">
          <cell r="B1561" t="str">
            <v xml:space="preserve">AGUILOU MOHAMED </v>
          </cell>
        </row>
        <row r="1562">
          <cell r="B1562" t="str">
            <v xml:space="preserve">EL ABBIOUI AYOUB </v>
          </cell>
        </row>
        <row r="1563">
          <cell r="B1563" t="str">
            <v>ZAYER SALMA</v>
          </cell>
        </row>
        <row r="1564">
          <cell r="B1564" t="str">
            <v>EL OUIKSANI SAMIA</v>
          </cell>
        </row>
        <row r="1565">
          <cell r="B1565" t="str">
            <v>ZAIMI NADA</v>
          </cell>
        </row>
        <row r="1566">
          <cell r="B1566" t="str">
            <v>EL BASRI NAJIB</v>
          </cell>
        </row>
        <row r="1567">
          <cell r="B1567" t="str">
            <v>BOUQATA HIBA</v>
          </cell>
        </row>
        <row r="1568">
          <cell r="B1568" t="str">
            <v xml:space="preserve">MERZOUG NASRALLAH </v>
          </cell>
        </row>
        <row r="1569">
          <cell r="B1569" t="str">
            <v>BOCOUM DIAWARIAH</v>
          </cell>
        </row>
        <row r="1570">
          <cell r="B1570" t="str">
            <v>ELANMATI LAMIAE</v>
          </cell>
        </row>
        <row r="1571">
          <cell r="B1571" t="str">
            <v>FAYE ROKHAYA</v>
          </cell>
        </row>
        <row r="1572">
          <cell r="B1572" t="str">
            <v>CISSE OUMAR</v>
          </cell>
        </row>
        <row r="1573">
          <cell r="B1573" t="str">
            <v>EZZAMET MARWA</v>
          </cell>
        </row>
        <row r="1574">
          <cell r="B1574" t="str">
            <v>BOUCHARA IMANE</v>
          </cell>
        </row>
        <row r="1575">
          <cell r="B1575" t="str">
            <v>CHOUKRI LOUBNA</v>
          </cell>
        </row>
        <row r="1576">
          <cell r="B1576" t="str">
            <v xml:space="preserve">JEBBOUR IMANE </v>
          </cell>
        </row>
        <row r="1577">
          <cell r="B1577" t="str">
            <v>IDIR SALMA</v>
          </cell>
        </row>
        <row r="1578">
          <cell r="B1578" t="str">
            <v>CHARAF LATIFA</v>
          </cell>
        </row>
        <row r="1579">
          <cell r="B1579" t="str">
            <v>GOMIS AMINATA AGNES</v>
          </cell>
        </row>
        <row r="1580">
          <cell r="B1580" t="str">
            <v>AAZAROU BOUTAYNA</v>
          </cell>
        </row>
        <row r="1581">
          <cell r="B1581" t="str">
            <v>CISSE SALIOU</v>
          </cell>
        </row>
        <row r="1582">
          <cell r="B1582" t="str">
            <v>EL IDRISSI ELHASSANI MAHA</v>
          </cell>
        </row>
        <row r="1583">
          <cell r="B1583" t="str">
            <v>BOUABDILLAH ZAKARIA</v>
          </cell>
        </row>
        <row r="1584">
          <cell r="B1584" t="str">
            <v>EL GUARJAOUI HIBA</v>
          </cell>
        </row>
        <row r="1585">
          <cell r="B1585" t="str">
            <v>LIMANE HIBA</v>
          </cell>
        </row>
        <row r="1586">
          <cell r="B1586" t="str">
            <v>HAMDOUNI YASSER</v>
          </cell>
        </row>
        <row r="1587">
          <cell r="B1587" t="str">
            <v>CHAYAH CHAIMAE</v>
          </cell>
        </row>
        <row r="1588">
          <cell r="B1588" t="str">
            <v>RHEMARI REDA</v>
          </cell>
        </row>
        <row r="1589">
          <cell r="B1589" t="str">
            <v>AMRI ZINEB</v>
          </cell>
        </row>
        <row r="1590">
          <cell r="B1590" t="str">
            <v>BOULLOUH HADDOU</v>
          </cell>
        </row>
        <row r="1591">
          <cell r="B1591" t="str">
            <v>MESKOURI NABILA</v>
          </cell>
        </row>
        <row r="1592">
          <cell r="B1592" t="str">
            <v>CHAMKHA NOUHAILA</v>
          </cell>
        </row>
        <row r="1593">
          <cell r="B1593" t="str">
            <v>AMEZIANE ZAKARIA</v>
          </cell>
        </row>
        <row r="1594">
          <cell r="B1594" t="str">
            <v>AIT ELMAHJOUB TAOUFIQ</v>
          </cell>
        </row>
        <row r="1595">
          <cell r="B1595" t="str">
            <v xml:space="preserve">AGUILOU MOHAMED </v>
          </cell>
        </row>
        <row r="1596">
          <cell r="B1596" t="str">
            <v xml:space="preserve">EL ABBIOUI AYOUB </v>
          </cell>
        </row>
        <row r="1597">
          <cell r="B1597" t="str">
            <v>ZAYER SALMA</v>
          </cell>
        </row>
        <row r="1598">
          <cell r="B1598" t="str">
            <v>EL OUIKSANI SAMIA</v>
          </cell>
        </row>
        <row r="1599">
          <cell r="B1599" t="str">
            <v>ZAIMI NADA</v>
          </cell>
        </row>
        <row r="1600">
          <cell r="B1600" t="str">
            <v>EL BASRI NAJIB</v>
          </cell>
        </row>
        <row r="1601">
          <cell r="B1601" t="str">
            <v>BOUQATA HIBA</v>
          </cell>
        </row>
        <row r="1602">
          <cell r="B1602" t="str">
            <v xml:space="preserve">MERZOUG NASRALLAH </v>
          </cell>
        </row>
        <row r="1603">
          <cell r="B1603" t="str">
            <v>BOCOUM DIAWARIAH</v>
          </cell>
        </row>
        <row r="1604">
          <cell r="B1604" t="str">
            <v>ELANMATI LAMIAE</v>
          </cell>
        </row>
        <row r="1605">
          <cell r="B1605" t="str">
            <v>FAYE ROKHAYA</v>
          </cell>
        </row>
        <row r="1606">
          <cell r="B1606" t="str">
            <v>CISSE OUMAR</v>
          </cell>
        </row>
        <row r="1607">
          <cell r="B1607" t="str">
            <v>EZZAMET MARWA</v>
          </cell>
        </row>
        <row r="1608">
          <cell r="B1608" t="str">
            <v>BOUCHARA IMANE</v>
          </cell>
        </row>
        <row r="1609">
          <cell r="B1609" t="str">
            <v>CHOUKRI LOUBNA</v>
          </cell>
        </row>
        <row r="1610">
          <cell r="B1610" t="str">
            <v xml:space="preserve">JEBBOUR IMANE </v>
          </cell>
        </row>
        <row r="1611">
          <cell r="B1611" t="str">
            <v>IDIR SALMA</v>
          </cell>
        </row>
        <row r="1612">
          <cell r="B1612" t="str">
            <v>CHARAF LATIFA</v>
          </cell>
        </row>
        <row r="1613">
          <cell r="B1613" t="str">
            <v>GOMIS AMINATA AGNES</v>
          </cell>
        </row>
        <row r="1614">
          <cell r="B1614" t="str">
            <v>AAZAROU BOUTAYNA</v>
          </cell>
        </row>
        <row r="1615">
          <cell r="B1615" t="str">
            <v>CISSE SALIOU</v>
          </cell>
        </row>
        <row r="1616">
          <cell r="B1616" t="str">
            <v>EL IDRISSI ELHASSANI MAHA</v>
          </cell>
        </row>
        <row r="1617">
          <cell r="B1617" t="str">
            <v>BOUABDILLAH ZAKARIA</v>
          </cell>
        </row>
        <row r="1618">
          <cell r="B1618" t="str">
            <v>EL GUARJAOUI HIBA</v>
          </cell>
        </row>
        <row r="1619">
          <cell r="B1619" t="str">
            <v>LIMANE HIBA</v>
          </cell>
        </row>
        <row r="1620">
          <cell r="B1620" t="str">
            <v>HAMDOUNI YASSER</v>
          </cell>
        </row>
        <row r="1621">
          <cell r="B1621" t="str">
            <v>CHAYAH CHAIMAE</v>
          </cell>
        </row>
        <row r="1622">
          <cell r="B1622" t="str">
            <v>RHEMARI REDA</v>
          </cell>
        </row>
        <row r="1623">
          <cell r="B1623" t="str">
            <v>AMRI ZINEB</v>
          </cell>
        </row>
        <row r="1624">
          <cell r="B1624" t="str">
            <v>BOULLOUH HADDOU</v>
          </cell>
        </row>
        <row r="1625">
          <cell r="B1625" t="str">
            <v>MESKOURI NABILA</v>
          </cell>
        </row>
        <row r="1626">
          <cell r="B1626" t="str">
            <v>CHAMKHA NOUHAILA</v>
          </cell>
        </row>
        <row r="1627">
          <cell r="B1627" t="str">
            <v>AMEZIANE ZAKARIA</v>
          </cell>
        </row>
        <row r="1628">
          <cell r="B1628" t="str">
            <v>AIT ELMAHJOUB TAOUFIQ</v>
          </cell>
        </row>
        <row r="1629">
          <cell r="B1629" t="str">
            <v xml:space="preserve">AGUILOU MOHAMED </v>
          </cell>
        </row>
        <row r="1630">
          <cell r="B1630" t="str">
            <v xml:space="preserve">EL ABBIOUI AYOUB </v>
          </cell>
        </row>
        <row r="1631">
          <cell r="B1631" t="str">
            <v>ZAYER SALMA</v>
          </cell>
        </row>
        <row r="1632">
          <cell r="B1632" t="str">
            <v>EL OUIKSANI SAMIA</v>
          </cell>
        </row>
        <row r="1633">
          <cell r="B1633" t="str">
            <v>ZAIMI NADA</v>
          </cell>
        </row>
        <row r="1634">
          <cell r="B1634" t="str">
            <v>EL BASRI NAJIB</v>
          </cell>
        </row>
        <row r="1635">
          <cell r="B1635" t="str">
            <v>BOUQATA HIBA</v>
          </cell>
        </row>
        <row r="1636">
          <cell r="B1636" t="str">
            <v xml:space="preserve">MERZOUG NASRALLAH </v>
          </cell>
        </row>
        <row r="1637">
          <cell r="B1637" t="str">
            <v>BOCOUM DIAWARIAH</v>
          </cell>
        </row>
        <row r="1638">
          <cell r="B1638" t="str">
            <v>ELANMATI LAMIAE</v>
          </cell>
        </row>
        <row r="1639">
          <cell r="B1639" t="str">
            <v>FAYE ROKHAYA</v>
          </cell>
        </row>
        <row r="1640">
          <cell r="B1640" t="str">
            <v>CISSE OUMAR</v>
          </cell>
        </row>
        <row r="1641">
          <cell r="B1641" t="str">
            <v>EZZAMET MARWA</v>
          </cell>
        </row>
        <row r="1642">
          <cell r="B1642" t="str">
            <v>BOUCHARA IMANE</v>
          </cell>
        </row>
        <row r="1643">
          <cell r="B1643" t="str">
            <v>CHOUKRI LOUBNA</v>
          </cell>
        </row>
        <row r="1644">
          <cell r="B1644" t="str">
            <v>IDIR SALMA</v>
          </cell>
        </row>
        <row r="1645">
          <cell r="B1645" t="str">
            <v>CHARAF LATIFA</v>
          </cell>
        </row>
        <row r="1646">
          <cell r="B1646" t="str">
            <v>GOMIS AMINATA AGNES</v>
          </cell>
        </row>
        <row r="1647">
          <cell r="B1647" t="str">
            <v>AAZAROU BOUTAYNA</v>
          </cell>
        </row>
        <row r="1648">
          <cell r="B1648" t="str">
            <v>CISSE SALIOU</v>
          </cell>
        </row>
        <row r="1649">
          <cell r="B1649" t="str">
            <v xml:space="preserve">JEBBOUR IMANE </v>
          </cell>
        </row>
        <row r="1650">
          <cell r="B1650" t="str">
            <v>EL IDRISSI ELHASSANI MAHA</v>
          </cell>
        </row>
        <row r="1651">
          <cell r="B1651" t="str">
            <v>BOUABDILLAH ZAKARIA</v>
          </cell>
        </row>
        <row r="1652">
          <cell r="B1652" t="str">
            <v>EL GUARJAOUI HIBA</v>
          </cell>
        </row>
        <row r="1653">
          <cell r="B1653" t="str">
            <v>LIMANE HIBA</v>
          </cell>
        </row>
        <row r="1654">
          <cell r="B1654" t="str">
            <v>HAMDOUNI YASSER</v>
          </cell>
        </row>
        <row r="1655">
          <cell r="B1655" t="str">
            <v>RHEMARI REDA</v>
          </cell>
        </row>
        <row r="1656">
          <cell r="B1656" t="str">
            <v>AMRI ZINEB</v>
          </cell>
        </row>
        <row r="1657">
          <cell r="B1657" t="str">
            <v>BOULLOUH HADDOU</v>
          </cell>
        </row>
        <row r="1658">
          <cell r="B1658" t="str">
            <v>MESKOURI NABILA</v>
          </cell>
        </row>
        <row r="1659">
          <cell r="B1659" t="str">
            <v>CHAMKHA NOUHAILA</v>
          </cell>
        </row>
        <row r="1660">
          <cell r="B1660" t="str">
            <v>AMEZIANE ZAKARIA</v>
          </cell>
        </row>
        <row r="1661">
          <cell r="B1661" t="str">
            <v>AIT ELMAHJOUB TAOUFIQ</v>
          </cell>
        </row>
        <row r="1662">
          <cell r="B1662" t="str">
            <v xml:space="preserve">AGUILOU MOHAMED </v>
          </cell>
        </row>
        <row r="1663">
          <cell r="B1663" t="str">
            <v xml:space="preserve">EL ABBIOUI AYOUB </v>
          </cell>
        </row>
        <row r="1664">
          <cell r="B1664" t="str">
            <v>ZAYER SALMA</v>
          </cell>
        </row>
        <row r="1665">
          <cell r="B1665" t="str">
            <v>EL OUIKSANI SAMIA</v>
          </cell>
        </row>
        <row r="1666">
          <cell r="B1666" t="str">
            <v>ZAIMI NADA</v>
          </cell>
        </row>
        <row r="1667">
          <cell r="B1667" t="str">
            <v>EL BASRI NAJIB</v>
          </cell>
        </row>
        <row r="1668">
          <cell r="B1668" t="str">
            <v>BOUQATA HIBA</v>
          </cell>
        </row>
        <row r="1669">
          <cell r="B1669" t="str">
            <v xml:space="preserve">MERZOUG NASRALLAH </v>
          </cell>
        </row>
        <row r="1670">
          <cell r="B1670" t="str">
            <v>BOCOUM DIAWARIAH</v>
          </cell>
        </row>
        <row r="1671">
          <cell r="B1671" t="str">
            <v>ELANMATI LAMIAE</v>
          </cell>
        </row>
        <row r="1672">
          <cell r="B1672" t="str">
            <v>FAYE ROKHAYA</v>
          </cell>
        </row>
        <row r="1673">
          <cell r="B1673" t="str">
            <v>CISSE OUMAR</v>
          </cell>
        </row>
        <row r="1674">
          <cell r="B1674" t="str">
            <v>EZZAMET MARWA</v>
          </cell>
        </row>
        <row r="1675">
          <cell r="B1675" t="str">
            <v>BOUCHARA IMANE</v>
          </cell>
        </row>
        <row r="1676">
          <cell r="B1676" t="str">
            <v>CHOUKRI LOUBNA</v>
          </cell>
        </row>
        <row r="1677">
          <cell r="B1677" t="str">
            <v xml:space="preserve">JEBBOUR IMANE </v>
          </cell>
        </row>
        <row r="1678">
          <cell r="B1678" t="str">
            <v>IDIR SALMA</v>
          </cell>
        </row>
        <row r="1679">
          <cell r="B1679" t="str">
            <v>CHARAF LATIFA</v>
          </cell>
        </row>
        <row r="1680">
          <cell r="B1680" t="str">
            <v>CHAYAH CHAIMAE</v>
          </cell>
        </row>
        <row r="1681">
          <cell r="B1681" t="str">
            <v>GOMIS AMINATA AGNES</v>
          </cell>
        </row>
        <row r="1682">
          <cell r="B1682" t="str">
            <v>AAZAROU BOUTAYNA</v>
          </cell>
        </row>
        <row r="1683">
          <cell r="B1683" t="str">
            <v>CISSE SALIOU</v>
          </cell>
        </row>
        <row r="1684">
          <cell r="B1684" t="str">
            <v>EL IDRISSI ELHASSANI MAHA</v>
          </cell>
        </row>
        <row r="1685">
          <cell r="B1685" t="str">
            <v>BOUABDILLAH ZAKARIA</v>
          </cell>
        </row>
        <row r="1686">
          <cell r="B1686" t="str">
            <v>EL GUARJAOUI HIBA</v>
          </cell>
        </row>
        <row r="1687">
          <cell r="B1687" t="str">
            <v>LIMANE HIBA</v>
          </cell>
        </row>
        <row r="1688">
          <cell r="B1688" t="str">
            <v>HAMDOUNI YASSER</v>
          </cell>
        </row>
        <row r="1689">
          <cell r="B1689" t="str">
            <v>RHEMARI REDA</v>
          </cell>
        </row>
        <row r="1690">
          <cell r="B1690" t="str">
            <v>AMRI ZINEB</v>
          </cell>
        </row>
        <row r="1691">
          <cell r="B1691" t="str">
            <v>BOULLOUH HADDOU</v>
          </cell>
        </row>
        <row r="1692">
          <cell r="B1692" t="str">
            <v>MESKOURI NABILA</v>
          </cell>
        </row>
        <row r="1693">
          <cell r="B1693" t="str">
            <v>CHAMKHA NOUHAILA</v>
          </cell>
        </row>
        <row r="1694">
          <cell r="B1694" t="str">
            <v>AMEZIANE ZAKARIA</v>
          </cell>
        </row>
        <row r="1695">
          <cell r="B1695" t="str">
            <v xml:space="preserve">AGUILOU MOHAMED </v>
          </cell>
        </row>
        <row r="1696">
          <cell r="B1696" t="str">
            <v xml:space="preserve">EL ABBIOUI AYOUB </v>
          </cell>
        </row>
        <row r="1697">
          <cell r="B1697" t="str">
            <v>ZAYER SALMA</v>
          </cell>
        </row>
        <row r="1698">
          <cell r="B1698" t="str">
            <v>EL OUIKSANI SAMIA</v>
          </cell>
        </row>
        <row r="1699">
          <cell r="B1699" t="str">
            <v>ZAIMI NADA</v>
          </cell>
        </row>
        <row r="1700">
          <cell r="B1700" t="str">
            <v>BOUQATA HIBA</v>
          </cell>
        </row>
        <row r="1701">
          <cell r="B1701" t="str">
            <v xml:space="preserve">MERZOUG NASRALLAH </v>
          </cell>
        </row>
        <row r="1702">
          <cell r="B1702" t="str">
            <v>BOCOUM DIAWARIAH</v>
          </cell>
        </row>
        <row r="1703">
          <cell r="B1703" t="str">
            <v>ELANMATI LAMIAE</v>
          </cell>
        </row>
        <row r="1704">
          <cell r="B1704" t="str">
            <v>FAYE ROKHAYA</v>
          </cell>
        </row>
        <row r="1705">
          <cell r="B1705" t="str">
            <v>CISSE OUMAR</v>
          </cell>
        </row>
        <row r="1706">
          <cell r="B1706" t="str">
            <v>EZZAMET MARWA</v>
          </cell>
        </row>
        <row r="1707">
          <cell r="B1707" t="str">
            <v>BOUCHARA IMANE</v>
          </cell>
        </row>
        <row r="1708">
          <cell r="B1708" t="str">
            <v>CHOUKRI LOUBNA</v>
          </cell>
        </row>
        <row r="1709">
          <cell r="B1709" t="str">
            <v xml:space="preserve">JEBBOUR IMANE </v>
          </cell>
        </row>
        <row r="1710">
          <cell r="B1710" t="str">
            <v>IDIR SALMA</v>
          </cell>
        </row>
        <row r="1711">
          <cell r="B1711" t="str">
            <v>CHARAF LATIFA</v>
          </cell>
        </row>
        <row r="1712">
          <cell r="B1712" t="str">
            <v>CHAYAH CHAIMAE</v>
          </cell>
        </row>
        <row r="1713">
          <cell r="B1713" t="str">
            <v>AIT ELMAHJOUB TAOUFIQ</v>
          </cell>
        </row>
        <row r="1714">
          <cell r="B1714" t="str">
            <v>EL BASRI NAJIB</v>
          </cell>
        </row>
        <row r="1715">
          <cell r="B1715" t="str">
            <v>GOMIS AMINATA AGNES</v>
          </cell>
        </row>
        <row r="1716">
          <cell r="B1716" t="str">
            <v>AAZAROU BOUTAYNA</v>
          </cell>
        </row>
        <row r="1717">
          <cell r="B1717" t="str">
            <v>CISSE SALIOU</v>
          </cell>
        </row>
        <row r="1718">
          <cell r="B1718" t="str">
            <v>EL IDRISSI ELHASSANI MAHA</v>
          </cell>
        </row>
        <row r="1719">
          <cell r="B1719" t="str">
            <v>BOUABDILLAH ZAKARIA</v>
          </cell>
        </row>
        <row r="1720">
          <cell r="B1720" t="str">
            <v>EL GUARJAOUI HIBA</v>
          </cell>
        </row>
        <row r="1721">
          <cell r="B1721" t="str">
            <v>LIMANE HIBA</v>
          </cell>
        </row>
        <row r="1722">
          <cell r="B1722" t="str">
            <v>HAMDOUNI YASSER</v>
          </cell>
        </row>
        <row r="1723">
          <cell r="B1723" t="str">
            <v>CHAYAH CHAIMAE</v>
          </cell>
        </row>
        <row r="1724">
          <cell r="B1724" t="str">
            <v>RHEMARI REDA</v>
          </cell>
        </row>
        <row r="1725">
          <cell r="B1725" t="str">
            <v>GOMIS AMINATA AGNES</v>
          </cell>
        </row>
        <row r="1726">
          <cell r="B1726" t="str">
            <v>AMRI ZINEB</v>
          </cell>
        </row>
        <row r="1727">
          <cell r="B1727" t="str">
            <v>BOULLOUH HADDOU</v>
          </cell>
        </row>
        <row r="1728">
          <cell r="B1728" t="str">
            <v>MESKOURI NABILA</v>
          </cell>
        </row>
        <row r="1729">
          <cell r="B1729" t="str">
            <v>CHAMKHA NOUHAILA</v>
          </cell>
        </row>
        <row r="1730">
          <cell r="B1730" t="str">
            <v>AMEZIANE ZAKARIA</v>
          </cell>
        </row>
        <row r="1731">
          <cell r="B1731" t="str">
            <v>AIT ELMAHJOUB TAOUFIQ</v>
          </cell>
        </row>
        <row r="1732">
          <cell r="B1732" t="str">
            <v xml:space="preserve">AGUILOU MOHAMED </v>
          </cell>
        </row>
        <row r="1733">
          <cell r="B1733" t="str">
            <v xml:space="preserve">EL ABBIOUI AYOUB </v>
          </cell>
        </row>
        <row r="1734">
          <cell r="B1734" t="str">
            <v>ZAYER SALMA</v>
          </cell>
        </row>
        <row r="1735">
          <cell r="B1735" t="str">
            <v>AAZAROU BOUTAYNA</v>
          </cell>
        </row>
        <row r="1736">
          <cell r="B1736" t="str">
            <v>EL OUIKSANI SAMIA</v>
          </cell>
        </row>
        <row r="1737">
          <cell r="B1737" t="str">
            <v>ZAIMI NADA</v>
          </cell>
        </row>
        <row r="1738">
          <cell r="B1738" t="str">
            <v>EL BASRI NAJIB</v>
          </cell>
        </row>
        <row r="1739">
          <cell r="B1739" t="str">
            <v>BOUQATA HIBA</v>
          </cell>
        </row>
        <row r="1740">
          <cell r="B1740" t="str">
            <v xml:space="preserve">MERZOUG NASRALLAH </v>
          </cell>
        </row>
        <row r="1741">
          <cell r="B1741" t="str">
            <v>BOCOUM DIAWARIAH</v>
          </cell>
        </row>
        <row r="1742">
          <cell r="B1742" t="str">
            <v>ELANMATI LAMIAE</v>
          </cell>
        </row>
        <row r="1743">
          <cell r="B1743" t="str">
            <v>FAYE ROKHAYA</v>
          </cell>
        </row>
        <row r="1744">
          <cell r="B1744" t="str">
            <v>CISSE OUMAR</v>
          </cell>
        </row>
        <row r="1745">
          <cell r="B1745" t="str">
            <v>CISSE SALIOU</v>
          </cell>
        </row>
        <row r="1746">
          <cell r="B1746" t="str">
            <v>EZZAMET MARWA</v>
          </cell>
        </row>
        <row r="1747">
          <cell r="B1747" t="str">
            <v>BOUCHARA IMANE</v>
          </cell>
        </row>
        <row r="1748">
          <cell r="B1748" t="str">
            <v>CHOUKRI LOUBNA</v>
          </cell>
        </row>
        <row r="1749">
          <cell r="B1749" t="str">
            <v xml:space="preserve">JEBBOUR IMANE </v>
          </cell>
        </row>
        <row r="1750">
          <cell r="B1750" t="str">
            <v>IDIR SALMA</v>
          </cell>
        </row>
        <row r="1751">
          <cell r="B1751" t="str">
            <v>CHARAF LATIFA</v>
          </cell>
        </row>
        <row r="1752">
          <cell r="B1752" t="str">
            <v>EL IDRISSI ELHASSANI MAHA</v>
          </cell>
        </row>
        <row r="1753">
          <cell r="B1753" t="str">
            <v>BOUABDILLAH ZAKARIA</v>
          </cell>
        </row>
        <row r="1754">
          <cell r="B1754" t="str">
            <v>EL GUARJAOUI HIBA</v>
          </cell>
        </row>
        <row r="1755">
          <cell r="B1755" t="str">
            <v>LIMANE HIBA</v>
          </cell>
        </row>
        <row r="1756">
          <cell r="B1756" t="str">
            <v>HAMDOUNI YASSER</v>
          </cell>
        </row>
        <row r="1757">
          <cell r="B1757" t="str">
            <v>CHAYAH CHAIMAE</v>
          </cell>
        </row>
        <row r="1758">
          <cell r="B1758" t="str">
            <v>RHEMARI REDA</v>
          </cell>
        </row>
        <row r="1759">
          <cell r="B1759" t="str">
            <v>GOMIS AMINATA AGNES</v>
          </cell>
        </row>
        <row r="1760">
          <cell r="B1760" t="str">
            <v>AMRI ZINEB</v>
          </cell>
        </row>
        <row r="1761">
          <cell r="B1761" t="str">
            <v>BOULLOUH HADDOU</v>
          </cell>
        </row>
        <row r="1762">
          <cell r="B1762" t="str">
            <v>MESKOURI NABILA</v>
          </cell>
        </row>
        <row r="1763">
          <cell r="B1763" t="str">
            <v>CHAMKHA NOUHAILA</v>
          </cell>
        </row>
        <row r="1764">
          <cell r="B1764" t="str">
            <v>AMEZIANE ZAKARIA</v>
          </cell>
        </row>
        <row r="1765">
          <cell r="B1765" t="str">
            <v>AIT ELMAHJOUB TAOUFIQ</v>
          </cell>
        </row>
        <row r="1766">
          <cell r="B1766" t="str">
            <v xml:space="preserve">AGUILOU MOHAMED </v>
          </cell>
        </row>
        <row r="1767">
          <cell r="B1767" t="str">
            <v>ZAYER SALMA</v>
          </cell>
        </row>
        <row r="1768">
          <cell r="B1768" t="str">
            <v>AAZAROU BOUTAYNA</v>
          </cell>
        </row>
        <row r="1769">
          <cell r="B1769" t="str">
            <v>EL OUIKSANI SAMIA</v>
          </cell>
        </row>
        <row r="1770">
          <cell r="B1770" t="str">
            <v>ZAIMI NADA</v>
          </cell>
        </row>
        <row r="1771">
          <cell r="B1771" t="str">
            <v>EL BASRI NAJIB</v>
          </cell>
        </row>
        <row r="1772">
          <cell r="B1772" t="str">
            <v>BOUQATA HIBA</v>
          </cell>
        </row>
        <row r="1773">
          <cell r="B1773" t="str">
            <v xml:space="preserve">MERZOUG NASRALLAH </v>
          </cell>
        </row>
        <row r="1774">
          <cell r="B1774" t="str">
            <v>BOCOUM DIAWARIAH</v>
          </cell>
        </row>
        <row r="1775">
          <cell r="B1775" t="str">
            <v>ELANMATI LAMIAE</v>
          </cell>
        </row>
        <row r="1776">
          <cell r="B1776" t="str">
            <v>FAYE ROKHAYA</v>
          </cell>
        </row>
        <row r="1777">
          <cell r="B1777" t="str">
            <v>CISSE OUMAR</v>
          </cell>
        </row>
        <row r="1778">
          <cell r="B1778" t="str">
            <v>CISSE SALIOU</v>
          </cell>
        </row>
        <row r="1779">
          <cell r="B1779" t="str">
            <v>EZZAMET MARWA</v>
          </cell>
        </row>
        <row r="1780">
          <cell r="B1780" t="str">
            <v>BOUCHARA IMANE</v>
          </cell>
        </row>
        <row r="1781">
          <cell r="B1781" t="str">
            <v>CHOUKRI LOUBNA</v>
          </cell>
        </row>
        <row r="1782">
          <cell r="B1782" t="str">
            <v xml:space="preserve">JEBBOUR IMANE </v>
          </cell>
        </row>
        <row r="1783">
          <cell r="B1783" t="str">
            <v>IDIR SALMA</v>
          </cell>
        </row>
        <row r="1784">
          <cell r="B1784" t="str">
            <v>CHARAF LATIFA</v>
          </cell>
        </row>
        <row r="1785">
          <cell r="B1785" t="str">
            <v>BAKHOUCH MARWA</v>
          </cell>
        </row>
        <row r="1786">
          <cell r="B1786" t="str">
            <v>OUALI SALWA</v>
          </cell>
        </row>
        <row r="1787">
          <cell r="B1787" t="str">
            <v>HMAM IKRAM</v>
          </cell>
        </row>
        <row r="1788">
          <cell r="B1788" t="str">
            <v>BELARABI HIBA</v>
          </cell>
        </row>
        <row r="1789">
          <cell r="B1789" t="str">
            <v>LAKHILA AHMED</v>
          </cell>
        </row>
        <row r="1790">
          <cell r="B1790" t="str">
            <v>OUKAD AYOUB</v>
          </cell>
        </row>
        <row r="1791">
          <cell r="B1791" t="str">
            <v>LOUKILI ADAM</v>
          </cell>
        </row>
        <row r="1792">
          <cell r="B1792" t="str">
            <v>KARLI MANAL</v>
          </cell>
        </row>
        <row r="1793">
          <cell r="B1793" t="str">
            <v>EL HADHAD ILIAS</v>
          </cell>
        </row>
        <row r="1794">
          <cell r="B1794" t="str">
            <v>BOUFTIHA LAMIYAA</v>
          </cell>
        </row>
        <row r="1795">
          <cell r="B1795" t="str">
            <v>OUBROU IKRAM</v>
          </cell>
        </row>
        <row r="1796">
          <cell r="B1796" t="str">
            <v>KHARMOUCH OUMAIMA</v>
          </cell>
        </row>
        <row r="1797">
          <cell r="B1797" t="str">
            <v>JABRANE BASMA</v>
          </cell>
        </row>
        <row r="1798">
          <cell r="B1798" t="str">
            <v>ENNAJIH SALMA</v>
          </cell>
        </row>
        <row r="1799">
          <cell r="B1799" t="str">
            <v>SMAIN BENCHEIKH MOHAMMED</v>
          </cell>
        </row>
        <row r="1800">
          <cell r="B1800" t="str">
            <v>ASSAOUD MOHAMED YASSINE</v>
          </cell>
        </row>
        <row r="1801">
          <cell r="B1801" t="str">
            <v>BENNANI MOHAMED</v>
          </cell>
        </row>
        <row r="1802">
          <cell r="B1802" t="str">
            <v>BAKHOUCH MARWA</v>
          </cell>
        </row>
        <row r="1803">
          <cell r="B1803" t="str">
            <v>OUALI SALWA</v>
          </cell>
        </row>
        <row r="1804">
          <cell r="B1804" t="str">
            <v>HMAM IKRAM</v>
          </cell>
        </row>
        <row r="1805">
          <cell r="B1805" t="str">
            <v>BELARABI HIBA</v>
          </cell>
        </row>
        <row r="1806">
          <cell r="B1806" t="str">
            <v>LAKHILA AHMED</v>
          </cell>
        </row>
        <row r="1807">
          <cell r="B1807" t="str">
            <v>OUKAD AYOUB</v>
          </cell>
        </row>
        <row r="1808">
          <cell r="B1808" t="str">
            <v>LOUKILI ADAM</v>
          </cell>
        </row>
        <row r="1809">
          <cell r="B1809" t="str">
            <v>KARLI MANAL</v>
          </cell>
        </row>
        <row r="1810">
          <cell r="B1810" t="str">
            <v>EL HADHAD ILIAS</v>
          </cell>
        </row>
        <row r="1811">
          <cell r="B1811" t="str">
            <v>BOUFTIHA LAMIYAA</v>
          </cell>
        </row>
        <row r="1812">
          <cell r="B1812" t="str">
            <v>OUBROU IKRAM</v>
          </cell>
        </row>
        <row r="1813">
          <cell r="B1813" t="str">
            <v>KHARMOUCH OUMAIMA</v>
          </cell>
        </row>
        <row r="1814">
          <cell r="B1814" t="str">
            <v>JABRANE BASMA</v>
          </cell>
        </row>
        <row r="1815">
          <cell r="B1815" t="str">
            <v>ENNAJIH SALMA</v>
          </cell>
        </row>
        <row r="1816">
          <cell r="B1816" t="str">
            <v>SMAIN BENCHEIKH MOHAMMED</v>
          </cell>
        </row>
        <row r="1817">
          <cell r="B1817" t="str">
            <v>ASSAOUD MOHAMED YASSINE</v>
          </cell>
        </row>
        <row r="1818">
          <cell r="B1818" t="str">
            <v>BENNANI MOHAMED</v>
          </cell>
        </row>
        <row r="1819">
          <cell r="B1819" t="str">
            <v>BAKHOUCH MARWA</v>
          </cell>
        </row>
        <row r="1820">
          <cell r="B1820" t="str">
            <v>BELARABI HIBA</v>
          </cell>
        </row>
        <row r="1821">
          <cell r="B1821" t="str">
            <v>LAKHILA AHMED</v>
          </cell>
        </row>
        <row r="1822">
          <cell r="B1822" t="str">
            <v>OUKAD AYOUB</v>
          </cell>
        </row>
        <row r="1823">
          <cell r="B1823" t="str">
            <v>LOUKILI ADAM</v>
          </cell>
        </row>
        <row r="1824">
          <cell r="B1824" t="str">
            <v>KARLI MANAL</v>
          </cell>
        </row>
        <row r="1825">
          <cell r="B1825" t="str">
            <v>EL HADHAD ILIAS</v>
          </cell>
        </row>
        <row r="1826">
          <cell r="B1826" t="str">
            <v>OUBROU IKRAM</v>
          </cell>
        </row>
        <row r="1827">
          <cell r="B1827" t="str">
            <v>KHARMOUCH OUMAIMA</v>
          </cell>
        </row>
        <row r="1828">
          <cell r="B1828" t="str">
            <v>JABRANE BASMA</v>
          </cell>
        </row>
        <row r="1829">
          <cell r="B1829" t="str">
            <v>SMAIN BENCHEIKH MOHAMMED</v>
          </cell>
        </row>
        <row r="1830">
          <cell r="B1830" t="str">
            <v>ASSAOUD MOHAMED YASSINE</v>
          </cell>
        </row>
        <row r="1831">
          <cell r="B1831" t="str">
            <v>BENNANI MOHAMED</v>
          </cell>
        </row>
        <row r="1832">
          <cell r="B1832" t="str">
            <v>BAKHOUCH MARWA</v>
          </cell>
        </row>
        <row r="1833">
          <cell r="B1833" t="str">
            <v>BELARABI HIBA</v>
          </cell>
        </row>
        <row r="1834">
          <cell r="B1834" t="str">
            <v>LAKHILA AHMED</v>
          </cell>
        </row>
        <row r="1835">
          <cell r="B1835" t="str">
            <v>OUKAD AYOUB</v>
          </cell>
        </row>
        <row r="1836">
          <cell r="B1836" t="str">
            <v>LOUKILI ADAM</v>
          </cell>
        </row>
        <row r="1837">
          <cell r="B1837" t="str">
            <v>KARLI MANAL</v>
          </cell>
        </row>
        <row r="1838">
          <cell r="B1838" t="str">
            <v>EL HADHAD ILIAS</v>
          </cell>
        </row>
        <row r="1839">
          <cell r="B1839" t="str">
            <v>OUBROU IKRAM</v>
          </cell>
        </row>
        <row r="1840">
          <cell r="B1840" t="str">
            <v>KHARMOUCH OUMAIMA</v>
          </cell>
        </row>
        <row r="1841">
          <cell r="B1841" t="str">
            <v>JABRANE BASMA</v>
          </cell>
        </row>
        <row r="1842">
          <cell r="B1842" t="str">
            <v>SMAIN BENCHEIKH MOHAMMED</v>
          </cell>
        </row>
        <row r="1843">
          <cell r="B1843" t="str">
            <v>ASSAOUD MOHAMED YASSINE</v>
          </cell>
        </row>
        <row r="1844">
          <cell r="B1844" t="str">
            <v>BENNANI MOHAMED</v>
          </cell>
        </row>
        <row r="1845">
          <cell r="B1845" t="str">
            <v>BAKHOUCH MARWA</v>
          </cell>
        </row>
        <row r="1846">
          <cell r="B1846" t="str">
            <v>BELARABI HIBA</v>
          </cell>
        </row>
        <row r="1847">
          <cell r="B1847" t="str">
            <v>LAKHILA AHMED</v>
          </cell>
        </row>
        <row r="1848">
          <cell r="B1848" t="str">
            <v>OUKAD AYOUB</v>
          </cell>
        </row>
        <row r="1849">
          <cell r="B1849" t="str">
            <v>LOUKILI ADAM</v>
          </cell>
        </row>
        <row r="1850">
          <cell r="B1850" t="str">
            <v>KARLI MANAL</v>
          </cell>
        </row>
        <row r="1851">
          <cell r="B1851" t="str">
            <v>EL HADHAD ILIAS</v>
          </cell>
        </row>
        <row r="1852">
          <cell r="B1852" t="str">
            <v>OUBROU IKRAM</v>
          </cell>
        </row>
        <row r="1853">
          <cell r="B1853" t="str">
            <v>KHARMOUCH OUMAIMA</v>
          </cell>
        </row>
        <row r="1854">
          <cell r="B1854" t="str">
            <v>JABRANE BASMA</v>
          </cell>
        </row>
        <row r="1855">
          <cell r="B1855" t="str">
            <v>SMAIN BENCHEIKH MOHAMMED</v>
          </cell>
        </row>
        <row r="1856">
          <cell r="B1856" t="str">
            <v>ASSAOUD MOHAMED YASSINE</v>
          </cell>
        </row>
        <row r="1857">
          <cell r="B1857" t="str">
            <v>BENNANI MOHAMED</v>
          </cell>
        </row>
        <row r="1858">
          <cell r="B1858" t="str">
            <v>BAKHOUCH MARWA</v>
          </cell>
        </row>
        <row r="1859">
          <cell r="B1859" t="str">
            <v>BELARABI HIBA</v>
          </cell>
        </row>
        <row r="1860">
          <cell r="B1860" t="str">
            <v>LAKHILA AHMED</v>
          </cell>
        </row>
        <row r="1861">
          <cell r="B1861" t="str">
            <v>OUKAD AYOUB</v>
          </cell>
        </row>
        <row r="1862">
          <cell r="B1862" t="str">
            <v>LOUKILI ADAM</v>
          </cell>
        </row>
        <row r="1863">
          <cell r="B1863" t="str">
            <v>KARLI MANAL</v>
          </cell>
        </row>
        <row r="1864">
          <cell r="B1864" t="str">
            <v>EL HADHAD ILIAS</v>
          </cell>
        </row>
        <row r="1865">
          <cell r="B1865" t="str">
            <v>OUBROU IKRAM</v>
          </cell>
        </row>
        <row r="1866">
          <cell r="B1866" t="str">
            <v>KHARMOUCH OUMAIMA</v>
          </cell>
        </row>
        <row r="1867">
          <cell r="B1867" t="str">
            <v>JABRANE BASMA</v>
          </cell>
        </row>
        <row r="1868">
          <cell r="B1868" t="str">
            <v>SMAIN BENCHEIKH MOHAMMED</v>
          </cell>
        </row>
        <row r="1869">
          <cell r="B1869" t="str">
            <v>ASSAOUD MOHAMED YASSINE</v>
          </cell>
        </row>
        <row r="1870">
          <cell r="B1870" t="str">
            <v>BENNANI MOHAMED</v>
          </cell>
        </row>
        <row r="1871">
          <cell r="B1871" t="str">
            <v>BAKHOUCH MARWA</v>
          </cell>
        </row>
        <row r="1872">
          <cell r="B1872" t="str">
            <v>BELARABI HIBA</v>
          </cell>
        </row>
        <row r="1873">
          <cell r="B1873" t="str">
            <v>LAKHILA AHMED</v>
          </cell>
        </row>
        <row r="1874">
          <cell r="B1874" t="str">
            <v>OUKAD AYOUB</v>
          </cell>
        </row>
        <row r="1875">
          <cell r="B1875" t="str">
            <v>LOUKILI ADAM</v>
          </cell>
        </row>
        <row r="1876">
          <cell r="B1876" t="str">
            <v>KARLI MANAL</v>
          </cell>
        </row>
        <row r="1877">
          <cell r="B1877" t="str">
            <v>EL HADHAD ILIAS</v>
          </cell>
        </row>
        <row r="1878">
          <cell r="B1878" t="str">
            <v>OUBROU IKRAM</v>
          </cell>
        </row>
        <row r="1879">
          <cell r="B1879" t="str">
            <v>KHARMOUCH OUMAIMA</v>
          </cell>
        </row>
        <row r="1880">
          <cell r="B1880" t="str">
            <v>JABRANE BASMA</v>
          </cell>
        </row>
        <row r="1881">
          <cell r="B1881" t="str">
            <v>SMAIN BENCHEIKH MOHAMMED</v>
          </cell>
        </row>
        <row r="1882">
          <cell r="B1882" t="str">
            <v>ASSAOUD MOHAMED YASSINE</v>
          </cell>
        </row>
        <row r="1883">
          <cell r="B1883" t="str">
            <v>BENNANI MOHAMED</v>
          </cell>
        </row>
        <row r="1884">
          <cell r="B1884" t="str">
            <v>BAKHOUCH MARWA</v>
          </cell>
        </row>
        <row r="1885">
          <cell r="B1885" t="str">
            <v>BELARABI HIBA</v>
          </cell>
        </row>
        <row r="1886">
          <cell r="B1886" t="str">
            <v>LAKHILA AHMED</v>
          </cell>
        </row>
        <row r="1887">
          <cell r="B1887" t="str">
            <v>OUKAD AYOUB</v>
          </cell>
        </row>
        <row r="1888">
          <cell r="B1888" t="str">
            <v>LOUKILI ADAM</v>
          </cell>
        </row>
        <row r="1889">
          <cell r="B1889" t="str">
            <v>KARLI MANAL</v>
          </cell>
        </row>
        <row r="1890">
          <cell r="B1890" t="str">
            <v>EL HADHAD ILIAS</v>
          </cell>
        </row>
        <row r="1891">
          <cell r="B1891" t="str">
            <v>OUBROU IKRAM</v>
          </cell>
        </row>
        <row r="1892">
          <cell r="B1892" t="str">
            <v>KHARMOUCH OUMAIMA</v>
          </cell>
        </row>
        <row r="1893">
          <cell r="B1893" t="str">
            <v>JABRANE BASMA</v>
          </cell>
        </row>
        <row r="1894">
          <cell r="B1894" t="str">
            <v>SMAIN BENCHEIKH MOHAMMED</v>
          </cell>
        </row>
        <row r="1895">
          <cell r="B1895" t="str">
            <v>ASSAOUD MOHAMED YASSINE</v>
          </cell>
        </row>
        <row r="1896">
          <cell r="B1896" t="str">
            <v>BENNANI MOHAMED</v>
          </cell>
        </row>
        <row r="1897">
          <cell r="B1897" t="str">
            <v>BAKHOUCH MARWA</v>
          </cell>
        </row>
        <row r="1898">
          <cell r="B1898" t="str">
            <v>BELARABI HIBA</v>
          </cell>
        </row>
        <row r="1899">
          <cell r="B1899" t="str">
            <v>LAKHILA AHMED</v>
          </cell>
        </row>
        <row r="1900">
          <cell r="B1900" t="str">
            <v>OUKAD AYOUB</v>
          </cell>
        </row>
        <row r="1901">
          <cell r="B1901" t="str">
            <v>LOUKILI ADAM</v>
          </cell>
        </row>
        <row r="1902">
          <cell r="B1902" t="str">
            <v>KARLI MANAL</v>
          </cell>
        </row>
        <row r="1903">
          <cell r="B1903" t="str">
            <v>EL HADHAD ILIAS</v>
          </cell>
        </row>
        <row r="1904">
          <cell r="B1904" t="str">
            <v>OUBROU IKRAM</v>
          </cell>
        </row>
        <row r="1905">
          <cell r="B1905" t="str">
            <v>KHARMOUCH OUMAIMA</v>
          </cell>
        </row>
        <row r="1906">
          <cell r="B1906" t="str">
            <v>JABRANE BASMA</v>
          </cell>
        </row>
        <row r="1907">
          <cell r="B1907" t="str">
            <v>SMAIN BENCHEIKH MOHAMMED</v>
          </cell>
        </row>
        <row r="1908">
          <cell r="B1908" t="str">
            <v>ASSAOUD MOHAMED YASSINE</v>
          </cell>
        </row>
        <row r="1909">
          <cell r="B1909" t="str">
            <v>BENNANI MOHAMED</v>
          </cell>
        </row>
        <row r="1910">
          <cell r="B1910" t="str">
            <v>BAKHOUCH MARWA</v>
          </cell>
        </row>
        <row r="1911">
          <cell r="B1911" t="str">
            <v>BELARABI HIBA</v>
          </cell>
        </row>
        <row r="1912">
          <cell r="B1912" t="str">
            <v>LAKHILA AHMED</v>
          </cell>
        </row>
        <row r="1913">
          <cell r="B1913" t="str">
            <v>OUKAD AYOUB</v>
          </cell>
        </row>
        <row r="1914">
          <cell r="B1914" t="str">
            <v>LOUKILI ADAM</v>
          </cell>
        </row>
        <row r="1915">
          <cell r="B1915" t="str">
            <v>KARLI MANAL</v>
          </cell>
        </row>
        <row r="1916">
          <cell r="B1916" t="str">
            <v>EL HADHAD ILIAS</v>
          </cell>
        </row>
        <row r="1917">
          <cell r="B1917" t="str">
            <v>OUBROU IKRAM</v>
          </cell>
        </row>
        <row r="1918">
          <cell r="B1918" t="str">
            <v>KHARMOUCH OUMAIMA</v>
          </cell>
        </row>
        <row r="1919">
          <cell r="B1919" t="str">
            <v>JABRANE BASMA</v>
          </cell>
        </row>
        <row r="1920">
          <cell r="B1920" t="str">
            <v>SMAIN BENCHEIKH MOHAMMED</v>
          </cell>
        </row>
        <row r="1921">
          <cell r="B1921" t="str">
            <v>ASSAOUD MOHAMED YASSINE</v>
          </cell>
        </row>
        <row r="1922">
          <cell r="B1922" t="str">
            <v>BENNANI MOHAMED</v>
          </cell>
        </row>
        <row r="1923">
          <cell r="B1923" t="str">
            <v>BAKHOUCH MARWA</v>
          </cell>
        </row>
        <row r="1924">
          <cell r="B1924" t="str">
            <v>BELARABI HIBA</v>
          </cell>
        </row>
        <row r="1925">
          <cell r="B1925" t="str">
            <v>LAKHILA AHMED</v>
          </cell>
        </row>
        <row r="1926">
          <cell r="B1926" t="str">
            <v>OUKAD AYOUB</v>
          </cell>
        </row>
        <row r="1927">
          <cell r="B1927" t="str">
            <v>LOUKILI ADAM</v>
          </cell>
        </row>
        <row r="1928">
          <cell r="B1928" t="str">
            <v>KARLI MANAL</v>
          </cell>
        </row>
        <row r="1929">
          <cell r="B1929" t="str">
            <v>EL HADHAD ILIAS</v>
          </cell>
        </row>
        <row r="1930">
          <cell r="B1930" t="str">
            <v>OUBROU IKRAM</v>
          </cell>
        </row>
        <row r="1931">
          <cell r="B1931" t="str">
            <v>KHARMOUCH OUMAIMA</v>
          </cell>
        </row>
        <row r="1932">
          <cell r="B1932" t="str">
            <v>JABRANE BASMA</v>
          </cell>
        </row>
        <row r="1933">
          <cell r="B1933" t="str">
            <v>SMAIN BENCHEIKH MOHAMMED</v>
          </cell>
        </row>
        <row r="1934">
          <cell r="B1934" t="str">
            <v>ASSAOUD MOHAMED YASSINE</v>
          </cell>
        </row>
        <row r="1935">
          <cell r="B1935" t="str">
            <v>BENNANI MOHAMED</v>
          </cell>
        </row>
        <row r="1936">
          <cell r="B1936" t="str">
            <v>BAKHOUCH MARWA</v>
          </cell>
        </row>
        <row r="1937">
          <cell r="B1937" t="str">
            <v>BELARABI HIBA</v>
          </cell>
        </row>
        <row r="1938">
          <cell r="B1938" t="str">
            <v>LAKHILA AHMED</v>
          </cell>
        </row>
        <row r="1939">
          <cell r="B1939" t="str">
            <v>OUKAD AYOUB</v>
          </cell>
        </row>
        <row r="1940">
          <cell r="B1940" t="str">
            <v>LOUKILI ADAM</v>
          </cell>
        </row>
        <row r="1941">
          <cell r="B1941" t="str">
            <v>KARLI MANAL</v>
          </cell>
        </row>
        <row r="1942">
          <cell r="B1942" t="str">
            <v>EL HADHAD ILIAS</v>
          </cell>
        </row>
        <row r="1943">
          <cell r="B1943" t="str">
            <v>OUBROU IKRAM</v>
          </cell>
        </row>
        <row r="1944">
          <cell r="B1944" t="str">
            <v>KHARMOUCH OUMAIMA</v>
          </cell>
        </row>
        <row r="1945">
          <cell r="B1945" t="str">
            <v>JABRANE BASMA</v>
          </cell>
        </row>
        <row r="1946">
          <cell r="B1946" t="str">
            <v>SMAIN BENCHEIKH MOHAMMED</v>
          </cell>
        </row>
        <row r="1947">
          <cell r="B1947" t="str">
            <v>ASSAOUD MOHAMED YASSINE</v>
          </cell>
        </row>
        <row r="1948">
          <cell r="B1948" t="str">
            <v>BENNANI MOHAMED</v>
          </cell>
        </row>
        <row r="1949">
          <cell r="B1949" t="str">
            <v>BAKHOUCH MARWA</v>
          </cell>
        </row>
        <row r="1950">
          <cell r="B1950" t="str">
            <v>BELARABI HIBA</v>
          </cell>
        </row>
        <row r="1951">
          <cell r="B1951" t="str">
            <v>LAKHILA AHMED</v>
          </cell>
        </row>
        <row r="1952">
          <cell r="B1952" t="str">
            <v>OUKAD AYOUB</v>
          </cell>
        </row>
        <row r="1953">
          <cell r="B1953" t="str">
            <v>LOUKILI ADAM</v>
          </cell>
        </row>
        <row r="1954">
          <cell r="B1954" t="str">
            <v>KARLI MANAL</v>
          </cell>
        </row>
        <row r="1955">
          <cell r="B1955" t="str">
            <v>EL HADHAD ILIAS</v>
          </cell>
        </row>
        <row r="1956">
          <cell r="B1956" t="str">
            <v>OUBROU IKRAM</v>
          </cell>
        </row>
        <row r="1957">
          <cell r="B1957" t="str">
            <v>KHARMOUCH OUMAIMA</v>
          </cell>
        </row>
        <row r="1958">
          <cell r="B1958" t="str">
            <v>JABRANE BASMA</v>
          </cell>
        </row>
        <row r="1959">
          <cell r="B1959" t="str">
            <v>SMAIN BENCHEIKH MOHAMMED</v>
          </cell>
        </row>
        <row r="1960">
          <cell r="B1960" t="str">
            <v>ASSAOUD MOHAMED YASSINE</v>
          </cell>
        </row>
        <row r="1961">
          <cell r="B1961" t="str">
            <v>BENNANI MOHAMED</v>
          </cell>
        </row>
        <row r="1962">
          <cell r="B1962" t="str">
            <v>BAKHOUCH MARWA</v>
          </cell>
        </row>
        <row r="1963">
          <cell r="B1963" t="str">
            <v>BELARABI HIBA</v>
          </cell>
        </row>
        <row r="1964">
          <cell r="B1964" t="str">
            <v>LAKHILA AHMED</v>
          </cell>
        </row>
        <row r="1965">
          <cell r="B1965" t="str">
            <v>OUKAD AYOUB</v>
          </cell>
        </row>
        <row r="1966">
          <cell r="B1966" t="str">
            <v>LOUKILI ADAM</v>
          </cell>
        </row>
        <row r="1967">
          <cell r="B1967" t="str">
            <v>KARLI MANAL</v>
          </cell>
        </row>
        <row r="1968">
          <cell r="B1968" t="str">
            <v>EL HADHAD ILIAS</v>
          </cell>
        </row>
        <row r="1969">
          <cell r="B1969" t="str">
            <v>OUBROU IKRAM</v>
          </cell>
        </row>
        <row r="1970">
          <cell r="B1970" t="str">
            <v>KHARMOUCH OUMAIMA</v>
          </cell>
        </row>
        <row r="1971">
          <cell r="B1971" t="str">
            <v>JABRANE BASMA</v>
          </cell>
        </row>
        <row r="1972">
          <cell r="B1972" t="str">
            <v>SMAIN BENCHEIKH MOHAMMED</v>
          </cell>
        </row>
        <row r="1973">
          <cell r="B1973" t="str">
            <v>ASSAOUD MOHAMED YASSINE</v>
          </cell>
        </row>
        <row r="1974">
          <cell r="B1974" t="str">
            <v>BENNANI MOHAMED</v>
          </cell>
        </row>
        <row r="1975">
          <cell r="B1975" t="str">
            <v>BAKHOUCH MARWA</v>
          </cell>
        </row>
        <row r="1976">
          <cell r="B1976" t="str">
            <v>BELARABI HIBA</v>
          </cell>
        </row>
        <row r="1977">
          <cell r="B1977" t="str">
            <v>LAKHILA AHMED</v>
          </cell>
        </row>
        <row r="1978">
          <cell r="B1978" t="str">
            <v>OUKAD AYOUB</v>
          </cell>
        </row>
        <row r="1979">
          <cell r="B1979" t="str">
            <v>LOUKILI ADAM</v>
          </cell>
        </row>
        <row r="1980">
          <cell r="B1980" t="str">
            <v>KARLI MANAL</v>
          </cell>
        </row>
        <row r="1981">
          <cell r="B1981" t="str">
            <v>EL HADHAD ILIAS</v>
          </cell>
        </row>
        <row r="1982">
          <cell r="B1982" t="str">
            <v>OUBROU IKRAM</v>
          </cell>
        </row>
        <row r="1983">
          <cell r="B1983" t="str">
            <v>KHARMOUCH OUMAIMA</v>
          </cell>
        </row>
        <row r="1984">
          <cell r="B1984" t="str">
            <v>JABRANE BASMA</v>
          </cell>
        </row>
        <row r="1985">
          <cell r="B1985" t="str">
            <v>SMAIN BENCHEIKH MOHAMMED</v>
          </cell>
        </row>
        <row r="1986">
          <cell r="B1986" t="str">
            <v>ASSAOUD MOHAMED YASSINE</v>
          </cell>
        </row>
        <row r="1987">
          <cell r="B1987" t="str">
            <v>BENNANI MOHAMED</v>
          </cell>
        </row>
        <row r="1988">
          <cell r="B1988" t="str">
            <v>BAKHOUCH MARWA</v>
          </cell>
        </row>
        <row r="1989">
          <cell r="B1989" t="str">
            <v>BELARABI HIBA</v>
          </cell>
        </row>
        <row r="1990">
          <cell r="B1990" t="str">
            <v>LAKHILA AHMED</v>
          </cell>
        </row>
        <row r="1991">
          <cell r="B1991" t="str">
            <v>OUKAD AYOUB</v>
          </cell>
        </row>
        <row r="1992">
          <cell r="B1992" t="str">
            <v>LOUKILI ADAM</v>
          </cell>
        </row>
        <row r="1993">
          <cell r="B1993" t="str">
            <v>KARLI MANAL</v>
          </cell>
        </row>
        <row r="1994">
          <cell r="B1994" t="str">
            <v>EL HADHAD ILIAS</v>
          </cell>
        </row>
        <row r="1995">
          <cell r="B1995" t="str">
            <v>OUBROU IKRAM</v>
          </cell>
        </row>
        <row r="1996">
          <cell r="B1996" t="str">
            <v>KHARMOUCH OUMAIMA</v>
          </cell>
        </row>
        <row r="1997">
          <cell r="B1997" t="str">
            <v>JABRANE BASMA</v>
          </cell>
        </row>
        <row r="1998">
          <cell r="B1998" t="str">
            <v>SMAIN BENCHEIKH MOHAMMED</v>
          </cell>
        </row>
        <row r="1999">
          <cell r="B1999" t="str">
            <v>ASSAOUD MOHAMED YASSINE</v>
          </cell>
        </row>
        <row r="2000">
          <cell r="B2000" t="str">
            <v>BENNANI MOHAMED</v>
          </cell>
        </row>
        <row r="2001">
          <cell r="B2001" t="str">
            <v>BELARABI HIBA</v>
          </cell>
        </row>
        <row r="2002">
          <cell r="B2002" t="str">
            <v>BAKHOUCH MARWA</v>
          </cell>
        </row>
        <row r="2003">
          <cell r="B2003" t="str">
            <v>LAKHILA AHMED</v>
          </cell>
        </row>
        <row r="2004">
          <cell r="B2004" t="str">
            <v>OUKAD AYOUB</v>
          </cell>
        </row>
        <row r="2005">
          <cell r="B2005" t="str">
            <v>LOUKILI ADAM</v>
          </cell>
        </row>
        <row r="2006">
          <cell r="B2006" t="str">
            <v>KARLI MANAL</v>
          </cell>
        </row>
        <row r="2007">
          <cell r="B2007" t="str">
            <v>EL HADHAD ILIAS</v>
          </cell>
        </row>
        <row r="2008">
          <cell r="B2008" t="str">
            <v>OUBROU IKRAM</v>
          </cell>
        </row>
        <row r="2009">
          <cell r="B2009" t="str">
            <v>KHARMOUCH OUMAIMA</v>
          </cell>
        </row>
        <row r="2010">
          <cell r="B2010" t="str">
            <v>JABRANE BASMA</v>
          </cell>
        </row>
        <row r="2011">
          <cell r="B2011" t="str">
            <v>SMAIN BENCHEIKH MOHAMMED</v>
          </cell>
        </row>
        <row r="2012">
          <cell r="B2012" t="str">
            <v>ASSAOUD MOHAMED YASSINE</v>
          </cell>
        </row>
        <row r="2013">
          <cell r="B2013" t="str">
            <v>BENNANI MOHAMED</v>
          </cell>
        </row>
        <row r="2014">
          <cell r="B2014" t="str">
            <v>BAKHOUCH MARWA</v>
          </cell>
        </row>
        <row r="2015">
          <cell r="B2015" t="str">
            <v>BELARABI HIBA</v>
          </cell>
        </row>
        <row r="2016">
          <cell r="B2016" t="str">
            <v>LAKHILA AHMED</v>
          </cell>
        </row>
        <row r="2017">
          <cell r="B2017" t="str">
            <v>OUKAD AYOUB</v>
          </cell>
        </row>
        <row r="2018">
          <cell r="B2018" t="str">
            <v>LOUKILI ADAM</v>
          </cell>
        </row>
        <row r="2019">
          <cell r="B2019" t="str">
            <v>KARLI MANAL</v>
          </cell>
        </row>
        <row r="2020">
          <cell r="B2020" t="str">
            <v>EL HADHAD ILIAS</v>
          </cell>
        </row>
        <row r="2021">
          <cell r="B2021" t="str">
            <v>OUBROU IKRAM</v>
          </cell>
        </row>
        <row r="2022">
          <cell r="B2022" t="str">
            <v>KHARMOUCH OUMAIMA</v>
          </cell>
        </row>
        <row r="2023">
          <cell r="B2023" t="str">
            <v>JABRANE BASMA</v>
          </cell>
        </row>
        <row r="2024">
          <cell r="B2024" t="str">
            <v>SMAIN BENCHEIKH MOHAMMED</v>
          </cell>
        </row>
        <row r="2025">
          <cell r="B2025" t="str">
            <v>ASSAOUD MOHAMED YASSINE</v>
          </cell>
        </row>
        <row r="2026">
          <cell r="B2026" t="str">
            <v>BENNANI MOHAMED</v>
          </cell>
        </row>
        <row r="2027">
          <cell r="B2027" t="str">
            <v>BAKHOUCH MARWA</v>
          </cell>
        </row>
        <row r="2028">
          <cell r="B2028" t="str">
            <v>BELARABI HIBA</v>
          </cell>
        </row>
        <row r="2029">
          <cell r="B2029" t="str">
            <v>LAKHILA AHMED</v>
          </cell>
        </row>
        <row r="2030">
          <cell r="B2030" t="str">
            <v>OUKAD AYOUB</v>
          </cell>
        </row>
        <row r="2031">
          <cell r="B2031" t="str">
            <v>LOUKILI ADAM</v>
          </cell>
        </row>
        <row r="2032">
          <cell r="B2032" t="str">
            <v>KARLI MANAL</v>
          </cell>
        </row>
        <row r="2033">
          <cell r="B2033" t="str">
            <v>EL HADHAD ILIAS</v>
          </cell>
        </row>
        <row r="2034">
          <cell r="B2034" t="str">
            <v>OUBROU IKRAM</v>
          </cell>
        </row>
        <row r="2035">
          <cell r="B2035" t="str">
            <v>KHARMOUCH OUMAIMA</v>
          </cell>
        </row>
        <row r="2036">
          <cell r="B2036" t="str">
            <v>JABRANE BASMA</v>
          </cell>
        </row>
        <row r="2037">
          <cell r="B2037" t="str">
            <v>SMAIN BENCHEIKH MOHAMMED</v>
          </cell>
        </row>
        <row r="2038">
          <cell r="B2038" t="str">
            <v>ASSAOUD MOHAMED YASSINE</v>
          </cell>
        </row>
        <row r="2039">
          <cell r="B2039" t="str">
            <v>BENNANI MOHAMED</v>
          </cell>
        </row>
        <row r="2040">
          <cell r="B2040" t="str">
            <v>BAKHOUCH MARWA</v>
          </cell>
        </row>
        <row r="2041">
          <cell r="B2041" t="str">
            <v>BELARABI HIBA</v>
          </cell>
        </row>
        <row r="2042">
          <cell r="B2042" t="str">
            <v>LAKHILA AHMED</v>
          </cell>
        </row>
        <row r="2043">
          <cell r="B2043" t="str">
            <v>OUKAD AYOUB</v>
          </cell>
        </row>
        <row r="2044">
          <cell r="B2044" t="str">
            <v>LOUKILI ADAM</v>
          </cell>
        </row>
        <row r="2045">
          <cell r="B2045" t="str">
            <v>KARLI MANAL</v>
          </cell>
        </row>
        <row r="2046">
          <cell r="B2046" t="str">
            <v>EL HADHAD ILIAS</v>
          </cell>
        </row>
        <row r="2047">
          <cell r="B2047" t="str">
            <v>OUBROU IKRAM</v>
          </cell>
        </row>
        <row r="2048">
          <cell r="B2048" t="str">
            <v>KHARMOUCH OUMAIMA</v>
          </cell>
        </row>
        <row r="2049">
          <cell r="B2049" t="str">
            <v>JABRANE BASMA</v>
          </cell>
        </row>
        <row r="2050">
          <cell r="B2050" t="str">
            <v>SMAIN BENCHEIKH MOHAMMED</v>
          </cell>
        </row>
        <row r="2051">
          <cell r="B2051" t="str">
            <v>ASSAOUD MOHAMED YASSINE</v>
          </cell>
        </row>
        <row r="2052">
          <cell r="B2052" t="str">
            <v>BENNANI MOHAMED</v>
          </cell>
        </row>
        <row r="2053">
          <cell r="B2053" t="str">
            <v>BAKHOUCH MARWA</v>
          </cell>
        </row>
        <row r="2054">
          <cell r="B2054" t="str">
            <v>BELARABI HIBA</v>
          </cell>
        </row>
        <row r="2055">
          <cell r="B2055" t="str">
            <v>LAKHILA AHMED</v>
          </cell>
        </row>
        <row r="2056">
          <cell r="B2056" t="str">
            <v>OUKAD AYOUB</v>
          </cell>
        </row>
        <row r="2057">
          <cell r="B2057" t="str">
            <v>LOUKILI ADAM</v>
          </cell>
        </row>
        <row r="2058">
          <cell r="B2058" t="str">
            <v>KARLI MANAL</v>
          </cell>
        </row>
        <row r="2059">
          <cell r="B2059" t="str">
            <v>EL HADHAD ILIAS</v>
          </cell>
        </row>
        <row r="2060">
          <cell r="B2060" t="str">
            <v>OUBROU IKRAM</v>
          </cell>
        </row>
        <row r="2061">
          <cell r="B2061" t="str">
            <v>KHARMOUCH OUMAIMA</v>
          </cell>
        </row>
        <row r="2062">
          <cell r="B2062" t="str">
            <v>JABRANE BASMA</v>
          </cell>
        </row>
        <row r="2063">
          <cell r="B2063" t="str">
            <v>SMAIN BENCHEIKH MOHAMMED</v>
          </cell>
        </row>
        <row r="2064">
          <cell r="B2064" t="str">
            <v>ASSAOUD MOHAMED YASSINE</v>
          </cell>
        </row>
        <row r="2065">
          <cell r="B2065" t="str">
            <v>BENNANI MOHAMED</v>
          </cell>
        </row>
        <row r="2066">
          <cell r="B2066" t="str">
            <v>BAKHOUCH MARWA</v>
          </cell>
        </row>
        <row r="2067">
          <cell r="B2067" t="str">
            <v>BELARABI HIBA</v>
          </cell>
        </row>
        <row r="2068">
          <cell r="B2068" t="str">
            <v>LAKHILA AHMED</v>
          </cell>
        </row>
        <row r="2069">
          <cell r="B2069" t="str">
            <v>OUKAD AYOUB</v>
          </cell>
        </row>
        <row r="2070">
          <cell r="B2070" t="str">
            <v>LOUKILI ADAM</v>
          </cell>
        </row>
        <row r="2071">
          <cell r="B2071" t="str">
            <v>KARLI MANAL</v>
          </cell>
        </row>
        <row r="2072">
          <cell r="B2072" t="str">
            <v>EL HADHAD ILIAS</v>
          </cell>
        </row>
        <row r="2073">
          <cell r="B2073" t="str">
            <v>OUBROU IKRAM</v>
          </cell>
        </row>
        <row r="2074">
          <cell r="B2074" t="str">
            <v>KHARMOUCH OUMAIMA</v>
          </cell>
        </row>
        <row r="2075">
          <cell r="B2075" t="str">
            <v>JABRANE BASMA</v>
          </cell>
        </row>
        <row r="2076">
          <cell r="B2076" t="str">
            <v>SMAIN BENCHEIKH MOHAMMED</v>
          </cell>
        </row>
        <row r="2077">
          <cell r="B2077" t="str">
            <v>ASSAOUD MOHAMED YASSINE</v>
          </cell>
        </row>
        <row r="2078">
          <cell r="B2078" t="str">
            <v>BENNANI MOHAMED</v>
          </cell>
        </row>
        <row r="2079">
          <cell r="B2079" t="str">
            <v>BAKHOUCH MARWA</v>
          </cell>
        </row>
        <row r="2080">
          <cell r="B2080" t="str">
            <v>BELARABI HIBA</v>
          </cell>
        </row>
        <row r="2081">
          <cell r="B2081" t="str">
            <v>LAKHILA AHMED</v>
          </cell>
        </row>
        <row r="2082">
          <cell r="B2082" t="str">
            <v>OUKAD AYOUB</v>
          </cell>
        </row>
        <row r="2083">
          <cell r="B2083" t="str">
            <v>LOUKILI ADAM</v>
          </cell>
        </row>
        <row r="2084">
          <cell r="B2084" t="str">
            <v>KARLI MANAL</v>
          </cell>
        </row>
        <row r="2085">
          <cell r="B2085" t="str">
            <v>EL HADHAD ILIAS</v>
          </cell>
        </row>
        <row r="2086">
          <cell r="B2086" t="str">
            <v>OUBROU IKRAM</v>
          </cell>
        </row>
        <row r="2087">
          <cell r="B2087" t="str">
            <v>KHARMOUCH OUMAIMA</v>
          </cell>
        </row>
        <row r="2088">
          <cell r="B2088" t="str">
            <v>JABRANE BASMA</v>
          </cell>
        </row>
        <row r="2089">
          <cell r="B2089" t="str">
            <v>SMAIN BENCHEIKH MOHAMMED</v>
          </cell>
        </row>
        <row r="2090">
          <cell r="B2090" t="str">
            <v>ASSAOUD MOHAMED YASSINE</v>
          </cell>
        </row>
        <row r="2091">
          <cell r="B2091" t="str">
            <v>BENNANI MOHAMED</v>
          </cell>
        </row>
        <row r="2092">
          <cell r="B2092" t="str">
            <v>BAKHOUCH MARWA</v>
          </cell>
        </row>
        <row r="2093">
          <cell r="B2093" t="str">
            <v>BELARABI HIBA</v>
          </cell>
        </row>
        <row r="2094">
          <cell r="B2094" t="str">
            <v>LAKHILA AHMED</v>
          </cell>
        </row>
        <row r="2095">
          <cell r="B2095" t="str">
            <v>OUKAD AYOUB</v>
          </cell>
        </row>
        <row r="2096">
          <cell r="B2096" t="str">
            <v>LOUKILI ADAM</v>
          </cell>
        </row>
        <row r="2097">
          <cell r="B2097" t="str">
            <v>KARLI MANAL</v>
          </cell>
        </row>
        <row r="2098">
          <cell r="B2098" t="str">
            <v>EL HADHAD ILIAS</v>
          </cell>
        </row>
        <row r="2099">
          <cell r="B2099" t="str">
            <v>OUBROU IKRAM</v>
          </cell>
        </row>
        <row r="2100">
          <cell r="B2100" t="str">
            <v>KHARMOUCH OUMAIMA</v>
          </cell>
        </row>
        <row r="2101">
          <cell r="B2101" t="str">
            <v>JABRANE BASMA</v>
          </cell>
        </row>
        <row r="2102">
          <cell r="B2102" t="str">
            <v>SMAIN BENCHEIKH MOHAMMED</v>
          </cell>
        </row>
        <row r="2103">
          <cell r="B2103" t="str">
            <v>ASSAOUD MOHAMED YASSINE</v>
          </cell>
        </row>
        <row r="2104">
          <cell r="B2104" t="str">
            <v>BENNANI MOHAMED</v>
          </cell>
        </row>
        <row r="2105">
          <cell r="B2105" t="str">
            <v>BAKHOUCH MARWA</v>
          </cell>
        </row>
        <row r="2106">
          <cell r="B2106" t="str">
            <v>BELARABI HIBA</v>
          </cell>
        </row>
        <row r="2107">
          <cell r="B2107" t="str">
            <v>LAKHILA AHMED</v>
          </cell>
        </row>
        <row r="2108">
          <cell r="B2108" t="str">
            <v>OUKAD AYOUB</v>
          </cell>
        </row>
        <row r="2109">
          <cell r="B2109" t="str">
            <v>LOUKILI ADAM</v>
          </cell>
        </row>
        <row r="2110">
          <cell r="B2110" t="str">
            <v>KARLI MANAL</v>
          </cell>
        </row>
        <row r="2111">
          <cell r="B2111" t="str">
            <v>EL HADHAD ILIAS</v>
          </cell>
        </row>
        <row r="2112">
          <cell r="B2112" t="str">
            <v>OUBROU IKRAM</v>
          </cell>
        </row>
        <row r="2113">
          <cell r="B2113" t="str">
            <v>KHARMOUCH OUMAIMA</v>
          </cell>
        </row>
        <row r="2114">
          <cell r="B2114" t="str">
            <v>JABRANE BASMA</v>
          </cell>
        </row>
        <row r="2115">
          <cell r="B2115" t="str">
            <v>SMAIN BENCHEIKH MOHAMMED</v>
          </cell>
        </row>
        <row r="2116">
          <cell r="B2116" t="str">
            <v>ASSAOUD MOHAMED YASSINE</v>
          </cell>
        </row>
        <row r="2117">
          <cell r="B2117" t="str">
            <v>BENNANI MOHAMED</v>
          </cell>
        </row>
        <row r="2118">
          <cell r="B2118" t="str">
            <v>LAKHILA AHMED</v>
          </cell>
        </row>
        <row r="2119">
          <cell r="B2119" t="str">
            <v>OUKAD AYOUB</v>
          </cell>
        </row>
        <row r="2120">
          <cell r="B2120" t="str">
            <v>LOUKILI ADAM</v>
          </cell>
        </row>
        <row r="2121">
          <cell r="B2121" t="str">
            <v>EL HADHAD ILIAS</v>
          </cell>
        </row>
        <row r="2122">
          <cell r="B2122" t="str">
            <v>OUBROU IKRAM</v>
          </cell>
        </row>
        <row r="2123">
          <cell r="B2123" t="str">
            <v>SMAIN BENCHEIKH MOHAMMED</v>
          </cell>
        </row>
        <row r="2124">
          <cell r="B2124" t="str">
            <v>ASSAOUD MOHAMED YASSINE</v>
          </cell>
        </row>
        <row r="2125">
          <cell r="B2125" t="str">
            <v>LAKHILA AHMED</v>
          </cell>
        </row>
        <row r="2126">
          <cell r="B2126" t="str">
            <v>OUKAD AYOUB</v>
          </cell>
        </row>
        <row r="2127">
          <cell r="B2127" t="str">
            <v>LOUKILI ADAM</v>
          </cell>
        </row>
        <row r="2128">
          <cell r="B2128" t="str">
            <v>EL HADHAD ILIAS</v>
          </cell>
        </row>
        <row r="2129">
          <cell r="B2129" t="str">
            <v>OUBROU IKRAM</v>
          </cell>
        </row>
        <row r="2130">
          <cell r="B2130" t="str">
            <v>SMAIN BENCHEIKH MOHAMMED</v>
          </cell>
        </row>
        <row r="2131">
          <cell r="B2131" t="str">
            <v>ASSAOUD MOHAMED YASSINE</v>
          </cell>
        </row>
        <row r="2132">
          <cell r="B2132" t="str">
            <v>LAKHILA AHMED</v>
          </cell>
        </row>
        <row r="2133">
          <cell r="B2133" t="str">
            <v>OUKAD AYOUB</v>
          </cell>
        </row>
        <row r="2134">
          <cell r="B2134" t="str">
            <v>LOUKILI ADAM</v>
          </cell>
        </row>
        <row r="2135">
          <cell r="B2135" t="str">
            <v>EL HADHAD ILIAS</v>
          </cell>
        </row>
        <row r="2136">
          <cell r="B2136" t="str">
            <v>OUBROU IKRAM</v>
          </cell>
        </row>
        <row r="2137">
          <cell r="B2137" t="str">
            <v>SMAIN BENCHEIKH MOHAMMED</v>
          </cell>
        </row>
        <row r="2138">
          <cell r="B2138" t="str">
            <v>ASSAOUD MOHAMED YASSINE</v>
          </cell>
        </row>
        <row r="2139">
          <cell r="B2139" t="str">
            <v>LAKHILA AHMED</v>
          </cell>
        </row>
        <row r="2140">
          <cell r="B2140" t="str">
            <v>OUKAD AYOUB</v>
          </cell>
        </row>
        <row r="2141">
          <cell r="B2141" t="str">
            <v>LOUKILI ADAM</v>
          </cell>
        </row>
        <row r="2142">
          <cell r="B2142" t="str">
            <v>EL HADHAD ILIAS</v>
          </cell>
        </row>
        <row r="2143">
          <cell r="B2143" t="str">
            <v>OUBROU IKRAM</v>
          </cell>
        </row>
        <row r="2144">
          <cell r="B2144" t="str">
            <v>SMAIN BENCHEIKH MOHAMMED</v>
          </cell>
        </row>
        <row r="2145">
          <cell r="B2145" t="str">
            <v>ASSAOUD MOHAMED YASSINE</v>
          </cell>
        </row>
        <row r="2146">
          <cell r="B2146" t="str">
            <v>LAKHILA AHMED</v>
          </cell>
        </row>
        <row r="2147">
          <cell r="B2147" t="str">
            <v>OUKAD AYOUB</v>
          </cell>
        </row>
        <row r="2148">
          <cell r="B2148" t="str">
            <v>LOUKILI ADAM</v>
          </cell>
        </row>
        <row r="2149">
          <cell r="B2149" t="str">
            <v>EL HADHAD ILIAS</v>
          </cell>
        </row>
        <row r="2150">
          <cell r="B2150" t="str">
            <v>OUBROU IKRAM</v>
          </cell>
        </row>
        <row r="2151">
          <cell r="B2151" t="str">
            <v>SMAIN BENCHEIKH MOHAMMED</v>
          </cell>
        </row>
        <row r="2152">
          <cell r="B2152" t="str">
            <v>ASSAOUD MOHAMED YASSINE</v>
          </cell>
        </row>
        <row r="2153">
          <cell r="B2153" t="str">
            <v>LAKHILA AHMED</v>
          </cell>
        </row>
        <row r="2154">
          <cell r="B2154" t="str">
            <v>OUKAD AYOUB</v>
          </cell>
        </row>
        <row r="2155">
          <cell r="B2155" t="str">
            <v>LOUKILI ADAM</v>
          </cell>
        </row>
        <row r="2156">
          <cell r="B2156" t="str">
            <v>EL HADHAD ILIAS</v>
          </cell>
        </row>
        <row r="2157">
          <cell r="B2157" t="str">
            <v>OUBROU IKRAM</v>
          </cell>
        </row>
        <row r="2158">
          <cell r="B2158" t="str">
            <v>SMAIN BENCHEIKH MOHAMMED</v>
          </cell>
        </row>
        <row r="2159">
          <cell r="B2159" t="str">
            <v>ASSAOUD MOHAMED YASSINE</v>
          </cell>
        </row>
        <row r="2160">
          <cell r="B2160" t="str">
            <v>ENNAJIH SALMA</v>
          </cell>
        </row>
        <row r="2161">
          <cell r="B2161" t="str">
            <v>MOULINE SALMA</v>
          </cell>
        </row>
        <row r="2162">
          <cell r="B2162" t="str">
            <v>ZERZOURI LAMIAE</v>
          </cell>
        </row>
        <row r="2163">
          <cell r="B2163" t="str">
            <v>ALAMI-AROUSSI AHMED</v>
          </cell>
        </row>
        <row r="2164">
          <cell r="B2164" t="str">
            <v>OUALI SALWA</v>
          </cell>
        </row>
        <row r="2165">
          <cell r="B2165" t="str">
            <v>HMAM IKRAM</v>
          </cell>
        </row>
        <row r="2166">
          <cell r="B2166" t="str">
            <v>BOUFTIHA LAMIYAA</v>
          </cell>
        </row>
        <row r="2167">
          <cell r="B2167" t="str">
            <v>BARNASSO HAMZA</v>
          </cell>
        </row>
        <row r="2168">
          <cell r="B2168" t="str">
            <v>NAKHLA AYA</v>
          </cell>
        </row>
        <row r="2169">
          <cell r="B2169" t="str">
            <v>LYACOUBI HOUDA</v>
          </cell>
        </row>
        <row r="2170">
          <cell r="B2170" t="str">
            <v>ALAMI-AROUSSI AHMED</v>
          </cell>
        </row>
        <row r="2171">
          <cell r="B2171" t="str">
            <v>OUALI SALWA</v>
          </cell>
        </row>
        <row r="2172">
          <cell r="B2172" t="str">
            <v>HMAM IKRAM</v>
          </cell>
        </row>
        <row r="2173">
          <cell r="B2173" t="str">
            <v>BOUFTIHA LAMIYAA</v>
          </cell>
        </row>
        <row r="2174">
          <cell r="B2174" t="str">
            <v>ENNAJIH SALMA</v>
          </cell>
        </row>
        <row r="2175">
          <cell r="B2175" t="str">
            <v>BARNASSO HAMZA</v>
          </cell>
        </row>
        <row r="2176">
          <cell r="B2176" t="str">
            <v>NAKHLA AYA</v>
          </cell>
        </row>
        <row r="2177">
          <cell r="B2177" t="str">
            <v>LYACOUBI HOUDA</v>
          </cell>
        </row>
        <row r="2178">
          <cell r="B2178" t="str">
            <v>MOULINE SALMA</v>
          </cell>
        </row>
        <row r="2179">
          <cell r="B2179" t="str">
            <v>ZERZOURI LAMIAE</v>
          </cell>
        </row>
        <row r="2180">
          <cell r="B2180" t="str">
            <v>ZERZOURI LAMIAE</v>
          </cell>
        </row>
        <row r="2181">
          <cell r="B2181" t="str">
            <v>ALAMI-AROUSSI AHMED</v>
          </cell>
        </row>
        <row r="2182">
          <cell r="B2182" t="str">
            <v>OUALI SALWA</v>
          </cell>
        </row>
        <row r="2183">
          <cell r="B2183" t="str">
            <v>HMAM IKRAM</v>
          </cell>
        </row>
        <row r="2184">
          <cell r="B2184" t="str">
            <v>BOUFTIHA LAMIYAA</v>
          </cell>
        </row>
        <row r="2185">
          <cell r="B2185" t="str">
            <v>ENNAJIH SALMA</v>
          </cell>
        </row>
        <row r="2186">
          <cell r="B2186" t="str">
            <v>BARNASSO HAMZA</v>
          </cell>
        </row>
        <row r="2187">
          <cell r="B2187" t="str">
            <v>NAKHLA AYA</v>
          </cell>
        </row>
        <row r="2188">
          <cell r="B2188" t="str">
            <v>LYACOUBI HOUDA</v>
          </cell>
        </row>
        <row r="2189">
          <cell r="B2189" t="str">
            <v>MOULINE SALMA</v>
          </cell>
        </row>
        <row r="2190">
          <cell r="B2190" t="str">
            <v>ZERZOURI LAMIAE</v>
          </cell>
        </row>
        <row r="2191">
          <cell r="B2191" t="str">
            <v>ALAMI-AROUSSI AHMED</v>
          </cell>
        </row>
        <row r="2192">
          <cell r="B2192" t="str">
            <v>OUALI SALWA</v>
          </cell>
        </row>
        <row r="2193">
          <cell r="B2193" t="str">
            <v>HMAM IKRAM</v>
          </cell>
        </row>
        <row r="2194">
          <cell r="B2194" t="str">
            <v>BOUFTIHA LAMIYAA</v>
          </cell>
        </row>
        <row r="2195">
          <cell r="B2195" t="str">
            <v>ENNAJIH SALMA</v>
          </cell>
        </row>
        <row r="2196">
          <cell r="B2196" t="str">
            <v>BARNASSO HAMZA</v>
          </cell>
        </row>
        <row r="2197">
          <cell r="B2197" t="str">
            <v>NAKHLA AYA</v>
          </cell>
        </row>
        <row r="2198">
          <cell r="B2198" t="str">
            <v>LYACOUBI HOUDA</v>
          </cell>
        </row>
        <row r="2199">
          <cell r="B2199" t="str">
            <v>MOULINE SALMA</v>
          </cell>
        </row>
        <row r="2200">
          <cell r="B2200" t="str">
            <v>ZERZOURI LAMIAE</v>
          </cell>
        </row>
        <row r="2201">
          <cell r="B2201" t="str">
            <v>ALAMI-AROUSSI AHMED</v>
          </cell>
        </row>
        <row r="2202">
          <cell r="B2202" t="str">
            <v>OUALI SALWA</v>
          </cell>
        </row>
        <row r="2203">
          <cell r="B2203" t="str">
            <v>HMAM IKRAM</v>
          </cell>
        </row>
        <row r="2204">
          <cell r="B2204" t="str">
            <v>BOUFTIHA LAMIYAA</v>
          </cell>
        </row>
        <row r="2205">
          <cell r="B2205" t="str">
            <v>ENNAJIH SALMA</v>
          </cell>
        </row>
        <row r="2206">
          <cell r="B2206" t="str">
            <v>BARNASSO HAMZA</v>
          </cell>
        </row>
        <row r="2207">
          <cell r="B2207" t="str">
            <v>NAKHLA AYA</v>
          </cell>
        </row>
        <row r="2208">
          <cell r="B2208" t="str">
            <v>LYACOUBI HOUDA</v>
          </cell>
        </row>
        <row r="2209">
          <cell r="B2209" t="str">
            <v>MOULINE SALMA</v>
          </cell>
        </row>
        <row r="2210">
          <cell r="B2210" t="str">
            <v>ZERZOURI LAMIAE</v>
          </cell>
        </row>
        <row r="2211">
          <cell r="B2211" t="str">
            <v>ALAMI-AROUSSI AHMED</v>
          </cell>
        </row>
        <row r="2212">
          <cell r="B2212" t="str">
            <v>OUALI SALWA</v>
          </cell>
        </row>
        <row r="2213">
          <cell r="B2213" t="str">
            <v>HMAM IKRAM</v>
          </cell>
        </row>
        <row r="2214">
          <cell r="B2214" t="str">
            <v>BOUFTIHA LAMIYAA</v>
          </cell>
        </row>
        <row r="2215">
          <cell r="B2215" t="str">
            <v>ENNAJIH SALMA</v>
          </cell>
        </row>
        <row r="2216">
          <cell r="B2216" t="str">
            <v>BARNASSO HAMZA</v>
          </cell>
        </row>
        <row r="2217">
          <cell r="B2217" t="str">
            <v>NAKHLA AYA</v>
          </cell>
        </row>
        <row r="2218">
          <cell r="B2218" t="str">
            <v>LYACOUBI HOUDA</v>
          </cell>
        </row>
        <row r="2219">
          <cell r="B2219" t="str">
            <v>MOULINE SALMA</v>
          </cell>
        </row>
        <row r="2220">
          <cell r="B2220" t="str">
            <v>ZERZOURI LAMIAE</v>
          </cell>
        </row>
        <row r="2221">
          <cell r="B2221" t="str">
            <v>ALAMI-AROUSSI AHMED</v>
          </cell>
        </row>
        <row r="2222">
          <cell r="B2222" t="str">
            <v>OUALI SALWA</v>
          </cell>
        </row>
        <row r="2223">
          <cell r="B2223" t="str">
            <v>HMAM IKRAM</v>
          </cell>
        </row>
        <row r="2224">
          <cell r="B2224" t="str">
            <v>BOUFTIHA LAMIYAA</v>
          </cell>
        </row>
        <row r="2225">
          <cell r="B2225" t="str">
            <v>ENNAJIH SALMA</v>
          </cell>
        </row>
        <row r="2226">
          <cell r="B2226" t="str">
            <v>BARNASSO HAMZA</v>
          </cell>
        </row>
        <row r="2227">
          <cell r="B2227" t="str">
            <v>NAKHLA AYA</v>
          </cell>
        </row>
        <row r="2228">
          <cell r="B2228" t="str">
            <v>LYACOUBI HOUDA</v>
          </cell>
        </row>
        <row r="2229">
          <cell r="B2229" t="str">
            <v>MOULINE SALMA</v>
          </cell>
        </row>
        <row r="2230">
          <cell r="B2230" t="str">
            <v>ZERZOURI LAMIAE</v>
          </cell>
        </row>
        <row r="2231">
          <cell r="B2231" t="str">
            <v>ALAMI-AROUSSI AHMED</v>
          </cell>
        </row>
        <row r="2232">
          <cell r="B2232" t="str">
            <v>OUALI SALWA</v>
          </cell>
        </row>
        <row r="2233">
          <cell r="B2233" t="str">
            <v>HMAM IKRAM</v>
          </cell>
        </row>
        <row r="2234">
          <cell r="B2234" t="str">
            <v>BOUFTIHA LAMIYAA</v>
          </cell>
        </row>
        <row r="2235">
          <cell r="B2235" t="str">
            <v>ENNAJIH SALMA</v>
          </cell>
        </row>
        <row r="2236">
          <cell r="B2236" t="str">
            <v>BARNASSO HAMZA</v>
          </cell>
        </row>
        <row r="2237">
          <cell r="B2237" t="str">
            <v>NAKHLA AYA</v>
          </cell>
        </row>
        <row r="2238">
          <cell r="B2238" t="str">
            <v>LYACOUBI HOUDA</v>
          </cell>
        </row>
        <row r="2239">
          <cell r="B2239" t="str">
            <v>MOULINE SALMA</v>
          </cell>
        </row>
        <row r="2240">
          <cell r="B2240" t="str">
            <v>ALAMI-AROUSSI AHMED</v>
          </cell>
        </row>
        <row r="2241">
          <cell r="B2241" t="str">
            <v>OUALI SALWA</v>
          </cell>
        </row>
        <row r="2242">
          <cell r="B2242" t="str">
            <v>HMAM IKRAM</v>
          </cell>
        </row>
        <row r="2243">
          <cell r="B2243" t="str">
            <v>BOUFTIHA LAMIYAA</v>
          </cell>
        </row>
        <row r="2244">
          <cell r="B2244" t="str">
            <v>ENNAJIH SALMA</v>
          </cell>
        </row>
        <row r="2245">
          <cell r="B2245" t="str">
            <v>BARNASSO HAMZA</v>
          </cell>
        </row>
        <row r="2246">
          <cell r="B2246" t="str">
            <v>NAKHLA AYA</v>
          </cell>
        </row>
        <row r="2247">
          <cell r="B2247" t="str">
            <v>LYACOUBI HOUDA</v>
          </cell>
        </row>
        <row r="2248">
          <cell r="B2248" t="str">
            <v>MOULINE SALMA</v>
          </cell>
        </row>
        <row r="2249">
          <cell r="B2249" t="str">
            <v>ZERZOURI LAMIAE</v>
          </cell>
        </row>
        <row r="2250">
          <cell r="B2250" t="str">
            <v>ZERZOURI LAMIAE</v>
          </cell>
        </row>
        <row r="2251">
          <cell r="B2251" t="str">
            <v>ALAMI-AROUSSI AHMED</v>
          </cell>
        </row>
        <row r="2252">
          <cell r="B2252" t="str">
            <v>OUALI SALWA</v>
          </cell>
        </row>
        <row r="2253">
          <cell r="B2253" t="str">
            <v>HMAM IKRAM</v>
          </cell>
        </row>
        <row r="2254">
          <cell r="B2254" t="str">
            <v>BOUFTIHA LAMIYAA</v>
          </cell>
        </row>
        <row r="2255">
          <cell r="B2255" t="str">
            <v>ENNAJIH SALMA</v>
          </cell>
        </row>
        <row r="2256">
          <cell r="B2256" t="str">
            <v>BARNASSO HAMZA</v>
          </cell>
        </row>
        <row r="2257">
          <cell r="B2257" t="str">
            <v>NAKHLA AYA</v>
          </cell>
        </row>
        <row r="2258">
          <cell r="B2258" t="str">
            <v>LYACOUBI HOUDA</v>
          </cell>
        </row>
        <row r="2259">
          <cell r="B2259" t="str">
            <v>MOULINE SALMA</v>
          </cell>
        </row>
        <row r="2260">
          <cell r="B2260" t="str">
            <v>ZERZOURI LAMIAE</v>
          </cell>
        </row>
        <row r="2261">
          <cell r="B2261" t="str">
            <v>ALAMI-AROUSSI AHMED</v>
          </cell>
        </row>
        <row r="2262">
          <cell r="B2262" t="str">
            <v>OUALI SALWA</v>
          </cell>
        </row>
        <row r="2263">
          <cell r="B2263" t="str">
            <v>HMAM IKRAM</v>
          </cell>
        </row>
        <row r="2264">
          <cell r="B2264" t="str">
            <v>BOUFTIHA LAMIYAA</v>
          </cell>
        </row>
        <row r="2265">
          <cell r="B2265" t="str">
            <v>ENNAJIH SALMA</v>
          </cell>
        </row>
        <row r="2266">
          <cell r="B2266" t="str">
            <v>BARNASSO HAMZA</v>
          </cell>
        </row>
        <row r="2267">
          <cell r="B2267" t="str">
            <v>NAKHLA AYA</v>
          </cell>
        </row>
        <row r="2268">
          <cell r="B2268" t="str">
            <v>LYACOUBI HOUDA</v>
          </cell>
        </row>
        <row r="2269">
          <cell r="B2269" t="str">
            <v>MOULINE SALMA</v>
          </cell>
        </row>
        <row r="2270">
          <cell r="B2270" t="str">
            <v>ZERZOURI LAMIAE</v>
          </cell>
        </row>
        <row r="2271">
          <cell r="B2271" t="str">
            <v>ALAMI-AROUSSI AHMED</v>
          </cell>
        </row>
        <row r="2272">
          <cell r="B2272" t="str">
            <v>OUALI SALWA</v>
          </cell>
        </row>
        <row r="2273">
          <cell r="B2273" t="str">
            <v>HMAM IKRAM</v>
          </cell>
        </row>
        <row r="2274">
          <cell r="B2274" t="str">
            <v>BOUFTIHA LAMIYAA</v>
          </cell>
        </row>
        <row r="2275">
          <cell r="B2275" t="str">
            <v>ENNAJIH SALMA</v>
          </cell>
        </row>
        <row r="2276">
          <cell r="B2276" t="str">
            <v>BARNASSO HAMZA</v>
          </cell>
        </row>
        <row r="2277">
          <cell r="B2277" t="str">
            <v>NAKHLA AYA</v>
          </cell>
        </row>
        <row r="2278">
          <cell r="B2278" t="str">
            <v>LYACOUBI HOUDA</v>
          </cell>
        </row>
        <row r="2279">
          <cell r="B2279" t="str">
            <v>MOULINE SALMA</v>
          </cell>
        </row>
        <row r="2280">
          <cell r="B2280" t="str">
            <v>ZERZOURI LAMIAE</v>
          </cell>
        </row>
        <row r="2281">
          <cell r="B2281" t="str">
            <v>ALAMI-AROUSSI AHMED</v>
          </cell>
        </row>
        <row r="2282">
          <cell r="B2282" t="str">
            <v>OUALI SALWA</v>
          </cell>
        </row>
        <row r="2283">
          <cell r="B2283" t="str">
            <v>HMAM IKRAM</v>
          </cell>
        </row>
        <row r="2284">
          <cell r="B2284" t="str">
            <v>BOUFTIHA LAMIYAA</v>
          </cell>
        </row>
        <row r="2285">
          <cell r="B2285" t="str">
            <v>ENNAJIH SALMA</v>
          </cell>
        </row>
        <row r="2286">
          <cell r="B2286" t="str">
            <v>BARNASSO HAMZA</v>
          </cell>
        </row>
        <row r="2287">
          <cell r="B2287" t="str">
            <v>NAKHLA AYA</v>
          </cell>
        </row>
        <row r="2288">
          <cell r="B2288" t="str">
            <v>LYACOUBI HOUDA</v>
          </cell>
        </row>
        <row r="2289">
          <cell r="B2289" t="str">
            <v>MOULINE SALMA</v>
          </cell>
        </row>
        <row r="2290">
          <cell r="B2290" t="str">
            <v>ZERZOURI LAMIAE</v>
          </cell>
        </row>
        <row r="2291">
          <cell r="B2291" t="str">
            <v>ALAMI-AROUSSI AHMED</v>
          </cell>
        </row>
        <row r="2292">
          <cell r="B2292" t="str">
            <v>OUALI SALWA</v>
          </cell>
        </row>
        <row r="2293">
          <cell r="B2293" t="str">
            <v>HMAM IKRAM</v>
          </cell>
        </row>
        <row r="2294">
          <cell r="B2294" t="str">
            <v>BOUFTIHA LAMIYAA</v>
          </cell>
        </row>
        <row r="2295">
          <cell r="B2295" t="str">
            <v>ENNAJIH SALMA</v>
          </cell>
        </row>
        <row r="2296">
          <cell r="B2296" t="str">
            <v>BARNASSO HAMZA</v>
          </cell>
        </row>
        <row r="2297">
          <cell r="B2297" t="str">
            <v>NAKHLA AYA</v>
          </cell>
        </row>
        <row r="2298">
          <cell r="B2298" t="str">
            <v>LYACOUBI HOUDA</v>
          </cell>
        </row>
        <row r="2299">
          <cell r="B2299" t="str">
            <v>MOULINE SALMA</v>
          </cell>
        </row>
        <row r="2300">
          <cell r="B2300" t="str">
            <v>HMAM IKRAM</v>
          </cell>
        </row>
        <row r="2301">
          <cell r="B2301" t="str">
            <v>ZERZOURI LAMIAE</v>
          </cell>
        </row>
        <row r="2302">
          <cell r="B2302" t="str">
            <v>ALAMI-AROUSSI AHMED</v>
          </cell>
        </row>
        <row r="2303">
          <cell r="B2303" t="str">
            <v>OUALI SALWA</v>
          </cell>
        </row>
        <row r="2304">
          <cell r="B2304" t="str">
            <v>BOUFTIHA LAMIYAA</v>
          </cell>
        </row>
        <row r="2305">
          <cell r="B2305" t="str">
            <v>ENNAJIH SALMA</v>
          </cell>
        </row>
        <row r="2306">
          <cell r="B2306" t="str">
            <v>BARNASSO HAMZA</v>
          </cell>
        </row>
        <row r="2307">
          <cell r="B2307" t="str">
            <v>NAKHLA AYA</v>
          </cell>
        </row>
        <row r="2308">
          <cell r="B2308" t="str">
            <v>LYACOUBI HOUDA</v>
          </cell>
        </row>
        <row r="2309">
          <cell r="B2309" t="str">
            <v>MOULINE SALMA</v>
          </cell>
        </row>
        <row r="2310">
          <cell r="B2310" t="str">
            <v>ALAMI-AROUSSI AHMED</v>
          </cell>
        </row>
        <row r="2311">
          <cell r="B2311" t="str">
            <v>OUALI SALWA</v>
          </cell>
        </row>
        <row r="2312">
          <cell r="B2312" t="str">
            <v>HMAM IKRAM</v>
          </cell>
        </row>
        <row r="2313">
          <cell r="B2313" t="str">
            <v>BOUFTIHA LAMIYAA</v>
          </cell>
        </row>
        <row r="2314">
          <cell r="B2314" t="str">
            <v>ENNAJIH SALMA</v>
          </cell>
        </row>
        <row r="2315">
          <cell r="B2315" t="str">
            <v>BARNASSO HAMZA</v>
          </cell>
        </row>
        <row r="2316">
          <cell r="B2316" t="str">
            <v>NAKHLA AYA</v>
          </cell>
        </row>
        <row r="2317">
          <cell r="B2317" t="str">
            <v>LYACOUBI HOUDA</v>
          </cell>
        </row>
        <row r="2318">
          <cell r="B2318" t="str">
            <v>MOULINE SALMA</v>
          </cell>
        </row>
        <row r="2319">
          <cell r="B2319" t="str">
            <v>ZERZOURI LAMIAE</v>
          </cell>
        </row>
        <row r="2320">
          <cell r="B2320" t="str">
            <v>ZERZOURI LAMIAE</v>
          </cell>
        </row>
        <row r="2321">
          <cell r="B2321" t="str">
            <v>ALAMI-AROUSSI AHMED</v>
          </cell>
        </row>
        <row r="2322">
          <cell r="B2322" t="str">
            <v>OUALI SALWA</v>
          </cell>
        </row>
        <row r="2323">
          <cell r="B2323" t="str">
            <v>HMAM IKRAM</v>
          </cell>
        </row>
        <row r="2324">
          <cell r="B2324" t="str">
            <v>BOUFTIHA LAMIYAA</v>
          </cell>
        </row>
        <row r="2325">
          <cell r="B2325" t="str">
            <v>ENNAJIH SALMA</v>
          </cell>
        </row>
        <row r="2326">
          <cell r="B2326" t="str">
            <v>BARNASSO HAMZA</v>
          </cell>
        </row>
        <row r="2327">
          <cell r="B2327" t="str">
            <v>NAKHLA AYA</v>
          </cell>
        </row>
        <row r="2328">
          <cell r="B2328" t="str">
            <v>LYACOUBI HOUDA</v>
          </cell>
        </row>
        <row r="2329">
          <cell r="B2329" t="str">
            <v>MOULINE SALMA</v>
          </cell>
        </row>
        <row r="2330">
          <cell r="B2330" t="str">
            <v>LYACOUBI HOUDA</v>
          </cell>
        </row>
        <row r="2331">
          <cell r="B2331" t="str">
            <v>ZERZOURI LAMIAE</v>
          </cell>
        </row>
        <row r="2332">
          <cell r="B2332" t="str">
            <v>ALAMI-AROUSSI AHMED</v>
          </cell>
        </row>
        <row r="2333">
          <cell r="B2333" t="str">
            <v>OUALI SALWA</v>
          </cell>
        </row>
        <row r="2334">
          <cell r="B2334" t="str">
            <v>HMAM IKRAM</v>
          </cell>
        </row>
        <row r="2335">
          <cell r="B2335" t="str">
            <v>BOUFTIHA LAMIYAA</v>
          </cell>
        </row>
        <row r="2336">
          <cell r="B2336" t="str">
            <v>ENNAJIH SALMA</v>
          </cell>
        </row>
        <row r="2337">
          <cell r="B2337" t="str">
            <v>BARNASSO HAMZA</v>
          </cell>
        </row>
        <row r="2338">
          <cell r="B2338" t="str">
            <v>NAKHLA AYA</v>
          </cell>
        </row>
        <row r="2339">
          <cell r="B2339" t="str">
            <v>MOULINE SALMA</v>
          </cell>
        </row>
        <row r="2340">
          <cell r="B2340" t="str">
            <v>ZERZOURI LAMIAE</v>
          </cell>
        </row>
        <row r="2341">
          <cell r="B2341" t="str">
            <v>ALAMI-AROUSSI AHMED</v>
          </cell>
        </row>
        <row r="2342">
          <cell r="B2342" t="str">
            <v>OUALI SALWA</v>
          </cell>
        </row>
        <row r="2343">
          <cell r="B2343" t="str">
            <v>HMAM IKRAM</v>
          </cell>
        </row>
        <row r="2344">
          <cell r="B2344" t="str">
            <v>BOUFTIHA LAMIYAA</v>
          </cell>
        </row>
        <row r="2345">
          <cell r="B2345" t="str">
            <v>ENNAJIH SALMA</v>
          </cell>
        </row>
        <row r="2346">
          <cell r="B2346" t="str">
            <v>BARNASSO HAMZA</v>
          </cell>
        </row>
        <row r="2347">
          <cell r="B2347" t="str">
            <v>NAKHLA AYA</v>
          </cell>
        </row>
        <row r="2348">
          <cell r="B2348" t="str">
            <v>LYACOUBI HOUDA</v>
          </cell>
        </row>
        <row r="2349">
          <cell r="B2349" t="str">
            <v>MOULINE SALMA</v>
          </cell>
        </row>
        <row r="2350">
          <cell r="B2350" t="str">
            <v>ZERZOURI LAMIAE</v>
          </cell>
        </row>
        <row r="2351">
          <cell r="B2351" t="str">
            <v>ALAMI-AROUSSI AHMED</v>
          </cell>
        </row>
        <row r="2352">
          <cell r="B2352" t="str">
            <v>OUALI SALWA</v>
          </cell>
        </row>
        <row r="2353">
          <cell r="B2353" t="str">
            <v>HMAM IKRAM</v>
          </cell>
        </row>
        <row r="2354">
          <cell r="B2354" t="str">
            <v>BOUFTIHA LAMIYAA</v>
          </cell>
        </row>
        <row r="2355">
          <cell r="B2355" t="str">
            <v>ENNAJIH SALMA</v>
          </cell>
        </row>
        <row r="2356">
          <cell r="B2356" t="str">
            <v>BARNASSO HAMZA</v>
          </cell>
        </row>
        <row r="2357">
          <cell r="B2357" t="str">
            <v>NAKHLA AYA</v>
          </cell>
        </row>
        <row r="2358">
          <cell r="B2358" t="str">
            <v>LYACOUBI HOUDA</v>
          </cell>
        </row>
        <row r="2359">
          <cell r="B2359" t="str">
            <v>MOULINE SALMA</v>
          </cell>
        </row>
        <row r="2360">
          <cell r="B2360" t="str">
            <v>ZERZOURI LAMIAE</v>
          </cell>
        </row>
        <row r="2361">
          <cell r="B2361" t="str">
            <v>ALAMI-AROUSSI AHMED</v>
          </cell>
        </row>
        <row r="2362">
          <cell r="B2362" t="str">
            <v>OUALI SALWA</v>
          </cell>
        </row>
        <row r="2363">
          <cell r="B2363" t="str">
            <v>HMAM IKRAM</v>
          </cell>
        </row>
        <row r="2364">
          <cell r="B2364" t="str">
            <v>BOUFTIHA LAMIYAA</v>
          </cell>
        </row>
        <row r="2365">
          <cell r="B2365" t="str">
            <v>ENNAJIH SALMA</v>
          </cell>
        </row>
        <row r="2366">
          <cell r="B2366" t="str">
            <v>BARNASSO HAMZA</v>
          </cell>
        </row>
        <row r="2367">
          <cell r="B2367" t="str">
            <v>NAKHLA AYA</v>
          </cell>
        </row>
        <row r="2368">
          <cell r="B2368" t="str">
            <v>LYACOUBI HOUDA</v>
          </cell>
        </row>
        <row r="2369">
          <cell r="B2369" t="str">
            <v>MOULINE SALMA</v>
          </cell>
        </row>
        <row r="2370">
          <cell r="B2370" t="str">
            <v>ZERZOURI LAMIAE</v>
          </cell>
        </row>
        <row r="2371">
          <cell r="B2371" t="str">
            <v>ALAMI-AROUSSI AHMED</v>
          </cell>
        </row>
        <row r="2372">
          <cell r="B2372" t="str">
            <v>OUALI SALWA</v>
          </cell>
        </row>
        <row r="2373">
          <cell r="B2373" t="str">
            <v>HMAM IKRAM</v>
          </cell>
        </row>
        <row r="2374">
          <cell r="B2374" t="str">
            <v>BOUFTIHA LAMIYAA</v>
          </cell>
        </row>
        <row r="2375">
          <cell r="B2375" t="str">
            <v>ENNAJIH SALMA</v>
          </cell>
        </row>
        <row r="2376">
          <cell r="B2376" t="str">
            <v>BARNASSO HAMZA</v>
          </cell>
        </row>
        <row r="2377">
          <cell r="B2377" t="str">
            <v>NAKHLA AYA</v>
          </cell>
        </row>
        <row r="2378">
          <cell r="B2378" t="str">
            <v>LYACOUBI HOUDA</v>
          </cell>
        </row>
        <row r="2379">
          <cell r="B2379" t="str">
            <v>MOULINE SALMA</v>
          </cell>
        </row>
        <row r="2380">
          <cell r="B2380" t="str">
            <v>ALAMI-AROUSSI AHMED</v>
          </cell>
        </row>
        <row r="2381">
          <cell r="B2381" t="str">
            <v>OUALI SALWA</v>
          </cell>
        </row>
        <row r="2382">
          <cell r="B2382" t="str">
            <v>HMAM IKRAM</v>
          </cell>
        </row>
        <row r="2383">
          <cell r="B2383" t="str">
            <v>BOUFTIHA LAMIYAA</v>
          </cell>
        </row>
        <row r="2384">
          <cell r="B2384" t="str">
            <v>ENNAJIH SALMA</v>
          </cell>
        </row>
        <row r="2385">
          <cell r="B2385" t="str">
            <v>BARNASSO HAMZA</v>
          </cell>
        </row>
        <row r="2386">
          <cell r="B2386" t="str">
            <v>NAKHLA AYA</v>
          </cell>
        </row>
        <row r="2387">
          <cell r="B2387" t="str">
            <v>LYACOUBI HOUDA</v>
          </cell>
        </row>
        <row r="2388">
          <cell r="B2388" t="str">
            <v>MOULINE SALMA</v>
          </cell>
        </row>
        <row r="2389">
          <cell r="B2389" t="str">
            <v>ZERZOURI LAMIAE</v>
          </cell>
        </row>
        <row r="2390">
          <cell r="B2390" t="str">
            <v>ZERZOURI LAMIAE</v>
          </cell>
        </row>
        <row r="2391">
          <cell r="B2391" t="str">
            <v>ALAMI-AROUSSI AHMED</v>
          </cell>
        </row>
        <row r="2392">
          <cell r="B2392" t="str">
            <v>OUALI SALWA</v>
          </cell>
        </row>
        <row r="2393">
          <cell r="B2393" t="str">
            <v>HMAM IKRAM</v>
          </cell>
        </row>
        <row r="2394">
          <cell r="B2394" t="str">
            <v>BOUFTIHA LAMIYAA</v>
          </cell>
        </row>
        <row r="2395">
          <cell r="B2395" t="str">
            <v>ENNAJIH SALMA</v>
          </cell>
        </row>
        <row r="2396">
          <cell r="B2396" t="str">
            <v>BARNASSO HAMZA</v>
          </cell>
        </row>
        <row r="2397">
          <cell r="B2397" t="str">
            <v>NAKHLA AYA</v>
          </cell>
        </row>
        <row r="2398">
          <cell r="B2398" t="str">
            <v>LYACOUBI HOUDA</v>
          </cell>
        </row>
        <row r="2399">
          <cell r="B2399" t="str">
            <v>MOULINE SALMA</v>
          </cell>
        </row>
        <row r="2400">
          <cell r="B2400" t="str">
            <v>ZERZOURI LAMIAE</v>
          </cell>
        </row>
        <row r="2401">
          <cell r="B2401" t="str">
            <v>ALAMI-AROUSSI AHMED</v>
          </cell>
        </row>
        <row r="2402">
          <cell r="B2402" t="str">
            <v>OUALI SALWA</v>
          </cell>
        </row>
        <row r="2403">
          <cell r="B2403" t="str">
            <v>HMAM IKRAM</v>
          </cell>
        </row>
        <row r="2404">
          <cell r="B2404" t="str">
            <v>BOUFTIHA LAMIYAA</v>
          </cell>
        </row>
        <row r="2405">
          <cell r="B2405" t="str">
            <v>ENNAJIH SALMA</v>
          </cell>
        </row>
        <row r="2406">
          <cell r="B2406" t="str">
            <v>BARNASSO HAMZA</v>
          </cell>
        </row>
        <row r="2407">
          <cell r="B2407" t="str">
            <v>NAKHLA AYA</v>
          </cell>
        </row>
        <row r="2408">
          <cell r="B2408" t="str">
            <v>LYACOUBI HOUDA</v>
          </cell>
        </row>
        <row r="2409">
          <cell r="B2409" t="str">
            <v>MOULINE SALMA</v>
          </cell>
        </row>
        <row r="2410">
          <cell r="B2410" t="str">
            <v>ZERZOURI LAMIAE</v>
          </cell>
        </row>
        <row r="2411">
          <cell r="B2411" t="str">
            <v>ALAMI-AROUSSI AHMED</v>
          </cell>
        </row>
        <row r="2412">
          <cell r="B2412" t="str">
            <v>OUALI SALWA</v>
          </cell>
        </row>
        <row r="2413">
          <cell r="B2413" t="str">
            <v>HMAM IKRAM</v>
          </cell>
        </row>
        <row r="2414">
          <cell r="B2414" t="str">
            <v>BOUFTIHA LAMIYAA</v>
          </cell>
        </row>
        <row r="2415">
          <cell r="B2415" t="str">
            <v>ENNAJIH SALMA</v>
          </cell>
        </row>
        <row r="2416">
          <cell r="B2416" t="str">
            <v>BARNASSO HAMZA</v>
          </cell>
        </row>
        <row r="2417">
          <cell r="B2417" t="str">
            <v>NAKHLA AYA</v>
          </cell>
        </row>
        <row r="2418">
          <cell r="B2418" t="str">
            <v>LYACOUBI HOUDA</v>
          </cell>
        </row>
        <row r="2419">
          <cell r="B2419" t="str">
            <v>MOULINE SALMA</v>
          </cell>
        </row>
        <row r="2420">
          <cell r="B2420" t="str">
            <v>ZERZOURI LAMIAE</v>
          </cell>
        </row>
        <row r="2421">
          <cell r="B2421" t="str">
            <v>ALAMI-AROUSSI AHMED</v>
          </cell>
        </row>
        <row r="2422">
          <cell r="B2422" t="str">
            <v>OUALI SALWA</v>
          </cell>
        </row>
        <row r="2423">
          <cell r="B2423" t="str">
            <v>HMAM IKRAM</v>
          </cell>
        </row>
        <row r="2424">
          <cell r="B2424" t="str">
            <v>BOUFTIHA LAMIYAA</v>
          </cell>
        </row>
        <row r="2425">
          <cell r="B2425" t="str">
            <v>ENNAJIH SALMA</v>
          </cell>
        </row>
        <row r="2426">
          <cell r="B2426" t="str">
            <v>BARNASSO HAMZA</v>
          </cell>
        </row>
        <row r="2427">
          <cell r="B2427" t="str">
            <v>NAKHLA AYA</v>
          </cell>
        </row>
        <row r="2428">
          <cell r="B2428" t="str">
            <v>LYACOUBI HOUDA</v>
          </cell>
        </row>
        <row r="2429">
          <cell r="B2429" t="str">
            <v>MOULINE SALMA</v>
          </cell>
        </row>
        <row r="2430">
          <cell r="B2430" t="str">
            <v>ZERZOURI LAMIAE</v>
          </cell>
        </row>
        <row r="2431">
          <cell r="B2431" t="str">
            <v>ALAMI-AROUSSI AHMED</v>
          </cell>
        </row>
        <row r="2432">
          <cell r="B2432" t="str">
            <v>OUALI SALWA</v>
          </cell>
        </row>
        <row r="2433">
          <cell r="B2433" t="str">
            <v>HMAM IKRAM</v>
          </cell>
        </row>
        <row r="2434">
          <cell r="B2434" t="str">
            <v>BOUFTIHA LAMIYAA</v>
          </cell>
        </row>
        <row r="2435">
          <cell r="B2435" t="str">
            <v>ENNAJIH SALMA</v>
          </cell>
        </row>
        <row r="2436">
          <cell r="B2436" t="str">
            <v>BARNASSO HAMZA</v>
          </cell>
        </row>
        <row r="2437">
          <cell r="B2437" t="str">
            <v>NAKHLA AYA</v>
          </cell>
        </row>
        <row r="2438">
          <cell r="B2438" t="str">
            <v>LYACOUBI HOUDA</v>
          </cell>
        </row>
        <row r="2439">
          <cell r="B2439" t="str">
            <v>MOULINE SALMA</v>
          </cell>
        </row>
        <row r="2440">
          <cell r="B2440" t="str">
            <v>ZERZOURI LAMIAE</v>
          </cell>
        </row>
        <row r="2441">
          <cell r="B2441" t="str">
            <v>ALAMI-AROUSSI AHMED</v>
          </cell>
        </row>
        <row r="2442">
          <cell r="B2442" t="str">
            <v>OUALI SALWA</v>
          </cell>
        </row>
        <row r="2443">
          <cell r="B2443" t="str">
            <v>HMAM IKRAM</v>
          </cell>
        </row>
        <row r="2444">
          <cell r="B2444" t="str">
            <v>BOUFTIHA LAMIYAA</v>
          </cell>
        </row>
        <row r="2445">
          <cell r="B2445" t="str">
            <v>ENNAJIH SALMA</v>
          </cell>
        </row>
        <row r="2446">
          <cell r="B2446" t="str">
            <v>BARNASSO HAMZA</v>
          </cell>
        </row>
        <row r="2447">
          <cell r="B2447" t="str">
            <v>NAKHLA AYA</v>
          </cell>
        </row>
        <row r="2448">
          <cell r="B2448" t="str">
            <v>LYACOUBI HOUDA</v>
          </cell>
        </row>
        <row r="2449">
          <cell r="B2449" t="str">
            <v>MOULINE SALMA</v>
          </cell>
        </row>
        <row r="2450">
          <cell r="B2450" t="str">
            <v>EL MOUBARIK Oumnia</v>
          </cell>
        </row>
        <row r="2451">
          <cell r="B2451" t="str">
            <v>DAMI OUMAIMA</v>
          </cell>
        </row>
        <row r="2452">
          <cell r="B2452" t="str">
            <v xml:space="preserve">INTAJ IMANE </v>
          </cell>
        </row>
        <row r="2453">
          <cell r="B2453" t="str">
            <v>BARA HAJAR</v>
          </cell>
        </row>
        <row r="2454">
          <cell r="B2454" t="str">
            <v>EL MOUBARIK Oumnia</v>
          </cell>
        </row>
        <row r="2455">
          <cell r="B2455" t="str">
            <v>DAMI OUMAIMA</v>
          </cell>
        </row>
        <row r="2456">
          <cell r="B2456" t="str">
            <v xml:space="preserve">INTAJ IMANE </v>
          </cell>
        </row>
        <row r="2457">
          <cell r="B2457" t="str">
            <v>BARA HAJAR</v>
          </cell>
        </row>
        <row r="2458">
          <cell r="B2458" t="str">
            <v>EL MOUBARIK Oumnia</v>
          </cell>
        </row>
        <row r="2459">
          <cell r="B2459" t="str">
            <v>DAMI OUMAIMA</v>
          </cell>
        </row>
        <row r="2460">
          <cell r="B2460" t="str">
            <v xml:space="preserve">INTAJ IMANE </v>
          </cell>
        </row>
        <row r="2461">
          <cell r="B2461" t="str">
            <v>BARA HAJAR</v>
          </cell>
        </row>
        <row r="2462">
          <cell r="B2462" t="str">
            <v>EL MOUBARIK Oumnia</v>
          </cell>
        </row>
        <row r="2463">
          <cell r="B2463" t="str">
            <v>DAMI OUMAIMA</v>
          </cell>
        </row>
        <row r="2464">
          <cell r="B2464" t="str">
            <v xml:space="preserve">INTAJ IMANE </v>
          </cell>
        </row>
        <row r="2465">
          <cell r="B2465" t="str">
            <v>BARA HAJAR</v>
          </cell>
        </row>
        <row r="2466">
          <cell r="B2466" t="str">
            <v>BARA HAJAR</v>
          </cell>
        </row>
        <row r="2467">
          <cell r="B2467" t="str">
            <v>EL MOUBARIK Oumnia</v>
          </cell>
        </row>
        <row r="2468">
          <cell r="B2468" t="str">
            <v xml:space="preserve">INTAJ IMANE </v>
          </cell>
        </row>
        <row r="2469">
          <cell r="B2469" t="str">
            <v>DAMI OUMAIMA</v>
          </cell>
        </row>
        <row r="2470">
          <cell r="B2470" t="str">
            <v>EL MOUBARIK Oumnia</v>
          </cell>
        </row>
        <row r="2471">
          <cell r="B2471" t="str">
            <v>DAMI OUMAIMA</v>
          </cell>
        </row>
        <row r="2472">
          <cell r="B2472" t="str">
            <v xml:space="preserve">INTAJ IMANE </v>
          </cell>
        </row>
        <row r="2473">
          <cell r="B2473" t="str">
            <v>BARA HAJAR</v>
          </cell>
        </row>
        <row r="2474">
          <cell r="B2474" t="str">
            <v>EL MOUBARIK Oumnia</v>
          </cell>
        </row>
        <row r="2475">
          <cell r="B2475" t="str">
            <v>DAMI OUMAIMA</v>
          </cell>
        </row>
        <row r="2476">
          <cell r="B2476" t="str">
            <v xml:space="preserve">INTAJ IMANE </v>
          </cell>
        </row>
        <row r="2477">
          <cell r="B2477" t="str">
            <v>BARA HAJAR</v>
          </cell>
        </row>
        <row r="2478">
          <cell r="B2478" t="str">
            <v>EL MOUBARIK Oumnia</v>
          </cell>
        </row>
        <row r="2479">
          <cell r="B2479" t="str">
            <v>DAMI OUMAIMA</v>
          </cell>
        </row>
        <row r="2480">
          <cell r="B2480" t="str">
            <v xml:space="preserve">INTAJ IMANE </v>
          </cell>
        </row>
        <row r="2481">
          <cell r="B2481" t="str">
            <v>BARA HAJAR</v>
          </cell>
        </row>
        <row r="2482">
          <cell r="B2482" t="str">
            <v>EL MOUBARIK Oumnia</v>
          </cell>
        </row>
        <row r="2483">
          <cell r="B2483" t="str">
            <v>DAMI OUMAIMA</v>
          </cell>
        </row>
        <row r="2484">
          <cell r="B2484" t="str">
            <v xml:space="preserve">INTAJ IMANE </v>
          </cell>
        </row>
        <row r="2485">
          <cell r="B2485" t="str">
            <v>BARA HAJAR</v>
          </cell>
        </row>
        <row r="2486">
          <cell r="B2486" t="str">
            <v>EL MOUBARIK Oumnia</v>
          </cell>
        </row>
        <row r="2487">
          <cell r="B2487" t="str">
            <v>DAMI OUMAIMA</v>
          </cell>
        </row>
        <row r="2488">
          <cell r="B2488" t="str">
            <v xml:space="preserve">INTAJ IMANE </v>
          </cell>
        </row>
        <row r="2489">
          <cell r="B2489" t="str">
            <v>BARA HAJAR</v>
          </cell>
        </row>
        <row r="2490">
          <cell r="B2490" t="str">
            <v>EL MOUBARIK Oumnia</v>
          </cell>
        </row>
        <row r="2491">
          <cell r="B2491" t="str">
            <v>DAMI OUMAIMA</v>
          </cell>
        </row>
        <row r="2492">
          <cell r="B2492" t="str">
            <v xml:space="preserve">INTAJ IMANE </v>
          </cell>
        </row>
        <row r="2493">
          <cell r="B2493" t="str">
            <v>BARA HAJAR</v>
          </cell>
        </row>
        <row r="2494">
          <cell r="B2494" t="str">
            <v>BARA HAJAR</v>
          </cell>
        </row>
        <row r="2495">
          <cell r="B2495" t="str">
            <v>EL MOUBARIK Oumnia</v>
          </cell>
        </row>
        <row r="2496">
          <cell r="B2496" t="str">
            <v xml:space="preserve">INTAJ IMANE </v>
          </cell>
        </row>
        <row r="2497">
          <cell r="B2497" t="str">
            <v>DAMI OUMAIMA</v>
          </cell>
        </row>
        <row r="2498">
          <cell r="B2498" t="str">
            <v>EL MOUBARIK Oumnia</v>
          </cell>
        </row>
        <row r="2499">
          <cell r="B2499" t="str">
            <v>DAMI OUMAIMA</v>
          </cell>
        </row>
        <row r="2500">
          <cell r="B2500" t="str">
            <v xml:space="preserve">INTAJ IMANE </v>
          </cell>
        </row>
        <row r="2501">
          <cell r="B2501" t="str">
            <v>BARA HAJAR</v>
          </cell>
        </row>
        <row r="2502">
          <cell r="B2502" t="str">
            <v>EL MOUBARIK Oumnia</v>
          </cell>
        </row>
        <row r="2503">
          <cell r="B2503" t="str">
            <v>DAMI OUMAIMA</v>
          </cell>
        </row>
        <row r="2504">
          <cell r="B2504" t="str">
            <v xml:space="preserve">INTAJ IMANE </v>
          </cell>
        </row>
        <row r="2505">
          <cell r="B2505" t="str">
            <v>BARA HAJAR</v>
          </cell>
        </row>
        <row r="2506">
          <cell r="B2506" t="str">
            <v>EL MOUBARIK Oumnia</v>
          </cell>
        </row>
        <row r="2507">
          <cell r="B2507" t="str">
            <v>DAMI OUMAIMA</v>
          </cell>
        </row>
        <row r="2508">
          <cell r="B2508" t="str">
            <v xml:space="preserve">INTAJ IMANE </v>
          </cell>
        </row>
        <row r="2509">
          <cell r="B2509" t="str">
            <v>BARA HAJAR</v>
          </cell>
        </row>
        <row r="2510">
          <cell r="B2510" t="str">
            <v>EL MOUBARIK Oumnia</v>
          </cell>
        </row>
        <row r="2511">
          <cell r="B2511" t="str">
            <v>DAMI OUMAIMA</v>
          </cell>
        </row>
        <row r="2512">
          <cell r="B2512" t="str">
            <v xml:space="preserve">INTAJ IMANE </v>
          </cell>
        </row>
        <row r="2513">
          <cell r="B2513" t="str">
            <v>BARA HAJAR</v>
          </cell>
        </row>
        <row r="2514">
          <cell r="B2514" t="str">
            <v>EL MOUBARIK Oumnia</v>
          </cell>
        </row>
        <row r="2515">
          <cell r="B2515" t="str">
            <v>DAMI OUMAIMA</v>
          </cell>
        </row>
        <row r="2516">
          <cell r="B2516" t="str">
            <v xml:space="preserve">INTAJ IMANE </v>
          </cell>
        </row>
        <row r="2517">
          <cell r="B2517" t="str">
            <v>BARA HAJAR</v>
          </cell>
        </row>
        <row r="2518">
          <cell r="B2518" t="str">
            <v>EL MOUBARIK Oumnia</v>
          </cell>
        </row>
        <row r="2519">
          <cell r="B2519" t="str">
            <v>DAMI OUMAIMA</v>
          </cell>
        </row>
        <row r="2520">
          <cell r="B2520" t="str">
            <v xml:space="preserve">INTAJ IMANE </v>
          </cell>
        </row>
        <row r="2521">
          <cell r="B2521" t="str">
            <v>BARA HAJAR</v>
          </cell>
        </row>
        <row r="2522">
          <cell r="B2522" t="str">
            <v>DAMI OUMAIMA</v>
          </cell>
        </row>
        <row r="2523">
          <cell r="B2523" t="str">
            <v>BARA HAJAR</v>
          </cell>
        </row>
        <row r="2524">
          <cell r="B2524" t="str">
            <v>EL MOUBARIK Oumnia</v>
          </cell>
        </row>
        <row r="2525">
          <cell r="B2525" t="str">
            <v xml:space="preserve">INTAJ IMANE </v>
          </cell>
        </row>
        <row r="2526">
          <cell r="B2526" t="str">
            <v>EL MOUBARIK Oumnia</v>
          </cell>
        </row>
        <row r="2527">
          <cell r="B2527" t="str">
            <v>DAMI OUMAIMA</v>
          </cell>
        </row>
        <row r="2528">
          <cell r="B2528" t="str">
            <v xml:space="preserve">INTAJ IMANE </v>
          </cell>
        </row>
        <row r="2529">
          <cell r="B2529" t="str">
            <v>BARA HAJAR</v>
          </cell>
        </row>
        <row r="2530">
          <cell r="B2530" t="str">
            <v>EL MOUBARIK Oumnia</v>
          </cell>
        </row>
        <row r="2531">
          <cell r="B2531" t="str">
            <v>DAMI OUMAIMA</v>
          </cell>
        </row>
        <row r="2532">
          <cell r="B2532" t="str">
            <v xml:space="preserve">INTAJ IMANE </v>
          </cell>
        </row>
        <row r="2533">
          <cell r="B2533" t="str">
            <v>BARA HAJAR</v>
          </cell>
        </row>
        <row r="2534">
          <cell r="B2534" t="str">
            <v>EL MOUBARIK Oumnia</v>
          </cell>
        </row>
        <row r="2535">
          <cell r="B2535" t="str">
            <v>DAMI OUMAIMA</v>
          </cell>
        </row>
        <row r="2536">
          <cell r="B2536" t="str">
            <v xml:space="preserve">INTAJ IMANE </v>
          </cell>
        </row>
        <row r="2537">
          <cell r="B2537" t="str">
            <v>BARA HAJAR</v>
          </cell>
        </row>
        <row r="2538">
          <cell r="B2538" t="str">
            <v>EL MOUBARIK Oumnia</v>
          </cell>
        </row>
        <row r="2539">
          <cell r="B2539" t="str">
            <v>DAMI OUMAIMA</v>
          </cell>
        </row>
        <row r="2540">
          <cell r="B2540" t="str">
            <v xml:space="preserve">INTAJ IMANE </v>
          </cell>
        </row>
        <row r="2541">
          <cell r="B2541" t="str">
            <v>BARA HAJAR</v>
          </cell>
        </row>
        <row r="2542">
          <cell r="B2542" t="str">
            <v>EL MOUBARIK Oumnia</v>
          </cell>
        </row>
        <row r="2543">
          <cell r="B2543" t="str">
            <v>DAMI OUMAIMA</v>
          </cell>
        </row>
        <row r="2544">
          <cell r="B2544" t="str">
            <v xml:space="preserve">INTAJ IMANE </v>
          </cell>
        </row>
        <row r="2545">
          <cell r="B2545" t="str">
            <v>BARA HAJAR</v>
          </cell>
        </row>
        <row r="2546">
          <cell r="B2546" t="str">
            <v>EL MOUBARIK Oumnia</v>
          </cell>
        </row>
        <row r="2547">
          <cell r="B2547" t="str">
            <v>DAMI OUMAIMA</v>
          </cell>
        </row>
        <row r="2548">
          <cell r="B2548" t="str">
            <v xml:space="preserve">INTAJ IMANE </v>
          </cell>
        </row>
        <row r="2549">
          <cell r="B2549" t="str">
            <v>BARA HAJAR</v>
          </cell>
        </row>
        <row r="2550">
          <cell r="B2550" t="str">
            <v>BARA HAJAR</v>
          </cell>
        </row>
        <row r="2551">
          <cell r="B2551" t="str">
            <v>EL MOUBARIK Oumnia</v>
          </cell>
        </row>
        <row r="2552">
          <cell r="B2552" t="str">
            <v xml:space="preserve">INTAJ IMANE </v>
          </cell>
        </row>
        <row r="2553">
          <cell r="B2553" t="str">
            <v>DAMI OUMAIMA</v>
          </cell>
        </row>
        <row r="2554">
          <cell r="B2554" t="str">
            <v>EL MOUBARIK Oumnia</v>
          </cell>
        </row>
        <row r="2555">
          <cell r="B2555" t="str">
            <v>DAMI OUMAIMA</v>
          </cell>
        </row>
        <row r="2556">
          <cell r="B2556" t="str">
            <v xml:space="preserve">INTAJ IMANE </v>
          </cell>
        </row>
        <row r="2557">
          <cell r="B2557" t="str">
            <v>BARA HAJAR</v>
          </cell>
        </row>
        <row r="2558">
          <cell r="B2558" t="str">
            <v>EL MOUBARIK Oumnia</v>
          </cell>
        </row>
        <row r="2559">
          <cell r="B2559" t="str">
            <v xml:space="preserve">INTAJ IMANE </v>
          </cell>
        </row>
        <row r="2560">
          <cell r="B2560" t="str">
            <v>DAMI OUMAIMA</v>
          </cell>
        </row>
        <row r="2561">
          <cell r="B2561" t="str">
            <v>BARA HAJAR</v>
          </cell>
        </row>
        <row r="2562">
          <cell r="B2562" t="str">
            <v>EL MOUBARIK Oumnia</v>
          </cell>
        </row>
        <row r="2563">
          <cell r="B2563" t="str">
            <v>DAMI OUMAIMA</v>
          </cell>
        </row>
        <row r="2564">
          <cell r="B2564" t="str">
            <v xml:space="preserve">INTAJ IMANE </v>
          </cell>
        </row>
        <row r="2565">
          <cell r="B2565" t="str">
            <v>BARA HAJAR</v>
          </cell>
        </row>
        <row r="2566">
          <cell r="B2566" t="str">
            <v>EL MOUBARIK Oumnia</v>
          </cell>
        </row>
        <row r="2567">
          <cell r="B2567" t="str">
            <v>DAMI OUMAIMA</v>
          </cell>
        </row>
        <row r="2568">
          <cell r="B2568" t="str">
            <v xml:space="preserve">INTAJ IMANE </v>
          </cell>
        </row>
        <row r="2569">
          <cell r="B2569" t="str">
            <v>BARA HAJAR</v>
          </cell>
        </row>
        <row r="2570">
          <cell r="B2570" t="str">
            <v>EL MOUBARIK Oumnia</v>
          </cell>
        </row>
        <row r="2571">
          <cell r="B2571" t="str">
            <v>DAMI OUMAIMA</v>
          </cell>
        </row>
        <row r="2572">
          <cell r="B2572" t="str">
            <v xml:space="preserve">INTAJ IMANE </v>
          </cell>
        </row>
        <row r="2573">
          <cell r="B2573" t="str">
            <v>BARA HAJAR</v>
          </cell>
        </row>
        <row r="2574">
          <cell r="B2574" t="str">
            <v xml:space="preserve">KANDI FATIMA ZOHRA </v>
          </cell>
        </row>
        <row r="2575">
          <cell r="B2575" t="str">
            <v>SANE MOHAMMED LAMINE</v>
          </cell>
        </row>
        <row r="2576">
          <cell r="B2576" t="str">
            <v>NDIAYE SEYNABOU</v>
          </cell>
        </row>
        <row r="2577">
          <cell r="B2577" t="str">
            <v>M'BARKI IMANE</v>
          </cell>
        </row>
        <row r="2578">
          <cell r="B2578" t="str">
            <v>SEMBENE PAPALATY</v>
          </cell>
        </row>
        <row r="2579">
          <cell r="B2579" t="str">
            <v>HABBOUB KARIM</v>
          </cell>
        </row>
        <row r="2580">
          <cell r="B2580" t="str">
            <v>MBOUP EL HADJI CHEIKH</v>
          </cell>
        </row>
        <row r="2581">
          <cell r="B2581" t="str">
            <v>NGOM SALIOU</v>
          </cell>
        </row>
        <row r="2582">
          <cell r="B2582" t="str">
            <v>EL AMRANI ABDELMOUGHIT</v>
          </cell>
        </row>
        <row r="2583">
          <cell r="B2583" t="str">
            <v>OUCHENE ZAKARIA</v>
          </cell>
        </row>
        <row r="2584">
          <cell r="B2584" t="str">
            <v>GUESSAR ZAHRA</v>
          </cell>
        </row>
        <row r="2585">
          <cell r="B2585" t="str">
            <v>HAMMADI AYA</v>
          </cell>
        </row>
        <row r="2586">
          <cell r="B2586" t="str">
            <v>EL HASROUF YOUSSEF</v>
          </cell>
        </row>
        <row r="2587">
          <cell r="B2587" t="str">
            <v>ZIRARI CHAIMAA</v>
          </cell>
        </row>
        <row r="2588">
          <cell r="B2588" t="str">
            <v xml:space="preserve">KANDI FATIMA ZOHRA </v>
          </cell>
        </row>
        <row r="2589">
          <cell r="B2589" t="str">
            <v>SANE MOHAMMED LAMINE</v>
          </cell>
        </row>
        <row r="2590">
          <cell r="B2590" t="str">
            <v>NDIAYE SEYNABOU</v>
          </cell>
        </row>
        <row r="2591">
          <cell r="B2591" t="str">
            <v>M'BARKI IMANE</v>
          </cell>
        </row>
        <row r="2592">
          <cell r="B2592" t="str">
            <v>SEMBENE PAPALATY</v>
          </cell>
        </row>
        <row r="2593">
          <cell r="B2593" t="str">
            <v>HABBOUB KARIM</v>
          </cell>
        </row>
        <row r="2594">
          <cell r="B2594" t="str">
            <v>MBOUP EL HADJI CHEIKH</v>
          </cell>
        </row>
        <row r="2595">
          <cell r="B2595" t="str">
            <v>NGOM SALIOU</v>
          </cell>
        </row>
        <row r="2596">
          <cell r="B2596" t="str">
            <v>EL AMRANI ABDELMOUGHIT</v>
          </cell>
        </row>
        <row r="2597">
          <cell r="B2597" t="str">
            <v>OUCHENE ZAKARIA</v>
          </cell>
        </row>
        <row r="2598">
          <cell r="B2598" t="str">
            <v>GUESSAR ZAHRA</v>
          </cell>
        </row>
        <row r="2599">
          <cell r="B2599" t="str">
            <v>HAMMADI AYA</v>
          </cell>
        </row>
        <row r="2600">
          <cell r="B2600" t="str">
            <v>EL HASROUF YOUSSEF</v>
          </cell>
        </row>
        <row r="2601">
          <cell r="B2601" t="str">
            <v>ZIRARI CHAIMAA</v>
          </cell>
        </row>
        <row r="2602">
          <cell r="B2602" t="str">
            <v xml:space="preserve">KANDI FATIMA ZOHRA </v>
          </cell>
        </row>
        <row r="2603">
          <cell r="B2603" t="str">
            <v>SANE MOHAMMED LAMINE</v>
          </cell>
        </row>
        <row r="2604">
          <cell r="B2604" t="str">
            <v>NDIAYE SEYNABOU</v>
          </cell>
        </row>
        <row r="2605">
          <cell r="B2605" t="str">
            <v>HABBOUB KARIM</v>
          </cell>
        </row>
        <row r="2606">
          <cell r="B2606" t="str">
            <v>MBOUP EL HADJI CHEIKH</v>
          </cell>
        </row>
        <row r="2607">
          <cell r="B2607" t="str">
            <v>NGOM SALIOU</v>
          </cell>
        </row>
        <row r="2608">
          <cell r="B2608" t="str">
            <v>EL AMRANI ABDELMOUGHIT</v>
          </cell>
        </row>
        <row r="2609">
          <cell r="B2609" t="str">
            <v>OUCHENE ZAKARIA</v>
          </cell>
        </row>
        <row r="2610">
          <cell r="B2610" t="str">
            <v>GUESSAR ZAHRA</v>
          </cell>
        </row>
        <row r="2611">
          <cell r="B2611" t="str">
            <v>HAMMADI AYA</v>
          </cell>
        </row>
        <row r="2612">
          <cell r="B2612" t="str">
            <v>ZIRARI CHAIMAA</v>
          </cell>
        </row>
        <row r="2613">
          <cell r="B2613" t="str">
            <v>EL HASROUF YOUSSEF</v>
          </cell>
        </row>
        <row r="2614">
          <cell r="B2614" t="str">
            <v>M'BARKI IMANE</v>
          </cell>
        </row>
        <row r="2615">
          <cell r="B2615" t="str">
            <v>SEMBENE PAPALATY</v>
          </cell>
        </row>
        <row r="2616">
          <cell r="B2616" t="str">
            <v xml:space="preserve">KANDI FATIMA ZOHRA </v>
          </cell>
        </row>
        <row r="2617">
          <cell r="B2617" t="str">
            <v>M'BARKI IMANE</v>
          </cell>
        </row>
        <row r="2618">
          <cell r="B2618" t="str">
            <v>HABBOUB KARIM</v>
          </cell>
        </row>
        <row r="2619">
          <cell r="B2619" t="str">
            <v>MBOUP EL HADJI CHEIKH</v>
          </cell>
        </row>
        <row r="2620">
          <cell r="B2620" t="str">
            <v>NGOM SALIOU</v>
          </cell>
        </row>
        <row r="2621">
          <cell r="B2621" t="str">
            <v>EL AMRANI ABDELMOUGHIT</v>
          </cell>
        </row>
        <row r="2622">
          <cell r="B2622" t="str">
            <v>OUCHENE ZAKARIA</v>
          </cell>
        </row>
        <row r="2623">
          <cell r="B2623" t="str">
            <v>GUESSAR ZAHRA</v>
          </cell>
        </row>
        <row r="2624">
          <cell r="B2624" t="str">
            <v>HAMMADI AYA</v>
          </cell>
        </row>
        <row r="2625">
          <cell r="B2625" t="str">
            <v>EL HASROUF YOUSSEF</v>
          </cell>
        </row>
        <row r="2626">
          <cell r="B2626" t="str">
            <v>ZIRARI CHAIMAA</v>
          </cell>
        </row>
        <row r="2627">
          <cell r="B2627" t="str">
            <v>NDIAYE SEYNABOU</v>
          </cell>
        </row>
        <row r="2628">
          <cell r="B2628" t="str">
            <v>SEMBENE PAPALATY</v>
          </cell>
        </row>
        <row r="2629">
          <cell r="B2629" t="str">
            <v>SANE MOHAMMED LAMINE</v>
          </cell>
        </row>
        <row r="2630">
          <cell r="B2630" t="str">
            <v xml:space="preserve">KANDI FATIMA ZOHRA </v>
          </cell>
        </row>
        <row r="2631">
          <cell r="B2631" t="str">
            <v>M'BARKI IMANE</v>
          </cell>
        </row>
        <row r="2632">
          <cell r="B2632" t="str">
            <v>HABBOUB KARIM</v>
          </cell>
        </row>
        <row r="2633">
          <cell r="B2633" t="str">
            <v>MBOUP EL HADJI CHEIKH</v>
          </cell>
        </row>
        <row r="2634">
          <cell r="B2634" t="str">
            <v>NGOM SALIOU</v>
          </cell>
        </row>
        <row r="2635">
          <cell r="B2635" t="str">
            <v>EL AMRANI ABDELMOUGHIT</v>
          </cell>
        </row>
        <row r="2636">
          <cell r="B2636" t="str">
            <v>OUCHENE ZAKARIA</v>
          </cell>
        </row>
        <row r="2637">
          <cell r="B2637" t="str">
            <v>GUESSAR ZAHRA</v>
          </cell>
        </row>
        <row r="2638">
          <cell r="B2638" t="str">
            <v>HAMMADI AYA</v>
          </cell>
        </row>
        <row r="2639">
          <cell r="B2639" t="str">
            <v>EL HASROUF YOUSSEF</v>
          </cell>
        </row>
        <row r="2640">
          <cell r="B2640" t="str">
            <v>ZIRARI CHAIMAA</v>
          </cell>
        </row>
        <row r="2641">
          <cell r="B2641" t="str">
            <v>NDIAYE SEYNABOU</v>
          </cell>
        </row>
        <row r="2642">
          <cell r="B2642" t="str">
            <v>SEMBENE PAPALATY</v>
          </cell>
        </row>
        <row r="2643">
          <cell r="B2643" t="str">
            <v>SANE MOHAMMED LAMINE</v>
          </cell>
        </row>
        <row r="2644">
          <cell r="B2644" t="str">
            <v xml:space="preserve">KANDI FATIMA ZOHRA </v>
          </cell>
        </row>
        <row r="2645">
          <cell r="B2645" t="str">
            <v>HABBOUB KARIM</v>
          </cell>
        </row>
        <row r="2646">
          <cell r="B2646" t="str">
            <v>NGOM SALIOU</v>
          </cell>
        </row>
        <row r="2647">
          <cell r="B2647" t="str">
            <v>EL AMRANI ABDELMOUGHIT</v>
          </cell>
        </row>
        <row r="2648">
          <cell r="B2648" t="str">
            <v>OUCHENE ZAKARIA</v>
          </cell>
        </row>
        <row r="2649">
          <cell r="B2649" t="str">
            <v>GUESSAR ZAHRA</v>
          </cell>
        </row>
        <row r="2650">
          <cell r="B2650" t="str">
            <v>HAMMADI AYA</v>
          </cell>
        </row>
        <row r="2651">
          <cell r="B2651" t="str">
            <v>EL HASROUF YOUSSEF</v>
          </cell>
        </row>
        <row r="2652">
          <cell r="B2652" t="str">
            <v>ZIRARI CHAIMAA</v>
          </cell>
        </row>
        <row r="2653">
          <cell r="B2653" t="str">
            <v>NDIAYE SEYNABOU</v>
          </cell>
        </row>
        <row r="2654">
          <cell r="B2654" t="str">
            <v>MBOUP EL HADJI CHEIKH</v>
          </cell>
        </row>
        <row r="2655">
          <cell r="B2655" t="str">
            <v>M'BARKI IMANE</v>
          </cell>
        </row>
        <row r="2656">
          <cell r="B2656" t="str">
            <v>SEMBENE PAPALATY</v>
          </cell>
        </row>
        <row r="2657">
          <cell r="B2657" t="str">
            <v>SANE MOHAMMED LAMINE</v>
          </cell>
        </row>
        <row r="2658">
          <cell r="B2658" t="str">
            <v xml:space="preserve">KANDI FATIMA ZOHRA </v>
          </cell>
        </row>
        <row r="2659">
          <cell r="B2659" t="str">
            <v>NDIAYE SEYNABOU</v>
          </cell>
        </row>
        <row r="2660">
          <cell r="B2660" t="str">
            <v>HABBOUB KARIM</v>
          </cell>
        </row>
        <row r="2661">
          <cell r="B2661" t="str">
            <v>MBOUP EL HADJI CHEIKH</v>
          </cell>
        </row>
        <row r="2662">
          <cell r="B2662" t="str">
            <v>NGOM SALIOU</v>
          </cell>
        </row>
        <row r="2663">
          <cell r="B2663" t="str">
            <v>OUCHENE ZAKARIA</v>
          </cell>
        </row>
        <row r="2664">
          <cell r="B2664" t="str">
            <v>GUESSAR ZAHRA</v>
          </cell>
        </row>
        <row r="2665">
          <cell r="B2665" t="str">
            <v>HAMMADI AYA</v>
          </cell>
        </row>
        <row r="2666">
          <cell r="B2666" t="str">
            <v>EL HASROUF YOUSSEF</v>
          </cell>
        </row>
        <row r="2667">
          <cell r="B2667" t="str">
            <v>ZIRARI CHAIMAA</v>
          </cell>
        </row>
        <row r="2668">
          <cell r="B2668" t="str">
            <v>M'BARKI IMANE</v>
          </cell>
        </row>
        <row r="2669">
          <cell r="B2669" t="str">
            <v>SEMBENE PAPALATY</v>
          </cell>
        </row>
        <row r="2670">
          <cell r="B2670" t="str">
            <v>SANE MOHAMMED LAMINE</v>
          </cell>
        </row>
        <row r="2671">
          <cell r="B2671" t="str">
            <v>EL AMRANI ABDELMOUGHIT</v>
          </cell>
        </row>
        <row r="2672">
          <cell r="B2672" t="str">
            <v xml:space="preserve">KANDI FATIMA ZOHRA </v>
          </cell>
        </row>
        <row r="2673">
          <cell r="B2673" t="str">
            <v>SANE MOHAMMED LAMINE</v>
          </cell>
        </row>
        <row r="2674">
          <cell r="B2674" t="str">
            <v>NDIAYE SEYNABOU</v>
          </cell>
        </row>
        <row r="2675">
          <cell r="B2675" t="str">
            <v>M'BARKI IMANE</v>
          </cell>
        </row>
        <row r="2676">
          <cell r="B2676" t="str">
            <v>SEMBENE PAPALATY</v>
          </cell>
        </row>
        <row r="2677">
          <cell r="B2677" t="str">
            <v>HABBOUB KARIM</v>
          </cell>
        </row>
        <row r="2678">
          <cell r="B2678" t="str">
            <v>MBOUP EL HADJI CHEIKH</v>
          </cell>
        </row>
        <row r="2679">
          <cell r="B2679" t="str">
            <v>NGOM SALIOU</v>
          </cell>
        </row>
        <row r="2680">
          <cell r="B2680" t="str">
            <v>EL AMRANI ABDELMOUGHIT</v>
          </cell>
        </row>
        <row r="2681">
          <cell r="B2681" t="str">
            <v>OUCHENE ZAKARIA</v>
          </cell>
        </row>
        <row r="2682">
          <cell r="B2682" t="str">
            <v>GUESSAR ZAHRA</v>
          </cell>
        </row>
        <row r="2683">
          <cell r="B2683" t="str">
            <v>HAMMADI AYA</v>
          </cell>
        </row>
        <row r="2684">
          <cell r="B2684" t="str">
            <v>EL HASROUF YOUSSEF</v>
          </cell>
        </row>
        <row r="2685">
          <cell r="B2685" t="str">
            <v>ZIRARI CHAIMAA</v>
          </cell>
        </row>
        <row r="2686">
          <cell r="B2686" t="str">
            <v xml:space="preserve">KANDI FATIMA ZOHRA </v>
          </cell>
        </row>
        <row r="2687">
          <cell r="B2687" t="str">
            <v>SANE MOHAMMED LAMINE</v>
          </cell>
        </row>
        <row r="2688">
          <cell r="B2688" t="str">
            <v>NDIAYE SEYNABOU</v>
          </cell>
        </row>
        <row r="2689">
          <cell r="B2689" t="str">
            <v>M'BARKI IMANE</v>
          </cell>
        </row>
        <row r="2690">
          <cell r="B2690" t="str">
            <v>SEMBENE PAPALATY</v>
          </cell>
        </row>
        <row r="2691">
          <cell r="B2691" t="str">
            <v>HABBOUB KARIM</v>
          </cell>
        </row>
        <row r="2692">
          <cell r="B2692" t="str">
            <v>MBOUP EL HADJI CHEIKH</v>
          </cell>
        </row>
        <row r="2693">
          <cell r="B2693" t="str">
            <v>NGOM SALIOU</v>
          </cell>
        </row>
        <row r="2694">
          <cell r="B2694" t="str">
            <v>EL AMRANI ABDELMOUGHIT</v>
          </cell>
        </row>
        <row r="2695">
          <cell r="B2695" t="str">
            <v>OUCHENE ZAKARIA</v>
          </cell>
        </row>
        <row r="2696">
          <cell r="B2696" t="str">
            <v>GUESSAR ZAHRA</v>
          </cell>
        </row>
        <row r="2697">
          <cell r="B2697" t="str">
            <v>HAMMADI AYA</v>
          </cell>
        </row>
        <row r="2698">
          <cell r="B2698" t="str">
            <v>EL HASROUF YOUSSEF</v>
          </cell>
        </row>
        <row r="2699">
          <cell r="B2699" t="str">
            <v>ZIRARI CHAIMAA</v>
          </cell>
        </row>
        <row r="2700">
          <cell r="B2700" t="str">
            <v xml:space="preserve">KANDI FATIMA ZOHRA </v>
          </cell>
        </row>
        <row r="2701">
          <cell r="B2701" t="str">
            <v>NDIAYE SEYNABOU</v>
          </cell>
        </row>
        <row r="2702">
          <cell r="B2702" t="str">
            <v>HABBOUB KARIM</v>
          </cell>
        </row>
        <row r="2703">
          <cell r="B2703" t="str">
            <v>MBOUP EL HADJI CHEIKH</v>
          </cell>
        </row>
        <row r="2704">
          <cell r="B2704" t="str">
            <v>NGOM SALIOU</v>
          </cell>
        </row>
        <row r="2705">
          <cell r="B2705" t="str">
            <v>EL AMRANI ABDELMOUGHIT</v>
          </cell>
        </row>
        <row r="2706">
          <cell r="B2706" t="str">
            <v>OUCHENE ZAKARIA</v>
          </cell>
        </row>
        <row r="2707">
          <cell r="B2707" t="str">
            <v>GUESSAR ZAHRA</v>
          </cell>
        </row>
        <row r="2708">
          <cell r="B2708" t="str">
            <v>HAMMADI AYA</v>
          </cell>
        </row>
        <row r="2709">
          <cell r="B2709" t="str">
            <v>ZIRARI CHAIMAA</v>
          </cell>
        </row>
        <row r="2710">
          <cell r="B2710" t="str">
            <v>EL HASROUF YOUSSEF</v>
          </cell>
        </row>
        <row r="2711">
          <cell r="B2711" t="str">
            <v>M'BARKI IMANE</v>
          </cell>
        </row>
        <row r="2712">
          <cell r="B2712" t="str">
            <v>SANE MOHAMMED LAMINE</v>
          </cell>
        </row>
        <row r="2713">
          <cell r="B2713" t="str">
            <v>SEMBENE PAPALATY</v>
          </cell>
        </row>
        <row r="2714">
          <cell r="B2714" t="str">
            <v xml:space="preserve">KANDI FATIMA ZOHRA </v>
          </cell>
        </row>
        <row r="2715">
          <cell r="B2715" t="str">
            <v>M'BARKI IMANE</v>
          </cell>
        </row>
        <row r="2716">
          <cell r="B2716" t="str">
            <v>HABBOUB KARIM</v>
          </cell>
        </row>
        <row r="2717">
          <cell r="B2717" t="str">
            <v>MBOUP EL HADJI CHEIKH</v>
          </cell>
        </row>
        <row r="2718">
          <cell r="B2718" t="str">
            <v>NGOM SALIOU</v>
          </cell>
        </row>
        <row r="2719">
          <cell r="B2719" t="str">
            <v>EL AMRANI ABDELMOUGHIT</v>
          </cell>
        </row>
        <row r="2720">
          <cell r="B2720" t="str">
            <v>OUCHENE ZAKARIA</v>
          </cell>
        </row>
        <row r="2721">
          <cell r="B2721" t="str">
            <v>GUESSAR ZAHRA</v>
          </cell>
        </row>
        <row r="2722">
          <cell r="B2722" t="str">
            <v>HAMMADI AYA</v>
          </cell>
        </row>
        <row r="2723">
          <cell r="B2723" t="str">
            <v>EL HASROUF YOUSSEF</v>
          </cell>
        </row>
        <row r="2724">
          <cell r="B2724" t="str">
            <v>ZIRARI CHAIMAA</v>
          </cell>
        </row>
        <row r="2725">
          <cell r="B2725" t="str">
            <v>NDIAYE SEYNABOU</v>
          </cell>
        </row>
        <row r="2726">
          <cell r="B2726" t="str">
            <v>SANE MOHAMMED LAMINE</v>
          </cell>
        </row>
        <row r="2727">
          <cell r="B2727" t="str">
            <v>SEMBENE PAPALATY</v>
          </cell>
        </row>
        <row r="2728">
          <cell r="B2728" t="str">
            <v xml:space="preserve">KANDI FATIMA ZOHRA </v>
          </cell>
        </row>
        <row r="2729">
          <cell r="B2729" t="str">
            <v>M'BARKI IMANE</v>
          </cell>
        </row>
        <row r="2730">
          <cell r="B2730" t="str">
            <v>HABBOUB KARIM</v>
          </cell>
        </row>
        <row r="2731">
          <cell r="B2731" t="str">
            <v>MBOUP EL HADJI CHEIKH</v>
          </cell>
        </row>
        <row r="2732">
          <cell r="B2732" t="str">
            <v>NGOM SALIOU</v>
          </cell>
        </row>
        <row r="2733">
          <cell r="B2733" t="str">
            <v>EL AMRANI ABDELMOUGHIT</v>
          </cell>
        </row>
        <row r="2734">
          <cell r="B2734" t="str">
            <v>OUCHENE ZAKARIA</v>
          </cell>
        </row>
        <row r="2735">
          <cell r="B2735" t="str">
            <v>HAMMADI AYA</v>
          </cell>
        </row>
        <row r="2736">
          <cell r="B2736" t="str">
            <v>EL HASROUF YOUSSEF</v>
          </cell>
        </row>
        <row r="2737">
          <cell r="B2737" t="str">
            <v>ZIRARI CHAIMAA</v>
          </cell>
        </row>
        <row r="2738">
          <cell r="B2738" t="str">
            <v>NDIAYE SEYNABOU</v>
          </cell>
        </row>
        <row r="2739">
          <cell r="B2739" t="str">
            <v>SANE MOHAMMED LAMINE</v>
          </cell>
        </row>
        <row r="2740">
          <cell r="B2740" t="str">
            <v>SEMBENE PAPALATY</v>
          </cell>
        </row>
        <row r="2741">
          <cell r="B2741" t="str">
            <v>GUESSAR ZAHRA</v>
          </cell>
        </row>
        <row r="2742">
          <cell r="B2742" t="str">
            <v xml:space="preserve">KANDI FATIMA ZOHRA </v>
          </cell>
        </row>
        <row r="2743">
          <cell r="B2743" t="str">
            <v>EL AMRANI ABDELMOUGHIT</v>
          </cell>
        </row>
        <row r="2744">
          <cell r="B2744" t="str">
            <v>HAMMADI AYA</v>
          </cell>
        </row>
        <row r="2745">
          <cell r="B2745" t="str">
            <v>ZIRARI CHAIMAA</v>
          </cell>
        </row>
        <row r="2746">
          <cell r="B2746" t="str">
            <v>M'BARKI IMANE</v>
          </cell>
        </row>
        <row r="2747">
          <cell r="B2747" t="str">
            <v>HABBOUB KARIM</v>
          </cell>
        </row>
        <row r="2748">
          <cell r="B2748" t="str">
            <v>NGOM SALIOU</v>
          </cell>
        </row>
        <row r="2749">
          <cell r="B2749" t="str">
            <v>OUCHENE ZAKARIA</v>
          </cell>
        </row>
        <row r="2750">
          <cell r="B2750" t="str">
            <v>EL HASROUF YOUSSEF</v>
          </cell>
        </row>
        <row r="2751">
          <cell r="B2751" t="str">
            <v>NDIAYE SEYNABOU</v>
          </cell>
        </row>
        <row r="2752">
          <cell r="B2752" t="str">
            <v>MBOUP EL HADJI CHEIKH</v>
          </cell>
        </row>
        <row r="2753">
          <cell r="B2753" t="str">
            <v>SANE MOHAMMED LAMINE</v>
          </cell>
        </row>
        <row r="2754">
          <cell r="B2754" t="str">
            <v>SEMBENE PAPALATY</v>
          </cell>
        </row>
        <row r="2755">
          <cell r="B2755" t="str">
            <v>GUESSAR ZAHRA</v>
          </cell>
        </row>
        <row r="2756">
          <cell r="B2756" t="str">
            <v xml:space="preserve">KANDI FATIMA ZOHRA </v>
          </cell>
        </row>
        <row r="2757">
          <cell r="B2757" t="str">
            <v>SANE MOHAMMED LAMINE</v>
          </cell>
        </row>
        <row r="2758">
          <cell r="B2758" t="str">
            <v>NDIAYE SEYNABOU</v>
          </cell>
        </row>
        <row r="2759">
          <cell r="B2759" t="str">
            <v>HABBOUB KARIM</v>
          </cell>
        </row>
        <row r="2760">
          <cell r="B2760" t="str">
            <v>MBOUP EL HADJI CHEIKH</v>
          </cell>
        </row>
        <row r="2761">
          <cell r="B2761" t="str">
            <v>NGOM SALIOU</v>
          </cell>
        </row>
        <row r="2762">
          <cell r="B2762" t="str">
            <v>EL AMRANI ABDELMOUGHIT</v>
          </cell>
        </row>
        <row r="2763">
          <cell r="B2763" t="str">
            <v>OUCHENE ZAKARIA</v>
          </cell>
        </row>
        <row r="2764">
          <cell r="B2764" t="str">
            <v>HAMMADI AYA</v>
          </cell>
        </row>
        <row r="2765">
          <cell r="B2765" t="str">
            <v>EL HASROUF YOUSSEF</v>
          </cell>
        </row>
        <row r="2766">
          <cell r="B2766" t="str">
            <v>ZIRARI CHAIMAA</v>
          </cell>
        </row>
        <row r="2767">
          <cell r="B2767" t="str">
            <v>M'BARKI IMANE</v>
          </cell>
        </row>
        <row r="2768">
          <cell r="B2768" t="str">
            <v>SEMBENE PAPALATY</v>
          </cell>
        </row>
        <row r="2769">
          <cell r="B2769" t="str">
            <v>GUESSAR ZAHRA</v>
          </cell>
        </row>
        <row r="2770">
          <cell r="B2770" t="str">
            <v xml:space="preserve">KANDI FATIMA ZOHRA </v>
          </cell>
        </row>
        <row r="2771">
          <cell r="B2771" t="str">
            <v>SANE MOHAMMED LAMINE</v>
          </cell>
        </row>
        <row r="2772">
          <cell r="B2772" t="str">
            <v>NDIAYE SEYNABOU</v>
          </cell>
        </row>
        <row r="2773">
          <cell r="B2773" t="str">
            <v>M'BARKI IMANE</v>
          </cell>
        </row>
        <row r="2774">
          <cell r="B2774" t="str">
            <v>SEMBENE PAPALATY</v>
          </cell>
        </row>
        <row r="2775">
          <cell r="B2775" t="str">
            <v>HABBOUB KARIM</v>
          </cell>
        </row>
        <row r="2776">
          <cell r="B2776" t="str">
            <v>MBOUP EL HADJI CHEIKH</v>
          </cell>
        </row>
        <row r="2777">
          <cell r="B2777" t="str">
            <v>NGOM SALIOU</v>
          </cell>
        </row>
        <row r="2778">
          <cell r="B2778" t="str">
            <v>EL AMRANI ABDELMOUGHIT</v>
          </cell>
        </row>
        <row r="2779">
          <cell r="B2779" t="str">
            <v>OUCHENE ZAKARIA</v>
          </cell>
        </row>
        <row r="2780">
          <cell r="B2780" t="str">
            <v>GUESSAR ZAHRA</v>
          </cell>
        </row>
        <row r="2781">
          <cell r="B2781" t="str">
            <v>HAMMADI AYA</v>
          </cell>
        </row>
        <row r="2782">
          <cell r="B2782" t="str">
            <v>EL HASROUF YOUSSEF</v>
          </cell>
        </row>
        <row r="2783">
          <cell r="B2783" t="str">
            <v>ZIRARI CHAIMAA</v>
          </cell>
        </row>
        <row r="2784">
          <cell r="B2784" t="str">
            <v xml:space="preserve">KANDI FATIMA ZOHRA </v>
          </cell>
        </row>
        <row r="2785">
          <cell r="B2785" t="str">
            <v>SANE MOHAMMED LAMINE</v>
          </cell>
        </row>
        <row r="2786">
          <cell r="B2786" t="str">
            <v>NDIAYE SEYNABOU</v>
          </cell>
        </row>
        <row r="2787">
          <cell r="B2787" t="str">
            <v>M'BARKI IMANE</v>
          </cell>
        </row>
        <row r="2788">
          <cell r="B2788" t="str">
            <v>SEMBENE PAPALATY</v>
          </cell>
        </row>
        <row r="2789">
          <cell r="B2789" t="str">
            <v>HABBOUB KARIM</v>
          </cell>
        </row>
        <row r="2790">
          <cell r="B2790" t="str">
            <v>MBOUP EL HADJI CHEIKH</v>
          </cell>
        </row>
        <row r="2791">
          <cell r="B2791" t="str">
            <v>NGOM SALIOU</v>
          </cell>
        </row>
        <row r="2792">
          <cell r="B2792" t="str">
            <v>EL AMRANI ABDELMOUGHIT</v>
          </cell>
        </row>
        <row r="2793">
          <cell r="B2793" t="str">
            <v>OUCHENE ZAKARIA</v>
          </cell>
        </row>
        <row r="2794">
          <cell r="B2794" t="str">
            <v>GUESSAR ZAHRA</v>
          </cell>
        </row>
        <row r="2795">
          <cell r="B2795" t="str">
            <v>HAMMADI AYA</v>
          </cell>
        </row>
        <row r="2796">
          <cell r="B2796" t="str">
            <v>EL HASROUF YOUSSEF</v>
          </cell>
        </row>
        <row r="2797">
          <cell r="B2797" t="str">
            <v>ZIRARI CHAIMAA</v>
          </cell>
        </row>
        <row r="2798">
          <cell r="B2798" t="str">
            <v xml:space="preserve">KANDI FATIMA ZOHRA </v>
          </cell>
        </row>
        <row r="2799">
          <cell r="B2799" t="str">
            <v>NDIAYE SEYNABOU</v>
          </cell>
        </row>
        <row r="2800">
          <cell r="B2800" t="str">
            <v>HABBOUB KARIM</v>
          </cell>
        </row>
        <row r="2801">
          <cell r="B2801" t="str">
            <v>MBOUP EL HADJI CHEIKH</v>
          </cell>
        </row>
        <row r="2802">
          <cell r="B2802" t="str">
            <v>NGOM SALIOU</v>
          </cell>
        </row>
        <row r="2803">
          <cell r="B2803" t="str">
            <v>EL AMRANI ABDELMOUGHIT</v>
          </cell>
        </row>
        <row r="2804">
          <cell r="B2804" t="str">
            <v>OUCHENE ZAKARIA</v>
          </cell>
        </row>
        <row r="2805">
          <cell r="B2805" t="str">
            <v>GUESSAR ZAHRA</v>
          </cell>
        </row>
        <row r="2806">
          <cell r="B2806" t="str">
            <v>HAMMADI AYA</v>
          </cell>
        </row>
        <row r="2807">
          <cell r="B2807" t="str">
            <v>ZIRARI CHAIMAA</v>
          </cell>
        </row>
        <row r="2808">
          <cell r="B2808" t="str">
            <v>EL HASROUF YOUSSEF</v>
          </cell>
        </row>
        <row r="2809">
          <cell r="B2809" t="str">
            <v>M'BARKI IMANE</v>
          </cell>
        </row>
        <row r="2810">
          <cell r="B2810" t="str">
            <v>SANE MOHAMMED LAMINE</v>
          </cell>
        </row>
        <row r="2811">
          <cell r="B2811" t="str">
            <v>SEMBENE PAPALATY</v>
          </cell>
        </row>
        <row r="2812">
          <cell r="B2812" t="str">
            <v xml:space="preserve">KANDI FATIMA ZOHRA </v>
          </cell>
        </row>
        <row r="2813">
          <cell r="B2813" t="str">
            <v>M'BARKI IMANE</v>
          </cell>
        </row>
        <row r="2814">
          <cell r="B2814" t="str">
            <v>HABBOUB KARIM</v>
          </cell>
        </row>
        <row r="2815">
          <cell r="B2815" t="str">
            <v>MBOUP EL HADJI CHEIKH</v>
          </cell>
        </row>
        <row r="2816">
          <cell r="B2816" t="str">
            <v>NGOM SALIOU</v>
          </cell>
        </row>
        <row r="2817">
          <cell r="B2817" t="str">
            <v>EL AMRANI ABDELMOUGHIT</v>
          </cell>
        </row>
        <row r="2818">
          <cell r="B2818" t="str">
            <v>OUCHENE ZAKARIA</v>
          </cell>
        </row>
        <row r="2819">
          <cell r="B2819" t="str">
            <v>GUESSAR ZAHRA</v>
          </cell>
        </row>
        <row r="2820">
          <cell r="B2820" t="str">
            <v>HAMMADI AYA</v>
          </cell>
        </row>
        <row r="2821">
          <cell r="B2821" t="str">
            <v>EL HASROUF YOUSSEF</v>
          </cell>
        </row>
        <row r="2822">
          <cell r="B2822" t="str">
            <v>ZIRARI CHAIMAA</v>
          </cell>
        </row>
        <row r="2823">
          <cell r="B2823" t="str">
            <v>NDIAYE SEYNABOU</v>
          </cell>
        </row>
        <row r="2824">
          <cell r="B2824" t="str">
            <v>SANE MOHAMMED LAMINE</v>
          </cell>
        </row>
        <row r="2825">
          <cell r="B2825" t="str">
            <v>SEMBENE PAPALATY</v>
          </cell>
        </row>
        <row r="2826">
          <cell r="B2826" t="str">
            <v xml:space="preserve">KANDI FATIMA ZOHRA </v>
          </cell>
        </row>
        <row r="2827">
          <cell r="B2827" t="str">
            <v>M'BARKI IMANE</v>
          </cell>
        </row>
        <row r="2828">
          <cell r="B2828" t="str">
            <v>HABBOUB KARIM</v>
          </cell>
        </row>
        <row r="2829">
          <cell r="B2829" t="str">
            <v>MBOUP EL HADJI CHEIKH</v>
          </cell>
        </row>
        <row r="2830">
          <cell r="B2830" t="str">
            <v>NGOM SALIOU</v>
          </cell>
        </row>
        <row r="2831">
          <cell r="B2831" t="str">
            <v>EL AMRANI ABDELMOUGHIT</v>
          </cell>
        </row>
        <row r="2832">
          <cell r="B2832" t="str">
            <v>OUCHENE ZAKARIA</v>
          </cell>
        </row>
        <row r="2833">
          <cell r="B2833" t="str">
            <v>HAMMADI AYA</v>
          </cell>
        </row>
        <row r="2834">
          <cell r="B2834" t="str">
            <v>ZIRARI CHAIMAA</v>
          </cell>
        </row>
        <row r="2835">
          <cell r="B2835" t="str">
            <v>NDIAYE SEYNABOU</v>
          </cell>
        </row>
        <row r="2836">
          <cell r="B2836" t="str">
            <v>SANE MOHAMMED LAMINE</v>
          </cell>
        </row>
        <row r="2837">
          <cell r="B2837" t="str">
            <v>GUESSAR ZAHRA</v>
          </cell>
        </row>
        <row r="2838">
          <cell r="B2838" t="str">
            <v>SEMBENE PAPALATY</v>
          </cell>
        </row>
        <row r="2839">
          <cell r="B2839" t="str">
            <v>EL HASROUF YOUSSEF</v>
          </cell>
        </row>
        <row r="2840">
          <cell r="B2840" t="str">
            <v xml:space="preserve">KANDI FATIMA ZOHRA </v>
          </cell>
        </row>
        <row r="2841">
          <cell r="B2841" t="str">
            <v>HABBOUB KARIM</v>
          </cell>
        </row>
        <row r="2842">
          <cell r="B2842" t="str">
            <v>NGOM SALIOU</v>
          </cell>
        </row>
        <row r="2843">
          <cell r="B2843" t="str">
            <v>EL AMRANI ABDELMOUGHIT</v>
          </cell>
        </row>
        <row r="2844">
          <cell r="B2844" t="str">
            <v>OUCHENE ZAKARIA</v>
          </cell>
        </row>
        <row r="2845">
          <cell r="B2845" t="str">
            <v>HAMMADI AYA</v>
          </cell>
        </row>
        <row r="2846">
          <cell r="B2846" t="str">
            <v>ZIRARI CHAIMAA</v>
          </cell>
        </row>
        <row r="2847">
          <cell r="B2847" t="str">
            <v>NDIAYE SEYNABOU</v>
          </cell>
        </row>
        <row r="2848">
          <cell r="B2848" t="str">
            <v>MBOUP EL HADJI CHEIKH</v>
          </cell>
        </row>
        <row r="2849">
          <cell r="B2849" t="str">
            <v>M'BARKI IMANE</v>
          </cell>
        </row>
        <row r="2850">
          <cell r="B2850" t="str">
            <v>SANE MOHAMMED LAMINE</v>
          </cell>
        </row>
        <row r="2851">
          <cell r="B2851" t="str">
            <v>GUESSAR ZAHRA</v>
          </cell>
        </row>
        <row r="2852">
          <cell r="B2852" t="str">
            <v>SEMBENE PAPALATY</v>
          </cell>
        </row>
        <row r="2853">
          <cell r="B2853" t="str">
            <v>EL HASROUF YOUSSEF</v>
          </cell>
        </row>
        <row r="2854">
          <cell r="B2854" t="str">
            <v xml:space="preserve">KANDI FATIMA ZOHRA </v>
          </cell>
        </row>
        <row r="2855">
          <cell r="B2855" t="str">
            <v>SANE MOHAMMED LAMINE</v>
          </cell>
        </row>
        <row r="2856">
          <cell r="B2856" t="str">
            <v>NDIAYE SEYNABOU</v>
          </cell>
        </row>
        <row r="2857">
          <cell r="B2857" t="str">
            <v>HABBOUB KARIM</v>
          </cell>
        </row>
        <row r="2858">
          <cell r="B2858" t="str">
            <v>MBOUP EL HADJI CHEIKH</v>
          </cell>
        </row>
        <row r="2859">
          <cell r="B2859" t="str">
            <v>NGOM SALIOU</v>
          </cell>
        </row>
        <row r="2860">
          <cell r="B2860" t="str">
            <v>EL AMRANI ABDELMOUGHIT</v>
          </cell>
        </row>
        <row r="2861">
          <cell r="B2861" t="str">
            <v>OUCHENE ZAKARIA</v>
          </cell>
        </row>
        <row r="2862">
          <cell r="B2862" t="str">
            <v>HAMMADI AYA</v>
          </cell>
        </row>
        <row r="2863">
          <cell r="B2863" t="str">
            <v>ZIRARI CHAIMAA</v>
          </cell>
        </row>
        <row r="2864">
          <cell r="B2864" t="str">
            <v>M'BARKI IMANE</v>
          </cell>
        </row>
        <row r="2865">
          <cell r="B2865" t="str">
            <v>GUESSAR ZAHRA</v>
          </cell>
        </row>
        <row r="2866">
          <cell r="B2866" t="str">
            <v>SEMBENE PAPALATY</v>
          </cell>
        </row>
        <row r="2867">
          <cell r="B2867" t="str">
            <v>EL HASROUF YOUSSEF</v>
          </cell>
        </row>
        <row r="2868">
          <cell r="B2868" t="str">
            <v xml:space="preserve">KANDI FATIMA ZOHRA </v>
          </cell>
        </row>
        <row r="2869">
          <cell r="B2869" t="str">
            <v>SANE MOHAMMED LAMINE</v>
          </cell>
        </row>
        <row r="2870">
          <cell r="B2870" t="str">
            <v>NDIAYE SEYNABOU</v>
          </cell>
        </row>
        <row r="2871">
          <cell r="B2871" t="str">
            <v>M'BARKI IMANE</v>
          </cell>
        </row>
        <row r="2872">
          <cell r="B2872" t="str">
            <v>SEMBENE PAPALATY</v>
          </cell>
        </row>
        <row r="2873">
          <cell r="B2873" t="str">
            <v>HABBOUB KARIM</v>
          </cell>
        </row>
        <row r="2874">
          <cell r="B2874" t="str">
            <v>MBOUP EL HADJI CHEIKH</v>
          </cell>
        </row>
        <row r="2875">
          <cell r="B2875" t="str">
            <v>NGOM SALIOU</v>
          </cell>
        </row>
        <row r="2876">
          <cell r="B2876" t="str">
            <v>EL AMRANI ABDELMOUGHIT</v>
          </cell>
        </row>
        <row r="2877">
          <cell r="B2877" t="str">
            <v>OUCHENE ZAKARIA</v>
          </cell>
        </row>
        <row r="2878">
          <cell r="B2878" t="str">
            <v>GUESSAR ZAHRA</v>
          </cell>
        </row>
        <row r="2879">
          <cell r="B2879" t="str">
            <v>HAMMADI AYA</v>
          </cell>
        </row>
        <row r="2880">
          <cell r="B2880" t="str">
            <v>EL HASROUF YOUSSEF</v>
          </cell>
        </row>
        <row r="2881">
          <cell r="B2881" t="str">
            <v>ZIRARI CHAIMAA</v>
          </cell>
        </row>
        <row r="2882">
          <cell r="B2882" t="str">
            <v xml:space="preserve">KANDI FATIMA ZOHRA </v>
          </cell>
        </row>
        <row r="2883">
          <cell r="B2883" t="str">
            <v>SANE MOHAMMED LAMINE</v>
          </cell>
        </row>
        <row r="2884">
          <cell r="B2884" t="str">
            <v>NDIAYE SEYNABOU</v>
          </cell>
        </row>
        <row r="2885">
          <cell r="B2885" t="str">
            <v>M'BARKI IMANE</v>
          </cell>
        </row>
        <row r="2886">
          <cell r="B2886" t="str">
            <v>SEMBENE PAPALATY</v>
          </cell>
        </row>
        <row r="2887">
          <cell r="B2887" t="str">
            <v>HABBOUB KARIM</v>
          </cell>
        </row>
        <row r="2888">
          <cell r="B2888" t="str">
            <v>MBOUP EL HADJI CHEIKH</v>
          </cell>
        </row>
        <row r="2889">
          <cell r="B2889" t="str">
            <v>NGOM SALIOU</v>
          </cell>
        </row>
        <row r="2890">
          <cell r="B2890" t="str">
            <v>EL AMRANI ABDELMOUGHIT</v>
          </cell>
        </row>
        <row r="2891">
          <cell r="B2891" t="str">
            <v>OUCHENE ZAKARIA</v>
          </cell>
        </row>
        <row r="2892">
          <cell r="B2892" t="str">
            <v>GUESSAR ZAHRA</v>
          </cell>
        </row>
        <row r="2893">
          <cell r="B2893" t="str">
            <v>HAMMADI AYA</v>
          </cell>
        </row>
        <row r="2894">
          <cell r="B2894" t="str">
            <v>EL HASROUF YOUSSEF</v>
          </cell>
        </row>
        <row r="2895">
          <cell r="B2895" t="str">
            <v>ZIRARI CHAIMAA</v>
          </cell>
        </row>
        <row r="2896">
          <cell r="B2896" t="str">
            <v xml:space="preserve">KANDI FATIMA ZOHRA </v>
          </cell>
        </row>
        <row r="2897">
          <cell r="B2897" t="str">
            <v>NDIAYE SEYNABOU</v>
          </cell>
        </row>
        <row r="2898">
          <cell r="B2898" t="str">
            <v>HABBOUB KARIM</v>
          </cell>
        </row>
        <row r="2899">
          <cell r="B2899" t="str">
            <v>MBOUP EL HADJI CHEIKH</v>
          </cell>
        </row>
        <row r="2900">
          <cell r="B2900" t="str">
            <v>NGOM SALIOU</v>
          </cell>
        </row>
        <row r="2901">
          <cell r="B2901" t="str">
            <v>OUCHENE ZAKARIA</v>
          </cell>
        </row>
        <row r="2902">
          <cell r="B2902" t="str">
            <v>GUESSAR ZAHRA</v>
          </cell>
        </row>
        <row r="2903">
          <cell r="B2903" t="str">
            <v>ZIRARI CHAIMAA</v>
          </cell>
        </row>
        <row r="2904">
          <cell r="B2904" t="str">
            <v>M'BARKI IMANE</v>
          </cell>
        </row>
        <row r="2905">
          <cell r="B2905" t="str">
            <v>SANE MOHAMMED LAMINE</v>
          </cell>
        </row>
        <row r="2906">
          <cell r="B2906" t="str">
            <v>SEMBENE PAPALATY</v>
          </cell>
        </row>
        <row r="2907">
          <cell r="B2907" t="str">
            <v>EL AMRANI ABDELMOUGHIT</v>
          </cell>
        </row>
        <row r="2908">
          <cell r="B2908" t="str">
            <v>HAMMADI AYA</v>
          </cell>
        </row>
        <row r="2909">
          <cell r="B2909" t="str">
            <v>EL HASROUF YOUSSEF</v>
          </cell>
        </row>
        <row r="2910">
          <cell r="B2910" t="str">
            <v xml:space="preserve">KANDI FATIMA ZOHRA </v>
          </cell>
        </row>
        <row r="2911">
          <cell r="B2911" t="str">
            <v>M'BARKI IMANE</v>
          </cell>
        </row>
        <row r="2912">
          <cell r="B2912" t="str">
            <v>HABBOUB KARIM</v>
          </cell>
        </row>
        <row r="2913">
          <cell r="B2913" t="str">
            <v>MBOUP EL HADJI CHEIKH</v>
          </cell>
        </row>
        <row r="2914">
          <cell r="B2914" t="str">
            <v>NGOM SALIOU</v>
          </cell>
        </row>
        <row r="2915">
          <cell r="B2915" t="str">
            <v>OUCHENE ZAKARIA</v>
          </cell>
        </row>
        <row r="2916">
          <cell r="B2916" t="str">
            <v>GUESSAR ZAHRA</v>
          </cell>
        </row>
        <row r="2917">
          <cell r="B2917" t="str">
            <v>ZIRARI CHAIMAA</v>
          </cell>
        </row>
        <row r="2918">
          <cell r="B2918" t="str">
            <v>NDIAYE SEYNABOU</v>
          </cell>
        </row>
        <row r="2919">
          <cell r="B2919" t="str">
            <v>SANE MOHAMMED LAMINE</v>
          </cell>
        </row>
        <row r="2920">
          <cell r="B2920" t="str">
            <v>SEMBENE PAPALATY</v>
          </cell>
        </row>
        <row r="2921">
          <cell r="B2921" t="str">
            <v>EL AMRANI ABDELMOUGHIT</v>
          </cell>
        </row>
        <row r="2922">
          <cell r="B2922" t="str">
            <v>HAMMADI AYA</v>
          </cell>
        </row>
        <row r="2923">
          <cell r="B2923" t="str">
            <v>EL HASROUF YOUSSEF</v>
          </cell>
        </row>
        <row r="2924">
          <cell r="B2924" t="str">
            <v xml:space="preserve">KANDI FATIMA ZOHRA </v>
          </cell>
        </row>
        <row r="2925">
          <cell r="B2925" t="str">
            <v>M'BARKI IMANE</v>
          </cell>
        </row>
        <row r="2926">
          <cell r="B2926" t="str">
            <v>HABBOUB KARIM</v>
          </cell>
        </row>
        <row r="2927">
          <cell r="B2927" t="str">
            <v>MBOUP EL HADJI CHEIKH</v>
          </cell>
        </row>
        <row r="2928">
          <cell r="B2928" t="str">
            <v>NGOM SALIOU</v>
          </cell>
        </row>
        <row r="2929">
          <cell r="B2929" t="str">
            <v>OUCHENE ZAKARIA</v>
          </cell>
        </row>
        <row r="2930">
          <cell r="B2930" t="str">
            <v>ZIRARI CHAIMAA</v>
          </cell>
        </row>
        <row r="2931">
          <cell r="B2931" t="str">
            <v>NDIAYE SEYNABOU</v>
          </cell>
        </row>
        <row r="2932">
          <cell r="B2932" t="str">
            <v>SANE MOHAMMED LAMINE</v>
          </cell>
        </row>
        <row r="2933">
          <cell r="B2933" t="str">
            <v>GUESSAR ZAHRA</v>
          </cell>
        </row>
        <row r="2934">
          <cell r="B2934" t="str">
            <v>EL HASROUF YOUSSEF</v>
          </cell>
        </row>
        <row r="2935">
          <cell r="B2935" t="str">
            <v>SEMBENE PAPALATY</v>
          </cell>
        </row>
        <row r="2936">
          <cell r="B2936" t="str">
            <v>EL AMRANI ABDELMOUGHIT</v>
          </cell>
        </row>
        <row r="2937">
          <cell r="B2937" t="str">
            <v>HAMMADI AYA</v>
          </cell>
        </row>
        <row r="2938">
          <cell r="B2938" t="str">
            <v xml:space="preserve">KANDI FATIMA ZOHRA </v>
          </cell>
        </row>
        <row r="2939">
          <cell r="B2939" t="str">
            <v>HABBOUB KARIM</v>
          </cell>
        </row>
        <row r="2940">
          <cell r="B2940" t="str">
            <v>NGOM SALIOU</v>
          </cell>
        </row>
        <row r="2941">
          <cell r="B2941" t="str">
            <v>OUCHENE ZAKARIA</v>
          </cell>
        </row>
        <row r="2942">
          <cell r="B2942" t="str">
            <v>ZIRARI CHAIMAA</v>
          </cell>
        </row>
        <row r="2943">
          <cell r="B2943" t="str">
            <v>NDIAYE SEYNABOU</v>
          </cell>
        </row>
        <row r="2944">
          <cell r="B2944" t="str">
            <v>MBOUP EL HADJI CHEIKH</v>
          </cell>
        </row>
        <row r="2945">
          <cell r="B2945" t="str">
            <v>M'BARKI IMANE</v>
          </cell>
        </row>
        <row r="2946">
          <cell r="B2946" t="str">
            <v>SANE MOHAMMED LAMINE</v>
          </cell>
        </row>
        <row r="2947">
          <cell r="B2947" t="str">
            <v>GUESSAR ZAHRA</v>
          </cell>
        </row>
        <row r="2948">
          <cell r="B2948" t="str">
            <v>EL HASROUF YOUSSEF</v>
          </cell>
        </row>
        <row r="2949">
          <cell r="B2949" t="str">
            <v>SEMBENE PAPALATY</v>
          </cell>
        </row>
        <row r="2950">
          <cell r="B2950" t="str">
            <v>EL AMRANI ABDELMOUGHIT</v>
          </cell>
        </row>
        <row r="2951">
          <cell r="B2951" t="str">
            <v>HAMMADI AYA</v>
          </cell>
        </row>
        <row r="2952">
          <cell r="B2952" t="str">
            <v xml:space="preserve">KANDI FATIMA ZOHRA </v>
          </cell>
        </row>
        <row r="2953">
          <cell r="B2953" t="str">
            <v>SANE MOHAMMED LAMINE</v>
          </cell>
        </row>
        <row r="2954">
          <cell r="B2954" t="str">
            <v>NDIAYE SEYNABOU</v>
          </cell>
        </row>
        <row r="2955">
          <cell r="B2955" t="str">
            <v>HABBOUB KARIM</v>
          </cell>
        </row>
        <row r="2956">
          <cell r="B2956" t="str">
            <v>MBOUP EL HADJI CHEIKH</v>
          </cell>
        </row>
        <row r="2957">
          <cell r="B2957" t="str">
            <v>NGOM SALIOU</v>
          </cell>
        </row>
        <row r="2958">
          <cell r="B2958" t="str">
            <v>OUCHENE ZAKARIA</v>
          </cell>
        </row>
        <row r="2959">
          <cell r="B2959" t="str">
            <v>ZIRARI CHAIMAA</v>
          </cell>
        </row>
        <row r="2960">
          <cell r="B2960" t="str">
            <v>M'BARKI IMANE</v>
          </cell>
        </row>
        <row r="2961">
          <cell r="B2961" t="str">
            <v>GUESSAR ZAHRA</v>
          </cell>
        </row>
        <row r="2962">
          <cell r="B2962" t="str">
            <v>EL HASROUF YOUSSEF</v>
          </cell>
        </row>
        <row r="2963">
          <cell r="B2963" t="str">
            <v>SEMBENE PAPALATY</v>
          </cell>
        </row>
        <row r="2964">
          <cell r="B2964" t="str">
            <v>EL AMRANI ABDELMOUGHIT</v>
          </cell>
        </row>
        <row r="2965">
          <cell r="B2965" t="str">
            <v>HAMMADI AYA</v>
          </cell>
        </row>
        <row r="2966">
          <cell r="B2966" t="str">
            <v xml:space="preserve">KANDI FATIMA ZOHRA </v>
          </cell>
        </row>
        <row r="2967">
          <cell r="B2967" t="str">
            <v>SANE MOHAMMED LAMINE</v>
          </cell>
        </row>
        <row r="2968">
          <cell r="B2968" t="str">
            <v>NDIAYE SEYNABOU</v>
          </cell>
        </row>
        <row r="2969">
          <cell r="B2969" t="str">
            <v>M'BARKI IMANE</v>
          </cell>
        </row>
        <row r="2970">
          <cell r="B2970" t="str">
            <v>SEMBENE PAPALATY</v>
          </cell>
        </row>
        <row r="2971">
          <cell r="B2971" t="str">
            <v>HABBOUB KARIM</v>
          </cell>
        </row>
        <row r="2972">
          <cell r="B2972" t="str">
            <v>MBOUP EL HADJI CHEIKH</v>
          </cell>
        </row>
        <row r="2973">
          <cell r="B2973" t="str">
            <v>NGOM SALIOU</v>
          </cell>
        </row>
        <row r="2974">
          <cell r="B2974" t="str">
            <v>EL AMRANI ABDELMOUGHIT</v>
          </cell>
        </row>
        <row r="2975">
          <cell r="B2975" t="str">
            <v>OUCHENE ZAKARIA</v>
          </cell>
        </row>
        <row r="2976">
          <cell r="B2976" t="str">
            <v>GUESSAR ZAHRA</v>
          </cell>
        </row>
        <row r="2977">
          <cell r="B2977" t="str">
            <v>HAMMADI AYA</v>
          </cell>
        </row>
        <row r="2978">
          <cell r="B2978" t="str">
            <v>EL HASROUF YOUSSEF</v>
          </cell>
        </row>
        <row r="2979">
          <cell r="B2979" t="str">
            <v>ZIRARI CHAIMAA</v>
          </cell>
        </row>
        <row r="2980">
          <cell r="B2980" t="str">
            <v xml:space="preserve">KANDI FATIMA ZOHRA </v>
          </cell>
        </row>
        <row r="2981">
          <cell r="B2981" t="str">
            <v>SANE MOHAMMED LAMINE</v>
          </cell>
        </row>
        <row r="2982">
          <cell r="B2982" t="str">
            <v>NDIAYE SEYNABOU</v>
          </cell>
        </row>
        <row r="2983">
          <cell r="B2983" t="str">
            <v>M'BARKI IMANE</v>
          </cell>
        </row>
        <row r="2984">
          <cell r="B2984" t="str">
            <v>SEMBENE PAPALATY</v>
          </cell>
        </row>
        <row r="2985">
          <cell r="B2985" t="str">
            <v>HABBOUB KARIM</v>
          </cell>
        </row>
        <row r="2986">
          <cell r="B2986" t="str">
            <v>MBOUP EL HADJI CHEIKH</v>
          </cell>
        </row>
        <row r="2987">
          <cell r="B2987" t="str">
            <v>NGOM SALIOU</v>
          </cell>
        </row>
        <row r="2988">
          <cell r="B2988" t="str">
            <v>EL AMRANI ABDELMOUGHIT</v>
          </cell>
        </row>
        <row r="2989">
          <cell r="B2989" t="str">
            <v>OUCHENE ZAKARIA</v>
          </cell>
        </row>
        <row r="2990">
          <cell r="B2990" t="str">
            <v>GUESSAR ZAHRA</v>
          </cell>
        </row>
        <row r="2991">
          <cell r="B2991" t="str">
            <v>HAMMADI AYA</v>
          </cell>
        </row>
        <row r="2992">
          <cell r="B2992" t="str">
            <v>EL HASROUF YOUSSEF</v>
          </cell>
        </row>
        <row r="2993">
          <cell r="B2993" t="str">
            <v>ZIRARI CHAIMAA</v>
          </cell>
        </row>
        <row r="2994">
          <cell r="B2994" t="str">
            <v xml:space="preserve">KANDI FATIMA ZOHRA </v>
          </cell>
        </row>
        <row r="2995">
          <cell r="B2995" t="str">
            <v>NDIAYE SEYNABOU</v>
          </cell>
        </row>
        <row r="2996">
          <cell r="B2996" t="str">
            <v>HABBOUB KARIM</v>
          </cell>
        </row>
        <row r="2997">
          <cell r="B2997" t="str">
            <v>MBOUP EL HADJI CHEIKH</v>
          </cell>
        </row>
        <row r="2998">
          <cell r="B2998" t="str">
            <v>NGOM SALIOU</v>
          </cell>
        </row>
        <row r="2999">
          <cell r="B2999" t="str">
            <v>OUCHENE ZAKARIA</v>
          </cell>
        </row>
        <row r="3000">
          <cell r="B3000" t="str">
            <v>GUESSAR ZAHRA</v>
          </cell>
        </row>
        <row r="3001">
          <cell r="B3001" t="str">
            <v>ZIRARI CHAIMAA</v>
          </cell>
        </row>
        <row r="3002">
          <cell r="B3002" t="str">
            <v>M'BARKI IMANE</v>
          </cell>
        </row>
        <row r="3003">
          <cell r="B3003" t="str">
            <v>SANE MOHAMMED LAMINE</v>
          </cell>
        </row>
        <row r="3004">
          <cell r="B3004" t="str">
            <v>SEMBENE PAPALATY</v>
          </cell>
        </row>
        <row r="3005">
          <cell r="B3005" t="str">
            <v>EL AMRANI ABDELMOUGHIT</v>
          </cell>
        </row>
        <row r="3006">
          <cell r="B3006" t="str">
            <v>HAMMADI AYA</v>
          </cell>
        </row>
        <row r="3007">
          <cell r="B3007" t="str">
            <v>EL HASROUF YOUSSEF</v>
          </cell>
        </row>
        <row r="3008">
          <cell r="B3008" t="str">
            <v>NIANG NDEYE ABSA</v>
          </cell>
        </row>
        <row r="3009">
          <cell r="B3009" t="str">
            <v>SOUOUD ZAKARIA</v>
          </cell>
        </row>
        <row r="3010">
          <cell r="B3010" t="str">
            <v>ZITOUNI LAMYA</v>
          </cell>
        </row>
        <row r="3011">
          <cell r="B3011" t="str">
            <v>NUNEZ LUCIEN BERNARD</v>
          </cell>
        </row>
        <row r="3012">
          <cell r="B3012" t="str">
            <v>ZIOUI DOUNIA</v>
          </cell>
        </row>
        <row r="3013">
          <cell r="B3013" t="str">
            <v>LAFDIL NADA</v>
          </cell>
        </row>
        <row r="3014">
          <cell r="B3014" t="str">
            <v xml:space="preserve">DERKAOUI AMAL </v>
          </cell>
        </row>
        <row r="3015">
          <cell r="B3015" t="str">
            <v>AZHARI ABDELHAMID</v>
          </cell>
        </row>
        <row r="3016">
          <cell r="B3016" t="str">
            <v>IHASSANE Ikram</v>
          </cell>
        </row>
        <row r="3017">
          <cell r="B3017" t="str">
            <v>BOURABAA HASSAN</v>
          </cell>
        </row>
        <row r="3018">
          <cell r="B3018" t="str">
            <v>EL HOUSSAINI HOUDA</v>
          </cell>
        </row>
        <row r="3019">
          <cell r="B3019" t="str">
            <v>DIOUF OUSSMANE</v>
          </cell>
        </row>
        <row r="3020">
          <cell r="B3020" t="str">
            <v>QARBOUI Aymane</v>
          </cell>
        </row>
        <row r="3021">
          <cell r="B3021" t="str">
            <v>ZAKI OMAR</v>
          </cell>
        </row>
        <row r="3022">
          <cell r="B3022" t="str">
            <v>GUEYE GORA</v>
          </cell>
        </row>
        <row r="3023">
          <cell r="B3023" t="str">
            <v>EL HARROUCHI CHAIMAE</v>
          </cell>
        </row>
        <row r="3024">
          <cell r="B3024" t="str">
            <v>RACHAD NAWAR</v>
          </cell>
        </row>
        <row r="3025">
          <cell r="B3025" t="str">
            <v>AIT ADDI KHADIJA</v>
          </cell>
        </row>
        <row r="3026">
          <cell r="B3026" t="str">
            <v>NEMMAOUI MOUNIRA</v>
          </cell>
        </row>
        <row r="3027">
          <cell r="B3027" t="str">
            <v>SECK DIARRA</v>
          </cell>
        </row>
        <row r="3028">
          <cell r="B3028" t="str">
            <v>BENSAR ANAS</v>
          </cell>
        </row>
        <row r="3029">
          <cell r="B3029" t="str">
            <v>AIT LARBI HIND</v>
          </cell>
        </row>
        <row r="3030">
          <cell r="B3030" t="str">
            <v>AINELKITANE ZINEB</v>
          </cell>
        </row>
        <row r="3031">
          <cell r="B3031" t="str">
            <v>KANTAOUI SALMA</v>
          </cell>
        </row>
        <row r="3032">
          <cell r="B3032" t="str">
            <v>BOULHROUD SALMA</v>
          </cell>
        </row>
        <row r="3033">
          <cell r="B3033" t="str">
            <v xml:space="preserve">EL HOUJJAJI Soufiane </v>
          </cell>
        </row>
        <row r="3034">
          <cell r="B3034" t="str">
            <v>GUEYE MOUHAMED</v>
          </cell>
        </row>
        <row r="3035">
          <cell r="B3035" t="str">
            <v>TOURE ABIBOU</v>
          </cell>
        </row>
        <row r="3036">
          <cell r="B3036" t="str">
            <v xml:space="preserve">LALOUN MANAL </v>
          </cell>
        </row>
        <row r="3037">
          <cell r="B3037" t="str">
            <v>MELLAHI YOUSSEF</v>
          </cell>
        </row>
        <row r="3038">
          <cell r="B3038" t="str">
            <v>SIDIBE MOUSKEBA DALAFINA</v>
          </cell>
        </row>
        <row r="3039">
          <cell r="B3039" t="str">
            <v>TOURE ABIBOU</v>
          </cell>
        </row>
        <row r="3040">
          <cell r="B3040" t="str">
            <v>BOURABAA HASSAN</v>
          </cell>
        </row>
        <row r="3041">
          <cell r="B3041" t="str">
            <v>EL HARROUCHI CHAIMAE</v>
          </cell>
        </row>
        <row r="3042">
          <cell r="B3042" t="str">
            <v>ZAKI OMAR</v>
          </cell>
        </row>
        <row r="3043">
          <cell r="B3043" t="str">
            <v>DIOUF OUSSMANE</v>
          </cell>
        </row>
        <row r="3044">
          <cell r="B3044" t="str">
            <v>IHASSANE Ikram</v>
          </cell>
        </row>
        <row r="3045">
          <cell r="B3045" t="str">
            <v>EL HOUSSAINI HOUDA</v>
          </cell>
        </row>
        <row r="3046">
          <cell r="B3046" t="str">
            <v>QARBOUI Aymane</v>
          </cell>
        </row>
        <row r="3047">
          <cell r="B3047" t="str">
            <v>EL-AOUAQUI BOUCHRA</v>
          </cell>
        </row>
        <row r="3048">
          <cell r="B3048" t="str">
            <v>NIANG NDEYE ABSA</v>
          </cell>
        </row>
        <row r="3049">
          <cell r="B3049" t="str">
            <v>LAFDIL NADA</v>
          </cell>
        </row>
        <row r="3050">
          <cell r="B3050" t="str">
            <v>GUEYE MOUHAMED</v>
          </cell>
        </row>
        <row r="3051">
          <cell r="B3051" t="str">
            <v>RACHAD NAWAR</v>
          </cell>
        </row>
        <row r="3052">
          <cell r="B3052" t="str">
            <v>ZITOUNI LAMYA</v>
          </cell>
        </row>
        <row r="3053">
          <cell r="B3053" t="str">
            <v>GUEYE GORA</v>
          </cell>
        </row>
        <row r="3054">
          <cell r="B3054" t="str">
            <v xml:space="preserve">DERKAOUI AMAL </v>
          </cell>
        </row>
        <row r="3055">
          <cell r="B3055" t="str">
            <v>AIT LARBI HIND</v>
          </cell>
        </row>
        <row r="3056">
          <cell r="B3056" t="str">
            <v>KANTAOUI SALMA</v>
          </cell>
        </row>
        <row r="3057">
          <cell r="B3057" t="str">
            <v>ZIOUI DOUNIA</v>
          </cell>
        </row>
        <row r="3058">
          <cell r="B3058" t="str">
            <v>AIT ADDI KHADIJA</v>
          </cell>
        </row>
        <row r="3059">
          <cell r="B3059" t="str">
            <v>BOULHROUD SALMA</v>
          </cell>
        </row>
        <row r="3060">
          <cell r="B3060" t="str">
            <v>SECK DIARRA</v>
          </cell>
        </row>
        <row r="3061">
          <cell r="B3061" t="str">
            <v>AINELKITANE ZINEB</v>
          </cell>
        </row>
        <row r="3062">
          <cell r="B3062" t="str">
            <v>BENSAR ANAS</v>
          </cell>
        </row>
        <row r="3063">
          <cell r="B3063" t="str">
            <v>NEMMAOUI MOUNIRA</v>
          </cell>
        </row>
        <row r="3064">
          <cell r="B3064" t="str">
            <v>SOUOUD ZAKARIA</v>
          </cell>
        </row>
        <row r="3065">
          <cell r="B3065" t="str">
            <v>MELLAHI YOUSSEF</v>
          </cell>
        </row>
        <row r="3066">
          <cell r="B3066" t="str">
            <v>SIDIBE MOUSKEBA DALAFINA</v>
          </cell>
        </row>
        <row r="3067">
          <cell r="B3067" t="str">
            <v xml:space="preserve">EL HOUJJAJI Soufiane </v>
          </cell>
        </row>
        <row r="3068">
          <cell r="B3068" t="str">
            <v>AZHARI ABDELHAMID</v>
          </cell>
        </row>
        <row r="3069">
          <cell r="B3069" t="str">
            <v>NUNEZ LUCIEN BERNARD</v>
          </cell>
        </row>
        <row r="3070">
          <cell r="B3070" t="str">
            <v xml:space="preserve">LALOUN MANAL </v>
          </cell>
        </row>
        <row r="3071">
          <cell r="B3071" t="str">
            <v>SECK DIARRA</v>
          </cell>
        </row>
        <row r="3072">
          <cell r="B3072" t="str">
            <v>IHASSANE Ikram</v>
          </cell>
        </row>
        <row r="3073">
          <cell r="B3073" t="str">
            <v>ZAKI OMAR</v>
          </cell>
        </row>
        <row r="3074">
          <cell r="B3074" t="str">
            <v>ZITOUNI LAMYA</v>
          </cell>
        </row>
        <row r="3075">
          <cell r="B3075" t="str">
            <v>DIOUF OUSSMANE</v>
          </cell>
        </row>
        <row r="3076">
          <cell r="B3076" t="str">
            <v>AZHARI ABDELHAMID</v>
          </cell>
        </row>
        <row r="3077">
          <cell r="B3077" t="str">
            <v xml:space="preserve">LALOUN MANAL </v>
          </cell>
        </row>
        <row r="3078">
          <cell r="B3078" t="str">
            <v>SIDIBE MOUSKEBA DALAFINA</v>
          </cell>
        </row>
        <row r="3079">
          <cell r="B3079" t="str">
            <v>BOULHROUD SALMA</v>
          </cell>
        </row>
        <row r="3080">
          <cell r="B3080" t="str">
            <v>QARBOUI Aymane</v>
          </cell>
        </row>
        <row r="3081">
          <cell r="B3081" t="str">
            <v>LAFDIL NADA</v>
          </cell>
        </row>
        <row r="3082">
          <cell r="B3082" t="str">
            <v>TOURE ABIBOU</v>
          </cell>
        </row>
        <row r="3083">
          <cell r="B3083" t="str">
            <v xml:space="preserve">EL HOUJJAJI Soufiane </v>
          </cell>
        </row>
        <row r="3084">
          <cell r="B3084" t="str">
            <v>BOURABAA HASSAN</v>
          </cell>
        </row>
        <row r="3085">
          <cell r="B3085" t="str">
            <v>NIANG NDEYE ABSA</v>
          </cell>
        </row>
        <row r="3086">
          <cell r="B3086" t="str">
            <v>EL HOUSSAINI HOUDA</v>
          </cell>
        </row>
        <row r="3087">
          <cell r="B3087" t="str">
            <v>EL HARROUCHI CHAIMAE</v>
          </cell>
        </row>
        <row r="3088">
          <cell r="B3088" t="str">
            <v xml:space="preserve">DERKAOUI AMAL </v>
          </cell>
        </row>
        <row r="3089">
          <cell r="B3089" t="str">
            <v>AINELKITANE ZINEB</v>
          </cell>
        </row>
        <row r="3090">
          <cell r="B3090" t="str">
            <v>BENSAR ANAS</v>
          </cell>
        </row>
        <row r="3091">
          <cell r="B3091" t="str">
            <v>SOUOUD ZAKARIA</v>
          </cell>
        </row>
        <row r="3092">
          <cell r="B3092" t="str">
            <v>AIT LARBI HIND</v>
          </cell>
        </row>
        <row r="3093">
          <cell r="B3093" t="str">
            <v>ZIOUI DOUNIA</v>
          </cell>
        </row>
        <row r="3094">
          <cell r="B3094" t="str">
            <v>MELLAHI YOUSSEF</v>
          </cell>
        </row>
        <row r="3095">
          <cell r="B3095" t="str">
            <v>RACHAD NAWAR</v>
          </cell>
        </row>
        <row r="3096">
          <cell r="B3096" t="str">
            <v>KANTAOUI SALMA</v>
          </cell>
        </row>
        <row r="3097">
          <cell r="B3097" t="str">
            <v>AIT ADDI KHADIJA</v>
          </cell>
        </row>
        <row r="3098">
          <cell r="B3098" t="str">
            <v>GUEYE MOUHAMED</v>
          </cell>
        </row>
        <row r="3099">
          <cell r="B3099" t="str">
            <v>GUEYE GORA</v>
          </cell>
        </row>
        <row r="3100">
          <cell r="B3100" t="str">
            <v>NUNEZ LUCIEN BERNARD</v>
          </cell>
        </row>
        <row r="3101">
          <cell r="B3101" t="str">
            <v>NEMMAOUI MOUNIRA</v>
          </cell>
        </row>
        <row r="3102">
          <cell r="B3102" t="str">
            <v xml:space="preserve">EL HOUJJAJI Soufiane </v>
          </cell>
        </row>
        <row r="3103">
          <cell r="B3103" t="str">
            <v>ZAKI OMAR</v>
          </cell>
        </row>
        <row r="3104">
          <cell r="B3104" t="str">
            <v>GUEYE MOUHAMED</v>
          </cell>
        </row>
        <row r="3105">
          <cell r="B3105" t="str">
            <v xml:space="preserve">LALOUN MANAL </v>
          </cell>
        </row>
        <row r="3106">
          <cell r="B3106" t="str">
            <v>SIDIBE MOUSKEBA DALAFINA</v>
          </cell>
        </row>
        <row r="3107">
          <cell r="B3107" t="str">
            <v>BENSAR ANAS</v>
          </cell>
        </row>
        <row r="3108">
          <cell r="B3108" t="str">
            <v>QARBOUI Aymane</v>
          </cell>
        </row>
        <row r="3109">
          <cell r="B3109" t="str">
            <v>ZITOUNI LAMYA</v>
          </cell>
        </row>
        <row r="3110">
          <cell r="B3110" t="str">
            <v>AZHARI ABDELHAMID</v>
          </cell>
        </row>
        <row r="3111">
          <cell r="B3111" t="str">
            <v>NIANG NDEYE ABSA</v>
          </cell>
        </row>
        <row r="3112">
          <cell r="B3112" t="str">
            <v>EL HOUSSAINI HOUDA</v>
          </cell>
        </row>
        <row r="3113">
          <cell r="B3113" t="str">
            <v>GUEYE GORA</v>
          </cell>
        </row>
        <row r="3114">
          <cell r="B3114" t="str">
            <v>AINELKITANE ZINEB</v>
          </cell>
        </row>
        <row r="3115">
          <cell r="B3115" t="str">
            <v>SOUOUD ZAKARIA</v>
          </cell>
        </row>
        <row r="3116">
          <cell r="B3116" t="str">
            <v>ZIOUI DOUNIA</v>
          </cell>
        </row>
        <row r="3117">
          <cell r="B3117" t="str">
            <v>RACHAD NAWAR</v>
          </cell>
        </row>
        <row r="3118">
          <cell r="B3118" t="str">
            <v>AIT ADDI KHADIJA</v>
          </cell>
        </row>
        <row r="3119">
          <cell r="B3119" t="str">
            <v>EL HARROUCHI CHAIMAE</v>
          </cell>
        </row>
        <row r="3120">
          <cell r="B3120" t="str">
            <v>DIOUF OUSSMANE</v>
          </cell>
        </row>
        <row r="3121">
          <cell r="B3121" t="str">
            <v>NEMMAOUI MOUNIRA</v>
          </cell>
        </row>
        <row r="3122">
          <cell r="B3122" t="str">
            <v>IHASSANE Ikram</v>
          </cell>
        </row>
        <row r="3123">
          <cell r="B3123" t="str">
            <v>BOULHROUD SALMA</v>
          </cell>
        </row>
        <row r="3124">
          <cell r="B3124" t="str">
            <v>TOURE ABIBOU</v>
          </cell>
        </row>
        <row r="3125">
          <cell r="B3125" t="str">
            <v>BOURABAA HASSAN</v>
          </cell>
        </row>
        <row r="3126">
          <cell r="B3126" t="str">
            <v>SECK DIARRA</v>
          </cell>
        </row>
        <row r="3127">
          <cell r="B3127" t="str">
            <v xml:space="preserve">DERKAOUI AMAL </v>
          </cell>
        </row>
        <row r="3128">
          <cell r="B3128" t="str">
            <v>NUNEZ LUCIEN BERNARD</v>
          </cell>
        </row>
        <row r="3129">
          <cell r="B3129" t="str">
            <v>AIT LARBI HIND</v>
          </cell>
        </row>
        <row r="3130">
          <cell r="B3130" t="str">
            <v>MELLAHI YOUSSEF</v>
          </cell>
        </row>
        <row r="3131">
          <cell r="B3131" t="str">
            <v>KANTAOUI SALMA</v>
          </cell>
        </row>
        <row r="3132">
          <cell r="B3132" t="str">
            <v>LAFDIL NADA</v>
          </cell>
        </row>
        <row r="3133">
          <cell r="B3133" t="str">
            <v xml:space="preserve">LALOUN MANAL </v>
          </cell>
        </row>
        <row r="3134">
          <cell r="B3134" t="str">
            <v>NUNEZ LUCIEN BERNARD</v>
          </cell>
        </row>
        <row r="3135">
          <cell r="B3135" t="str">
            <v>NEMMAOUI MOUNIRA</v>
          </cell>
        </row>
        <row r="3136">
          <cell r="B3136" t="str">
            <v>ZAKI OMAR</v>
          </cell>
        </row>
        <row r="3137">
          <cell r="B3137" t="str">
            <v>LAFDIL NADA</v>
          </cell>
        </row>
        <row r="3138">
          <cell r="B3138" t="str">
            <v>GUEYE MOUHAMED</v>
          </cell>
        </row>
        <row r="3139">
          <cell r="B3139" t="str">
            <v>DIOUF OUSSMANE</v>
          </cell>
        </row>
        <row r="3140">
          <cell r="B3140" t="str">
            <v>SIDIBE MOUSKEBA DALAFINA</v>
          </cell>
        </row>
        <row r="3141">
          <cell r="B3141" t="str">
            <v>QARBOUI Aymane</v>
          </cell>
        </row>
        <row r="3142">
          <cell r="B3142" t="str">
            <v>ZITOUNI LAMYA</v>
          </cell>
        </row>
        <row r="3143">
          <cell r="B3143" t="str">
            <v>AIT LARBI HIND</v>
          </cell>
        </row>
        <row r="3144">
          <cell r="B3144" t="str">
            <v>TOURE ABIBOU</v>
          </cell>
        </row>
        <row r="3145">
          <cell r="B3145" t="str">
            <v xml:space="preserve">EL HOUJJAJI Soufiane </v>
          </cell>
        </row>
        <row r="3146">
          <cell r="B3146" t="str">
            <v>AZHARI ABDELHAMID</v>
          </cell>
        </row>
        <row r="3147">
          <cell r="B3147" t="str">
            <v>BOURABAA HASSAN</v>
          </cell>
        </row>
        <row r="3148">
          <cell r="B3148" t="str">
            <v>NIANG NDEYE ABSA</v>
          </cell>
        </row>
        <row r="3149">
          <cell r="B3149" t="str">
            <v>EL HOUSSAINI HOUDA</v>
          </cell>
        </row>
        <row r="3150">
          <cell r="B3150" t="str">
            <v>EL HARROUCHI CHAIMAE</v>
          </cell>
        </row>
        <row r="3151">
          <cell r="B3151" t="str">
            <v>GUEYE GORA</v>
          </cell>
        </row>
        <row r="3152">
          <cell r="B3152" t="str">
            <v>AINELKITANE ZINEB</v>
          </cell>
        </row>
        <row r="3153">
          <cell r="B3153" t="str">
            <v>SOUOUD ZAKARIA</v>
          </cell>
        </row>
        <row r="3154">
          <cell r="B3154" t="str">
            <v>RACHAD NAWAR</v>
          </cell>
        </row>
        <row r="3155">
          <cell r="B3155" t="str">
            <v>KANTAOUI SALMA</v>
          </cell>
        </row>
        <row r="3156">
          <cell r="B3156" t="str">
            <v>AIT ADDI KHADIJA</v>
          </cell>
        </row>
        <row r="3157">
          <cell r="B3157" t="str">
            <v xml:space="preserve">DERKAOUI AMAL </v>
          </cell>
        </row>
        <row r="3158">
          <cell r="B3158" t="str">
            <v>ZIOUI DOUNIA</v>
          </cell>
        </row>
        <row r="3159">
          <cell r="B3159" t="str">
            <v>MELLAHI YOUSSEF</v>
          </cell>
        </row>
        <row r="3160">
          <cell r="B3160" t="str">
            <v>BOULHROUD SALMA</v>
          </cell>
        </row>
        <row r="3161">
          <cell r="B3161" t="str">
            <v>SECK DIARRA</v>
          </cell>
        </row>
        <row r="3162">
          <cell r="B3162" t="str">
            <v>BENSAR ANAS</v>
          </cell>
        </row>
        <row r="3163">
          <cell r="B3163" t="str">
            <v>IHASSANE Ikram</v>
          </cell>
        </row>
        <row r="3164">
          <cell r="B3164" t="str">
            <v>GUEYE GORA</v>
          </cell>
        </row>
        <row r="3165">
          <cell r="B3165" t="str">
            <v>NUNEZ LUCIEN BERNARD</v>
          </cell>
        </row>
        <row r="3166">
          <cell r="B3166" t="str">
            <v>ZAKI OMAR</v>
          </cell>
        </row>
        <row r="3167">
          <cell r="B3167" t="str">
            <v>GUEYE MOUHAMED</v>
          </cell>
        </row>
        <row r="3168">
          <cell r="B3168" t="str">
            <v>DIOUF OUSSMANE</v>
          </cell>
        </row>
        <row r="3169">
          <cell r="B3169" t="str">
            <v>AIT LARBI HIND</v>
          </cell>
        </row>
        <row r="3170">
          <cell r="B3170" t="str">
            <v>MELLAHI YOUSSEF</v>
          </cell>
        </row>
        <row r="3171">
          <cell r="B3171" t="str">
            <v>SIDIBE MOUSKEBA DALAFINA</v>
          </cell>
        </row>
        <row r="3172">
          <cell r="B3172" t="str">
            <v>NEMMAOUI MOUNIRA</v>
          </cell>
        </row>
        <row r="3173">
          <cell r="B3173" t="str">
            <v>QARBOUI Aymane</v>
          </cell>
        </row>
        <row r="3174">
          <cell r="B3174" t="str">
            <v>ZITOUNI LAMYA</v>
          </cell>
        </row>
        <row r="3175">
          <cell r="B3175" t="str">
            <v>TOURE ABIBOU</v>
          </cell>
        </row>
        <row r="3176">
          <cell r="B3176" t="str">
            <v xml:space="preserve">EL HOUJJAJI Soufiane </v>
          </cell>
        </row>
        <row r="3177">
          <cell r="B3177" t="str">
            <v>AZHARI ABDELHAMID</v>
          </cell>
        </row>
        <row r="3178">
          <cell r="B3178" t="str">
            <v>BOULHROUD SALMA</v>
          </cell>
        </row>
        <row r="3179">
          <cell r="B3179" t="str">
            <v>BOURABAA HASSAN</v>
          </cell>
        </row>
        <row r="3180">
          <cell r="B3180" t="str">
            <v>NIANG NDEYE ABSA</v>
          </cell>
        </row>
        <row r="3181">
          <cell r="B3181" t="str">
            <v>LAFDIL NADA</v>
          </cell>
        </row>
        <row r="3182">
          <cell r="B3182" t="str">
            <v>EL HARROUCHI CHAIMAE</v>
          </cell>
        </row>
        <row r="3183">
          <cell r="B3183" t="str">
            <v xml:space="preserve">DERKAOUI AMAL </v>
          </cell>
        </row>
        <row r="3184">
          <cell r="B3184" t="str">
            <v>ZIOUI DOUNIA</v>
          </cell>
        </row>
        <row r="3185">
          <cell r="B3185" t="str">
            <v>SECK DIARRA</v>
          </cell>
        </row>
        <row r="3186">
          <cell r="B3186" t="str">
            <v>AINELKITANE ZINEB</v>
          </cell>
        </row>
        <row r="3187">
          <cell r="B3187" t="str">
            <v>RACHAD NAWAR</v>
          </cell>
        </row>
        <row r="3188">
          <cell r="B3188" t="str">
            <v>KANTAOUI SALMA</v>
          </cell>
        </row>
        <row r="3189">
          <cell r="B3189" t="str">
            <v>AIT ADDI KHADIJA</v>
          </cell>
        </row>
        <row r="3190">
          <cell r="B3190" t="str">
            <v>EL HOUSSAINI HOUDA</v>
          </cell>
        </row>
        <row r="3191">
          <cell r="B3191" t="str">
            <v xml:space="preserve">LALOUN MANAL </v>
          </cell>
        </row>
        <row r="3192">
          <cell r="B3192" t="str">
            <v>BENSAR ANAS</v>
          </cell>
        </row>
        <row r="3193">
          <cell r="B3193" t="str">
            <v>SOUOUD ZAKARIA</v>
          </cell>
        </row>
        <row r="3194">
          <cell r="B3194" t="str">
            <v>IHASSANE Ikram</v>
          </cell>
        </row>
        <row r="3195">
          <cell r="B3195" t="str">
            <v>ZAKI OMAR</v>
          </cell>
        </row>
        <row r="3196">
          <cell r="B3196" t="str">
            <v>LAFDIL NADA</v>
          </cell>
        </row>
        <row r="3197">
          <cell r="B3197" t="str">
            <v>GUEYE MOUHAMED</v>
          </cell>
        </row>
        <row r="3198">
          <cell r="B3198" t="str">
            <v>DIOUF OUSSMANE</v>
          </cell>
        </row>
        <row r="3199">
          <cell r="B3199" t="str">
            <v>MELLAHI YOUSSEF</v>
          </cell>
        </row>
        <row r="3200">
          <cell r="B3200" t="str">
            <v>SIDIBE MOUSKEBA DALAFINA</v>
          </cell>
        </row>
        <row r="3201">
          <cell r="B3201" t="str">
            <v>BOULHROUD SALMA</v>
          </cell>
        </row>
        <row r="3202">
          <cell r="B3202" t="str">
            <v>ZITOUNI LAMYA</v>
          </cell>
        </row>
        <row r="3203">
          <cell r="B3203" t="str">
            <v>TOURE ABIBOU</v>
          </cell>
        </row>
        <row r="3204">
          <cell r="B3204" t="str">
            <v>ZIOUI DOUNIA</v>
          </cell>
        </row>
        <row r="3205">
          <cell r="B3205" t="str">
            <v>AZHARI ABDELHAMID</v>
          </cell>
        </row>
        <row r="3206">
          <cell r="B3206" t="str">
            <v>NIANG NDEYE ABSA</v>
          </cell>
        </row>
        <row r="3207">
          <cell r="B3207" t="str">
            <v>EL HOUSSAINI HOUDA</v>
          </cell>
        </row>
        <row r="3208">
          <cell r="B3208" t="str">
            <v>EL HARROUCHI CHAIMAE</v>
          </cell>
        </row>
        <row r="3209">
          <cell r="B3209" t="str">
            <v>GUEYE GORA</v>
          </cell>
        </row>
        <row r="3210">
          <cell r="B3210" t="str">
            <v xml:space="preserve">DERKAOUI AMAL </v>
          </cell>
        </row>
        <row r="3211">
          <cell r="B3211" t="str">
            <v>NUNEZ LUCIEN BERNARD</v>
          </cell>
        </row>
        <row r="3212">
          <cell r="B3212" t="str">
            <v>SECK DIARRA</v>
          </cell>
        </row>
        <row r="3213">
          <cell r="B3213" t="str">
            <v>AINELKITANE ZINEB</v>
          </cell>
        </row>
        <row r="3214">
          <cell r="B3214" t="str">
            <v>BENSAR ANAS</v>
          </cell>
        </row>
        <row r="3215">
          <cell r="B3215" t="str">
            <v>NEMMAOUI MOUNIRA</v>
          </cell>
        </row>
        <row r="3216">
          <cell r="B3216" t="str">
            <v>SOUOUD ZAKARIA</v>
          </cell>
        </row>
        <row r="3217">
          <cell r="B3217" t="str">
            <v>RACHAD NAWAR</v>
          </cell>
        </row>
        <row r="3218">
          <cell r="B3218" t="str">
            <v>KANTAOUI SALMA</v>
          </cell>
        </row>
        <row r="3219">
          <cell r="B3219" t="str">
            <v>AIT ADDI KHADIJA</v>
          </cell>
        </row>
        <row r="3220">
          <cell r="B3220" t="str">
            <v>AIT LARBI HIND</v>
          </cell>
        </row>
        <row r="3221">
          <cell r="B3221" t="str">
            <v xml:space="preserve">EL HOUJJAJI Soufiane </v>
          </cell>
        </row>
        <row r="3222">
          <cell r="B3222" t="str">
            <v xml:space="preserve">LALOUN MANAL </v>
          </cell>
        </row>
        <row r="3223">
          <cell r="B3223" t="str">
            <v>BOURABAA HASSAN</v>
          </cell>
        </row>
        <row r="3224">
          <cell r="B3224" t="str">
            <v>QARBOUI Aymane</v>
          </cell>
        </row>
        <row r="3225">
          <cell r="B3225" t="str">
            <v>IHASSANE Ikram</v>
          </cell>
        </row>
        <row r="3226">
          <cell r="B3226" t="str">
            <v>LAFDIL NADA</v>
          </cell>
        </row>
        <row r="3227">
          <cell r="B3227" t="str">
            <v>DIOUF OUSSMANE</v>
          </cell>
        </row>
        <row r="3228">
          <cell r="B3228" t="str">
            <v>MELLAHI YOUSSEF</v>
          </cell>
        </row>
        <row r="3229">
          <cell r="B3229" t="str">
            <v>BENSAR ANAS</v>
          </cell>
        </row>
        <row r="3230">
          <cell r="B3230" t="str">
            <v>QARBOUI Aymane</v>
          </cell>
        </row>
        <row r="3231">
          <cell r="B3231" t="str">
            <v>SOUOUD ZAKARIA</v>
          </cell>
        </row>
        <row r="3232">
          <cell r="B3232" t="str">
            <v>BOURABAA HASSAN</v>
          </cell>
        </row>
        <row r="3233">
          <cell r="B3233" t="str">
            <v>EL HOUSSAINI HOUDA</v>
          </cell>
        </row>
        <row r="3234">
          <cell r="B3234" t="str">
            <v xml:space="preserve">DERKAOUI AMAL </v>
          </cell>
        </row>
        <row r="3235">
          <cell r="B3235" t="str">
            <v>NUNEZ LUCIEN BERNARD</v>
          </cell>
        </row>
        <row r="3236">
          <cell r="B3236" t="str">
            <v xml:space="preserve">LALOUN MANAL </v>
          </cell>
        </row>
        <row r="3237">
          <cell r="B3237" t="str">
            <v>NEMMAOUI MOUNIRA</v>
          </cell>
        </row>
        <row r="3238">
          <cell r="B3238" t="str">
            <v>ZIOUI DOUNIA</v>
          </cell>
        </row>
        <row r="3239">
          <cell r="B3239" t="str">
            <v>SECK DIARRA</v>
          </cell>
        </row>
        <row r="3240">
          <cell r="B3240" t="str">
            <v>EL-AOUAQUI BOUCHRA</v>
          </cell>
        </row>
        <row r="3241">
          <cell r="B3241" t="str">
            <v>NIANG NDEYE ABSA</v>
          </cell>
        </row>
        <row r="3242">
          <cell r="B3242" t="str">
            <v>ZAKI OMAR</v>
          </cell>
        </row>
        <row r="3243">
          <cell r="B3243" t="str">
            <v>EL HARROUCHI CHAIMAE</v>
          </cell>
        </row>
        <row r="3244">
          <cell r="B3244" t="str">
            <v>GUEYE MOUHAMED</v>
          </cell>
        </row>
        <row r="3245">
          <cell r="B3245" t="str">
            <v>RACHAD NAWAR</v>
          </cell>
        </row>
        <row r="3246">
          <cell r="B3246" t="str">
            <v>ZITOUNI LAMYA</v>
          </cell>
        </row>
        <row r="3247">
          <cell r="B3247" t="str">
            <v>GUEYE GORA</v>
          </cell>
        </row>
        <row r="3248">
          <cell r="B3248" t="str">
            <v>AIT LARBI HIND</v>
          </cell>
        </row>
        <row r="3249">
          <cell r="B3249" t="str">
            <v>TOURE ABIBOU</v>
          </cell>
        </row>
        <row r="3250">
          <cell r="B3250" t="str">
            <v>KANTAOUI SALMA</v>
          </cell>
        </row>
        <row r="3251">
          <cell r="B3251" t="str">
            <v>AIT ADDI KHADIJA</v>
          </cell>
        </row>
        <row r="3252">
          <cell r="B3252" t="str">
            <v xml:space="preserve">EL HOUJJAJI Soufiane </v>
          </cell>
        </row>
        <row r="3253">
          <cell r="B3253" t="str">
            <v>AZHARI ABDELHAMID</v>
          </cell>
        </row>
        <row r="3254">
          <cell r="B3254" t="str">
            <v>SIDIBE MOUSKEBA DALAFINA</v>
          </cell>
        </row>
        <row r="3255">
          <cell r="B3255" t="str">
            <v>BOULHROUD SALMA</v>
          </cell>
        </row>
        <row r="3256">
          <cell r="B3256" t="str">
            <v>AINELKITANE ZINEB</v>
          </cell>
        </row>
        <row r="3257">
          <cell r="B3257" t="str">
            <v>IHASSANE Ikram</v>
          </cell>
        </row>
        <row r="3258">
          <cell r="B3258" t="str">
            <v xml:space="preserve">EL HOUJJAJI Soufiane </v>
          </cell>
        </row>
        <row r="3259">
          <cell r="B3259" t="str">
            <v xml:space="preserve">LALOUN MANAL </v>
          </cell>
        </row>
        <row r="3260">
          <cell r="B3260" t="str">
            <v>AIT LARBI HIND</v>
          </cell>
        </row>
        <row r="3261">
          <cell r="B3261" t="str">
            <v>BOULHROUD SALMA</v>
          </cell>
        </row>
        <row r="3262">
          <cell r="B3262" t="str">
            <v>BENSAR ANAS</v>
          </cell>
        </row>
        <row r="3263">
          <cell r="B3263" t="str">
            <v>GUEYE MOUHAMED</v>
          </cell>
        </row>
        <row r="3264">
          <cell r="B3264" t="str">
            <v>EL HARROUCHI CHAIMAE</v>
          </cell>
        </row>
        <row r="3265">
          <cell r="B3265" t="str">
            <v>GUEYE GORA</v>
          </cell>
        </row>
        <row r="3266">
          <cell r="B3266" t="str">
            <v>NEMMAOUI MOUNIRA</v>
          </cell>
        </row>
        <row r="3267">
          <cell r="B3267" t="str">
            <v>EL-AOUAQUI BOUCHRA</v>
          </cell>
        </row>
        <row r="3268">
          <cell r="B3268" t="str">
            <v>NIANG NDEYE ABSA</v>
          </cell>
        </row>
        <row r="3269">
          <cell r="B3269" t="str">
            <v>ZAKI OMAR</v>
          </cell>
        </row>
        <row r="3270">
          <cell r="B3270" t="str">
            <v>EL HOUSSAINI HOUDA</v>
          </cell>
        </row>
        <row r="3271">
          <cell r="B3271" t="str">
            <v>LAFDIL NADA</v>
          </cell>
        </row>
        <row r="3272">
          <cell r="B3272" t="str">
            <v>RACHAD NAWAR</v>
          </cell>
        </row>
        <row r="3273">
          <cell r="B3273" t="str">
            <v>ZITOUNI LAMYA</v>
          </cell>
        </row>
        <row r="3274">
          <cell r="B3274" t="str">
            <v>DIOUF OUSSMANE</v>
          </cell>
        </row>
        <row r="3275">
          <cell r="B3275" t="str">
            <v xml:space="preserve">DERKAOUI AMAL </v>
          </cell>
        </row>
        <row r="3276">
          <cell r="B3276" t="str">
            <v>TOURE ABIBOU</v>
          </cell>
        </row>
        <row r="3277">
          <cell r="B3277" t="str">
            <v>KANTAOUI SALMA</v>
          </cell>
        </row>
        <row r="3278">
          <cell r="B3278" t="str">
            <v>ZIOUI DOUNIA</v>
          </cell>
        </row>
        <row r="3279">
          <cell r="B3279" t="str">
            <v>AIT ADDI KHADIJA</v>
          </cell>
        </row>
        <row r="3280">
          <cell r="B3280" t="str">
            <v>BOURABAA HASSAN</v>
          </cell>
        </row>
        <row r="3281">
          <cell r="B3281" t="str">
            <v>SECK DIARRA</v>
          </cell>
        </row>
        <row r="3282">
          <cell r="B3282" t="str">
            <v>AINELKITANE ZINEB</v>
          </cell>
        </row>
        <row r="3283">
          <cell r="B3283" t="str">
            <v>QARBOUI Aymane</v>
          </cell>
        </row>
        <row r="3284">
          <cell r="B3284" t="str">
            <v>SOUOUD ZAKARIA</v>
          </cell>
        </row>
        <row r="3285">
          <cell r="B3285" t="str">
            <v>IHASSANE Ikram</v>
          </cell>
        </row>
        <row r="3286">
          <cell r="B3286" t="str">
            <v>MELLAHI YOUSSEF</v>
          </cell>
        </row>
        <row r="3287">
          <cell r="B3287" t="str">
            <v>AZHARI ABDELHAMID</v>
          </cell>
        </row>
        <row r="3288">
          <cell r="B3288" t="str">
            <v>NUNEZ LUCIEN BERNARD</v>
          </cell>
        </row>
        <row r="3289">
          <cell r="B3289" t="str">
            <v>SIDIBE MOUSKEBA DALAFINA</v>
          </cell>
        </row>
        <row r="3290">
          <cell r="B3290" t="str">
            <v>NUNEZ LUCIEN BERNARD</v>
          </cell>
        </row>
        <row r="3291">
          <cell r="B3291" t="str">
            <v>ZIOUI DOUNIA</v>
          </cell>
        </row>
        <row r="3292">
          <cell r="B3292" t="str">
            <v>NIANG NDEYE ABSA</v>
          </cell>
        </row>
        <row r="3293">
          <cell r="B3293" t="str">
            <v>EL HARROUCHI CHAIMAE</v>
          </cell>
        </row>
        <row r="3294">
          <cell r="B3294" t="str">
            <v>LAFDIL NADA</v>
          </cell>
        </row>
        <row r="3295">
          <cell r="B3295" t="str">
            <v>GUEYE MOUHAMED</v>
          </cell>
        </row>
        <row r="3296">
          <cell r="B3296" t="str">
            <v>DIOUF OUSSMANE</v>
          </cell>
        </row>
        <row r="3297">
          <cell r="B3297" t="str">
            <v xml:space="preserve">DERKAOUI AMAL </v>
          </cell>
        </row>
        <row r="3298">
          <cell r="B3298" t="str">
            <v>EL-AOUAQUI BOUCHRA</v>
          </cell>
        </row>
        <row r="3299">
          <cell r="B3299" t="str">
            <v>ZAKI OMAR</v>
          </cell>
        </row>
        <row r="3300">
          <cell r="B3300" t="str">
            <v>ZITOUNI LAMYA</v>
          </cell>
        </row>
        <row r="3301">
          <cell r="B3301" t="str">
            <v>TOURE ABIBOU</v>
          </cell>
        </row>
        <row r="3302">
          <cell r="B3302" t="str">
            <v xml:space="preserve">EL HOUJJAJI Soufiane </v>
          </cell>
        </row>
        <row r="3303">
          <cell r="B3303" t="str">
            <v>AZHARI ABDELHAMID</v>
          </cell>
        </row>
        <row r="3304">
          <cell r="B3304" t="str">
            <v xml:space="preserve">LALOUN MANAL </v>
          </cell>
        </row>
        <row r="3305">
          <cell r="B3305" t="str">
            <v>SIDIBE MOUSKEBA DALAFINA</v>
          </cell>
        </row>
        <row r="3306">
          <cell r="B3306" t="str">
            <v>BOULHROUD SALMA</v>
          </cell>
        </row>
        <row r="3307">
          <cell r="B3307" t="str">
            <v>BOURABAA HASSAN</v>
          </cell>
        </row>
        <row r="3308">
          <cell r="B3308" t="str">
            <v>EL HOUSSAINI HOUDA</v>
          </cell>
        </row>
        <row r="3309">
          <cell r="B3309" t="str">
            <v>GUEYE GORA</v>
          </cell>
        </row>
        <row r="3310">
          <cell r="B3310" t="str">
            <v>SECK DIARRA</v>
          </cell>
        </row>
        <row r="3311">
          <cell r="B3311" t="str">
            <v>AINELKITANE ZINEB</v>
          </cell>
        </row>
        <row r="3312">
          <cell r="B3312" t="str">
            <v>BENSAR ANAS</v>
          </cell>
        </row>
        <row r="3313">
          <cell r="B3313" t="str">
            <v>NEMMAOUI MOUNIRA</v>
          </cell>
        </row>
        <row r="3314">
          <cell r="B3314" t="str">
            <v>QARBOUI Aymane</v>
          </cell>
        </row>
        <row r="3315">
          <cell r="B3315" t="str">
            <v>SOUOUD ZAKARIA</v>
          </cell>
        </row>
        <row r="3316">
          <cell r="B3316" t="str">
            <v>AIT LARBI HIND</v>
          </cell>
        </row>
        <row r="3317">
          <cell r="B3317" t="str">
            <v>MELLAHI YOUSSEF</v>
          </cell>
        </row>
        <row r="3318">
          <cell r="B3318" t="str">
            <v>RACHAD NAWAR</v>
          </cell>
        </row>
        <row r="3319">
          <cell r="B3319" t="str">
            <v>KANTAOUI SALMA</v>
          </cell>
        </row>
        <row r="3320">
          <cell r="B3320" t="str">
            <v>AIT ADDI KHADIJA</v>
          </cell>
        </row>
        <row r="3321">
          <cell r="B3321" t="str">
            <v>IHASSANE Ikram</v>
          </cell>
        </row>
        <row r="3322">
          <cell r="B3322" t="str">
            <v>AINELKITANE ZINEB</v>
          </cell>
        </row>
        <row r="3323">
          <cell r="B3323" t="str">
            <v>EL-AOUAQUI BOUCHRA</v>
          </cell>
        </row>
        <row r="3324">
          <cell r="B3324" t="str">
            <v>NIANG NDEYE ABSA</v>
          </cell>
        </row>
        <row r="3325">
          <cell r="B3325" t="str">
            <v>ZAKI OMAR</v>
          </cell>
        </row>
        <row r="3326">
          <cell r="B3326" t="str">
            <v>EL HOUSSAINI HOUDA</v>
          </cell>
        </row>
        <row r="3327">
          <cell r="B3327" t="str">
            <v>EL HARROUCHI CHAIMAE</v>
          </cell>
        </row>
        <row r="3328">
          <cell r="B3328" t="str">
            <v>LAFDIL NADA</v>
          </cell>
        </row>
        <row r="3329">
          <cell r="B3329" t="str">
            <v>GUEYE MOUHAMED</v>
          </cell>
        </row>
        <row r="3330">
          <cell r="B3330" t="str">
            <v>ZITOUNI LAMYA</v>
          </cell>
        </row>
        <row r="3331">
          <cell r="B3331" t="str">
            <v>GUEYE GORA</v>
          </cell>
        </row>
        <row r="3332">
          <cell r="B3332" t="str">
            <v>DIOUF OUSSMANE</v>
          </cell>
        </row>
        <row r="3333">
          <cell r="B3333" t="str">
            <v xml:space="preserve">DERKAOUI AMAL </v>
          </cell>
        </row>
        <row r="3334">
          <cell r="B3334" t="str">
            <v>TOURE ABIBOU</v>
          </cell>
        </row>
        <row r="3335">
          <cell r="B3335" t="str">
            <v xml:space="preserve">EL HOUJJAJI Soufiane </v>
          </cell>
        </row>
        <row r="3336">
          <cell r="B3336" t="str">
            <v>AZHARI ABDELHAMID</v>
          </cell>
        </row>
        <row r="3337">
          <cell r="B3337" t="str">
            <v xml:space="preserve">LALOUN MANAL </v>
          </cell>
        </row>
        <row r="3338">
          <cell r="B3338" t="str">
            <v>SIDIBE MOUSKEBA DALAFINA</v>
          </cell>
        </row>
        <row r="3339">
          <cell r="B3339" t="str">
            <v>BOULHROUD SALMA</v>
          </cell>
        </row>
        <row r="3340">
          <cell r="B3340" t="str">
            <v>BOURABAA HASSAN</v>
          </cell>
        </row>
        <row r="3341">
          <cell r="B3341" t="str">
            <v>NEMMAOUI MOUNIRA</v>
          </cell>
        </row>
        <row r="3342">
          <cell r="B3342" t="str">
            <v>SOUOUD ZAKARIA</v>
          </cell>
        </row>
        <row r="3343">
          <cell r="B3343" t="str">
            <v>AIT LARBI HIND</v>
          </cell>
        </row>
        <row r="3344">
          <cell r="B3344" t="str">
            <v>MELLAHI YOUSSEF</v>
          </cell>
        </row>
        <row r="3345">
          <cell r="B3345" t="str">
            <v>RACHAD NAWAR</v>
          </cell>
        </row>
        <row r="3346">
          <cell r="B3346" t="str">
            <v>KANTAOUI SALMA</v>
          </cell>
        </row>
        <row r="3347">
          <cell r="B3347" t="str">
            <v>SECK DIARRA</v>
          </cell>
        </row>
        <row r="3348">
          <cell r="B3348" t="str">
            <v>BENSAR ANAS</v>
          </cell>
        </row>
        <row r="3349">
          <cell r="B3349" t="str">
            <v>NUNEZ LUCIEN BERNARD</v>
          </cell>
        </row>
        <row r="3350">
          <cell r="B3350" t="str">
            <v>QARBOUI Aymane</v>
          </cell>
        </row>
        <row r="3351">
          <cell r="B3351" t="str">
            <v>ZIOUI DOUNIA</v>
          </cell>
        </row>
        <row r="3352">
          <cell r="B3352" t="str">
            <v>AIT ADDI KHADIJA</v>
          </cell>
        </row>
        <row r="3353">
          <cell r="B3353" t="str">
            <v>IHASSANE Ikram</v>
          </cell>
        </row>
        <row r="3354">
          <cell r="B3354" t="str">
            <v>EL-AOUAQUI BOUCHRA</v>
          </cell>
        </row>
        <row r="3355">
          <cell r="B3355" t="str">
            <v>NIANG NDEYE ABSA</v>
          </cell>
        </row>
        <row r="3356">
          <cell r="B3356" t="str">
            <v>ZAKI OMAR</v>
          </cell>
        </row>
        <row r="3357">
          <cell r="B3357" t="str">
            <v>EL HOUSSAINI HOUDA</v>
          </cell>
        </row>
        <row r="3358">
          <cell r="B3358" t="str">
            <v>EL HARROUCHI CHAIMAE</v>
          </cell>
        </row>
        <row r="3359">
          <cell r="B3359" t="str">
            <v>LAFDIL NADA</v>
          </cell>
        </row>
        <row r="3360">
          <cell r="B3360" t="str">
            <v>GUEYE MOUHAMED</v>
          </cell>
        </row>
        <row r="3361">
          <cell r="B3361" t="str">
            <v>ZITOUNI LAMYA</v>
          </cell>
        </row>
        <row r="3362">
          <cell r="B3362" t="str">
            <v>GUEYE GORA</v>
          </cell>
        </row>
        <row r="3363">
          <cell r="B3363" t="str">
            <v>DIOUF OUSSMANE</v>
          </cell>
        </row>
        <row r="3364">
          <cell r="B3364" t="str">
            <v xml:space="preserve">DERKAOUI AMAL </v>
          </cell>
        </row>
        <row r="3365">
          <cell r="B3365" t="str">
            <v>AIT LARBI HIND</v>
          </cell>
        </row>
        <row r="3366">
          <cell r="B3366" t="str">
            <v>TOURE ABIBOU</v>
          </cell>
        </row>
        <row r="3367">
          <cell r="B3367" t="str">
            <v>KANTAOUI SALMA</v>
          </cell>
        </row>
        <row r="3368">
          <cell r="B3368" t="str">
            <v>ZIOUI DOUNIA</v>
          </cell>
        </row>
        <row r="3369">
          <cell r="B3369" t="str">
            <v>MELLAHI YOUSSEF</v>
          </cell>
        </row>
        <row r="3370">
          <cell r="B3370" t="str">
            <v xml:space="preserve">EL HOUJJAJI Soufiane </v>
          </cell>
        </row>
        <row r="3371">
          <cell r="B3371" t="str">
            <v>AZHARI ABDELHAMID</v>
          </cell>
        </row>
        <row r="3372">
          <cell r="B3372" t="str">
            <v>NUNEZ LUCIEN BERNARD</v>
          </cell>
        </row>
        <row r="3373">
          <cell r="B3373" t="str">
            <v xml:space="preserve">LALOUN MANAL </v>
          </cell>
        </row>
        <row r="3374">
          <cell r="B3374" t="str">
            <v>SIDIBE MOUSKEBA DALAFINA</v>
          </cell>
        </row>
        <row r="3375">
          <cell r="B3375" t="str">
            <v>BOULHROUD SALMA</v>
          </cell>
        </row>
        <row r="3376">
          <cell r="B3376" t="str">
            <v>BOURABAA HASSAN</v>
          </cell>
        </row>
        <row r="3377">
          <cell r="B3377" t="str">
            <v>SECK DIARRA</v>
          </cell>
        </row>
        <row r="3378">
          <cell r="B3378" t="str">
            <v>AINELKITANE ZINEB</v>
          </cell>
        </row>
        <row r="3379">
          <cell r="B3379" t="str">
            <v>BENSAR ANAS</v>
          </cell>
        </row>
        <row r="3380">
          <cell r="B3380" t="str">
            <v>NEMMAOUI MOUNIRA</v>
          </cell>
        </row>
        <row r="3381">
          <cell r="B3381" t="str">
            <v>QARBOUI Aymane</v>
          </cell>
        </row>
        <row r="3382">
          <cell r="B3382" t="str">
            <v>SOUOUD ZAKARIA</v>
          </cell>
        </row>
        <row r="3383">
          <cell r="B3383" t="str">
            <v>RACHAD NAWAR</v>
          </cell>
        </row>
        <row r="3384">
          <cell r="B3384" t="str">
            <v>AIT ADDI KHADIJA</v>
          </cell>
        </row>
        <row r="3385">
          <cell r="B3385" t="str">
            <v>IHASSANE Ikram</v>
          </cell>
        </row>
        <row r="3386">
          <cell r="B3386" t="str">
            <v>NIANG NDEYE ABSA</v>
          </cell>
        </row>
        <row r="3387">
          <cell r="B3387" t="str">
            <v>ZAKI OMAR</v>
          </cell>
        </row>
        <row r="3388">
          <cell r="B3388" t="str">
            <v>EL HOUSSAINI HOUDA</v>
          </cell>
        </row>
        <row r="3389">
          <cell r="B3389" t="str">
            <v>EL HARROUCHI CHAIMAE</v>
          </cell>
        </row>
        <row r="3390">
          <cell r="B3390" t="str">
            <v>LAFDIL NADA</v>
          </cell>
        </row>
        <row r="3391">
          <cell r="B3391" t="str">
            <v>GUEYE MOUHAMED</v>
          </cell>
        </row>
        <row r="3392">
          <cell r="B3392" t="str">
            <v>ZITOUNI LAMYA</v>
          </cell>
        </row>
        <row r="3393">
          <cell r="B3393" t="str">
            <v>GUEYE GORA</v>
          </cell>
        </row>
        <row r="3394">
          <cell r="B3394" t="str">
            <v>DIOUF OUSSMANE</v>
          </cell>
        </row>
        <row r="3395">
          <cell r="B3395" t="str">
            <v xml:space="preserve">DERKAOUI AMAL </v>
          </cell>
        </row>
        <row r="3396">
          <cell r="B3396" t="str">
            <v>AIT LARBI HIND</v>
          </cell>
        </row>
        <row r="3397">
          <cell r="B3397" t="str">
            <v>TOURE ABIBOU</v>
          </cell>
        </row>
        <row r="3398">
          <cell r="B3398" t="str">
            <v>KANTAOUI SALMA</v>
          </cell>
        </row>
        <row r="3399">
          <cell r="B3399" t="str">
            <v>ZIOUI DOUNIA</v>
          </cell>
        </row>
        <row r="3400">
          <cell r="B3400" t="str">
            <v>MELLAHI YOUSSEF</v>
          </cell>
        </row>
        <row r="3401">
          <cell r="B3401" t="str">
            <v xml:space="preserve">EL HOUJJAJI Soufiane </v>
          </cell>
        </row>
        <row r="3402">
          <cell r="B3402" t="str">
            <v>AZHARI ABDELHAMID</v>
          </cell>
        </row>
        <row r="3403">
          <cell r="B3403" t="str">
            <v>NUNEZ LUCIEN BERNARD</v>
          </cell>
        </row>
        <row r="3404">
          <cell r="B3404" t="str">
            <v xml:space="preserve">LALOUN MANAL </v>
          </cell>
        </row>
        <row r="3405">
          <cell r="B3405" t="str">
            <v>SIDIBE MOUSKEBA DALAFINA</v>
          </cell>
        </row>
        <row r="3406">
          <cell r="B3406" t="str">
            <v>BOULHROUD SALMA</v>
          </cell>
        </row>
        <row r="3407">
          <cell r="B3407" t="str">
            <v>BOURABAA HASSAN</v>
          </cell>
        </row>
        <row r="3408">
          <cell r="B3408" t="str">
            <v>SECK DIARRA</v>
          </cell>
        </row>
        <row r="3409">
          <cell r="B3409" t="str">
            <v>AINELKITANE ZINEB</v>
          </cell>
        </row>
        <row r="3410">
          <cell r="B3410" t="str">
            <v>BENSAR ANAS</v>
          </cell>
        </row>
        <row r="3411">
          <cell r="B3411" t="str">
            <v>NEMMAOUI MOUNIRA</v>
          </cell>
        </row>
        <row r="3412">
          <cell r="B3412" t="str">
            <v>QARBOUI Aymane</v>
          </cell>
        </row>
        <row r="3413">
          <cell r="B3413" t="str">
            <v>SOUOUD ZAKARIA</v>
          </cell>
        </row>
        <row r="3414">
          <cell r="B3414" t="str">
            <v>EL-AOUAQUI BOUCHRA</v>
          </cell>
        </row>
        <row r="3415">
          <cell r="B3415" t="str">
            <v>RACHAD NAWAR</v>
          </cell>
        </row>
        <row r="3416">
          <cell r="B3416" t="str">
            <v>AIT ADDI KHADIJA</v>
          </cell>
        </row>
        <row r="3417">
          <cell r="B3417" t="str">
            <v>IHASSANE Ikram</v>
          </cell>
        </row>
        <row r="3418">
          <cell r="B3418" t="str">
            <v>IHASSANE Ikram</v>
          </cell>
        </row>
        <row r="3419">
          <cell r="B3419" t="str">
            <v>IHASSANE Ikram</v>
          </cell>
        </row>
        <row r="3420">
          <cell r="B3420" t="str">
            <v>IHASSANE Ikram</v>
          </cell>
        </row>
        <row r="3421">
          <cell r="B3421" t="str">
            <v>ZITOUNI LAMYA</v>
          </cell>
        </row>
        <row r="3422">
          <cell r="B3422" t="str">
            <v>AIT LARBI HIND</v>
          </cell>
        </row>
        <row r="3423">
          <cell r="B3423" t="str">
            <v>TOURE ABIBOU</v>
          </cell>
        </row>
        <row r="3424">
          <cell r="B3424" t="str">
            <v>KANTAOUI SALMA</v>
          </cell>
        </row>
        <row r="3425">
          <cell r="B3425" t="str">
            <v>AZHARI ABDELHAMID</v>
          </cell>
        </row>
        <row r="3426">
          <cell r="B3426" t="str">
            <v xml:space="preserve">LALOUN MANAL </v>
          </cell>
        </row>
        <row r="3427">
          <cell r="B3427" t="str">
            <v>SIDIBE MOUSKEBA DALAFINA</v>
          </cell>
        </row>
        <row r="3428">
          <cell r="B3428" t="str">
            <v>BOULHROUD SALMA</v>
          </cell>
        </row>
        <row r="3429">
          <cell r="B3429" t="str">
            <v>AINELKITANE ZINEB</v>
          </cell>
        </row>
        <row r="3430">
          <cell r="B3430" t="str">
            <v>NEMMAOUI MOUNIRA</v>
          </cell>
        </row>
        <row r="3431">
          <cell r="B3431" t="str">
            <v>SOUOUD ZAKARIA</v>
          </cell>
        </row>
        <row r="3432">
          <cell r="B3432" t="str">
            <v>NIANG NDEYE ABSA</v>
          </cell>
        </row>
        <row r="3433">
          <cell r="B3433" t="str">
            <v>EL HOUSSAINI HOUDA</v>
          </cell>
        </row>
        <row r="3434">
          <cell r="B3434" t="str">
            <v>EL HARROUCHI CHAIMAE</v>
          </cell>
        </row>
        <row r="3435">
          <cell r="B3435" t="str">
            <v>LAFDIL NADA</v>
          </cell>
        </row>
        <row r="3436">
          <cell r="B3436" t="str">
            <v>GUEYE MOUHAMED</v>
          </cell>
        </row>
        <row r="3437">
          <cell r="B3437" t="str">
            <v>GUEYE GORA</v>
          </cell>
        </row>
        <row r="3438">
          <cell r="B3438" t="str">
            <v>DIOUF OUSSMANE</v>
          </cell>
        </row>
        <row r="3439">
          <cell r="B3439" t="str">
            <v xml:space="preserve">DERKAOUI AMAL </v>
          </cell>
        </row>
        <row r="3440">
          <cell r="B3440" t="str">
            <v>ZIOUI DOUNIA</v>
          </cell>
        </row>
        <row r="3441">
          <cell r="B3441" t="str">
            <v>MELLAHI YOUSSEF</v>
          </cell>
        </row>
        <row r="3442">
          <cell r="B3442" t="str">
            <v>NUNEZ LUCIEN BERNARD</v>
          </cell>
        </row>
        <row r="3443">
          <cell r="B3443" t="str">
            <v>SECK DIARRA</v>
          </cell>
        </row>
        <row r="3444">
          <cell r="B3444" t="str">
            <v>EL-AOUAQUI BOUCHRA</v>
          </cell>
        </row>
        <row r="3445">
          <cell r="B3445" t="str">
            <v>RACHAD NAWAR</v>
          </cell>
        </row>
        <row r="3446">
          <cell r="B3446" t="str">
            <v>AIT ADDI KHADIJA</v>
          </cell>
        </row>
        <row r="3447">
          <cell r="B3447" t="str">
            <v>ZAKI OMAR</v>
          </cell>
        </row>
        <row r="3448">
          <cell r="B3448" t="str">
            <v xml:space="preserve">EL HOUJJAJI Soufiane </v>
          </cell>
        </row>
        <row r="3449">
          <cell r="B3449" t="str">
            <v>BOURABAA HASSAN</v>
          </cell>
        </row>
        <row r="3450">
          <cell r="B3450" t="str">
            <v>BENSAR ANAS</v>
          </cell>
        </row>
        <row r="3451">
          <cell r="B3451" t="str">
            <v>QARBOUI Aymane</v>
          </cell>
        </row>
        <row r="3452">
          <cell r="B3452" t="str">
            <v>IHASSANE Ikram</v>
          </cell>
        </row>
        <row r="3453">
          <cell r="B3453" t="str">
            <v>EL-AOUAQUI BOUCHRA</v>
          </cell>
        </row>
        <row r="3454">
          <cell r="B3454" t="str">
            <v>NIANG NDEYE ABSA</v>
          </cell>
        </row>
        <row r="3455">
          <cell r="B3455" t="str">
            <v>ZAKI OMAR</v>
          </cell>
        </row>
        <row r="3456">
          <cell r="B3456" t="str">
            <v>EL HOUSSAINI HOUDA</v>
          </cell>
        </row>
        <row r="3457">
          <cell r="B3457" t="str">
            <v>EL HARROUCHI CHAIMAE</v>
          </cell>
        </row>
        <row r="3458">
          <cell r="B3458" t="str">
            <v>LAFDIL NADA</v>
          </cell>
        </row>
        <row r="3459">
          <cell r="B3459" t="str">
            <v>GUEYE MOUHAMED</v>
          </cell>
        </row>
        <row r="3460">
          <cell r="B3460" t="str">
            <v>RACHAD NAWAR</v>
          </cell>
        </row>
        <row r="3461">
          <cell r="B3461" t="str">
            <v>ZITOUNI LAMYA</v>
          </cell>
        </row>
        <row r="3462">
          <cell r="B3462" t="str">
            <v>GUEYE GORA</v>
          </cell>
        </row>
        <row r="3463">
          <cell r="B3463" t="str">
            <v>DIOUF OUSSMANE</v>
          </cell>
        </row>
        <row r="3464">
          <cell r="B3464" t="str">
            <v xml:space="preserve">DERKAOUI AMAL </v>
          </cell>
        </row>
        <row r="3465">
          <cell r="B3465" t="str">
            <v>AIT LARBI HIND</v>
          </cell>
        </row>
        <row r="3466">
          <cell r="B3466" t="str">
            <v>TOURE ABIBOU</v>
          </cell>
        </row>
        <row r="3467">
          <cell r="B3467" t="str">
            <v>KANTAOUI SALMA</v>
          </cell>
        </row>
        <row r="3468">
          <cell r="B3468" t="str">
            <v>ZIOUI DOUNIA</v>
          </cell>
        </row>
        <row r="3469">
          <cell r="B3469" t="str">
            <v>AIT ADDI KHADIJA</v>
          </cell>
        </row>
        <row r="3470">
          <cell r="B3470" t="str">
            <v>MELLAHI YOUSSEF</v>
          </cell>
        </row>
        <row r="3471">
          <cell r="B3471" t="str">
            <v xml:space="preserve">EL HOUJJAJI Soufiane </v>
          </cell>
        </row>
        <row r="3472">
          <cell r="B3472" t="str">
            <v>AZHARI ABDELHAMID</v>
          </cell>
        </row>
        <row r="3473">
          <cell r="B3473" t="str">
            <v>NUNEZ LUCIEN BERNARD</v>
          </cell>
        </row>
        <row r="3474">
          <cell r="B3474" t="str">
            <v xml:space="preserve">LALOUN MANAL </v>
          </cell>
        </row>
        <row r="3475">
          <cell r="B3475" t="str">
            <v>SIDIBE MOUSKEBA DALAFINA</v>
          </cell>
        </row>
        <row r="3476">
          <cell r="B3476" t="str">
            <v>BOULHROUD SALMA</v>
          </cell>
        </row>
        <row r="3477">
          <cell r="B3477" t="str">
            <v>BOURABAA HASSAN</v>
          </cell>
        </row>
        <row r="3478">
          <cell r="B3478" t="str">
            <v>SECK DIARRA</v>
          </cell>
        </row>
        <row r="3479">
          <cell r="B3479" t="str">
            <v>AINELKITANE ZINEB</v>
          </cell>
        </row>
        <row r="3480">
          <cell r="B3480" t="str">
            <v>BENSAR ANAS</v>
          </cell>
        </row>
        <row r="3481">
          <cell r="B3481" t="str">
            <v>NEMMAOUI MOUNIRA</v>
          </cell>
        </row>
        <row r="3482">
          <cell r="B3482" t="str">
            <v>QARBOUI Aymane</v>
          </cell>
        </row>
        <row r="3483">
          <cell r="B3483" t="str">
            <v>SOUOUD ZAKARIA</v>
          </cell>
        </row>
        <row r="3484">
          <cell r="B3484" t="str">
            <v>IHASSANE Ikram</v>
          </cell>
        </row>
        <row r="3485">
          <cell r="B3485" t="str">
            <v xml:space="preserve">EL HOUJJAJI Soufiane </v>
          </cell>
        </row>
        <row r="3486">
          <cell r="B3486" t="str">
            <v>ZAKI OMAR</v>
          </cell>
        </row>
        <row r="3487">
          <cell r="B3487" t="str">
            <v>EL HOUSSAINI HOUDA</v>
          </cell>
        </row>
        <row r="3488">
          <cell r="B3488" t="str">
            <v>EL HARROUCHI CHAIMAE</v>
          </cell>
        </row>
        <row r="3489">
          <cell r="B3489" t="str">
            <v>LAFDIL NADA</v>
          </cell>
        </row>
        <row r="3490">
          <cell r="B3490" t="str">
            <v>GUEYE MOUHAMED</v>
          </cell>
        </row>
        <row r="3491">
          <cell r="B3491" t="str">
            <v>RACHAD NAWAR</v>
          </cell>
        </row>
        <row r="3492">
          <cell r="B3492" t="str">
            <v>ZITOUNI LAMYA</v>
          </cell>
        </row>
        <row r="3493">
          <cell r="B3493" t="str">
            <v>GUEYE GORA</v>
          </cell>
        </row>
        <row r="3494">
          <cell r="B3494" t="str">
            <v>DIOUF OUSSMANE</v>
          </cell>
        </row>
        <row r="3495">
          <cell r="B3495" t="str">
            <v xml:space="preserve">DERKAOUI AMAL </v>
          </cell>
        </row>
        <row r="3496">
          <cell r="B3496" t="str">
            <v>AIT LARBI HIND</v>
          </cell>
        </row>
        <row r="3497">
          <cell r="B3497" t="str">
            <v>AZHARI ABDELHAMID</v>
          </cell>
        </row>
        <row r="3498">
          <cell r="B3498" t="str">
            <v>NUNEZ LUCIEN BERNARD</v>
          </cell>
        </row>
        <row r="3499">
          <cell r="B3499" t="str">
            <v xml:space="preserve">LALOUN MANAL </v>
          </cell>
        </row>
        <row r="3500">
          <cell r="B3500" t="str">
            <v>SIDIBE MOUSKEBA DALAFINA</v>
          </cell>
        </row>
        <row r="3501">
          <cell r="B3501" t="str">
            <v>BOULHROUD SALMA</v>
          </cell>
        </row>
        <row r="3502">
          <cell r="B3502" t="str">
            <v>SECK DIARRA</v>
          </cell>
        </row>
        <row r="3503">
          <cell r="B3503" t="str">
            <v>AINELKITANE ZINEB</v>
          </cell>
        </row>
        <row r="3504">
          <cell r="B3504" t="str">
            <v>NEMMAOUI MOUNIRA</v>
          </cell>
        </row>
        <row r="3505">
          <cell r="B3505" t="str">
            <v>SOUOUD ZAKARIA</v>
          </cell>
        </row>
        <row r="3506">
          <cell r="B3506" t="str">
            <v>QARBOUI Aymane</v>
          </cell>
        </row>
        <row r="3507">
          <cell r="B3507" t="str">
            <v>BOURABAA HASSAN</v>
          </cell>
        </row>
        <row r="3508">
          <cell r="B3508" t="str">
            <v>BENSAR ANAS</v>
          </cell>
        </row>
        <row r="3509">
          <cell r="B3509" t="str">
            <v>EL-AOUAQUI BOUCHRA</v>
          </cell>
        </row>
        <row r="3510">
          <cell r="B3510" t="str">
            <v>NIANG NDEYE ABSA</v>
          </cell>
        </row>
        <row r="3511">
          <cell r="B3511" t="str">
            <v>TOURE ABIBOU</v>
          </cell>
        </row>
        <row r="3512">
          <cell r="B3512" t="str">
            <v>KANTAOUI SALMA</v>
          </cell>
        </row>
        <row r="3513">
          <cell r="B3513" t="str">
            <v>ZIOUI DOUNIA</v>
          </cell>
        </row>
        <row r="3514">
          <cell r="B3514" t="str">
            <v>AIT ADDI KHADIJA</v>
          </cell>
        </row>
        <row r="3515">
          <cell r="B3515" t="str">
            <v>MELLAHI YOUSSEF</v>
          </cell>
        </row>
        <row r="3516">
          <cell r="B3516" t="str">
            <v>IHASSANE Ikram</v>
          </cell>
        </row>
        <row r="3517">
          <cell r="B3517" t="str">
            <v>NIANG NDEYE ABSA</v>
          </cell>
        </row>
        <row r="3518">
          <cell r="B3518" t="str">
            <v>ZAKI OMAR</v>
          </cell>
        </row>
        <row r="3519">
          <cell r="B3519" t="str">
            <v>GUEYE MOUHAMED</v>
          </cell>
        </row>
        <row r="3520">
          <cell r="B3520" t="str">
            <v>BOULHROUD SALMA</v>
          </cell>
        </row>
        <row r="3521">
          <cell r="B3521" t="str">
            <v>LAFDIL NADA</v>
          </cell>
        </row>
        <row r="3522">
          <cell r="B3522" t="str">
            <v>ZITOUNI LAMYA</v>
          </cell>
        </row>
        <row r="3523">
          <cell r="B3523" t="str">
            <v>DIOUF OUSSMANE</v>
          </cell>
        </row>
        <row r="3524">
          <cell r="B3524" t="str">
            <v>TOURE ABIBOU</v>
          </cell>
        </row>
        <row r="3525">
          <cell r="B3525" t="str">
            <v xml:space="preserve">EL HOUJJAJI Soufiane </v>
          </cell>
        </row>
        <row r="3526">
          <cell r="B3526" t="str">
            <v>AZHARI ABDELHAMID</v>
          </cell>
        </row>
        <row r="3527">
          <cell r="B3527" t="str">
            <v>SIDIBE MOUSKEBA DALAFINA</v>
          </cell>
        </row>
        <row r="3528">
          <cell r="B3528" t="str">
            <v>BOURABAA HASSAN</v>
          </cell>
        </row>
        <row r="3529">
          <cell r="B3529" t="str">
            <v>QARBOUI Aymane</v>
          </cell>
        </row>
        <row r="3530">
          <cell r="B3530" t="str">
            <v>SOUOUD ZAKARIA</v>
          </cell>
        </row>
        <row r="3531">
          <cell r="B3531" t="str">
            <v>EL HOUSSAINI HOUDA</v>
          </cell>
        </row>
        <row r="3532">
          <cell r="B3532" t="str">
            <v>NUNEZ LUCIEN BERNARD</v>
          </cell>
        </row>
        <row r="3533">
          <cell r="B3533" t="str">
            <v>SECK DIARRA</v>
          </cell>
        </row>
        <row r="3534">
          <cell r="B3534" t="str">
            <v>AINELKITANE ZINEB</v>
          </cell>
        </row>
        <row r="3535">
          <cell r="B3535" t="str">
            <v>BENSAR ANAS</v>
          </cell>
        </row>
        <row r="3536">
          <cell r="B3536" t="str">
            <v>AIT LARBI HIND</v>
          </cell>
        </row>
        <row r="3537">
          <cell r="B3537" t="str">
            <v>KANTAOUI SALMA</v>
          </cell>
        </row>
        <row r="3538">
          <cell r="B3538" t="str">
            <v>ZIOUI DOUNIA</v>
          </cell>
        </row>
        <row r="3539">
          <cell r="B3539" t="str">
            <v>AIT ADDI KHADIJA</v>
          </cell>
        </row>
        <row r="3540">
          <cell r="B3540" t="str">
            <v>MELLAHI YOUSSEF</v>
          </cell>
        </row>
        <row r="3541">
          <cell r="B3541" t="str">
            <v>EL-AOUAQUI BOUCHRA</v>
          </cell>
        </row>
        <row r="3542">
          <cell r="B3542" t="str">
            <v>EL HARROUCHI CHAIMAE</v>
          </cell>
        </row>
        <row r="3543">
          <cell r="B3543" t="str">
            <v>RACHAD NAWAR</v>
          </cell>
        </row>
        <row r="3544">
          <cell r="B3544" t="str">
            <v>GUEYE GORA</v>
          </cell>
        </row>
        <row r="3545">
          <cell r="B3545" t="str">
            <v xml:space="preserve">DERKAOUI AMAL </v>
          </cell>
        </row>
        <row r="3546">
          <cell r="B3546" t="str">
            <v xml:space="preserve">LALOUN MANAL </v>
          </cell>
        </row>
        <row r="3547">
          <cell r="B3547" t="str">
            <v>NEMMAOUI MOUNIRA</v>
          </cell>
        </row>
        <row r="3548">
          <cell r="B3548" t="str">
            <v>IHASSANE Ikram</v>
          </cell>
        </row>
        <row r="3549">
          <cell r="B3549" t="str">
            <v>NIANG NDEYE ABSA</v>
          </cell>
        </row>
        <row r="3550">
          <cell r="B3550" t="str">
            <v>ZAKI OMAR</v>
          </cell>
        </row>
        <row r="3551">
          <cell r="B3551" t="str">
            <v>LAFDIL NADA</v>
          </cell>
        </row>
        <row r="3552">
          <cell r="B3552" t="str">
            <v>GUEYE MOUHAMED</v>
          </cell>
        </row>
        <row r="3553">
          <cell r="B3553" t="str">
            <v>RACHAD NAWAR</v>
          </cell>
        </row>
        <row r="3554">
          <cell r="B3554" t="str">
            <v>ZITOUNI LAMYA</v>
          </cell>
        </row>
        <row r="3555">
          <cell r="B3555" t="str">
            <v>DIOUF OUSSMANE</v>
          </cell>
        </row>
        <row r="3556">
          <cell r="B3556" t="str">
            <v>TOURE ABIBOU</v>
          </cell>
        </row>
        <row r="3557">
          <cell r="B3557" t="str">
            <v xml:space="preserve">EL HOUJJAJI Soufiane </v>
          </cell>
        </row>
        <row r="3558">
          <cell r="B3558" t="str">
            <v>AZHARI ABDELHAMID</v>
          </cell>
        </row>
        <row r="3559">
          <cell r="B3559" t="str">
            <v xml:space="preserve">LALOUN MANAL </v>
          </cell>
        </row>
        <row r="3560">
          <cell r="B3560" t="str">
            <v>SIDIBE MOUSKEBA DALAFINA</v>
          </cell>
        </row>
        <row r="3561">
          <cell r="B3561" t="str">
            <v>BOURABAA HASSAN</v>
          </cell>
        </row>
        <row r="3562">
          <cell r="B3562" t="str">
            <v>SOUOUD ZAKARIA</v>
          </cell>
        </row>
        <row r="3563">
          <cell r="B3563" t="str">
            <v>SECK DIARRA</v>
          </cell>
        </row>
        <row r="3564">
          <cell r="B3564" t="str">
            <v>AINELKITANE ZINEB</v>
          </cell>
        </row>
        <row r="3565">
          <cell r="B3565" t="str">
            <v>BENSAR ANAS</v>
          </cell>
        </row>
        <row r="3566">
          <cell r="B3566" t="str">
            <v>EL HOUSSAINI HOUDA</v>
          </cell>
        </row>
        <row r="3567">
          <cell r="B3567" t="str">
            <v>QARBOUI Aymane</v>
          </cell>
        </row>
        <row r="3568">
          <cell r="B3568" t="str">
            <v>AIT LARBI HIND</v>
          </cell>
        </row>
        <row r="3569">
          <cell r="B3569" t="str">
            <v>KANTAOUI SALMA</v>
          </cell>
        </row>
        <row r="3570">
          <cell r="B3570" t="str">
            <v>ZIOUI DOUNIA</v>
          </cell>
        </row>
        <row r="3571">
          <cell r="B3571" t="str">
            <v>AIT ADDI KHADIJA</v>
          </cell>
        </row>
        <row r="3572">
          <cell r="B3572" t="str">
            <v>MELLAHI YOUSSEF</v>
          </cell>
        </row>
        <row r="3573">
          <cell r="B3573" t="str">
            <v>EL-AOUAQUI BOUCHRA</v>
          </cell>
        </row>
        <row r="3574">
          <cell r="B3574" t="str">
            <v>EL HARROUCHI CHAIMAE</v>
          </cell>
        </row>
        <row r="3575">
          <cell r="B3575" t="str">
            <v>GUEYE GORA</v>
          </cell>
        </row>
        <row r="3576">
          <cell r="B3576" t="str">
            <v xml:space="preserve">DERKAOUI AMAL </v>
          </cell>
        </row>
        <row r="3577">
          <cell r="B3577" t="str">
            <v>NUNEZ LUCIEN BERNARD</v>
          </cell>
        </row>
        <row r="3578">
          <cell r="B3578" t="str">
            <v>BOULHROUD SALMA</v>
          </cell>
        </row>
        <row r="3579">
          <cell r="B3579" t="str">
            <v>NEMMAOUI MOUNIRA</v>
          </cell>
        </row>
        <row r="3580">
          <cell r="B3580" t="str">
            <v>IHASSANE Ikram</v>
          </cell>
        </row>
        <row r="3581">
          <cell r="B3581" t="str">
            <v>LAFDIL NADA</v>
          </cell>
        </row>
        <row r="3582">
          <cell r="B3582" t="str">
            <v>GUEYE MOUHAMED</v>
          </cell>
        </row>
        <row r="3583">
          <cell r="B3583" t="str">
            <v>AZHARI ABDELHAMID</v>
          </cell>
        </row>
        <row r="3584">
          <cell r="B3584" t="str">
            <v xml:space="preserve">LALOUN MANAL </v>
          </cell>
        </row>
        <row r="3585">
          <cell r="B3585" t="str">
            <v>NIANG NDEYE ABSA</v>
          </cell>
        </row>
        <row r="3586">
          <cell r="B3586" t="str">
            <v>ZAKI OMAR</v>
          </cell>
        </row>
        <row r="3587">
          <cell r="B3587" t="str">
            <v>RACHAD NAWAR</v>
          </cell>
        </row>
        <row r="3588">
          <cell r="B3588" t="str">
            <v xml:space="preserve">DERKAOUI AMAL </v>
          </cell>
        </row>
        <row r="3589">
          <cell r="B3589" t="str">
            <v>AIT LARBI HIND</v>
          </cell>
        </row>
        <row r="3590">
          <cell r="B3590" t="str">
            <v>KANTAOUI SALMA</v>
          </cell>
        </row>
        <row r="3591">
          <cell r="B3591" t="str">
            <v>MELLAHI YOUSSEF</v>
          </cell>
        </row>
        <row r="3592">
          <cell r="B3592" t="str">
            <v xml:space="preserve">EL HOUJJAJI Soufiane </v>
          </cell>
        </row>
        <row r="3593">
          <cell r="B3593" t="str">
            <v>BOULHROUD SALMA</v>
          </cell>
        </row>
        <row r="3594">
          <cell r="B3594" t="str">
            <v>BOURABAA HASSAN</v>
          </cell>
        </row>
        <row r="3595">
          <cell r="B3595" t="str">
            <v>SECK DIARRA</v>
          </cell>
        </row>
        <row r="3596">
          <cell r="B3596" t="str">
            <v>BENSAR ANAS</v>
          </cell>
        </row>
        <row r="3597">
          <cell r="B3597" t="str">
            <v>NEMMAOUI MOUNIRA</v>
          </cell>
        </row>
        <row r="3598">
          <cell r="B3598" t="str">
            <v>QARBOUI Aymane</v>
          </cell>
        </row>
        <row r="3599">
          <cell r="B3599" t="str">
            <v>SOUOUD ZAKARIA</v>
          </cell>
        </row>
        <row r="3600">
          <cell r="B3600" t="str">
            <v>EL HOUSSAINI HOUDA</v>
          </cell>
        </row>
        <row r="3601">
          <cell r="B3601" t="str">
            <v>GUEYE GORA</v>
          </cell>
        </row>
        <row r="3602">
          <cell r="B3602" t="str">
            <v>ZIOUI DOUNIA</v>
          </cell>
        </row>
        <row r="3603">
          <cell r="B3603" t="str">
            <v>AIT ADDI KHADIJA</v>
          </cell>
        </row>
        <row r="3604">
          <cell r="B3604" t="str">
            <v>AINELKITANE ZINEB</v>
          </cell>
        </row>
        <row r="3605">
          <cell r="B3605" t="str">
            <v>EL-AOUAQUI BOUCHRA</v>
          </cell>
        </row>
        <row r="3606">
          <cell r="B3606" t="str">
            <v>EL HARROUCHI CHAIMAE</v>
          </cell>
        </row>
        <row r="3607">
          <cell r="B3607" t="str">
            <v>ZITOUNI LAMYA</v>
          </cell>
        </row>
        <row r="3608">
          <cell r="B3608" t="str">
            <v>DIOUF OUSSMANE</v>
          </cell>
        </row>
        <row r="3609">
          <cell r="B3609" t="str">
            <v>TOURE ABIBOU</v>
          </cell>
        </row>
        <row r="3610">
          <cell r="B3610" t="str">
            <v>NUNEZ LUCIEN BERNARD</v>
          </cell>
        </row>
        <row r="3611">
          <cell r="B3611" t="str">
            <v>SIDIBE MOUSKEBA DALAFINA</v>
          </cell>
        </row>
        <row r="3612">
          <cell r="B3612" t="str">
            <v>IHASSANE Ikram</v>
          </cell>
        </row>
        <row r="3613">
          <cell r="B3613" t="str">
            <v>ZAKI OMAR</v>
          </cell>
        </row>
        <row r="3614">
          <cell r="B3614" t="str">
            <v>LAFDIL NADA</v>
          </cell>
        </row>
        <row r="3615">
          <cell r="B3615" t="str">
            <v>GUEYE MOUHAMED</v>
          </cell>
        </row>
        <row r="3616">
          <cell r="B3616" t="str">
            <v>DIOUF OUSSMANE</v>
          </cell>
        </row>
        <row r="3617">
          <cell r="B3617" t="str">
            <v>NIANG NDEYE ABSA</v>
          </cell>
        </row>
        <row r="3618">
          <cell r="B3618" t="str">
            <v>RACHAD NAWAR</v>
          </cell>
        </row>
        <row r="3619">
          <cell r="B3619" t="str">
            <v xml:space="preserve">DERKAOUI AMAL </v>
          </cell>
        </row>
        <row r="3620">
          <cell r="B3620" t="str">
            <v>AIT LARBI HIND</v>
          </cell>
        </row>
        <row r="3621">
          <cell r="B3621" t="str">
            <v>TOURE ABIBOU</v>
          </cell>
        </row>
        <row r="3622">
          <cell r="B3622" t="str">
            <v>ZIOUI DOUNIA</v>
          </cell>
        </row>
        <row r="3623">
          <cell r="B3623" t="str">
            <v xml:space="preserve">EL HOUJJAJI Soufiane </v>
          </cell>
        </row>
        <row r="3624">
          <cell r="B3624" t="str">
            <v>AZHARI ABDELHAMID</v>
          </cell>
        </row>
        <row r="3625">
          <cell r="B3625" t="str">
            <v xml:space="preserve">LALOUN MANAL </v>
          </cell>
        </row>
        <row r="3626">
          <cell r="B3626" t="str">
            <v>BOULHROUD SALMA</v>
          </cell>
        </row>
        <row r="3627">
          <cell r="B3627" t="str">
            <v>BOURABAA HASSAN</v>
          </cell>
        </row>
        <row r="3628">
          <cell r="B3628" t="str">
            <v>SECK DIARRA</v>
          </cell>
        </row>
        <row r="3629">
          <cell r="B3629" t="str">
            <v>BENSAR ANAS</v>
          </cell>
        </row>
        <row r="3630">
          <cell r="B3630" t="str">
            <v>NEMMAOUI MOUNIRA</v>
          </cell>
        </row>
        <row r="3631">
          <cell r="B3631" t="str">
            <v>QARBOUI Aymane</v>
          </cell>
        </row>
        <row r="3632">
          <cell r="B3632" t="str">
            <v>SOUOUD ZAKARIA</v>
          </cell>
        </row>
        <row r="3633">
          <cell r="B3633" t="str">
            <v>EL HOUSSAINI HOUDA</v>
          </cell>
        </row>
        <row r="3634">
          <cell r="B3634" t="str">
            <v>ZITOUNI LAMYA</v>
          </cell>
        </row>
        <row r="3635">
          <cell r="B3635" t="str">
            <v>GUEYE GORA</v>
          </cell>
        </row>
        <row r="3636">
          <cell r="B3636" t="str">
            <v>KANTAOUI SALMA</v>
          </cell>
        </row>
        <row r="3637">
          <cell r="B3637" t="str">
            <v>AIT ADDI KHADIJA</v>
          </cell>
        </row>
        <row r="3638">
          <cell r="B3638" t="str">
            <v>MELLAHI YOUSSEF</v>
          </cell>
        </row>
        <row r="3639">
          <cell r="B3639" t="str">
            <v>NUNEZ LUCIEN BERNARD</v>
          </cell>
        </row>
        <row r="3640">
          <cell r="B3640" t="str">
            <v>SIDIBE MOUSKEBA DALAFINA</v>
          </cell>
        </row>
        <row r="3641">
          <cell r="B3641" t="str">
            <v>AINELKITANE ZINEB</v>
          </cell>
        </row>
        <row r="3642">
          <cell r="B3642" t="str">
            <v>EL-AOUAQUI BOUCHRA</v>
          </cell>
        </row>
        <row r="3643">
          <cell r="B3643" t="str">
            <v>EL HARROUCHI CHAIMAE</v>
          </cell>
        </row>
        <row r="3644">
          <cell r="B3644" t="str">
            <v>IHASSANE Ikram</v>
          </cell>
        </row>
        <row r="3645">
          <cell r="B3645" t="str">
            <v>NIANG NDEYE ABSA</v>
          </cell>
        </row>
        <row r="3646">
          <cell r="B3646" t="str">
            <v>ZAKI OMAR</v>
          </cell>
        </row>
        <row r="3647">
          <cell r="B3647" t="str">
            <v>LAFDIL NADA</v>
          </cell>
        </row>
        <row r="3648">
          <cell r="B3648" t="str">
            <v>GUEYE MOUHAMED</v>
          </cell>
        </row>
        <row r="3649">
          <cell r="B3649" t="str">
            <v>DIOUF OUSSMANE</v>
          </cell>
        </row>
        <row r="3650">
          <cell r="B3650" t="str">
            <v>RACHAD NAWAR</v>
          </cell>
        </row>
        <row r="3651">
          <cell r="B3651" t="str">
            <v>ZITOUNI LAMYA</v>
          </cell>
        </row>
        <row r="3652">
          <cell r="B3652" t="str">
            <v>GUEYE GORA</v>
          </cell>
        </row>
        <row r="3653">
          <cell r="B3653" t="str">
            <v xml:space="preserve">DERKAOUI AMAL </v>
          </cell>
        </row>
        <row r="3654">
          <cell r="B3654" t="str">
            <v>AIT LARBI HIND</v>
          </cell>
        </row>
        <row r="3655">
          <cell r="B3655" t="str">
            <v>TOURE ABIBOU</v>
          </cell>
        </row>
        <row r="3656">
          <cell r="B3656" t="str">
            <v>KANTAOUI SALMA</v>
          </cell>
        </row>
        <row r="3657">
          <cell r="B3657" t="str">
            <v xml:space="preserve">EL HOUJJAJI Soufiane </v>
          </cell>
        </row>
        <row r="3658">
          <cell r="B3658" t="str">
            <v>AZHARI ABDELHAMID</v>
          </cell>
        </row>
        <row r="3659">
          <cell r="B3659" t="str">
            <v xml:space="preserve">LALOUN MANAL </v>
          </cell>
        </row>
        <row r="3660">
          <cell r="B3660" t="str">
            <v>SIDIBE MOUSKEBA DALAFINA</v>
          </cell>
        </row>
        <row r="3661">
          <cell r="B3661" t="str">
            <v>BOULHROUD SALMA</v>
          </cell>
        </row>
        <row r="3662">
          <cell r="B3662" t="str">
            <v>BOURABAA HASSAN</v>
          </cell>
        </row>
        <row r="3663">
          <cell r="B3663" t="str">
            <v>QARBOUI Aymane</v>
          </cell>
        </row>
        <row r="3664">
          <cell r="B3664" t="str">
            <v>NUNEZ LUCIEN BERNARD</v>
          </cell>
        </row>
        <row r="3665">
          <cell r="B3665" t="str">
            <v>AINELKITANE ZINEB</v>
          </cell>
        </row>
        <row r="3666">
          <cell r="B3666" t="str">
            <v>BENSAR ANAS</v>
          </cell>
        </row>
        <row r="3667">
          <cell r="B3667" t="str">
            <v>NEMMAOUI MOUNIRA</v>
          </cell>
        </row>
        <row r="3668">
          <cell r="B3668" t="str">
            <v>SOUOUD ZAKARIA</v>
          </cell>
        </row>
        <row r="3669">
          <cell r="B3669" t="str">
            <v>EL HOUSSAINI HOUDA</v>
          </cell>
        </row>
        <row r="3670">
          <cell r="B3670" t="str">
            <v>ZIOUI DOUNIA</v>
          </cell>
        </row>
        <row r="3671">
          <cell r="B3671" t="str">
            <v>AIT ADDI KHADIJA</v>
          </cell>
        </row>
        <row r="3672">
          <cell r="B3672" t="str">
            <v>MELLAHI YOUSSEF</v>
          </cell>
        </row>
        <row r="3673">
          <cell r="B3673" t="str">
            <v>SECK DIARRA</v>
          </cell>
        </row>
        <row r="3674">
          <cell r="B3674" t="str">
            <v>EL-AOUAQUI BOUCHRA</v>
          </cell>
        </row>
        <row r="3675">
          <cell r="B3675" t="str">
            <v>EL HARROUCHI CHAIMAE</v>
          </cell>
        </row>
        <row r="3676">
          <cell r="B3676" t="str">
            <v>RACHAD NAWAR</v>
          </cell>
        </row>
        <row r="3677">
          <cell r="B3677" t="str">
            <v>ZITOUNI LAMYA</v>
          </cell>
        </row>
        <row r="3678">
          <cell r="B3678" t="str">
            <v xml:space="preserve">DERKAOUI AMAL </v>
          </cell>
        </row>
        <row r="3679">
          <cell r="B3679" t="str">
            <v xml:space="preserve">LALOUN MANAL </v>
          </cell>
        </row>
        <row r="3680">
          <cell r="B3680" t="str">
            <v>NEMMAOUI MOUNIRA</v>
          </cell>
        </row>
        <row r="3681">
          <cell r="B3681" t="str">
            <v>GUEYE GORA</v>
          </cell>
        </row>
        <row r="3682">
          <cell r="B3682" t="str">
            <v>DIOUF OUSSMANE</v>
          </cell>
        </row>
        <row r="3683">
          <cell r="B3683" t="str">
            <v>TOURE ABIBOU</v>
          </cell>
        </row>
        <row r="3684">
          <cell r="B3684" t="str">
            <v>NUNEZ LUCIEN BERNARD</v>
          </cell>
        </row>
        <row r="3685">
          <cell r="B3685" t="str">
            <v>BOULHROUD SALMA</v>
          </cell>
        </row>
        <row r="3686">
          <cell r="B3686" t="str">
            <v>EL-AOUAQUI BOUCHRA</v>
          </cell>
        </row>
        <row r="3687">
          <cell r="B3687" t="str">
            <v>NIANG NDEYE ABSA</v>
          </cell>
        </row>
        <row r="3688">
          <cell r="B3688" t="str">
            <v>ZAKI OMAR</v>
          </cell>
        </row>
        <row r="3689">
          <cell r="B3689" t="str">
            <v>EL HOUSSAINI HOUDA</v>
          </cell>
        </row>
        <row r="3690">
          <cell r="B3690" t="str">
            <v>EL HARROUCHI CHAIMAE</v>
          </cell>
        </row>
        <row r="3691">
          <cell r="B3691" t="str">
            <v>LAFDIL NADA</v>
          </cell>
        </row>
        <row r="3692">
          <cell r="B3692" t="str">
            <v>GUEYE MOUHAMED</v>
          </cell>
        </row>
        <row r="3693">
          <cell r="B3693" t="str">
            <v>AIT LARBI HIND</v>
          </cell>
        </row>
        <row r="3694">
          <cell r="B3694" t="str">
            <v>KANTAOUI SALMA</v>
          </cell>
        </row>
        <row r="3695">
          <cell r="B3695" t="str">
            <v>ZIOUI DOUNIA</v>
          </cell>
        </row>
        <row r="3696">
          <cell r="B3696" t="str">
            <v>AIT ADDI KHADIJA</v>
          </cell>
        </row>
        <row r="3697">
          <cell r="B3697" t="str">
            <v>MELLAHI YOUSSEF</v>
          </cell>
        </row>
        <row r="3698">
          <cell r="B3698" t="str">
            <v xml:space="preserve">EL HOUJJAJI Soufiane </v>
          </cell>
        </row>
        <row r="3699">
          <cell r="B3699" t="str">
            <v>AZHARI ABDELHAMID</v>
          </cell>
        </row>
        <row r="3700">
          <cell r="B3700" t="str">
            <v>SIDIBE MOUSKEBA DALAFINA</v>
          </cell>
        </row>
        <row r="3701">
          <cell r="B3701" t="str">
            <v>BOURABAA HASSAN</v>
          </cell>
        </row>
        <row r="3702">
          <cell r="B3702" t="str">
            <v>SECK DIARRA</v>
          </cell>
        </row>
        <row r="3703">
          <cell r="B3703" t="str">
            <v>AINELKITANE ZINEB</v>
          </cell>
        </row>
        <row r="3704">
          <cell r="B3704" t="str">
            <v>BENSAR ANAS</v>
          </cell>
        </row>
        <row r="3705">
          <cell r="B3705" t="str">
            <v>QARBOUI Aymane</v>
          </cell>
        </row>
        <row r="3706">
          <cell r="B3706" t="str">
            <v>SOUOUD ZAKARIA</v>
          </cell>
        </row>
        <row r="3707">
          <cell r="B3707" t="str">
            <v xml:space="preserve">DERKAOUI AMAL </v>
          </cell>
        </row>
        <row r="3708">
          <cell r="B3708" t="str">
            <v>SIDIBE MOUSKEBA DALAFINA</v>
          </cell>
        </row>
        <row r="3709">
          <cell r="B3709" t="str">
            <v>NEMMAOUI MOUNIRA</v>
          </cell>
        </row>
        <row r="3710">
          <cell r="B3710" t="str">
            <v>GUEYE GORA</v>
          </cell>
        </row>
        <row r="3711">
          <cell r="B3711" t="str">
            <v>NUNEZ LUCIEN BERNARD</v>
          </cell>
        </row>
        <row r="3712">
          <cell r="B3712" t="str">
            <v>EL-AOUAQUI BOUCHRA</v>
          </cell>
        </row>
        <row r="3713">
          <cell r="B3713" t="str">
            <v>NIANG NDEYE ABSA</v>
          </cell>
        </row>
        <row r="3714">
          <cell r="B3714" t="str">
            <v>ZAKI OMAR</v>
          </cell>
        </row>
        <row r="3715">
          <cell r="B3715" t="str">
            <v>EL HOUSSAINI HOUDA</v>
          </cell>
        </row>
        <row r="3716">
          <cell r="B3716" t="str">
            <v>EL HARROUCHI CHAIMAE</v>
          </cell>
        </row>
        <row r="3717">
          <cell r="B3717" t="str">
            <v>LAFDIL NADA</v>
          </cell>
        </row>
        <row r="3718">
          <cell r="B3718" t="str">
            <v>GUEYE MOUHAMED</v>
          </cell>
        </row>
        <row r="3719">
          <cell r="B3719" t="str">
            <v>RACHAD NAWAR</v>
          </cell>
        </row>
        <row r="3720">
          <cell r="B3720" t="str">
            <v>ZITOUNI LAMYA</v>
          </cell>
        </row>
        <row r="3721">
          <cell r="B3721" t="str">
            <v>DIOUF OUSSMANE</v>
          </cell>
        </row>
        <row r="3722">
          <cell r="B3722" t="str">
            <v>AIT LARBI HIND</v>
          </cell>
        </row>
        <row r="3723">
          <cell r="B3723" t="str">
            <v>TOURE ABIBOU</v>
          </cell>
        </row>
        <row r="3724">
          <cell r="B3724" t="str">
            <v>KANTAOUI SALMA</v>
          </cell>
        </row>
        <row r="3725">
          <cell r="B3725" t="str">
            <v>ZIOUI DOUNIA</v>
          </cell>
        </row>
        <row r="3726">
          <cell r="B3726" t="str">
            <v>AIT ADDI KHADIJA</v>
          </cell>
        </row>
        <row r="3727">
          <cell r="B3727" t="str">
            <v>MELLAHI YOUSSEF</v>
          </cell>
        </row>
        <row r="3728">
          <cell r="B3728" t="str">
            <v xml:space="preserve">EL HOUJJAJI Soufiane </v>
          </cell>
        </row>
        <row r="3729">
          <cell r="B3729" t="str">
            <v>AZHARI ABDELHAMID</v>
          </cell>
        </row>
        <row r="3730">
          <cell r="B3730" t="str">
            <v xml:space="preserve">LALOUN MANAL </v>
          </cell>
        </row>
        <row r="3731">
          <cell r="B3731" t="str">
            <v>BOULHROUD SALMA</v>
          </cell>
        </row>
        <row r="3732">
          <cell r="B3732" t="str">
            <v>BOURABAA HASSAN</v>
          </cell>
        </row>
        <row r="3733">
          <cell r="B3733" t="str">
            <v>SECK DIARRA</v>
          </cell>
        </row>
        <row r="3734">
          <cell r="B3734" t="str">
            <v>AINELKITANE ZINEB</v>
          </cell>
        </row>
        <row r="3735">
          <cell r="B3735" t="str">
            <v>BENSAR ANAS</v>
          </cell>
        </row>
        <row r="3736">
          <cell r="B3736" t="str">
            <v>QARBOUI Aymane</v>
          </cell>
        </row>
        <row r="3737">
          <cell r="B3737" t="str">
            <v>SOUOUD ZAKARIA</v>
          </cell>
        </row>
        <row r="3738">
          <cell r="B3738" t="str">
            <v>ZAKI OMAR</v>
          </cell>
        </row>
        <row r="3739">
          <cell r="B3739" t="str">
            <v>GUEYE MOUHAMED</v>
          </cell>
        </row>
        <row r="3740">
          <cell r="B3740" t="str">
            <v>EL HOUSSAINI HOUDA</v>
          </cell>
        </row>
        <row r="3741">
          <cell r="B3741" t="str">
            <v>BENSAR ANAS</v>
          </cell>
        </row>
        <row r="3742">
          <cell r="B3742" t="str">
            <v>BOULHROUD SALMA</v>
          </cell>
        </row>
        <row r="3743">
          <cell r="B3743" t="str">
            <v>ZITOUNI LAMYA</v>
          </cell>
        </row>
        <row r="3744">
          <cell r="B3744" t="str">
            <v>TOURE ABIBOU</v>
          </cell>
        </row>
        <row r="3745">
          <cell r="B3745" t="str">
            <v>AZHARI ABDELHAMID</v>
          </cell>
        </row>
        <row r="3746">
          <cell r="B3746" t="str">
            <v>SIDIBE MOUSKEBA DALAFINA</v>
          </cell>
        </row>
        <row r="3747">
          <cell r="B3747" t="str">
            <v>NUNEZ LUCIEN BERNARD</v>
          </cell>
        </row>
        <row r="3748">
          <cell r="B3748" t="str">
            <v>SECK DIARRA</v>
          </cell>
        </row>
        <row r="3749">
          <cell r="B3749" t="str">
            <v>AINELKITANE ZINEB</v>
          </cell>
        </row>
        <row r="3750">
          <cell r="B3750" t="str">
            <v xml:space="preserve">DERKAOUI AMAL </v>
          </cell>
        </row>
        <row r="3751">
          <cell r="B3751" t="str">
            <v>NIANG NDEYE ABSA</v>
          </cell>
        </row>
        <row r="3752">
          <cell r="B3752" t="str">
            <v>LAFDIL NADA</v>
          </cell>
        </row>
        <row r="3753">
          <cell r="B3753" t="str">
            <v>DIOUF OUSSMANE</v>
          </cell>
        </row>
        <row r="3754">
          <cell r="B3754" t="str">
            <v>SOUOUD ZAKARIA</v>
          </cell>
        </row>
        <row r="3755">
          <cell r="B3755" t="str">
            <v>GUEYE GORA</v>
          </cell>
        </row>
        <row r="3756">
          <cell r="B3756" t="str">
            <v>AIT LARBI HIND</v>
          </cell>
        </row>
        <row r="3757">
          <cell r="B3757" t="str">
            <v>KANTAOUI SALMA</v>
          </cell>
        </row>
        <row r="3758">
          <cell r="B3758" t="str">
            <v>ZIOUI DOUNIA</v>
          </cell>
        </row>
        <row r="3759">
          <cell r="B3759" t="str">
            <v>AIT ADDI KHADIJA</v>
          </cell>
        </row>
        <row r="3760">
          <cell r="B3760" t="str">
            <v>MELLAHI YOUSSEF</v>
          </cell>
        </row>
        <row r="3761">
          <cell r="B3761" t="str">
            <v>BOURABAA HASSAN</v>
          </cell>
        </row>
        <row r="3762">
          <cell r="B3762" t="str">
            <v>EL-AOUAQUI BOUCHRA</v>
          </cell>
        </row>
        <row r="3763">
          <cell r="B3763" t="str">
            <v>EL HARROUCHI CHAIMAE</v>
          </cell>
        </row>
        <row r="3764">
          <cell r="B3764" t="str">
            <v xml:space="preserve">EL HOUJJAJI Soufiane </v>
          </cell>
        </row>
        <row r="3765">
          <cell r="B3765" t="str">
            <v>QARBOUI Aymane</v>
          </cell>
        </row>
        <row r="3766">
          <cell r="B3766" t="str">
            <v>RACHAD NAWAR</v>
          </cell>
        </row>
        <row r="3767">
          <cell r="B3767" t="str">
            <v>NEMMAOUI MOUNIRA</v>
          </cell>
        </row>
        <row r="3768">
          <cell r="B3768" t="str">
            <v>ZAKI OMAR</v>
          </cell>
        </row>
        <row r="3769">
          <cell r="B3769" t="str">
            <v>GUEYE MOUHAMED</v>
          </cell>
        </row>
        <row r="3770">
          <cell r="B3770" t="str">
            <v>DIOUF OUSSMANE</v>
          </cell>
        </row>
        <row r="3771">
          <cell r="B3771" t="str">
            <v>EL HOUSSAINI HOUDA</v>
          </cell>
        </row>
        <row r="3772">
          <cell r="B3772" t="str">
            <v xml:space="preserve">DERKAOUI AMAL </v>
          </cell>
        </row>
        <row r="3773">
          <cell r="B3773" t="str">
            <v>NIANG NDEYE ABSA</v>
          </cell>
        </row>
        <row r="3774">
          <cell r="B3774" t="str">
            <v>LAFDIL NADA</v>
          </cell>
        </row>
        <row r="3775">
          <cell r="B3775" t="str">
            <v>ZITOUNI LAMYA</v>
          </cell>
        </row>
        <row r="3776">
          <cell r="B3776" t="str">
            <v>TOURE ABIBOU</v>
          </cell>
        </row>
        <row r="3777">
          <cell r="B3777" t="str">
            <v xml:space="preserve">EL HOUJJAJI Soufiane </v>
          </cell>
        </row>
        <row r="3778">
          <cell r="B3778" t="str">
            <v>AZHARI ABDELHAMID</v>
          </cell>
        </row>
        <row r="3779">
          <cell r="B3779" t="str">
            <v>SIDIBE MOUSKEBA DALAFINA</v>
          </cell>
        </row>
        <row r="3780">
          <cell r="B3780" t="str">
            <v>SECK DIARRA</v>
          </cell>
        </row>
        <row r="3781">
          <cell r="B3781" t="str">
            <v>AINELKITANE ZINEB</v>
          </cell>
        </row>
        <row r="3782">
          <cell r="B3782" t="str">
            <v>GUEYE GORA</v>
          </cell>
        </row>
        <row r="3783">
          <cell r="B3783" t="str">
            <v>NUNEZ LUCIEN BERNARD</v>
          </cell>
        </row>
        <row r="3784">
          <cell r="B3784" t="str">
            <v>BOULHROUD SALMA</v>
          </cell>
        </row>
        <row r="3785">
          <cell r="B3785" t="str">
            <v>RACHAD NAWAR</v>
          </cell>
        </row>
        <row r="3786">
          <cell r="B3786" t="str">
            <v>SOUOUD ZAKARIA</v>
          </cell>
        </row>
        <row r="3787">
          <cell r="B3787" t="str">
            <v>BENSAR ANAS</v>
          </cell>
        </row>
        <row r="3788">
          <cell r="B3788" t="str">
            <v>QARBOUI Aymane</v>
          </cell>
        </row>
        <row r="3789">
          <cell r="B3789" t="str">
            <v>NEMMAOUI MOUNIRA</v>
          </cell>
        </row>
        <row r="3790">
          <cell r="B3790" t="str">
            <v>AIT LARBI HIND</v>
          </cell>
        </row>
        <row r="3791">
          <cell r="B3791" t="str">
            <v>KANTAOUI SALMA</v>
          </cell>
        </row>
        <row r="3792">
          <cell r="B3792" t="str">
            <v>ZIOUI DOUNIA</v>
          </cell>
        </row>
        <row r="3793">
          <cell r="B3793" t="str">
            <v>AIT ADDI KHADIJA</v>
          </cell>
        </row>
        <row r="3794">
          <cell r="B3794" t="str">
            <v>MELLAHI YOUSSEF</v>
          </cell>
        </row>
        <row r="3795">
          <cell r="B3795" t="str">
            <v>BOURABAA HASSAN</v>
          </cell>
        </row>
        <row r="3796">
          <cell r="B3796" t="str">
            <v>EL-AOUAQUI BOUCHRA</v>
          </cell>
        </row>
        <row r="3797">
          <cell r="B3797" t="str">
            <v>EL HARROUCHI CHAIMAE</v>
          </cell>
        </row>
        <row r="3798">
          <cell r="B3798" t="str">
            <v>AZHARI ABDELHAMID</v>
          </cell>
        </row>
        <row r="3799">
          <cell r="B3799" t="str">
            <v>ZAKI OMAR</v>
          </cell>
        </row>
        <row r="3800">
          <cell r="B3800" t="str">
            <v xml:space="preserve">DERKAOUI AMAL </v>
          </cell>
        </row>
        <row r="3801">
          <cell r="B3801" t="str">
            <v>BOULHROUD SALMA</v>
          </cell>
        </row>
        <row r="3802">
          <cell r="B3802" t="str">
            <v>EL HOUSSAINI HOUDA</v>
          </cell>
        </row>
        <row r="3803">
          <cell r="B3803" t="str">
            <v>LAFDIL NADA</v>
          </cell>
        </row>
        <row r="3804">
          <cell r="B3804" t="str">
            <v>NIANG NDEYE ABSA</v>
          </cell>
        </row>
        <row r="3805">
          <cell r="B3805" t="str">
            <v>RACHAD NAWAR</v>
          </cell>
        </row>
        <row r="3806">
          <cell r="B3806" t="str">
            <v>AIT LARBI HIND</v>
          </cell>
        </row>
        <row r="3807">
          <cell r="B3807" t="str">
            <v>KANTAOUI SALMA</v>
          </cell>
        </row>
        <row r="3808">
          <cell r="B3808" t="str">
            <v xml:space="preserve">EL HOUJJAJI Soufiane </v>
          </cell>
        </row>
        <row r="3809">
          <cell r="B3809" t="str">
            <v>BENSAR ANAS</v>
          </cell>
        </row>
        <row r="3810">
          <cell r="B3810" t="str">
            <v>NEMMAOUI MOUNIRA</v>
          </cell>
        </row>
        <row r="3811">
          <cell r="B3811" t="str">
            <v>QARBOUI Aymane</v>
          </cell>
        </row>
        <row r="3812">
          <cell r="B3812" t="str">
            <v>AIT ADDI KHADIJA</v>
          </cell>
        </row>
        <row r="3813">
          <cell r="B3813" t="str">
            <v>AINELKITANE ZINEB</v>
          </cell>
        </row>
        <row r="3814">
          <cell r="B3814" t="str">
            <v>EL-AOUAQUI BOUCHRA</v>
          </cell>
        </row>
        <row r="3815">
          <cell r="B3815" t="str">
            <v>EL HARROUCHI CHAIMAE</v>
          </cell>
        </row>
        <row r="3816">
          <cell r="B3816" t="str">
            <v>ZITOUNI LAMYA</v>
          </cell>
        </row>
        <row r="3817">
          <cell r="B3817" t="str">
            <v>TOURE ABIBOU</v>
          </cell>
        </row>
        <row r="3818">
          <cell r="B3818" t="str">
            <v>MELLAHI YOUSSEF</v>
          </cell>
        </row>
        <row r="3819">
          <cell r="B3819" t="str">
            <v>SOUOUD ZAKARIA</v>
          </cell>
        </row>
        <row r="3820">
          <cell r="B3820" t="str">
            <v>ZIOUI DOUNIA</v>
          </cell>
        </row>
        <row r="3821">
          <cell r="B3821" t="str">
            <v>DIOUF OUSSMANE</v>
          </cell>
        </row>
        <row r="3822">
          <cell r="B3822" t="str">
            <v>NUNEZ LUCIEN BERNARD</v>
          </cell>
        </row>
        <row r="3823">
          <cell r="B3823" t="str">
            <v>BOURABAA HASSAN</v>
          </cell>
        </row>
        <row r="3824">
          <cell r="B3824" t="str">
            <v>GUEYE MOUHAMED</v>
          </cell>
        </row>
        <row r="3825">
          <cell r="B3825" t="str">
            <v>SECK DIARRA</v>
          </cell>
        </row>
        <row r="3826">
          <cell r="B3826" t="str">
            <v>GUEYE GORA</v>
          </cell>
        </row>
        <row r="3827">
          <cell r="B3827" t="str">
            <v>SIDIBE MOUSKEBA DALAFINA</v>
          </cell>
        </row>
        <row r="3828">
          <cell r="B3828" t="str">
            <v>LAFDIL NADA</v>
          </cell>
        </row>
        <row r="3829">
          <cell r="B3829" t="str">
            <v>GUEYE MOUHAMED</v>
          </cell>
        </row>
        <row r="3830">
          <cell r="B3830" t="str">
            <v>DIOUF OUSSMANE</v>
          </cell>
        </row>
        <row r="3831">
          <cell r="B3831" t="str">
            <v xml:space="preserve">DERKAOUI AMAL </v>
          </cell>
        </row>
        <row r="3832">
          <cell r="B3832" t="str">
            <v>RACHAD NAWAR</v>
          </cell>
        </row>
        <row r="3833">
          <cell r="B3833" t="str">
            <v>AIT LARBI HIND</v>
          </cell>
        </row>
        <row r="3834">
          <cell r="B3834" t="str">
            <v>TOURE ABIBOU</v>
          </cell>
        </row>
        <row r="3835">
          <cell r="B3835" t="str">
            <v xml:space="preserve">EL HOUJJAJI Soufiane </v>
          </cell>
        </row>
        <row r="3836">
          <cell r="B3836" t="str">
            <v>AZHARI ABDELHAMID</v>
          </cell>
        </row>
        <row r="3837">
          <cell r="B3837" t="str">
            <v>BOULHROUD SALMA</v>
          </cell>
        </row>
        <row r="3838">
          <cell r="B3838" t="str">
            <v>NEMMAOUI MOUNIRA</v>
          </cell>
        </row>
        <row r="3839">
          <cell r="B3839" t="str">
            <v>QARBOUI Aymane</v>
          </cell>
        </row>
        <row r="3840">
          <cell r="B3840" t="str">
            <v>GUEYE GORA</v>
          </cell>
        </row>
        <row r="3841">
          <cell r="B3841" t="str">
            <v>KANTAOUI SALMA</v>
          </cell>
        </row>
        <row r="3842">
          <cell r="B3842" t="str">
            <v>SIDIBE MOUSKEBA DALAFINA</v>
          </cell>
        </row>
        <row r="3843">
          <cell r="B3843" t="str">
            <v>AINELKITANE ZINEB</v>
          </cell>
        </row>
        <row r="3844">
          <cell r="B3844" t="str">
            <v>EL-AOUAQUI BOUCHRA</v>
          </cell>
        </row>
        <row r="3845">
          <cell r="B3845" t="str">
            <v>NIANG NDEYE ABSA</v>
          </cell>
        </row>
        <row r="3846">
          <cell r="B3846" t="str">
            <v>SOUOUD ZAKARIA</v>
          </cell>
        </row>
        <row r="3847">
          <cell r="B3847" t="str">
            <v>AIT ADDI KHADIJA</v>
          </cell>
        </row>
        <row r="3848">
          <cell r="B3848" t="str">
            <v>MELLAHI YOUSSEF</v>
          </cell>
        </row>
        <row r="3849">
          <cell r="B3849" t="str">
            <v>NUNEZ LUCIEN BERNARD</v>
          </cell>
        </row>
        <row r="3850">
          <cell r="B3850" t="str">
            <v>BOURABAA HASSAN</v>
          </cell>
        </row>
        <row r="3851">
          <cell r="B3851" t="str">
            <v>EL HOUSSAINI HOUDA</v>
          </cell>
        </row>
        <row r="3852">
          <cell r="B3852" t="str">
            <v>ZAKI OMAR</v>
          </cell>
        </row>
        <row r="3853">
          <cell r="B3853" t="str">
            <v>ZIOUI DOUNIA</v>
          </cell>
        </row>
        <row r="3854">
          <cell r="B3854" t="str">
            <v>SECK DIARRA</v>
          </cell>
        </row>
        <row r="3855">
          <cell r="B3855" t="str">
            <v>BENSAR ANAS</v>
          </cell>
        </row>
        <row r="3856">
          <cell r="B3856" t="str">
            <v>ZITOUNI LAMYA</v>
          </cell>
        </row>
        <row r="3857">
          <cell r="B3857" t="str">
            <v>EL HARROUCHI CHAIMAE</v>
          </cell>
        </row>
        <row r="3858">
          <cell r="B3858" t="str">
            <v>NIANG NDEYE ABSA</v>
          </cell>
        </row>
        <row r="3859">
          <cell r="B3859" t="str">
            <v>LAFDIL NADA</v>
          </cell>
        </row>
        <row r="3860">
          <cell r="B3860" t="str">
            <v>GUEYE MOUHAMED</v>
          </cell>
        </row>
        <row r="3861">
          <cell r="B3861" t="str">
            <v xml:space="preserve">DERKAOUI AMAL </v>
          </cell>
        </row>
        <row r="3862">
          <cell r="B3862" t="str">
            <v>RACHAD NAWAR</v>
          </cell>
        </row>
        <row r="3863">
          <cell r="B3863" t="str">
            <v>ZITOUNI LAMYA</v>
          </cell>
        </row>
        <row r="3864">
          <cell r="B3864" t="str">
            <v>GUEYE GORA</v>
          </cell>
        </row>
        <row r="3865">
          <cell r="B3865" t="str">
            <v>AIT LARBI HIND</v>
          </cell>
        </row>
        <row r="3866">
          <cell r="B3866" t="str">
            <v>KANTAOUI SALMA</v>
          </cell>
        </row>
        <row r="3867">
          <cell r="B3867" t="str">
            <v>AZHARI ABDELHAMID</v>
          </cell>
        </row>
        <row r="3868">
          <cell r="B3868" t="str">
            <v>SIDIBE MOUSKEBA DALAFINA</v>
          </cell>
        </row>
        <row r="3869">
          <cell r="B3869" t="str">
            <v>BOULHROUD SALMA</v>
          </cell>
        </row>
        <row r="3870">
          <cell r="B3870" t="str">
            <v>QARBOUI Aymane</v>
          </cell>
        </row>
        <row r="3871">
          <cell r="B3871" t="str">
            <v>BENSAR ANAS</v>
          </cell>
        </row>
        <row r="3872">
          <cell r="B3872" t="str">
            <v>EL-AOUAQUI BOUCHRA</v>
          </cell>
        </row>
        <row r="3873">
          <cell r="B3873" t="str">
            <v>EL HARROUCHI CHAIMAE</v>
          </cell>
        </row>
        <row r="3874">
          <cell r="B3874" t="str">
            <v>NUNEZ LUCIEN BERNARD</v>
          </cell>
        </row>
        <row r="3875">
          <cell r="B3875" t="str">
            <v>AINELKITANE ZINEB</v>
          </cell>
        </row>
        <row r="3876">
          <cell r="B3876" t="str">
            <v>NEMMAOUI MOUNIRA</v>
          </cell>
        </row>
        <row r="3877">
          <cell r="B3877" t="str">
            <v>SOUOUD ZAKARIA</v>
          </cell>
        </row>
        <row r="3878">
          <cell r="B3878" t="str">
            <v>ZIOUI DOUNIA</v>
          </cell>
        </row>
        <row r="3879">
          <cell r="B3879" t="str">
            <v>AIT ADDI KHADIJA</v>
          </cell>
        </row>
        <row r="3880">
          <cell r="B3880" t="str">
            <v>MELLAHI YOUSSEF</v>
          </cell>
        </row>
        <row r="3881">
          <cell r="B3881" t="str">
            <v>SECK DIARRA</v>
          </cell>
        </row>
        <row r="3882">
          <cell r="B3882" t="str">
            <v>BOURABAA HASSAN</v>
          </cell>
        </row>
        <row r="3883">
          <cell r="B3883" t="str">
            <v>EL HOUSSAINI HOUDA</v>
          </cell>
        </row>
        <row r="3884">
          <cell r="B3884" t="str">
            <v>ZAKI OMAR</v>
          </cell>
        </row>
        <row r="3885">
          <cell r="B3885" t="str">
            <v>DIOUF OUSSMANE</v>
          </cell>
        </row>
        <row r="3886">
          <cell r="B3886" t="str">
            <v>TOURE ABIBOU</v>
          </cell>
        </row>
        <row r="3887">
          <cell r="B3887" t="str">
            <v xml:space="preserve">EL HOUJJAJI Soufiane </v>
          </cell>
        </row>
        <row r="3888">
          <cell r="B3888" t="str">
            <v>ZAKI OMAR</v>
          </cell>
        </row>
        <row r="3889">
          <cell r="B3889" t="str">
            <v>GUEYE MOUHAMED</v>
          </cell>
        </row>
        <row r="3890">
          <cell r="B3890" t="str">
            <v>DIOUF OUSSMANE</v>
          </cell>
        </row>
        <row r="3891">
          <cell r="B3891" t="str">
            <v xml:space="preserve">EL HOUJJAJI Soufiane </v>
          </cell>
        </row>
        <row r="3892">
          <cell r="B3892" t="str">
            <v>QARBOUI Aymane</v>
          </cell>
        </row>
        <row r="3893">
          <cell r="B3893" t="str">
            <v>EL HARROUCHI CHAIMAE</v>
          </cell>
        </row>
        <row r="3894">
          <cell r="B3894" t="str">
            <v>GUEYE GORA</v>
          </cell>
        </row>
        <row r="3895">
          <cell r="B3895" t="str">
            <v>BENSAR ANAS</v>
          </cell>
        </row>
        <row r="3896">
          <cell r="B3896" t="str">
            <v>NEMMAOUI MOUNIRA</v>
          </cell>
        </row>
        <row r="3897">
          <cell r="B3897" t="str">
            <v>RACHAD NAWAR</v>
          </cell>
        </row>
        <row r="3898">
          <cell r="B3898" t="str">
            <v>ZIOUI DOUNIA</v>
          </cell>
        </row>
        <row r="3899">
          <cell r="B3899" t="str">
            <v>SIDIBE MOUSKEBA DALAFINA</v>
          </cell>
        </row>
        <row r="3900">
          <cell r="B3900" t="str">
            <v>SECK DIARRA</v>
          </cell>
        </row>
        <row r="3901">
          <cell r="B3901" t="str">
            <v>TOURE ABIBOU</v>
          </cell>
        </row>
        <row r="3902">
          <cell r="B3902" t="str">
            <v>EL-AOUAQUI BOUCHRA</v>
          </cell>
        </row>
        <row r="3903">
          <cell r="B3903" t="str">
            <v>NIANG NDEYE ABSA</v>
          </cell>
        </row>
        <row r="3904">
          <cell r="B3904" t="str">
            <v>EL HOUSSAINI HOUDA</v>
          </cell>
        </row>
        <row r="3905">
          <cell r="B3905" t="str">
            <v>LAFDIL NADA</v>
          </cell>
        </row>
        <row r="3906">
          <cell r="B3906" t="str">
            <v>ZITOUNI LAMYA</v>
          </cell>
        </row>
        <row r="3907">
          <cell r="B3907" t="str">
            <v xml:space="preserve">DERKAOUI AMAL </v>
          </cell>
        </row>
        <row r="3908">
          <cell r="B3908" t="str">
            <v>AIT LARBI HIND</v>
          </cell>
        </row>
        <row r="3909">
          <cell r="B3909" t="str">
            <v>KANTAOUI SALMA</v>
          </cell>
        </row>
        <row r="3910">
          <cell r="B3910" t="str">
            <v>AIT ADDI KHADIJA</v>
          </cell>
        </row>
        <row r="3911">
          <cell r="B3911" t="str">
            <v>MELLAHI YOUSSEF</v>
          </cell>
        </row>
        <row r="3912">
          <cell r="B3912" t="str">
            <v>AZHARI ABDELHAMID</v>
          </cell>
        </row>
        <row r="3913">
          <cell r="B3913" t="str">
            <v>NUNEZ LUCIEN BERNARD</v>
          </cell>
        </row>
        <row r="3914">
          <cell r="B3914" t="str">
            <v>BOULHROUD SALMA</v>
          </cell>
        </row>
        <row r="3915">
          <cell r="B3915" t="str">
            <v>BOURABAA HASSAN</v>
          </cell>
        </row>
        <row r="3916">
          <cell r="B3916" t="str">
            <v>AINELKITANE ZINEB</v>
          </cell>
        </row>
        <row r="3917">
          <cell r="B3917" t="str">
            <v>SOUOUD ZAKARIA</v>
          </cell>
        </row>
        <row r="3918">
          <cell r="B3918" t="str">
            <v>ZAKI OMAR</v>
          </cell>
        </row>
        <row r="3919">
          <cell r="B3919" t="str">
            <v>SECK DIARRA</v>
          </cell>
        </row>
        <row r="3920">
          <cell r="B3920" t="str">
            <v xml:space="preserve">EL HOUJJAJI Soufiane </v>
          </cell>
        </row>
        <row r="3921">
          <cell r="B3921" t="str">
            <v>ZITOUNI LAMYA</v>
          </cell>
        </row>
        <row r="3922">
          <cell r="B3922" t="str">
            <v>EL-AOUAQUI BOUCHRA</v>
          </cell>
        </row>
        <row r="3923">
          <cell r="B3923" t="str">
            <v>NIANG NDEYE ABSA</v>
          </cell>
        </row>
        <row r="3924">
          <cell r="B3924" t="str">
            <v>EL HOUSSAINI HOUDA</v>
          </cell>
        </row>
        <row r="3925">
          <cell r="B3925" t="str">
            <v>EL HARROUCHI CHAIMAE</v>
          </cell>
        </row>
        <row r="3926">
          <cell r="B3926" t="str">
            <v>LAFDIL NADA</v>
          </cell>
        </row>
        <row r="3927">
          <cell r="B3927" t="str">
            <v>GUEYE MOUHAMED</v>
          </cell>
        </row>
        <row r="3928">
          <cell r="B3928" t="str">
            <v>RACHAD NAWAR</v>
          </cell>
        </row>
        <row r="3929">
          <cell r="B3929" t="str">
            <v>GUEYE GORA</v>
          </cell>
        </row>
        <row r="3930">
          <cell r="B3930" t="str">
            <v>DIOUF OUSSMANE</v>
          </cell>
        </row>
        <row r="3931">
          <cell r="B3931" t="str">
            <v xml:space="preserve">DERKAOUI AMAL </v>
          </cell>
        </row>
        <row r="3932">
          <cell r="B3932" t="str">
            <v>AIT LARBI HIND</v>
          </cell>
        </row>
        <row r="3933">
          <cell r="B3933" t="str">
            <v>TOURE ABIBOU</v>
          </cell>
        </row>
        <row r="3934">
          <cell r="B3934" t="str">
            <v>KANTAOUI SALMA</v>
          </cell>
        </row>
        <row r="3935">
          <cell r="B3935" t="str">
            <v>ZIOUI DOUNIA</v>
          </cell>
        </row>
        <row r="3936">
          <cell r="B3936" t="str">
            <v>AIT ADDI KHADIJA</v>
          </cell>
        </row>
        <row r="3937">
          <cell r="B3937" t="str">
            <v>MELLAHI YOUSSEF</v>
          </cell>
        </row>
        <row r="3938">
          <cell r="B3938" t="str">
            <v>AZHARI ABDELHAMID</v>
          </cell>
        </row>
        <row r="3939">
          <cell r="B3939" t="str">
            <v>NUNEZ LUCIEN BERNARD</v>
          </cell>
        </row>
        <row r="3940">
          <cell r="B3940" t="str">
            <v>SIDIBE MOUSKEBA DALAFINA</v>
          </cell>
        </row>
        <row r="3941">
          <cell r="B3941" t="str">
            <v>BOULHROUD SALMA</v>
          </cell>
        </row>
        <row r="3942">
          <cell r="B3942" t="str">
            <v>BOURABAA HASSAN</v>
          </cell>
        </row>
        <row r="3943">
          <cell r="B3943" t="str">
            <v>AINELKITANE ZINEB</v>
          </cell>
        </row>
        <row r="3944">
          <cell r="B3944" t="str">
            <v>BENSAR ANAS</v>
          </cell>
        </row>
        <row r="3945">
          <cell r="B3945" t="str">
            <v>NEMMAOUI MOUNIRA</v>
          </cell>
        </row>
        <row r="3946">
          <cell r="B3946" t="str">
            <v>QARBOUI Aymane</v>
          </cell>
        </row>
        <row r="3947">
          <cell r="B3947" t="str">
            <v>SOUOUD ZAKARIA</v>
          </cell>
        </row>
        <row r="3948">
          <cell r="B3948" t="str">
            <v>ZAKI OMAR</v>
          </cell>
        </row>
        <row r="3949">
          <cell r="B3949" t="str">
            <v>GUEYE MOUHAMED</v>
          </cell>
        </row>
        <row r="3950">
          <cell r="B3950" t="str">
            <v>EL HOUSSAINI HOUDA</v>
          </cell>
        </row>
        <row r="3951">
          <cell r="B3951" t="str">
            <v>BENSAR ANAS</v>
          </cell>
        </row>
        <row r="3952">
          <cell r="B3952" t="str">
            <v>BOULHROUD SALMA</v>
          </cell>
        </row>
        <row r="3953">
          <cell r="B3953" t="str">
            <v>ZITOUNI LAMYA</v>
          </cell>
        </row>
        <row r="3954">
          <cell r="B3954" t="str">
            <v>TOURE ABIBOU</v>
          </cell>
        </row>
        <row r="3955">
          <cell r="B3955" t="str">
            <v>AZHARI ABDELHAMID</v>
          </cell>
        </row>
        <row r="3956">
          <cell r="B3956" t="str">
            <v>SIDIBE MOUSKEBA DALAFINA</v>
          </cell>
        </row>
        <row r="3957">
          <cell r="B3957" t="str">
            <v>NUNEZ LUCIEN BERNARD</v>
          </cell>
        </row>
        <row r="3958">
          <cell r="B3958" t="str">
            <v>SECK DIARRA</v>
          </cell>
        </row>
        <row r="3959">
          <cell r="B3959" t="str">
            <v>AINELKITANE ZINEB</v>
          </cell>
        </row>
        <row r="3960">
          <cell r="B3960" t="str">
            <v xml:space="preserve">DERKAOUI AMAL </v>
          </cell>
        </row>
        <row r="3961">
          <cell r="B3961" t="str">
            <v>NIANG NDEYE ABSA</v>
          </cell>
        </row>
        <row r="3962">
          <cell r="B3962" t="str">
            <v>LAFDIL NADA</v>
          </cell>
        </row>
        <row r="3963">
          <cell r="B3963" t="str">
            <v>DIOUF OUSSMANE</v>
          </cell>
        </row>
        <row r="3964">
          <cell r="B3964" t="str">
            <v>SOUOUD ZAKARIA</v>
          </cell>
        </row>
        <row r="3965">
          <cell r="B3965" t="str">
            <v>GUEYE GORA</v>
          </cell>
        </row>
        <row r="3966">
          <cell r="B3966" t="str">
            <v>AIT LARBI HIND</v>
          </cell>
        </row>
        <row r="3967">
          <cell r="B3967" t="str">
            <v>KANTAOUI SALMA</v>
          </cell>
        </row>
        <row r="3968">
          <cell r="B3968" t="str">
            <v>ZIOUI DOUNIA</v>
          </cell>
        </row>
        <row r="3969">
          <cell r="B3969" t="str">
            <v>AIT ADDI KHADIJA</v>
          </cell>
        </row>
        <row r="3970">
          <cell r="B3970" t="str">
            <v>MELLAHI YOUSSEF</v>
          </cell>
        </row>
        <row r="3971">
          <cell r="B3971" t="str">
            <v>BOURABAA HASSAN</v>
          </cell>
        </row>
        <row r="3972">
          <cell r="B3972" t="str">
            <v>EL-AOUAQUI BOUCHRA</v>
          </cell>
        </row>
        <row r="3973">
          <cell r="B3973" t="str">
            <v>EL HARROUCHI CHAIMAE</v>
          </cell>
        </row>
        <row r="3974">
          <cell r="B3974" t="str">
            <v xml:space="preserve">EL HOUJJAJI Soufiane </v>
          </cell>
        </row>
        <row r="3975">
          <cell r="B3975" t="str">
            <v>QARBOUI Aymane</v>
          </cell>
        </row>
        <row r="3976">
          <cell r="B3976" t="str">
            <v>RACHAD NAWAR</v>
          </cell>
        </row>
        <row r="3977">
          <cell r="B3977" t="str">
            <v>NEMMAOUI MOUNIRA</v>
          </cell>
        </row>
        <row r="3978">
          <cell r="B3978" t="str">
            <v xml:space="preserve">CHAFI SARA </v>
          </cell>
        </row>
        <row r="3979">
          <cell r="B3979" t="str">
            <v>EL-ANAZI AMAL</v>
          </cell>
        </row>
        <row r="3980">
          <cell r="B3980" t="str">
            <v>ERBATI SALMA</v>
          </cell>
        </row>
        <row r="3981">
          <cell r="B3981" t="str">
            <v>AJMILA MOUNA</v>
          </cell>
        </row>
        <row r="3982">
          <cell r="B3982" t="str">
            <v>CHOUKRI LOUBNA</v>
          </cell>
        </row>
        <row r="3983">
          <cell r="B3983" t="str">
            <v>YOUSFI HIYAM</v>
          </cell>
        </row>
        <row r="3984">
          <cell r="B3984" t="str">
            <v>EZZAMET MARWA</v>
          </cell>
        </row>
        <row r="3985">
          <cell r="B3985" t="str">
            <v>ABILLAT ALAE</v>
          </cell>
        </row>
        <row r="3986">
          <cell r="B3986" t="str">
            <v>ENNOUR AYDA</v>
          </cell>
        </row>
        <row r="3987">
          <cell r="B3987" t="str">
            <v>BELMEJDOUB FATIMA ZAHRA</v>
          </cell>
        </row>
        <row r="3988">
          <cell r="B3988" t="str">
            <v>KINANA WIDAD</v>
          </cell>
        </row>
        <row r="3989">
          <cell r="B3989" t="str">
            <v>MOULINE SALMA</v>
          </cell>
        </row>
        <row r="3990">
          <cell r="B3990" t="str">
            <v>BENMESSAOUD ISRAE</v>
          </cell>
        </row>
        <row r="3991">
          <cell r="B3991" t="str">
            <v>ANISSE MOHAMMED</v>
          </cell>
        </row>
        <row r="3992">
          <cell r="B3992" t="str">
            <v>EL ALAMI AYMAN</v>
          </cell>
        </row>
        <row r="3993">
          <cell r="B3993" t="str">
            <v>LYACOUBI HOUDA</v>
          </cell>
        </row>
        <row r="3994">
          <cell r="B3994" t="str">
            <v>DINI SALWA</v>
          </cell>
        </row>
        <row r="3995">
          <cell r="B3995" t="str">
            <v>BARNASSO HAMZA</v>
          </cell>
        </row>
        <row r="3996">
          <cell r="B3996" t="str">
            <v>BENGHANNOU IBTISSAM</v>
          </cell>
        </row>
        <row r="3997">
          <cell r="B3997" t="str">
            <v>BENGHANNOU IMANE</v>
          </cell>
        </row>
        <row r="3998">
          <cell r="B3998" t="str">
            <v>NAKHLA AYA</v>
          </cell>
        </row>
        <row r="3999">
          <cell r="B3999" t="str">
            <v>HAJIM YASSINE</v>
          </cell>
        </row>
        <row r="4000">
          <cell r="B4000" t="str">
            <v>BOUCHARA IMANE</v>
          </cell>
        </row>
        <row r="4001">
          <cell r="B4001" t="str">
            <v>ZOHRI RANA</v>
          </cell>
        </row>
        <row r="4002">
          <cell r="B4002" t="str">
            <v>EZZAMET MARWA</v>
          </cell>
        </row>
        <row r="4003">
          <cell r="B4003" t="str">
            <v>BENGHANNOU IBTISSAM</v>
          </cell>
        </row>
        <row r="4004">
          <cell r="B4004" t="str">
            <v>BENGHANNOU IMANE</v>
          </cell>
        </row>
        <row r="4005">
          <cell r="B4005" t="str">
            <v>NAKHLA AYA</v>
          </cell>
        </row>
        <row r="4006">
          <cell r="B4006" t="str">
            <v>ANISSE MOHAMMED</v>
          </cell>
        </row>
        <row r="4007">
          <cell r="B4007" t="str">
            <v>HAJIM YASSINE</v>
          </cell>
        </row>
        <row r="4008">
          <cell r="B4008" t="str">
            <v>EL ALAMI AYMAN</v>
          </cell>
        </row>
        <row r="4009">
          <cell r="B4009" t="str">
            <v>BOUCHARA IMANE</v>
          </cell>
        </row>
        <row r="4010">
          <cell r="B4010" t="str">
            <v>LYACOUBI HOUDA</v>
          </cell>
        </row>
        <row r="4011">
          <cell r="B4011" t="str">
            <v>KINANA WIDAD</v>
          </cell>
        </row>
        <row r="4012">
          <cell r="B4012" t="str">
            <v>CHOUKRI LOUBNA</v>
          </cell>
        </row>
        <row r="4013">
          <cell r="B4013" t="str">
            <v xml:space="preserve">CHAFI SARA </v>
          </cell>
        </row>
        <row r="4014">
          <cell r="B4014" t="str">
            <v>DINI SALWA</v>
          </cell>
        </row>
        <row r="4015">
          <cell r="B4015" t="str">
            <v>EL-ANAZI AMAL</v>
          </cell>
        </row>
        <row r="4016">
          <cell r="B4016" t="str">
            <v>YOUSFI HIYAM</v>
          </cell>
        </row>
        <row r="4017">
          <cell r="B4017" t="str">
            <v>BARNASSO HAMZA</v>
          </cell>
        </row>
        <row r="4018">
          <cell r="B4018" t="str">
            <v>MOULINE SALMA</v>
          </cell>
        </row>
        <row r="4019">
          <cell r="B4019" t="str">
            <v>ERBATI SALMA</v>
          </cell>
        </row>
        <row r="4020">
          <cell r="B4020" t="str">
            <v>AJMILA MOUNA</v>
          </cell>
        </row>
        <row r="4021">
          <cell r="B4021" t="str">
            <v>BENMESSAOUD ISRAE</v>
          </cell>
        </row>
        <row r="4022">
          <cell r="B4022" t="str">
            <v>ZOHRI RANA</v>
          </cell>
        </row>
        <row r="4023">
          <cell r="B4023" t="str">
            <v>ABILLAT ALAE</v>
          </cell>
        </row>
        <row r="4024">
          <cell r="B4024" t="str">
            <v>ENNOUR AYDA</v>
          </cell>
        </row>
        <row r="4025">
          <cell r="B4025" t="str">
            <v>BELMEJDOUB FATIMA ZAHRA</v>
          </cell>
        </row>
        <row r="4026">
          <cell r="B4026" t="str">
            <v>EZZAMET MARWA</v>
          </cell>
        </row>
        <row r="4027">
          <cell r="B4027" t="str">
            <v>EL ALAMI AYMAN</v>
          </cell>
        </row>
        <row r="4028">
          <cell r="B4028" t="str">
            <v>BOUCHARA IMANE</v>
          </cell>
        </row>
        <row r="4029">
          <cell r="B4029" t="str">
            <v>KINANA WIDAD</v>
          </cell>
        </row>
        <row r="4030">
          <cell r="B4030" t="str">
            <v>CHOUKRI LOUBNA</v>
          </cell>
        </row>
        <row r="4031">
          <cell r="B4031" t="str">
            <v>YOUSFI HIYAM</v>
          </cell>
        </row>
        <row r="4032">
          <cell r="B4032" t="str">
            <v>ERBATI SALMA</v>
          </cell>
        </row>
        <row r="4033">
          <cell r="B4033" t="str">
            <v>BENMESSAOUD ISRAE</v>
          </cell>
        </row>
        <row r="4034">
          <cell r="B4034" t="str">
            <v>ZOHRI RANA</v>
          </cell>
        </row>
        <row r="4035">
          <cell r="B4035" t="str">
            <v>ABILLAT ALAE</v>
          </cell>
        </row>
        <row r="4036">
          <cell r="B4036" t="str">
            <v>ENNOUR AYDA</v>
          </cell>
        </row>
        <row r="4037">
          <cell r="B4037" t="str">
            <v>BELMEJDOUB FATIMA ZAHRA</v>
          </cell>
        </row>
        <row r="4038">
          <cell r="B4038" t="str">
            <v>ZOHRI RANA</v>
          </cell>
        </row>
        <row r="4039">
          <cell r="B4039" t="str">
            <v>EZZAMET MARWA</v>
          </cell>
        </row>
        <row r="4040">
          <cell r="B4040" t="str">
            <v>BOUCHARA IMANE</v>
          </cell>
        </row>
        <row r="4041">
          <cell r="B4041" t="str">
            <v>KINANA WIDAD</v>
          </cell>
        </row>
        <row r="4042">
          <cell r="B4042" t="str">
            <v>CHOUKRI LOUBNA</v>
          </cell>
        </row>
        <row r="4043">
          <cell r="B4043" t="str">
            <v>YOUSFI HIYAM</v>
          </cell>
        </row>
        <row r="4044">
          <cell r="B4044" t="str">
            <v>ERBATI SALMA</v>
          </cell>
        </row>
        <row r="4045">
          <cell r="B4045" t="str">
            <v>BENMESSAOUD ISRAE</v>
          </cell>
        </row>
        <row r="4046">
          <cell r="B4046" t="str">
            <v>ABILLAT ALAE</v>
          </cell>
        </row>
        <row r="4047">
          <cell r="B4047" t="str">
            <v>ENNOUR AYDA</v>
          </cell>
        </row>
        <row r="4048">
          <cell r="B4048" t="str">
            <v>BELMEJDOUB FATIMA ZAHRA</v>
          </cell>
        </row>
        <row r="4049">
          <cell r="B4049" t="str">
            <v>EL ALAMI AYMAN</v>
          </cell>
        </row>
        <row r="4050">
          <cell r="B4050" t="str">
            <v>ZOHRI RANA</v>
          </cell>
        </row>
        <row r="4051">
          <cell r="B4051" t="str">
            <v>EZZAMET MARWA</v>
          </cell>
        </row>
        <row r="4052">
          <cell r="B4052" t="str">
            <v>EL ALAMI AYMAN</v>
          </cell>
        </row>
        <row r="4053">
          <cell r="B4053" t="str">
            <v>KINANA WIDAD</v>
          </cell>
        </row>
        <row r="4054">
          <cell r="B4054" t="str">
            <v>CHOUKRI LOUBNA</v>
          </cell>
        </row>
        <row r="4055">
          <cell r="B4055" t="str">
            <v>YOUSFI HIYAM</v>
          </cell>
        </row>
        <row r="4056">
          <cell r="B4056" t="str">
            <v>BENMESSAOUD ISRAE</v>
          </cell>
        </row>
        <row r="4057">
          <cell r="B4057" t="str">
            <v>ABILLAT ALAE</v>
          </cell>
        </row>
        <row r="4058">
          <cell r="B4058" t="str">
            <v>ENNOUR AYDA</v>
          </cell>
        </row>
        <row r="4059">
          <cell r="B4059" t="str">
            <v>BELMEJDOUB FATIMA ZAHRA</v>
          </cell>
        </row>
        <row r="4060">
          <cell r="B4060" t="str">
            <v>BOUCHARA IMANE</v>
          </cell>
        </row>
        <row r="4061">
          <cell r="B4061" t="str">
            <v>ERBATI SALMA</v>
          </cell>
        </row>
        <row r="4062">
          <cell r="B4062" t="str">
            <v>ZOHRI RANA</v>
          </cell>
        </row>
        <row r="4063">
          <cell r="B4063" t="str">
            <v>EZZAMET MARWA</v>
          </cell>
        </row>
        <row r="4064">
          <cell r="B4064" t="str">
            <v>EL ALAMI AYMAN</v>
          </cell>
        </row>
        <row r="4065">
          <cell r="B4065" t="str">
            <v>BOUCHARA IMANE</v>
          </cell>
        </row>
        <row r="4066">
          <cell r="B4066" t="str">
            <v>CHOUKRI LOUBNA</v>
          </cell>
        </row>
        <row r="4067">
          <cell r="B4067" t="str">
            <v>YOUSFI HIYAM</v>
          </cell>
        </row>
        <row r="4068">
          <cell r="B4068" t="str">
            <v>ERBATI SALMA</v>
          </cell>
        </row>
        <row r="4069">
          <cell r="B4069" t="str">
            <v>BENMESSAOUD ISRAE</v>
          </cell>
        </row>
        <row r="4070">
          <cell r="B4070" t="str">
            <v>ABILLAT ALAE</v>
          </cell>
        </row>
        <row r="4071">
          <cell r="B4071" t="str">
            <v>ENNOUR AYDA</v>
          </cell>
        </row>
        <row r="4072">
          <cell r="B4072" t="str">
            <v>BELMEJDOUB FATIMA ZAHRA</v>
          </cell>
        </row>
        <row r="4073">
          <cell r="B4073" t="str">
            <v>KINANA WIDAD</v>
          </cell>
        </row>
        <row r="4074">
          <cell r="B4074" t="str">
            <v>ZOHRI RANA</v>
          </cell>
        </row>
        <row r="4075">
          <cell r="B4075" t="str">
            <v>EL ALAMI AYMAN</v>
          </cell>
        </row>
        <row r="4076">
          <cell r="B4076" t="str">
            <v>BOUCHARA IMANE</v>
          </cell>
        </row>
        <row r="4077">
          <cell r="B4077" t="str">
            <v>KINANA WIDAD</v>
          </cell>
        </row>
        <row r="4078">
          <cell r="B4078" t="str">
            <v>CHOUKRI LOUBNA</v>
          </cell>
        </row>
        <row r="4079">
          <cell r="B4079" t="str">
            <v>ERBATI SALMA</v>
          </cell>
        </row>
        <row r="4080">
          <cell r="B4080" t="str">
            <v>BENMESSAOUD ISRAE</v>
          </cell>
        </row>
        <row r="4081">
          <cell r="B4081" t="str">
            <v>ABILLAT ALAE</v>
          </cell>
        </row>
        <row r="4082">
          <cell r="B4082" t="str">
            <v>ENNOUR AYDA</v>
          </cell>
        </row>
        <row r="4083">
          <cell r="B4083" t="str">
            <v>BELMEJDOUB FATIMA ZAHRA</v>
          </cell>
        </row>
        <row r="4084">
          <cell r="B4084" t="str">
            <v>EZZAMET MARWA</v>
          </cell>
        </row>
        <row r="4085">
          <cell r="B4085" t="str">
            <v>YOUSFI HIYAM</v>
          </cell>
        </row>
        <row r="4086">
          <cell r="B4086" t="str">
            <v>EZZAMET MARWA</v>
          </cell>
        </row>
        <row r="4087">
          <cell r="B4087" t="str">
            <v>EL ALAMI AYMAN</v>
          </cell>
        </row>
        <row r="4088">
          <cell r="B4088" t="str">
            <v>BOUCHARA IMANE</v>
          </cell>
        </row>
        <row r="4089">
          <cell r="B4089" t="str">
            <v>KINANA WIDAD</v>
          </cell>
        </row>
        <row r="4090">
          <cell r="B4090" t="str">
            <v>CHOUKRI LOUBNA</v>
          </cell>
        </row>
        <row r="4091">
          <cell r="B4091" t="str">
            <v>YOUSFI HIYAM</v>
          </cell>
        </row>
        <row r="4092">
          <cell r="B4092" t="str">
            <v>ERBATI SALMA</v>
          </cell>
        </row>
        <row r="4093">
          <cell r="B4093" t="str">
            <v>BENMESSAOUD ISRAE</v>
          </cell>
        </row>
        <row r="4094">
          <cell r="B4094" t="str">
            <v>ZOHRI RANA</v>
          </cell>
        </row>
        <row r="4095">
          <cell r="B4095" t="str">
            <v>ABILLAT ALAE</v>
          </cell>
        </row>
        <row r="4096">
          <cell r="B4096" t="str">
            <v>ENNOUR AYDA</v>
          </cell>
        </row>
        <row r="4097">
          <cell r="B4097" t="str">
            <v>BELMEJDOUB FATIMA ZAHRA</v>
          </cell>
        </row>
        <row r="4098">
          <cell r="B4098" t="str">
            <v>EZZAMET MARWA</v>
          </cell>
        </row>
        <row r="4099">
          <cell r="B4099" t="str">
            <v>EL ALAMI AYMAN</v>
          </cell>
        </row>
        <row r="4100">
          <cell r="B4100" t="str">
            <v>BOUCHARA IMANE</v>
          </cell>
        </row>
        <row r="4101">
          <cell r="B4101" t="str">
            <v>KINANA WIDAD</v>
          </cell>
        </row>
        <row r="4102">
          <cell r="B4102" t="str">
            <v>CHOUKRI LOUBNA</v>
          </cell>
        </row>
        <row r="4103">
          <cell r="B4103" t="str">
            <v>YOUSFI HIYAM</v>
          </cell>
        </row>
        <row r="4104">
          <cell r="B4104" t="str">
            <v>ERBATI SALMA</v>
          </cell>
        </row>
        <row r="4105">
          <cell r="B4105" t="str">
            <v>BENMESSAOUD ISRAE</v>
          </cell>
        </row>
        <row r="4106">
          <cell r="B4106" t="str">
            <v>ZOHRI RANA</v>
          </cell>
        </row>
        <row r="4107">
          <cell r="B4107" t="str">
            <v>ABILLAT ALAE</v>
          </cell>
        </row>
        <row r="4108">
          <cell r="B4108" t="str">
            <v>ENNOUR AYDA</v>
          </cell>
        </row>
        <row r="4109">
          <cell r="B4109" t="str">
            <v>BELMEJDOUB FATIMA ZAHRA</v>
          </cell>
        </row>
        <row r="4110">
          <cell r="B4110" t="str">
            <v>BELMEJDOUB FATIMA ZAHRA</v>
          </cell>
        </row>
        <row r="4111">
          <cell r="B4111" t="str">
            <v>EL ALAMI AYMAN</v>
          </cell>
        </row>
        <row r="4112">
          <cell r="B4112" t="str">
            <v>KINANA WIDAD</v>
          </cell>
        </row>
        <row r="4113">
          <cell r="B4113" t="str">
            <v>YOUSFI HIYAM</v>
          </cell>
        </row>
        <row r="4114">
          <cell r="B4114" t="str">
            <v>ERBATI SALMA</v>
          </cell>
        </row>
        <row r="4115">
          <cell r="B4115" t="str">
            <v>ZOHRI RANA</v>
          </cell>
        </row>
        <row r="4116">
          <cell r="B4116" t="str">
            <v>ABILLAT ALAE</v>
          </cell>
        </row>
        <row r="4117">
          <cell r="B4117" t="str">
            <v>BENMESSAOUD ISRAE</v>
          </cell>
        </row>
        <row r="4118">
          <cell r="B4118" t="str">
            <v>ENNOUR AYDA</v>
          </cell>
        </row>
        <row r="4119">
          <cell r="B4119" t="str">
            <v>EL ALAMI AYMAN</v>
          </cell>
        </row>
        <row r="4120">
          <cell r="B4120" t="str">
            <v>KINANA WIDAD</v>
          </cell>
        </row>
        <row r="4121">
          <cell r="B4121" t="str">
            <v>YOUSFI HIYAM</v>
          </cell>
        </row>
        <row r="4122">
          <cell r="B4122" t="str">
            <v>ERBATI SALMA</v>
          </cell>
        </row>
        <row r="4123">
          <cell r="B4123" t="str">
            <v>BENMESSAOUD ISRAE</v>
          </cell>
        </row>
        <row r="4124">
          <cell r="B4124" t="str">
            <v>ZOHRI RANA</v>
          </cell>
        </row>
        <row r="4125">
          <cell r="B4125" t="str">
            <v>ABILLAT ALAE</v>
          </cell>
        </row>
        <row r="4126">
          <cell r="B4126" t="str">
            <v>ENNOUR AYDA</v>
          </cell>
        </row>
        <row r="4127">
          <cell r="B4127" t="str">
            <v>BELMEJDOUB FATIMA ZAHRA</v>
          </cell>
        </row>
        <row r="4128">
          <cell r="B4128" t="str">
            <v>BELMEJDOUB FATIMA ZAHRA</v>
          </cell>
        </row>
        <row r="4129">
          <cell r="B4129" t="str">
            <v>EL ALAMI AYMAN</v>
          </cell>
        </row>
        <row r="4130">
          <cell r="B4130" t="str">
            <v>KINANA WIDAD</v>
          </cell>
        </row>
        <row r="4131">
          <cell r="B4131" t="str">
            <v>YOUSFI HIYAM</v>
          </cell>
        </row>
        <row r="4132">
          <cell r="B4132" t="str">
            <v>BENMESSAOUD ISRAE</v>
          </cell>
        </row>
        <row r="4133">
          <cell r="B4133" t="str">
            <v>ZOHRI RANA</v>
          </cell>
        </row>
        <row r="4134">
          <cell r="B4134" t="str">
            <v>ABILLAT ALAE</v>
          </cell>
        </row>
        <row r="4135">
          <cell r="B4135" t="str">
            <v>ENNOUR AYDA</v>
          </cell>
        </row>
        <row r="4136">
          <cell r="B4136" t="str">
            <v>ERBATI SALMA</v>
          </cell>
        </row>
        <row r="4137">
          <cell r="B4137" t="str">
            <v>EL ALAMI AYMAN</v>
          </cell>
        </row>
        <row r="4138">
          <cell r="B4138" t="str">
            <v>KINANA WIDAD</v>
          </cell>
        </row>
        <row r="4139">
          <cell r="B4139" t="str">
            <v>YOUSFI HIYAM</v>
          </cell>
        </row>
        <row r="4140">
          <cell r="B4140" t="str">
            <v>ERBATI SALMA</v>
          </cell>
        </row>
        <row r="4141">
          <cell r="B4141" t="str">
            <v>BENMESSAOUD ISRAE</v>
          </cell>
        </row>
        <row r="4142">
          <cell r="B4142" t="str">
            <v>ZOHRI RANA</v>
          </cell>
        </row>
        <row r="4143">
          <cell r="B4143" t="str">
            <v>ABILLAT ALAE</v>
          </cell>
        </row>
        <row r="4144">
          <cell r="B4144" t="str">
            <v>ENNOUR AYDA</v>
          </cell>
        </row>
        <row r="4145">
          <cell r="B4145" t="str">
            <v>BELMEJDOUB FATIMA ZAHRA</v>
          </cell>
        </row>
        <row r="4146">
          <cell r="B4146" t="str">
            <v>ZOHRI RANA</v>
          </cell>
        </row>
        <row r="4147">
          <cell r="B4147" t="str">
            <v>ABILLAT ALAE</v>
          </cell>
        </row>
        <row r="4148">
          <cell r="B4148" t="str">
            <v>ENNOUR AYDA</v>
          </cell>
        </row>
        <row r="4149">
          <cell r="B4149" t="str">
            <v>BELMEJDOUB FATIMA ZAHRA</v>
          </cell>
        </row>
        <row r="4150">
          <cell r="B4150" t="str">
            <v>EL ALAMI AYMAN</v>
          </cell>
        </row>
        <row r="4151">
          <cell r="B4151" t="str">
            <v>KINANA WIDAD</v>
          </cell>
        </row>
        <row r="4152">
          <cell r="B4152" t="str">
            <v>YOUSFI HIYAM</v>
          </cell>
        </row>
        <row r="4153">
          <cell r="B4153" t="str">
            <v>ERBATI SALMA</v>
          </cell>
        </row>
        <row r="4154">
          <cell r="B4154" t="str">
            <v>BENMESSAOUD ISRAE</v>
          </cell>
        </row>
        <row r="4155">
          <cell r="B4155" t="str">
            <v>EL ALAMI AYMAN</v>
          </cell>
        </row>
        <row r="4156">
          <cell r="B4156" t="str">
            <v>KINANA WIDAD</v>
          </cell>
        </row>
        <row r="4157">
          <cell r="B4157" t="str">
            <v>YOUSFI HIYAM</v>
          </cell>
        </row>
        <row r="4158">
          <cell r="B4158" t="str">
            <v>ERBATI SALMA</v>
          </cell>
        </row>
        <row r="4159">
          <cell r="B4159" t="str">
            <v>BENMESSAOUD ISRAE</v>
          </cell>
        </row>
        <row r="4160">
          <cell r="B4160" t="str">
            <v>ZOHRI RANA</v>
          </cell>
        </row>
        <row r="4161">
          <cell r="B4161" t="str">
            <v>ABILLAT ALAE</v>
          </cell>
        </row>
        <row r="4162">
          <cell r="B4162" t="str">
            <v>ENNOUR AYDA</v>
          </cell>
        </row>
        <row r="4163">
          <cell r="B4163" t="str">
            <v>BELMEJDOUB FATIMA ZAHRA</v>
          </cell>
        </row>
        <row r="4164">
          <cell r="B4164" t="str">
            <v>EL ALAMI AYMAN</v>
          </cell>
        </row>
        <row r="4165">
          <cell r="B4165" t="str">
            <v>KINANA WIDAD</v>
          </cell>
        </row>
        <row r="4166">
          <cell r="B4166" t="str">
            <v>YOUSFI HIYAM</v>
          </cell>
        </row>
        <row r="4167">
          <cell r="B4167" t="str">
            <v>ERBATI SALMA</v>
          </cell>
        </row>
        <row r="4168">
          <cell r="B4168" t="str">
            <v>BENMESSAOUD ISRAE</v>
          </cell>
        </row>
        <row r="4169">
          <cell r="B4169" t="str">
            <v>ZOHRI RANA</v>
          </cell>
        </row>
        <row r="4170">
          <cell r="B4170" t="str">
            <v>ABILLAT ALAE</v>
          </cell>
        </row>
        <row r="4171">
          <cell r="B4171" t="str">
            <v>ENNOUR AYDA</v>
          </cell>
        </row>
        <row r="4172">
          <cell r="B4172" t="str">
            <v>BELMEJDOUB FATIMA ZAHRA</v>
          </cell>
        </row>
        <row r="4173">
          <cell r="B4173" t="str">
            <v>ZOHRI RANA</v>
          </cell>
        </row>
        <row r="4174">
          <cell r="B4174" t="str">
            <v>BELMEJDOUB FATIMA ZAHRA</v>
          </cell>
        </row>
        <row r="4175">
          <cell r="B4175" t="str">
            <v>EL ALAMI AYMAN</v>
          </cell>
        </row>
        <row r="4176">
          <cell r="B4176" t="str">
            <v>KINANA WIDAD</v>
          </cell>
        </row>
        <row r="4177">
          <cell r="B4177" t="str">
            <v>YOUSFI HIYAM</v>
          </cell>
        </row>
        <row r="4178">
          <cell r="B4178" t="str">
            <v>ABILLAT ALAE</v>
          </cell>
        </row>
        <row r="4179">
          <cell r="B4179" t="str">
            <v>ENNOUR AYDA</v>
          </cell>
        </row>
        <row r="4180">
          <cell r="B4180" t="str">
            <v>ERBATI SALMA</v>
          </cell>
        </row>
        <row r="4181">
          <cell r="B4181" t="str">
            <v>BENMESSAOUD ISRAE</v>
          </cell>
        </row>
        <row r="4182">
          <cell r="B4182" t="str">
            <v>EL ALAMI AYMAN</v>
          </cell>
        </row>
        <row r="4183">
          <cell r="B4183" t="str">
            <v>KINANA WIDAD</v>
          </cell>
        </row>
        <row r="4184">
          <cell r="B4184" t="str">
            <v>YOUSFI HIYAM</v>
          </cell>
        </row>
        <row r="4185">
          <cell r="B4185" t="str">
            <v>ERBATI SALMA</v>
          </cell>
        </row>
        <row r="4186">
          <cell r="B4186" t="str">
            <v>BENMESSAOUD ISRAE</v>
          </cell>
        </row>
        <row r="4187">
          <cell r="B4187" t="str">
            <v>ZOHRI RANA</v>
          </cell>
        </row>
        <row r="4188">
          <cell r="B4188" t="str">
            <v>ABILLAT ALAE</v>
          </cell>
        </row>
        <row r="4189">
          <cell r="B4189" t="str">
            <v>ENNOUR AYDA</v>
          </cell>
        </row>
        <row r="4190">
          <cell r="B4190" t="str">
            <v>BELMEJDOUB FATIMA ZAHRA</v>
          </cell>
        </row>
        <row r="4191">
          <cell r="B4191" t="str">
            <v>EL ALAMI AYMAN</v>
          </cell>
        </row>
        <row r="4192">
          <cell r="B4192" t="str">
            <v>KINANA WIDAD</v>
          </cell>
        </row>
        <row r="4193">
          <cell r="B4193" t="str">
            <v>YOUSFI HIYAM</v>
          </cell>
        </row>
        <row r="4194">
          <cell r="B4194" t="str">
            <v>BENMESSAOUD ISRAE</v>
          </cell>
        </row>
        <row r="4195">
          <cell r="B4195" t="str">
            <v>ZOHRI RANA</v>
          </cell>
        </row>
        <row r="4196">
          <cell r="B4196" t="str">
            <v>ABILLAT ALAE</v>
          </cell>
        </row>
        <row r="4197">
          <cell r="B4197" t="str">
            <v>ENNOUR AYDA</v>
          </cell>
        </row>
        <row r="4198">
          <cell r="B4198" t="str">
            <v>BELMEJDOUB FATIMA ZAHRA</v>
          </cell>
        </row>
        <row r="4199">
          <cell r="B4199" t="str">
            <v>ERBATI SALMA</v>
          </cell>
        </row>
        <row r="4200">
          <cell r="B4200" t="str">
            <v>EL ALAMI AYMAN</v>
          </cell>
        </row>
        <row r="4201">
          <cell r="B4201" t="str">
            <v>KINANA WIDAD</v>
          </cell>
        </row>
        <row r="4202">
          <cell r="B4202" t="str">
            <v>YOUSFI HIYAM</v>
          </cell>
        </row>
        <row r="4203">
          <cell r="B4203" t="str">
            <v>ERBATI SALMA</v>
          </cell>
        </row>
        <row r="4204">
          <cell r="B4204" t="str">
            <v>BENMESSAOUD ISRAE</v>
          </cell>
        </row>
        <row r="4205">
          <cell r="B4205" t="str">
            <v>ZOHRI RANA</v>
          </cell>
        </row>
        <row r="4206">
          <cell r="B4206" t="str">
            <v>ABILLAT ALAE</v>
          </cell>
        </row>
        <row r="4207">
          <cell r="B4207" t="str">
            <v>ENNOUR AYDA</v>
          </cell>
        </row>
        <row r="4208">
          <cell r="B4208" t="str">
            <v>BELMEJDOUB FATIMA ZAHRA</v>
          </cell>
        </row>
        <row r="4209">
          <cell r="B4209" t="str">
            <v>ZOHRI RANA</v>
          </cell>
        </row>
        <row r="4210">
          <cell r="B4210" t="str">
            <v>ABILLAT ALAE</v>
          </cell>
        </row>
        <row r="4211">
          <cell r="B4211" t="str">
            <v>ENNOUR AYDA</v>
          </cell>
        </row>
        <row r="4212">
          <cell r="B4212" t="str">
            <v>EL ALAMI AYMAN</v>
          </cell>
        </row>
        <row r="4213">
          <cell r="B4213" t="str">
            <v>KINANA WIDAD</v>
          </cell>
        </row>
        <row r="4214">
          <cell r="B4214" t="str">
            <v>YOUSFI HIYAM</v>
          </cell>
        </row>
        <row r="4215">
          <cell r="B4215" t="str">
            <v>ERBATI SALMA</v>
          </cell>
        </row>
        <row r="4216">
          <cell r="B4216" t="str">
            <v>BENMESSAOUD ISRAE</v>
          </cell>
        </row>
        <row r="4217">
          <cell r="B4217" t="str">
            <v>BELMEJDOUB FATIMA ZAHRA</v>
          </cell>
        </row>
        <row r="4218">
          <cell r="B4218" t="str">
            <v>EL ALAMI AYMAN</v>
          </cell>
        </row>
        <row r="4219">
          <cell r="B4219" t="str">
            <v>KINANA WIDAD</v>
          </cell>
        </row>
        <row r="4220">
          <cell r="B4220" t="str">
            <v>YOUSFI HIYAM</v>
          </cell>
        </row>
        <row r="4221">
          <cell r="B4221" t="str">
            <v>ERBATI SALMA</v>
          </cell>
        </row>
        <row r="4222">
          <cell r="B4222" t="str">
            <v>BENMESSAOUD ISRAE</v>
          </cell>
        </row>
        <row r="4223">
          <cell r="B4223" t="str">
            <v>ZOHRI RANA</v>
          </cell>
        </row>
        <row r="4224">
          <cell r="B4224" t="str">
            <v>ABILLAT ALAE</v>
          </cell>
        </row>
        <row r="4225">
          <cell r="B4225" t="str">
            <v>ENNOUR AYDA</v>
          </cell>
        </row>
        <row r="4226">
          <cell r="B4226" t="str">
            <v>BELMEJDOUB FATIMA ZAHRA</v>
          </cell>
        </row>
        <row r="4227">
          <cell r="B4227" t="str">
            <v>EL ALAMI AYMAN</v>
          </cell>
        </row>
        <row r="4228">
          <cell r="B4228" t="str">
            <v>KINANA WIDAD</v>
          </cell>
        </row>
        <row r="4229">
          <cell r="B4229" t="str">
            <v>YOUSFI HIYAM</v>
          </cell>
        </row>
        <row r="4230">
          <cell r="B4230" t="str">
            <v>ERBATI SALMA</v>
          </cell>
        </row>
        <row r="4231">
          <cell r="B4231" t="str">
            <v>BENMESSAOUD ISRAE</v>
          </cell>
        </row>
        <row r="4232">
          <cell r="B4232" t="str">
            <v>ZOHRI RANA</v>
          </cell>
        </row>
        <row r="4233">
          <cell r="B4233" t="str">
            <v>ABILLAT ALAE</v>
          </cell>
        </row>
        <row r="4234">
          <cell r="B4234" t="str">
            <v>ENNOUR AYDA</v>
          </cell>
        </row>
        <row r="4235">
          <cell r="B4235" t="str">
            <v>BELMEJDOUB FATIMA ZAHRA</v>
          </cell>
        </row>
        <row r="4236">
          <cell r="B4236" t="str">
            <v>EL ALAMI AYMAN</v>
          </cell>
        </row>
        <row r="4237">
          <cell r="B4237" t="str">
            <v>KINANA WIDAD</v>
          </cell>
        </row>
        <row r="4238">
          <cell r="B4238" t="str">
            <v>YOUSFI HIYAM</v>
          </cell>
        </row>
        <row r="4239">
          <cell r="B4239" t="str">
            <v>ZOHRI RANA</v>
          </cell>
        </row>
        <row r="4240">
          <cell r="B4240" t="str">
            <v>ABILLAT ALAE</v>
          </cell>
        </row>
        <row r="4241">
          <cell r="B4241" t="str">
            <v>ENNOUR AYDA</v>
          </cell>
        </row>
        <row r="4242">
          <cell r="B4242" t="str">
            <v>ERBATI SALMA</v>
          </cell>
        </row>
        <row r="4243">
          <cell r="B4243" t="str">
            <v>BENMESSAOUD ISRAE</v>
          </cell>
        </row>
        <row r="4244">
          <cell r="B4244" t="str">
            <v>BELMEJDOUB FATIMA ZAHRA</v>
          </cell>
        </row>
        <row r="4245">
          <cell r="B4245" t="str">
            <v>EL ALAMI AYMAN</v>
          </cell>
        </row>
        <row r="4246">
          <cell r="B4246" t="str">
            <v>KINANA WIDAD</v>
          </cell>
        </row>
        <row r="4247">
          <cell r="B4247" t="str">
            <v>YOUSFI HIYAM</v>
          </cell>
        </row>
        <row r="4248">
          <cell r="B4248" t="str">
            <v>ERBATI SALMA</v>
          </cell>
        </row>
        <row r="4249">
          <cell r="B4249" t="str">
            <v>BENMESSAOUD ISRAE</v>
          </cell>
        </row>
        <row r="4250">
          <cell r="B4250" t="str">
            <v>ZOHRI RANA</v>
          </cell>
        </row>
        <row r="4251">
          <cell r="B4251" t="str">
            <v>ABILLAT ALAE</v>
          </cell>
        </row>
        <row r="4252">
          <cell r="B4252" t="str">
            <v>ENNOUR AYDA</v>
          </cell>
        </row>
        <row r="4253">
          <cell r="B4253" t="str">
            <v>BELMEJDOUB FATIMA ZAHRA</v>
          </cell>
        </row>
        <row r="4254">
          <cell r="B4254" t="str">
            <v>ZOHRI RANA</v>
          </cell>
        </row>
        <row r="4255">
          <cell r="B4255" t="str">
            <v>ABILLAT ALAE</v>
          </cell>
        </row>
        <row r="4256">
          <cell r="B4256" t="str">
            <v>ENNOUR AYDA</v>
          </cell>
        </row>
        <row r="4257">
          <cell r="B4257" t="str">
            <v>ZOHRI RANA</v>
          </cell>
        </row>
        <row r="4258">
          <cell r="B4258" t="str">
            <v>ABILLAT ALAE</v>
          </cell>
        </row>
        <row r="4259">
          <cell r="B4259" t="str">
            <v>ENNOUR AYDA</v>
          </cell>
        </row>
        <row r="4260">
          <cell r="B4260" t="str">
            <v>ZOHRI RANA</v>
          </cell>
        </row>
        <row r="4261">
          <cell r="B4261" t="str">
            <v>ABILLAT ALAE</v>
          </cell>
        </row>
        <row r="4262">
          <cell r="B4262" t="str">
            <v>ENNOUR AYDA</v>
          </cell>
        </row>
        <row r="4263">
          <cell r="B4263" t="str">
            <v>ZOHRI RANA</v>
          </cell>
        </row>
        <row r="4264">
          <cell r="B4264" t="str">
            <v>ABILLAT ALAE</v>
          </cell>
        </row>
        <row r="4265">
          <cell r="B4265" t="str">
            <v>ENNOUR AYDA</v>
          </cell>
        </row>
        <row r="4266">
          <cell r="B4266" t="str">
            <v>ZOHRI RANA</v>
          </cell>
        </row>
        <row r="4267">
          <cell r="B4267" t="str">
            <v>ABILLAT ALAE</v>
          </cell>
        </row>
        <row r="4268">
          <cell r="B4268" t="str">
            <v>ENNOUR AYDA</v>
          </cell>
        </row>
        <row r="4269">
          <cell r="B4269" t="str">
            <v>ZOHRI RANA</v>
          </cell>
        </row>
        <row r="4270">
          <cell r="B4270" t="str">
            <v>ABILLAT ALAE</v>
          </cell>
        </row>
        <row r="4271">
          <cell r="B4271" t="str">
            <v>ENNOUR AYDA</v>
          </cell>
        </row>
        <row r="4272">
          <cell r="B4272" t="str">
            <v xml:space="preserve">AZIANE YASSINE </v>
          </cell>
        </row>
        <row r="4273">
          <cell r="B4273" t="str">
            <v>SYLLA SOKHNA SAFIETOU</v>
          </cell>
        </row>
        <row r="4274">
          <cell r="B4274" t="str">
            <v>DIOP MAMADOU MOUSTAPHA DOKY</v>
          </cell>
        </row>
        <row r="4275">
          <cell r="B4275" t="str">
            <v>ABDELAOUI KHADIJA</v>
          </cell>
        </row>
        <row r="4276">
          <cell r="B4276" t="str">
            <v xml:space="preserve">AZIANE YASSINE </v>
          </cell>
        </row>
        <row r="4277">
          <cell r="B4277" t="str">
            <v>SYLLA SOKHNA SAFIETOU</v>
          </cell>
        </row>
        <row r="4278">
          <cell r="B4278" t="str">
            <v>DIOP MAMADOU MOUSTAPHA DOKY</v>
          </cell>
        </row>
        <row r="4279">
          <cell r="B4279" t="str">
            <v>ABDELAOUI KHADIJA</v>
          </cell>
        </row>
        <row r="4280">
          <cell r="B4280" t="str">
            <v>ABDELAOUI KHADIJA</v>
          </cell>
        </row>
        <row r="4281">
          <cell r="B4281" t="str">
            <v>DIOP MAMADOU MOUSTAPHA DOKY</v>
          </cell>
        </row>
        <row r="4282">
          <cell r="B4282" t="str">
            <v>SYLLA SOKHNA SAFIETOU</v>
          </cell>
        </row>
        <row r="4283">
          <cell r="B4283" t="str">
            <v xml:space="preserve">AZIANE YASSINE </v>
          </cell>
        </row>
        <row r="4284">
          <cell r="B4284" t="str">
            <v xml:space="preserve">AZIANE YASSINE </v>
          </cell>
        </row>
        <row r="4285">
          <cell r="B4285" t="str">
            <v>SYLLA SOKHNA SAFIETOU</v>
          </cell>
        </row>
        <row r="4286">
          <cell r="B4286" t="str">
            <v>DIOP MAMADOU MOUSTAPHA DOKY</v>
          </cell>
        </row>
        <row r="4287">
          <cell r="B4287" t="str">
            <v>ABDELAOUI KHADIJA</v>
          </cell>
        </row>
        <row r="4288">
          <cell r="B4288" t="str">
            <v xml:space="preserve">AZIANE YASSINE </v>
          </cell>
        </row>
        <row r="4289">
          <cell r="B4289" t="str">
            <v>SYLLA SOKHNA SAFIETOU</v>
          </cell>
        </row>
        <row r="4290">
          <cell r="B4290" t="str">
            <v>DIOP MAMADOU MOUSTAPHA DOKY</v>
          </cell>
        </row>
        <row r="4291">
          <cell r="B4291" t="str">
            <v>ABDELAOUI KHADIJA</v>
          </cell>
        </row>
        <row r="4292">
          <cell r="B4292" t="str">
            <v>ABDELAOUI KHADIJA</v>
          </cell>
        </row>
        <row r="4293">
          <cell r="B4293" t="str">
            <v xml:space="preserve">AZIANE YASSINE </v>
          </cell>
        </row>
        <row r="4294">
          <cell r="B4294" t="str">
            <v>SYLLA SOKHNA SAFIETOU</v>
          </cell>
        </row>
        <row r="4295">
          <cell r="B4295" t="str">
            <v>DIOP MAMADOU MOUSTAPHA DOKY</v>
          </cell>
        </row>
        <row r="4296">
          <cell r="B4296" t="str">
            <v xml:space="preserve">AZIANE YASSINE </v>
          </cell>
        </row>
        <row r="4297">
          <cell r="B4297" t="str">
            <v>SYLLA SOKHNA SAFIETOU</v>
          </cell>
        </row>
        <row r="4298">
          <cell r="B4298" t="str">
            <v>DIOP MAMADOU MOUSTAPHA DOKY</v>
          </cell>
        </row>
        <row r="4299">
          <cell r="B4299" t="str">
            <v>ABDELAOUI KHADIJA</v>
          </cell>
        </row>
        <row r="4300">
          <cell r="B4300" t="str">
            <v xml:space="preserve">AZIANE YASSINE </v>
          </cell>
        </row>
        <row r="4301">
          <cell r="B4301" t="str">
            <v>SYLLA SOKHNA SAFIETOU</v>
          </cell>
        </row>
        <row r="4302">
          <cell r="B4302" t="str">
            <v>DIOP MAMADOU MOUSTAPHA DOKY</v>
          </cell>
        </row>
        <row r="4303">
          <cell r="B4303" t="str">
            <v>ABDELAOUI KHADIJA</v>
          </cell>
        </row>
        <row r="4304">
          <cell r="B4304" t="str">
            <v xml:space="preserve">AZIANE YASSINE </v>
          </cell>
        </row>
        <row r="4305">
          <cell r="B4305" t="str">
            <v>SYLLA SOKHNA SAFIETOU</v>
          </cell>
        </row>
        <row r="4306">
          <cell r="B4306" t="str">
            <v>DIOP MAMADOU MOUSTAPHA DOKY</v>
          </cell>
        </row>
        <row r="4307">
          <cell r="B4307" t="str">
            <v>ABDELAOUI KHADIJA</v>
          </cell>
        </row>
        <row r="4308">
          <cell r="B4308" t="str">
            <v>ABDELAOUI KHADIJA</v>
          </cell>
        </row>
        <row r="4309">
          <cell r="B4309" t="str">
            <v>DIOP MAMADOU MOUSTAPHA DOKY</v>
          </cell>
        </row>
        <row r="4310">
          <cell r="B4310" t="str">
            <v>SYLLA SOKHNA SAFIETOU</v>
          </cell>
        </row>
        <row r="4311">
          <cell r="B4311" t="str">
            <v xml:space="preserve">AZIANE YASSINE </v>
          </cell>
        </row>
        <row r="4312">
          <cell r="B4312" t="str">
            <v>ABDELAOUI KHADIJA</v>
          </cell>
        </row>
        <row r="4313">
          <cell r="B4313" t="str">
            <v xml:space="preserve">AZIANE YASSINE </v>
          </cell>
        </row>
        <row r="4314">
          <cell r="B4314" t="str">
            <v>SYLLA SOKHNA SAFIETOU</v>
          </cell>
        </row>
        <row r="4315">
          <cell r="B4315" t="str">
            <v>DIOP MAMADOU MOUSTAPHA DOKY</v>
          </cell>
        </row>
        <row r="4316">
          <cell r="B4316" t="str">
            <v xml:space="preserve">AZIANE YASSINE </v>
          </cell>
        </row>
        <row r="4317">
          <cell r="B4317" t="str">
            <v>SYLLA SOKHNA SAFIETOU</v>
          </cell>
        </row>
        <row r="4318">
          <cell r="B4318" t="str">
            <v>DIOP MAMADOU MOUSTAPHA DOKY</v>
          </cell>
        </row>
        <row r="4319">
          <cell r="B4319" t="str">
            <v>ABDELAOUI KHADIJA</v>
          </cell>
        </row>
        <row r="4320">
          <cell r="B4320" t="str">
            <v>ABDELAOUI KHADIJA</v>
          </cell>
        </row>
        <row r="4321">
          <cell r="B4321" t="str">
            <v xml:space="preserve">AZIANE YASSINE </v>
          </cell>
        </row>
        <row r="4322">
          <cell r="B4322" t="str">
            <v>SYLLA SOKHNA SAFIETOU</v>
          </cell>
        </row>
        <row r="4323">
          <cell r="B4323" t="str">
            <v>DIOP MAMADOU MOUSTAPHA DOKY</v>
          </cell>
        </row>
        <row r="4324">
          <cell r="B4324" t="str">
            <v xml:space="preserve">AZIANE YASSINE </v>
          </cell>
        </row>
        <row r="4325">
          <cell r="B4325" t="str">
            <v>SYLLA SOKHNA SAFIETOU</v>
          </cell>
        </row>
        <row r="4326">
          <cell r="B4326" t="str">
            <v>DIOP MAMADOU MOUSTAPHA DOKY</v>
          </cell>
        </row>
        <row r="4327">
          <cell r="B4327" t="str">
            <v>ABDELAOUI KHADIJA</v>
          </cell>
        </row>
        <row r="4328">
          <cell r="B4328" t="str">
            <v xml:space="preserve">AZIANE YASSINE </v>
          </cell>
        </row>
        <row r="4329">
          <cell r="B4329" t="str">
            <v>SYLLA SOKHNA SAFIETOU</v>
          </cell>
        </row>
        <row r="4330">
          <cell r="B4330" t="str">
            <v>DIOP MAMADOU MOUSTAPHA DOKY</v>
          </cell>
        </row>
        <row r="4331">
          <cell r="B4331" t="str">
            <v>ABDELAOUI KHADIJA</v>
          </cell>
        </row>
        <row r="4332">
          <cell r="B4332" t="str">
            <v xml:space="preserve">AZIANE YASSINE </v>
          </cell>
        </row>
        <row r="4333">
          <cell r="B4333" t="str">
            <v>SYLLA SOKHNA SAFIETOU</v>
          </cell>
        </row>
        <row r="4334">
          <cell r="B4334" t="str">
            <v>DIOP MAMADOU MOUSTAPHA DOKY</v>
          </cell>
        </row>
        <row r="4335">
          <cell r="B4335" t="str">
            <v>ABDELAOUI KHADIJA</v>
          </cell>
        </row>
        <row r="4336">
          <cell r="B4336" t="str">
            <v>ABDELAOUI KHADIJA</v>
          </cell>
        </row>
        <row r="4337">
          <cell r="B4337" t="str">
            <v>DIOP MAMADOU MOUSTAPHA DOKY</v>
          </cell>
        </row>
        <row r="4338">
          <cell r="B4338" t="str">
            <v>SYLLA SOKHNA SAFIETOU</v>
          </cell>
        </row>
        <row r="4339">
          <cell r="B4339" t="str">
            <v xml:space="preserve">AZIANE YASSINE </v>
          </cell>
        </row>
        <row r="4340">
          <cell r="B4340" t="str">
            <v xml:space="preserve">AZIANE YASSINE </v>
          </cell>
        </row>
        <row r="4341">
          <cell r="B4341" t="str">
            <v>SYLLA SOKHNA SAFIETOU</v>
          </cell>
        </row>
        <row r="4342">
          <cell r="B4342" t="str">
            <v>DIOP MAMADOU MOUSTAPHA DOKY</v>
          </cell>
        </row>
        <row r="4343">
          <cell r="B4343" t="str">
            <v>ABDELAOUI KHADIJA</v>
          </cell>
        </row>
        <row r="4344">
          <cell r="B4344" t="str">
            <v xml:space="preserve">AZIANE YASSINE </v>
          </cell>
        </row>
        <row r="4345">
          <cell r="B4345" t="str">
            <v>SYLLA SOKHNA SAFIETOU</v>
          </cell>
        </row>
        <row r="4346">
          <cell r="B4346" t="str">
            <v>DIOP MAMADOU MOUSTAPHA DOKY</v>
          </cell>
        </row>
        <row r="4347">
          <cell r="B4347" t="str">
            <v>ABDELAOUI KHADIJA</v>
          </cell>
        </row>
        <row r="4348">
          <cell r="B4348" t="str">
            <v xml:space="preserve">AZIANE YASSINE </v>
          </cell>
        </row>
        <row r="4349">
          <cell r="B4349" t="str">
            <v>SYLLA SOKHNA SAFIETOU</v>
          </cell>
        </row>
        <row r="4350">
          <cell r="B4350" t="str">
            <v>DIOP MAMADOU MOUSTAPHA DOKY</v>
          </cell>
        </row>
        <row r="4351">
          <cell r="B4351" t="str">
            <v>ABDELAOUI KHADIJA</v>
          </cell>
        </row>
        <row r="4352">
          <cell r="B4352" t="str">
            <v xml:space="preserve">AZIANE YASSINE </v>
          </cell>
        </row>
        <row r="4353">
          <cell r="B4353" t="str">
            <v>SYLLA SOKHNA SAFIETOU</v>
          </cell>
        </row>
        <row r="4354">
          <cell r="B4354" t="str">
            <v>DIOP MAMADOU MOUSTAPHA DOKY</v>
          </cell>
        </row>
        <row r="4355">
          <cell r="B4355" t="str">
            <v>ABDELAOUI KHADIJA</v>
          </cell>
        </row>
        <row r="4356">
          <cell r="B4356" t="str">
            <v xml:space="preserve">AZIANE YASSINE </v>
          </cell>
        </row>
        <row r="4357">
          <cell r="B4357" t="str">
            <v>SYLLA SOKHNA SAFIETOU</v>
          </cell>
        </row>
        <row r="4358">
          <cell r="B4358" t="str">
            <v>DIOP MAMADOU MOUSTAPHA DOKY</v>
          </cell>
        </row>
        <row r="4359">
          <cell r="B4359" t="str">
            <v>ABDELAOUI KHADIJA</v>
          </cell>
        </row>
        <row r="4360">
          <cell r="B4360" t="str">
            <v xml:space="preserve">AZIANE YASSINE </v>
          </cell>
        </row>
        <row r="4361">
          <cell r="B4361" t="str">
            <v>SYLLA SOKHNA SAFIETOU</v>
          </cell>
        </row>
        <row r="4362">
          <cell r="B4362" t="str">
            <v>DIOP MAMADOU MOUSTAPHA DOKY</v>
          </cell>
        </row>
        <row r="4363">
          <cell r="B4363" t="str">
            <v>ABDELAOUI KHADIJA</v>
          </cell>
        </row>
        <row r="4364">
          <cell r="B4364" t="str">
            <v>ABDELAOUI KHADIJA</v>
          </cell>
        </row>
        <row r="4365">
          <cell r="B4365" t="str">
            <v>DIOP MAMADOU MOUSTAPHA DOKY</v>
          </cell>
        </row>
        <row r="4366">
          <cell r="B4366" t="str">
            <v>SYLLA SOKHNA SAFIETOU</v>
          </cell>
        </row>
        <row r="4367">
          <cell r="B4367" t="str">
            <v xml:space="preserve">AZIANE YASSINE </v>
          </cell>
        </row>
        <row r="4368">
          <cell r="B4368" t="str">
            <v xml:space="preserve">AZIANE YASSINE </v>
          </cell>
        </row>
        <row r="4369">
          <cell r="B4369" t="str">
            <v>SYLLA SOKHNA SAFIETOU</v>
          </cell>
        </row>
        <row r="4370">
          <cell r="B4370" t="str">
            <v>DIOP MAMADOU MOUSTAPHA DOKY</v>
          </cell>
        </row>
        <row r="4371">
          <cell r="B4371" t="str">
            <v>ABDELAOUI KHADIJA</v>
          </cell>
        </row>
        <row r="4372">
          <cell r="B4372" t="str">
            <v xml:space="preserve">AZIANE YASSINE </v>
          </cell>
        </row>
        <row r="4373">
          <cell r="B4373" t="str">
            <v>SYLLA SOKHNA SAFIETOU</v>
          </cell>
        </row>
        <row r="4374">
          <cell r="B4374" t="str">
            <v>DIOP MAMADOU MOUSTAPHA DOKY</v>
          </cell>
        </row>
        <row r="4375">
          <cell r="B4375" t="str">
            <v>ABDELAOUI KHADIJA</v>
          </cell>
        </row>
        <row r="4376">
          <cell r="B4376" t="str">
            <v xml:space="preserve">AZIANE YASSINE </v>
          </cell>
        </row>
        <row r="4377">
          <cell r="B4377" t="str">
            <v>SYLLA SOKHNA SAFIETOU</v>
          </cell>
        </row>
        <row r="4378">
          <cell r="B4378" t="str">
            <v>DIOP MAMADOU MOUSTAPHA DOKY</v>
          </cell>
        </row>
        <row r="4379">
          <cell r="B4379" t="str">
            <v>ABDELAOUI KHADIJA</v>
          </cell>
        </row>
        <row r="4380">
          <cell r="B4380" t="str">
            <v xml:space="preserve">AZIANE YASSINE </v>
          </cell>
        </row>
        <row r="4381">
          <cell r="B4381" t="str">
            <v>SYLLA SOKHNA SAFIETOU</v>
          </cell>
        </row>
        <row r="4382">
          <cell r="B4382" t="str">
            <v>DIOP MAMADOU MOUSTAPHA DOKY</v>
          </cell>
        </row>
        <row r="4383">
          <cell r="B4383" t="str">
            <v>ABDELAOUI KHADIJA</v>
          </cell>
        </row>
        <row r="4384">
          <cell r="B4384" t="str">
            <v xml:space="preserve">AZIANE YASSINE </v>
          </cell>
        </row>
        <row r="4385">
          <cell r="B4385" t="str">
            <v>SYLLA SOKHNA SAFIETOU</v>
          </cell>
        </row>
        <row r="4386">
          <cell r="B4386" t="str">
            <v>DIOP MAMADOU MOUSTAPHA DOKY</v>
          </cell>
        </row>
        <row r="4387">
          <cell r="B4387" t="str">
            <v>ABDELAOUI KHADIJA</v>
          </cell>
        </row>
        <row r="4388">
          <cell r="B4388" t="str">
            <v xml:space="preserve">AZIANE YASSINE </v>
          </cell>
        </row>
        <row r="4389">
          <cell r="B4389" t="str">
            <v>SYLLA SOKHNA SAFIETOU</v>
          </cell>
        </row>
        <row r="4390">
          <cell r="B4390" t="str">
            <v>DIOP MAMADOU MOUSTAPHA DOKY</v>
          </cell>
        </row>
        <row r="4391">
          <cell r="B4391" t="str">
            <v>ABDELAOUI KHADIJA</v>
          </cell>
        </row>
        <row r="4392">
          <cell r="B4392" t="str">
            <v>ABDELAOUI KHADIJA</v>
          </cell>
        </row>
        <row r="4393">
          <cell r="B4393" t="str">
            <v>DIOP MAMADOU MOUSTAPHA DOKY</v>
          </cell>
        </row>
        <row r="4394">
          <cell r="B4394" t="str">
            <v>SYLLA SOKHNA SAFIETOU</v>
          </cell>
        </row>
        <row r="4395">
          <cell r="B4395" t="str">
            <v xml:space="preserve">AZIANE YASSINE </v>
          </cell>
        </row>
      </sheetData>
      <sheetData sheetId="1">
        <row r="1">
          <cell r="B1" t="str">
            <v>Nom Prénom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cessibilité"/>
      <sheetName val="trame"/>
      <sheetName val="Source CC pulse"/>
      <sheetName val="Planning"/>
      <sheetName val="Annuaire_roster"/>
      <sheetName val="Contrôle des heures"/>
      <sheetName val="Contrôle des jours"/>
      <sheetName val="Suivi des justificatif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B1" t="str">
            <v>Nom Prénom</v>
          </cell>
          <cell r="C1" t="str">
            <v>Segment</v>
          </cell>
          <cell r="D1" t="str">
            <v>Business</v>
          </cell>
          <cell r="E1" t="str">
            <v>Team</v>
          </cell>
          <cell r="F1" t="str">
            <v>Matricule</v>
          </cell>
          <cell r="G1" t="str">
            <v>Statut</v>
          </cell>
          <cell r="H1" t="str">
            <v>Date embauche</v>
          </cell>
          <cell r="I1" t="str">
            <v>Date sortie</v>
          </cell>
        </row>
        <row r="2">
          <cell r="B2" t="str">
            <v>BA DEMBA DJIMBALLA</v>
          </cell>
          <cell r="C2" t="str">
            <v>Forfaitaire</v>
          </cell>
          <cell r="D2" t="str">
            <v>Credit Mutuel</v>
          </cell>
          <cell r="E2">
            <v>0</v>
          </cell>
          <cell r="F2">
            <v>9</v>
          </cell>
          <cell r="G2" t="str">
            <v>Forfaitaire</v>
          </cell>
          <cell r="H2">
            <v>42066</v>
          </cell>
        </row>
        <row r="3">
          <cell r="B3" t="str">
            <v>ABBADI IHSANE</v>
          </cell>
          <cell r="C3" t="str">
            <v>Forfaitaire</v>
          </cell>
          <cell r="D3" t="str">
            <v>COFIDIS France</v>
          </cell>
          <cell r="E3">
            <v>0</v>
          </cell>
          <cell r="F3">
            <v>81</v>
          </cell>
          <cell r="G3" t="str">
            <v>Forfaitaire</v>
          </cell>
          <cell r="H3">
            <v>42248</v>
          </cell>
        </row>
        <row r="4">
          <cell r="B4" t="str">
            <v>BENBIHI MOHAMMED REDA</v>
          </cell>
          <cell r="C4" t="str">
            <v>Forfaitaire</v>
          </cell>
          <cell r="D4" t="str">
            <v>COFIDIS France</v>
          </cell>
          <cell r="E4">
            <v>0</v>
          </cell>
          <cell r="F4">
            <v>391</v>
          </cell>
          <cell r="G4" t="str">
            <v>Forfaitaire</v>
          </cell>
          <cell r="H4">
            <v>42831</v>
          </cell>
        </row>
        <row r="5">
          <cell r="B5" t="str">
            <v>EL FATIMY CHARAF-EDDINE</v>
          </cell>
          <cell r="C5" t="str">
            <v>Forfaitaire</v>
          </cell>
          <cell r="D5" t="str">
            <v>COFIDIS France</v>
          </cell>
          <cell r="E5" t="str">
            <v>ABBADI Ihsane</v>
          </cell>
          <cell r="F5">
            <v>110</v>
          </cell>
          <cell r="G5" t="str">
            <v>Forfaitaire</v>
          </cell>
          <cell r="H5">
            <v>42286</v>
          </cell>
        </row>
        <row r="6">
          <cell r="B6" t="str">
            <v>BELQASMI EL MEHDI</v>
          </cell>
          <cell r="C6" t="str">
            <v>Forfaitaire</v>
          </cell>
          <cell r="D6" t="str">
            <v>COFIDIS France</v>
          </cell>
          <cell r="E6" t="str">
            <v>ABBADI Ihsane</v>
          </cell>
          <cell r="F6">
            <v>153</v>
          </cell>
          <cell r="G6" t="str">
            <v>Forfaitaire</v>
          </cell>
          <cell r="H6">
            <v>42314</v>
          </cell>
        </row>
        <row r="7">
          <cell r="B7" t="str">
            <v>BENKARROUJE DOUNIA</v>
          </cell>
          <cell r="C7" t="str">
            <v>Forfaitaire</v>
          </cell>
          <cell r="D7" t="str">
            <v>COFIDIS Italie</v>
          </cell>
          <cell r="E7" t="str">
            <v>ABBADI Ihsane</v>
          </cell>
          <cell r="F7">
            <v>183</v>
          </cell>
          <cell r="G7" t="str">
            <v>Forfaitaire</v>
          </cell>
          <cell r="H7">
            <v>42370</v>
          </cell>
        </row>
        <row r="8">
          <cell r="B8" t="str">
            <v>JANAH KHALIL</v>
          </cell>
          <cell r="C8" t="str">
            <v>Forfaitaire</v>
          </cell>
          <cell r="D8" t="str">
            <v>COFIDIS France</v>
          </cell>
          <cell r="E8" t="str">
            <v>ABBADI Ihsane</v>
          </cell>
          <cell r="F8">
            <v>216</v>
          </cell>
          <cell r="G8" t="str">
            <v>Forfaitaire</v>
          </cell>
          <cell r="H8">
            <v>42402</v>
          </cell>
        </row>
        <row r="9">
          <cell r="B9" t="str">
            <v>ELMQUIRMI ILIAS-NABIL</v>
          </cell>
          <cell r="C9" t="str">
            <v>Forfaitaire</v>
          </cell>
          <cell r="D9" t="str">
            <v>COFIDIS France</v>
          </cell>
          <cell r="E9" t="str">
            <v>ABBADI Ihsane</v>
          </cell>
          <cell r="F9">
            <v>390</v>
          </cell>
          <cell r="G9" t="str">
            <v>Forfaitaire</v>
          </cell>
          <cell r="H9">
            <v>42831</v>
          </cell>
        </row>
        <row r="10">
          <cell r="B10" t="str">
            <v>TAMIR ADAM</v>
          </cell>
          <cell r="C10" t="str">
            <v>Forfaitaire</v>
          </cell>
          <cell r="D10" t="str">
            <v>COFIDIS France</v>
          </cell>
          <cell r="E10" t="str">
            <v>ABBADI Ihsane</v>
          </cell>
          <cell r="F10">
            <v>481</v>
          </cell>
          <cell r="G10" t="str">
            <v>Forfaitaire</v>
          </cell>
          <cell r="H10">
            <v>42927</v>
          </cell>
        </row>
        <row r="11">
          <cell r="B11" t="str">
            <v>HMIDOUCH MOHCINE</v>
          </cell>
          <cell r="C11" t="str">
            <v>DIGITAL</v>
          </cell>
          <cell r="D11" t="str">
            <v>FLOA</v>
          </cell>
          <cell r="E11" t="str">
            <v>ACHEAIBI BOUTAINA</v>
          </cell>
          <cell r="F11">
            <v>155</v>
          </cell>
          <cell r="G11" t="str">
            <v>FT</v>
          </cell>
          <cell r="H11">
            <v>42314</v>
          </cell>
        </row>
        <row r="12">
          <cell r="B12" t="str">
            <v>LAMBARKI HIBA</v>
          </cell>
          <cell r="C12" t="str">
            <v>DIGITAL</v>
          </cell>
          <cell r="D12" t="str">
            <v>FLOA</v>
          </cell>
          <cell r="E12" t="str">
            <v>ACHEAIBI BOUTAINA</v>
          </cell>
          <cell r="F12">
            <v>487</v>
          </cell>
          <cell r="G12" t="str">
            <v>FT</v>
          </cell>
          <cell r="H12">
            <v>42927</v>
          </cell>
        </row>
        <row r="13">
          <cell r="B13" t="str">
            <v>ABROUK EL ALAMI SALMA</v>
          </cell>
          <cell r="C13" t="str">
            <v>DIGITAL</v>
          </cell>
          <cell r="D13" t="str">
            <v>FLOA</v>
          </cell>
          <cell r="E13" t="str">
            <v>ACHEAIBI BOUTAINA</v>
          </cell>
          <cell r="F13">
            <v>489</v>
          </cell>
          <cell r="G13" t="str">
            <v>FT</v>
          </cell>
          <cell r="H13">
            <v>42927</v>
          </cell>
        </row>
        <row r="14">
          <cell r="B14" t="str">
            <v>EL HACOBI IKRAM</v>
          </cell>
          <cell r="C14" t="str">
            <v>DIGITAL</v>
          </cell>
          <cell r="D14" t="str">
            <v>FLOA</v>
          </cell>
          <cell r="E14" t="str">
            <v>ACHEAIBI BOUTAINA</v>
          </cell>
          <cell r="F14">
            <v>498</v>
          </cell>
          <cell r="G14" t="str">
            <v>FT</v>
          </cell>
          <cell r="H14">
            <v>42927</v>
          </cell>
        </row>
        <row r="15">
          <cell r="B15" t="str">
            <v>EL MOUNTAKIL SAFIYA</v>
          </cell>
          <cell r="C15" t="str">
            <v>DIGITAL</v>
          </cell>
          <cell r="D15" t="str">
            <v>FLOA</v>
          </cell>
          <cell r="E15" t="str">
            <v>ACHEAIBI BOUTAINA</v>
          </cell>
          <cell r="F15">
            <v>581</v>
          </cell>
          <cell r="G15" t="str">
            <v>FT</v>
          </cell>
          <cell r="H15">
            <v>43046</v>
          </cell>
        </row>
        <row r="16">
          <cell r="B16" t="str">
            <v>FRIDOU YOUSRA</v>
          </cell>
          <cell r="C16" t="str">
            <v>DIGITAL</v>
          </cell>
          <cell r="D16" t="str">
            <v>FLOA</v>
          </cell>
          <cell r="E16" t="str">
            <v>ACHEAIBI BOUTAINA</v>
          </cell>
          <cell r="F16">
            <v>583</v>
          </cell>
          <cell r="G16" t="str">
            <v>FT</v>
          </cell>
          <cell r="H16">
            <v>43060</v>
          </cell>
        </row>
        <row r="17">
          <cell r="B17" t="str">
            <v>LOUDYI MOUHCINE</v>
          </cell>
          <cell r="C17" t="str">
            <v>DIGITAL</v>
          </cell>
          <cell r="D17" t="str">
            <v>FLOA</v>
          </cell>
          <cell r="E17" t="str">
            <v>ACHEAIBI BOUTAINA</v>
          </cell>
          <cell r="F17">
            <v>584</v>
          </cell>
          <cell r="G17" t="str">
            <v>FT</v>
          </cell>
          <cell r="H17">
            <v>43060</v>
          </cell>
        </row>
        <row r="18">
          <cell r="B18" t="str">
            <v>BENAMRANE REDA</v>
          </cell>
          <cell r="C18" t="str">
            <v>DIGITAL</v>
          </cell>
          <cell r="D18" t="str">
            <v>FLOA</v>
          </cell>
          <cell r="E18" t="str">
            <v>ACHEAIBI BOUTAINA</v>
          </cell>
          <cell r="F18">
            <v>743</v>
          </cell>
          <cell r="G18" t="str">
            <v>FT</v>
          </cell>
          <cell r="H18">
            <v>43284</v>
          </cell>
        </row>
        <row r="19">
          <cell r="B19" t="str">
            <v>AIT ELMOADDINE Latifa</v>
          </cell>
          <cell r="C19" t="str">
            <v>DIGITAL</v>
          </cell>
          <cell r="D19" t="str">
            <v>FLOA</v>
          </cell>
          <cell r="E19" t="str">
            <v>ACHEAIBI BOUTAINA</v>
          </cell>
          <cell r="F19">
            <v>755</v>
          </cell>
          <cell r="G19" t="str">
            <v>FT</v>
          </cell>
          <cell r="H19">
            <v>43326</v>
          </cell>
        </row>
        <row r="20">
          <cell r="B20" t="str">
            <v>IKBI ILHAME</v>
          </cell>
          <cell r="C20" t="str">
            <v>DIGITAL</v>
          </cell>
          <cell r="D20" t="str">
            <v>FLOA</v>
          </cell>
          <cell r="E20" t="str">
            <v>ACHEAIBI BOUTAINA</v>
          </cell>
          <cell r="F20">
            <v>785</v>
          </cell>
          <cell r="G20" t="str">
            <v>FT</v>
          </cell>
          <cell r="H20">
            <v>43347</v>
          </cell>
        </row>
        <row r="21">
          <cell r="B21" t="str">
            <v>EDDOUMA JIHANE</v>
          </cell>
          <cell r="C21" t="str">
            <v>DIGITAL</v>
          </cell>
          <cell r="D21" t="str">
            <v>FLOA</v>
          </cell>
          <cell r="E21" t="str">
            <v>ACHEAIBI BOUTAINA</v>
          </cell>
          <cell r="F21">
            <v>789</v>
          </cell>
          <cell r="G21" t="str">
            <v>FT</v>
          </cell>
          <cell r="H21">
            <v>43347</v>
          </cell>
        </row>
        <row r="22">
          <cell r="B22" t="str">
            <v>BOUQRINI MEHDI</v>
          </cell>
          <cell r="C22" t="str">
            <v>Forfaitaire</v>
          </cell>
          <cell r="D22" t="str">
            <v>Credit Mutuel</v>
          </cell>
          <cell r="F22">
            <v>16</v>
          </cell>
          <cell r="G22" t="str">
            <v>Sortie</v>
          </cell>
          <cell r="H22">
            <v>42115</v>
          </cell>
          <cell r="I22">
            <v>43092</v>
          </cell>
        </row>
        <row r="23">
          <cell r="B23" t="str">
            <v>AZDAD ZAKARIA</v>
          </cell>
          <cell r="C23" t="str">
            <v>Sortant</v>
          </cell>
          <cell r="D23" t="str">
            <v>Credit Mutuel</v>
          </cell>
          <cell r="F23">
            <v>33</v>
          </cell>
          <cell r="G23" t="str">
            <v>Sortie</v>
          </cell>
          <cell r="H23">
            <v>42150</v>
          </cell>
          <cell r="I23">
            <v>42535</v>
          </cell>
        </row>
        <row r="24">
          <cell r="B24" t="str">
            <v>MOUSTABCHIR ILHAME</v>
          </cell>
          <cell r="C24" t="str">
            <v>AFEDIM</v>
          </cell>
          <cell r="D24" t="str">
            <v>Credit Mutuel</v>
          </cell>
          <cell r="F24">
            <v>71</v>
          </cell>
          <cell r="G24" t="str">
            <v>Sortie</v>
          </cell>
          <cell r="H24">
            <v>42220</v>
          </cell>
          <cell r="I24">
            <v>43249</v>
          </cell>
        </row>
        <row r="25">
          <cell r="B25" t="str">
            <v>OUQERROUCH NOUR ELHOUDA</v>
          </cell>
          <cell r="C25" t="str">
            <v>Google leads</v>
          </cell>
          <cell r="D25" t="str">
            <v>Credit Mutuel</v>
          </cell>
          <cell r="E25" t="str">
            <v>BA DEMBA DJIMBALLA</v>
          </cell>
          <cell r="F25">
            <v>157</v>
          </cell>
          <cell r="G25" t="str">
            <v>Forfaitaire</v>
          </cell>
          <cell r="H25">
            <v>42314</v>
          </cell>
        </row>
        <row r="26">
          <cell r="B26" t="str">
            <v>BELBAGARIA FATIMA-EZ-ZAHRAE</v>
          </cell>
          <cell r="C26" t="str">
            <v>Sortant</v>
          </cell>
          <cell r="D26" t="str">
            <v>Credit Mutuel</v>
          </cell>
          <cell r="F26">
            <v>94</v>
          </cell>
          <cell r="G26" t="str">
            <v>Sortie</v>
          </cell>
          <cell r="H26">
            <v>42278</v>
          </cell>
          <cell r="I26">
            <v>42893</v>
          </cell>
        </row>
        <row r="27">
          <cell r="B27" t="str">
            <v>AZAMI HASSANI SAMIRA</v>
          </cell>
          <cell r="C27" t="str">
            <v>Sortant</v>
          </cell>
          <cell r="D27" t="str">
            <v>Credit Mutuel</v>
          </cell>
          <cell r="F27">
            <v>96</v>
          </cell>
          <cell r="G27" t="str">
            <v>Sortie</v>
          </cell>
          <cell r="H27">
            <v>42278</v>
          </cell>
          <cell r="I27">
            <v>42644</v>
          </cell>
        </row>
        <row r="28">
          <cell r="B28" t="str">
            <v>AMARI MERYEM</v>
          </cell>
          <cell r="C28" t="str">
            <v>N2</v>
          </cell>
          <cell r="D28" t="str">
            <v>FLOA</v>
          </cell>
          <cell r="E28" t="str">
            <v>BALBAL Zineb</v>
          </cell>
          <cell r="F28">
            <v>359</v>
          </cell>
          <cell r="G28" t="str">
            <v>FT</v>
          </cell>
          <cell r="H28">
            <v>42794</v>
          </cell>
        </row>
        <row r="29">
          <cell r="B29" t="str">
            <v>OULMAATI ILYASS</v>
          </cell>
          <cell r="C29" t="str">
            <v>N2</v>
          </cell>
          <cell r="D29" t="str">
            <v>FLOA</v>
          </cell>
          <cell r="E29" t="str">
            <v>BALBAL Zineb</v>
          </cell>
          <cell r="F29">
            <v>467</v>
          </cell>
          <cell r="G29" t="str">
            <v>FT</v>
          </cell>
          <cell r="H29">
            <v>42913</v>
          </cell>
        </row>
        <row r="30">
          <cell r="B30" t="str">
            <v>AHMINE FATIMA EZZAHRA</v>
          </cell>
          <cell r="C30" t="str">
            <v>N2</v>
          </cell>
          <cell r="D30" t="str">
            <v>FLOA</v>
          </cell>
          <cell r="E30" t="str">
            <v>BALBAL Zineb</v>
          </cell>
          <cell r="F30">
            <v>486</v>
          </cell>
          <cell r="G30" t="str">
            <v>FT</v>
          </cell>
          <cell r="H30">
            <v>42927</v>
          </cell>
        </row>
        <row r="31">
          <cell r="B31" t="str">
            <v>ZEJLI HAJAR</v>
          </cell>
          <cell r="C31" t="str">
            <v>N2</v>
          </cell>
          <cell r="D31" t="str">
            <v>FLOA</v>
          </cell>
          <cell r="E31" t="str">
            <v>BALBAL Zineb</v>
          </cell>
          <cell r="F31">
            <v>488</v>
          </cell>
          <cell r="G31" t="str">
            <v>FT</v>
          </cell>
          <cell r="H31">
            <v>42927</v>
          </cell>
        </row>
        <row r="32">
          <cell r="B32" t="str">
            <v>NDIAYE COUMBA</v>
          </cell>
          <cell r="C32" t="str">
            <v>B2C</v>
          </cell>
          <cell r="D32" t="str">
            <v>FLOA</v>
          </cell>
          <cell r="E32" t="str">
            <v>BALBAL Zineb</v>
          </cell>
          <cell r="F32">
            <v>574</v>
          </cell>
          <cell r="G32" t="str">
            <v>FT</v>
          </cell>
          <cell r="H32">
            <v>43032</v>
          </cell>
        </row>
        <row r="33">
          <cell r="B33" t="str">
            <v>EL MELLALI HABIBA</v>
          </cell>
          <cell r="C33" t="str">
            <v>N2</v>
          </cell>
          <cell r="D33" t="str">
            <v>FLOA</v>
          </cell>
          <cell r="E33" t="str">
            <v>BALBAL Zineb</v>
          </cell>
          <cell r="F33">
            <v>613</v>
          </cell>
          <cell r="G33" t="str">
            <v>FT</v>
          </cell>
          <cell r="H33">
            <v>43151</v>
          </cell>
        </row>
        <row r="34">
          <cell r="B34" t="str">
            <v>MSIEK RACHID</v>
          </cell>
          <cell r="C34" t="str">
            <v>B2C</v>
          </cell>
          <cell r="D34" t="str">
            <v>FLOA</v>
          </cell>
          <cell r="E34" t="str">
            <v>BALBAL Zineb</v>
          </cell>
          <cell r="F34">
            <v>792</v>
          </cell>
          <cell r="G34" t="str">
            <v>FT</v>
          </cell>
          <cell r="H34">
            <v>43347</v>
          </cell>
        </row>
        <row r="35">
          <cell r="B35" t="str">
            <v>MALKI MOHAMED</v>
          </cell>
          <cell r="C35" t="str">
            <v>B2C</v>
          </cell>
          <cell r="D35" t="str">
            <v>FLOA</v>
          </cell>
          <cell r="E35" t="str">
            <v>BALBAL Zineb</v>
          </cell>
          <cell r="F35">
            <v>811</v>
          </cell>
          <cell r="G35" t="str">
            <v>FT</v>
          </cell>
          <cell r="H35">
            <v>43403</v>
          </cell>
        </row>
        <row r="36">
          <cell r="B36" t="str">
            <v>AKIL IMAD</v>
          </cell>
          <cell r="C36" t="str">
            <v>B2C</v>
          </cell>
          <cell r="D36" t="str">
            <v>FLOA</v>
          </cell>
          <cell r="E36" t="str">
            <v>BALBAL Zineb</v>
          </cell>
          <cell r="F36">
            <v>818</v>
          </cell>
          <cell r="G36" t="str">
            <v>FT</v>
          </cell>
          <cell r="H36">
            <v>43403</v>
          </cell>
        </row>
        <row r="37">
          <cell r="B37" t="str">
            <v>BALBAL DINA</v>
          </cell>
          <cell r="C37" t="str">
            <v>GT Bancaire</v>
          </cell>
          <cell r="D37" t="str">
            <v>COFIDIS France</v>
          </cell>
          <cell r="E37" t="str">
            <v>BELQASMI El Mehdi</v>
          </cell>
          <cell r="F37">
            <v>336</v>
          </cell>
          <cell r="G37" t="str">
            <v>Sortie</v>
          </cell>
          <cell r="H37">
            <v>42766</v>
          </cell>
          <cell r="I37">
            <v>43494</v>
          </cell>
        </row>
        <row r="38">
          <cell r="B38" t="str">
            <v>AGUIZOUL MOHAMMED MOUNDIR</v>
          </cell>
          <cell r="C38" t="str">
            <v>GT Bancaire</v>
          </cell>
          <cell r="D38" t="str">
            <v>COFIDIS France</v>
          </cell>
          <cell r="E38" t="str">
            <v>BELQASMI El Mehdi</v>
          </cell>
          <cell r="F38">
            <v>354</v>
          </cell>
          <cell r="G38" t="str">
            <v>Sortie</v>
          </cell>
          <cell r="H38">
            <v>42766</v>
          </cell>
          <cell r="I38">
            <v>43494</v>
          </cell>
        </row>
        <row r="39">
          <cell r="B39" t="str">
            <v>BOUCHALLA OMAIMA</v>
          </cell>
          <cell r="C39" t="str">
            <v>DRC</v>
          </cell>
          <cell r="D39" t="str">
            <v>COFIDIS France</v>
          </cell>
          <cell r="E39" t="str">
            <v>BELQASMI El Mehdi</v>
          </cell>
          <cell r="F39">
            <v>408</v>
          </cell>
          <cell r="G39" t="str">
            <v>FT</v>
          </cell>
          <cell r="H39">
            <v>42850</v>
          </cell>
        </row>
        <row r="40">
          <cell r="B40" t="str">
            <v>SAGNANG MAME GNIMA</v>
          </cell>
          <cell r="C40" t="str">
            <v>DFRA Acceptation</v>
          </cell>
          <cell r="D40" t="str">
            <v>COFIDIS France</v>
          </cell>
          <cell r="E40" t="str">
            <v>BELQASMI El Mehdi</v>
          </cell>
          <cell r="F40">
            <v>409</v>
          </cell>
          <cell r="G40" t="str">
            <v>FT</v>
          </cell>
          <cell r="H40">
            <v>42850</v>
          </cell>
        </row>
        <row r="41">
          <cell r="B41" t="str">
            <v>ELOULIDI OUMAIMA</v>
          </cell>
          <cell r="C41" t="str">
            <v>DRC</v>
          </cell>
          <cell r="D41" t="str">
            <v>COFIDIS France</v>
          </cell>
          <cell r="E41" t="str">
            <v>BELQASMI El Mehdi</v>
          </cell>
          <cell r="F41">
            <v>411</v>
          </cell>
          <cell r="G41" t="str">
            <v>FT</v>
          </cell>
          <cell r="H41">
            <v>42850</v>
          </cell>
        </row>
        <row r="42">
          <cell r="B42" t="str">
            <v>EL MOUJAHID RACHID</v>
          </cell>
          <cell r="C42" t="str">
            <v>DRC</v>
          </cell>
          <cell r="D42" t="str">
            <v>COFIDIS France</v>
          </cell>
          <cell r="E42" t="str">
            <v>BELQASMI El Mehdi</v>
          </cell>
          <cell r="F42">
            <v>414</v>
          </cell>
          <cell r="G42" t="str">
            <v>FT</v>
          </cell>
          <cell r="H42">
            <v>42850</v>
          </cell>
        </row>
        <row r="43">
          <cell r="B43" t="str">
            <v>M'BARKA CHOUKHA</v>
          </cell>
          <cell r="C43" t="str">
            <v>DFRA Acceptation</v>
          </cell>
          <cell r="D43" t="str">
            <v>COFIDIS France</v>
          </cell>
          <cell r="E43" t="str">
            <v>BELQASMI El Mehdi</v>
          </cell>
          <cell r="F43">
            <v>449</v>
          </cell>
          <cell r="G43" t="str">
            <v>FT</v>
          </cell>
          <cell r="H43">
            <v>42906</v>
          </cell>
        </row>
        <row r="44">
          <cell r="B44" t="str">
            <v>ELYAROUBI YOUSRA</v>
          </cell>
          <cell r="C44" t="str">
            <v>DFRA Acceptation</v>
          </cell>
          <cell r="D44" t="str">
            <v>COFIDIS France</v>
          </cell>
          <cell r="E44" t="str">
            <v>BELQASMI El Mehdi</v>
          </cell>
          <cell r="F44">
            <v>482</v>
          </cell>
          <cell r="G44" t="str">
            <v>FT</v>
          </cell>
          <cell r="H44">
            <v>42927</v>
          </cell>
        </row>
        <row r="45">
          <cell r="B45" t="str">
            <v>BA PATHE</v>
          </cell>
          <cell r="C45" t="str">
            <v>DRC</v>
          </cell>
          <cell r="D45" t="str">
            <v>COFIDIS France</v>
          </cell>
          <cell r="E45" t="str">
            <v>BELQASMI El Mehdi</v>
          </cell>
          <cell r="F45">
            <v>543</v>
          </cell>
          <cell r="G45" t="str">
            <v>FT</v>
          </cell>
          <cell r="H45">
            <v>42997</v>
          </cell>
        </row>
        <row r="46">
          <cell r="B46" t="str">
            <v>KANTE ADELE</v>
          </cell>
          <cell r="C46" t="str">
            <v>DFRA Acceptation</v>
          </cell>
          <cell r="D46" t="str">
            <v>COFIDIS France</v>
          </cell>
          <cell r="E46" t="str">
            <v>BELQASMI El Mehdi</v>
          </cell>
          <cell r="F46">
            <v>554</v>
          </cell>
          <cell r="G46" t="str">
            <v>FT</v>
          </cell>
          <cell r="H46">
            <v>43004</v>
          </cell>
        </row>
        <row r="47">
          <cell r="B47" t="str">
            <v>TAJI FATIMA ZAHRA</v>
          </cell>
          <cell r="C47" t="str">
            <v>GT Bancaire</v>
          </cell>
          <cell r="D47" t="str">
            <v>COFIDIS France</v>
          </cell>
          <cell r="E47" t="str">
            <v>BELQASMI El Mehdi</v>
          </cell>
          <cell r="F47">
            <v>620</v>
          </cell>
          <cell r="G47" t="str">
            <v>FT</v>
          </cell>
          <cell r="H47">
            <v>43151</v>
          </cell>
        </row>
        <row r="48">
          <cell r="B48" t="str">
            <v>BEL-MALEM Meriem</v>
          </cell>
          <cell r="C48" t="str">
            <v>VW</v>
          </cell>
          <cell r="D48" t="str">
            <v>COFIDIS France</v>
          </cell>
          <cell r="E48" t="str">
            <v>BELQASMI El Mehdi</v>
          </cell>
          <cell r="F48">
            <v>674</v>
          </cell>
          <cell r="G48" t="str">
            <v>FT</v>
          </cell>
          <cell r="H48">
            <v>43193</v>
          </cell>
        </row>
        <row r="49">
          <cell r="B49" t="str">
            <v>MANSARI Mounir</v>
          </cell>
          <cell r="C49" t="str">
            <v>GT Bancaire</v>
          </cell>
          <cell r="D49" t="str">
            <v>COFIDIS France</v>
          </cell>
          <cell r="E49" t="str">
            <v>BELQASMI El Mehdi</v>
          </cell>
          <cell r="F49">
            <v>763</v>
          </cell>
          <cell r="G49" t="str">
            <v>FT</v>
          </cell>
          <cell r="H49">
            <v>43354</v>
          </cell>
        </row>
        <row r="50">
          <cell r="B50" t="str">
            <v>EL BOURSOUMI ZINEB</v>
          </cell>
          <cell r="C50" t="str">
            <v>B2C</v>
          </cell>
          <cell r="D50" t="str">
            <v>FLOA</v>
          </cell>
          <cell r="E50" t="str">
            <v>BENAMER Nadia</v>
          </cell>
          <cell r="F50">
            <v>142</v>
          </cell>
          <cell r="G50" t="str">
            <v>FT</v>
          </cell>
          <cell r="H50">
            <v>42298</v>
          </cell>
        </row>
        <row r="51">
          <cell r="B51" t="str">
            <v>NAHAL MAROUA</v>
          </cell>
          <cell r="C51" t="str">
            <v>B2C</v>
          </cell>
          <cell r="D51" t="str">
            <v>FLOA</v>
          </cell>
          <cell r="E51" t="str">
            <v>BENAMER Nadia</v>
          </cell>
          <cell r="F51">
            <v>338</v>
          </cell>
          <cell r="G51" t="str">
            <v>FT</v>
          </cell>
          <cell r="H51">
            <v>42780</v>
          </cell>
        </row>
        <row r="52">
          <cell r="B52" t="str">
            <v>ZITOUNI HOUSNA</v>
          </cell>
          <cell r="C52" t="str">
            <v>B2C</v>
          </cell>
          <cell r="D52" t="str">
            <v>FLOA</v>
          </cell>
          <cell r="E52" t="str">
            <v>BENAMER Nadia</v>
          </cell>
          <cell r="F52">
            <v>347</v>
          </cell>
          <cell r="G52" t="str">
            <v>FT</v>
          </cell>
          <cell r="H52">
            <v>42780</v>
          </cell>
        </row>
        <row r="53">
          <cell r="B53" t="str">
            <v>RHAOUTI OUMAIMA</v>
          </cell>
          <cell r="C53" t="str">
            <v>B2C</v>
          </cell>
          <cell r="D53" t="str">
            <v>FLOA</v>
          </cell>
          <cell r="E53" t="str">
            <v>BENAMER Nadia</v>
          </cell>
          <cell r="F53">
            <v>386</v>
          </cell>
          <cell r="G53" t="str">
            <v>FT</v>
          </cell>
          <cell r="H53">
            <v>42822</v>
          </cell>
        </row>
        <row r="54">
          <cell r="B54" t="str">
            <v>AIT ELKANZA MARYAM</v>
          </cell>
          <cell r="C54" t="str">
            <v>B2C</v>
          </cell>
          <cell r="D54" t="str">
            <v>FLOA</v>
          </cell>
          <cell r="E54" t="str">
            <v>BENAMER Nadia</v>
          </cell>
          <cell r="F54">
            <v>444</v>
          </cell>
          <cell r="G54" t="str">
            <v>FT</v>
          </cell>
          <cell r="H54">
            <v>42892</v>
          </cell>
        </row>
        <row r="55">
          <cell r="B55" t="str">
            <v>GUEYE NOUDJ</v>
          </cell>
          <cell r="C55" t="str">
            <v>B2C</v>
          </cell>
          <cell r="D55" t="str">
            <v>FLOA</v>
          </cell>
          <cell r="E55" t="str">
            <v>BENAMER Nadia</v>
          </cell>
          <cell r="F55">
            <v>659</v>
          </cell>
          <cell r="G55" t="str">
            <v>FT</v>
          </cell>
          <cell r="H55">
            <v>43180</v>
          </cell>
        </row>
        <row r="56">
          <cell r="B56" t="str">
            <v>MAIZI ANASS</v>
          </cell>
          <cell r="C56" t="str">
            <v>VW</v>
          </cell>
          <cell r="D56" t="str">
            <v>COFIDIS France</v>
          </cell>
          <cell r="E56" t="str">
            <v>BOUABID Walid</v>
          </cell>
          <cell r="F56">
            <v>217</v>
          </cell>
          <cell r="G56" t="str">
            <v>Sortie</v>
          </cell>
          <cell r="H56">
            <v>42402</v>
          </cell>
          <cell r="I56">
            <v>43482</v>
          </cell>
        </row>
        <row r="57">
          <cell r="B57" t="str">
            <v>BASSE MAMA LIBASSE LAYE</v>
          </cell>
          <cell r="C57" t="str">
            <v>GT Bancaire</v>
          </cell>
          <cell r="D57" t="str">
            <v>COFIDIS France</v>
          </cell>
          <cell r="E57" t="str">
            <v>BOUABID Walid</v>
          </cell>
          <cell r="F57">
            <v>244</v>
          </cell>
          <cell r="G57" t="str">
            <v>FT</v>
          </cell>
          <cell r="H57">
            <v>42432</v>
          </cell>
        </row>
        <row r="58">
          <cell r="B58" t="str">
            <v>FARZIZ SANAE</v>
          </cell>
          <cell r="C58" t="str">
            <v>VW</v>
          </cell>
          <cell r="D58" t="str">
            <v>COFIDIS France</v>
          </cell>
          <cell r="E58" t="str">
            <v>BOUABID Walid</v>
          </cell>
          <cell r="F58">
            <v>455</v>
          </cell>
          <cell r="G58" t="str">
            <v>FT</v>
          </cell>
          <cell r="H58">
            <v>42906</v>
          </cell>
        </row>
        <row r="59">
          <cell r="B59" t="str">
            <v>JARBI JIHANE</v>
          </cell>
          <cell r="C59" t="str">
            <v>VW</v>
          </cell>
          <cell r="D59" t="str">
            <v>COFIDIS France</v>
          </cell>
          <cell r="E59" t="str">
            <v>BOUABID Walid</v>
          </cell>
          <cell r="F59">
            <v>507</v>
          </cell>
          <cell r="G59" t="str">
            <v>FT</v>
          </cell>
          <cell r="H59">
            <v>42962</v>
          </cell>
        </row>
        <row r="60">
          <cell r="B60" t="str">
            <v>AQACHMAR ASMAE</v>
          </cell>
          <cell r="C60" t="str">
            <v>GT Bancaire</v>
          </cell>
          <cell r="D60" t="str">
            <v>COFIDIS France</v>
          </cell>
          <cell r="E60" t="str">
            <v>BOUABID Walid</v>
          </cell>
          <cell r="F60">
            <v>540</v>
          </cell>
          <cell r="G60" t="str">
            <v>FT</v>
          </cell>
          <cell r="H60">
            <v>42997</v>
          </cell>
        </row>
        <row r="61">
          <cell r="B61" t="str">
            <v>SEDRATI HAJAR</v>
          </cell>
          <cell r="C61" t="str">
            <v>DRC</v>
          </cell>
          <cell r="D61" t="str">
            <v>COFIDIS France</v>
          </cell>
          <cell r="E61" t="str">
            <v>BOUABID Walid</v>
          </cell>
          <cell r="F61">
            <v>553</v>
          </cell>
          <cell r="G61" t="str">
            <v>FT</v>
          </cell>
          <cell r="H61">
            <v>43004</v>
          </cell>
        </row>
        <row r="62">
          <cell r="B62" t="str">
            <v>DIALLO MARIAME</v>
          </cell>
          <cell r="C62" t="str">
            <v>GT Bancaire</v>
          </cell>
          <cell r="D62" t="str">
            <v>COFIDIS France</v>
          </cell>
          <cell r="E62" t="str">
            <v>BOUABID Walid</v>
          </cell>
          <cell r="F62">
            <v>593</v>
          </cell>
          <cell r="G62" t="str">
            <v>FT</v>
          </cell>
          <cell r="H62">
            <v>43046</v>
          </cell>
        </row>
        <row r="63">
          <cell r="B63" t="str">
            <v>THIENE OUMAR</v>
          </cell>
          <cell r="C63" t="str">
            <v>GT Bancaire</v>
          </cell>
          <cell r="D63" t="str">
            <v>COFIDIS France</v>
          </cell>
          <cell r="E63" t="str">
            <v>BOUABID Walid</v>
          </cell>
          <cell r="F63">
            <v>641</v>
          </cell>
          <cell r="G63" t="str">
            <v>FT</v>
          </cell>
          <cell r="H63">
            <v>43165</v>
          </cell>
        </row>
        <row r="64">
          <cell r="B64" t="str">
            <v>GANNICH Hajar</v>
          </cell>
          <cell r="C64" t="str">
            <v>VW</v>
          </cell>
          <cell r="D64" t="str">
            <v>COFIDIS France</v>
          </cell>
          <cell r="E64" t="str">
            <v>BOUABID Walid</v>
          </cell>
          <cell r="F64">
            <v>679</v>
          </cell>
          <cell r="G64" t="str">
            <v>FT</v>
          </cell>
          <cell r="H64">
            <v>43193</v>
          </cell>
        </row>
        <row r="65">
          <cell r="B65" t="str">
            <v>HARMOUCH Marouane</v>
          </cell>
          <cell r="C65" t="str">
            <v>VW</v>
          </cell>
          <cell r="D65" t="str">
            <v>COFIDIS France</v>
          </cell>
          <cell r="E65" t="str">
            <v>BOUABID Walid</v>
          </cell>
          <cell r="F65">
            <v>680</v>
          </cell>
          <cell r="G65" t="str">
            <v>FT</v>
          </cell>
          <cell r="H65">
            <v>43193</v>
          </cell>
        </row>
        <row r="66">
          <cell r="B66" t="str">
            <v>BENGRAIN BADR</v>
          </cell>
          <cell r="C66" t="str">
            <v>GT Bancaire</v>
          </cell>
          <cell r="D66" t="str">
            <v>COFIDIS France</v>
          </cell>
          <cell r="E66" t="str">
            <v>BOUABID Walid</v>
          </cell>
          <cell r="F66">
            <v>694</v>
          </cell>
          <cell r="G66" t="str">
            <v>FT</v>
          </cell>
          <cell r="H66">
            <v>43193</v>
          </cell>
        </row>
        <row r="67">
          <cell r="B67" t="str">
            <v>EL HAOUARI Omar</v>
          </cell>
          <cell r="C67" t="str">
            <v>GT Bancaire</v>
          </cell>
          <cell r="D67" t="str">
            <v>COFIDIS France</v>
          </cell>
          <cell r="E67" t="str">
            <v>BOUABID Walid</v>
          </cell>
          <cell r="F67">
            <v>759</v>
          </cell>
          <cell r="G67" t="str">
            <v>Sortie</v>
          </cell>
          <cell r="H67">
            <v>43354</v>
          </cell>
          <cell r="I67">
            <v>43403</v>
          </cell>
        </row>
        <row r="68">
          <cell r="B68" t="str">
            <v>EL AANZI Kawtar</v>
          </cell>
          <cell r="C68" t="str">
            <v>GT Bancaire</v>
          </cell>
          <cell r="D68" t="str">
            <v>COFIDIS France</v>
          </cell>
          <cell r="E68" t="str">
            <v>BOUABID Walid</v>
          </cell>
          <cell r="F68">
            <v>800</v>
          </cell>
          <cell r="G68" t="str">
            <v>FT</v>
          </cell>
          <cell r="H68">
            <v>43403</v>
          </cell>
        </row>
        <row r="69">
          <cell r="B69" t="str">
            <v>BOURAHI Bouchra</v>
          </cell>
          <cell r="C69" t="str">
            <v>GT Bancaire</v>
          </cell>
          <cell r="D69" t="str">
            <v>COFIDIS France</v>
          </cell>
          <cell r="E69" t="str">
            <v>BOUABID Walid</v>
          </cell>
          <cell r="F69">
            <v>802</v>
          </cell>
          <cell r="G69" t="str">
            <v>FT</v>
          </cell>
          <cell r="H69">
            <v>43403</v>
          </cell>
        </row>
        <row r="70">
          <cell r="B70" t="str">
            <v>BENHSINA IBTISSAM</v>
          </cell>
          <cell r="C70" t="str">
            <v>OCTROI</v>
          </cell>
          <cell r="D70" t="str">
            <v>FLOA</v>
          </cell>
          <cell r="E70" t="str">
            <v>BOUHALI SOUAD</v>
          </cell>
          <cell r="F70">
            <v>64</v>
          </cell>
          <cell r="G70" t="str">
            <v>FT</v>
          </cell>
          <cell r="H70">
            <v>42216</v>
          </cell>
        </row>
        <row r="71">
          <cell r="B71" t="str">
            <v>EL HABIB SARA</v>
          </cell>
          <cell r="C71" t="str">
            <v>OCTROI</v>
          </cell>
          <cell r="D71" t="str">
            <v>FLOA</v>
          </cell>
          <cell r="E71" t="str">
            <v>BOUHALI SOUAD</v>
          </cell>
          <cell r="F71">
            <v>95</v>
          </cell>
          <cell r="G71" t="str">
            <v>FT</v>
          </cell>
          <cell r="H71">
            <v>42278</v>
          </cell>
        </row>
        <row r="72">
          <cell r="B72" t="str">
            <v>BOUKERKOR AYOUB</v>
          </cell>
          <cell r="C72" t="str">
            <v>OCTROI</v>
          </cell>
          <cell r="D72" t="str">
            <v>FLOA</v>
          </cell>
          <cell r="E72" t="str">
            <v>BOUHALI SOUAD</v>
          </cell>
          <cell r="F72">
            <v>136</v>
          </cell>
          <cell r="G72" t="str">
            <v>FT</v>
          </cell>
          <cell r="H72">
            <v>42298</v>
          </cell>
        </row>
        <row r="73">
          <cell r="B73" t="str">
            <v>MBATHIE LAMINE</v>
          </cell>
          <cell r="C73" t="str">
            <v>OCTROI</v>
          </cell>
          <cell r="D73" t="str">
            <v>FLOA</v>
          </cell>
          <cell r="E73" t="str">
            <v>BOUHALI SOUAD</v>
          </cell>
          <cell r="F73">
            <v>187</v>
          </cell>
          <cell r="G73" t="str">
            <v>FT</v>
          </cell>
          <cell r="H73">
            <v>42367</v>
          </cell>
        </row>
        <row r="74">
          <cell r="B74" t="str">
            <v>OURHALMI ABDELHADI</v>
          </cell>
          <cell r="C74" t="str">
            <v>OCTROI</v>
          </cell>
          <cell r="D74" t="str">
            <v>FLOA</v>
          </cell>
          <cell r="E74" t="str">
            <v>BOUHALI SOUAD</v>
          </cell>
          <cell r="F74">
            <v>189</v>
          </cell>
          <cell r="G74" t="str">
            <v>FT</v>
          </cell>
          <cell r="H74">
            <v>42367</v>
          </cell>
        </row>
        <row r="75">
          <cell r="B75" t="str">
            <v>ZOUJAJI SAID</v>
          </cell>
          <cell r="C75" t="str">
            <v>OCTROI</v>
          </cell>
          <cell r="D75" t="str">
            <v>FLOA</v>
          </cell>
          <cell r="E75" t="str">
            <v>BOUHALI SOUAD</v>
          </cell>
          <cell r="F75">
            <v>257</v>
          </cell>
          <cell r="G75" t="str">
            <v>FT</v>
          </cell>
          <cell r="H75">
            <v>42587</v>
          </cell>
        </row>
        <row r="76">
          <cell r="B76" t="str">
            <v>BENSAID MOHAMED KAMAL</v>
          </cell>
          <cell r="C76" t="str">
            <v>OCTROI</v>
          </cell>
          <cell r="D76" t="str">
            <v>FLOA</v>
          </cell>
          <cell r="E76" t="str">
            <v>BOUHALI SOUAD</v>
          </cell>
          <cell r="F76">
            <v>275</v>
          </cell>
          <cell r="G76" t="str">
            <v>FT</v>
          </cell>
          <cell r="H76">
            <v>42633</v>
          </cell>
        </row>
        <row r="77">
          <cell r="B77" t="str">
            <v>BAGHDOUD HAMZA</v>
          </cell>
          <cell r="C77" t="str">
            <v>OCTROI</v>
          </cell>
          <cell r="D77" t="str">
            <v>FLOA</v>
          </cell>
          <cell r="E77" t="str">
            <v>BOUHALI SOUAD</v>
          </cell>
          <cell r="F77">
            <v>682</v>
          </cell>
          <cell r="G77" t="str">
            <v>FT</v>
          </cell>
          <cell r="H77">
            <v>43186</v>
          </cell>
        </row>
        <row r="78">
          <cell r="B78" t="str">
            <v>BELAKBIR IMAD</v>
          </cell>
          <cell r="C78" t="str">
            <v>OCTROI</v>
          </cell>
          <cell r="D78" t="str">
            <v>FLOA</v>
          </cell>
          <cell r="E78" t="str">
            <v>BOUHALI SOUAD</v>
          </cell>
          <cell r="F78">
            <v>683</v>
          </cell>
          <cell r="G78" t="str">
            <v>FT</v>
          </cell>
          <cell r="H78">
            <v>43186</v>
          </cell>
        </row>
        <row r="79">
          <cell r="B79" t="str">
            <v>TOURQUI ZAKARIA</v>
          </cell>
          <cell r="C79" t="str">
            <v>OCTROI</v>
          </cell>
          <cell r="D79" t="str">
            <v>FLOA</v>
          </cell>
          <cell r="E79" t="str">
            <v>BOUHALI SOUAD</v>
          </cell>
          <cell r="F79">
            <v>721</v>
          </cell>
          <cell r="G79" t="str">
            <v>FT</v>
          </cell>
          <cell r="H79">
            <v>43263</v>
          </cell>
        </row>
        <row r="80">
          <cell r="B80" t="str">
            <v>HAIDER Khaoula</v>
          </cell>
          <cell r="C80" t="str">
            <v>OCTROI</v>
          </cell>
          <cell r="D80" t="str">
            <v>FLOA</v>
          </cell>
          <cell r="E80" t="str">
            <v>BOUHALI SOUAD</v>
          </cell>
          <cell r="F80">
            <v>722</v>
          </cell>
          <cell r="G80" t="str">
            <v>FT</v>
          </cell>
          <cell r="H80">
            <v>43263</v>
          </cell>
        </row>
        <row r="81">
          <cell r="B81" t="str">
            <v>ZOUINI OTHMAN</v>
          </cell>
          <cell r="C81" t="str">
            <v>OCTROI</v>
          </cell>
          <cell r="D81" t="str">
            <v>FLOA</v>
          </cell>
          <cell r="E81" t="str">
            <v>BOUHALI SOUAD</v>
          </cell>
          <cell r="F81">
            <v>724</v>
          </cell>
          <cell r="G81" t="str">
            <v>FT</v>
          </cell>
          <cell r="H81">
            <v>43263</v>
          </cell>
        </row>
        <row r="82">
          <cell r="B82" t="str">
            <v>TOUALI SOUKAYNA</v>
          </cell>
          <cell r="C82" t="str">
            <v>OCTROI</v>
          </cell>
          <cell r="D82" t="str">
            <v>FLOA</v>
          </cell>
          <cell r="E82" t="str">
            <v>BOUHALI SOUAD</v>
          </cell>
          <cell r="F82">
            <v>725</v>
          </cell>
          <cell r="G82" t="str">
            <v>FT</v>
          </cell>
          <cell r="H82">
            <v>43263</v>
          </cell>
        </row>
        <row r="83">
          <cell r="B83" t="str">
            <v>SECK ABDOU</v>
          </cell>
          <cell r="C83" t="str">
            <v>B2C</v>
          </cell>
          <cell r="D83" t="str">
            <v>FLOA</v>
          </cell>
          <cell r="E83" t="str">
            <v>EL HARRATI Badreddine</v>
          </cell>
          <cell r="F83">
            <v>227</v>
          </cell>
          <cell r="G83" t="str">
            <v>FT</v>
          </cell>
          <cell r="H83">
            <v>42404</v>
          </cell>
        </row>
        <row r="84">
          <cell r="B84" t="str">
            <v>HASTAK NABILA</v>
          </cell>
          <cell r="C84" t="str">
            <v>B2C</v>
          </cell>
          <cell r="D84" t="str">
            <v>FLOA</v>
          </cell>
          <cell r="E84" t="str">
            <v>EL HARRATI Badreddine</v>
          </cell>
          <cell r="F84">
            <v>463</v>
          </cell>
          <cell r="G84" t="str">
            <v>FT</v>
          </cell>
          <cell r="H84">
            <v>42913</v>
          </cell>
        </row>
        <row r="85">
          <cell r="B85" t="str">
            <v>OUARDI Rania</v>
          </cell>
          <cell r="C85" t="str">
            <v>B2C</v>
          </cell>
          <cell r="D85" t="str">
            <v>FLOA</v>
          </cell>
          <cell r="E85" t="str">
            <v>EL HARRATI Badreddine</v>
          </cell>
          <cell r="F85">
            <v>519</v>
          </cell>
          <cell r="G85" t="str">
            <v>FT</v>
          </cell>
          <cell r="H85">
            <v>42969</v>
          </cell>
        </row>
        <row r="86">
          <cell r="B86" t="str">
            <v>ID-EL CADI OUSSAMA</v>
          </cell>
          <cell r="C86" t="str">
            <v>B2C</v>
          </cell>
          <cell r="D86" t="str">
            <v>FLOA</v>
          </cell>
          <cell r="E86" t="str">
            <v>EL HARRATI Badreddine</v>
          </cell>
          <cell r="F86">
            <v>563</v>
          </cell>
          <cell r="G86" t="str">
            <v>FT</v>
          </cell>
          <cell r="H86">
            <v>43011</v>
          </cell>
        </row>
        <row r="87">
          <cell r="B87" t="str">
            <v>FAYE MAMADOU KHADIME</v>
          </cell>
          <cell r="C87" t="str">
            <v>B2C</v>
          </cell>
          <cell r="D87" t="str">
            <v>FLOA</v>
          </cell>
          <cell r="E87" t="str">
            <v>EL HARRATI Badreddine</v>
          </cell>
          <cell r="F87">
            <v>578</v>
          </cell>
          <cell r="G87" t="str">
            <v>FT</v>
          </cell>
          <cell r="H87">
            <v>43032</v>
          </cell>
        </row>
        <row r="88">
          <cell r="B88" t="str">
            <v>OULAASRI HANANE</v>
          </cell>
          <cell r="C88" t="str">
            <v>B2C</v>
          </cell>
          <cell r="D88" t="str">
            <v>FLOA</v>
          </cell>
          <cell r="E88" t="str">
            <v>EL HARRATI Badreddine</v>
          </cell>
          <cell r="F88">
            <v>637</v>
          </cell>
          <cell r="G88" t="str">
            <v>FT</v>
          </cell>
          <cell r="H88">
            <v>43165</v>
          </cell>
        </row>
        <row r="89">
          <cell r="B89" t="str">
            <v>SEBBANE OUMAIMA</v>
          </cell>
          <cell r="C89" t="str">
            <v>B2C</v>
          </cell>
          <cell r="D89" t="str">
            <v>FLOA</v>
          </cell>
          <cell r="E89" t="str">
            <v>EL HARRATI Badreddine</v>
          </cell>
          <cell r="F89">
            <v>696</v>
          </cell>
          <cell r="G89" t="str">
            <v>FT</v>
          </cell>
          <cell r="H89">
            <v>43214</v>
          </cell>
        </row>
        <row r="90">
          <cell r="B90" t="str">
            <v>MOUSSAOUI MOHAMMEDYASSINE</v>
          </cell>
          <cell r="C90" t="str">
            <v>B2C</v>
          </cell>
          <cell r="D90" t="str">
            <v>FLOA</v>
          </cell>
          <cell r="E90" t="str">
            <v>EL HARRATI Badreddine</v>
          </cell>
          <cell r="F90">
            <v>700</v>
          </cell>
          <cell r="G90" t="str">
            <v>FT</v>
          </cell>
          <cell r="H90">
            <v>43214</v>
          </cell>
        </row>
        <row r="91">
          <cell r="B91" t="str">
            <v>ROUMANE KAOUTAR</v>
          </cell>
          <cell r="C91" t="str">
            <v>B2C</v>
          </cell>
          <cell r="D91" t="str">
            <v>FLOA</v>
          </cell>
          <cell r="E91" t="str">
            <v>EL HARRATI Badreddine</v>
          </cell>
          <cell r="F91">
            <v>702</v>
          </cell>
          <cell r="G91" t="str">
            <v>FT</v>
          </cell>
          <cell r="H91">
            <v>43214</v>
          </cell>
        </row>
        <row r="92">
          <cell r="B92" t="str">
            <v>ZOUHAIR AMINE</v>
          </cell>
          <cell r="C92" t="str">
            <v>B2C</v>
          </cell>
          <cell r="D92" t="str">
            <v>FLOA</v>
          </cell>
          <cell r="E92" t="str">
            <v>EL HARRATI Badreddine</v>
          </cell>
          <cell r="F92">
            <v>708</v>
          </cell>
          <cell r="G92" t="str">
            <v>FT</v>
          </cell>
          <cell r="H92">
            <v>43214</v>
          </cell>
        </row>
        <row r="93">
          <cell r="B93" t="str">
            <v>EL KHOTRI MERYEM</v>
          </cell>
          <cell r="C93" t="str">
            <v>B2C</v>
          </cell>
          <cell r="D93" t="str">
            <v>FLOA</v>
          </cell>
          <cell r="E93" t="str">
            <v>EL HARRATI Badreddine</v>
          </cell>
          <cell r="F93">
            <v>716</v>
          </cell>
          <cell r="G93" t="str">
            <v>FT</v>
          </cell>
          <cell r="H93">
            <v>43256</v>
          </cell>
        </row>
        <row r="94">
          <cell r="B94" t="str">
            <v>EL ASRI Anas</v>
          </cell>
          <cell r="C94" t="str">
            <v>B2C</v>
          </cell>
          <cell r="D94" t="str">
            <v>FLOA</v>
          </cell>
          <cell r="E94" t="str">
            <v>EL HARRATI Badreddine</v>
          </cell>
          <cell r="F94">
            <v>751</v>
          </cell>
          <cell r="G94" t="str">
            <v>Sortie</v>
          </cell>
          <cell r="H94">
            <v>43326</v>
          </cell>
          <cell r="I94">
            <v>43487</v>
          </cell>
        </row>
        <row r="95">
          <cell r="B95" t="str">
            <v>ATTIF ASMAE</v>
          </cell>
          <cell r="C95" t="str">
            <v>B2C</v>
          </cell>
          <cell r="D95" t="str">
            <v>FLOA</v>
          </cell>
          <cell r="E95" t="str">
            <v>EL HARRATI Badreddine</v>
          </cell>
          <cell r="F95">
            <v>788</v>
          </cell>
          <cell r="G95" t="str">
            <v>Sortie</v>
          </cell>
          <cell r="H95">
            <v>43347</v>
          </cell>
          <cell r="I95">
            <v>43508</v>
          </cell>
        </row>
        <row r="96">
          <cell r="B96" t="str">
            <v>CHAHID ILHAME</v>
          </cell>
          <cell r="C96" t="str">
            <v>Google leads</v>
          </cell>
          <cell r="D96" t="str">
            <v>Credit Mutuel</v>
          </cell>
          <cell r="F96">
            <v>104</v>
          </cell>
          <cell r="G96" t="str">
            <v>Sortie</v>
          </cell>
          <cell r="H96">
            <v>42280</v>
          </cell>
          <cell r="I96">
            <v>42535</v>
          </cell>
        </row>
        <row r="97">
          <cell r="B97" t="str">
            <v>CHIGUER MAROUAN</v>
          </cell>
          <cell r="C97" t="str">
            <v>Sortant</v>
          </cell>
          <cell r="D97" t="str">
            <v>Credit Mutuel</v>
          </cell>
          <cell r="F97">
            <v>107</v>
          </cell>
          <cell r="G97" t="str">
            <v>Sortie</v>
          </cell>
          <cell r="H97">
            <v>42286</v>
          </cell>
          <cell r="I97">
            <v>42453</v>
          </cell>
        </row>
        <row r="98">
          <cell r="B98" t="str">
            <v>ROCHDI HIND</v>
          </cell>
          <cell r="C98" t="str">
            <v>Sortant</v>
          </cell>
          <cell r="D98" t="str">
            <v>Credit Mutuel</v>
          </cell>
          <cell r="F98">
            <v>108</v>
          </cell>
          <cell r="G98" t="str">
            <v>Sortie</v>
          </cell>
          <cell r="H98">
            <v>42278</v>
          </cell>
          <cell r="I98">
            <v>42640</v>
          </cell>
        </row>
        <row r="99">
          <cell r="B99" t="str">
            <v>OUAKKI EL YAZID</v>
          </cell>
          <cell r="D99" t="str">
            <v>Credit Mutuel</v>
          </cell>
          <cell r="F99">
            <v>117</v>
          </cell>
          <cell r="G99" t="str">
            <v>Sortie</v>
          </cell>
          <cell r="H99">
            <v>42286</v>
          </cell>
          <cell r="I99">
            <v>42297</v>
          </cell>
        </row>
        <row r="100">
          <cell r="B100" t="str">
            <v>EL AKKAF BADR</v>
          </cell>
          <cell r="C100" t="str">
            <v>LDD</v>
          </cell>
          <cell r="D100" t="str">
            <v>COFIDIS France</v>
          </cell>
          <cell r="F100">
            <v>44</v>
          </cell>
          <cell r="G100" t="str">
            <v>FT</v>
          </cell>
          <cell r="H100">
            <v>42165</v>
          </cell>
        </row>
        <row r="101">
          <cell r="B101" t="str">
            <v>DAGDAG YOUNES</v>
          </cell>
          <cell r="C101" t="str">
            <v>LDD</v>
          </cell>
          <cell r="D101" t="str">
            <v>COFIDIS France</v>
          </cell>
          <cell r="F101">
            <v>93</v>
          </cell>
          <cell r="G101" t="str">
            <v>FT</v>
          </cell>
          <cell r="H101">
            <v>42278</v>
          </cell>
        </row>
        <row r="102">
          <cell r="B102" t="str">
            <v>SABRI AYOUB</v>
          </cell>
          <cell r="C102" t="str">
            <v>LDD</v>
          </cell>
          <cell r="D102" t="str">
            <v>COFIDIS France</v>
          </cell>
          <cell r="F102">
            <v>100</v>
          </cell>
          <cell r="G102" t="str">
            <v>FT</v>
          </cell>
          <cell r="H102">
            <v>42278</v>
          </cell>
        </row>
        <row r="103">
          <cell r="B103" t="str">
            <v>NAGRAOUI ATEF</v>
          </cell>
          <cell r="C103" t="str">
            <v>LDD</v>
          </cell>
          <cell r="D103" t="str">
            <v>COFIDIS France</v>
          </cell>
          <cell r="F103">
            <v>115</v>
          </cell>
          <cell r="G103" t="str">
            <v>FT</v>
          </cell>
          <cell r="H103">
            <v>42286</v>
          </cell>
        </row>
        <row r="104">
          <cell r="B104" t="str">
            <v>CHAABANE BTISSAM</v>
          </cell>
          <cell r="C104" t="str">
            <v>VW</v>
          </cell>
          <cell r="D104" t="str">
            <v>COFIDIS France</v>
          </cell>
          <cell r="F104">
            <v>118</v>
          </cell>
          <cell r="G104" t="str">
            <v>FT</v>
          </cell>
          <cell r="H104">
            <v>42291</v>
          </cell>
        </row>
        <row r="105">
          <cell r="B105" t="str">
            <v>SADIO BINTOU</v>
          </cell>
          <cell r="C105" t="str">
            <v>VW</v>
          </cell>
          <cell r="D105" t="str">
            <v>COFIDIS France</v>
          </cell>
          <cell r="F105">
            <v>362</v>
          </cell>
          <cell r="G105" t="str">
            <v>FT</v>
          </cell>
          <cell r="H105">
            <v>42801</v>
          </cell>
        </row>
        <row r="106">
          <cell r="B106" t="str">
            <v>DIAW SALIMATA</v>
          </cell>
          <cell r="C106" t="str">
            <v>DRC</v>
          </cell>
          <cell r="D106" t="str">
            <v>COFIDIS France</v>
          </cell>
          <cell r="F106">
            <v>410</v>
          </cell>
          <cell r="G106" t="str">
            <v>FT</v>
          </cell>
          <cell r="H106">
            <v>42850</v>
          </cell>
        </row>
        <row r="107">
          <cell r="B107" t="str">
            <v>CHERKAOUI YOUNES</v>
          </cell>
          <cell r="C107" t="str">
            <v>DRC</v>
          </cell>
          <cell r="D107" t="str">
            <v>COFIDIS France</v>
          </cell>
          <cell r="F107">
            <v>508</v>
          </cell>
          <cell r="G107" t="str">
            <v>FT</v>
          </cell>
          <cell r="H107">
            <v>42962</v>
          </cell>
        </row>
        <row r="108">
          <cell r="B108" t="str">
            <v>BOUABID WALID</v>
          </cell>
          <cell r="C108" t="str">
            <v>Forfaitaire</v>
          </cell>
          <cell r="D108" t="str">
            <v>COFIDIS France</v>
          </cell>
          <cell r="F108">
            <v>511</v>
          </cell>
          <cell r="G108" t="str">
            <v>Forfaitaire</v>
          </cell>
          <cell r="H108">
            <v>42962</v>
          </cell>
        </row>
        <row r="109">
          <cell r="B109" t="str">
            <v>KNADIL NAJOUA</v>
          </cell>
          <cell r="C109" t="str">
            <v>VW</v>
          </cell>
          <cell r="D109" t="str">
            <v>COFIDIS France</v>
          </cell>
          <cell r="F109">
            <v>546</v>
          </cell>
          <cell r="G109" t="str">
            <v>FT</v>
          </cell>
          <cell r="H109">
            <v>43004</v>
          </cell>
        </row>
        <row r="110">
          <cell r="B110" t="str">
            <v>BOUARDI HIBA</v>
          </cell>
          <cell r="C110" t="str">
            <v>GT Bancaire</v>
          </cell>
          <cell r="D110" t="str">
            <v>COFIDIS France</v>
          </cell>
          <cell r="F110">
            <v>731</v>
          </cell>
          <cell r="G110" t="str">
            <v>Sortie</v>
          </cell>
          <cell r="H110">
            <v>43263</v>
          </cell>
          <cell r="I110">
            <v>43510</v>
          </cell>
        </row>
        <row r="111">
          <cell r="B111" t="str">
            <v>BELGHAM Salma</v>
          </cell>
          <cell r="C111" t="str">
            <v>GT Bancaire</v>
          </cell>
          <cell r="D111" t="str">
            <v>COFIDIS France</v>
          </cell>
          <cell r="F111">
            <v>767</v>
          </cell>
          <cell r="G111" t="str">
            <v>FT</v>
          </cell>
          <cell r="H111">
            <v>43354</v>
          </cell>
        </row>
        <row r="112">
          <cell r="B112" t="str">
            <v>BELKAS Nouhaila</v>
          </cell>
          <cell r="C112" t="str">
            <v>GT Bancaire</v>
          </cell>
          <cell r="D112" t="str">
            <v>COFIDIS France</v>
          </cell>
          <cell r="F112">
            <v>770</v>
          </cell>
          <cell r="G112" t="str">
            <v>FT</v>
          </cell>
          <cell r="H112">
            <v>43354</v>
          </cell>
        </row>
        <row r="113">
          <cell r="B113" t="str">
            <v>HAJ BADRIYA</v>
          </cell>
          <cell r="C113" t="str">
            <v>BO</v>
          </cell>
          <cell r="D113" t="str">
            <v>FLOA</v>
          </cell>
          <cell r="E113" t="str">
            <v>ETTALEB Abdelfadel</v>
          </cell>
          <cell r="F113">
            <v>46</v>
          </cell>
          <cell r="G113" t="str">
            <v>FT</v>
          </cell>
          <cell r="H113">
            <v>42165</v>
          </cell>
        </row>
        <row r="114">
          <cell r="B114" t="str">
            <v>THIAW BABA</v>
          </cell>
          <cell r="C114" t="str">
            <v>BO</v>
          </cell>
          <cell r="D114" t="str">
            <v>FLOA</v>
          </cell>
          <cell r="E114" t="str">
            <v>ETTALEB Abdelfadel</v>
          </cell>
          <cell r="F114">
            <v>191</v>
          </cell>
          <cell r="G114" t="str">
            <v>FT</v>
          </cell>
          <cell r="H114">
            <v>42367</v>
          </cell>
        </row>
        <row r="115">
          <cell r="B115" t="str">
            <v>EL FAIZ EL MEHDI</v>
          </cell>
          <cell r="C115" t="str">
            <v>BO</v>
          </cell>
          <cell r="D115" t="str">
            <v>FLOA</v>
          </cell>
          <cell r="E115" t="str">
            <v>ETTALEB Abdelfadel</v>
          </cell>
          <cell r="F115">
            <v>222</v>
          </cell>
          <cell r="G115" t="str">
            <v>FT</v>
          </cell>
          <cell r="H115">
            <v>42404</v>
          </cell>
        </row>
        <row r="116">
          <cell r="B116" t="str">
            <v>LAZYAD BRAHIM</v>
          </cell>
          <cell r="C116" t="str">
            <v>BO</v>
          </cell>
          <cell r="D116" t="str">
            <v>FLOA</v>
          </cell>
          <cell r="E116" t="str">
            <v>ETTALEB Abdelfadel</v>
          </cell>
          <cell r="F116">
            <v>225</v>
          </cell>
          <cell r="G116" t="str">
            <v>FT</v>
          </cell>
          <cell r="H116">
            <v>42404</v>
          </cell>
        </row>
        <row r="117">
          <cell r="B117" t="str">
            <v>BENABBOU NADA</v>
          </cell>
          <cell r="C117" t="str">
            <v>BO</v>
          </cell>
          <cell r="D117" t="str">
            <v>FLOA</v>
          </cell>
          <cell r="E117" t="str">
            <v>ETTALEB Abdelfadel</v>
          </cell>
          <cell r="F117">
            <v>238</v>
          </cell>
          <cell r="G117" t="str">
            <v>FT</v>
          </cell>
          <cell r="H117">
            <v>42432</v>
          </cell>
        </row>
        <row r="118">
          <cell r="B118" t="str">
            <v>TERMOUNE IMANE</v>
          </cell>
          <cell r="C118" t="str">
            <v>BO</v>
          </cell>
          <cell r="D118" t="str">
            <v>FLOA</v>
          </cell>
          <cell r="E118" t="str">
            <v>ETTALEB Abdelfadel</v>
          </cell>
          <cell r="F118">
            <v>255</v>
          </cell>
          <cell r="G118" t="str">
            <v>FT</v>
          </cell>
          <cell r="H118">
            <v>42584</v>
          </cell>
        </row>
        <row r="119">
          <cell r="B119" t="str">
            <v>FAOUZI ABDELILAH</v>
          </cell>
          <cell r="C119" t="str">
            <v>BO</v>
          </cell>
          <cell r="D119" t="str">
            <v>FLOA</v>
          </cell>
          <cell r="E119" t="str">
            <v>ETTALEB Abdelfadel</v>
          </cell>
          <cell r="F119">
            <v>294</v>
          </cell>
          <cell r="G119" t="str">
            <v>FT</v>
          </cell>
          <cell r="H119">
            <v>42656</v>
          </cell>
        </row>
        <row r="120">
          <cell r="B120" t="str">
            <v>LAKHMIRI Youssef</v>
          </cell>
          <cell r="C120" t="str">
            <v>BO</v>
          </cell>
          <cell r="D120" t="str">
            <v>FLOA</v>
          </cell>
          <cell r="E120" t="str">
            <v>ETTALEB Abdelfadel</v>
          </cell>
          <cell r="F120">
            <v>298</v>
          </cell>
          <cell r="G120" t="str">
            <v>FT</v>
          </cell>
          <cell r="H120">
            <v>42675</v>
          </cell>
        </row>
        <row r="121">
          <cell r="B121" t="str">
            <v>SECK EL HADJI Mamadou</v>
          </cell>
          <cell r="C121" t="str">
            <v>BO</v>
          </cell>
          <cell r="D121" t="str">
            <v>FLOA</v>
          </cell>
          <cell r="E121" t="str">
            <v>ETTALEB Abdelfadel</v>
          </cell>
          <cell r="F121">
            <v>521</v>
          </cell>
          <cell r="G121" t="str">
            <v>FT</v>
          </cell>
          <cell r="H121">
            <v>42969</v>
          </cell>
        </row>
        <row r="122">
          <cell r="B122" t="str">
            <v>ZNAIDI Alae</v>
          </cell>
          <cell r="C122" t="str">
            <v>BO</v>
          </cell>
          <cell r="D122" t="str">
            <v>FLOA</v>
          </cell>
          <cell r="E122" t="str">
            <v>ETTALEB Abdelfadel</v>
          </cell>
          <cell r="F122">
            <v>522</v>
          </cell>
          <cell r="G122" t="str">
            <v>FT</v>
          </cell>
          <cell r="H122">
            <v>42969</v>
          </cell>
        </row>
        <row r="123">
          <cell r="B123" t="str">
            <v>BENICHI Houda</v>
          </cell>
          <cell r="C123" t="str">
            <v>BO</v>
          </cell>
          <cell r="D123" t="str">
            <v>FLOA</v>
          </cell>
          <cell r="E123" t="str">
            <v>ETTALEB Abdelfadel</v>
          </cell>
          <cell r="F123">
            <v>523</v>
          </cell>
          <cell r="G123" t="str">
            <v>FT</v>
          </cell>
          <cell r="H123">
            <v>42969</v>
          </cell>
        </row>
        <row r="124">
          <cell r="B124" t="str">
            <v>ESSOUFI ZAYNAB</v>
          </cell>
          <cell r="C124" t="str">
            <v>BO</v>
          </cell>
          <cell r="D124" t="str">
            <v>FLOA</v>
          </cell>
          <cell r="E124" t="str">
            <v>ETTALEB Abdelfadel</v>
          </cell>
          <cell r="F124">
            <v>560</v>
          </cell>
          <cell r="G124" t="str">
            <v>FT</v>
          </cell>
          <cell r="H124">
            <v>43011</v>
          </cell>
        </row>
        <row r="125">
          <cell r="B125" t="str">
            <v>MECHKOURI ZAKARIAE</v>
          </cell>
          <cell r="C125" t="str">
            <v>BO</v>
          </cell>
          <cell r="D125" t="str">
            <v>FLOA</v>
          </cell>
          <cell r="E125" t="str">
            <v>ETTALEB Abdelfadel</v>
          </cell>
          <cell r="F125">
            <v>586</v>
          </cell>
          <cell r="G125" t="str">
            <v>FT</v>
          </cell>
          <cell r="H125">
            <v>43060</v>
          </cell>
        </row>
        <row r="126">
          <cell r="B126" t="str">
            <v>BOUNOUA HAJAR</v>
          </cell>
          <cell r="C126" t="str">
            <v>BO</v>
          </cell>
          <cell r="D126" t="str">
            <v>FLOA</v>
          </cell>
          <cell r="E126" t="str">
            <v>ETTALEB Abdelfadel</v>
          </cell>
          <cell r="F126">
            <v>665</v>
          </cell>
          <cell r="G126" t="str">
            <v>FT</v>
          </cell>
          <cell r="H126">
            <v>43180</v>
          </cell>
        </row>
        <row r="127">
          <cell r="B127" t="str">
            <v>RAOUI FADOUA</v>
          </cell>
          <cell r="C127" t="str">
            <v>BO</v>
          </cell>
          <cell r="D127" t="str">
            <v>FLOA</v>
          </cell>
          <cell r="E127" t="str">
            <v>ETTALEB Abdelfadel</v>
          </cell>
          <cell r="F127">
            <v>714</v>
          </cell>
          <cell r="G127" t="str">
            <v>FT</v>
          </cell>
          <cell r="H127">
            <v>43256</v>
          </cell>
        </row>
        <row r="128">
          <cell r="B128" t="str">
            <v>BLAL Youssra</v>
          </cell>
          <cell r="C128" t="str">
            <v>B2C</v>
          </cell>
          <cell r="D128" t="str">
            <v>FLOA</v>
          </cell>
          <cell r="E128" t="str">
            <v>ETTALEB Abdelfadel</v>
          </cell>
          <cell r="F128">
            <v>756</v>
          </cell>
          <cell r="G128" t="str">
            <v>Sortie</v>
          </cell>
          <cell r="H128">
            <v>43326</v>
          </cell>
          <cell r="I128">
            <v>43487</v>
          </cell>
        </row>
        <row r="129">
          <cell r="B129" t="str">
            <v>RAFIQ NASSIMA</v>
          </cell>
          <cell r="C129" t="str">
            <v>Sortant</v>
          </cell>
          <cell r="D129" t="str">
            <v>Credit Mutuel</v>
          </cell>
          <cell r="F129">
            <v>124</v>
          </cell>
          <cell r="G129" t="str">
            <v>Sortie</v>
          </cell>
          <cell r="H129">
            <v>42291</v>
          </cell>
          <cell r="I129">
            <v>42685</v>
          </cell>
        </row>
        <row r="130">
          <cell r="B130" t="str">
            <v>ATCHANE MOHAMED AMINE</v>
          </cell>
          <cell r="C130" t="str">
            <v>Sortant</v>
          </cell>
          <cell r="D130" t="str">
            <v>Credit Mutuel</v>
          </cell>
          <cell r="F130">
            <v>127</v>
          </cell>
          <cell r="G130" t="str">
            <v>Mission</v>
          </cell>
          <cell r="H130">
            <v>42291</v>
          </cell>
        </row>
        <row r="131">
          <cell r="B131" t="str">
            <v>ALLAM YOUSSEF</v>
          </cell>
          <cell r="C131" t="str">
            <v>Forfaitaire</v>
          </cell>
          <cell r="D131" t="str">
            <v>CREDIT MUTUEL</v>
          </cell>
          <cell r="F131">
            <v>133</v>
          </cell>
          <cell r="G131" t="str">
            <v>Sortie</v>
          </cell>
          <cell r="H131">
            <v>42319</v>
          </cell>
          <cell r="I131">
            <v>43205</v>
          </cell>
        </row>
        <row r="132">
          <cell r="B132" t="str">
            <v>HMIDOUCH FOUAD</v>
          </cell>
          <cell r="C132" t="str">
            <v>AFEDIM</v>
          </cell>
          <cell r="D132" t="str">
            <v>Credit Mutuel</v>
          </cell>
          <cell r="E132" t="str">
            <v>BA DEMBA DJIMBALLA</v>
          </cell>
          <cell r="F132">
            <v>164</v>
          </cell>
          <cell r="G132" t="str">
            <v>Forfaitaire</v>
          </cell>
          <cell r="H132">
            <v>42333</v>
          </cell>
        </row>
        <row r="133">
          <cell r="B133" t="str">
            <v>EL AROUI MOHAMED</v>
          </cell>
          <cell r="C133" t="str">
            <v>Google leads</v>
          </cell>
          <cell r="D133" t="str">
            <v>Credit Mutuel</v>
          </cell>
          <cell r="F133">
            <v>141</v>
          </cell>
          <cell r="G133" t="str">
            <v>Sortie</v>
          </cell>
          <cell r="H133">
            <v>42298</v>
          </cell>
          <cell r="I133">
            <v>43018</v>
          </cell>
        </row>
        <row r="134">
          <cell r="B134" t="str">
            <v>ATILLAH MOHAMMED ALI</v>
          </cell>
          <cell r="C134" t="str">
            <v>Forfaitaire</v>
          </cell>
          <cell r="D134" t="str">
            <v>CREDIT MUTUEL</v>
          </cell>
          <cell r="F134">
            <v>145</v>
          </cell>
          <cell r="G134" t="str">
            <v>Sortie</v>
          </cell>
          <cell r="H134">
            <v>42314</v>
          </cell>
          <cell r="I134">
            <v>43258</v>
          </cell>
        </row>
        <row r="135">
          <cell r="B135" t="str">
            <v>LITTO OUSSAMA</v>
          </cell>
          <cell r="C135" t="str">
            <v>Google leads</v>
          </cell>
          <cell r="D135" t="str">
            <v>Credit Mutuel</v>
          </cell>
          <cell r="F135">
            <v>150</v>
          </cell>
          <cell r="G135" t="str">
            <v>Sortie</v>
          </cell>
          <cell r="H135">
            <v>42314</v>
          </cell>
          <cell r="I135">
            <v>42641</v>
          </cell>
        </row>
        <row r="136">
          <cell r="B136" t="str">
            <v>EL JAOUHARI USSAMA</v>
          </cell>
          <cell r="C136" t="str">
            <v>Sortant</v>
          </cell>
          <cell r="D136" t="str">
            <v>Credit Mutuel</v>
          </cell>
          <cell r="E136" t="str">
            <v>BA DEMBA DJIMBALLA</v>
          </cell>
          <cell r="F136">
            <v>214</v>
          </cell>
          <cell r="G136" t="str">
            <v>Forfaitaire</v>
          </cell>
          <cell r="H136">
            <v>42402</v>
          </cell>
        </row>
        <row r="137">
          <cell r="B137" t="str">
            <v>AZZAOUI KHALIJE</v>
          </cell>
          <cell r="C137" t="str">
            <v>Google leads</v>
          </cell>
          <cell r="D137" t="str">
            <v>Credit Mutuel</v>
          </cell>
          <cell r="F137">
            <v>158</v>
          </cell>
          <cell r="G137" t="str">
            <v>Sortie</v>
          </cell>
          <cell r="H137">
            <v>42314</v>
          </cell>
          <cell r="I137">
            <v>42528</v>
          </cell>
        </row>
        <row r="138">
          <cell r="B138" t="str">
            <v>SAHIL ABIR</v>
          </cell>
          <cell r="C138" t="str">
            <v>Sortant</v>
          </cell>
          <cell r="D138" t="str">
            <v>Credit Mutuel</v>
          </cell>
          <cell r="F138">
            <v>160</v>
          </cell>
          <cell r="G138" t="str">
            <v>Sortie</v>
          </cell>
          <cell r="H138">
            <v>42314</v>
          </cell>
          <cell r="I138">
            <v>42941</v>
          </cell>
        </row>
        <row r="139">
          <cell r="B139" t="str">
            <v>OUBRAHIM MOHAMMED</v>
          </cell>
          <cell r="C139" t="str">
            <v>CMAF</v>
          </cell>
          <cell r="D139" t="str">
            <v>Credit Mutuel</v>
          </cell>
          <cell r="F139">
            <v>355</v>
          </cell>
          <cell r="G139" t="str">
            <v>Forfaitaire</v>
          </cell>
          <cell r="H139">
            <v>42766</v>
          </cell>
        </row>
        <row r="140">
          <cell r="B140" t="str">
            <v>DOURAFEI IKRAM</v>
          </cell>
          <cell r="C140" t="str">
            <v>Forfaitaire</v>
          </cell>
          <cell r="D140" t="str">
            <v>CREDIT MUTUEL</v>
          </cell>
          <cell r="F140">
            <v>169</v>
          </cell>
          <cell r="G140" t="str">
            <v>Sortie</v>
          </cell>
          <cell r="H140">
            <v>42360</v>
          </cell>
          <cell r="I140">
            <v>43267</v>
          </cell>
        </row>
        <row r="141">
          <cell r="B141" t="str">
            <v>GOURARI Abdessadek</v>
          </cell>
          <cell r="C141" t="str">
            <v>Google leads</v>
          </cell>
          <cell r="D141" t="str">
            <v>Credit Mutuel</v>
          </cell>
          <cell r="E141" t="str">
            <v>BA DEMBA DJIMBALLA</v>
          </cell>
          <cell r="F141">
            <v>539</v>
          </cell>
          <cell r="G141" t="str">
            <v>Forfaitaire</v>
          </cell>
          <cell r="H141">
            <v>42997</v>
          </cell>
        </row>
        <row r="142">
          <cell r="B142" t="str">
            <v>KANE FATOU</v>
          </cell>
          <cell r="C142" t="str">
            <v>Sortant</v>
          </cell>
          <cell r="D142" t="str">
            <v>Credit Mutuel</v>
          </cell>
          <cell r="F142">
            <v>185</v>
          </cell>
          <cell r="G142" t="str">
            <v>Sortie</v>
          </cell>
          <cell r="H142">
            <v>42367</v>
          </cell>
          <cell r="I142">
            <v>42732</v>
          </cell>
        </row>
        <row r="143">
          <cell r="B143" t="str">
            <v>TANOUTI ALAA DIN</v>
          </cell>
          <cell r="C143" t="str">
            <v>Sortant</v>
          </cell>
          <cell r="D143" t="str">
            <v>Credit Mutuel</v>
          </cell>
          <cell r="F143">
            <v>190</v>
          </cell>
          <cell r="G143" t="str">
            <v>Sortie</v>
          </cell>
          <cell r="H143">
            <v>42367</v>
          </cell>
          <cell r="I143">
            <v>42444</v>
          </cell>
        </row>
        <row r="144">
          <cell r="B144" t="str">
            <v>CHAIBI MOHAMMED</v>
          </cell>
          <cell r="C144" t="str">
            <v>Sortant</v>
          </cell>
          <cell r="D144" t="str">
            <v>Credit Mutuel</v>
          </cell>
          <cell r="F144">
            <v>193</v>
          </cell>
          <cell r="G144" t="str">
            <v>Sortie</v>
          </cell>
          <cell r="H144">
            <v>42381</v>
          </cell>
          <cell r="I144">
            <v>42395</v>
          </cell>
        </row>
        <row r="145">
          <cell r="B145" t="str">
            <v>LAAFIF OTMANE</v>
          </cell>
          <cell r="C145" t="str">
            <v>LDD</v>
          </cell>
          <cell r="D145" t="str">
            <v>COFIDIS France</v>
          </cell>
          <cell r="E145" t="str">
            <v>JANAH KHALIL</v>
          </cell>
          <cell r="F145">
            <v>13</v>
          </cell>
          <cell r="G145" t="str">
            <v>FT</v>
          </cell>
          <cell r="H145">
            <v>42080</v>
          </cell>
        </row>
        <row r="146">
          <cell r="B146" t="str">
            <v>EL ATMANI ABOUBAKER</v>
          </cell>
          <cell r="C146" t="str">
            <v>LDD</v>
          </cell>
          <cell r="D146" t="str">
            <v>COFIDIS France</v>
          </cell>
          <cell r="E146" t="str">
            <v>JANAH KHALIL</v>
          </cell>
          <cell r="F146">
            <v>102</v>
          </cell>
          <cell r="G146" t="str">
            <v>FT</v>
          </cell>
          <cell r="H146">
            <v>42278</v>
          </cell>
        </row>
        <row r="147">
          <cell r="B147" t="str">
            <v>IDRISSI JAZOULI YOUSSEF</v>
          </cell>
          <cell r="C147" t="str">
            <v>LDD</v>
          </cell>
          <cell r="D147" t="str">
            <v>COFIDIS France</v>
          </cell>
          <cell r="E147" t="str">
            <v>JANAH KHALIL</v>
          </cell>
          <cell r="F147">
            <v>144</v>
          </cell>
          <cell r="G147" t="str">
            <v>FT</v>
          </cell>
          <cell r="H147">
            <v>42298</v>
          </cell>
        </row>
        <row r="148">
          <cell r="B148" t="str">
            <v>NAKHLA SOUKAINA</v>
          </cell>
          <cell r="C148" t="str">
            <v>LDD</v>
          </cell>
          <cell r="D148" t="str">
            <v>COFIDIS France</v>
          </cell>
          <cell r="E148" t="str">
            <v>JANAH KHALIL</v>
          </cell>
          <cell r="F148">
            <v>206</v>
          </cell>
          <cell r="G148" t="str">
            <v>FT</v>
          </cell>
          <cell r="H148">
            <v>42381</v>
          </cell>
        </row>
        <row r="149">
          <cell r="B149" t="str">
            <v>AFINDY CHAIMAA</v>
          </cell>
          <cell r="C149" t="str">
            <v>LDD</v>
          </cell>
          <cell r="D149" t="str">
            <v>COFIDIS France</v>
          </cell>
          <cell r="E149" t="str">
            <v>JANAH KHALIL</v>
          </cell>
          <cell r="F149">
            <v>243</v>
          </cell>
          <cell r="G149" t="str">
            <v>FT</v>
          </cell>
          <cell r="H149">
            <v>42432</v>
          </cell>
        </row>
        <row r="150">
          <cell r="B150" t="str">
            <v>HAMAMI ZINEB</v>
          </cell>
          <cell r="C150" t="str">
            <v>VW</v>
          </cell>
          <cell r="D150" t="str">
            <v>COFIDIS France</v>
          </cell>
          <cell r="E150" t="str">
            <v>JANAH Khalil</v>
          </cell>
          <cell r="F150">
            <v>293</v>
          </cell>
          <cell r="G150" t="str">
            <v>FT</v>
          </cell>
          <cell r="H150">
            <v>42656</v>
          </cell>
        </row>
        <row r="151">
          <cell r="B151" t="str">
            <v>CHAHID ITTOU</v>
          </cell>
          <cell r="C151" t="str">
            <v>DRC</v>
          </cell>
          <cell r="D151" t="str">
            <v>COFIDIS France</v>
          </cell>
          <cell r="E151" t="str">
            <v>JANAH Khalil</v>
          </cell>
          <cell r="F151">
            <v>389</v>
          </cell>
          <cell r="G151" t="str">
            <v>Sortie</v>
          </cell>
          <cell r="H151">
            <v>42831</v>
          </cell>
          <cell r="I151">
            <v>43463</v>
          </cell>
        </row>
        <row r="152">
          <cell r="B152" t="str">
            <v>YABOU AYOUB</v>
          </cell>
          <cell r="C152" t="str">
            <v>GT Bancaire</v>
          </cell>
          <cell r="D152" t="str">
            <v>COFIDIS France</v>
          </cell>
          <cell r="E152" t="str">
            <v>JANAH Khalil</v>
          </cell>
          <cell r="F152">
            <v>393</v>
          </cell>
          <cell r="G152" t="str">
            <v>FT</v>
          </cell>
          <cell r="H152">
            <v>42831</v>
          </cell>
        </row>
        <row r="153">
          <cell r="B153" t="str">
            <v>LAADEL HOUDA</v>
          </cell>
          <cell r="C153" t="str">
            <v>GT Bancaire</v>
          </cell>
          <cell r="D153" t="str">
            <v>COFIDIS France</v>
          </cell>
          <cell r="E153" t="str">
            <v>JANAH Khalil</v>
          </cell>
          <cell r="F153">
            <v>608</v>
          </cell>
          <cell r="G153" t="str">
            <v>FT</v>
          </cell>
          <cell r="H153">
            <v>43060</v>
          </cell>
        </row>
        <row r="154">
          <cell r="B154" t="str">
            <v>SIDKY NOUHAILA</v>
          </cell>
          <cell r="C154" t="str">
            <v>DRC</v>
          </cell>
          <cell r="D154" t="str">
            <v>COFIDIS France</v>
          </cell>
          <cell r="E154" t="str">
            <v>JANAH Khalil</v>
          </cell>
          <cell r="F154">
            <v>643</v>
          </cell>
          <cell r="G154" t="str">
            <v>FT</v>
          </cell>
          <cell r="H154">
            <v>43165</v>
          </cell>
        </row>
        <row r="155">
          <cell r="B155" t="str">
            <v>HADDADI Ihssane</v>
          </cell>
          <cell r="C155" t="str">
            <v>DRC</v>
          </cell>
          <cell r="D155" t="str">
            <v>COFIDIS France</v>
          </cell>
          <cell r="E155" t="str">
            <v>JANAH Khalil</v>
          </cell>
          <cell r="F155">
            <v>672</v>
          </cell>
          <cell r="G155" t="str">
            <v>FT</v>
          </cell>
          <cell r="H155">
            <v>43193</v>
          </cell>
        </row>
        <row r="156">
          <cell r="B156" t="str">
            <v>LAHLOUMIMI ALAMINE</v>
          </cell>
          <cell r="C156" t="str">
            <v>DRC</v>
          </cell>
          <cell r="D156" t="str">
            <v>COFIDIS France</v>
          </cell>
          <cell r="E156" t="str">
            <v>JANAH Khalil</v>
          </cell>
          <cell r="F156">
            <v>728</v>
          </cell>
          <cell r="G156" t="str">
            <v>Sortie</v>
          </cell>
          <cell r="H156">
            <v>43263</v>
          </cell>
          <cell r="I156">
            <v>43505</v>
          </cell>
        </row>
        <row r="157">
          <cell r="B157" t="str">
            <v>EL ASFARI Rania</v>
          </cell>
          <cell r="C157" t="str">
            <v>GT Bancaire</v>
          </cell>
          <cell r="D157" t="str">
            <v>COFIDIS France</v>
          </cell>
          <cell r="E157" t="str">
            <v>JANAH Khalil</v>
          </cell>
          <cell r="F157">
            <v>795</v>
          </cell>
          <cell r="G157" t="str">
            <v>FT</v>
          </cell>
          <cell r="H157">
            <v>43403</v>
          </cell>
        </row>
        <row r="158">
          <cell r="B158" t="str">
            <v>EL ALAOUI Oumaima</v>
          </cell>
          <cell r="C158" t="str">
            <v>GT Bancaire</v>
          </cell>
          <cell r="D158" t="str">
            <v>COFIDIS France</v>
          </cell>
          <cell r="E158" t="str">
            <v>JANAH Khalil</v>
          </cell>
          <cell r="F158">
            <v>798</v>
          </cell>
          <cell r="G158" t="str">
            <v>FT</v>
          </cell>
          <cell r="H158">
            <v>43403</v>
          </cell>
        </row>
        <row r="159">
          <cell r="B159" t="str">
            <v>EL OUAZZANI Zineb</v>
          </cell>
          <cell r="C159" t="str">
            <v>GT Bancaire</v>
          </cell>
          <cell r="D159" t="str">
            <v>COFIDIS France</v>
          </cell>
          <cell r="E159" t="str">
            <v>JANAH Khalil</v>
          </cell>
          <cell r="F159">
            <v>804</v>
          </cell>
          <cell r="G159" t="str">
            <v>FT</v>
          </cell>
          <cell r="H159">
            <v>43403</v>
          </cell>
        </row>
        <row r="160">
          <cell r="B160" t="str">
            <v>HALHOUL NOUHAILA</v>
          </cell>
          <cell r="C160" t="str">
            <v>B2C</v>
          </cell>
          <cell r="D160" t="str">
            <v>FLOA</v>
          </cell>
          <cell r="E160" t="str">
            <v>NABAT Rania</v>
          </cell>
          <cell r="F160">
            <v>461</v>
          </cell>
          <cell r="G160" t="str">
            <v>FT</v>
          </cell>
          <cell r="H160">
            <v>42913</v>
          </cell>
        </row>
        <row r="161">
          <cell r="B161" t="str">
            <v>MOUAMINE CHAYMAA</v>
          </cell>
          <cell r="C161" t="str">
            <v>B2C</v>
          </cell>
          <cell r="D161" t="str">
            <v>FLOA</v>
          </cell>
          <cell r="E161" t="str">
            <v>NABAT Rania</v>
          </cell>
          <cell r="F161">
            <v>639</v>
          </cell>
          <cell r="G161" t="str">
            <v>FT</v>
          </cell>
          <cell r="H161">
            <v>43165</v>
          </cell>
        </row>
        <row r="162">
          <cell r="B162" t="str">
            <v>EL HAFDI ANAS</v>
          </cell>
          <cell r="C162" t="str">
            <v>B2C</v>
          </cell>
          <cell r="D162" t="str">
            <v>FLOA</v>
          </cell>
          <cell r="E162" t="str">
            <v>NABAT Rania</v>
          </cell>
          <cell r="F162">
            <v>747</v>
          </cell>
          <cell r="G162" t="str">
            <v>FT</v>
          </cell>
          <cell r="H162">
            <v>43284</v>
          </cell>
        </row>
        <row r="163">
          <cell r="B163" t="str">
            <v>ETTAQAI Khaoula</v>
          </cell>
          <cell r="C163" t="str">
            <v>B2C</v>
          </cell>
          <cell r="D163" t="str">
            <v>FLOA</v>
          </cell>
          <cell r="E163" t="str">
            <v>NABAT Rania</v>
          </cell>
          <cell r="F163">
            <v>753</v>
          </cell>
          <cell r="G163" t="str">
            <v>FT</v>
          </cell>
          <cell r="H163">
            <v>43326</v>
          </cell>
        </row>
        <row r="164">
          <cell r="B164" t="str">
            <v>MHAMEDI NOUHAILA</v>
          </cell>
          <cell r="C164" t="str">
            <v>B2C</v>
          </cell>
          <cell r="D164" t="str">
            <v>FLOA</v>
          </cell>
          <cell r="E164" t="str">
            <v>NABAT Rania</v>
          </cell>
          <cell r="F164">
            <v>808</v>
          </cell>
          <cell r="G164" t="str">
            <v>FT</v>
          </cell>
          <cell r="H164">
            <v>43403</v>
          </cell>
        </row>
        <row r="165">
          <cell r="B165" t="str">
            <v>HADARBACH HOUDA</v>
          </cell>
          <cell r="C165" t="str">
            <v>B2C</v>
          </cell>
          <cell r="D165" t="str">
            <v>FLOA</v>
          </cell>
          <cell r="E165" t="str">
            <v>NABAT Rania</v>
          </cell>
          <cell r="F165">
            <v>810</v>
          </cell>
          <cell r="G165" t="str">
            <v>FT</v>
          </cell>
          <cell r="H165">
            <v>43403</v>
          </cell>
        </row>
        <row r="166">
          <cell r="B166" t="str">
            <v>TALEBI LEILA</v>
          </cell>
          <cell r="C166" t="str">
            <v>B2C</v>
          </cell>
          <cell r="D166" t="str">
            <v>FLOA</v>
          </cell>
          <cell r="E166" t="str">
            <v>NABAT Rania</v>
          </cell>
          <cell r="F166">
            <v>812</v>
          </cell>
          <cell r="G166" t="str">
            <v>Sortie</v>
          </cell>
          <cell r="H166">
            <v>43403</v>
          </cell>
          <cell r="I166">
            <v>43474</v>
          </cell>
        </row>
        <row r="167">
          <cell r="B167" t="str">
            <v>EL BOUKHARI JAMILA</v>
          </cell>
          <cell r="C167" t="str">
            <v>Sortant</v>
          </cell>
          <cell r="D167" t="str">
            <v>Credit Mutuel</v>
          </cell>
          <cell r="F167">
            <v>194</v>
          </cell>
          <cell r="G167" t="str">
            <v>Sortie</v>
          </cell>
          <cell r="H167">
            <v>42381</v>
          </cell>
          <cell r="I167">
            <v>42402</v>
          </cell>
        </row>
        <row r="168">
          <cell r="B168" t="str">
            <v>BOULHROUDE ZAKARIA</v>
          </cell>
          <cell r="C168" t="str">
            <v>Cofidis</v>
          </cell>
          <cell r="F168" t="str">
            <v>INT115</v>
          </cell>
          <cell r="G168" t="str">
            <v>INTERIM</v>
          </cell>
          <cell r="H168">
            <v>43832</v>
          </cell>
        </row>
        <row r="169">
          <cell r="B169" t="str">
            <v>ABDELJEBAR JALLAL</v>
          </cell>
          <cell r="C169" t="str">
            <v>Sortant</v>
          </cell>
          <cell r="D169" t="str">
            <v>Credit Mutuel</v>
          </cell>
          <cell r="F169">
            <v>198</v>
          </cell>
          <cell r="G169" t="str">
            <v>Sortie</v>
          </cell>
          <cell r="H169">
            <v>42381</v>
          </cell>
          <cell r="I169">
            <v>42766</v>
          </cell>
        </row>
        <row r="170">
          <cell r="B170" t="str">
            <v>EL BOUSIYDY MAHMOUD</v>
          </cell>
          <cell r="C170" t="str">
            <v>Cofidis</v>
          </cell>
          <cell r="F170" t="str">
            <v>INT117</v>
          </cell>
          <cell r="G170" t="str">
            <v>INTERIM</v>
          </cell>
          <cell r="H170">
            <v>43832</v>
          </cell>
        </row>
        <row r="171">
          <cell r="B171" t="str">
            <v>AOUMARI HALIMA</v>
          </cell>
          <cell r="C171" t="str">
            <v>Google leads</v>
          </cell>
          <cell r="D171" t="str">
            <v>Credit Mutuel</v>
          </cell>
          <cell r="F171">
            <v>199</v>
          </cell>
          <cell r="G171" t="str">
            <v>Sortie</v>
          </cell>
          <cell r="H171">
            <v>42381</v>
          </cell>
          <cell r="I171">
            <v>43812</v>
          </cell>
        </row>
        <row r="172">
          <cell r="B172" t="str">
            <v>BENKIRANE RITA</v>
          </cell>
          <cell r="C172" t="str">
            <v>AFEDIM</v>
          </cell>
          <cell r="D172" t="str">
            <v>Credit Mutuel</v>
          </cell>
          <cell r="F172">
            <v>200</v>
          </cell>
          <cell r="G172" t="str">
            <v>Sortie</v>
          </cell>
          <cell r="H172">
            <v>42381</v>
          </cell>
          <cell r="I172">
            <v>43505</v>
          </cell>
        </row>
        <row r="173">
          <cell r="B173" t="str">
            <v>KARDA JOUHAINA</v>
          </cell>
          <cell r="C173" t="str">
            <v>Sortant</v>
          </cell>
          <cell r="D173" t="str">
            <v>Credit Mutuel</v>
          </cell>
          <cell r="F173">
            <v>204</v>
          </cell>
          <cell r="G173" t="str">
            <v>Sortie</v>
          </cell>
          <cell r="H173">
            <v>42381</v>
          </cell>
          <cell r="I173">
            <v>42803</v>
          </cell>
        </row>
        <row r="174">
          <cell r="B174" t="str">
            <v>EL OUAGGOUTI GHYZLEN</v>
          </cell>
          <cell r="C174" t="str">
            <v>Cofidis</v>
          </cell>
          <cell r="F174" t="str">
            <v>INT122</v>
          </cell>
          <cell r="G174" t="str">
            <v>INTERIM</v>
          </cell>
          <cell r="H174">
            <v>43832</v>
          </cell>
        </row>
        <row r="175">
          <cell r="B175" t="str">
            <v>SAIDI SALAH EDDINE</v>
          </cell>
          <cell r="C175" t="str">
            <v>Sortant</v>
          </cell>
          <cell r="D175" t="str">
            <v>Credit Mutuel</v>
          </cell>
          <cell r="F175">
            <v>208</v>
          </cell>
          <cell r="G175" t="str">
            <v>Sortie</v>
          </cell>
          <cell r="H175">
            <v>42381</v>
          </cell>
          <cell r="I175">
            <v>42997</v>
          </cell>
        </row>
        <row r="176">
          <cell r="B176" t="str">
            <v>FALL PAPA ALASSANE</v>
          </cell>
          <cell r="C176" t="str">
            <v>Cofidis</v>
          </cell>
          <cell r="F176" t="str">
            <v>INT123</v>
          </cell>
          <cell r="G176" t="str">
            <v>INTERIM</v>
          </cell>
          <cell r="H176">
            <v>43832</v>
          </cell>
        </row>
        <row r="177">
          <cell r="B177" t="str">
            <v>RAISS MOHAMMED</v>
          </cell>
          <cell r="C177" t="str">
            <v>DIGITAL</v>
          </cell>
          <cell r="D177" t="str">
            <v>FLOA</v>
          </cell>
          <cell r="E177" t="str">
            <v>QASMI ALI YASSER</v>
          </cell>
          <cell r="F177">
            <v>385</v>
          </cell>
          <cell r="G177" t="str">
            <v>FT</v>
          </cell>
          <cell r="H177">
            <v>42822</v>
          </cell>
        </row>
        <row r="178">
          <cell r="B178" t="str">
            <v>BAKHTOUCH OUMAYMA</v>
          </cell>
          <cell r="C178" t="str">
            <v>DIGITAL</v>
          </cell>
          <cell r="D178" t="str">
            <v>FLOA</v>
          </cell>
          <cell r="E178" t="str">
            <v>QASMI ALI YASSER</v>
          </cell>
          <cell r="F178">
            <v>419</v>
          </cell>
          <cell r="G178" t="str">
            <v>FT</v>
          </cell>
          <cell r="H178">
            <v>42871</v>
          </cell>
        </row>
        <row r="179">
          <cell r="B179" t="str">
            <v>EL KHAIAM FADOUA</v>
          </cell>
          <cell r="C179" t="str">
            <v>DIGITAL</v>
          </cell>
          <cell r="D179" t="str">
            <v>FLOA</v>
          </cell>
          <cell r="E179" t="str">
            <v>QASMI ALI YASSER</v>
          </cell>
          <cell r="F179">
            <v>462</v>
          </cell>
          <cell r="G179" t="str">
            <v>FT</v>
          </cell>
          <cell r="H179">
            <v>42913</v>
          </cell>
        </row>
        <row r="180">
          <cell r="B180" t="str">
            <v>EL MESHAM GHIZLANE</v>
          </cell>
          <cell r="C180" t="str">
            <v>DIGITAL</v>
          </cell>
          <cell r="D180" t="str">
            <v>FLOA</v>
          </cell>
          <cell r="E180" t="str">
            <v>QASMI ALI YASSER</v>
          </cell>
          <cell r="F180">
            <v>573</v>
          </cell>
          <cell r="G180" t="str">
            <v>FT</v>
          </cell>
          <cell r="H180">
            <v>43032</v>
          </cell>
        </row>
        <row r="181">
          <cell r="B181" t="str">
            <v>EL BASBASSI GHITA</v>
          </cell>
          <cell r="C181" t="str">
            <v>DIGITAL</v>
          </cell>
          <cell r="D181" t="str">
            <v>FLOA</v>
          </cell>
          <cell r="E181" t="str">
            <v>QASMI ALI YASSER</v>
          </cell>
          <cell r="F181">
            <v>577</v>
          </cell>
          <cell r="G181" t="str">
            <v>FT</v>
          </cell>
          <cell r="H181">
            <v>43032</v>
          </cell>
        </row>
        <row r="182">
          <cell r="B182" t="str">
            <v>FAYE SANOR</v>
          </cell>
          <cell r="C182" t="str">
            <v>DIGITAL</v>
          </cell>
          <cell r="D182" t="str">
            <v>FLOA</v>
          </cell>
          <cell r="E182" t="str">
            <v>QASMI ALI YASSER</v>
          </cell>
          <cell r="F182">
            <v>589</v>
          </cell>
          <cell r="G182" t="str">
            <v>FT</v>
          </cell>
          <cell r="H182">
            <v>43060</v>
          </cell>
        </row>
        <row r="183">
          <cell r="B183" t="str">
            <v>NADI IKRAM</v>
          </cell>
          <cell r="C183" t="str">
            <v>DIGITAL</v>
          </cell>
          <cell r="D183" t="str">
            <v>FLOA</v>
          </cell>
          <cell r="E183" t="str">
            <v>QASMI ALI YASSER</v>
          </cell>
          <cell r="F183">
            <v>591</v>
          </cell>
          <cell r="G183" t="str">
            <v>FT</v>
          </cell>
          <cell r="H183">
            <v>43046</v>
          </cell>
        </row>
        <row r="184">
          <cell r="B184" t="str">
            <v>LALAOUI MOUTARAJI ZAKIA</v>
          </cell>
          <cell r="C184" t="str">
            <v>DIGITAL</v>
          </cell>
          <cell r="D184" t="str">
            <v>FLOA</v>
          </cell>
          <cell r="E184" t="str">
            <v>QASMI ALI YASSER</v>
          </cell>
          <cell r="F184">
            <v>610</v>
          </cell>
          <cell r="G184" t="str">
            <v>FT</v>
          </cell>
          <cell r="H184">
            <v>43151</v>
          </cell>
        </row>
        <row r="185">
          <cell r="B185" t="str">
            <v>BOUDRA HIBA</v>
          </cell>
          <cell r="C185" t="str">
            <v>DIGITAL</v>
          </cell>
          <cell r="D185" t="str">
            <v>FLOA</v>
          </cell>
          <cell r="E185" t="str">
            <v>QASMI ALI YASSER</v>
          </cell>
          <cell r="F185">
            <v>657</v>
          </cell>
          <cell r="G185" t="str">
            <v>FT</v>
          </cell>
          <cell r="H185">
            <v>43180</v>
          </cell>
        </row>
        <row r="186">
          <cell r="B186" t="str">
            <v>NIA SARA</v>
          </cell>
          <cell r="C186" t="str">
            <v>DIGITAL</v>
          </cell>
          <cell r="D186" t="str">
            <v>FLOA</v>
          </cell>
          <cell r="E186" t="str">
            <v>QASMI ALI YASSER</v>
          </cell>
          <cell r="F186">
            <v>817</v>
          </cell>
          <cell r="G186" t="str">
            <v>FT</v>
          </cell>
          <cell r="H186">
            <v>43403</v>
          </cell>
        </row>
        <row r="187">
          <cell r="B187" t="str">
            <v>HAJJIA SIHAM</v>
          </cell>
          <cell r="C187" t="str">
            <v>BO</v>
          </cell>
          <cell r="D187" t="str">
            <v>FLOA</v>
          </cell>
          <cell r="E187" t="str">
            <v>RAFIK Aicha</v>
          </cell>
          <cell r="F187">
            <v>143</v>
          </cell>
          <cell r="G187" t="str">
            <v>FT</v>
          </cell>
          <cell r="H187">
            <v>42298</v>
          </cell>
        </row>
        <row r="188">
          <cell r="B188" t="str">
            <v>OUAKRIM OUALID</v>
          </cell>
          <cell r="C188" t="str">
            <v>OCTROI</v>
          </cell>
          <cell r="D188" t="str">
            <v>FLOA</v>
          </cell>
          <cell r="E188" t="str">
            <v>RAFIK Aicha</v>
          </cell>
          <cell r="F188">
            <v>188</v>
          </cell>
          <cell r="G188" t="str">
            <v>FT</v>
          </cell>
          <cell r="H188">
            <v>42367</v>
          </cell>
        </row>
        <row r="189">
          <cell r="B189" t="str">
            <v>WADE SERIGNE ABDOU KHOUDOSS</v>
          </cell>
          <cell r="C189" t="str">
            <v>OCTROI</v>
          </cell>
          <cell r="D189" t="str">
            <v>FLOA</v>
          </cell>
          <cell r="E189" t="str">
            <v>RAFIK Aicha</v>
          </cell>
          <cell r="F189">
            <v>210</v>
          </cell>
          <cell r="G189" t="str">
            <v>FT</v>
          </cell>
          <cell r="H189">
            <v>42381</v>
          </cell>
        </row>
        <row r="190">
          <cell r="B190" t="str">
            <v>MLIHI Kawtar</v>
          </cell>
          <cell r="C190" t="str">
            <v>BO</v>
          </cell>
          <cell r="D190" t="str">
            <v>FLOA</v>
          </cell>
          <cell r="E190" t="str">
            <v>RAFIK Aicha</v>
          </cell>
          <cell r="F190">
            <v>250</v>
          </cell>
          <cell r="G190" t="str">
            <v>FT</v>
          </cell>
          <cell r="H190">
            <v>42584</v>
          </cell>
        </row>
        <row r="191">
          <cell r="B191" t="str">
            <v>EL AKARI YOUSSEF</v>
          </cell>
          <cell r="C191" t="str">
            <v>BO</v>
          </cell>
          <cell r="D191" t="str">
            <v>FLOA</v>
          </cell>
          <cell r="E191" t="str">
            <v>RAFIK Aicha</v>
          </cell>
          <cell r="F191">
            <v>279</v>
          </cell>
          <cell r="G191" t="str">
            <v>FT</v>
          </cell>
          <cell r="H191">
            <v>42636</v>
          </cell>
        </row>
        <row r="192">
          <cell r="B192" t="str">
            <v>QASEM YOUSSEF</v>
          </cell>
          <cell r="C192" t="str">
            <v>OCTROI</v>
          </cell>
          <cell r="D192" t="str">
            <v>FLOA</v>
          </cell>
          <cell r="E192" t="str">
            <v>RAFIK Aicha</v>
          </cell>
          <cell r="F192">
            <v>290</v>
          </cell>
          <cell r="G192" t="str">
            <v>FT</v>
          </cell>
          <cell r="H192">
            <v>42656</v>
          </cell>
        </row>
        <row r="193">
          <cell r="B193" t="str">
            <v>SABRI TAOUFIK</v>
          </cell>
          <cell r="C193" t="str">
            <v>OCTROI</v>
          </cell>
          <cell r="D193" t="str">
            <v>FLOA</v>
          </cell>
          <cell r="E193" t="str">
            <v>RAFIK Aicha</v>
          </cell>
          <cell r="F193">
            <v>334</v>
          </cell>
          <cell r="G193" t="str">
            <v>FT</v>
          </cell>
          <cell r="H193">
            <v>42752</v>
          </cell>
        </row>
        <row r="194">
          <cell r="B194" t="str">
            <v>ZIANI MOHAMED AMINE</v>
          </cell>
          <cell r="C194" t="str">
            <v>OCTROI</v>
          </cell>
          <cell r="D194" t="str">
            <v>FLOA</v>
          </cell>
          <cell r="E194" t="str">
            <v>RAFIK Aicha</v>
          </cell>
          <cell r="F194">
            <v>379</v>
          </cell>
          <cell r="G194" t="str">
            <v>FT</v>
          </cell>
          <cell r="H194">
            <v>42822</v>
          </cell>
        </row>
        <row r="195">
          <cell r="B195" t="str">
            <v>EL HOUSNI Safae</v>
          </cell>
          <cell r="C195" t="str">
            <v>BO</v>
          </cell>
          <cell r="D195" t="str">
            <v>FLOA</v>
          </cell>
          <cell r="E195" t="str">
            <v>RAFIK Aicha</v>
          </cell>
          <cell r="F195">
            <v>524</v>
          </cell>
          <cell r="G195" t="str">
            <v>FT</v>
          </cell>
          <cell r="H195">
            <v>42969</v>
          </cell>
        </row>
        <row r="196">
          <cell r="B196" t="str">
            <v>REGGOUG MALAK</v>
          </cell>
          <cell r="C196" t="str">
            <v>BO</v>
          </cell>
          <cell r="D196" t="str">
            <v>FLOA</v>
          </cell>
          <cell r="E196" t="str">
            <v>RAFIK Aicha</v>
          </cell>
          <cell r="F196">
            <v>564</v>
          </cell>
          <cell r="G196" t="str">
            <v>FT</v>
          </cell>
          <cell r="H196">
            <v>43011</v>
          </cell>
        </row>
        <row r="197">
          <cell r="B197" t="str">
            <v>JAAFARI KHAOULA</v>
          </cell>
          <cell r="C197" t="str">
            <v>BO</v>
          </cell>
          <cell r="D197" t="str">
            <v>FLOA</v>
          </cell>
          <cell r="E197" t="str">
            <v>RAFIK Aicha</v>
          </cell>
          <cell r="F197">
            <v>572</v>
          </cell>
          <cell r="G197" t="str">
            <v>FT</v>
          </cell>
          <cell r="H197">
            <v>43032</v>
          </cell>
        </row>
        <row r="198">
          <cell r="B198" t="str">
            <v>EL AYANE CHARAF EDDINE</v>
          </cell>
          <cell r="C198" t="str">
            <v>OCTROI</v>
          </cell>
          <cell r="D198" t="str">
            <v>FLOA</v>
          </cell>
          <cell r="E198" t="str">
            <v>RAFIK Aicha</v>
          </cell>
          <cell r="F198">
            <v>720</v>
          </cell>
          <cell r="G198" t="str">
            <v>FT</v>
          </cell>
          <cell r="H198">
            <v>43263</v>
          </cell>
        </row>
        <row r="199">
          <cell r="B199" t="str">
            <v>HADDAOUI NOUHAYLA</v>
          </cell>
          <cell r="C199" t="str">
            <v>B2C</v>
          </cell>
          <cell r="D199" t="str">
            <v>FLOA</v>
          </cell>
          <cell r="E199" t="str">
            <v>ROBAY Doha</v>
          </cell>
          <cell r="F199">
            <v>440</v>
          </cell>
          <cell r="G199" t="str">
            <v>FT</v>
          </cell>
          <cell r="H199">
            <v>42892</v>
          </cell>
        </row>
        <row r="200">
          <cell r="B200" t="str">
            <v>BOUHZAM SALMA</v>
          </cell>
          <cell r="C200" t="str">
            <v>TRIENNAL</v>
          </cell>
          <cell r="D200" t="str">
            <v>FLOA</v>
          </cell>
          <cell r="E200" t="str">
            <v>ROBAY Doha</v>
          </cell>
          <cell r="F200">
            <v>579</v>
          </cell>
          <cell r="G200" t="str">
            <v>FT</v>
          </cell>
          <cell r="H200">
            <v>43032</v>
          </cell>
        </row>
        <row r="201">
          <cell r="B201" t="str">
            <v>TAJRI IMANE</v>
          </cell>
          <cell r="C201" t="str">
            <v>TRIENNAL</v>
          </cell>
          <cell r="D201" t="str">
            <v>FLOA</v>
          </cell>
          <cell r="E201" t="str">
            <v>ROBAY Doha</v>
          </cell>
          <cell r="F201">
            <v>642</v>
          </cell>
          <cell r="G201" t="str">
            <v>FT</v>
          </cell>
          <cell r="H201">
            <v>43165</v>
          </cell>
        </row>
        <row r="202">
          <cell r="B202" t="str">
            <v>EL KAMEL YOUSRA</v>
          </cell>
          <cell r="C202" t="str">
            <v>B2C</v>
          </cell>
          <cell r="D202" t="str">
            <v>FLOA</v>
          </cell>
          <cell r="E202" t="str">
            <v>ROBAY Doha</v>
          </cell>
          <cell r="F202">
            <v>717</v>
          </cell>
          <cell r="G202" t="str">
            <v>FT</v>
          </cell>
          <cell r="H202">
            <v>43256</v>
          </cell>
        </row>
        <row r="203">
          <cell r="B203" t="str">
            <v>SAOURI IKRAM</v>
          </cell>
          <cell r="C203" t="str">
            <v>B2C</v>
          </cell>
          <cell r="D203" t="str">
            <v>FLOA</v>
          </cell>
          <cell r="E203" t="str">
            <v>ROBAY Doha</v>
          </cell>
          <cell r="F203">
            <v>736</v>
          </cell>
          <cell r="G203" t="str">
            <v>FT</v>
          </cell>
          <cell r="H203">
            <v>43284</v>
          </cell>
        </row>
        <row r="204">
          <cell r="B204" t="str">
            <v>JAWAB SARA</v>
          </cell>
          <cell r="C204" t="str">
            <v>B2C</v>
          </cell>
          <cell r="D204" t="str">
            <v>FLOA</v>
          </cell>
          <cell r="E204" t="str">
            <v>ROBAY Doha</v>
          </cell>
          <cell r="F204">
            <v>739</v>
          </cell>
          <cell r="G204" t="str">
            <v>FT</v>
          </cell>
          <cell r="H204">
            <v>43284</v>
          </cell>
        </row>
        <row r="205">
          <cell r="B205" t="str">
            <v>EL IDRISSI KAOUTAR</v>
          </cell>
          <cell r="C205" t="str">
            <v>B2C</v>
          </cell>
          <cell r="D205" t="str">
            <v>FLOA</v>
          </cell>
          <cell r="E205" t="str">
            <v>ROBAY Doha</v>
          </cell>
          <cell r="F205">
            <v>740</v>
          </cell>
          <cell r="G205" t="str">
            <v>FT</v>
          </cell>
          <cell r="H205">
            <v>43284</v>
          </cell>
        </row>
        <row r="206">
          <cell r="B206" t="str">
            <v>BEN ABDELJALIL MOSTAPHA</v>
          </cell>
          <cell r="C206" t="str">
            <v>TRIENNAL</v>
          </cell>
          <cell r="D206" t="str">
            <v>FLOA</v>
          </cell>
          <cell r="E206" t="str">
            <v>ROBAY Doha</v>
          </cell>
          <cell r="F206">
            <v>744</v>
          </cell>
          <cell r="G206" t="str">
            <v>FT</v>
          </cell>
          <cell r="H206">
            <v>43284</v>
          </cell>
        </row>
        <row r="207">
          <cell r="B207" t="str">
            <v>KHOUIA HAJAR</v>
          </cell>
          <cell r="C207" t="str">
            <v>TRIENNAL</v>
          </cell>
          <cell r="D207" t="str">
            <v>FLOA</v>
          </cell>
          <cell r="E207" t="str">
            <v>ROBAY Doha</v>
          </cell>
          <cell r="F207">
            <v>745</v>
          </cell>
          <cell r="G207" t="str">
            <v>FT</v>
          </cell>
          <cell r="H207">
            <v>43284</v>
          </cell>
        </row>
        <row r="208">
          <cell r="B208" t="str">
            <v>BOUNOUA Sara</v>
          </cell>
          <cell r="C208" t="str">
            <v>B2C</v>
          </cell>
          <cell r="D208" t="str">
            <v>FLOA</v>
          </cell>
          <cell r="E208" t="str">
            <v>ROBAY Doha</v>
          </cell>
          <cell r="F208">
            <v>752</v>
          </cell>
          <cell r="G208" t="str">
            <v>FT</v>
          </cell>
          <cell r="H208">
            <v>43326</v>
          </cell>
        </row>
        <row r="209">
          <cell r="B209" t="str">
            <v>LACHGARE SOUMIA</v>
          </cell>
          <cell r="C209" t="str">
            <v>B2C</v>
          </cell>
          <cell r="D209" t="str">
            <v>FLOA</v>
          </cell>
          <cell r="E209" t="str">
            <v>ROBAY Doha</v>
          </cell>
          <cell r="F209">
            <v>784</v>
          </cell>
          <cell r="G209" t="str">
            <v>FT</v>
          </cell>
          <cell r="H209">
            <v>43347</v>
          </cell>
        </row>
        <row r="210">
          <cell r="B210" t="str">
            <v>CHATIOUI BOUTAINA</v>
          </cell>
          <cell r="C210" t="str">
            <v>B2C</v>
          </cell>
          <cell r="D210" t="str">
            <v>FLOA</v>
          </cell>
          <cell r="E210" t="str">
            <v>ROBAY Doha</v>
          </cell>
          <cell r="F210">
            <v>787</v>
          </cell>
          <cell r="G210" t="str">
            <v>FT</v>
          </cell>
          <cell r="H210">
            <v>43347</v>
          </cell>
        </row>
        <row r="211">
          <cell r="B211" t="str">
            <v>BENKHAYI FEDWA</v>
          </cell>
          <cell r="C211" t="str">
            <v>B2C</v>
          </cell>
          <cell r="D211" t="str">
            <v>FLOA</v>
          </cell>
          <cell r="E211" t="str">
            <v>ROBAY Doha</v>
          </cell>
          <cell r="F211">
            <v>793</v>
          </cell>
          <cell r="G211" t="str">
            <v>FT</v>
          </cell>
          <cell r="H211">
            <v>43347</v>
          </cell>
        </row>
        <row r="212">
          <cell r="B212" t="str">
            <v>EL KIHEL HADIA</v>
          </cell>
          <cell r="C212" t="str">
            <v>B2C</v>
          </cell>
          <cell r="D212" t="str">
            <v>FLOA</v>
          </cell>
          <cell r="E212" t="str">
            <v>SECK ABASS</v>
          </cell>
          <cell r="F212">
            <v>814</v>
          </cell>
          <cell r="G212" t="str">
            <v>Sortie</v>
          </cell>
          <cell r="H212">
            <v>43403</v>
          </cell>
          <cell r="I212">
            <v>43462</v>
          </cell>
        </row>
        <row r="213">
          <cell r="B213" t="str">
            <v>CHEHOUANI ADNANE</v>
          </cell>
          <cell r="C213" t="str">
            <v>VW</v>
          </cell>
          <cell r="D213" t="str">
            <v>COFIDIS France</v>
          </cell>
          <cell r="E213" t="str">
            <v>TAMIR Adam</v>
          </cell>
          <cell r="F213">
            <v>120</v>
          </cell>
          <cell r="G213" t="str">
            <v>FT</v>
          </cell>
          <cell r="H213">
            <v>42291</v>
          </cell>
        </row>
        <row r="214">
          <cell r="B214" t="str">
            <v>BAYEZ LAMIAE</v>
          </cell>
          <cell r="C214" t="str">
            <v>GT Bancaire</v>
          </cell>
          <cell r="D214" t="str">
            <v>COFIDIS France</v>
          </cell>
          <cell r="E214" t="str">
            <v>TAMIR Adam</v>
          </cell>
          <cell r="F214">
            <v>126</v>
          </cell>
          <cell r="G214" t="str">
            <v>FT</v>
          </cell>
          <cell r="H214">
            <v>42291</v>
          </cell>
        </row>
        <row r="215">
          <cell r="B215" t="str">
            <v>AMADOU TANDINE</v>
          </cell>
          <cell r="C215" t="str">
            <v>DFRA Acceptation</v>
          </cell>
          <cell r="D215" t="str">
            <v>COFIDIS France</v>
          </cell>
          <cell r="E215" t="str">
            <v>TAMIR Adam</v>
          </cell>
          <cell r="F215">
            <v>264</v>
          </cell>
          <cell r="G215" t="str">
            <v>FT</v>
          </cell>
          <cell r="H215">
            <v>42615</v>
          </cell>
        </row>
        <row r="216">
          <cell r="B216" t="str">
            <v>CHIQRI ZAKARIA</v>
          </cell>
          <cell r="C216" t="str">
            <v>GT Bancaire</v>
          </cell>
          <cell r="D216" t="str">
            <v>COFIDIS France</v>
          </cell>
          <cell r="E216" t="str">
            <v>TAMIR Adam</v>
          </cell>
          <cell r="F216">
            <v>505</v>
          </cell>
          <cell r="G216" t="str">
            <v>FT</v>
          </cell>
          <cell r="H216">
            <v>42962</v>
          </cell>
        </row>
        <row r="217">
          <cell r="B217" t="str">
            <v>BENKHAYI AWATIF</v>
          </cell>
          <cell r="C217" t="str">
            <v>GT Bancaire</v>
          </cell>
          <cell r="D217" t="str">
            <v>COFIDIS France</v>
          </cell>
          <cell r="E217" t="str">
            <v>TAMIR Adam</v>
          </cell>
          <cell r="F217">
            <v>512</v>
          </cell>
          <cell r="G217" t="str">
            <v>FT</v>
          </cell>
          <cell r="H217">
            <v>42962</v>
          </cell>
        </row>
        <row r="218">
          <cell r="B218" t="str">
            <v>BENSFIA FATIMA ZAHRA</v>
          </cell>
          <cell r="C218" t="str">
            <v>DFRA Acceptation</v>
          </cell>
          <cell r="D218" t="str">
            <v>COFIDIS France</v>
          </cell>
          <cell r="E218" t="str">
            <v>TAMIR Adam</v>
          </cell>
          <cell r="F218">
            <v>538</v>
          </cell>
          <cell r="G218" t="str">
            <v>FT</v>
          </cell>
          <cell r="H218">
            <v>42997</v>
          </cell>
        </row>
        <row r="219">
          <cell r="B219" t="str">
            <v>BELKHODJA AMINA FATIHA</v>
          </cell>
          <cell r="C219" t="str">
            <v>DFRA Acceptation</v>
          </cell>
          <cell r="D219" t="str">
            <v>COFIDIS France</v>
          </cell>
          <cell r="E219" t="str">
            <v>TAMIR Adam</v>
          </cell>
          <cell r="F219">
            <v>541</v>
          </cell>
          <cell r="G219" t="str">
            <v>FT</v>
          </cell>
          <cell r="H219">
            <v>42997</v>
          </cell>
        </row>
        <row r="220">
          <cell r="B220" t="str">
            <v>EL FAIZ BOUCHRA</v>
          </cell>
          <cell r="C220" t="str">
            <v>GT Bancaire</v>
          </cell>
          <cell r="D220" t="str">
            <v>COFIDIS France</v>
          </cell>
          <cell r="E220" t="str">
            <v>TAMIR Adam</v>
          </cell>
          <cell r="F220">
            <v>599</v>
          </cell>
          <cell r="G220" t="str">
            <v>FT</v>
          </cell>
          <cell r="H220">
            <v>43060</v>
          </cell>
        </row>
        <row r="221">
          <cell r="B221" t="str">
            <v>MOUJAHID Yassine</v>
          </cell>
          <cell r="C221" t="str">
            <v>GT Bancaire</v>
          </cell>
          <cell r="D221" t="str">
            <v>COFIDIS France</v>
          </cell>
          <cell r="E221" t="str">
            <v>TAMIR Adam</v>
          </cell>
          <cell r="F221">
            <v>671</v>
          </cell>
          <cell r="G221" t="str">
            <v>FT</v>
          </cell>
          <cell r="H221">
            <v>43193</v>
          </cell>
        </row>
        <row r="222">
          <cell r="B222" t="str">
            <v>ELKANDILE Samia</v>
          </cell>
          <cell r="C222" t="str">
            <v>DRC</v>
          </cell>
          <cell r="D222" t="str">
            <v>COFIDIS France</v>
          </cell>
          <cell r="E222" t="str">
            <v>TAMIR Adam</v>
          </cell>
          <cell r="F222">
            <v>676</v>
          </cell>
          <cell r="G222" t="str">
            <v>FT</v>
          </cell>
          <cell r="H222">
            <v>43193</v>
          </cell>
        </row>
        <row r="223">
          <cell r="B223" t="str">
            <v>EL MOUDENE IMANE</v>
          </cell>
          <cell r="C223" t="str">
            <v>GT Bancaire</v>
          </cell>
          <cell r="D223" t="str">
            <v>COFIDIS France</v>
          </cell>
          <cell r="E223" t="str">
            <v>TAMIR Adam</v>
          </cell>
          <cell r="F223">
            <v>729</v>
          </cell>
          <cell r="G223" t="str">
            <v>FT</v>
          </cell>
          <cell r="H223">
            <v>43263</v>
          </cell>
        </row>
        <row r="224">
          <cell r="B224" t="str">
            <v>MGHARI Wiam</v>
          </cell>
          <cell r="C224" t="str">
            <v>GT Bancaire</v>
          </cell>
          <cell r="D224" t="str">
            <v>COFIDIS France</v>
          </cell>
          <cell r="E224" t="str">
            <v>TAMIR Adam</v>
          </cell>
          <cell r="F224">
            <v>797</v>
          </cell>
          <cell r="G224" t="str">
            <v>FT</v>
          </cell>
          <cell r="H224">
            <v>43403</v>
          </cell>
        </row>
        <row r="225">
          <cell r="B225" t="str">
            <v>DRISSI OUSSAMA</v>
          </cell>
          <cell r="C225" t="str">
            <v>Forfaitaire</v>
          </cell>
          <cell r="D225" t="str">
            <v>ADMINISTRATION</v>
          </cell>
          <cell r="F225">
            <v>1</v>
          </cell>
          <cell r="G225" t="str">
            <v>Sortie</v>
          </cell>
          <cell r="H225">
            <v>42004</v>
          </cell>
          <cell r="I225" t="str">
            <v>31/11/2022</v>
          </cell>
        </row>
        <row r="226">
          <cell r="B226" t="str">
            <v>RHAZAL REDA</v>
          </cell>
          <cell r="C226" t="str">
            <v>Forfaitaire</v>
          </cell>
          <cell r="D226" t="str">
            <v>ADMINISTRATION</v>
          </cell>
          <cell r="F226">
            <v>3</v>
          </cell>
          <cell r="G226" t="str">
            <v>Forfaitaire</v>
          </cell>
          <cell r="H226">
            <v>42059</v>
          </cell>
        </row>
        <row r="227">
          <cell r="B227" t="str">
            <v>EL FATHI IHSANE</v>
          </cell>
          <cell r="C227" t="str">
            <v>Forfaitaire</v>
          </cell>
          <cell r="D227" t="str">
            <v>ADMINISTRATION</v>
          </cell>
          <cell r="F227">
            <v>6</v>
          </cell>
          <cell r="G227" t="str">
            <v>Forfaitaire</v>
          </cell>
          <cell r="H227">
            <v>42066</v>
          </cell>
        </row>
        <row r="228">
          <cell r="B228" t="str">
            <v>JKAOUA IKRAME</v>
          </cell>
          <cell r="C228" t="str">
            <v>Forfaitaire</v>
          </cell>
          <cell r="D228" t="str">
            <v>ADMINISTRATION</v>
          </cell>
          <cell r="F228">
            <v>8</v>
          </cell>
          <cell r="G228" t="str">
            <v>Forfaitaire</v>
          </cell>
          <cell r="H228">
            <v>42068</v>
          </cell>
        </row>
        <row r="229">
          <cell r="B229" t="str">
            <v>REVERDY CELINE MARIE ROSE</v>
          </cell>
          <cell r="C229" t="str">
            <v>Forfaitaire</v>
          </cell>
          <cell r="D229" t="str">
            <v>ADMINISTRATION</v>
          </cell>
          <cell r="F229">
            <v>14</v>
          </cell>
          <cell r="G229" t="str">
            <v>Forfaitaire</v>
          </cell>
          <cell r="H229">
            <v>42094</v>
          </cell>
        </row>
        <row r="230">
          <cell r="B230" t="str">
            <v>OUBELLA OUAFAE</v>
          </cell>
          <cell r="C230" t="str">
            <v>Forfaitaire</v>
          </cell>
          <cell r="D230" t="str">
            <v>AFEDIM</v>
          </cell>
          <cell r="F230">
            <v>15</v>
          </cell>
          <cell r="G230" t="str">
            <v>Sortie</v>
          </cell>
          <cell r="H230">
            <v>42131</v>
          </cell>
          <cell r="I230">
            <v>43199</v>
          </cell>
        </row>
        <row r="231">
          <cell r="B231" t="str">
            <v>EL ANBOURI HAMZA</v>
          </cell>
          <cell r="C231" t="str">
            <v>Sortant</v>
          </cell>
          <cell r="D231" t="str">
            <v>Credit Mutuel</v>
          </cell>
          <cell r="E231" t="str">
            <v>BA DEMBA DJIMBALLA</v>
          </cell>
          <cell r="F231">
            <v>617</v>
          </cell>
          <cell r="G231" t="str">
            <v>Forfaitaire</v>
          </cell>
          <cell r="H231">
            <v>43151</v>
          </cell>
        </row>
        <row r="232">
          <cell r="B232" t="str">
            <v>EL ALLAOUI SANAE</v>
          </cell>
          <cell r="C232" t="str">
            <v>Forfaitaire</v>
          </cell>
          <cell r="D232" t="str">
            <v>FLOA</v>
          </cell>
          <cell r="F232">
            <v>18</v>
          </cell>
          <cell r="G232" t="str">
            <v>Forfaitaire</v>
          </cell>
          <cell r="H232">
            <v>42143</v>
          </cell>
        </row>
        <row r="233">
          <cell r="B233" t="str">
            <v>BENRAHMANE Khaoula</v>
          </cell>
          <cell r="C233" t="str">
            <v>B2C</v>
          </cell>
          <cell r="D233" t="str">
            <v>FLOA</v>
          </cell>
          <cell r="F233">
            <v>21</v>
          </cell>
          <cell r="G233" t="str">
            <v>Sortie</v>
          </cell>
          <cell r="H233">
            <v>42584</v>
          </cell>
          <cell r="I233">
            <v>42711</v>
          </cell>
        </row>
        <row r="234">
          <cell r="B234" t="str">
            <v>FERHATI OUMAIMA</v>
          </cell>
          <cell r="C234" t="str">
            <v>B2C</v>
          </cell>
          <cell r="D234" t="str">
            <v>FLOA</v>
          </cell>
          <cell r="F234">
            <v>22</v>
          </cell>
          <cell r="G234" t="str">
            <v>Sortie</v>
          </cell>
          <cell r="H234">
            <v>42388</v>
          </cell>
          <cell r="I234">
            <v>42438</v>
          </cell>
        </row>
        <row r="235">
          <cell r="B235" t="str">
            <v>EL HADIRI CHAIMAE</v>
          </cell>
          <cell r="C235" t="str">
            <v>Forfaitaire</v>
          </cell>
          <cell r="D235" t="str">
            <v>COFIDIS France</v>
          </cell>
          <cell r="F235">
            <v>24</v>
          </cell>
          <cell r="G235" t="str">
            <v>Sortie</v>
          </cell>
          <cell r="H235">
            <v>42143</v>
          </cell>
          <cell r="I235">
            <v>43307</v>
          </cell>
        </row>
        <row r="236">
          <cell r="B236" t="str">
            <v>HARRAQ GHITA</v>
          </cell>
          <cell r="C236" t="str">
            <v>Forfaitaire</v>
          </cell>
          <cell r="D236" t="str">
            <v>ADMINISTRATION</v>
          </cell>
          <cell r="F236">
            <v>25</v>
          </cell>
          <cell r="G236" t="str">
            <v>Forfaitaire</v>
          </cell>
          <cell r="H236">
            <v>42143</v>
          </cell>
        </row>
        <row r="237">
          <cell r="B237" t="str">
            <v>DELDOULI NADIA</v>
          </cell>
          <cell r="C237" t="str">
            <v>Forfaitaire</v>
          </cell>
          <cell r="D237" t="str">
            <v>FLOA</v>
          </cell>
          <cell r="F237">
            <v>26</v>
          </cell>
          <cell r="G237" t="str">
            <v>Forfaitaire</v>
          </cell>
          <cell r="H237">
            <v>42150</v>
          </cell>
        </row>
        <row r="238">
          <cell r="B238" t="str">
            <v>EL HARRATI BADREDDINE</v>
          </cell>
          <cell r="C238" t="str">
            <v>Forfaitaire</v>
          </cell>
          <cell r="D238" t="str">
            <v>FLOA</v>
          </cell>
          <cell r="F238">
            <v>27</v>
          </cell>
          <cell r="G238" t="str">
            <v>Forfaitaire</v>
          </cell>
          <cell r="H238">
            <v>42150</v>
          </cell>
        </row>
        <row r="239">
          <cell r="B239" t="str">
            <v>NABAT RANIA</v>
          </cell>
          <cell r="C239" t="str">
            <v>Forfaitaire</v>
          </cell>
          <cell r="D239" t="str">
            <v>FLOA</v>
          </cell>
          <cell r="F239">
            <v>29</v>
          </cell>
          <cell r="G239" t="str">
            <v>Forfaitaire</v>
          </cell>
          <cell r="H239">
            <v>42150</v>
          </cell>
        </row>
        <row r="240">
          <cell r="B240" t="str">
            <v>REGHAI MEHDI</v>
          </cell>
          <cell r="C240" t="str">
            <v>BO</v>
          </cell>
          <cell r="D240" t="str">
            <v>FLOA</v>
          </cell>
          <cell r="F240">
            <v>32</v>
          </cell>
          <cell r="G240" t="str">
            <v>Sortie</v>
          </cell>
          <cell r="H240">
            <v>42150</v>
          </cell>
          <cell r="I240">
            <v>42648</v>
          </cell>
        </row>
        <row r="241">
          <cell r="B241" t="str">
            <v>NADIM OUIJDANE</v>
          </cell>
          <cell r="C241" t="str">
            <v>Sortant</v>
          </cell>
          <cell r="D241" t="str">
            <v>Credit Mutuel</v>
          </cell>
          <cell r="F241">
            <v>226</v>
          </cell>
          <cell r="G241" t="str">
            <v>Sortie</v>
          </cell>
          <cell r="H241">
            <v>42404</v>
          </cell>
          <cell r="I241">
            <v>42549</v>
          </cell>
        </row>
        <row r="242">
          <cell r="B242" t="str">
            <v>BOUKRICHA SAMAH</v>
          </cell>
          <cell r="C242" t="str">
            <v>Forfaitaire</v>
          </cell>
          <cell r="D242" t="str">
            <v>ADMINISTRATION</v>
          </cell>
          <cell r="F242">
            <v>48</v>
          </cell>
          <cell r="G242" t="str">
            <v>Forfaitaire</v>
          </cell>
          <cell r="H242">
            <v>42165</v>
          </cell>
        </row>
        <row r="243">
          <cell r="B243" t="str">
            <v>CHERKAOUI TAREK</v>
          </cell>
          <cell r="C243" t="str">
            <v>Forfaitaire</v>
          </cell>
          <cell r="D243" t="str">
            <v>GOOGLE LEADS</v>
          </cell>
          <cell r="F243">
            <v>54</v>
          </cell>
          <cell r="G243" t="str">
            <v>Sortie</v>
          </cell>
          <cell r="H243">
            <v>42172</v>
          </cell>
          <cell r="I243">
            <v>43104</v>
          </cell>
        </row>
        <row r="244">
          <cell r="B244" t="str">
            <v>RICOUCH ZOUHAIR</v>
          </cell>
          <cell r="C244" t="str">
            <v>Forfaitaire</v>
          </cell>
          <cell r="D244" t="str">
            <v>ADMINISTRATION</v>
          </cell>
          <cell r="F244">
            <v>59</v>
          </cell>
          <cell r="G244" t="str">
            <v>Forfaitaire</v>
          </cell>
          <cell r="H244">
            <v>42187</v>
          </cell>
        </row>
        <row r="245">
          <cell r="B245" t="str">
            <v>BOUHALI SOUAD</v>
          </cell>
          <cell r="C245" t="str">
            <v>Forfaitaire</v>
          </cell>
          <cell r="D245" t="str">
            <v>FLOA</v>
          </cell>
          <cell r="F245">
            <v>62</v>
          </cell>
          <cell r="G245" t="str">
            <v>Forfaitaire</v>
          </cell>
          <cell r="H245">
            <v>42216</v>
          </cell>
        </row>
        <row r="246">
          <cell r="B246" t="str">
            <v>ED-DIOURI SALMA</v>
          </cell>
          <cell r="C246" t="str">
            <v>Forfaitaire</v>
          </cell>
          <cell r="D246" t="str">
            <v>FLOA</v>
          </cell>
          <cell r="F246">
            <v>63</v>
          </cell>
          <cell r="G246" t="str">
            <v>Forfaitaire</v>
          </cell>
          <cell r="H246">
            <v>42216</v>
          </cell>
        </row>
        <row r="247">
          <cell r="B247" t="str">
            <v>BOUTAHIAT KHALID</v>
          </cell>
          <cell r="C247" t="str">
            <v>Forfaitaire</v>
          </cell>
          <cell r="D247" t="str">
            <v>ADMINISTRATION</v>
          </cell>
          <cell r="F247">
            <v>65</v>
          </cell>
          <cell r="G247" t="str">
            <v>Forfaitaire</v>
          </cell>
          <cell r="H247">
            <v>42216</v>
          </cell>
        </row>
        <row r="248">
          <cell r="B248" t="str">
            <v>BOUDAK NIDAL</v>
          </cell>
          <cell r="C248" t="str">
            <v>OCTROI</v>
          </cell>
          <cell r="D248" t="str">
            <v>FLOA</v>
          </cell>
          <cell r="F248">
            <v>66</v>
          </cell>
          <cell r="G248" t="str">
            <v>Sortie</v>
          </cell>
          <cell r="H248">
            <v>42216</v>
          </cell>
          <cell r="I248">
            <v>42943</v>
          </cell>
        </row>
        <row r="249">
          <cell r="B249" t="str">
            <v>AIT EL ASRI JIHAD ABDELKADER</v>
          </cell>
          <cell r="C249" t="str">
            <v>BO</v>
          </cell>
          <cell r="D249" t="str">
            <v>FLOA</v>
          </cell>
          <cell r="F249">
            <v>70</v>
          </cell>
          <cell r="G249" t="str">
            <v>Sortie</v>
          </cell>
          <cell r="H249">
            <v>42220</v>
          </cell>
          <cell r="I249">
            <v>42431</v>
          </cell>
        </row>
        <row r="250">
          <cell r="B250" t="str">
            <v>BENBOUBKER KARIM</v>
          </cell>
          <cell r="C250" t="str">
            <v>Sortant</v>
          </cell>
          <cell r="D250" t="str">
            <v>Credit Mutuel</v>
          </cell>
          <cell r="F250">
            <v>229</v>
          </cell>
          <cell r="G250" t="str">
            <v>Sortie</v>
          </cell>
          <cell r="H250">
            <v>42381</v>
          </cell>
          <cell r="I250">
            <v>42423</v>
          </cell>
        </row>
        <row r="251">
          <cell r="B251" t="str">
            <v>BADDI ABDERRAHIM</v>
          </cell>
          <cell r="C251" t="str">
            <v>B2C</v>
          </cell>
          <cell r="D251" t="str">
            <v>FLOA</v>
          </cell>
          <cell r="F251">
            <v>75</v>
          </cell>
          <cell r="G251" t="str">
            <v>Sortie</v>
          </cell>
          <cell r="H251">
            <v>42264</v>
          </cell>
          <cell r="I251">
            <v>42584</v>
          </cell>
        </row>
        <row r="252">
          <cell r="B252" t="str">
            <v>BAHBAH ZAINAB</v>
          </cell>
          <cell r="C252" t="str">
            <v>Forfaitaire</v>
          </cell>
          <cell r="D252" t="str">
            <v>ADMINISTRATION</v>
          </cell>
          <cell r="F252">
            <v>76</v>
          </cell>
          <cell r="G252" t="str">
            <v>Sortie</v>
          </cell>
          <cell r="H252">
            <v>42264</v>
          </cell>
          <cell r="I252">
            <v>43356</v>
          </cell>
        </row>
        <row r="253">
          <cell r="B253" t="str">
            <v>BENAMER NADIA</v>
          </cell>
          <cell r="C253" t="str">
            <v>Forfaitaire</v>
          </cell>
          <cell r="D253" t="str">
            <v>FLOA</v>
          </cell>
          <cell r="F253">
            <v>77</v>
          </cell>
          <cell r="G253" t="str">
            <v>Forfaitaire</v>
          </cell>
          <cell r="H253">
            <v>42264</v>
          </cell>
        </row>
        <row r="254">
          <cell r="B254" t="str">
            <v>IZGUI MOHAMED AYOUB</v>
          </cell>
          <cell r="C254" t="str">
            <v>Forfaitaire</v>
          </cell>
          <cell r="D254" t="str">
            <v>FLOA</v>
          </cell>
          <cell r="F254">
            <v>78</v>
          </cell>
          <cell r="G254" t="str">
            <v>Forfaitaire</v>
          </cell>
          <cell r="H254">
            <v>42264</v>
          </cell>
        </row>
        <row r="255">
          <cell r="B255" t="str">
            <v>ROBAY DOHA</v>
          </cell>
          <cell r="C255" t="str">
            <v>Forfaitaire</v>
          </cell>
          <cell r="D255" t="str">
            <v>FLOA</v>
          </cell>
          <cell r="F255">
            <v>80</v>
          </cell>
          <cell r="G255" t="str">
            <v>Forfaitaire</v>
          </cell>
          <cell r="H255">
            <v>42264</v>
          </cell>
        </row>
        <row r="256">
          <cell r="B256" t="str">
            <v>BENJELLOUN TOUIMI SOUKAINA</v>
          </cell>
          <cell r="C256" t="str">
            <v>B2C</v>
          </cell>
          <cell r="D256" t="str">
            <v>FLOA</v>
          </cell>
          <cell r="F256">
            <v>88</v>
          </cell>
          <cell r="G256" t="str">
            <v>Sortie</v>
          </cell>
          <cell r="H256">
            <v>42271</v>
          </cell>
          <cell r="I256">
            <v>42637</v>
          </cell>
        </row>
        <row r="257">
          <cell r="B257" t="str">
            <v>YOUNSI MARWA</v>
          </cell>
          <cell r="C257" t="str">
            <v>AE</v>
          </cell>
          <cell r="D257" t="str">
            <v>COFIDIS France</v>
          </cell>
          <cell r="F257">
            <v>90</v>
          </cell>
          <cell r="G257" t="str">
            <v>Sortie</v>
          </cell>
          <cell r="H257">
            <v>42271</v>
          </cell>
          <cell r="I257">
            <v>43040</v>
          </cell>
        </row>
        <row r="258">
          <cell r="B258" t="str">
            <v>ALAOUI ABDALLAOUI ABDERRAHMANE</v>
          </cell>
          <cell r="C258" t="str">
            <v>B2C</v>
          </cell>
          <cell r="D258" t="str">
            <v>FLOA</v>
          </cell>
          <cell r="F258">
            <v>91</v>
          </cell>
          <cell r="G258" t="str">
            <v>Sortie</v>
          </cell>
          <cell r="H258">
            <v>42271</v>
          </cell>
          <cell r="I258">
            <v>42675</v>
          </cell>
        </row>
        <row r="259">
          <cell r="B259" t="str">
            <v>FATISSE HOURIA</v>
          </cell>
          <cell r="C259" t="str">
            <v>Sortie</v>
          </cell>
          <cell r="D259" t="str">
            <v>COFIDIS France</v>
          </cell>
          <cell r="F259">
            <v>92</v>
          </cell>
          <cell r="G259" t="str">
            <v>Sortie</v>
          </cell>
          <cell r="H259">
            <v>42280</v>
          </cell>
          <cell r="I259">
            <v>42417</v>
          </cell>
        </row>
        <row r="260">
          <cell r="B260" t="str">
            <v>ARABI IKHLASSE</v>
          </cell>
          <cell r="C260" t="str">
            <v>Sortant</v>
          </cell>
          <cell r="D260" t="str">
            <v>Credit Mutuel</v>
          </cell>
          <cell r="F260">
            <v>234</v>
          </cell>
          <cell r="G260" t="str">
            <v>Sortie</v>
          </cell>
          <cell r="H260">
            <v>42423</v>
          </cell>
          <cell r="I260">
            <v>42803</v>
          </cell>
        </row>
        <row r="261">
          <cell r="B261" t="str">
            <v>CHARKANI EL HASSANI OUADIE</v>
          </cell>
          <cell r="C261" t="str">
            <v>Sortant</v>
          </cell>
          <cell r="D261" t="str">
            <v>Credit Mutuel</v>
          </cell>
          <cell r="F261">
            <v>235</v>
          </cell>
          <cell r="G261" t="str">
            <v>Sortie</v>
          </cell>
          <cell r="H261">
            <v>42423</v>
          </cell>
          <cell r="I261">
            <v>42535</v>
          </cell>
        </row>
        <row r="262">
          <cell r="B262" t="str">
            <v>BOULJIHAD FATIMA-ZAHRA</v>
          </cell>
          <cell r="C262" t="str">
            <v>B2C</v>
          </cell>
          <cell r="D262" t="str">
            <v>FLOA</v>
          </cell>
          <cell r="F262">
            <v>97</v>
          </cell>
          <cell r="G262" t="str">
            <v>Sortie</v>
          </cell>
          <cell r="H262">
            <v>42278</v>
          </cell>
          <cell r="I262">
            <v>42676</v>
          </cell>
        </row>
        <row r="263">
          <cell r="B263" t="str">
            <v>RAFIK AICHA</v>
          </cell>
          <cell r="C263" t="str">
            <v>Forfaitaire</v>
          </cell>
          <cell r="D263" t="str">
            <v>FLOA</v>
          </cell>
          <cell r="F263">
            <v>98</v>
          </cell>
          <cell r="G263" t="str">
            <v>Forfaitaire</v>
          </cell>
          <cell r="H263">
            <v>42278</v>
          </cell>
        </row>
        <row r="264">
          <cell r="B264" t="str">
            <v>RAMI OUAFAE</v>
          </cell>
          <cell r="C264" t="str">
            <v>OCTROI</v>
          </cell>
          <cell r="D264" t="str">
            <v>FLOA</v>
          </cell>
          <cell r="F264">
            <v>99</v>
          </cell>
          <cell r="G264" t="str">
            <v>Sortie</v>
          </cell>
          <cell r="H264">
            <v>42278</v>
          </cell>
          <cell r="I264">
            <v>42885</v>
          </cell>
        </row>
        <row r="265">
          <cell r="B265" t="str">
            <v>RHANDI OTMANE</v>
          </cell>
          <cell r="C265" t="str">
            <v>Sortant</v>
          </cell>
          <cell r="D265" t="str">
            <v>Credit Mutuel</v>
          </cell>
          <cell r="F265">
            <v>240</v>
          </cell>
          <cell r="G265" t="str">
            <v>Sortie</v>
          </cell>
          <cell r="H265">
            <v>42432</v>
          </cell>
          <cell r="I265">
            <v>42759</v>
          </cell>
        </row>
        <row r="266">
          <cell r="B266" t="str">
            <v>ELRHOUL SOUFIANE</v>
          </cell>
          <cell r="C266" t="str">
            <v>Forfaitaire</v>
          </cell>
          <cell r="D266" t="str">
            <v>ADMINISTRATION</v>
          </cell>
          <cell r="F266">
            <v>105</v>
          </cell>
          <cell r="G266" t="str">
            <v>Forfaitaire</v>
          </cell>
          <cell r="H266">
            <v>42280</v>
          </cell>
        </row>
        <row r="267">
          <cell r="B267" t="str">
            <v>TOUHAMI MARIAM</v>
          </cell>
          <cell r="C267" t="str">
            <v>AFEDIM</v>
          </cell>
          <cell r="D267" t="str">
            <v>Credit Mutuel</v>
          </cell>
          <cell r="F267">
            <v>241</v>
          </cell>
          <cell r="G267" t="str">
            <v>Sortie</v>
          </cell>
          <cell r="H267">
            <v>42432</v>
          </cell>
          <cell r="I267">
            <v>43469</v>
          </cell>
        </row>
        <row r="268">
          <cell r="B268" t="str">
            <v>ZEROUALI MERYAM</v>
          </cell>
          <cell r="C268" t="str">
            <v>Sortant</v>
          </cell>
          <cell r="D268" t="str">
            <v>Credit Mutuel</v>
          </cell>
          <cell r="F268">
            <v>242</v>
          </cell>
          <cell r="G268" t="str">
            <v>Sortie</v>
          </cell>
          <cell r="H268">
            <v>42432</v>
          </cell>
          <cell r="I268">
            <v>42531</v>
          </cell>
        </row>
        <row r="269">
          <cell r="B269" t="str">
            <v>EL FATHI OUMAIMA</v>
          </cell>
          <cell r="C269" t="str">
            <v>BO</v>
          </cell>
          <cell r="D269" t="str">
            <v>FLOA</v>
          </cell>
          <cell r="F269">
            <v>109</v>
          </cell>
          <cell r="G269" t="str">
            <v>Sortie</v>
          </cell>
          <cell r="H269">
            <v>42286</v>
          </cell>
          <cell r="I269">
            <v>43256</v>
          </cell>
        </row>
        <row r="270">
          <cell r="B270" t="str">
            <v>GARGACH HAJAR</v>
          </cell>
          <cell r="C270" t="str">
            <v>GT Bancaire</v>
          </cell>
          <cell r="D270" t="str">
            <v>COFIDIS France</v>
          </cell>
          <cell r="F270">
            <v>111</v>
          </cell>
          <cell r="G270" t="str">
            <v>FT</v>
          </cell>
          <cell r="H270">
            <v>42286</v>
          </cell>
        </row>
        <row r="271">
          <cell r="B271" t="str">
            <v>HAMMOUDA YASSINE</v>
          </cell>
          <cell r="C271" t="str">
            <v>LDD</v>
          </cell>
          <cell r="D271" t="str">
            <v>COFIDIS France</v>
          </cell>
          <cell r="F271">
            <v>112</v>
          </cell>
          <cell r="G271" t="str">
            <v>Sortie</v>
          </cell>
          <cell r="H271">
            <v>42280</v>
          </cell>
          <cell r="I271">
            <v>42594</v>
          </cell>
        </row>
        <row r="272">
          <cell r="B272" t="str">
            <v>CHETOUI Israa</v>
          </cell>
          <cell r="C272" t="str">
            <v>Sortant</v>
          </cell>
          <cell r="D272" t="str">
            <v>Credit Mutuel</v>
          </cell>
          <cell r="F272">
            <v>252</v>
          </cell>
          <cell r="G272" t="str">
            <v>Sortie</v>
          </cell>
          <cell r="H272">
            <v>42584</v>
          </cell>
          <cell r="I272">
            <v>43040</v>
          </cell>
        </row>
        <row r="273">
          <cell r="B273" t="str">
            <v>LATAI SALWA</v>
          </cell>
          <cell r="C273" t="str">
            <v>Forfaitaire</v>
          </cell>
          <cell r="D273" t="str">
            <v>ADMINISTRATION</v>
          </cell>
          <cell r="F273">
            <v>119</v>
          </cell>
          <cell r="G273" t="str">
            <v>Forfaitaire</v>
          </cell>
          <cell r="H273">
            <v>42291</v>
          </cell>
        </row>
        <row r="274">
          <cell r="B274" t="str">
            <v>LACHHAB SOUKAINA</v>
          </cell>
          <cell r="C274" t="str">
            <v>GT Bancaire</v>
          </cell>
          <cell r="D274" t="str">
            <v>COFIDIS France</v>
          </cell>
          <cell r="F274">
            <v>121</v>
          </cell>
          <cell r="G274" t="str">
            <v>Sortie</v>
          </cell>
          <cell r="H274">
            <v>42291</v>
          </cell>
          <cell r="I274">
            <v>42587</v>
          </cell>
        </row>
        <row r="275">
          <cell r="B275" t="str">
            <v>BENISSA YOUNES</v>
          </cell>
          <cell r="C275" t="str">
            <v>Forfaitaire</v>
          </cell>
          <cell r="D275" t="str">
            <v>FLOA</v>
          </cell>
          <cell r="F275">
            <v>122</v>
          </cell>
          <cell r="G275" t="str">
            <v>Forfaitaire</v>
          </cell>
          <cell r="H275">
            <v>42291</v>
          </cell>
        </row>
        <row r="276">
          <cell r="B276" t="str">
            <v>ELMIR BADREDDINE</v>
          </cell>
          <cell r="C276" t="str">
            <v>Sortie</v>
          </cell>
          <cell r="D276" t="str">
            <v>COFIDIS France</v>
          </cell>
          <cell r="F276">
            <v>123</v>
          </cell>
          <cell r="G276" t="str">
            <v>Sortie</v>
          </cell>
          <cell r="H276">
            <v>42291</v>
          </cell>
          <cell r="I276">
            <v>42448</v>
          </cell>
        </row>
        <row r="277">
          <cell r="B277" t="str">
            <v>FALL PAPA ALASSANE*</v>
          </cell>
          <cell r="C277" t="str">
            <v>Sortant</v>
          </cell>
          <cell r="D277" t="str">
            <v>Credit Mutuel</v>
          </cell>
          <cell r="F277">
            <v>258</v>
          </cell>
          <cell r="G277" t="str">
            <v>Sortie</v>
          </cell>
          <cell r="H277">
            <v>42587</v>
          </cell>
          <cell r="I277">
            <v>43043</v>
          </cell>
        </row>
        <row r="278">
          <cell r="B278" t="str">
            <v>ACHEAIBI BOUTAINA</v>
          </cell>
          <cell r="C278" t="str">
            <v>Forfaitaire</v>
          </cell>
          <cell r="D278" t="str">
            <v>FLOA</v>
          </cell>
          <cell r="F278">
            <v>125</v>
          </cell>
          <cell r="G278" t="str">
            <v>Sortie</v>
          </cell>
          <cell r="H278">
            <v>42291</v>
          </cell>
          <cell r="I278">
            <v>43526</v>
          </cell>
        </row>
        <row r="279">
          <cell r="B279" t="str">
            <v>SOUHIR YOUSSEF</v>
          </cell>
          <cell r="C279" t="str">
            <v>Sortant</v>
          </cell>
          <cell r="D279" t="str">
            <v>Credit Mutuel</v>
          </cell>
          <cell r="F279">
            <v>260</v>
          </cell>
          <cell r="G279" t="str">
            <v>Sortie</v>
          </cell>
          <cell r="H279">
            <v>42587</v>
          </cell>
          <cell r="I279">
            <v>43043</v>
          </cell>
        </row>
        <row r="280">
          <cell r="B280" t="str">
            <v>AMAZZAL MOHAMED REDA</v>
          </cell>
          <cell r="C280" t="str">
            <v>Forfaitaire</v>
          </cell>
          <cell r="D280" t="str">
            <v>FLOA</v>
          </cell>
          <cell r="F280">
            <v>132</v>
          </cell>
          <cell r="G280" t="str">
            <v>Forfaitaire</v>
          </cell>
          <cell r="H280">
            <v>42311</v>
          </cell>
        </row>
        <row r="281">
          <cell r="B281" t="str">
            <v>EL BATAL AMINA</v>
          </cell>
          <cell r="C281" t="str">
            <v>Google leads</v>
          </cell>
          <cell r="D281" t="str">
            <v>Credit Mutuel</v>
          </cell>
          <cell r="F281">
            <v>261</v>
          </cell>
          <cell r="G281" t="str">
            <v>Sortie</v>
          </cell>
          <cell r="H281">
            <v>43173</v>
          </cell>
          <cell r="I281">
            <v>43817</v>
          </cell>
        </row>
        <row r="282">
          <cell r="B282" t="str">
            <v>EL KASSMI YOUSSEF</v>
          </cell>
          <cell r="C282" t="str">
            <v>Forfaitaire</v>
          </cell>
          <cell r="D282" t="str">
            <v>ADMINISTRATION</v>
          </cell>
          <cell r="F282">
            <v>134</v>
          </cell>
          <cell r="G282" t="str">
            <v>Forfaitaire</v>
          </cell>
          <cell r="H282">
            <v>42311</v>
          </cell>
        </row>
        <row r="283">
          <cell r="B283" t="str">
            <v>BALBAL ZINEB</v>
          </cell>
          <cell r="C283" t="str">
            <v>Forfaitaire</v>
          </cell>
          <cell r="D283" t="str">
            <v>FLOA</v>
          </cell>
          <cell r="F283">
            <v>138</v>
          </cell>
          <cell r="G283" t="str">
            <v>Forfaitaire</v>
          </cell>
          <cell r="H283">
            <v>42298</v>
          </cell>
        </row>
        <row r="284">
          <cell r="B284" t="str">
            <v>EL ABRIDI NOUHAILA</v>
          </cell>
          <cell r="C284" t="str">
            <v>Sortie</v>
          </cell>
          <cell r="D284" t="str">
            <v>COFIDIS France</v>
          </cell>
          <cell r="F284">
            <v>140</v>
          </cell>
          <cell r="G284" t="str">
            <v>Sortie</v>
          </cell>
          <cell r="H284">
            <v>42298</v>
          </cell>
          <cell r="I284">
            <v>42440</v>
          </cell>
        </row>
        <row r="285">
          <cell r="B285" t="str">
            <v>HASSANATE LAMIAE</v>
          </cell>
          <cell r="C285" t="str">
            <v>Sortant</v>
          </cell>
          <cell r="D285" t="str">
            <v>Credit Mutuel</v>
          </cell>
          <cell r="F285">
            <v>262</v>
          </cell>
          <cell r="G285" t="str">
            <v>Sortie</v>
          </cell>
          <cell r="H285">
            <v>42615</v>
          </cell>
          <cell r="I285">
            <v>42712</v>
          </cell>
        </row>
        <row r="286">
          <cell r="B286" t="str">
            <v>LAMRABET MEHDI</v>
          </cell>
          <cell r="C286" t="str">
            <v>Sortant</v>
          </cell>
          <cell r="D286" t="str">
            <v>Credit Mutuel</v>
          </cell>
          <cell r="F286">
            <v>263</v>
          </cell>
          <cell r="G286" t="str">
            <v>Sortie</v>
          </cell>
          <cell r="H286">
            <v>42615</v>
          </cell>
          <cell r="I286">
            <v>43020</v>
          </cell>
        </row>
        <row r="287">
          <cell r="B287" t="str">
            <v>FALL CHEIKH MOUHAMADOU BA</v>
          </cell>
          <cell r="C287" t="str">
            <v>Google leads</v>
          </cell>
          <cell r="D287" t="str">
            <v>Credit Mutuel</v>
          </cell>
          <cell r="F287">
            <v>266</v>
          </cell>
          <cell r="G287" t="str">
            <v>Sortie</v>
          </cell>
          <cell r="H287">
            <v>42620</v>
          </cell>
          <cell r="I287">
            <v>43498</v>
          </cell>
        </row>
        <row r="288">
          <cell r="B288" t="str">
            <v>EL AZEHARI MOHAMED YASSINE</v>
          </cell>
          <cell r="C288" t="str">
            <v>AE</v>
          </cell>
          <cell r="D288" t="str">
            <v>COFIDIS France</v>
          </cell>
          <cell r="F288">
            <v>151</v>
          </cell>
          <cell r="G288" t="str">
            <v>Sortie</v>
          </cell>
          <cell r="H288">
            <v>42314</v>
          </cell>
          <cell r="I288">
            <v>42767</v>
          </cell>
        </row>
        <row r="289">
          <cell r="B289" t="str">
            <v>EL HARCH KAOUTAR</v>
          </cell>
          <cell r="C289" t="str">
            <v>Forfaitaire</v>
          </cell>
          <cell r="D289" t="str">
            <v>ADMINISTRATION</v>
          </cell>
          <cell r="F289">
            <v>152</v>
          </cell>
          <cell r="G289" t="str">
            <v>Forfaitaire</v>
          </cell>
          <cell r="H289">
            <v>42314</v>
          </cell>
        </row>
        <row r="290">
          <cell r="B290" t="str">
            <v>METBOUA FATIMA EZZAHRA</v>
          </cell>
          <cell r="C290" t="str">
            <v>Sortant</v>
          </cell>
          <cell r="D290" t="str">
            <v>Credit Mutuel</v>
          </cell>
          <cell r="F290">
            <v>267</v>
          </cell>
          <cell r="G290" t="str">
            <v>Sortie</v>
          </cell>
          <cell r="H290">
            <v>42620</v>
          </cell>
          <cell r="I290">
            <v>42643</v>
          </cell>
        </row>
        <row r="291">
          <cell r="B291" t="str">
            <v>MEZIANI HIND</v>
          </cell>
          <cell r="C291" t="str">
            <v>Sortant</v>
          </cell>
          <cell r="D291" t="str">
            <v>Credit Mutuel</v>
          </cell>
          <cell r="F291">
            <v>269</v>
          </cell>
          <cell r="G291" t="str">
            <v>Sortie</v>
          </cell>
          <cell r="H291">
            <v>42620</v>
          </cell>
          <cell r="I291">
            <v>42712</v>
          </cell>
        </row>
        <row r="292">
          <cell r="B292" t="str">
            <v>OUAFI HAJAR</v>
          </cell>
          <cell r="C292" t="str">
            <v>GT Bancaire</v>
          </cell>
          <cell r="D292" t="str">
            <v>COFIDIS France</v>
          </cell>
          <cell r="F292">
            <v>162</v>
          </cell>
          <cell r="G292" t="str">
            <v>Sortie</v>
          </cell>
          <cell r="H292">
            <v>42314</v>
          </cell>
          <cell r="I292">
            <v>42714</v>
          </cell>
        </row>
        <row r="293">
          <cell r="B293" t="str">
            <v>ACHRAF RIHAB</v>
          </cell>
          <cell r="C293" t="str">
            <v>Forfaitaire</v>
          </cell>
          <cell r="D293" t="str">
            <v>ADMINISTRATION</v>
          </cell>
          <cell r="F293">
            <v>165</v>
          </cell>
          <cell r="G293" t="str">
            <v>Forfaitaire</v>
          </cell>
          <cell r="H293">
            <v>42360</v>
          </cell>
        </row>
        <row r="294">
          <cell r="B294" t="str">
            <v>AOUMARI NAIMA</v>
          </cell>
          <cell r="C294" t="str">
            <v>GT Bancaire</v>
          </cell>
          <cell r="D294" t="str">
            <v>COFIDIS France</v>
          </cell>
          <cell r="F294">
            <v>166</v>
          </cell>
          <cell r="G294" t="str">
            <v>Sortie</v>
          </cell>
          <cell r="H294">
            <v>42360</v>
          </cell>
          <cell r="I294">
            <v>42549</v>
          </cell>
        </row>
        <row r="295">
          <cell r="B295" t="str">
            <v>BOUZIANI LINA</v>
          </cell>
          <cell r="C295" t="str">
            <v>VW</v>
          </cell>
          <cell r="D295" t="str">
            <v>COFIDIS France</v>
          </cell>
          <cell r="F295">
            <v>168</v>
          </cell>
          <cell r="G295" t="str">
            <v>Sortie</v>
          </cell>
          <cell r="H295">
            <v>42766</v>
          </cell>
          <cell r="I295">
            <v>43438</v>
          </cell>
        </row>
        <row r="296">
          <cell r="B296" t="str">
            <v>BLELLETTA MOUNAIM</v>
          </cell>
          <cell r="C296" t="str">
            <v>Sortant</v>
          </cell>
          <cell r="D296" t="str">
            <v>Credit Mutuel</v>
          </cell>
          <cell r="F296">
            <v>273</v>
          </cell>
          <cell r="G296" t="str">
            <v>Sortie</v>
          </cell>
          <cell r="H296">
            <v>42650</v>
          </cell>
          <cell r="I296">
            <v>42834</v>
          </cell>
        </row>
        <row r="297">
          <cell r="B297" t="str">
            <v>FACHQOUL SAAD</v>
          </cell>
          <cell r="C297" t="str">
            <v>Forfaitaire</v>
          </cell>
          <cell r="D297" t="str">
            <v>ADMINISTRATION</v>
          </cell>
          <cell r="F297">
            <v>170</v>
          </cell>
          <cell r="G297" t="str">
            <v>Sortie</v>
          </cell>
          <cell r="H297">
            <v>42360</v>
          </cell>
          <cell r="I297">
            <v>43114</v>
          </cell>
        </row>
        <row r="298">
          <cell r="B298" t="str">
            <v>GUENNOUN SAAD-EDDINE</v>
          </cell>
          <cell r="C298" t="str">
            <v>B2C</v>
          </cell>
          <cell r="D298" t="str">
            <v>FLOA</v>
          </cell>
          <cell r="F298">
            <v>171</v>
          </cell>
          <cell r="G298" t="str">
            <v>Sortie</v>
          </cell>
          <cell r="H298">
            <v>42738</v>
          </cell>
          <cell r="I298">
            <v>42889</v>
          </cell>
        </row>
        <row r="299">
          <cell r="B299" t="str">
            <v>KAIBOUR SANAE</v>
          </cell>
          <cell r="C299" t="str">
            <v>GT Bancaire</v>
          </cell>
          <cell r="D299" t="str">
            <v>COFIDIS France</v>
          </cell>
          <cell r="F299">
            <v>172</v>
          </cell>
          <cell r="G299" t="str">
            <v>Sortie</v>
          </cell>
          <cell r="H299">
            <v>42360</v>
          </cell>
          <cell r="I299">
            <v>42727</v>
          </cell>
        </row>
        <row r="300">
          <cell r="B300" t="str">
            <v>KHADDAOUI ADIL</v>
          </cell>
          <cell r="C300" t="str">
            <v>Forfaitaire</v>
          </cell>
          <cell r="D300" t="str">
            <v>ADMINISTRATION</v>
          </cell>
          <cell r="F300">
            <v>173</v>
          </cell>
          <cell r="G300" t="str">
            <v>Forfaitaire</v>
          </cell>
          <cell r="H300">
            <v>42360</v>
          </cell>
        </row>
        <row r="301">
          <cell r="B301" t="str">
            <v>AKERMOUCH JAMAL</v>
          </cell>
          <cell r="C301" t="str">
            <v>B2C</v>
          </cell>
          <cell r="D301" t="str">
            <v>FLOA</v>
          </cell>
          <cell r="F301">
            <v>175</v>
          </cell>
          <cell r="G301" t="str">
            <v>Sortie</v>
          </cell>
          <cell r="H301">
            <v>42360</v>
          </cell>
          <cell r="I301">
            <v>42556</v>
          </cell>
        </row>
        <row r="302">
          <cell r="B302" t="str">
            <v>AOUAD MEHDI</v>
          </cell>
          <cell r="C302" t="str">
            <v>B2C</v>
          </cell>
          <cell r="D302" t="str">
            <v>FLOA</v>
          </cell>
          <cell r="F302">
            <v>176</v>
          </cell>
          <cell r="G302" t="str">
            <v>Sortie</v>
          </cell>
          <cell r="H302">
            <v>42367</v>
          </cell>
          <cell r="I302">
            <v>42434</v>
          </cell>
        </row>
        <row r="303">
          <cell r="B303" t="str">
            <v>DIATTA BINETE ANGELE</v>
          </cell>
          <cell r="C303" t="str">
            <v>Forfaitaire</v>
          </cell>
          <cell r="D303" t="str">
            <v>FLOA</v>
          </cell>
          <cell r="F303">
            <v>177</v>
          </cell>
          <cell r="G303" t="str">
            <v>Sortie</v>
          </cell>
          <cell r="H303">
            <v>42367</v>
          </cell>
          <cell r="I303">
            <v>43491</v>
          </cell>
        </row>
        <row r="304">
          <cell r="B304" t="str">
            <v>EL BOUTI AHMED</v>
          </cell>
          <cell r="C304" t="str">
            <v>DFRA Acceptation</v>
          </cell>
          <cell r="D304" t="str">
            <v>COFIDIS France</v>
          </cell>
          <cell r="F304">
            <v>178</v>
          </cell>
          <cell r="G304" t="str">
            <v>Sortie</v>
          </cell>
          <cell r="H304">
            <v>42367</v>
          </cell>
          <cell r="I304">
            <v>43333</v>
          </cell>
        </row>
        <row r="305">
          <cell r="B305" t="str">
            <v>LAKEHAL NOURDDINE</v>
          </cell>
          <cell r="C305" t="str">
            <v>B2C</v>
          </cell>
          <cell r="D305" t="str">
            <v>FLOA</v>
          </cell>
          <cell r="F305">
            <v>180</v>
          </cell>
          <cell r="G305" t="str">
            <v>Sortie</v>
          </cell>
          <cell r="H305">
            <v>42367</v>
          </cell>
          <cell r="I305">
            <v>42433</v>
          </cell>
        </row>
        <row r="306">
          <cell r="B306" t="str">
            <v>OUFKIR AYOUB</v>
          </cell>
          <cell r="C306" t="str">
            <v>B2C</v>
          </cell>
          <cell r="D306" t="str">
            <v>FLOA</v>
          </cell>
          <cell r="F306">
            <v>181</v>
          </cell>
          <cell r="G306" t="str">
            <v>Sortie</v>
          </cell>
          <cell r="H306">
            <v>42367</v>
          </cell>
          <cell r="I306">
            <v>42689</v>
          </cell>
        </row>
        <row r="307">
          <cell r="B307" t="str">
            <v>BERLI SOUMIA</v>
          </cell>
          <cell r="C307" t="str">
            <v>Forfaitaire</v>
          </cell>
          <cell r="D307" t="str">
            <v>ADMINISTRATION</v>
          </cell>
          <cell r="F307">
            <v>182</v>
          </cell>
          <cell r="G307" t="str">
            <v>Forfaitaire</v>
          </cell>
          <cell r="H307">
            <v>42370</v>
          </cell>
        </row>
        <row r="308">
          <cell r="B308" t="str">
            <v>ABOUCHEIKH KHAOULA</v>
          </cell>
          <cell r="C308" t="str">
            <v>Forfaitaire</v>
          </cell>
          <cell r="D308" t="str">
            <v>FLOA</v>
          </cell>
          <cell r="F308">
            <v>184</v>
          </cell>
          <cell r="G308" t="str">
            <v>Forfaitaire</v>
          </cell>
          <cell r="H308">
            <v>42367</v>
          </cell>
        </row>
        <row r="309">
          <cell r="B309" t="str">
            <v>MESSOUR MERYEM</v>
          </cell>
          <cell r="C309" t="str">
            <v>Google leads</v>
          </cell>
          <cell r="D309" t="str">
            <v>Credit Mutuel</v>
          </cell>
          <cell r="F309">
            <v>274</v>
          </cell>
          <cell r="G309" t="str">
            <v>Sortie</v>
          </cell>
          <cell r="H309">
            <v>42650</v>
          </cell>
          <cell r="I309">
            <v>43068</v>
          </cell>
        </row>
        <row r="310">
          <cell r="B310" t="str">
            <v>LEHLOU FATIMA-EZZAHRAE</v>
          </cell>
          <cell r="C310" t="str">
            <v>GT Bancaire</v>
          </cell>
          <cell r="D310" t="str">
            <v>COFIDIS France</v>
          </cell>
          <cell r="F310">
            <v>186</v>
          </cell>
          <cell r="G310" t="str">
            <v>Sortie</v>
          </cell>
          <cell r="H310">
            <v>42367</v>
          </cell>
          <cell r="I310">
            <v>42514</v>
          </cell>
        </row>
        <row r="311">
          <cell r="B311" t="str">
            <v>BENQASSEM ZAYNAB</v>
          </cell>
          <cell r="C311" t="str">
            <v>Sortant</v>
          </cell>
          <cell r="D311" t="str">
            <v>Credit Mutuel</v>
          </cell>
          <cell r="F311">
            <v>276</v>
          </cell>
          <cell r="G311" t="str">
            <v>Sortie</v>
          </cell>
          <cell r="H311">
            <v>42633</v>
          </cell>
          <cell r="I311">
            <v>42984</v>
          </cell>
        </row>
        <row r="312">
          <cell r="B312" t="str">
            <v>LAAYAD OMAR</v>
          </cell>
          <cell r="C312" t="str">
            <v>Sortant</v>
          </cell>
          <cell r="D312" t="str">
            <v>Credit Mutuel</v>
          </cell>
          <cell r="F312">
            <v>280</v>
          </cell>
          <cell r="G312" t="str">
            <v>Sortie</v>
          </cell>
          <cell r="H312">
            <v>42636</v>
          </cell>
          <cell r="I312">
            <v>42718</v>
          </cell>
        </row>
        <row r="313">
          <cell r="B313" t="str">
            <v>KHNAIJER SAFAE</v>
          </cell>
          <cell r="C313" t="str">
            <v>Sortant</v>
          </cell>
          <cell r="D313" t="str">
            <v>Credit Mutuel</v>
          </cell>
          <cell r="F313">
            <v>281</v>
          </cell>
          <cell r="G313" t="str">
            <v>Sortie</v>
          </cell>
          <cell r="H313">
            <v>42643</v>
          </cell>
          <cell r="I313">
            <v>42675</v>
          </cell>
        </row>
        <row r="314">
          <cell r="B314" t="str">
            <v>HAMMOUDI YASSINE</v>
          </cell>
          <cell r="C314" t="str">
            <v>Sortant</v>
          </cell>
          <cell r="D314" t="str">
            <v>Credit Mutuel</v>
          </cell>
          <cell r="F314">
            <v>282</v>
          </cell>
          <cell r="G314" t="str">
            <v>Sortie</v>
          </cell>
          <cell r="H314">
            <v>42643</v>
          </cell>
          <cell r="I314">
            <v>42734</v>
          </cell>
        </row>
        <row r="315">
          <cell r="B315" t="str">
            <v>BACHIRI SOUKIANA</v>
          </cell>
          <cell r="C315" t="str">
            <v>Sortant</v>
          </cell>
          <cell r="D315" t="str">
            <v>Credit Mutuel</v>
          </cell>
          <cell r="F315">
            <v>283</v>
          </cell>
          <cell r="G315" t="str">
            <v>Sortie</v>
          </cell>
          <cell r="H315">
            <v>42643</v>
          </cell>
          <cell r="I315">
            <v>42734</v>
          </cell>
        </row>
        <row r="316">
          <cell r="B316" t="str">
            <v>ZEJJAJI MOHAMMED AMINE</v>
          </cell>
          <cell r="C316" t="str">
            <v>Sortant</v>
          </cell>
          <cell r="D316" t="str">
            <v>Credit Mutuel</v>
          </cell>
          <cell r="F316">
            <v>284</v>
          </cell>
          <cell r="G316" t="str">
            <v>Sortie</v>
          </cell>
          <cell r="H316">
            <v>42643</v>
          </cell>
          <cell r="I316">
            <v>42734</v>
          </cell>
        </row>
        <row r="317">
          <cell r="B317" t="str">
            <v>EL MOUJAHID RANIA</v>
          </cell>
          <cell r="D317" t="str">
            <v>FLOA</v>
          </cell>
          <cell r="F317">
            <v>201</v>
          </cell>
          <cell r="G317" t="str">
            <v>Sortie</v>
          </cell>
          <cell r="H317">
            <v>42381</v>
          </cell>
          <cell r="I317">
            <v>42432</v>
          </cell>
        </row>
        <row r="318">
          <cell r="B318" t="str">
            <v>EL RHANDOURI HAMZA</v>
          </cell>
          <cell r="C318" t="str">
            <v>GT Bancaire</v>
          </cell>
          <cell r="D318" t="str">
            <v>COFIDIS France</v>
          </cell>
          <cell r="F318">
            <v>202</v>
          </cell>
          <cell r="G318" t="str">
            <v>Sortie</v>
          </cell>
          <cell r="H318">
            <v>42381</v>
          </cell>
          <cell r="I318">
            <v>42729</v>
          </cell>
        </row>
        <row r="319">
          <cell r="B319" t="str">
            <v>ET-TOUMI AHMED</v>
          </cell>
          <cell r="D319" t="str">
            <v>COFIDIS France</v>
          </cell>
          <cell r="F319">
            <v>203</v>
          </cell>
          <cell r="G319" t="str">
            <v>Sortie</v>
          </cell>
          <cell r="H319">
            <v>42381</v>
          </cell>
          <cell r="I319">
            <v>42993</v>
          </cell>
        </row>
        <row r="320">
          <cell r="B320" t="str">
            <v>DHOUHI CHAIMAA</v>
          </cell>
          <cell r="C320" t="str">
            <v>Sortant</v>
          </cell>
          <cell r="D320" t="str">
            <v>Credit Mutuel</v>
          </cell>
          <cell r="F320">
            <v>285</v>
          </cell>
          <cell r="G320" t="str">
            <v>Sortie</v>
          </cell>
          <cell r="H320">
            <v>42643</v>
          </cell>
          <cell r="I320">
            <v>42675</v>
          </cell>
        </row>
        <row r="321">
          <cell r="B321" t="str">
            <v>KHALLA FATIMA ZOHRA</v>
          </cell>
          <cell r="C321" t="str">
            <v>GT Bancaire</v>
          </cell>
          <cell r="D321" t="str">
            <v>COFIDIS France</v>
          </cell>
          <cell r="F321">
            <v>205</v>
          </cell>
          <cell r="G321" t="str">
            <v>Sortie</v>
          </cell>
          <cell r="H321">
            <v>42381</v>
          </cell>
          <cell r="I321">
            <v>43106</v>
          </cell>
        </row>
        <row r="322">
          <cell r="B322" t="str">
            <v>OUKHAIY KAOUTHAR</v>
          </cell>
          <cell r="C322" t="str">
            <v>GT Bancaire</v>
          </cell>
          <cell r="D322" t="str">
            <v>COFIDIS France</v>
          </cell>
          <cell r="F322">
            <v>207</v>
          </cell>
          <cell r="G322" t="str">
            <v>Sortie</v>
          </cell>
          <cell r="H322">
            <v>42381</v>
          </cell>
          <cell r="I322">
            <v>42825</v>
          </cell>
        </row>
        <row r="323">
          <cell r="B323" t="str">
            <v>AASSAOUI EL MEHDI</v>
          </cell>
          <cell r="C323" t="str">
            <v>Sortant</v>
          </cell>
          <cell r="D323" t="str">
            <v>Credit Mutuel</v>
          </cell>
          <cell r="F323">
            <v>286</v>
          </cell>
          <cell r="G323" t="str">
            <v>Sortie</v>
          </cell>
          <cell r="H323">
            <v>42650</v>
          </cell>
          <cell r="I323">
            <v>42710</v>
          </cell>
        </row>
        <row r="324">
          <cell r="B324" t="str">
            <v>SECK ABASS</v>
          </cell>
          <cell r="C324" t="str">
            <v>B2C</v>
          </cell>
          <cell r="D324" t="str">
            <v>FLOA</v>
          </cell>
          <cell r="F324">
            <v>209</v>
          </cell>
          <cell r="G324" t="str">
            <v>Sortie</v>
          </cell>
          <cell r="H324">
            <v>42381</v>
          </cell>
          <cell r="I324">
            <v>43491</v>
          </cell>
        </row>
        <row r="325">
          <cell r="B325" t="str">
            <v>BASSIS KENZA</v>
          </cell>
          <cell r="C325" t="str">
            <v>BO</v>
          </cell>
          <cell r="D325" t="str">
            <v>FLOA</v>
          </cell>
          <cell r="F325">
            <v>211</v>
          </cell>
          <cell r="G325" t="str">
            <v>Sortie</v>
          </cell>
          <cell r="H325">
            <v>42675</v>
          </cell>
          <cell r="I325">
            <v>43040</v>
          </cell>
        </row>
        <row r="326">
          <cell r="B326" t="str">
            <v>NIANG MOUHAMED RASSOUL</v>
          </cell>
          <cell r="C326" t="str">
            <v>B2C</v>
          </cell>
          <cell r="D326" t="str">
            <v>FLOA</v>
          </cell>
          <cell r="F326">
            <v>212</v>
          </cell>
          <cell r="G326" t="str">
            <v>Sortie</v>
          </cell>
          <cell r="H326">
            <v>42388</v>
          </cell>
          <cell r="I326">
            <v>42388</v>
          </cell>
        </row>
        <row r="327">
          <cell r="B327" t="str">
            <v>DIAL OUMAIMA</v>
          </cell>
          <cell r="C327" t="str">
            <v>VW</v>
          </cell>
          <cell r="D327" t="str">
            <v>COFIDIS France</v>
          </cell>
          <cell r="F327">
            <v>213</v>
          </cell>
          <cell r="G327" t="str">
            <v>Sortie</v>
          </cell>
          <cell r="H327">
            <v>42402</v>
          </cell>
          <cell r="I327">
            <v>43326</v>
          </cell>
        </row>
        <row r="328">
          <cell r="B328" t="str">
            <v>HRAM AMINE</v>
          </cell>
          <cell r="C328" t="str">
            <v>Forfaitaire</v>
          </cell>
          <cell r="D328" t="str">
            <v>ADMINISTRATION</v>
          </cell>
          <cell r="F328">
            <v>215</v>
          </cell>
          <cell r="G328" t="str">
            <v>Forfaitaire</v>
          </cell>
          <cell r="H328">
            <v>42402</v>
          </cell>
        </row>
        <row r="329">
          <cell r="B329" t="str">
            <v>NDIAYE SUZANNE</v>
          </cell>
          <cell r="C329" t="str">
            <v>AE</v>
          </cell>
          <cell r="D329" t="str">
            <v>COFIDIS France</v>
          </cell>
          <cell r="F329">
            <v>218</v>
          </cell>
          <cell r="G329" t="str">
            <v>Sortie</v>
          </cell>
          <cell r="H329">
            <v>42402</v>
          </cell>
          <cell r="I329">
            <v>42556</v>
          </cell>
        </row>
        <row r="330">
          <cell r="B330" t="str">
            <v>SOUISSI OTMANE</v>
          </cell>
          <cell r="C330" t="str">
            <v>Sortie</v>
          </cell>
          <cell r="D330" t="str">
            <v>COFIDIS France</v>
          </cell>
          <cell r="F330">
            <v>219</v>
          </cell>
          <cell r="G330" t="str">
            <v>Sortie</v>
          </cell>
          <cell r="H330">
            <v>42402</v>
          </cell>
          <cell r="I330">
            <v>42446</v>
          </cell>
        </row>
        <row r="331">
          <cell r="B331" t="str">
            <v>ALAMI MOUDNI MOHAMED AMINE</v>
          </cell>
          <cell r="C331" t="str">
            <v>B2C</v>
          </cell>
          <cell r="D331" t="str">
            <v>FLOA</v>
          </cell>
          <cell r="F331">
            <v>220</v>
          </cell>
          <cell r="G331" t="str">
            <v>Sortie</v>
          </cell>
          <cell r="H331">
            <v>42404</v>
          </cell>
          <cell r="I331">
            <v>42676</v>
          </cell>
        </row>
        <row r="332">
          <cell r="B332" t="str">
            <v>DOURAFEI OUMAIMA</v>
          </cell>
          <cell r="C332" t="str">
            <v>Forfaitaire</v>
          </cell>
          <cell r="D332" t="str">
            <v>ADMINISTRATION</v>
          </cell>
          <cell r="F332">
            <v>221</v>
          </cell>
          <cell r="G332" t="str">
            <v>Forfaitaire</v>
          </cell>
          <cell r="H332">
            <v>42402</v>
          </cell>
        </row>
        <row r="333">
          <cell r="B333" t="str">
            <v>EL OUTMANI YOUNES</v>
          </cell>
          <cell r="C333" t="str">
            <v>DIGITAL</v>
          </cell>
          <cell r="D333" t="str">
            <v>FLOA</v>
          </cell>
          <cell r="F333">
            <v>223</v>
          </cell>
          <cell r="G333" t="str">
            <v>Sortie</v>
          </cell>
          <cell r="H333">
            <v>42404</v>
          </cell>
          <cell r="I333">
            <v>42959</v>
          </cell>
        </row>
        <row r="334">
          <cell r="B334" t="str">
            <v>LAMARI LAILA</v>
          </cell>
          <cell r="C334" t="str">
            <v>B2C</v>
          </cell>
          <cell r="D334" t="str">
            <v>FLOA</v>
          </cell>
          <cell r="F334">
            <v>224</v>
          </cell>
          <cell r="G334" t="str">
            <v>Sortie</v>
          </cell>
          <cell r="H334">
            <v>42404</v>
          </cell>
          <cell r="I334">
            <v>42540</v>
          </cell>
        </row>
        <row r="335">
          <cell r="B335" t="str">
            <v>EL MAJNI MOUAD</v>
          </cell>
          <cell r="C335" t="str">
            <v>Sortant</v>
          </cell>
          <cell r="D335" t="str">
            <v>Credit Mutuel</v>
          </cell>
          <cell r="F335">
            <v>287</v>
          </cell>
          <cell r="G335" t="str">
            <v>Sortie</v>
          </cell>
          <cell r="H335">
            <v>42650</v>
          </cell>
          <cell r="I335">
            <v>42739</v>
          </cell>
        </row>
        <row r="336">
          <cell r="B336" t="str">
            <v>TALLAI SARA</v>
          </cell>
          <cell r="C336" t="str">
            <v>LDD</v>
          </cell>
          <cell r="D336" t="str">
            <v>COFIDIS France</v>
          </cell>
          <cell r="F336">
            <v>228</v>
          </cell>
          <cell r="G336" t="str">
            <v>Sortie</v>
          </cell>
          <cell r="H336">
            <v>42404</v>
          </cell>
          <cell r="I336">
            <v>42549</v>
          </cell>
        </row>
        <row r="337">
          <cell r="B337" t="str">
            <v>SOURIA YASSINE</v>
          </cell>
          <cell r="C337" t="str">
            <v>Sortant</v>
          </cell>
          <cell r="D337" t="str">
            <v>Credit Mutuel</v>
          </cell>
          <cell r="F337">
            <v>288</v>
          </cell>
          <cell r="G337" t="str">
            <v>Sortie</v>
          </cell>
          <cell r="H337">
            <v>42650</v>
          </cell>
          <cell r="I337">
            <v>42739</v>
          </cell>
        </row>
        <row r="338">
          <cell r="B338" t="str">
            <v>FATEH KHADIJA</v>
          </cell>
          <cell r="C338" t="str">
            <v>GT Bancaire</v>
          </cell>
          <cell r="D338" t="str">
            <v>COFIDIS France</v>
          </cell>
          <cell r="F338">
            <v>233</v>
          </cell>
          <cell r="G338" t="str">
            <v>Sortie</v>
          </cell>
          <cell r="H338">
            <v>42766</v>
          </cell>
          <cell r="I338">
            <v>42776</v>
          </cell>
        </row>
        <row r="339">
          <cell r="B339" t="str">
            <v>ARABI IMANE</v>
          </cell>
          <cell r="C339" t="str">
            <v>Sortant</v>
          </cell>
          <cell r="D339" t="str">
            <v>Credit Mutuel</v>
          </cell>
          <cell r="F339">
            <v>289</v>
          </cell>
          <cell r="G339" t="str">
            <v>Sortie</v>
          </cell>
          <cell r="H339">
            <v>42650</v>
          </cell>
          <cell r="I339">
            <v>42739</v>
          </cell>
        </row>
        <row r="340">
          <cell r="B340" t="str">
            <v>RAHALI ACHRAF</v>
          </cell>
          <cell r="C340" t="str">
            <v>Sortant</v>
          </cell>
          <cell r="D340" t="str">
            <v>Credit Mutuel</v>
          </cell>
          <cell r="F340">
            <v>291</v>
          </cell>
          <cell r="G340" t="str">
            <v>Sortie</v>
          </cell>
          <cell r="H340">
            <v>42656</v>
          </cell>
          <cell r="I340">
            <v>42747</v>
          </cell>
        </row>
        <row r="341">
          <cell r="B341" t="str">
            <v>ETTALEB ABDELFADEL</v>
          </cell>
          <cell r="C341" t="str">
            <v>Forfaitaire</v>
          </cell>
          <cell r="D341" t="str">
            <v>FLOA</v>
          </cell>
          <cell r="F341">
            <v>236</v>
          </cell>
          <cell r="G341" t="str">
            <v>Forfaitaire</v>
          </cell>
          <cell r="H341">
            <v>42423</v>
          </cell>
        </row>
        <row r="342">
          <cell r="B342" t="str">
            <v>MOUHSIN Zineb</v>
          </cell>
          <cell r="F342">
            <v>237</v>
          </cell>
          <cell r="G342" t="str">
            <v>FT</v>
          </cell>
          <cell r="H342">
            <v>42423</v>
          </cell>
        </row>
        <row r="343">
          <cell r="B343" t="str">
            <v>FADOILI MANAL</v>
          </cell>
          <cell r="C343" t="str">
            <v>BO</v>
          </cell>
          <cell r="D343" t="str">
            <v>FLOA</v>
          </cell>
          <cell r="F343">
            <v>239</v>
          </cell>
          <cell r="G343" t="str">
            <v>Sortie</v>
          </cell>
          <cell r="H343">
            <v>42432</v>
          </cell>
          <cell r="I343">
            <v>42903</v>
          </cell>
        </row>
        <row r="344">
          <cell r="B344" t="str">
            <v>NIOUA ZHOR</v>
          </cell>
          <cell r="C344" t="str">
            <v>Sortant</v>
          </cell>
          <cell r="D344" t="str">
            <v>Credit Mutuel</v>
          </cell>
          <cell r="F344">
            <v>292</v>
          </cell>
          <cell r="G344" t="str">
            <v>Sortie</v>
          </cell>
          <cell r="H344">
            <v>42656</v>
          </cell>
          <cell r="I344">
            <v>42747</v>
          </cell>
        </row>
        <row r="345">
          <cell r="B345" t="str">
            <v>OUANAF YOUSSEF</v>
          </cell>
          <cell r="C345" t="str">
            <v>Sortant</v>
          </cell>
          <cell r="D345" t="str">
            <v>Credit Mutuel</v>
          </cell>
          <cell r="F345">
            <v>295</v>
          </cell>
          <cell r="G345" t="str">
            <v>Sortie</v>
          </cell>
          <cell r="H345">
            <v>42656</v>
          </cell>
          <cell r="I345">
            <v>42747</v>
          </cell>
        </row>
        <row r="346">
          <cell r="B346" t="str">
            <v>CHOUIHI CHAIMAE</v>
          </cell>
          <cell r="C346" t="str">
            <v>Sortant</v>
          </cell>
          <cell r="D346" t="str">
            <v>Credit Mutuel</v>
          </cell>
          <cell r="F346">
            <v>297</v>
          </cell>
          <cell r="G346" t="str">
            <v>Sortie</v>
          </cell>
          <cell r="H346">
            <v>42636</v>
          </cell>
          <cell r="I346">
            <v>42641</v>
          </cell>
        </row>
        <row r="347">
          <cell r="B347" t="str">
            <v>KETTANI KHAOULA</v>
          </cell>
          <cell r="C347" t="str">
            <v>Forfaitaire</v>
          </cell>
          <cell r="D347" t="str">
            <v>FLOA</v>
          </cell>
          <cell r="F347">
            <v>245</v>
          </cell>
          <cell r="G347" t="str">
            <v>Forfaitaire</v>
          </cell>
          <cell r="H347">
            <v>42430</v>
          </cell>
        </row>
        <row r="348">
          <cell r="B348" t="str">
            <v>EVORA SYLVA LEONTINE ALEXANDRA</v>
          </cell>
          <cell r="C348" t="str">
            <v>GT Bancaire</v>
          </cell>
          <cell r="D348" t="str">
            <v>COFIDIS France</v>
          </cell>
          <cell r="F348">
            <v>246</v>
          </cell>
          <cell r="G348" t="str">
            <v>Sortie</v>
          </cell>
          <cell r="H348">
            <v>42430</v>
          </cell>
          <cell r="I348">
            <v>43064</v>
          </cell>
        </row>
        <row r="349">
          <cell r="B349" t="str">
            <v>EL HSNAOUI FATIMA</v>
          </cell>
          <cell r="C349" t="str">
            <v>GT Bancaire</v>
          </cell>
          <cell r="D349" t="str">
            <v>COFIDIS France</v>
          </cell>
          <cell r="F349">
            <v>247</v>
          </cell>
          <cell r="G349" t="str">
            <v>Sortie</v>
          </cell>
          <cell r="H349">
            <v>42432</v>
          </cell>
          <cell r="I349">
            <v>42889</v>
          </cell>
        </row>
        <row r="350">
          <cell r="B350" t="str">
            <v>BOUKILI MAKHOUKHI MOHAMED</v>
          </cell>
          <cell r="C350" t="str">
            <v>OCTROI</v>
          </cell>
          <cell r="D350" t="str">
            <v>FLOA</v>
          </cell>
          <cell r="F350">
            <v>248</v>
          </cell>
          <cell r="G350" t="str">
            <v>Sortie</v>
          </cell>
          <cell r="H350">
            <v>42584</v>
          </cell>
          <cell r="I350">
            <v>42917</v>
          </cell>
        </row>
        <row r="351">
          <cell r="B351" t="str">
            <v>CHAACHOUI Youssef</v>
          </cell>
          <cell r="C351" t="str">
            <v>Forfaitaire</v>
          </cell>
          <cell r="D351" t="str">
            <v>ADMINISTRATION</v>
          </cell>
          <cell r="F351">
            <v>249</v>
          </cell>
          <cell r="G351" t="str">
            <v>Forfaitaire</v>
          </cell>
          <cell r="H351">
            <v>42584</v>
          </cell>
        </row>
        <row r="352">
          <cell r="B352" t="str">
            <v>OUMMAD Hachim</v>
          </cell>
          <cell r="C352" t="str">
            <v>B2C</v>
          </cell>
          <cell r="D352" t="str">
            <v>FLOA</v>
          </cell>
          <cell r="F352">
            <v>251</v>
          </cell>
          <cell r="G352" t="str">
            <v>Sortie</v>
          </cell>
          <cell r="H352">
            <v>42584</v>
          </cell>
          <cell r="I352">
            <v>42648</v>
          </cell>
        </row>
        <row r="353">
          <cell r="B353" t="str">
            <v>EL AQAD Hatim</v>
          </cell>
          <cell r="C353" t="str">
            <v>Sortant</v>
          </cell>
          <cell r="D353" t="str">
            <v>Credit Mutuel</v>
          </cell>
          <cell r="F353">
            <v>301</v>
          </cell>
          <cell r="G353" t="str">
            <v>Sortie</v>
          </cell>
          <cell r="H353">
            <v>42664</v>
          </cell>
          <cell r="I353">
            <v>42755</v>
          </cell>
        </row>
        <row r="354">
          <cell r="B354" t="str">
            <v>TOUHAMI Fatima Zahra</v>
          </cell>
          <cell r="C354" t="str">
            <v>BO</v>
          </cell>
          <cell r="D354" t="str">
            <v>FLOA</v>
          </cell>
          <cell r="F354">
            <v>254</v>
          </cell>
          <cell r="G354" t="str">
            <v>Sortie</v>
          </cell>
          <cell r="H354">
            <v>42584</v>
          </cell>
          <cell r="I354">
            <v>43253</v>
          </cell>
        </row>
        <row r="355">
          <cell r="B355" t="str">
            <v>DABA FEDWA</v>
          </cell>
          <cell r="C355" t="str">
            <v>B2C</v>
          </cell>
          <cell r="D355" t="str">
            <v>FLOA</v>
          </cell>
          <cell r="F355">
            <v>256</v>
          </cell>
          <cell r="G355" t="str">
            <v>Sortie</v>
          </cell>
          <cell r="H355">
            <v>42584</v>
          </cell>
          <cell r="I355">
            <v>43371</v>
          </cell>
        </row>
        <row r="356">
          <cell r="B356" t="str">
            <v>MOUHAFIDI WALID</v>
          </cell>
          <cell r="C356" t="str">
            <v>Google leads</v>
          </cell>
          <cell r="D356" t="str">
            <v>Credit Mutuel</v>
          </cell>
          <cell r="F356">
            <v>303</v>
          </cell>
          <cell r="G356" t="str">
            <v>Sortie</v>
          </cell>
          <cell r="H356">
            <v>42664</v>
          </cell>
          <cell r="I356">
            <v>43820</v>
          </cell>
        </row>
        <row r="357">
          <cell r="B357" t="str">
            <v>QASMI ALI YASSER</v>
          </cell>
          <cell r="C357" t="str">
            <v>Forfaitaire</v>
          </cell>
          <cell r="D357" t="str">
            <v>FLOA</v>
          </cell>
          <cell r="F357">
            <v>259</v>
          </cell>
          <cell r="G357" t="str">
            <v>Forfaitaire</v>
          </cell>
          <cell r="H357">
            <v>42587</v>
          </cell>
        </row>
        <row r="358">
          <cell r="B358" t="str">
            <v>MOUSTAID KAWTAR</v>
          </cell>
          <cell r="D358" t="str">
            <v>Credit Mutuel</v>
          </cell>
          <cell r="F358">
            <v>315</v>
          </cell>
          <cell r="G358" t="str">
            <v>Sortie</v>
          </cell>
          <cell r="H358">
            <v>42703</v>
          </cell>
          <cell r="I358">
            <v>42993</v>
          </cell>
        </row>
        <row r="359">
          <cell r="B359" t="str">
            <v>ZERIATE HICHAM</v>
          </cell>
          <cell r="D359" t="str">
            <v>Credit Mutuel</v>
          </cell>
          <cell r="F359">
            <v>322</v>
          </cell>
          <cell r="G359" t="str">
            <v>Sortie</v>
          </cell>
          <cell r="H359">
            <v>42738</v>
          </cell>
          <cell r="I359">
            <v>42885</v>
          </cell>
        </row>
        <row r="360">
          <cell r="B360" t="str">
            <v>ANDALOUSSI YASSINE</v>
          </cell>
          <cell r="C360" t="str">
            <v>Google leads</v>
          </cell>
          <cell r="D360" t="str">
            <v>Credit Mutuel</v>
          </cell>
          <cell r="F360">
            <v>348</v>
          </cell>
          <cell r="G360" t="str">
            <v>Sortie</v>
          </cell>
          <cell r="H360">
            <v>42766</v>
          </cell>
          <cell r="I360">
            <v>42788</v>
          </cell>
        </row>
        <row r="361">
          <cell r="B361" t="str">
            <v>BERNOUSSI RHEBOURI AMINA</v>
          </cell>
          <cell r="C361" t="str">
            <v>Google leads</v>
          </cell>
          <cell r="D361" t="str">
            <v>Credit Mutuel</v>
          </cell>
          <cell r="F361">
            <v>349</v>
          </cell>
          <cell r="G361" t="str">
            <v>Sortie</v>
          </cell>
          <cell r="H361">
            <v>42780</v>
          </cell>
          <cell r="I361">
            <v>43050</v>
          </cell>
        </row>
        <row r="362">
          <cell r="B362" t="str">
            <v>EL AMRI IBTISSAM</v>
          </cell>
          <cell r="C362" t="str">
            <v>Google leads</v>
          </cell>
          <cell r="D362" t="str">
            <v>Credit Mutuel</v>
          </cell>
          <cell r="F362">
            <v>350</v>
          </cell>
          <cell r="G362" t="str">
            <v>Sortie</v>
          </cell>
          <cell r="H362">
            <v>42780</v>
          </cell>
          <cell r="I362">
            <v>43151</v>
          </cell>
        </row>
        <row r="363">
          <cell r="B363" t="str">
            <v>HAMDI OUSSAMA</v>
          </cell>
          <cell r="C363" t="str">
            <v>Google leads</v>
          </cell>
          <cell r="D363" t="str">
            <v>Credit Mutuel</v>
          </cell>
          <cell r="F363">
            <v>352</v>
          </cell>
          <cell r="G363" t="str">
            <v>Sortie</v>
          </cell>
          <cell r="H363">
            <v>42780</v>
          </cell>
          <cell r="I363">
            <v>42799</v>
          </cell>
        </row>
        <row r="364">
          <cell r="B364" t="str">
            <v>ARBOUBBA OUMAIMA</v>
          </cell>
          <cell r="C364" t="str">
            <v>Forfaitaire</v>
          </cell>
          <cell r="D364" t="str">
            <v>Credit Mutuel</v>
          </cell>
          <cell r="E364" t="str">
            <v>BA DEMBA DJIMBALLA</v>
          </cell>
          <cell r="F364">
            <v>369</v>
          </cell>
          <cell r="G364" t="str">
            <v>Forfaitaire</v>
          </cell>
          <cell r="H364">
            <v>42810</v>
          </cell>
        </row>
        <row r="365">
          <cell r="B365" t="str">
            <v>ENNADAOUI KAWTAR</v>
          </cell>
          <cell r="C365" t="str">
            <v>B2C</v>
          </cell>
          <cell r="D365" t="str">
            <v>FLOA</v>
          </cell>
          <cell r="F365">
            <v>270</v>
          </cell>
          <cell r="G365" t="str">
            <v>Sortie</v>
          </cell>
          <cell r="H365">
            <v>42620</v>
          </cell>
          <cell r="I365">
            <v>43466</v>
          </cell>
        </row>
        <row r="366">
          <cell r="B366" t="str">
            <v>ZBIDA MAJDA</v>
          </cell>
          <cell r="C366" t="str">
            <v>Sortant</v>
          </cell>
          <cell r="D366" t="str">
            <v>Credit Mutuel</v>
          </cell>
          <cell r="E366" t="str">
            <v>BA DEMBA DJIMBALLA</v>
          </cell>
          <cell r="F366">
            <v>687</v>
          </cell>
          <cell r="G366" t="str">
            <v>FT</v>
          </cell>
          <cell r="H366">
            <v>43193</v>
          </cell>
        </row>
        <row r="367">
          <cell r="B367" t="str">
            <v>DAOUDI SOUFIANE</v>
          </cell>
          <cell r="C367" t="str">
            <v>Sortant</v>
          </cell>
          <cell r="D367" t="str">
            <v>Credit Mutuel</v>
          </cell>
          <cell r="F367" t="str">
            <v>INT143</v>
          </cell>
          <cell r="G367" t="str">
            <v>INTERIM</v>
          </cell>
          <cell r="H367">
            <v>43895</v>
          </cell>
        </row>
        <row r="368">
          <cell r="B368" t="str">
            <v>BEMBAREK OUMAIMA</v>
          </cell>
          <cell r="C368" t="str">
            <v>Google leads</v>
          </cell>
          <cell r="D368" t="str">
            <v>Credit Mutuel</v>
          </cell>
          <cell r="F368">
            <v>368</v>
          </cell>
          <cell r="G368" t="str">
            <v>Sortie</v>
          </cell>
          <cell r="H368">
            <v>42810</v>
          </cell>
          <cell r="I368">
            <v>42984</v>
          </cell>
        </row>
        <row r="369">
          <cell r="B369" t="str">
            <v>ZNAGUI SOUHAILA</v>
          </cell>
          <cell r="C369" t="str">
            <v>OCTROI</v>
          </cell>
          <cell r="D369" t="str">
            <v>FLOA</v>
          </cell>
          <cell r="F369">
            <v>277</v>
          </cell>
          <cell r="G369" t="str">
            <v>Sortie</v>
          </cell>
          <cell r="H369">
            <v>42633</v>
          </cell>
          <cell r="I369">
            <v>42818</v>
          </cell>
        </row>
        <row r="370">
          <cell r="B370" t="str">
            <v>RAHMOUNI OUMAIMA</v>
          </cell>
          <cell r="C370" t="str">
            <v>BO</v>
          </cell>
          <cell r="D370" t="str">
            <v>FLOA</v>
          </cell>
          <cell r="F370">
            <v>278</v>
          </cell>
          <cell r="G370" t="str">
            <v>Sortie</v>
          </cell>
          <cell r="H370">
            <v>42636</v>
          </cell>
          <cell r="I370">
            <v>43320</v>
          </cell>
        </row>
        <row r="371">
          <cell r="B371" t="str">
            <v xml:space="preserve">OUHADDA ZAYNAB </v>
          </cell>
          <cell r="C371" t="str">
            <v>Sortant</v>
          </cell>
          <cell r="D371" t="str">
            <v>Credit Mutuel</v>
          </cell>
          <cell r="F371" t="str">
            <v>INT145</v>
          </cell>
          <cell r="G371" t="str">
            <v>INTERIM</v>
          </cell>
          <cell r="H371">
            <v>43895</v>
          </cell>
        </row>
        <row r="372">
          <cell r="B372" t="str">
            <v xml:space="preserve">BESLEM MERYEM </v>
          </cell>
          <cell r="C372" t="str">
            <v>Sortant</v>
          </cell>
          <cell r="D372" t="str">
            <v>Credit Mutuel</v>
          </cell>
          <cell r="F372" t="str">
            <v>INT146</v>
          </cell>
          <cell r="G372" t="str">
            <v>INTERIM</v>
          </cell>
          <cell r="H372">
            <v>43895</v>
          </cell>
        </row>
        <row r="373">
          <cell r="B373" t="str">
            <v>ZEROUAOUI JAD</v>
          </cell>
          <cell r="C373" t="str">
            <v>Sortant</v>
          </cell>
          <cell r="D373" t="str">
            <v>Credit Mutuel</v>
          </cell>
          <cell r="F373">
            <v>371</v>
          </cell>
          <cell r="G373" t="str">
            <v>Sortie</v>
          </cell>
          <cell r="H373">
            <v>42810</v>
          </cell>
          <cell r="I373">
            <v>42824</v>
          </cell>
        </row>
        <row r="374">
          <cell r="B374" t="str">
            <v>EL ADI OTMANE</v>
          </cell>
          <cell r="C374" t="str">
            <v>Sortant</v>
          </cell>
          <cell r="D374" t="str">
            <v>Credit Mutuel</v>
          </cell>
          <cell r="F374">
            <v>372</v>
          </cell>
          <cell r="G374" t="str">
            <v>Sortie</v>
          </cell>
          <cell r="H374">
            <v>42810</v>
          </cell>
          <cell r="I374">
            <v>42901</v>
          </cell>
        </row>
        <row r="375">
          <cell r="B375" t="str">
            <v>SHAIMI OUALID</v>
          </cell>
          <cell r="C375" t="str">
            <v>Sortant</v>
          </cell>
          <cell r="D375" t="str">
            <v>Credit Mutuel</v>
          </cell>
          <cell r="F375">
            <v>373</v>
          </cell>
          <cell r="G375" t="str">
            <v>Sortie</v>
          </cell>
          <cell r="H375">
            <v>42817</v>
          </cell>
          <cell r="I375">
            <v>42861</v>
          </cell>
        </row>
        <row r="376">
          <cell r="B376" t="str">
            <v>BELRHITI HAJAR</v>
          </cell>
          <cell r="C376" t="str">
            <v>Forfaitaire</v>
          </cell>
          <cell r="D376" t="str">
            <v>Credit Mutuel</v>
          </cell>
          <cell r="F376">
            <v>374</v>
          </cell>
          <cell r="G376" t="str">
            <v>Forfaitaire</v>
          </cell>
          <cell r="H376">
            <v>42817</v>
          </cell>
        </row>
        <row r="377">
          <cell r="B377" t="str">
            <v>TALBI HOUDA</v>
          </cell>
          <cell r="D377" t="str">
            <v>Credit Mutuel</v>
          </cell>
          <cell r="F377">
            <v>375</v>
          </cell>
          <cell r="G377" t="str">
            <v>Sortie</v>
          </cell>
          <cell r="H377">
            <v>42831</v>
          </cell>
          <cell r="I377">
            <v>42888</v>
          </cell>
        </row>
        <row r="378">
          <cell r="B378" t="str">
            <v>ABOU-RAFIK ZIAD</v>
          </cell>
          <cell r="C378" t="str">
            <v>Sortant</v>
          </cell>
          <cell r="D378" t="str">
            <v>Credit Mutuel</v>
          </cell>
          <cell r="F378">
            <v>377</v>
          </cell>
          <cell r="G378" t="str">
            <v>Sortie</v>
          </cell>
          <cell r="H378">
            <v>42817</v>
          </cell>
          <cell r="I378">
            <v>43008</v>
          </cell>
        </row>
        <row r="379">
          <cell r="B379" t="str">
            <v>KARTE JIHANE</v>
          </cell>
          <cell r="C379" t="str">
            <v>Google leads</v>
          </cell>
          <cell r="D379" t="str">
            <v>Credit Mutuel</v>
          </cell>
          <cell r="F379">
            <v>378</v>
          </cell>
          <cell r="G379" t="str">
            <v>Sortie</v>
          </cell>
          <cell r="H379">
            <v>42817</v>
          </cell>
          <cell r="I379">
            <v>43232</v>
          </cell>
        </row>
        <row r="380">
          <cell r="B380" t="str">
            <v>RHATOUS Hamza</v>
          </cell>
          <cell r="C380" t="str">
            <v>Google leads</v>
          </cell>
          <cell r="D380" t="str">
            <v>Credit Mutuel</v>
          </cell>
          <cell r="F380">
            <v>388</v>
          </cell>
          <cell r="G380" t="str">
            <v>Sortie</v>
          </cell>
          <cell r="H380">
            <v>42824</v>
          </cell>
          <cell r="I380">
            <v>43498</v>
          </cell>
        </row>
        <row r="381">
          <cell r="B381" t="str">
            <v>MAHMOU YOUSSEF</v>
          </cell>
          <cell r="C381" t="str">
            <v>Sortant</v>
          </cell>
          <cell r="D381" t="str">
            <v>Credit Mutuel</v>
          </cell>
          <cell r="F381">
            <v>395</v>
          </cell>
          <cell r="G381" t="str">
            <v>Sortie</v>
          </cell>
          <cell r="H381">
            <v>42831</v>
          </cell>
          <cell r="I381">
            <v>42922</v>
          </cell>
        </row>
        <row r="382">
          <cell r="B382" t="str">
            <v>OUADI ATIKA</v>
          </cell>
          <cell r="C382" t="str">
            <v>Forfaitaire</v>
          </cell>
          <cell r="D382" t="str">
            <v>Credit Mutuel</v>
          </cell>
          <cell r="F382">
            <v>396</v>
          </cell>
          <cell r="G382" t="str">
            <v>Forfaitaire</v>
          </cell>
          <cell r="H382">
            <v>42831</v>
          </cell>
        </row>
        <row r="383">
          <cell r="B383" t="str">
            <v xml:space="preserve">BENMEKKA MERYEM </v>
          </cell>
          <cell r="C383" t="str">
            <v>Sortant</v>
          </cell>
          <cell r="D383" t="str">
            <v>Credit Mutuel</v>
          </cell>
          <cell r="F383" t="str">
            <v>INT147</v>
          </cell>
          <cell r="G383" t="str">
            <v>INTERIM</v>
          </cell>
          <cell r="H383">
            <v>43895</v>
          </cell>
        </row>
        <row r="384">
          <cell r="B384" t="str">
            <v>LEBIED Fatima Zahra</v>
          </cell>
          <cell r="C384" t="str">
            <v>Sortant</v>
          </cell>
          <cell r="D384" t="str">
            <v>Credit Mutuel</v>
          </cell>
          <cell r="F384">
            <v>400</v>
          </cell>
          <cell r="G384" t="str">
            <v>Sortie</v>
          </cell>
          <cell r="H384">
            <v>42843</v>
          </cell>
          <cell r="I384">
            <v>42948</v>
          </cell>
        </row>
        <row r="385">
          <cell r="B385" t="str">
            <v>ROUIJEL Mounir</v>
          </cell>
          <cell r="C385" t="str">
            <v>B2C</v>
          </cell>
          <cell r="D385" t="str">
            <v>FLOA</v>
          </cell>
          <cell r="F385">
            <v>299</v>
          </cell>
          <cell r="G385" t="str">
            <v>Sortie</v>
          </cell>
          <cell r="H385">
            <v>42675</v>
          </cell>
          <cell r="I385">
            <v>42783</v>
          </cell>
        </row>
        <row r="386">
          <cell r="B386" t="str">
            <v>HADDAOUI Oumaima</v>
          </cell>
          <cell r="C386" t="str">
            <v>B2C</v>
          </cell>
          <cell r="D386" t="str">
            <v>FLOA</v>
          </cell>
          <cell r="F386">
            <v>300</v>
          </cell>
          <cell r="G386" t="str">
            <v>Sortie</v>
          </cell>
          <cell r="H386">
            <v>42675</v>
          </cell>
          <cell r="I386">
            <v>42773</v>
          </cell>
        </row>
        <row r="387">
          <cell r="B387" t="str">
            <v>BOUCHATIB Zakaria</v>
          </cell>
          <cell r="C387" t="str">
            <v>Google leads</v>
          </cell>
          <cell r="D387" t="str">
            <v>Credit Mutuel</v>
          </cell>
          <cell r="F387">
            <v>401</v>
          </cell>
          <cell r="G387" t="str">
            <v>Sortie</v>
          </cell>
          <cell r="H387">
            <v>42843</v>
          </cell>
          <cell r="I387">
            <v>42984</v>
          </cell>
        </row>
        <row r="388">
          <cell r="B388" t="str">
            <v>EL HSSAINI Reda</v>
          </cell>
          <cell r="C388" t="str">
            <v>Sortant</v>
          </cell>
          <cell r="D388" t="str">
            <v>Credit Mutuel</v>
          </cell>
          <cell r="F388">
            <v>402</v>
          </cell>
          <cell r="G388" t="str">
            <v>Sortie</v>
          </cell>
          <cell r="H388">
            <v>42843</v>
          </cell>
          <cell r="I388">
            <v>42949</v>
          </cell>
        </row>
        <row r="389">
          <cell r="B389" t="str">
            <v>AKZAOU LAILA</v>
          </cell>
          <cell r="C389" t="str">
            <v>B2C</v>
          </cell>
          <cell r="D389" t="str">
            <v>FLOA</v>
          </cell>
          <cell r="F389">
            <v>305</v>
          </cell>
          <cell r="G389" t="str">
            <v>Sortie</v>
          </cell>
          <cell r="H389">
            <v>42710</v>
          </cell>
          <cell r="I389">
            <v>42733</v>
          </cell>
        </row>
        <row r="390">
          <cell r="B390" t="str">
            <v>AMRAMMOU AYMAN</v>
          </cell>
          <cell r="C390" t="str">
            <v>B2C</v>
          </cell>
          <cell r="D390" t="str">
            <v>FLOA</v>
          </cell>
          <cell r="F390">
            <v>306</v>
          </cell>
          <cell r="G390" t="str">
            <v>Sortie</v>
          </cell>
          <cell r="H390">
            <v>42710</v>
          </cell>
          <cell r="I390">
            <v>42769</v>
          </cell>
        </row>
        <row r="391">
          <cell r="B391" t="str">
            <v>OUZBAIR AYOUB</v>
          </cell>
          <cell r="C391" t="str">
            <v>BO</v>
          </cell>
          <cell r="D391" t="str">
            <v>FLOA</v>
          </cell>
          <cell r="F391">
            <v>308</v>
          </cell>
          <cell r="G391" t="str">
            <v>Sortie</v>
          </cell>
          <cell r="H391">
            <v>42710</v>
          </cell>
          <cell r="I391">
            <v>42920</v>
          </cell>
        </row>
        <row r="392">
          <cell r="B392" t="str">
            <v>REGRAGUI YASMINE</v>
          </cell>
          <cell r="C392" t="str">
            <v>B2C</v>
          </cell>
          <cell r="D392" t="str">
            <v>FLOA</v>
          </cell>
          <cell r="F392">
            <v>309</v>
          </cell>
          <cell r="G392" t="str">
            <v>Sortie</v>
          </cell>
          <cell r="H392">
            <v>42710</v>
          </cell>
          <cell r="I392">
            <v>42711</v>
          </cell>
        </row>
        <row r="393">
          <cell r="B393" t="str">
            <v>AIT YOUSSEF SARA</v>
          </cell>
          <cell r="C393" t="str">
            <v>B2C</v>
          </cell>
          <cell r="D393" t="str">
            <v>FLOA</v>
          </cell>
          <cell r="F393">
            <v>310</v>
          </cell>
          <cell r="G393" t="str">
            <v>Sortie</v>
          </cell>
          <cell r="H393">
            <v>42703</v>
          </cell>
          <cell r="I393">
            <v>42742</v>
          </cell>
        </row>
        <row r="394">
          <cell r="B394" t="str">
            <v>EDDAOUI ADIL</v>
          </cell>
          <cell r="C394" t="str">
            <v>B2C</v>
          </cell>
          <cell r="D394" t="str">
            <v>FLOA</v>
          </cell>
          <cell r="F394">
            <v>312</v>
          </cell>
          <cell r="G394" t="str">
            <v>Sortie</v>
          </cell>
          <cell r="H394">
            <v>42703</v>
          </cell>
          <cell r="I394">
            <v>42781</v>
          </cell>
        </row>
        <row r="395">
          <cell r="B395" t="str">
            <v>HAFOUDI HAMZA</v>
          </cell>
          <cell r="C395" t="str">
            <v>B2C</v>
          </cell>
          <cell r="D395" t="str">
            <v>FLOA</v>
          </cell>
          <cell r="F395">
            <v>313</v>
          </cell>
          <cell r="G395" t="str">
            <v>Sortie</v>
          </cell>
          <cell r="H395">
            <v>42703</v>
          </cell>
          <cell r="I395">
            <v>42733</v>
          </cell>
        </row>
        <row r="396">
          <cell r="B396" t="str">
            <v>LALAOUI ABDELAZIZ</v>
          </cell>
          <cell r="C396" t="str">
            <v>BO</v>
          </cell>
          <cell r="D396" t="str">
            <v>FLOA</v>
          </cell>
          <cell r="F396">
            <v>314</v>
          </cell>
          <cell r="G396" t="str">
            <v>Sortie</v>
          </cell>
          <cell r="H396">
            <v>42703</v>
          </cell>
          <cell r="I396">
            <v>42874</v>
          </cell>
        </row>
        <row r="397">
          <cell r="B397" t="str">
            <v>ACHABAR OUMAIMA</v>
          </cell>
          <cell r="C397" t="str">
            <v>Forfaitaire</v>
          </cell>
          <cell r="D397" t="str">
            <v>Credit Mutuel</v>
          </cell>
          <cell r="F397">
            <v>418</v>
          </cell>
          <cell r="G397" t="str">
            <v>Forfaitaire</v>
          </cell>
          <cell r="H397">
            <v>42871</v>
          </cell>
        </row>
        <row r="398">
          <cell r="B398" t="str">
            <v>OUARIGLY MOURAD</v>
          </cell>
          <cell r="C398" t="str">
            <v>B2C</v>
          </cell>
          <cell r="D398" t="str">
            <v>FLOA</v>
          </cell>
          <cell r="F398">
            <v>316</v>
          </cell>
          <cell r="G398" t="str">
            <v>Sortie</v>
          </cell>
          <cell r="H398">
            <v>42710</v>
          </cell>
          <cell r="I398">
            <v>42709</v>
          </cell>
        </row>
        <row r="399">
          <cell r="B399" t="str">
            <v>RHAZOUL MERYEM</v>
          </cell>
          <cell r="C399" t="str">
            <v>B2C</v>
          </cell>
          <cell r="D399" t="str">
            <v>FLOA</v>
          </cell>
          <cell r="F399">
            <v>317</v>
          </cell>
          <cell r="G399" t="str">
            <v>Sortie</v>
          </cell>
          <cell r="H399">
            <v>42703</v>
          </cell>
          <cell r="I399">
            <v>42768</v>
          </cell>
        </row>
        <row r="400">
          <cell r="B400" t="str">
            <v>LOUKILI ASMAA</v>
          </cell>
          <cell r="C400" t="str">
            <v>B2C</v>
          </cell>
          <cell r="D400" t="str">
            <v>FLOA</v>
          </cell>
          <cell r="F400">
            <v>319</v>
          </cell>
          <cell r="G400" t="str">
            <v>Sortie</v>
          </cell>
          <cell r="H400">
            <v>42738</v>
          </cell>
          <cell r="I400">
            <v>43015</v>
          </cell>
        </row>
        <row r="401">
          <cell r="B401" t="str">
            <v>BENABDELMOGHNI BASSMA</v>
          </cell>
          <cell r="C401" t="str">
            <v>B2C</v>
          </cell>
          <cell r="D401" t="str">
            <v>FLOA</v>
          </cell>
          <cell r="F401">
            <v>320</v>
          </cell>
          <cell r="G401" t="str">
            <v>Sortie</v>
          </cell>
          <cell r="H401">
            <v>42738</v>
          </cell>
          <cell r="I401">
            <v>42766</v>
          </cell>
        </row>
        <row r="402">
          <cell r="B402" t="str">
            <v>EL ANSARI IMANE</v>
          </cell>
          <cell r="C402" t="str">
            <v>B2C</v>
          </cell>
          <cell r="D402" t="str">
            <v>FLOA</v>
          </cell>
          <cell r="F402">
            <v>321</v>
          </cell>
          <cell r="G402" t="str">
            <v>Sortie</v>
          </cell>
          <cell r="H402">
            <v>42738</v>
          </cell>
          <cell r="I402">
            <v>42829</v>
          </cell>
        </row>
        <row r="403">
          <cell r="B403" t="str">
            <v>BOUZINE ADNANE</v>
          </cell>
          <cell r="D403" t="str">
            <v>Credit Mutuel</v>
          </cell>
          <cell r="F403">
            <v>420</v>
          </cell>
          <cell r="G403" t="str">
            <v>Sortie</v>
          </cell>
          <cell r="H403">
            <v>42871</v>
          </cell>
          <cell r="I403">
            <v>42880</v>
          </cell>
        </row>
        <row r="404">
          <cell r="B404" t="str">
            <v>ZOUINE ISMAIL</v>
          </cell>
          <cell r="C404" t="str">
            <v>B2C</v>
          </cell>
          <cell r="D404" t="str">
            <v>FLOA</v>
          </cell>
          <cell r="F404">
            <v>324</v>
          </cell>
          <cell r="G404" t="str">
            <v>Sortie</v>
          </cell>
          <cell r="H404">
            <v>42738</v>
          </cell>
          <cell r="I404">
            <v>42756</v>
          </cell>
        </row>
        <row r="405">
          <cell r="B405" t="str">
            <v>BOUHALOUFA KAOUTAR</v>
          </cell>
          <cell r="C405" t="str">
            <v>B2C</v>
          </cell>
          <cell r="D405" t="str">
            <v>FLOA</v>
          </cell>
          <cell r="F405">
            <v>325</v>
          </cell>
          <cell r="G405" t="str">
            <v>Sortie</v>
          </cell>
          <cell r="H405">
            <v>42738</v>
          </cell>
          <cell r="I405">
            <v>43008</v>
          </cell>
        </row>
        <row r="406">
          <cell r="B406" t="str">
            <v>SADIKI FAROUK</v>
          </cell>
          <cell r="C406" t="str">
            <v>B2C</v>
          </cell>
          <cell r="D406" t="str">
            <v>FLOA</v>
          </cell>
          <cell r="F406">
            <v>326</v>
          </cell>
          <cell r="G406" t="str">
            <v>Sortie</v>
          </cell>
          <cell r="H406">
            <v>42738</v>
          </cell>
          <cell r="I406">
            <v>42824</v>
          </cell>
        </row>
        <row r="407">
          <cell r="B407" t="str">
            <v>GACHOURA IMANE</v>
          </cell>
          <cell r="C407" t="str">
            <v>B2C</v>
          </cell>
          <cell r="D407" t="str">
            <v>FLOA</v>
          </cell>
          <cell r="F407">
            <v>328</v>
          </cell>
          <cell r="G407" t="str">
            <v>Sortie</v>
          </cell>
          <cell r="H407">
            <v>42752</v>
          </cell>
          <cell r="I407">
            <v>42789</v>
          </cell>
        </row>
        <row r="408">
          <cell r="B408" t="str">
            <v>EL ATRASSI MERYEM</v>
          </cell>
          <cell r="C408" t="str">
            <v>B2C</v>
          </cell>
          <cell r="D408" t="str">
            <v>FLOA</v>
          </cell>
          <cell r="F408">
            <v>329</v>
          </cell>
          <cell r="G408" t="str">
            <v>Sortie</v>
          </cell>
          <cell r="H408">
            <v>42752</v>
          </cell>
          <cell r="I408">
            <v>42802</v>
          </cell>
        </row>
        <row r="409">
          <cell r="B409" t="str">
            <v>EL MAHJOUB WIAME</v>
          </cell>
          <cell r="C409" t="str">
            <v>B2C</v>
          </cell>
          <cell r="D409" t="str">
            <v>FLOA</v>
          </cell>
          <cell r="F409">
            <v>330</v>
          </cell>
          <cell r="G409" t="str">
            <v>Sortie</v>
          </cell>
          <cell r="H409">
            <v>42752</v>
          </cell>
          <cell r="I409">
            <v>42797</v>
          </cell>
        </row>
        <row r="410">
          <cell r="B410" t="str">
            <v>OULABBES NADA</v>
          </cell>
          <cell r="C410" t="str">
            <v>B2C</v>
          </cell>
          <cell r="D410" t="str">
            <v>FLOA</v>
          </cell>
          <cell r="F410">
            <v>331</v>
          </cell>
          <cell r="G410" t="str">
            <v>Sortie</v>
          </cell>
          <cell r="H410">
            <v>42752</v>
          </cell>
          <cell r="I410">
            <v>42917</v>
          </cell>
        </row>
        <row r="411">
          <cell r="B411" t="str">
            <v>JEDDI SAAD</v>
          </cell>
          <cell r="C411" t="str">
            <v>B2C</v>
          </cell>
          <cell r="D411" t="str">
            <v>FLOA</v>
          </cell>
          <cell r="F411">
            <v>332</v>
          </cell>
          <cell r="G411" t="str">
            <v>Sortie</v>
          </cell>
          <cell r="H411">
            <v>42752</v>
          </cell>
          <cell r="I411">
            <v>43116</v>
          </cell>
        </row>
        <row r="412">
          <cell r="B412" t="str">
            <v>RHAMRI MERYEM</v>
          </cell>
          <cell r="C412" t="str">
            <v>BO</v>
          </cell>
          <cell r="D412" t="str">
            <v>FLOA</v>
          </cell>
          <cell r="F412">
            <v>333</v>
          </cell>
          <cell r="G412" t="str">
            <v>Sortie</v>
          </cell>
          <cell r="H412">
            <v>42752</v>
          </cell>
          <cell r="I412">
            <v>43029</v>
          </cell>
        </row>
        <row r="413">
          <cell r="B413" t="str">
            <v>EL BAKRAOUI MARIAME</v>
          </cell>
          <cell r="C413" t="str">
            <v>VW</v>
          </cell>
          <cell r="D413" t="str">
            <v>COFIDIS France</v>
          </cell>
          <cell r="F413">
            <v>335</v>
          </cell>
          <cell r="G413" t="str">
            <v>Sortie</v>
          </cell>
          <cell r="H413">
            <v>42766</v>
          </cell>
          <cell r="I413">
            <v>43015</v>
          </cell>
        </row>
        <row r="414">
          <cell r="B414" t="str">
            <v>ESSASBOU MAJDA</v>
          </cell>
          <cell r="C414" t="str">
            <v>ETA</v>
          </cell>
          <cell r="D414" t="str">
            <v>COFIDIS France</v>
          </cell>
          <cell r="F414">
            <v>337</v>
          </cell>
          <cell r="G414" t="str">
            <v>Sortie</v>
          </cell>
          <cell r="H414">
            <v>42766</v>
          </cell>
          <cell r="I414">
            <v>43014</v>
          </cell>
        </row>
        <row r="415">
          <cell r="B415" t="str">
            <v>ALAOUI M'HAMDI IBTISSAM</v>
          </cell>
          <cell r="C415" t="str">
            <v>B2C</v>
          </cell>
          <cell r="D415" t="str">
            <v>FLOA</v>
          </cell>
          <cell r="F415">
            <v>339</v>
          </cell>
          <cell r="G415" t="str">
            <v>Sortie</v>
          </cell>
          <cell r="H415">
            <v>42780</v>
          </cell>
          <cell r="I415">
            <v>42857</v>
          </cell>
        </row>
        <row r="416">
          <cell r="B416" t="str">
            <v>ARESKI IHAB</v>
          </cell>
          <cell r="C416" t="str">
            <v>B2C</v>
          </cell>
          <cell r="D416" t="str">
            <v>FLOA</v>
          </cell>
          <cell r="F416">
            <v>340</v>
          </cell>
          <cell r="G416" t="str">
            <v>Sortie</v>
          </cell>
          <cell r="H416">
            <v>42780</v>
          </cell>
          <cell r="I416">
            <v>42840</v>
          </cell>
        </row>
        <row r="417">
          <cell r="B417" t="str">
            <v>EL KRIMI SALIM</v>
          </cell>
          <cell r="C417" t="str">
            <v>B2C</v>
          </cell>
          <cell r="D417" t="str">
            <v>FLOA</v>
          </cell>
          <cell r="F417">
            <v>341</v>
          </cell>
          <cell r="G417" t="str">
            <v>Sortie</v>
          </cell>
          <cell r="H417">
            <v>42780</v>
          </cell>
          <cell r="I417">
            <v>42886</v>
          </cell>
        </row>
        <row r="418">
          <cell r="B418" t="str">
            <v>FARCHADO MOHAMMED ILIAS</v>
          </cell>
          <cell r="C418" t="str">
            <v>B2C</v>
          </cell>
          <cell r="D418" t="str">
            <v>FLOA</v>
          </cell>
          <cell r="F418">
            <v>342</v>
          </cell>
          <cell r="G418" t="str">
            <v>Sortie</v>
          </cell>
          <cell r="H418">
            <v>42780</v>
          </cell>
          <cell r="I418">
            <v>42803</v>
          </cell>
        </row>
        <row r="419">
          <cell r="B419" t="str">
            <v>KADDOURY ILHAME</v>
          </cell>
          <cell r="C419" t="str">
            <v>B2C</v>
          </cell>
          <cell r="D419" t="str">
            <v>FLOA</v>
          </cell>
          <cell r="F419">
            <v>343</v>
          </cell>
          <cell r="G419" t="str">
            <v>Sortie</v>
          </cell>
          <cell r="H419">
            <v>42780</v>
          </cell>
          <cell r="I419">
            <v>42795</v>
          </cell>
        </row>
        <row r="420">
          <cell r="B420" t="str">
            <v>KCHIKECHE AHMED</v>
          </cell>
          <cell r="C420" t="str">
            <v>B2C</v>
          </cell>
          <cell r="D420" t="str">
            <v>FLOA</v>
          </cell>
          <cell r="F420">
            <v>344</v>
          </cell>
          <cell r="G420" t="str">
            <v>Sortie</v>
          </cell>
          <cell r="H420">
            <v>42780</v>
          </cell>
          <cell r="I420">
            <v>42938</v>
          </cell>
        </row>
        <row r="421">
          <cell r="B421" t="str">
            <v>LAMRANI AHMED</v>
          </cell>
          <cell r="C421" t="str">
            <v>B2C</v>
          </cell>
          <cell r="D421" t="str">
            <v>FLOA</v>
          </cell>
          <cell r="F421">
            <v>345</v>
          </cell>
          <cell r="G421" t="str">
            <v>Sortie</v>
          </cell>
          <cell r="H421">
            <v>42780</v>
          </cell>
          <cell r="I421">
            <v>42825</v>
          </cell>
        </row>
        <row r="422">
          <cell r="B422" t="str">
            <v>EL AALLAME MOHAMED</v>
          </cell>
          <cell r="C422" t="str">
            <v>Google leads</v>
          </cell>
          <cell r="D422" t="str">
            <v>Credit Mutuel</v>
          </cell>
          <cell r="F422">
            <v>422</v>
          </cell>
          <cell r="G422" t="str">
            <v>Sortie</v>
          </cell>
          <cell r="H422">
            <v>42871</v>
          </cell>
          <cell r="I422">
            <v>42870</v>
          </cell>
        </row>
        <row r="423">
          <cell r="B423" t="str">
            <v>FRIOU NOURA</v>
          </cell>
          <cell r="D423" t="str">
            <v>Credit Mutuel</v>
          </cell>
          <cell r="F423">
            <v>423</v>
          </cell>
          <cell r="G423" t="str">
            <v>Sortie</v>
          </cell>
          <cell r="H423">
            <v>42864</v>
          </cell>
          <cell r="I423">
            <v>42874</v>
          </cell>
        </row>
        <row r="424">
          <cell r="B424" t="str">
            <v>JAHID KHALID</v>
          </cell>
          <cell r="C424" t="str">
            <v>Google leads</v>
          </cell>
          <cell r="D424" t="str">
            <v>Credit Mutuel</v>
          </cell>
          <cell r="F424">
            <v>424</v>
          </cell>
          <cell r="G424" t="str">
            <v>Sortie</v>
          </cell>
          <cell r="H424">
            <v>42864</v>
          </cell>
          <cell r="I424">
            <v>43043</v>
          </cell>
        </row>
        <row r="425">
          <cell r="B425" t="str">
            <v>HAJOUI IMAD</v>
          </cell>
          <cell r="C425" t="str">
            <v>Forfaitaire</v>
          </cell>
          <cell r="D425" t="str">
            <v>ADMINISTRATION</v>
          </cell>
          <cell r="F425">
            <v>351</v>
          </cell>
          <cell r="G425" t="str">
            <v>Sortie</v>
          </cell>
          <cell r="H425">
            <v>42780</v>
          </cell>
          <cell r="I425">
            <v>43117</v>
          </cell>
        </row>
        <row r="426">
          <cell r="B426" t="str">
            <v>LARABI SARA</v>
          </cell>
          <cell r="D426" t="str">
            <v>Credit Mutuel</v>
          </cell>
          <cell r="F426">
            <v>425</v>
          </cell>
          <cell r="G426" t="str">
            <v>Sortie</v>
          </cell>
          <cell r="H426">
            <v>42871</v>
          </cell>
          <cell r="I426">
            <v>42881</v>
          </cell>
        </row>
        <row r="427">
          <cell r="B427" t="str">
            <v>IBRAHIM AYOUB</v>
          </cell>
          <cell r="F427">
            <v>353</v>
          </cell>
          <cell r="G427" t="str">
            <v>Forfaitaire</v>
          </cell>
          <cell r="H427">
            <v>42780</v>
          </cell>
        </row>
        <row r="428">
          <cell r="B428" t="str">
            <v>AGUILA OUIJDANE</v>
          </cell>
          <cell r="C428" t="str">
            <v>BO</v>
          </cell>
          <cell r="D428" t="str">
            <v>FLOA</v>
          </cell>
          <cell r="F428">
            <v>356</v>
          </cell>
          <cell r="G428" t="str">
            <v>Sortie</v>
          </cell>
          <cell r="H428">
            <v>42794</v>
          </cell>
          <cell r="I428">
            <v>43383</v>
          </cell>
        </row>
        <row r="429">
          <cell r="B429" t="str">
            <v>AZZAOUI WISSAL</v>
          </cell>
          <cell r="C429" t="str">
            <v>B2C</v>
          </cell>
          <cell r="D429" t="str">
            <v>FLOA</v>
          </cell>
          <cell r="F429">
            <v>357</v>
          </cell>
          <cell r="G429" t="str">
            <v>Sortie</v>
          </cell>
          <cell r="H429">
            <v>42794</v>
          </cell>
          <cell r="I429">
            <v>43015</v>
          </cell>
        </row>
        <row r="430">
          <cell r="B430" t="str">
            <v>MLIHI MOUHCINE</v>
          </cell>
          <cell r="C430" t="str">
            <v>B2C</v>
          </cell>
          <cell r="D430" t="str">
            <v>FLOA</v>
          </cell>
          <cell r="F430">
            <v>358</v>
          </cell>
          <cell r="G430" t="str">
            <v>Sortie</v>
          </cell>
          <cell r="H430">
            <v>42794</v>
          </cell>
          <cell r="I430">
            <v>42898</v>
          </cell>
        </row>
        <row r="431">
          <cell r="B431" t="str">
            <v>EZZAHI YOUSSEF</v>
          </cell>
          <cell r="C431" t="str">
            <v>B2C</v>
          </cell>
          <cell r="D431" t="str">
            <v>FLOA</v>
          </cell>
          <cell r="F431">
            <v>360</v>
          </cell>
          <cell r="G431" t="str">
            <v>Sortie</v>
          </cell>
          <cell r="H431">
            <v>42794</v>
          </cell>
          <cell r="I431">
            <v>42845</v>
          </cell>
        </row>
        <row r="432">
          <cell r="B432" t="str">
            <v>TAIBOUT HOUSSAM</v>
          </cell>
          <cell r="C432" t="str">
            <v>B2C</v>
          </cell>
          <cell r="D432" t="str">
            <v>FLOA</v>
          </cell>
          <cell r="F432">
            <v>361</v>
          </cell>
          <cell r="G432" t="str">
            <v>Sortie</v>
          </cell>
          <cell r="H432">
            <v>42794</v>
          </cell>
          <cell r="I432">
            <v>42985</v>
          </cell>
        </row>
        <row r="433">
          <cell r="B433" t="str">
            <v>EL TAGHY Nouhaila</v>
          </cell>
          <cell r="C433" t="str">
            <v>GT Bancaire</v>
          </cell>
          <cell r="D433" t="str">
            <v>COFIDIS France</v>
          </cell>
          <cell r="F433">
            <v>365</v>
          </cell>
          <cell r="G433" t="str">
            <v>Sortie</v>
          </cell>
          <cell r="H433">
            <v>42801</v>
          </cell>
          <cell r="I433">
            <v>43302</v>
          </cell>
        </row>
        <row r="434">
          <cell r="B434" t="str">
            <v>RADI Khadija</v>
          </cell>
          <cell r="C434" t="str">
            <v>LDD</v>
          </cell>
          <cell r="D434" t="str">
            <v>COFIDIS France</v>
          </cell>
          <cell r="F434">
            <v>367</v>
          </cell>
          <cell r="G434" t="str">
            <v>Sortie</v>
          </cell>
          <cell r="H434">
            <v>42801</v>
          </cell>
          <cell r="I434">
            <v>43071</v>
          </cell>
        </row>
        <row r="435">
          <cell r="B435" t="str">
            <v>MASSROUR MOUNIA</v>
          </cell>
          <cell r="C435" t="str">
            <v>Google leads</v>
          </cell>
          <cell r="D435" t="str">
            <v>Credit Mutuel</v>
          </cell>
          <cell r="F435">
            <v>427</v>
          </cell>
          <cell r="G435" t="str">
            <v>Sortie</v>
          </cell>
          <cell r="H435">
            <v>42864</v>
          </cell>
          <cell r="I435">
            <v>43593</v>
          </cell>
        </row>
        <row r="436">
          <cell r="B436" t="str">
            <v>BOUZBOUZ SOUKAYNA</v>
          </cell>
          <cell r="C436" t="str">
            <v>Google leads</v>
          </cell>
          <cell r="D436" t="str">
            <v>Credit Mutuel</v>
          </cell>
          <cell r="F436">
            <v>428</v>
          </cell>
          <cell r="G436" t="str">
            <v>Sortie</v>
          </cell>
          <cell r="H436">
            <v>42885</v>
          </cell>
          <cell r="I436">
            <v>42979</v>
          </cell>
        </row>
        <row r="437">
          <cell r="B437" t="str">
            <v>BERRAOUI ABBES</v>
          </cell>
          <cell r="C437" t="str">
            <v>Google leads</v>
          </cell>
          <cell r="D437" t="str">
            <v>Credit Mutuel</v>
          </cell>
          <cell r="F437">
            <v>429</v>
          </cell>
          <cell r="G437" t="str">
            <v>Sortie</v>
          </cell>
          <cell r="H437">
            <v>42885</v>
          </cell>
          <cell r="I437">
            <v>42934</v>
          </cell>
        </row>
        <row r="438">
          <cell r="B438" t="str">
            <v>QODIA MOUAD</v>
          </cell>
          <cell r="C438" t="str">
            <v>Google leads</v>
          </cell>
          <cell r="D438" t="str">
            <v>Credit Mutuel</v>
          </cell>
          <cell r="F438">
            <v>430</v>
          </cell>
          <cell r="G438" t="str">
            <v>Sortie</v>
          </cell>
          <cell r="H438">
            <v>42885</v>
          </cell>
          <cell r="I438">
            <v>42890</v>
          </cell>
        </row>
        <row r="439">
          <cell r="B439" t="str">
            <v>NKKAR MOHAMED YOUSSEF</v>
          </cell>
          <cell r="C439" t="str">
            <v>Google leads</v>
          </cell>
          <cell r="D439" t="str">
            <v>Credit Mutuel</v>
          </cell>
          <cell r="F439">
            <v>432</v>
          </cell>
          <cell r="G439" t="str">
            <v>Sortie</v>
          </cell>
          <cell r="H439">
            <v>42885</v>
          </cell>
          <cell r="I439">
            <v>43298</v>
          </cell>
        </row>
        <row r="440">
          <cell r="B440" t="str">
            <v>FAHIM YOUSSEF</v>
          </cell>
          <cell r="C440" t="str">
            <v>Google leads</v>
          </cell>
          <cell r="D440" t="str">
            <v>Credit Mutuel</v>
          </cell>
          <cell r="F440">
            <v>434</v>
          </cell>
          <cell r="G440" t="str">
            <v>Sortie</v>
          </cell>
          <cell r="H440">
            <v>42885</v>
          </cell>
          <cell r="I440">
            <v>42893</v>
          </cell>
        </row>
        <row r="441">
          <cell r="B441" t="str">
            <v>KEBDI JALAL</v>
          </cell>
          <cell r="C441" t="str">
            <v>B2C</v>
          </cell>
          <cell r="D441" t="str">
            <v>FLOA</v>
          </cell>
          <cell r="F441">
            <v>376</v>
          </cell>
          <cell r="G441" t="str">
            <v>Sortie</v>
          </cell>
          <cell r="H441">
            <v>42817</v>
          </cell>
          <cell r="I441">
            <v>43102</v>
          </cell>
        </row>
        <row r="442">
          <cell r="B442" t="str">
            <v>ASSOR ADAM</v>
          </cell>
          <cell r="C442" t="str">
            <v>Google leads</v>
          </cell>
          <cell r="D442" t="str">
            <v>Credit Mutuel</v>
          </cell>
          <cell r="F442">
            <v>435</v>
          </cell>
          <cell r="G442" t="str">
            <v>Sortie</v>
          </cell>
          <cell r="H442">
            <v>42885</v>
          </cell>
          <cell r="I442">
            <v>42986</v>
          </cell>
        </row>
        <row r="443">
          <cell r="B443" t="str">
            <v>DERMOUNI IMANE</v>
          </cell>
          <cell r="C443" t="str">
            <v>Google leads</v>
          </cell>
          <cell r="D443" t="str">
            <v>Credit Mutuel</v>
          </cell>
          <cell r="F443">
            <v>436</v>
          </cell>
          <cell r="G443" t="str">
            <v>Sortie</v>
          </cell>
          <cell r="H443">
            <v>42885</v>
          </cell>
          <cell r="I443">
            <v>42885</v>
          </cell>
        </row>
        <row r="444">
          <cell r="B444" t="str">
            <v>BASSIDI REDA</v>
          </cell>
          <cell r="D444" t="str">
            <v>FLOA</v>
          </cell>
          <cell r="F444">
            <v>380</v>
          </cell>
          <cell r="G444" t="str">
            <v>Sortie</v>
          </cell>
          <cell r="H444">
            <v>42822</v>
          </cell>
          <cell r="I444">
            <v>42855</v>
          </cell>
        </row>
        <row r="445">
          <cell r="B445" t="str">
            <v>MISSOR AYMAN</v>
          </cell>
          <cell r="C445" t="str">
            <v>BO</v>
          </cell>
          <cell r="D445" t="str">
            <v>FLOA</v>
          </cell>
          <cell r="F445">
            <v>381</v>
          </cell>
          <cell r="G445" t="str">
            <v>Sortie</v>
          </cell>
          <cell r="H445">
            <v>42822</v>
          </cell>
          <cell r="I445">
            <v>43260</v>
          </cell>
        </row>
        <row r="446">
          <cell r="B446" t="str">
            <v>TAHIRI ALAOUI YASMINE</v>
          </cell>
          <cell r="C446" t="str">
            <v>B2C</v>
          </cell>
          <cell r="D446" t="str">
            <v>FLOA</v>
          </cell>
          <cell r="F446">
            <v>382</v>
          </cell>
          <cell r="G446" t="str">
            <v>Sortie</v>
          </cell>
          <cell r="H446">
            <v>42822</v>
          </cell>
          <cell r="I446">
            <v>42878</v>
          </cell>
        </row>
        <row r="447">
          <cell r="B447" t="str">
            <v>BOUDNIB GHIZLANE</v>
          </cell>
          <cell r="C447" t="str">
            <v>B2C</v>
          </cell>
          <cell r="D447" t="str">
            <v>FLOA</v>
          </cell>
          <cell r="F447">
            <v>383</v>
          </cell>
          <cell r="G447" t="str">
            <v>Sortie</v>
          </cell>
          <cell r="H447">
            <v>42822</v>
          </cell>
          <cell r="I447">
            <v>42880</v>
          </cell>
        </row>
        <row r="448">
          <cell r="B448" t="str">
            <v>BELFKIH YOUSSEF</v>
          </cell>
          <cell r="C448" t="str">
            <v>B2C</v>
          </cell>
          <cell r="D448" t="str">
            <v>FLOA</v>
          </cell>
          <cell r="F448">
            <v>384</v>
          </cell>
          <cell r="G448" t="str">
            <v>Sortie</v>
          </cell>
          <cell r="H448">
            <v>42822</v>
          </cell>
          <cell r="I448">
            <v>42903</v>
          </cell>
        </row>
        <row r="449">
          <cell r="B449" t="str">
            <v>BENTAJA HICHAM</v>
          </cell>
          <cell r="C449" t="str">
            <v>B2C</v>
          </cell>
          <cell r="D449" t="str">
            <v>FLOA</v>
          </cell>
          <cell r="F449">
            <v>387</v>
          </cell>
          <cell r="G449" t="str">
            <v>Sortie</v>
          </cell>
          <cell r="H449">
            <v>42822</v>
          </cell>
          <cell r="I449">
            <v>42993</v>
          </cell>
        </row>
        <row r="450">
          <cell r="B450" t="str">
            <v>REMMAL KAMAL</v>
          </cell>
          <cell r="C450" t="str">
            <v>Google leads</v>
          </cell>
          <cell r="D450" t="str">
            <v>Credit Mutuel</v>
          </cell>
          <cell r="F450">
            <v>437</v>
          </cell>
          <cell r="G450" t="str">
            <v>Sortie</v>
          </cell>
          <cell r="H450">
            <v>42885</v>
          </cell>
          <cell r="I450">
            <v>42990</v>
          </cell>
        </row>
        <row r="451">
          <cell r="B451" t="str">
            <v>BENTAHAR REDA</v>
          </cell>
          <cell r="D451" t="str">
            <v>COFIDIS France</v>
          </cell>
          <cell r="F451">
            <v>392</v>
          </cell>
          <cell r="G451" t="str">
            <v>Sortie</v>
          </cell>
          <cell r="H451">
            <v>42831</v>
          </cell>
          <cell r="I451">
            <v>42934</v>
          </cell>
        </row>
        <row r="452">
          <cell r="B452" t="str">
            <v xml:space="preserve">EL KATTI Ghita </v>
          </cell>
          <cell r="C452" t="str">
            <v>DRC</v>
          </cell>
          <cell r="D452" t="str">
            <v>COFIDIS France</v>
          </cell>
          <cell r="F452">
            <v>394</v>
          </cell>
          <cell r="G452" t="str">
            <v>Sortie</v>
          </cell>
          <cell r="H452">
            <v>42831</v>
          </cell>
          <cell r="I452">
            <v>43025</v>
          </cell>
        </row>
        <row r="453">
          <cell r="B453" t="str">
            <v>OUKACHE ISSAM</v>
          </cell>
          <cell r="C453" t="str">
            <v>Google leads</v>
          </cell>
          <cell r="D453" t="str">
            <v>Credit Mutuel</v>
          </cell>
          <cell r="F453">
            <v>438</v>
          </cell>
          <cell r="G453" t="str">
            <v>Sortie</v>
          </cell>
          <cell r="H453">
            <v>42885</v>
          </cell>
          <cell r="I453">
            <v>42962</v>
          </cell>
        </row>
        <row r="454">
          <cell r="B454" t="str">
            <v>TALHA OUSSAMA</v>
          </cell>
          <cell r="C454" t="str">
            <v>Sortant</v>
          </cell>
          <cell r="D454" t="str">
            <v>Credit Mutuel</v>
          </cell>
          <cell r="F454">
            <v>441</v>
          </cell>
          <cell r="G454" t="str">
            <v>Sortie</v>
          </cell>
          <cell r="H454">
            <v>42892</v>
          </cell>
          <cell r="I454">
            <v>42984</v>
          </cell>
        </row>
        <row r="455">
          <cell r="B455" t="str">
            <v>TALMI Halima</v>
          </cell>
          <cell r="C455" t="str">
            <v>GT Bancaire</v>
          </cell>
          <cell r="D455" t="str">
            <v>COFIDIS France</v>
          </cell>
          <cell r="F455">
            <v>398</v>
          </cell>
          <cell r="G455" t="str">
            <v>Sortie</v>
          </cell>
          <cell r="H455">
            <v>42843</v>
          </cell>
          <cell r="I455">
            <v>43350</v>
          </cell>
        </row>
        <row r="456">
          <cell r="B456" t="str">
            <v>EL-MAOUNI Aymane</v>
          </cell>
          <cell r="C456" t="str">
            <v>B2C</v>
          </cell>
          <cell r="D456" t="str">
            <v>FLOA</v>
          </cell>
          <cell r="F456">
            <v>399</v>
          </cell>
          <cell r="G456" t="str">
            <v>Sortie</v>
          </cell>
          <cell r="H456">
            <v>42843</v>
          </cell>
          <cell r="I456">
            <v>43312</v>
          </cell>
        </row>
        <row r="457">
          <cell r="B457" t="str">
            <v>MOUBAKER TAOUFIK</v>
          </cell>
          <cell r="C457" t="str">
            <v>Sortant</v>
          </cell>
          <cell r="D457" t="str">
            <v>Credit Mutuel</v>
          </cell>
          <cell r="F457">
            <v>442</v>
          </cell>
          <cell r="G457" t="str">
            <v>Sortie</v>
          </cell>
          <cell r="H457">
            <v>42892</v>
          </cell>
          <cell r="I457">
            <v>42924</v>
          </cell>
        </row>
        <row r="458">
          <cell r="B458" t="str">
            <v>LYOUSFI SOUFIANE</v>
          </cell>
          <cell r="C458" t="str">
            <v>Sortant</v>
          </cell>
          <cell r="D458" t="str">
            <v>Credit Mutuel</v>
          </cell>
          <cell r="F458">
            <v>443</v>
          </cell>
          <cell r="G458" t="str">
            <v>Sortie</v>
          </cell>
          <cell r="H458">
            <v>42892</v>
          </cell>
          <cell r="I458">
            <v>42899</v>
          </cell>
        </row>
        <row r="459">
          <cell r="B459" t="str">
            <v>HARGOUS FATIMA ZAHRA</v>
          </cell>
          <cell r="C459" t="str">
            <v>Google leads</v>
          </cell>
          <cell r="D459" t="str">
            <v>Credit Mutuel</v>
          </cell>
          <cell r="F459">
            <v>445</v>
          </cell>
          <cell r="G459" t="str">
            <v>Sortie</v>
          </cell>
          <cell r="H459">
            <v>42892</v>
          </cell>
          <cell r="I459">
            <v>43342</v>
          </cell>
        </row>
        <row r="460">
          <cell r="B460" t="str">
            <v>SY CHEIKH MOHAMED FADEL</v>
          </cell>
          <cell r="D460" t="str">
            <v>COFIDIS France</v>
          </cell>
          <cell r="F460">
            <v>403</v>
          </cell>
          <cell r="G460" t="str">
            <v>Sortie</v>
          </cell>
          <cell r="H460">
            <v>42850</v>
          </cell>
          <cell r="I460">
            <v>42860</v>
          </cell>
        </row>
        <row r="461">
          <cell r="B461" t="str">
            <v>BRIHOUMA KHOULOUD</v>
          </cell>
          <cell r="C461" t="str">
            <v>DRC</v>
          </cell>
          <cell r="D461" t="str">
            <v>COFIDIS France</v>
          </cell>
          <cell r="F461">
            <v>405</v>
          </cell>
          <cell r="G461" t="str">
            <v>FT</v>
          </cell>
          <cell r="H461">
            <v>42850</v>
          </cell>
        </row>
        <row r="462">
          <cell r="B462" t="str">
            <v>AKANNOUR YOUSSEF</v>
          </cell>
          <cell r="C462" t="str">
            <v>GT Bancaire</v>
          </cell>
          <cell r="D462" t="str">
            <v>COFIDIS France</v>
          </cell>
          <cell r="F462">
            <v>406</v>
          </cell>
          <cell r="G462" t="str">
            <v>Sortie</v>
          </cell>
          <cell r="H462">
            <v>42850</v>
          </cell>
          <cell r="I462">
            <v>42916</v>
          </cell>
        </row>
        <row r="463">
          <cell r="B463" t="str">
            <v>SAMOURE NDEYE ROKHAYA</v>
          </cell>
          <cell r="C463" t="str">
            <v>GT Bancaire</v>
          </cell>
          <cell r="D463" t="str">
            <v>COFIDIS France</v>
          </cell>
          <cell r="F463">
            <v>407</v>
          </cell>
          <cell r="G463" t="str">
            <v>FT</v>
          </cell>
          <cell r="H463">
            <v>42850</v>
          </cell>
        </row>
        <row r="464">
          <cell r="B464" t="str">
            <v>BOUCHENTOUF ABDELHADI</v>
          </cell>
          <cell r="D464" t="str">
            <v>COFIDIS France</v>
          </cell>
          <cell r="F464">
            <v>412</v>
          </cell>
          <cell r="G464" t="str">
            <v>Sortie</v>
          </cell>
          <cell r="H464">
            <v>42850</v>
          </cell>
          <cell r="I464">
            <v>42944</v>
          </cell>
        </row>
        <row r="465">
          <cell r="B465" t="str">
            <v>MASRAR MOHAMMED</v>
          </cell>
          <cell r="C465" t="str">
            <v>DRC</v>
          </cell>
          <cell r="D465" t="str">
            <v>COFIDIS France</v>
          </cell>
          <cell r="F465">
            <v>413</v>
          </cell>
          <cell r="G465" t="str">
            <v>Sortie</v>
          </cell>
          <cell r="H465">
            <v>42850</v>
          </cell>
          <cell r="I465">
            <v>43214</v>
          </cell>
        </row>
        <row r="466">
          <cell r="B466" t="str">
            <v xml:space="preserve">EL ALLAKI MOUNTASSER </v>
          </cell>
          <cell r="C466" t="str">
            <v>DRC</v>
          </cell>
          <cell r="D466" t="str">
            <v>COFIDIS France</v>
          </cell>
          <cell r="F466">
            <v>415</v>
          </cell>
          <cell r="G466" t="str">
            <v>Sortie</v>
          </cell>
          <cell r="H466">
            <v>42850</v>
          </cell>
          <cell r="I466">
            <v>43365</v>
          </cell>
        </row>
        <row r="467">
          <cell r="B467" t="str">
            <v>KHARMIZ NADA</v>
          </cell>
          <cell r="C467" t="str">
            <v>GT Bancaire</v>
          </cell>
          <cell r="D467" t="str">
            <v>COFIDIS France</v>
          </cell>
          <cell r="F467">
            <v>416</v>
          </cell>
          <cell r="G467" t="str">
            <v>Sortie</v>
          </cell>
          <cell r="H467">
            <v>42850</v>
          </cell>
          <cell r="I467">
            <v>43159</v>
          </cell>
        </row>
        <row r="468">
          <cell r="B468" t="str">
            <v>RAJABI MOHAMMED REDA</v>
          </cell>
          <cell r="C468" t="str">
            <v>GT Bancaire</v>
          </cell>
          <cell r="D468" t="str">
            <v>COFIDIS France</v>
          </cell>
          <cell r="F468">
            <v>417</v>
          </cell>
          <cell r="G468" t="str">
            <v>Sortie</v>
          </cell>
          <cell r="H468">
            <v>42850</v>
          </cell>
          <cell r="I468">
            <v>42860</v>
          </cell>
        </row>
        <row r="469">
          <cell r="B469" t="str">
            <v>ELJAMAAOUI ABDELMONCEF</v>
          </cell>
          <cell r="C469" t="str">
            <v>Sortant</v>
          </cell>
          <cell r="D469" t="str">
            <v>Credit Mutuel</v>
          </cell>
          <cell r="F469">
            <v>446</v>
          </cell>
          <cell r="G469" t="str">
            <v>Sortie</v>
          </cell>
          <cell r="H469">
            <v>42892</v>
          </cell>
          <cell r="I469">
            <v>43075</v>
          </cell>
        </row>
        <row r="470">
          <cell r="B470" t="str">
            <v>EL MOUBARIK MOSTAPHA</v>
          </cell>
          <cell r="C470" t="str">
            <v>TLV</v>
          </cell>
          <cell r="D470" t="str">
            <v>Credit Mutuel</v>
          </cell>
          <cell r="F470">
            <v>452</v>
          </cell>
          <cell r="G470" t="str">
            <v>Sortie</v>
          </cell>
          <cell r="H470">
            <v>42906</v>
          </cell>
          <cell r="I470">
            <v>43405</v>
          </cell>
        </row>
        <row r="471">
          <cell r="B471" t="str">
            <v>EL KHAOUDI AMINE</v>
          </cell>
          <cell r="D471" t="str">
            <v>COFIDIS France</v>
          </cell>
          <cell r="F471">
            <v>421</v>
          </cell>
          <cell r="G471" t="str">
            <v>Sortie</v>
          </cell>
          <cell r="H471">
            <v>42871</v>
          </cell>
          <cell r="I471">
            <v>42992</v>
          </cell>
        </row>
        <row r="472">
          <cell r="B472" t="str">
            <v>JANAH IMANE</v>
          </cell>
          <cell r="C472" t="str">
            <v>Sortant</v>
          </cell>
          <cell r="D472" t="str">
            <v>Credit Mutuel</v>
          </cell>
          <cell r="F472">
            <v>459</v>
          </cell>
          <cell r="G472" t="str">
            <v>Sortie</v>
          </cell>
          <cell r="H472">
            <v>42913</v>
          </cell>
          <cell r="I472">
            <v>42915</v>
          </cell>
        </row>
        <row r="473">
          <cell r="B473" t="str">
            <v>EL BADRA KARIM</v>
          </cell>
          <cell r="C473" t="str">
            <v>Sortant</v>
          </cell>
          <cell r="D473" t="str">
            <v>Credit Mutuel</v>
          </cell>
          <cell r="F473">
            <v>460</v>
          </cell>
          <cell r="G473" t="str">
            <v>Sortie</v>
          </cell>
          <cell r="H473">
            <v>42913</v>
          </cell>
          <cell r="I473">
            <v>42915</v>
          </cell>
        </row>
        <row r="474">
          <cell r="B474" t="str">
            <v>BIZERMIMNE MOHAMED</v>
          </cell>
          <cell r="C474" t="str">
            <v>Sortant</v>
          </cell>
          <cell r="D474" t="str">
            <v>Credit Mutuel</v>
          </cell>
          <cell r="F474">
            <v>466</v>
          </cell>
          <cell r="G474" t="str">
            <v>Sortie</v>
          </cell>
          <cell r="H474">
            <v>42913</v>
          </cell>
          <cell r="I474">
            <v>42922</v>
          </cell>
        </row>
        <row r="475">
          <cell r="B475" t="str">
            <v>MOUBARAKI RACHID</v>
          </cell>
          <cell r="C475" t="str">
            <v>Sortant</v>
          </cell>
          <cell r="D475" t="str">
            <v>Credit Mutuel</v>
          </cell>
          <cell r="F475">
            <v>469</v>
          </cell>
          <cell r="G475" t="str">
            <v>Sortie</v>
          </cell>
          <cell r="H475">
            <v>42913</v>
          </cell>
          <cell r="I475">
            <v>43006</v>
          </cell>
        </row>
        <row r="476">
          <cell r="B476" t="str">
            <v>MAHFOUD BOUCHRA</v>
          </cell>
          <cell r="C476" t="str">
            <v>B2C</v>
          </cell>
          <cell r="D476" t="str">
            <v>FLOA</v>
          </cell>
          <cell r="F476">
            <v>426</v>
          </cell>
          <cell r="G476" t="str">
            <v>Sortie</v>
          </cell>
          <cell r="H476">
            <v>42871</v>
          </cell>
          <cell r="I476">
            <v>43103</v>
          </cell>
        </row>
        <row r="477">
          <cell r="B477" t="str">
            <v>SOW OUSMANE</v>
          </cell>
          <cell r="C477" t="str">
            <v>Sortant</v>
          </cell>
          <cell r="D477" t="str">
            <v>Credit Mutuel</v>
          </cell>
          <cell r="F477">
            <v>470</v>
          </cell>
          <cell r="G477" t="str">
            <v>Sortie</v>
          </cell>
          <cell r="H477">
            <v>42915</v>
          </cell>
          <cell r="I477">
            <v>43006</v>
          </cell>
        </row>
        <row r="478">
          <cell r="B478" t="str">
            <v>SEMLALI AMINA</v>
          </cell>
          <cell r="C478" t="str">
            <v>Sortant</v>
          </cell>
          <cell r="D478" t="str">
            <v>Credit Mutuel</v>
          </cell>
          <cell r="F478" t="str">
            <v>INT149</v>
          </cell>
          <cell r="G478" t="str">
            <v>INTERIM</v>
          </cell>
          <cell r="H478">
            <v>43895</v>
          </cell>
        </row>
        <row r="479">
          <cell r="B479" t="str">
            <v>ERRIADI Nissrin</v>
          </cell>
          <cell r="D479" t="str">
            <v>Credit Mutuel</v>
          </cell>
          <cell r="F479">
            <v>517</v>
          </cell>
          <cell r="G479" t="str">
            <v>Sortie</v>
          </cell>
          <cell r="H479">
            <v>42969</v>
          </cell>
          <cell r="I479">
            <v>43081</v>
          </cell>
        </row>
        <row r="480">
          <cell r="B480" t="str">
            <v>OUHMANE WISSAL</v>
          </cell>
          <cell r="D480" t="str">
            <v>Credit Mutuel</v>
          </cell>
          <cell r="F480">
            <v>527</v>
          </cell>
          <cell r="G480" t="str">
            <v>Sortie</v>
          </cell>
          <cell r="H480">
            <v>42990</v>
          </cell>
          <cell r="I480">
            <v>42999</v>
          </cell>
        </row>
        <row r="481">
          <cell r="B481" t="str">
            <v>BENHAJ-KASSEM CHAIMAA</v>
          </cell>
          <cell r="C481" t="str">
            <v>B2C</v>
          </cell>
          <cell r="D481" t="str">
            <v>FLOA</v>
          </cell>
          <cell r="F481">
            <v>431</v>
          </cell>
          <cell r="G481" t="str">
            <v>Sortie</v>
          </cell>
          <cell r="H481">
            <v>42885</v>
          </cell>
          <cell r="I481">
            <v>43390</v>
          </cell>
        </row>
        <row r="482">
          <cell r="B482" t="str">
            <v>HANINE HAJAR</v>
          </cell>
          <cell r="D482" t="str">
            <v>Credit Mutuel</v>
          </cell>
          <cell r="F482">
            <v>529</v>
          </cell>
          <cell r="G482" t="str">
            <v>Sortie</v>
          </cell>
          <cell r="H482">
            <v>42990</v>
          </cell>
          <cell r="I482">
            <v>42995</v>
          </cell>
        </row>
        <row r="483">
          <cell r="B483" t="str">
            <v>BAYA OUMAIMA</v>
          </cell>
          <cell r="C483" t="str">
            <v>B2C</v>
          </cell>
          <cell r="D483" t="str">
            <v>FLOA</v>
          </cell>
          <cell r="F483">
            <v>433</v>
          </cell>
          <cell r="G483" t="str">
            <v>Sortie</v>
          </cell>
          <cell r="H483">
            <v>42885</v>
          </cell>
          <cell r="I483">
            <v>43076</v>
          </cell>
        </row>
        <row r="484">
          <cell r="B484" t="str">
            <v>QOULIJ NOUSSAIR</v>
          </cell>
          <cell r="C484" t="str">
            <v>Sortant</v>
          </cell>
          <cell r="D484" t="str">
            <v>Credit Mutuel</v>
          </cell>
          <cell r="F484">
            <v>532</v>
          </cell>
          <cell r="G484" t="str">
            <v>Sortie</v>
          </cell>
          <cell r="H484">
            <v>42990</v>
          </cell>
          <cell r="I484">
            <v>43767</v>
          </cell>
        </row>
        <row r="485">
          <cell r="B485" t="str">
            <v>BENABBOU YOUSSEF</v>
          </cell>
          <cell r="D485" t="str">
            <v>Credit Mutuel</v>
          </cell>
          <cell r="F485">
            <v>534</v>
          </cell>
          <cell r="G485" t="str">
            <v>Sortie</v>
          </cell>
          <cell r="H485">
            <v>42990</v>
          </cell>
          <cell r="I485">
            <v>42990</v>
          </cell>
        </row>
        <row r="486">
          <cell r="B486" t="str">
            <v xml:space="preserve">BOYE NDEYE NGONE </v>
          </cell>
          <cell r="C486" t="str">
            <v>Sortant</v>
          </cell>
          <cell r="D486" t="str">
            <v>Credit Mutuel</v>
          </cell>
          <cell r="F486" t="str">
            <v>INT150</v>
          </cell>
          <cell r="G486" t="str">
            <v>INTERIM</v>
          </cell>
          <cell r="H486">
            <v>43895</v>
          </cell>
        </row>
        <row r="487">
          <cell r="B487" t="str">
            <v>SBITI ELHARIRE HIBA</v>
          </cell>
          <cell r="C487" t="str">
            <v>Sortant</v>
          </cell>
          <cell r="D487" t="str">
            <v>Credit Mutuel</v>
          </cell>
          <cell r="F487">
            <v>550</v>
          </cell>
          <cell r="G487" t="str">
            <v>Sortie</v>
          </cell>
          <cell r="H487">
            <v>43004</v>
          </cell>
          <cell r="I487">
            <v>43020</v>
          </cell>
        </row>
        <row r="488">
          <cell r="B488" t="str">
            <v>BOUZALLIF YASSINE</v>
          </cell>
          <cell r="C488" t="str">
            <v>Sortant</v>
          </cell>
          <cell r="D488" t="str">
            <v>Credit Mutuel</v>
          </cell>
          <cell r="F488">
            <v>552</v>
          </cell>
          <cell r="G488" t="str">
            <v>Sortie</v>
          </cell>
          <cell r="H488">
            <v>43004</v>
          </cell>
          <cell r="I488">
            <v>43036</v>
          </cell>
        </row>
        <row r="489">
          <cell r="B489" t="str">
            <v>SOUKRAT SOUKAINA</v>
          </cell>
          <cell r="C489" t="str">
            <v>B2C</v>
          </cell>
          <cell r="D489" t="str">
            <v>FLOA</v>
          </cell>
          <cell r="F489">
            <v>439</v>
          </cell>
          <cell r="G489" t="str">
            <v>Sortie</v>
          </cell>
          <cell r="H489">
            <v>42892</v>
          </cell>
          <cell r="I489">
            <v>43284</v>
          </cell>
        </row>
        <row r="490">
          <cell r="B490" t="str">
            <v>CHOUKRI LOUBNA</v>
          </cell>
          <cell r="C490" t="str">
            <v>Sortant</v>
          </cell>
          <cell r="D490" t="str">
            <v>Credit Mutuel</v>
          </cell>
          <cell r="F490" t="str">
            <v>INT</v>
          </cell>
          <cell r="G490" t="str">
            <v>INTERIM</v>
          </cell>
          <cell r="H490">
            <v>43895</v>
          </cell>
        </row>
        <row r="491">
          <cell r="B491" t="str">
            <v>DAANOUNE ZINEB</v>
          </cell>
          <cell r="C491" t="str">
            <v>Google leads</v>
          </cell>
          <cell r="D491" t="str">
            <v>Credit Mutuel</v>
          </cell>
          <cell r="F491">
            <v>568</v>
          </cell>
          <cell r="G491" t="str">
            <v>Sortie</v>
          </cell>
          <cell r="H491">
            <v>43032</v>
          </cell>
          <cell r="I491">
            <v>43433</v>
          </cell>
        </row>
        <row r="492">
          <cell r="B492" t="str">
            <v>NDIAYE SERIGNE ABDOU AZIZ</v>
          </cell>
          <cell r="C492" t="str">
            <v>TLV</v>
          </cell>
          <cell r="D492" t="str">
            <v>Credit Mutuel</v>
          </cell>
          <cell r="F492">
            <v>580</v>
          </cell>
          <cell r="G492" t="str">
            <v>Sortie</v>
          </cell>
          <cell r="H492">
            <v>43046</v>
          </cell>
          <cell r="I492">
            <v>43481</v>
          </cell>
        </row>
        <row r="493">
          <cell r="B493" t="str">
            <v>EL HAGGAR DRISS</v>
          </cell>
          <cell r="C493" t="str">
            <v>Sortant</v>
          </cell>
          <cell r="D493" t="str">
            <v>Credit Mutuel</v>
          </cell>
          <cell r="F493">
            <v>590</v>
          </cell>
          <cell r="G493" t="str">
            <v>Sortie</v>
          </cell>
          <cell r="H493">
            <v>43046</v>
          </cell>
          <cell r="I493">
            <v>43097</v>
          </cell>
        </row>
        <row r="494">
          <cell r="B494" t="str">
            <v>AADDI SALMA</v>
          </cell>
          <cell r="C494" t="str">
            <v>Sortant</v>
          </cell>
          <cell r="D494" t="str">
            <v>Credit Mutuel</v>
          </cell>
          <cell r="F494">
            <v>594</v>
          </cell>
          <cell r="G494" t="str">
            <v>Sortie</v>
          </cell>
          <cell r="H494">
            <v>43046</v>
          </cell>
          <cell r="I494">
            <v>43088</v>
          </cell>
        </row>
        <row r="495">
          <cell r="B495" t="str">
            <v>AIT LAHSEN JIHANE</v>
          </cell>
          <cell r="D495" t="str">
            <v>COFIDIS France</v>
          </cell>
          <cell r="F495">
            <v>447</v>
          </cell>
          <cell r="G495" t="str">
            <v>Sortie</v>
          </cell>
          <cell r="H495">
            <v>42906</v>
          </cell>
          <cell r="I495">
            <v>42906</v>
          </cell>
        </row>
        <row r="496">
          <cell r="B496" t="str">
            <v>CHEBBALI RABAB</v>
          </cell>
          <cell r="D496" t="str">
            <v>COFIDIS France</v>
          </cell>
          <cell r="F496">
            <v>448</v>
          </cell>
          <cell r="G496" t="str">
            <v>Sortie</v>
          </cell>
          <cell r="H496">
            <v>42906</v>
          </cell>
          <cell r="I496">
            <v>42935</v>
          </cell>
        </row>
        <row r="497">
          <cell r="B497" t="str">
            <v>DIEYE MAIMOUNA</v>
          </cell>
          <cell r="C497" t="str">
            <v>GT Bancaire</v>
          </cell>
          <cell r="D497" t="str">
            <v>COFIDIS France</v>
          </cell>
          <cell r="F497">
            <v>450</v>
          </cell>
          <cell r="G497" t="str">
            <v>Sortie</v>
          </cell>
          <cell r="H497">
            <v>42906</v>
          </cell>
          <cell r="I497">
            <v>43466</v>
          </cell>
        </row>
        <row r="498">
          <cell r="B498" t="str">
            <v>EL BOUGADRAOUI HIBA</v>
          </cell>
          <cell r="C498" t="str">
            <v>Forfaitaire</v>
          </cell>
          <cell r="D498" t="str">
            <v>COFIDIS France</v>
          </cell>
          <cell r="F498">
            <v>451</v>
          </cell>
          <cell r="G498" t="str">
            <v>Forfaitaire</v>
          </cell>
          <cell r="H498">
            <v>42906</v>
          </cell>
        </row>
        <row r="499">
          <cell r="B499" t="str">
            <v>TADOUKARTE SAFAE</v>
          </cell>
          <cell r="C499" t="str">
            <v>Sortant</v>
          </cell>
          <cell r="D499" t="str">
            <v>Credit Mutuel</v>
          </cell>
          <cell r="F499">
            <v>595</v>
          </cell>
          <cell r="G499" t="str">
            <v>Sortie</v>
          </cell>
          <cell r="H499">
            <v>43046</v>
          </cell>
          <cell r="I499">
            <v>43097</v>
          </cell>
        </row>
        <row r="500">
          <cell r="B500" t="str">
            <v>ENNABOULSI KACEM</v>
          </cell>
          <cell r="D500" t="str">
            <v>COFIDIS France</v>
          </cell>
          <cell r="F500">
            <v>453</v>
          </cell>
          <cell r="G500" t="str">
            <v>Sortie</v>
          </cell>
          <cell r="H500">
            <v>42906</v>
          </cell>
          <cell r="I500">
            <v>42906</v>
          </cell>
        </row>
        <row r="501">
          <cell r="B501" t="str">
            <v>ERRABAA SALMA</v>
          </cell>
          <cell r="D501" t="str">
            <v>COFIDIS France</v>
          </cell>
          <cell r="F501">
            <v>454</v>
          </cell>
          <cell r="G501" t="str">
            <v>Sortie</v>
          </cell>
          <cell r="H501">
            <v>42906</v>
          </cell>
          <cell r="I501">
            <v>43270</v>
          </cell>
        </row>
        <row r="502">
          <cell r="B502" t="str">
            <v>MADHOUNI SAMIA</v>
          </cell>
          <cell r="C502" t="str">
            <v>ETA</v>
          </cell>
          <cell r="D502" t="str">
            <v>COFIDIS France</v>
          </cell>
          <cell r="F502">
            <v>456</v>
          </cell>
          <cell r="G502" t="str">
            <v>Sortie</v>
          </cell>
          <cell r="H502">
            <v>42906</v>
          </cell>
          <cell r="I502">
            <v>43040</v>
          </cell>
        </row>
        <row r="503">
          <cell r="B503" t="str">
            <v>ZIZAH JAAFAR</v>
          </cell>
          <cell r="C503" t="str">
            <v>GT Bancaire</v>
          </cell>
          <cell r="D503" t="str">
            <v>COFIDIS France</v>
          </cell>
          <cell r="F503">
            <v>457</v>
          </cell>
          <cell r="G503" t="str">
            <v>Sortie</v>
          </cell>
          <cell r="H503">
            <v>42906</v>
          </cell>
          <cell r="I503">
            <v>43055</v>
          </cell>
        </row>
        <row r="504">
          <cell r="B504" t="str">
            <v>EBBOUCH IKBAL</v>
          </cell>
          <cell r="D504" t="str">
            <v>COFIDIS France</v>
          </cell>
          <cell r="F504">
            <v>458</v>
          </cell>
          <cell r="G504" t="str">
            <v>Sortie</v>
          </cell>
          <cell r="H504">
            <v>42906</v>
          </cell>
          <cell r="I504">
            <v>42906</v>
          </cell>
        </row>
        <row r="505">
          <cell r="B505" t="str">
            <v>OUHANNOU MOHAMED</v>
          </cell>
          <cell r="C505" t="str">
            <v>Sortant</v>
          </cell>
          <cell r="D505" t="str">
            <v>Credit Mutuel</v>
          </cell>
          <cell r="F505">
            <v>598</v>
          </cell>
          <cell r="G505" t="str">
            <v>Sortie</v>
          </cell>
          <cell r="H505">
            <v>43046</v>
          </cell>
          <cell r="I505">
            <v>43097</v>
          </cell>
        </row>
        <row r="506">
          <cell r="B506" t="str">
            <v>BENTALEB MARYEM</v>
          </cell>
          <cell r="C506" t="str">
            <v>Sortant</v>
          </cell>
          <cell r="D506" t="str">
            <v>Credit Mutuel</v>
          </cell>
          <cell r="F506">
            <v>600</v>
          </cell>
          <cell r="G506" t="str">
            <v>Sortie</v>
          </cell>
          <cell r="H506">
            <v>43060</v>
          </cell>
          <cell r="I506">
            <v>43097</v>
          </cell>
        </row>
        <row r="507">
          <cell r="B507" t="str">
            <v>MIGHRI ZAKARIA</v>
          </cell>
          <cell r="C507" t="str">
            <v>GT Bancaire</v>
          </cell>
          <cell r="D507" t="str">
            <v>COFIDIS France</v>
          </cell>
          <cell r="F507">
            <v>464</v>
          </cell>
          <cell r="G507" t="str">
            <v>Sortie</v>
          </cell>
          <cell r="H507">
            <v>42913</v>
          </cell>
          <cell r="I507">
            <v>43006</v>
          </cell>
        </row>
        <row r="508">
          <cell r="B508" t="str">
            <v>SEKKAY CHAIMAE</v>
          </cell>
          <cell r="C508" t="str">
            <v>B2C</v>
          </cell>
          <cell r="D508" t="str">
            <v>FLOA</v>
          </cell>
          <cell r="F508">
            <v>465</v>
          </cell>
          <cell r="G508" t="str">
            <v>Sortie</v>
          </cell>
          <cell r="H508">
            <v>42913</v>
          </cell>
          <cell r="I508">
            <v>43406</v>
          </cell>
        </row>
        <row r="509">
          <cell r="B509" t="str">
            <v>HADOUANI MEHDI</v>
          </cell>
          <cell r="C509" t="str">
            <v>Sortant</v>
          </cell>
          <cell r="D509" t="str">
            <v>Credit Mutuel</v>
          </cell>
          <cell r="F509">
            <v>601</v>
          </cell>
          <cell r="G509" t="str">
            <v>Sortie</v>
          </cell>
          <cell r="H509">
            <v>43060</v>
          </cell>
          <cell r="I509">
            <v>43701</v>
          </cell>
        </row>
        <row r="510">
          <cell r="B510" t="str">
            <v>EL JABBARI KHALIL</v>
          </cell>
          <cell r="C510" t="str">
            <v>B2C</v>
          </cell>
          <cell r="D510" t="str">
            <v>FLOA</v>
          </cell>
          <cell r="F510">
            <v>468</v>
          </cell>
          <cell r="G510" t="str">
            <v>Sortie</v>
          </cell>
          <cell r="H510">
            <v>42913</v>
          </cell>
          <cell r="I510">
            <v>43236</v>
          </cell>
        </row>
        <row r="511">
          <cell r="B511" t="str">
            <v>AIDANI Zineb</v>
          </cell>
          <cell r="C511" t="str">
            <v>Sortant</v>
          </cell>
          <cell r="D511" t="str">
            <v>Credit Mutuel</v>
          </cell>
          <cell r="F511">
            <v>602</v>
          </cell>
          <cell r="G511" t="str">
            <v>Sortie</v>
          </cell>
          <cell r="H511">
            <v>43060</v>
          </cell>
          <cell r="I511">
            <v>43770</v>
          </cell>
        </row>
        <row r="512">
          <cell r="B512" t="str">
            <v>BEKOUCHE KARIM</v>
          </cell>
          <cell r="C512" t="str">
            <v>Sortant</v>
          </cell>
          <cell r="D512" t="str">
            <v>Credit Mutuel</v>
          </cell>
          <cell r="F512">
            <v>606</v>
          </cell>
          <cell r="G512" t="str">
            <v>Sortie</v>
          </cell>
          <cell r="H512">
            <v>43060</v>
          </cell>
          <cell r="I512">
            <v>43060</v>
          </cell>
        </row>
        <row r="513">
          <cell r="B513" t="str">
            <v>AIT ABIBI AFAFE</v>
          </cell>
          <cell r="C513" t="str">
            <v>GT Bancaire</v>
          </cell>
          <cell r="D513" t="str">
            <v>COFIDIS France</v>
          </cell>
          <cell r="F513">
            <v>472</v>
          </cell>
          <cell r="G513" t="str">
            <v>Sortie</v>
          </cell>
          <cell r="H513">
            <v>42927</v>
          </cell>
          <cell r="I513">
            <v>43144</v>
          </cell>
        </row>
        <row r="514">
          <cell r="B514" t="str">
            <v>HAREHOR BASMA</v>
          </cell>
          <cell r="C514" t="str">
            <v>GT Bancaire</v>
          </cell>
          <cell r="D514" t="str">
            <v>COFIDIS France</v>
          </cell>
          <cell r="F514">
            <v>475</v>
          </cell>
          <cell r="G514" t="str">
            <v>Sortie</v>
          </cell>
          <cell r="H514">
            <v>42927</v>
          </cell>
          <cell r="I514">
            <v>43365</v>
          </cell>
        </row>
        <row r="515">
          <cell r="B515" t="str">
            <v>LAGHRISSI ZOUHAIR</v>
          </cell>
          <cell r="C515" t="str">
            <v>VW</v>
          </cell>
          <cell r="D515" t="str">
            <v>COFIDIS France</v>
          </cell>
          <cell r="F515">
            <v>477</v>
          </cell>
          <cell r="G515" t="str">
            <v>FT</v>
          </cell>
          <cell r="H515">
            <v>42927</v>
          </cell>
        </row>
        <row r="516">
          <cell r="B516" t="str">
            <v>AZELMAT MOHAMED</v>
          </cell>
          <cell r="D516" t="str">
            <v>COFIDIS France</v>
          </cell>
          <cell r="F516">
            <v>478</v>
          </cell>
          <cell r="G516" t="str">
            <v>Sortie</v>
          </cell>
          <cell r="H516">
            <v>42927</v>
          </cell>
          <cell r="I516">
            <v>42927</v>
          </cell>
        </row>
        <row r="517">
          <cell r="B517" t="str">
            <v>ABOUNAAIM SANAA</v>
          </cell>
          <cell r="C517" t="str">
            <v>Forfaitaire</v>
          </cell>
          <cell r="D517" t="str">
            <v>COFIDIS France</v>
          </cell>
          <cell r="F517">
            <v>479</v>
          </cell>
          <cell r="G517" t="str">
            <v>Forfaitaire</v>
          </cell>
          <cell r="H517">
            <v>42927</v>
          </cell>
        </row>
        <row r="518">
          <cell r="B518" t="str">
            <v>EL HACHIMI YOUSSEF</v>
          </cell>
          <cell r="D518" t="str">
            <v>COFIDIS France</v>
          </cell>
          <cell r="F518">
            <v>480</v>
          </cell>
          <cell r="G518" t="str">
            <v>Sortie</v>
          </cell>
          <cell r="H518">
            <v>42927</v>
          </cell>
          <cell r="I518">
            <v>42927</v>
          </cell>
        </row>
        <row r="519">
          <cell r="B519" t="str">
            <v>EL KACIMI HAMZA</v>
          </cell>
          <cell r="C519" t="str">
            <v>GT Bancaire</v>
          </cell>
          <cell r="D519" t="str">
            <v>COFIDIS France</v>
          </cell>
          <cell r="F519">
            <v>483</v>
          </cell>
          <cell r="G519" t="str">
            <v>Sortie</v>
          </cell>
          <cell r="H519">
            <v>42927</v>
          </cell>
          <cell r="I519">
            <v>43132</v>
          </cell>
        </row>
        <row r="520">
          <cell r="B520" t="str">
            <v>FARIS ALAA EDDINE</v>
          </cell>
          <cell r="C520" t="str">
            <v>B2C</v>
          </cell>
          <cell r="D520" t="str">
            <v>FLOA</v>
          </cell>
          <cell r="F520">
            <v>484</v>
          </cell>
          <cell r="G520" t="str">
            <v>Sortie</v>
          </cell>
          <cell r="H520">
            <v>42927</v>
          </cell>
          <cell r="I520">
            <v>43127</v>
          </cell>
        </row>
        <row r="521">
          <cell r="B521" t="str">
            <v>DIALLO MOUHAMMED ABDOURAHMANE</v>
          </cell>
          <cell r="C521" t="str">
            <v>B2C</v>
          </cell>
          <cell r="D521" t="str">
            <v>FLOA</v>
          </cell>
          <cell r="F521">
            <v>485</v>
          </cell>
          <cell r="G521" t="str">
            <v>Sortie</v>
          </cell>
          <cell r="H521">
            <v>42927</v>
          </cell>
          <cell r="I521">
            <v>43055</v>
          </cell>
        </row>
        <row r="522">
          <cell r="B522" t="str">
            <v>BELAISSAOUI NEZHA</v>
          </cell>
          <cell r="D522" t="str">
            <v>FLOA</v>
          </cell>
          <cell r="F522">
            <v>490</v>
          </cell>
          <cell r="G522" t="str">
            <v>Sortie</v>
          </cell>
          <cell r="H522">
            <v>42927</v>
          </cell>
          <cell r="I522">
            <v>42927</v>
          </cell>
        </row>
        <row r="523">
          <cell r="B523" t="str">
            <v>EL AMRAOUI FATIMA-ZOHRA</v>
          </cell>
          <cell r="C523" t="str">
            <v>B2C</v>
          </cell>
          <cell r="D523" t="str">
            <v>FLOA</v>
          </cell>
          <cell r="F523">
            <v>491</v>
          </cell>
          <cell r="G523" t="str">
            <v>Sortie</v>
          </cell>
          <cell r="H523">
            <v>42927</v>
          </cell>
          <cell r="I523">
            <v>42986</v>
          </cell>
        </row>
        <row r="524">
          <cell r="B524" t="str">
            <v>BENJEDDOU AMAL</v>
          </cell>
          <cell r="D524" t="str">
            <v>FLOA</v>
          </cell>
          <cell r="F524">
            <v>492</v>
          </cell>
          <cell r="G524" t="str">
            <v>Sortie</v>
          </cell>
          <cell r="H524">
            <v>42927</v>
          </cell>
          <cell r="I524">
            <v>42927</v>
          </cell>
        </row>
        <row r="525">
          <cell r="B525" t="str">
            <v>BOUZARDOUE IMANE</v>
          </cell>
          <cell r="D525" t="str">
            <v>FLOA</v>
          </cell>
          <cell r="F525">
            <v>493</v>
          </cell>
          <cell r="G525" t="str">
            <v>Sortie</v>
          </cell>
          <cell r="H525">
            <v>42927</v>
          </cell>
          <cell r="I525">
            <v>42931</v>
          </cell>
        </row>
        <row r="526">
          <cell r="B526" t="str">
            <v>EL HAJJAJI KHAOULA</v>
          </cell>
          <cell r="D526" t="str">
            <v>FLOA</v>
          </cell>
          <cell r="F526">
            <v>494</v>
          </cell>
          <cell r="G526" t="str">
            <v>Sortie</v>
          </cell>
          <cell r="H526">
            <v>42927</v>
          </cell>
          <cell r="I526">
            <v>42927</v>
          </cell>
        </row>
        <row r="527">
          <cell r="B527" t="str">
            <v>BIMICH ANAS</v>
          </cell>
          <cell r="D527" t="str">
            <v>FLOA</v>
          </cell>
          <cell r="F527">
            <v>495</v>
          </cell>
          <cell r="G527" t="str">
            <v>Sortie</v>
          </cell>
          <cell r="H527">
            <v>42927</v>
          </cell>
          <cell r="I527">
            <v>42927</v>
          </cell>
        </row>
        <row r="528">
          <cell r="B528" t="str">
            <v>BENYASSI ZOUHAIR</v>
          </cell>
          <cell r="C528" t="str">
            <v>OCTROI</v>
          </cell>
          <cell r="D528" t="str">
            <v>FLOA</v>
          </cell>
          <cell r="F528">
            <v>496</v>
          </cell>
          <cell r="G528" t="str">
            <v>Sortie</v>
          </cell>
          <cell r="H528">
            <v>42927</v>
          </cell>
          <cell r="I528">
            <v>43249</v>
          </cell>
        </row>
        <row r="529">
          <cell r="B529" t="str">
            <v>MADANI ABDELHAMID</v>
          </cell>
          <cell r="C529" t="str">
            <v>DIGITAL</v>
          </cell>
          <cell r="D529" t="str">
            <v>FLOA</v>
          </cell>
          <cell r="F529">
            <v>497</v>
          </cell>
          <cell r="G529" t="str">
            <v>Sortie</v>
          </cell>
          <cell r="H529">
            <v>42927</v>
          </cell>
          <cell r="I529">
            <v>43137</v>
          </cell>
        </row>
        <row r="530">
          <cell r="B530" t="str">
            <v>NOUISSEL OUAFAE</v>
          </cell>
          <cell r="C530" t="str">
            <v>B2C</v>
          </cell>
          <cell r="D530" t="str">
            <v>FLOA</v>
          </cell>
          <cell r="F530">
            <v>499</v>
          </cell>
          <cell r="G530" t="str">
            <v>Sortie</v>
          </cell>
          <cell r="H530">
            <v>42927</v>
          </cell>
          <cell r="I530">
            <v>43218</v>
          </cell>
        </row>
        <row r="531">
          <cell r="B531" t="str">
            <v>KANCOLA ADELAIDE DAME SAMB</v>
          </cell>
          <cell r="C531" t="str">
            <v>B2C</v>
          </cell>
          <cell r="D531" t="str">
            <v>FLOA</v>
          </cell>
          <cell r="F531">
            <v>500</v>
          </cell>
          <cell r="G531" t="str">
            <v>Sortie</v>
          </cell>
          <cell r="H531">
            <v>42927</v>
          </cell>
          <cell r="I531">
            <v>42955</v>
          </cell>
        </row>
        <row r="532">
          <cell r="B532" t="str">
            <v>MAKHZEN WISSAL</v>
          </cell>
          <cell r="C532" t="str">
            <v>GT Bancaire</v>
          </cell>
          <cell r="D532" t="str">
            <v>COFIDIS France</v>
          </cell>
          <cell r="F532">
            <v>502</v>
          </cell>
          <cell r="G532" t="str">
            <v>Sortie</v>
          </cell>
          <cell r="H532">
            <v>42962</v>
          </cell>
          <cell r="I532">
            <v>43011</v>
          </cell>
        </row>
        <row r="533">
          <cell r="B533" t="str">
            <v>MANSRIT IHSSANE</v>
          </cell>
          <cell r="C533" t="str">
            <v>GT Bancaire</v>
          </cell>
          <cell r="D533" t="str">
            <v>COFIDIS France</v>
          </cell>
          <cell r="F533">
            <v>503</v>
          </cell>
          <cell r="G533" t="str">
            <v>Sortie</v>
          </cell>
          <cell r="H533">
            <v>42962</v>
          </cell>
          <cell r="I533">
            <v>43140</v>
          </cell>
        </row>
        <row r="534">
          <cell r="B534" t="str">
            <v>ACHOUR MARYAM</v>
          </cell>
          <cell r="C534" t="str">
            <v>GT Bancaire</v>
          </cell>
          <cell r="D534" t="str">
            <v>COFIDIS France</v>
          </cell>
          <cell r="F534">
            <v>504</v>
          </cell>
          <cell r="G534" t="str">
            <v>Sortie</v>
          </cell>
          <cell r="H534">
            <v>42962</v>
          </cell>
          <cell r="I534">
            <v>43089</v>
          </cell>
        </row>
        <row r="535">
          <cell r="B535" t="str">
            <v>ESSABBAQ INSAF</v>
          </cell>
          <cell r="C535" t="str">
            <v>GT Bancaire</v>
          </cell>
          <cell r="D535" t="str">
            <v>COFIDIS France</v>
          </cell>
          <cell r="F535">
            <v>506</v>
          </cell>
          <cell r="G535" t="str">
            <v>Sortie</v>
          </cell>
          <cell r="H535">
            <v>42962</v>
          </cell>
          <cell r="I535">
            <v>43090</v>
          </cell>
        </row>
        <row r="536">
          <cell r="B536" t="str">
            <v>SEFTI HALA</v>
          </cell>
          <cell r="C536" t="str">
            <v>VW</v>
          </cell>
          <cell r="D536" t="str">
            <v>COFIDIS France</v>
          </cell>
          <cell r="F536">
            <v>509</v>
          </cell>
          <cell r="G536" t="str">
            <v>Sortie</v>
          </cell>
          <cell r="H536">
            <v>42962</v>
          </cell>
          <cell r="I536">
            <v>43223</v>
          </cell>
        </row>
        <row r="537">
          <cell r="B537" t="str">
            <v>CHAMMOUM HAJAR</v>
          </cell>
          <cell r="C537" t="str">
            <v>GT Bancaire</v>
          </cell>
          <cell r="D537" t="str">
            <v>COFIDIS France</v>
          </cell>
          <cell r="F537">
            <v>510</v>
          </cell>
          <cell r="G537" t="str">
            <v>Sortie</v>
          </cell>
          <cell r="H537">
            <v>42962</v>
          </cell>
          <cell r="I537">
            <v>43193</v>
          </cell>
        </row>
        <row r="538">
          <cell r="B538" t="str">
            <v>REDDANI ELMEHDI</v>
          </cell>
          <cell r="D538" t="str">
            <v>COFIDIS France</v>
          </cell>
          <cell r="F538">
            <v>513</v>
          </cell>
          <cell r="G538" t="str">
            <v>Sortie</v>
          </cell>
          <cell r="H538">
            <v>42962</v>
          </cell>
          <cell r="I538">
            <v>42962</v>
          </cell>
        </row>
        <row r="539">
          <cell r="B539" t="str">
            <v>EL MOUSATI SAIDA</v>
          </cell>
          <cell r="D539" t="str">
            <v>COFIDIS France</v>
          </cell>
          <cell r="F539">
            <v>514</v>
          </cell>
          <cell r="G539" t="str">
            <v>Sortie</v>
          </cell>
          <cell r="H539">
            <v>42962</v>
          </cell>
          <cell r="I539">
            <v>42962</v>
          </cell>
        </row>
        <row r="540">
          <cell r="B540" t="str">
            <v>DIOUF PAPA ABDOULAYE</v>
          </cell>
          <cell r="D540" t="str">
            <v>COFIDIS France</v>
          </cell>
          <cell r="F540">
            <v>515</v>
          </cell>
          <cell r="G540" t="str">
            <v>Sortie</v>
          </cell>
          <cell r="H540">
            <v>42962</v>
          </cell>
          <cell r="I540">
            <v>42962</v>
          </cell>
        </row>
        <row r="541">
          <cell r="B541" t="str">
            <v>SADQI YOUNES</v>
          </cell>
          <cell r="D541" t="str">
            <v>COFIDIS France</v>
          </cell>
          <cell r="F541">
            <v>516</v>
          </cell>
          <cell r="G541" t="str">
            <v>Sortie</v>
          </cell>
          <cell r="H541">
            <v>42962</v>
          </cell>
          <cell r="I541">
            <v>42962</v>
          </cell>
        </row>
        <row r="542">
          <cell r="B542" t="str">
            <v>BOTTOS YOUNES</v>
          </cell>
          <cell r="C542" t="str">
            <v>TLV</v>
          </cell>
          <cell r="D542" t="str">
            <v>Credit Mutuel</v>
          </cell>
          <cell r="F542">
            <v>614</v>
          </cell>
          <cell r="G542" t="str">
            <v>Sortie</v>
          </cell>
          <cell r="H542">
            <v>43151</v>
          </cell>
          <cell r="I542">
            <v>43683</v>
          </cell>
        </row>
        <row r="543">
          <cell r="B543" t="str">
            <v>ED-DRIF Abdelali</v>
          </cell>
          <cell r="C543" t="str">
            <v>B2C</v>
          </cell>
          <cell r="D543" t="str">
            <v>FLOA</v>
          </cell>
          <cell r="F543">
            <v>518</v>
          </cell>
          <cell r="G543" t="str">
            <v>Sortie</v>
          </cell>
          <cell r="H543">
            <v>42969</v>
          </cell>
          <cell r="I543">
            <v>43264</v>
          </cell>
        </row>
        <row r="544">
          <cell r="B544" t="str">
            <v>CHENGUITI Abdelah</v>
          </cell>
          <cell r="C544" t="str">
            <v>B2C</v>
          </cell>
          <cell r="D544" t="str">
            <v>FLOA</v>
          </cell>
          <cell r="F544">
            <v>520</v>
          </cell>
          <cell r="G544" t="str">
            <v>Sortie</v>
          </cell>
          <cell r="H544">
            <v>42969</v>
          </cell>
          <cell r="I544">
            <v>43062</v>
          </cell>
        </row>
        <row r="545">
          <cell r="B545" t="str">
            <v>ZOUHAIR Zineb</v>
          </cell>
          <cell r="C545" t="str">
            <v>B2C</v>
          </cell>
          <cell r="D545" t="str">
            <v>FLOA</v>
          </cell>
          <cell r="F545">
            <v>525</v>
          </cell>
          <cell r="G545" t="str">
            <v>Sortie</v>
          </cell>
          <cell r="H545">
            <v>42969</v>
          </cell>
          <cell r="I545">
            <v>43175</v>
          </cell>
        </row>
        <row r="546">
          <cell r="B546" t="str">
            <v>LAAZAR Hamza</v>
          </cell>
          <cell r="C546" t="str">
            <v>BO</v>
          </cell>
          <cell r="D546" t="str">
            <v>FLOA</v>
          </cell>
          <cell r="F546">
            <v>526</v>
          </cell>
          <cell r="G546" t="str">
            <v>Sortie</v>
          </cell>
          <cell r="H546">
            <v>42969</v>
          </cell>
          <cell r="I546">
            <v>43225</v>
          </cell>
        </row>
        <row r="547">
          <cell r="B547" t="str">
            <v>QAIS IKRAM</v>
          </cell>
          <cell r="C547" t="str">
            <v>TLV</v>
          </cell>
          <cell r="D547" t="str">
            <v>Credit Mutuel</v>
          </cell>
          <cell r="F547">
            <v>615</v>
          </cell>
          <cell r="G547" t="str">
            <v>Sortie</v>
          </cell>
          <cell r="H547">
            <v>43151</v>
          </cell>
          <cell r="I547">
            <v>43739</v>
          </cell>
        </row>
        <row r="548">
          <cell r="B548" t="str">
            <v>GUANOUNE ABDESSAMAD</v>
          </cell>
          <cell r="C548" t="str">
            <v>B2C</v>
          </cell>
          <cell r="D548" t="str">
            <v>FLOA</v>
          </cell>
          <cell r="F548">
            <v>528</v>
          </cell>
          <cell r="G548" t="str">
            <v>Sortie</v>
          </cell>
          <cell r="H548">
            <v>42990</v>
          </cell>
          <cell r="I548">
            <v>42751</v>
          </cell>
        </row>
        <row r="549">
          <cell r="B549" t="str">
            <v>BERJALI SAFAA</v>
          </cell>
          <cell r="C549" t="str">
            <v>TLV</v>
          </cell>
          <cell r="D549" t="str">
            <v>Credit Mutuel</v>
          </cell>
          <cell r="F549">
            <v>616</v>
          </cell>
          <cell r="G549" t="str">
            <v>Sortie</v>
          </cell>
          <cell r="H549">
            <v>43151</v>
          </cell>
          <cell r="I549">
            <v>43397</v>
          </cell>
        </row>
        <row r="550">
          <cell r="B550" t="str">
            <v>ELLIACHE FATIMA ZAHRA</v>
          </cell>
          <cell r="C550" t="str">
            <v>B2C</v>
          </cell>
          <cell r="D550" t="str">
            <v>FLOA</v>
          </cell>
          <cell r="F550">
            <v>530</v>
          </cell>
          <cell r="G550" t="str">
            <v>Sortie</v>
          </cell>
          <cell r="H550">
            <v>42990</v>
          </cell>
          <cell r="I550">
            <v>43070</v>
          </cell>
        </row>
        <row r="551">
          <cell r="B551" t="str">
            <v>HADDARI ACHRAF</v>
          </cell>
          <cell r="C551" t="str">
            <v>B2C</v>
          </cell>
          <cell r="D551" t="str">
            <v>FLOA</v>
          </cell>
          <cell r="F551">
            <v>531</v>
          </cell>
          <cell r="G551" t="str">
            <v>Sortie</v>
          </cell>
          <cell r="H551">
            <v>42990</v>
          </cell>
          <cell r="I551">
            <v>43105</v>
          </cell>
        </row>
        <row r="552">
          <cell r="B552" t="str">
            <v>ESSALHI NEZHA</v>
          </cell>
          <cell r="C552" t="str">
            <v>Sortant</v>
          </cell>
          <cell r="D552" t="str">
            <v>Credit Mutuel</v>
          </cell>
          <cell r="F552" t="str">
            <v>INT152</v>
          </cell>
          <cell r="G552" t="str">
            <v>INTERIM</v>
          </cell>
          <cell r="H552">
            <v>43895</v>
          </cell>
        </row>
        <row r="553">
          <cell r="B553" t="str">
            <v>MBENGUE MOUHAMAD</v>
          </cell>
          <cell r="C553" t="str">
            <v>TLV</v>
          </cell>
          <cell r="D553" t="str">
            <v>Credit Mutuel</v>
          </cell>
          <cell r="F553">
            <v>619</v>
          </cell>
          <cell r="G553" t="str">
            <v>Sortie</v>
          </cell>
          <cell r="H553">
            <v>43151</v>
          </cell>
          <cell r="I553">
            <v>43476</v>
          </cell>
        </row>
        <row r="554">
          <cell r="B554" t="str">
            <v>ELFAZIKI IMANE</v>
          </cell>
          <cell r="C554" t="str">
            <v>DRC</v>
          </cell>
          <cell r="D554" t="str">
            <v>COFIDIS France</v>
          </cell>
          <cell r="F554">
            <v>535</v>
          </cell>
          <cell r="G554" t="str">
            <v>Sortie</v>
          </cell>
          <cell r="H554">
            <v>42997</v>
          </cell>
          <cell r="I554">
            <v>43372</v>
          </cell>
        </row>
        <row r="555">
          <cell r="B555" t="str">
            <v>MZALI MARIYAM</v>
          </cell>
          <cell r="C555" t="str">
            <v>GT Bancaire</v>
          </cell>
          <cell r="D555" t="str">
            <v>COFIDIS France</v>
          </cell>
          <cell r="F555">
            <v>536</v>
          </cell>
          <cell r="G555" t="str">
            <v>Sortie</v>
          </cell>
          <cell r="H555">
            <v>42997</v>
          </cell>
          <cell r="I555">
            <v>43364</v>
          </cell>
        </row>
        <row r="556">
          <cell r="B556" t="str">
            <v>AZERZOU MOUNA</v>
          </cell>
          <cell r="C556" t="str">
            <v>GT Bancaire</v>
          </cell>
          <cell r="D556" t="str">
            <v>COFIDIS France</v>
          </cell>
          <cell r="F556">
            <v>537</v>
          </cell>
          <cell r="G556" t="str">
            <v>Sortie</v>
          </cell>
          <cell r="H556">
            <v>42997</v>
          </cell>
          <cell r="I556">
            <v>43361</v>
          </cell>
        </row>
        <row r="557">
          <cell r="B557" t="str">
            <v>NIASS YACINE</v>
          </cell>
          <cell r="C557" t="str">
            <v>GT Bancaire</v>
          </cell>
          <cell r="D557" t="str">
            <v>COFIDIS France</v>
          </cell>
          <cell r="F557">
            <v>542</v>
          </cell>
          <cell r="G557" t="str">
            <v>FT</v>
          </cell>
          <cell r="H557">
            <v>42997</v>
          </cell>
        </row>
        <row r="558">
          <cell r="B558" t="str">
            <v>SOULIK OUMAIMA</v>
          </cell>
          <cell r="C558" t="str">
            <v>Forfaitaire</v>
          </cell>
          <cell r="D558" t="str">
            <v>ADMINISTRATION</v>
          </cell>
          <cell r="F558">
            <v>544</v>
          </cell>
          <cell r="G558" t="str">
            <v>Forfaitaire</v>
          </cell>
          <cell r="H558">
            <v>43004</v>
          </cell>
        </row>
        <row r="559">
          <cell r="B559" t="str">
            <v>SERGHINI BOUTAINA</v>
          </cell>
          <cell r="C559" t="str">
            <v>GT Bancaire</v>
          </cell>
          <cell r="D559" t="str">
            <v>COFIDIS France</v>
          </cell>
          <cell r="F559">
            <v>545</v>
          </cell>
          <cell r="G559" t="str">
            <v>Sortie</v>
          </cell>
          <cell r="H559">
            <v>43004</v>
          </cell>
          <cell r="I559">
            <v>43033</v>
          </cell>
        </row>
        <row r="560">
          <cell r="B560" t="str">
            <v>JAAFRI AMAL</v>
          </cell>
          <cell r="C560" t="str">
            <v>GT Bancaire</v>
          </cell>
          <cell r="D560" t="str">
            <v>COFIDIS France</v>
          </cell>
          <cell r="F560">
            <v>547</v>
          </cell>
          <cell r="G560" t="str">
            <v>Sortie</v>
          </cell>
          <cell r="H560">
            <v>43004</v>
          </cell>
          <cell r="I560">
            <v>43327</v>
          </cell>
        </row>
        <row r="561">
          <cell r="B561" t="str">
            <v>MAZZAL JIHANE</v>
          </cell>
          <cell r="C561" t="str">
            <v>GT Bancaire</v>
          </cell>
          <cell r="D561" t="str">
            <v>COFIDIS France</v>
          </cell>
          <cell r="F561">
            <v>548</v>
          </cell>
          <cell r="G561" t="str">
            <v>Sortie</v>
          </cell>
          <cell r="H561">
            <v>43004</v>
          </cell>
          <cell r="I561">
            <v>43078</v>
          </cell>
        </row>
        <row r="562">
          <cell r="B562" t="str">
            <v>AMAZZAL NISRINE</v>
          </cell>
          <cell r="C562" t="str">
            <v>Google leads</v>
          </cell>
          <cell r="D562" t="str">
            <v>Credit Mutuel</v>
          </cell>
          <cell r="F562">
            <v>622</v>
          </cell>
          <cell r="G562" t="str">
            <v>Sortie</v>
          </cell>
          <cell r="H562">
            <v>43158</v>
          </cell>
          <cell r="I562">
            <v>43189</v>
          </cell>
        </row>
        <row r="563">
          <cell r="B563" t="str">
            <v>OUATMAN HOUDA</v>
          </cell>
          <cell r="C563" t="str">
            <v>GT Bancaire</v>
          </cell>
          <cell r="D563" t="str">
            <v>COFIDIS France</v>
          </cell>
          <cell r="F563">
            <v>551</v>
          </cell>
          <cell r="G563" t="str">
            <v>Sortie</v>
          </cell>
          <cell r="H563">
            <v>43004</v>
          </cell>
          <cell r="I563">
            <v>43048</v>
          </cell>
        </row>
        <row r="564">
          <cell r="B564" t="str">
            <v>EL KHALLOUKI Abir</v>
          </cell>
          <cell r="C564" t="str">
            <v>Google leads</v>
          </cell>
          <cell r="D564" t="str">
            <v>Credit Mutuel</v>
          </cell>
          <cell r="F564">
            <v>623</v>
          </cell>
          <cell r="G564" t="str">
            <v>Sortie</v>
          </cell>
          <cell r="H564">
            <v>43158</v>
          </cell>
          <cell r="I564">
            <v>43285</v>
          </cell>
        </row>
        <row r="565">
          <cell r="B565" t="str">
            <v>LAKHMILI SOUKAINA</v>
          </cell>
          <cell r="C565" t="str">
            <v>B2C</v>
          </cell>
          <cell r="D565" t="str">
            <v>FLOA</v>
          </cell>
          <cell r="F565">
            <v>556</v>
          </cell>
          <cell r="G565" t="str">
            <v>Sortie</v>
          </cell>
          <cell r="H565">
            <v>43011</v>
          </cell>
          <cell r="I565">
            <v>43103</v>
          </cell>
        </row>
        <row r="566">
          <cell r="B566" t="str">
            <v>FRIFRA EL MEHDI</v>
          </cell>
          <cell r="C566" t="str">
            <v>B2C</v>
          </cell>
          <cell r="D566" t="str">
            <v>FLOA</v>
          </cell>
          <cell r="F566">
            <v>557</v>
          </cell>
          <cell r="G566" t="str">
            <v>Sortie</v>
          </cell>
          <cell r="H566">
            <v>43011</v>
          </cell>
          <cell r="I566">
            <v>43070</v>
          </cell>
        </row>
        <row r="567">
          <cell r="B567" t="str">
            <v>BOUTAMRA SOPHIA</v>
          </cell>
          <cell r="C567" t="str">
            <v>B2C</v>
          </cell>
          <cell r="D567" t="str">
            <v>FLOA</v>
          </cell>
          <cell r="F567">
            <v>558</v>
          </cell>
          <cell r="G567" t="str">
            <v>Sortie</v>
          </cell>
          <cell r="H567">
            <v>43011</v>
          </cell>
          <cell r="I567">
            <v>43015</v>
          </cell>
        </row>
        <row r="568">
          <cell r="B568" t="str">
            <v>ROUINE MOHAMED</v>
          </cell>
          <cell r="C568" t="str">
            <v>B2C</v>
          </cell>
          <cell r="D568" t="str">
            <v>FLOA</v>
          </cell>
          <cell r="F568">
            <v>559</v>
          </cell>
          <cell r="G568" t="str">
            <v>Sortie</v>
          </cell>
          <cell r="H568">
            <v>43011</v>
          </cell>
          <cell r="I568">
            <v>43105</v>
          </cell>
        </row>
        <row r="569">
          <cell r="B569" t="str">
            <v>BOUSLIA LOUBNA</v>
          </cell>
          <cell r="C569" t="str">
            <v>DIGITAL</v>
          </cell>
          <cell r="D569" t="str">
            <v>FLOA</v>
          </cell>
          <cell r="F569">
            <v>561</v>
          </cell>
          <cell r="G569" t="str">
            <v>Mission</v>
          </cell>
          <cell r="H569">
            <v>43011</v>
          </cell>
        </row>
        <row r="570">
          <cell r="B570" t="str">
            <v>JOUAHRI OUMAIMA</v>
          </cell>
          <cell r="C570" t="str">
            <v>B2C</v>
          </cell>
          <cell r="D570" t="str">
            <v>FLOA</v>
          </cell>
          <cell r="F570">
            <v>562</v>
          </cell>
          <cell r="G570" t="str">
            <v>Sortie</v>
          </cell>
          <cell r="H570">
            <v>43011</v>
          </cell>
          <cell r="I570">
            <v>43085</v>
          </cell>
        </row>
        <row r="571">
          <cell r="B571" t="str">
            <v>NEJBAH MOHAMED</v>
          </cell>
          <cell r="C571" t="str">
            <v>B2C</v>
          </cell>
          <cell r="D571" t="str">
            <v>FLOA</v>
          </cell>
          <cell r="F571">
            <v>565</v>
          </cell>
          <cell r="G571" t="str">
            <v>Sortie</v>
          </cell>
          <cell r="H571">
            <v>43032</v>
          </cell>
          <cell r="I571">
            <v>43188</v>
          </cell>
        </row>
        <row r="572">
          <cell r="B572" t="str">
            <v>BOUSEKSOU MEHDI</v>
          </cell>
          <cell r="C572" t="str">
            <v>B2C</v>
          </cell>
          <cell r="D572" t="str">
            <v>FLOA</v>
          </cell>
          <cell r="F572">
            <v>566</v>
          </cell>
          <cell r="G572" t="str">
            <v>Sortie</v>
          </cell>
          <cell r="H572">
            <v>43032</v>
          </cell>
          <cell r="I572">
            <v>43102</v>
          </cell>
        </row>
        <row r="573">
          <cell r="B573" t="str">
            <v>KHALYAT ZINEB</v>
          </cell>
          <cell r="C573" t="str">
            <v>OCTROI</v>
          </cell>
          <cell r="D573" t="str">
            <v>FLOA</v>
          </cell>
          <cell r="F573">
            <v>567</v>
          </cell>
          <cell r="G573" t="str">
            <v>Sortie</v>
          </cell>
          <cell r="H573">
            <v>43032</v>
          </cell>
          <cell r="I573">
            <v>43428</v>
          </cell>
        </row>
        <row r="574">
          <cell r="B574" t="str">
            <v>OUAQERROUCH REDA</v>
          </cell>
          <cell r="C574" t="str">
            <v>Sortant</v>
          </cell>
          <cell r="D574" t="str">
            <v>Credit Mutuel</v>
          </cell>
          <cell r="F574">
            <v>624</v>
          </cell>
          <cell r="G574" t="str">
            <v>Sortie</v>
          </cell>
          <cell r="H574">
            <v>43158</v>
          </cell>
          <cell r="I574">
            <v>43316</v>
          </cell>
        </row>
        <row r="575">
          <cell r="B575" t="str">
            <v>FADEL HASNA</v>
          </cell>
          <cell r="C575" t="str">
            <v>B2C</v>
          </cell>
          <cell r="D575" t="str">
            <v>FLOA</v>
          </cell>
          <cell r="F575">
            <v>570</v>
          </cell>
          <cell r="G575" t="str">
            <v>Sortie</v>
          </cell>
          <cell r="H575">
            <v>43032</v>
          </cell>
          <cell r="I575">
            <v>43084</v>
          </cell>
        </row>
        <row r="576">
          <cell r="B576" t="str">
            <v>DARKAOUI ELMEHDI</v>
          </cell>
          <cell r="C576" t="str">
            <v>B2C</v>
          </cell>
          <cell r="D576" t="str">
            <v>FLOA</v>
          </cell>
          <cell r="F576">
            <v>571</v>
          </cell>
          <cell r="G576" t="str">
            <v>Sortie</v>
          </cell>
          <cell r="H576">
            <v>43032</v>
          </cell>
          <cell r="I576">
            <v>43201</v>
          </cell>
        </row>
        <row r="577">
          <cell r="B577" t="str">
            <v>ADIBI SOUKAYNA</v>
          </cell>
          <cell r="C577" t="str">
            <v>DIGITAL</v>
          </cell>
          <cell r="D577" t="str">
            <v>FLOA</v>
          </cell>
          <cell r="F577">
            <v>575</v>
          </cell>
          <cell r="G577" t="str">
            <v>Sortie</v>
          </cell>
          <cell r="H577">
            <v>43032</v>
          </cell>
          <cell r="I577">
            <v>43223</v>
          </cell>
        </row>
        <row r="578">
          <cell r="B578" t="str">
            <v>OUAFI SALMA</v>
          </cell>
          <cell r="C578" t="str">
            <v>Sortant</v>
          </cell>
          <cell r="D578" t="str">
            <v>Credit Mutuel</v>
          </cell>
          <cell r="F578">
            <v>625</v>
          </cell>
          <cell r="G578" t="str">
            <v>Sortie</v>
          </cell>
          <cell r="H578">
            <v>43158</v>
          </cell>
          <cell r="I578">
            <v>43195</v>
          </cell>
        </row>
        <row r="579">
          <cell r="B579" t="str">
            <v>SECK MOUHAMED</v>
          </cell>
          <cell r="C579" t="str">
            <v>B2C</v>
          </cell>
          <cell r="D579" t="str">
            <v>FLOA</v>
          </cell>
          <cell r="F579">
            <v>582</v>
          </cell>
          <cell r="G579" t="str">
            <v>Sortie</v>
          </cell>
          <cell r="H579">
            <v>43046</v>
          </cell>
          <cell r="I579">
            <v>43449</v>
          </cell>
        </row>
        <row r="580">
          <cell r="B580" t="str">
            <v>DEMBA ALIOUNE BADARA</v>
          </cell>
          <cell r="C580" t="str">
            <v>B2C</v>
          </cell>
          <cell r="D580" t="str">
            <v>FLOA</v>
          </cell>
          <cell r="F580">
            <v>585</v>
          </cell>
          <cell r="G580" t="str">
            <v>Sortie</v>
          </cell>
          <cell r="H580">
            <v>43060</v>
          </cell>
          <cell r="I580">
            <v>43071</v>
          </cell>
        </row>
        <row r="581">
          <cell r="B581" t="str">
            <v>EL ANKOUD Fatima</v>
          </cell>
          <cell r="D581" t="str">
            <v>Credit Mutuel</v>
          </cell>
          <cell r="F581">
            <v>626</v>
          </cell>
          <cell r="G581" t="str">
            <v>FT</v>
          </cell>
          <cell r="H581">
            <v>43158</v>
          </cell>
        </row>
        <row r="582">
          <cell r="B582" t="str">
            <v>MADANI SOUAD</v>
          </cell>
          <cell r="C582" t="str">
            <v>B2C</v>
          </cell>
          <cell r="D582" t="str">
            <v>FLOA</v>
          </cell>
          <cell r="F582">
            <v>592</v>
          </cell>
          <cell r="G582" t="str">
            <v>Sortie</v>
          </cell>
          <cell r="H582">
            <v>43060</v>
          </cell>
          <cell r="I582">
            <v>43071</v>
          </cell>
        </row>
        <row r="583">
          <cell r="B583" t="str">
            <v>KANFOUINE JEAN MARIE</v>
          </cell>
          <cell r="C583" t="str">
            <v>Sortant</v>
          </cell>
          <cell r="D583" t="str">
            <v>Credit Mutuel</v>
          </cell>
          <cell r="F583" t="str">
            <v>INT153</v>
          </cell>
          <cell r="G583" t="str">
            <v>INTERIM</v>
          </cell>
          <cell r="H583">
            <v>43895</v>
          </cell>
        </row>
        <row r="584">
          <cell r="B584" t="str">
            <v xml:space="preserve">LAFDIL NADA  </v>
          </cell>
          <cell r="C584" t="str">
            <v>Sortant</v>
          </cell>
          <cell r="D584" t="str">
            <v>Credit Mutuel</v>
          </cell>
          <cell r="F584" t="str">
            <v>INT154</v>
          </cell>
          <cell r="G584" t="str">
            <v>INTERIM</v>
          </cell>
          <cell r="H584">
            <v>43895</v>
          </cell>
        </row>
        <row r="585">
          <cell r="B585" t="str">
            <v>BEN ABID RHIZLANE</v>
          </cell>
          <cell r="C585" t="str">
            <v>GT Bancaire</v>
          </cell>
          <cell r="D585" t="str">
            <v>COFIDIS France</v>
          </cell>
          <cell r="F585">
            <v>596</v>
          </cell>
          <cell r="G585" t="str">
            <v>Sortie</v>
          </cell>
          <cell r="H585">
            <v>43046</v>
          </cell>
          <cell r="I585">
            <v>43333</v>
          </cell>
        </row>
        <row r="586">
          <cell r="B586" t="str">
            <v>LAKRAMI ILYASS</v>
          </cell>
          <cell r="C586" t="str">
            <v>DIGITAL</v>
          </cell>
          <cell r="D586" t="str">
            <v>FLOA</v>
          </cell>
          <cell r="F586">
            <v>597</v>
          </cell>
          <cell r="G586" t="str">
            <v>Sortie</v>
          </cell>
          <cell r="H586">
            <v>43046</v>
          </cell>
          <cell r="I586">
            <v>43224</v>
          </cell>
        </row>
        <row r="587">
          <cell r="B587" t="str">
            <v>HAJAR MOHAMED AMINE</v>
          </cell>
          <cell r="C587" t="str">
            <v>Sortant</v>
          </cell>
          <cell r="D587" t="str">
            <v>Credit Mutuel</v>
          </cell>
          <cell r="F587">
            <v>629</v>
          </cell>
          <cell r="G587" t="str">
            <v>Sortie</v>
          </cell>
          <cell r="H587">
            <v>43158</v>
          </cell>
          <cell r="I587">
            <v>43715</v>
          </cell>
        </row>
        <row r="588">
          <cell r="B588" t="str">
            <v>KHTATI MADIHA</v>
          </cell>
          <cell r="C588" t="str">
            <v>Sortant</v>
          </cell>
          <cell r="D588" t="str">
            <v>Credit Mutuel</v>
          </cell>
          <cell r="F588">
            <v>630</v>
          </cell>
          <cell r="G588" t="str">
            <v>Sortie</v>
          </cell>
          <cell r="H588">
            <v>43158</v>
          </cell>
          <cell r="I588">
            <v>43561</v>
          </cell>
        </row>
        <row r="589">
          <cell r="B589" t="str">
            <v>HARROUF CHAIMAE</v>
          </cell>
          <cell r="D589" t="str">
            <v>Credit Mutuel</v>
          </cell>
          <cell r="F589">
            <v>631</v>
          </cell>
          <cell r="G589" t="str">
            <v>Sortie</v>
          </cell>
          <cell r="H589">
            <v>43158</v>
          </cell>
          <cell r="I589">
            <v>43159</v>
          </cell>
        </row>
        <row r="590">
          <cell r="B590" t="str">
            <v>SALAMAT HANAN</v>
          </cell>
          <cell r="C590" t="str">
            <v>TLV</v>
          </cell>
          <cell r="D590" t="str">
            <v>Credit Mutuel</v>
          </cell>
          <cell r="F590">
            <v>632</v>
          </cell>
          <cell r="G590" t="str">
            <v>Sortie</v>
          </cell>
          <cell r="H590">
            <v>43158</v>
          </cell>
          <cell r="I590">
            <v>43378</v>
          </cell>
        </row>
        <row r="591">
          <cell r="B591" t="str">
            <v>ABOUTALEB HATIM</v>
          </cell>
          <cell r="C591" t="str">
            <v>DIGITAL</v>
          </cell>
          <cell r="D591" t="str">
            <v>FLOA</v>
          </cell>
          <cell r="F591">
            <v>603</v>
          </cell>
          <cell r="G591" t="str">
            <v>Sortie</v>
          </cell>
          <cell r="H591">
            <v>43060</v>
          </cell>
          <cell r="I591">
            <v>43251</v>
          </cell>
        </row>
        <row r="592">
          <cell r="B592" t="str">
            <v>FAYE ABDOURAHMANE</v>
          </cell>
          <cell r="C592" t="str">
            <v>GT Bancaire</v>
          </cell>
          <cell r="D592" t="str">
            <v>COFIDIS France</v>
          </cell>
          <cell r="F592">
            <v>604</v>
          </cell>
          <cell r="G592" t="str">
            <v>FT</v>
          </cell>
          <cell r="H592">
            <v>43060</v>
          </cell>
        </row>
        <row r="593">
          <cell r="B593" t="str">
            <v>DNIDENE ANASS</v>
          </cell>
          <cell r="C593" t="str">
            <v>GT Bancaire</v>
          </cell>
          <cell r="D593" t="str">
            <v>COFIDIS France</v>
          </cell>
          <cell r="F593">
            <v>605</v>
          </cell>
          <cell r="G593" t="str">
            <v>Sortie</v>
          </cell>
          <cell r="H593">
            <v>43060</v>
          </cell>
          <cell r="I593">
            <v>43404</v>
          </cell>
        </row>
        <row r="594">
          <cell r="B594" t="str">
            <v xml:space="preserve">MBAYE DJIM </v>
          </cell>
          <cell r="C594" t="str">
            <v>Sortant</v>
          </cell>
          <cell r="D594" t="str">
            <v>Credit Mutuel</v>
          </cell>
          <cell r="F594" t="str">
            <v>INT</v>
          </cell>
          <cell r="G594" t="str">
            <v>INTERIM</v>
          </cell>
          <cell r="H594">
            <v>43895</v>
          </cell>
        </row>
        <row r="595">
          <cell r="B595" t="str">
            <v>FAYE AMY</v>
          </cell>
          <cell r="D595" t="str">
            <v>FLOA</v>
          </cell>
          <cell r="F595">
            <v>607</v>
          </cell>
          <cell r="G595" t="str">
            <v>FT</v>
          </cell>
          <cell r="H595">
            <v>43060</v>
          </cell>
        </row>
        <row r="596">
          <cell r="B596" t="str">
            <v>BOUZALMAT HIND</v>
          </cell>
          <cell r="C596" t="str">
            <v>DIGITAL</v>
          </cell>
          <cell r="D596" t="str">
            <v>FLOA</v>
          </cell>
          <cell r="F596">
            <v>609</v>
          </cell>
          <cell r="G596" t="str">
            <v>Sortie</v>
          </cell>
          <cell r="H596">
            <v>43151</v>
          </cell>
          <cell r="I596">
            <v>43189</v>
          </cell>
        </row>
        <row r="597">
          <cell r="B597" t="str">
            <v>ZAHRAOUI ALI</v>
          </cell>
          <cell r="C597" t="str">
            <v>DIGITAL</v>
          </cell>
          <cell r="D597" t="str">
            <v>FLOA</v>
          </cell>
          <cell r="F597">
            <v>611</v>
          </cell>
          <cell r="G597" t="str">
            <v>Sortie</v>
          </cell>
          <cell r="H597">
            <v>43151</v>
          </cell>
          <cell r="I597">
            <v>43211</v>
          </cell>
        </row>
        <row r="598">
          <cell r="B598" t="str">
            <v>DELRHARH HOUDA</v>
          </cell>
          <cell r="C598" t="str">
            <v>Google leads</v>
          </cell>
          <cell r="D598" t="str">
            <v>Credit Mutuel</v>
          </cell>
          <cell r="F598">
            <v>635</v>
          </cell>
          <cell r="G598" t="str">
            <v>Sortie</v>
          </cell>
          <cell r="H598">
            <v>43165</v>
          </cell>
          <cell r="I598">
            <v>43607</v>
          </cell>
        </row>
        <row r="599">
          <cell r="B599" t="str">
            <v>SANHAJI SARA</v>
          </cell>
          <cell r="C599" t="str">
            <v>Google leads</v>
          </cell>
          <cell r="D599" t="str">
            <v>Credit Mutuel</v>
          </cell>
          <cell r="F599">
            <v>636</v>
          </cell>
          <cell r="G599" t="str">
            <v>Sortie</v>
          </cell>
          <cell r="H599">
            <v>43165</v>
          </cell>
          <cell r="I599">
            <v>43812</v>
          </cell>
        </row>
        <row r="600">
          <cell r="B600" t="str">
            <v>TARIQ HIND</v>
          </cell>
          <cell r="C600" t="str">
            <v>TLV</v>
          </cell>
          <cell r="D600" t="str">
            <v>Credit Mutuel</v>
          </cell>
          <cell r="F600">
            <v>638</v>
          </cell>
          <cell r="G600" t="str">
            <v>Sortie</v>
          </cell>
          <cell r="H600">
            <v>43165</v>
          </cell>
          <cell r="I600">
            <v>43242</v>
          </cell>
        </row>
        <row r="601">
          <cell r="B601" t="str">
            <v>ZAIM ZINEB</v>
          </cell>
          <cell r="C601" t="str">
            <v>TLV</v>
          </cell>
          <cell r="D601" t="str">
            <v>Credit Mutuel</v>
          </cell>
          <cell r="F601">
            <v>640</v>
          </cell>
          <cell r="G601" t="str">
            <v>Sortie</v>
          </cell>
          <cell r="H601">
            <v>43165</v>
          </cell>
          <cell r="I601">
            <v>43242</v>
          </cell>
        </row>
        <row r="602">
          <cell r="B602" t="str">
            <v>NDIAYE SALIF</v>
          </cell>
          <cell r="C602" t="str">
            <v>GT Bancaire</v>
          </cell>
          <cell r="D602" t="str">
            <v>COFIDIS France</v>
          </cell>
          <cell r="F602">
            <v>621</v>
          </cell>
          <cell r="G602" t="str">
            <v>FT</v>
          </cell>
          <cell r="H602">
            <v>43151</v>
          </cell>
        </row>
        <row r="603">
          <cell r="B603" t="str">
            <v>EL BAHI RANIA</v>
          </cell>
          <cell r="C603" t="str">
            <v>Sortant</v>
          </cell>
          <cell r="D603" t="str">
            <v>Credit Mutuel</v>
          </cell>
          <cell r="F603">
            <v>644</v>
          </cell>
          <cell r="G603" t="str">
            <v>Sortie</v>
          </cell>
          <cell r="H603">
            <v>43165</v>
          </cell>
          <cell r="I603">
            <v>43165</v>
          </cell>
        </row>
        <row r="604">
          <cell r="B604" t="str">
            <v>MACHICH MAHA</v>
          </cell>
          <cell r="C604" t="str">
            <v>Sortant</v>
          </cell>
          <cell r="D604" t="str">
            <v>Credit Mutuel</v>
          </cell>
          <cell r="F604">
            <v>645</v>
          </cell>
          <cell r="G604" t="str">
            <v>Sortie</v>
          </cell>
          <cell r="H604">
            <v>43165</v>
          </cell>
          <cell r="I604">
            <v>43503</v>
          </cell>
        </row>
        <row r="605">
          <cell r="B605" t="str">
            <v>ASSIB YOUSSEF</v>
          </cell>
          <cell r="C605" t="str">
            <v>Sortant</v>
          </cell>
          <cell r="D605" t="str">
            <v>Credit Mutuel</v>
          </cell>
          <cell r="F605">
            <v>646</v>
          </cell>
          <cell r="G605" t="str">
            <v>Sortie</v>
          </cell>
          <cell r="H605">
            <v>43165</v>
          </cell>
          <cell r="I605">
            <v>43165</v>
          </cell>
        </row>
        <row r="606">
          <cell r="B606" t="str">
            <v>SAFI HAJAR</v>
          </cell>
          <cell r="D606" t="str">
            <v>Credit Mutuel</v>
          </cell>
          <cell r="F606">
            <v>647</v>
          </cell>
          <cell r="G606" t="str">
            <v>Sortie</v>
          </cell>
          <cell r="H606">
            <v>43166</v>
          </cell>
          <cell r="I606">
            <v>43166</v>
          </cell>
        </row>
        <row r="607">
          <cell r="B607" t="str">
            <v>LASRI NIDAL</v>
          </cell>
          <cell r="C607" t="str">
            <v>Google leads</v>
          </cell>
          <cell r="D607" t="str">
            <v>Credit Mutuel</v>
          </cell>
          <cell r="F607">
            <v>648</v>
          </cell>
          <cell r="G607" t="str">
            <v>Sortie</v>
          </cell>
          <cell r="H607">
            <v>43165</v>
          </cell>
          <cell r="I607">
            <v>43279</v>
          </cell>
        </row>
        <row r="608">
          <cell r="B608" t="str">
            <v>GHAOUTY NISRINE</v>
          </cell>
          <cell r="C608" t="str">
            <v>Google leads</v>
          </cell>
          <cell r="D608" t="str">
            <v>Credit Mutuel</v>
          </cell>
          <cell r="F608">
            <v>649</v>
          </cell>
          <cell r="G608" t="str">
            <v>Sortie</v>
          </cell>
          <cell r="H608">
            <v>43165</v>
          </cell>
          <cell r="I608">
            <v>43279</v>
          </cell>
        </row>
        <row r="609">
          <cell r="B609" t="str">
            <v>ACHAOUI SAFAE</v>
          </cell>
          <cell r="C609" t="str">
            <v>Google leads</v>
          </cell>
          <cell r="D609" t="str">
            <v>Credit Mutuel</v>
          </cell>
          <cell r="F609">
            <v>650</v>
          </cell>
          <cell r="G609" t="str">
            <v>Sortie</v>
          </cell>
          <cell r="H609">
            <v>43173</v>
          </cell>
          <cell r="I609">
            <v>43308</v>
          </cell>
        </row>
        <row r="610">
          <cell r="B610" t="str">
            <v>HAMADA MERYEM</v>
          </cell>
          <cell r="C610" t="str">
            <v>AFEDIM</v>
          </cell>
          <cell r="D610" t="str">
            <v>Credit Mutuel</v>
          </cell>
          <cell r="F610">
            <v>651</v>
          </cell>
          <cell r="G610" t="str">
            <v>Sortie</v>
          </cell>
          <cell r="H610">
            <v>43173</v>
          </cell>
          <cell r="I610">
            <v>43351</v>
          </cell>
        </row>
        <row r="611">
          <cell r="B611" t="str">
            <v>SEYE MAGUETTE</v>
          </cell>
          <cell r="C611" t="str">
            <v>Sortant</v>
          </cell>
          <cell r="D611" t="str">
            <v>Credit Mutuel</v>
          </cell>
          <cell r="F611" t="str">
            <v>INT158</v>
          </cell>
          <cell r="G611" t="str">
            <v>INTERIM</v>
          </cell>
          <cell r="H611">
            <v>43895</v>
          </cell>
        </row>
        <row r="612">
          <cell r="B612" t="str">
            <v>SECK MODOU MAHMOUD</v>
          </cell>
          <cell r="C612" t="str">
            <v>GT Bancaire</v>
          </cell>
          <cell r="D612" t="str">
            <v>COFIDIS France</v>
          </cell>
          <cell r="F612">
            <v>634</v>
          </cell>
          <cell r="G612" t="str">
            <v>FT</v>
          </cell>
          <cell r="H612">
            <v>43165</v>
          </cell>
        </row>
        <row r="613">
          <cell r="B613" t="str">
            <v>DIALLO AMINATA</v>
          </cell>
          <cell r="C613" t="str">
            <v>Sortant</v>
          </cell>
          <cell r="D613" t="str">
            <v>Credit Mutuel</v>
          </cell>
          <cell r="F613" t="str">
            <v>INT160</v>
          </cell>
          <cell r="G613" t="str">
            <v>INTERIM</v>
          </cell>
          <cell r="H613">
            <v>43895</v>
          </cell>
        </row>
        <row r="614">
          <cell r="B614" t="str">
            <v>ALLOUCHE KHAOULA</v>
          </cell>
          <cell r="C614" t="str">
            <v>Sortant</v>
          </cell>
          <cell r="D614" t="str">
            <v>Credit Mutuel</v>
          </cell>
          <cell r="F614">
            <v>655</v>
          </cell>
          <cell r="G614" t="str">
            <v>Sortie</v>
          </cell>
          <cell r="H614">
            <v>43180</v>
          </cell>
          <cell r="I614">
            <v>43186</v>
          </cell>
        </row>
        <row r="615">
          <cell r="B615" t="str">
            <v>NDAO FATOU KINE</v>
          </cell>
          <cell r="C615" t="str">
            <v>Sortant</v>
          </cell>
          <cell r="D615" t="str">
            <v>Credit Mutuel</v>
          </cell>
          <cell r="F615" t="str">
            <v>INT161</v>
          </cell>
          <cell r="G615" t="str">
            <v>INTERIM</v>
          </cell>
          <cell r="H615">
            <v>43895</v>
          </cell>
        </row>
        <row r="616">
          <cell r="B616" t="str">
            <v>LAKHIOUI MERYEM</v>
          </cell>
          <cell r="C616" t="str">
            <v>Google leads</v>
          </cell>
          <cell r="D616" t="str">
            <v>Credit Mutuel</v>
          </cell>
          <cell r="F616">
            <v>661</v>
          </cell>
          <cell r="G616" t="str">
            <v>Sortie</v>
          </cell>
          <cell r="H616">
            <v>43180</v>
          </cell>
          <cell r="I616">
            <v>43372</v>
          </cell>
        </row>
        <row r="617">
          <cell r="B617" t="str">
            <v>AMEZIANE FATIMA-ZAHRA</v>
          </cell>
          <cell r="C617" t="str">
            <v>TLV</v>
          </cell>
          <cell r="D617" t="str">
            <v>Credit Mutuel</v>
          </cell>
          <cell r="F617">
            <v>662</v>
          </cell>
          <cell r="G617" t="str">
            <v>Sortie</v>
          </cell>
          <cell r="H617">
            <v>43180</v>
          </cell>
          <cell r="I617">
            <v>43224</v>
          </cell>
        </row>
        <row r="618">
          <cell r="B618" t="str">
            <v>NDIONGUE ALASSANE</v>
          </cell>
          <cell r="C618" t="str">
            <v>Sortant</v>
          </cell>
          <cell r="D618" t="str">
            <v>Credit Mutuel</v>
          </cell>
          <cell r="F618" t="str">
            <v>INT162</v>
          </cell>
          <cell r="G618" t="str">
            <v>INTERIM</v>
          </cell>
          <cell r="H618">
            <v>43895</v>
          </cell>
        </row>
        <row r="619">
          <cell r="B619" t="str">
            <v>ADERBAZ KAWTAR</v>
          </cell>
          <cell r="C619" t="str">
            <v>Google leads</v>
          </cell>
          <cell r="D619" t="str">
            <v>Credit Mutuel</v>
          </cell>
          <cell r="F619">
            <v>666</v>
          </cell>
          <cell r="G619" t="str">
            <v>Sortie</v>
          </cell>
          <cell r="H619">
            <v>43180</v>
          </cell>
          <cell r="I619">
            <v>43592</v>
          </cell>
        </row>
        <row r="620">
          <cell r="B620" t="str">
            <v>BOUGRINE CHAIMAE</v>
          </cell>
          <cell r="C620" t="str">
            <v>TLV</v>
          </cell>
          <cell r="D620" t="str">
            <v>Credit Mutuel</v>
          </cell>
          <cell r="F620">
            <v>667</v>
          </cell>
          <cell r="G620" t="str">
            <v>Sortie</v>
          </cell>
          <cell r="H620">
            <v>43180</v>
          </cell>
          <cell r="I620">
            <v>43322</v>
          </cell>
        </row>
        <row r="621">
          <cell r="B621" t="str">
            <v>SYASSI ZINEB</v>
          </cell>
          <cell r="C621" t="str">
            <v>Google leads</v>
          </cell>
          <cell r="D621" t="str">
            <v>Credit Mutuel</v>
          </cell>
          <cell r="F621">
            <v>668</v>
          </cell>
          <cell r="G621" t="str">
            <v>Sortie</v>
          </cell>
          <cell r="H621">
            <v>43180</v>
          </cell>
          <cell r="I621">
            <v>43474</v>
          </cell>
        </row>
        <row r="622">
          <cell r="B622" t="str">
            <v>TOURE OMAR</v>
          </cell>
          <cell r="C622" t="str">
            <v>Sortant</v>
          </cell>
          <cell r="D622" t="str">
            <v>Credit Mutuel</v>
          </cell>
          <cell r="F622" t="str">
            <v>INT163</v>
          </cell>
          <cell r="G622" t="str">
            <v>INTERIM</v>
          </cell>
          <cell r="H622">
            <v>43895</v>
          </cell>
        </row>
        <row r="623">
          <cell r="B623" t="str">
            <v>HADDANI ABIR</v>
          </cell>
          <cell r="C623" t="str">
            <v>Google leads</v>
          </cell>
          <cell r="D623" t="str">
            <v>Credit Mutuel</v>
          </cell>
          <cell r="F623">
            <v>685</v>
          </cell>
          <cell r="G623" t="str">
            <v>Sortie</v>
          </cell>
          <cell r="H623">
            <v>43193</v>
          </cell>
          <cell r="I623">
            <v>43817</v>
          </cell>
        </row>
        <row r="624">
          <cell r="B624" t="str">
            <v>ELHARROUCHI CHAIMAE</v>
          </cell>
          <cell r="C624" t="str">
            <v>Sortant</v>
          </cell>
          <cell r="D624" t="str">
            <v>Credit Mutuel</v>
          </cell>
          <cell r="F624" t="str">
            <v>INT164</v>
          </cell>
          <cell r="G624" t="str">
            <v>INTERIM</v>
          </cell>
          <cell r="H624">
            <v>43895</v>
          </cell>
        </row>
        <row r="625">
          <cell r="B625" t="str">
            <v>EL KHATTABI NOUHAILA</v>
          </cell>
          <cell r="C625" t="str">
            <v>Google leads</v>
          </cell>
          <cell r="D625" t="str">
            <v>Credit Mutuel</v>
          </cell>
          <cell r="F625">
            <v>688</v>
          </cell>
          <cell r="G625" t="str">
            <v>Sortie</v>
          </cell>
          <cell r="H625">
            <v>43193</v>
          </cell>
          <cell r="I625">
            <v>43467</v>
          </cell>
        </row>
        <row r="626">
          <cell r="B626" t="str">
            <v>LAZHAR RAIHANA</v>
          </cell>
          <cell r="C626" t="str">
            <v>B2C</v>
          </cell>
          <cell r="D626" t="str">
            <v>FLOA</v>
          </cell>
          <cell r="F626">
            <v>656</v>
          </cell>
          <cell r="G626" t="str">
            <v>Sortie</v>
          </cell>
          <cell r="H626">
            <v>43180</v>
          </cell>
          <cell r="I626">
            <v>43328</v>
          </cell>
        </row>
        <row r="627">
          <cell r="B627" t="str">
            <v>EL BAHRAOUI FATIMA</v>
          </cell>
          <cell r="C627" t="str">
            <v>Sortant</v>
          </cell>
          <cell r="D627" t="str">
            <v>Credit Mutuel</v>
          </cell>
          <cell r="F627">
            <v>692</v>
          </cell>
          <cell r="G627" t="str">
            <v>Sortie</v>
          </cell>
          <cell r="H627">
            <v>43193</v>
          </cell>
          <cell r="I627">
            <v>43203</v>
          </cell>
        </row>
        <row r="628">
          <cell r="B628" t="str">
            <v>ALAOUI YAHYA</v>
          </cell>
          <cell r="C628" t="str">
            <v>Sortant</v>
          </cell>
          <cell r="D628" t="str">
            <v>Credit Mutuel</v>
          </cell>
          <cell r="F628">
            <v>693</v>
          </cell>
          <cell r="G628" t="str">
            <v>Sortie</v>
          </cell>
          <cell r="H628">
            <v>43193</v>
          </cell>
          <cell r="I628">
            <v>43375</v>
          </cell>
        </row>
        <row r="629">
          <cell r="B629" t="str">
            <v>RADI IMAD</v>
          </cell>
          <cell r="C629" t="str">
            <v>TLV</v>
          </cell>
          <cell r="D629" t="str">
            <v>Credit Mutuel</v>
          </cell>
          <cell r="F629">
            <v>695</v>
          </cell>
          <cell r="G629" t="str">
            <v>Sortie</v>
          </cell>
          <cell r="H629">
            <v>43193</v>
          </cell>
          <cell r="I629">
            <v>43595</v>
          </cell>
        </row>
        <row r="630">
          <cell r="B630" t="str">
            <v>MOKATAA YASMINE</v>
          </cell>
          <cell r="C630" t="str">
            <v>Sortant</v>
          </cell>
          <cell r="D630" t="str">
            <v>Credit Mutuel</v>
          </cell>
          <cell r="F630">
            <v>707</v>
          </cell>
          <cell r="G630" t="str">
            <v>Sortie</v>
          </cell>
          <cell r="H630">
            <v>43214</v>
          </cell>
          <cell r="I630">
            <v>43536</v>
          </cell>
        </row>
        <row r="631">
          <cell r="B631" t="str">
            <v>MOUFARREH SANAE</v>
          </cell>
          <cell r="C631" t="str">
            <v>TLV</v>
          </cell>
          <cell r="D631" t="str">
            <v>Credit Mutuel</v>
          </cell>
          <cell r="F631">
            <v>733</v>
          </cell>
          <cell r="G631" t="str">
            <v>Sortie</v>
          </cell>
          <cell r="I631">
            <v>43281</v>
          </cell>
        </row>
        <row r="632">
          <cell r="B632" t="str">
            <v>RHOZALI Ayoub</v>
          </cell>
          <cell r="C632" t="str">
            <v>GT Bancaire</v>
          </cell>
          <cell r="D632" t="str">
            <v>COFIDIS France</v>
          </cell>
          <cell r="F632">
            <v>670</v>
          </cell>
          <cell r="G632" t="str">
            <v>Sortie</v>
          </cell>
          <cell r="H632">
            <v>43193</v>
          </cell>
          <cell r="I632">
            <v>43238</v>
          </cell>
        </row>
        <row r="633">
          <cell r="B633" t="str">
            <v>BENITO Ouafae</v>
          </cell>
          <cell r="C633" t="str">
            <v>DRC</v>
          </cell>
          <cell r="D633" t="str">
            <v>COFIDIS France</v>
          </cell>
          <cell r="F633">
            <v>675</v>
          </cell>
          <cell r="G633" t="str">
            <v>FT</v>
          </cell>
          <cell r="H633">
            <v>43193</v>
          </cell>
        </row>
        <row r="634">
          <cell r="B634" t="str">
            <v>SELBOUK Khaoula</v>
          </cell>
          <cell r="C634" t="str">
            <v>GT Bancaire</v>
          </cell>
          <cell r="D634" t="str">
            <v>COFIDIS France</v>
          </cell>
          <cell r="F634">
            <v>677</v>
          </cell>
          <cell r="G634" t="str">
            <v>Sortie</v>
          </cell>
          <cell r="H634">
            <v>43193</v>
          </cell>
          <cell r="I634">
            <v>43552</v>
          </cell>
        </row>
        <row r="635">
          <cell r="B635" t="str">
            <v>BOUAIBA Sarrah</v>
          </cell>
          <cell r="C635" t="str">
            <v>GT Bancaire</v>
          </cell>
          <cell r="D635" t="str">
            <v>COFIDIS France</v>
          </cell>
          <cell r="F635">
            <v>678</v>
          </cell>
          <cell r="G635" t="str">
            <v>Sortie</v>
          </cell>
          <cell r="H635">
            <v>43193</v>
          </cell>
          <cell r="I635">
            <v>43218</v>
          </cell>
        </row>
        <row r="636">
          <cell r="B636" t="str">
            <v>ATTAF HATIM</v>
          </cell>
          <cell r="C636" t="str">
            <v>OCTROI</v>
          </cell>
          <cell r="D636" t="str">
            <v>FLOA</v>
          </cell>
          <cell r="F636">
            <v>681</v>
          </cell>
          <cell r="G636" t="str">
            <v>Sortie</v>
          </cell>
          <cell r="H636">
            <v>43186</v>
          </cell>
          <cell r="I636">
            <v>43454</v>
          </cell>
        </row>
        <row r="637">
          <cell r="B637" t="str">
            <v>EL BAHRI AZIZ</v>
          </cell>
          <cell r="C637" t="str">
            <v>OCTROI</v>
          </cell>
          <cell r="D637" t="str">
            <v>FLOA</v>
          </cell>
          <cell r="F637">
            <v>684</v>
          </cell>
          <cell r="G637" t="str">
            <v>Sortie</v>
          </cell>
          <cell r="H637">
            <v>43186</v>
          </cell>
          <cell r="I637">
            <v>43223</v>
          </cell>
        </row>
        <row r="638">
          <cell r="B638" t="str">
            <v>HASSI RAHOU KHALID</v>
          </cell>
          <cell r="C638" t="str">
            <v>Sortant</v>
          </cell>
          <cell r="D638" t="str">
            <v>Credit Mutuel</v>
          </cell>
          <cell r="F638">
            <v>942</v>
          </cell>
          <cell r="G638" t="str">
            <v>FT</v>
          </cell>
          <cell r="H638">
            <v>43895</v>
          </cell>
        </row>
        <row r="639">
          <cell r="B639" t="str">
            <v xml:space="preserve">RACHAD NAWAR  </v>
          </cell>
          <cell r="C639" t="str">
            <v>Sortant</v>
          </cell>
          <cell r="D639" t="str">
            <v>Credit Mutuel</v>
          </cell>
          <cell r="F639" t="str">
            <v>INT167</v>
          </cell>
          <cell r="G639" t="str">
            <v>INTERIM</v>
          </cell>
          <cell r="H639">
            <v>43895</v>
          </cell>
        </row>
        <row r="640">
          <cell r="B640" t="str">
            <v>OUAZZOUZ SANAE</v>
          </cell>
          <cell r="C640" t="str">
            <v>Sortant</v>
          </cell>
          <cell r="D640" t="str">
            <v>Credit Mutuel</v>
          </cell>
          <cell r="F640">
            <v>771</v>
          </cell>
          <cell r="G640" t="str">
            <v>Sortie</v>
          </cell>
          <cell r="H640">
            <v>43340</v>
          </cell>
          <cell r="I640">
            <v>43454</v>
          </cell>
        </row>
        <row r="641">
          <cell r="B641" t="str">
            <v>EL MOUSTAID BILLAH SALOUA</v>
          </cell>
          <cell r="C641" t="str">
            <v>B2C</v>
          </cell>
          <cell r="D641" t="str">
            <v>FLOA</v>
          </cell>
          <cell r="F641">
            <v>690</v>
          </cell>
          <cell r="G641" t="str">
            <v>Sortie</v>
          </cell>
          <cell r="H641">
            <v>43193</v>
          </cell>
          <cell r="I641">
            <v>43312</v>
          </cell>
        </row>
        <row r="642">
          <cell r="B642" t="str">
            <v>EL KANADI KHADIJA</v>
          </cell>
          <cell r="C642" t="str">
            <v>Sortant</v>
          </cell>
          <cell r="D642" t="str">
            <v>Credit Mutuel</v>
          </cell>
          <cell r="F642">
            <v>774</v>
          </cell>
          <cell r="G642" t="str">
            <v>Sortie</v>
          </cell>
          <cell r="H642">
            <v>43340</v>
          </cell>
          <cell r="I642">
            <v>43350</v>
          </cell>
        </row>
        <row r="643">
          <cell r="B643" t="str">
            <v>LEANTARY FOUZIA</v>
          </cell>
          <cell r="C643" t="str">
            <v>Sortant</v>
          </cell>
          <cell r="D643" t="str">
            <v>Credit Mutuel</v>
          </cell>
          <cell r="F643">
            <v>775</v>
          </cell>
          <cell r="G643" t="str">
            <v>Sortie</v>
          </cell>
          <cell r="H643">
            <v>43340</v>
          </cell>
          <cell r="I643">
            <v>43454</v>
          </cell>
        </row>
        <row r="644">
          <cell r="B644" t="str">
            <v>LASRI NOURA</v>
          </cell>
          <cell r="C644" t="str">
            <v>Sortant</v>
          </cell>
          <cell r="D644" t="str">
            <v>Credit Mutuel</v>
          </cell>
          <cell r="F644" t="str">
            <v>INT169</v>
          </cell>
          <cell r="G644" t="str">
            <v>INTERIM</v>
          </cell>
          <cell r="H644">
            <v>43895</v>
          </cell>
        </row>
        <row r="645">
          <cell r="B645" t="str">
            <v>NAIRI MERYEM</v>
          </cell>
          <cell r="C645" t="str">
            <v>B2C</v>
          </cell>
          <cell r="D645" t="str">
            <v>FLOA</v>
          </cell>
          <cell r="F645">
            <v>697</v>
          </cell>
          <cell r="G645" t="str">
            <v>Sortie</v>
          </cell>
          <cell r="H645">
            <v>43214</v>
          </cell>
          <cell r="I645">
            <v>43413</v>
          </cell>
        </row>
        <row r="646">
          <cell r="B646" t="str">
            <v>KORICH IMANE</v>
          </cell>
          <cell r="C646" t="str">
            <v>B2C</v>
          </cell>
          <cell r="D646" t="str">
            <v>FLOA</v>
          </cell>
          <cell r="F646">
            <v>698</v>
          </cell>
          <cell r="G646" t="str">
            <v>Sortie</v>
          </cell>
          <cell r="H646">
            <v>43214</v>
          </cell>
          <cell r="I646">
            <v>43375</v>
          </cell>
        </row>
        <row r="647">
          <cell r="B647" t="str">
            <v>ERRAKI MOHAMEDKHALIL</v>
          </cell>
          <cell r="C647" t="str">
            <v>B2C</v>
          </cell>
          <cell r="D647" t="str">
            <v>FLOA</v>
          </cell>
          <cell r="F647">
            <v>699</v>
          </cell>
          <cell r="G647" t="str">
            <v>Sortie</v>
          </cell>
          <cell r="H647">
            <v>43214</v>
          </cell>
          <cell r="I647">
            <v>43258</v>
          </cell>
        </row>
        <row r="648">
          <cell r="B648" t="str">
            <v>KANDROUCH IMANE</v>
          </cell>
          <cell r="C648" t="str">
            <v>B2C</v>
          </cell>
          <cell r="D648" t="str">
            <v>FLOA</v>
          </cell>
          <cell r="F648">
            <v>701</v>
          </cell>
          <cell r="G648" t="str">
            <v>Sortie</v>
          </cell>
          <cell r="H648">
            <v>43214</v>
          </cell>
          <cell r="I648">
            <v>43306</v>
          </cell>
        </row>
        <row r="649">
          <cell r="B649" t="str">
            <v>BOUNASSER CHAHINE</v>
          </cell>
          <cell r="C649" t="str">
            <v>B2C</v>
          </cell>
          <cell r="D649" t="str">
            <v>FLOA</v>
          </cell>
          <cell r="F649">
            <v>703</v>
          </cell>
          <cell r="G649" t="str">
            <v>Sortie</v>
          </cell>
          <cell r="H649">
            <v>43214</v>
          </cell>
          <cell r="I649">
            <v>43214</v>
          </cell>
        </row>
        <row r="650">
          <cell r="B650" t="str">
            <v>LAHLAFI MAHA</v>
          </cell>
          <cell r="C650" t="str">
            <v>B2C</v>
          </cell>
          <cell r="D650" t="str">
            <v>FLOA</v>
          </cell>
          <cell r="F650">
            <v>704</v>
          </cell>
          <cell r="G650" t="str">
            <v>Sortie</v>
          </cell>
          <cell r="H650">
            <v>43214</v>
          </cell>
          <cell r="I650">
            <v>43214</v>
          </cell>
        </row>
        <row r="651">
          <cell r="B651" t="str">
            <v>BOUALAM MANAL</v>
          </cell>
          <cell r="C651" t="str">
            <v>B2C</v>
          </cell>
          <cell r="D651" t="str">
            <v>FLOA</v>
          </cell>
          <cell r="F651">
            <v>705</v>
          </cell>
          <cell r="G651" t="str">
            <v>Sortie</v>
          </cell>
          <cell r="H651">
            <v>43214</v>
          </cell>
          <cell r="I651">
            <v>43214</v>
          </cell>
        </row>
        <row r="652">
          <cell r="B652" t="str">
            <v>OUAZIH NOUAMANE</v>
          </cell>
          <cell r="C652" t="str">
            <v>B2C</v>
          </cell>
          <cell r="D652" t="str">
            <v>FLOA</v>
          </cell>
          <cell r="F652">
            <v>706</v>
          </cell>
          <cell r="G652" t="str">
            <v>Sortie</v>
          </cell>
          <cell r="H652">
            <v>43214</v>
          </cell>
          <cell r="I652">
            <v>43284</v>
          </cell>
        </row>
        <row r="653">
          <cell r="B653" t="str">
            <v>NDIAYE KADE</v>
          </cell>
          <cell r="C653" t="str">
            <v>Sortant</v>
          </cell>
          <cell r="D653" t="str">
            <v>Credit Mutuel</v>
          </cell>
          <cell r="F653" t="str">
            <v>INT170</v>
          </cell>
          <cell r="G653" t="str">
            <v>INTERIM</v>
          </cell>
          <cell r="H653">
            <v>43895</v>
          </cell>
        </row>
        <row r="654">
          <cell r="B654" t="str">
            <v>BENNANI ABDELLAH</v>
          </cell>
          <cell r="C654" t="str">
            <v>B2C</v>
          </cell>
          <cell r="D654" t="str">
            <v>FLOA</v>
          </cell>
          <cell r="F654">
            <v>710</v>
          </cell>
          <cell r="G654" t="str">
            <v>Sortie</v>
          </cell>
          <cell r="H654">
            <v>43214</v>
          </cell>
          <cell r="I654">
            <v>43242</v>
          </cell>
        </row>
        <row r="655">
          <cell r="B655" t="str">
            <v>RACHYQ KHAOULA</v>
          </cell>
          <cell r="C655" t="str">
            <v>B2C</v>
          </cell>
          <cell r="D655" t="str">
            <v>FLOA</v>
          </cell>
          <cell r="F655">
            <v>712</v>
          </cell>
          <cell r="G655" t="str">
            <v>Sortie</v>
          </cell>
          <cell r="H655">
            <v>43256</v>
          </cell>
          <cell r="I655">
            <v>43256</v>
          </cell>
        </row>
        <row r="656">
          <cell r="B656" t="str">
            <v>BOUHAJEB DOUNIA</v>
          </cell>
          <cell r="C656" t="str">
            <v>B2C</v>
          </cell>
          <cell r="D656" t="str">
            <v>FLOA</v>
          </cell>
          <cell r="F656">
            <v>713</v>
          </cell>
          <cell r="G656" t="str">
            <v>Sortie</v>
          </cell>
          <cell r="H656">
            <v>43256</v>
          </cell>
          <cell r="I656">
            <v>43256</v>
          </cell>
        </row>
        <row r="657">
          <cell r="B657" t="str">
            <v>TAHIR HAJAR</v>
          </cell>
          <cell r="C657" t="str">
            <v>B2C</v>
          </cell>
          <cell r="D657" t="str">
            <v>FLOA</v>
          </cell>
          <cell r="F657">
            <v>715</v>
          </cell>
          <cell r="G657" t="str">
            <v>Sortie</v>
          </cell>
          <cell r="H657">
            <v>43256</v>
          </cell>
          <cell r="I657">
            <v>43256</v>
          </cell>
        </row>
        <row r="658">
          <cell r="B658" t="str">
            <v>BENREHHO YOUSRI</v>
          </cell>
          <cell r="C658" t="str">
            <v>B2C</v>
          </cell>
          <cell r="D658" t="str">
            <v>FLOA</v>
          </cell>
          <cell r="F658">
            <v>718</v>
          </cell>
          <cell r="G658" t="str">
            <v>Sortie</v>
          </cell>
          <cell r="H658">
            <v>43256</v>
          </cell>
          <cell r="I658">
            <v>43306</v>
          </cell>
        </row>
        <row r="659">
          <cell r="B659" t="str">
            <v>GOTAR HAMZA</v>
          </cell>
          <cell r="C659" t="str">
            <v>OCTROI</v>
          </cell>
          <cell r="D659" t="str">
            <v>FLOA</v>
          </cell>
          <cell r="F659">
            <v>719</v>
          </cell>
          <cell r="G659" t="str">
            <v>Sortie</v>
          </cell>
          <cell r="H659">
            <v>43263</v>
          </cell>
          <cell r="I659">
            <v>43341</v>
          </cell>
        </row>
        <row r="660">
          <cell r="B660" t="str">
            <v>TOUMLI HIBA</v>
          </cell>
          <cell r="C660" t="str">
            <v>OCTROI</v>
          </cell>
          <cell r="D660" t="str">
            <v>FLOA</v>
          </cell>
          <cell r="F660">
            <v>723</v>
          </cell>
          <cell r="G660" t="str">
            <v>Sortie</v>
          </cell>
          <cell r="H660">
            <v>43263</v>
          </cell>
          <cell r="I660">
            <v>43343</v>
          </cell>
        </row>
        <row r="661">
          <cell r="B661" t="str">
            <v>ENNIL FATIMA-ZAHRA</v>
          </cell>
          <cell r="C661" t="str">
            <v>OCTROI</v>
          </cell>
          <cell r="D661" t="str">
            <v>FLOA</v>
          </cell>
          <cell r="F661">
            <v>726</v>
          </cell>
          <cell r="G661" t="str">
            <v>Sortie</v>
          </cell>
          <cell r="H661">
            <v>43263</v>
          </cell>
          <cell r="I661">
            <v>43403</v>
          </cell>
        </row>
        <row r="662">
          <cell r="B662" t="str">
            <v>EL GHAZAL SOUHAIL</v>
          </cell>
          <cell r="C662" t="str">
            <v>GT Bancaire</v>
          </cell>
          <cell r="D662" t="str">
            <v>COFIDIS France</v>
          </cell>
          <cell r="F662">
            <v>727</v>
          </cell>
          <cell r="G662" t="str">
            <v>Sortie</v>
          </cell>
          <cell r="H662">
            <v>43263</v>
          </cell>
          <cell r="I662">
            <v>43258</v>
          </cell>
        </row>
        <row r="663">
          <cell r="B663" t="str">
            <v>DIAKHATE AMADOU LAMINE</v>
          </cell>
          <cell r="C663" t="str">
            <v>GT Bancaire</v>
          </cell>
          <cell r="D663" t="str">
            <v>COFIDIS France</v>
          </cell>
          <cell r="F663">
            <v>730</v>
          </cell>
          <cell r="G663" t="str">
            <v>Sortie</v>
          </cell>
          <cell r="H663">
            <v>43263</v>
          </cell>
          <cell r="I663">
            <v>43320</v>
          </cell>
        </row>
        <row r="664">
          <cell r="B664" t="str">
            <v>TOURIZ SARAH</v>
          </cell>
          <cell r="C664" t="str">
            <v>Forfaitaire</v>
          </cell>
          <cell r="D664" t="str">
            <v>ADMINISTRATION</v>
          </cell>
          <cell r="F664">
            <v>732</v>
          </cell>
          <cell r="G664" t="str">
            <v>Forfaitaire</v>
          </cell>
          <cell r="H664">
            <v>43251</v>
          </cell>
        </row>
        <row r="665">
          <cell r="B665" t="str">
            <v xml:space="preserve">RADI ZINEB </v>
          </cell>
          <cell r="C665" t="str">
            <v>Google leads</v>
          </cell>
          <cell r="D665" t="str">
            <v>Credit Mutuel</v>
          </cell>
          <cell r="F665">
            <v>778</v>
          </cell>
          <cell r="G665" t="str">
            <v>Sortie</v>
          </cell>
          <cell r="H665">
            <v>43340</v>
          </cell>
          <cell r="I665">
            <v>43454</v>
          </cell>
        </row>
        <row r="666">
          <cell r="B666" t="str">
            <v>MANSOURI HOUSSAM</v>
          </cell>
          <cell r="C666" t="str">
            <v>B2C</v>
          </cell>
          <cell r="D666" t="str">
            <v>FLOA</v>
          </cell>
          <cell r="F666">
            <v>734</v>
          </cell>
          <cell r="G666" t="str">
            <v>Sortie</v>
          </cell>
          <cell r="H666">
            <v>43284</v>
          </cell>
          <cell r="I666">
            <v>43328</v>
          </cell>
        </row>
        <row r="667">
          <cell r="B667" t="str">
            <v>LAHMIDI HAJAR</v>
          </cell>
          <cell r="C667" t="str">
            <v>B2C</v>
          </cell>
          <cell r="D667" t="str">
            <v>FLOA</v>
          </cell>
          <cell r="F667">
            <v>735</v>
          </cell>
          <cell r="G667" t="str">
            <v>Sortie</v>
          </cell>
          <cell r="H667">
            <v>43284</v>
          </cell>
          <cell r="I667">
            <v>43377</v>
          </cell>
        </row>
        <row r="668">
          <cell r="B668" t="str">
            <v>MOUBARIKI CHAIMAA</v>
          </cell>
          <cell r="C668" t="str">
            <v>B2C</v>
          </cell>
          <cell r="D668" t="str">
            <v>FLOA</v>
          </cell>
          <cell r="F668">
            <v>737</v>
          </cell>
          <cell r="G668" t="str">
            <v>Sortie</v>
          </cell>
          <cell r="H668">
            <v>43284</v>
          </cell>
          <cell r="I668">
            <v>43292</v>
          </cell>
        </row>
        <row r="669">
          <cell r="B669" t="str">
            <v>BENSELLAM ADIL</v>
          </cell>
          <cell r="C669" t="str">
            <v>B2C</v>
          </cell>
          <cell r="D669" t="str">
            <v>FLOA</v>
          </cell>
          <cell r="F669">
            <v>738</v>
          </cell>
          <cell r="G669" t="str">
            <v>Sortie</v>
          </cell>
          <cell r="H669">
            <v>43284</v>
          </cell>
          <cell r="I669">
            <v>43277</v>
          </cell>
        </row>
        <row r="670">
          <cell r="B670" t="str">
            <v>BOUSFIHA OTHMANE</v>
          </cell>
          <cell r="C670" t="str">
            <v>B2C</v>
          </cell>
          <cell r="D670" t="str">
            <v>FLOA</v>
          </cell>
          <cell r="F670">
            <v>741</v>
          </cell>
          <cell r="G670" t="str">
            <v>Sortie</v>
          </cell>
          <cell r="H670">
            <v>43284</v>
          </cell>
          <cell r="I670">
            <v>43277</v>
          </cell>
        </row>
        <row r="671">
          <cell r="B671" t="str">
            <v>FEJJAL FATIMA</v>
          </cell>
          <cell r="C671" t="str">
            <v>B2C</v>
          </cell>
          <cell r="D671" t="str">
            <v>FLOA</v>
          </cell>
          <cell r="F671">
            <v>746</v>
          </cell>
          <cell r="G671" t="str">
            <v>Sortie</v>
          </cell>
          <cell r="H671">
            <v>43284</v>
          </cell>
          <cell r="I671">
            <v>43404</v>
          </cell>
        </row>
        <row r="672">
          <cell r="B672" t="str">
            <v>MANCHOUD NABIL</v>
          </cell>
          <cell r="C672" t="str">
            <v>B2C</v>
          </cell>
          <cell r="D672" t="str">
            <v>FLOA</v>
          </cell>
          <cell r="F672">
            <v>748</v>
          </cell>
          <cell r="G672" t="str">
            <v>Sortie</v>
          </cell>
          <cell r="H672">
            <v>43284</v>
          </cell>
          <cell r="I672">
            <v>43277</v>
          </cell>
        </row>
        <row r="673">
          <cell r="B673" t="str">
            <v>TAYBI Mina</v>
          </cell>
          <cell r="C673" t="str">
            <v>B2C</v>
          </cell>
          <cell r="D673" t="str">
            <v>FLOA</v>
          </cell>
          <cell r="F673">
            <v>750</v>
          </cell>
          <cell r="G673" t="str">
            <v>Sortie</v>
          </cell>
          <cell r="H673">
            <v>43326</v>
          </cell>
          <cell r="I673">
            <v>43333</v>
          </cell>
        </row>
        <row r="674">
          <cell r="B674" t="str">
            <v>FOUADI MALAK</v>
          </cell>
          <cell r="C674" t="str">
            <v>B2C</v>
          </cell>
          <cell r="D674" t="str">
            <v>FLOA</v>
          </cell>
          <cell r="F674">
            <v>757</v>
          </cell>
          <cell r="G674" t="str">
            <v>Sortie</v>
          </cell>
          <cell r="H674">
            <v>43326</v>
          </cell>
          <cell r="I674">
            <v>43406</v>
          </cell>
        </row>
        <row r="675">
          <cell r="B675" t="str">
            <v>BAADI Ahmed Reda</v>
          </cell>
          <cell r="C675" t="str">
            <v>B2C</v>
          </cell>
          <cell r="D675" t="str">
            <v>FLOA</v>
          </cell>
          <cell r="F675">
            <v>758</v>
          </cell>
          <cell r="G675" t="str">
            <v>Sortie</v>
          </cell>
          <cell r="H675">
            <v>43326</v>
          </cell>
          <cell r="I675">
            <v>43326</v>
          </cell>
        </row>
        <row r="676">
          <cell r="B676" t="str">
            <v>EL KHABOURI Fatima-zahra</v>
          </cell>
          <cell r="C676" t="str">
            <v>GT Bancaire</v>
          </cell>
          <cell r="D676" t="str">
            <v>COFIDIS France</v>
          </cell>
          <cell r="F676">
            <v>760</v>
          </cell>
          <cell r="G676" t="str">
            <v>Sortie</v>
          </cell>
          <cell r="H676">
            <v>43354</v>
          </cell>
          <cell r="I676">
            <v>43445</v>
          </cell>
        </row>
        <row r="677">
          <cell r="B677" t="str">
            <v>KISSANE Ilham</v>
          </cell>
          <cell r="C677" t="str">
            <v>GT Bancaire</v>
          </cell>
          <cell r="D677" t="str">
            <v>COFIDIS France</v>
          </cell>
          <cell r="F677">
            <v>761</v>
          </cell>
          <cell r="G677" t="str">
            <v>Sortie</v>
          </cell>
          <cell r="H677">
            <v>43354</v>
          </cell>
          <cell r="I677">
            <v>43424</v>
          </cell>
        </row>
        <row r="678">
          <cell r="B678" t="str">
            <v>BENJADDI Bouchra</v>
          </cell>
          <cell r="C678" t="str">
            <v>GT Bancaire</v>
          </cell>
          <cell r="D678" t="str">
            <v>COFIDIS France</v>
          </cell>
          <cell r="F678">
            <v>762</v>
          </cell>
          <cell r="G678" t="str">
            <v>Sortie</v>
          </cell>
          <cell r="H678">
            <v>43354</v>
          </cell>
          <cell r="I678">
            <v>43386</v>
          </cell>
        </row>
        <row r="679">
          <cell r="B679" t="str">
            <v>EL MANSOURI Amina</v>
          </cell>
          <cell r="C679" t="str">
            <v>GT Bancaire</v>
          </cell>
          <cell r="D679" t="str">
            <v>COFIDIS France</v>
          </cell>
          <cell r="F679">
            <v>764</v>
          </cell>
          <cell r="G679" t="str">
            <v>Sortie</v>
          </cell>
          <cell r="H679">
            <v>43354</v>
          </cell>
          <cell r="I679">
            <v>43375</v>
          </cell>
        </row>
        <row r="680">
          <cell r="B680" t="str">
            <v>SMAHI Nadia</v>
          </cell>
          <cell r="C680" t="str">
            <v>GT Bancaire</v>
          </cell>
          <cell r="D680" t="str">
            <v>COFIDIS France</v>
          </cell>
          <cell r="F680">
            <v>766</v>
          </cell>
          <cell r="G680" t="str">
            <v>Sortie</v>
          </cell>
          <cell r="H680">
            <v>43354</v>
          </cell>
          <cell r="I680">
            <v>43354</v>
          </cell>
        </row>
        <row r="681">
          <cell r="B681" t="str">
            <v>BOUANANI Mohamed</v>
          </cell>
          <cell r="C681" t="str">
            <v>GT Bancaire</v>
          </cell>
          <cell r="D681" t="str">
            <v>COFIDIS France</v>
          </cell>
          <cell r="F681">
            <v>769</v>
          </cell>
          <cell r="G681" t="str">
            <v>FT</v>
          </cell>
          <cell r="H681">
            <v>43354</v>
          </cell>
        </row>
        <row r="682">
          <cell r="B682" t="str">
            <v>ETTAJI SOUHAIL</v>
          </cell>
          <cell r="C682" t="str">
            <v>Sortant</v>
          </cell>
          <cell r="D682" t="str">
            <v>Credit Mutuel</v>
          </cell>
          <cell r="F682">
            <v>780</v>
          </cell>
          <cell r="G682" t="str">
            <v>Sortie</v>
          </cell>
          <cell r="H682">
            <v>43340</v>
          </cell>
          <cell r="I682">
            <v>43454</v>
          </cell>
        </row>
        <row r="683">
          <cell r="B683" t="str">
            <v>FIKRI MOHAMED</v>
          </cell>
          <cell r="C683" t="str">
            <v>B2C</v>
          </cell>
          <cell r="D683" t="str">
            <v>FLOA</v>
          </cell>
          <cell r="F683">
            <v>773</v>
          </cell>
          <cell r="G683" t="str">
            <v>Sortie</v>
          </cell>
          <cell r="H683">
            <v>43340</v>
          </cell>
          <cell r="I683">
            <v>43407</v>
          </cell>
        </row>
        <row r="684">
          <cell r="B684" t="str">
            <v>ELHAJJAJI YOUSSEF</v>
          </cell>
          <cell r="C684" t="str">
            <v>TLV</v>
          </cell>
          <cell r="D684" t="str">
            <v>Credit Mutuel</v>
          </cell>
          <cell r="F684">
            <v>781</v>
          </cell>
          <cell r="G684" t="str">
            <v>Sortie</v>
          </cell>
          <cell r="H684">
            <v>43340</v>
          </cell>
          <cell r="I684">
            <v>43399</v>
          </cell>
        </row>
        <row r="685">
          <cell r="B685" t="str">
            <v>SEBBATA AHMED</v>
          </cell>
          <cell r="C685" t="str">
            <v>Sortant</v>
          </cell>
          <cell r="D685" t="str">
            <v>Credit Mutuel</v>
          </cell>
          <cell r="F685">
            <v>782</v>
          </cell>
          <cell r="G685" t="str">
            <v>Sortie</v>
          </cell>
          <cell r="H685">
            <v>43340</v>
          </cell>
          <cell r="I685">
            <v>43352</v>
          </cell>
        </row>
        <row r="686">
          <cell r="B686" t="str">
            <v>OUHADDA ZAYNAB</v>
          </cell>
          <cell r="C686" t="str">
            <v>Sortant</v>
          </cell>
          <cell r="D686" t="str">
            <v>Credit Mutuel</v>
          </cell>
          <cell r="F686">
            <v>783</v>
          </cell>
          <cell r="G686" t="str">
            <v>Sortie</v>
          </cell>
          <cell r="H686">
            <v>43340</v>
          </cell>
          <cell r="I686">
            <v>43515</v>
          </cell>
        </row>
        <row r="687">
          <cell r="B687" t="str">
            <v>AFIF FATIMA ZAHRA</v>
          </cell>
          <cell r="C687" t="str">
            <v>Sortant</v>
          </cell>
          <cell r="D687" t="str">
            <v>Credit Mutuel</v>
          </cell>
          <cell r="F687">
            <v>819</v>
          </cell>
          <cell r="G687" t="str">
            <v>Sortie</v>
          </cell>
          <cell r="H687">
            <v>43424</v>
          </cell>
          <cell r="I687">
            <v>43454</v>
          </cell>
        </row>
        <row r="688">
          <cell r="B688" t="str">
            <v>AIT OUASMIH HANAE</v>
          </cell>
          <cell r="C688" t="str">
            <v>Sortant</v>
          </cell>
          <cell r="D688" t="str">
            <v>Credit Mutuel</v>
          </cell>
          <cell r="F688">
            <v>820</v>
          </cell>
          <cell r="G688" t="str">
            <v>Sortie</v>
          </cell>
          <cell r="H688">
            <v>43424</v>
          </cell>
          <cell r="I688">
            <v>43454</v>
          </cell>
        </row>
        <row r="689">
          <cell r="B689" t="str">
            <v>AMROUS OUALID</v>
          </cell>
          <cell r="C689" t="str">
            <v>Sortant</v>
          </cell>
          <cell r="D689" t="str">
            <v>Credit Mutuel</v>
          </cell>
          <cell r="F689">
            <v>821</v>
          </cell>
          <cell r="G689" t="str">
            <v>Sortie</v>
          </cell>
          <cell r="H689">
            <v>43424</v>
          </cell>
          <cell r="I689">
            <v>43454</v>
          </cell>
        </row>
        <row r="690">
          <cell r="B690" t="str">
            <v>BENZEID LAMIYAE</v>
          </cell>
          <cell r="C690" t="str">
            <v>Sortant</v>
          </cell>
          <cell r="D690" t="str">
            <v>Credit Mutuel</v>
          </cell>
          <cell r="F690">
            <v>822</v>
          </cell>
          <cell r="G690" t="str">
            <v>Sortie</v>
          </cell>
          <cell r="H690">
            <v>43424</v>
          </cell>
          <cell r="I690">
            <v>43454</v>
          </cell>
        </row>
        <row r="691">
          <cell r="B691" t="str">
            <v>ROUAK MOULAY HICHAM</v>
          </cell>
          <cell r="C691" t="str">
            <v>B2C</v>
          </cell>
          <cell r="D691" t="str">
            <v>FLOA</v>
          </cell>
          <cell r="F691">
            <v>790</v>
          </cell>
          <cell r="G691" t="str">
            <v>Sortie</v>
          </cell>
          <cell r="H691">
            <v>43347</v>
          </cell>
          <cell r="I691">
            <v>43365</v>
          </cell>
        </row>
        <row r="692">
          <cell r="B692" t="str">
            <v>HAJJAJ Anas</v>
          </cell>
          <cell r="C692" t="str">
            <v>GT Bancaire</v>
          </cell>
          <cell r="D692" t="str">
            <v>COFIDIS France</v>
          </cell>
          <cell r="F692">
            <v>796</v>
          </cell>
          <cell r="G692" t="str">
            <v>FT</v>
          </cell>
          <cell r="H692">
            <v>43403</v>
          </cell>
        </row>
        <row r="693">
          <cell r="B693" t="str">
            <v>HAFID Houssam</v>
          </cell>
          <cell r="C693" t="str">
            <v>GT Bancaire</v>
          </cell>
          <cell r="D693" t="str">
            <v>COFIDIS France</v>
          </cell>
          <cell r="F693">
            <v>799</v>
          </cell>
          <cell r="G693" t="str">
            <v>Sortie</v>
          </cell>
          <cell r="H693">
            <v>43403</v>
          </cell>
          <cell r="I693">
            <v>43466</v>
          </cell>
        </row>
        <row r="694">
          <cell r="B694" t="str">
            <v>FRITET Houda</v>
          </cell>
          <cell r="C694" t="str">
            <v>GT Bancaire</v>
          </cell>
          <cell r="D694" t="str">
            <v>COFIDIS France</v>
          </cell>
          <cell r="F694">
            <v>801</v>
          </cell>
          <cell r="G694" t="str">
            <v>Sortie</v>
          </cell>
          <cell r="H694">
            <v>43403</v>
          </cell>
          <cell r="I694">
            <v>43413</v>
          </cell>
        </row>
        <row r="695">
          <cell r="B695" t="str">
            <v>FERKOUCHE Fatima-zahra</v>
          </cell>
          <cell r="C695" t="str">
            <v>GT Bancaire</v>
          </cell>
          <cell r="D695" t="str">
            <v>COFIDIS France</v>
          </cell>
          <cell r="F695">
            <v>803</v>
          </cell>
          <cell r="G695" t="str">
            <v>FT</v>
          </cell>
          <cell r="H695">
            <v>43403</v>
          </cell>
        </row>
        <row r="696">
          <cell r="B696" t="str">
            <v>CHAOUKI RIM IMANE</v>
          </cell>
          <cell r="C696" t="str">
            <v>B2C</v>
          </cell>
          <cell r="D696" t="str">
            <v>FLOA</v>
          </cell>
          <cell r="F696">
            <v>805</v>
          </cell>
          <cell r="G696" t="str">
            <v>Sortie</v>
          </cell>
          <cell r="H696">
            <v>43403</v>
          </cell>
          <cell r="I696">
            <v>43469</v>
          </cell>
        </row>
        <row r="697">
          <cell r="B697" t="str">
            <v>BAITTO TAOUFIK</v>
          </cell>
          <cell r="C697" t="str">
            <v>B2C</v>
          </cell>
          <cell r="D697" t="str">
            <v>FLOA</v>
          </cell>
          <cell r="F697">
            <v>806</v>
          </cell>
          <cell r="G697" t="str">
            <v>Sortie</v>
          </cell>
          <cell r="H697">
            <v>43403</v>
          </cell>
          <cell r="I697">
            <v>43435</v>
          </cell>
        </row>
        <row r="698">
          <cell r="B698" t="str">
            <v>AFIF ABDELHAK</v>
          </cell>
          <cell r="C698" t="str">
            <v>B2C</v>
          </cell>
          <cell r="D698" t="str">
            <v>FLOA</v>
          </cell>
          <cell r="F698">
            <v>807</v>
          </cell>
          <cell r="G698" t="str">
            <v>Sortie</v>
          </cell>
          <cell r="H698">
            <v>43403</v>
          </cell>
          <cell r="I698">
            <v>43503</v>
          </cell>
        </row>
        <row r="699">
          <cell r="B699" t="str">
            <v>EL KAFSSAOUI MAHA</v>
          </cell>
          <cell r="C699" t="str">
            <v>B2C</v>
          </cell>
          <cell r="D699" t="str">
            <v>FLOA</v>
          </cell>
          <cell r="F699">
            <v>809</v>
          </cell>
          <cell r="G699" t="str">
            <v>Sortie</v>
          </cell>
          <cell r="H699">
            <v>43403</v>
          </cell>
          <cell r="I699">
            <v>43403</v>
          </cell>
        </row>
        <row r="700">
          <cell r="B700" t="str">
            <v>KHALIL IKRAM</v>
          </cell>
          <cell r="C700" t="str">
            <v>B2C</v>
          </cell>
          <cell r="D700" t="str">
            <v>FLOA</v>
          </cell>
          <cell r="F700">
            <v>813</v>
          </cell>
          <cell r="G700" t="str">
            <v>Sortie</v>
          </cell>
          <cell r="H700">
            <v>43403</v>
          </cell>
          <cell r="I700">
            <v>43525</v>
          </cell>
        </row>
        <row r="701">
          <cell r="B701" t="str">
            <v>SHAIM ACHRAF</v>
          </cell>
          <cell r="C701" t="str">
            <v>B2C</v>
          </cell>
          <cell r="D701" t="str">
            <v>FLOA</v>
          </cell>
          <cell r="F701">
            <v>815</v>
          </cell>
          <cell r="G701" t="str">
            <v>Sortie</v>
          </cell>
          <cell r="H701">
            <v>43403</v>
          </cell>
          <cell r="I701">
            <v>43403</v>
          </cell>
        </row>
        <row r="702">
          <cell r="B702" t="str">
            <v>KADDOUM AKRAM</v>
          </cell>
          <cell r="C702" t="str">
            <v>B2C</v>
          </cell>
          <cell r="D702" t="str">
            <v>FLOA</v>
          </cell>
          <cell r="F702">
            <v>816</v>
          </cell>
          <cell r="G702" t="str">
            <v>Sortie</v>
          </cell>
          <cell r="H702">
            <v>43403</v>
          </cell>
          <cell r="I702">
            <v>43403</v>
          </cell>
        </row>
        <row r="703">
          <cell r="B703" t="str">
            <v>BOUARRAF LAILA</v>
          </cell>
          <cell r="C703" t="str">
            <v>Sortant</v>
          </cell>
          <cell r="D703" t="str">
            <v>Credit Mutuel</v>
          </cell>
          <cell r="F703">
            <v>823</v>
          </cell>
          <cell r="G703" t="str">
            <v>Sortie</v>
          </cell>
          <cell r="H703">
            <v>43424</v>
          </cell>
          <cell r="I703">
            <v>43454</v>
          </cell>
        </row>
        <row r="704">
          <cell r="B704" t="str">
            <v>CHTIOUI ANAS</v>
          </cell>
          <cell r="C704" t="str">
            <v>Sortant</v>
          </cell>
          <cell r="D704" t="str">
            <v>Credit Mutuel</v>
          </cell>
          <cell r="F704">
            <v>824</v>
          </cell>
          <cell r="G704" t="str">
            <v>Sortie</v>
          </cell>
          <cell r="H704">
            <v>43424</v>
          </cell>
          <cell r="I704">
            <v>43454</v>
          </cell>
        </row>
        <row r="705">
          <cell r="B705" t="str">
            <v>DAHMOUN FATIMA-EZZAHRA</v>
          </cell>
          <cell r="C705" t="str">
            <v>Sortant</v>
          </cell>
          <cell r="D705" t="str">
            <v>Credit Mutuel</v>
          </cell>
          <cell r="F705">
            <v>825</v>
          </cell>
          <cell r="G705" t="str">
            <v>Sortie</v>
          </cell>
          <cell r="H705">
            <v>43424</v>
          </cell>
          <cell r="I705">
            <v>43454</v>
          </cell>
        </row>
        <row r="706">
          <cell r="B706" t="str">
            <v xml:space="preserve">DIOP ALIOU  </v>
          </cell>
          <cell r="C706" t="str">
            <v>Sortant</v>
          </cell>
          <cell r="D706" t="str">
            <v>Credit Mutuel</v>
          </cell>
          <cell r="F706">
            <v>826</v>
          </cell>
          <cell r="G706" t="str">
            <v>Sortie</v>
          </cell>
          <cell r="H706">
            <v>43424</v>
          </cell>
          <cell r="I706">
            <v>43454</v>
          </cell>
        </row>
        <row r="707">
          <cell r="B707" t="str">
            <v>DRISSI AYA</v>
          </cell>
          <cell r="C707" t="str">
            <v>Sortant</v>
          </cell>
          <cell r="D707" t="str">
            <v>Credit Mutuel</v>
          </cell>
          <cell r="F707">
            <v>827</v>
          </cell>
          <cell r="G707" t="str">
            <v>Sortie</v>
          </cell>
          <cell r="H707">
            <v>43424</v>
          </cell>
          <cell r="I707">
            <v>43454</v>
          </cell>
        </row>
        <row r="708">
          <cell r="B708" t="str">
            <v>EL ABDI ICHRAK</v>
          </cell>
          <cell r="C708" t="str">
            <v>Sortant</v>
          </cell>
          <cell r="D708" t="str">
            <v>Credit Mutuel</v>
          </cell>
          <cell r="F708">
            <v>828</v>
          </cell>
          <cell r="G708" t="str">
            <v>Sortie</v>
          </cell>
          <cell r="H708">
            <v>43424</v>
          </cell>
          <cell r="I708">
            <v>43454</v>
          </cell>
        </row>
        <row r="709">
          <cell r="B709" t="str">
            <v>GUEYE FATOU KINE</v>
          </cell>
          <cell r="C709" t="str">
            <v>Sortant</v>
          </cell>
          <cell r="D709" t="str">
            <v>Credit Mutuel</v>
          </cell>
          <cell r="F709">
            <v>829</v>
          </cell>
          <cell r="G709" t="str">
            <v>Sortie</v>
          </cell>
          <cell r="H709">
            <v>43424</v>
          </cell>
          <cell r="I709">
            <v>43454</v>
          </cell>
        </row>
        <row r="710">
          <cell r="B710" t="str">
            <v>MEZIANE CHAIMAE</v>
          </cell>
          <cell r="C710" t="str">
            <v>Sortant</v>
          </cell>
          <cell r="D710" t="str">
            <v>Credit Mutuel</v>
          </cell>
          <cell r="F710">
            <v>830</v>
          </cell>
          <cell r="G710" t="str">
            <v>Sortie</v>
          </cell>
          <cell r="H710">
            <v>43424</v>
          </cell>
          <cell r="I710">
            <v>43454</v>
          </cell>
        </row>
        <row r="711">
          <cell r="B711" t="str">
            <v>NIANG MOUHAMED</v>
          </cell>
          <cell r="C711" t="str">
            <v>Sortant</v>
          </cell>
          <cell r="D711" t="str">
            <v>Credit Mutuel</v>
          </cell>
          <cell r="F711">
            <v>831</v>
          </cell>
          <cell r="G711" t="str">
            <v>Sortie</v>
          </cell>
          <cell r="H711">
            <v>43424</v>
          </cell>
          <cell r="I711">
            <v>43454</v>
          </cell>
        </row>
        <row r="712">
          <cell r="B712" t="str">
            <v>SECK THIAMA</v>
          </cell>
          <cell r="C712" t="str">
            <v>Sortant</v>
          </cell>
          <cell r="D712" t="str">
            <v>Credit Mutuel</v>
          </cell>
          <cell r="F712">
            <v>832</v>
          </cell>
          <cell r="G712" t="str">
            <v>Sortie</v>
          </cell>
          <cell r="H712">
            <v>43424</v>
          </cell>
          <cell r="I712">
            <v>43454</v>
          </cell>
        </row>
        <row r="713">
          <cell r="B713" t="str">
            <v>TABAOUNI SAFAE</v>
          </cell>
          <cell r="C713" t="str">
            <v>Sortant</v>
          </cell>
          <cell r="D713" t="str">
            <v>Credit Mutuel</v>
          </cell>
          <cell r="F713">
            <v>833</v>
          </cell>
          <cell r="G713" t="str">
            <v>Sortie</v>
          </cell>
          <cell r="H713">
            <v>43424</v>
          </cell>
          <cell r="I713">
            <v>43454</v>
          </cell>
        </row>
        <row r="714">
          <cell r="B714" t="str">
            <v>SAADAOUI AMINE</v>
          </cell>
          <cell r="C714" t="str">
            <v>Sortant</v>
          </cell>
          <cell r="D714" t="str">
            <v>Credit Mutuel</v>
          </cell>
          <cell r="F714" t="str">
            <v>INT171</v>
          </cell>
          <cell r="G714" t="str">
            <v>INTERIM</v>
          </cell>
          <cell r="H714">
            <v>43895</v>
          </cell>
        </row>
        <row r="715">
          <cell r="B715" t="str">
            <v>DIRI AZIZA</v>
          </cell>
          <cell r="C715" t="str">
            <v>Sortant</v>
          </cell>
          <cell r="D715" t="str">
            <v>Credit Mutuel</v>
          </cell>
          <cell r="F715" t="str">
            <v>INT176</v>
          </cell>
          <cell r="G715" t="str">
            <v>INTERIM</v>
          </cell>
          <cell r="H715">
            <v>43895</v>
          </cell>
        </row>
        <row r="716">
          <cell r="B716" t="str">
            <v>EL FENICH CHAIMAA</v>
          </cell>
          <cell r="C716" t="str">
            <v>Sortant</v>
          </cell>
          <cell r="D716" t="str">
            <v>Credit Mutuel</v>
          </cell>
          <cell r="F716" t="str">
            <v>INT177</v>
          </cell>
          <cell r="G716" t="str">
            <v>INTERIM</v>
          </cell>
          <cell r="H716">
            <v>43895</v>
          </cell>
        </row>
        <row r="717">
          <cell r="B717" t="str">
            <v>MBAYE SOKHNA</v>
          </cell>
          <cell r="C717" t="str">
            <v>Sortant</v>
          </cell>
          <cell r="D717" t="str">
            <v>Credit Mutuel</v>
          </cell>
          <cell r="F717" t="str">
            <v>INT178</v>
          </cell>
          <cell r="G717" t="str">
            <v>INTERIM</v>
          </cell>
          <cell r="H717">
            <v>43895</v>
          </cell>
        </row>
        <row r="718">
          <cell r="B718" t="str">
            <v>SAIDI HAJAR</v>
          </cell>
          <cell r="C718" t="str">
            <v>Forfaitaire</v>
          </cell>
          <cell r="D718" t="str">
            <v>ADMINISTRATION</v>
          </cell>
          <cell r="F718">
            <v>834</v>
          </cell>
          <cell r="G718" t="str">
            <v>Forfaitaire</v>
          </cell>
          <cell r="H718">
            <v>43431</v>
          </cell>
        </row>
        <row r="719">
          <cell r="B719" t="str">
            <v xml:space="preserve">DEBBOU SARA </v>
          </cell>
          <cell r="F719" t="str">
            <v>INT124</v>
          </cell>
          <cell r="G719" t="str">
            <v>INTERIM</v>
          </cell>
          <cell r="H719">
            <v>43832</v>
          </cell>
        </row>
        <row r="720">
          <cell r="B720" t="str">
            <v>ABID HAJAR</v>
          </cell>
          <cell r="C720" t="str">
            <v>B2C</v>
          </cell>
          <cell r="D720" t="str">
            <v>FLOA</v>
          </cell>
          <cell r="G720" t="str">
            <v>Sortie</v>
          </cell>
          <cell r="H720">
            <v>42817</v>
          </cell>
          <cell r="I720">
            <v>42817</v>
          </cell>
        </row>
        <row r="721">
          <cell r="B721" t="str">
            <v>BAITTO TAOUFIK</v>
          </cell>
          <cell r="C721" t="str">
            <v>Sortant</v>
          </cell>
          <cell r="D721" t="str">
            <v>Credit Mutuel</v>
          </cell>
          <cell r="F721" t="str">
            <v>INT179</v>
          </cell>
          <cell r="G721" t="str">
            <v>INTERIM</v>
          </cell>
          <cell r="H721">
            <v>43895</v>
          </cell>
        </row>
        <row r="722">
          <cell r="B722" t="str">
            <v>AIT SAID NASSIMA</v>
          </cell>
          <cell r="D722" t="str">
            <v>FLOA</v>
          </cell>
          <cell r="G722" t="str">
            <v>Sortie</v>
          </cell>
          <cell r="H722">
            <v>42738</v>
          </cell>
          <cell r="I722">
            <v>42738</v>
          </cell>
        </row>
        <row r="723">
          <cell r="B723" t="str">
            <v>AL MAHDI SAADI</v>
          </cell>
          <cell r="C723" t="str">
            <v>B2C</v>
          </cell>
          <cell r="D723" t="str">
            <v>FLOA</v>
          </cell>
          <cell r="G723" t="str">
            <v>Sortie</v>
          </cell>
          <cell r="H723">
            <v>42822</v>
          </cell>
          <cell r="I723">
            <v>42822</v>
          </cell>
        </row>
        <row r="724">
          <cell r="B724" t="str">
            <v>ALAOUI  SOUKAINA</v>
          </cell>
          <cell r="D724" t="str">
            <v>FLOA</v>
          </cell>
          <cell r="G724" t="str">
            <v>Sortie</v>
          </cell>
          <cell r="H724">
            <v>42752</v>
          </cell>
          <cell r="I724">
            <v>42752</v>
          </cell>
        </row>
        <row r="725">
          <cell r="B725" t="str">
            <v>ALAOUI SOSSE HICHAM</v>
          </cell>
          <cell r="C725" t="str">
            <v>B2C</v>
          </cell>
          <cell r="D725" t="str">
            <v>FLOA</v>
          </cell>
          <cell r="G725" t="str">
            <v>Sortie</v>
          </cell>
          <cell r="H725">
            <v>42824</v>
          </cell>
          <cell r="I725">
            <v>42830</v>
          </cell>
        </row>
        <row r="726">
          <cell r="B726" t="str">
            <v>ABDEDDAYAM SIHAM</v>
          </cell>
          <cell r="C726" t="str">
            <v>Sortant</v>
          </cell>
          <cell r="D726" t="str">
            <v>Credit Mutuel</v>
          </cell>
          <cell r="F726" t="str">
            <v>INT</v>
          </cell>
          <cell r="G726" t="str">
            <v>Sortie</v>
          </cell>
          <cell r="H726">
            <v>43978</v>
          </cell>
          <cell r="I726">
            <v>44008</v>
          </cell>
        </row>
        <row r="727">
          <cell r="B727" t="str">
            <v>ASFAR ANAS</v>
          </cell>
          <cell r="D727" t="str">
            <v>COFIDIS France</v>
          </cell>
          <cell r="G727" t="str">
            <v>Sortie</v>
          </cell>
          <cell r="H727">
            <v>42360</v>
          </cell>
          <cell r="I727">
            <v>42443</v>
          </cell>
        </row>
        <row r="728">
          <cell r="B728" t="str">
            <v>ASRI BACHIR</v>
          </cell>
          <cell r="C728" t="str">
            <v>FR</v>
          </cell>
          <cell r="D728" t="str">
            <v>COFIDIS France</v>
          </cell>
          <cell r="G728" t="str">
            <v>Sortie</v>
          </cell>
          <cell r="H728">
            <v>42850</v>
          </cell>
          <cell r="I728">
            <v>42874</v>
          </cell>
        </row>
        <row r="729">
          <cell r="B729" t="str">
            <v>ATTARHLIBI AYA</v>
          </cell>
          <cell r="C729" t="str">
            <v>GT Bancaire</v>
          </cell>
          <cell r="D729" t="str">
            <v>COFIDIS France</v>
          </cell>
          <cell r="G729" t="str">
            <v>Sortie</v>
          </cell>
          <cell r="H729">
            <v>42675</v>
          </cell>
          <cell r="I729">
            <v>42675</v>
          </cell>
        </row>
        <row r="730">
          <cell r="B730" t="str">
            <v>BELBEIDA  Mohammed</v>
          </cell>
          <cell r="C730" t="str">
            <v>B2C</v>
          </cell>
          <cell r="D730" t="str">
            <v>FLOA</v>
          </cell>
          <cell r="G730" t="str">
            <v>Sortie</v>
          </cell>
          <cell r="H730">
            <v>42432</v>
          </cell>
          <cell r="I730">
            <v>42442</v>
          </cell>
        </row>
        <row r="731">
          <cell r="B731" t="str">
            <v>BERKIA YOUNES</v>
          </cell>
          <cell r="C731" t="str">
            <v>AFEDIM</v>
          </cell>
          <cell r="D731" t="str">
            <v>Credit Mutuel</v>
          </cell>
          <cell r="F731">
            <v>139</v>
          </cell>
          <cell r="G731" t="str">
            <v>Sortie</v>
          </cell>
          <cell r="H731">
            <v>42298</v>
          </cell>
          <cell r="I731">
            <v>44133</v>
          </cell>
        </row>
        <row r="732">
          <cell r="B732" t="str">
            <v>BELLAFQIH AMAL</v>
          </cell>
          <cell r="C732" t="str">
            <v>B2C</v>
          </cell>
          <cell r="D732" t="str">
            <v>FLOA</v>
          </cell>
          <cell r="F732">
            <v>174</v>
          </cell>
          <cell r="G732" t="str">
            <v>Sortie</v>
          </cell>
          <cell r="H732">
            <v>42703</v>
          </cell>
          <cell r="I732">
            <v>42790</v>
          </cell>
        </row>
        <row r="733">
          <cell r="B733" t="str">
            <v>BENACHOUR MOHAMED</v>
          </cell>
          <cell r="C733" t="str">
            <v>B2C</v>
          </cell>
          <cell r="D733" t="str">
            <v>FLOA</v>
          </cell>
          <cell r="F733">
            <v>370</v>
          </cell>
          <cell r="G733" t="str">
            <v>Sortie</v>
          </cell>
          <cell r="H733">
            <v>42430</v>
          </cell>
          <cell r="I733">
            <v>42430</v>
          </cell>
        </row>
        <row r="734">
          <cell r="B734" t="str">
            <v>BENAMEUR MANAT-ALLAH</v>
          </cell>
          <cell r="C734" t="str">
            <v>FR</v>
          </cell>
          <cell r="D734" t="str">
            <v>COFIDIS France</v>
          </cell>
          <cell r="F734">
            <v>628</v>
          </cell>
          <cell r="G734" t="str">
            <v>Sortie</v>
          </cell>
          <cell r="H734">
            <v>42794</v>
          </cell>
          <cell r="I734">
            <v>42824</v>
          </cell>
        </row>
        <row r="735">
          <cell r="B735" t="str">
            <v>BENDAOUD HOURIA</v>
          </cell>
          <cell r="D735" t="str">
            <v>FLOA</v>
          </cell>
          <cell r="F735">
            <v>686</v>
          </cell>
          <cell r="G735" t="str">
            <v>Sortie</v>
          </cell>
          <cell r="H735">
            <v>42752</v>
          </cell>
          <cell r="I735">
            <v>42752</v>
          </cell>
        </row>
        <row r="736">
          <cell r="B736" t="str">
            <v>BENDRISS SALAH</v>
          </cell>
          <cell r="C736" t="str">
            <v>B2C</v>
          </cell>
          <cell r="D736" t="str">
            <v>FLOA</v>
          </cell>
          <cell r="F736">
            <v>1008</v>
          </cell>
          <cell r="G736" t="str">
            <v>Sortie</v>
          </cell>
          <cell r="H736">
            <v>42657</v>
          </cell>
          <cell r="I736">
            <v>42657</v>
          </cell>
        </row>
        <row r="737">
          <cell r="B737" t="str">
            <v>AIT HAMMOU  OUMAIMA</v>
          </cell>
          <cell r="C737" t="str">
            <v>Sortant</v>
          </cell>
          <cell r="D737" t="str">
            <v>Credit Mutuel</v>
          </cell>
          <cell r="F737">
            <v>1004</v>
          </cell>
          <cell r="I737">
            <v>44076</v>
          </cell>
        </row>
        <row r="738">
          <cell r="B738" t="str">
            <v>KACIMI HOUSSAM EDDINE</v>
          </cell>
          <cell r="D738" t="str">
            <v>Credit Mutuel</v>
          </cell>
          <cell r="F738">
            <v>1010</v>
          </cell>
          <cell r="G738" t="str">
            <v>INTERIM</v>
          </cell>
          <cell r="H738">
            <v>43614</v>
          </cell>
        </row>
        <row r="739">
          <cell r="B739" t="str">
            <v xml:space="preserve">MBAYE DJIM  </v>
          </cell>
          <cell r="C739" t="str">
            <v>Sortant</v>
          </cell>
          <cell r="D739" t="str">
            <v>Credit Mutuel</v>
          </cell>
          <cell r="F739">
            <v>397</v>
          </cell>
          <cell r="G739" t="str">
            <v>Sortie</v>
          </cell>
          <cell r="H739">
            <v>43774</v>
          </cell>
          <cell r="I739">
            <v>43798</v>
          </cell>
        </row>
        <row r="740">
          <cell r="B740" t="str">
            <v>BOUGADOUMA ZAHRA</v>
          </cell>
          <cell r="D740" t="str">
            <v>FLOA</v>
          </cell>
          <cell r="F740">
            <v>777</v>
          </cell>
          <cell r="G740" t="str">
            <v>Sortie</v>
          </cell>
          <cell r="H740">
            <v>42794</v>
          </cell>
          <cell r="I740">
            <v>42794</v>
          </cell>
        </row>
        <row r="741">
          <cell r="B741" t="str">
            <v>BOUJENDAR ABDELHAKIM</v>
          </cell>
          <cell r="D741" t="str">
            <v>FLOA</v>
          </cell>
          <cell r="F741">
            <v>86</v>
          </cell>
          <cell r="G741" t="str">
            <v>Sortie</v>
          </cell>
          <cell r="H741">
            <v>42710</v>
          </cell>
          <cell r="I741">
            <v>42773</v>
          </cell>
        </row>
        <row r="742">
          <cell r="B742" t="str">
            <v>EL FILALI OUASSIF MOHAMMED NABIL</v>
          </cell>
          <cell r="C742" t="str">
            <v>B2C</v>
          </cell>
          <cell r="D742" t="str">
            <v>FLOA</v>
          </cell>
          <cell r="F742">
            <v>366</v>
          </cell>
          <cell r="G742" t="str">
            <v>Sortie</v>
          </cell>
          <cell r="H742">
            <v>42664</v>
          </cell>
          <cell r="I742">
            <v>42752</v>
          </cell>
        </row>
        <row r="743">
          <cell r="B743" t="str">
            <v>EL HOUSSAINI HOUDA*</v>
          </cell>
          <cell r="C743" t="str">
            <v>Sortant</v>
          </cell>
          <cell r="D743" t="str">
            <v>Credit Mutuel</v>
          </cell>
          <cell r="F743">
            <v>652</v>
          </cell>
          <cell r="G743" t="str">
            <v>Sortie</v>
          </cell>
          <cell r="H743">
            <v>43774</v>
          </cell>
          <cell r="I743">
            <v>43798</v>
          </cell>
        </row>
        <row r="744">
          <cell r="B744" t="str">
            <v>ELHSNAOUI ABDELHADI</v>
          </cell>
          <cell r="D744" t="str">
            <v>FLOA</v>
          </cell>
          <cell r="F744">
            <v>669</v>
          </cell>
          <cell r="G744" t="str">
            <v>Sortie</v>
          </cell>
          <cell r="H744">
            <v>42584</v>
          </cell>
          <cell r="I744">
            <v>42781</v>
          </cell>
        </row>
        <row r="745">
          <cell r="B745" t="str">
            <v>EL OMARI DOUNIA</v>
          </cell>
          <cell r="C745" t="str">
            <v>Sortant</v>
          </cell>
          <cell r="D745" t="str">
            <v>Credit Mutuel</v>
          </cell>
          <cell r="F745">
            <v>742</v>
          </cell>
          <cell r="G745" t="str">
            <v>Sortie</v>
          </cell>
          <cell r="H745">
            <v>43774</v>
          </cell>
          <cell r="I745">
            <v>43798</v>
          </cell>
        </row>
        <row r="746">
          <cell r="B746" t="str">
            <v>ESSALKI MOHAMMED</v>
          </cell>
          <cell r="D746" t="str">
            <v>COFIDIS France</v>
          </cell>
          <cell r="F746">
            <v>894</v>
          </cell>
          <cell r="G746" t="str">
            <v>Sortie</v>
          </cell>
          <cell r="H746">
            <v>42831</v>
          </cell>
          <cell r="I746">
            <v>42831</v>
          </cell>
        </row>
        <row r="747">
          <cell r="B747" t="str">
            <v>EYTHRIB YOUSSEF</v>
          </cell>
          <cell r="D747" t="str">
            <v>COFIDIS France</v>
          </cell>
          <cell r="F747">
            <v>895</v>
          </cell>
          <cell r="G747" t="str">
            <v>Sortie</v>
          </cell>
          <cell r="H747">
            <v>42801</v>
          </cell>
          <cell r="I747">
            <v>42801</v>
          </cell>
        </row>
        <row r="748">
          <cell r="B748" t="str">
            <v>ELALLAM OULAYA</v>
          </cell>
          <cell r="C748" t="str">
            <v>Sortant</v>
          </cell>
          <cell r="D748" t="str">
            <v>Credit Mutuel</v>
          </cell>
          <cell r="F748">
            <v>658</v>
          </cell>
          <cell r="G748" t="str">
            <v>Sortie</v>
          </cell>
          <cell r="H748">
            <v>43774</v>
          </cell>
          <cell r="I748">
            <v>43795</v>
          </cell>
        </row>
        <row r="749">
          <cell r="B749" t="str">
            <v>FALL NDEYE PENDA*</v>
          </cell>
          <cell r="C749" t="str">
            <v>Sortant</v>
          </cell>
          <cell r="D749" t="str">
            <v>Credit Mutuel</v>
          </cell>
          <cell r="F749">
            <v>1007</v>
          </cell>
          <cell r="G749" t="str">
            <v>Sortie</v>
          </cell>
          <cell r="H749">
            <v>43769</v>
          </cell>
          <cell r="I749">
            <v>43798</v>
          </cell>
        </row>
        <row r="750">
          <cell r="B750" t="str">
            <v>FALL TENNING</v>
          </cell>
          <cell r="C750" t="str">
            <v>Sortant</v>
          </cell>
          <cell r="D750" t="str">
            <v>Credit Mutuel</v>
          </cell>
          <cell r="F750">
            <v>1009</v>
          </cell>
          <cell r="G750" t="str">
            <v>Sortie</v>
          </cell>
          <cell r="H750">
            <v>43774</v>
          </cell>
          <cell r="I750">
            <v>43798</v>
          </cell>
        </row>
        <row r="751">
          <cell r="B751" t="str">
            <v>HAMDAOUI  Ismail</v>
          </cell>
          <cell r="C751" t="str">
            <v>B2C</v>
          </cell>
          <cell r="D751" t="str">
            <v>FLOA</v>
          </cell>
          <cell r="F751">
            <v>1006</v>
          </cell>
          <cell r="G751" t="str">
            <v>Sortie</v>
          </cell>
          <cell r="H751">
            <v>42752</v>
          </cell>
          <cell r="I751">
            <v>42752</v>
          </cell>
        </row>
        <row r="752">
          <cell r="B752" t="str">
            <v>HAROUCHI ABDELHAMID</v>
          </cell>
          <cell r="C752" t="str">
            <v>B2C</v>
          </cell>
          <cell r="D752" t="str">
            <v>FLOA</v>
          </cell>
          <cell r="F752">
            <v>1013</v>
          </cell>
          <cell r="G752" t="str">
            <v>Sortie</v>
          </cell>
          <cell r="H752">
            <v>42620</v>
          </cell>
          <cell r="I752">
            <v>42712</v>
          </cell>
        </row>
        <row r="753">
          <cell r="B753" t="str">
            <v>GUEYE FATOUMATA</v>
          </cell>
          <cell r="C753" t="str">
            <v>Sortant</v>
          </cell>
          <cell r="D753" t="str">
            <v>Credit Mutuel</v>
          </cell>
          <cell r="F753">
            <v>1011</v>
          </cell>
          <cell r="G753" t="str">
            <v>Sortie</v>
          </cell>
          <cell r="H753">
            <v>43774</v>
          </cell>
          <cell r="I753">
            <v>43798</v>
          </cell>
        </row>
        <row r="754">
          <cell r="B754" t="str">
            <v>HMAIDI FADEL</v>
          </cell>
          <cell r="C754" t="str">
            <v>FR</v>
          </cell>
          <cell r="D754" t="str">
            <v>COFIDIS France</v>
          </cell>
          <cell r="F754">
            <v>971</v>
          </cell>
          <cell r="G754" t="str">
            <v>Sortie</v>
          </cell>
          <cell r="H754">
            <v>42584</v>
          </cell>
          <cell r="I754">
            <v>42587</v>
          </cell>
        </row>
        <row r="755">
          <cell r="B755" t="str">
            <v>KOUROUMA OUSMANE FAYE</v>
          </cell>
          <cell r="C755" t="str">
            <v>Sortant</v>
          </cell>
          <cell r="D755" t="str">
            <v>Credit Mutuel</v>
          </cell>
          <cell r="F755">
            <v>633</v>
          </cell>
          <cell r="G755" t="str">
            <v>Sortie</v>
          </cell>
          <cell r="H755">
            <v>43769</v>
          </cell>
          <cell r="I755">
            <v>43795</v>
          </cell>
        </row>
        <row r="756">
          <cell r="B756" t="str">
            <v>KASSIMI Nawal</v>
          </cell>
          <cell r="D756" t="str">
            <v>FLOA</v>
          </cell>
          <cell r="F756">
            <v>364</v>
          </cell>
          <cell r="G756" t="str">
            <v>Sortie</v>
          </cell>
          <cell r="H756">
            <v>42430</v>
          </cell>
          <cell r="I756">
            <v>42430</v>
          </cell>
        </row>
        <row r="757">
          <cell r="B757" t="str">
            <v>MAANANE MEHDI</v>
          </cell>
          <cell r="C757" t="str">
            <v>FR</v>
          </cell>
          <cell r="D757" t="str">
            <v>COFIDIS France</v>
          </cell>
          <cell r="F757">
            <v>555</v>
          </cell>
          <cell r="G757" t="str">
            <v>Sortie</v>
          </cell>
          <cell r="H757">
            <v>42864</v>
          </cell>
          <cell r="I757">
            <v>42864</v>
          </cell>
        </row>
        <row r="758">
          <cell r="B758" t="str">
            <v xml:space="preserve">LOTFI HAJAR </v>
          </cell>
          <cell r="C758" t="str">
            <v>Sortant</v>
          </cell>
          <cell r="D758" t="str">
            <v>Credit Mutuel</v>
          </cell>
          <cell r="F758">
            <v>973</v>
          </cell>
          <cell r="G758" t="str">
            <v>Sortie</v>
          </cell>
          <cell r="H758">
            <v>43774</v>
          </cell>
          <cell r="I758">
            <v>43798</v>
          </cell>
        </row>
        <row r="759">
          <cell r="B759" t="str">
            <v>MEDDIOUI OTHMANE</v>
          </cell>
          <cell r="C759" t="str">
            <v>B2C</v>
          </cell>
          <cell r="D759" t="str">
            <v>FLOA</v>
          </cell>
          <cell r="F759">
            <v>972</v>
          </cell>
          <cell r="G759" t="str">
            <v>Sortie</v>
          </cell>
          <cell r="H759">
            <v>42990</v>
          </cell>
          <cell r="I759">
            <v>42986</v>
          </cell>
        </row>
        <row r="760">
          <cell r="B760" t="str">
            <v>MBAROU SALL*</v>
          </cell>
          <cell r="C760" t="str">
            <v>Sortant</v>
          </cell>
          <cell r="D760" t="str">
            <v>Credit Mutuel</v>
          </cell>
          <cell r="F760">
            <v>952</v>
          </cell>
          <cell r="G760" t="str">
            <v>Sortie</v>
          </cell>
          <cell r="H760">
            <v>43769</v>
          </cell>
          <cell r="I760">
            <v>43798</v>
          </cell>
        </row>
        <row r="761">
          <cell r="B761" t="str">
            <v>SEDRATI NAJLAE</v>
          </cell>
          <cell r="C761" t="str">
            <v>Sortant</v>
          </cell>
          <cell r="D761" t="str">
            <v>Credit Mutuel</v>
          </cell>
          <cell r="F761">
            <v>948</v>
          </cell>
          <cell r="G761" t="str">
            <v>Sortie</v>
          </cell>
          <cell r="H761">
            <v>43614</v>
          </cell>
          <cell r="I761">
            <v>43649</v>
          </cell>
        </row>
        <row r="762">
          <cell r="B762" t="str">
            <v>NDIAYE SOKHNA</v>
          </cell>
          <cell r="D762" t="str">
            <v>COFIDIS France</v>
          </cell>
          <cell r="F762">
            <v>949</v>
          </cell>
          <cell r="G762" t="str">
            <v>Sortie</v>
          </cell>
          <cell r="H762">
            <v>42794</v>
          </cell>
          <cell r="I762">
            <v>42794</v>
          </cell>
        </row>
        <row r="763">
          <cell r="B763" t="str">
            <v>OUTARIATE YASSINE</v>
          </cell>
          <cell r="D763" t="str">
            <v>FLOA</v>
          </cell>
          <cell r="F763">
            <v>1012</v>
          </cell>
          <cell r="G763" t="str">
            <v>Sortie</v>
          </cell>
          <cell r="H763">
            <v>42794</v>
          </cell>
          <cell r="I763">
            <v>42794</v>
          </cell>
        </row>
        <row r="764">
          <cell r="B764" t="str">
            <v>REGRAGUI ABDELAZIZ</v>
          </cell>
          <cell r="D764" t="str">
            <v>FLOA</v>
          </cell>
          <cell r="G764" t="str">
            <v>Sortie</v>
          </cell>
          <cell r="H764">
            <v>42752</v>
          </cell>
          <cell r="I764">
            <v>42752</v>
          </cell>
        </row>
        <row r="765">
          <cell r="B765" t="str">
            <v>SADIKI AHMED ZAKARIAE</v>
          </cell>
          <cell r="C765" t="str">
            <v>B2C</v>
          </cell>
          <cell r="D765" t="str">
            <v>FLOA</v>
          </cell>
          <cell r="F765">
            <v>986</v>
          </cell>
          <cell r="G765" t="str">
            <v>Sortie</v>
          </cell>
          <cell r="H765">
            <v>42620</v>
          </cell>
          <cell r="I765">
            <v>42712</v>
          </cell>
        </row>
        <row r="766">
          <cell r="B766" t="str">
            <v>NIANG AIDA MATY</v>
          </cell>
          <cell r="C766" t="str">
            <v>Sortant</v>
          </cell>
          <cell r="D766" t="str">
            <v>Credit Mutuel</v>
          </cell>
          <cell r="F766">
            <v>988</v>
          </cell>
          <cell r="G766" t="str">
            <v>Sortie</v>
          </cell>
          <cell r="H766">
            <v>43774</v>
          </cell>
          <cell r="I766">
            <v>43798</v>
          </cell>
        </row>
        <row r="767">
          <cell r="B767" t="str">
            <v>SLIMANI AKRAM</v>
          </cell>
          <cell r="D767" t="str">
            <v>COFIDIS France</v>
          </cell>
          <cell r="F767">
            <v>987</v>
          </cell>
          <cell r="G767" t="str">
            <v>Sortie</v>
          </cell>
          <cell r="H767">
            <v>42831</v>
          </cell>
          <cell r="I767">
            <v>42831</v>
          </cell>
        </row>
        <row r="768">
          <cell r="B768" t="str">
            <v>NIANG AWA</v>
          </cell>
          <cell r="C768" t="str">
            <v>Sortant</v>
          </cell>
          <cell r="D768" t="str">
            <v>Credit Mutuel</v>
          </cell>
          <cell r="F768" t="str">
            <v>INT111</v>
          </cell>
          <cell r="G768" t="str">
            <v>Sortie</v>
          </cell>
          <cell r="H768">
            <v>43769</v>
          </cell>
          <cell r="I768">
            <v>43798</v>
          </cell>
        </row>
        <row r="769">
          <cell r="B769" t="str">
            <v>ZEMMOURI KARIM</v>
          </cell>
          <cell r="C769" t="str">
            <v>B2C</v>
          </cell>
          <cell r="D769" t="str">
            <v>FLOA</v>
          </cell>
          <cell r="G769" t="str">
            <v>Sortie</v>
          </cell>
        </row>
        <row r="770">
          <cell r="B770" t="str">
            <v>NIASSE THAIM EL HADJI ABDOULAYE*</v>
          </cell>
          <cell r="C770" t="str">
            <v>Sortant</v>
          </cell>
          <cell r="D770" t="str">
            <v>Credit Mutuel</v>
          </cell>
          <cell r="F770" t="str">
            <v>INT112</v>
          </cell>
          <cell r="G770" t="str">
            <v>Sortie</v>
          </cell>
          <cell r="H770">
            <v>43774</v>
          </cell>
          <cell r="I770">
            <v>43798</v>
          </cell>
        </row>
        <row r="771">
          <cell r="B771" t="str">
            <v>SECK MALICK BINA*</v>
          </cell>
          <cell r="C771" t="str">
            <v>Sortant</v>
          </cell>
          <cell r="D771" t="str">
            <v>Credit Mutuel</v>
          </cell>
          <cell r="F771" t="str">
            <v>INT113</v>
          </cell>
          <cell r="G771" t="str">
            <v>Sortie</v>
          </cell>
          <cell r="H771">
            <v>43769</v>
          </cell>
          <cell r="I771">
            <v>43798</v>
          </cell>
        </row>
        <row r="772">
          <cell r="B772" t="str">
            <v>SYLLA PENDA</v>
          </cell>
          <cell r="C772" t="str">
            <v>Sortant</v>
          </cell>
          <cell r="D772" t="str">
            <v>Credit Mutuel</v>
          </cell>
          <cell r="F772" t="str">
            <v>INT114</v>
          </cell>
          <cell r="G772" t="str">
            <v>Sortie</v>
          </cell>
          <cell r="H772">
            <v>43774</v>
          </cell>
          <cell r="I772">
            <v>43798</v>
          </cell>
        </row>
        <row r="773">
          <cell r="B773" t="str">
            <v>MAHZOUM LAILA</v>
          </cell>
          <cell r="C773" t="str">
            <v>Sortant</v>
          </cell>
          <cell r="D773" t="str">
            <v>Credit Mutuel</v>
          </cell>
          <cell r="F773" t="str">
            <v>INT116</v>
          </cell>
          <cell r="G773" t="str">
            <v>Sortie</v>
          </cell>
          <cell r="H773">
            <v>43832</v>
          </cell>
          <cell r="I773">
            <v>43844</v>
          </cell>
        </row>
        <row r="774">
          <cell r="B774" t="str">
            <v>BERRAN NADA</v>
          </cell>
          <cell r="C774" t="str">
            <v>Sortant</v>
          </cell>
          <cell r="D774" t="str">
            <v>Credit Mutuel</v>
          </cell>
          <cell r="F774" t="str">
            <v>INT118</v>
          </cell>
          <cell r="G774" t="str">
            <v>INTERIM</v>
          </cell>
          <cell r="H774">
            <v>43832</v>
          </cell>
          <cell r="I774">
            <v>43860</v>
          </cell>
        </row>
        <row r="775">
          <cell r="B775" t="str">
            <v>RHAYMI NOUR EL HOUDA</v>
          </cell>
          <cell r="C775" t="str">
            <v>Sortant</v>
          </cell>
          <cell r="D775" t="str">
            <v>Credit Mutuel</v>
          </cell>
          <cell r="F775" t="str">
            <v>INT12</v>
          </cell>
          <cell r="G775" t="str">
            <v>Sortie</v>
          </cell>
          <cell r="H775">
            <v>43614</v>
          </cell>
          <cell r="I775">
            <v>43612</v>
          </cell>
        </row>
        <row r="776">
          <cell r="B776" t="str">
            <v>SABBAR SAFAE</v>
          </cell>
          <cell r="C776" t="str">
            <v>Sortant</v>
          </cell>
          <cell r="D776" t="str">
            <v>Credit Mutuel</v>
          </cell>
          <cell r="F776" t="str">
            <v>INT120</v>
          </cell>
          <cell r="G776" t="str">
            <v>INTERIM</v>
          </cell>
          <cell r="H776">
            <v>43832</v>
          </cell>
        </row>
        <row r="777">
          <cell r="B777" t="str">
            <v>MBAROU SALL</v>
          </cell>
          <cell r="C777" t="str">
            <v>Cofidis</v>
          </cell>
          <cell r="F777" t="str">
            <v>INT132</v>
          </cell>
          <cell r="G777" t="str">
            <v>INTERIM</v>
          </cell>
          <cell r="H777">
            <v>43837</v>
          </cell>
        </row>
        <row r="778">
          <cell r="B778" t="str">
            <v>FALL NDEYE PENDA</v>
          </cell>
          <cell r="C778" t="str">
            <v>Cofidis</v>
          </cell>
          <cell r="F778" t="str">
            <v>INT133</v>
          </cell>
          <cell r="G778" t="str">
            <v>INTERIM</v>
          </cell>
          <cell r="H778">
            <v>43837</v>
          </cell>
        </row>
        <row r="779">
          <cell r="B779" t="str">
            <v>OUELD SIDI SOUKAINA</v>
          </cell>
          <cell r="C779" t="str">
            <v>Sortant</v>
          </cell>
          <cell r="D779" t="str">
            <v>Credit Mutuel</v>
          </cell>
          <cell r="F779" t="str">
            <v>INT125</v>
          </cell>
          <cell r="G779" t="str">
            <v>Sortie</v>
          </cell>
          <cell r="H779">
            <v>43832</v>
          </cell>
          <cell r="I779">
            <v>43851</v>
          </cell>
        </row>
        <row r="780">
          <cell r="B780" t="str">
            <v>LIMOUNI MAROUANE</v>
          </cell>
          <cell r="C780" t="str">
            <v>Sortant</v>
          </cell>
          <cell r="D780" t="str">
            <v>Credit Mutuel</v>
          </cell>
          <cell r="F780" t="str">
            <v>INT126</v>
          </cell>
          <cell r="G780" t="str">
            <v>Sortie</v>
          </cell>
          <cell r="H780">
            <v>43832</v>
          </cell>
          <cell r="I780">
            <v>43844</v>
          </cell>
        </row>
        <row r="781">
          <cell r="B781" t="str">
            <v>NDIAYE ISMAILA</v>
          </cell>
          <cell r="C781" t="str">
            <v>Cofidis</v>
          </cell>
          <cell r="F781" t="str">
            <v>INT136</v>
          </cell>
          <cell r="G781" t="str">
            <v>INTERIM</v>
          </cell>
          <cell r="H781">
            <v>43837</v>
          </cell>
        </row>
        <row r="782">
          <cell r="B782" t="str">
            <v>JERRARI ZAYD</v>
          </cell>
          <cell r="C782" t="str">
            <v>Sortant</v>
          </cell>
          <cell r="D782" t="str">
            <v>Credit Mutuel</v>
          </cell>
          <cell r="F782" t="str">
            <v>INT127</v>
          </cell>
          <cell r="G782" t="str">
            <v>Sortie</v>
          </cell>
          <cell r="H782">
            <v>43832</v>
          </cell>
          <cell r="I782">
            <v>43844</v>
          </cell>
        </row>
        <row r="783">
          <cell r="B783" t="str">
            <v>SECK MALICK BINA</v>
          </cell>
          <cell r="C783" t="str">
            <v>Sortant</v>
          </cell>
          <cell r="D783" t="str">
            <v>Credit Mutuel</v>
          </cell>
          <cell r="F783" t="str">
            <v>INT128</v>
          </cell>
          <cell r="G783" t="str">
            <v>INTERIM</v>
          </cell>
          <cell r="H783">
            <v>43832</v>
          </cell>
        </row>
        <row r="784">
          <cell r="B784" t="str">
            <v>ACHABAR BOUTHAYNA</v>
          </cell>
          <cell r="C784" t="str">
            <v>Sortant</v>
          </cell>
          <cell r="D784" t="str">
            <v>Credit Mutuel</v>
          </cell>
          <cell r="F784" t="str">
            <v>INT129</v>
          </cell>
          <cell r="G784" t="str">
            <v>INTERIM</v>
          </cell>
          <cell r="H784">
            <v>43832</v>
          </cell>
          <cell r="I784">
            <v>43860</v>
          </cell>
        </row>
        <row r="785">
          <cell r="B785" t="str">
            <v>DIEDHIOU SENEBOU</v>
          </cell>
          <cell r="C785" t="str">
            <v>Sortant</v>
          </cell>
          <cell r="D785" t="str">
            <v>Credit Mutuel</v>
          </cell>
          <cell r="F785" t="str">
            <v>INT13</v>
          </cell>
          <cell r="G785" t="str">
            <v>Sortie</v>
          </cell>
          <cell r="H785">
            <v>43614</v>
          </cell>
          <cell r="I785">
            <v>43657</v>
          </cell>
        </row>
        <row r="786">
          <cell r="B786" t="str">
            <v xml:space="preserve">CHOUKRI LOUBNA </v>
          </cell>
          <cell r="C786" t="str">
            <v>Sortant</v>
          </cell>
          <cell r="D786" t="str">
            <v>Credit Mutuel</v>
          </cell>
          <cell r="F786" t="str">
            <v>INT</v>
          </cell>
          <cell r="G786" t="str">
            <v>INTERIM</v>
          </cell>
          <cell r="H786">
            <v>43837</v>
          </cell>
          <cell r="I786">
            <v>43860</v>
          </cell>
        </row>
        <row r="787">
          <cell r="B787" t="str">
            <v>DIOP ADJA ARAME</v>
          </cell>
          <cell r="C787" t="str">
            <v>Cofidis</v>
          </cell>
          <cell r="F787" t="str">
            <v>INT141</v>
          </cell>
          <cell r="G787" t="str">
            <v>INTERIM</v>
          </cell>
          <cell r="H787">
            <v>43837</v>
          </cell>
        </row>
        <row r="788">
          <cell r="B788" t="str">
            <v xml:space="preserve">SAADAOUI AMINE </v>
          </cell>
          <cell r="C788" t="str">
            <v>Cofidis</v>
          </cell>
          <cell r="F788" t="str">
            <v>INT142</v>
          </cell>
          <cell r="G788" t="str">
            <v>INTERIM</v>
          </cell>
          <cell r="H788">
            <v>43837</v>
          </cell>
        </row>
        <row r="789">
          <cell r="B789" t="str">
            <v>NDOYE ADJI ROKHAYA DIOP</v>
          </cell>
          <cell r="C789" t="str">
            <v>Sortant</v>
          </cell>
          <cell r="D789" t="str">
            <v>Credit Mutuel</v>
          </cell>
          <cell r="F789" t="str">
            <v>INT134</v>
          </cell>
          <cell r="G789" t="str">
            <v>INTERIM</v>
          </cell>
          <cell r="H789">
            <v>43837</v>
          </cell>
        </row>
        <row r="790">
          <cell r="B790" t="str">
            <v>DIOP IBRAHIMA</v>
          </cell>
          <cell r="C790" t="str">
            <v>Sortant</v>
          </cell>
          <cell r="D790" t="str">
            <v>Credit Mutuel</v>
          </cell>
          <cell r="F790" t="str">
            <v>INT135</v>
          </cell>
          <cell r="G790" t="str">
            <v>INTERIM</v>
          </cell>
          <cell r="H790">
            <v>43837</v>
          </cell>
        </row>
        <row r="791">
          <cell r="B791" t="str">
            <v xml:space="preserve">HASSI RAHOU KHALID  </v>
          </cell>
          <cell r="C791" t="str">
            <v>Sortant</v>
          </cell>
          <cell r="D791" t="str">
            <v>Credit Mutuel</v>
          </cell>
          <cell r="F791" t="str">
            <v>INT137</v>
          </cell>
          <cell r="G791" t="str">
            <v>INTERIM</v>
          </cell>
          <cell r="H791">
            <v>43837</v>
          </cell>
          <cell r="I791">
            <v>43860</v>
          </cell>
        </row>
        <row r="792">
          <cell r="B792" t="str">
            <v>ALASSANE SAMBO</v>
          </cell>
          <cell r="C792" t="str">
            <v>Sortant</v>
          </cell>
          <cell r="D792" t="str">
            <v>Credit Mutuel</v>
          </cell>
          <cell r="F792" t="str">
            <v>INT138</v>
          </cell>
          <cell r="G792" t="str">
            <v>INTERIM</v>
          </cell>
          <cell r="H792">
            <v>43837</v>
          </cell>
        </row>
        <row r="793">
          <cell r="B793" t="str">
            <v xml:space="preserve">DIOP ALFRED ASSANE </v>
          </cell>
          <cell r="C793" t="str">
            <v>Sortant</v>
          </cell>
          <cell r="D793" t="str">
            <v>Credit Mutuel</v>
          </cell>
          <cell r="F793" t="str">
            <v>INT139</v>
          </cell>
          <cell r="G793" t="str">
            <v>INTERIM</v>
          </cell>
          <cell r="H793">
            <v>43837</v>
          </cell>
          <cell r="I793">
            <v>43860</v>
          </cell>
        </row>
        <row r="794">
          <cell r="B794" t="str">
            <v>Tikhsi  fatima</v>
          </cell>
          <cell r="C794" t="str">
            <v>Sortant</v>
          </cell>
          <cell r="D794" t="str">
            <v>Credit Mutuel</v>
          </cell>
          <cell r="F794" t="str">
            <v>INT14</v>
          </cell>
          <cell r="G794" t="str">
            <v>Sortie</v>
          </cell>
          <cell r="H794">
            <v>43614</v>
          </cell>
          <cell r="I794">
            <v>43620</v>
          </cell>
        </row>
        <row r="795">
          <cell r="B795" t="str">
            <v xml:space="preserve">THIAM EL HADJI ABDOULAYE NIASSE </v>
          </cell>
          <cell r="C795" t="str">
            <v>Sortant</v>
          </cell>
          <cell r="D795" t="str">
            <v>Credit Mutuel</v>
          </cell>
          <cell r="F795" t="str">
            <v>INT140</v>
          </cell>
          <cell r="G795" t="str">
            <v>INTERIM</v>
          </cell>
          <cell r="H795">
            <v>43837</v>
          </cell>
          <cell r="I795">
            <v>43860</v>
          </cell>
        </row>
        <row r="796">
          <cell r="B796" t="str">
            <v xml:space="preserve">AIT LARBI HIND     </v>
          </cell>
          <cell r="C796" t="str">
            <v>Sortant</v>
          </cell>
          <cell r="D796" t="str">
            <v>Credit Mutuel</v>
          </cell>
          <cell r="F796" t="str">
            <v>INT00004</v>
          </cell>
        </row>
        <row r="797">
          <cell r="B797" t="str">
            <v>AIT RABIAA NOUHAILA</v>
          </cell>
          <cell r="C797" t="str">
            <v>Sortant</v>
          </cell>
          <cell r="D797" t="str">
            <v>Credit Mutuel</v>
          </cell>
          <cell r="F797" t="str">
            <v>INT00005</v>
          </cell>
        </row>
        <row r="798">
          <cell r="B798" t="str">
            <v>ZOUINE FATIMA-ZAHRA</v>
          </cell>
          <cell r="C798" t="str">
            <v>AFEDIM</v>
          </cell>
          <cell r="D798" t="str">
            <v>Credit Mutuel</v>
          </cell>
          <cell r="F798">
            <v>174</v>
          </cell>
          <cell r="G798" t="str">
            <v>Sortie</v>
          </cell>
          <cell r="H798">
            <v>42360</v>
          </cell>
          <cell r="I798">
            <v>44135</v>
          </cell>
        </row>
        <row r="799">
          <cell r="B799" t="str">
            <v>BELHAJ ANASS</v>
          </cell>
          <cell r="C799" t="str">
            <v>Sortant</v>
          </cell>
          <cell r="D799" t="str">
            <v>Credit Mutuel</v>
          </cell>
          <cell r="F799" t="str">
            <v>INT</v>
          </cell>
          <cell r="G799" t="str">
            <v>sortie</v>
          </cell>
          <cell r="H799">
            <v>43978</v>
          </cell>
          <cell r="I799">
            <v>44008</v>
          </cell>
        </row>
        <row r="800">
          <cell r="B800" t="str">
            <v>ALENE NZUE MELLYNA JERRY</v>
          </cell>
          <cell r="C800" t="str">
            <v>Sortant</v>
          </cell>
          <cell r="D800" t="str">
            <v>Credit Mutuel</v>
          </cell>
          <cell r="F800" t="str">
            <v>INT00079</v>
          </cell>
        </row>
        <row r="801">
          <cell r="B801" t="str">
            <v>NDAKANGOYE MICHA NAZIK</v>
          </cell>
          <cell r="C801" t="str">
            <v>Sortant</v>
          </cell>
          <cell r="D801" t="str">
            <v>Credit Mutuel</v>
          </cell>
          <cell r="F801" t="str">
            <v>INT148</v>
          </cell>
          <cell r="G801" t="str">
            <v>Sortie</v>
          </cell>
          <cell r="H801">
            <v>43895</v>
          </cell>
          <cell r="I801">
            <v>43903</v>
          </cell>
        </row>
        <row r="802">
          <cell r="B802" t="str">
            <v>BENMEKKA MERYEM</v>
          </cell>
          <cell r="C802" t="str">
            <v>Sortant</v>
          </cell>
          <cell r="D802" t="str">
            <v>Credit Mutuel</v>
          </cell>
          <cell r="F802" t="str">
            <v>INT</v>
          </cell>
          <cell r="G802" t="str">
            <v>Sortie</v>
          </cell>
          <cell r="H802">
            <v>43978</v>
          </cell>
          <cell r="I802">
            <v>43985</v>
          </cell>
        </row>
        <row r="803">
          <cell r="B803" t="str">
            <v>ALASSANE SAMBO*</v>
          </cell>
          <cell r="C803" t="str">
            <v>Sortant</v>
          </cell>
          <cell r="D803" t="str">
            <v>Credit Mutuel</v>
          </cell>
          <cell r="F803" t="str">
            <v>INT15</v>
          </cell>
          <cell r="G803" t="str">
            <v>Sortie</v>
          </cell>
          <cell r="H803">
            <v>43614</v>
          </cell>
        </row>
        <row r="804">
          <cell r="B804" t="str">
            <v xml:space="preserve">BARRHAZ RIHAM  </v>
          </cell>
          <cell r="C804" t="str">
            <v>Sortant</v>
          </cell>
          <cell r="D804" t="str">
            <v>Credit Mutuel</v>
          </cell>
          <cell r="F804" t="str">
            <v>INT00007</v>
          </cell>
          <cell r="I804">
            <v>44076</v>
          </cell>
        </row>
        <row r="805">
          <cell r="B805" t="str">
            <v>BENALI SALMA</v>
          </cell>
          <cell r="C805" t="str">
            <v>Sortant</v>
          </cell>
          <cell r="D805" t="str">
            <v>Credit Mutuel</v>
          </cell>
          <cell r="F805" t="str">
            <v>INT00077</v>
          </cell>
        </row>
        <row r="806">
          <cell r="B806" t="str">
            <v>BENYAHYA OULAYA</v>
          </cell>
          <cell r="C806" t="str">
            <v>Sortant</v>
          </cell>
          <cell r="D806" t="str">
            <v>Credit Mutuel</v>
          </cell>
          <cell r="F806" t="str">
            <v>INT00074</v>
          </cell>
        </row>
        <row r="807">
          <cell r="B807" t="str">
            <v>BOUOUDA RIM</v>
          </cell>
          <cell r="C807" t="str">
            <v>Sortant</v>
          </cell>
          <cell r="D807" t="str">
            <v>Credit Mutuel</v>
          </cell>
          <cell r="F807" t="str">
            <v>INT00011</v>
          </cell>
          <cell r="I807">
            <v>44098</v>
          </cell>
        </row>
        <row r="808">
          <cell r="B808" t="str">
            <v>DIENG SOKHNA</v>
          </cell>
          <cell r="C808" t="str">
            <v>Sortant</v>
          </cell>
          <cell r="D808" t="str">
            <v>Credit Mutuel</v>
          </cell>
          <cell r="F808" t="str">
            <v>INT</v>
          </cell>
          <cell r="G808" t="str">
            <v>Sortie</v>
          </cell>
          <cell r="H808">
            <v>43978</v>
          </cell>
          <cell r="I808">
            <v>44008</v>
          </cell>
        </row>
        <row r="809">
          <cell r="B809" t="str">
            <v xml:space="preserve">MANE ARAMATA </v>
          </cell>
          <cell r="C809" t="str">
            <v>Sortant</v>
          </cell>
          <cell r="D809" t="str">
            <v>Credit Mutuel</v>
          </cell>
          <cell r="F809" t="str">
            <v>INT155</v>
          </cell>
          <cell r="G809" t="str">
            <v>Sortie</v>
          </cell>
          <cell r="H809">
            <v>43895</v>
          </cell>
          <cell r="I809">
            <v>43904</v>
          </cell>
        </row>
        <row r="810">
          <cell r="B810" t="str">
            <v xml:space="preserve">DIOP   ALFRED DIT ASSANE </v>
          </cell>
          <cell r="C810" t="str">
            <v>Sortant</v>
          </cell>
          <cell r="D810" t="str">
            <v>Credit Mutuel</v>
          </cell>
          <cell r="F810" t="str">
            <v xml:space="preserve">INT00021 </v>
          </cell>
          <cell r="G810" t="str">
            <v>Sortie</v>
          </cell>
          <cell r="H810">
            <v>43978</v>
          </cell>
          <cell r="I810">
            <v>44023</v>
          </cell>
        </row>
        <row r="811">
          <cell r="B811" t="str">
            <v>DJOYO-SINFO AUDREY-BRICE-LANDRY</v>
          </cell>
          <cell r="C811" t="str">
            <v>Sortant</v>
          </cell>
          <cell r="D811" t="str">
            <v>Credit Mutuel</v>
          </cell>
          <cell r="F811" t="str">
            <v>INT</v>
          </cell>
          <cell r="G811" t="str">
            <v>Sortie</v>
          </cell>
          <cell r="H811">
            <v>43978</v>
          </cell>
          <cell r="I811">
            <v>43995</v>
          </cell>
        </row>
        <row r="812">
          <cell r="B812" t="str">
            <v>BOUSSLAM SOUKAINA</v>
          </cell>
          <cell r="C812" t="str">
            <v>Sortant</v>
          </cell>
          <cell r="D812" t="str">
            <v>Credit Mutuel</v>
          </cell>
          <cell r="F812" t="str">
            <v>INT00014</v>
          </cell>
        </row>
        <row r="813">
          <cell r="B813" t="str">
            <v xml:space="preserve">CISSE FATOUMATA  </v>
          </cell>
          <cell r="C813" t="str">
            <v>Sortant</v>
          </cell>
          <cell r="D813" t="str">
            <v>Credit Mutuel</v>
          </cell>
          <cell r="F813" t="str">
            <v>INT00056</v>
          </cell>
        </row>
        <row r="814">
          <cell r="B814" t="str">
            <v>ABOUHARIA Chaimae</v>
          </cell>
          <cell r="C814" t="str">
            <v>Sortant</v>
          </cell>
          <cell r="D814" t="str">
            <v>Credit Mutuel</v>
          </cell>
          <cell r="F814" t="str">
            <v>INT16</v>
          </cell>
          <cell r="G814" t="str">
            <v>Sortie</v>
          </cell>
          <cell r="H814">
            <v>43614</v>
          </cell>
          <cell r="I814">
            <v>43649</v>
          </cell>
        </row>
        <row r="815">
          <cell r="B815" t="str">
            <v>CHOUKRI  LOUBNA</v>
          </cell>
          <cell r="C815" t="str">
            <v>Sortant</v>
          </cell>
          <cell r="D815" t="str">
            <v>Credit Mutuel</v>
          </cell>
          <cell r="F815" t="str">
            <v>INT00016</v>
          </cell>
          <cell r="I815">
            <v>44090</v>
          </cell>
        </row>
        <row r="816">
          <cell r="B816" t="str">
            <v>DIALLO THIERNO MAMADOU DIOGO</v>
          </cell>
          <cell r="C816" t="str">
            <v>Sortant</v>
          </cell>
          <cell r="D816" t="str">
            <v>Credit Mutuel</v>
          </cell>
          <cell r="F816" t="str">
            <v>INT00018</v>
          </cell>
        </row>
        <row r="817">
          <cell r="B817" t="str">
            <v>DIOP ALIOU</v>
          </cell>
          <cell r="C817" t="str">
            <v>Sortant</v>
          </cell>
          <cell r="D817" t="str">
            <v>Credit Mutuel</v>
          </cell>
          <cell r="F817" t="str">
            <v>INT00057</v>
          </cell>
        </row>
        <row r="818">
          <cell r="B818" t="str">
            <v>EZ ZAHER ACHRAF</v>
          </cell>
          <cell r="C818" t="str">
            <v>Sortant</v>
          </cell>
          <cell r="D818" t="str">
            <v>Credit Mutuel</v>
          </cell>
          <cell r="F818" t="str">
            <v>INT00035</v>
          </cell>
          <cell r="G818" t="str">
            <v>Sortie</v>
          </cell>
          <cell r="H818">
            <v>43978</v>
          </cell>
          <cell r="I818">
            <v>44027</v>
          </cell>
        </row>
        <row r="819">
          <cell r="B819" t="str">
            <v>GOUERO MAXIME</v>
          </cell>
          <cell r="C819" t="str">
            <v>Sortant</v>
          </cell>
          <cell r="D819" t="str">
            <v>Credit Mutuel</v>
          </cell>
          <cell r="F819" t="str">
            <v>INT</v>
          </cell>
          <cell r="G819" t="str">
            <v>Sortie</v>
          </cell>
          <cell r="H819">
            <v>43978</v>
          </cell>
          <cell r="I819">
            <v>43992</v>
          </cell>
        </row>
        <row r="820">
          <cell r="B820" t="str">
            <v>ESMILI OTHMANE</v>
          </cell>
          <cell r="C820" t="str">
            <v>Sortant</v>
          </cell>
          <cell r="D820" t="str">
            <v>Credit Mutuel</v>
          </cell>
          <cell r="F820" t="str">
            <v>INT00033</v>
          </cell>
        </row>
        <row r="821">
          <cell r="B821" t="str">
            <v xml:space="preserve">HASSI RAHOU  KHALID </v>
          </cell>
          <cell r="C821" t="str">
            <v>Sortant</v>
          </cell>
          <cell r="D821" t="str">
            <v>Credit Mutuel</v>
          </cell>
          <cell r="F821" t="str">
            <v>INT</v>
          </cell>
          <cell r="H821">
            <v>43978</v>
          </cell>
        </row>
        <row r="822">
          <cell r="B822" t="str">
            <v>IBENIAICH KHALID</v>
          </cell>
          <cell r="C822" t="str">
            <v>Sortant</v>
          </cell>
          <cell r="D822" t="str">
            <v>Credit Mutuel</v>
          </cell>
          <cell r="F822" t="str">
            <v>INT</v>
          </cell>
          <cell r="G822" t="str">
            <v>Sortie</v>
          </cell>
          <cell r="H822">
            <v>43978</v>
          </cell>
          <cell r="I822">
            <v>43987</v>
          </cell>
        </row>
        <row r="823">
          <cell r="B823" t="str">
            <v>KHAM MOHAMMED</v>
          </cell>
          <cell r="C823" t="str">
            <v>Sortant</v>
          </cell>
          <cell r="D823" t="str">
            <v>Credit Mutuel</v>
          </cell>
          <cell r="F823" t="str">
            <v>INT168</v>
          </cell>
          <cell r="G823" t="str">
            <v>Sortie</v>
          </cell>
          <cell r="H823">
            <v>43895</v>
          </cell>
          <cell r="I823">
            <v>43904</v>
          </cell>
        </row>
        <row r="824">
          <cell r="B824" t="str">
            <v>SAIDI SAMIA</v>
          </cell>
          <cell r="C824" t="str">
            <v>Google leads</v>
          </cell>
          <cell r="D824" t="str">
            <v>Credit Mutuel</v>
          </cell>
          <cell r="F824">
            <v>627</v>
          </cell>
          <cell r="G824" t="str">
            <v>Sortie</v>
          </cell>
          <cell r="H824">
            <v>43158</v>
          </cell>
          <cell r="I824">
            <v>43952</v>
          </cell>
        </row>
        <row r="825">
          <cell r="B825" t="str">
            <v>DIAW Khadim Mbacke</v>
          </cell>
          <cell r="C825" t="str">
            <v>Sortant</v>
          </cell>
          <cell r="D825" t="str">
            <v>Credit Mutuel</v>
          </cell>
          <cell r="F825" t="str">
            <v>INT17</v>
          </cell>
          <cell r="G825" t="str">
            <v>Sortie</v>
          </cell>
          <cell r="H825">
            <v>43614</v>
          </cell>
          <cell r="I825">
            <v>43657</v>
          </cell>
        </row>
        <row r="826">
          <cell r="B826" t="str">
            <v xml:space="preserve">KABEYA KABOBO  GEORGES </v>
          </cell>
          <cell r="C826" t="str">
            <v>Sortant</v>
          </cell>
          <cell r="D826" t="str">
            <v>Credit Mutuel</v>
          </cell>
          <cell r="F826" t="str">
            <v>INT</v>
          </cell>
          <cell r="G826" t="str">
            <v>Sortie</v>
          </cell>
          <cell r="H826">
            <v>43978</v>
          </cell>
          <cell r="I826">
            <v>43927</v>
          </cell>
        </row>
        <row r="827">
          <cell r="B827" t="str">
            <v>EL KOLAIA FATIMA ZAHRA</v>
          </cell>
          <cell r="C827" t="str">
            <v>Sortant</v>
          </cell>
          <cell r="D827" t="str">
            <v>Credit Mutuel</v>
          </cell>
          <cell r="F827" t="str">
            <v>INT00025</v>
          </cell>
          <cell r="G827" t="str">
            <v>Sortie</v>
          </cell>
          <cell r="H827">
            <v>43978</v>
          </cell>
          <cell r="I827">
            <v>44028</v>
          </cell>
        </row>
        <row r="828">
          <cell r="B828" t="str">
            <v>KONE   PELENI LESLIE EMMANUELLA</v>
          </cell>
          <cell r="C828" t="str">
            <v>Sortant</v>
          </cell>
          <cell r="D828" t="str">
            <v>Credit Mutuel</v>
          </cell>
          <cell r="F828" t="str">
            <v>INT</v>
          </cell>
          <cell r="G828" t="str">
            <v>Sortie</v>
          </cell>
          <cell r="H828">
            <v>43978</v>
          </cell>
          <cell r="I828">
            <v>43995</v>
          </cell>
        </row>
        <row r="829">
          <cell r="B829" t="str">
            <v>DIAGNE Mohamed Ibrahima</v>
          </cell>
          <cell r="C829" t="str">
            <v>Google leads</v>
          </cell>
          <cell r="D829" t="str">
            <v>Credit Mutuel</v>
          </cell>
          <cell r="F829">
            <v>896</v>
          </cell>
          <cell r="G829" t="str">
            <v>FT</v>
          </cell>
          <cell r="H829">
            <v>43704</v>
          </cell>
          <cell r="I829">
            <v>43973</v>
          </cell>
        </row>
        <row r="830">
          <cell r="B830" t="str">
            <v>DIALLO ISMATOU</v>
          </cell>
          <cell r="C830" t="str">
            <v>Google leads</v>
          </cell>
          <cell r="D830" t="str">
            <v>Credit Mutuel</v>
          </cell>
          <cell r="F830">
            <v>897</v>
          </cell>
          <cell r="G830" t="str">
            <v>FT</v>
          </cell>
          <cell r="H830">
            <v>43683</v>
          </cell>
          <cell r="I830">
            <v>43971</v>
          </cell>
        </row>
        <row r="831">
          <cell r="B831" t="str">
            <v>DOUNANG WILFRIED ALEX</v>
          </cell>
          <cell r="C831" t="str">
            <v>Sortant</v>
          </cell>
          <cell r="D831" t="str">
            <v>Credit Mutuel</v>
          </cell>
          <cell r="F831" t="str">
            <v>INT00022</v>
          </cell>
          <cell r="I831">
            <v>44093</v>
          </cell>
        </row>
        <row r="832">
          <cell r="B832" t="str">
            <v xml:space="preserve">DZELEKE MOBOKA  DJIBRIL ROLAND </v>
          </cell>
          <cell r="C832" t="str">
            <v>Sortant</v>
          </cell>
          <cell r="D832" t="str">
            <v>Credit Mutuel</v>
          </cell>
          <cell r="F832" t="str">
            <v>INT00078</v>
          </cell>
          <cell r="I832">
            <v>44076</v>
          </cell>
        </row>
        <row r="833">
          <cell r="B833" t="str">
            <v>ES-SABERY ISMAIL</v>
          </cell>
          <cell r="C833" t="str">
            <v>Sortant</v>
          </cell>
          <cell r="D833" t="str">
            <v>Credit Mutuel</v>
          </cell>
          <cell r="F833" t="str">
            <v>INT00034</v>
          </cell>
        </row>
        <row r="834">
          <cell r="B834" t="str">
            <v>MBAYE DJIM</v>
          </cell>
          <cell r="C834" t="str">
            <v>Sortant</v>
          </cell>
          <cell r="D834" t="str">
            <v>Credit Mutuel</v>
          </cell>
          <cell r="F834" t="str">
            <v>INT00042</v>
          </cell>
          <cell r="G834" t="str">
            <v>Sortie</v>
          </cell>
          <cell r="H834">
            <v>43978</v>
          </cell>
          <cell r="I834">
            <v>44028</v>
          </cell>
        </row>
        <row r="835">
          <cell r="B835" t="str">
            <v>GUEYE AL HASSANE</v>
          </cell>
          <cell r="C835" t="str">
            <v>Sortant</v>
          </cell>
          <cell r="D835" t="str">
            <v>Credit Mutuel</v>
          </cell>
          <cell r="F835" t="str">
            <v>INT00058</v>
          </cell>
        </row>
        <row r="836">
          <cell r="B836" t="str">
            <v>RIZKI OMAR</v>
          </cell>
          <cell r="C836" t="str">
            <v>Sortant</v>
          </cell>
          <cell r="D836" t="str">
            <v>Credit Mutuel</v>
          </cell>
          <cell r="F836" t="str">
            <v>INT18</v>
          </cell>
          <cell r="G836" t="str">
            <v>Sortie</v>
          </cell>
          <cell r="H836">
            <v>43614</v>
          </cell>
          <cell r="I836">
            <v>43638</v>
          </cell>
        </row>
        <row r="837">
          <cell r="B837" t="str">
            <v xml:space="preserve">LEBIED FATIMA ZAHRA </v>
          </cell>
          <cell r="C837" t="str">
            <v>Sortant</v>
          </cell>
          <cell r="D837" t="str">
            <v>Credit Mutuel</v>
          </cell>
          <cell r="F837" t="str">
            <v>INT19</v>
          </cell>
          <cell r="G837" t="str">
            <v>Sortie</v>
          </cell>
          <cell r="H837">
            <v>43614</v>
          </cell>
          <cell r="I837">
            <v>43729</v>
          </cell>
        </row>
        <row r="838">
          <cell r="B838" t="str">
            <v>BELHAJ AYOUB</v>
          </cell>
          <cell r="C838" t="str">
            <v>Sortant</v>
          </cell>
          <cell r="D838" t="str">
            <v>Credit Mutuel</v>
          </cell>
          <cell r="F838" t="str">
            <v>INT2</v>
          </cell>
          <cell r="G838" t="str">
            <v>Sortie</v>
          </cell>
          <cell r="H838">
            <v>42710</v>
          </cell>
          <cell r="I838">
            <v>42710</v>
          </cell>
        </row>
        <row r="839">
          <cell r="B839" t="str">
            <v>NIANG Yacine</v>
          </cell>
          <cell r="C839" t="str">
            <v>Sortant</v>
          </cell>
          <cell r="D839" t="str">
            <v>Credit Mutuel</v>
          </cell>
          <cell r="F839" t="str">
            <v>INT20</v>
          </cell>
          <cell r="G839" t="str">
            <v>Sortie</v>
          </cell>
          <cell r="H839">
            <v>43614</v>
          </cell>
          <cell r="I839">
            <v>43664</v>
          </cell>
        </row>
        <row r="840">
          <cell r="B840" t="str">
            <v>AMAHZOUNE OUMAYMA</v>
          </cell>
          <cell r="C840" t="str">
            <v>Sortant</v>
          </cell>
          <cell r="D840" t="str">
            <v>Credit Mutuel</v>
          </cell>
          <cell r="F840" t="str">
            <v>INT21</v>
          </cell>
          <cell r="G840" t="str">
            <v>Sortie</v>
          </cell>
          <cell r="H840">
            <v>43614</v>
          </cell>
          <cell r="I840">
            <v>43649</v>
          </cell>
        </row>
        <row r="841">
          <cell r="B841" t="str">
            <v>DIALLO Oumane</v>
          </cell>
          <cell r="C841" t="str">
            <v>Sortant</v>
          </cell>
          <cell r="D841" t="str">
            <v>Credit Mutuel</v>
          </cell>
          <cell r="F841" t="str">
            <v>INT22</v>
          </cell>
          <cell r="G841" t="str">
            <v>Sortie</v>
          </cell>
          <cell r="H841">
            <v>43614</v>
          </cell>
          <cell r="I841">
            <v>43657</v>
          </cell>
        </row>
        <row r="842">
          <cell r="B842" t="str">
            <v>EL KORTOBI ANAS</v>
          </cell>
          <cell r="C842" t="str">
            <v>Sortant</v>
          </cell>
          <cell r="D842" t="str">
            <v>Credit Mutuel</v>
          </cell>
          <cell r="F842" t="str">
            <v>INT23</v>
          </cell>
          <cell r="G842" t="str">
            <v>Sortie</v>
          </cell>
          <cell r="H842">
            <v>43614</v>
          </cell>
          <cell r="I842">
            <v>43649</v>
          </cell>
        </row>
        <row r="843">
          <cell r="B843" t="str">
            <v>KHIHLI Chaimae</v>
          </cell>
          <cell r="C843" t="str">
            <v>Sortant</v>
          </cell>
          <cell r="D843" t="str">
            <v>Credit Mutuel</v>
          </cell>
          <cell r="F843" t="str">
            <v>INT25</v>
          </cell>
          <cell r="G843" t="str">
            <v>Sortie</v>
          </cell>
          <cell r="H843">
            <v>43614</v>
          </cell>
          <cell r="I843">
            <v>43657</v>
          </cell>
        </row>
        <row r="844">
          <cell r="B844" t="str">
            <v>GUISSE Issa</v>
          </cell>
          <cell r="C844" t="str">
            <v>Sortant</v>
          </cell>
          <cell r="D844" t="str">
            <v>Credit Mutuel</v>
          </cell>
          <cell r="F844" t="str">
            <v>INT26</v>
          </cell>
          <cell r="G844" t="str">
            <v>Sortie</v>
          </cell>
          <cell r="H844">
            <v>43614</v>
          </cell>
          <cell r="I844">
            <v>43657</v>
          </cell>
        </row>
        <row r="845">
          <cell r="B845" t="str">
            <v>BOUAZIZI SOUMIA</v>
          </cell>
          <cell r="C845" t="str">
            <v>Sortant</v>
          </cell>
          <cell r="D845" t="str">
            <v>Credit Mutuel</v>
          </cell>
          <cell r="F845" t="str">
            <v>INT27</v>
          </cell>
          <cell r="G845" t="str">
            <v>Sortie</v>
          </cell>
          <cell r="H845">
            <v>43614</v>
          </cell>
          <cell r="I845">
            <v>43662</v>
          </cell>
        </row>
        <row r="846">
          <cell r="B846" t="str">
            <v xml:space="preserve">EL ABDI ichrak </v>
          </cell>
          <cell r="C846" t="str">
            <v>Sortant</v>
          </cell>
          <cell r="D846" t="str">
            <v>Credit Mutuel</v>
          </cell>
          <cell r="F846" t="str">
            <v>INT28</v>
          </cell>
          <cell r="G846" t="str">
            <v>Sortie</v>
          </cell>
          <cell r="H846">
            <v>43616</v>
          </cell>
          <cell r="I846">
            <v>43643</v>
          </cell>
        </row>
        <row r="847">
          <cell r="B847" t="str">
            <v xml:space="preserve">MEZIANE Chaimae </v>
          </cell>
          <cell r="C847" t="str">
            <v>Sortant</v>
          </cell>
          <cell r="D847" t="str">
            <v>Credit Mutuel</v>
          </cell>
          <cell r="F847" t="str">
            <v>INT29</v>
          </cell>
          <cell r="G847" t="str">
            <v>Sortie</v>
          </cell>
          <cell r="H847">
            <v>43616</v>
          </cell>
          <cell r="I847">
            <v>43729</v>
          </cell>
        </row>
        <row r="848">
          <cell r="B848" t="str">
            <v>BENSEGHIR ANASSE</v>
          </cell>
          <cell r="C848" t="str">
            <v>Sortant</v>
          </cell>
          <cell r="D848" t="str">
            <v>Credit Mutuel</v>
          </cell>
          <cell r="F848" t="str">
            <v>INT3</v>
          </cell>
          <cell r="G848" t="str">
            <v>FT</v>
          </cell>
          <cell r="H848">
            <v>43524</v>
          </cell>
        </row>
        <row r="849">
          <cell r="B849" t="str">
            <v xml:space="preserve">NIANG Mouhamed </v>
          </cell>
          <cell r="C849" t="str">
            <v>Sortant</v>
          </cell>
          <cell r="D849" t="str">
            <v>Credit Mutuel</v>
          </cell>
          <cell r="F849" t="str">
            <v>INT30</v>
          </cell>
          <cell r="G849" t="str">
            <v>Sortie</v>
          </cell>
          <cell r="H849">
            <v>43616</v>
          </cell>
          <cell r="I849">
            <v>43657</v>
          </cell>
        </row>
        <row r="850">
          <cell r="B850" t="str">
            <v xml:space="preserve">GUEYE Fatou Kine </v>
          </cell>
          <cell r="C850" t="str">
            <v>Sortant</v>
          </cell>
          <cell r="D850" t="str">
            <v>Credit Mutuel</v>
          </cell>
          <cell r="F850" t="str">
            <v>INT31</v>
          </cell>
          <cell r="G850" t="str">
            <v>Sortie</v>
          </cell>
          <cell r="H850">
            <v>43616</v>
          </cell>
          <cell r="I850">
            <v>43655</v>
          </cell>
        </row>
        <row r="851">
          <cell r="B851" t="str">
            <v>EMNADAOUI Kawtar</v>
          </cell>
          <cell r="C851" t="str">
            <v>Sortant</v>
          </cell>
          <cell r="D851" t="str">
            <v>Credit Mutuel</v>
          </cell>
          <cell r="F851" t="str">
            <v>INT32</v>
          </cell>
          <cell r="G851" t="str">
            <v>Sortie</v>
          </cell>
          <cell r="H851">
            <v>43616</v>
          </cell>
          <cell r="I851">
            <v>43683</v>
          </cell>
        </row>
        <row r="852">
          <cell r="B852" t="str">
            <v xml:space="preserve">DIOP ALIOU  </v>
          </cell>
          <cell r="C852" t="str">
            <v>Sortant</v>
          </cell>
          <cell r="D852" t="str">
            <v>Credit Mutuel</v>
          </cell>
          <cell r="F852" t="str">
            <v>INT33</v>
          </cell>
          <cell r="G852" t="str">
            <v>Sortie</v>
          </cell>
          <cell r="H852">
            <v>43614</v>
          </cell>
          <cell r="I852">
            <v>43729</v>
          </cell>
        </row>
        <row r="853">
          <cell r="B853" t="str">
            <v>BEN ELAOUJ Safae</v>
          </cell>
          <cell r="C853" t="str">
            <v>Sortant</v>
          </cell>
          <cell r="D853" t="str">
            <v>Credit Mutuel</v>
          </cell>
          <cell r="F853" t="str">
            <v>INT35</v>
          </cell>
          <cell r="G853" t="str">
            <v>Sortie</v>
          </cell>
          <cell r="H853">
            <v>43620</v>
          </cell>
          <cell r="I853">
            <v>43694</v>
          </cell>
        </row>
        <row r="854">
          <cell r="B854" t="str">
            <v>PAPA Demba Ndir</v>
          </cell>
          <cell r="C854" t="str">
            <v>FLOA</v>
          </cell>
          <cell r="F854" t="str">
            <v>INT42</v>
          </cell>
          <cell r="G854" t="str">
            <v>INTERIM</v>
          </cell>
          <cell r="H854">
            <v>43620</v>
          </cell>
        </row>
        <row r="855">
          <cell r="B855" t="str">
            <v>DIATTA Daouda</v>
          </cell>
          <cell r="C855" t="str">
            <v>Sortant</v>
          </cell>
          <cell r="D855" t="str">
            <v>Credit Mutuel</v>
          </cell>
          <cell r="F855" t="str">
            <v>INT36</v>
          </cell>
          <cell r="G855" t="str">
            <v>Sortie</v>
          </cell>
          <cell r="H855">
            <v>43620</v>
          </cell>
          <cell r="I855">
            <v>43657</v>
          </cell>
        </row>
        <row r="856">
          <cell r="B856" t="str">
            <v>EL HARRATH IHSSANE</v>
          </cell>
          <cell r="C856" t="str">
            <v>Sortant</v>
          </cell>
          <cell r="D856" t="str">
            <v>Credit Mutuel</v>
          </cell>
          <cell r="F856" t="str">
            <v>INT37</v>
          </cell>
          <cell r="G856" t="str">
            <v>Sortie</v>
          </cell>
          <cell r="H856">
            <v>43620</v>
          </cell>
          <cell r="I856">
            <v>43648</v>
          </cell>
        </row>
        <row r="857">
          <cell r="B857" t="str">
            <v>FETTAR ZAINEB</v>
          </cell>
          <cell r="C857" t="str">
            <v>Sortant</v>
          </cell>
          <cell r="D857" t="str">
            <v>Credit Mutuel</v>
          </cell>
          <cell r="F857" t="str">
            <v>INT38</v>
          </cell>
          <cell r="G857" t="str">
            <v>Sortie</v>
          </cell>
          <cell r="H857">
            <v>43620</v>
          </cell>
          <cell r="I857">
            <v>43649</v>
          </cell>
        </row>
        <row r="858">
          <cell r="B858" t="str">
            <v>KHABIOUI AYMAN</v>
          </cell>
          <cell r="C858" t="str">
            <v>Sortant</v>
          </cell>
          <cell r="D858" t="str">
            <v>Credit Mutuel</v>
          </cell>
          <cell r="F858" t="str">
            <v>INT39</v>
          </cell>
          <cell r="G858" t="str">
            <v>Sortie</v>
          </cell>
          <cell r="H858">
            <v>43620</v>
          </cell>
          <cell r="I858">
            <v>43645</v>
          </cell>
        </row>
        <row r="859">
          <cell r="B859" t="str">
            <v>HASSNAOUI HASSAN</v>
          </cell>
          <cell r="C859" t="str">
            <v>Sortant</v>
          </cell>
          <cell r="D859" t="str">
            <v>Credit Mutuel</v>
          </cell>
          <cell r="F859" t="str">
            <v>INT4</v>
          </cell>
          <cell r="G859" t="str">
            <v>Sortie</v>
          </cell>
          <cell r="H859">
            <v>43614</v>
          </cell>
          <cell r="I859">
            <v>43649</v>
          </cell>
        </row>
        <row r="860">
          <cell r="B860" t="str">
            <v>KAMAL Mohammed</v>
          </cell>
          <cell r="C860" t="str">
            <v>Sortant</v>
          </cell>
          <cell r="D860" t="str">
            <v>Credit Mutuel</v>
          </cell>
          <cell r="F860" t="str">
            <v>INT40</v>
          </cell>
          <cell r="G860" t="str">
            <v>Sortie</v>
          </cell>
          <cell r="H860">
            <v>43620</v>
          </cell>
          <cell r="I860">
            <v>43629</v>
          </cell>
        </row>
        <row r="861">
          <cell r="B861" t="str">
            <v>ADIARATOU Mancal</v>
          </cell>
          <cell r="C861" t="str">
            <v>Sortant</v>
          </cell>
          <cell r="D861" t="str">
            <v>Credit Mutuel</v>
          </cell>
          <cell r="F861" t="str">
            <v>INT41</v>
          </cell>
          <cell r="G861" t="str">
            <v>Sortie</v>
          </cell>
          <cell r="H861">
            <v>43620</v>
          </cell>
          <cell r="I861">
            <v>43657</v>
          </cell>
        </row>
        <row r="862">
          <cell r="B862" t="str">
            <v>OUALI DALYA</v>
          </cell>
          <cell r="C862" t="str">
            <v>Sortant</v>
          </cell>
          <cell r="D862" t="str">
            <v>Credit Mutuel</v>
          </cell>
          <cell r="F862" t="str">
            <v>INT43</v>
          </cell>
          <cell r="G862" t="str">
            <v>Sortie</v>
          </cell>
          <cell r="H862">
            <v>43620</v>
          </cell>
          <cell r="I862">
            <v>43683</v>
          </cell>
        </row>
        <row r="863">
          <cell r="B863" t="str">
            <v>EL JOHRI SALMA</v>
          </cell>
          <cell r="C863" t="str">
            <v>Sortant</v>
          </cell>
          <cell r="D863" t="str">
            <v>Credit Mutuel</v>
          </cell>
          <cell r="F863" t="str">
            <v>INT45</v>
          </cell>
          <cell r="G863" t="str">
            <v>Sortie</v>
          </cell>
          <cell r="H863">
            <v>43683</v>
          </cell>
          <cell r="I863">
            <v>43687</v>
          </cell>
        </row>
        <row r="864">
          <cell r="B864" t="str">
            <v>FALL MAFAL</v>
          </cell>
          <cell r="C864" t="str">
            <v>Sortant</v>
          </cell>
          <cell r="D864" t="str">
            <v>Credit Mutuel</v>
          </cell>
          <cell r="F864" t="str">
            <v>INT46</v>
          </cell>
          <cell r="G864" t="str">
            <v>Sortie</v>
          </cell>
          <cell r="H864">
            <v>43683</v>
          </cell>
          <cell r="I864">
            <v>43729</v>
          </cell>
        </row>
        <row r="865">
          <cell r="B865" t="str">
            <v xml:space="preserve">KAIBOUR SANAE </v>
          </cell>
          <cell r="C865" t="str">
            <v>Google leads</v>
          </cell>
          <cell r="D865" t="str">
            <v>Credit Mutuel</v>
          </cell>
          <cell r="F865" t="str">
            <v>INT47</v>
          </cell>
          <cell r="G865" t="str">
            <v>Sortie</v>
          </cell>
          <cell r="H865">
            <v>43683</v>
          </cell>
          <cell r="I865">
            <v>43705</v>
          </cell>
        </row>
        <row r="866">
          <cell r="B866" t="str">
            <v>NDOYE ADJI ROKHAYA DIOP*</v>
          </cell>
          <cell r="C866" t="str">
            <v>Sortant</v>
          </cell>
          <cell r="D866" t="str">
            <v>Credit Mutuel</v>
          </cell>
          <cell r="F866" t="str">
            <v>INT48</v>
          </cell>
          <cell r="G866" t="str">
            <v>Sortie</v>
          </cell>
          <cell r="H866">
            <v>43683</v>
          </cell>
          <cell r="I866">
            <v>43729</v>
          </cell>
        </row>
        <row r="867">
          <cell r="B867" t="str">
            <v>SALAMAT HANANE</v>
          </cell>
          <cell r="C867" t="str">
            <v>Sortant</v>
          </cell>
          <cell r="D867" t="str">
            <v>Credit Mutuel</v>
          </cell>
          <cell r="F867" t="str">
            <v>INT49</v>
          </cell>
          <cell r="G867" t="str">
            <v>Sortie</v>
          </cell>
          <cell r="H867">
            <v>43683</v>
          </cell>
          <cell r="I867">
            <v>43707</v>
          </cell>
        </row>
        <row r="868">
          <cell r="B868" t="str">
            <v>DOUAYA BILAL</v>
          </cell>
          <cell r="C868" t="str">
            <v>Sortant</v>
          </cell>
          <cell r="D868" t="str">
            <v>Credit Mutuel</v>
          </cell>
          <cell r="F868" t="str">
            <v>INT5</v>
          </cell>
          <cell r="G868" t="str">
            <v>Sortie</v>
          </cell>
          <cell r="H868">
            <v>43614</v>
          </cell>
          <cell r="I868">
            <v>43657</v>
          </cell>
        </row>
        <row r="869">
          <cell r="B869" t="str">
            <v>ZIATI AMINE</v>
          </cell>
          <cell r="C869" t="str">
            <v>Sortant</v>
          </cell>
          <cell r="D869" t="str">
            <v>Credit Mutuel</v>
          </cell>
          <cell r="F869" t="str">
            <v>INT50</v>
          </cell>
          <cell r="G869" t="str">
            <v>Sortie</v>
          </cell>
          <cell r="H869">
            <v>43683</v>
          </cell>
          <cell r="I869">
            <v>43686</v>
          </cell>
        </row>
        <row r="870">
          <cell r="B870" t="str">
            <v>HASNAOUI HASSAN</v>
          </cell>
          <cell r="C870" t="str">
            <v>Sortant</v>
          </cell>
          <cell r="D870" t="str">
            <v>Credit Mutuel</v>
          </cell>
          <cell r="F870" t="str">
            <v>INT51</v>
          </cell>
          <cell r="G870" t="str">
            <v>Sortie</v>
          </cell>
          <cell r="H870">
            <v>43697</v>
          </cell>
          <cell r="I870">
            <v>43699</v>
          </cell>
        </row>
        <row r="871">
          <cell r="B871" t="str">
            <v xml:space="preserve">EL HOUSSAINI HOUDA </v>
          </cell>
          <cell r="C871" t="str">
            <v>Sortant</v>
          </cell>
          <cell r="D871" t="str">
            <v>Credit Mutuel</v>
          </cell>
          <cell r="F871" t="str">
            <v>INT52</v>
          </cell>
          <cell r="G871" t="str">
            <v>Sortie</v>
          </cell>
          <cell r="H871">
            <v>43704</v>
          </cell>
          <cell r="I871">
            <v>43729</v>
          </cell>
        </row>
        <row r="872">
          <cell r="B872" t="str">
            <v>BARHANI SARA</v>
          </cell>
          <cell r="C872" t="str">
            <v>Sortant</v>
          </cell>
          <cell r="D872" t="str">
            <v>Credit Mutuel</v>
          </cell>
          <cell r="F872" t="str">
            <v>INT53</v>
          </cell>
          <cell r="G872" t="str">
            <v>Sortie</v>
          </cell>
          <cell r="H872" t="str">
            <v>21/08/223</v>
          </cell>
          <cell r="I872">
            <v>43697</v>
          </cell>
        </row>
        <row r="873">
          <cell r="B873" t="str">
            <v xml:space="preserve">DJIM MBAYE </v>
          </cell>
          <cell r="C873" t="str">
            <v>Sortant</v>
          </cell>
          <cell r="D873" t="str">
            <v>Credit Mutuel</v>
          </cell>
          <cell r="F873" t="str">
            <v>INT54</v>
          </cell>
          <cell r="G873" t="str">
            <v>Sortie</v>
          </cell>
          <cell r="H873">
            <v>43704</v>
          </cell>
          <cell r="I873">
            <v>43729</v>
          </cell>
        </row>
        <row r="874">
          <cell r="B874" t="str">
            <v>NDOYE Mame Diene</v>
          </cell>
          <cell r="F874" t="str">
            <v>INT61</v>
          </cell>
          <cell r="G874" t="str">
            <v>INTERIM</v>
          </cell>
          <cell r="H874">
            <v>43704</v>
          </cell>
        </row>
        <row r="875">
          <cell r="B875" t="str">
            <v>NACHIT HANAA</v>
          </cell>
          <cell r="C875" t="str">
            <v>Sortant</v>
          </cell>
          <cell r="D875" t="str">
            <v>Credit Mutuel</v>
          </cell>
          <cell r="F875" t="str">
            <v>INT55</v>
          </cell>
          <cell r="G875" t="str">
            <v>Sortie</v>
          </cell>
          <cell r="H875">
            <v>43697</v>
          </cell>
          <cell r="I875">
            <v>43697</v>
          </cell>
        </row>
        <row r="876">
          <cell r="B876" t="str">
            <v xml:space="preserve">CISSE FATOUMATA  </v>
          </cell>
          <cell r="C876" t="str">
            <v>Sortant</v>
          </cell>
          <cell r="D876" t="str">
            <v>Credit Mutuel</v>
          </cell>
          <cell r="F876" t="str">
            <v>INT56</v>
          </cell>
          <cell r="G876" t="str">
            <v>Sortie</v>
          </cell>
          <cell r="H876">
            <v>43704</v>
          </cell>
          <cell r="I876">
            <v>43729</v>
          </cell>
        </row>
        <row r="877">
          <cell r="B877" t="str">
            <v>MASLOUHI FATIMA ZAHRA</v>
          </cell>
          <cell r="C877" t="str">
            <v>Sortant</v>
          </cell>
          <cell r="D877" t="str">
            <v>Credit Mutuel</v>
          </cell>
          <cell r="F877" t="str">
            <v>INT57</v>
          </cell>
          <cell r="G877" t="str">
            <v>Sortie</v>
          </cell>
          <cell r="H877" t="str">
            <v>21/08/229</v>
          </cell>
          <cell r="I877">
            <v>43720</v>
          </cell>
        </row>
        <row r="878">
          <cell r="B878" t="str">
            <v>CHOUKRI LOUBNA*</v>
          </cell>
          <cell r="C878" t="str">
            <v>Sortant</v>
          </cell>
          <cell r="D878" t="str">
            <v>Credit Mutuel</v>
          </cell>
          <cell r="F878" t="str">
            <v>INT58</v>
          </cell>
          <cell r="G878" t="str">
            <v>Sortie</v>
          </cell>
          <cell r="H878">
            <v>43704</v>
          </cell>
          <cell r="I878">
            <v>43729</v>
          </cell>
        </row>
        <row r="879">
          <cell r="B879" t="str">
            <v>NDIONE Mame Assietou</v>
          </cell>
          <cell r="F879" t="str">
            <v>INT68</v>
          </cell>
          <cell r="G879" t="str">
            <v>INTERIM</v>
          </cell>
          <cell r="H879">
            <v>43704</v>
          </cell>
        </row>
        <row r="880">
          <cell r="B880" t="str">
            <v>LAHMESSE Abdelilah</v>
          </cell>
          <cell r="C880" t="str">
            <v>Sortant</v>
          </cell>
          <cell r="D880" t="str">
            <v>Credit Mutuel</v>
          </cell>
          <cell r="F880" t="str">
            <v>INT59</v>
          </cell>
          <cell r="G880" t="str">
            <v>Sortie</v>
          </cell>
          <cell r="H880">
            <v>43704</v>
          </cell>
          <cell r="I880">
            <v>43729</v>
          </cell>
        </row>
        <row r="881">
          <cell r="B881" t="str">
            <v xml:space="preserve">MERJI Soufiane </v>
          </cell>
          <cell r="C881" t="str">
            <v>Sortant</v>
          </cell>
          <cell r="D881" t="str">
            <v>Credit Mutuel</v>
          </cell>
          <cell r="F881" t="str">
            <v>INT6</v>
          </cell>
          <cell r="G881" t="str">
            <v>Sortie</v>
          </cell>
          <cell r="H881">
            <v>43614</v>
          </cell>
          <cell r="I881">
            <v>43657</v>
          </cell>
        </row>
        <row r="882">
          <cell r="B882" t="str">
            <v>DIA Abass</v>
          </cell>
          <cell r="C882" t="str">
            <v>Sortant</v>
          </cell>
          <cell r="D882" t="str">
            <v>Credit Mutuel</v>
          </cell>
          <cell r="F882" t="str">
            <v>INT60</v>
          </cell>
          <cell r="G882" t="str">
            <v>Sortie</v>
          </cell>
          <cell r="H882">
            <v>43704</v>
          </cell>
          <cell r="I882">
            <v>43729</v>
          </cell>
        </row>
        <row r="883">
          <cell r="B883" t="str">
            <v>CARDOSO Florinda Gisela Albis</v>
          </cell>
          <cell r="F883" t="str">
            <v>INT71</v>
          </cell>
          <cell r="G883" t="str">
            <v>INTERIM</v>
          </cell>
          <cell r="H883">
            <v>43704</v>
          </cell>
        </row>
        <row r="884">
          <cell r="B884" t="str">
            <v>DIALLO Khadidatou</v>
          </cell>
          <cell r="C884" t="str">
            <v>Sortant</v>
          </cell>
          <cell r="D884" t="str">
            <v>Credit Mutuel</v>
          </cell>
          <cell r="F884" t="str">
            <v>INT62</v>
          </cell>
          <cell r="G884" t="str">
            <v>INTERIM</v>
          </cell>
          <cell r="H884">
            <v>43704</v>
          </cell>
        </row>
        <row r="885">
          <cell r="B885" t="str">
            <v>NIANG Mansour</v>
          </cell>
          <cell r="C885" t="str">
            <v>Sortant</v>
          </cell>
          <cell r="D885" t="str">
            <v>Credit Mutuel</v>
          </cell>
          <cell r="F885" t="str">
            <v>INT64</v>
          </cell>
          <cell r="G885" t="str">
            <v>INTERIM</v>
          </cell>
          <cell r="H885">
            <v>43704</v>
          </cell>
        </row>
        <row r="886">
          <cell r="B886" t="str">
            <v>SOW Fatou Ngayo</v>
          </cell>
          <cell r="C886" t="str">
            <v>Sortant</v>
          </cell>
          <cell r="D886" t="str">
            <v>Credit Mutuel</v>
          </cell>
          <cell r="F886" t="str">
            <v>INT66</v>
          </cell>
          <cell r="G886" t="str">
            <v>Sortie</v>
          </cell>
          <cell r="H886">
            <v>43704</v>
          </cell>
          <cell r="I886">
            <v>43729</v>
          </cell>
        </row>
        <row r="887">
          <cell r="B887" t="str">
            <v>EL BERZALY Hiba</v>
          </cell>
          <cell r="C887" t="str">
            <v>Sortant</v>
          </cell>
          <cell r="D887" t="str">
            <v>Credit Mutuel</v>
          </cell>
          <cell r="F887" t="str">
            <v>INT67</v>
          </cell>
          <cell r="G887" t="str">
            <v>Sortie</v>
          </cell>
          <cell r="H887">
            <v>43704</v>
          </cell>
          <cell r="I887">
            <v>43729</v>
          </cell>
        </row>
        <row r="888">
          <cell r="B888" t="str">
            <v>MESSOUR Fatima-Zahra</v>
          </cell>
          <cell r="C888" t="str">
            <v>Sortant</v>
          </cell>
          <cell r="D888" t="str">
            <v>Credit Mutuel</v>
          </cell>
          <cell r="F888" t="str">
            <v>INT69</v>
          </cell>
          <cell r="G888" t="str">
            <v>Sortie</v>
          </cell>
          <cell r="H888">
            <v>43704</v>
          </cell>
          <cell r="I888">
            <v>43729</v>
          </cell>
        </row>
        <row r="889">
          <cell r="B889" t="str">
            <v>VALERA CATHERINE</v>
          </cell>
          <cell r="F889" t="str">
            <v>INT78</v>
          </cell>
          <cell r="G889" t="str">
            <v>INTERIM</v>
          </cell>
          <cell r="H889">
            <v>43713</v>
          </cell>
        </row>
        <row r="890">
          <cell r="B890" t="str">
            <v>EL HAJ FARAH</v>
          </cell>
          <cell r="C890" t="str">
            <v>Sortant</v>
          </cell>
          <cell r="D890" t="str">
            <v>Credit Mutuel</v>
          </cell>
          <cell r="F890" t="str">
            <v>INT7</v>
          </cell>
          <cell r="G890" t="str">
            <v>Sortie</v>
          </cell>
          <cell r="H890">
            <v>43614</v>
          </cell>
          <cell r="I890">
            <v>43615</v>
          </cell>
        </row>
        <row r="891">
          <cell r="B891" t="str">
            <v>SAFI Yasser</v>
          </cell>
          <cell r="C891" t="str">
            <v>Sortant</v>
          </cell>
          <cell r="D891" t="str">
            <v>Credit Mutuel</v>
          </cell>
          <cell r="F891" t="str">
            <v>INT70</v>
          </cell>
          <cell r="G891" t="str">
            <v>Sortie</v>
          </cell>
          <cell r="H891">
            <v>43704</v>
          </cell>
          <cell r="I891">
            <v>43729</v>
          </cell>
        </row>
        <row r="892">
          <cell r="B892" t="str">
            <v>NDIAYE GORA</v>
          </cell>
          <cell r="F892" t="str">
            <v>INT80</v>
          </cell>
          <cell r="G892" t="str">
            <v>INTERIM</v>
          </cell>
          <cell r="H892">
            <v>43713</v>
          </cell>
        </row>
        <row r="893">
          <cell r="B893" t="str">
            <v>TENNING FALL</v>
          </cell>
          <cell r="F893" t="str">
            <v>INT82</v>
          </cell>
          <cell r="G893" t="str">
            <v>INTERIM</v>
          </cell>
          <cell r="H893">
            <v>43713</v>
          </cell>
        </row>
        <row r="894">
          <cell r="B894" t="str">
            <v>NDAO ASTOU</v>
          </cell>
          <cell r="C894" t="str">
            <v>Sortant</v>
          </cell>
          <cell r="D894" t="str">
            <v>Credit Mutuel</v>
          </cell>
          <cell r="F894" t="str">
            <v>INT72</v>
          </cell>
          <cell r="G894" t="str">
            <v>INTERIM</v>
          </cell>
          <cell r="H894">
            <v>43713</v>
          </cell>
        </row>
        <row r="895">
          <cell r="B895" t="str">
            <v>MANGA ABDOULAYE TAMSIR</v>
          </cell>
          <cell r="C895" t="str">
            <v>Sortant</v>
          </cell>
          <cell r="D895" t="str">
            <v>Credit Mutuel</v>
          </cell>
          <cell r="F895" t="str">
            <v>INT73</v>
          </cell>
          <cell r="G895" t="str">
            <v>INTERIM</v>
          </cell>
          <cell r="H895">
            <v>43713</v>
          </cell>
        </row>
        <row r="896">
          <cell r="B896" t="str">
            <v>NDECKY ANTOINE CHRISTIAN</v>
          </cell>
          <cell r="C896" t="str">
            <v>Sortant</v>
          </cell>
          <cell r="D896" t="str">
            <v>Credit Mutuel</v>
          </cell>
          <cell r="F896" t="str">
            <v>INT74</v>
          </cell>
          <cell r="G896" t="str">
            <v>INTERIM</v>
          </cell>
          <cell r="H896">
            <v>43713</v>
          </cell>
        </row>
        <row r="897">
          <cell r="B897" t="str">
            <v>DIOUF Amy</v>
          </cell>
          <cell r="C897" t="str">
            <v>Sortant</v>
          </cell>
          <cell r="D897" t="str">
            <v>Credit Mutuel</v>
          </cell>
          <cell r="F897" t="str">
            <v>INT75</v>
          </cell>
          <cell r="G897" t="str">
            <v>INTERIM</v>
          </cell>
          <cell r="H897">
            <v>43713</v>
          </cell>
        </row>
        <row r="898">
          <cell r="B898" t="str">
            <v>DIOUF MAMADOU MOUSTAPHA</v>
          </cell>
          <cell r="C898" t="str">
            <v>Sortant</v>
          </cell>
          <cell r="D898" t="str">
            <v>Credit Mutuel</v>
          </cell>
          <cell r="F898" t="str">
            <v>INT76</v>
          </cell>
          <cell r="G898" t="str">
            <v>INTERIM</v>
          </cell>
          <cell r="H898">
            <v>43713</v>
          </cell>
        </row>
        <row r="899">
          <cell r="B899" t="str">
            <v>KHADY MBAYE DIEYE</v>
          </cell>
          <cell r="C899" t="str">
            <v>Sortant</v>
          </cell>
          <cell r="D899" t="str">
            <v>Credit Mutuel</v>
          </cell>
          <cell r="F899" t="str">
            <v>INT79</v>
          </cell>
          <cell r="G899" t="str">
            <v>Sortie</v>
          </cell>
          <cell r="H899">
            <v>43713</v>
          </cell>
          <cell r="I899">
            <v>43729</v>
          </cell>
        </row>
        <row r="900">
          <cell r="B900" t="str">
            <v>HARFACH FATIMA ZAHRA</v>
          </cell>
          <cell r="C900" t="str">
            <v>Sortant</v>
          </cell>
          <cell r="D900" t="str">
            <v>Credit Mutuel</v>
          </cell>
          <cell r="F900" t="str">
            <v>INT8</v>
          </cell>
          <cell r="G900" t="str">
            <v>Sortie</v>
          </cell>
          <cell r="H900">
            <v>43614</v>
          </cell>
          <cell r="I900">
            <v>43718</v>
          </cell>
        </row>
        <row r="901">
          <cell r="B901" t="str">
            <v>BOUABOUZANE AYOUB</v>
          </cell>
          <cell r="C901" t="str">
            <v>Sortant</v>
          </cell>
          <cell r="D901" t="str">
            <v>Credit Mutuel</v>
          </cell>
          <cell r="F901" t="str">
            <v>INT83</v>
          </cell>
          <cell r="G901" t="str">
            <v>Sortie</v>
          </cell>
          <cell r="H901">
            <v>43713</v>
          </cell>
          <cell r="I901">
            <v>43729</v>
          </cell>
        </row>
        <row r="902">
          <cell r="B902" t="str">
            <v>NDOUR MOUHAMADOU MOUSTAPHA</v>
          </cell>
          <cell r="C902" t="str">
            <v>Google leads</v>
          </cell>
          <cell r="D902" t="str">
            <v>Credit Mutuel</v>
          </cell>
          <cell r="F902" t="str">
            <v>INT84</v>
          </cell>
          <cell r="G902" t="str">
            <v>Sortie</v>
          </cell>
          <cell r="H902">
            <v>43713</v>
          </cell>
          <cell r="I902">
            <v>43802</v>
          </cell>
        </row>
        <row r="903">
          <cell r="B903" t="str">
            <v>ABDOURABBIH EL MEHDI</v>
          </cell>
          <cell r="C903" t="str">
            <v>Sortant</v>
          </cell>
          <cell r="D903" t="str">
            <v>Credit Mutuel</v>
          </cell>
          <cell r="F903" t="str">
            <v>INT85</v>
          </cell>
          <cell r="G903" t="str">
            <v>Sortie</v>
          </cell>
          <cell r="H903">
            <v>43769</v>
          </cell>
          <cell r="I903">
            <v>43798</v>
          </cell>
        </row>
        <row r="904">
          <cell r="B904" t="str">
            <v>ACHABAR BOUTHAYNA*</v>
          </cell>
          <cell r="C904" t="str">
            <v>Sortant</v>
          </cell>
          <cell r="D904" t="str">
            <v>Credit Mutuel</v>
          </cell>
          <cell r="F904" t="str">
            <v>INT86</v>
          </cell>
          <cell r="G904" t="str">
            <v>Sortie</v>
          </cell>
          <cell r="H904">
            <v>43769</v>
          </cell>
          <cell r="I904">
            <v>43798</v>
          </cell>
        </row>
        <row r="905">
          <cell r="B905" t="str">
            <v>AISSATOU CHERIF AIDARA</v>
          </cell>
          <cell r="C905" t="str">
            <v>Sortant</v>
          </cell>
          <cell r="D905" t="str">
            <v>Credit Mutuel</v>
          </cell>
          <cell r="F905" t="str">
            <v>INT87</v>
          </cell>
          <cell r="G905" t="str">
            <v>Sortie</v>
          </cell>
          <cell r="H905">
            <v>43774</v>
          </cell>
          <cell r="I905">
            <v>43798</v>
          </cell>
        </row>
        <row r="906">
          <cell r="B906" t="str">
            <v xml:space="preserve">AMAZZAL NISRINE </v>
          </cell>
          <cell r="C906" t="str">
            <v>Sortant</v>
          </cell>
          <cell r="D906" t="str">
            <v>Credit Mutuel</v>
          </cell>
          <cell r="F906" t="str">
            <v>INT88</v>
          </cell>
          <cell r="G906" t="str">
            <v>Sortie</v>
          </cell>
          <cell r="H906">
            <v>43769</v>
          </cell>
          <cell r="I906">
            <v>43798</v>
          </cell>
        </row>
        <row r="907">
          <cell r="B907" t="str">
            <v>BACHE OTHMANE</v>
          </cell>
          <cell r="C907" t="str">
            <v>Sortant</v>
          </cell>
          <cell r="D907" t="str">
            <v>Credit Mutuel</v>
          </cell>
          <cell r="F907" t="str">
            <v>INT89</v>
          </cell>
          <cell r="G907" t="str">
            <v>Sortie</v>
          </cell>
          <cell r="H907">
            <v>43769</v>
          </cell>
          <cell r="I907">
            <v>43798</v>
          </cell>
        </row>
        <row r="908">
          <cell r="B908" t="str">
            <v>SOULIK KHAOULA</v>
          </cell>
          <cell r="C908" t="str">
            <v>Sortant</v>
          </cell>
          <cell r="D908" t="str">
            <v>Credit Mutuel</v>
          </cell>
          <cell r="F908" t="str">
            <v>INT9</v>
          </cell>
          <cell r="G908" t="str">
            <v>Sortie</v>
          </cell>
          <cell r="H908">
            <v>43614</v>
          </cell>
          <cell r="I908">
            <v>43650</v>
          </cell>
        </row>
        <row r="909">
          <cell r="B909" t="str">
            <v>BADJI KHADIDIATOU</v>
          </cell>
          <cell r="C909" t="str">
            <v>Sortant</v>
          </cell>
          <cell r="D909" t="str">
            <v>Credit Mutuel</v>
          </cell>
          <cell r="F909" t="str">
            <v>INT90</v>
          </cell>
          <cell r="G909" t="str">
            <v>Sortie</v>
          </cell>
          <cell r="H909">
            <v>43769</v>
          </cell>
          <cell r="I909">
            <v>43798</v>
          </cell>
        </row>
        <row r="910">
          <cell r="B910" t="str">
            <v>BENHADDINE OUAFA</v>
          </cell>
          <cell r="C910" t="str">
            <v>Sortant</v>
          </cell>
          <cell r="D910" t="str">
            <v>Credit Mutuel</v>
          </cell>
          <cell r="F910" t="str">
            <v>INT91</v>
          </cell>
          <cell r="G910" t="str">
            <v>Sortie</v>
          </cell>
          <cell r="H910">
            <v>43769</v>
          </cell>
          <cell r="I910">
            <v>43792</v>
          </cell>
        </row>
        <row r="911">
          <cell r="B911" t="str">
            <v>BIRI FATIMA ZAHRA</v>
          </cell>
          <cell r="C911" t="str">
            <v>Sortant</v>
          </cell>
          <cell r="D911" t="str">
            <v>Credit Mutuel</v>
          </cell>
          <cell r="F911" t="str">
            <v>INT92</v>
          </cell>
          <cell r="G911" t="str">
            <v>Sortie</v>
          </cell>
          <cell r="H911">
            <v>43769</v>
          </cell>
          <cell r="I911">
            <v>43798</v>
          </cell>
        </row>
        <row r="912">
          <cell r="B912" t="str">
            <v>BOUSLIA IBTISSAM</v>
          </cell>
          <cell r="C912" t="str">
            <v>Sortant</v>
          </cell>
          <cell r="D912" t="str">
            <v>Credit Mutuel</v>
          </cell>
          <cell r="F912" t="str">
            <v>INT93</v>
          </cell>
          <cell r="G912" t="str">
            <v>Sortie</v>
          </cell>
          <cell r="H912">
            <v>43769</v>
          </cell>
          <cell r="I912">
            <v>43798</v>
          </cell>
        </row>
        <row r="913">
          <cell r="B913" t="str">
            <v>CISSE FATOUMATA</v>
          </cell>
          <cell r="C913" t="str">
            <v>Sortant</v>
          </cell>
          <cell r="D913" t="str">
            <v>Credit Mutuel</v>
          </cell>
          <cell r="F913" t="str">
            <v>INT94</v>
          </cell>
          <cell r="G913" t="str">
            <v>Sortie</v>
          </cell>
          <cell r="H913">
            <v>43774</v>
          </cell>
          <cell r="I913">
            <v>43798</v>
          </cell>
        </row>
        <row r="914">
          <cell r="B914" t="str">
            <v>DIALLO ISMAEL</v>
          </cell>
          <cell r="C914" t="str">
            <v>Sortant</v>
          </cell>
          <cell r="D914" t="str">
            <v>Credit Mutuel</v>
          </cell>
          <cell r="F914" t="str">
            <v>INT95</v>
          </cell>
          <cell r="G914" t="str">
            <v>Sortie</v>
          </cell>
          <cell r="H914">
            <v>43769</v>
          </cell>
          <cell r="I914">
            <v>43798</v>
          </cell>
        </row>
        <row r="915">
          <cell r="B915" t="str">
            <v>DIEYE KHADY MBAYE</v>
          </cell>
          <cell r="C915" t="str">
            <v>Sortant</v>
          </cell>
          <cell r="D915" t="str">
            <v>Credit Mutuel</v>
          </cell>
          <cell r="F915" t="str">
            <v>INT96</v>
          </cell>
          <cell r="G915" t="str">
            <v>Sortie</v>
          </cell>
          <cell r="I915">
            <v>43744</v>
          </cell>
        </row>
        <row r="916">
          <cell r="B916" t="str">
            <v>DIOP AFLRED ASSANE*</v>
          </cell>
          <cell r="C916" t="str">
            <v>Sortant</v>
          </cell>
          <cell r="D916" t="str">
            <v>Credit Mutuel</v>
          </cell>
          <cell r="F916" t="str">
            <v>INT97</v>
          </cell>
          <cell r="G916" t="str">
            <v>Sortie</v>
          </cell>
          <cell r="H916">
            <v>43774</v>
          </cell>
          <cell r="I916">
            <v>43798</v>
          </cell>
        </row>
        <row r="917">
          <cell r="B917" t="str">
            <v xml:space="preserve">DIOP ALIOU  </v>
          </cell>
          <cell r="C917" t="str">
            <v>Sortant</v>
          </cell>
          <cell r="D917" t="str">
            <v>Credit Mutuel</v>
          </cell>
          <cell r="F917" t="str">
            <v>INT98</v>
          </cell>
          <cell r="G917" t="str">
            <v>Sortie</v>
          </cell>
          <cell r="H917">
            <v>43774</v>
          </cell>
          <cell r="I917">
            <v>43798</v>
          </cell>
        </row>
        <row r="918">
          <cell r="B918" t="str">
            <v>DIOP IBRAHIMA*</v>
          </cell>
          <cell r="C918" t="str">
            <v>Sortant</v>
          </cell>
          <cell r="D918" t="str">
            <v>Credit Mutuel</v>
          </cell>
          <cell r="F918" t="str">
            <v>INT99</v>
          </cell>
          <cell r="G918" t="str">
            <v>Sortie</v>
          </cell>
          <cell r="H918">
            <v>43774</v>
          </cell>
          <cell r="I918">
            <v>43798</v>
          </cell>
        </row>
        <row r="919">
          <cell r="B919" t="str">
            <v>AGHLANE ASMAE</v>
          </cell>
          <cell r="C919" t="str">
            <v>Sortant</v>
          </cell>
          <cell r="D919" t="str">
            <v>Credit Mutuel</v>
          </cell>
          <cell r="G919" t="str">
            <v>Sortie</v>
          </cell>
          <cell r="H919">
            <v>42822</v>
          </cell>
          <cell r="I919">
            <v>42822</v>
          </cell>
        </row>
        <row r="920">
          <cell r="B920" t="str">
            <v>AMARI Nabil</v>
          </cell>
          <cell r="C920" t="str">
            <v>Sortant</v>
          </cell>
          <cell r="D920" t="str">
            <v>Credit Mutuel</v>
          </cell>
          <cell r="G920" t="str">
            <v>Sortie</v>
          </cell>
          <cell r="H920">
            <v>42801</v>
          </cell>
          <cell r="I920">
            <v>42818</v>
          </cell>
        </row>
        <row r="921">
          <cell r="B921" t="str">
            <v>BELEMKADDEM RABAB</v>
          </cell>
          <cell r="C921" t="str">
            <v>Sortant</v>
          </cell>
          <cell r="D921" t="str">
            <v>Credit Mutuel</v>
          </cell>
          <cell r="G921" t="str">
            <v>Sortie</v>
          </cell>
          <cell r="H921">
            <v>42780</v>
          </cell>
          <cell r="I921">
            <v>42780</v>
          </cell>
        </row>
        <row r="922">
          <cell r="B922" t="str">
            <v>BENJILLALI  Hamza</v>
          </cell>
          <cell r="C922" t="str">
            <v>Sortant</v>
          </cell>
          <cell r="D922" t="str">
            <v>Credit Mutuel</v>
          </cell>
          <cell r="G922" t="str">
            <v>Sortie</v>
          </cell>
          <cell r="H922">
            <v>42831</v>
          </cell>
          <cell r="I922">
            <v>42831</v>
          </cell>
        </row>
        <row r="923">
          <cell r="B923" t="str">
            <v>BENSAGUIA MEHDI</v>
          </cell>
          <cell r="D923" t="str">
            <v>Credit Mutuel</v>
          </cell>
          <cell r="G923" t="str">
            <v>Sortie</v>
          </cell>
          <cell r="H923">
            <v>42620</v>
          </cell>
          <cell r="I923">
            <v>42712</v>
          </cell>
        </row>
        <row r="924">
          <cell r="B924" t="str">
            <v>BHIJA ABDELFATAH</v>
          </cell>
          <cell r="C924" t="str">
            <v>Sortant</v>
          </cell>
          <cell r="D924" t="str">
            <v>Credit Mutuel</v>
          </cell>
          <cell r="G924" t="str">
            <v>Sortie</v>
          </cell>
          <cell r="H924">
            <v>42822</v>
          </cell>
          <cell r="I924">
            <v>42822</v>
          </cell>
        </row>
        <row r="925">
          <cell r="B925" t="str">
            <v>EL HAIL  Meryem</v>
          </cell>
          <cell r="C925" t="str">
            <v>Sortant</v>
          </cell>
          <cell r="D925" t="str">
            <v>Credit Mutuel</v>
          </cell>
          <cell r="G925" t="str">
            <v>Sortie</v>
          </cell>
          <cell r="H925">
            <v>42794</v>
          </cell>
          <cell r="I925">
            <v>42794</v>
          </cell>
        </row>
        <row r="926">
          <cell r="B926" t="str">
            <v>ELMLIHI Mohamed</v>
          </cell>
          <cell r="C926" t="str">
            <v>Sortant</v>
          </cell>
          <cell r="D926" t="str">
            <v>Credit Mutuel</v>
          </cell>
          <cell r="G926" t="str">
            <v>Sortie</v>
          </cell>
          <cell r="H926">
            <v>42801</v>
          </cell>
          <cell r="I926">
            <v>42801</v>
          </cell>
        </row>
        <row r="927">
          <cell r="B927" t="str">
            <v>FLISSATE MOHAMED-AMINE</v>
          </cell>
          <cell r="C927" t="str">
            <v>Sortant</v>
          </cell>
          <cell r="D927" t="str">
            <v>Credit Mutuel</v>
          </cell>
          <cell r="G927" t="str">
            <v>Sortie</v>
          </cell>
          <cell r="H927">
            <v>42871</v>
          </cell>
          <cell r="I927">
            <v>42871</v>
          </cell>
        </row>
        <row r="928">
          <cell r="B928" t="str">
            <v>GAINI KAOUTAR</v>
          </cell>
          <cell r="D928" t="str">
            <v>Credit Mutuel</v>
          </cell>
          <cell r="G928" t="str">
            <v>Sortie</v>
          </cell>
          <cell r="H928">
            <v>42801</v>
          </cell>
          <cell r="I928">
            <v>42804</v>
          </cell>
        </row>
        <row r="929">
          <cell r="B929" t="str">
            <v>HACHIMI Loubna</v>
          </cell>
          <cell r="C929" t="str">
            <v>Sortant</v>
          </cell>
          <cell r="D929" t="str">
            <v>Credit Mutuel</v>
          </cell>
          <cell r="G929" t="str">
            <v>Sortie</v>
          </cell>
          <cell r="H929">
            <v>42675</v>
          </cell>
          <cell r="I929">
            <v>42682</v>
          </cell>
        </row>
        <row r="930">
          <cell r="B930" t="str">
            <v>HMADACHE FATIMA</v>
          </cell>
          <cell r="C930" t="str">
            <v>Sortant</v>
          </cell>
          <cell r="D930" t="str">
            <v>Credit Mutuel</v>
          </cell>
          <cell r="G930" t="str">
            <v>Sortie</v>
          </cell>
          <cell r="H930">
            <v>42430</v>
          </cell>
          <cell r="I930">
            <v>42430</v>
          </cell>
        </row>
        <row r="931">
          <cell r="B931" t="str">
            <v>JAIDI MAROUANE</v>
          </cell>
          <cell r="C931" t="str">
            <v>Sortant</v>
          </cell>
          <cell r="D931" t="str">
            <v>Credit Mutuel</v>
          </cell>
          <cell r="G931" t="str">
            <v>Sortie</v>
          </cell>
          <cell r="H931">
            <v>42570</v>
          </cell>
          <cell r="I931">
            <v>42584</v>
          </cell>
        </row>
        <row r="932">
          <cell r="B932" t="str">
            <v>MATTOU ISMAIL</v>
          </cell>
          <cell r="D932" t="str">
            <v>Credit Mutuel</v>
          </cell>
          <cell r="G932" t="str">
            <v>Sortie</v>
          </cell>
          <cell r="H932">
            <v>42780</v>
          </cell>
          <cell r="I932">
            <v>42780</v>
          </cell>
        </row>
        <row r="933">
          <cell r="B933" t="str">
            <v>MENKAR SALMA</v>
          </cell>
          <cell r="D933" t="str">
            <v>Credit Mutuel</v>
          </cell>
          <cell r="G933" t="str">
            <v>Sortie</v>
          </cell>
          <cell r="H933">
            <v>42871</v>
          </cell>
          <cell r="I933">
            <v>42871</v>
          </cell>
        </row>
        <row r="934">
          <cell r="B934" t="str">
            <v>MOUIKA AZIZA</v>
          </cell>
          <cell r="D934" t="str">
            <v>Credit Mutuel</v>
          </cell>
          <cell r="G934" t="str">
            <v>Sortie</v>
          </cell>
          <cell r="H934">
            <v>42831</v>
          </cell>
          <cell r="I934">
            <v>42831</v>
          </cell>
        </row>
        <row r="935">
          <cell r="B935" t="str">
            <v>SENE MAME THIERNO BIRAHIM</v>
          </cell>
          <cell r="C935" t="str">
            <v>Sortant</v>
          </cell>
          <cell r="D935" t="str">
            <v>Credit Mutuel</v>
          </cell>
          <cell r="G935" t="str">
            <v>Sortie</v>
          </cell>
          <cell r="H935">
            <v>42831</v>
          </cell>
          <cell r="I935">
            <v>42831</v>
          </cell>
        </row>
        <row r="936">
          <cell r="B936" t="str">
            <v>TALBI NIZAR</v>
          </cell>
          <cell r="D936" t="str">
            <v>Credit Mutuel</v>
          </cell>
          <cell r="G936" t="str">
            <v>Sortie</v>
          </cell>
          <cell r="H936">
            <v>42780</v>
          </cell>
          <cell r="I936">
            <v>42780</v>
          </cell>
        </row>
        <row r="937">
          <cell r="B937" t="str">
            <v>EL MASSAOUDI HOUSSAM</v>
          </cell>
          <cell r="C937" t="str">
            <v>AFEDIM</v>
          </cell>
          <cell r="D937" t="str">
            <v>Credit Mutuel</v>
          </cell>
          <cell r="E937" t="str">
            <v>HMIDOUCH Fouad</v>
          </cell>
          <cell r="F937">
            <v>1183</v>
          </cell>
          <cell r="H937">
            <v>44349</v>
          </cell>
        </row>
        <row r="938">
          <cell r="B938" t="str">
            <v>JEDDI  SAAD</v>
          </cell>
          <cell r="C938" t="str">
            <v>Sortant</v>
          </cell>
          <cell r="D938" t="str">
            <v>Credit Mutuel</v>
          </cell>
          <cell r="F938" t="str">
            <v>INT00075</v>
          </cell>
          <cell r="I938">
            <v>44090</v>
          </cell>
        </row>
        <row r="939">
          <cell r="B939" t="str">
            <v>NIANG  MODOU</v>
          </cell>
          <cell r="C939" t="str">
            <v>Sortant</v>
          </cell>
          <cell r="D939" t="str">
            <v>Credit Mutuel</v>
          </cell>
          <cell r="F939" t="str">
            <v>INT00047</v>
          </cell>
          <cell r="G939" t="str">
            <v>Sortie</v>
          </cell>
          <cell r="H939">
            <v>43978</v>
          </cell>
          <cell r="I939">
            <v>44028</v>
          </cell>
        </row>
        <row r="940">
          <cell r="B940" t="str">
            <v xml:space="preserve">NIANG  MOUSTAPHA </v>
          </cell>
          <cell r="C940" t="str">
            <v>Sortant</v>
          </cell>
          <cell r="D940" t="str">
            <v>Credit Mutuel</v>
          </cell>
          <cell r="F940" t="str">
            <v>INT00046</v>
          </cell>
          <cell r="G940" t="str">
            <v>Sortie</v>
          </cell>
          <cell r="H940">
            <v>43978</v>
          </cell>
          <cell r="I940">
            <v>44020</v>
          </cell>
        </row>
        <row r="941">
          <cell r="B941" t="str">
            <v>LEKYSSANE TEDDY-JESLY</v>
          </cell>
          <cell r="C941" t="str">
            <v>Sortant</v>
          </cell>
          <cell r="D941" t="str">
            <v>Credit Mutuel</v>
          </cell>
          <cell r="F941" t="str">
            <v>INT00060</v>
          </cell>
        </row>
        <row r="942">
          <cell r="B942" t="str">
            <v>RHAOUTI MOHAMED MEHDI</v>
          </cell>
          <cell r="C942" t="str">
            <v>Sortant</v>
          </cell>
          <cell r="D942" t="str">
            <v>Credit Mutuel</v>
          </cell>
          <cell r="F942" t="str">
            <v>INT</v>
          </cell>
          <cell r="G942" t="str">
            <v>Sortie</v>
          </cell>
          <cell r="H942">
            <v>43978</v>
          </cell>
          <cell r="I942">
            <v>43988</v>
          </cell>
        </row>
        <row r="943">
          <cell r="B943" t="str">
            <v>LOLANGOY MAPEBA FLEUDRY CHREYD</v>
          </cell>
          <cell r="C943" t="str">
            <v>Sortant</v>
          </cell>
          <cell r="D943" t="str">
            <v>Credit Mutuel</v>
          </cell>
          <cell r="F943" t="str">
            <v>INT00040</v>
          </cell>
        </row>
        <row r="944">
          <cell r="B944" t="str">
            <v>TBEUR IDRISS</v>
          </cell>
          <cell r="C944" t="str">
            <v>Sortant</v>
          </cell>
          <cell r="D944" t="str">
            <v>Credit Mutuel</v>
          </cell>
          <cell r="F944" t="str">
            <v>INT</v>
          </cell>
          <cell r="G944" t="str">
            <v>Sortie</v>
          </cell>
          <cell r="H944">
            <v>43978</v>
          </cell>
          <cell r="I944">
            <v>44008</v>
          </cell>
        </row>
        <row r="945">
          <cell r="B945" t="str">
            <v>TERHZAZ IKRAM</v>
          </cell>
          <cell r="C945" t="str">
            <v>Sortant</v>
          </cell>
          <cell r="D945" t="str">
            <v>Credit Mutuel</v>
          </cell>
          <cell r="F945" t="str">
            <v>INT</v>
          </cell>
          <cell r="G945" t="str">
            <v>Sortie</v>
          </cell>
          <cell r="H945">
            <v>43978</v>
          </cell>
          <cell r="I945">
            <v>44008</v>
          </cell>
        </row>
        <row r="946">
          <cell r="B946" t="str">
            <v>MBAYE SADIO PIERRETTE</v>
          </cell>
          <cell r="C946" t="str">
            <v>Sortant</v>
          </cell>
          <cell r="D946" t="str">
            <v>Credit Mutuel</v>
          </cell>
          <cell r="F946" t="str">
            <v>INT00043</v>
          </cell>
        </row>
        <row r="947">
          <cell r="B947" t="str">
            <v>MERJI SOUFIANE</v>
          </cell>
          <cell r="C947" t="str">
            <v>Sortant</v>
          </cell>
          <cell r="D947" t="str">
            <v>Credit Mutuel</v>
          </cell>
          <cell r="F947" t="str">
            <v>INT00044</v>
          </cell>
        </row>
        <row r="948">
          <cell r="B948" t="str">
            <v>ESSAIH MOHAMED AMINE</v>
          </cell>
          <cell r="C948" t="str">
            <v>Sortant</v>
          </cell>
          <cell r="D948" t="str">
            <v>Credit Mutuel</v>
          </cell>
          <cell r="F948" t="str">
            <v>INT144</v>
          </cell>
          <cell r="G948" t="str">
            <v>INTERIM</v>
          </cell>
          <cell r="H948">
            <v>43895</v>
          </cell>
        </row>
        <row r="949">
          <cell r="B949" t="str">
            <v>TABRANI ABDELLAH</v>
          </cell>
          <cell r="C949" t="str">
            <v>Sortant</v>
          </cell>
          <cell r="D949" t="str">
            <v>Credit Mutuel</v>
          </cell>
          <cell r="F949" t="str">
            <v>INT159</v>
          </cell>
          <cell r="G949" t="str">
            <v>INTERIM</v>
          </cell>
          <cell r="H949">
            <v>43895</v>
          </cell>
        </row>
        <row r="950">
          <cell r="B950" t="str">
            <v>LAZAAR OUMAIMA</v>
          </cell>
          <cell r="C950" t="str">
            <v>Sortant</v>
          </cell>
          <cell r="D950" t="str">
            <v>Credit Mutuel</v>
          </cell>
          <cell r="F950" t="str">
            <v>INT166</v>
          </cell>
          <cell r="G950" t="str">
            <v>INTERIM</v>
          </cell>
          <cell r="H950">
            <v>43895</v>
          </cell>
        </row>
        <row r="951">
          <cell r="B951" t="str">
            <v>BOUOUDA REEM</v>
          </cell>
          <cell r="C951" t="str">
            <v>Sortant</v>
          </cell>
          <cell r="D951" t="str">
            <v>Credit Mutuel</v>
          </cell>
          <cell r="F951" t="str">
            <v>INT172</v>
          </cell>
          <cell r="G951" t="str">
            <v>INTERIM</v>
          </cell>
          <cell r="H951">
            <v>43895</v>
          </cell>
        </row>
        <row r="952">
          <cell r="B952" t="str">
            <v>EL ALLAKI MOUNTASSER</v>
          </cell>
          <cell r="C952" t="str">
            <v>Sortant</v>
          </cell>
          <cell r="D952" t="str">
            <v>Credit Mutuel</v>
          </cell>
          <cell r="F952" t="str">
            <v>INT173</v>
          </cell>
          <cell r="G952" t="str">
            <v>INTERIM</v>
          </cell>
          <cell r="H952">
            <v>43895</v>
          </cell>
        </row>
        <row r="953">
          <cell r="B953" t="str">
            <v xml:space="preserve">BALDE  DIARY </v>
          </cell>
          <cell r="C953" t="str">
            <v>Sortant</v>
          </cell>
          <cell r="D953" t="str">
            <v>Credit Mutuel</v>
          </cell>
          <cell r="F953" t="str">
            <v>INT00054</v>
          </cell>
          <cell r="G953" t="str">
            <v>Sortie</v>
          </cell>
          <cell r="H953">
            <v>43985</v>
          </cell>
          <cell r="I953">
            <v>44028</v>
          </cell>
        </row>
        <row r="954">
          <cell r="B954" t="str">
            <v>BENLARBI LINA</v>
          </cell>
          <cell r="C954" t="str">
            <v>Sortant</v>
          </cell>
          <cell r="D954" t="str">
            <v>Credit Mutuel</v>
          </cell>
          <cell r="F954" t="str">
            <v>INT</v>
          </cell>
          <cell r="G954" t="str">
            <v>Sortie</v>
          </cell>
          <cell r="H954">
            <v>43985</v>
          </cell>
          <cell r="I954">
            <v>44009</v>
          </cell>
        </row>
        <row r="955">
          <cell r="B955" t="str">
            <v xml:space="preserve">BOUCHEBKA AYOUB </v>
          </cell>
          <cell r="C955" t="str">
            <v>Sortant</v>
          </cell>
          <cell r="D955" t="str">
            <v>Credit Mutuel</v>
          </cell>
          <cell r="F955" t="str">
            <v>INT</v>
          </cell>
          <cell r="G955" t="str">
            <v>Sortie</v>
          </cell>
          <cell r="H955">
            <v>43985</v>
          </cell>
          <cell r="I955">
            <v>43995</v>
          </cell>
        </row>
        <row r="956">
          <cell r="B956" t="str">
            <v>CISSE MOHAMED</v>
          </cell>
          <cell r="C956" t="str">
            <v>Sortant</v>
          </cell>
          <cell r="D956" t="str">
            <v>Credit Mutuel</v>
          </cell>
          <cell r="F956" t="str">
            <v>INT</v>
          </cell>
          <cell r="G956" t="str">
            <v>Sortie</v>
          </cell>
          <cell r="H956">
            <v>43985</v>
          </cell>
          <cell r="I956">
            <v>43991</v>
          </cell>
        </row>
        <row r="957">
          <cell r="B957" t="str">
            <v>NDIYAE RAMOUTOULAYE</v>
          </cell>
          <cell r="C957" t="str">
            <v>Sortant</v>
          </cell>
          <cell r="D957" t="str">
            <v>Credit Mutuel</v>
          </cell>
          <cell r="F957" t="str">
            <v>INT00064</v>
          </cell>
        </row>
        <row r="958">
          <cell r="B958" t="str">
            <v>RADGUI Sara</v>
          </cell>
          <cell r="C958" t="str">
            <v>AFEDIM</v>
          </cell>
          <cell r="D958" t="str">
            <v>Credit Mutuel</v>
          </cell>
          <cell r="E958" t="str">
            <v>HMIDOUCH Fouad</v>
          </cell>
          <cell r="F958">
            <v>777</v>
          </cell>
          <cell r="G958" t="str">
            <v>FT</v>
          </cell>
          <cell r="H958">
            <v>43340</v>
          </cell>
        </row>
        <row r="959">
          <cell r="B959" t="str">
            <v>MANE ARAMATA</v>
          </cell>
          <cell r="C959" t="str">
            <v>Sortant</v>
          </cell>
          <cell r="D959" t="str">
            <v>Credit Mutuel</v>
          </cell>
          <cell r="F959" t="str">
            <v>INT00041</v>
          </cell>
          <cell r="I959">
            <v>44093</v>
          </cell>
        </row>
        <row r="960">
          <cell r="B960" t="str">
            <v>INNA INTISSAR</v>
          </cell>
          <cell r="C960" t="str">
            <v>Sortant</v>
          </cell>
          <cell r="D960" t="str">
            <v>Credit Mutuel</v>
          </cell>
          <cell r="F960" t="str">
            <v>INT</v>
          </cell>
          <cell r="G960" t="str">
            <v>Sortie</v>
          </cell>
          <cell r="H960">
            <v>43985</v>
          </cell>
          <cell r="I960">
            <v>43991</v>
          </cell>
        </row>
        <row r="961">
          <cell r="B961" t="str">
            <v>KEITA FATOUMATA BINTOU</v>
          </cell>
          <cell r="C961" t="str">
            <v>Sortant</v>
          </cell>
          <cell r="D961" t="str">
            <v>Credit Mutuel</v>
          </cell>
          <cell r="F961" t="str">
            <v>INT00059</v>
          </cell>
          <cell r="G961" t="str">
            <v>Sortie</v>
          </cell>
          <cell r="H961">
            <v>43985</v>
          </cell>
          <cell r="I961">
            <v>44027</v>
          </cell>
        </row>
        <row r="962">
          <cell r="B962" t="str">
            <v>THIAM EL HADJI ABDOULAYE NIASSE</v>
          </cell>
          <cell r="C962" t="str">
            <v>Sortant</v>
          </cell>
          <cell r="D962" t="str">
            <v>Credit Mutuel</v>
          </cell>
          <cell r="F962" t="str">
            <v>INT00052</v>
          </cell>
        </row>
        <row r="963">
          <cell r="B963" t="str">
            <v xml:space="preserve">MELAAB  HADIL </v>
          </cell>
          <cell r="C963" t="str">
            <v>Sortant</v>
          </cell>
          <cell r="D963" t="str">
            <v>Credit Mutuel</v>
          </cell>
          <cell r="F963" t="str">
            <v>INT</v>
          </cell>
          <cell r="G963" t="str">
            <v>Sortie</v>
          </cell>
          <cell r="H963">
            <v>43985</v>
          </cell>
          <cell r="I963">
            <v>44013</v>
          </cell>
        </row>
        <row r="964">
          <cell r="B964" t="str">
            <v xml:space="preserve">NDAO ABIBATOU </v>
          </cell>
          <cell r="C964" t="str">
            <v>Sortant</v>
          </cell>
          <cell r="D964" t="str">
            <v>Credit Mutuel</v>
          </cell>
          <cell r="F964" t="str">
            <v>INT</v>
          </cell>
          <cell r="G964" t="str">
            <v>Sortie</v>
          </cell>
          <cell r="H964">
            <v>43985</v>
          </cell>
          <cell r="I964">
            <v>43991</v>
          </cell>
        </row>
        <row r="965">
          <cell r="B965" t="str">
            <v>NDIAYE  MOUHAMADOU</v>
          </cell>
          <cell r="C965" t="str">
            <v>Sortant</v>
          </cell>
          <cell r="D965" t="str">
            <v>Credit Mutuel</v>
          </cell>
          <cell r="F965" t="str">
            <v>INT00063</v>
          </cell>
          <cell r="G965" t="str">
            <v>Sortie</v>
          </cell>
          <cell r="H965">
            <v>43985</v>
          </cell>
          <cell r="I965">
            <v>44027</v>
          </cell>
        </row>
        <row r="966">
          <cell r="B966" t="str">
            <v>THIAM HAPSA</v>
          </cell>
          <cell r="C966" t="str">
            <v>Sortant</v>
          </cell>
          <cell r="D966" t="str">
            <v>Credit Mutuel</v>
          </cell>
          <cell r="F966" t="str">
            <v>INT00073</v>
          </cell>
        </row>
        <row r="967">
          <cell r="B967" t="str">
            <v>N'GUESSAN KOUADIO MICHEL KONAN</v>
          </cell>
          <cell r="C967" t="str">
            <v>Sortant</v>
          </cell>
          <cell r="D967" t="str">
            <v>Credit Mutuel</v>
          </cell>
          <cell r="F967" t="str">
            <v>INT</v>
          </cell>
          <cell r="G967" t="str">
            <v>Sortie</v>
          </cell>
          <cell r="H967">
            <v>43985</v>
          </cell>
          <cell r="I967">
            <v>44008</v>
          </cell>
        </row>
        <row r="968">
          <cell r="B968" t="str">
            <v>NGOM THIOUNA</v>
          </cell>
          <cell r="C968" t="str">
            <v>Sortant</v>
          </cell>
          <cell r="D968" t="str">
            <v>Credit Mutuel</v>
          </cell>
          <cell r="F968" t="str">
            <v>INT</v>
          </cell>
          <cell r="G968" t="str">
            <v>Sortie</v>
          </cell>
          <cell r="H968">
            <v>43985</v>
          </cell>
          <cell r="I968">
            <v>44008</v>
          </cell>
        </row>
        <row r="969">
          <cell r="B969" t="str">
            <v>HACHCHAD ADAM</v>
          </cell>
          <cell r="C969" t="str">
            <v>AFEDIM</v>
          </cell>
          <cell r="D969" t="str">
            <v>Credit Mutuel</v>
          </cell>
          <cell r="F969">
            <v>686</v>
          </cell>
          <cell r="G969" t="str">
            <v>Sortie</v>
          </cell>
          <cell r="H969">
            <v>43193</v>
          </cell>
          <cell r="I969">
            <v>44133</v>
          </cell>
        </row>
        <row r="970">
          <cell r="B970" t="str">
            <v>SIMOUR KHALIL</v>
          </cell>
          <cell r="C970" t="str">
            <v>AFEDIM</v>
          </cell>
          <cell r="D970" t="str">
            <v>Credit Mutuel</v>
          </cell>
          <cell r="E970" t="str">
            <v>HMIDOUCH Fouad</v>
          </cell>
          <cell r="F970">
            <v>86</v>
          </cell>
          <cell r="G970" t="str">
            <v>FT</v>
          </cell>
          <cell r="H970">
            <v>42242</v>
          </cell>
        </row>
        <row r="971">
          <cell r="B971" t="str">
            <v>NDIOR IBRAHIMA</v>
          </cell>
          <cell r="C971" t="str">
            <v>Sortant</v>
          </cell>
          <cell r="D971" t="str">
            <v>Credit Mutuel</v>
          </cell>
          <cell r="F971" t="str">
            <v>INT157</v>
          </cell>
          <cell r="G971" t="str">
            <v>INTERIM</v>
          </cell>
          <cell r="H971">
            <v>43895</v>
          </cell>
        </row>
        <row r="972">
          <cell r="B972" t="str">
            <v>ZOUINE SALMA</v>
          </cell>
          <cell r="C972" t="str">
            <v>Sortant</v>
          </cell>
          <cell r="D972" t="str">
            <v>Credit Mutuel</v>
          </cell>
          <cell r="F972" t="str">
            <v>INT174</v>
          </cell>
          <cell r="G972" t="str">
            <v>INTERIM</v>
          </cell>
          <cell r="H972">
            <v>43895</v>
          </cell>
        </row>
        <row r="973">
          <cell r="B973" t="str">
            <v>BELKHEIRFIH ZINEB</v>
          </cell>
          <cell r="C973" t="str">
            <v>Sortant</v>
          </cell>
          <cell r="D973" t="str">
            <v>Credit Mutuel</v>
          </cell>
          <cell r="F973" t="str">
            <v>INT175</v>
          </cell>
          <cell r="G973" t="str">
            <v>INTERIM</v>
          </cell>
          <cell r="H973">
            <v>43895</v>
          </cell>
        </row>
        <row r="974">
          <cell r="B974" t="str">
            <v>BOUABID IMAD</v>
          </cell>
          <cell r="C974" t="str">
            <v>Google leads</v>
          </cell>
          <cell r="D974" t="str">
            <v>Credit Mutuel</v>
          </cell>
          <cell r="F974">
            <v>1026</v>
          </cell>
          <cell r="G974" t="str">
            <v>FT</v>
          </cell>
        </row>
        <row r="975">
          <cell r="B975" t="str">
            <v>RAIHANI  IKRAM</v>
          </cell>
          <cell r="C975" t="str">
            <v>Sortant</v>
          </cell>
          <cell r="D975" t="str">
            <v>Credit Mutuel</v>
          </cell>
          <cell r="F975" t="str">
            <v>INT00080</v>
          </cell>
          <cell r="I975">
            <v>44079</v>
          </cell>
        </row>
        <row r="976">
          <cell r="B976" t="str">
            <v>SENBA ISMAIL</v>
          </cell>
          <cell r="C976" t="str">
            <v>Sortant</v>
          </cell>
          <cell r="D976" t="str">
            <v>Credit Mutuel</v>
          </cell>
          <cell r="F976" t="str">
            <v>INT00049</v>
          </cell>
          <cell r="I976">
            <v>44093</v>
          </cell>
        </row>
        <row r="977">
          <cell r="B977" t="str">
            <v xml:space="preserve">THIARE HONORE BAYE </v>
          </cell>
          <cell r="C977" t="str">
            <v>TLV</v>
          </cell>
          <cell r="D977" t="str">
            <v>Credit Mutuel</v>
          </cell>
          <cell r="F977">
            <v>1084</v>
          </cell>
          <cell r="G977" t="str">
            <v>Sortie</v>
          </cell>
          <cell r="I977">
            <v>44237</v>
          </cell>
        </row>
        <row r="978">
          <cell r="B978" t="str">
            <v>BENHAMMOU ALAE-EDDINE</v>
          </cell>
          <cell r="C978" t="str">
            <v>AFEDIM</v>
          </cell>
          <cell r="D978" t="str">
            <v>Credit Mutuel</v>
          </cell>
          <cell r="E978" t="str">
            <v>HMIDOUCH Fouad</v>
          </cell>
          <cell r="F978">
            <v>1006</v>
          </cell>
          <cell r="G978" t="str">
            <v>FT</v>
          </cell>
        </row>
        <row r="979">
          <cell r="B979" t="str">
            <v xml:space="preserve">IMREHANE YASSMINE </v>
          </cell>
          <cell r="C979" t="str">
            <v>AFEDIM</v>
          </cell>
          <cell r="D979" t="str">
            <v>Credit Mutuel</v>
          </cell>
          <cell r="E979" t="str">
            <v>HMIDOUCH Fouad</v>
          </cell>
          <cell r="F979">
            <v>1029</v>
          </cell>
          <cell r="G979" t="str">
            <v>FT</v>
          </cell>
        </row>
        <row r="980">
          <cell r="B980" t="str">
            <v>SALDANI RIAD</v>
          </cell>
          <cell r="C980" t="str">
            <v>AFEDIM</v>
          </cell>
          <cell r="D980" t="str">
            <v>Credit Mutuel</v>
          </cell>
          <cell r="E980" t="str">
            <v>HMIDOUCH Fouad</v>
          </cell>
          <cell r="F980">
            <v>1027</v>
          </cell>
          <cell r="G980" t="str">
            <v>FT</v>
          </cell>
        </row>
        <row r="981">
          <cell r="B981" t="str">
            <v>FALL EP DIAGNE NOGAYE</v>
          </cell>
          <cell r="C981" t="str">
            <v>Google leads</v>
          </cell>
          <cell r="D981" t="str">
            <v>Credit Mutuel</v>
          </cell>
          <cell r="F981">
            <v>471</v>
          </cell>
          <cell r="G981" t="str">
            <v>FT</v>
          </cell>
          <cell r="H981">
            <v>42927</v>
          </cell>
          <cell r="I981">
            <v>44107</v>
          </cell>
        </row>
        <row r="982">
          <cell r="B982" t="str">
            <v>EL MAHJOUBI ABDESSATAR</v>
          </cell>
          <cell r="C982" t="str">
            <v>CM Leasing</v>
          </cell>
          <cell r="D982" t="str">
            <v>Credit Mutuel</v>
          </cell>
          <cell r="E982" t="str">
            <v>OUBRAHIM Mohammed</v>
          </cell>
          <cell r="F982">
            <v>1004</v>
          </cell>
          <cell r="G982" t="str">
            <v>FT</v>
          </cell>
        </row>
        <row r="983">
          <cell r="B983" t="str">
            <v xml:space="preserve">AIT RABIAA NOUHAILA </v>
          </cell>
          <cell r="C983" t="str">
            <v>CM Leasing</v>
          </cell>
          <cell r="D983" t="str">
            <v>Credit Mutuel</v>
          </cell>
          <cell r="E983" t="str">
            <v>OUBRAHIM Mohammed</v>
          </cell>
          <cell r="F983">
            <v>1066</v>
          </cell>
          <cell r="G983" t="str">
            <v>FT</v>
          </cell>
        </row>
        <row r="984">
          <cell r="B984" t="str">
            <v>IKAMA YOUSSEF</v>
          </cell>
          <cell r="C984" t="str">
            <v>Google leads</v>
          </cell>
          <cell r="D984" t="str">
            <v>Credit Mutuel</v>
          </cell>
          <cell r="F984">
            <v>776</v>
          </cell>
          <cell r="G984" t="str">
            <v>FT</v>
          </cell>
          <cell r="H984">
            <v>43340</v>
          </cell>
          <cell r="I984">
            <v>44085</v>
          </cell>
        </row>
        <row r="985">
          <cell r="B985" t="str">
            <v>EL BAHLOULY DOHA</v>
          </cell>
          <cell r="C985" t="str">
            <v>CM Leasing</v>
          </cell>
          <cell r="D985" t="str">
            <v>Credit Mutuel</v>
          </cell>
          <cell r="E985" t="str">
            <v>OUBRAHIM Mohammed</v>
          </cell>
          <cell r="F985">
            <v>1013</v>
          </cell>
          <cell r="G985" t="str">
            <v>FT</v>
          </cell>
        </row>
        <row r="986">
          <cell r="B986" t="str">
            <v>LEHMOUCH NOUHAILA</v>
          </cell>
          <cell r="C986" t="str">
            <v>CM Leasing</v>
          </cell>
          <cell r="D986" t="str">
            <v>Credit Mutuel</v>
          </cell>
          <cell r="E986" t="str">
            <v>OUBRAHIM Mohammed</v>
          </cell>
          <cell r="F986">
            <v>1011</v>
          </cell>
          <cell r="G986" t="str">
            <v>FT</v>
          </cell>
        </row>
        <row r="987">
          <cell r="B987" t="str">
            <v>TALBI FAIROUZ</v>
          </cell>
          <cell r="C987" t="str">
            <v>Google leads</v>
          </cell>
          <cell r="D987" t="str">
            <v>Credit Mutuel</v>
          </cell>
          <cell r="F987">
            <v>658</v>
          </cell>
          <cell r="G987" t="str">
            <v>Sortie</v>
          </cell>
          <cell r="H987">
            <v>43180</v>
          </cell>
          <cell r="I987">
            <v>44139</v>
          </cell>
        </row>
        <row r="988">
          <cell r="B988" t="str">
            <v>IDELHAJ MERYEM</v>
          </cell>
          <cell r="C988" t="str">
            <v>CM Leasing</v>
          </cell>
          <cell r="D988" t="str">
            <v>Credit Mutuel</v>
          </cell>
          <cell r="E988" t="str">
            <v>OUBRAHIM Mohammed</v>
          </cell>
          <cell r="F988">
            <v>948</v>
          </cell>
          <cell r="G988" t="str">
            <v>FT</v>
          </cell>
        </row>
        <row r="989">
          <cell r="B989" t="str">
            <v>ZOUHAIR JAAFAR</v>
          </cell>
          <cell r="C989" t="str">
            <v>AFEDIM</v>
          </cell>
          <cell r="D989" t="str">
            <v>Credit Mutuel</v>
          </cell>
          <cell r="F989">
            <v>370</v>
          </cell>
          <cell r="G989" t="str">
            <v>Sortie</v>
          </cell>
          <cell r="H989">
            <v>42810</v>
          </cell>
          <cell r="I989">
            <v>44177</v>
          </cell>
        </row>
        <row r="990">
          <cell r="B990" t="str">
            <v>KHALFAOUI KHAOULA</v>
          </cell>
          <cell r="C990" t="str">
            <v>Google leads</v>
          </cell>
          <cell r="D990" t="str">
            <v>Credit Mutuel</v>
          </cell>
          <cell r="F990">
            <v>663</v>
          </cell>
          <cell r="G990" t="str">
            <v>FT</v>
          </cell>
          <cell r="H990">
            <v>43180</v>
          </cell>
          <cell r="I990">
            <v>44096</v>
          </cell>
        </row>
        <row r="991">
          <cell r="B991" t="str">
            <v>BROUKI SAAD</v>
          </cell>
          <cell r="C991" t="str">
            <v>AFEDIM</v>
          </cell>
          <cell r="D991" t="str">
            <v>Credit Mutuel</v>
          </cell>
          <cell r="F991">
            <v>628</v>
          </cell>
          <cell r="G991" t="str">
            <v>Sortie</v>
          </cell>
          <cell r="H991">
            <v>43158</v>
          </cell>
          <cell r="I991">
            <v>44173</v>
          </cell>
        </row>
        <row r="992">
          <cell r="B992" t="str">
            <v xml:space="preserve">NOUIBI CHAIMAE </v>
          </cell>
          <cell r="C992" t="str">
            <v>CM Leasing</v>
          </cell>
          <cell r="D992" t="str">
            <v>Credit Mutuel</v>
          </cell>
          <cell r="E992" t="str">
            <v>OUBRAHIM Mohammed</v>
          </cell>
          <cell r="F992">
            <v>1068</v>
          </cell>
          <cell r="G992" t="str">
            <v>FT</v>
          </cell>
        </row>
        <row r="993">
          <cell r="B993" t="str">
            <v>BOUCHENNAFA FARAH</v>
          </cell>
          <cell r="C993" t="str">
            <v>CM Leasing</v>
          </cell>
          <cell r="D993" t="str">
            <v>Credit Mutuel</v>
          </cell>
          <cell r="E993" t="str">
            <v>OUBRAHIM Mohammed</v>
          </cell>
          <cell r="F993">
            <v>1142</v>
          </cell>
          <cell r="H993">
            <v>44349</v>
          </cell>
        </row>
        <row r="994">
          <cell r="B994" t="str">
            <v xml:space="preserve">SOUFIANE LEILA </v>
          </cell>
          <cell r="C994" t="str">
            <v>CM Leasing</v>
          </cell>
          <cell r="D994" t="str">
            <v>Credit Mutuel</v>
          </cell>
          <cell r="E994" t="str">
            <v>OUBRAHIM Mohammed</v>
          </cell>
          <cell r="F994" t="str">
            <v>01184</v>
          </cell>
          <cell r="H994">
            <v>44349</v>
          </cell>
        </row>
        <row r="995">
          <cell r="B995" t="str">
            <v xml:space="preserve">RHOUDANE OTHMANE </v>
          </cell>
          <cell r="C995" t="str">
            <v>GLF</v>
          </cell>
          <cell r="D995" t="str">
            <v>Credit Mutuel</v>
          </cell>
          <cell r="E995" t="str">
            <v>EL JAOUHARI Ussama</v>
          </cell>
          <cell r="F995">
            <v>1085</v>
          </cell>
          <cell r="G995" t="str">
            <v>FT</v>
          </cell>
        </row>
        <row r="996">
          <cell r="B996" t="str">
            <v>BOULAHJOUR SALAH</v>
          </cell>
          <cell r="C996" t="str">
            <v>TLV</v>
          </cell>
          <cell r="D996" t="str">
            <v>Credit Mutuel</v>
          </cell>
          <cell r="F996">
            <v>986</v>
          </cell>
          <cell r="G996" t="str">
            <v>Sortie</v>
          </cell>
          <cell r="H996">
            <v>44103</v>
          </cell>
          <cell r="I996">
            <v>44128</v>
          </cell>
        </row>
        <row r="997">
          <cell r="B997" t="str">
            <v>FAYE ASSY</v>
          </cell>
          <cell r="C997" t="str">
            <v>Google leads</v>
          </cell>
          <cell r="D997" t="str">
            <v>Credit Mutuel</v>
          </cell>
          <cell r="F997">
            <v>653</v>
          </cell>
          <cell r="G997" t="str">
            <v>Sortie</v>
          </cell>
          <cell r="H997">
            <v>43173</v>
          </cell>
          <cell r="I997">
            <v>44058</v>
          </cell>
        </row>
        <row r="998">
          <cell r="B998" t="str">
            <v>EL FAKHIR JIHANE</v>
          </cell>
          <cell r="C998" t="str">
            <v>TLV</v>
          </cell>
          <cell r="D998" t="str">
            <v>Credit Mutuel</v>
          </cell>
          <cell r="F998">
            <v>988</v>
          </cell>
          <cell r="G998" t="str">
            <v>Sortie</v>
          </cell>
          <cell r="H998">
            <v>44103</v>
          </cell>
          <cell r="I998">
            <v>44128</v>
          </cell>
        </row>
        <row r="999">
          <cell r="B999" t="str">
            <v>IGEDDI MERYEM</v>
          </cell>
          <cell r="C999" t="str">
            <v>GLF</v>
          </cell>
          <cell r="D999" t="str">
            <v>Credit Mutuel</v>
          </cell>
          <cell r="E999" t="str">
            <v>EL JAOUHARI Ussama</v>
          </cell>
          <cell r="F999">
            <v>1070</v>
          </cell>
          <cell r="G999" t="str">
            <v>FT</v>
          </cell>
        </row>
        <row r="1000">
          <cell r="B1000" t="str">
            <v>ABOURI Fatima</v>
          </cell>
          <cell r="C1000" t="str">
            <v>GLF</v>
          </cell>
          <cell r="D1000" t="str">
            <v>Credit Mutuel</v>
          </cell>
          <cell r="E1000" t="str">
            <v>EL JAOUHARI Ussama</v>
          </cell>
          <cell r="F1000" t="str">
            <v>01195</v>
          </cell>
        </row>
        <row r="1001">
          <cell r="B1001" t="str">
            <v>HAL SOUFIANE</v>
          </cell>
          <cell r="C1001" t="str">
            <v>Google leads</v>
          </cell>
          <cell r="D1001" t="str">
            <v>Credit Mutuel</v>
          </cell>
          <cell r="F1001">
            <v>1064</v>
          </cell>
          <cell r="G1001" t="str">
            <v>Sortie</v>
          </cell>
          <cell r="I1001">
            <v>44245</v>
          </cell>
        </row>
        <row r="1002">
          <cell r="B1002" t="str">
            <v>DIALLOU MATHURIN MOUSTAPHA</v>
          </cell>
          <cell r="C1002" t="str">
            <v>Google leads</v>
          </cell>
          <cell r="D1002" t="str">
            <v>Credit Mutuel</v>
          </cell>
          <cell r="F1002">
            <v>1069</v>
          </cell>
          <cell r="G1002" t="str">
            <v>Sortie</v>
          </cell>
          <cell r="I1002">
            <v>44254</v>
          </cell>
        </row>
        <row r="1003">
          <cell r="B1003" t="str">
            <v xml:space="preserve">EL KAOUTAR FATIMA ZAHRA </v>
          </cell>
          <cell r="C1003" t="str">
            <v>GLF</v>
          </cell>
          <cell r="D1003" t="str">
            <v>Credit Mutuel</v>
          </cell>
          <cell r="E1003" t="str">
            <v>EL JAOUHARI Ussama</v>
          </cell>
          <cell r="F1003" t="str">
            <v>01201</v>
          </cell>
        </row>
        <row r="1004">
          <cell r="B1004" t="str">
            <v>KANDI FATIMA ZOHRA</v>
          </cell>
          <cell r="C1004" t="str">
            <v>GLF</v>
          </cell>
          <cell r="D1004" t="str">
            <v>Credit Mutuel</v>
          </cell>
          <cell r="E1004" t="str">
            <v>EL JAOUHARI Ussama</v>
          </cell>
          <cell r="F1004" t="str">
            <v>01202</v>
          </cell>
        </row>
        <row r="1005">
          <cell r="B1005" t="str">
            <v>MESKOURI ISSAM</v>
          </cell>
          <cell r="C1005" t="str">
            <v>TLV</v>
          </cell>
          <cell r="D1005" t="str">
            <v>Credit Mutuel</v>
          </cell>
          <cell r="I1005">
            <v>44076</v>
          </cell>
        </row>
        <row r="1006">
          <cell r="B1006" t="str">
            <v xml:space="preserve">SAHIL NADA </v>
          </cell>
          <cell r="C1006" t="str">
            <v>GLF</v>
          </cell>
          <cell r="D1006" t="str">
            <v>Credit Mutuel</v>
          </cell>
          <cell r="E1006" t="str">
            <v>EL JAOUHARI Ussama</v>
          </cell>
          <cell r="F1006" t="str">
            <v>01199</v>
          </cell>
        </row>
        <row r="1007">
          <cell r="B1007" t="str">
            <v>SANE MOHAMMED LAMINE</v>
          </cell>
          <cell r="C1007" t="str">
            <v>GLF</v>
          </cell>
          <cell r="D1007" t="str">
            <v>Credit Mutuel</v>
          </cell>
          <cell r="E1007" t="str">
            <v>EL JAOUHARI Ussama</v>
          </cell>
          <cell r="F1007" t="str">
            <v>01197</v>
          </cell>
        </row>
        <row r="1008">
          <cell r="B1008" t="str">
            <v>TOUFIQ Mehdi</v>
          </cell>
          <cell r="C1008" t="str">
            <v>GLF</v>
          </cell>
          <cell r="D1008" t="str">
            <v>Credit Mutuel</v>
          </cell>
          <cell r="E1008" t="str">
            <v>EL JAOUHARI Ussama</v>
          </cell>
          <cell r="F1008" t="str">
            <v>01198</v>
          </cell>
        </row>
        <row r="1009">
          <cell r="B1009" t="str">
            <v>TOULBI ZAKARIAE</v>
          </cell>
          <cell r="C1009" t="str">
            <v>GLF</v>
          </cell>
          <cell r="D1009" t="str">
            <v>Credit Mutuel</v>
          </cell>
          <cell r="E1009" t="str">
            <v>EL JAOUHARI Ussama</v>
          </cell>
          <cell r="F1009" t="str">
            <v>01200</v>
          </cell>
        </row>
        <row r="1010">
          <cell r="B1010" t="str">
            <v>RACHAD NAWAR</v>
          </cell>
          <cell r="C1010" t="str">
            <v>Google leads</v>
          </cell>
          <cell r="D1010" t="str">
            <v>Credit Mutuel</v>
          </cell>
          <cell r="E1010" t="str">
            <v>CHOUIFI Mustapha</v>
          </cell>
          <cell r="F1010">
            <v>1008</v>
          </cell>
          <cell r="G1010" t="str">
            <v>FT</v>
          </cell>
        </row>
        <row r="1011">
          <cell r="B1011" t="str">
            <v>RADI ZINEB</v>
          </cell>
          <cell r="C1011" t="str">
            <v>Google leads</v>
          </cell>
          <cell r="D1011" t="str">
            <v>Credit Mutuel</v>
          </cell>
          <cell r="F1011">
            <v>863</v>
          </cell>
          <cell r="G1011" t="str">
            <v>FT</v>
          </cell>
          <cell r="H1011">
            <v>43614</v>
          </cell>
          <cell r="I1011">
            <v>44085</v>
          </cell>
        </row>
        <row r="1012">
          <cell r="B1012" t="str">
            <v>AKIL DOHA</v>
          </cell>
          <cell r="C1012" t="str">
            <v>Sortant</v>
          </cell>
          <cell r="D1012" t="str">
            <v>Credit Mutuel</v>
          </cell>
          <cell r="F1012" t="str">
            <v>INT00006</v>
          </cell>
          <cell r="I1012">
            <v>44107</v>
          </cell>
        </row>
        <row r="1013">
          <cell r="B1013" t="str">
            <v>NIANG NDEYE ABSA</v>
          </cell>
          <cell r="C1013" t="str">
            <v>Google leads</v>
          </cell>
          <cell r="D1013" t="str">
            <v>Credit Mutuel</v>
          </cell>
          <cell r="E1013" t="str">
            <v>CHOUIFI Mustapha</v>
          </cell>
          <cell r="F1013">
            <v>669</v>
          </cell>
          <cell r="G1013" t="str">
            <v>FT</v>
          </cell>
          <cell r="H1013">
            <v>43180</v>
          </cell>
        </row>
        <row r="1014">
          <cell r="B1014" t="str">
            <v>DEBBOU SARA</v>
          </cell>
          <cell r="C1014" t="str">
            <v>Google leads</v>
          </cell>
          <cell r="D1014" t="str">
            <v>Credit Mutuel</v>
          </cell>
          <cell r="F1014">
            <v>950</v>
          </cell>
          <cell r="G1014" t="str">
            <v>FT</v>
          </cell>
          <cell r="I1014">
            <v>44085</v>
          </cell>
        </row>
        <row r="1015">
          <cell r="B1015" t="str">
            <v>AIDANI FARIS</v>
          </cell>
          <cell r="C1015" t="str">
            <v>TLV</v>
          </cell>
          <cell r="D1015" t="str">
            <v>Credit Mutuel</v>
          </cell>
          <cell r="I1015">
            <v>44107</v>
          </cell>
        </row>
        <row r="1016">
          <cell r="B1016" t="str">
            <v>EL HOUSSAINI HOUDA</v>
          </cell>
          <cell r="C1016" t="str">
            <v>Google leads</v>
          </cell>
          <cell r="D1016" t="str">
            <v>Credit Mutuel</v>
          </cell>
          <cell r="E1016" t="str">
            <v>CHOUIFI Mustapha</v>
          </cell>
          <cell r="F1016">
            <v>971</v>
          </cell>
          <cell r="G1016" t="str">
            <v>FT</v>
          </cell>
          <cell r="H1016">
            <v>43832</v>
          </cell>
        </row>
        <row r="1017">
          <cell r="B1017" t="str">
            <v>BENFDIL ANASS</v>
          </cell>
          <cell r="C1017" t="str">
            <v>TLV</v>
          </cell>
          <cell r="D1017" t="str">
            <v>Credit Mutuel</v>
          </cell>
          <cell r="I1017">
            <v>44106</v>
          </cell>
        </row>
        <row r="1018">
          <cell r="B1018" t="str">
            <v>BESLEM MERYEM</v>
          </cell>
          <cell r="C1018" t="str">
            <v>Google leads</v>
          </cell>
          <cell r="D1018" t="str">
            <v>Credit Mutuel</v>
          </cell>
          <cell r="F1018">
            <v>951</v>
          </cell>
          <cell r="G1018" t="str">
            <v>FT</v>
          </cell>
          <cell r="I1018">
            <v>44085</v>
          </cell>
        </row>
        <row r="1019">
          <cell r="B1019" t="str">
            <v>DIOP ABDOU</v>
          </cell>
          <cell r="C1019" t="str">
            <v>Google leads</v>
          </cell>
          <cell r="D1019" t="str">
            <v>Credit Mutuel</v>
          </cell>
          <cell r="E1019" t="str">
            <v>CHOUIFI Mustapha</v>
          </cell>
          <cell r="F1019">
            <v>633</v>
          </cell>
          <cell r="G1019" t="str">
            <v>FT</v>
          </cell>
          <cell r="H1019">
            <v>43158</v>
          </cell>
        </row>
        <row r="1020">
          <cell r="B1020" t="str">
            <v>LAFDIL NADA</v>
          </cell>
          <cell r="C1020" t="str">
            <v>Google leads</v>
          </cell>
          <cell r="D1020" t="str">
            <v>Credit Mutuel</v>
          </cell>
          <cell r="E1020" t="str">
            <v>CHOUIFI Mustapha</v>
          </cell>
          <cell r="F1020">
            <v>949</v>
          </cell>
          <cell r="G1020" t="str">
            <v>FT</v>
          </cell>
        </row>
        <row r="1021">
          <cell r="B1021" t="str">
            <v>GORA GUEYE</v>
          </cell>
          <cell r="C1021" t="str">
            <v>Google leads</v>
          </cell>
          <cell r="D1021" t="str">
            <v>Credit Mutuel</v>
          </cell>
          <cell r="E1021" t="str">
            <v>CHOUIFI Mustapha</v>
          </cell>
          <cell r="F1021">
            <v>1131</v>
          </cell>
        </row>
        <row r="1022">
          <cell r="B1022" t="str">
            <v>BOUAZZA YASSINE</v>
          </cell>
          <cell r="C1022" t="str">
            <v>Google leads</v>
          </cell>
          <cell r="D1022" t="str">
            <v>Credit Mutuel</v>
          </cell>
          <cell r="E1022" t="str">
            <v>CHOUIFI Mustapha</v>
          </cell>
          <cell r="F1022" t="str">
            <v>01125</v>
          </cell>
        </row>
        <row r="1023">
          <cell r="B1023" t="str">
            <v>AIT LARBI HIND</v>
          </cell>
          <cell r="C1023" t="str">
            <v>Google leads</v>
          </cell>
          <cell r="D1023" t="str">
            <v>Credit Mutuel</v>
          </cell>
          <cell r="E1023" t="str">
            <v>CHOUIFI Mustapha</v>
          </cell>
          <cell r="F1023">
            <v>1132</v>
          </cell>
          <cell r="H1023">
            <v>44349</v>
          </cell>
        </row>
        <row r="1024">
          <cell r="B1024" t="str">
            <v>TASSI ALAE</v>
          </cell>
          <cell r="C1024" t="str">
            <v>AFEDIM</v>
          </cell>
          <cell r="D1024" t="str">
            <v>Credit Mutuel</v>
          </cell>
          <cell r="F1024">
            <v>0</v>
          </cell>
          <cell r="G1024" t="str">
            <v>Sortie</v>
          </cell>
          <cell r="I1024">
            <v>44167</v>
          </cell>
        </row>
        <row r="1025">
          <cell r="B1025" t="str">
            <v>DIOUF OUSSMANE</v>
          </cell>
          <cell r="C1025" t="str">
            <v>Google leads</v>
          </cell>
          <cell r="D1025" t="str">
            <v>Credit Mutuel</v>
          </cell>
          <cell r="E1025" t="str">
            <v>CHOUIFI Mustapha</v>
          </cell>
          <cell r="F1025">
            <v>1145</v>
          </cell>
          <cell r="H1025">
            <v>44349</v>
          </cell>
        </row>
        <row r="1026">
          <cell r="B1026" t="str">
            <v>EL IDRISSI ELHASSANI MAHA</v>
          </cell>
          <cell r="C1026" t="str">
            <v>Google leads</v>
          </cell>
          <cell r="D1026" t="str">
            <v>Credit Mutuel</v>
          </cell>
          <cell r="E1026" t="str">
            <v>CHOUIFI Mustapha</v>
          </cell>
          <cell r="F1026">
            <v>1148</v>
          </cell>
          <cell r="H1026">
            <v>44349</v>
          </cell>
        </row>
        <row r="1027">
          <cell r="B1027" t="str">
            <v>MAKHDACH Mariam</v>
          </cell>
          <cell r="C1027" t="str">
            <v>Google leads</v>
          </cell>
          <cell r="D1027" t="str">
            <v>Credit Mutuel</v>
          </cell>
          <cell r="F1027">
            <v>0</v>
          </cell>
          <cell r="G1027" t="str">
            <v>Sortie</v>
          </cell>
          <cell r="I1027">
            <v>44224</v>
          </cell>
        </row>
        <row r="1028">
          <cell r="B1028" t="str">
            <v>ESSABERY ISMAIL</v>
          </cell>
          <cell r="C1028" t="str">
            <v>CM Leasing</v>
          </cell>
          <cell r="D1028" t="str">
            <v>Credit Mutuel</v>
          </cell>
          <cell r="E1028" t="str">
            <v>OUBRAHIM Mohammed</v>
          </cell>
          <cell r="F1028">
            <v>1151</v>
          </cell>
          <cell r="H1028">
            <v>44349</v>
          </cell>
        </row>
        <row r="1029">
          <cell r="B1029" t="str">
            <v>FADEL YOUSSEF</v>
          </cell>
          <cell r="C1029" t="str">
            <v>Google leads</v>
          </cell>
          <cell r="D1029" t="str">
            <v>Credit Mutuel</v>
          </cell>
          <cell r="E1029" t="str">
            <v>CHOUIFI Mustapha</v>
          </cell>
          <cell r="F1029">
            <v>1182</v>
          </cell>
          <cell r="H1029">
            <v>44349</v>
          </cell>
        </row>
        <row r="1030">
          <cell r="B1030" t="str">
            <v>GOMIS AMINATA AGNES</v>
          </cell>
          <cell r="C1030" t="str">
            <v>Google leads</v>
          </cell>
          <cell r="D1030" t="str">
            <v>Credit Mutuel</v>
          </cell>
          <cell r="E1030" t="str">
            <v>CHOUIFI Mustapha</v>
          </cell>
          <cell r="F1030">
            <v>1152</v>
          </cell>
          <cell r="H1030">
            <v>44349</v>
          </cell>
        </row>
        <row r="1031">
          <cell r="B1031" t="str">
            <v xml:space="preserve">KHTATI MADIHA </v>
          </cell>
          <cell r="C1031" t="str">
            <v>Google leads</v>
          </cell>
          <cell r="D1031" t="str">
            <v>Credit Mutuel</v>
          </cell>
          <cell r="F1031">
            <v>1063</v>
          </cell>
          <cell r="G1031" t="str">
            <v>Sortie</v>
          </cell>
          <cell r="I1031">
            <v>44253</v>
          </cell>
        </row>
        <row r="1032">
          <cell r="B1032" t="str">
            <v>MEKKOUR OTHMANE</v>
          </cell>
          <cell r="C1032" t="str">
            <v>Google leads</v>
          </cell>
          <cell r="D1032" t="str">
            <v>Credit Mutuel</v>
          </cell>
          <cell r="E1032" t="str">
            <v>CHOUIFI Mustapha</v>
          </cell>
          <cell r="F1032">
            <v>1164</v>
          </cell>
          <cell r="H1032">
            <v>44349</v>
          </cell>
        </row>
        <row r="1033">
          <cell r="B1033" t="str">
            <v>TOURE ABIBOU</v>
          </cell>
          <cell r="C1033" t="str">
            <v>Google leads</v>
          </cell>
          <cell r="D1033" t="str">
            <v>Credit Mutuel</v>
          </cell>
          <cell r="E1033" t="str">
            <v>CHOUIFI Mustapha</v>
          </cell>
          <cell r="F1033">
            <v>1170</v>
          </cell>
          <cell r="H1033">
            <v>44349</v>
          </cell>
        </row>
        <row r="1034">
          <cell r="B1034" t="str">
            <v xml:space="preserve">MOKATAA  YASMINE </v>
          </cell>
          <cell r="C1034" t="str">
            <v>Google leads</v>
          </cell>
          <cell r="D1034" t="str">
            <v>Credit Mutuel</v>
          </cell>
          <cell r="E1034" t="str">
            <v>OUAQERROUCH Nour-El Houda</v>
          </cell>
          <cell r="F1034">
            <v>1010</v>
          </cell>
          <cell r="G1034" t="str">
            <v>FT</v>
          </cell>
        </row>
        <row r="1035">
          <cell r="B1035" t="str">
            <v>DERKAOUI AMAL</v>
          </cell>
          <cell r="C1035" t="str">
            <v>Google leads</v>
          </cell>
          <cell r="D1035" t="str">
            <v>Credit Mutuel</v>
          </cell>
          <cell r="E1035" t="str">
            <v>OUAQERROUCH Nour-El Houda</v>
          </cell>
          <cell r="F1035">
            <v>397</v>
          </cell>
          <cell r="G1035" t="str">
            <v>FT</v>
          </cell>
          <cell r="H1035">
            <v>42831</v>
          </cell>
        </row>
        <row r="1036">
          <cell r="B1036" t="str">
            <v>HAOUACH Ikram</v>
          </cell>
          <cell r="C1036" t="str">
            <v>Google leads</v>
          </cell>
          <cell r="D1036" t="str">
            <v>Credit Mutuel</v>
          </cell>
          <cell r="E1036" t="str">
            <v>OUAQERROUCH Nour-El Houda</v>
          </cell>
          <cell r="F1036">
            <v>366</v>
          </cell>
          <cell r="G1036" t="str">
            <v>FT</v>
          </cell>
          <cell r="H1036">
            <v>42801</v>
          </cell>
        </row>
        <row r="1037">
          <cell r="B1037" t="str">
            <v>ELBAHLOUL NAZHA</v>
          </cell>
          <cell r="C1037" t="str">
            <v>Google leads</v>
          </cell>
          <cell r="D1037" t="str">
            <v>Credit Mutuel</v>
          </cell>
          <cell r="E1037" t="str">
            <v>OUAQERROUCH Nour-El Houda</v>
          </cell>
          <cell r="F1037">
            <v>652</v>
          </cell>
          <cell r="G1037" t="str">
            <v>FT</v>
          </cell>
          <cell r="H1037">
            <v>43173</v>
          </cell>
        </row>
        <row r="1038">
          <cell r="B1038" t="str">
            <v>ZAKI OMAR</v>
          </cell>
          <cell r="C1038" t="str">
            <v>Google leads</v>
          </cell>
          <cell r="D1038" t="str">
            <v>Credit Mutuel</v>
          </cell>
          <cell r="E1038" t="str">
            <v>OUAQERROUCH Nour-El Houda</v>
          </cell>
          <cell r="F1038">
            <v>742</v>
          </cell>
          <cell r="G1038" t="str">
            <v>FT</v>
          </cell>
          <cell r="H1038">
            <v>43284</v>
          </cell>
        </row>
        <row r="1039">
          <cell r="B1039" t="str">
            <v>IHASSANE Ikram</v>
          </cell>
          <cell r="C1039" t="str">
            <v>Google leads</v>
          </cell>
          <cell r="D1039" t="str">
            <v>Credit Mutuel</v>
          </cell>
          <cell r="E1039" t="str">
            <v>OUAQERROUCH Nour-El Houda</v>
          </cell>
          <cell r="F1039">
            <v>894</v>
          </cell>
          <cell r="G1039" t="str">
            <v>FT</v>
          </cell>
          <cell r="H1039">
            <v>43614</v>
          </cell>
        </row>
        <row r="1040">
          <cell r="B1040" t="str">
            <v>NDIAYE Adji Marie Cisse</v>
          </cell>
          <cell r="C1040" t="str">
            <v>Google leads</v>
          </cell>
          <cell r="D1040" t="str">
            <v>Credit Mutuel</v>
          </cell>
          <cell r="E1040" t="str">
            <v>OUAQERROUCH Nour-El Houda</v>
          </cell>
          <cell r="F1040">
            <v>895</v>
          </cell>
          <cell r="G1040" t="str">
            <v>FT</v>
          </cell>
          <cell r="H1040">
            <v>43704</v>
          </cell>
        </row>
        <row r="1041">
          <cell r="B1041" t="str">
            <v>GUEYE MOUHAMED</v>
          </cell>
          <cell r="C1041" t="str">
            <v>Google leads</v>
          </cell>
          <cell r="D1041" t="str">
            <v>Credit Mutuel</v>
          </cell>
          <cell r="E1041" t="str">
            <v>OUAQERROUCH Nour-El Houda</v>
          </cell>
          <cell r="F1041">
            <v>1007</v>
          </cell>
          <cell r="G1041" t="str">
            <v>FT</v>
          </cell>
        </row>
        <row r="1042">
          <cell r="B1042" t="str">
            <v>ZITOUNI LAMYA</v>
          </cell>
          <cell r="C1042" t="str">
            <v>Google leads</v>
          </cell>
          <cell r="D1042" t="str">
            <v>Credit Mutuel</v>
          </cell>
          <cell r="E1042" t="str">
            <v>OUAQERROUCH Nour-El Houda</v>
          </cell>
          <cell r="F1042">
            <v>1009</v>
          </cell>
          <cell r="G1042" t="str">
            <v>FT</v>
          </cell>
        </row>
        <row r="1043">
          <cell r="B1043" t="str">
            <v>EL AOUAQUI Bouchra</v>
          </cell>
          <cell r="C1043" t="str">
            <v>Google leads</v>
          </cell>
          <cell r="D1043" t="str">
            <v>Credit Mutuel</v>
          </cell>
          <cell r="E1043" t="str">
            <v>OUAQERROUCH Nour-El Houda</v>
          </cell>
          <cell r="F1043">
            <v>364</v>
          </cell>
          <cell r="G1043" t="str">
            <v>FT</v>
          </cell>
          <cell r="H1043">
            <v>42801</v>
          </cell>
        </row>
        <row r="1044">
          <cell r="B1044" t="str">
            <v>COUNDOUL Birane</v>
          </cell>
          <cell r="C1044" t="str">
            <v>Google leads</v>
          </cell>
          <cell r="D1044" t="str">
            <v>Credit Mutuel</v>
          </cell>
          <cell r="E1044" t="str">
            <v>OUAQERROUCH Nour-El Houda</v>
          </cell>
          <cell r="F1044">
            <v>555</v>
          </cell>
          <cell r="G1044" t="str">
            <v>FT</v>
          </cell>
          <cell r="H1044">
            <v>43011</v>
          </cell>
        </row>
        <row r="1045">
          <cell r="B1045" t="str">
            <v>BOUMEZGANE SOUKAINA</v>
          </cell>
          <cell r="C1045" t="str">
            <v>Google leads</v>
          </cell>
          <cell r="D1045" t="str">
            <v>Credit Mutuel</v>
          </cell>
          <cell r="E1045" t="str">
            <v>OUAQERROUCH Nour-El Houda</v>
          </cell>
          <cell r="F1045">
            <v>973</v>
          </cell>
          <cell r="G1045" t="str">
            <v>FT</v>
          </cell>
          <cell r="H1045">
            <v>43832</v>
          </cell>
        </row>
        <row r="1046">
          <cell r="B1046" t="str">
            <v>EL HARROUCHI CHAIMAE</v>
          </cell>
          <cell r="C1046" t="str">
            <v>Google leads</v>
          </cell>
          <cell r="D1046" t="str">
            <v>Credit Mutuel</v>
          </cell>
          <cell r="E1046" t="str">
            <v>OUAQERROUCH Nour-El Houda</v>
          </cell>
          <cell r="F1046">
            <v>952</v>
          </cell>
          <cell r="G1046" t="str">
            <v>FT</v>
          </cell>
        </row>
        <row r="1047">
          <cell r="B1047" t="str">
            <v xml:space="preserve">CHAHIRI HAJAR </v>
          </cell>
          <cell r="C1047" t="str">
            <v>Google leads</v>
          </cell>
          <cell r="D1047" t="str">
            <v>Credit Mutuel</v>
          </cell>
          <cell r="E1047" t="str">
            <v>OUAQERROUCH Nour-El Houda</v>
          </cell>
          <cell r="F1047">
            <v>1124</v>
          </cell>
        </row>
        <row r="1048">
          <cell r="B1048" t="str">
            <v>BOUAFIA ABDELLATIF</v>
          </cell>
          <cell r="C1048" t="str">
            <v>Google leads</v>
          </cell>
          <cell r="D1048" t="str">
            <v>Credit Mutuel</v>
          </cell>
          <cell r="E1048" t="str">
            <v>OUAQERROUCH Nour-El Houda</v>
          </cell>
          <cell r="F1048">
            <v>1130</v>
          </cell>
        </row>
        <row r="1049">
          <cell r="B1049" t="str">
            <v>AIT MOULAY YOUSSRA</v>
          </cell>
          <cell r="C1049" t="str">
            <v>Sortant</v>
          </cell>
          <cell r="D1049" t="str">
            <v>Credit Mutuel</v>
          </cell>
          <cell r="E1049" t="str">
            <v>EL JAOUHARI Ussama</v>
          </cell>
          <cell r="F1049">
            <v>1133</v>
          </cell>
          <cell r="H1049">
            <v>44349</v>
          </cell>
        </row>
        <row r="1050">
          <cell r="B1050" t="str">
            <v>AJAINI WISSAL</v>
          </cell>
          <cell r="C1050" t="str">
            <v>Sortant</v>
          </cell>
          <cell r="D1050" t="str">
            <v>Credit Mutuel</v>
          </cell>
          <cell r="E1050" t="str">
            <v>EL JAOUHARI Ussama</v>
          </cell>
          <cell r="F1050">
            <v>1134</v>
          </cell>
          <cell r="H1050">
            <v>44349</v>
          </cell>
        </row>
        <row r="1051">
          <cell r="B1051" t="str">
            <v>ATIR RIM</v>
          </cell>
          <cell r="C1051" t="str">
            <v>Sortant</v>
          </cell>
          <cell r="D1051" t="str">
            <v>Credit Mutuel</v>
          </cell>
          <cell r="E1051" t="str">
            <v>EL JAOUHARI Ussama</v>
          </cell>
          <cell r="F1051">
            <v>1135</v>
          </cell>
          <cell r="H1051">
            <v>44349</v>
          </cell>
        </row>
        <row r="1052">
          <cell r="B1052" t="str">
            <v>AYOUNE DOUAE</v>
          </cell>
          <cell r="C1052" t="str">
            <v>Sortant</v>
          </cell>
          <cell r="D1052" t="str">
            <v>Credit Mutuel</v>
          </cell>
          <cell r="E1052" t="str">
            <v>EL JAOUHARI Ussama</v>
          </cell>
          <cell r="F1052">
            <v>1136</v>
          </cell>
          <cell r="H1052">
            <v>44349</v>
          </cell>
        </row>
        <row r="1053">
          <cell r="B1053" t="str">
            <v>AZHARI HAJAR</v>
          </cell>
          <cell r="C1053" t="str">
            <v>Sortant</v>
          </cell>
          <cell r="D1053" t="str">
            <v>Credit Mutuel</v>
          </cell>
          <cell r="E1053" t="str">
            <v>EL JAOUHARI Ussama</v>
          </cell>
          <cell r="H1053">
            <v>44349</v>
          </cell>
        </row>
        <row r="1054">
          <cell r="B1054" t="str">
            <v>BA THIERNO HAMDOU</v>
          </cell>
          <cell r="C1054" t="str">
            <v>Sortant</v>
          </cell>
          <cell r="D1054" t="str">
            <v>Credit Mutuel</v>
          </cell>
          <cell r="E1054" t="str">
            <v>EL JAOUHARI Ussama</v>
          </cell>
          <cell r="F1054">
            <v>1137</v>
          </cell>
          <cell r="H1054">
            <v>44349</v>
          </cell>
        </row>
        <row r="1055">
          <cell r="B1055" t="str">
            <v>BARA HAJAR</v>
          </cell>
          <cell r="C1055" t="str">
            <v>Sortant</v>
          </cell>
          <cell r="D1055" t="str">
            <v>Credit Mutuel</v>
          </cell>
          <cell r="E1055" t="str">
            <v>EL JAOUHARI Ussama</v>
          </cell>
          <cell r="F1055">
            <v>1138</v>
          </cell>
          <cell r="H1055">
            <v>44349</v>
          </cell>
        </row>
        <row r="1056">
          <cell r="B1056" t="str">
            <v>BARRHAZ RIHAM</v>
          </cell>
          <cell r="C1056" t="str">
            <v>Sortant</v>
          </cell>
          <cell r="D1056" t="str">
            <v>Credit Mutuel</v>
          </cell>
          <cell r="E1056" t="str">
            <v>EL JAOUHARI Ussama</v>
          </cell>
          <cell r="F1056">
            <v>1185</v>
          </cell>
          <cell r="H1056">
            <v>44349</v>
          </cell>
        </row>
        <row r="1057">
          <cell r="B1057" t="str">
            <v>BEN EL CAID SAIDA</v>
          </cell>
          <cell r="C1057" t="str">
            <v>Sortant</v>
          </cell>
          <cell r="D1057" t="str">
            <v>Credit Mutuel</v>
          </cell>
          <cell r="E1057" t="str">
            <v>EL JAOUHARI Ussama</v>
          </cell>
          <cell r="F1057">
            <v>1188</v>
          </cell>
          <cell r="H1057">
            <v>44349</v>
          </cell>
        </row>
        <row r="1058">
          <cell r="B1058" t="str">
            <v>BENSAID YAZID</v>
          </cell>
          <cell r="C1058" t="str">
            <v>Sortant</v>
          </cell>
          <cell r="D1058" t="str">
            <v>Credit Mutuel</v>
          </cell>
          <cell r="E1058" t="str">
            <v>EL JAOUHARI Ussama</v>
          </cell>
          <cell r="F1058">
            <v>1139</v>
          </cell>
          <cell r="H1058">
            <v>44349</v>
          </cell>
        </row>
        <row r="1059">
          <cell r="B1059" t="str">
            <v>BENSALLAM HANAN</v>
          </cell>
          <cell r="C1059" t="str">
            <v>Sortant</v>
          </cell>
          <cell r="D1059" t="str">
            <v>Credit Mutuel</v>
          </cell>
          <cell r="E1059" t="str">
            <v>EL JAOUHARI Ussama</v>
          </cell>
          <cell r="F1059">
            <v>1140</v>
          </cell>
          <cell r="H1059">
            <v>44349</v>
          </cell>
        </row>
        <row r="1060">
          <cell r="B1060" t="str">
            <v>BOUABDILLAH ZAKARIA</v>
          </cell>
          <cell r="C1060" t="str">
            <v>Sortant</v>
          </cell>
          <cell r="D1060" t="str">
            <v>Credit Mutuel</v>
          </cell>
          <cell r="E1060" t="str">
            <v>EL JAOUHARI Ussama</v>
          </cell>
          <cell r="F1060">
            <v>1141</v>
          </cell>
          <cell r="H1060">
            <v>44349</v>
          </cell>
        </row>
        <row r="1061">
          <cell r="B1061" t="str">
            <v>BOUKHTTARA Fatima EZZAHRA</v>
          </cell>
          <cell r="C1061" t="str">
            <v>Sortant</v>
          </cell>
          <cell r="D1061" t="str">
            <v>Credit Mutuel</v>
          </cell>
          <cell r="E1061" t="str">
            <v>EL JAOUHARI Ussama</v>
          </cell>
          <cell r="F1061">
            <v>1143</v>
          </cell>
          <cell r="H1061">
            <v>44349</v>
          </cell>
        </row>
        <row r="1062">
          <cell r="B1062" t="str">
            <v>BROUZI ABDERRAHMANE</v>
          </cell>
          <cell r="C1062" t="str">
            <v>Sortant</v>
          </cell>
          <cell r="D1062" t="str">
            <v>Credit Mutuel</v>
          </cell>
          <cell r="E1062" t="str">
            <v>EL JAOUHARI Ussama</v>
          </cell>
          <cell r="F1062">
            <v>1144</v>
          </cell>
          <cell r="H1062">
            <v>44349</v>
          </cell>
        </row>
        <row r="1063">
          <cell r="B1063" t="str">
            <v>DOUAH MOHAMMED</v>
          </cell>
          <cell r="C1063" t="str">
            <v>Sortant</v>
          </cell>
          <cell r="D1063" t="str">
            <v>Credit Mutuel</v>
          </cell>
          <cell r="E1063" t="str">
            <v>EL JAOUHARI Ussama</v>
          </cell>
          <cell r="F1063">
            <v>1191</v>
          </cell>
          <cell r="H1063">
            <v>44349</v>
          </cell>
        </row>
        <row r="1064">
          <cell r="B1064" t="str">
            <v>EL ANAZI AMAL</v>
          </cell>
          <cell r="C1064" t="str">
            <v>Sortant</v>
          </cell>
          <cell r="D1064" t="str">
            <v>Credit Mutuel</v>
          </cell>
          <cell r="E1064" t="str">
            <v>EL JAOUHARI Ussama</v>
          </cell>
          <cell r="F1064">
            <v>1150</v>
          </cell>
          <cell r="H1064">
            <v>44349</v>
          </cell>
        </row>
        <row r="1065">
          <cell r="B1065" t="str">
            <v>EL GUARJAOUI HIBA</v>
          </cell>
          <cell r="C1065" t="str">
            <v>Sortant</v>
          </cell>
          <cell r="D1065" t="str">
            <v>Credit Mutuel</v>
          </cell>
          <cell r="E1065" t="str">
            <v>EL JAOUHARI Ussama</v>
          </cell>
          <cell r="F1065">
            <v>1146</v>
          </cell>
          <cell r="H1065">
            <v>44349</v>
          </cell>
        </row>
        <row r="1066">
          <cell r="B1066" t="str">
            <v>EL HARRAK RAJAE</v>
          </cell>
          <cell r="C1066" t="str">
            <v>Sortant</v>
          </cell>
          <cell r="D1066" t="str">
            <v>Credit Mutuel</v>
          </cell>
          <cell r="E1066" t="str">
            <v>EL JAOUHARI Ussama</v>
          </cell>
          <cell r="H1066">
            <v>44349</v>
          </cell>
        </row>
        <row r="1067">
          <cell r="B1067" t="str">
            <v>EL HOUJJAJI SOUFIYANE</v>
          </cell>
          <cell r="C1067" t="str">
            <v>Sortant</v>
          </cell>
          <cell r="D1067" t="str">
            <v>Credit Mutuel</v>
          </cell>
          <cell r="E1067" t="str">
            <v>EL JAOUHARI Ussama</v>
          </cell>
          <cell r="F1067">
            <v>1192</v>
          </cell>
          <cell r="H1067">
            <v>44349</v>
          </cell>
        </row>
        <row r="1068">
          <cell r="B1068" t="str">
            <v>EL MOUBARIK OUMNIA</v>
          </cell>
          <cell r="C1068" t="str">
            <v>Sortant</v>
          </cell>
          <cell r="D1068" t="str">
            <v>Credit Mutuel</v>
          </cell>
          <cell r="E1068" t="str">
            <v>EL JAOUHARI Ussama</v>
          </cell>
          <cell r="F1068">
            <v>1149</v>
          </cell>
          <cell r="H1068">
            <v>44349</v>
          </cell>
        </row>
        <row r="1069">
          <cell r="B1069" t="str">
            <v>FAHMOUN ZINEB</v>
          </cell>
          <cell r="C1069" t="str">
            <v>Sortant</v>
          </cell>
          <cell r="D1069" t="str">
            <v>Credit Mutuel</v>
          </cell>
          <cell r="E1069" t="str">
            <v>EL JAOUHARI Ussama</v>
          </cell>
          <cell r="H1069">
            <v>44349</v>
          </cell>
        </row>
        <row r="1070">
          <cell r="B1070" t="str">
            <v>FALLAH MOHAMMED SAMI</v>
          </cell>
          <cell r="C1070" t="str">
            <v>Sortant</v>
          </cell>
          <cell r="D1070" t="str">
            <v>Credit Mutuel</v>
          </cell>
          <cell r="E1070" t="str">
            <v>EL JAOUHARI Ussama</v>
          </cell>
          <cell r="H1070">
            <v>44349</v>
          </cell>
        </row>
        <row r="1071">
          <cell r="B1071" t="str">
            <v>IKRADINE RIME</v>
          </cell>
          <cell r="C1071" t="str">
            <v>Sortant</v>
          </cell>
          <cell r="D1071" t="str">
            <v>Credit Mutuel</v>
          </cell>
          <cell r="E1071" t="str">
            <v>EL JAOUHARI Ussama</v>
          </cell>
          <cell r="F1071">
            <v>1189</v>
          </cell>
          <cell r="H1071">
            <v>44349</v>
          </cell>
        </row>
        <row r="1072">
          <cell r="B1072" t="str">
            <v>KACHBA DOHA</v>
          </cell>
          <cell r="C1072" t="str">
            <v>Sortant</v>
          </cell>
          <cell r="D1072" t="str">
            <v>Credit Mutuel</v>
          </cell>
          <cell r="E1072" t="str">
            <v>EL JAOUHARI Ussama</v>
          </cell>
          <cell r="F1072">
            <v>1153</v>
          </cell>
          <cell r="H1072">
            <v>44349</v>
          </cell>
        </row>
        <row r="1073">
          <cell r="B1073" t="str">
            <v>KANTAOUI SALMA</v>
          </cell>
          <cell r="C1073" t="str">
            <v>Sortant</v>
          </cell>
          <cell r="D1073" t="str">
            <v>Credit Mutuel</v>
          </cell>
          <cell r="E1073" t="str">
            <v>EL JAOUHARI Ussama</v>
          </cell>
          <cell r="F1073">
            <v>1154</v>
          </cell>
          <cell r="H1073">
            <v>44349</v>
          </cell>
        </row>
        <row r="1074">
          <cell r="B1074" t="str">
            <v>KBIRI AKRAM</v>
          </cell>
          <cell r="C1074" t="str">
            <v>Sortant</v>
          </cell>
          <cell r="D1074" t="str">
            <v>Credit Mutuel</v>
          </cell>
          <cell r="E1074" t="str">
            <v>EL JAOUHARI Ussama</v>
          </cell>
          <cell r="F1074">
            <v>1155</v>
          </cell>
          <cell r="H1074">
            <v>44349</v>
          </cell>
        </row>
        <row r="1075">
          <cell r="B1075" t="str">
            <v>KERKACH NIDAL</v>
          </cell>
          <cell r="C1075" t="str">
            <v>Sortant</v>
          </cell>
          <cell r="D1075" t="str">
            <v>Credit Mutuel</v>
          </cell>
          <cell r="E1075" t="str">
            <v>EL JAOUHARI Ussama</v>
          </cell>
          <cell r="F1075">
            <v>1186</v>
          </cell>
          <cell r="H1075">
            <v>44349</v>
          </cell>
        </row>
        <row r="1076">
          <cell r="B1076" t="str">
            <v>KINANA WIDAD</v>
          </cell>
          <cell r="C1076" t="str">
            <v>Sortant</v>
          </cell>
          <cell r="D1076" t="str">
            <v>Credit Mutuel</v>
          </cell>
          <cell r="E1076" t="str">
            <v>EL JAOUHARI Ussama</v>
          </cell>
          <cell r="F1076">
            <v>1157</v>
          </cell>
          <cell r="H1076">
            <v>44349</v>
          </cell>
        </row>
        <row r="1077">
          <cell r="B1077" t="str">
            <v>LAAKADY YAHYA</v>
          </cell>
          <cell r="C1077" t="str">
            <v>Sortant</v>
          </cell>
          <cell r="D1077" t="str">
            <v>Credit Mutuel</v>
          </cell>
          <cell r="E1077" t="str">
            <v>EL JAOUHARI Ussama</v>
          </cell>
          <cell r="H1077">
            <v>44349</v>
          </cell>
        </row>
        <row r="1078">
          <cell r="B1078" t="str">
            <v>LAGHZAOUI MUSTAPHA</v>
          </cell>
          <cell r="C1078" t="str">
            <v>Sortant</v>
          </cell>
          <cell r="D1078" t="str">
            <v>Credit Mutuel</v>
          </cell>
          <cell r="E1078" t="str">
            <v>EL JAOUHARI Ussama</v>
          </cell>
          <cell r="F1078">
            <v>1158</v>
          </cell>
          <cell r="H1078">
            <v>44349</v>
          </cell>
        </row>
        <row r="1079">
          <cell r="B1079" t="str">
            <v>LAMNINI ALI</v>
          </cell>
          <cell r="C1079" t="str">
            <v>Sortant</v>
          </cell>
          <cell r="D1079" t="str">
            <v>Credit Mutuel</v>
          </cell>
          <cell r="E1079" t="str">
            <v>EL JAOUHARI Ussama</v>
          </cell>
          <cell r="F1079">
            <v>1159</v>
          </cell>
          <cell r="H1079">
            <v>44349</v>
          </cell>
        </row>
        <row r="1080">
          <cell r="B1080" t="str">
            <v>LHAMRI SAMI</v>
          </cell>
          <cell r="C1080" t="str">
            <v>Sortant</v>
          </cell>
          <cell r="D1080" t="str">
            <v>Credit Mutuel</v>
          </cell>
          <cell r="E1080" t="str">
            <v>EL JAOUHARI Ussama</v>
          </cell>
          <cell r="F1080">
            <v>1160</v>
          </cell>
          <cell r="H1080">
            <v>44349</v>
          </cell>
        </row>
        <row r="1081">
          <cell r="B1081" t="str">
            <v>LIMANE HIBA</v>
          </cell>
          <cell r="C1081" t="str">
            <v>Sortant</v>
          </cell>
          <cell r="D1081" t="str">
            <v>Credit Mutuel</v>
          </cell>
          <cell r="E1081" t="str">
            <v>EL JAOUHARI Ussama</v>
          </cell>
          <cell r="F1081">
            <v>1161</v>
          </cell>
          <cell r="H1081">
            <v>44349</v>
          </cell>
        </row>
        <row r="1082">
          <cell r="B1082" t="str">
            <v>MBENGUE OUSSMANE</v>
          </cell>
          <cell r="C1082" t="str">
            <v>Sortant</v>
          </cell>
          <cell r="D1082" t="str">
            <v>Credit Mutuel</v>
          </cell>
          <cell r="E1082" t="str">
            <v>EL JAOUHARI Ussama</v>
          </cell>
          <cell r="F1082">
            <v>1162</v>
          </cell>
          <cell r="H1082">
            <v>44349</v>
          </cell>
        </row>
        <row r="1083">
          <cell r="B1083" t="str">
            <v>MBODJI ROKHAYA</v>
          </cell>
          <cell r="C1083" t="str">
            <v>Sortant</v>
          </cell>
          <cell r="D1083" t="str">
            <v>Credit Mutuel</v>
          </cell>
          <cell r="E1083" t="str">
            <v>EL JAOUHARI Ussama</v>
          </cell>
          <cell r="F1083">
            <v>1163</v>
          </cell>
          <cell r="H1083">
            <v>44349</v>
          </cell>
        </row>
        <row r="1084">
          <cell r="B1084" t="str">
            <v>MELLAHI YOUSSEF</v>
          </cell>
          <cell r="C1084" t="str">
            <v>Sortant</v>
          </cell>
          <cell r="D1084" t="str">
            <v>Credit Mutuel</v>
          </cell>
          <cell r="E1084" t="str">
            <v>EL JAOUHARI Ussama</v>
          </cell>
          <cell r="F1084">
            <v>1165</v>
          </cell>
          <cell r="H1084">
            <v>44349</v>
          </cell>
        </row>
        <row r="1085">
          <cell r="B1085" t="str">
            <v>MEZIAN ABIR</v>
          </cell>
          <cell r="C1085" t="str">
            <v>Sortant</v>
          </cell>
          <cell r="D1085" t="str">
            <v>Credit Mutuel</v>
          </cell>
          <cell r="E1085" t="str">
            <v>EL JAOUHARI Ussama</v>
          </cell>
          <cell r="F1085">
            <v>1180</v>
          </cell>
          <cell r="H1085">
            <v>44349</v>
          </cell>
        </row>
        <row r="1086">
          <cell r="B1086" t="str">
            <v>MEZOUAR FATIMA EZZAHRA</v>
          </cell>
          <cell r="C1086" t="str">
            <v>Sortant</v>
          </cell>
          <cell r="D1086" t="str">
            <v>Credit Mutuel</v>
          </cell>
          <cell r="E1086" t="str">
            <v>EL JAOUHARI Ussama</v>
          </cell>
          <cell r="F1086">
            <v>1179</v>
          </cell>
          <cell r="H1086">
            <v>44349</v>
          </cell>
        </row>
        <row r="1087">
          <cell r="B1087" t="str">
            <v>MOHIB LAILA</v>
          </cell>
          <cell r="C1087" t="str">
            <v>Sortant</v>
          </cell>
          <cell r="D1087" t="str">
            <v>Credit Mutuel</v>
          </cell>
          <cell r="E1087" t="str">
            <v>EL JAOUHARI Ussama</v>
          </cell>
          <cell r="F1087">
            <v>1178</v>
          </cell>
          <cell r="H1087">
            <v>44349</v>
          </cell>
        </row>
        <row r="1088">
          <cell r="B1088" t="str">
            <v>NDIAYE SEYNABOU</v>
          </cell>
          <cell r="C1088" t="str">
            <v>Sortant</v>
          </cell>
          <cell r="D1088" t="str">
            <v>Credit Mutuel</v>
          </cell>
          <cell r="E1088" t="str">
            <v>EL JAOUHARI Ussama</v>
          </cell>
          <cell r="F1088">
            <v>1177</v>
          </cell>
          <cell r="H1088">
            <v>44349</v>
          </cell>
        </row>
        <row r="1089">
          <cell r="B1089" t="str">
            <v>OUATTARA FATOU KEITA</v>
          </cell>
          <cell r="C1089" t="str">
            <v>Sortant</v>
          </cell>
          <cell r="D1089" t="str">
            <v>Credit Mutuel</v>
          </cell>
          <cell r="E1089" t="str">
            <v>EL JAOUHARI Ussama</v>
          </cell>
          <cell r="F1089">
            <v>1176</v>
          </cell>
          <cell r="H1089">
            <v>44349</v>
          </cell>
        </row>
        <row r="1090">
          <cell r="B1090" t="str">
            <v>OULIDA BASMA</v>
          </cell>
          <cell r="C1090" t="str">
            <v>Sortant</v>
          </cell>
          <cell r="D1090" t="str">
            <v>Credit Mutuel</v>
          </cell>
          <cell r="E1090" t="str">
            <v>EL JAOUHARI Ussama</v>
          </cell>
          <cell r="F1090">
            <v>1175</v>
          </cell>
          <cell r="H1090">
            <v>44349</v>
          </cell>
        </row>
        <row r="1091">
          <cell r="B1091" t="str">
            <v>REZQI SIHAM</v>
          </cell>
          <cell r="C1091" t="str">
            <v>Sortant</v>
          </cell>
          <cell r="D1091" t="str">
            <v>Credit Mutuel</v>
          </cell>
          <cell r="E1091" t="str">
            <v>EL JAOUHARI Ussama</v>
          </cell>
          <cell r="H1091">
            <v>44349</v>
          </cell>
        </row>
        <row r="1092">
          <cell r="B1092" t="str">
            <v>RHEMARI REDA</v>
          </cell>
          <cell r="C1092" t="str">
            <v>Sortant</v>
          </cell>
          <cell r="D1092" t="str">
            <v>Credit Mutuel</v>
          </cell>
          <cell r="E1092" t="str">
            <v>EL JAOUHARI Ussama</v>
          </cell>
          <cell r="F1092">
            <v>1174</v>
          </cell>
          <cell r="H1092">
            <v>44349</v>
          </cell>
        </row>
        <row r="1093">
          <cell r="B1093" t="str">
            <v xml:space="preserve">ARAT SALSABIL </v>
          </cell>
          <cell r="C1093" t="str">
            <v>Sortant</v>
          </cell>
          <cell r="D1093" t="str">
            <v>Credit Mutuel</v>
          </cell>
          <cell r="E1093" t="str">
            <v>EL JAOUHARI Ussama</v>
          </cell>
          <cell r="F1093">
            <v>1190</v>
          </cell>
          <cell r="H1093">
            <v>44349</v>
          </cell>
        </row>
        <row r="1094">
          <cell r="B1094" t="str">
            <v xml:space="preserve">SOW ABOUBACAR SADIKH MBAYE </v>
          </cell>
          <cell r="C1094" t="str">
            <v>Sortant</v>
          </cell>
          <cell r="D1094" t="str">
            <v>Credit Mutuel</v>
          </cell>
          <cell r="E1094" t="str">
            <v>EL JAOUHARI Ussama</v>
          </cell>
          <cell r="F1094">
            <v>1181</v>
          </cell>
          <cell r="H1094">
            <v>44349</v>
          </cell>
        </row>
        <row r="1095">
          <cell r="B1095" t="str">
            <v>TADLAOUI ZAKARIA</v>
          </cell>
          <cell r="C1095" t="str">
            <v>Sortant</v>
          </cell>
          <cell r="D1095" t="str">
            <v>Credit Mutuel</v>
          </cell>
          <cell r="E1095" t="str">
            <v>EL JAOUHARI Ussama</v>
          </cell>
          <cell r="F1095">
            <v>1173</v>
          </cell>
          <cell r="H1095">
            <v>44349</v>
          </cell>
        </row>
        <row r="1096">
          <cell r="B1096" t="str">
            <v>TAOUIL AYA</v>
          </cell>
          <cell r="C1096" t="str">
            <v>Sortant</v>
          </cell>
          <cell r="D1096" t="str">
            <v>Credit Mutuel</v>
          </cell>
          <cell r="E1096" t="str">
            <v>EL JAOUHARI Ussama</v>
          </cell>
          <cell r="F1096">
            <v>1187</v>
          </cell>
          <cell r="H1096">
            <v>44349</v>
          </cell>
        </row>
        <row r="1097">
          <cell r="B1097" t="str">
            <v>THIAM YACINE DIALL</v>
          </cell>
          <cell r="C1097" t="str">
            <v>Sortant</v>
          </cell>
          <cell r="D1097" t="str">
            <v>Credit Mutuel</v>
          </cell>
          <cell r="E1097" t="str">
            <v>EL JAOUHARI Ussama</v>
          </cell>
          <cell r="F1097">
            <v>1172</v>
          </cell>
          <cell r="H1097">
            <v>44349</v>
          </cell>
        </row>
        <row r="1098">
          <cell r="B1098" t="str">
            <v>TIAR MANAL</v>
          </cell>
          <cell r="C1098" t="str">
            <v>Sortant</v>
          </cell>
          <cell r="D1098" t="str">
            <v>Credit Mutuel</v>
          </cell>
          <cell r="E1098" t="str">
            <v>EL JAOUHARI Ussama</v>
          </cell>
          <cell r="F1098">
            <v>1171</v>
          </cell>
          <cell r="H1098">
            <v>44349</v>
          </cell>
        </row>
        <row r="1099">
          <cell r="B1099" t="str">
            <v>TRENNOU HATIM</v>
          </cell>
          <cell r="C1099" t="str">
            <v>Sortant</v>
          </cell>
          <cell r="D1099" t="str">
            <v>Credit Mutuel</v>
          </cell>
          <cell r="E1099" t="str">
            <v>EL JAOUHARI Ussama</v>
          </cell>
          <cell r="F1099">
            <v>1169</v>
          </cell>
          <cell r="H1099">
            <v>44349</v>
          </cell>
        </row>
        <row r="1100">
          <cell r="B1100" t="str">
            <v>KHALID YASSINE</v>
          </cell>
          <cell r="C1100" t="str">
            <v>Sortant</v>
          </cell>
          <cell r="D1100" t="str">
            <v>Credit Mutuel</v>
          </cell>
          <cell r="E1100" t="str">
            <v>EL JAOUHARI Ussama</v>
          </cell>
          <cell r="F1100">
            <v>1156</v>
          </cell>
          <cell r="H1100">
            <v>44349</v>
          </cell>
        </row>
        <row r="1101">
          <cell r="B1101" t="str">
            <v>ZEROUALI BADR EDDINE</v>
          </cell>
          <cell r="C1101" t="str">
            <v>Sortant</v>
          </cell>
          <cell r="D1101" t="str">
            <v>Credit Mutuel</v>
          </cell>
          <cell r="E1101" t="str">
            <v>EL JAOUHARI Ussama</v>
          </cell>
          <cell r="F1101">
            <v>1168</v>
          </cell>
          <cell r="H1101">
            <v>44349</v>
          </cell>
        </row>
        <row r="1102">
          <cell r="B1102" t="str">
            <v>ZIOUI DOUNIA</v>
          </cell>
          <cell r="C1102" t="str">
            <v>Sortant</v>
          </cell>
          <cell r="D1102" t="str">
            <v>Credit Mutuel</v>
          </cell>
          <cell r="E1102" t="str">
            <v>EL JAOUHARI Ussama</v>
          </cell>
          <cell r="F1102">
            <v>1167</v>
          </cell>
          <cell r="H1102">
            <v>44349</v>
          </cell>
        </row>
        <row r="1103">
          <cell r="B1103" t="str">
            <v>ZOUHIR AYA</v>
          </cell>
          <cell r="C1103" t="str">
            <v>Sortant</v>
          </cell>
          <cell r="D1103" t="str">
            <v>Credit Mutuel</v>
          </cell>
          <cell r="E1103" t="str">
            <v>EL JAOUHARI Ussama</v>
          </cell>
          <cell r="F1103">
            <v>1166</v>
          </cell>
          <cell r="H1103">
            <v>44349</v>
          </cell>
        </row>
        <row r="1104">
          <cell r="B1104" t="str">
            <v>EDDYOURY ZINEB</v>
          </cell>
          <cell r="C1104" t="str">
            <v>Sortant</v>
          </cell>
          <cell r="D1104" t="str">
            <v>Credit Mutuel</v>
          </cell>
          <cell r="E1104" t="str">
            <v>EL JAOUHARI Ussama</v>
          </cell>
          <cell r="F1104">
            <v>0</v>
          </cell>
        </row>
        <row r="1105">
          <cell r="B1105" t="str">
            <v>LABBASSI TARIK</v>
          </cell>
          <cell r="C1105" t="str">
            <v>Sortant</v>
          </cell>
          <cell r="D1105" t="str">
            <v>Credit Mutuel</v>
          </cell>
          <cell r="E1105" t="str">
            <v>EL JAOUHARI Ussama</v>
          </cell>
          <cell r="F1105">
            <v>0</v>
          </cell>
        </row>
        <row r="1106">
          <cell r="B1106" t="str">
            <v>EL MASAOUDI ANOUAR</v>
          </cell>
          <cell r="C1106" t="str">
            <v>Sortant</v>
          </cell>
          <cell r="D1106" t="str">
            <v>Credit Mutuel</v>
          </cell>
          <cell r="E1106" t="str">
            <v>EL JAOUHARI Ussama</v>
          </cell>
          <cell r="F1106">
            <v>0</v>
          </cell>
        </row>
        <row r="1107">
          <cell r="B1107" t="str">
            <v>DJIBY DIALLO</v>
          </cell>
          <cell r="C1107" t="str">
            <v>Sortant</v>
          </cell>
          <cell r="D1107" t="str">
            <v>Credit Mutuel</v>
          </cell>
          <cell r="E1107" t="str">
            <v>EL JAOUHARI Ussama</v>
          </cell>
          <cell r="F1107">
            <v>0</v>
          </cell>
        </row>
        <row r="1108">
          <cell r="B1108" t="str">
            <v>MBENE GUEYE</v>
          </cell>
          <cell r="C1108" t="str">
            <v>Sortant</v>
          </cell>
          <cell r="D1108" t="str">
            <v>Credit Mutuel</v>
          </cell>
          <cell r="E1108" t="str">
            <v>EL JAOUHARI Ussama</v>
          </cell>
          <cell r="F1108">
            <v>0</v>
          </cell>
        </row>
        <row r="1109">
          <cell r="B1109" t="str">
            <v>NDAW IBRAHIMA</v>
          </cell>
          <cell r="C1109" t="str">
            <v>Sortant</v>
          </cell>
          <cell r="D1109" t="str">
            <v>Credit Mutuel</v>
          </cell>
          <cell r="E1109" t="str">
            <v>EL JAOUHARI Ussama</v>
          </cell>
          <cell r="F1109">
            <v>0</v>
          </cell>
        </row>
        <row r="1110">
          <cell r="B1110" t="str">
            <v xml:space="preserve">CHAMKHI MARWA </v>
          </cell>
          <cell r="C1110" t="str">
            <v>Sortant</v>
          </cell>
          <cell r="D1110" t="str">
            <v>Credit Mutuel</v>
          </cell>
          <cell r="E1110" t="str">
            <v>EL JAOUHARI Ussama</v>
          </cell>
          <cell r="F1110">
            <v>0</v>
          </cell>
        </row>
        <row r="1111">
          <cell r="B1111" t="str">
            <v>NASSI SALMA</v>
          </cell>
          <cell r="C1111" t="str">
            <v>Google leads</v>
          </cell>
          <cell r="D1111" t="str">
            <v>Credit Mutuel</v>
          </cell>
          <cell r="F1111">
            <v>972</v>
          </cell>
          <cell r="G1111" t="str">
            <v>FT</v>
          </cell>
          <cell r="H1111">
            <v>43832</v>
          </cell>
        </row>
        <row r="1112">
          <cell r="B1112" t="str">
            <v>BOUQATA AYA</v>
          </cell>
          <cell r="C1112" t="str">
            <v>Sortant</v>
          </cell>
          <cell r="D1112" t="str">
            <v>Credit Mutuel</v>
          </cell>
          <cell r="E1112" t="str">
            <v>EL JAOUHARI Ussama</v>
          </cell>
          <cell r="F1112">
            <v>0</v>
          </cell>
        </row>
        <row r="1113">
          <cell r="B1113" t="str">
            <v>EL QACIMI JAMILA</v>
          </cell>
          <cell r="C1113" t="str">
            <v>Sortant</v>
          </cell>
          <cell r="D1113" t="str">
            <v>Credit Mutuel</v>
          </cell>
          <cell r="E1113" t="str">
            <v>EL JAOUHARI Ussama</v>
          </cell>
          <cell r="F1113">
            <v>0</v>
          </cell>
        </row>
        <row r="1114">
          <cell r="B1114" t="str">
            <v>ARESKI MOUAD</v>
          </cell>
          <cell r="C1114" t="str">
            <v>Sortant</v>
          </cell>
          <cell r="D1114" t="str">
            <v>Credit Mutuel</v>
          </cell>
          <cell r="E1114" t="str">
            <v>EL JAOUHARI Ussama</v>
          </cell>
          <cell r="F1114">
            <v>0</v>
          </cell>
        </row>
        <row r="1115">
          <cell r="B1115" t="str">
            <v>ABDELAOUI KHADIJA</v>
          </cell>
          <cell r="C1115" t="str">
            <v>TLV</v>
          </cell>
          <cell r="D1115" t="str">
            <v>Credit Mutuel</v>
          </cell>
          <cell r="E1115" t="str">
            <v>EL JAOUHARI Ussama</v>
          </cell>
          <cell r="F1115">
            <v>1012</v>
          </cell>
          <cell r="G1115" t="str">
            <v>FT</v>
          </cell>
          <cell r="H1115">
            <v>44103</v>
          </cell>
        </row>
        <row r="1116">
          <cell r="B1116" t="str">
            <v>DIOP MAMADOU MOUSTAPHA DOKY</v>
          </cell>
          <cell r="C1116" t="str">
            <v>TLV</v>
          </cell>
          <cell r="D1116" t="str">
            <v>Credit Mutuel</v>
          </cell>
          <cell r="E1116" t="str">
            <v>EL JAOUHARI Ussama</v>
          </cell>
          <cell r="F1116">
            <v>983</v>
          </cell>
          <cell r="G1116" t="str">
            <v>FT</v>
          </cell>
          <cell r="H1116">
            <v>44068</v>
          </cell>
        </row>
        <row r="1117">
          <cell r="B1117" t="str">
            <v xml:space="preserve">AZIANE YASSINE </v>
          </cell>
          <cell r="C1117" t="str">
            <v>TLV</v>
          </cell>
          <cell r="D1117" t="str">
            <v>Credit Mutuel</v>
          </cell>
          <cell r="E1117" t="str">
            <v>EL JAOUHARI Ussama</v>
          </cell>
          <cell r="F1117">
            <v>1025</v>
          </cell>
          <cell r="G1117" t="str">
            <v>FT</v>
          </cell>
        </row>
        <row r="1118">
          <cell r="B1118" t="str">
            <v>SYLLA SOKHNA SAFIETOU</v>
          </cell>
          <cell r="C1118" t="str">
            <v>TLV</v>
          </cell>
          <cell r="D1118" t="str">
            <v>Credit Mutuel</v>
          </cell>
          <cell r="E1118" t="str">
            <v>EL JAOUHARI Ussama</v>
          </cell>
          <cell r="F1118">
            <v>987</v>
          </cell>
          <cell r="G1118" t="str">
            <v>FT</v>
          </cell>
          <cell r="H1118">
            <v>44103</v>
          </cell>
        </row>
        <row r="1119">
          <cell r="B1119" t="str">
            <v xml:space="preserve">JALAL NABILA </v>
          </cell>
          <cell r="C1119" t="str">
            <v>CM Leasing</v>
          </cell>
          <cell r="D1119" t="str">
            <v>Credit Mutuel</v>
          </cell>
          <cell r="E1119" t="str">
            <v>OUBRAHIM Mohammed</v>
          </cell>
          <cell r="F1119">
            <v>0</v>
          </cell>
        </row>
        <row r="1120">
          <cell r="B1120" t="str">
            <v>AKHSASS MAJDA</v>
          </cell>
          <cell r="C1120" t="str">
            <v>CM Leasing</v>
          </cell>
          <cell r="D1120" t="str">
            <v>Credit Mutuel</v>
          </cell>
          <cell r="E1120" t="str">
            <v>OUBRAHIM Mohammed</v>
          </cell>
          <cell r="F1120">
            <v>0</v>
          </cell>
        </row>
        <row r="1121">
          <cell r="B1121" t="str">
            <v>BENCHRIF HAFSSA</v>
          </cell>
          <cell r="C1121" t="str">
            <v>Accesibilité</v>
          </cell>
          <cell r="D1121" t="str">
            <v>Credit Mutuel</v>
          </cell>
          <cell r="E1121" t="str">
            <v>OUBRAHIM Mohammed</v>
          </cell>
          <cell r="F1121">
            <v>0</v>
          </cell>
        </row>
        <row r="1122">
          <cell r="B1122" t="str">
            <v>SAADA LINA</v>
          </cell>
          <cell r="C1122" t="str">
            <v>CM Leasing</v>
          </cell>
          <cell r="D1122" t="str">
            <v>Credit Mutuel</v>
          </cell>
          <cell r="E1122" t="str">
            <v>OUBRAHIM Mohammed</v>
          </cell>
          <cell r="F1122">
            <v>0</v>
          </cell>
        </row>
        <row r="1123">
          <cell r="B1123" t="str">
            <v>LAKHAL MEHDI</v>
          </cell>
          <cell r="C1123" t="str">
            <v>CM Leasing</v>
          </cell>
          <cell r="D1123" t="str">
            <v>Credit Mutuel</v>
          </cell>
          <cell r="E1123" t="str">
            <v>OUBRAHIM Mohammed</v>
          </cell>
          <cell r="F1123">
            <v>0</v>
          </cell>
        </row>
        <row r="1124">
          <cell r="B1124" t="str">
            <v>LISSAOUI HIBA</v>
          </cell>
          <cell r="C1124" t="str">
            <v>Accesibilité</v>
          </cell>
          <cell r="D1124" t="str">
            <v>Credit Mutuel</v>
          </cell>
          <cell r="E1124" t="str">
            <v>OUBRAHIM Mohammed</v>
          </cell>
          <cell r="F1124">
            <v>0</v>
          </cell>
        </row>
        <row r="1125">
          <cell r="B1125" t="str">
            <v>RMAIDI IMAD</v>
          </cell>
          <cell r="C1125" t="str">
            <v>Accesibilité</v>
          </cell>
          <cell r="D1125" t="str">
            <v>Credit Mutuel</v>
          </cell>
          <cell r="E1125" t="str">
            <v>OUBRAHIM Mohammed</v>
          </cell>
          <cell r="F1125">
            <v>0</v>
          </cell>
        </row>
        <row r="1126">
          <cell r="B1126" t="str">
            <v>HAMDANI MOHAMED</v>
          </cell>
          <cell r="C1126" t="str">
            <v>Accesibilité</v>
          </cell>
          <cell r="D1126" t="str">
            <v>Credit Mutuel</v>
          </cell>
          <cell r="E1126" t="str">
            <v>OUBRAHIM Mohammed</v>
          </cell>
          <cell r="F1126">
            <v>0</v>
          </cell>
        </row>
      </sheetData>
      <sheetData sheetId="5" refreshError="1"/>
      <sheetData sheetId="6" refreshError="1"/>
      <sheetData sheetId="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BOUBBA Oumaima (PRESTA EXT)" refreshedDate="44395.4882005787" createdVersion="7" refreshedVersion="6" minRefreshableVersion="3" recordCount="658" xr:uid="{00000000-000A-0000-FFFF-FFFF00000000}">
  <cacheSource type="worksheet">
    <worksheetSource ref="A1:AG1" sheet="CM-CIC"/>
  </cacheSource>
  <cacheFields count="34">
    <cacheField name="Matricule" numFmtId="165">
      <sharedItems/>
    </cacheField>
    <cacheField name="Nom De l'agent" numFmtId="0">
      <sharedItems containsNonDate="0" containsBlank="1" count="44">
        <m/>
        <s v="ZITOUNI LAMYA" u="1"/>
        <s v="COUNDOUL Birane" u="1"/>
        <s v="AIT RABIAA NOUHAILA " u="1"/>
        <s v="NDIAYE Adji Marie Cisse" u="1"/>
        <s v="DIOP ABDOU" u="1"/>
        <s v="RADGUI Sara" u="1"/>
        <s v="SYLLA SOKHNA SAFIETOU" u="1"/>
        <s v="IGEDDI MERYEM" u="1"/>
        <s v="ABDELAOUI KHADIJA" u="1"/>
        <s v="LEHMOUCH NOUHAILA" u="1"/>
        <s v="EL MORABET IMANE" u="1"/>
        <s v="EL AOUAQUI Bouchra" u="1"/>
        <s v="DIOP MAMADOU MOUSTAPHA DOKY" u="1"/>
        <s v="AZIANE YASSINE " u="1"/>
        <s v="IMREHANE YASSMINE " u="1"/>
        <s v="NASSI SALMA" u="1"/>
        <s v="ZAKI OMAR" u="1"/>
        <s v="HAOUACH Ikram" u="1"/>
        <s v="EL BAHLOULY DOHA" u="1"/>
        <s v="BOUAZZA YASSINE" u="1"/>
        <s v="GUEYE MOUHAMED" u="1"/>
        <s v="ELBAHLOUL Nazha" u="1"/>
        <s v="NIANG NDEYE ABSA" u="1"/>
        <s v="EL HARROUCHI CHAIMAE" u="1"/>
        <s v="BEN SEBBANE BADER EDDINE" u="1"/>
        <s v="NOUIBI CHAIMAE " u="1"/>
        <s v="LAFDIL NADA" u="1"/>
        <s v="GORA GUEYE" u="1"/>
        <s v="EL MAHJOUBI ABDESSATAR" u="1"/>
        <s v="EL HOUSSAINI HOUDA" u="1"/>
        <s v="IDELHAJ MERYEM" u="1"/>
        <s v="CHAHIRI HAJAR" u="1"/>
        <s v="BENHAMMOU ALAE-EDDINE" u="1"/>
        <s v="SALDANI RIAD" u="1"/>
        <s v="SIMOUR KHALIL" u="1"/>
        <s v="RHOUDANE OTHMANE " u="1"/>
        <s v="RACHAD NAWAR" u="1"/>
        <s v="MOKATAA  YASMINE " u="1"/>
        <s v="BOUMEZGANE SOUKAINA" u="1"/>
        <s v="DERKAOUI AMAL" u="1"/>
        <s v="BOUAFIA ABDELLATIF" u="1"/>
        <s v="BOUABID IMAD" u="1"/>
        <s v="IHASSANE Ikram" u="1"/>
      </sharedItems>
    </cacheField>
    <cacheField name="Hr début shift Réalisée" numFmtId="166">
      <sharedItems containsNonDate="0" containsString="0" containsBlank="1"/>
    </cacheField>
    <cacheField name="Hr début shift Planifiée" numFmtId="166">
      <sharedItems containsNonDate="0" containsString="0" containsBlank="1"/>
    </cacheField>
    <cacheField name="Hr fin shift Réalisée" numFmtId="0">
      <sharedItems containsNonDate="0" containsString="0" containsBlank="1"/>
    </cacheField>
    <cacheField name="Hr Fin shift Planifiée" numFmtId="166">
      <sharedItems containsNonDate="0" containsString="0" containsBlank="1"/>
    </cacheField>
    <cacheField name="Durée de la Pause Dej" numFmtId="0">
      <sharedItems containsNonDate="0" containsString="0" containsBlank="1"/>
    </cacheField>
    <cacheField name="Dépsement des pauses" numFmtId="169">
      <sharedItems containsNonDate="0" containsString="0" containsBlank="1"/>
    </cacheField>
    <cacheField name="Retard Debut de shift" numFmtId="169">
      <sharedItems containsNonDate="0" containsString="0" containsBlank="1"/>
    </cacheField>
    <cacheField name="Retard Dej" numFmtId="169">
      <sharedItems containsNonDate="0" containsString="0" containsBlank="1"/>
    </cacheField>
    <cacheField name="Somme des retards" numFmtId="169">
      <sharedItems containsNonDate="0" containsString="0" containsBlank="1"/>
    </cacheField>
    <cacheField name="Départs Anticipés" numFmtId="169">
      <sharedItems containsNonDate="0" containsString="0" containsBlank="1"/>
    </cacheField>
    <cacheField name="Absences" numFmtId="0">
      <sharedItems containsNonDate="0" containsString="0" containsBlank="1"/>
    </cacheField>
    <cacheField name="Hr Adherée" numFmtId="166">
      <sharedItems containsSemiMixedTypes="0" containsNonDate="0" containsDate="1" containsString="0" minDate="1904-01-01T00:00:00" maxDate="1904-01-02T00:00:00"/>
    </cacheField>
    <cacheField name="Hr Planifiée" numFmtId="166">
      <sharedItems containsSemiMixedTypes="0" containsNonDate="0" containsDate="1" containsString="0" minDate="1904-01-01T00:00:00" maxDate="1904-01-02T00:00:00"/>
    </cacheField>
    <cacheField name="Segment" numFmtId="0">
      <sharedItems/>
    </cacheField>
    <cacheField name="Date" numFmtId="14">
      <sharedItems containsNonDate="0" containsString="0" containsBlank="1"/>
    </cacheField>
    <cacheField name="Hr Abs Pure" numFmtId="168">
      <sharedItems containsSemiMixedTypes="0" containsNonDate="0" containsDate="1" containsString="0" minDate="1904-01-01T00:00:00" maxDate="1904-01-02T00:00:00"/>
    </cacheField>
    <cacheField name="Hr Abs Totales" numFmtId="168">
      <sharedItems containsSemiMixedTypes="0" containsNonDate="0" containsDate="1" containsString="0" minDate="1904-01-01T00:00:00" maxDate="1904-01-02T00:00:00"/>
    </cacheField>
    <cacheField name="Semaine" numFmtId="0">
      <sharedItems/>
    </cacheField>
    <cacheField name="Mois" numFmtId="0">
      <sharedItems/>
    </cacheField>
    <cacheField name="Année" numFmtId="170">
      <sharedItems/>
    </cacheField>
    <cacheField name="VTO" numFmtId="166">
      <sharedItems containsNonDate="0" containsString="0" containsBlank="1"/>
    </cacheField>
    <cacheField name="Heures SUP" numFmtId="169">
      <sharedItems containsSemiMixedTypes="0" containsNonDate="0" containsDate="1" containsString="0" minDate="1904-01-01T00:00:00" maxDate="1904-01-02T00:00:00"/>
    </cacheField>
    <cacheField name="Team" numFmtId="168">
      <sharedItems containsDate="1" containsMixedTypes="1" minDate="1904-01-01T00:00:00" maxDate="1904-01-02T00:00:00" count="7">
        <s v="-"/>
        <d v="1904-01-01T00:00:00" u="1"/>
        <s v="HMIDOUCH Fouad" u="1"/>
        <s v="OUBRAHIM Mohammed" u="1"/>
        <s v="EL JAOUHARI Ussama" u="1"/>
        <s v="ELMQUIRMI Ilias-Nabil" u="1"/>
        <s v="OUAQERROUCH Nour-El Houda" u="1"/>
      </sharedItems>
    </cacheField>
    <cacheField name="Business" numFmtId="168">
      <sharedItems/>
    </cacheField>
    <cacheField name="Statut" numFmtId="168">
      <sharedItems/>
    </cacheField>
    <cacheField name="Congé payé" numFmtId="168">
      <sharedItems/>
    </cacheField>
    <cacheField name="Congé sans solde" numFmtId="168">
      <sharedItems/>
    </cacheField>
    <cacheField name="Congé spécial" numFmtId="168">
      <sharedItems/>
    </cacheField>
    <cacheField name="Jour férié" numFmtId="168">
      <sharedItems/>
    </cacheField>
    <cacheField name="Commentaire" numFmtId="168">
      <sharedItems containsNonDate="0" containsString="0" containsBlank="1"/>
    </cacheField>
    <cacheField name="Plannif spécial" numFmtId="168">
      <sharedItems containsNonDate="0" containsString="0" containsBlank="1"/>
    </cacheField>
    <cacheField name="Heures payées" numFmtId="0" formula="'Hr Adherée'+'Congé payé'+'Congé spécial'+'Jour férié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BOUBBA Oumaima (PRESTA EXT)" refreshedDate="44551.671627314812" createdVersion="6" refreshedVersion="6" minRefreshableVersion="3" recordCount="2408" xr:uid="{00000000-000A-0000-FFFF-FFFF01000000}">
  <cacheSource type="worksheet">
    <worksheetSource ref="A1:AG1" sheet="CM-CIC"/>
  </cacheSource>
  <cacheFields count="34">
    <cacheField name="Matricule" numFmtId="165">
      <sharedItems containsSemiMixedTypes="0" containsString="0" containsNumber="1" containsInteger="1" minValue="86" maxValue="1395"/>
    </cacheField>
    <cacheField name="Nom De l'agent" numFmtId="0">
      <sharedItems/>
    </cacheField>
    <cacheField name="Hr début shift Réalisée" numFmtId="166">
      <sharedItems containsNonDate="0" containsDate="1" containsString="0" containsBlank="1" minDate="1904-01-01T07:37:00" maxDate="1904-01-01T15:09:00"/>
    </cacheField>
    <cacheField name="Hr début shift Planifiée" numFmtId="166">
      <sharedItems containsDate="1" containsMixedTypes="1" minDate="1904-01-01T08:00:00" maxDate="1904-01-01T11:00:00"/>
    </cacheField>
    <cacheField name="Hr fin shift Réalisée" numFmtId="0">
      <sharedItems containsNonDate="0" containsDate="1" containsString="0" containsBlank="1" minDate="1904-01-01T00:00:00" maxDate="1904-01-01T20:00:00"/>
    </cacheField>
    <cacheField name="Hr Fin shift Planifiée" numFmtId="166">
      <sharedItems containsDate="1" containsMixedTypes="1" minDate="1904-01-01T12:00:00" maxDate="1904-01-01T20:00:00"/>
    </cacheField>
    <cacheField name="Durée de la Pause Dej" numFmtId="0">
      <sharedItems containsNonDate="0" containsString="0" containsBlank="1"/>
    </cacheField>
    <cacheField name="Dépsement des pauses" numFmtId="169">
      <sharedItems containsNonDate="0" containsString="0" containsBlank="1"/>
    </cacheField>
    <cacheField name="Retard Debut de shift" numFmtId="169">
      <sharedItems containsDate="1" containsBlank="1" containsMixedTypes="1" minDate="1904-01-01T00:05:00" maxDate="1904-01-01T04:32:00"/>
    </cacheField>
    <cacheField name="Retard Dej" numFmtId="169">
      <sharedItems containsNonDate="0" containsString="0" containsBlank="1"/>
    </cacheField>
    <cacheField name="Somme des retards" numFmtId="169">
      <sharedItems containsNonDate="0" containsDate="1" containsString="0" containsBlank="1" minDate="1904-01-01T00:00:00" maxDate="1904-01-02T00:00:00"/>
    </cacheField>
    <cacheField name="Départs Anticipés" numFmtId="169">
      <sharedItems containsNonDate="0" containsDate="1" containsString="0" containsBlank="1" minDate="1904-01-01T00:00:00" maxDate="1904-01-02T00:00:00"/>
    </cacheField>
    <cacheField name="Absences" numFmtId="0">
      <sharedItems containsBlank="1" containsMixedTypes="1" containsNumber="1" containsInteger="1" minValue="0" maxValue="0"/>
    </cacheField>
    <cacheField name="Hr Adherée" numFmtId="166">
      <sharedItems containsDate="1" containsMixedTypes="1" minDate="1904-01-01T01:30:00" maxDate="1904-01-01T09:00:00"/>
    </cacheField>
    <cacheField name="Hr Planifiée" numFmtId="166">
      <sharedItems containsSemiMixedTypes="0" containsNonDate="0" containsDate="1" containsString="0" minDate="1904-01-01T00:00:00" maxDate="1904-01-01T09:00:00"/>
    </cacheField>
    <cacheField name="Segment" numFmtId="0">
      <sharedItems count="9">
        <s v="Accesibilité"/>
        <s v="AFEDIM"/>
        <s v="CM"/>
        <s v="CM Leasing"/>
        <s v="DAC"/>
        <s v="EBRA Presse"/>
        <s v="GLF"/>
        <s v="Google Leads"/>
        <s v="TLV"/>
      </sharedItems>
    </cacheField>
    <cacheField name="Date" numFmtId="14">
      <sharedItems containsSemiMixedTypes="0" containsNonDate="0" containsDate="1" containsString="0" minDate="2025-11-21T00:00:00" maxDate="2025-12-21T00:00:00" count="30"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</sharedItems>
      <fieldGroup par="33" base="16">
        <rangePr groupBy="days" startDate="2025-11-21T00:00:00" endDate="2025-12-21T00:00:00"/>
        <groupItems count="368">
          <s v="&lt;21/11/2025"/>
          <s v="02-janv"/>
          <s v="03-janv"/>
          <s v="04-janv"/>
          <s v="05-janv"/>
          <s v="06-janv"/>
          <s v="07-janv"/>
          <s v="08-janv"/>
          <s v="09-janv"/>
          <s v="10-janv"/>
          <s v="11-janv"/>
          <s v="12-janv"/>
          <s v="13-janv"/>
          <s v="14-janv"/>
          <s v="15-janv"/>
          <s v="16-janv"/>
          <s v="17-janv"/>
          <s v="18-janv"/>
          <s v="19-janv"/>
          <s v="20-janv"/>
          <s v="21-janv"/>
          <s v="22-janv"/>
          <s v="23-janv"/>
          <s v="24-janv"/>
          <s v="25-janv"/>
          <s v="26-janv"/>
          <s v="27-janv"/>
          <s v="28-janv"/>
          <s v="29-janv"/>
          <s v="30-janv"/>
          <s v="31-janv"/>
          <s v="01-févr"/>
          <s v="02-févr"/>
          <s v="03-févr"/>
          <s v="04-févr"/>
          <s v="05-févr"/>
          <s v="06-févr"/>
          <s v="07-févr"/>
          <s v="08-févr"/>
          <s v="09-févr"/>
          <s v="10-févr"/>
          <s v="11-févr"/>
          <s v="12-févr"/>
          <s v="13-févr"/>
          <s v="14-févr"/>
          <s v="15-févr"/>
          <s v="16-févr"/>
          <s v="17-févr"/>
          <s v="18-févr"/>
          <s v="19-févr"/>
          <s v="20-févr"/>
          <s v="21-févr"/>
          <s v="22-févr"/>
          <s v="23-févr"/>
          <s v="24-févr"/>
          <s v="25-févr"/>
          <s v="26-févr"/>
          <s v="27-févr"/>
          <s v="28-févr"/>
          <s v="29-févr"/>
          <s v="01-mars"/>
          <s v="02-mars"/>
          <s v="03-mars"/>
          <s v="04-mars"/>
          <s v="05-mars"/>
          <s v="06-mars"/>
          <s v="07-mars"/>
          <s v="08-mars"/>
          <s v="09-mars"/>
          <s v="10-mars"/>
          <s v="11-mars"/>
          <s v="12-mars"/>
          <s v="13-mars"/>
          <s v="14-mars"/>
          <s v="15-mars"/>
          <s v="16-mars"/>
          <s v="17-mars"/>
          <s v="18-mars"/>
          <s v="19-mars"/>
          <s v="20-mars"/>
          <s v="21-mars"/>
          <s v="22-mars"/>
          <s v="23-mars"/>
          <s v="24-mars"/>
          <s v="25-mars"/>
          <s v="26-mars"/>
          <s v="27-mars"/>
          <s v="28-mars"/>
          <s v="29-mars"/>
          <s v="30-mars"/>
          <s v="31-mars"/>
          <s v="01-avr"/>
          <s v="02-avr"/>
          <s v="03-avr"/>
          <s v="04-avr"/>
          <s v="05-avr"/>
          <s v="06-avr"/>
          <s v="07-avr"/>
          <s v="08-avr"/>
          <s v="09-avr"/>
          <s v="10-avr"/>
          <s v="11-avr"/>
          <s v="12-avr"/>
          <s v="13-avr"/>
          <s v="14-avr"/>
          <s v="15-avr"/>
          <s v="16-avr"/>
          <s v="17-avr"/>
          <s v="18-avr"/>
          <s v="19-avr"/>
          <s v="20-avr"/>
          <s v="21-avr"/>
          <s v="22-avr"/>
          <s v="23-avr"/>
          <s v="24-avr"/>
          <s v="25-avr"/>
          <s v="26-avr"/>
          <s v="27-avr"/>
          <s v="28-avr"/>
          <s v="29-avr"/>
          <s v="30-avr"/>
          <s v="01-mai"/>
          <s v="02-mai"/>
          <s v="03-mai"/>
          <s v="04-mai"/>
          <s v="05-mai"/>
          <s v="06-mai"/>
          <s v="07-mai"/>
          <s v="08-mai"/>
          <s v="09-mai"/>
          <s v="10-mai"/>
          <s v="11-mai"/>
          <s v="12-mai"/>
          <s v="13-mai"/>
          <s v="14-mai"/>
          <s v="15-mai"/>
          <s v="16-mai"/>
          <s v="17-mai"/>
          <s v="18-mai"/>
          <s v="19-mai"/>
          <s v="20-mai"/>
          <s v="21-mai"/>
          <s v="22-mai"/>
          <s v="23-mai"/>
          <s v="24-mai"/>
          <s v="25-mai"/>
          <s v="26-mai"/>
          <s v="27-mai"/>
          <s v="28-mai"/>
          <s v="29-mai"/>
          <s v="30-mai"/>
          <s v="31-mai"/>
          <s v="01-juin"/>
          <s v="02-juin"/>
          <s v="03-juin"/>
          <s v="04-juin"/>
          <s v="05-juin"/>
          <s v="06-juin"/>
          <s v="07-juin"/>
          <s v="08-juin"/>
          <s v="09-juin"/>
          <s v="10-juin"/>
          <s v="11-juin"/>
          <s v="12-juin"/>
          <s v="13-juin"/>
          <s v="14-juin"/>
          <s v="15-juin"/>
          <s v="16-juin"/>
          <s v="17-juin"/>
          <s v="18-juin"/>
          <s v="19-juin"/>
          <s v="20-juin"/>
          <s v="21-juin"/>
          <s v="22-juin"/>
          <s v="23-juin"/>
          <s v="24-juin"/>
          <s v="25-juin"/>
          <s v="26-juin"/>
          <s v="27-juin"/>
          <s v="28-juin"/>
          <s v="29-juin"/>
          <s v="30-juin"/>
          <s v="01-juil"/>
          <s v="02-juil"/>
          <s v="03-juil"/>
          <s v="04-juil"/>
          <s v="05-juil"/>
          <s v="06-juil"/>
          <s v="07-juil"/>
          <s v="08-juil"/>
          <s v="09-juil"/>
          <s v="10-juil"/>
          <s v="11-juil"/>
          <s v="12-juil"/>
          <s v="13-juil"/>
          <s v="14-juil"/>
          <s v="15-juil"/>
          <s v="16-juil"/>
          <s v="17-juil"/>
          <s v="18-juil"/>
          <s v="19-juil"/>
          <s v="20-juil"/>
          <s v="21-juil"/>
          <s v="22-juil"/>
          <s v="23-juil"/>
          <s v="24-juil"/>
          <s v="25-juil"/>
          <s v="26-juil"/>
          <s v="27-juil"/>
          <s v="28-juil"/>
          <s v="29-juil"/>
          <s v="30-juil"/>
          <s v="31-juil"/>
          <s v="01-août"/>
          <s v="02-août"/>
          <s v="03-août"/>
          <s v="04-août"/>
          <s v="05-août"/>
          <s v="06-août"/>
          <s v="07-août"/>
          <s v="08-août"/>
          <s v="09-août"/>
          <s v="10-août"/>
          <s v="11-août"/>
          <s v="12-août"/>
          <s v="13-août"/>
          <s v="14-août"/>
          <s v="15-août"/>
          <s v="16-août"/>
          <s v="17-août"/>
          <s v="18-août"/>
          <s v="19-août"/>
          <s v="20-août"/>
          <s v="21-août"/>
          <s v="22-août"/>
          <s v="23-août"/>
          <s v="24-août"/>
          <s v="25-août"/>
          <s v="26-août"/>
          <s v="27-août"/>
          <s v="28-août"/>
          <s v="29-août"/>
          <s v="30-août"/>
          <s v="31-août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éc"/>
          <s v="02-déc"/>
          <s v="03-déc"/>
          <s v="04-déc"/>
          <s v="05-déc"/>
          <s v="06-déc"/>
          <s v="07-déc"/>
          <s v="08-déc"/>
          <s v="09-déc"/>
          <s v="10-déc"/>
          <s v="11-déc"/>
          <s v="12-déc"/>
          <s v="13-déc"/>
          <s v="14-déc"/>
          <s v="15-déc"/>
          <s v="16-déc"/>
          <s v="17-déc"/>
          <s v="18-déc"/>
          <s v="19-déc"/>
          <s v="20-déc"/>
          <s v="21-déc"/>
          <s v="22-déc"/>
          <s v="23-déc"/>
          <s v="24-déc"/>
          <s v="25-déc"/>
          <s v="26-déc"/>
          <s v="27-déc"/>
          <s v="28-déc"/>
          <s v="29-déc"/>
          <s v="30-déc"/>
          <s v="31-déc"/>
          <s v="01-janv"/>
          <s v="&gt;21/12/2025"/>
        </groupItems>
      </fieldGroup>
    </cacheField>
    <cacheField name="Hr Abs Pure" numFmtId="168">
      <sharedItems containsSemiMixedTypes="0" containsNonDate="0" containsDate="1" containsString="0" minDate="1904-01-01T00:00:00" maxDate="1904-01-02T00:00:00"/>
    </cacheField>
    <cacheField name="Hr Abs Totales" numFmtId="168">
      <sharedItems containsSemiMixedTypes="0" containsNonDate="0" containsDate="1" containsString="0" minDate="1904-01-01T00:00:00" maxDate="1904-01-02T00:00:00"/>
    </cacheField>
    <cacheField name="Semaine" numFmtId="0">
      <sharedItems/>
    </cacheField>
    <cacheField name="Mois" numFmtId="0">
      <sharedItems/>
    </cacheField>
    <cacheField name="Année" numFmtId="170">
      <sharedItems/>
    </cacheField>
    <cacheField name="VTO" numFmtId="166">
      <sharedItems containsNonDate="0" containsString="0" containsBlank="1"/>
    </cacheField>
    <cacheField name="Heures SUP" numFmtId="169">
      <sharedItems containsSemiMixedTypes="0" containsNonDate="0" containsDate="1" containsString="0" minDate="1904-01-01T00:00:00" maxDate="1904-01-02T00:00:00"/>
    </cacheField>
    <cacheField name="Team" numFmtId="168">
      <sharedItems containsDate="1" containsMixedTypes="1" minDate="1904-01-01T00:00:00" maxDate="1904-01-02T00:00:00"/>
    </cacheField>
    <cacheField name="Business" numFmtId="168">
      <sharedItems/>
    </cacheField>
    <cacheField name="Statut" numFmtId="168">
      <sharedItems/>
    </cacheField>
    <cacheField name="Congé payé" numFmtId="168">
      <sharedItems containsDate="1" containsMixedTypes="1" minDate="1904-01-01T04:00:00" maxDate="1904-01-01T08:00:00"/>
    </cacheField>
    <cacheField name="Congé sans solde" numFmtId="168">
      <sharedItems/>
    </cacheField>
    <cacheField name="Congé spécial" numFmtId="168">
      <sharedItems/>
    </cacheField>
    <cacheField name="Jour férié" numFmtId="168">
      <sharedItems/>
    </cacheField>
    <cacheField name="Commentaire" numFmtId="168">
      <sharedItems containsBlank="1"/>
    </cacheField>
    <cacheField name="Plannif spécial" numFmtId="168">
      <sharedItems containsBlank="1"/>
    </cacheField>
    <cacheField name="Mois2" numFmtId="0" databaseField="0">
      <fieldGroup base="16">
        <rangePr groupBy="months" startDate="2025-11-21T00:00:00" endDate="2025-12-21T00:00:00"/>
        <groupItems count="14">
          <s v="&lt;21/11/2025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21/12/2025"/>
        </groupItems>
      </fieldGroup>
    </cacheField>
  </cacheFields>
  <extLst>
    <ext xmlns:x14="http://schemas.microsoft.com/office/spreadsheetml/2009/9/main" uri="{725AE2AE-9491-48be-B2B4-4EB974FC3084}">
      <x14:pivotCacheDefinition pivotCacheId="46203115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BOUBBA Oumaima [EIDS]" refreshedDate="44798.663287615738" createdVersion="6" refreshedVersion="7" minRefreshableVersion="3" recordCount="433" xr:uid="{00000000-000A-0000-FFFF-FFFF02000000}">
  <cacheSource type="worksheet">
    <worksheetSource name="=data"/>
  </cacheSource>
  <cacheFields count="35">
    <cacheField name="Matricule" numFmtId="165">
      <sharedItems containsMixedTypes="1" containsNumber="1" containsInteger="1" minValue="86" maxValue="1585"/>
    </cacheField>
    <cacheField name="Nom De l'agent" numFmtId="0">
      <sharedItems containsDate="1" containsBlank="1" containsMixedTypes="1" minDate="1904-01-01T00:24:55" maxDate="1904-01-01T00:24:55" count="822">
        <s v="NIANG NDEYE ABSA"/>
        <s v="ZAKI OMAR"/>
        <s v="LAFDIL NADA"/>
        <s v="GUEYE MOUHAMED"/>
        <s v="DIOUF OUSSMANE"/>
        <s v="RACHAD NAWAR"/>
        <s v="ZITOUNI LAMYA"/>
        <s v="GUEYE GORA"/>
        <s v="DERKAOUI AMAL "/>
        <s v="AIT LARBI HIND"/>
        <s v="TOURE ABIBOU"/>
        <s v="KANTAOUI SALMA"/>
        <s v="EL HOUJJAJI Soufiane "/>
        <s v="AZHARI ABDELHAMID"/>
        <s v="LALOUN MANAL "/>
        <s v="SIDIBE MOUSKEBA DALAFINA"/>
        <s v="BOULHROUD SALMA"/>
        <s v="BOURABAA HASSAN"/>
        <s v="QARBOUI Aymane"/>
        <s v="NUNEZ LUCIEN BERNARD"/>
        <s v="AINELKITANE ZINEB"/>
        <s v="BENSAR ANAS"/>
        <s v="NEMMAOUI MOUNIRA"/>
        <s v="SOUOUD ZAKARIA"/>
        <s v="EL HOUSSAINI HOUDA"/>
        <s v="ZIOUI DOUNIA"/>
        <s v="AIT ADDI KHADIJA"/>
        <s v="MELLAHI YOUSSEF"/>
        <s v="SECK DIARRA"/>
        <s v="EL-AOUAQUI BOUCHRA"/>
        <s v="EL HARROUCHI CHAIMAE"/>
        <s v="BENHAMMOU ALAE-EDDINE"/>
        <s v="RADGUI Sara"/>
        <s v="SIMOUR KHALIL"/>
        <s v="EL MASSAOUDI Houssam"/>
        <s v="BOUMEZGANE Soukaina"/>
        <s v="EL JEBBOURI OMAR"/>
        <s v="AZIANE YASSINE "/>
        <s v="SYLLA SOKHNA SAFIETOU"/>
        <s v="DIOP MAMADOU MOUSTAPHA DOKY"/>
        <s v="ABDELAOUI KHADIJA"/>
        <s v="IDELHAJ MERYEM"/>
        <s v="EL MAHJOUBI ABDESSATAR"/>
        <s v="NOUIBI CHAIMAE "/>
        <s v="ESSABERY ISMAIL"/>
        <s v="JALAL NABILA "/>
        <s v="AKHSASS MAJDA"/>
        <s v="HMIDI KHADIJA"/>
        <s v="ELOUAHHABY DOUAAE"/>
        <s v="SAADA LINA"/>
        <s v="LEHMOUCH NOUHAILA"/>
        <s v="AIT RABIAA NOUHAILA "/>
        <s v="LAKHAL MEHDI"/>
        <s v="LISSAOUI HIBA"/>
        <s v="RMAIDI IMAD"/>
        <s v="HAMDANI MOHAMED"/>
        <s v="SY FATIMATA"/>
        <s v="TAOUIL AYA "/>
        <s v="ES-SAHLI MARYAM"/>
        <s v="MBENE GUEYE"/>
        <s v="EL IDRISSI ELHASSANI MAHA"/>
        <s v="BOUABDILLAH ZAKARIA"/>
        <s v="EL GUARJAOUI HIBA"/>
        <s v="LIMANE HIBA"/>
        <s v="HAMDOUNI YASSER"/>
        <s v="CHAYAH CHAIMAE"/>
        <s v="RHEMARI REDA"/>
        <s v="GOMIS AMINATA AGNES"/>
        <s v="AMRI ZINEB"/>
        <s v="BOULLOUH HADDOU"/>
        <s v="MESKOURI NABILA"/>
        <s v="CHAMKHA NOUHAILA"/>
        <s v="AMEZIANE ZAKARIA"/>
        <s v="AIT ELMAHJOUB TAOUFIQ"/>
        <s v="AGUILOU MOHAMED "/>
        <s v="EL ABBIOUI AYOUB "/>
        <s v="ZAYER SALMA"/>
        <s v="AAZAROU BOUTAYNA"/>
        <s v="EL OUIKSANI SAMIA"/>
        <s v="ZAIMI NADA"/>
        <s v="EL BASRI NAJIB"/>
        <s v="BOUQATA HIBA"/>
        <s v="MERZOUG NASRALLAH "/>
        <s v="BOCOUM DIAWARIAH"/>
        <s v="ELANMATI LAMIAE"/>
        <s v="FAYE ROKHAYA"/>
        <s v="CISSE OUMAR"/>
        <s v="CISSE SALIOU"/>
        <s v="EZZAMET MARWA"/>
        <s v="BOUCHARA IMANE"/>
        <s v="CHOUKRI LOUBNA"/>
        <s v="JEBBOUR IMANE "/>
        <s v="IDIR SALMA"/>
        <s v="CHARAF LATIFA"/>
        <s v="OUERRADI ZOUHAIR"/>
        <s v="BAKHOUCH MARWA"/>
        <s v="BELARABI HIBA"/>
        <s v="LAKHILA AHMED"/>
        <s v="OUKAD AYOUB"/>
        <s v="LOUKILI ADAM"/>
        <s v="KARLI MANAL"/>
        <s v="EL HADHAD ILIAS"/>
        <s v="OUBROU IKRAM"/>
        <s v="KHARMOUCH OUMAIMA"/>
        <s v="JABRANE BASMA"/>
        <s v="SMAIN BENCHEIKH MOHAMMED"/>
        <s v="ASSAOUD MOHAMED YASSINE"/>
        <s v="BENNANI MOHAMED"/>
        <s v="ZERZOURI LAMIAE"/>
        <s v="ALAMI-AROUSSI AHMED"/>
        <s v="OUALI SALWA"/>
        <s v="HMAM IKRAM"/>
        <s v="BOUFTIHA LAMIYAA"/>
        <s v="ENNAJIH SALMA"/>
        <s v="BARNASSO HAMZA"/>
        <s v="NAKHLA AYA"/>
        <s v="LYACOUBI HOUDA"/>
        <s v="MOULINE SALMA"/>
        <s v="EL MOUBARIK Oumnia"/>
        <s v="DAMI OUMAIMA"/>
        <s v="INTAJ IMANE "/>
        <s v="BARA HAJAR"/>
        <s v="KANDI FATIMA ZOHRA "/>
        <s v="SANE MOHAMMED LAMINE"/>
        <s v="NDIAYE SEYNABOU"/>
        <s v="HABBOUB KARIM"/>
        <s v="MBOUP EL HADJI CHEIKH"/>
        <s v="NGOM SALIOU"/>
        <s v="EL AMRANI ABDELMOUGHIT"/>
        <s v="OUCHENE ZAKARIA"/>
        <s v="HAMMADI AYA"/>
        <s v="ZIRARI CHAIMAA"/>
        <s v="M'BARKI IMANE"/>
        <s v="GUESSAR ZAHRA"/>
        <s v="SEMBENE PAPALATY"/>
        <s v="EL HASROUF YOUSSEF"/>
        <s v="ZOHRI RANA"/>
        <s v="ABILLAT ALAE"/>
        <s v="ENNOUR AYDA"/>
        <s v="EL ALAMI AYMAN"/>
        <s v="KINANA WIDAD"/>
        <s v="YOUSFI HIYAM"/>
        <s v="ERBATI SALMA"/>
        <s v="BENMESSAOUD ISRAE"/>
        <s v="BELMEJDOUB FATIMA ZAHRA"/>
        <m u="1"/>
        <s v="DIOP ALFRED ASSANE " u="1"/>
        <s v="LONLANGOY FLEUDRY CHREYD" u="1"/>
        <s v="NDIYAE RAMOUTOULAYE" u="1"/>
        <s v="NIANG MOUSTAPHA" u="1"/>
        <s v="FALL NDEYE PENDA" u="1"/>
        <s v="BARRHAZ RIHAM " u="1"/>
        <s v="LAM  THIERNO MOUNTAGA" u="1"/>
        <s v="IGEDDI MERYEME" u="1"/>
        <s v="GUEYE FATOU KINE" u="1"/>
        <s v="GUISSE ISSA" u="1"/>
        <s v="SOW Fatou Ngayo" u="1"/>
        <s v="RADI ZINEB " u="1"/>
        <s v="CHOUKRI  LOUBNA" u="1"/>
        <s v="DIAW ALIOUNE BADARA" u="1"/>
        <s v="LOUDIYI EL MEHDI" u="1"/>
        <s v="KERKACH NIDAL" u="1"/>
        <s v="LAMGAYAZE SOUHAILA" u="1"/>
        <s v="TASSI ALAE" u="1"/>
        <s v="HAREHOR BASMA" u="1"/>
        <s v="SAADAOUI AMINE" u="1"/>
        <s v="MASSROUR Mounia" u="1"/>
        <s v="LAGHRISSI ZOUHAIR" u="1"/>
        <s v="DIOP ABDOU" u="1"/>
        <s v="THIAM HAPSA" u="1"/>
        <s v="MASLOUHI Fatima Zahra" u="1"/>
        <s v="BOUABID IMAD" u="1"/>
        <s v="BROUKI SAAD" u="1"/>
        <s v="CARDOSO Florinda Gisela Albis" u="1"/>
        <s v="LIMOUNI MAROUANE" u="1"/>
        <s v="BENHAMOU ALAEDDINE" u="1"/>
        <s v="LOTFI HAJAR " u="1"/>
        <s v="JAIMOUH JAFAR" u="1"/>
        <s v="SOW ASSANE" u="1"/>
        <s v="HAJAR Mohamed Amine" u="1"/>
        <s v="LEBIED Fatima Zahra " u="1"/>
        <s v="DIALLO THIERNO MAMADOU DIOGO" u="1"/>
        <s v="DIAMOU AHMED" u="1"/>
        <s v="AITMOULAY YOUSSRA" u="1"/>
        <s v="BENHADDINE OUAFA" u="1"/>
        <s v="BOUARRAF LAILA" u="1"/>
        <s v="ABEGHOUR MALAK" u="1"/>
        <s v="BARRHAZ RIHAM" u="1"/>
        <s v="MBAYE SADIO PIERETTE" u="1"/>
        <s v="IDRISSI JAZOULI Youssef" u="1"/>
        <s v="EL AMRI IBTISSAM" u="1"/>
        <s v="FAYE AMY" u="1"/>
        <s v="KANE PAPA BALLA" u="1"/>
        <s v="ACHAOUI SAFAE" u="1"/>
        <s v="MELAAB  HADIL " u="1"/>
        <s v="SAMOURE NDEYE ROKHAYA" u="1"/>
        <s v="BOUAFIA ABDELLATIF" u="1"/>
        <s v="BOUOUDA RIM" u="1"/>
        <s v="EL MOUJAHID RACHID" u="1"/>
        <s v="GUEYE FATOUMATA" u="1"/>
        <s v="IMREHANE YASSMINE " u="1"/>
        <s v="MOKATAA YASMINE " u="1"/>
        <s v="MANSRIT IHSSANE" u="1"/>
        <s v="SEMLALI AMINA" u="1"/>
        <s v="BAHOU ASMAA" u="1"/>
        <s v="TABAOUNI SAFAE" u="1"/>
        <s v="TARROUZI MEHDI" u="1"/>
        <s v="MERJI SOUFIANE" u="1"/>
        <s v="AIT ADDI  KHADIJA" u="1"/>
        <s v="IKRADINE RIME" u="1"/>
        <s v="BA THIERNO HAMDOU" u="1"/>
        <s v="ABDOURABBIH EL MEHDI" u="1"/>
        <s v="EL ABDI ichrak " u="1"/>
        <s v="NDOYE ABDOU AZIZ" u="1"/>
        <s v="LEBIED Fatima Zahra" u="1"/>
        <s v="KOUROUMA OUSMANE FAYE" u="1"/>
        <s v="TRENNOU HATIM" u="1"/>
        <s v="ABOUHARIA CHAIMAE" u="1"/>
        <s v="CHAMMOUM HAJAR" u="1"/>
        <s v="AL AOUAQUI Bouchra" u="1"/>
        <s v="CISSE FATOUMATA " u="1"/>
        <s v="GUEYE MBENE" u="1"/>
        <s v="THIAM  EL HADJI ABDOULAYE NIASSE" u="1"/>
        <s v="THIAM  EL HADJI ABDOULAYE NIASSE" u="1"/>
        <s v="CHIQRI ZAKARIA" u="1"/>
        <s v="ESSALHI NEZHA" u="1"/>
        <s v="SEYE MAGUETTE" u="1"/>
        <s v="EL OMARI DOUNIA" u="1"/>
        <s v="HADOUANI Mehdi" u="1"/>
        <s v="DIENG SAFIETOU" u="1"/>
        <s v="EZZAHER ACHRAF " u="1"/>
        <s v="SALDANI RIAD" u="1"/>
        <s v="EL ATMANI Aboubaker" u="1"/>
        <s v="FALL CHEIKH MOUHAMADOU BA" u="1"/>
        <s v="EL BAKRAOUI Mariame" u="1"/>
        <s v="SALAMAT HANAN" u="1"/>
        <s v="EL HABIB SARA" u="1"/>
        <s v="OUAHAMMOU NIZAR" u="1"/>
        <s v="EL MASAOUDI ANOUAR" u="1"/>
        <s v="SANHAJI SARA" u="1"/>
        <s v="JAHID KHALID" u="1"/>
        <s v="KHIHLI  CHAIMAE" u="1"/>
        <s v="NDOUR MOUHAMETH ISMAILA" u="1"/>
        <s v="EL AOUAQUI Bouchra" u="1"/>
        <s v="SECK THIAMA" u="1"/>
        <s v="NKKAR MOHAMED YOUSSEF" u="1"/>
        <s v="GUEYE  MOUHAMED" u="1"/>
        <s v="EL OUAGGOUTI GHYZLEN" u="1"/>
        <s v="DJOYO-SINFO AUDREY-BRICE-LANDRY" u="1"/>
        <s v="EL BARAKA DOHA" u="1"/>
        <s v="DAOUDI SOUFIANE" u="1"/>
        <s v="BEN SEBBANE BADER EDDINE" u="1"/>
        <s v="PAPA Demba Ndir" u="1"/>
        <s v="ACHABAR BOUTHAYNA" u="1"/>
        <s v="HARFACH FATIMA ZAHRA" u="1"/>
        <s v="ADERBAZ Kawtar" u="1"/>
        <s v="EL MAHJOUBI  ABDESSATAR" u="1"/>
        <s v="ELASRY MAROUANE" u="1"/>
        <s v="AAIDOUN HAJAR" u="1"/>
        <s v="NIANG Yacine" u="1"/>
        <s v="RHATOUS HAMZA" u="1"/>
        <s v="HAMAMI Zineb" u="1"/>
        <s v="JEDDI  SAAD" u="1"/>
        <s v="AGUIZOUL MOHAMMED MOUNDIR" u="1"/>
        <s v="DIALLO SAVEDATOU" u="1"/>
        <s v="RHAOUTI MOHAMED MEHDI" u="1"/>
        <s v="AIDANI FARIS" u="1"/>
        <s v="MBAYE SADIO PIERRETTE" u="1"/>
        <s v="YOUNOUSSI HOUDA" u="1"/>
        <s v="MEZIAN ABIR" u="1"/>
        <s v="HARGOUS FATIMA ZAHRA" u="1"/>
        <s v="CHERKAOUI YOUNES" u="1"/>
        <s v="CHAABANE BTISSAM" u="1"/>
        <s v="ASSOR ADAM" u="1"/>
        <s v="AQACHMAR ASMAE" u="1"/>
        <s v="MEZIANE Chaimae " u="1"/>
        <s v="ATIR RIM" u="1"/>
        <s v="GORA GUEYE" u="1"/>
        <s v="DIEDHIOU SENEBOU" u="1"/>
        <s v="MESSOUR Fatima-Zahra" u="1"/>
        <s v="NDAW NDEYE MBAYE" u="1"/>
        <s v="SAMB MAME MBENE" u="1"/>
        <s v="EL ANKOUD Fatima" u="1"/>
        <s v="FALL ALTINE" u="1"/>
        <s v="KASMI SARA" u="1"/>
        <s v="MOHIB LAILA" u="1"/>
        <s v="NDIAYE SERIGNE ABDOU AZIZ" u="1"/>
        <s v="ET-TOUMI AHMED" u="1"/>
        <s v="DIEYE MAIMOUNA" u="1"/>
        <s v="TAMIR ADAM" u="1"/>
        <s v="LAAFIF Otmane" u="1"/>
        <s v="DIALLO FATOU" u="1"/>
        <s v="ROUADI HIBA" u="1"/>
        <s v="MERJI  SOUFIANE" u="1"/>
        <s v="KHABIOUI AYMAN" u="1"/>
        <s v="IHASSANE Ikram" u="1"/>
        <s v="NIANG MODOU" u="1"/>
        <s v="KEITA FATOUMATA BINTOU" u="1"/>
        <s v="MRANI REDA" u="1"/>
        <s v="GARGACH HAJAR" u="1"/>
        <s v="NAGRAOUI Atef" u="1"/>
        <s v="MEZOUAR FATIMA EZZAHRA" u="1"/>
        <s v="AYOUNE DOUAE" u="1"/>
        <s v="LASRI NIDAL" u="1"/>
        <s v="BIDAR MERYEM" u="1"/>
        <s v="ELMQUIRMI ILIAS-NABIL" u="1"/>
        <s v="BOUSSLAM SOUKAINA" u="1"/>
        <s v="DIOP CLEMENT HAMBURGE" u="1"/>
        <s v="SEFTI HALA" u="1"/>
        <s v="ELHAJJAJI Youssef" u="1"/>
        <s v="BADJI KHADIDIATOU" u="1"/>
        <s v="ZOUINE FATIMA-ZAHRA" u="1"/>
        <s v="BOUCHALLA OMAIMA" u="1"/>
        <s v="ZOUHAIR JAAFAR" u="1"/>
        <s v="MADHOUNI SAMIA" u="1"/>
        <s v="ALICH NAIMA" u="1"/>
        <s v="TABRANI ABDELLAH" u="1"/>
        <s v="BARTOUT AYA" u="1"/>
        <s v="TOURE OMAR" u="1"/>
        <s v="EDDYOURY ZINEB" u="1"/>
        <s v="EL AKKAF Badr" u="1"/>
        <s v="JALAL NABILA" u="1"/>
        <s v="HAMADA Meryem" u="1"/>
        <s v="EL MORABET IMANE" u="1"/>
        <s v="IGEDDI MERYEM" u="1"/>
        <s v="EDDIOURI OUIAME" u="1"/>
        <s v="EL BATAL AMINA" u="1"/>
        <s v="EL BAHLOULY  DOHA" u="1"/>
        <s v="AIT RABIAA NOUHAILA" u="1"/>
        <s v="AJMILA MOUNA" u="1"/>
        <s v="BENZEID LAMIYAE" u="1"/>
        <s v="BENMOUSSA EL MEHDI YASSIN" u="1"/>
        <s v="SEDRATI NAJLAE" u="1"/>
        <s v="ELGHAYAT IKRAM" u="1"/>
        <s v="EL KHAOUDI AMINE" u="1"/>
        <s v="TALL AMINATA" u="1"/>
        <s v="KACHBA DOHA" u="1"/>
        <s v="LAHMAR AICHA" u="1"/>
        <s v="FETTAR ZAINEB" u="1"/>
        <s v="NIANG  MODOU" u="1"/>
        <s v="BROUZI ABDERRAHMANE" u="1"/>
        <s v="TBEUR IDRISS" u="1"/>
        <s v="DJOYO SINFO BRICE LANDRY " u="1"/>
        <s v="BENALI  SALMA " u="1"/>
        <s v="BOUCHIBA IMANE" u="1"/>
        <s v="SYASSI Zineb" u="1"/>
        <s v="SBAR SANAE" u="1"/>
        <s v="ZOUINE SALMA" u="1"/>
        <s v="ALASSANE SAMBO" u="1"/>
        <s v="QAIS IKRAM" u="1"/>
        <s v="AISSATOU CHERIF AIDARA" u="1"/>
        <s v="KHADY MBAYE DIEYE" u="1"/>
        <s v="ESSASBOU Majda" u="1"/>
        <s v="KHALID YASSINE" u="1"/>
        <s v="EL BAHLOULY DOHA" u="1"/>
        <s v="LAGHZAOUI YOUSSEF" u="1"/>
        <s v="ABED LOULOAH" u="1"/>
        <s v="LAAKADY MOHAMED YAHIA" u="1"/>
        <s v="LHAMRI SAMI" u="1"/>
        <s v="ZENASNI  ABDELLAH" u="1"/>
        <s v="BENALI SALMA" u="1"/>
        <s v="SYLLA PENDA" u="1"/>
        <s v="IBRAHIM AYOUB" u="1"/>
        <s v="MOKATAA YASMINE" u="1"/>
        <s v="SANKHE MAWDO MALICK" u="1"/>
        <s v="KHTATI MADIHA " u="1"/>
        <s v="MASRAR MOHAMMED" u="1"/>
        <s v="ANISSE MOHAMMED" u="1"/>
        <s v="SADIO BINTOU" u="1"/>
        <s v="ZEROUALI BADR EDDINE" u="1"/>
        <s v="KONE   PELENI LESLIE EMMANUELLA" u="1"/>
        <s v="DOUAH MOHAMMED" u="1"/>
        <s v="BAYEZ LAMIAE" u="1"/>
        <s v="ABOURI Fatima" u="1"/>
        <s v="ISSA GUISSE " u="1"/>
        <s v="RIBAG ALAE" u="1"/>
        <s v="DIOP AFLRED ASSANE" u="1"/>
        <s v="DIOP   ALFRED DIT ASSANE " u="1"/>
        <s v="KHAM MOHAMMED" u="1"/>
        <s v="MOUNAJI MOHAMED SOUHAIL" u="1"/>
        <s v="BIHAT HIBA" u="1"/>
        <s v="BENYAHYA OULAYA" u="1"/>
        <s v="BENJDIYA FATIMA ZAHRA" u="1"/>
        <s v="NDIONE Mame Assietou" u="1"/>
        <s v="ABTAH AYMANE" u="1"/>
        <s v="REZQI SIHAM" u="1"/>
        <s v="BELLARAJ ILHAME" u="1"/>
        <s v="OUELD SIDI SOUKAINA" u="1"/>
        <s v="DIOP ALIOU" u="1"/>
        <s v="NDAKANGOYE MICHA NAZIK" u="1"/>
        <s v="DIATTA AISSATOU" u="1"/>
        <s v="GUEYE AL HASSANE" u="1"/>
        <s v="NIANG Mansour" u="1"/>
        <s v="KHTATI MADIHA" u="1"/>
        <s v="DAANOUNE ZINEB" u="1"/>
        <s v="ARBOUBBA OUMAIMA" u="1"/>
        <s v="BEN ELAOUJ Safae" u="1"/>
        <s v="CHAHIRI HAJAR " u="1"/>
        <s v="LO ANTHIA" u="1"/>
        <s v="MAHFOUD BOUCHRA" u="1"/>
        <s v="MOKATAA  YASMINE " u="1"/>
        <s v="MBAROU SALL" u="1"/>
        <s v="EL KORTOBI ANAS" u="1"/>
        <s v="SY MARIE TITINE" u="1"/>
        <s v="RHOUDANE OTHMANE" u="1"/>
        <s v="SOW ABOUBACAR SADIKH MBAYE " u="1"/>
        <s v="DIALLO OUSMANE" u="1"/>
        <s v="BAYA OUMAIMA" u="1"/>
        <s v="AJAINI WISSAL" u="1"/>
        <s v="BRIHOUMA KHOULOUD" u="1"/>
        <s v="KHALI IHSSANE-EDDINE" u="1"/>
        <s v="RHAYMI NOUR EL HOUDA" u="1"/>
        <s v="DZELEKE MOBOKA  DJIBRIL ROLAND " u="1"/>
        <s v="JERRARI ZAYD" u="1"/>
        <s v="MAHZOUM LAILA" u="1"/>
        <s v="DIAGNE MOHAMED IBRAHIMA" u="1"/>
        <s v="EL HARIM SAMIA" u="1"/>
        <s v="EL KANADI Khadija" u="1"/>
        <s v="MANCAL ADIARATOU" u="1"/>
        <s v="TADLAOUI ZAKARIA" u="1"/>
        <s v="FALL TENNING" u="1"/>
        <s v="FAYE ASSY" u="1"/>
        <s v="ELJAOUHARI ABDELLAH" u="1"/>
        <s v="BENSEGHIR ANASSE" u="1"/>
        <s v="ZIZAH JAAFAR" u="1"/>
        <s v="CHAHIRI HAJAR" u="1"/>
        <s v="DRISSI AYA" u="1"/>
        <s v="AMAZZAL NISRINE " u="1"/>
        <s v="HASSI RAHOU KHALID" u="1"/>
        <s v="CHEHOUANI ADNANE" u="1"/>
        <s v="NDAO FATOU KINE" u="1"/>
        <s v="DIALLO  THIERNO MAMADOU DIOGO" u="1"/>
        <s v="ABDELLAOUI KHADIJA" u="1"/>
        <s v="FALLAH MOHAMMED SAMI" u="1"/>
        <s v="BENMEKKA MERYEM" u="1"/>
        <s v="NAKHLA Soukaina" u="1"/>
        <s v="ELALLAM OULAYA" u="1"/>
        <s v="BERRAHO ZINEB" u="1"/>
        <s v="FAKIA HAJAR" u="1"/>
        <s v="DIOP MAMADOU" u="1"/>
        <s v="FALL PAPA ALASSANE" u="1"/>
        <s v="TIAR MANAL" u="1"/>
        <s v="LEKYSSANE TEDDY-JESLY" u="1"/>
        <s v="DJIM MBAYE" u="1"/>
        <s v="EL KAOUTAR FATIMA ZAHRA " u="1"/>
        <s v="TALBI FAIROUZ" u="1"/>
        <s v="DIAW SALIMATA" u="1"/>
        <s v="MESKOURI ISSAM" u="1"/>
        <s v="KARDA INSSAF" u="1"/>
        <s v="IMERHANE YASSMINE " u="1"/>
        <s v="BERJALI SAFAA" u="1"/>
        <s v="AIT HAMMOU  OUMAIMA" u="1"/>
        <s v="BESLEM MERYEM" u="1"/>
        <s v="AIT OUASMIH HANAE" u="1"/>
        <s v="KHIHLI Chaimae" u="1"/>
        <s v="DIAW GALAYE" u="1"/>
        <s v="ESMILI OTHMANE" u="1"/>
        <s v="RAIHANI  IKRAM" u="1"/>
        <s v="BACHE OTHMANE" u="1"/>
        <s v="COUNDOUL Birane" u="1"/>
        <s v="ENNADAOUI Kawtar " u="1"/>
        <s v="ALAMI SOUMAYYA" u="1"/>
        <s v="ZIATI AMINE" u="1"/>
        <s v="HOGGA MOHAMED TAHA" u="1"/>
        <s v="KBIRI AKRAM" u="1"/>
        <s v="EL ANBOURI Hamza" u="1"/>
        <s v="BAKHTOUCH OUMAYMA" u="1"/>
        <s v="DIOP Aliou " u="1"/>
        <s v="BOUCHENNAFA Farah" u="1"/>
        <s v="AGUERD IMANE" u="1"/>
        <s v="NIANG  MOUSTAPHA " u="1"/>
        <s v="BENSALLAM HANAN" u="1"/>
        <s v="AIT RABIAA  NOUHAILA" u="1"/>
        <s v="DIATTA Daouda" u="1"/>
        <s v="EL YAZIDI SARA" u="1"/>
        <s v="MACHICH Maha" u="1"/>
        <s v="BEN EL CAID SAIDA" u="1"/>
        <s v="LAFDIL NADA " u="1"/>
        <s v="BERRADA MAROUA" u="1"/>
        <s v="KAMAL Mohammed" u="1"/>
        <s v="BENFDIL ANASS" u="1"/>
        <s v="FADEL YOUSSEF" u="1"/>
        <s v="BOUABID WALID" u="1"/>
        <s v="BELKADI HAJ MEKKI" u="1"/>
        <s v="ATTAR SOUFIANE" u="1"/>
        <s v="EL BERZALY Hiba" u="1"/>
        <s v="HANSALI HAJAR" u="1"/>
        <s v="FALL EP DIAGNE NOGAYE" u="1"/>
        <s v="Chaimae  Abouharia" u="1"/>
        <s v="MATAAME MOHAMED YASSINE" u="1"/>
        <s v="SONKO OMAR MOMO" u="1"/>
        <s v="MBENGUE OUSSMANE" u="1"/>
        <s v="EL BOUGADRAOUI HIBA" u="1"/>
        <s v="ABOUNAAIM SANAA" u="1"/>
        <s v="BOUABOUZANE AYOUB" u="1"/>
        <s v="DIOP ADJA ARAME" u="1"/>
        <s v="EL MEZIANI MERYEM" u="1"/>
        <s v="ALENE NZUE MELLYNA JERRY" u="1"/>
        <s v="EL HOUJJAJI Soufiyane " u="1"/>
        <s v="DIOUF MAMADOU MOUSTAPHA" u="1"/>
        <s v="BENCHRIF HAFSSA" u="1"/>
        <s v="MEZIANE Chaimae" u="1"/>
        <s v="AIT OUHATTACH NISRINE" u="1"/>
        <s v="KONE PELENI  LESLIE EMMANUELLA" u="1"/>
        <s v="LAGHZAOUI MUSTAPHA" u="1"/>
        <s v="MANE  ARAMATA" u="1"/>
        <s v="ALAMI ILYASS" u="1"/>
        <s v="NDIONGUE ALASSANE" u="1"/>
        <s v="DIAGNE CHEIKH" u="1"/>
        <s v="NIANG AIDA MATY" u="1"/>
        <s v="IBENIAICH KHALID" u="1"/>
        <s v="EL MOUBARIK MOSTAPHA" u="1"/>
        <s v="CHRIF MARWA" u="1"/>
        <s v="ZAKI OUMAYMA" u="1"/>
        <s v="THIAM YACINE DIALL" u="1"/>
        <s v="NIANG AWA" u="1"/>
        <s v="IHASSANE ILYASS" u="1"/>
        <s v="LAHMESSE Abdelilah" u="1"/>
        <s v="NIANG MOUHAMED" u="1"/>
        <s v="OUAZZOUZ Sanae" u="1"/>
        <s v="MESSOUR MERYEM" u="1"/>
        <s v="TALBI MANAL" u="1"/>
        <s v="DAGDAG Younes" u="1"/>
        <s v="GHAOUTY NISRINE" u="1"/>
        <s v="SOUFIANE LEILA " u="1"/>
        <d v="1904-01-01T00:24:55" u="1"/>
        <s v="BELHAJ AYOUB" u="1"/>
        <s v="AIDANI Zineb" u="1"/>
        <s v="MAHYOU OUMAYMA" u="1"/>
        <s v="RACHAD NAWAR  " u="1"/>
        <s v="EL KHARROUBI GHIZLANE" u="1"/>
        <s v="AKIL DOHA" u="1"/>
        <s v="JARBI JIHANE" u="1"/>
        <s v="IKAMA YOUSSEF" u="1"/>
        <s v="REGRAGUI ZAKARIA" u="1"/>
        <s v="OUHADDA Zaynab" u="1"/>
        <s v="KANFOUINE JEAN MARIE" u="1"/>
        <s v="Fikri mohamed" u="1"/>
        <s v="BOUZBOUZ SOUKAYNA" u="1"/>
        <s v="ZBIDA MAJDA" u="1"/>
        <s v="CHAMKHI MARWA " u="1"/>
        <s v="DOUAYA BILAL" u="1"/>
        <s v="EL GUERRAB SALAH EDDINE" u="1"/>
        <s v="EL KHATTABI NOUHAILA" u="1"/>
        <s v="DIALLO MARIAME" u="1"/>
        <s v="EZ ZAHER ACHRAF" u="1"/>
        <s v="EL FAKHIR JIHANE" u="1"/>
        <s v="AFIF FATIMA ZAHRA" u="1"/>
        <s v="KHARMIZ NADA" u="1"/>
        <s v="karte jihane" u="1"/>
        <s v="ALAOUI YAHYA" u="1"/>
        <s v="HASSNAOUI HASSAN" u="1"/>
        <s v="BENHAMMOU ALAE-EDDINE " u="1"/>
        <s v="TOUIL MOHAMED YASSIR" u="1"/>
        <s v="LAZAAR OUMAIMA" u="1"/>
        <s v="RIZKI OMAR" u="1"/>
        <s v="ELHARROUCHI CHAIMAE" u="1"/>
        <s v="DOUNANG WIFRIED ALEX" u="1"/>
        <s v="BELHAJ ANASS" u="1"/>
        <s v="HAL SOUFIANE" u="1"/>
        <s v="SY FATIMA" u="1"/>
        <s v="VALERA CATHERINE" u="1"/>
        <s v="BENGHANNOU IBTISSAM" u="1"/>
        <s v="EL HOUJJAJI Soufiyane" u="1"/>
        <s v="OUATTARA FATOU KEITA" u="1"/>
        <s v="BELQASMI EL MEHDI" u="1"/>
        <s v="RACHAD NAWAR " u="1"/>
        <s v="BELKHEIRFIH ZINEB" u="1"/>
        <s v="NDIR PAPA DEMBA" u="1"/>
        <s v="THIAM EL HADJI ABDOULAYE NIASSE" u="1"/>
        <s v="ACHOUR MARYAM" u="1"/>
        <s v="KANE MOUHAMED" u="1"/>
        <s v="BOTTOS YOUNES" u="1"/>
        <s v="CHAHID Ittou" u="1"/>
        <s v="BALBAL Dina" u="1"/>
        <s v="DIALLO ISMAEL" u="1"/>
        <s v="ELOULIDI OUMAIMA" u="1"/>
        <s v="EL OUALI ZAINE ELAABIDINE" u="1"/>
        <s v="EL KOLAIA FATIMA ZAHRA" u="1"/>
        <s v="NDIAYE  MOUHAMADOU" u="1"/>
        <s v="BOUAFIA ABDELLATIF " u="1"/>
        <s v="LABBASSI TARIK" u="1"/>
        <s v="EL ALLAKI MOUNTASSER" u="1"/>
        <s v="BOUCHEBKA AYOUB " u="1"/>
        <s v="KABIYA KABOBO GEORGES" u="1"/>
        <s v="EL JOHRI SALMA" u="1"/>
        <s v="EL BOUTI AHMED" u="1"/>
        <s v="BENKHAYI AWATIF" u="1"/>
        <s v="SENBA ISMAIL" u="1"/>
        <s v="ESSABBAQ INSAF" u="1"/>
        <s v="SECK MALICK BINA" u="1"/>
        <s v="BALDE  DIARY " u="1"/>
        <s v="DIOP MBATHIO THIALAW" u="1"/>
        <s v="NDIAYE GORA" u="1"/>
        <s v="GOUERO MAXIME" u="1"/>
        <s v="EL KACIMI HAMZA" u="1"/>
        <s v="BERRAN NADA" u="1"/>
        <s v="NDIAYE AMADOU MALAO" u="1"/>
        <s v="KHBABEZ CHIHAB EDDINE " u="1"/>
        <s v="BOUZIANI Lina" u="1"/>
        <s v="BOULAHJOUR SALAH" u="1"/>
        <s v="KAIBOUR SANAE " u="1"/>
        <s v="BENKIRANE Rita" u="1"/>
        <s v="SOULIK KHAOULA" u="1"/>
        <s v="KANE MOUSSA" u="1"/>
        <s v="ALENE NZUE MELLYNA JERRY " u="1"/>
        <s v="FALL MAFAL" u="1"/>
        <s v="DAHMOUN FATIMA-EZZAHRA" u="1"/>
        <s v="JABOUR SOUMIA" u="1"/>
        <s v="BOYE NDEYE NGONE " u="1"/>
        <s v="DIOP IBRAHIMA" u="1"/>
        <s v="HASSI RAHOU  KHALID" u="1"/>
        <s v="EMNADAOUI Kawtar" u="1"/>
        <s v="KANDI FATIMA ZOHRA" u="1"/>
        <s v="MBENGUE MOUHAMAD" u="1"/>
        <s v="BENALLAH OUMAIMA" u="1"/>
        <s v="EL ALAOUI EL-KHALIL" u="1"/>
        <s v="NIANG MOMAR TALLA" u="1"/>
        <s v="BELKBIR MARWA" u="1"/>
        <s v="NDECKY ANTOINE CHRISTIAN" u="1"/>
        <s v="DIAL OUMAIMA" u="1"/>
        <s v="NDOYE Mame Diene" u="1"/>
        <s v="EL KHALLOUKI ABIR" u="1"/>
        <s v="DIENG SOKHNA" u="1"/>
        <s v="NIASSE THAIM EL HADJI ABDOULAYE" u="1"/>
        <s v="SECK MBAMBA" u="1"/>
        <s v="KHOUTAM YOUSSEF" u="1"/>
        <s v="IKRAME IHSANE" u="1"/>
        <s v="BERNOUSSI RHEBOURI AMINA" u="1"/>
        <s v="SANKHE MAWDO MALIK" u="1"/>
        <s v="SABRI AYOUB" u="1"/>
        <s v="DIALLOU MATHURIN MOUSTAPHA" u="1"/>
        <s v="BENSAID YAZID" u="1"/>
        <s v="ABDEDDAYAM SIHAM" u="1"/>
        <s v="BAITTO TAOUFIK" u="1"/>
        <s v="BELRHITI HAJAR" u="1"/>
        <s v="EL BADAOUI CHAIMAA" u="1"/>
        <s v="BOULHROUDE ZAKARIA" u="1"/>
        <s v="BENHAMMOU  ALAE-EDDINE " u="1"/>
        <s v="QOULIJ Noussair" u="1"/>
        <s v="CHAFI SARA " u="1"/>
        <s v="NDIAYE KADE" u="1"/>
        <s v="DINI SALWA" u="1"/>
        <s v="OUALI DALYA" u="1"/>
        <s v="EL HARRATH IHSSANE" u="1"/>
        <s v="ZOUHAIR AMINE" u="1"/>
        <s v="DERKAOUI Amal" u="1"/>
        <s v="SENGHOR TAMSIR" u="1"/>
        <s v="NDAW IBRAHIMA" u="1"/>
        <s v="ASSBABOU AMINA" u="1"/>
        <s v="NGOM THIOUNA" u="1"/>
        <s v="DIATA DAOUDA" u="1"/>
        <s v="RADI IMAD" u="1"/>
        <s v="LEANTARY Fouzia" u="1"/>
        <s v="CHEBBALI RABAB" u="1"/>
        <s v="HAOUACH IKRAM" u="1"/>
        <s v="TAOUIL AYA" u="1"/>
        <s v="TOUFIQ Mehdi" u="1"/>
        <s v="BOUAZIZI SOUMIA" u="1"/>
        <s v="EVORA SYLVA LEONTINE ALEXANDRA" u="1"/>
        <s v="EL ALAOUI AYA" u="1"/>
        <s v="LAHJILI RIYAD" u="1"/>
        <s v="LAIDA KAWTAR" u="1"/>
        <s v="HAJIM YASSINE" u="1"/>
        <s v="Tikhsi  fatima" u="1"/>
        <s v="ETTAJI Souhail" u="1"/>
        <s v="EL FENICH CHAIMAA" u="1"/>
        <s v="AOUMARI Halima" u="1"/>
        <s v="NASSI SALMA" u="1"/>
        <s v="KHALFAOUI Khaoula" u="1"/>
        <s v="ALILLOU ABDEL JADLIL" u="1"/>
        <s v="ELBOUTI AYOUB" u="1"/>
        <s v="LOLANGOY MAPEBA FLEUDRY CHREYD" u="1"/>
        <s v="ET-TAYFY BADR" u="1"/>
        <s v="DIOP SENEBA" u="1"/>
        <s v="DIALLO THIERNO ALASSANE" u="1"/>
        <s v="MAKHZEN WISSAL" u="1"/>
        <s v="KOLAIA FATIMA ZAHRA" u="1"/>
        <s v="ARESKI MOUAD" u="1"/>
        <s v="ZOUHIR AYA" u="1"/>
        <s v="BTIOUET ANASS" u="1"/>
        <s v="ARAT SALSABIL " u="1"/>
        <s v="SEBBATA Ahmed" u="1"/>
        <s v="NDIAYE NDENE" u="1"/>
        <s v="DIALLO OUMANE" u="1"/>
        <s v="LO YOUSSOUPHA" u="1"/>
        <s v="SABBAR SAFAE" u="1"/>
        <s v="LASRI NOURA" u="1"/>
        <s v="LACHEHAB AKRAM" u="1"/>
        <s v="AMAZZAL NISRINE" u="1"/>
        <s v="DIOUF AMY" u="1"/>
        <s v="KACIMI HOUSSAM EDDINE" u="1"/>
        <s v="KLIA WIAM" u="1"/>
        <s v="THIAM NDEYE" u="1"/>
        <s v="NDIAYE ISMAILA" u="1"/>
        <s v="DOUNANG WILFRIED ALEX" u="1"/>
        <s v="FALL MARIE" u="1"/>
        <s v="OUBRAHIM MOHAMMED" u="1"/>
        <s v="ELYAROUBI YOUSRA" u="1"/>
        <s v="GUEYE Fatou Kine " u="1"/>
        <s v="EL BOUSIYDY MAHMOUD" u="1"/>
        <s v="LAMNINI ALI" u="1"/>
        <s v="MBAYE DJIM" u="1"/>
        <s v="NIANG MOUHAMED " u="1"/>
        <s v="OUADI ATIKA" u="1"/>
        <s v="DIAW KAHDIM MBACKE" u="1"/>
        <s v="DIAW KHADIM MBACKE" u="1"/>
        <s v="CHTIOUI ANAS" u="1"/>
        <s v="GUEYE MAME FAKHA" u="1"/>
        <s v="EL ABDI ICHRAK" u="1"/>
        <s v="MEKKOUR OTHMANE" u="1"/>
        <s v="DIEYE KHADY MBAYE" u="1"/>
        <s v="LAALAOUI SALMA" u="1"/>
        <s v="AMAHZOUNE OUMAYMA" u="1"/>
        <s v="ES-SABERY ISMAIL" u="1"/>
        <s v="OUHADDA ZAYNAB " u="1"/>
        <s v="DJIBY DIALLO" u="1"/>
        <s v="BENMEKHLOUF ISMAIL" u="1"/>
        <s v="DIRI AZIZA" u="1"/>
        <s v="DIOP ALFRED ASSAN" u="1"/>
        <s v="ARAT SALSABIL" u="1"/>
        <s v="NDIOR IBRAHIMA" u="1"/>
        <s v="SAHIL NADA " u="1"/>
        <s v="SALAMAT HANANE" u="1"/>
        <s v="TENNING FALL" u="1"/>
        <s v="TOUHAMI Mariam" u="1"/>
        <s v="BOUQATA AYA" u="1"/>
        <s v="EL MAHJOUBI ABDESATAR " u="1"/>
        <s v="YABOU Ayoub" u="1"/>
        <s v="MZIL ABDELHAKIM" u="1"/>
        <s v="OUQERROUCH NOUR ELHOUDA" u="1"/>
        <s v="OULIDA BASMA" u="1"/>
        <s v="DIALLO Khadidatou" u="1"/>
        <s v="HADDAOUI NOUHAYLA" u="1"/>
        <s v="TERHZAZ IKRAM" u="1"/>
        <s v="M'BARKA CHOUKHA" u="1"/>
        <s v="BOUOUDA REEM" u="1"/>
        <s v="MBAYE SOKHNA" u="1"/>
        <s v="NDOYE ADJI ROKHAYA DIOP" u="1"/>
        <s v="ELANMATI LAMYAE" u="1"/>
        <s v="NDOUR MOUHAMADOU MOUSTAPHA" u="1"/>
        <s v="DIOUF PAPA BOUCAR BARA" u="1"/>
        <s v="JABAL FAIZA" u="1"/>
        <s v="MBENE NDIAYE CAMARA" u="1"/>
        <s v="NDAO ASTOU" u="1"/>
        <s v="LABDAOUI MOHAMED" u="1"/>
        <s v="RADI ZINEB" u="1"/>
        <s v="EL AREF YOUSSEF" u="1"/>
        <s v="BOUSLIA IBTISSAM" u="1"/>
        <s v="MBAYE FATOU" u="1"/>
        <s v="KHOULE KHADIM" u="1"/>
        <s v="ESSAIH MOHAMED AMINE" u="1"/>
        <s v="CISSE FATOUMATA  " u="1"/>
        <s v="ATCHANE MOHAMED AMINE" u="1"/>
        <s v="EL KATTI Ghita " u="1"/>
        <s v="BOUAZZA YASSINE" u="1"/>
        <s v="BOUKHTTARA Fatima EZZAHRA" u="1"/>
        <s v="CISSE FATOUMATA" u="1"/>
        <s v="EL AROUI MOHAMED" u="1"/>
        <s v="EL YAZIOUI KHAOULA" u="1"/>
        <s v="MAIZI ANASS" u="1"/>
        <s v="FARZIZ SANAE" u="1"/>
        <s v="DEBBOU SARA" u="1"/>
        <s v="THIARE HONORE BAYE " u="1"/>
        <s v="MOUHAFIDI WALID" u="1"/>
        <s v="HADDANI ABIR" u="1"/>
        <s v="SAFI Yasser" u="1"/>
        <s v="BENKHY NOUHAILA" u="1"/>
        <s v="BOUCHATIB Zakaria" u="1"/>
        <s v="PENE MAME GORE" u="1"/>
        <s v="NIANG  YACINE" u="1"/>
        <s v="ABBOUCHA NADA" u="1"/>
        <s v="BASSENE FILOMENE CATHERINE" u="1"/>
        <s v="EL QACIMI JAMILA" u="1"/>
        <s v="MANGA ABDOULAYE TAMSIR" u="1"/>
        <s v="BOUCHENTOUF ABDELHADI" u="1"/>
        <s v="ZOUHIR AYA " u="1"/>
        <s v="BEMBAREK OUMAIMA" u="1"/>
        <s v="ADIARATOU Mancal" u="1"/>
        <s v="BENGHANNOU IMANE" u="1"/>
        <s v="BOUSSALAM SOUKAINA" u="1"/>
        <s v="DIARRA MOUNDAYE" u="1"/>
        <s v="DIALLO AMINATA" u="1"/>
        <s v="SAIDI SAMIA" u="1"/>
        <s v="LAKHIOUI MERYEM" u="1"/>
        <s v="DELRHARH HOUDA" u="1"/>
        <s v="AIT MOULAY YOUSSRA" u="1"/>
        <s v="NDAW MAMADOU YACINE" u="1"/>
        <s v="N'GUESSAN KOUADIO MICHEL KONAN" u="1"/>
        <s v="EL ANAZI AMAL" u="1"/>
        <s v="LEKYSSANE  TEDDY-JESLY" u="1"/>
        <s v="JELLAJI DRISSI MOUATAZ" u="1"/>
        <s v="JANAH KHALIL" u="1"/>
        <s v="BERKIA YOUNES" u="1"/>
        <s v="ENNADAOUI KAWTAR" u="1"/>
        <s v="BIRI FATIMA ZAHRA" u="1"/>
        <s v="HACHCHAD ADAM" u="1"/>
        <s v="MBODJI ROKHAYA" u="1"/>
        <s v="NIL ANASS" u="1"/>
        <s v="MOUHSIN ZINEB" u="1"/>
        <s v="NDIAYE ADJI MARIE CISSE" u="1"/>
        <s v="ELBAHLOUL Nazha" u="1"/>
        <s v="FARRADJI SANAE" u="1"/>
        <s v="MOUNAJI SOUKAINA" u="1"/>
        <s v="RHOUDANE Othmane " u="1"/>
        <s v="EL-ANAZI AMAL" u="1"/>
        <s v="OUKACHE ISSAM" u="1"/>
        <s v="DIALLO ISMATOU" u="1"/>
        <s v="DIA Abass" u="1"/>
        <s v="AIT ABIBI AFAFE" u="1"/>
        <s v="SGHIR ZINE EDDINE" u="1"/>
        <s v="REMMAL KAMAL" u="1"/>
        <s v="BENGRAIN BADR" u="1"/>
        <s v="SAGNANG MAME GNIMA" u="1"/>
        <s v="KHALLA FATIMA ZOHRA" u="1"/>
        <s v="KEBDI JALAL" u="1"/>
        <s v="AFINDY CHAIMAA" u="1"/>
        <s v="MANE ARAMATA" u="1"/>
        <s v="EL HARRAK RAJAE" u="1"/>
        <s v="BENLARBI LINA" u="1"/>
        <s v="EL GAROUAT MALAK" u="1"/>
        <s v="EL HAJ FARAH" u="1"/>
      </sharedItems>
    </cacheField>
    <cacheField name="Hr début shift Réalisée" numFmtId="166">
      <sharedItems containsNonDate="0" containsDate="1" containsString="0" containsBlank="1" minDate="1904-01-01T06:52:00" maxDate="1904-01-01T11:00:00"/>
    </cacheField>
    <cacheField name="Hr début shift Planifiée" numFmtId="166">
      <sharedItems containsDate="1" containsMixedTypes="1" minDate="1904-01-01T07:00:00" maxDate="1904-01-01T11:00:00"/>
    </cacheField>
    <cacheField name="Hr fin shift Réalisée" numFmtId="0">
      <sharedItems containsNonDate="0" containsDate="1" containsString="0" containsBlank="1" minDate="1904-01-01T00:00:00" maxDate="1904-01-01T20:00:00"/>
    </cacheField>
    <cacheField name="Hr Fin shift Planifiée" numFmtId="166">
      <sharedItems containsDate="1" containsMixedTypes="1" minDate="1904-01-01T14:00:00" maxDate="1904-01-01T20:00:00"/>
    </cacheField>
    <cacheField name="Durée de la Pause Dej" numFmtId="0">
      <sharedItems containsNonDate="0" containsDate="1" containsString="0" containsBlank="1" minDate="1904-01-01T00:00:00" maxDate="1904-01-02T00:00:00"/>
    </cacheField>
    <cacheField name="Dépsement des pauses" numFmtId="169">
      <sharedItems containsNonDate="0" containsDate="1" containsString="0" containsBlank="1" minDate="1904-01-01T00:00:00" maxDate="1904-01-02T00:00:00"/>
    </cacheField>
    <cacheField name="Retard Debut de shift" numFmtId="169">
      <sharedItems containsDate="1" containsBlank="1" containsMixedTypes="1" minDate="1904-01-01T00:09:00" maxDate="1904-01-01T01:09:00"/>
    </cacheField>
    <cacheField name="Retard Dej" numFmtId="169">
      <sharedItems containsNonDate="0" containsDate="1" containsString="0" containsBlank="1" minDate="1904-01-01T00:00:00" maxDate="1904-01-02T00:00:00"/>
    </cacheField>
    <cacheField name="Somme des retards" numFmtId="169">
      <sharedItems containsSemiMixedTypes="0" containsNonDate="0" containsDate="1" containsString="0" minDate="1904-01-01T00:00:00" maxDate="1904-01-02T00:00:00"/>
    </cacheField>
    <cacheField name="Départs Anticipés" numFmtId="169">
      <sharedItems containsSemiMixedTypes="0" containsNonDate="0" containsDate="1" containsString="0" minDate="1904-01-01T00:00:00" maxDate="1904-01-02T00:00:00"/>
    </cacheField>
    <cacheField name="Absences" numFmtId="0">
      <sharedItems containsMixedTypes="1" containsNumber="1" containsInteger="1" minValue="0" maxValue="0"/>
    </cacheField>
    <cacheField name="Hr Adherée" numFmtId="166">
      <sharedItems containsDate="1" containsMixedTypes="1" minDate="1904-01-01T00:30:00" maxDate="1904-01-01T09:00:00"/>
    </cacheField>
    <cacheField name="Hr Planifiée" numFmtId="166">
      <sharedItems containsSemiMixedTypes="0" containsNonDate="0" containsDate="1" containsString="0" minDate="1904-01-01T00:00:00" maxDate="1904-01-01T09:00:00"/>
    </cacheField>
    <cacheField name="Segment" numFmtId="0">
      <sharedItems containsMixedTypes="1" containsNumber="1" containsInteger="1" minValue="0" maxValue="0" count="14">
        <s v="Google Leads"/>
        <s v="AFEDIM"/>
        <s v="TLV"/>
        <s v="CM"/>
        <s v="CM Leasing"/>
        <s v="Accesibilité"/>
        <s v="DAC"/>
        <s v="EBRA Presse"/>
        <s v="EPITHETHE"/>
        <s v="EPITHETHE BO"/>
        <s v="FACTO"/>
        <s v="GLF"/>
        <s v="Mention BAC"/>
        <n v="0" u="1"/>
      </sharedItems>
    </cacheField>
    <cacheField name="Date" numFmtId="14">
      <sharedItems containsSemiMixedTypes="0" containsNonDate="0" containsDate="1" containsString="0" minDate="1904-01-08T00:00:00" maxDate="2026-08-24T00:00:00" count="1732">
        <d v="2026-08-21T00:00:00"/>
        <d v="2026-08-22T00:00:00"/>
        <d v="2026-08-23T00:00:00"/>
        <d v="2025-12-15T00:00:00" u="1"/>
        <d v="2021-09-29T00:00:00" u="1"/>
        <d v="2022-09-29T00:00:00" u="1"/>
        <d v="2021-10-25T00:00:00" u="1"/>
        <d v="2023-09-29T00:00:00" u="1"/>
        <d v="2022-10-25T00:00:00" u="1"/>
        <d v="2024-09-29T00:00:00" u="1"/>
        <d v="2021-11-21T00:00:00" u="1"/>
        <d v="2023-10-25T00:00:00" u="1"/>
        <d v="2025-09-29T00:00:00" u="1"/>
        <d v="2022-11-21T00:00:00" u="1"/>
        <d v="2024-10-25T00:00:00" u="1"/>
        <d v="2021-12-17T00:00:00" u="1"/>
        <d v="2023-11-21T00:00:00" u="1"/>
        <d v="2025-10-25T00:00:00" u="1"/>
        <d v="2022-12-17T00:00:00" u="1"/>
        <d v="2024-11-21T00:00:00" u="1"/>
        <d v="2023-12-17T00:00:00" u="1"/>
        <d v="2025-11-21T00:00:00" u="1"/>
        <d v="2024-12-17T00:00:00" u="1"/>
        <d v="2025-12-17T00:00:00" u="1"/>
        <d v="2021-10-27T00:00:00" u="1"/>
        <d v="2022-10-27T00:00:00" u="1"/>
        <d v="2021-11-23T00:00:00" u="1"/>
        <d v="2023-10-27T00:00:00" u="1"/>
        <d v="2022-11-23T00:00:00" u="1"/>
        <d v="2024-10-27T00:00:00" u="1"/>
        <d v="2021-12-19T00:00:00" u="1"/>
        <d v="2023-11-23T00:00:00" u="1"/>
        <d v="2025-10-27T00:00:00" u="1"/>
        <d v="2022-12-19T00:00:00" u="1"/>
        <d v="2024-11-23T00:00:00" u="1"/>
        <d v="2023-12-19T00:00:00" u="1"/>
        <d v="2025-11-23T00:00:00" u="1"/>
        <d v="2024-12-19T00:00:00" u="1"/>
        <d v="2025-12-19T00:00:00" u="1"/>
        <d v="1904-01-08T00:00:00" u="1"/>
        <d v="2021-10-29T00:00:00" u="1"/>
        <d v="2022-10-29T00:00:00" u="1"/>
        <d v="2021-11-25T00:00:00" u="1"/>
        <d v="2023-10-29T00:00:00" u="1"/>
        <d v="2022-11-25T00:00:00" u="1"/>
        <d v="2024-10-29T00:00:00" u="1"/>
        <d v="2021-12-21T00:00:00" u="1"/>
        <d v="2023-11-25T00:00:00" u="1"/>
        <d v="2025-10-29T00:00:00" u="1"/>
        <d v="2022-12-21T00:00:00" u="1"/>
        <d v="2024-11-25T00:00:00" u="1"/>
        <d v="2023-12-21T00:00:00" u="1"/>
        <d v="2025-11-25T00:00:00" u="1"/>
        <d v="2024-12-21T00:00:00" u="1"/>
        <d v="2025-12-21T00:00:00" u="1"/>
        <d v="2022-01-02T00:00:00" u="1"/>
        <d v="2023-01-02T00:00:00" u="1"/>
        <d v="2024-01-02T00:00:00" u="1"/>
        <d v="2025-01-02T00:00:00" u="1"/>
        <d v="2021-10-31T00:00:00" u="1"/>
        <d v="2022-10-31T00:00:00" u="1"/>
        <d v="2021-11-27T00:00:00" u="1"/>
        <d v="2023-10-31T00:00:00" u="1"/>
        <d v="2022-11-27T00:00:00" u="1"/>
        <d v="2024-10-31T00:00:00" u="1"/>
        <d v="2021-12-23T00:00:00" u="1"/>
        <d v="2023-11-27T00:00:00" u="1"/>
        <d v="2025-10-31T00:00:00" u="1"/>
        <d v="2022-12-23T00:00:00" u="1"/>
        <d v="2024-11-27T00:00:00" u="1"/>
        <d v="2023-12-23T00:00:00" u="1"/>
        <d v="2025-11-27T00:00:00" u="1"/>
        <d v="2024-12-23T00:00:00" u="1"/>
        <d v="2025-12-23T00:00:00" u="1"/>
        <d v="2022-01-04T00:00:00" u="1"/>
        <d v="2023-01-04T00:00:00" u="1"/>
        <d v="2024-01-04T00:00:00" u="1"/>
        <d v="2025-01-04T00:00:00" u="1"/>
        <d v="2021-11-29T00:00:00" u="1"/>
        <d v="2022-11-29T00:00:00" u="1"/>
        <d v="2021-12-25T00:00:00" u="1"/>
        <d v="2023-11-29T00:00:00" u="1"/>
        <d v="2022-12-25T00:00:00" u="1"/>
        <d v="2024-11-29T00:00:00" u="1"/>
        <d v="2023-12-25T00:00:00" u="1"/>
        <d v="2025-11-29T00:00:00" u="1"/>
        <d v="2024-12-25T00:00:00" u="1"/>
        <d v="2015-01-06T00:00:00" u="1"/>
        <d v="2025-12-25T00:00:00" u="1"/>
        <d v="2022-01-06T00:00:00" u="1"/>
        <d v="2023-01-06T00:00:00" u="1"/>
        <d v="2022-02-02T00:00:00" u="1"/>
        <d v="2024-01-06T00:00:00" u="1"/>
        <d v="2023-02-02T00:00:00" u="1"/>
        <d v="2025-01-06T00:00:00" u="1"/>
        <d v="2024-02-02T00:00:00" u="1"/>
        <d v="2025-02-02T00:00:00" u="1"/>
        <d v="2026-02-02T00:00:00" u="1"/>
        <d v="2021-12-27T00:00:00" u="1"/>
        <d v="2022-12-27T00:00:00" u="1"/>
        <d v="2023-12-27T00:00:00" u="1"/>
        <d v="2024-12-27T00:00:00" u="1"/>
        <d v="2015-01-08T00:00:00" u="1"/>
        <d v="2025-12-27T00:00:00" u="1"/>
        <d v="2022-01-08T00:00:00" u="1"/>
        <d v="2023-01-08T00:00:00" u="1"/>
        <d v="2022-02-04T00:00:00" u="1"/>
        <d v="2024-01-08T00:00:00" u="1"/>
        <d v="2023-02-04T00:00:00" u="1"/>
        <d v="2025-01-08T00:00:00" u="1"/>
        <d v="2024-02-04T00:00:00" u="1"/>
        <d v="2025-02-04T00:00:00" u="1"/>
        <d v="2026-02-04T00:00:00" u="1"/>
        <d v="2021-12-29T00:00:00" u="1"/>
        <d v="2022-12-29T00:00:00" u="1"/>
        <d v="2023-12-29T00:00:00" u="1"/>
        <d v="2024-12-29T00:00:00" u="1"/>
        <d v="2015-01-10T00:00:00" u="1"/>
        <d v="2025-12-29T00:00:00" u="1"/>
        <d v="2022-01-10T00:00:00" u="1"/>
        <d v="2023-01-10T00:00:00" u="1"/>
        <d v="2022-02-06T00:00:00" u="1"/>
        <d v="2024-01-10T00:00:00" u="1"/>
        <d v="2023-02-06T00:00:00" u="1"/>
        <d v="2025-01-10T00:00:00" u="1"/>
        <d v="2022-03-02T00:00:00" u="1"/>
        <d v="2023-03-02T00:00:00" u="1"/>
        <d v="2025-02-06T00:00:00" u="1"/>
        <d v="2024-03-02T00:00:00" u="1"/>
        <d v="2026-02-06T00:00:00" u="1"/>
        <d v="2025-03-02T00:00:00" u="1"/>
        <d v="2026-03-02T00:00:00" u="1"/>
        <d v="2021-12-31T00:00:00" u="1"/>
        <d v="2022-12-31T00:00:00" u="1"/>
        <d v="2023-12-31T00:00:00" u="1"/>
        <d v="2024-12-31T00:00:00" u="1"/>
        <d v="2015-01-12T00:00:00" u="1"/>
        <d v="2025-12-31T00:00:00" u="1"/>
        <d v="2022-01-12T00:00:00" u="1"/>
        <d v="2023-01-12T00:00:00" u="1"/>
        <d v="2022-02-08T00:00:00" u="1"/>
        <d v="2024-01-12T00:00:00" u="1"/>
        <d v="2023-02-08T00:00:00" u="1"/>
        <d v="2025-01-12T00:00:00" u="1"/>
        <d v="2022-03-04T00:00:00" u="1"/>
        <d v="2023-03-04T00:00:00" u="1"/>
        <d v="2025-02-08T00:00:00" u="1"/>
        <d v="2024-03-04T00:00:00" u="1"/>
        <d v="2026-02-08T00:00:00" u="1"/>
        <d v="2025-03-04T00:00:00" u="1"/>
        <d v="2026-03-04T00:00:00" u="1"/>
        <d v="2015-01-14T00:00:00" u="1"/>
        <d v="2022-01-14T00:00:00" u="1"/>
        <d v="2023-01-14T00:00:00" u="1"/>
        <d v="2022-02-10T00:00:00" u="1"/>
        <d v="2024-01-14T00:00:00" u="1"/>
        <d v="2023-02-10T00:00:00" u="1"/>
        <d v="2025-01-14T00:00:00" u="1"/>
        <d v="2022-03-06T00:00:00" u="1"/>
        <d v="2023-03-06T00:00:00" u="1"/>
        <d v="2025-02-10T00:00:00" u="1"/>
        <d v="2022-04-02T00:00:00" u="1"/>
        <d v="2024-03-06T00:00:00" u="1"/>
        <d v="2026-02-10T00:00:00" u="1"/>
        <d v="2023-04-02T00:00:00" u="1"/>
        <d v="2025-03-06T00:00:00" u="1"/>
        <d v="2026-03-06T00:00:00" u="1"/>
        <d v="2025-04-02T00:00:00" u="1"/>
        <d v="2026-04-02T00:00:00" u="1"/>
        <d v="2015-01-16T00:00:00" u="1"/>
        <d v="2022-01-16T00:00:00" u="1"/>
        <d v="2023-01-16T00:00:00" u="1"/>
        <d v="2022-02-12T00:00:00" u="1"/>
        <d v="2024-01-16T00:00:00" u="1"/>
        <d v="2023-02-12T00:00:00" u="1"/>
        <d v="2025-01-16T00:00:00" u="1"/>
        <d v="2022-03-08T00:00:00" u="1"/>
        <d v="2024-02-12T00:00:00" u="1"/>
        <d v="2023-03-08T00:00:00" u="1"/>
        <d v="2025-02-12T00:00:00" u="1"/>
        <d v="2022-04-04T00:00:00" u="1"/>
        <d v="2024-03-08T00:00:00" u="1"/>
        <d v="2026-02-12T00:00:00" u="1"/>
        <d v="2023-04-04T00:00:00" u="1"/>
        <d v="2025-03-08T00:00:00" u="1"/>
        <d v="2026-03-08T00:00:00" u="1"/>
        <d v="2025-04-04T00:00:00" u="1"/>
        <d v="2026-04-04T00:00:00" u="1"/>
        <d v="2015-01-18T00:00:00" u="1"/>
        <d v="2022-01-18T00:00:00" u="1"/>
        <d v="2023-01-18T00:00:00" u="1"/>
        <d v="2022-02-14T00:00:00" u="1"/>
        <d v="2024-01-18T00:00:00" u="1"/>
        <d v="2023-02-14T00:00:00" u="1"/>
        <d v="2025-01-18T00:00:00" u="1"/>
        <d v="2022-03-10T00:00:00" u="1"/>
        <d v="2024-02-14T00:00:00" u="1"/>
        <d v="2023-03-10T00:00:00" u="1"/>
        <d v="2025-02-14T00:00:00" u="1"/>
        <d v="2022-04-06T00:00:00" u="1"/>
        <d v="2024-03-10T00:00:00" u="1"/>
        <d v="2026-02-14T00:00:00" u="1"/>
        <d v="2023-04-06T00:00:00" u="1"/>
        <d v="2025-03-10T00:00:00" u="1"/>
        <d v="2022-05-02T00:00:00" u="1"/>
        <d v="2026-03-10T00:00:00" u="1"/>
        <d v="2023-05-02T00:00:00" u="1"/>
        <d v="2025-04-06T00:00:00" u="1"/>
        <d v="2024-05-02T00:00:00" u="1"/>
        <d v="2026-04-06T00:00:00" u="1"/>
        <d v="2025-05-02T00:00:00" u="1"/>
        <d v="2026-05-02T00:00:00" u="1"/>
        <d v="2022-01-20T00:00:00" u="1"/>
        <d v="2023-01-20T00:00:00" u="1"/>
        <d v="2022-02-16T00:00:00" u="1"/>
        <d v="2024-01-20T00:00:00" u="1"/>
        <d v="2023-02-16T00:00:00" u="1"/>
        <d v="2025-01-20T00:00:00" u="1"/>
        <d v="2022-03-12T00:00:00" u="1"/>
        <d v="2024-02-16T00:00:00" u="1"/>
        <d v="2023-03-12T00:00:00" u="1"/>
        <d v="2025-02-16T00:00:00" u="1"/>
        <d v="2022-04-08T00:00:00" u="1"/>
        <d v="2024-03-12T00:00:00" u="1"/>
        <d v="2026-02-16T00:00:00" u="1"/>
        <d v="2023-04-08T00:00:00" u="1"/>
        <d v="2025-03-12T00:00:00" u="1"/>
        <d v="2022-05-04T00:00:00" u="1"/>
        <d v="2026-03-12T00:00:00" u="1"/>
        <d v="2023-05-04T00:00:00" u="1"/>
        <d v="2025-04-08T00:00:00" u="1"/>
        <d v="2024-05-04T00:00:00" u="1"/>
        <d v="2026-04-08T00:00:00" u="1"/>
        <d v="2025-05-04T00:00:00" u="1"/>
        <d v="2026-05-04T00:00:00" u="1"/>
        <d v="2022-01-22T00:00:00" u="1"/>
        <d v="2023-01-22T00:00:00" u="1"/>
        <d v="2022-02-18T00:00:00" u="1"/>
        <d v="2024-01-22T00:00:00" u="1"/>
        <d v="2023-02-18T00:00:00" u="1"/>
        <d v="2025-01-22T00:00:00" u="1"/>
        <d v="2022-03-14T00:00:00" u="1"/>
        <d v="2024-02-18T00:00:00" u="1"/>
        <d v="2026-01-22T00:00:00" u="1"/>
        <d v="2023-03-14T00:00:00" u="1"/>
        <d v="2025-02-18T00:00:00" u="1"/>
        <d v="2022-04-10T00:00:00" u="1"/>
        <d v="2024-03-14T00:00:00" u="1"/>
        <d v="2026-02-18T00:00:00" u="1"/>
        <d v="2025-03-14T00:00:00" u="1"/>
        <d v="2022-05-06T00:00:00" u="1"/>
        <d v="2026-03-14T00:00:00" u="1"/>
        <d v="2023-05-06T00:00:00" u="1"/>
        <d v="2025-04-10T00:00:00" u="1"/>
        <d v="2022-06-02T00:00:00" u="1"/>
        <d v="2024-05-06T00:00:00" u="1"/>
        <d v="2026-04-10T00:00:00" u="1"/>
        <d v="2023-06-02T00:00:00" u="1"/>
        <d v="2025-05-06T00:00:00" u="1"/>
        <d v="2024-06-02T00:00:00" u="1"/>
        <d v="2026-05-06T00:00:00" u="1"/>
        <d v="2025-06-02T00:00:00" u="1"/>
        <d v="2022-01-24T00:00:00" u="1"/>
        <d v="2023-01-24T00:00:00" u="1"/>
        <d v="2022-02-20T00:00:00" u="1"/>
        <d v="2024-01-24T00:00:00" u="1"/>
        <d v="2025-01-24T00:00:00" u="1"/>
        <d v="2022-03-16T00:00:00" u="1"/>
        <d v="2024-02-20T00:00:00" u="1"/>
        <d v="2026-01-24T00:00:00" u="1"/>
        <d v="2023-03-16T00:00:00" u="1"/>
        <d v="2025-02-20T00:00:00" u="1"/>
        <d v="2022-04-12T00:00:00" u="1"/>
        <d v="2024-03-16T00:00:00" u="1"/>
        <d v="2026-02-20T00:00:00" u="1"/>
        <d v="2025-03-16T00:00:00" u="1"/>
        <d v="2022-05-08T00:00:00" u="1"/>
        <d v="2026-03-16T00:00:00" u="1"/>
        <d v="2023-05-08T00:00:00" u="1"/>
        <d v="2025-04-12T00:00:00" u="1"/>
        <d v="2022-06-04T00:00:00" u="1"/>
        <d v="2024-05-08T00:00:00" u="1"/>
        <d v="2026-04-12T00:00:00" u="1"/>
        <d v="2023-06-04T00:00:00" u="1"/>
        <d v="2025-05-08T00:00:00" u="1"/>
        <d v="2024-06-04T00:00:00" u="1"/>
        <d v="2026-05-08T00:00:00" u="1"/>
        <d v="2025-06-04T00:00:00" u="1"/>
        <d v="2022-01-26T00:00:00" u="1"/>
        <d v="2023-01-26T00:00:00" u="1"/>
        <d v="2022-02-22T00:00:00" u="1"/>
        <d v="2024-01-26T00:00:00" u="1"/>
        <d v="2025-01-26T00:00:00" u="1"/>
        <d v="2022-03-18T00:00:00" u="1"/>
        <d v="2024-02-22T00:00:00" u="1"/>
        <d v="2026-01-26T00:00:00" u="1"/>
        <d v="2023-03-18T00:00:00" u="1"/>
        <d v="2025-02-22T00:00:00" u="1"/>
        <d v="2022-04-14T00:00:00" u="1"/>
        <d v="2024-03-18T00:00:00" u="1"/>
        <d v="2026-02-22T00:00:00" u="1"/>
        <d v="2025-03-18T00:00:00" u="1"/>
        <d v="2022-05-10T00:00:00" u="1"/>
        <d v="2026-03-18T00:00:00" u="1"/>
        <d v="2023-05-10T00:00:00" u="1"/>
        <d v="2025-04-14T00:00:00" u="1"/>
        <d v="2022-06-06T00:00:00" u="1"/>
        <d v="2024-05-10T00:00:00" u="1"/>
        <d v="2026-04-14T00:00:00" u="1"/>
        <d v="2023-06-06T00:00:00" u="1"/>
        <d v="2025-05-10T00:00:00" u="1"/>
        <d v="2022-07-02T00:00:00" u="1"/>
        <d v="2024-06-06T00:00:00" u="1"/>
        <d v="2026-05-10T00:00:00" u="1"/>
        <d v="2025-06-06T00:00:00" u="1"/>
        <d v="2024-07-02T00:00:00" u="1"/>
        <d v="2025-07-02T00:00:00" u="1"/>
        <d v="2026-07-02T00:00:00" u="1"/>
        <d v="2022-01-28T00:00:00" u="1"/>
        <d v="2023-01-28T00:00:00" u="1"/>
        <d v="2022-02-24T00:00:00" u="1"/>
        <d v="2024-01-28T00:00:00" u="1"/>
        <d v="2025-01-28T00:00:00" u="1"/>
        <d v="2022-03-20T00:00:00" u="1"/>
        <d v="2024-02-24T00:00:00" u="1"/>
        <d v="2026-01-28T00:00:00" u="1"/>
        <d v="2023-03-20T00:00:00" u="1"/>
        <d v="2025-02-24T00:00:00" u="1"/>
        <d v="2022-04-16T00:00:00" u="1"/>
        <d v="2024-03-20T00:00:00" u="1"/>
        <d v="2026-02-24T00:00:00" u="1"/>
        <d v="2025-03-20T00:00:00" u="1"/>
        <d v="2022-05-12T00:00:00" u="1"/>
        <d v="2026-03-20T00:00:00" u="1"/>
        <d v="2023-05-12T00:00:00" u="1"/>
        <d v="2025-04-16T00:00:00" u="1"/>
        <d v="2022-06-08T00:00:00" u="1"/>
        <d v="2024-05-12T00:00:00" u="1"/>
        <d v="2026-04-16T00:00:00" u="1"/>
        <d v="2023-06-08T00:00:00" u="1"/>
        <d v="2025-05-12T00:00:00" u="1"/>
        <d v="2022-07-04T00:00:00" u="1"/>
        <d v="2024-06-08T00:00:00" u="1"/>
        <d v="2026-05-12T00:00:00" u="1"/>
        <d v="2023-07-04T00:00:00" u="1"/>
        <d v="2025-06-08T00:00:00" u="1"/>
        <d v="2024-07-04T00:00:00" u="1"/>
        <d v="2025-07-04T00:00:00" u="1"/>
        <d v="2026-07-04T00:00:00" u="1"/>
        <d v="2022-01-30T00:00:00" u="1"/>
        <d v="2023-01-30T00:00:00" u="1"/>
        <d v="2022-02-26T00:00:00" u="1"/>
        <d v="2024-01-30T00:00:00" u="1"/>
        <d v="2025-01-30T00:00:00" u="1"/>
        <d v="2022-03-22T00:00:00" u="1"/>
        <d v="2024-02-26T00:00:00" u="1"/>
        <d v="2026-01-30T00:00:00" u="1"/>
        <d v="2023-03-22T00:00:00" u="1"/>
        <d v="2025-02-26T00:00:00" u="1"/>
        <d v="2022-04-18T00:00:00" u="1"/>
        <d v="2024-03-22T00:00:00" u="1"/>
        <d v="2026-02-26T00:00:00" u="1"/>
        <d v="2023-04-18T00:00:00" u="1"/>
        <d v="2025-03-22T00:00:00" u="1"/>
        <d v="2022-05-14T00:00:00" u="1"/>
        <d v="2026-03-22T00:00:00" u="1"/>
        <d v="2023-05-14T00:00:00" u="1"/>
        <d v="2025-04-18T00:00:00" u="1"/>
        <d v="2022-06-10T00:00:00" u="1"/>
        <d v="2024-05-14T00:00:00" u="1"/>
        <d v="2026-04-18T00:00:00" u="1"/>
        <d v="2023-06-10T00:00:00" u="1"/>
        <d v="2025-05-14T00:00:00" u="1"/>
        <d v="2022-07-06T00:00:00" u="1"/>
        <d v="2024-06-10T00:00:00" u="1"/>
        <d v="2026-05-14T00:00:00" u="1"/>
        <d v="2021-08-02T00:00:00" u="1"/>
        <d v="2023-07-06T00:00:00" u="1"/>
        <d v="2025-06-10T00:00:00" u="1"/>
        <d v="2022-08-02T00:00:00" u="1"/>
        <d v="2024-07-06T00:00:00" u="1"/>
        <d v="2023-08-02T00:00:00" u="1"/>
        <d v="2025-07-06T00:00:00" u="1"/>
        <d v="2024-08-02T00:00:00" u="1"/>
        <d v="2026-07-06T00:00:00" u="1"/>
        <d v="2025-08-02T00:00:00" u="1"/>
        <d v="2026-08-02T00:00:00" u="1"/>
        <d v="2022-02-28T00:00:00" u="1"/>
        <d v="2023-02-28T00:00:00" u="1"/>
        <d v="2022-03-24T00:00:00" u="1"/>
        <d v="2024-02-28T00:00:00" u="1"/>
        <d v="2023-03-24T00:00:00" u="1"/>
        <d v="2025-02-28T00:00:00" u="1"/>
        <d v="2022-04-20T00:00:00" u="1"/>
        <d v="2024-03-24T00:00:00" u="1"/>
        <d v="2026-02-28T00:00:00" u="1"/>
        <d v="2023-04-20T00:00:00" u="1"/>
        <d v="2025-03-24T00:00:00" u="1"/>
        <d v="2022-05-16T00:00:00" u="1"/>
        <d v="2026-03-24T00:00:00" u="1"/>
        <d v="2023-05-16T00:00:00" u="1"/>
        <d v="2025-04-20T00:00:00" u="1"/>
        <d v="2022-06-12T00:00:00" u="1"/>
        <d v="2024-05-16T00:00:00" u="1"/>
        <d v="2026-04-20T00:00:00" u="1"/>
        <d v="2023-06-12T00:00:00" u="1"/>
        <d v="2025-05-16T00:00:00" u="1"/>
        <d v="2022-07-08T00:00:00" u="1"/>
        <d v="2024-06-12T00:00:00" u="1"/>
        <d v="2026-05-16T00:00:00" u="1"/>
        <d v="2021-08-04T00:00:00" u="1"/>
        <d v="2023-07-08T00:00:00" u="1"/>
        <d v="2025-06-12T00:00:00" u="1"/>
        <d v="2022-08-04T00:00:00" u="1"/>
        <d v="2024-07-08T00:00:00" u="1"/>
        <d v="2023-08-04T00:00:00" u="1"/>
        <d v="2025-07-08T00:00:00" u="1"/>
        <d v="2024-08-04T00:00:00" u="1"/>
        <d v="2026-07-08T00:00:00" u="1"/>
        <d v="2025-08-04T00:00:00" u="1"/>
        <d v="2026-08-04T00:00:00" u="1"/>
        <d v="2022-03-26T00:00:00" u="1"/>
        <d v="2023-03-26T00:00:00" u="1"/>
        <d v="2022-04-22T00:00:00" u="1"/>
        <d v="2024-03-26T00:00:00" u="1"/>
        <d v="2023-04-22T00:00:00" u="1"/>
        <d v="2025-03-26T00:00:00" u="1"/>
        <d v="2022-05-18T00:00:00" u="1"/>
        <d v="2026-03-26T00:00:00" u="1"/>
        <d v="2023-05-18T00:00:00" u="1"/>
        <d v="2025-04-22T00:00:00" u="1"/>
        <d v="2022-06-14T00:00:00" u="1"/>
        <d v="2024-05-18T00:00:00" u="1"/>
        <d v="2026-04-22T00:00:00" u="1"/>
        <d v="2023-06-14T00:00:00" u="1"/>
        <d v="2025-05-18T00:00:00" u="1"/>
        <d v="2022-07-10T00:00:00" u="1"/>
        <d v="2024-06-14T00:00:00" u="1"/>
        <d v="2026-05-18T00:00:00" u="1"/>
        <d v="2021-08-06T00:00:00" u="1"/>
        <d v="2023-07-10T00:00:00" u="1"/>
        <d v="2025-06-14T00:00:00" u="1"/>
        <d v="2022-08-06T00:00:00" u="1"/>
        <d v="2024-07-10T00:00:00" u="1"/>
        <d v="2026-06-14T00:00:00" u="1"/>
        <d v="2021-09-02T00:00:00" u="1"/>
        <d v="2023-08-06T00:00:00" u="1"/>
        <d v="2025-07-10T00:00:00" u="1"/>
        <d v="2022-09-02T00:00:00" u="1"/>
        <d v="2024-08-06T00:00:00" u="1"/>
        <d v="2026-07-10T00:00:00" u="1"/>
        <d v="2023-09-02T00:00:00" u="1"/>
        <d v="2025-08-06T00:00:00" u="1"/>
        <d v="2024-09-02T00:00:00" u="1"/>
        <d v="2026-08-06T00:00:00" u="1"/>
        <d v="2022-03-28T00:00:00" u="1"/>
        <d v="2023-03-28T00:00:00" u="1"/>
        <d v="2022-04-24T00:00:00" u="1"/>
        <d v="2024-03-28T00:00:00" u="1"/>
        <d v="2023-04-24T00:00:00" u="1"/>
        <d v="2025-03-28T00:00:00" u="1"/>
        <d v="2022-05-20T00:00:00" u="1"/>
        <d v="2026-03-28T00:00:00" u="1"/>
        <d v="2023-05-20T00:00:00" u="1"/>
        <d v="2025-04-24T00:00:00" u="1"/>
        <d v="2022-06-16T00:00:00" u="1"/>
        <d v="2024-05-20T00:00:00" u="1"/>
        <d v="2026-04-24T00:00:00" u="1"/>
        <d v="2023-06-16T00:00:00" u="1"/>
        <d v="2025-05-20T00:00:00" u="1"/>
        <d v="2024-06-16T00:00:00" u="1"/>
        <d v="2026-05-20T00:00:00" u="1"/>
        <d v="2021-08-08T00:00:00" u="1"/>
        <d v="2023-07-12T00:00:00" u="1"/>
        <d v="2025-06-16T00:00:00" u="1"/>
        <d v="2022-08-08T00:00:00" u="1"/>
        <d v="2024-07-12T00:00:00" u="1"/>
        <d v="2026-06-16T00:00:00" u="1"/>
        <d v="2021-09-04T00:00:00" u="1"/>
        <d v="2023-08-08T00:00:00" u="1"/>
        <d v="2025-07-12T00:00:00" u="1"/>
        <d v="2022-09-04T00:00:00" u="1"/>
        <d v="2024-08-08T00:00:00" u="1"/>
        <d v="2026-07-12T00:00:00" u="1"/>
        <d v="2023-09-04T00:00:00" u="1"/>
        <d v="2025-08-08T00:00:00" u="1"/>
        <d v="2024-09-04T00:00:00" u="1"/>
        <d v="2026-08-08T00:00:00" u="1"/>
        <d v="2022-03-30T00:00:00" u="1"/>
        <d v="2023-03-30T00:00:00" u="1"/>
        <d v="2022-04-26T00:00:00" u="1"/>
        <d v="2024-03-30T00:00:00" u="1"/>
        <d v="2023-04-26T00:00:00" u="1"/>
        <d v="2025-03-30T00:00:00" u="1"/>
        <d v="2022-05-22T00:00:00" u="1"/>
        <d v="2026-03-30T00:00:00" u="1"/>
        <d v="2023-05-22T00:00:00" u="1"/>
        <d v="2025-04-26T00:00:00" u="1"/>
        <d v="2022-06-18T00:00:00" u="1"/>
        <d v="2024-05-22T00:00:00" u="1"/>
        <d v="2026-04-26T00:00:00" u="1"/>
        <d v="2023-06-18T00:00:00" u="1"/>
        <d v="2025-05-22T00:00:00" u="1"/>
        <d v="2024-06-18T00:00:00" u="1"/>
        <d v="2026-05-22T00:00:00" u="1"/>
        <d v="2021-08-10T00:00:00" u="1"/>
        <d v="2023-07-14T00:00:00" u="1"/>
        <d v="2025-06-18T00:00:00" u="1"/>
        <d v="2022-08-10T00:00:00" u="1"/>
        <d v="2024-07-14T00:00:00" u="1"/>
        <d v="2026-06-18T00:00:00" u="1"/>
        <d v="2021-09-06T00:00:00" u="1"/>
        <d v="2023-08-10T00:00:00" u="1"/>
        <d v="2025-07-14T00:00:00" u="1"/>
        <d v="2022-09-06T00:00:00" u="1"/>
        <d v="2024-08-10T00:00:00" u="1"/>
        <d v="2026-07-14T00:00:00" u="1"/>
        <d v="2021-10-02T00:00:00" u="1"/>
        <d v="2023-09-06T00:00:00" u="1"/>
        <d v="2025-08-10T00:00:00" u="1"/>
        <d v="2022-10-02T00:00:00" u="1"/>
        <d v="2024-09-06T00:00:00" u="1"/>
        <d v="2026-08-10T00:00:00" u="1"/>
        <d v="2024-10-02T00:00:00" u="1"/>
        <d v="2025-10-02T00:00:00" u="1"/>
        <d v="2022-04-28T00:00:00" u="1"/>
        <d v="2023-04-28T00:00:00" u="1"/>
        <d v="2022-05-24T00:00:00" u="1"/>
        <d v="2023-05-24T00:00:00" u="1"/>
        <d v="2025-04-28T00:00:00" u="1"/>
        <d v="2022-06-20T00:00:00" u="1"/>
        <d v="2024-05-24T00:00:00" u="1"/>
        <d v="2026-04-28T00:00:00" u="1"/>
        <d v="2023-06-20T00:00:00" u="1"/>
        <d v="2025-05-24T00:00:00" u="1"/>
        <d v="2024-06-20T00:00:00" u="1"/>
        <d v="2026-05-24T00:00:00" u="1"/>
        <d v="2021-08-12T00:00:00" u="1"/>
        <d v="2023-07-16T00:00:00" u="1"/>
        <d v="2025-06-20T00:00:00" u="1"/>
        <d v="2022-08-12T00:00:00" u="1"/>
        <d v="2024-07-16T00:00:00" u="1"/>
        <d v="2026-06-20T00:00:00" u="1"/>
        <d v="2021-09-08T00:00:00" u="1"/>
        <d v="2023-08-12T00:00:00" u="1"/>
        <d v="2025-07-16T00:00:00" u="1"/>
        <d v="2022-09-08T00:00:00" u="1"/>
        <d v="2024-08-12T00:00:00" u="1"/>
        <d v="2026-07-16T00:00:00" u="1"/>
        <d v="2021-10-04T00:00:00" u="1"/>
        <d v="2023-09-08T00:00:00" u="1"/>
        <d v="2025-08-12T00:00:00" u="1"/>
        <d v="2022-10-04T00:00:00" u="1"/>
        <d v="2024-09-08T00:00:00" u="1"/>
        <d v="2026-08-12T00:00:00" u="1"/>
        <d v="2024-10-04T00:00:00" u="1"/>
        <d v="2025-10-04T00:00:00" u="1"/>
        <d v="2022-04-30T00:00:00" u="1"/>
        <d v="2023-04-30T00:00:00" u="1"/>
        <d v="2022-05-26T00:00:00" u="1"/>
        <d v="2024-04-30T00:00:00" u="1"/>
        <d v="2023-05-26T00:00:00" u="1"/>
        <d v="2025-04-30T00:00:00" u="1"/>
        <d v="2022-06-22T00:00:00" u="1"/>
        <d v="2024-05-26T00:00:00" u="1"/>
        <d v="2026-04-30T00:00:00" u="1"/>
        <d v="2023-06-22T00:00:00" u="1"/>
        <d v="2025-05-26T00:00:00" u="1"/>
        <d v="2022-07-18T00:00:00" u="1"/>
        <d v="2024-06-22T00:00:00" u="1"/>
        <d v="2026-05-26T00:00:00" u="1"/>
        <d v="2021-08-14T00:00:00" u="1"/>
        <d v="2023-07-18T00:00:00" u="1"/>
        <d v="2025-06-22T00:00:00" u="1"/>
        <d v="2022-08-14T00:00:00" u="1"/>
        <d v="2024-07-18T00:00:00" u="1"/>
        <d v="2026-06-22T00:00:00" u="1"/>
        <d v="2021-09-10T00:00:00" u="1"/>
        <d v="2023-08-14T00:00:00" u="1"/>
        <d v="2025-07-18T00:00:00" u="1"/>
        <d v="2022-09-10T00:00:00" u="1"/>
        <d v="2024-08-14T00:00:00" u="1"/>
        <d v="2026-07-18T00:00:00" u="1"/>
        <d v="2021-10-06T00:00:00" u="1"/>
        <d v="2023-09-10T00:00:00" u="1"/>
        <d v="2025-08-14T00:00:00" u="1"/>
        <d v="2022-10-06T00:00:00" u="1"/>
        <d v="2024-09-10T00:00:00" u="1"/>
        <d v="2026-08-14T00:00:00" u="1"/>
        <d v="2021-11-02T00:00:00" u="1"/>
        <d v="2022-11-02T00:00:00" u="1"/>
        <d v="2024-10-06T00:00:00" u="1"/>
        <d v="2023-11-02T00:00:00" u="1"/>
        <d v="2025-10-06T00:00:00" u="1"/>
        <d v="2024-11-02T00:00:00" u="1"/>
        <d v="2025-11-02T00:00:00" u="1"/>
        <d v="2022-05-28T00:00:00" u="1"/>
        <d v="2023-05-28T00:00:00" u="1"/>
        <d v="2022-06-24T00:00:00" u="1"/>
        <d v="2024-05-28T00:00:00" u="1"/>
        <d v="2021-07-20T00:00:00" u="1"/>
        <d v="2023-06-24T00:00:00" u="1"/>
        <d v="2025-05-28T00:00:00" u="1"/>
        <d v="2022-07-20T00:00:00" u="1"/>
        <d v="2024-06-24T00:00:00" u="1"/>
        <d v="2026-05-28T00:00:00" u="1"/>
        <d v="2021-08-16T00:00:00" u="1"/>
        <d v="2023-07-20T00:00:00" u="1"/>
        <d v="2025-06-24T00:00:00" u="1"/>
        <d v="2022-08-16T00:00:00" u="1"/>
        <d v="2024-07-20T00:00:00" u="1"/>
        <d v="2026-06-24T00:00:00" u="1"/>
        <d v="2021-09-12T00:00:00" u="1"/>
        <d v="2023-08-16T00:00:00" u="1"/>
        <d v="2025-07-20T00:00:00" u="1"/>
        <d v="2022-09-12T00:00:00" u="1"/>
        <d v="2024-08-16T00:00:00" u="1"/>
        <d v="2026-07-20T00:00:00" u="1"/>
        <d v="2021-10-08T00:00:00" u="1"/>
        <d v="2023-09-12T00:00:00" u="1"/>
        <d v="2025-08-16T00:00:00" u="1"/>
        <d v="2022-10-08T00:00:00" u="1"/>
        <d v="2024-09-12T00:00:00" u="1"/>
        <d v="2026-08-16T00:00:00" u="1"/>
        <d v="2021-11-04T00:00:00" u="1"/>
        <d v="2022-11-04T00:00:00" u="1"/>
        <d v="2024-10-08T00:00:00" u="1"/>
        <d v="2023-11-04T00:00:00" u="1"/>
        <d v="2025-10-08T00:00:00" u="1"/>
        <d v="2024-11-04T00:00:00" u="1"/>
        <d v="2025-11-04T00:00:00" u="1"/>
        <d v="2022-05-30T00:00:00" u="1"/>
        <d v="2023-05-30T00:00:00" u="1"/>
        <d v="2022-06-26T00:00:00" u="1"/>
        <d v="2024-05-30T00:00:00" u="1"/>
        <d v="2021-07-22T00:00:00" u="1"/>
        <d v="2025-05-30T00:00:00" u="1"/>
        <d v="2022-07-22T00:00:00" u="1"/>
        <d v="2024-06-26T00:00:00" u="1"/>
        <d v="2026-05-30T00:00:00" u="1"/>
        <d v="2021-08-18T00:00:00" u="1"/>
        <d v="2023-07-22T00:00:00" u="1"/>
        <d v="2025-06-26T00:00:00" u="1"/>
        <d v="2022-08-18T00:00:00" u="1"/>
        <d v="2024-07-22T00:00:00" u="1"/>
        <d v="2026-06-26T00:00:00" u="1"/>
        <d v="2021-09-14T00:00:00" u="1"/>
        <d v="2023-08-18T00:00:00" u="1"/>
        <d v="2025-07-22T00:00:00" u="1"/>
        <d v="2022-09-14T00:00:00" u="1"/>
        <d v="2024-08-18T00:00:00" u="1"/>
        <d v="2026-07-22T00:00:00" u="1"/>
        <d v="2021-10-10T00:00:00" u="1"/>
        <d v="2023-09-14T00:00:00" u="1"/>
        <d v="2025-08-18T00:00:00" u="1"/>
        <d v="2022-10-10T00:00:00" u="1"/>
        <d v="2024-09-14T00:00:00" u="1"/>
        <d v="2021-11-06T00:00:00" u="1"/>
        <d v="2023-10-10T00:00:00" u="1"/>
        <d v="2022-11-06T00:00:00" u="1"/>
        <d v="2024-10-10T00:00:00" u="1"/>
        <d v="2021-12-02T00:00:00" u="1"/>
        <d v="2023-11-06T00:00:00" u="1"/>
        <d v="2025-10-10T00:00:00" u="1"/>
        <d v="2022-12-02T00:00:00" u="1"/>
        <d v="2024-11-06T00:00:00" u="1"/>
        <d v="2023-12-02T00:00:00" u="1"/>
        <d v="2025-11-06T00:00:00" u="1"/>
        <d v="2024-12-02T00:00:00" u="1"/>
        <d v="2025-12-02T00:00:00" u="1"/>
        <d v="2022-06-28T00:00:00" u="1"/>
        <d v="2021-07-24T00:00:00" u="1"/>
        <d v="2022-07-24T00:00:00" u="1"/>
        <d v="2024-06-28T00:00:00" u="1"/>
        <d v="2021-08-20T00:00:00" u="1"/>
        <d v="2023-07-24T00:00:00" u="1"/>
        <d v="2025-06-28T00:00:00" u="1"/>
        <d v="2022-08-20T00:00:00" u="1"/>
        <d v="2024-07-24T00:00:00" u="1"/>
        <d v="2026-06-28T00:00:00" u="1"/>
        <d v="2021-09-16T00:00:00" u="1"/>
        <d v="2023-08-20T00:00:00" u="1"/>
        <d v="2025-07-24T00:00:00" u="1"/>
        <d v="2022-09-16T00:00:00" u="1"/>
        <d v="2024-08-20T00:00:00" u="1"/>
        <d v="2026-07-24T00:00:00" u="1"/>
        <d v="2021-10-12T00:00:00" u="1"/>
        <d v="2023-09-16T00:00:00" u="1"/>
        <d v="2025-08-20T00:00:00" u="1"/>
        <d v="2022-10-12T00:00:00" u="1"/>
        <d v="2024-09-16T00:00:00" u="1"/>
        <d v="2021-11-08T00:00:00" u="1"/>
        <d v="2023-10-12T00:00:00" u="1"/>
        <d v="2022-11-08T00:00:00" u="1"/>
        <d v="2024-10-12T00:00:00" u="1"/>
        <d v="2021-12-04T00:00:00" u="1"/>
        <d v="2023-11-08T00:00:00" u="1"/>
        <d v="2025-10-12T00:00:00" u="1"/>
        <d v="2022-12-04T00:00:00" u="1"/>
        <d v="2024-11-08T00:00:00" u="1"/>
        <d v="2023-12-04T00:00:00" u="1"/>
        <d v="2025-11-08T00:00:00" u="1"/>
        <d v="2024-12-04T00:00:00" u="1"/>
        <d v="2025-12-04T00:00:00" u="1"/>
        <d v="2022-06-30T00:00:00" u="1"/>
        <d v="2021-07-26T00:00:00" u="1"/>
        <d v="2022-07-26T00:00:00" u="1"/>
        <d v="2024-06-30T00:00:00" u="1"/>
        <d v="2021-08-22T00:00:00" u="1"/>
        <d v="2023-07-26T00:00:00" u="1"/>
        <d v="2025-06-30T00:00:00" u="1"/>
        <d v="2022-08-22T00:00:00" u="1"/>
        <d v="2024-07-26T00:00:00" u="1"/>
        <d v="2026-06-30T00:00:00" u="1"/>
        <d v="2021-09-18T00:00:00" u="1"/>
        <d v="2023-08-22T00:00:00" u="1"/>
        <d v="2025-07-26T00:00:00" u="1"/>
        <d v="2022-09-18T00:00:00" u="1"/>
        <d v="2024-08-22T00:00:00" u="1"/>
        <d v="2026-07-26T00:00:00" u="1"/>
        <d v="2021-10-14T00:00:00" u="1"/>
        <d v="2023-09-18T00:00:00" u="1"/>
        <d v="2022-10-14T00:00:00" u="1"/>
        <d v="2024-09-18T00:00:00" u="1"/>
        <d v="2021-11-10T00:00:00" u="1"/>
        <d v="2023-10-14T00:00:00" u="1"/>
        <d v="2022-11-10T00:00:00" u="1"/>
        <d v="2024-10-14T00:00:00" u="1"/>
        <d v="2021-12-06T00:00:00" u="1"/>
        <d v="2023-11-10T00:00:00" u="1"/>
        <d v="2025-10-14T00:00:00" u="1"/>
        <d v="2022-12-06T00:00:00" u="1"/>
        <d v="2024-11-10T00:00:00" u="1"/>
        <d v="2023-12-06T00:00:00" u="1"/>
        <d v="2025-11-10T00:00:00" u="1"/>
        <d v="2024-12-06T00:00:00" u="1"/>
        <d v="2025-12-06T00:00:00" u="1"/>
        <d v="2021-07-28T00:00:00" u="1"/>
        <d v="2022-07-28T00:00:00" u="1"/>
        <d v="2021-08-24T00:00:00" u="1"/>
        <d v="2023-07-28T00:00:00" u="1"/>
        <d v="2022-08-24T00:00:00" u="1"/>
        <d v="2024-07-28T00:00:00" u="1"/>
        <d v="2021-09-20T00:00:00" u="1"/>
        <d v="2023-08-24T00:00:00" u="1"/>
        <d v="2025-07-28T00:00:00" u="1"/>
        <d v="2022-09-20T00:00:00" u="1"/>
        <d v="2024-08-24T00:00:00" u="1"/>
        <d v="2026-07-28T00:00:00" u="1"/>
        <d v="2021-10-16T00:00:00" u="1"/>
        <d v="2023-09-20T00:00:00" u="1"/>
        <d v="2022-10-16T00:00:00" u="1"/>
        <d v="2024-09-20T00:00:00" u="1"/>
        <d v="2021-11-12T00:00:00" u="1"/>
        <d v="2023-10-16T00:00:00" u="1"/>
        <d v="2022-11-12T00:00:00" u="1"/>
        <d v="2024-10-16T00:00:00" u="1"/>
        <d v="2021-12-08T00:00:00" u="1"/>
        <d v="2023-11-12T00:00:00" u="1"/>
        <d v="2025-10-16T00:00:00" u="1"/>
        <d v="2022-12-08T00:00:00" u="1"/>
        <d v="2024-11-12T00:00:00" u="1"/>
        <d v="2023-12-08T00:00:00" u="1"/>
        <d v="2025-11-12T00:00:00" u="1"/>
        <d v="2024-12-08T00:00:00" u="1"/>
        <d v="2025-12-08T00:00:00" u="1"/>
        <d v="2021-07-30T00:00:00" u="1"/>
        <d v="2022-07-30T00:00:00" u="1"/>
        <d v="2021-08-26T00:00:00" u="1"/>
        <d v="2023-07-30T00:00:00" u="1"/>
        <d v="2022-08-26T00:00:00" u="1"/>
        <d v="2024-07-30T00:00:00" u="1"/>
        <d v="2021-09-22T00:00:00" u="1"/>
        <d v="2023-08-26T00:00:00" u="1"/>
        <d v="2025-07-30T00:00:00" u="1"/>
        <d v="2022-09-22T00:00:00" u="1"/>
        <d v="2024-08-26T00:00:00" u="1"/>
        <d v="2026-07-30T00:00:00" u="1"/>
        <d v="2021-10-18T00:00:00" u="1"/>
        <d v="2023-09-22T00:00:00" u="1"/>
        <d v="2022-10-18T00:00:00" u="1"/>
        <d v="2024-09-22T00:00:00" u="1"/>
        <d v="2021-11-14T00:00:00" u="1"/>
        <d v="2023-10-18T00:00:00" u="1"/>
        <d v="2025-09-22T00:00:00" u="1"/>
        <d v="2024-10-18T00:00:00" u="1"/>
        <d v="2021-12-10T00:00:00" u="1"/>
        <d v="2023-11-14T00:00:00" u="1"/>
        <d v="2025-10-18T00:00:00" u="1"/>
        <d v="2022-12-10T00:00:00" u="1"/>
        <d v="2024-11-14T00:00:00" u="1"/>
        <d v="2023-12-10T00:00:00" u="1"/>
        <d v="2025-11-14T00:00:00" u="1"/>
        <d v="2024-12-10T00:00:00" u="1"/>
        <d v="2025-12-10T00:00:00" u="1"/>
        <d v="2021-08-28T00:00:00" u="1"/>
        <d v="2022-08-28T00:00:00" u="1"/>
        <d v="2021-09-24T00:00:00" u="1"/>
        <d v="2023-08-28T00:00:00" u="1"/>
        <d v="2022-09-24T00:00:00" u="1"/>
        <d v="2024-08-28T00:00:00" u="1"/>
        <d v="2021-10-20T00:00:00" u="1"/>
        <d v="2023-09-24T00:00:00" u="1"/>
        <d v="2022-10-20T00:00:00" u="1"/>
        <d v="2024-09-24T00:00:00" u="1"/>
        <d v="2021-11-16T00:00:00" u="1"/>
        <d v="2023-10-20T00:00:00" u="1"/>
        <d v="2025-09-24T00:00:00" u="1"/>
        <d v="2024-10-20T00:00:00" u="1"/>
        <d v="2021-12-12T00:00:00" u="1"/>
        <d v="2023-11-16T00:00:00" u="1"/>
        <d v="2025-10-20T00:00:00" u="1"/>
        <d v="2022-12-12T00:00:00" u="1"/>
        <d v="2024-11-16T00:00:00" u="1"/>
        <d v="2023-12-12T00:00:00" u="1"/>
        <d v="2025-11-16T00:00:00" u="1"/>
        <d v="2024-12-12T00:00:00" u="1"/>
        <d v="2025-12-12T00:00:00" u="1"/>
        <d v="2021-08-30T00:00:00" u="1"/>
        <d v="2022-08-30T00:00:00" u="1"/>
        <d v="2021-09-26T00:00:00" u="1"/>
        <d v="2023-08-30T00:00:00" u="1"/>
        <d v="2022-09-26T00:00:00" u="1"/>
        <d v="2024-08-30T00:00:00" u="1"/>
        <d v="2021-10-22T00:00:00" u="1"/>
        <d v="2023-09-26T00:00:00" u="1"/>
        <d v="2022-10-22T00:00:00" u="1"/>
        <d v="2024-09-26T00:00:00" u="1"/>
        <d v="2021-11-18T00:00:00" u="1"/>
        <d v="2023-10-22T00:00:00" u="1"/>
        <d v="2025-09-26T00:00:00" u="1"/>
        <d v="2024-10-22T00:00:00" u="1"/>
        <d v="2021-12-14T00:00:00" u="1"/>
        <d v="2023-11-18T00:00:00" u="1"/>
        <d v="2025-10-22T00:00:00" u="1"/>
        <d v="2022-12-14T00:00:00" u="1"/>
        <d v="2024-11-18T00:00:00" u="1"/>
        <d v="2023-12-14T00:00:00" u="1"/>
        <d v="2025-11-18T00:00:00" u="1"/>
        <d v="2024-12-14T00:00:00" u="1"/>
        <d v="2025-12-14T00:00:00" u="1"/>
        <d v="2021-09-28T00:00:00" u="1"/>
        <d v="2022-09-28T00:00:00" u="1"/>
        <d v="2021-10-24T00:00:00" u="1"/>
        <d v="2023-09-28T00:00:00" u="1"/>
        <d v="2022-10-24T00:00:00" u="1"/>
        <d v="2024-09-28T00:00:00" u="1"/>
        <d v="2021-11-20T00:00:00" u="1"/>
        <d v="2023-10-24T00:00:00" u="1"/>
        <d v="2025-09-28T00:00:00" u="1"/>
        <d v="2024-10-24T00:00:00" u="1"/>
        <d v="2021-12-16T00:00:00" u="1"/>
        <d v="2023-11-20T00:00:00" u="1"/>
        <d v="2025-10-24T00:00:00" u="1"/>
        <d v="2022-12-16T00:00:00" u="1"/>
        <d v="2024-11-20T00:00:00" u="1"/>
        <d v="2023-12-16T00:00:00" u="1"/>
        <d v="2025-11-20T00:00:00" u="1"/>
        <d v="2024-12-16T00:00:00" u="1"/>
        <d v="2025-12-16T00:00:00" u="1"/>
        <d v="2021-09-30T00:00:00" u="1"/>
        <d v="2022-09-30T00:00:00" u="1"/>
        <d v="2021-10-26T00:00:00" u="1"/>
        <d v="2023-09-30T00:00:00" u="1"/>
        <d v="2022-10-26T00:00:00" u="1"/>
        <d v="2024-09-30T00:00:00" u="1"/>
        <d v="2021-11-22T00:00:00" u="1"/>
        <d v="2023-10-26T00:00:00" u="1"/>
        <d v="2025-09-30T00:00:00" u="1"/>
        <d v="2022-11-22T00:00:00" u="1"/>
        <d v="2024-10-26T00:00:00" u="1"/>
        <d v="2021-12-18T00:00:00" u="1"/>
        <d v="2023-11-22T00:00:00" u="1"/>
        <d v="2025-10-26T00:00:00" u="1"/>
        <d v="2022-12-18T00:00:00" u="1"/>
        <d v="2024-11-22T00:00:00" u="1"/>
        <d v="2023-12-18T00:00:00" u="1"/>
        <d v="2025-11-22T00:00:00" u="1"/>
        <d v="2024-12-18T00:00:00" u="1"/>
        <d v="2025-12-18T00:00:00" u="1"/>
        <d v="2021-10-28T00:00:00" u="1"/>
        <d v="2022-10-28T00:00:00" u="1"/>
        <d v="2021-11-24T00:00:00" u="1"/>
        <d v="2023-10-28T00:00:00" u="1"/>
        <d v="2022-11-24T00:00:00" u="1"/>
        <d v="2024-10-28T00:00:00" u="1"/>
        <d v="2021-12-20T00:00:00" u="1"/>
        <d v="2023-11-24T00:00:00" u="1"/>
        <d v="2025-10-28T00:00:00" u="1"/>
        <d v="2022-12-20T00:00:00" u="1"/>
        <d v="2024-11-24T00:00:00" u="1"/>
        <d v="2023-12-20T00:00:00" u="1"/>
        <d v="2025-11-24T00:00:00" u="1"/>
        <d v="2024-12-20T00:00:00" u="1"/>
        <d v="2025-12-20T00:00:00" u="1"/>
        <d v="2022-01-01T00:00:00" u="1"/>
        <d v="2023-01-01T00:00:00" u="1"/>
        <d v="2024-01-01T00:00:00" u="1"/>
        <d v="2025-01-01T00:00:00" u="1"/>
        <d v="2021-10-30T00:00:00" u="1"/>
        <d v="2022-10-30T00:00:00" u="1"/>
        <d v="2021-11-26T00:00:00" u="1"/>
        <d v="2023-10-30T00:00:00" u="1"/>
        <d v="2022-11-26T00:00:00" u="1"/>
        <d v="2024-10-30T00:00:00" u="1"/>
        <d v="2021-12-22T00:00:00" u="1"/>
        <d v="2023-11-26T00:00:00" u="1"/>
        <d v="2025-10-30T00:00:00" u="1"/>
        <d v="2022-12-22T00:00:00" u="1"/>
        <d v="2024-11-26T00:00:00" u="1"/>
        <d v="2023-12-22T00:00:00" u="1"/>
        <d v="2025-11-26T00:00:00" u="1"/>
        <d v="2024-12-22T00:00:00" u="1"/>
        <d v="2025-12-22T00:00:00" u="1"/>
        <d v="2022-01-03T00:00:00" u="1"/>
        <d v="2023-01-03T00:00:00" u="1"/>
        <d v="2024-01-03T00:00:00" u="1"/>
        <d v="2025-01-03T00:00:00" u="1"/>
        <d v="2021-11-28T00:00:00" u="1"/>
        <d v="2022-11-28T00:00:00" u="1"/>
        <d v="2021-12-24T00:00:00" u="1"/>
        <d v="2023-11-28T00:00:00" u="1"/>
        <d v="2022-12-24T00:00:00" u="1"/>
        <d v="2024-11-28T00:00:00" u="1"/>
        <d v="2023-12-24T00:00:00" u="1"/>
        <d v="2025-11-28T00:00:00" u="1"/>
        <d v="2024-12-24T00:00:00" u="1"/>
        <d v="2025-12-24T00:00:00" u="1"/>
        <d v="2022-01-05T00:00:00" u="1"/>
        <d v="2023-01-05T00:00:00" u="1"/>
        <d v="2022-02-01T00:00:00" u="1"/>
        <d v="2024-01-05T00:00:00" u="1"/>
        <d v="2023-02-01T00:00:00" u="1"/>
        <d v="2025-01-05T00:00:00" u="1"/>
        <d v="2024-02-01T00:00:00" u="1"/>
        <d v="2025-02-01T00:00:00" u="1"/>
        <d v="2026-02-01T00:00:00" u="1"/>
        <d v="2021-11-30T00:00:00" u="1"/>
        <d v="2022-11-30T00:00:00" u="1"/>
        <d v="2021-12-26T00:00:00" u="1"/>
        <d v="2023-11-30T00:00:00" u="1"/>
        <d v="2022-12-26T00:00:00" u="1"/>
        <d v="2024-11-30T00:00:00" u="1"/>
        <d v="2023-12-26T00:00:00" u="1"/>
        <d v="2025-11-30T00:00:00" u="1"/>
        <d v="2024-12-26T00:00:00" u="1"/>
        <d v="2015-01-07T00:00:00" u="1"/>
        <d v="2025-12-26T00:00:00" u="1"/>
        <d v="2022-01-07T00:00:00" u="1"/>
        <d v="2023-01-07T00:00:00" u="1"/>
        <d v="2022-02-03T00:00:00" u="1"/>
        <d v="2024-01-07T00:00:00" u="1"/>
        <d v="2023-02-03T00:00:00" u="1"/>
        <d v="2025-01-07T00:00:00" u="1"/>
        <d v="2024-02-03T00:00:00" u="1"/>
        <d v="2025-02-03T00:00:00" u="1"/>
        <d v="2026-02-03T00:00:00" u="1"/>
        <d v="2021-12-28T00:00:00" u="1"/>
        <d v="2022-12-28T00:00:00" u="1"/>
        <d v="2023-12-28T00:00:00" u="1"/>
        <d v="2024-12-28T00:00:00" u="1"/>
        <d v="2015-01-09T00:00:00" u="1"/>
        <d v="2025-12-28T00:00:00" u="1"/>
        <d v="2022-01-09T00:00:00" u="1"/>
        <d v="2023-01-09T00:00:00" u="1"/>
        <d v="2022-02-05T00:00:00" u="1"/>
        <d v="2024-01-09T00:00:00" u="1"/>
        <d v="2023-02-05T00:00:00" u="1"/>
        <d v="2025-01-09T00:00:00" u="1"/>
        <d v="2022-03-01T00:00:00" u="1"/>
        <d v="2023-03-01T00:00:00" u="1"/>
        <d v="2025-02-05T00:00:00" u="1"/>
        <d v="2024-03-01T00:00:00" u="1"/>
        <d v="2026-02-05T00:00:00" u="1"/>
        <d v="2025-03-01T00:00:00" u="1"/>
        <d v="2026-03-01T00:00:00" u="1"/>
        <d v="2021-12-30T00:00:00" u="1"/>
        <d v="2022-12-30T00:00:00" u="1"/>
        <d v="2023-12-30T00:00:00" u="1"/>
        <d v="2024-12-30T00:00:00" u="1"/>
        <d v="2015-01-11T00:00:00" u="1"/>
        <d v="2025-12-30T00:00:00" u="1"/>
        <d v="2022-01-11T00:00:00" u="1"/>
        <d v="2023-01-11T00:00:00" u="1"/>
        <d v="2022-02-07T00:00:00" u="1"/>
        <d v="2024-01-11T00:00:00" u="1"/>
        <d v="2023-02-07T00:00:00" u="1"/>
        <d v="2025-01-11T00:00:00" u="1"/>
        <d v="2022-03-03T00:00:00" u="1"/>
        <d v="2023-03-03T00:00:00" u="1"/>
        <d v="2025-02-07T00:00:00" u="1"/>
        <d v="2024-03-03T00:00:00" u="1"/>
        <d v="2026-02-07T00:00:00" u="1"/>
        <d v="2025-03-03T00:00:00" u="1"/>
        <d v="2026-03-03T00:00:00" u="1"/>
        <d v="2015-01-13T00:00:00" u="1"/>
        <d v="2022-01-13T00:00:00" u="1"/>
        <d v="2023-01-13T00:00:00" u="1"/>
        <d v="2022-02-09T00:00:00" u="1"/>
        <d v="2024-01-13T00:00:00" u="1"/>
        <d v="2023-02-09T00:00:00" u="1"/>
        <d v="2025-01-13T00:00:00" u="1"/>
        <d v="2022-03-05T00:00:00" u="1"/>
        <d v="2023-03-05T00:00:00" u="1"/>
        <d v="2025-02-09T00:00:00" u="1"/>
        <d v="2022-04-01T00:00:00" u="1"/>
        <d v="2024-03-05T00:00:00" u="1"/>
        <d v="2026-02-09T00:00:00" u="1"/>
        <d v="2023-04-01T00:00:00" u="1"/>
        <d v="2025-03-05T00:00:00" u="1"/>
        <d v="2026-03-05T00:00:00" u="1"/>
        <d v="2025-04-01T00:00:00" u="1"/>
        <d v="2026-04-01T00:00:00" u="1"/>
        <d v="2015-01-15T00:00:00" u="1"/>
        <d v="2022-01-15T00:00:00" u="1"/>
        <d v="2023-01-15T00:00:00" u="1"/>
        <d v="2022-02-11T00:00:00" u="1"/>
        <d v="2024-01-15T00:00:00" u="1"/>
        <d v="2023-02-11T00:00:00" u="1"/>
        <d v="2025-01-15T00:00:00" u="1"/>
        <d v="2022-03-07T00:00:00" u="1"/>
        <d v="2023-03-07T00:00:00" u="1"/>
        <d v="2025-02-11T00:00:00" u="1"/>
        <d v="2022-04-03T00:00:00" u="1"/>
        <d v="2024-03-07T00:00:00" u="1"/>
        <d v="2026-02-11T00:00:00" u="1"/>
        <d v="2023-04-03T00:00:00" u="1"/>
        <d v="2025-03-07T00:00:00" u="1"/>
        <d v="2026-03-07T00:00:00" u="1"/>
        <d v="2025-04-03T00:00:00" u="1"/>
        <d v="2026-04-03T00:00:00" u="1"/>
        <d v="2015-01-17T00:00:00" u="1"/>
        <d v="2022-01-17T00:00:00" u="1"/>
        <d v="2023-01-17T00:00:00" u="1"/>
        <d v="2022-02-13T00:00:00" u="1"/>
        <d v="2024-01-17T00:00:00" u="1"/>
        <d v="2023-02-13T00:00:00" u="1"/>
        <d v="2025-01-17T00:00:00" u="1"/>
        <d v="2022-03-09T00:00:00" u="1"/>
        <d v="2024-02-13T00:00:00" u="1"/>
        <d v="2023-03-09T00:00:00" u="1"/>
        <d v="2025-02-13T00:00:00" u="1"/>
        <d v="2022-04-05T00:00:00" u="1"/>
        <d v="2024-03-09T00:00:00" u="1"/>
        <d v="2026-02-13T00:00:00" u="1"/>
        <d v="2023-04-05T00:00:00" u="1"/>
        <d v="2025-03-09T00:00:00" u="1"/>
        <d v="2022-05-01T00:00:00" u="1"/>
        <d v="2026-03-09T00:00:00" u="1"/>
        <d v="2023-05-01T00:00:00" u="1"/>
        <d v="2025-04-05T00:00:00" u="1"/>
        <d v="2024-05-01T00:00:00" u="1"/>
        <d v="2026-04-05T00:00:00" u="1"/>
        <d v="2025-05-01T00:00:00" u="1"/>
        <d v="2026-05-01T00:00:00" u="1"/>
        <d v="2015-01-19T00:00:00" u="1"/>
        <d v="2022-01-19T00:00:00" u="1"/>
        <d v="2023-01-19T00:00:00" u="1"/>
        <d v="2022-02-15T00:00:00" u="1"/>
        <d v="2024-01-19T00:00:00" u="1"/>
        <d v="2023-02-15T00:00:00" u="1"/>
        <d v="2025-01-19T00:00:00" u="1"/>
        <d v="2022-03-11T00:00:00" u="1"/>
        <d v="2024-02-15T00:00:00" u="1"/>
        <d v="2023-03-11T00:00:00" u="1"/>
        <d v="2025-02-15T00:00:00" u="1"/>
        <d v="2022-04-07T00:00:00" u="1"/>
        <d v="2024-03-11T00:00:00" u="1"/>
        <d v="2026-02-15T00:00:00" u="1"/>
        <d v="2023-04-07T00:00:00" u="1"/>
        <d v="2025-03-11T00:00:00" u="1"/>
        <d v="2022-05-03T00:00:00" u="1"/>
        <d v="2026-03-11T00:00:00" u="1"/>
        <d v="2023-05-03T00:00:00" u="1"/>
        <d v="2025-04-07T00:00:00" u="1"/>
        <d v="2024-05-03T00:00:00" u="1"/>
        <d v="2026-04-07T00:00:00" u="1"/>
        <d v="2025-05-03T00:00:00" u="1"/>
        <d v="2026-05-03T00:00:00" u="1"/>
        <d v="2022-01-21T00:00:00" u="1"/>
        <d v="2023-01-21T00:00:00" u="1"/>
        <d v="2022-02-17T00:00:00" u="1"/>
        <d v="2024-01-21T00:00:00" u="1"/>
        <d v="2023-02-17T00:00:00" u="1"/>
        <d v="2025-01-21T00:00:00" u="1"/>
        <d v="2024-02-17T00:00:00" u="1"/>
        <d v="2026-01-21T00:00:00" u="1"/>
        <d v="2023-03-13T00:00:00" u="1"/>
        <d v="2025-02-17T00:00:00" u="1"/>
        <d v="2022-04-09T00:00:00" u="1"/>
        <d v="2024-03-13T00:00:00" u="1"/>
        <d v="2026-02-17T00:00:00" u="1"/>
        <d v="2023-04-09T00:00:00" u="1"/>
        <d v="2025-03-13T00:00:00" u="1"/>
        <d v="2022-05-05T00:00:00" u="1"/>
        <d v="2026-03-13T00:00:00" u="1"/>
        <d v="2023-05-05T00:00:00" u="1"/>
        <d v="2025-04-09T00:00:00" u="1"/>
        <d v="2022-06-01T00:00:00" u="1"/>
        <d v="2024-05-05T00:00:00" u="1"/>
        <d v="2026-04-09T00:00:00" u="1"/>
        <d v="2023-06-01T00:00:00" u="1"/>
        <d v="2025-05-05T00:00:00" u="1"/>
        <d v="2024-06-01T00:00:00" u="1"/>
        <d v="2026-05-05T00:00:00" u="1"/>
        <d v="2025-06-01T00:00:00" u="1"/>
        <d v="2022-01-23T00:00:00" u="1"/>
        <d v="2023-01-23T00:00:00" u="1"/>
        <d v="2022-02-19T00:00:00" u="1"/>
        <d v="2024-01-23T00:00:00" u="1"/>
        <d v="2023-02-19T00:00:00" u="1"/>
        <d v="2025-01-23T00:00:00" u="1"/>
        <d v="2022-03-15T00:00:00" u="1"/>
        <d v="2024-02-19T00:00:00" u="1"/>
        <d v="2026-01-23T00:00:00" u="1"/>
        <d v="2023-03-15T00:00:00" u="1"/>
        <d v="2025-02-19T00:00:00" u="1"/>
        <d v="2022-04-11T00:00:00" u="1"/>
        <d v="2024-03-15T00:00:00" u="1"/>
        <d v="2026-02-19T00:00:00" u="1"/>
        <d v="2025-03-15T00:00:00" u="1"/>
        <d v="2022-05-07T00:00:00" u="1"/>
        <d v="2026-03-15T00:00:00" u="1"/>
        <d v="2023-05-07T00:00:00" u="1"/>
        <d v="2025-04-11T00:00:00" u="1"/>
        <d v="2022-06-03T00:00:00" u="1"/>
        <d v="2024-05-07T00:00:00" u="1"/>
        <d v="2026-04-11T00:00:00" u="1"/>
        <d v="2023-06-03T00:00:00" u="1"/>
        <d v="2025-05-07T00:00:00" u="1"/>
        <d v="2024-06-03T00:00:00" u="1"/>
        <d v="2026-05-07T00:00:00" u="1"/>
        <d v="2025-06-03T00:00:00" u="1"/>
        <d v="2022-01-25T00:00:00" u="1"/>
        <d v="2023-01-25T00:00:00" u="1"/>
        <d v="2022-02-21T00:00:00" u="1"/>
        <d v="2024-01-25T00:00:00" u="1"/>
        <d v="2025-01-25T00:00:00" u="1"/>
        <d v="2022-03-17T00:00:00" u="1"/>
        <d v="2024-02-21T00:00:00" u="1"/>
        <d v="2026-01-25T00:00:00" u="1"/>
        <d v="2023-03-17T00:00:00" u="1"/>
        <d v="2025-02-21T00:00:00" u="1"/>
        <d v="2022-04-13T00:00:00" u="1"/>
        <d v="2024-03-17T00:00:00" u="1"/>
        <d v="2026-02-21T00:00:00" u="1"/>
        <d v="2025-03-17T00:00:00" u="1"/>
        <d v="2022-05-09T00:00:00" u="1"/>
        <d v="2026-03-17T00:00:00" u="1"/>
        <d v="2023-05-09T00:00:00" u="1"/>
        <d v="2025-04-13T00:00:00" u="1"/>
        <d v="2022-06-05T00:00:00" u="1"/>
        <d v="2024-05-09T00:00:00" u="1"/>
        <d v="2026-04-13T00:00:00" u="1"/>
        <d v="2023-06-05T00:00:00" u="1"/>
        <d v="2025-05-09T00:00:00" u="1"/>
        <d v="2022-07-01T00:00:00" u="1"/>
        <d v="2024-06-05T00:00:00" u="1"/>
        <d v="2026-05-09T00:00:00" u="1"/>
        <d v="2025-06-05T00:00:00" u="1"/>
        <d v="2024-07-01T00:00:00" u="1"/>
        <d v="2025-07-01T00:00:00" u="1"/>
        <d v="2026-07-01T00:00:00" u="1"/>
        <d v="2022-01-27T00:00:00" u="1"/>
        <d v="2023-01-27T00:00:00" u="1"/>
        <d v="2022-02-23T00:00:00" u="1"/>
        <d v="2024-01-27T00:00:00" u="1"/>
        <d v="2025-01-27T00:00:00" u="1"/>
        <d v="2022-03-19T00:00:00" u="1"/>
        <d v="2024-02-23T00:00:00" u="1"/>
        <d v="2026-01-27T00:00:00" u="1"/>
        <d v="2023-03-19T00:00:00" u="1"/>
        <d v="2025-02-23T00:00:00" u="1"/>
        <d v="2022-04-15T00:00:00" u="1"/>
        <d v="2024-03-19T00:00:00" u="1"/>
        <d v="2026-02-23T00:00:00" u="1"/>
        <d v="2025-03-19T00:00:00" u="1"/>
        <d v="2022-05-11T00:00:00" u="1"/>
        <d v="2026-03-19T00:00:00" u="1"/>
        <d v="2023-05-11T00:00:00" u="1"/>
        <d v="2025-04-15T00:00:00" u="1"/>
        <d v="2022-06-07T00:00:00" u="1"/>
        <d v="2024-05-11T00:00:00" u="1"/>
        <d v="2026-04-15T00:00:00" u="1"/>
        <d v="2023-06-07T00:00:00" u="1"/>
        <d v="2025-05-11T00:00:00" u="1"/>
        <d v="2022-07-03T00:00:00" u="1"/>
        <d v="2024-06-07T00:00:00" u="1"/>
        <d v="2026-05-11T00:00:00" u="1"/>
        <d v="2023-07-03T00:00:00" u="1"/>
        <d v="2025-06-07T00:00:00" u="1"/>
        <d v="2024-07-03T00:00:00" u="1"/>
        <d v="2025-07-03T00:00:00" u="1"/>
        <d v="2026-07-03T00:00:00" u="1"/>
        <d v="2022-01-29T00:00:00" u="1"/>
        <d v="2023-01-29T00:00:00" u="1"/>
        <d v="2022-02-25T00:00:00" u="1"/>
        <d v="2024-01-29T00:00:00" u="1"/>
        <d v="2025-01-29T00:00:00" u="1"/>
        <d v="2022-03-21T00:00:00" u="1"/>
        <d v="2024-02-25T00:00:00" u="1"/>
        <d v="2026-01-29T00:00:00" u="1"/>
        <d v="2023-03-21T00:00:00" u="1"/>
        <d v="2025-02-25T00:00:00" u="1"/>
        <d v="2022-04-17T00:00:00" u="1"/>
        <d v="2024-03-21T00:00:00" u="1"/>
        <d v="2026-02-25T00:00:00" u="1"/>
        <d v="2023-04-17T00:00:00" u="1"/>
        <d v="2025-03-21T00:00:00" u="1"/>
        <d v="2022-05-13T00:00:00" u="1"/>
        <d v="2026-03-21T00:00:00" u="1"/>
        <d v="2023-05-13T00:00:00" u="1"/>
        <d v="2025-04-17T00:00:00" u="1"/>
        <d v="2022-06-09T00:00:00" u="1"/>
        <d v="2024-05-13T00:00:00" u="1"/>
        <d v="2026-04-17T00:00:00" u="1"/>
        <d v="2023-06-09T00:00:00" u="1"/>
        <d v="2025-05-13T00:00:00" u="1"/>
        <d v="2022-07-05T00:00:00" u="1"/>
        <d v="2024-06-09T00:00:00" u="1"/>
        <d v="2026-05-13T00:00:00" u="1"/>
        <d v="2021-08-01T00:00:00" u="1"/>
        <d v="2023-07-05T00:00:00" u="1"/>
        <d v="2025-06-09T00:00:00" u="1"/>
        <d v="2022-08-01T00:00:00" u="1"/>
        <d v="2024-07-05T00:00:00" u="1"/>
        <d v="2023-08-01T00:00:00" u="1"/>
        <d v="2025-07-05T00:00:00" u="1"/>
        <d v="2024-08-01T00:00:00" u="1"/>
        <d v="2026-07-05T00:00:00" u="1"/>
        <d v="2025-08-01T00:00:00" u="1"/>
        <d v="2026-08-01T00:00:00" u="1"/>
        <d v="2022-01-31T00:00:00" u="1"/>
        <d v="2023-01-31T00:00:00" u="1"/>
        <d v="2022-02-27T00:00:00" u="1"/>
        <d v="2024-01-31T00:00:00" u="1"/>
        <d v="2023-02-27T00:00:00" u="1"/>
        <d v="2025-01-31T00:00:00" u="1"/>
        <d v="2022-03-23T00:00:00" u="1"/>
        <d v="2024-02-27T00:00:00" u="1"/>
        <d v="2026-01-31T00:00:00" u="1"/>
        <d v="2023-03-23T00:00:00" u="1"/>
        <d v="2025-02-27T00:00:00" u="1"/>
        <d v="2022-04-19T00:00:00" u="1"/>
        <d v="2024-03-23T00:00:00" u="1"/>
        <d v="2026-02-27T00:00:00" u="1"/>
        <d v="2023-04-19T00:00:00" u="1"/>
        <d v="2025-03-23T00:00:00" u="1"/>
        <d v="2022-05-15T00:00:00" u="1"/>
        <d v="2026-03-23T00:00:00" u="1"/>
        <d v="2023-05-15T00:00:00" u="1"/>
        <d v="2025-04-19T00:00:00" u="1"/>
        <d v="2022-06-11T00:00:00" u="1"/>
        <d v="2024-05-15T00:00:00" u="1"/>
        <d v="2026-04-19T00:00:00" u="1"/>
        <d v="2023-06-11T00:00:00" u="1"/>
        <d v="2025-05-15T00:00:00" u="1"/>
        <d v="2022-07-07T00:00:00" u="1"/>
        <d v="2024-06-11T00:00:00" u="1"/>
        <d v="2026-05-15T00:00:00" u="1"/>
        <d v="2021-08-03T00:00:00" u="1"/>
        <d v="2023-07-07T00:00:00" u="1"/>
        <d v="2025-06-11T00:00:00" u="1"/>
        <d v="2022-08-03T00:00:00" u="1"/>
        <d v="2024-07-07T00:00:00" u="1"/>
        <d v="2023-08-03T00:00:00" u="1"/>
        <d v="2025-07-07T00:00:00" u="1"/>
        <d v="2024-08-03T00:00:00" u="1"/>
        <d v="2026-07-07T00:00:00" u="1"/>
        <d v="2025-08-03T00:00:00" u="1"/>
        <d v="2026-08-03T00:00:00" u="1"/>
        <d v="2022-03-25T00:00:00" u="1"/>
        <d v="2024-02-29T00:00:00" u="1"/>
        <d v="2023-03-25T00:00:00" u="1"/>
        <d v="2022-04-21T00:00:00" u="1"/>
        <d v="2024-03-25T00:00:00" u="1"/>
        <d v="2023-04-21T00:00:00" u="1"/>
        <d v="2025-03-25T00:00:00" u="1"/>
        <d v="2022-05-17T00:00:00" u="1"/>
        <d v="2026-03-25T00:00:00" u="1"/>
        <d v="2023-05-17T00:00:00" u="1"/>
        <d v="2025-04-21T00:00:00" u="1"/>
        <d v="2022-06-13T00:00:00" u="1"/>
        <d v="2024-05-17T00:00:00" u="1"/>
        <d v="2026-04-21T00:00:00" u="1"/>
        <d v="2023-06-13T00:00:00" u="1"/>
        <d v="2025-05-17T00:00:00" u="1"/>
        <d v="2022-07-09T00:00:00" u="1"/>
        <d v="2024-06-13T00:00:00" u="1"/>
        <d v="2026-05-17T00:00:00" u="1"/>
        <d v="2021-08-05T00:00:00" u="1"/>
        <d v="2023-07-09T00:00:00" u="1"/>
        <d v="2025-06-13T00:00:00" u="1"/>
        <d v="2022-08-05T00:00:00" u="1"/>
        <d v="2024-07-09T00:00:00" u="1"/>
        <d v="2026-06-13T00:00:00" u="1"/>
        <d v="2021-09-01T00:00:00" u="1"/>
        <d v="2023-08-05T00:00:00" u="1"/>
        <d v="2025-07-09T00:00:00" u="1"/>
        <d v="2022-09-01T00:00:00" u="1"/>
        <d v="2024-08-05T00:00:00" u="1"/>
        <d v="2026-07-09T00:00:00" u="1"/>
        <d v="2023-09-01T00:00:00" u="1"/>
        <d v="2025-08-05T00:00:00" u="1"/>
        <d v="2024-09-01T00:00:00" u="1"/>
        <d v="2026-08-05T00:00:00" u="1"/>
        <d v="2022-03-27T00:00:00" u="1"/>
        <d v="2023-03-27T00:00:00" u="1"/>
        <d v="2022-04-23T00:00:00" u="1"/>
        <d v="2024-03-27T00:00:00" u="1"/>
        <d v="2023-04-23T00:00:00" u="1"/>
        <d v="2025-03-27T00:00:00" u="1"/>
        <d v="2022-05-19T00:00:00" u="1"/>
        <d v="2026-03-27T00:00:00" u="1"/>
        <d v="2023-05-19T00:00:00" u="1"/>
        <d v="2025-04-23T00:00:00" u="1"/>
        <d v="2022-06-15T00:00:00" u="1"/>
        <d v="2024-05-19T00:00:00" u="1"/>
        <d v="2026-04-23T00:00:00" u="1"/>
        <d v="2023-06-15T00:00:00" u="1"/>
        <d v="2025-05-19T00:00:00" u="1"/>
        <d v="2024-06-15T00:00:00" u="1"/>
        <d v="2026-05-19T00:00:00" u="1"/>
        <d v="2021-08-07T00:00:00" u="1"/>
        <d v="2023-07-11T00:00:00" u="1"/>
        <d v="2025-06-15T00:00:00" u="1"/>
        <d v="2022-08-07T00:00:00" u="1"/>
        <d v="2024-07-11T00:00:00" u="1"/>
        <d v="2026-06-15T00:00:00" u="1"/>
        <d v="2021-09-03T00:00:00" u="1"/>
        <d v="2023-08-07T00:00:00" u="1"/>
        <d v="2025-07-11T00:00:00" u="1"/>
        <d v="2022-09-03T00:00:00" u="1"/>
        <d v="2024-08-07T00:00:00" u="1"/>
        <d v="2026-07-11T00:00:00" u="1"/>
        <d v="2023-09-03T00:00:00" u="1"/>
        <d v="2025-08-07T00:00:00" u="1"/>
        <d v="2024-09-03T00:00:00" u="1"/>
        <d v="2026-08-07T00:00:00" u="1"/>
        <d v="2022-03-29T00:00:00" u="1"/>
        <d v="2023-03-29T00:00:00" u="1"/>
        <d v="2022-04-25T00:00:00" u="1"/>
        <d v="2024-03-29T00:00:00" u="1"/>
        <d v="2023-04-25T00:00:00" u="1"/>
        <d v="2025-03-29T00:00:00" u="1"/>
        <d v="2022-05-21T00:00:00" u="1"/>
        <d v="2026-03-29T00:00:00" u="1"/>
        <d v="2023-05-21T00:00:00" u="1"/>
        <d v="2025-04-25T00:00:00" u="1"/>
        <d v="2022-06-17T00:00:00" u="1"/>
        <d v="2024-05-21T00:00:00" u="1"/>
        <d v="2026-04-25T00:00:00" u="1"/>
        <d v="2023-06-17T00:00:00" u="1"/>
        <d v="2025-05-21T00:00:00" u="1"/>
        <d v="2024-06-17T00:00:00" u="1"/>
        <d v="2026-05-21T00:00:00" u="1"/>
        <d v="2021-08-09T00:00:00" u="1"/>
        <d v="2023-07-13T00:00:00" u="1"/>
        <d v="2025-06-17T00:00:00" u="1"/>
        <d v="2022-08-09T00:00:00" u="1"/>
        <d v="2024-07-13T00:00:00" u="1"/>
        <d v="2026-06-17T00:00:00" u="1"/>
        <d v="2021-09-05T00:00:00" u="1"/>
        <d v="2023-08-09T00:00:00" u="1"/>
        <d v="2025-07-13T00:00:00" u="1"/>
        <d v="2022-09-05T00:00:00" u="1"/>
        <d v="2024-08-09T00:00:00" u="1"/>
        <d v="2026-07-13T00:00:00" u="1"/>
        <d v="2021-10-01T00:00:00" u="1"/>
        <d v="2023-09-05T00:00:00" u="1"/>
        <d v="2025-08-09T00:00:00" u="1"/>
        <d v="2022-10-01T00:00:00" u="1"/>
        <d v="2024-09-05T00:00:00" u="1"/>
        <d v="2026-08-09T00:00:00" u="1"/>
        <d v="2023-10-01T00:00:00" u="1"/>
        <d v="2024-10-01T00:00:00" u="1"/>
        <d v="2025-10-01T00:00:00" u="1"/>
        <d v="2022-03-31T00:00:00" u="1"/>
        <d v="2023-03-31T00:00:00" u="1"/>
        <d v="2022-04-27T00:00:00" u="1"/>
        <d v="2024-03-31T00:00:00" u="1"/>
        <d v="2023-04-27T00:00:00" u="1"/>
        <d v="2025-03-31T00:00:00" u="1"/>
        <d v="2022-05-23T00:00:00" u="1"/>
        <d v="2026-03-31T00:00:00" u="1"/>
        <d v="2023-05-23T00:00:00" u="1"/>
        <d v="2025-04-27T00:00:00" u="1"/>
        <d v="2022-06-19T00:00:00" u="1"/>
        <d v="2024-05-23T00:00:00" u="1"/>
        <d v="2026-04-27T00:00:00" u="1"/>
        <d v="2023-06-19T00:00:00" u="1"/>
        <d v="2025-05-23T00:00:00" u="1"/>
        <d v="2024-06-19T00:00:00" u="1"/>
        <d v="2026-05-23T00:00:00" u="1"/>
        <d v="2021-08-11T00:00:00" u="1"/>
        <d v="2023-07-15T00:00:00" u="1"/>
        <d v="2025-06-19T00:00:00" u="1"/>
        <d v="2022-08-11T00:00:00" u="1"/>
        <d v="2024-07-15T00:00:00" u="1"/>
        <d v="2026-06-19T00:00:00" u="1"/>
        <d v="2021-09-07T00:00:00" u="1"/>
        <d v="2023-08-11T00:00:00" u="1"/>
        <d v="2025-07-15T00:00:00" u="1"/>
        <d v="2022-09-07T00:00:00" u="1"/>
        <d v="2024-08-11T00:00:00" u="1"/>
        <d v="2026-07-15T00:00:00" u="1"/>
        <d v="2021-10-03T00:00:00" u="1"/>
        <d v="2023-09-07T00:00:00" u="1"/>
        <d v="2025-08-11T00:00:00" u="1"/>
        <d v="2022-10-03T00:00:00" u="1"/>
        <d v="2024-09-07T00:00:00" u="1"/>
        <d v="2026-08-11T00:00:00" u="1"/>
        <d v="2024-10-03T00:00:00" u="1"/>
        <d v="2025-10-03T00:00:00" u="1"/>
        <d v="2022-04-29T00:00:00" u="1"/>
        <d v="2023-04-29T00:00:00" u="1"/>
        <d v="2022-05-25T00:00:00" u="1"/>
        <d v="2024-04-29T00:00:00" u="1"/>
        <d v="2023-05-25T00:00:00" u="1"/>
        <d v="2025-04-29T00:00:00" u="1"/>
        <d v="2022-06-21T00:00:00" u="1"/>
        <d v="2024-05-25T00:00:00" u="1"/>
        <d v="2026-04-29T00:00:00" u="1"/>
        <d v="2023-06-21T00:00:00" u="1"/>
        <d v="2025-05-25T00:00:00" u="1"/>
        <d v="2024-06-21T00:00:00" u="1"/>
        <d v="2026-05-25T00:00:00" u="1"/>
        <d v="2021-08-13T00:00:00" u="1"/>
        <d v="2023-07-17T00:00:00" u="1"/>
        <d v="2025-06-21T00:00:00" u="1"/>
        <d v="2022-08-13T00:00:00" u="1"/>
        <d v="2024-07-17T00:00:00" u="1"/>
        <d v="2026-06-21T00:00:00" u="1"/>
        <d v="2021-09-09T00:00:00" u="1"/>
        <d v="2023-08-13T00:00:00" u="1"/>
        <d v="2025-07-17T00:00:00" u="1"/>
        <d v="2022-09-09T00:00:00" u="1"/>
        <d v="2024-08-13T00:00:00" u="1"/>
        <d v="2026-07-17T00:00:00" u="1"/>
        <d v="2021-10-05T00:00:00" u="1"/>
        <d v="2023-09-09T00:00:00" u="1"/>
        <d v="2025-08-13T00:00:00" u="1"/>
        <d v="2022-10-05T00:00:00" u="1"/>
        <d v="2024-09-09T00:00:00" u="1"/>
        <d v="2026-08-13T00:00:00" u="1"/>
        <d v="2021-11-01T00:00:00" u="1"/>
        <d v="2022-11-01T00:00:00" u="1"/>
        <d v="2024-10-05T00:00:00" u="1"/>
        <d v="2023-11-01T00:00:00" u="1"/>
        <d v="2025-10-05T00:00:00" u="1"/>
        <d v="2024-11-01T00:00:00" u="1"/>
        <d v="2025-11-01T00:00:00" u="1"/>
        <d v="2022-05-27T00:00:00" u="1"/>
        <d v="2023-05-27T00:00:00" u="1"/>
        <d v="2022-06-23T00:00:00" u="1"/>
        <d v="2024-05-27T00:00:00" u="1"/>
        <d v="2021-07-19T00:00:00" u="1"/>
        <d v="2023-06-23T00:00:00" u="1"/>
        <d v="2025-05-27T00:00:00" u="1"/>
        <d v="2022-07-19T00:00:00" u="1"/>
        <d v="2024-06-23T00:00:00" u="1"/>
        <d v="2026-05-27T00:00:00" u="1"/>
        <d v="2021-08-15T00:00:00" u="1"/>
        <d v="2023-07-19T00:00:00" u="1"/>
        <d v="2025-06-23T00:00:00" u="1"/>
        <d v="2022-08-15T00:00:00" u="1"/>
        <d v="2024-07-19T00:00:00" u="1"/>
        <d v="2026-06-23T00:00:00" u="1"/>
        <d v="2021-09-11T00:00:00" u="1"/>
        <d v="2023-08-15T00:00:00" u="1"/>
        <d v="2025-07-19T00:00:00" u="1"/>
        <d v="2022-09-11T00:00:00" u="1"/>
        <d v="2024-08-15T00:00:00" u="1"/>
        <d v="2026-07-19T00:00:00" u="1"/>
        <d v="2021-10-07T00:00:00" u="1"/>
        <d v="2023-09-11T00:00:00" u="1"/>
        <d v="2025-08-15T00:00:00" u="1"/>
        <d v="2022-10-07T00:00:00" u="1"/>
        <d v="2024-09-11T00:00:00" u="1"/>
        <d v="2026-08-15T00:00:00" u="1"/>
        <d v="2021-11-03T00:00:00" u="1"/>
        <d v="2022-11-03T00:00:00" u="1"/>
        <d v="2024-10-07T00:00:00" u="1"/>
        <d v="2023-11-03T00:00:00" u="1"/>
        <d v="2025-10-07T00:00:00" u="1"/>
        <d v="2024-11-03T00:00:00" u="1"/>
        <d v="2025-11-03T00:00:00" u="1"/>
        <d v="2022-05-29T00:00:00" u="1"/>
        <d v="2023-05-29T00:00:00" u="1"/>
        <d v="2022-06-25T00:00:00" u="1"/>
        <d v="2024-05-29T00:00:00" u="1"/>
        <d v="2021-07-21T00:00:00" u="1"/>
        <d v="2023-06-25T00:00:00" u="1"/>
        <d v="2025-05-29T00:00:00" u="1"/>
        <d v="2022-07-21T00:00:00" u="1"/>
        <d v="2024-06-25T00:00:00" u="1"/>
        <d v="2026-05-29T00:00:00" u="1"/>
        <d v="2021-08-17T00:00:00" u="1"/>
        <d v="2023-07-21T00:00:00" u="1"/>
        <d v="2025-06-25T00:00:00" u="1"/>
        <d v="2022-08-17T00:00:00" u="1"/>
        <d v="2024-07-21T00:00:00" u="1"/>
        <d v="2026-06-25T00:00:00" u="1"/>
        <d v="2021-09-13T00:00:00" u="1"/>
        <d v="2023-08-17T00:00:00" u="1"/>
        <d v="2025-07-21T00:00:00" u="1"/>
        <d v="2022-09-13T00:00:00" u="1"/>
        <d v="2024-08-17T00:00:00" u="1"/>
        <d v="2026-07-21T00:00:00" u="1"/>
        <d v="2021-10-09T00:00:00" u="1"/>
        <d v="2023-09-13T00:00:00" u="1"/>
        <d v="2025-08-17T00:00:00" u="1"/>
        <d v="2022-10-09T00:00:00" u="1"/>
        <d v="2024-09-13T00:00:00" u="1"/>
        <d v="2021-11-05T00:00:00" u="1"/>
        <d v="2023-10-09T00:00:00" u="1"/>
        <d v="2022-11-05T00:00:00" u="1"/>
        <d v="2024-10-09T00:00:00" u="1"/>
        <d v="2021-12-01T00:00:00" u="1"/>
        <d v="2023-11-05T00:00:00" u="1"/>
        <d v="2025-10-09T00:00:00" u="1"/>
        <d v="2022-12-01T00:00:00" u="1"/>
        <d v="2024-11-05T00:00:00" u="1"/>
        <d v="2023-12-01T00:00:00" u="1"/>
        <d v="2025-11-05T00:00:00" u="1"/>
        <d v="2024-12-01T00:00:00" u="1"/>
        <d v="2025-12-01T00:00:00" u="1"/>
        <d v="2022-05-31T00:00:00" u="1"/>
        <d v="2023-05-31T00:00:00" u="1"/>
        <d v="2022-06-27T00:00:00" u="1"/>
        <d v="2024-05-31T00:00:00" u="1"/>
        <d v="2021-07-23T00:00:00" u="1"/>
        <d v="2025-05-31T00:00:00" u="1"/>
        <d v="2022-07-23T00:00:00" u="1"/>
        <d v="2024-06-27T00:00:00" u="1"/>
        <d v="2026-05-31T00:00:00" u="1"/>
        <d v="2021-08-19T00:00:00" u="1"/>
        <d v="2023-07-23T00:00:00" u="1"/>
        <d v="2025-06-27T00:00:00" u="1"/>
        <d v="2022-08-19T00:00:00" u="1"/>
        <d v="2024-07-23T00:00:00" u="1"/>
        <d v="2026-06-27T00:00:00" u="1"/>
        <d v="2021-09-15T00:00:00" u="1"/>
        <d v="2023-08-19T00:00:00" u="1"/>
        <d v="2025-07-23T00:00:00" u="1"/>
        <d v="2022-09-15T00:00:00" u="1"/>
        <d v="2024-08-19T00:00:00" u="1"/>
        <d v="2026-07-23T00:00:00" u="1"/>
        <d v="2021-10-11T00:00:00" u="1"/>
        <d v="2023-09-15T00:00:00" u="1"/>
        <d v="2025-08-19T00:00:00" u="1"/>
        <d v="2022-10-11T00:00:00" u="1"/>
        <d v="2024-09-15T00:00:00" u="1"/>
        <d v="2021-11-07T00:00:00" u="1"/>
        <d v="2023-10-11T00:00:00" u="1"/>
        <d v="2022-11-07T00:00:00" u="1"/>
        <d v="2024-10-11T00:00:00" u="1"/>
        <d v="2021-12-03T00:00:00" u="1"/>
        <d v="2023-11-07T00:00:00" u="1"/>
        <d v="2025-10-11T00:00:00" u="1"/>
        <d v="2022-12-03T00:00:00" u="1"/>
        <d v="2024-11-07T00:00:00" u="1"/>
        <d v="2023-12-03T00:00:00" u="1"/>
        <d v="2025-11-07T00:00:00" u="1"/>
        <d v="2024-12-03T00:00:00" u="1"/>
        <d v="2025-12-03T00:00:00" u="1"/>
        <d v="2022-06-29T00:00:00" u="1"/>
        <d v="2021-07-25T00:00:00" u="1"/>
        <d v="2022-07-25T00:00:00" u="1"/>
        <d v="2024-06-29T00:00:00" u="1"/>
        <d v="2021-08-21T00:00:00" u="1"/>
        <d v="2023-07-25T00:00:00" u="1"/>
        <d v="2025-06-29T00:00:00" u="1"/>
        <d v="2022-08-21T00:00:00" u="1"/>
        <d v="2024-07-25T00:00:00" u="1"/>
        <d v="2026-06-29T00:00:00" u="1"/>
        <d v="2021-09-17T00:00:00" u="1"/>
        <d v="2023-08-21T00:00:00" u="1"/>
        <d v="2025-07-25T00:00:00" u="1"/>
        <d v="2022-09-17T00:00:00" u="1"/>
        <d v="2024-08-21T00:00:00" u="1"/>
        <d v="2026-07-25T00:00:00" u="1"/>
        <d v="2021-10-13T00:00:00" u="1"/>
        <d v="2023-09-17T00:00:00" u="1"/>
        <d v="2022-10-13T00:00:00" u="1"/>
        <d v="2024-09-17T00:00:00" u="1"/>
        <d v="2021-11-09T00:00:00" u="1"/>
        <d v="2023-10-13T00:00:00" u="1"/>
        <d v="2022-11-09T00:00:00" u="1"/>
        <d v="2024-10-13T00:00:00" u="1"/>
        <d v="2021-12-05T00:00:00" u="1"/>
        <d v="2023-11-09T00:00:00" u="1"/>
        <d v="2025-10-13T00:00:00" u="1"/>
        <d v="2022-12-05T00:00:00" u="1"/>
        <d v="2024-11-09T00:00:00" u="1"/>
        <d v="2023-12-05T00:00:00" u="1"/>
        <d v="2025-11-09T00:00:00" u="1"/>
        <d v="2024-12-05T00:00:00" u="1"/>
        <d v="2025-12-05T00:00:00" u="1"/>
        <d v="2021-07-27T00:00:00" u="1"/>
        <d v="2022-07-27T00:00:00" u="1"/>
        <d v="2021-08-23T00:00:00" u="1"/>
        <d v="2023-07-27T00:00:00" u="1"/>
        <d v="2022-08-23T00:00:00" u="1"/>
        <d v="2024-07-27T00:00:00" u="1"/>
        <d v="2021-09-19T00:00:00" u="1"/>
        <d v="2023-08-23T00:00:00" u="1"/>
        <d v="2025-07-27T00:00:00" u="1"/>
        <d v="2022-09-19T00:00:00" u="1"/>
        <d v="2024-08-23T00:00:00" u="1"/>
        <d v="2026-07-27T00:00:00" u="1"/>
        <d v="2021-10-15T00:00:00" u="1"/>
        <d v="2023-09-19T00:00:00" u="1"/>
        <d v="2022-10-15T00:00:00" u="1"/>
        <d v="2024-09-19T00:00:00" u="1"/>
        <d v="2021-11-11T00:00:00" u="1"/>
        <d v="2023-10-15T00:00:00" u="1"/>
        <d v="2022-11-11T00:00:00" u="1"/>
        <d v="2024-10-15T00:00:00" u="1"/>
        <d v="2021-12-07T00:00:00" u="1"/>
        <d v="2023-11-11T00:00:00" u="1"/>
        <d v="2025-10-15T00:00:00" u="1"/>
        <d v="2022-12-07T00:00:00" u="1"/>
        <d v="2024-11-11T00:00:00" u="1"/>
        <d v="2023-12-07T00:00:00" u="1"/>
        <d v="2025-11-11T00:00:00" u="1"/>
        <d v="2024-12-07T00:00:00" u="1"/>
        <d v="2025-12-07T00:00:00" u="1"/>
        <d v="2021-07-29T00:00:00" u="1"/>
        <d v="2022-07-29T00:00:00" u="1"/>
        <d v="2021-08-25T00:00:00" u="1"/>
        <d v="2023-07-29T00:00:00" u="1"/>
        <d v="2022-08-25T00:00:00" u="1"/>
        <d v="2024-07-29T00:00:00" u="1"/>
        <d v="2021-09-21T00:00:00" u="1"/>
        <d v="2023-08-25T00:00:00" u="1"/>
        <d v="2025-07-29T00:00:00" u="1"/>
        <d v="2022-09-21T00:00:00" u="1"/>
        <d v="2024-08-25T00:00:00" u="1"/>
        <d v="2026-07-29T00:00:00" u="1"/>
        <d v="2021-10-17T00:00:00" u="1"/>
        <d v="2023-09-21T00:00:00" u="1"/>
        <d v="2022-10-17T00:00:00" u="1"/>
        <d v="2024-09-21T00:00:00" u="1"/>
        <d v="2021-11-13T00:00:00" u="1"/>
        <d v="2023-10-17T00:00:00" u="1"/>
        <d v="2025-09-21T00:00:00" u="1"/>
        <d v="2022-11-13T00:00:00" u="1"/>
        <d v="2024-10-17T00:00:00" u="1"/>
        <d v="2021-12-09T00:00:00" u="1"/>
        <d v="2023-11-13T00:00:00" u="1"/>
        <d v="2025-10-17T00:00:00" u="1"/>
        <d v="2022-12-09T00:00:00" u="1"/>
        <d v="2024-11-13T00:00:00" u="1"/>
        <d v="2023-12-09T00:00:00" u="1"/>
        <d v="2025-11-13T00:00:00" u="1"/>
        <d v="2024-12-09T00:00:00" u="1"/>
        <d v="2025-12-09T00:00:00" u="1"/>
        <d v="2021-07-31T00:00:00" u="1"/>
        <d v="2022-07-31T00:00:00" u="1"/>
        <d v="2021-08-27T00:00:00" u="1"/>
        <d v="2023-07-31T00:00:00" u="1"/>
        <d v="2022-08-27T00:00:00" u="1"/>
        <d v="2024-07-31T00:00:00" u="1"/>
        <d v="2021-09-23T00:00:00" u="1"/>
        <d v="2023-08-27T00:00:00" u="1"/>
        <d v="2025-07-31T00:00:00" u="1"/>
        <d v="2022-09-23T00:00:00" u="1"/>
        <d v="2024-08-27T00:00:00" u="1"/>
        <d v="2026-07-31T00:00:00" u="1"/>
        <d v="2021-10-19T00:00:00" u="1"/>
        <d v="2023-09-23T00:00:00" u="1"/>
        <d v="2022-10-19T00:00:00" u="1"/>
        <d v="2024-09-23T00:00:00" u="1"/>
        <d v="2021-11-15T00:00:00" u="1"/>
        <d v="2023-10-19T00:00:00" u="1"/>
        <d v="2025-09-23T00:00:00" u="1"/>
        <d v="2024-10-19T00:00:00" u="1"/>
        <d v="2021-12-11T00:00:00" u="1"/>
        <d v="2023-11-15T00:00:00" u="1"/>
        <d v="2025-10-19T00:00:00" u="1"/>
        <d v="2022-12-11T00:00:00" u="1"/>
        <d v="2024-11-15T00:00:00" u="1"/>
        <d v="2023-12-11T00:00:00" u="1"/>
        <d v="2025-11-15T00:00:00" u="1"/>
        <d v="2024-12-11T00:00:00" u="1"/>
        <d v="2025-12-11T00:00:00" u="1"/>
        <d v="2021-08-29T00:00:00" u="1"/>
        <d v="2022-08-29T00:00:00" u="1"/>
        <d v="2021-09-25T00:00:00" u="1"/>
        <d v="2023-08-29T00:00:00" u="1"/>
        <d v="2022-09-25T00:00:00" u="1"/>
        <d v="2024-08-29T00:00:00" u="1"/>
        <d v="2021-10-21T00:00:00" u="1"/>
        <d v="2023-09-25T00:00:00" u="1"/>
        <d v="2022-10-21T00:00:00" u="1"/>
        <d v="2024-09-25T00:00:00" u="1"/>
        <d v="2021-11-17T00:00:00" u="1"/>
        <d v="2023-10-21T00:00:00" u="1"/>
        <d v="2025-09-25T00:00:00" u="1"/>
        <d v="2024-10-21T00:00:00" u="1"/>
        <d v="2021-12-13T00:00:00" u="1"/>
        <d v="2023-11-17T00:00:00" u="1"/>
        <d v="2025-10-21T00:00:00" u="1"/>
        <d v="2022-12-13T00:00:00" u="1"/>
        <d v="2024-11-17T00:00:00" u="1"/>
        <d v="2023-12-13T00:00:00" u="1"/>
        <d v="2025-11-17T00:00:00" u="1"/>
        <d v="2024-12-13T00:00:00" u="1"/>
        <d v="2025-12-13T00:00:00" u="1"/>
        <d v="2021-08-31T00:00:00" u="1"/>
        <d v="2022-08-31T00:00:00" u="1"/>
        <d v="2021-09-27T00:00:00" u="1"/>
        <d v="2023-08-31T00:00:00" u="1"/>
        <d v="2022-09-27T00:00:00" u="1"/>
        <d v="2024-08-31T00:00:00" u="1"/>
        <d v="2021-10-23T00:00:00" u="1"/>
        <d v="2023-09-27T00:00:00" u="1"/>
        <d v="2022-10-23T00:00:00" u="1"/>
        <d v="2024-09-27T00:00:00" u="1"/>
        <d v="2021-11-19T00:00:00" u="1"/>
        <d v="2023-10-23T00:00:00" u="1"/>
        <d v="2025-09-27T00:00:00" u="1"/>
        <d v="2024-10-23T00:00:00" u="1"/>
        <d v="2021-12-15T00:00:00" u="1"/>
        <d v="2023-11-19T00:00:00" u="1"/>
        <d v="2025-10-23T00:00:00" u="1"/>
        <d v="2022-12-15T00:00:00" u="1"/>
        <d v="2024-11-19T00:00:00" u="1"/>
        <d v="2023-12-15T00:00:00" u="1"/>
        <d v="2025-11-19T00:00:00" u="1"/>
        <d v="2024-12-15T00:00:00" u="1"/>
      </sharedItems>
    </cacheField>
    <cacheField name="Hr Abs Pure" numFmtId="168">
      <sharedItems containsSemiMixedTypes="0" containsNonDate="0" containsDate="1" containsString="0" minDate="1904-01-01T00:00:00" maxDate="1904-01-02T00:00:00"/>
    </cacheField>
    <cacheField name="Hr Abs Totales" numFmtId="168">
      <sharedItems containsSemiMixedTypes="0" containsNonDate="0" containsDate="1" containsString="0" minDate="1904-01-01T00:00:00" maxDate="1904-01-02T00:00:00"/>
    </cacheField>
    <cacheField name="Semaine" numFmtId="0">
      <sharedItems containsBlank="1" count="55">
        <s v="Sem - 34"/>
        <m u="1"/>
        <s v="Sem - 39" u="1"/>
        <s v="Sem - 49" u="1"/>
        <e v="#VALUE!" u="1"/>
        <s v="Sem - 11" u="1"/>
        <s v="Sem - 21" u="1"/>
        <s v="Sem - 31" u="1"/>
        <s v="Sem - 14" u="1"/>
        <s v="Sem - 41" u="1"/>
        <s v="Sem - 24" u="1"/>
        <s v="Sem - 51" u="1"/>
        <s v="Sem - 17" u="1"/>
        <s v="Sem - 44" u="1"/>
        <s v="Sem - 27" u="1"/>
        <s v="Sem - 37" u="1"/>
        <s v="Sem - 47" u="1"/>
        <s v="Sem - 1" u="1"/>
        <s v="Sem - 2" u="1"/>
        <s v="Sem - 3" u="1"/>
        <s v="Sem - 4" u="1"/>
        <s v="Sem - 5" u="1"/>
        <s v="Sem - 6" u="1"/>
        <s v="Sem - 7" u="1"/>
        <s v="Sem - 8" u="1"/>
        <s v="Sem - 9" u="1"/>
        <s v="Sem - 12" u="1"/>
        <s v="Sem - 22" u="1"/>
        <s v="Sem - 32" u="1"/>
        <s v="Sem - 15" u="1"/>
        <s v="Sem - 42" u="1"/>
        <s v="Sem - 25" u="1"/>
        <s v="Sem - 52" u="1"/>
        <s v="Sem - 35" u="1"/>
        <s v="Sem - 18" u="1"/>
        <s v="Sem - 45" u="1"/>
        <s v="Sem - 28" u="1"/>
        <s v="Sem - 38" u="1"/>
        <s v="Sem - 48" u="1"/>
        <s v="Sem - 10" u="1"/>
        <s v="Sem - 20" u="1"/>
        <s v="Sem - 30" u="1"/>
        <s v="Sem - 13" u="1"/>
        <s v="Sem - 40" u="1"/>
        <s v="Sem - 23" u="1"/>
        <s v="Sem - 50" u="1"/>
        <s v="Sem - 33" u="1"/>
        <s v="Sem - 16" u="1"/>
        <s v="Sem - 43" u="1"/>
        <s v="Sem - 26" u="1"/>
        <s v="Sem - 53" u="1"/>
        <s v="Sem - 36" u="1"/>
        <s v="Sem - 19" u="1"/>
        <s v="Sem - 46" u="1"/>
        <s v="Sem - 29" u="1"/>
      </sharedItems>
    </cacheField>
    <cacheField name="Mois" numFmtId="0">
      <sharedItems containsBlank="1" count="14">
        <s v="Août"/>
        <m u="1"/>
        <s v="Juillet" u="1"/>
        <s v="Octobre" u="1"/>
        <s v="Janvier" u="1"/>
        <s v="Mai" u="1"/>
        <s v="Décembre" u="1"/>
        <s v="Mars" u="1"/>
        <s v="11=2/03/2023" u="1"/>
        <s v="Avril" u="1"/>
        <s v="Novembre" u="1"/>
        <s v="Septembre" u="1"/>
        <s v="Juin" u="1"/>
        <s v="Février" u="1"/>
      </sharedItems>
    </cacheField>
    <cacheField name="Année" numFmtId="170">
      <sharedItems/>
    </cacheField>
    <cacheField name="VTO" numFmtId="166">
      <sharedItems containsNonDate="0" containsString="0" containsBlank="1"/>
    </cacheField>
    <cacheField name="Heures SUP" numFmtId="169">
      <sharedItems containsSemiMixedTypes="0" containsNonDate="0" containsDate="1" containsString="0" minDate="1904-01-01T00:00:00" maxDate="1904-01-02T00:00:00"/>
    </cacheField>
    <cacheField name="Team" numFmtId="168">
      <sharedItems containsDate="1" containsBlank="1" containsMixedTypes="1" minDate="1904-01-01T00:00:00" maxDate="1904-01-02T00:00:00" count="38">
        <s v="HAOUACH Ikram"/>
        <s v="OUAQERROUCH Nour-El Houda"/>
        <s v="HMIDOUCH Fouad"/>
        <s v="EL JAOUHARI Ussama"/>
        <s v="FARKACH Hicham"/>
        <s v="IDELHAJ Meryem"/>
        <s v="OUBRAHIM Mohammed"/>
        <s v="CHOUIFI Mustapha"/>
        <s v="MOUNAJI SOUKAINA"/>
        <s v="RHOUDANE Othmane "/>
        <s v="-"/>
        <s v="EL KAOUTAR Fatima Zahra"/>
        <m u="1"/>
        <s v="EL-FATIMY Charaf Eddine" u="1"/>
        <s v="PQF" u="1"/>
        <s v="GOURARI Abdelssadek" u="1"/>
        <s v="GOURARI Abdesadek" u="1"/>
        <s v="MOUFARREH SANAE" u="1"/>
        <s v="IBRAHIM Ayoub" u="1"/>
        <d v="1904-01-01T00:00:00" u="1"/>
        <s v="BELQASMI El Mehdi" u="1"/>
        <s v="ALLAM Youssef" u="1"/>
        <s v="BA DEMBA DJIMBALLA" u="1"/>
        <s v="CHERKAOUI Tarek" u="1"/>
        <s v="EL JOUHARI Ussama" u="1"/>
        <s v="EL ANBOURI HAMZA" u="1"/>
        <s v="OUAQERROUCH Nour El Houda" u="1"/>
        <s v="BENKARROUJE Dounia" u="1"/>
        <s v="EL HARRATI Badreddine" u="1"/>
        <s v="ELMQUIRMI Ilias-Nabil" u="1"/>
        <s v="EL HADIRI Chaimae" u="1"/>
        <s v="BOUABID Walid" u="1"/>
        <s v="JANAH Khalil" u="1"/>
        <s v="DOURAFEI Ikram" u="1"/>
        <s v="NABAT Rania" u="1"/>
        <s v="GOURARI Abdessadek" u="1"/>
        <s v="OUQERROUCH NOUR ELHOUDA" u="1"/>
        <s v="ABBADI Ihsane" u="1"/>
      </sharedItems>
    </cacheField>
    <cacheField name="Business" numFmtId="168">
      <sharedItems containsBlank="1" count="14">
        <s v="Credit Mutuel"/>
        <m u="1"/>
        <s v="-" u="1"/>
        <s v="FLOA" u="1"/>
        <s v="CM Leasing" u="1"/>
        <s v="AFEDIM" u="1"/>
        <s v="COFIDIS France" u="1"/>
        <s v="Sortant" u="1"/>
        <s v="DAC" u="1"/>
        <s v="TLV" u="1"/>
        <s v="Google leads" u="1"/>
        <s v="COFIDIS" u="1"/>
        <s v="GLF" u="1"/>
        <s v="DAC Crédit" u="1"/>
      </sharedItems>
    </cacheField>
    <cacheField name="Statut" numFmtId="168">
      <sharedItems containsDate="1" containsBlank="1" containsMixedTypes="1" minDate="1904-01-01T00:00:00" maxDate="1906-08-01T00:00:00" count="9">
        <s v="Forfaitaire"/>
        <s v="Sortie" u="1"/>
        <d v="1904-01-01T00:00:00" u="1"/>
        <m u="1"/>
        <s v="FT" u="1"/>
        <s v="INTERIM" u="1"/>
        <s v="-" u="1"/>
        <s v="Mission" u="1"/>
        <d v="1906-07-31T00:00:00" u="1"/>
      </sharedItems>
    </cacheField>
    <cacheField name="Congé payé" numFmtId="168">
      <sharedItems containsDate="1" containsMixedTypes="1" minDate="1904-01-01T08:00:00" maxDate="1904-01-01T08:00:00"/>
    </cacheField>
    <cacheField name="Congé sans solde" numFmtId="168">
      <sharedItems/>
    </cacheField>
    <cacheField name="Congé spécial" numFmtId="168">
      <sharedItems/>
    </cacheField>
    <cacheField name="Jour férié" numFmtId="168">
      <sharedItems containsDate="1" containsMixedTypes="1" minDate="1904-01-01T08:00:00" maxDate="1904-01-01T08:00:00"/>
    </cacheField>
    <cacheField name="Commentaire" numFmtId="168">
      <sharedItems containsNonDate="0" containsString="0" containsBlank="1"/>
    </cacheField>
    <cacheField name="Plannif spécial" numFmtId="168">
      <sharedItems containsBlank="1"/>
    </cacheField>
    <cacheField name="Tx Abs (%)" numFmtId="0" formula=" IFERROR('Hr Abs Totales'/'Hr Planifiée',0)" databaseField="0"/>
    <cacheField name="Théorique" numFmtId="0" formula="'Hr Planifiée'+'Congé payé'+'Congé sans solde'+'Congé spécial'" databaseField="0"/>
  </cacheFields>
  <extLst>
    <ext xmlns:x14="http://schemas.microsoft.com/office/spreadsheetml/2009/9/main" uri="{725AE2AE-9491-48be-B2B4-4EB974FC3084}">
      <x14:pivotCacheDefinition pivotCacheId="4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BOUBBA Oumaima [EIDS]" refreshedDate="44798.664196874997" createdVersion="7" refreshedVersion="7" minRefreshableVersion="3" recordCount="2984" xr:uid="{00000000-000A-0000-FFFF-FFFF03000000}">
  <cacheSource type="worksheet">
    <worksheetSource ref="A1:AG700" sheet="CM-CIC"/>
  </cacheSource>
  <cacheFields count="35">
    <cacheField name="Matricule" numFmtId="165">
      <sharedItems containsMixedTypes="1" containsNumber="1" containsInteger="1" minValue="86" maxValue="1585"/>
    </cacheField>
    <cacheField name="Nom De l'agent" numFmtId="0">
      <sharedItems containsBlank="1" count="190">
        <s v="NIANG NDEYE ABSA"/>
        <s v="ZAKI OMAR"/>
        <s v="LAFDIL NADA"/>
        <s v="GUEYE MOUHAMED"/>
        <s v="DIOUF OUSSMANE"/>
        <s v="RACHAD NAWAR"/>
        <s v="ZITOUNI LAMYA"/>
        <s v="GUEYE GORA"/>
        <s v="DERKAOUI AMAL "/>
        <s v="AIT LARBI HIND"/>
        <s v="TOURE ABIBOU"/>
        <s v="KANTAOUI SALMA"/>
        <s v="EL HOUJJAJI Soufiane "/>
        <s v="AZHARI ABDELHAMID"/>
        <s v="LALOUN MANAL "/>
        <s v="SIDIBE MOUSKEBA DALAFINA"/>
        <s v="BOULHROUD SALMA"/>
        <s v="BOURABAA HASSAN"/>
        <s v="QARBOUI Aymane"/>
        <s v="NUNEZ LUCIEN BERNARD"/>
        <s v="AINELKITANE ZINEB"/>
        <s v="BENSAR ANAS"/>
        <s v="NEMMAOUI MOUNIRA"/>
        <s v="SOUOUD ZAKARIA"/>
        <s v="EL HOUSSAINI HOUDA"/>
        <s v="ZIOUI DOUNIA"/>
        <s v="AIT ADDI KHADIJA"/>
        <s v="MELLAHI YOUSSEF"/>
        <s v="SECK DIARRA"/>
        <s v="EL-AOUAQUI BOUCHRA"/>
        <s v="EL HARROUCHI CHAIMAE"/>
        <s v="BENHAMMOU ALAE-EDDINE"/>
        <s v="RADGUI Sara"/>
        <s v="SIMOUR KHALIL"/>
        <s v="EL MASSAOUDI Houssam"/>
        <s v="BOUMEZGANE Soukaina"/>
        <s v="EL JEBBOURI OMAR"/>
        <s v="AZIANE YASSINE "/>
        <s v="SYLLA SOKHNA SAFIETOU"/>
        <s v="DIOP MAMADOU MOUSTAPHA DOKY"/>
        <s v="ABDELAOUI KHADIJA"/>
        <s v="IDELHAJ MERYEM"/>
        <s v="EL MAHJOUBI ABDESSATAR"/>
        <s v="NOUIBI CHAIMAE "/>
        <s v="ESSABERY ISMAIL"/>
        <s v="JALAL NABILA "/>
        <s v="AKHSASS MAJDA"/>
        <s v="HMIDI KHADIJA"/>
        <s v="ELOUAHHABY DOUAAE"/>
        <s v="SAADA LINA"/>
        <s v="LEHMOUCH NOUHAILA"/>
        <s v="AIT RABIAA NOUHAILA "/>
        <s v="LAKHAL MEHDI"/>
        <s v="LISSAOUI HIBA"/>
        <s v="RMAIDI IMAD"/>
        <s v="HAMDANI MOHAMED"/>
        <s v="SY FATIMATA"/>
        <s v="TAOUIL AYA "/>
        <s v="ES-SAHLI MARYAM"/>
        <s v="MBENE GUEYE"/>
        <s v="EL IDRISSI ELHASSANI MAHA"/>
        <s v="BOUABDILLAH ZAKARIA"/>
        <s v="EL GUARJAOUI HIBA"/>
        <s v="LIMANE HIBA"/>
        <s v="HAMDOUNI YASSER"/>
        <s v="CHAYAH CHAIMAE"/>
        <s v="RHEMARI REDA"/>
        <s v="GOMIS AMINATA AGNES"/>
        <s v="AMRI ZINEB"/>
        <s v="BOULLOUH HADDOU"/>
        <s v="MESKOURI NABILA"/>
        <s v="CHAMKHA NOUHAILA"/>
        <s v="AMEZIANE ZAKARIA"/>
        <s v="AIT ELMAHJOUB TAOUFIQ"/>
        <s v="AGUILOU MOHAMED "/>
        <s v="EL ABBIOUI AYOUB "/>
        <s v="ZAYER SALMA"/>
        <s v="AAZAROU BOUTAYNA"/>
        <s v="EL OUIKSANI SAMIA"/>
        <s v="ZAIMI NADA"/>
        <s v="EL BASRI NAJIB"/>
        <s v="BOUQATA HIBA"/>
        <s v="MERZOUG NASRALLAH "/>
        <s v="BOCOUM DIAWARIAH"/>
        <s v="ELANMATI LAMIAE"/>
        <s v="FAYE ROKHAYA"/>
        <s v="CISSE OUMAR"/>
        <s v="CISSE SALIOU"/>
        <s v="EZZAMET MARWA"/>
        <s v="BOUCHARA IMANE"/>
        <s v="CHOUKRI LOUBNA"/>
        <s v="JEBBOUR IMANE "/>
        <s v="IDIR SALMA"/>
        <s v="CHARAF LATIFA"/>
        <s v="OUERRADI ZOUHAIR"/>
        <s v="BAKHOUCH MARWA"/>
        <s v="BELARABI HIBA"/>
        <s v="LAKHILA AHMED"/>
        <s v="OUKAD AYOUB"/>
        <s v="LOUKILI ADAM"/>
        <s v="KARLI MANAL"/>
        <s v="EL HADHAD ILIAS"/>
        <s v="OUBROU IKRAM"/>
        <s v="KHARMOUCH OUMAIMA"/>
        <s v="JABRANE BASMA"/>
        <s v="SMAIN BENCHEIKH MOHAMMED"/>
        <s v="ASSAOUD MOHAMED YASSINE"/>
        <s v="BENNANI MOHAMED"/>
        <s v="ZERZOURI LAMIAE"/>
        <s v="ALAMI-AROUSSI AHMED"/>
        <s v="OUALI SALWA"/>
        <s v="HMAM IKRAM"/>
        <s v="BOUFTIHA LAMIYAA"/>
        <s v="ENNAJIH SALMA"/>
        <s v="BARNASSO HAMZA"/>
        <s v="NAKHLA AYA"/>
        <s v="LYACOUBI HOUDA"/>
        <s v="MOULINE SALMA"/>
        <s v="EL MOUBARIK Oumnia"/>
        <s v="DAMI OUMAIMA"/>
        <s v="INTAJ IMANE "/>
        <s v="BARA HAJAR"/>
        <s v="KANDI FATIMA ZOHRA "/>
        <s v="SANE MOHAMMED LAMINE"/>
        <s v="NDIAYE SEYNABOU"/>
        <s v="HABBOUB KARIM"/>
        <s v="MBOUP EL HADJI CHEIKH"/>
        <s v="NGOM SALIOU"/>
        <s v="EL AMRANI ABDELMOUGHIT"/>
        <s v="OUCHENE ZAKARIA"/>
        <s v="HAMMADI AYA"/>
        <s v="ZIRARI CHAIMAA"/>
        <s v="M'BARKI IMANE"/>
        <s v="GUESSAR ZAHRA"/>
        <s v="SEMBENE PAPALATY"/>
        <s v="EL HASROUF YOUSSEF"/>
        <s v="ZOHRI RANA"/>
        <s v="ABILLAT ALAE"/>
        <s v="ENNOUR AYDA"/>
        <s v="EL ALAMI AYMAN"/>
        <s v="KINANA WIDAD"/>
        <s v="YOUSFI HIYAM"/>
        <s v="ERBATI SALMA"/>
        <s v="BENMESSAOUD ISRAE"/>
        <s v="BELMEJDOUB FATIMA ZAHRA"/>
        <m/>
        <s v="BENMOUSSA EL MEHDI YASSIN" u="1"/>
        <s v="CHAFI SARA " u="1"/>
        <s v="YOUNOUSSI HOUDA" u="1"/>
        <s v="ELBOUTI AYOUB" u="1"/>
        <s v="EL YAZIDI SARA" u="1"/>
        <s v="MOUNAJI SOUKAINA" u="1"/>
        <s v="KARDA INSSAF" u="1"/>
        <s v="BARTOUT AYA" u="1"/>
        <s v="EL BAHLOULY DOHA" u="1"/>
        <s v="NIL ANASS" u="1"/>
        <s v="RHOUDANE Othmane " u="1"/>
        <s v="BELKADI HAJ MEKKI" u="1"/>
        <s v="BENKHY NOUHAILA" u="1"/>
        <s v="KLIA WIAM" u="1"/>
        <s v="ELASRY MAROUANE" u="1"/>
        <s v="LAHJILI RIYAD" u="1"/>
        <s v="SY FATIMA" u="1"/>
        <s v="HAJIM YASSINE" u="1"/>
        <s v="ABED LOULOAH" u="1"/>
        <s v="FARRADJI SANAE" u="1"/>
        <s v="BENJDIYA FATIMA ZAHRA" u="1"/>
        <s v="IHASSANE Ikram" u="1"/>
        <s v="BENGHANNOU IBTISSAM" u="1"/>
        <s v="LAAKADY MOHAMED YAHIA" u="1"/>
        <s v="DINI SALWA" u="1"/>
        <s v="LOUDIYI EL MEHDI" u="1"/>
        <s v="AJMILA MOUNA" u="1"/>
        <s v="ATIR RIM" u="1"/>
        <s v="BENGHANNOU IMANE" u="1"/>
        <s v="JAIMOUH JAFAR" u="1"/>
        <s v="ALAMI ILYASS" u="1"/>
        <s v="BENMEKHLOUF ISMAIL" u="1"/>
        <s v="BOUCHIBA IMANE" u="1"/>
        <s v="TAOUIL AYA" u="1"/>
        <s v="ATTAR SOUFIANE" u="1"/>
        <s v="ANISSE MOHAMMED" u="1"/>
        <s v="AGUERD IMANE" u="1"/>
        <s v="EL HABIB SARA" u="1"/>
        <s v="BENCHRIF HAFSSA" u="1"/>
        <s v="KHALI IHSSANE-EDDINE" u="1"/>
        <s v="ABEGHOUR MALAK" u="1"/>
        <s v="SBAR SANAE" u="1"/>
        <s v="EL-ANAZI AMAL" u="1"/>
        <s v="ZENASNI  ABDELLAH" u="1"/>
      </sharedItems>
    </cacheField>
    <cacheField name="Hr début shift Réalisée" numFmtId="166">
      <sharedItems containsNonDate="0" containsDate="1" containsString="0" containsBlank="1" minDate="1904-01-01T06:52:00" maxDate="1904-01-01T11:00:00"/>
    </cacheField>
    <cacheField name="Hr début shift Planifiée" numFmtId="166">
      <sharedItems containsDate="1" containsBlank="1" containsMixedTypes="1" minDate="1904-01-01T07:00:00" maxDate="1904-01-01T15:00:00" count="20">
        <d v="1904-01-01T07:00:00"/>
        <d v="1904-01-01T09:00:00"/>
        <d v="1904-01-01T10:00:00"/>
        <d v="1904-01-01T11:00:00"/>
        <s v="Férié"/>
        <s v="OFF"/>
        <d v="1904-01-01T08:00:00"/>
        <s v="7:00"/>
        <s v="Congé"/>
        <d v="1904-01-01T08:30:00"/>
        <m/>
        <s v="10:00" u="1"/>
        <d v="1904-01-01T12:00:00" u="1"/>
        <d v="1904-01-01T15:00:00" u="1"/>
        <d v="1904-01-01T07:30:00" u="1"/>
        <s v="8:00" u="1"/>
        <s v="Congé sans solde" u="1"/>
        <s v="11:00" u="1"/>
        <s v="Congé spécial" u="1"/>
        <s v="9:00" u="1"/>
      </sharedItems>
    </cacheField>
    <cacheField name="Hr fin shift Réalisée" numFmtId="0">
      <sharedItems containsNonDate="0" containsDate="1" containsString="0" containsBlank="1" minDate="1904-01-01T00:00:00" maxDate="1904-01-01T20:00:00"/>
    </cacheField>
    <cacheField name="Hr Fin shift Planifiée" numFmtId="166">
      <sharedItems containsDate="1" containsBlank="1" containsMixedTypes="1" minDate="1904-01-01T14:00:00" maxDate="1904-01-01T20:00:00"/>
    </cacheField>
    <cacheField name="Durée de la Pause Dej" numFmtId="0">
      <sharedItems containsNonDate="0" containsDate="1" containsString="0" containsBlank="1" minDate="1904-01-01T00:00:00" maxDate="1904-01-02T00:00:00"/>
    </cacheField>
    <cacheField name="Dépsement des pauses" numFmtId="169">
      <sharedItems containsNonDate="0" containsDate="1" containsString="0" containsBlank="1" minDate="1904-01-01T00:00:00" maxDate="1904-01-02T00:00:00"/>
    </cacheField>
    <cacheField name="Retard Debut de shift" numFmtId="169">
      <sharedItems containsDate="1" containsBlank="1" containsMixedTypes="1" minDate="1904-01-01T00:09:00" maxDate="1904-01-01T01:09:00"/>
    </cacheField>
    <cacheField name="Retard Dej" numFmtId="169">
      <sharedItems containsNonDate="0" containsDate="1" containsString="0" containsBlank="1" minDate="1904-01-01T00:00:00" maxDate="1904-01-02T00:00:00"/>
    </cacheField>
    <cacheField name="Somme des retards" numFmtId="169">
      <sharedItems containsNonDate="0" containsDate="1" containsString="0" containsBlank="1" minDate="1904-01-01T00:00:00" maxDate="1904-01-02T00:00:00"/>
    </cacheField>
    <cacheField name="Départs Anticipés" numFmtId="169">
      <sharedItems containsNonDate="0" containsDate="1" containsString="0" containsBlank="1" minDate="1904-01-01T00:00:00" maxDate="1904-01-02T00:00:00"/>
    </cacheField>
    <cacheField name="Absences" numFmtId="0">
      <sharedItems containsBlank="1" containsMixedTypes="1" containsNumber="1" containsInteger="1" minValue="0" maxValue="0"/>
    </cacheField>
    <cacheField name="Hr Adherée" numFmtId="166">
      <sharedItems containsDate="1" containsBlank="1" containsMixedTypes="1" minDate="1904-01-01T00:00:00" maxDate="1904-01-01T09:00:00"/>
    </cacheField>
    <cacheField name="Hr Planifiée" numFmtId="166">
      <sharedItems containsSemiMixedTypes="0" containsNonDate="0" containsDate="1" containsString="0" minDate="1904-01-01T00:00:00" maxDate="1904-01-01T09:00:00"/>
    </cacheField>
    <cacheField name="Segment" numFmtId="0">
      <sharedItems containsBlank="1" count="16">
        <s v="Google Leads"/>
        <s v="AFEDIM"/>
        <s v="TLV"/>
        <s v="CM"/>
        <s v="CM Leasing"/>
        <s v="Accesibilité"/>
        <s v="DAC"/>
        <s v="EBRA Presse"/>
        <s v="EPITHETHE"/>
        <s v="EPITHETHE BO"/>
        <s v="FACTO"/>
        <s v="GLF"/>
        <s v="Mention BAC"/>
        <m/>
        <s v="CM-CIC" u="1"/>
        <s v="CMCIC" u="1"/>
      </sharedItems>
    </cacheField>
    <cacheField name="Date" numFmtId="14">
      <sharedItems containsNonDate="0" containsDate="1" containsString="0" containsBlank="1" minDate="2026-04-21T00:00:00" maxDate="2026-08-24T00:00:00" count="110">
        <d v="2026-08-21T00:00:00"/>
        <d v="2026-08-22T00:00:00"/>
        <d v="2026-08-23T00:00:00"/>
        <m/>
        <d v="2026-08-11T00:00:00" u="1"/>
        <d v="2026-04-24T00:00:00" u="1"/>
        <d v="2026-07-26T00:00:00" u="1"/>
        <d v="2026-05-05T00:00:00" u="1"/>
        <d v="2026-08-07T00:00:00" u="1"/>
        <d v="2026-07-22T00:00:00" u="1"/>
        <d v="2026-05-01T00:00:00" u="1"/>
        <d v="2026-08-03T00:00:00" u="1"/>
        <d v="2026-07-18T00:00:00" u="1"/>
        <d v="2026-07-14T00:00:00" u="1"/>
        <d v="2026-06-29T00:00:00" u="1"/>
        <d v="2026-07-10T00:00:00" u="1"/>
        <d v="2026-06-25T00:00:00" u="1"/>
        <d v="2026-07-06T00:00:00" u="1"/>
        <d v="2026-06-21T00:00:00" u="1"/>
        <d v="2026-07-02T00:00:00" u="1"/>
        <d v="2026-06-17T00:00:00" u="1"/>
        <d v="2026-06-13T00:00:00" u="1"/>
        <d v="2026-05-28T00:00:00" u="1"/>
        <d v="2026-05-24T00:00:00" u="1"/>
        <d v="2026-05-20T00:00:00" u="1"/>
        <d v="2026-05-16T00:00:00" u="1"/>
        <d v="2026-05-12T00:00:00" u="1"/>
        <d v="2026-08-14T00:00:00" u="1"/>
        <d v="2026-04-27T00:00:00" u="1"/>
        <d v="2026-07-29T00:00:00" u="1"/>
        <d v="2026-05-08T00:00:00" u="1"/>
        <d v="2026-08-10T00:00:00" u="1"/>
        <d v="2026-04-23T00:00:00" u="1"/>
        <d v="2026-07-25T00:00:00" u="1"/>
        <d v="2026-05-04T00:00:00" u="1"/>
        <d v="2026-08-06T00:00:00" u="1"/>
        <d v="2026-07-21T00:00:00" u="1"/>
        <d v="2026-08-02T00:00:00" u="1"/>
        <d v="2026-07-17T00:00:00" u="1"/>
        <d v="2026-07-13T00:00:00" u="1"/>
        <d v="2026-06-28T00:00:00" u="1"/>
        <d v="2026-07-09T00:00:00" u="1"/>
        <d v="2026-06-24T00:00:00" u="1"/>
        <d v="2026-07-05T00:00:00" u="1"/>
        <d v="2026-06-20T00:00:00" u="1"/>
        <d v="2026-07-01T00:00:00" u="1"/>
        <d v="2026-06-16T00:00:00" u="1"/>
        <d v="2026-05-31T00:00:00" u="1"/>
        <d v="2026-05-27T00:00:00" u="1"/>
        <d v="2026-05-23T00:00:00" u="1"/>
        <d v="2026-05-19T00:00:00" u="1"/>
        <d v="2026-05-15T00:00:00" u="1"/>
        <d v="2026-04-30T00:00:00" u="1"/>
        <d v="2026-05-11T00:00:00" u="1"/>
        <d v="2026-08-13T00:00:00" u="1"/>
        <d v="2026-04-26T00:00:00" u="1"/>
        <d v="2026-07-28T00:00:00" u="1"/>
        <d v="2026-05-07T00:00:00" u="1"/>
        <d v="2026-08-09T00:00:00" u="1"/>
        <d v="2026-04-22T00:00:00" u="1"/>
        <d v="2026-07-24T00:00:00" u="1"/>
        <d v="2026-05-03T00:00:00" u="1"/>
        <d v="2026-08-05T00:00:00" u="1"/>
        <d v="2026-07-20T00:00:00" u="1"/>
        <d v="2026-08-01T00:00:00" u="1"/>
        <d v="2026-07-16T00:00:00" u="1"/>
        <d v="2026-07-12T00:00:00" u="1"/>
        <d v="2026-06-27T00:00:00" u="1"/>
        <d v="2026-07-08T00:00:00" u="1"/>
        <d v="2026-06-23T00:00:00" u="1"/>
        <d v="2026-07-04T00:00:00" u="1"/>
        <d v="2026-06-19T00:00:00" u="1"/>
        <d v="2026-06-15T00:00:00" u="1"/>
        <d v="2026-05-30T00:00:00" u="1"/>
        <d v="2026-05-26T00:00:00" u="1"/>
        <d v="2026-05-22T00:00:00" u="1"/>
        <d v="2026-05-18T00:00:00" u="1"/>
        <d v="2026-05-14T00:00:00" u="1"/>
        <d v="2026-08-16T00:00:00" u="1"/>
        <d v="2026-04-29T00:00:00" u="1"/>
        <d v="2026-07-31T00:00:00" u="1"/>
        <d v="2026-05-10T00:00:00" u="1"/>
        <d v="2026-08-12T00:00:00" u="1"/>
        <d v="2026-04-25T00:00:00" u="1"/>
        <d v="2026-07-27T00:00:00" u="1"/>
        <d v="2026-05-06T00:00:00" u="1"/>
        <d v="2026-08-08T00:00:00" u="1"/>
        <d v="2026-04-21T00:00:00" u="1"/>
        <d v="2026-07-23T00:00:00" u="1"/>
        <d v="2026-05-02T00:00:00" u="1"/>
        <d v="2026-08-04T00:00:00" u="1"/>
        <d v="2026-07-19T00:00:00" u="1"/>
        <d v="2026-07-15T00:00:00" u="1"/>
        <d v="2026-06-30T00:00:00" u="1"/>
        <d v="2026-07-11T00:00:00" u="1"/>
        <d v="2026-06-26T00:00:00" u="1"/>
        <d v="2026-07-07T00:00:00" u="1"/>
        <d v="2026-06-22T00:00:00" u="1"/>
        <d v="2026-07-03T00:00:00" u="1"/>
        <d v="2026-06-18T00:00:00" u="1"/>
        <d v="2026-06-14T00:00:00" u="1"/>
        <d v="2026-05-29T00:00:00" u="1"/>
        <d v="2026-05-25T00:00:00" u="1"/>
        <d v="2026-05-21T00:00:00" u="1"/>
        <d v="2026-05-17T00:00:00" u="1"/>
        <d v="2026-05-13T00:00:00" u="1"/>
        <d v="2026-08-15T00:00:00" u="1"/>
        <d v="2026-04-28T00:00:00" u="1"/>
        <d v="2026-07-30T00:00:00" u="1"/>
        <d v="2026-05-09T00:00:00" u="1"/>
      </sharedItems>
    </cacheField>
    <cacheField name="Hr Abs Pure" numFmtId="168">
      <sharedItems containsSemiMixedTypes="0" containsNonDate="0" containsDate="1" containsString="0" minDate="1904-01-01T00:00:00" maxDate="1904-01-02T00:00:00"/>
    </cacheField>
    <cacheField name="Hr Abs Totales" numFmtId="168">
      <sharedItems containsSemiMixedTypes="0" containsNonDate="0" containsDate="1" containsString="0" minDate="1904-01-01T00:00:00" maxDate="1904-01-02T00:00:00"/>
    </cacheField>
    <cacheField name="Semaine" numFmtId="0">
      <sharedItems containsBlank="1" count="20">
        <s v="Sem - 34"/>
        <s v="Sem - 53"/>
        <m u="1"/>
        <s v="Sem - 19" u="1"/>
        <s v="Sem - 24" u="1"/>
        <s v="Sem - 29" u="1"/>
        <s v="Sem - 18" u="1"/>
        <s v="Sem - 28" u="1"/>
        <e v="#REF!" u="1"/>
        <s v="Sem - 33" u="1"/>
        <s v="Sem - 17" u="1"/>
        <s v="Sem - 22" u="1"/>
        <s v="Sem - 27" u="1"/>
        <s v="Sem - 32" u="1"/>
        <s v="Sem - 21" u="1"/>
        <s v="Sem - 26" u="1"/>
        <s v="Sem - 31" u="1"/>
        <s v="Sem - 20" u="1"/>
        <s v="Sem - 25" u="1"/>
        <s v="Sem - 30" u="1"/>
      </sharedItems>
    </cacheField>
    <cacheField name="Mois" numFmtId="0">
      <sharedItems containsBlank="1" count="8">
        <s v="Août"/>
        <s v="Janvier"/>
        <m u="1"/>
        <s v="Juillet" u="1"/>
        <s v="Mai" u="1"/>
        <s v="Avril" u="1"/>
        <e v="#REF!" u="1"/>
        <s v="Juin" u="1"/>
      </sharedItems>
    </cacheField>
    <cacheField name="Année" numFmtId="170">
      <sharedItems/>
    </cacheField>
    <cacheField name="VTO" numFmtId="166">
      <sharedItems containsNonDate="0" containsString="0" containsBlank="1"/>
    </cacheField>
    <cacheField name="Heures SUP" numFmtId="169">
      <sharedItems containsSemiMixedTypes="0" containsNonDate="0" containsDate="1" containsString="0" minDate="1904-01-01T00:00:00" maxDate="1904-01-02T00:00:00"/>
    </cacheField>
    <cacheField name="Team" numFmtId="168">
      <sharedItems containsDate="1" containsBlank="1" containsMixedTypes="1" minDate="1904-01-01T00:00:00" maxDate="1904-01-02T00:00:00" count="14">
        <s v="HAOUACH Ikram"/>
        <s v="OUAQERROUCH Nour-El Houda"/>
        <s v="HMIDOUCH Fouad"/>
        <s v="EL JAOUHARI Ussama"/>
        <s v="FARKACH Hicham"/>
        <s v="IDELHAJ Meryem"/>
        <s v="OUBRAHIM Mohammed"/>
        <s v="CHOUIFI Mustapha"/>
        <s v="MOUNAJI SOUKAINA"/>
        <s v="RHOUDANE Othmane "/>
        <s v="-"/>
        <s v="EL KAOUTAR Fatima Zahra"/>
        <m u="1"/>
        <d v="1904-01-01T00:00:00" u="1"/>
      </sharedItems>
    </cacheField>
    <cacheField name="Business" numFmtId="168">
      <sharedItems containsBlank="1" count="2">
        <s v="Credit Mutuel"/>
        <m u="1"/>
      </sharedItems>
    </cacheField>
    <cacheField name="Statut" numFmtId="168">
      <sharedItems containsBlank="1" count="2">
        <s v="Forfaitaire"/>
        <m u="1"/>
      </sharedItems>
    </cacheField>
    <cacheField name="Congé payé" numFmtId="168">
      <sharedItems containsDate="1" containsBlank="1" containsMixedTypes="1" minDate="1904-01-01T04:00:00" maxDate="1904-01-01T08:00:00"/>
    </cacheField>
    <cacheField name="Congé sans solde" numFmtId="168">
      <sharedItems containsBlank="1"/>
    </cacheField>
    <cacheField name="Congé spécial" numFmtId="168">
      <sharedItems containsBlank="1"/>
    </cacheField>
    <cacheField name="Jour férié" numFmtId="168">
      <sharedItems containsDate="1" containsBlank="1" containsMixedTypes="1" minDate="1904-01-01T08:00:00" maxDate="1904-01-01T08:00:00"/>
    </cacheField>
    <cacheField name="Commentaire" numFmtId="168">
      <sharedItems containsNonDate="0" containsString="0" containsBlank="1"/>
    </cacheField>
    <cacheField name="Plannif spécial" numFmtId="168">
      <sharedItems containsBlank="1"/>
    </cacheField>
    <cacheField name="Tx Abs (%)" numFmtId="0" formula=" IFERROR('Hr Abs Totales'/'Hr Planifiée',0)" databaseField="0"/>
    <cacheField name="Théorique" numFmtId="0" formula="'Hr Planifiée'+'Congé payé'+'Congé sans solde'+'Congé spécial'" databaseField="0"/>
  </cacheFields>
  <extLst>
    <ext xmlns:x14="http://schemas.microsoft.com/office/spreadsheetml/2009/9/main" uri="{725AE2AE-9491-48be-B2B4-4EB974FC3084}">
      <x14:pivotCacheDefinition pivotCacheId="142975277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58"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  <r>
    <e v="#N/A"/>
    <x v="0"/>
    <m/>
    <m/>
    <m/>
    <m/>
    <m/>
    <m/>
    <m/>
    <m/>
    <m/>
    <m/>
    <m/>
    <d v="1904-01-01T00:00:00"/>
    <d v="1904-01-01T00:00:00"/>
    <s v="-"/>
    <m/>
    <d v="1904-01-01T00:00:00"/>
    <d v="1904-01-01T00:00:00"/>
    <s v="Sem - 53"/>
    <s v="Janvier"/>
    <s v="1904"/>
    <m/>
    <d v="1904-01-01T00:00:00"/>
    <x v="0"/>
    <s v="-"/>
    <s v="-"/>
    <s v=""/>
    <s v=""/>
    <s v=""/>
    <s v="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408">
  <r>
    <n v="1262"/>
    <s v="BENCHRIF HAFSS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0"/>
    <d v="1904-01-01T00:00:00"/>
    <d v="1904-01-01T00:00:00"/>
    <s v="Sem - 47"/>
    <s v="Novembre"/>
    <s v="2025"/>
    <m/>
    <d v="1904-01-01T00:00:00"/>
    <s v="OUBRAHIM Mohammed"/>
    <s v="Credit Mutuel"/>
    <s v="Forfaitaire"/>
    <s v=""/>
    <s v=""/>
    <s v=""/>
    <s v=""/>
    <m/>
    <m/>
  </r>
  <r>
    <n v="1278"/>
    <s v="LISSAOUI HIB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0"/>
    <d v="1904-01-01T00:00:00"/>
    <d v="1904-01-01T00:00:00"/>
    <s v="Sem - 47"/>
    <s v="Novembre"/>
    <s v="2025"/>
    <m/>
    <d v="1904-01-01T00:00:00"/>
    <s v="OUBRAHIM Mohammed"/>
    <s v="Credit Mutuel"/>
    <s v="Forfaitaire"/>
    <s v=""/>
    <s v=""/>
    <s v=""/>
    <s v=""/>
    <m/>
    <m/>
  </r>
  <r>
    <n v="1265"/>
    <s v="RMAIDI IMAD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0"/>
    <d v="1904-01-01T00:00:00"/>
    <d v="1904-01-01T00:00:00"/>
    <s v="Sem - 47"/>
    <s v="Novembre"/>
    <s v="2025"/>
    <m/>
    <d v="1904-01-01T00:00:00"/>
    <s v="OUBRAHIM Mohammed"/>
    <s v="Credit Mutuel"/>
    <s v="Forfaitaire"/>
    <s v=""/>
    <s v=""/>
    <s v=""/>
    <s v=""/>
    <m/>
    <m/>
  </r>
  <r>
    <n v="1317"/>
    <s v="HAMDANI MOHAMED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0"/>
    <d v="1904-01-01T00:00:00"/>
    <d v="1904-01-01T00:00:00"/>
    <s v="Sem - 47"/>
    <s v="Novembre"/>
    <s v="2025"/>
    <m/>
    <d v="1904-01-01T00:00:00"/>
    <s v="OUBRAHIM Mohammed"/>
    <s v="Credit Mutuel"/>
    <s v="Forfaitaire"/>
    <s v=""/>
    <s v=""/>
    <s v=""/>
    <s v=""/>
    <m/>
    <m/>
  </r>
  <r>
    <n v="1262"/>
    <s v="BENCHRIF HAFSSA"/>
    <m/>
    <s v="OFF"/>
    <m/>
    <s v="OFF"/>
    <m/>
    <m/>
    <s v=""/>
    <m/>
    <d v="1904-01-01T00:00:00"/>
    <d v="1904-01-01T00:00:00"/>
    <n v="0"/>
    <s v=""/>
    <d v="1904-01-01T00:00:00"/>
    <x v="0"/>
    <x v="1"/>
    <d v="1904-01-01T00:00:00"/>
    <d v="1904-01-01T00:00:00"/>
    <s v="Sem - 47"/>
    <s v="Novembre"/>
    <s v="2025"/>
    <m/>
    <d v="1904-01-01T00:00:00"/>
    <s v="OUBRAHIM Mohammed"/>
    <s v="Credit Mutuel"/>
    <s v="Forfaitaire"/>
    <s v=""/>
    <s v=""/>
    <s v=""/>
    <s v=""/>
    <m/>
    <m/>
  </r>
  <r>
    <n v="1278"/>
    <s v="LISSAOUI HIBA"/>
    <m/>
    <s v="OFF"/>
    <m/>
    <s v="OFF"/>
    <m/>
    <m/>
    <s v=""/>
    <m/>
    <d v="1904-01-01T00:00:00"/>
    <d v="1904-01-01T00:00:00"/>
    <n v="0"/>
    <s v=""/>
    <d v="1904-01-01T00:00:00"/>
    <x v="0"/>
    <x v="1"/>
    <d v="1904-01-01T00:00:00"/>
    <d v="1904-01-01T00:00:00"/>
    <s v="Sem - 47"/>
    <s v="Novembre"/>
    <s v="2025"/>
    <m/>
    <d v="1904-01-01T00:00:00"/>
    <s v="OUBRAHIM Mohammed"/>
    <s v="Credit Mutuel"/>
    <s v="Forfaitaire"/>
    <s v=""/>
    <s v=""/>
    <s v=""/>
    <s v=""/>
    <m/>
    <m/>
  </r>
  <r>
    <n v="1265"/>
    <s v="RMAIDI IMAD"/>
    <m/>
    <s v="OFF"/>
    <m/>
    <s v="OFF"/>
    <m/>
    <m/>
    <s v=""/>
    <m/>
    <d v="1904-01-01T00:00:00"/>
    <d v="1904-01-01T00:00:00"/>
    <n v="0"/>
    <s v=""/>
    <d v="1904-01-01T00:00:00"/>
    <x v="0"/>
    <x v="1"/>
    <d v="1904-01-01T00:00:00"/>
    <d v="1904-01-01T00:00:00"/>
    <s v="Sem - 47"/>
    <s v="Novembre"/>
    <s v="2025"/>
    <m/>
    <d v="1904-01-01T00:00:00"/>
    <s v="OUBRAHIM Mohammed"/>
    <s v="Credit Mutuel"/>
    <s v="Forfaitaire"/>
    <s v=""/>
    <s v=""/>
    <s v=""/>
    <s v=""/>
    <m/>
    <m/>
  </r>
  <r>
    <n v="1317"/>
    <s v="HAMDANI MOHAMED"/>
    <m/>
    <s v="OFF"/>
    <m/>
    <s v="OFF"/>
    <m/>
    <m/>
    <s v=""/>
    <m/>
    <d v="1904-01-01T00:00:00"/>
    <d v="1904-01-01T00:00:00"/>
    <n v="0"/>
    <s v=""/>
    <d v="1904-01-01T00:00:00"/>
    <x v="0"/>
    <x v="1"/>
    <d v="1904-01-01T00:00:00"/>
    <d v="1904-01-01T00:00:00"/>
    <s v="Sem - 47"/>
    <s v="Novembre"/>
    <s v="2025"/>
    <m/>
    <d v="1904-01-01T00:00:00"/>
    <s v="OUBRAHIM Mohammed"/>
    <s v="Credit Mutuel"/>
    <s v="Forfaitaire"/>
    <s v=""/>
    <s v=""/>
    <s v=""/>
    <s v=""/>
    <m/>
    <m/>
  </r>
  <r>
    <n v="1262"/>
    <s v="BENCHRIF HAFSSA"/>
    <m/>
    <s v="OFF"/>
    <m/>
    <s v="OFF"/>
    <m/>
    <m/>
    <s v=""/>
    <m/>
    <d v="1904-01-01T00:00:00"/>
    <d v="1904-01-01T00:00:00"/>
    <n v="0"/>
    <s v=""/>
    <d v="1904-01-01T00:00:00"/>
    <x v="0"/>
    <x v="2"/>
    <d v="1904-01-01T00:00:00"/>
    <d v="1904-01-01T00:00:00"/>
    <s v="Sem - 47"/>
    <s v="Novembre"/>
    <s v="2025"/>
    <m/>
    <d v="1904-01-01T00:00:00"/>
    <s v="OUBRAHIM Mohammed"/>
    <s v="Credit Mutuel"/>
    <s v="Forfaitaire"/>
    <s v=""/>
    <s v=""/>
    <s v=""/>
    <s v=""/>
    <m/>
    <m/>
  </r>
  <r>
    <n v="1278"/>
    <s v="LISSAOUI HIBA"/>
    <m/>
    <s v="OFF"/>
    <m/>
    <s v="OFF"/>
    <m/>
    <m/>
    <s v=""/>
    <m/>
    <d v="1904-01-01T00:00:00"/>
    <d v="1904-01-01T00:00:00"/>
    <n v="0"/>
    <s v=""/>
    <d v="1904-01-01T00:00:00"/>
    <x v="0"/>
    <x v="2"/>
    <d v="1904-01-01T00:00:00"/>
    <d v="1904-01-01T00:00:00"/>
    <s v="Sem - 47"/>
    <s v="Novembre"/>
    <s v="2025"/>
    <m/>
    <d v="1904-01-01T00:00:00"/>
    <s v="OUBRAHIM Mohammed"/>
    <s v="Credit Mutuel"/>
    <s v="Forfaitaire"/>
    <s v=""/>
    <s v=""/>
    <s v=""/>
    <s v=""/>
    <m/>
    <m/>
  </r>
  <r>
    <n v="1265"/>
    <s v="RMAIDI IMAD"/>
    <m/>
    <s v="OFF"/>
    <m/>
    <s v="OFF"/>
    <m/>
    <m/>
    <s v=""/>
    <m/>
    <d v="1904-01-01T00:00:00"/>
    <d v="1904-01-01T00:00:00"/>
    <n v="0"/>
    <s v=""/>
    <d v="1904-01-01T00:00:00"/>
    <x v="0"/>
    <x v="2"/>
    <d v="1904-01-01T00:00:00"/>
    <d v="1904-01-01T00:00:00"/>
    <s v="Sem - 47"/>
    <s v="Novembre"/>
    <s v="2025"/>
    <m/>
    <d v="1904-01-01T00:00:00"/>
    <s v="OUBRAHIM Mohammed"/>
    <s v="Credit Mutuel"/>
    <s v="Forfaitaire"/>
    <s v=""/>
    <s v=""/>
    <s v=""/>
    <s v=""/>
    <m/>
    <m/>
  </r>
  <r>
    <n v="1317"/>
    <s v="HAMDANI MOHAMED"/>
    <m/>
    <s v="OFF"/>
    <m/>
    <s v="OFF"/>
    <m/>
    <m/>
    <s v=""/>
    <m/>
    <d v="1904-01-01T00:00:00"/>
    <d v="1904-01-01T00:00:00"/>
    <n v="0"/>
    <s v=""/>
    <d v="1904-01-01T00:00:00"/>
    <x v="0"/>
    <x v="2"/>
    <d v="1904-01-01T00:00:00"/>
    <d v="1904-01-01T00:00:00"/>
    <s v="Sem - 47"/>
    <s v="Novembre"/>
    <s v="2025"/>
    <m/>
    <d v="1904-01-01T00:00:00"/>
    <s v="OUBRAHIM Mohammed"/>
    <s v="Credit Mutuel"/>
    <s v="Forfaitaire"/>
    <s v=""/>
    <s v=""/>
    <s v=""/>
    <s v=""/>
    <m/>
    <m/>
  </r>
  <r>
    <n v="1262"/>
    <s v="BENCHRIF HAFSS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3"/>
    <d v="1904-01-01T00:00:00"/>
    <d v="1904-01-01T00:00:00"/>
    <s v="Sem - 48"/>
    <s v="Novembre"/>
    <s v="2025"/>
    <m/>
    <d v="1904-01-01T00:00:00"/>
    <s v="OUBRAHIM Mohammed"/>
    <s v="Credit Mutuel"/>
    <s v="Forfaitaire"/>
    <s v=""/>
    <s v=""/>
    <s v=""/>
    <s v=""/>
    <m/>
    <m/>
  </r>
  <r>
    <n v="1278"/>
    <s v="LISSAOUI HIBA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3"/>
    <d v="1904-01-01T00:00:00"/>
    <d v="1904-01-01T00:00:00"/>
    <s v="Sem - 48"/>
    <s v="Novembre"/>
    <s v="2025"/>
    <m/>
    <d v="1904-01-01T00:02:00"/>
    <s v="OUBRAHIM Mohammed"/>
    <s v="Credit Mutuel"/>
    <s v="Forfaitaire"/>
    <s v=""/>
    <s v=""/>
    <s v=""/>
    <s v=""/>
    <m/>
    <m/>
  </r>
  <r>
    <n v="1265"/>
    <s v="RMAIDI IMAD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3"/>
    <d v="1904-01-01T00:00:00"/>
    <d v="1904-01-01T00:00:00"/>
    <s v="Sem - 48"/>
    <s v="Novembre"/>
    <s v="2025"/>
    <m/>
    <d v="1904-01-01T00:00:00"/>
    <s v="OUBRAHIM Mohammed"/>
    <s v="Credit Mutuel"/>
    <s v="Forfaitaire"/>
    <s v=""/>
    <s v=""/>
    <s v=""/>
    <s v=""/>
    <m/>
    <m/>
  </r>
  <r>
    <n v="1317"/>
    <s v="HAMDANI MOHAMED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3"/>
    <d v="1904-01-01T00:00:00"/>
    <d v="1904-01-01T00:00:00"/>
    <s v="Sem - 48"/>
    <s v="Novembre"/>
    <s v="2025"/>
    <m/>
    <d v="1904-01-01T00:00:00"/>
    <s v="OUBRAHIM Mohammed"/>
    <s v="Credit Mutuel"/>
    <s v="Forfaitaire"/>
    <s v=""/>
    <s v=""/>
    <s v=""/>
    <s v=""/>
    <m/>
    <m/>
  </r>
  <r>
    <n v="1262"/>
    <s v="BENCHRIF HAFSSA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4"/>
    <d v="1904-01-01T00:00:00"/>
    <d v="1904-01-01T00:00:00"/>
    <s v="Sem - 48"/>
    <s v="Novembre"/>
    <s v="2025"/>
    <m/>
    <d v="1904-01-01T00:02:00"/>
    <s v="OUBRAHIM Mohammed"/>
    <s v="Credit Mutuel"/>
    <s v="Forfaitaire"/>
    <s v=""/>
    <s v=""/>
    <s v=""/>
    <s v=""/>
    <m/>
    <m/>
  </r>
  <r>
    <n v="1278"/>
    <s v="LISSAOUI HIBA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4"/>
    <d v="1904-01-01T00:00:00"/>
    <d v="1904-01-01T00:00:00"/>
    <s v="Sem - 48"/>
    <s v="Novembre"/>
    <s v="2025"/>
    <m/>
    <d v="1904-01-01T00:02:00"/>
    <s v="OUBRAHIM Mohammed"/>
    <s v="Credit Mutuel"/>
    <s v="Forfaitaire"/>
    <s v=""/>
    <s v=""/>
    <s v=""/>
    <s v=""/>
    <m/>
    <m/>
  </r>
  <r>
    <n v="1265"/>
    <s v="RMAIDI IMAD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4"/>
    <d v="1904-01-01T00:00:00"/>
    <d v="1904-01-01T00:00:00"/>
    <s v="Sem - 48"/>
    <s v="Novembre"/>
    <s v="2025"/>
    <m/>
    <d v="1904-01-01T00:00:00"/>
    <s v="OUBRAHIM Mohammed"/>
    <s v="Credit Mutuel"/>
    <s v="Forfaitaire"/>
    <s v=""/>
    <s v=""/>
    <s v=""/>
    <s v=""/>
    <m/>
    <m/>
  </r>
  <r>
    <n v="1317"/>
    <s v="HAMDANI MOHAMED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4"/>
    <d v="1904-01-01T00:00:00"/>
    <d v="1904-01-01T00:00:00"/>
    <s v="Sem - 48"/>
    <s v="Novembre"/>
    <s v="2025"/>
    <m/>
    <d v="1904-01-01T00:00:00"/>
    <s v="OUBRAHIM Mohammed"/>
    <s v="Credit Mutuel"/>
    <s v="Forfaitaire"/>
    <s v=""/>
    <s v=""/>
    <s v=""/>
    <s v=""/>
    <m/>
    <m/>
  </r>
  <r>
    <n v="1265"/>
    <s v="RMAIDI IMAD"/>
    <d v="1904-01-01T08:04:00"/>
    <d v="1904-01-01T08:00:00"/>
    <d v="1904-01-01T18:00:00"/>
    <d v="1904-01-01T18:00:00"/>
    <m/>
    <m/>
    <m/>
    <m/>
    <m/>
    <d v="1904-01-01T00:00:00"/>
    <n v="0"/>
    <d v="1904-01-01T09:00:00"/>
    <d v="1904-01-01T09:00:00"/>
    <x v="0"/>
    <x v="5"/>
    <d v="1904-01-01T00:00:00"/>
    <d v="1904-01-01T00:00:00"/>
    <s v="Sem - 48"/>
    <s v="Novembre"/>
    <s v="2025"/>
    <m/>
    <d v="1904-01-01T00:00:00"/>
    <s v="OUBRAHIM Mohammed"/>
    <s v="Credit Mutuel"/>
    <s v="Forfaitaire"/>
    <s v=""/>
    <s v=""/>
    <s v=""/>
    <s v=""/>
    <m/>
    <m/>
  </r>
  <r>
    <n v="1262"/>
    <s v="BENCHRIF HAFSSA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5"/>
    <d v="1904-01-01T00:00:00"/>
    <d v="1904-01-01T00:00:00"/>
    <s v="Sem - 48"/>
    <s v="Novembre"/>
    <s v="2025"/>
    <m/>
    <d v="1904-01-01T00:02:00"/>
    <s v="OUBRAHIM Mohammed"/>
    <s v="Credit Mutuel"/>
    <s v="Forfaitaire"/>
    <s v=""/>
    <s v=""/>
    <s v=""/>
    <s v=""/>
    <m/>
    <m/>
  </r>
  <r>
    <n v="1278"/>
    <s v="LISSAOUI HIB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5"/>
    <d v="1904-01-01T00:00:00"/>
    <d v="1904-01-01T00:00:00"/>
    <s v="Sem - 48"/>
    <s v="Novembre"/>
    <s v="2025"/>
    <m/>
    <d v="1904-01-01T00:00:00"/>
    <s v="OUBRAHIM Mohammed"/>
    <s v="Credit Mutuel"/>
    <s v="Forfaitaire"/>
    <s v=""/>
    <s v=""/>
    <s v=""/>
    <s v=""/>
    <m/>
    <m/>
  </r>
  <r>
    <n v="1317"/>
    <s v="HAMDANI MOHAMED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5"/>
    <d v="1904-01-01T00:00:00"/>
    <d v="1904-01-01T00:00:00"/>
    <s v="Sem - 48"/>
    <s v="Novembre"/>
    <s v="2025"/>
    <m/>
    <d v="1904-01-01T00:02:00"/>
    <s v="OUBRAHIM Mohammed"/>
    <s v="Credit Mutuel"/>
    <s v="Forfaitaire"/>
    <s v=""/>
    <s v=""/>
    <s v=""/>
    <s v=""/>
    <m/>
    <m/>
  </r>
  <r>
    <n v="1262"/>
    <s v="BENCHRIF HAFSS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6"/>
    <d v="1904-01-01T00:00:00"/>
    <d v="1904-01-01T00:00:00"/>
    <s v="Sem - 48"/>
    <s v="Novembre"/>
    <s v="2025"/>
    <m/>
    <d v="1904-01-01T00:00:00"/>
    <s v="OUBRAHIM Mohammed"/>
    <s v="Credit Mutuel"/>
    <s v="Forfaitaire"/>
    <s v=""/>
    <s v=""/>
    <s v=""/>
    <s v=""/>
    <m/>
    <m/>
  </r>
  <r>
    <n v="1278"/>
    <s v="LISSAOUI HIB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6"/>
    <d v="1904-01-01T00:00:00"/>
    <d v="1904-01-01T00:00:00"/>
    <s v="Sem - 48"/>
    <s v="Novembre"/>
    <s v="2025"/>
    <m/>
    <d v="1904-01-01T00:00:00"/>
    <s v="OUBRAHIM Mohammed"/>
    <s v="Credit Mutuel"/>
    <s v="Forfaitaire"/>
    <s v=""/>
    <s v=""/>
    <s v=""/>
    <s v=""/>
    <m/>
    <m/>
  </r>
  <r>
    <n v="1265"/>
    <s v="RMAIDI IMAD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6"/>
    <d v="1904-01-01T00:00:00"/>
    <d v="1904-01-01T00:00:00"/>
    <s v="Sem - 48"/>
    <s v="Novembre"/>
    <s v="2025"/>
    <m/>
    <d v="1904-01-01T00:00:00"/>
    <s v="OUBRAHIM Mohammed"/>
    <s v="Credit Mutuel"/>
    <s v="Forfaitaire"/>
    <s v=""/>
    <s v=""/>
    <s v=""/>
    <s v=""/>
    <m/>
    <m/>
  </r>
  <r>
    <n v="1317"/>
    <s v="HAMDANI MOHAMED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6"/>
    <d v="1904-01-01T00:00:00"/>
    <d v="1904-01-01T00:00:00"/>
    <s v="Sem - 48"/>
    <s v="Novembre"/>
    <s v="2025"/>
    <m/>
    <d v="1904-01-01T00:00:00"/>
    <s v="OUBRAHIM Mohammed"/>
    <s v="Credit Mutuel"/>
    <s v="Forfaitaire"/>
    <s v=""/>
    <s v=""/>
    <s v=""/>
    <s v=""/>
    <m/>
    <m/>
  </r>
  <r>
    <n v="1262"/>
    <s v="BENCHRIF HAFSSA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0"/>
    <x v="7"/>
    <d v="1904-01-01T00:00:00"/>
    <d v="1904-01-01T00:00:00"/>
    <s v="Sem - 48"/>
    <s v="Novembre"/>
    <s v="2025"/>
    <m/>
    <d v="1904-01-01T00:00:00"/>
    <s v="OUBRAHIM Mohammed"/>
    <s v="Credit Mutuel"/>
    <s v="Forfaitaire"/>
    <s v=""/>
    <s v=""/>
    <s v=""/>
    <s v=""/>
    <m/>
    <m/>
  </r>
  <r>
    <n v="1278"/>
    <s v="LISSAOUI HIBA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0"/>
    <x v="7"/>
    <d v="1904-01-01T00:00:00"/>
    <d v="1904-01-01T00:00:00"/>
    <s v="Sem - 48"/>
    <s v="Novembre"/>
    <s v="2025"/>
    <m/>
    <d v="1904-01-01T00:00:00"/>
    <s v="OUBRAHIM Mohammed"/>
    <s v="Credit Mutuel"/>
    <s v="Forfaitaire"/>
    <s v=""/>
    <s v=""/>
    <s v=""/>
    <s v=""/>
    <m/>
    <m/>
  </r>
  <r>
    <n v="1265"/>
    <s v="RMAIDI IMAD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0"/>
    <x v="7"/>
    <d v="1904-01-01T00:00:00"/>
    <d v="1904-01-01T00:00:00"/>
    <s v="Sem - 48"/>
    <s v="Novembre"/>
    <s v="2025"/>
    <m/>
    <d v="1904-01-01T00:00:00"/>
    <s v="OUBRAHIM Mohammed"/>
    <s v="Credit Mutuel"/>
    <s v="Forfaitaire"/>
    <s v=""/>
    <s v=""/>
    <s v=""/>
    <s v=""/>
    <m/>
    <m/>
  </r>
  <r>
    <n v="1317"/>
    <s v="HAMDANI MOHAMED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0"/>
    <x v="7"/>
    <d v="1904-01-01T00:00:00"/>
    <d v="1904-01-01T00:00:00"/>
    <s v="Sem - 48"/>
    <s v="Novembre"/>
    <s v="2025"/>
    <m/>
    <d v="1904-01-01T00:00:00"/>
    <s v="OUBRAHIM Mohammed"/>
    <s v="Credit Mutuel"/>
    <s v="Forfaitaire"/>
    <s v=""/>
    <s v=""/>
    <s v=""/>
    <s v=""/>
    <m/>
    <m/>
  </r>
  <r>
    <n v="1262"/>
    <s v="BENCHRIF HAFSSA"/>
    <m/>
    <s v="OFF"/>
    <m/>
    <s v="OFF"/>
    <m/>
    <m/>
    <s v=""/>
    <m/>
    <d v="1904-01-01T00:00:00"/>
    <d v="1904-01-01T00:00:00"/>
    <n v="0"/>
    <s v=""/>
    <d v="1904-01-01T00:00:00"/>
    <x v="0"/>
    <x v="8"/>
    <d v="1904-01-01T00:00:00"/>
    <d v="1904-01-01T00:00:00"/>
    <s v="Sem - 48"/>
    <s v="Novembre"/>
    <s v="2025"/>
    <m/>
    <d v="1904-01-01T00:00:00"/>
    <s v="OUBRAHIM Mohammed"/>
    <s v="Credit Mutuel"/>
    <s v="Forfaitaire"/>
    <s v=""/>
    <s v=""/>
    <s v=""/>
    <s v=""/>
    <m/>
    <m/>
  </r>
  <r>
    <n v="1278"/>
    <s v="LISSAOUI HIBA"/>
    <m/>
    <s v="OFF"/>
    <m/>
    <s v="OFF"/>
    <m/>
    <m/>
    <s v=""/>
    <m/>
    <d v="1904-01-01T00:00:00"/>
    <d v="1904-01-01T00:00:00"/>
    <n v="0"/>
    <s v=""/>
    <d v="1904-01-01T00:00:00"/>
    <x v="0"/>
    <x v="8"/>
    <d v="1904-01-01T00:00:00"/>
    <d v="1904-01-01T00:00:00"/>
    <s v="Sem - 48"/>
    <s v="Novembre"/>
    <s v="2025"/>
    <m/>
    <d v="1904-01-01T00:00:00"/>
    <s v="OUBRAHIM Mohammed"/>
    <s v="Credit Mutuel"/>
    <s v="Forfaitaire"/>
    <s v=""/>
    <s v=""/>
    <s v=""/>
    <s v=""/>
    <m/>
    <m/>
  </r>
  <r>
    <n v="1265"/>
    <s v="RMAIDI IMAD"/>
    <m/>
    <s v="OFF"/>
    <m/>
    <s v="OFF"/>
    <m/>
    <m/>
    <s v=""/>
    <m/>
    <d v="1904-01-01T00:00:00"/>
    <d v="1904-01-01T00:00:00"/>
    <n v="0"/>
    <s v=""/>
    <d v="1904-01-01T00:00:00"/>
    <x v="0"/>
    <x v="8"/>
    <d v="1904-01-01T00:00:00"/>
    <d v="1904-01-01T00:00:00"/>
    <s v="Sem - 48"/>
    <s v="Novembre"/>
    <s v="2025"/>
    <m/>
    <d v="1904-01-01T00:00:00"/>
    <s v="OUBRAHIM Mohammed"/>
    <s v="Credit Mutuel"/>
    <s v="Forfaitaire"/>
    <s v=""/>
    <s v=""/>
    <s v=""/>
    <s v=""/>
    <m/>
    <m/>
  </r>
  <r>
    <n v="1317"/>
    <s v="HAMDANI MOHAMED"/>
    <m/>
    <s v="OFF"/>
    <m/>
    <s v="OFF"/>
    <m/>
    <m/>
    <s v=""/>
    <m/>
    <d v="1904-01-01T00:00:00"/>
    <d v="1904-01-01T00:00:00"/>
    <n v="0"/>
    <s v=""/>
    <d v="1904-01-01T00:00:00"/>
    <x v="0"/>
    <x v="8"/>
    <d v="1904-01-01T00:00:00"/>
    <d v="1904-01-01T00:00:00"/>
    <s v="Sem - 48"/>
    <s v="Novembre"/>
    <s v="2025"/>
    <m/>
    <d v="1904-01-01T00:00:00"/>
    <s v="OUBRAHIM Mohammed"/>
    <s v="Credit Mutuel"/>
    <s v="Forfaitaire"/>
    <s v=""/>
    <s v=""/>
    <s v=""/>
    <s v=""/>
    <m/>
    <m/>
  </r>
  <r>
    <n v="1262"/>
    <s v="BENCHRIF HAFSSA"/>
    <m/>
    <s v="OFF"/>
    <m/>
    <s v="OFF"/>
    <m/>
    <m/>
    <s v=""/>
    <m/>
    <d v="1904-01-01T00:00:00"/>
    <d v="1904-01-01T00:00:00"/>
    <n v="0"/>
    <s v=""/>
    <d v="1904-01-01T00:00:00"/>
    <x v="0"/>
    <x v="9"/>
    <d v="1904-01-01T00:00:00"/>
    <d v="1904-01-01T00:00:00"/>
    <s v="Sem - 48"/>
    <s v="Novembre"/>
    <s v="2025"/>
    <m/>
    <d v="1904-01-01T00:00:00"/>
    <s v="OUBRAHIM Mohammed"/>
    <s v="Credit Mutuel"/>
    <s v="Forfaitaire"/>
    <s v=""/>
    <s v=""/>
    <s v=""/>
    <s v=""/>
    <m/>
    <m/>
  </r>
  <r>
    <n v="1278"/>
    <s v="LISSAOUI HIBA"/>
    <m/>
    <s v="OFF"/>
    <m/>
    <s v="OFF"/>
    <m/>
    <m/>
    <s v=""/>
    <m/>
    <d v="1904-01-01T00:00:00"/>
    <d v="1904-01-01T00:00:00"/>
    <n v="0"/>
    <s v=""/>
    <d v="1904-01-01T00:00:00"/>
    <x v="0"/>
    <x v="9"/>
    <d v="1904-01-01T00:00:00"/>
    <d v="1904-01-01T00:00:00"/>
    <s v="Sem - 48"/>
    <s v="Novembre"/>
    <s v="2025"/>
    <m/>
    <d v="1904-01-01T00:00:00"/>
    <s v="OUBRAHIM Mohammed"/>
    <s v="Credit Mutuel"/>
    <s v="Forfaitaire"/>
    <s v=""/>
    <s v=""/>
    <s v=""/>
    <s v=""/>
    <m/>
    <m/>
  </r>
  <r>
    <n v="1265"/>
    <s v="RMAIDI IMAD"/>
    <m/>
    <s v="OFF"/>
    <m/>
    <s v="OFF"/>
    <m/>
    <m/>
    <s v=""/>
    <m/>
    <d v="1904-01-01T00:00:00"/>
    <d v="1904-01-01T00:00:00"/>
    <n v="0"/>
    <s v=""/>
    <d v="1904-01-01T00:00:00"/>
    <x v="0"/>
    <x v="9"/>
    <d v="1904-01-01T00:00:00"/>
    <d v="1904-01-01T00:00:00"/>
    <s v="Sem - 48"/>
    <s v="Novembre"/>
    <s v="2025"/>
    <m/>
    <d v="1904-01-01T00:00:00"/>
    <s v="OUBRAHIM Mohammed"/>
    <s v="Credit Mutuel"/>
    <s v="Forfaitaire"/>
    <s v=""/>
    <s v=""/>
    <s v=""/>
    <s v=""/>
    <m/>
    <m/>
  </r>
  <r>
    <n v="1317"/>
    <s v="HAMDANI MOHAMED"/>
    <m/>
    <s v="OFF"/>
    <m/>
    <s v="OFF"/>
    <m/>
    <m/>
    <s v=""/>
    <m/>
    <d v="1904-01-01T00:00:00"/>
    <d v="1904-01-01T00:00:00"/>
    <n v="0"/>
    <s v=""/>
    <d v="1904-01-01T00:00:00"/>
    <x v="0"/>
    <x v="9"/>
    <d v="1904-01-01T00:00:00"/>
    <d v="1904-01-01T00:00:00"/>
    <s v="Sem - 48"/>
    <s v="Novembre"/>
    <s v="2025"/>
    <m/>
    <d v="1904-01-01T00:00:00"/>
    <s v="OUBRAHIM Mohammed"/>
    <s v="Credit Mutuel"/>
    <s v="Forfaitaire"/>
    <s v=""/>
    <s v=""/>
    <s v=""/>
    <s v=""/>
    <m/>
    <m/>
  </r>
  <r>
    <n v="1262"/>
    <s v="BENCHRIF HAFSS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10"/>
    <d v="1904-01-01T00:00:00"/>
    <d v="1904-01-01T00:00:00"/>
    <s v="Sem - 49"/>
    <s v="Décembre"/>
    <s v="2025"/>
    <m/>
    <d v="1904-01-01T00:00:00"/>
    <s v="OUBRAHIM Mohammed"/>
    <s v="Credit Mutuel"/>
    <s v="Forfaitaire"/>
    <s v=""/>
    <s v=""/>
    <s v=""/>
    <s v=""/>
    <m/>
    <m/>
  </r>
  <r>
    <n v="1278"/>
    <s v="LISSAOUI HIBA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10"/>
    <d v="1904-01-01T00:00:00"/>
    <d v="1904-01-01T00:00:00"/>
    <s v="Sem - 49"/>
    <s v="Décembre"/>
    <s v="2025"/>
    <m/>
    <d v="1904-01-01T00:04:00"/>
    <s v="OUBRAHIM Mohammed"/>
    <s v="Credit Mutuel"/>
    <s v="Forfaitaire"/>
    <s v=""/>
    <s v=""/>
    <s v=""/>
    <s v=""/>
    <m/>
    <m/>
  </r>
  <r>
    <n v="1265"/>
    <s v="RMAIDI IMAD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10"/>
    <d v="1904-01-01T00:00:00"/>
    <d v="1904-01-01T00:00:00"/>
    <s v="Sem - 49"/>
    <s v="Décembre"/>
    <s v="2025"/>
    <m/>
    <d v="1904-01-01T00:00:00"/>
    <s v="OUBRAHIM Mohammed"/>
    <s v="Credit Mutuel"/>
    <s v="Forfaitaire"/>
    <s v=""/>
    <s v=""/>
    <s v=""/>
    <s v=""/>
    <m/>
    <m/>
  </r>
  <r>
    <n v="1317"/>
    <s v="HAMDANI MOHAMED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10"/>
    <d v="1904-01-01T00:00:00"/>
    <d v="1904-01-01T00:00:00"/>
    <s v="Sem - 49"/>
    <s v="Décembre"/>
    <s v="2025"/>
    <m/>
    <d v="1904-01-01T00:00:00"/>
    <s v="OUBRAHIM Mohammed"/>
    <s v="Credit Mutuel"/>
    <s v="Forfaitaire"/>
    <s v=""/>
    <s v=""/>
    <s v=""/>
    <s v=""/>
    <m/>
    <m/>
  </r>
  <r>
    <n v="1262"/>
    <s v="BENCHRIF HAFSS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11"/>
    <d v="1904-01-01T00:00:00"/>
    <d v="1904-01-01T00:00:00"/>
    <s v="Sem - 49"/>
    <s v="Décembre"/>
    <s v="2025"/>
    <m/>
    <d v="1904-01-01T00:00:00"/>
    <s v="OUBRAHIM Mohammed"/>
    <s v="Credit Mutuel"/>
    <s v="Forfaitaire"/>
    <s v=""/>
    <s v=""/>
    <s v=""/>
    <s v=""/>
    <m/>
    <m/>
  </r>
  <r>
    <n v="1278"/>
    <s v="LISSAOUI HIB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11"/>
    <d v="1904-01-01T00:00:00"/>
    <d v="1904-01-01T00:00:00"/>
    <s v="Sem - 49"/>
    <s v="Décembre"/>
    <s v="2025"/>
    <m/>
    <d v="1904-01-01T00:00:00"/>
    <s v="OUBRAHIM Mohammed"/>
    <s v="Credit Mutuel"/>
    <s v="Forfaitaire"/>
    <s v=""/>
    <s v=""/>
    <s v=""/>
    <s v=""/>
    <m/>
    <m/>
  </r>
  <r>
    <n v="1265"/>
    <s v="RMAIDI IMAD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11"/>
    <d v="1904-01-01T00:00:00"/>
    <d v="1904-01-01T00:00:00"/>
    <s v="Sem - 49"/>
    <s v="Décembre"/>
    <s v="2025"/>
    <m/>
    <d v="1904-01-01T00:00:00"/>
    <s v="OUBRAHIM Mohammed"/>
    <s v="Credit Mutuel"/>
    <s v="Forfaitaire"/>
    <s v=""/>
    <s v=""/>
    <s v=""/>
    <s v=""/>
    <m/>
    <m/>
  </r>
  <r>
    <n v="1317"/>
    <s v="HAMDANI MOHAMED"/>
    <d v="1904-01-01T08:05:00"/>
    <d v="1904-01-01T08:00:00"/>
    <d v="1904-01-01T18:00:00"/>
    <d v="1904-01-01T18:00:00"/>
    <m/>
    <m/>
    <m/>
    <m/>
    <m/>
    <d v="1904-01-01T00:00:00"/>
    <n v="0"/>
    <d v="1904-01-01T09:00:00"/>
    <d v="1904-01-01T09:00:00"/>
    <x v="0"/>
    <x v="11"/>
    <d v="1904-01-01T00:00:00"/>
    <d v="1904-01-01T00:00:00"/>
    <s v="Sem - 49"/>
    <s v="Décembre"/>
    <s v="2025"/>
    <m/>
    <d v="1904-01-01T00:00:00"/>
    <s v="OUBRAHIM Mohammed"/>
    <s v="Credit Mutuel"/>
    <s v="Forfaitaire"/>
    <s v=""/>
    <s v=""/>
    <s v=""/>
    <s v=""/>
    <m/>
    <m/>
  </r>
  <r>
    <n v="1262"/>
    <s v="BENCHRIF HAFSS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12"/>
    <d v="1904-01-01T00:00:00"/>
    <d v="1904-01-01T00:00:00"/>
    <s v="Sem - 49"/>
    <s v="Décembre"/>
    <s v="2025"/>
    <m/>
    <d v="1904-01-01T00:00:00"/>
    <s v="OUBRAHIM Mohammed"/>
    <s v="Credit Mutuel"/>
    <s v="Forfaitaire"/>
    <s v=""/>
    <s v=""/>
    <s v=""/>
    <s v=""/>
    <m/>
    <m/>
  </r>
  <r>
    <n v="1278"/>
    <s v="LISSAOUI HIB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12"/>
    <d v="1904-01-01T00:00:00"/>
    <d v="1904-01-01T00:00:00"/>
    <s v="Sem - 49"/>
    <s v="Décembre"/>
    <s v="2025"/>
    <m/>
    <d v="1904-01-01T00:00:00"/>
    <s v="OUBRAHIM Mohammed"/>
    <s v="Credit Mutuel"/>
    <s v="Forfaitaire"/>
    <s v=""/>
    <s v=""/>
    <s v=""/>
    <s v=""/>
    <m/>
    <m/>
  </r>
  <r>
    <n v="1265"/>
    <s v="RMAIDI IMAD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12"/>
    <d v="1904-01-01T00:00:00"/>
    <d v="1904-01-01T00:00:00"/>
    <s v="Sem - 49"/>
    <s v="Décembre"/>
    <s v="2025"/>
    <m/>
    <d v="1904-01-01T00:00:00"/>
    <s v="OUBRAHIM Mohammed"/>
    <s v="Credit Mutuel"/>
    <s v="Forfaitaire"/>
    <s v=""/>
    <s v=""/>
    <s v=""/>
    <s v=""/>
    <m/>
    <m/>
  </r>
  <r>
    <n v="1317"/>
    <s v="HAMDANI MOHAMED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12"/>
    <d v="1904-01-01T00:00:00"/>
    <d v="1904-01-01T00:00:00"/>
    <s v="Sem - 49"/>
    <s v="Décembre"/>
    <s v="2025"/>
    <m/>
    <d v="1904-01-01T00:02:00"/>
    <s v="OUBRAHIM Mohammed"/>
    <s v="Credit Mutuel"/>
    <s v="Forfaitaire"/>
    <s v=""/>
    <s v=""/>
    <s v=""/>
    <s v=""/>
    <m/>
    <m/>
  </r>
  <r>
    <n v="1262"/>
    <s v="BENCHRIF HAFSS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13"/>
    <d v="1904-01-01T00:00:00"/>
    <d v="1904-01-01T00:00:00"/>
    <s v="Sem - 49"/>
    <s v="Décembre"/>
    <s v="2025"/>
    <m/>
    <d v="1904-01-01T00:00:00"/>
    <s v="OUBRAHIM Mohammed"/>
    <s v="Credit Mutuel"/>
    <s v="Forfaitaire"/>
    <s v=""/>
    <s v=""/>
    <s v=""/>
    <s v=""/>
    <m/>
    <m/>
  </r>
  <r>
    <n v="1278"/>
    <s v="LISSAOUI HIB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13"/>
    <d v="1904-01-01T00:00:00"/>
    <d v="1904-01-01T00:00:00"/>
    <s v="Sem - 49"/>
    <s v="Décembre"/>
    <s v="2025"/>
    <m/>
    <d v="1904-01-01T00:00:00"/>
    <s v="OUBRAHIM Mohammed"/>
    <s v="Credit Mutuel"/>
    <s v="Forfaitaire"/>
    <s v=""/>
    <s v=""/>
    <s v=""/>
    <s v=""/>
    <m/>
    <m/>
  </r>
  <r>
    <n v="1265"/>
    <s v="RMAIDI IMAD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13"/>
    <d v="1904-01-01T00:00:00"/>
    <d v="1904-01-01T00:00:00"/>
    <s v="Sem - 49"/>
    <s v="Décembre"/>
    <s v="2025"/>
    <m/>
    <d v="1904-01-01T00:00:00"/>
    <s v="OUBRAHIM Mohammed"/>
    <s v="Credit Mutuel"/>
    <s v="Forfaitaire"/>
    <s v=""/>
    <s v=""/>
    <s v=""/>
    <s v=""/>
    <m/>
    <m/>
  </r>
  <r>
    <n v="1317"/>
    <s v="HAMDANI MOHAMED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13"/>
    <d v="1904-01-01T00:00:00"/>
    <d v="1904-01-01T00:00:00"/>
    <s v="Sem - 49"/>
    <s v="Décembre"/>
    <s v="2025"/>
    <m/>
    <d v="1904-01-01T00:00:00"/>
    <s v="OUBRAHIM Mohammed"/>
    <s v="Credit Mutuel"/>
    <s v="Forfaitaire"/>
    <s v=""/>
    <s v=""/>
    <s v=""/>
    <s v=""/>
    <m/>
    <m/>
  </r>
  <r>
    <n v="1262"/>
    <s v="BENCHRIF HAFSS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0"/>
    <x v="14"/>
    <d v="1904-01-01T00:00:00"/>
    <d v="1904-01-01T00:00:00"/>
    <s v="Sem - 49"/>
    <s v="Décembre"/>
    <s v="2025"/>
    <m/>
    <d v="1904-01-01T00:00:00"/>
    <s v="OUBRAHIM Mohammed"/>
    <s v="Credit Mutuel"/>
    <s v="Forfaitaire"/>
    <s v=""/>
    <s v=""/>
    <s v=""/>
    <s v=""/>
    <m/>
    <m/>
  </r>
  <r>
    <n v="1278"/>
    <s v="LISSAOUI HIB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0"/>
    <x v="14"/>
    <d v="1904-01-01T00:00:00"/>
    <d v="1904-01-01T00:00:00"/>
    <s v="Sem - 49"/>
    <s v="Décembre"/>
    <s v="2025"/>
    <m/>
    <d v="1904-01-01T00:00:00"/>
    <s v="OUBRAHIM Mohammed"/>
    <s v="Credit Mutuel"/>
    <s v="Forfaitaire"/>
    <s v=""/>
    <s v=""/>
    <s v=""/>
    <s v=""/>
    <m/>
    <m/>
  </r>
  <r>
    <n v="1265"/>
    <s v="RMAIDI IMAD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0"/>
    <x v="14"/>
    <d v="1904-01-01T00:00:00"/>
    <d v="1904-01-01T00:00:00"/>
    <s v="Sem - 49"/>
    <s v="Décembre"/>
    <s v="2025"/>
    <m/>
    <d v="1904-01-01T00:00:00"/>
    <s v="OUBRAHIM Mohammed"/>
    <s v="Credit Mutuel"/>
    <s v="Forfaitaire"/>
    <s v=""/>
    <s v=""/>
    <s v=""/>
    <s v=""/>
    <m/>
    <m/>
  </r>
  <r>
    <n v="1317"/>
    <s v="HAMDANI MOHAMED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0"/>
    <x v="14"/>
    <d v="1904-01-01T00:00:00"/>
    <d v="1904-01-01T00:00:00"/>
    <s v="Sem - 49"/>
    <s v="Décembre"/>
    <s v="2025"/>
    <m/>
    <d v="1904-01-01T00:00:00"/>
    <s v="OUBRAHIM Mohammed"/>
    <s v="Credit Mutuel"/>
    <s v="Forfaitaire"/>
    <s v=""/>
    <s v=""/>
    <s v=""/>
    <s v=""/>
    <m/>
    <m/>
  </r>
  <r>
    <n v="1262"/>
    <s v="BENCHRIF HAFSSA"/>
    <m/>
    <s v="OFF"/>
    <m/>
    <s v="OFF"/>
    <m/>
    <m/>
    <s v=""/>
    <m/>
    <d v="1904-01-01T00:00:00"/>
    <d v="1904-01-01T00:00:00"/>
    <n v="0"/>
    <s v=""/>
    <d v="1904-01-01T00:00:00"/>
    <x v="0"/>
    <x v="15"/>
    <d v="1904-01-01T00:00:00"/>
    <d v="1904-01-01T00:00:00"/>
    <s v="Sem - 49"/>
    <s v="Décembre"/>
    <s v="2025"/>
    <m/>
    <d v="1904-01-01T00:00:00"/>
    <s v="OUBRAHIM Mohammed"/>
    <s v="Credit Mutuel"/>
    <s v="Forfaitaire"/>
    <s v=""/>
    <s v=""/>
    <s v=""/>
    <s v=""/>
    <m/>
    <m/>
  </r>
  <r>
    <n v="1278"/>
    <s v="LISSAOUI HIBA"/>
    <m/>
    <s v="OFF"/>
    <m/>
    <s v="OFF"/>
    <m/>
    <m/>
    <s v=""/>
    <m/>
    <d v="1904-01-01T00:00:00"/>
    <d v="1904-01-01T00:00:00"/>
    <n v="0"/>
    <s v=""/>
    <d v="1904-01-01T00:00:00"/>
    <x v="0"/>
    <x v="15"/>
    <d v="1904-01-01T00:00:00"/>
    <d v="1904-01-01T00:00:00"/>
    <s v="Sem - 49"/>
    <s v="Décembre"/>
    <s v="2025"/>
    <m/>
    <d v="1904-01-01T00:00:00"/>
    <s v="OUBRAHIM Mohammed"/>
    <s v="Credit Mutuel"/>
    <s v="Forfaitaire"/>
    <s v=""/>
    <s v=""/>
    <s v=""/>
    <s v=""/>
    <m/>
    <m/>
  </r>
  <r>
    <n v="1265"/>
    <s v="RMAIDI IMAD"/>
    <m/>
    <s v="OFF"/>
    <m/>
    <s v="OFF"/>
    <m/>
    <m/>
    <s v=""/>
    <m/>
    <d v="1904-01-01T00:00:00"/>
    <d v="1904-01-01T00:00:00"/>
    <n v="0"/>
    <s v=""/>
    <d v="1904-01-01T00:00:00"/>
    <x v="0"/>
    <x v="15"/>
    <d v="1904-01-01T00:00:00"/>
    <d v="1904-01-01T00:00:00"/>
    <s v="Sem - 49"/>
    <s v="Décembre"/>
    <s v="2025"/>
    <m/>
    <d v="1904-01-01T00:00:00"/>
    <s v="OUBRAHIM Mohammed"/>
    <s v="Credit Mutuel"/>
    <s v="Forfaitaire"/>
    <s v=""/>
    <s v=""/>
    <s v=""/>
    <s v=""/>
    <m/>
    <m/>
  </r>
  <r>
    <n v="1317"/>
    <s v="HAMDANI MOHAMED"/>
    <m/>
    <s v="OFF"/>
    <m/>
    <s v="OFF"/>
    <m/>
    <m/>
    <s v=""/>
    <m/>
    <d v="1904-01-01T00:00:00"/>
    <d v="1904-01-01T00:00:00"/>
    <n v="0"/>
    <s v=""/>
    <d v="1904-01-01T00:00:00"/>
    <x v="0"/>
    <x v="15"/>
    <d v="1904-01-01T00:00:00"/>
    <d v="1904-01-01T00:00:00"/>
    <s v="Sem - 49"/>
    <s v="Décembre"/>
    <s v="2025"/>
    <m/>
    <d v="1904-01-01T00:00:00"/>
    <s v="OUBRAHIM Mohammed"/>
    <s v="Credit Mutuel"/>
    <s v="Forfaitaire"/>
    <s v=""/>
    <s v=""/>
    <s v=""/>
    <s v=""/>
    <m/>
    <m/>
  </r>
  <r>
    <n v="1262"/>
    <s v="BENCHRIF HAFSSA"/>
    <m/>
    <s v="OFF"/>
    <m/>
    <s v="OFF"/>
    <m/>
    <m/>
    <s v=""/>
    <m/>
    <d v="1904-01-01T00:00:00"/>
    <d v="1904-01-01T00:00:00"/>
    <n v="0"/>
    <s v=""/>
    <d v="1904-01-01T00:00:00"/>
    <x v="0"/>
    <x v="16"/>
    <d v="1904-01-01T00:00:00"/>
    <d v="1904-01-01T00:00:00"/>
    <s v="Sem - 49"/>
    <s v="Décembre"/>
    <s v="2025"/>
    <m/>
    <d v="1904-01-01T00:00:00"/>
    <s v="OUBRAHIM Mohammed"/>
    <s v="Credit Mutuel"/>
    <s v="Forfaitaire"/>
    <s v=""/>
    <s v=""/>
    <s v=""/>
    <s v=""/>
    <m/>
    <m/>
  </r>
  <r>
    <n v="1278"/>
    <s v="LISSAOUI HIBA"/>
    <m/>
    <s v="OFF"/>
    <m/>
    <s v="OFF"/>
    <m/>
    <m/>
    <s v=""/>
    <m/>
    <d v="1904-01-01T00:00:00"/>
    <d v="1904-01-01T00:00:00"/>
    <n v="0"/>
    <s v=""/>
    <d v="1904-01-01T00:00:00"/>
    <x v="0"/>
    <x v="16"/>
    <d v="1904-01-01T00:00:00"/>
    <d v="1904-01-01T00:00:00"/>
    <s v="Sem - 49"/>
    <s v="Décembre"/>
    <s v="2025"/>
    <m/>
    <d v="1904-01-01T00:00:00"/>
    <s v="OUBRAHIM Mohammed"/>
    <s v="Credit Mutuel"/>
    <s v="Forfaitaire"/>
    <s v=""/>
    <s v=""/>
    <s v=""/>
    <s v=""/>
    <m/>
    <m/>
  </r>
  <r>
    <n v="1265"/>
    <s v="RMAIDI IMAD"/>
    <m/>
    <s v="OFF"/>
    <m/>
    <s v="OFF"/>
    <m/>
    <m/>
    <s v=""/>
    <m/>
    <d v="1904-01-01T00:00:00"/>
    <d v="1904-01-01T00:00:00"/>
    <n v="0"/>
    <s v=""/>
    <d v="1904-01-01T00:00:00"/>
    <x v="0"/>
    <x v="16"/>
    <d v="1904-01-01T00:00:00"/>
    <d v="1904-01-01T00:00:00"/>
    <s v="Sem - 49"/>
    <s v="Décembre"/>
    <s v="2025"/>
    <m/>
    <d v="1904-01-01T00:00:00"/>
    <s v="OUBRAHIM Mohammed"/>
    <s v="Credit Mutuel"/>
    <s v="Forfaitaire"/>
    <s v=""/>
    <s v=""/>
    <s v=""/>
    <s v=""/>
    <m/>
    <m/>
  </r>
  <r>
    <n v="1317"/>
    <s v="HAMDANI MOHAMED"/>
    <m/>
    <s v="OFF"/>
    <m/>
    <s v="OFF"/>
    <m/>
    <m/>
    <s v=""/>
    <m/>
    <d v="1904-01-01T00:00:00"/>
    <d v="1904-01-01T00:00:00"/>
    <n v="0"/>
    <s v=""/>
    <d v="1904-01-01T00:00:00"/>
    <x v="0"/>
    <x v="16"/>
    <d v="1904-01-01T00:00:00"/>
    <d v="1904-01-01T00:00:00"/>
    <s v="Sem - 49"/>
    <s v="Décembre"/>
    <s v="2025"/>
    <m/>
    <d v="1904-01-01T00:00:00"/>
    <s v="OUBRAHIM Mohammed"/>
    <s v="Credit Mutuel"/>
    <s v="Forfaitaire"/>
    <s v=""/>
    <s v=""/>
    <s v=""/>
    <s v=""/>
    <m/>
    <m/>
  </r>
  <r>
    <n v="1262"/>
    <s v="BENCHRIF HAFSS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17"/>
    <d v="1904-01-01T00:00:00"/>
    <d v="1904-01-01T00:00:00"/>
    <s v="Sem - 50"/>
    <s v="Décembre"/>
    <s v="2025"/>
    <m/>
    <d v="1904-01-01T00:00:00"/>
    <s v="OUBRAHIM Mohammed"/>
    <s v="Credit Mutuel"/>
    <s v="Forfaitaire"/>
    <s v=""/>
    <s v=""/>
    <s v=""/>
    <s v=""/>
    <m/>
    <m/>
  </r>
  <r>
    <n v="1278"/>
    <s v="LISSAOUI HIBA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17"/>
    <d v="1904-01-01T00:00:00"/>
    <d v="1904-01-01T00:00:00"/>
    <s v="Sem - 50"/>
    <s v="Décembre"/>
    <s v="2025"/>
    <m/>
    <d v="1904-01-01T00:02:00"/>
    <s v="OUBRAHIM Mohammed"/>
    <s v="Credit Mutuel"/>
    <s v="Forfaitaire"/>
    <s v=""/>
    <s v=""/>
    <s v=""/>
    <s v=""/>
    <m/>
    <m/>
  </r>
  <r>
    <n v="1265"/>
    <s v="RMAIDI IMAD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17"/>
    <d v="1904-01-01T00:00:00"/>
    <d v="1904-01-01T00:00:00"/>
    <s v="Sem - 50"/>
    <s v="Décembre"/>
    <s v="2025"/>
    <m/>
    <d v="1904-01-01T00:00:00"/>
    <s v="OUBRAHIM Mohammed"/>
    <s v="Credit Mutuel"/>
    <s v="Forfaitaire"/>
    <s v=""/>
    <s v=""/>
    <s v=""/>
    <s v=""/>
    <m/>
    <m/>
  </r>
  <r>
    <n v="1317"/>
    <s v="HAMDANI MOHAMED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17"/>
    <d v="1904-01-01T00:00:00"/>
    <d v="1904-01-01T00:00:00"/>
    <s v="Sem - 50"/>
    <s v="Décembre"/>
    <s v="2025"/>
    <m/>
    <d v="1904-01-01T00:04:00"/>
    <s v="OUBRAHIM Mohammed"/>
    <s v="Credit Mutuel"/>
    <s v="Forfaitaire"/>
    <s v=""/>
    <s v=""/>
    <s v=""/>
    <s v=""/>
    <m/>
    <m/>
  </r>
  <r>
    <n v="1262"/>
    <s v="BENCHRIF HAFSS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18"/>
    <d v="1904-01-01T00:00:00"/>
    <d v="1904-01-01T00:00:00"/>
    <s v="Sem - 50"/>
    <s v="Décembre"/>
    <s v="2025"/>
    <m/>
    <d v="1904-01-01T00:00:00"/>
    <s v="OUBRAHIM Mohammed"/>
    <s v="Credit Mutuel"/>
    <s v="Forfaitaire"/>
    <s v=""/>
    <s v=""/>
    <s v=""/>
    <s v=""/>
    <m/>
    <m/>
  </r>
  <r>
    <n v="1278"/>
    <s v="LISSAOUI HIBA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18"/>
    <d v="1904-01-01T00:00:00"/>
    <d v="1904-01-01T00:00:00"/>
    <s v="Sem - 50"/>
    <s v="Décembre"/>
    <s v="2025"/>
    <m/>
    <d v="1904-01-01T00:02:00"/>
    <s v="OUBRAHIM Mohammed"/>
    <s v="Credit Mutuel"/>
    <s v="Forfaitaire"/>
    <s v=""/>
    <s v=""/>
    <s v=""/>
    <s v=""/>
    <m/>
    <m/>
  </r>
  <r>
    <n v="1265"/>
    <s v="RMAIDI IMAD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18"/>
    <d v="1904-01-01T00:00:00"/>
    <d v="1904-01-01T00:00:00"/>
    <s v="Sem - 50"/>
    <s v="Décembre"/>
    <s v="2025"/>
    <m/>
    <d v="1904-01-01T00:02:00"/>
    <s v="OUBRAHIM Mohammed"/>
    <s v="Credit Mutuel"/>
    <s v="Forfaitaire"/>
    <s v=""/>
    <s v=""/>
    <s v=""/>
    <s v=""/>
    <m/>
    <m/>
  </r>
  <r>
    <n v="1317"/>
    <s v="HAMDANI MOHAMED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18"/>
    <d v="1904-01-01T00:00:00"/>
    <d v="1904-01-01T00:00:00"/>
    <s v="Sem - 50"/>
    <s v="Décembre"/>
    <s v="2025"/>
    <m/>
    <d v="1904-01-01T00:03:00"/>
    <s v="OUBRAHIM Mohammed"/>
    <s v="Credit Mutuel"/>
    <s v="Forfaitaire"/>
    <s v=""/>
    <s v=""/>
    <s v=""/>
    <s v=""/>
    <m/>
    <m/>
  </r>
  <r>
    <n v="1262"/>
    <s v="BENCHRIF HAFSS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19"/>
    <d v="1904-01-01T00:00:00"/>
    <d v="1904-01-01T00:00:00"/>
    <s v="Sem - 50"/>
    <s v="Décembre"/>
    <s v="2025"/>
    <m/>
    <d v="1904-01-01T00:00:00"/>
    <s v="OUBRAHIM Mohammed"/>
    <s v="Credit Mutuel"/>
    <s v="Forfaitaire"/>
    <s v=""/>
    <s v=""/>
    <s v=""/>
    <s v=""/>
    <m/>
    <m/>
  </r>
  <r>
    <n v="1278"/>
    <s v="LISSAOUI HIB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19"/>
    <d v="1904-01-01T00:00:00"/>
    <d v="1904-01-01T00:00:00"/>
    <s v="Sem - 50"/>
    <s v="Décembre"/>
    <s v="2025"/>
    <m/>
    <d v="1904-01-01T00:00:00"/>
    <s v="OUBRAHIM Mohammed"/>
    <s v="Credit Mutuel"/>
    <s v="Forfaitaire"/>
    <s v=""/>
    <s v=""/>
    <s v=""/>
    <s v=""/>
    <m/>
    <m/>
  </r>
  <r>
    <n v="1265"/>
    <s v="RMAIDI IMAD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19"/>
    <d v="1904-01-01T00:00:00"/>
    <d v="1904-01-01T00:00:00"/>
    <s v="Sem - 50"/>
    <s v="Décembre"/>
    <s v="2025"/>
    <m/>
    <d v="1904-01-01T00:00:00"/>
    <s v="OUBRAHIM Mohammed"/>
    <s v="Credit Mutuel"/>
    <s v="Forfaitaire"/>
    <s v=""/>
    <s v=""/>
    <s v=""/>
    <s v=""/>
    <m/>
    <m/>
  </r>
  <r>
    <n v="1317"/>
    <s v="HAMDANI MOHAMED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19"/>
    <d v="1904-01-01T00:00:00"/>
    <d v="1904-01-01T00:00:00"/>
    <s v="Sem - 50"/>
    <s v="Décembre"/>
    <s v="2025"/>
    <m/>
    <d v="1904-01-01T00:00:00"/>
    <s v="OUBRAHIM Mohammed"/>
    <s v="Credit Mutuel"/>
    <s v="Forfaitaire"/>
    <s v=""/>
    <s v=""/>
    <s v=""/>
    <s v=""/>
    <m/>
    <m/>
  </r>
  <r>
    <n v="1262"/>
    <s v="BENCHRIF HAFSS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20"/>
    <d v="1904-01-01T00:00:00"/>
    <d v="1904-01-01T00:00:00"/>
    <s v="Sem - 50"/>
    <s v="Décembre"/>
    <s v="2025"/>
    <m/>
    <d v="1904-01-01T00:00:00"/>
    <s v="OUBRAHIM Mohammed"/>
    <s v="Credit Mutuel"/>
    <s v="Forfaitaire"/>
    <s v=""/>
    <s v=""/>
    <s v=""/>
    <s v=""/>
    <m/>
    <m/>
  </r>
  <r>
    <n v="1278"/>
    <s v="LISSAOUI HIB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20"/>
    <d v="1904-01-01T00:00:00"/>
    <d v="1904-01-01T00:00:00"/>
    <s v="Sem - 50"/>
    <s v="Décembre"/>
    <s v="2025"/>
    <m/>
    <d v="1904-01-01T00:00:00"/>
    <s v="OUBRAHIM Mohammed"/>
    <s v="Credit Mutuel"/>
    <s v="Forfaitaire"/>
    <s v=""/>
    <s v=""/>
    <s v=""/>
    <s v=""/>
    <m/>
    <m/>
  </r>
  <r>
    <n v="1265"/>
    <s v="RMAIDI IMAD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20"/>
    <d v="1904-01-01T00:00:00"/>
    <d v="1904-01-01T00:00:00"/>
    <s v="Sem - 50"/>
    <s v="Décembre"/>
    <s v="2025"/>
    <m/>
    <d v="1904-01-01T00:00:00"/>
    <s v="OUBRAHIM Mohammed"/>
    <s v="Credit Mutuel"/>
    <s v="Forfaitaire"/>
    <s v=""/>
    <s v=""/>
    <s v=""/>
    <s v=""/>
    <m/>
    <m/>
  </r>
  <r>
    <n v="1317"/>
    <s v="HAMDANI MOHAMED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20"/>
    <d v="1904-01-01T00:00:00"/>
    <d v="1904-01-01T00:00:00"/>
    <s v="Sem - 50"/>
    <s v="Décembre"/>
    <s v="2025"/>
    <m/>
    <d v="1904-01-01T00:03:00"/>
    <s v="OUBRAHIM Mohammed"/>
    <s v="Credit Mutuel"/>
    <s v="Forfaitaire"/>
    <s v=""/>
    <s v=""/>
    <s v=""/>
    <s v=""/>
    <m/>
    <m/>
  </r>
  <r>
    <n v="1262"/>
    <s v="BENCHRIF HAFSSA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0"/>
    <x v="21"/>
    <d v="1904-01-01T00:00:00"/>
    <d v="1904-01-01T00:00:00"/>
    <s v="Sem - 50"/>
    <s v="Décembre"/>
    <s v="2025"/>
    <m/>
    <d v="1904-01-01T00:00:00"/>
    <s v="OUBRAHIM Mohammed"/>
    <s v="Credit Mutuel"/>
    <s v="Forfaitaire"/>
    <s v=""/>
    <s v=""/>
    <s v=""/>
    <s v=""/>
    <m/>
    <m/>
  </r>
  <r>
    <n v="1278"/>
    <s v="LISSAOUI HIB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0"/>
    <x v="21"/>
    <d v="1904-01-01T00:00:00"/>
    <d v="1904-01-01T00:00:00"/>
    <s v="Sem - 50"/>
    <s v="Décembre"/>
    <s v="2025"/>
    <m/>
    <d v="1904-01-01T00:00:00"/>
    <s v="OUBRAHIM Mohammed"/>
    <s v="Credit Mutuel"/>
    <s v="Forfaitaire"/>
    <s v=""/>
    <s v=""/>
    <s v=""/>
    <s v=""/>
    <m/>
    <m/>
  </r>
  <r>
    <n v="1265"/>
    <s v="RMAIDI IMAD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0"/>
    <x v="21"/>
    <d v="1904-01-01T00:00:00"/>
    <d v="1904-01-01T00:00:00"/>
    <s v="Sem - 50"/>
    <s v="Décembre"/>
    <s v="2025"/>
    <m/>
    <d v="1904-01-01T00:00:00"/>
    <s v="OUBRAHIM Mohammed"/>
    <s v="Credit Mutuel"/>
    <s v="Forfaitaire"/>
    <s v=""/>
    <s v=""/>
    <s v=""/>
    <s v=""/>
    <m/>
    <m/>
  </r>
  <r>
    <n v="1317"/>
    <s v="HAMDANI MOHAMED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0"/>
    <x v="21"/>
    <d v="1904-01-01T00:00:00"/>
    <d v="1904-01-01T00:00:00"/>
    <s v="Sem - 50"/>
    <s v="Décembre"/>
    <s v="2025"/>
    <m/>
    <d v="1904-01-01T00:02:00"/>
    <s v="OUBRAHIM Mohammed"/>
    <s v="Credit Mutuel"/>
    <s v="Forfaitaire"/>
    <s v=""/>
    <s v=""/>
    <s v=""/>
    <s v=""/>
    <m/>
    <m/>
  </r>
  <r>
    <n v="1262"/>
    <s v="BENCHRIF HAFSSA"/>
    <m/>
    <s v="OFF"/>
    <m/>
    <s v="OFF"/>
    <m/>
    <m/>
    <s v=""/>
    <m/>
    <d v="1904-01-01T00:00:00"/>
    <d v="1904-01-01T00:00:00"/>
    <n v="0"/>
    <s v=""/>
    <d v="1904-01-01T00:00:00"/>
    <x v="0"/>
    <x v="22"/>
    <d v="1904-01-01T00:00:00"/>
    <d v="1904-01-01T00:00:00"/>
    <s v="Sem - 50"/>
    <s v="Décembre"/>
    <s v="2025"/>
    <m/>
    <d v="1904-01-01T00:00:00"/>
    <s v="OUBRAHIM Mohammed"/>
    <s v="Credit Mutuel"/>
    <s v="Forfaitaire"/>
    <s v=""/>
    <s v=""/>
    <s v=""/>
    <s v=""/>
    <m/>
    <m/>
  </r>
  <r>
    <n v="1278"/>
    <s v="LISSAOUI HIBA"/>
    <m/>
    <s v="OFF"/>
    <m/>
    <s v="OFF"/>
    <m/>
    <m/>
    <s v=""/>
    <m/>
    <d v="1904-01-01T00:00:00"/>
    <d v="1904-01-01T00:00:00"/>
    <n v="0"/>
    <s v=""/>
    <d v="1904-01-01T00:00:00"/>
    <x v="0"/>
    <x v="22"/>
    <d v="1904-01-01T00:00:00"/>
    <d v="1904-01-01T00:00:00"/>
    <s v="Sem - 50"/>
    <s v="Décembre"/>
    <s v="2025"/>
    <m/>
    <d v="1904-01-01T00:00:00"/>
    <s v="OUBRAHIM Mohammed"/>
    <s v="Credit Mutuel"/>
    <s v="Forfaitaire"/>
    <s v=""/>
    <s v=""/>
    <s v=""/>
    <s v=""/>
    <m/>
    <m/>
  </r>
  <r>
    <n v="1265"/>
    <s v="RMAIDI IMAD"/>
    <m/>
    <s v="OFF"/>
    <m/>
    <s v="OFF"/>
    <m/>
    <m/>
    <s v=""/>
    <m/>
    <d v="1904-01-01T00:00:00"/>
    <d v="1904-01-01T00:00:00"/>
    <n v="0"/>
    <s v=""/>
    <d v="1904-01-01T00:00:00"/>
    <x v="0"/>
    <x v="22"/>
    <d v="1904-01-01T00:00:00"/>
    <d v="1904-01-01T00:00:00"/>
    <s v="Sem - 50"/>
    <s v="Décembre"/>
    <s v="2025"/>
    <m/>
    <d v="1904-01-01T00:00:00"/>
    <s v="OUBRAHIM Mohammed"/>
    <s v="Credit Mutuel"/>
    <s v="Forfaitaire"/>
    <s v=""/>
    <s v=""/>
    <s v=""/>
    <s v=""/>
    <m/>
    <m/>
  </r>
  <r>
    <n v="1317"/>
    <s v="HAMDANI MOHAMED"/>
    <m/>
    <s v="OFF"/>
    <m/>
    <s v="OFF"/>
    <m/>
    <m/>
    <s v=""/>
    <m/>
    <d v="1904-01-01T00:00:00"/>
    <d v="1904-01-01T00:00:00"/>
    <n v="0"/>
    <s v=""/>
    <d v="1904-01-01T00:00:00"/>
    <x v="0"/>
    <x v="22"/>
    <d v="1904-01-01T00:00:00"/>
    <d v="1904-01-01T00:00:00"/>
    <s v="Sem - 50"/>
    <s v="Décembre"/>
    <s v="2025"/>
    <m/>
    <d v="1904-01-01T00:00:00"/>
    <s v="OUBRAHIM Mohammed"/>
    <s v="Credit Mutuel"/>
    <s v="Forfaitaire"/>
    <s v=""/>
    <s v=""/>
    <s v=""/>
    <s v=""/>
    <m/>
    <m/>
  </r>
  <r>
    <n v="1262"/>
    <s v="BENCHRIF HAFSSA"/>
    <m/>
    <s v="OFF"/>
    <m/>
    <s v="OFF"/>
    <m/>
    <m/>
    <s v=""/>
    <m/>
    <d v="1904-01-01T00:00:00"/>
    <d v="1904-01-01T00:00:00"/>
    <n v="0"/>
    <s v=""/>
    <d v="1904-01-01T00:00:00"/>
    <x v="0"/>
    <x v="23"/>
    <d v="1904-01-01T00:00:00"/>
    <d v="1904-01-01T00:00:00"/>
    <s v="Sem - 50"/>
    <s v="Décembre"/>
    <s v="2025"/>
    <m/>
    <d v="1904-01-01T00:00:00"/>
    <s v="OUBRAHIM Mohammed"/>
    <s v="Credit Mutuel"/>
    <s v="Forfaitaire"/>
    <s v=""/>
    <s v=""/>
    <s v=""/>
    <s v=""/>
    <m/>
    <m/>
  </r>
  <r>
    <n v="1278"/>
    <s v="LISSAOUI HIBA"/>
    <m/>
    <s v="OFF"/>
    <m/>
    <s v="OFF"/>
    <m/>
    <m/>
    <s v=""/>
    <m/>
    <d v="1904-01-01T00:00:00"/>
    <d v="1904-01-01T00:00:00"/>
    <n v="0"/>
    <s v=""/>
    <d v="1904-01-01T00:00:00"/>
    <x v="0"/>
    <x v="23"/>
    <d v="1904-01-01T00:00:00"/>
    <d v="1904-01-01T00:00:00"/>
    <s v="Sem - 50"/>
    <s v="Décembre"/>
    <s v="2025"/>
    <m/>
    <d v="1904-01-01T00:00:00"/>
    <s v="OUBRAHIM Mohammed"/>
    <s v="Credit Mutuel"/>
    <s v="Forfaitaire"/>
    <s v=""/>
    <s v=""/>
    <s v=""/>
    <s v=""/>
    <m/>
    <m/>
  </r>
  <r>
    <n v="1265"/>
    <s v="RMAIDI IMAD"/>
    <m/>
    <s v="OFF"/>
    <m/>
    <s v="OFF"/>
    <m/>
    <m/>
    <s v=""/>
    <m/>
    <d v="1904-01-01T00:00:00"/>
    <d v="1904-01-01T00:00:00"/>
    <n v="0"/>
    <s v=""/>
    <d v="1904-01-01T00:00:00"/>
    <x v="0"/>
    <x v="23"/>
    <d v="1904-01-01T00:00:00"/>
    <d v="1904-01-01T00:00:00"/>
    <s v="Sem - 50"/>
    <s v="Décembre"/>
    <s v="2025"/>
    <m/>
    <d v="1904-01-01T00:00:00"/>
    <s v="OUBRAHIM Mohammed"/>
    <s v="Credit Mutuel"/>
    <s v="Forfaitaire"/>
    <s v=""/>
    <s v=""/>
    <s v=""/>
    <s v=""/>
    <m/>
    <m/>
  </r>
  <r>
    <n v="1317"/>
    <s v="HAMDANI MOHAMED"/>
    <m/>
    <s v="OFF"/>
    <m/>
    <s v="OFF"/>
    <m/>
    <m/>
    <s v=""/>
    <m/>
    <d v="1904-01-01T00:00:00"/>
    <d v="1904-01-01T00:00:00"/>
    <n v="0"/>
    <s v=""/>
    <d v="1904-01-01T00:00:00"/>
    <x v="0"/>
    <x v="23"/>
    <d v="1904-01-01T00:00:00"/>
    <d v="1904-01-01T00:00:00"/>
    <s v="Sem - 50"/>
    <s v="Décembre"/>
    <s v="2025"/>
    <m/>
    <d v="1904-01-01T00:00:00"/>
    <s v="OUBRAHIM Mohammed"/>
    <s v="Credit Mutuel"/>
    <s v="Forfaitaire"/>
    <s v=""/>
    <s v=""/>
    <s v=""/>
    <s v=""/>
    <m/>
    <m/>
  </r>
  <r>
    <n v="1262"/>
    <s v="BENCHRIF HAFSS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24"/>
    <d v="1904-01-01T00:00:00"/>
    <d v="1904-01-01T00:00:00"/>
    <s v="Sem - 51"/>
    <s v="Décembre"/>
    <s v="2025"/>
    <m/>
    <d v="1904-01-01T00:00:00"/>
    <s v="OUBRAHIM Mohammed"/>
    <s v="Credit Mutuel"/>
    <s v="Forfaitaire"/>
    <s v=""/>
    <s v=""/>
    <s v=""/>
    <s v=""/>
    <m/>
    <m/>
  </r>
  <r>
    <n v="1278"/>
    <s v="LISSAOUI HIB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24"/>
    <d v="1904-01-01T00:00:00"/>
    <d v="1904-01-01T00:00:00"/>
    <s v="Sem - 51"/>
    <s v="Décembre"/>
    <s v="2025"/>
    <m/>
    <d v="1904-01-01T00:00:00"/>
    <s v="OUBRAHIM Mohammed"/>
    <s v="Credit Mutuel"/>
    <s v="Forfaitaire"/>
    <s v=""/>
    <s v=""/>
    <s v=""/>
    <s v=""/>
    <m/>
    <m/>
  </r>
  <r>
    <n v="1265"/>
    <s v="RMAIDI IMAD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24"/>
    <d v="1904-01-01T00:00:00"/>
    <d v="1904-01-01T00:00:00"/>
    <s v="Sem - 51"/>
    <s v="Décembre"/>
    <s v="2025"/>
    <m/>
    <d v="1904-01-01T00:00:00"/>
    <s v="OUBRAHIM Mohammed"/>
    <s v="Credit Mutuel"/>
    <s v="Forfaitaire"/>
    <s v=""/>
    <s v=""/>
    <s v=""/>
    <s v=""/>
    <m/>
    <m/>
  </r>
  <r>
    <n v="1317"/>
    <s v="HAMDANI MOHAMED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24"/>
    <d v="1904-01-01T00:00:00"/>
    <d v="1904-01-01T00:00:00"/>
    <s v="Sem - 51"/>
    <s v="Décembre"/>
    <s v="2025"/>
    <m/>
    <d v="1904-01-01T00:02:00"/>
    <s v="OUBRAHIM Mohammed"/>
    <s v="Credit Mutuel"/>
    <s v="Forfaitaire"/>
    <s v=""/>
    <s v=""/>
    <s v=""/>
    <s v=""/>
    <m/>
    <m/>
  </r>
  <r>
    <n v="1262"/>
    <s v="BENCHRIF HAFSS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25"/>
    <d v="1904-01-01T00:00:00"/>
    <d v="1904-01-01T00:00:00"/>
    <s v="Sem - 51"/>
    <s v="Décembre"/>
    <s v="2025"/>
    <m/>
    <d v="1904-01-01T00:00:00"/>
    <s v="OUBRAHIM Mohammed"/>
    <s v="Credit Mutuel"/>
    <s v="Forfaitaire"/>
    <s v=""/>
    <s v=""/>
    <s v=""/>
    <s v=""/>
    <m/>
    <m/>
  </r>
  <r>
    <n v="1278"/>
    <s v="LISSAOUI HIB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25"/>
    <d v="1904-01-01T00:00:00"/>
    <d v="1904-01-01T00:00:00"/>
    <s v="Sem - 51"/>
    <s v="Décembre"/>
    <s v="2025"/>
    <m/>
    <d v="1904-01-01T00:00:00"/>
    <s v="OUBRAHIM Mohammed"/>
    <s v="Credit Mutuel"/>
    <s v="Forfaitaire"/>
    <s v=""/>
    <s v=""/>
    <s v=""/>
    <s v=""/>
    <m/>
    <m/>
  </r>
  <r>
    <n v="1265"/>
    <s v="RMAIDI IMAD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25"/>
    <d v="1904-01-01T00:00:00"/>
    <d v="1904-01-01T00:00:00"/>
    <s v="Sem - 51"/>
    <s v="Décembre"/>
    <s v="2025"/>
    <m/>
    <d v="1904-01-01T00:00:00"/>
    <s v="OUBRAHIM Mohammed"/>
    <s v="Credit Mutuel"/>
    <s v="Forfaitaire"/>
    <s v=""/>
    <s v=""/>
    <s v=""/>
    <s v=""/>
    <m/>
    <m/>
  </r>
  <r>
    <n v="1317"/>
    <s v="HAMDANI MOHAMED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25"/>
    <d v="1904-01-01T00:00:00"/>
    <d v="1904-01-01T00:00:00"/>
    <s v="Sem - 51"/>
    <s v="Décembre"/>
    <s v="2025"/>
    <m/>
    <d v="1904-01-01T00:00:00"/>
    <s v="OUBRAHIM Mohammed"/>
    <s v="Credit Mutuel"/>
    <s v="Forfaitaire"/>
    <s v=""/>
    <s v=""/>
    <s v=""/>
    <s v=""/>
    <m/>
    <m/>
  </r>
  <r>
    <n v="1262"/>
    <s v="BENCHRIF HAFSS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26"/>
    <d v="1904-01-01T00:00:00"/>
    <d v="1904-01-01T00:00:00"/>
    <s v="Sem - 51"/>
    <s v="Décembre"/>
    <s v="2025"/>
    <m/>
    <d v="1904-01-01T00:00:00"/>
    <s v="OUBRAHIM Mohammed"/>
    <s v="Credit Mutuel"/>
    <s v="Forfaitaire"/>
    <s v=""/>
    <s v=""/>
    <s v=""/>
    <s v=""/>
    <m/>
    <m/>
  </r>
  <r>
    <n v="1278"/>
    <s v="LISSAOUI HIB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26"/>
    <d v="1904-01-01T00:00:00"/>
    <d v="1904-01-01T00:00:00"/>
    <s v="Sem - 51"/>
    <s v="Décembre"/>
    <s v="2025"/>
    <m/>
    <d v="1904-01-01T00:00:00"/>
    <s v="OUBRAHIM Mohammed"/>
    <s v="Credit Mutuel"/>
    <s v="Forfaitaire"/>
    <s v=""/>
    <s v=""/>
    <s v=""/>
    <s v=""/>
    <m/>
    <m/>
  </r>
  <r>
    <n v="1265"/>
    <s v="RMAIDI IMAD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26"/>
    <d v="1904-01-01T00:00:00"/>
    <d v="1904-01-01T00:00:00"/>
    <s v="Sem - 51"/>
    <s v="Décembre"/>
    <s v="2025"/>
    <m/>
    <d v="1904-01-01T00:00:00"/>
    <s v="OUBRAHIM Mohammed"/>
    <s v="Credit Mutuel"/>
    <s v="Forfaitaire"/>
    <s v=""/>
    <s v=""/>
    <s v=""/>
    <s v=""/>
    <m/>
    <m/>
  </r>
  <r>
    <n v="1317"/>
    <s v="HAMDANI MOHAMED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26"/>
    <d v="1904-01-01T00:00:00"/>
    <d v="1904-01-01T00:00:00"/>
    <s v="Sem - 51"/>
    <s v="Décembre"/>
    <s v="2025"/>
    <m/>
    <d v="1904-01-01T00:02:00"/>
    <s v="OUBRAHIM Mohammed"/>
    <s v="Credit Mutuel"/>
    <s v="Forfaitaire"/>
    <s v=""/>
    <s v=""/>
    <s v=""/>
    <s v=""/>
    <m/>
    <m/>
  </r>
  <r>
    <n v="1262"/>
    <s v="BENCHRIF HAFSS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27"/>
    <d v="1904-01-01T00:00:00"/>
    <d v="1904-01-01T00:00:00"/>
    <s v="Sem - 51"/>
    <s v="Décembre"/>
    <s v="2025"/>
    <m/>
    <d v="1904-01-01T00:00:00"/>
    <s v="OUBRAHIM Mohammed"/>
    <s v="Credit Mutuel"/>
    <s v="Forfaitaire"/>
    <s v=""/>
    <s v=""/>
    <s v=""/>
    <s v=""/>
    <m/>
    <m/>
  </r>
  <r>
    <n v="1278"/>
    <s v="LISSAOUI HIB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27"/>
    <d v="1904-01-01T00:00:00"/>
    <d v="1904-01-01T00:00:00"/>
    <s v="Sem - 51"/>
    <s v="Décembre"/>
    <s v="2025"/>
    <m/>
    <d v="1904-01-01T00:00:00"/>
    <s v="OUBRAHIM Mohammed"/>
    <s v="Credit Mutuel"/>
    <s v="Forfaitaire"/>
    <s v=""/>
    <s v=""/>
    <s v=""/>
    <s v=""/>
    <m/>
    <m/>
  </r>
  <r>
    <n v="1265"/>
    <s v="RMAIDI IMAD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27"/>
    <d v="1904-01-01T00:00:00"/>
    <d v="1904-01-01T00:00:00"/>
    <s v="Sem - 51"/>
    <s v="Décembre"/>
    <s v="2025"/>
    <m/>
    <d v="1904-01-01T00:02:00"/>
    <s v="OUBRAHIM Mohammed"/>
    <s v="Credit Mutuel"/>
    <s v="Forfaitaire"/>
    <s v=""/>
    <s v=""/>
    <s v=""/>
    <s v=""/>
    <m/>
    <m/>
  </r>
  <r>
    <n v="1317"/>
    <s v="HAMDANI MOHAMED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0"/>
    <x v="27"/>
    <d v="1904-01-01T00:00:00"/>
    <d v="1904-01-01T00:00:00"/>
    <s v="Sem - 51"/>
    <s v="Décembre"/>
    <s v="2025"/>
    <m/>
    <d v="1904-01-01T00:02:00"/>
    <s v="OUBRAHIM Mohammed"/>
    <s v="Credit Mutuel"/>
    <s v="Forfaitaire"/>
    <s v=""/>
    <s v=""/>
    <s v=""/>
    <s v=""/>
    <m/>
    <m/>
  </r>
  <r>
    <n v="1262"/>
    <s v="BENCHRIF HAFSS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0"/>
    <x v="28"/>
    <d v="1904-01-01T00:00:00"/>
    <d v="1904-01-01T00:00:00"/>
    <s v="Sem - 51"/>
    <s v="Décembre"/>
    <s v="2025"/>
    <m/>
    <d v="1904-01-01T00:00:00"/>
    <s v="OUBRAHIM Mohammed"/>
    <s v="Credit Mutuel"/>
    <s v="Forfaitaire"/>
    <s v=""/>
    <s v=""/>
    <s v=""/>
    <s v=""/>
    <m/>
    <m/>
  </r>
  <r>
    <n v="1278"/>
    <s v="LISSAOUI HIB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0"/>
    <x v="28"/>
    <d v="1904-01-01T00:00:00"/>
    <d v="1904-01-01T00:00:00"/>
    <s v="Sem - 51"/>
    <s v="Décembre"/>
    <s v="2025"/>
    <m/>
    <d v="1904-01-01T00:00:00"/>
    <s v="OUBRAHIM Mohammed"/>
    <s v="Credit Mutuel"/>
    <s v="Forfaitaire"/>
    <s v=""/>
    <s v=""/>
    <s v=""/>
    <s v=""/>
    <m/>
    <m/>
  </r>
  <r>
    <n v="1265"/>
    <s v="RMAIDI IMAD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0"/>
    <x v="28"/>
    <d v="1904-01-01T00:00:00"/>
    <d v="1904-01-01T00:00:00"/>
    <s v="Sem - 51"/>
    <s v="Décembre"/>
    <s v="2025"/>
    <m/>
    <d v="1904-01-01T00:00:00"/>
    <s v="OUBRAHIM Mohammed"/>
    <s v="Credit Mutuel"/>
    <s v="Forfaitaire"/>
    <s v=""/>
    <s v=""/>
    <s v=""/>
    <s v=""/>
    <m/>
    <m/>
  </r>
  <r>
    <n v="1317"/>
    <s v="HAMDANI MOHAMED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0"/>
    <x v="28"/>
    <d v="1904-01-01T00:00:00"/>
    <d v="1904-01-01T00:00:00"/>
    <s v="Sem - 51"/>
    <s v="Décembre"/>
    <s v="2025"/>
    <m/>
    <d v="1904-01-01T00:00:00"/>
    <s v="OUBRAHIM Mohammed"/>
    <s v="Credit Mutuel"/>
    <s v="Forfaitaire"/>
    <s v=""/>
    <s v=""/>
    <s v=""/>
    <s v=""/>
    <m/>
    <m/>
  </r>
  <r>
    <n v="1262"/>
    <s v="BENCHRIF HAFSSA"/>
    <m/>
    <s v="OFF"/>
    <m/>
    <s v="OFF"/>
    <m/>
    <m/>
    <s v=""/>
    <m/>
    <d v="1904-01-01T00:00:00"/>
    <d v="1904-01-01T00:00:00"/>
    <n v="0"/>
    <s v=""/>
    <d v="1904-01-01T00:00:00"/>
    <x v="0"/>
    <x v="29"/>
    <d v="1904-01-01T00:00:00"/>
    <d v="1904-01-01T00:00:00"/>
    <s v="Sem - 51"/>
    <s v="Décembre"/>
    <s v="2025"/>
    <m/>
    <d v="1904-01-01T00:00:00"/>
    <s v="OUBRAHIM Mohammed"/>
    <s v="Credit Mutuel"/>
    <s v="Forfaitaire"/>
    <s v=""/>
    <s v=""/>
    <s v=""/>
    <s v=""/>
    <m/>
    <m/>
  </r>
  <r>
    <n v="1278"/>
    <s v="LISSAOUI HIBA"/>
    <m/>
    <s v="OFF"/>
    <m/>
    <s v="OFF"/>
    <m/>
    <m/>
    <s v=""/>
    <m/>
    <d v="1904-01-01T00:00:00"/>
    <d v="1904-01-01T00:00:00"/>
    <n v="0"/>
    <s v=""/>
    <d v="1904-01-01T00:00:00"/>
    <x v="0"/>
    <x v="29"/>
    <d v="1904-01-01T00:00:00"/>
    <d v="1904-01-01T00:00:00"/>
    <s v="Sem - 51"/>
    <s v="Décembre"/>
    <s v="2025"/>
    <m/>
    <d v="1904-01-01T00:00:00"/>
    <s v="OUBRAHIM Mohammed"/>
    <s v="Credit Mutuel"/>
    <s v="Forfaitaire"/>
    <s v=""/>
    <s v=""/>
    <s v=""/>
    <s v=""/>
    <m/>
    <m/>
  </r>
  <r>
    <n v="1265"/>
    <s v="RMAIDI IMAD"/>
    <m/>
    <s v="OFF"/>
    <m/>
    <s v="OFF"/>
    <m/>
    <m/>
    <s v=""/>
    <m/>
    <d v="1904-01-01T00:00:00"/>
    <d v="1904-01-01T00:00:00"/>
    <n v="0"/>
    <s v=""/>
    <d v="1904-01-01T00:00:00"/>
    <x v="0"/>
    <x v="29"/>
    <d v="1904-01-01T00:00:00"/>
    <d v="1904-01-01T00:00:00"/>
    <s v="Sem - 51"/>
    <s v="Décembre"/>
    <s v="2025"/>
    <m/>
    <d v="1904-01-01T00:00:00"/>
    <s v="OUBRAHIM Mohammed"/>
    <s v="Credit Mutuel"/>
    <s v="Forfaitaire"/>
    <s v=""/>
    <s v=""/>
    <s v=""/>
    <s v=""/>
    <m/>
    <m/>
  </r>
  <r>
    <n v="1317"/>
    <s v="HAMDANI MOHAMED"/>
    <m/>
    <s v="OFF"/>
    <m/>
    <s v="OFF"/>
    <m/>
    <m/>
    <s v=""/>
    <m/>
    <d v="1904-01-01T00:00:00"/>
    <d v="1904-01-01T00:00:00"/>
    <n v="0"/>
    <s v=""/>
    <d v="1904-01-01T00:00:00"/>
    <x v="0"/>
    <x v="29"/>
    <d v="1904-01-01T00:00:00"/>
    <d v="1904-01-01T00:00:00"/>
    <s v="Sem - 51"/>
    <s v="Décembre"/>
    <s v="2025"/>
    <m/>
    <d v="1904-01-01T00:00:00"/>
    <s v="OUBRAHIM Mohammed"/>
    <s v="Credit Mutuel"/>
    <s v="Forfaitaire"/>
    <s v=""/>
    <s v=""/>
    <s v=""/>
    <s v=""/>
    <m/>
    <m/>
  </r>
  <r>
    <n v="86"/>
    <s v="SIMOUR KHALIL"/>
    <d v="1904-01-01T09:02:00"/>
    <d v="1904-01-01T09:00:00"/>
    <d v="1904-01-01T18:00:00"/>
    <d v="1904-01-01T18:00:00"/>
    <m/>
    <m/>
    <m/>
    <m/>
    <m/>
    <d v="1904-01-01T00:00:00"/>
    <n v="0"/>
    <d v="1904-01-01T08:00:00"/>
    <d v="1904-01-01T08:00:00"/>
    <x v="1"/>
    <x v="0"/>
    <d v="1904-01-01T00:00:00"/>
    <d v="1904-01-01T00:00:00"/>
    <s v="Sem - 47"/>
    <s v="Novembre"/>
    <s v="2025"/>
    <m/>
    <d v="1904-01-01T00:00:00"/>
    <s v="HMIDOUCH Fouad"/>
    <s v="Credit Mutuel"/>
    <s v="Forfaitaire"/>
    <s v=""/>
    <s v=""/>
    <s v=""/>
    <s v=""/>
    <m/>
    <m/>
  </r>
  <r>
    <n v="1006"/>
    <s v="BENHAMMOU ALAE-EDDINE"/>
    <d v="1904-01-01T08:58:00"/>
    <d v="1904-01-01T09:00:00"/>
    <d v="1904-01-01T18:00:00"/>
    <d v="1904-01-01T18:00:00"/>
    <m/>
    <m/>
    <s v=""/>
    <m/>
    <d v="1904-01-01T00:00:00"/>
    <d v="1904-01-01T00:00:00"/>
    <n v="0"/>
    <d v="1904-01-01T08:00:00"/>
    <d v="1904-01-01T08:00:00"/>
    <x v="1"/>
    <x v="0"/>
    <d v="1904-01-01T00:00:00"/>
    <d v="1904-01-01T00:00:00"/>
    <s v="Sem - 47"/>
    <s v="Novembre"/>
    <s v="2025"/>
    <m/>
    <d v="1904-01-01T00:02:00"/>
    <s v="HMIDOUCH Fouad"/>
    <s v="Credit Mutuel"/>
    <s v="Forfaitaire"/>
    <s v=""/>
    <s v=""/>
    <s v=""/>
    <s v=""/>
    <m/>
    <m/>
  </r>
  <r>
    <n v="1183"/>
    <s v="EL MASSAOUDI Houssam"/>
    <d v="1904-01-01T09:00:00"/>
    <d v="1904-01-01T09:00:00"/>
    <d v="1904-01-01T18:00:00"/>
    <d v="1904-01-01T18:00:00"/>
    <m/>
    <m/>
    <s v=""/>
    <m/>
    <d v="1904-01-01T00:00:00"/>
    <d v="1904-01-01T00:00:00"/>
    <n v="0"/>
    <d v="1904-01-01T08:00:00"/>
    <d v="1904-01-01T08:00:00"/>
    <x v="1"/>
    <x v="0"/>
    <d v="1904-01-01T00:00:00"/>
    <d v="1904-01-01T00:00:00"/>
    <s v="Sem - 47"/>
    <s v="Novembre"/>
    <s v="2025"/>
    <m/>
    <d v="1904-01-01T00:00:00"/>
    <s v="HMIDOUCH Fouad"/>
    <s v="Credit Mutuel"/>
    <s v="Forfaitaire"/>
    <s v=""/>
    <s v=""/>
    <s v=""/>
    <s v=""/>
    <m/>
    <m/>
  </r>
  <r>
    <n v="1180"/>
    <s v="MEZIAN ABIR"/>
    <d v="1904-01-01T09:00:00"/>
    <d v="1904-01-01T09:00:00"/>
    <d v="1904-01-01T18:00:00"/>
    <d v="1904-01-01T18:00:00"/>
    <m/>
    <m/>
    <s v=""/>
    <m/>
    <d v="1904-01-01T00:00:00"/>
    <d v="1904-01-01T00:00:00"/>
    <n v="0"/>
    <d v="1904-01-01T08:00:00"/>
    <d v="1904-01-01T08:00:00"/>
    <x v="1"/>
    <x v="0"/>
    <d v="1904-01-01T00:00:00"/>
    <d v="1904-01-01T00:00:00"/>
    <s v="Sem - 47"/>
    <s v="Novembre"/>
    <s v="2025"/>
    <m/>
    <d v="1904-01-01T00:00:00"/>
    <s v="HMIDOUCH Fouad"/>
    <s v="Credit Mutuel"/>
    <s v="Forfaitaire"/>
    <s v=""/>
    <s v=""/>
    <s v=""/>
    <s v=""/>
    <m/>
    <m/>
  </r>
  <r>
    <n v="777"/>
    <s v="RADGUI Sara"/>
    <d v="1904-01-01T08:56:00"/>
    <d v="1904-01-01T09:00:00"/>
    <d v="1904-01-01T18:00:00"/>
    <d v="1904-01-01T18:00:00"/>
    <m/>
    <m/>
    <s v=""/>
    <m/>
    <d v="1904-01-01T00:00:00"/>
    <d v="1904-01-01T00:00:00"/>
    <n v="0"/>
    <d v="1904-01-01T08:00:00"/>
    <d v="1904-01-01T08:00:00"/>
    <x v="1"/>
    <x v="0"/>
    <d v="1904-01-01T00:00:00"/>
    <d v="1904-01-01T00:00:00"/>
    <s v="Sem - 47"/>
    <s v="Novembre"/>
    <s v="2025"/>
    <m/>
    <d v="1904-01-01T00:04:00"/>
    <s v="HMIDOUCH Fouad"/>
    <s v="Credit Mutuel"/>
    <s v="Forfaitaire"/>
    <s v=""/>
    <s v=""/>
    <s v=""/>
    <s v=""/>
    <m/>
    <m/>
  </r>
  <r>
    <n v="1006"/>
    <s v="BENHAMMOU ALAE-EDDINE"/>
    <m/>
    <s v="OFF"/>
    <m/>
    <s v="OFF"/>
    <m/>
    <m/>
    <s v=""/>
    <m/>
    <d v="1904-01-01T00:00:00"/>
    <d v="1904-01-01T00:00:00"/>
    <n v="0"/>
    <s v=""/>
    <d v="1904-01-01T00:00:00"/>
    <x v="1"/>
    <x v="1"/>
    <d v="1904-01-01T00:00:00"/>
    <d v="1904-01-01T00:00:00"/>
    <s v="Sem - 47"/>
    <s v="Novembre"/>
    <s v="2025"/>
    <m/>
    <d v="1904-01-01T00:00:00"/>
    <s v="HMIDOUCH Fouad"/>
    <s v="Credit Mutuel"/>
    <s v="Forfaitaire"/>
    <s v=""/>
    <s v=""/>
    <s v=""/>
    <s v=""/>
    <m/>
    <m/>
  </r>
  <r>
    <n v="777"/>
    <s v="RADGUI Sara"/>
    <m/>
    <s v="OFF"/>
    <m/>
    <s v="OFF"/>
    <m/>
    <m/>
    <s v=""/>
    <m/>
    <d v="1904-01-01T00:00:00"/>
    <d v="1904-01-01T00:00:00"/>
    <n v="0"/>
    <s v=""/>
    <d v="1904-01-01T00:00:00"/>
    <x v="1"/>
    <x v="1"/>
    <d v="1904-01-01T00:00:00"/>
    <d v="1904-01-01T00:00:00"/>
    <s v="Sem - 47"/>
    <s v="Novembre"/>
    <s v="2025"/>
    <m/>
    <d v="1904-01-01T00:00:00"/>
    <s v="HMIDOUCH Fouad"/>
    <s v="Credit Mutuel"/>
    <s v="Forfaitaire"/>
    <s v=""/>
    <s v=""/>
    <s v=""/>
    <s v=""/>
    <m/>
    <m/>
  </r>
  <r>
    <n v="86"/>
    <s v="SIMOUR KHALIL"/>
    <m/>
    <s v="OFF"/>
    <m/>
    <s v="OFF"/>
    <m/>
    <m/>
    <s v=""/>
    <m/>
    <d v="1904-01-01T00:00:00"/>
    <d v="1904-01-01T00:00:00"/>
    <n v="0"/>
    <s v=""/>
    <d v="1904-01-01T00:00:00"/>
    <x v="1"/>
    <x v="1"/>
    <d v="1904-01-01T00:00:00"/>
    <d v="1904-01-01T00:00:00"/>
    <s v="Sem - 47"/>
    <s v="Novembre"/>
    <s v="2025"/>
    <m/>
    <d v="1904-01-01T00:00:00"/>
    <s v="HMIDOUCH Fouad"/>
    <s v="Credit Mutuel"/>
    <s v="Forfaitaire"/>
    <s v=""/>
    <s v=""/>
    <s v=""/>
    <s v=""/>
    <m/>
    <m/>
  </r>
  <r>
    <n v="1183"/>
    <s v="EL MASSAOUDI Houssam"/>
    <m/>
    <s v="OFF"/>
    <m/>
    <s v="OFF"/>
    <m/>
    <m/>
    <s v=""/>
    <m/>
    <d v="1904-01-01T00:00:00"/>
    <d v="1904-01-01T00:00:00"/>
    <n v="0"/>
    <s v=""/>
    <d v="1904-01-01T00:00:00"/>
    <x v="1"/>
    <x v="1"/>
    <d v="1904-01-01T00:00:00"/>
    <d v="1904-01-01T00:00:00"/>
    <s v="Sem - 47"/>
    <s v="Novembre"/>
    <s v="2025"/>
    <m/>
    <d v="1904-01-01T00:00:00"/>
    <s v="HMIDOUCH Fouad"/>
    <s v="Credit Mutuel"/>
    <s v="Forfaitaire"/>
    <s v=""/>
    <s v=""/>
    <s v=""/>
    <s v=""/>
    <m/>
    <m/>
  </r>
  <r>
    <n v="1180"/>
    <s v="MEZIAN ABIR"/>
    <m/>
    <s v="OFF"/>
    <m/>
    <s v="OFF"/>
    <m/>
    <m/>
    <s v=""/>
    <m/>
    <d v="1904-01-01T00:00:00"/>
    <d v="1904-01-01T00:00:00"/>
    <n v="0"/>
    <s v=""/>
    <d v="1904-01-01T00:00:00"/>
    <x v="1"/>
    <x v="1"/>
    <d v="1904-01-01T00:00:00"/>
    <d v="1904-01-01T00:00:00"/>
    <s v="Sem - 47"/>
    <s v="Novembre"/>
    <s v="2025"/>
    <m/>
    <d v="1904-01-01T00:00:00"/>
    <s v="HMIDOUCH Fouad"/>
    <s v="Credit Mutuel"/>
    <s v="Forfaitaire"/>
    <s v=""/>
    <s v=""/>
    <s v=""/>
    <s v=""/>
    <m/>
    <m/>
  </r>
  <r>
    <n v="1006"/>
    <s v="BENHAMMOU ALAE-EDDINE"/>
    <m/>
    <s v="OFF"/>
    <m/>
    <s v="OFF"/>
    <m/>
    <m/>
    <s v=""/>
    <m/>
    <d v="1904-01-01T00:00:00"/>
    <d v="1904-01-01T00:00:00"/>
    <n v="0"/>
    <s v=""/>
    <d v="1904-01-01T00:00:00"/>
    <x v="1"/>
    <x v="2"/>
    <d v="1904-01-01T00:00:00"/>
    <d v="1904-01-01T00:00:00"/>
    <s v="Sem - 47"/>
    <s v="Novembre"/>
    <s v="2025"/>
    <m/>
    <d v="1904-01-01T00:00:00"/>
    <s v="HMIDOUCH Fouad"/>
    <s v="Credit Mutuel"/>
    <s v="Forfaitaire"/>
    <s v=""/>
    <s v=""/>
    <s v=""/>
    <s v=""/>
    <m/>
    <m/>
  </r>
  <r>
    <n v="777"/>
    <s v="RADGUI Sara"/>
    <m/>
    <s v="OFF"/>
    <m/>
    <s v="OFF"/>
    <m/>
    <m/>
    <s v=""/>
    <m/>
    <d v="1904-01-01T00:00:00"/>
    <d v="1904-01-01T00:00:00"/>
    <n v="0"/>
    <s v=""/>
    <d v="1904-01-01T00:00:00"/>
    <x v="1"/>
    <x v="2"/>
    <d v="1904-01-01T00:00:00"/>
    <d v="1904-01-01T00:00:00"/>
    <s v="Sem - 47"/>
    <s v="Novembre"/>
    <s v="2025"/>
    <m/>
    <d v="1904-01-01T00:00:00"/>
    <s v="HMIDOUCH Fouad"/>
    <s v="Credit Mutuel"/>
    <s v="Forfaitaire"/>
    <s v=""/>
    <s v=""/>
    <s v=""/>
    <s v=""/>
    <m/>
    <m/>
  </r>
  <r>
    <n v="86"/>
    <s v="SIMOUR KHALIL"/>
    <m/>
    <s v="OFF"/>
    <m/>
    <s v="OFF"/>
    <m/>
    <m/>
    <s v=""/>
    <m/>
    <d v="1904-01-01T00:00:00"/>
    <d v="1904-01-01T00:00:00"/>
    <n v="0"/>
    <s v=""/>
    <d v="1904-01-01T00:00:00"/>
    <x v="1"/>
    <x v="2"/>
    <d v="1904-01-01T00:00:00"/>
    <d v="1904-01-01T00:00:00"/>
    <s v="Sem - 47"/>
    <s v="Novembre"/>
    <s v="2025"/>
    <m/>
    <d v="1904-01-01T00:00:00"/>
    <s v="HMIDOUCH Fouad"/>
    <s v="Credit Mutuel"/>
    <s v="Forfaitaire"/>
    <s v=""/>
    <s v=""/>
    <s v=""/>
    <s v=""/>
    <m/>
    <m/>
  </r>
  <r>
    <n v="1183"/>
    <s v="EL MASSAOUDI Houssam"/>
    <m/>
    <s v="OFF"/>
    <m/>
    <s v="OFF"/>
    <m/>
    <m/>
    <s v=""/>
    <m/>
    <d v="1904-01-01T00:00:00"/>
    <d v="1904-01-01T00:00:00"/>
    <n v="0"/>
    <s v=""/>
    <d v="1904-01-01T00:00:00"/>
    <x v="1"/>
    <x v="2"/>
    <d v="1904-01-01T00:00:00"/>
    <d v="1904-01-01T00:00:00"/>
    <s v="Sem - 47"/>
    <s v="Novembre"/>
    <s v="2025"/>
    <m/>
    <d v="1904-01-01T00:00:00"/>
    <s v="HMIDOUCH Fouad"/>
    <s v="Credit Mutuel"/>
    <s v="Forfaitaire"/>
    <s v=""/>
    <s v=""/>
    <s v=""/>
    <s v=""/>
    <m/>
    <m/>
  </r>
  <r>
    <n v="1180"/>
    <s v="MEZIAN ABIR"/>
    <m/>
    <s v="OFF"/>
    <m/>
    <s v="OFF"/>
    <m/>
    <m/>
    <s v=""/>
    <m/>
    <d v="1904-01-01T00:00:00"/>
    <d v="1904-01-01T00:00:00"/>
    <n v="0"/>
    <s v=""/>
    <d v="1904-01-01T00:00:00"/>
    <x v="1"/>
    <x v="2"/>
    <d v="1904-01-01T00:00:00"/>
    <d v="1904-01-01T00:00:00"/>
    <s v="Sem - 47"/>
    <s v="Novembre"/>
    <s v="2025"/>
    <m/>
    <d v="1904-01-01T00:00:00"/>
    <s v="HMIDOUCH Fouad"/>
    <s v="Credit Mutuel"/>
    <s v="Forfaitaire"/>
    <s v=""/>
    <s v=""/>
    <s v=""/>
    <s v=""/>
    <m/>
    <m/>
  </r>
  <r>
    <n v="1006"/>
    <s v="BENHAMMOU ALAE-EDDINE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3"/>
    <d v="1904-01-01T00:00:00"/>
    <d v="1904-01-01T00:00:00"/>
    <s v="Sem - 48"/>
    <s v="Novembre"/>
    <s v="2025"/>
    <m/>
    <d v="1904-01-01T00:00:00"/>
    <s v="HMIDOUCH Fouad"/>
    <s v="Credit Mutuel"/>
    <s v="Forfaitaire"/>
    <s v=""/>
    <s v=""/>
    <s v=""/>
    <s v=""/>
    <m/>
    <m/>
  </r>
  <r>
    <n v="86"/>
    <s v="SIMOUR KHALIL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3"/>
    <d v="1904-01-01T00:00:00"/>
    <d v="1904-01-01T00:00:00"/>
    <s v="Sem - 48"/>
    <s v="Novembre"/>
    <s v="2025"/>
    <m/>
    <d v="1904-01-01T00:00:00"/>
    <s v="HMIDOUCH Fouad"/>
    <s v="Credit Mutuel"/>
    <s v="Forfaitaire"/>
    <s v=""/>
    <s v=""/>
    <s v=""/>
    <s v=""/>
    <m/>
    <m/>
  </r>
  <r>
    <n v="1183"/>
    <s v="EL MASSAOUDI Houssam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3"/>
    <d v="1904-01-01T00:00:00"/>
    <d v="1904-01-01T00:00:00"/>
    <s v="Sem - 48"/>
    <s v="Novembre"/>
    <s v="2025"/>
    <m/>
    <d v="1904-01-01T00:00:00"/>
    <s v="HMIDOUCH Fouad"/>
    <s v="Credit Mutuel"/>
    <s v="Forfaitaire"/>
    <s v=""/>
    <s v=""/>
    <s v=""/>
    <s v=""/>
    <m/>
    <m/>
  </r>
  <r>
    <n v="1180"/>
    <s v="MEZIAN ABIR"/>
    <d v="1904-01-01T07:49:00"/>
    <d v="1904-01-01T08:00:00"/>
    <d v="1904-01-01T18:00:00"/>
    <d v="1904-01-01T18:00:00"/>
    <m/>
    <m/>
    <m/>
    <m/>
    <d v="1904-01-01T00:00:00"/>
    <d v="1904-01-01T00:00:00"/>
    <n v="0"/>
    <d v="1904-01-01T09:00:00"/>
    <d v="1904-01-01T09:00:00"/>
    <x v="1"/>
    <x v="3"/>
    <d v="1904-01-01T00:00:00"/>
    <d v="1904-01-01T00:00:00"/>
    <s v="Sem - 48"/>
    <s v="Novembre"/>
    <s v="2025"/>
    <m/>
    <d v="1904-01-01T00:11:00"/>
    <s v="HMIDOUCH Fouad"/>
    <s v="Credit Mutuel"/>
    <s v="Forfaitaire"/>
    <s v=""/>
    <s v=""/>
    <s v=""/>
    <s v=""/>
    <m/>
    <m/>
  </r>
  <r>
    <n v="777"/>
    <s v="RADGUI Sara"/>
    <d v="1904-01-01T07:55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3"/>
    <d v="1904-01-01T00:00:00"/>
    <d v="1904-01-01T00:00:00"/>
    <s v="Sem - 48"/>
    <s v="Novembre"/>
    <s v="2025"/>
    <m/>
    <d v="1904-01-01T00:05:00"/>
    <s v="HMIDOUCH Fouad"/>
    <s v="Credit Mutuel"/>
    <s v="Forfaitaire"/>
    <s v=""/>
    <s v=""/>
    <s v=""/>
    <s v=""/>
    <m/>
    <m/>
  </r>
  <r>
    <n v="86"/>
    <s v="SIMOUR KHALIL"/>
    <d v="1904-01-01T08:09:00"/>
    <d v="1904-01-01T08:00:00"/>
    <d v="1904-01-01T18:00:00"/>
    <d v="1904-01-01T18:00:00"/>
    <m/>
    <m/>
    <m/>
    <m/>
    <m/>
    <d v="1904-01-01T00:00:00"/>
    <n v="0"/>
    <d v="1904-01-01T09:00:00"/>
    <d v="1904-01-01T09:00:00"/>
    <x v="1"/>
    <x v="4"/>
    <d v="1904-01-01T00:00:00"/>
    <d v="1904-01-01T00:00:00"/>
    <s v="Sem - 48"/>
    <s v="Novembre"/>
    <s v="2025"/>
    <m/>
    <d v="1904-01-01T00:00:00"/>
    <s v="HMIDOUCH Fouad"/>
    <s v="Credit Mutuel"/>
    <s v="Forfaitaire"/>
    <s v=""/>
    <s v=""/>
    <s v=""/>
    <s v=""/>
    <m/>
    <m/>
  </r>
  <r>
    <n v="1006"/>
    <s v="BENHAMMOU ALAE-EDDINE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4"/>
    <d v="1904-01-01T00:00:00"/>
    <d v="1904-01-01T00:00:00"/>
    <s v="Sem - 48"/>
    <s v="Novembre"/>
    <s v="2025"/>
    <m/>
    <d v="1904-01-01T00:00:00"/>
    <s v="HMIDOUCH Fouad"/>
    <s v="Credit Mutuel"/>
    <s v="Forfaitaire"/>
    <s v=""/>
    <s v=""/>
    <s v=""/>
    <s v=""/>
    <m/>
    <m/>
  </r>
  <r>
    <n v="1183"/>
    <s v="EL MASSAOUDI Houssam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4"/>
    <d v="1904-01-01T00:00:00"/>
    <d v="1904-01-01T00:00:00"/>
    <s v="Sem - 48"/>
    <s v="Novembre"/>
    <s v="2025"/>
    <m/>
    <d v="1904-01-01T00:00:00"/>
    <s v="HMIDOUCH Fouad"/>
    <s v="Credit Mutuel"/>
    <s v="Forfaitaire"/>
    <s v=""/>
    <s v=""/>
    <s v=""/>
    <s v=""/>
    <m/>
    <m/>
  </r>
  <r>
    <n v="1180"/>
    <s v="MEZIAN ABIR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4"/>
    <d v="1904-01-01T00:00:00"/>
    <d v="1904-01-01T00:00:00"/>
    <s v="Sem - 48"/>
    <s v="Novembre"/>
    <s v="2025"/>
    <m/>
    <d v="1904-01-01T00:00:00"/>
    <s v="HMIDOUCH Fouad"/>
    <s v="Credit Mutuel"/>
    <s v="Forfaitaire"/>
    <s v=""/>
    <s v=""/>
    <s v=""/>
    <s v=""/>
    <m/>
    <m/>
  </r>
  <r>
    <n v="777"/>
    <s v="RADGUI Sara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4"/>
    <d v="1904-01-01T00:00:00"/>
    <d v="1904-01-01T00:00:00"/>
    <s v="Sem - 48"/>
    <s v="Novembre"/>
    <s v="2025"/>
    <m/>
    <d v="1904-01-01T00:03:00"/>
    <s v="HMIDOUCH Fouad"/>
    <s v="Credit Mutuel"/>
    <s v="Forfaitaire"/>
    <s v=""/>
    <s v=""/>
    <s v=""/>
    <s v=""/>
    <m/>
    <m/>
  </r>
  <r>
    <n v="86"/>
    <s v="SIMOUR KHALIL"/>
    <d v="1904-01-01T08:02:00"/>
    <d v="1904-01-01T08:00:00"/>
    <d v="1904-01-01T18:00:00"/>
    <d v="1904-01-01T18:00:00"/>
    <m/>
    <m/>
    <m/>
    <m/>
    <m/>
    <d v="1904-01-01T00:00:00"/>
    <n v="0"/>
    <d v="1904-01-01T09:00:00"/>
    <d v="1904-01-01T09:00:00"/>
    <x v="1"/>
    <x v="5"/>
    <d v="1904-01-01T00:00:00"/>
    <d v="1904-01-01T00:00:00"/>
    <s v="Sem - 48"/>
    <s v="Novembre"/>
    <s v="2025"/>
    <m/>
    <d v="1904-01-01T00:00:00"/>
    <s v="HMIDOUCH Fouad"/>
    <s v="Credit Mutuel"/>
    <s v="Forfaitaire"/>
    <s v=""/>
    <s v=""/>
    <s v=""/>
    <s v=""/>
    <m/>
    <m/>
  </r>
  <r>
    <n v="1006"/>
    <s v="BENHAMMOU ALAE-EDDINE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5"/>
    <d v="1904-01-01T00:00:00"/>
    <d v="1904-01-01T00:00:00"/>
    <s v="Sem - 48"/>
    <s v="Novembre"/>
    <s v="2025"/>
    <m/>
    <d v="1904-01-01T00:00:00"/>
    <s v="HMIDOUCH Fouad"/>
    <s v="Credit Mutuel"/>
    <s v="Forfaitaire"/>
    <s v=""/>
    <s v=""/>
    <s v=""/>
    <s v=""/>
    <m/>
    <m/>
  </r>
  <r>
    <n v="1183"/>
    <s v="EL MASSAOUDI Houssam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5"/>
    <d v="1904-01-01T00:00:00"/>
    <d v="1904-01-01T00:00:00"/>
    <s v="Sem - 48"/>
    <s v="Novembre"/>
    <s v="2025"/>
    <m/>
    <d v="1904-01-01T00:00:00"/>
    <s v="HMIDOUCH Fouad"/>
    <s v="Credit Mutuel"/>
    <s v="Forfaitaire"/>
    <s v=""/>
    <s v=""/>
    <s v=""/>
    <s v=""/>
    <m/>
    <m/>
  </r>
  <r>
    <n v="1180"/>
    <s v="MEZIAN ABIR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5"/>
    <d v="1904-01-01T00:00:00"/>
    <d v="1904-01-01T00:00:00"/>
    <s v="Sem - 48"/>
    <s v="Novembre"/>
    <s v="2025"/>
    <m/>
    <d v="1904-01-01T00:00:00"/>
    <s v="HMIDOUCH Fouad"/>
    <s v="Credit Mutuel"/>
    <s v="Forfaitaire"/>
    <s v=""/>
    <s v=""/>
    <s v=""/>
    <s v=""/>
    <m/>
    <m/>
  </r>
  <r>
    <n v="777"/>
    <s v="RADGUI Sara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5"/>
    <d v="1904-01-01T00:00:00"/>
    <d v="1904-01-01T00:00:00"/>
    <s v="Sem - 48"/>
    <s v="Novembre"/>
    <s v="2025"/>
    <m/>
    <d v="1904-01-01T00:04:00"/>
    <s v="HMIDOUCH Fouad"/>
    <s v="Credit Mutuel"/>
    <s v="Forfaitaire"/>
    <s v=""/>
    <s v=""/>
    <s v=""/>
    <s v=""/>
    <m/>
    <m/>
  </r>
  <r>
    <n v="86"/>
    <s v="SIMOUR KHALIL"/>
    <d v="1904-01-01T08:04:00"/>
    <d v="1904-01-01T08:00:00"/>
    <d v="1904-01-01T18:00:00"/>
    <d v="1904-01-01T18:00:00"/>
    <m/>
    <m/>
    <m/>
    <m/>
    <m/>
    <d v="1904-01-01T00:00:00"/>
    <n v="0"/>
    <d v="1904-01-01T09:00:00"/>
    <d v="1904-01-01T09:00:00"/>
    <x v="1"/>
    <x v="6"/>
    <d v="1904-01-01T00:00:00"/>
    <d v="1904-01-01T00:00:00"/>
    <s v="Sem - 48"/>
    <s v="Novembre"/>
    <s v="2025"/>
    <m/>
    <d v="1904-01-01T00:00:00"/>
    <s v="HMIDOUCH Fouad"/>
    <s v="Credit Mutuel"/>
    <s v="Forfaitaire"/>
    <s v=""/>
    <s v=""/>
    <s v=""/>
    <s v=""/>
    <m/>
    <m/>
  </r>
  <r>
    <n v="1006"/>
    <s v="BENHAMMOU ALAE-EDDINE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6"/>
    <d v="1904-01-01T00:00:00"/>
    <d v="1904-01-01T00:00:00"/>
    <s v="Sem - 48"/>
    <s v="Novembre"/>
    <s v="2025"/>
    <m/>
    <d v="1904-01-01T00:02:00"/>
    <s v="HMIDOUCH Fouad"/>
    <s v="Credit Mutuel"/>
    <s v="Forfaitaire"/>
    <s v=""/>
    <s v=""/>
    <s v=""/>
    <s v=""/>
    <m/>
    <m/>
  </r>
  <r>
    <n v="1183"/>
    <s v="EL MASSAOUDI Houssam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6"/>
    <d v="1904-01-01T00:00:00"/>
    <d v="1904-01-01T00:00:00"/>
    <s v="Sem - 48"/>
    <s v="Novembre"/>
    <s v="2025"/>
    <m/>
    <d v="1904-01-01T00:02:00"/>
    <s v="HMIDOUCH Fouad"/>
    <s v="Credit Mutuel"/>
    <s v="Forfaitaire"/>
    <s v=""/>
    <s v=""/>
    <s v=""/>
    <s v=""/>
    <m/>
    <m/>
  </r>
  <r>
    <n v="1180"/>
    <s v="MEZIAN ABIR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6"/>
    <d v="1904-01-01T00:00:00"/>
    <d v="1904-01-01T00:00:00"/>
    <s v="Sem - 48"/>
    <s v="Novembre"/>
    <s v="2025"/>
    <m/>
    <d v="1904-01-01T00:00:00"/>
    <s v="HMIDOUCH Fouad"/>
    <s v="Credit Mutuel"/>
    <s v="Forfaitaire"/>
    <s v=""/>
    <s v=""/>
    <s v=""/>
    <s v=""/>
    <m/>
    <m/>
  </r>
  <r>
    <n v="777"/>
    <s v="RADGUI Sara"/>
    <d v="1904-01-01T07:55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6"/>
    <d v="1904-01-01T00:00:00"/>
    <d v="1904-01-01T00:00:00"/>
    <s v="Sem - 48"/>
    <s v="Novembre"/>
    <s v="2025"/>
    <m/>
    <d v="1904-01-01T00:05:00"/>
    <s v="HMIDOUCH Fouad"/>
    <s v="Credit Mutuel"/>
    <s v="Forfaitaire"/>
    <s v=""/>
    <s v=""/>
    <s v=""/>
    <s v=""/>
    <m/>
    <m/>
  </r>
  <r>
    <n v="1006"/>
    <s v="BENHAMMOU ALAE-EDDINE"/>
    <d v="1904-01-01T08:59:00"/>
    <d v="1904-01-01T09:00:00"/>
    <d v="1904-01-01T18:00:00"/>
    <d v="1904-01-01T18:00:00"/>
    <m/>
    <m/>
    <s v=""/>
    <m/>
    <d v="1904-01-01T00:00:00"/>
    <d v="1904-01-01T00:00:00"/>
    <n v="0"/>
    <d v="1904-01-01T08:00:00"/>
    <d v="1904-01-01T08:00:00"/>
    <x v="1"/>
    <x v="7"/>
    <d v="1904-01-01T00:00:00"/>
    <d v="1904-01-01T00:00:00"/>
    <s v="Sem - 48"/>
    <s v="Novembre"/>
    <s v="2025"/>
    <m/>
    <d v="1904-01-01T00:01:00"/>
    <s v="HMIDOUCH Fouad"/>
    <s v="Credit Mutuel"/>
    <s v="Forfaitaire"/>
    <s v=""/>
    <s v=""/>
    <s v=""/>
    <s v=""/>
    <m/>
    <m/>
  </r>
  <r>
    <n v="1183"/>
    <s v="EL MASSAOUDI Houssam"/>
    <d v="1904-01-01T08:59:00"/>
    <d v="1904-01-01T09:00:00"/>
    <d v="1904-01-01T18:00:00"/>
    <d v="1904-01-01T18:00:00"/>
    <m/>
    <m/>
    <s v=""/>
    <m/>
    <d v="1904-01-01T00:00:00"/>
    <d v="1904-01-01T00:00:00"/>
    <n v="0"/>
    <d v="1904-01-01T08:00:00"/>
    <d v="1904-01-01T08:00:00"/>
    <x v="1"/>
    <x v="7"/>
    <d v="1904-01-01T00:00:00"/>
    <d v="1904-01-01T00:00:00"/>
    <s v="Sem - 48"/>
    <s v="Novembre"/>
    <s v="2025"/>
    <m/>
    <d v="1904-01-01T00:01:00"/>
    <s v="HMIDOUCH Fouad"/>
    <s v="Credit Mutuel"/>
    <s v="Forfaitaire"/>
    <s v=""/>
    <s v=""/>
    <s v=""/>
    <s v=""/>
    <m/>
    <m/>
  </r>
  <r>
    <n v="1180"/>
    <s v="MEZIAN ABIR"/>
    <d v="1904-01-01T09:00:00"/>
    <d v="1904-01-01T09:00:00"/>
    <d v="1904-01-01T18:00:00"/>
    <d v="1904-01-01T18:00:00"/>
    <m/>
    <m/>
    <s v=""/>
    <m/>
    <d v="1904-01-01T00:00:00"/>
    <d v="1904-01-01T00:00:00"/>
    <n v="0"/>
    <d v="1904-01-01T08:00:00"/>
    <d v="1904-01-01T08:00:00"/>
    <x v="1"/>
    <x v="7"/>
    <d v="1904-01-01T00:00:00"/>
    <d v="1904-01-01T00:00:00"/>
    <s v="Sem - 48"/>
    <s v="Novembre"/>
    <s v="2025"/>
    <m/>
    <d v="1904-01-01T00:00:00"/>
    <s v="HMIDOUCH Fouad"/>
    <s v="Credit Mutuel"/>
    <s v="Forfaitaire"/>
    <s v=""/>
    <s v=""/>
    <s v=""/>
    <s v=""/>
    <m/>
    <m/>
  </r>
  <r>
    <n v="86"/>
    <s v="SIMOUR KHALIL"/>
    <d v="1904-01-01T08:57:00"/>
    <d v="1904-01-01T09:00:00"/>
    <d v="1904-01-01T18:00:00"/>
    <d v="1904-01-01T18:00:00"/>
    <m/>
    <m/>
    <s v=""/>
    <m/>
    <d v="1904-01-01T00:00:00"/>
    <d v="1904-01-01T00:00:00"/>
    <n v="0"/>
    <d v="1904-01-01T08:00:00"/>
    <d v="1904-01-01T08:00:00"/>
    <x v="1"/>
    <x v="7"/>
    <d v="1904-01-01T00:00:00"/>
    <d v="1904-01-01T00:00:00"/>
    <s v="Sem - 48"/>
    <s v="Novembre"/>
    <s v="2025"/>
    <m/>
    <d v="1904-01-01T00:03:00"/>
    <s v="HMIDOUCH Fouad"/>
    <s v="Credit Mutuel"/>
    <s v="Forfaitaire"/>
    <s v=""/>
    <s v=""/>
    <s v=""/>
    <s v=""/>
    <m/>
    <m/>
  </r>
  <r>
    <n v="777"/>
    <s v="RADGUI Sara"/>
    <d v="1904-01-01T08:55:00"/>
    <d v="1904-01-01T09:00:00"/>
    <d v="1904-01-01T18:00:00"/>
    <d v="1904-01-01T18:00:00"/>
    <m/>
    <m/>
    <s v=""/>
    <m/>
    <d v="1904-01-01T00:00:00"/>
    <d v="1904-01-01T00:00:00"/>
    <n v="0"/>
    <d v="1904-01-01T08:00:00"/>
    <d v="1904-01-01T08:00:00"/>
    <x v="1"/>
    <x v="7"/>
    <d v="1904-01-01T00:00:00"/>
    <d v="1904-01-01T00:00:00"/>
    <s v="Sem - 48"/>
    <s v="Novembre"/>
    <s v="2025"/>
    <m/>
    <d v="1904-01-01T00:05:00"/>
    <s v="HMIDOUCH Fouad"/>
    <s v="Credit Mutuel"/>
    <s v="Forfaitaire"/>
    <s v=""/>
    <s v=""/>
    <s v=""/>
    <s v=""/>
    <m/>
    <m/>
  </r>
  <r>
    <n v="1006"/>
    <s v="BENHAMMOU ALAE-EDDINE"/>
    <m/>
    <s v="OFF"/>
    <m/>
    <s v="OFF"/>
    <m/>
    <m/>
    <s v=""/>
    <m/>
    <d v="1904-01-01T00:00:00"/>
    <d v="1904-01-01T00:00:00"/>
    <n v="0"/>
    <s v=""/>
    <d v="1904-01-01T00:00:00"/>
    <x v="1"/>
    <x v="8"/>
    <d v="1904-01-01T00:00:00"/>
    <d v="1904-01-01T00:00:00"/>
    <s v="Sem - 48"/>
    <s v="Novembre"/>
    <s v="2025"/>
    <m/>
    <d v="1904-01-01T00:00:00"/>
    <s v="HMIDOUCH Fouad"/>
    <s v="Credit Mutuel"/>
    <s v="Forfaitaire"/>
    <s v=""/>
    <s v=""/>
    <s v=""/>
    <s v=""/>
    <m/>
    <m/>
  </r>
  <r>
    <n v="777"/>
    <s v="RADGUI Sara"/>
    <m/>
    <s v="OFF"/>
    <m/>
    <s v="OFF"/>
    <m/>
    <m/>
    <s v=""/>
    <m/>
    <d v="1904-01-01T00:00:00"/>
    <d v="1904-01-01T00:00:00"/>
    <n v="0"/>
    <s v=""/>
    <d v="1904-01-01T00:00:00"/>
    <x v="1"/>
    <x v="8"/>
    <d v="1904-01-01T00:00:00"/>
    <d v="1904-01-01T00:00:00"/>
    <s v="Sem - 48"/>
    <s v="Novembre"/>
    <s v="2025"/>
    <m/>
    <d v="1904-01-01T00:00:00"/>
    <s v="HMIDOUCH Fouad"/>
    <s v="Credit Mutuel"/>
    <s v="Forfaitaire"/>
    <s v=""/>
    <s v=""/>
    <s v=""/>
    <s v=""/>
    <m/>
    <m/>
  </r>
  <r>
    <n v="86"/>
    <s v="SIMOUR KHALIL"/>
    <m/>
    <s v="OFF"/>
    <m/>
    <s v="OFF"/>
    <m/>
    <m/>
    <s v=""/>
    <m/>
    <d v="1904-01-01T00:00:00"/>
    <d v="1904-01-01T00:00:00"/>
    <n v="0"/>
    <s v=""/>
    <d v="1904-01-01T00:00:00"/>
    <x v="1"/>
    <x v="8"/>
    <d v="1904-01-01T00:00:00"/>
    <d v="1904-01-01T00:00:00"/>
    <s v="Sem - 48"/>
    <s v="Novembre"/>
    <s v="2025"/>
    <m/>
    <d v="1904-01-01T00:00:00"/>
    <s v="HMIDOUCH Fouad"/>
    <s v="Credit Mutuel"/>
    <s v="Forfaitaire"/>
    <s v=""/>
    <s v=""/>
    <s v=""/>
    <s v=""/>
    <m/>
    <m/>
  </r>
  <r>
    <n v="1183"/>
    <s v="EL MASSAOUDI Houssam"/>
    <m/>
    <s v="OFF"/>
    <m/>
    <s v="OFF"/>
    <m/>
    <m/>
    <s v=""/>
    <m/>
    <d v="1904-01-01T00:00:00"/>
    <d v="1904-01-01T00:00:00"/>
    <n v="0"/>
    <s v=""/>
    <d v="1904-01-01T00:00:00"/>
    <x v="1"/>
    <x v="8"/>
    <d v="1904-01-01T00:00:00"/>
    <d v="1904-01-01T00:00:00"/>
    <s v="Sem - 48"/>
    <s v="Novembre"/>
    <s v="2025"/>
    <m/>
    <d v="1904-01-01T00:00:00"/>
    <s v="HMIDOUCH Fouad"/>
    <s v="Credit Mutuel"/>
    <s v="Forfaitaire"/>
    <s v=""/>
    <s v=""/>
    <s v=""/>
    <s v=""/>
    <m/>
    <m/>
  </r>
  <r>
    <n v="1180"/>
    <s v="MEZIAN ABIR"/>
    <m/>
    <s v="OFF"/>
    <m/>
    <s v="OFF"/>
    <m/>
    <m/>
    <s v=""/>
    <m/>
    <d v="1904-01-01T00:00:00"/>
    <d v="1904-01-01T00:00:00"/>
    <n v="0"/>
    <s v=""/>
    <d v="1904-01-01T00:00:00"/>
    <x v="1"/>
    <x v="8"/>
    <d v="1904-01-01T00:00:00"/>
    <d v="1904-01-01T00:00:00"/>
    <s v="Sem - 48"/>
    <s v="Novembre"/>
    <s v="2025"/>
    <m/>
    <d v="1904-01-01T00:00:00"/>
    <s v="HMIDOUCH Fouad"/>
    <s v="Credit Mutuel"/>
    <s v="Forfaitaire"/>
    <s v=""/>
    <s v=""/>
    <s v=""/>
    <s v=""/>
    <m/>
    <m/>
  </r>
  <r>
    <n v="1006"/>
    <s v="BENHAMMOU ALAE-EDDINE"/>
    <m/>
    <s v="OFF"/>
    <m/>
    <s v="OFF"/>
    <m/>
    <m/>
    <s v=""/>
    <m/>
    <d v="1904-01-01T00:00:00"/>
    <d v="1904-01-01T00:00:00"/>
    <n v="0"/>
    <s v=""/>
    <d v="1904-01-01T00:00:00"/>
    <x v="1"/>
    <x v="9"/>
    <d v="1904-01-01T00:00:00"/>
    <d v="1904-01-01T00:00:00"/>
    <s v="Sem - 48"/>
    <s v="Novembre"/>
    <s v="2025"/>
    <m/>
    <d v="1904-01-01T00:00:00"/>
    <s v="HMIDOUCH Fouad"/>
    <s v="Credit Mutuel"/>
    <s v="Forfaitaire"/>
    <s v=""/>
    <s v=""/>
    <s v=""/>
    <s v=""/>
    <m/>
    <m/>
  </r>
  <r>
    <n v="777"/>
    <s v="RADGUI Sara"/>
    <m/>
    <s v="OFF"/>
    <m/>
    <s v="OFF"/>
    <m/>
    <m/>
    <s v=""/>
    <m/>
    <d v="1904-01-01T00:00:00"/>
    <d v="1904-01-01T00:00:00"/>
    <n v="0"/>
    <s v=""/>
    <d v="1904-01-01T00:00:00"/>
    <x v="1"/>
    <x v="9"/>
    <d v="1904-01-01T00:00:00"/>
    <d v="1904-01-01T00:00:00"/>
    <s v="Sem - 48"/>
    <s v="Novembre"/>
    <s v="2025"/>
    <m/>
    <d v="1904-01-01T00:00:00"/>
    <s v="HMIDOUCH Fouad"/>
    <s v="Credit Mutuel"/>
    <s v="Forfaitaire"/>
    <s v=""/>
    <s v=""/>
    <s v=""/>
    <s v=""/>
    <m/>
    <m/>
  </r>
  <r>
    <n v="86"/>
    <s v="SIMOUR KHALIL"/>
    <m/>
    <s v="OFF"/>
    <m/>
    <s v="OFF"/>
    <m/>
    <m/>
    <s v=""/>
    <m/>
    <d v="1904-01-01T00:00:00"/>
    <d v="1904-01-01T00:00:00"/>
    <n v="0"/>
    <s v=""/>
    <d v="1904-01-01T00:00:00"/>
    <x v="1"/>
    <x v="9"/>
    <d v="1904-01-01T00:00:00"/>
    <d v="1904-01-01T00:00:00"/>
    <s v="Sem - 48"/>
    <s v="Novembre"/>
    <s v="2025"/>
    <m/>
    <d v="1904-01-01T00:00:00"/>
    <s v="HMIDOUCH Fouad"/>
    <s v="Credit Mutuel"/>
    <s v="Forfaitaire"/>
    <s v=""/>
    <s v=""/>
    <s v=""/>
    <s v=""/>
    <m/>
    <m/>
  </r>
  <r>
    <n v="1183"/>
    <s v="EL MASSAOUDI Houssam"/>
    <m/>
    <s v="OFF"/>
    <m/>
    <s v="OFF"/>
    <m/>
    <m/>
    <s v=""/>
    <m/>
    <d v="1904-01-01T00:00:00"/>
    <d v="1904-01-01T00:00:00"/>
    <n v="0"/>
    <s v=""/>
    <d v="1904-01-01T00:00:00"/>
    <x v="1"/>
    <x v="9"/>
    <d v="1904-01-01T00:00:00"/>
    <d v="1904-01-01T00:00:00"/>
    <s v="Sem - 48"/>
    <s v="Novembre"/>
    <s v="2025"/>
    <m/>
    <d v="1904-01-01T00:00:00"/>
    <s v="HMIDOUCH Fouad"/>
    <s v="Credit Mutuel"/>
    <s v="Forfaitaire"/>
    <s v=""/>
    <s v=""/>
    <s v=""/>
    <s v=""/>
    <m/>
    <m/>
  </r>
  <r>
    <n v="1180"/>
    <s v="MEZIAN ABIR"/>
    <m/>
    <s v="OFF"/>
    <m/>
    <s v="OFF"/>
    <m/>
    <m/>
    <s v=""/>
    <m/>
    <d v="1904-01-01T00:00:00"/>
    <d v="1904-01-01T00:00:00"/>
    <n v="0"/>
    <s v=""/>
    <d v="1904-01-01T00:00:00"/>
    <x v="1"/>
    <x v="9"/>
    <d v="1904-01-01T00:00:00"/>
    <d v="1904-01-01T00:00:00"/>
    <s v="Sem - 48"/>
    <s v="Novembre"/>
    <s v="2025"/>
    <m/>
    <d v="1904-01-01T00:00:00"/>
    <s v="HMIDOUCH Fouad"/>
    <s v="Credit Mutuel"/>
    <s v="Forfaitaire"/>
    <s v=""/>
    <s v=""/>
    <s v=""/>
    <s v=""/>
    <m/>
    <m/>
  </r>
  <r>
    <n v="1006"/>
    <s v="BENHAMMOU ALAE-EDDINE"/>
    <d v="1904-01-01T08:03:00"/>
    <d v="1904-01-01T08:00:00"/>
    <d v="1904-01-01T18:00:00"/>
    <d v="1904-01-01T18:00:00"/>
    <m/>
    <m/>
    <m/>
    <m/>
    <m/>
    <d v="1904-01-01T00:00:00"/>
    <n v="0"/>
    <d v="1904-01-01T09:00:00"/>
    <d v="1904-01-01T09:00:00"/>
    <x v="1"/>
    <x v="10"/>
    <d v="1904-01-01T00:00:00"/>
    <d v="1904-01-01T00:00:00"/>
    <s v="Sem - 49"/>
    <s v="Décembre"/>
    <s v="2025"/>
    <m/>
    <d v="1904-01-01T00:00:00"/>
    <s v="HMIDOUCH Fouad"/>
    <s v="Credit Mutuel"/>
    <s v="Forfaitaire"/>
    <s v=""/>
    <s v=""/>
    <s v=""/>
    <s v=""/>
    <m/>
    <m/>
  </r>
  <r>
    <n v="86"/>
    <s v="SIMOUR KHALIL"/>
    <m/>
    <s v="Congé"/>
    <d v="1904-01-01T00:00:00"/>
    <s v="Congé"/>
    <m/>
    <m/>
    <s v=""/>
    <m/>
    <d v="1904-01-01T00:00:00"/>
    <d v="1904-01-01T00:00:00"/>
    <n v="0"/>
    <s v=""/>
    <d v="1904-01-01T00:00:00"/>
    <x v="1"/>
    <x v="10"/>
    <d v="1904-01-01T00:00:00"/>
    <d v="1904-01-01T00:00:00"/>
    <s v="Sem - 49"/>
    <s v="Décembre"/>
    <s v="2025"/>
    <m/>
    <d v="1904-01-01T00:00:00"/>
    <s v="HMIDOUCH Fouad"/>
    <s v="Credit Mutuel"/>
    <s v="Forfaitaire"/>
    <d v="1904-01-01T08:00:00"/>
    <s v=""/>
    <s v=""/>
    <s v=""/>
    <m/>
    <m/>
  </r>
  <r>
    <n v="1183"/>
    <s v="EL MASSAOUDI Houssam"/>
    <d v="1904-01-01T08:28:00"/>
    <d v="1904-01-01T08:00:00"/>
    <d v="1904-01-01T18:00:00"/>
    <d v="1904-01-01T18:00:00"/>
    <m/>
    <m/>
    <d v="1904-01-01T00:28:00"/>
    <m/>
    <d v="1904-01-01T00:28:00"/>
    <d v="1904-01-01T00:00:00"/>
    <n v="0"/>
    <d v="1904-01-01T08:32:00"/>
    <d v="1904-01-01T09:00:00"/>
    <x v="1"/>
    <x v="10"/>
    <d v="1904-01-01T00:00:00"/>
    <d v="1904-01-01T00:28:00"/>
    <s v="Sem - 49"/>
    <s v="Décembre"/>
    <s v="2025"/>
    <m/>
    <d v="1904-01-01T00:00:00"/>
    <s v="HMIDOUCH Fouad"/>
    <s v="Credit Mutuel"/>
    <s v="Forfaitaire"/>
    <s v=""/>
    <s v=""/>
    <s v=""/>
    <s v=""/>
    <m/>
    <m/>
  </r>
  <r>
    <n v="1180"/>
    <s v="MEZIAN ABIR"/>
    <d v="1904-01-01T07:47:00"/>
    <d v="1904-01-01T08:00:00"/>
    <d v="1904-01-01T18:00:00"/>
    <d v="1904-01-01T18:00:00"/>
    <m/>
    <m/>
    <m/>
    <m/>
    <d v="1904-01-01T00:00:00"/>
    <d v="1904-01-01T00:00:00"/>
    <n v="0"/>
    <d v="1904-01-01T09:00:00"/>
    <d v="1904-01-01T09:00:00"/>
    <x v="1"/>
    <x v="10"/>
    <d v="1904-01-01T00:00:00"/>
    <d v="1904-01-01T00:00:00"/>
    <s v="Sem - 49"/>
    <s v="Décembre"/>
    <s v="2025"/>
    <m/>
    <d v="1904-01-01T00:13:00"/>
    <s v="HMIDOUCH Fouad"/>
    <s v="Credit Mutuel"/>
    <s v="Forfaitaire"/>
    <s v=""/>
    <s v=""/>
    <s v=""/>
    <s v=""/>
    <m/>
    <m/>
  </r>
  <r>
    <n v="777"/>
    <s v="RADGUI Sara"/>
    <d v="1904-01-01T07:54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10"/>
    <d v="1904-01-01T00:00:00"/>
    <d v="1904-01-01T00:00:00"/>
    <s v="Sem - 49"/>
    <s v="Décembre"/>
    <s v="2025"/>
    <m/>
    <d v="1904-01-01T00:06:00"/>
    <s v="HMIDOUCH Fouad"/>
    <s v="Credit Mutuel"/>
    <s v="Forfaitaire"/>
    <s v=""/>
    <s v=""/>
    <s v=""/>
    <s v=""/>
    <m/>
    <m/>
  </r>
  <r>
    <n v="1006"/>
    <s v="BENHAMMOU ALAE-EDDINE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11"/>
    <d v="1904-01-01T00:00:00"/>
    <d v="1904-01-01T00:00:00"/>
    <s v="Sem - 49"/>
    <s v="Décembre"/>
    <s v="2025"/>
    <m/>
    <d v="1904-01-01T00:04:00"/>
    <s v="HMIDOUCH Fouad"/>
    <s v="Credit Mutuel"/>
    <s v="Forfaitaire"/>
    <s v=""/>
    <s v=""/>
    <s v=""/>
    <s v=""/>
    <m/>
    <m/>
  </r>
  <r>
    <n v="86"/>
    <s v="SIMOUR KHALIL"/>
    <m/>
    <s v="Congé"/>
    <m/>
    <s v="Congé"/>
    <m/>
    <m/>
    <s v=""/>
    <m/>
    <d v="1904-01-01T00:00:00"/>
    <d v="1904-01-01T00:00:00"/>
    <n v="0"/>
    <s v=""/>
    <d v="1904-01-01T00:00:00"/>
    <x v="1"/>
    <x v="11"/>
    <d v="1904-01-01T00:00:00"/>
    <d v="1904-01-01T00:00:00"/>
    <s v="Sem - 49"/>
    <s v="Décembre"/>
    <s v="2025"/>
    <m/>
    <d v="1904-01-01T00:00:00"/>
    <s v="HMIDOUCH Fouad"/>
    <s v="Credit Mutuel"/>
    <s v="Forfaitaire"/>
    <d v="1904-01-01T08:00:00"/>
    <s v=""/>
    <s v=""/>
    <s v=""/>
    <m/>
    <m/>
  </r>
  <r>
    <n v="1183"/>
    <s v="EL MASSAOUDI Houssam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11"/>
    <d v="1904-01-01T00:00:00"/>
    <d v="1904-01-01T00:00:00"/>
    <s v="Sem - 49"/>
    <s v="Décembre"/>
    <s v="2025"/>
    <m/>
    <d v="1904-01-01T00:03:00"/>
    <s v="HMIDOUCH Fouad"/>
    <s v="Credit Mutuel"/>
    <s v="Forfaitaire"/>
    <s v=""/>
    <s v=""/>
    <s v=""/>
    <s v=""/>
    <m/>
    <m/>
  </r>
  <r>
    <n v="1180"/>
    <s v="MEZIAN ABIR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11"/>
    <d v="1904-01-01T00:00:00"/>
    <d v="1904-01-01T00:00:00"/>
    <s v="Sem - 49"/>
    <s v="Décembre"/>
    <s v="2025"/>
    <m/>
    <d v="1904-01-01T00:00:00"/>
    <s v="HMIDOUCH Fouad"/>
    <s v="Credit Mutuel"/>
    <s v="Forfaitaire"/>
    <s v=""/>
    <s v=""/>
    <s v=""/>
    <s v=""/>
    <m/>
    <m/>
  </r>
  <r>
    <n v="777"/>
    <s v="RADGUI Sara"/>
    <d v="1904-01-01T07:54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11"/>
    <d v="1904-01-01T00:00:00"/>
    <d v="1904-01-01T00:00:00"/>
    <s v="Sem - 49"/>
    <s v="Décembre"/>
    <s v="2025"/>
    <m/>
    <d v="1904-01-01T00:06:00"/>
    <s v="HMIDOUCH Fouad"/>
    <s v="Credit Mutuel"/>
    <s v="Forfaitaire"/>
    <s v=""/>
    <s v=""/>
    <s v=""/>
    <s v=""/>
    <m/>
    <m/>
  </r>
  <r>
    <n v="1006"/>
    <s v="BENHAMMOU ALAE-EDDINE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12"/>
    <d v="1904-01-01T00:00:00"/>
    <d v="1904-01-01T00:00:00"/>
    <s v="Sem - 49"/>
    <s v="Décembre"/>
    <s v="2025"/>
    <m/>
    <d v="1904-01-01T00:03:00"/>
    <s v="HMIDOUCH Fouad"/>
    <s v="Credit Mutuel"/>
    <s v="Forfaitaire"/>
    <s v=""/>
    <s v=""/>
    <s v=""/>
    <s v=""/>
    <m/>
    <m/>
  </r>
  <r>
    <n v="86"/>
    <s v="SIMOUR KHALIL"/>
    <m/>
    <s v="Congé"/>
    <m/>
    <s v="Congé"/>
    <m/>
    <m/>
    <s v=""/>
    <m/>
    <d v="1904-01-01T00:00:00"/>
    <d v="1904-01-01T00:00:00"/>
    <n v="0"/>
    <s v=""/>
    <d v="1904-01-01T00:00:00"/>
    <x v="1"/>
    <x v="12"/>
    <d v="1904-01-01T00:00:00"/>
    <d v="1904-01-01T00:00:00"/>
    <s v="Sem - 49"/>
    <s v="Décembre"/>
    <s v="2025"/>
    <m/>
    <d v="1904-01-01T00:00:00"/>
    <s v="HMIDOUCH Fouad"/>
    <s v="Credit Mutuel"/>
    <s v="Forfaitaire"/>
    <d v="1904-01-01T08:00:00"/>
    <s v=""/>
    <s v=""/>
    <s v=""/>
    <m/>
    <m/>
  </r>
  <r>
    <n v="1183"/>
    <s v="EL MASSAOUDI Houssam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12"/>
    <d v="1904-01-01T00:00:00"/>
    <d v="1904-01-01T00:00:00"/>
    <s v="Sem - 49"/>
    <s v="Décembre"/>
    <s v="2025"/>
    <m/>
    <d v="1904-01-01T00:04:00"/>
    <s v="HMIDOUCH Fouad"/>
    <s v="Credit Mutuel"/>
    <s v="Forfaitaire"/>
    <s v=""/>
    <s v=""/>
    <s v=""/>
    <s v=""/>
    <m/>
    <m/>
  </r>
  <r>
    <n v="1180"/>
    <s v="MEZIAN ABIR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12"/>
    <d v="1904-01-01T00:00:00"/>
    <d v="1904-01-01T00:00:00"/>
    <s v="Sem - 49"/>
    <s v="Décembre"/>
    <s v="2025"/>
    <m/>
    <d v="1904-01-01T00:00:00"/>
    <s v="HMIDOUCH Fouad"/>
    <s v="Credit Mutuel"/>
    <s v="Forfaitaire"/>
    <s v=""/>
    <s v=""/>
    <s v=""/>
    <s v=""/>
    <m/>
    <m/>
  </r>
  <r>
    <n v="777"/>
    <s v="RADGUI Sara"/>
    <d v="1904-01-01T07:55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12"/>
    <d v="1904-01-01T00:00:00"/>
    <d v="1904-01-01T00:00:00"/>
    <s v="Sem - 49"/>
    <s v="Décembre"/>
    <s v="2025"/>
    <m/>
    <d v="1904-01-01T00:05:00"/>
    <s v="HMIDOUCH Fouad"/>
    <s v="Credit Mutuel"/>
    <s v="Forfaitaire"/>
    <s v=""/>
    <s v=""/>
    <s v=""/>
    <s v=""/>
    <m/>
    <m/>
  </r>
  <r>
    <n v="1006"/>
    <s v="BENHAMMOU ALAE-EDDINE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13"/>
    <d v="1904-01-01T00:00:00"/>
    <d v="1904-01-01T00:00:00"/>
    <s v="Sem - 49"/>
    <s v="Décembre"/>
    <s v="2025"/>
    <m/>
    <d v="1904-01-01T00:00:00"/>
    <s v="HMIDOUCH Fouad"/>
    <s v="Credit Mutuel"/>
    <s v="Forfaitaire"/>
    <s v=""/>
    <s v=""/>
    <s v=""/>
    <s v=""/>
    <m/>
    <m/>
  </r>
  <r>
    <n v="1183"/>
    <s v="EL MASSAOUDI Houssam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13"/>
    <d v="1904-01-01T00:00:00"/>
    <d v="1904-01-01T00:00:00"/>
    <s v="Sem - 49"/>
    <s v="Décembre"/>
    <s v="2025"/>
    <m/>
    <d v="1904-01-01T00:00:00"/>
    <s v="HMIDOUCH Fouad"/>
    <s v="Credit Mutuel"/>
    <s v="Forfaitaire"/>
    <s v=""/>
    <s v=""/>
    <s v=""/>
    <s v=""/>
    <m/>
    <m/>
  </r>
  <r>
    <n v="1180"/>
    <s v="MEZIAN ABIR"/>
    <d v="1904-01-01T07:4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13"/>
    <d v="1904-01-01T00:00:00"/>
    <d v="1904-01-01T00:00:00"/>
    <s v="Sem - 49"/>
    <s v="Décembre"/>
    <s v="2025"/>
    <m/>
    <d v="1904-01-01T00:11:00"/>
    <s v="HMIDOUCH Fouad"/>
    <s v="Credit Mutuel"/>
    <s v="Forfaitaire"/>
    <s v=""/>
    <s v=""/>
    <s v=""/>
    <s v=""/>
    <m/>
    <m/>
  </r>
  <r>
    <n v="86"/>
    <s v="SIMOUR KHALIL"/>
    <m/>
    <s v="Congé"/>
    <m/>
    <s v="Congé"/>
    <m/>
    <m/>
    <s v=""/>
    <m/>
    <d v="1904-01-01T00:00:00"/>
    <d v="1904-01-01T00:00:00"/>
    <n v="0"/>
    <s v=""/>
    <d v="1904-01-01T00:00:00"/>
    <x v="1"/>
    <x v="13"/>
    <d v="1904-01-01T00:00:00"/>
    <d v="1904-01-01T00:00:00"/>
    <s v="Sem - 49"/>
    <s v="Décembre"/>
    <s v="2025"/>
    <m/>
    <d v="1904-01-01T00:00:00"/>
    <s v="HMIDOUCH Fouad"/>
    <s v="Credit Mutuel"/>
    <s v="Forfaitaire"/>
    <d v="1904-01-01T08:00:00"/>
    <s v=""/>
    <s v=""/>
    <s v=""/>
    <m/>
    <m/>
  </r>
  <r>
    <n v="777"/>
    <s v="RADGUI Sara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13"/>
    <d v="1904-01-01T00:00:00"/>
    <d v="1904-01-01T00:00:00"/>
    <s v="Sem - 49"/>
    <s v="Décembre"/>
    <s v="2025"/>
    <m/>
    <d v="1904-01-01T00:02:00"/>
    <s v="HMIDOUCH Fouad"/>
    <s v="Credit Mutuel"/>
    <s v="Forfaitaire"/>
    <s v=""/>
    <s v=""/>
    <s v=""/>
    <s v=""/>
    <m/>
    <m/>
  </r>
  <r>
    <n v="1006"/>
    <s v="BENHAMMOU ALAE-EDDINE"/>
    <d v="1904-01-01T08:58:00"/>
    <d v="1904-01-01T09:00:00"/>
    <d v="1904-01-01T18:00:00"/>
    <d v="1904-01-01T18:00:00"/>
    <m/>
    <m/>
    <s v=""/>
    <m/>
    <d v="1904-01-01T00:00:00"/>
    <d v="1904-01-01T00:00:00"/>
    <n v="0"/>
    <d v="1904-01-01T08:00:00"/>
    <d v="1904-01-01T08:00:00"/>
    <x v="1"/>
    <x v="14"/>
    <d v="1904-01-01T00:00:00"/>
    <d v="1904-01-01T00:00:00"/>
    <s v="Sem - 49"/>
    <s v="Décembre"/>
    <s v="2025"/>
    <m/>
    <d v="1904-01-01T00:02:00"/>
    <s v="HMIDOUCH Fouad"/>
    <s v="Credit Mutuel"/>
    <s v="Forfaitaire"/>
    <s v=""/>
    <s v=""/>
    <s v=""/>
    <s v=""/>
    <m/>
    <m/>
  </r>
  <r>
    <n v="1183"/>
    <s v="EL MASSAOUDI Houssam"/>
    <d v="1904-01-01T09:03:00"/>
    <d v="1904-01-01T09:00:00"/>
    <d v="1904-01-01T18:00:00"/>
    <d v="1904-01-01T18:00:00"/>
    <m/>
    <m/>
    <m/>
    <m/>
    <m/>
    <d v="1904-01-01T00:00:00"/>
    <n v="0"/>
    <d v="1904-01-01T08:00:00"/>
    <d v="1904-01-01T08:00:00"/>
    <x v="1"/>
    <x v="14"/>
    <d v="1904-01-01T00:00:00"/>
    <d v="1904-01-01T00:00:00"/>
    <s v="Sem - 49"/>
    <s v="Décembre"/>
    <s v="2025"/>
    <m/>
    <d v="1904-01-01T00:00:00"/>
    <s v="HMIDOUCH Fouad"/>
    <s v="Credit Mutuel"/>
    <s v="Forfaitaire"/>
    <s v=""/>
    <s v=""/>
    <s v=""/>
    <s v=""/>
    <m/>
    <m/>
  </r>
  <r>
    <n v="1180"/>
    <s v="MEZIAN ABIR"/>
    <d v="1904-01-01T08:55:00"/>
    <d v="1904-01-01T09:00:00"/>
    <d v="1904-01-01T18:00:00"/>
    <d v="1904-01-01T18:00:00"/>
    <m/>
    <m/>
    <s v=""/>
    <m/>
    <d v="1904-01-01T00:00:00"/>
    <d v="1904-01-01T00:00:00"/>
    <n v="0"/>
    <d v="1904-01-01T08:00:00"/>
    <d v="1904-01-01T08:00:00"/>
    <x v="1"/>
    <x v="14"/>
    <d v="1904-01-01T00:00:00"/>
    <d v="1904-01-01T00:00:00"/>
    <s v="Sem - 49"/>
    <s v="Décembre"/>
    <s v="2025"/>
    <m/>
    <d v="1904-01-01T00:05:00"/>
    <s v="HMIDOUCH Fouad"/>
    <s v="Credit Mutuel"/>
    <s v="Forfaitaire"/>
    <s v=""/>
    <s v=""/>
    <s v=""/>
    <s v=""/>
    <m/>
    <m/>
  </r>
  <r>
    <n v="86"/>
    <s v="SIMOUR KHALIL"/>
    <m/>
    <s v="Congé"/>
    <m/>
    <s v="Congé"/>
    <m/>
    <m/>
    <s v=""/>
    <m/>
    <d v="1904-01-01T00:00:00"/>
    <d v="1904-01-01T00:00:00"/>
    <n v="0"/>
    <s v=""/>
    <d v="1904-01-01T00:00:00"/>
    <x v="1"/>
    <x v="14"/>
    <d v="1904-01-01T00:00:00"/>
    <d v="1904-01-01T00:00:00"/>
    <s v="Sem - 49"/>
    <s v="Décembre"/>
    <s v="2025"/>
    <m/>
    <d v="1904-01-01T00:00:00"/>
    <s v="HMIDOUCH Fouad"/>
    <s v="Credit Mutuel"/>
    <s v="Forfaitaire"/>
    <d v="1904-01-01T08:00:00"/>
    <s v=""/>
    <s v=""/>
    <s v=""/>
    <m/>
    <m/>
  </r>
  <r>
    <n v="777"/>
    <s v="RADGUI Sara"/>
    <d v="1904-01-01T08:59:00"/>
    <d v="1904-01-01T09:00:00"/>
    <d v="1904-01-01T18:00:00"/>
    <d v="1904-01-01T18:00:00"/>
    <m/>
    <m/>
    <s v=""/>
    <m/>
    <d v="1904-01-01T00:00:00"/>
    <d v="1904-01-01T00:00:00"/>
    <n v="0"/>
    <d v="1904-01-01T08:00:00"/>
    <d v="1904-01-01T08:00:00"/>
    <x v="1"/>
    <x v="14"/>
    <d v="1904-01-01T00:00:00"/>
    <d v="1904-01-01T00:00:00"/>
    <s v="Sem - 49"/>
    <s v="Décembre"/>
    <s v="2025"/>
    <m/>
    <d v="1904-01-01T00:01:00"/>
    <s v="HMIDOUCH Fouad"/>
    <s v="Credit Mutuel"/>
    <s v="Forfaitaire"/>
    <s v=""/>
    <s v=""/>
    <s v=""/>
    <s v=""/>
    <m/>
    <m/>
  </r>
  <r>
    <n v="1006"/>
    <s v="BENHAMMOU ALAE-EDDINE"/>
    <m/>
    <s v="OFF"/>
    <m/>
    <s v="OFF"/>
    <m/>
    <m/>
    <s v=""/>
    <m/>
    <d v="1904-01-01T00:00:00"/>
    <d v="1904-01-01T00:00:00"/>
    <n v="0"/>
    <s v=""/>
    <d v="1904-01-01T00:00:00"/>
    <x v="1"/>
    <x v="15"/>
    <d v="1904-01-01T00:00:00"/>
    <d v="1904-01-01T00:00:00"/>
    <s v="Sem - 49"/>
    <s v="Décembre"/>
    <s v="2025"/>
    <m/>
    <d v="1904-01-01T00:00:00"/>
    <s v="HMIDOUCH Fouad"/>
    <s v="Credit Mutuel"/>
    <s v="Forfaitaire"/>
    <s v=""/>
    <s v=""/>
    <s v=""/>
    <s v=""/>
    <m/>
    <m/>
  </r>
  <r>
    <n v="777"/>
    <s v="RADGUI Sara"/>
    <m/>
    <s v="OFF"/>
    <m/>
    <s v="OFF"/>
    <m/>
    <m/>
    <s v=""/>
    <m/>
    <d v="1904-01-01T00:00:00"/>
    <d v="1904-01-01T00:00:00"/>
    <n v="0"/>
    <s v=""/>
    <d v="1904-01-01T00:00:00"/>
    <x v="1"/>
    <x v="15"/>
    <d v="1904-01-01T00:00:00"/>
    <d v="1904-01-01T00:00:00"/>
    <s v="Sem - 49"/>
    <s v="Décembre"/>
    <s v="2025"/>
    <m/>
    <d v="1904-01-01T00:00:00"/>
    <s v="HMIDOUCH Fouad"/>
    <s v="Credit Mutuel"/>
    <s v="Forfaitaire"/>
    <s v=""/>
    <s v=""/>
    <s v=""/>
    <s v=""/>
    <m/>
    <m/>
  </r>
  <r>
    <n v="86"/>
    <s v="SIMOUR KHALIL"/>
    <m/>
    <s v="OFF"/>
    <m/>
    <s v="OFF"/>
    <m/>
    <m/>
    <s v=""/>
    <m/>
    <d v="1904-01-01T00:00:00"/>
    <d v="1904-01-01T00:00:00"/>
    <n v="0"/>
    <s v=""/>
    <d v="1904-01-01T00:00:00"/>
    <x v="1"/>
    <x v="15"/>
    <d v="1904-01-01T00:00:00"/>
    <d v="1904-01-01T00:00:00"/>
    <s v="Sem - 49"/>
    <s v="Décembre"/>
    <s v="2025"/>
    <m/>
    <d v="1904-01-01T00:00:00"/>
    <s v="HMIDOUCH Fouad"/>
    <s v="Credit Mutuel"/>
    <s v="Forfaitaire"/>
    <s v=""/>
    <s v=""/>
    <s v=""/>
    <s v=""/>
    <m/>
    <m/>
  </r>
  <r>
    <n v="1183"/>
    <s v="EL MASSAOUDI Houssam"/>
    <m/>
    <s v="OFF"/>
    <m/>
    <s v="OFF"/>
    <m/>
    <m/>
    <s v=""/>
    <m/>
    <d v="1904-01-01T00:00:00"/>
    <d v="1904-01-01T00:00:00"/>
    <n v="0"/>
    <s v=""/>
    <d v="1904-01-01T00:00:00"/>
    <x v="1"/>
    <x v="15"/>
    <d v="1904-01-01T00:00:00"/>
    <d v="1904-01-01T00:00:00"/>
    <s v="Sem - 49"/>
    <s v="Décembre"/>
    <s v="2025"/>
    <m/>
    <d v="1904-01-01T00:00:00"/>
    <s v="HMIDOUCH Fouad"/>
    <s v="Credit Mutuel"/>
    <s v="Forfaitaire"/>
    <s v=""/>
    <s v=""/>
    <s v=""/>
    <s v=""/>
    <m/>
    <m/>
  </r>
  <r>
    <n v="1180"/>
    <s v="MEZIAN ABIR"/>
    <m/>
    <s v="OFF"/>
    <m/>
    <s v="OFF"/>
    <m/>
    <m/>
    <s v=""/>
    <m/>
    <d v="1904-01-01T00:00:00"/>
    <d v="1904-01-01T00:00:00"/>
    <n v="0"/>
    <s v=""/>
    <d v="1904-01-01T00:00:00"/>
    <x v="1"/>
    <x v="15"/>
    <d v="1904-01-01T00:00:00"/>
    <d v="1904-01-01T00:00:00"/>
    <s v="Sem - 49"/>
    <s v="Décembre"/>
    <s v="2025"/>
    <m/>
    <d v="1904-01-01T00:00:00"/>
    <s v="HMIDOUCH Fouad"/>
    <s v="Credit Mutuel"/>
    <s v="Forfaitaire"/>
    <s v=""/>
    <s v=""/>
    <s v=""/>
    <s v=""/>
    <m/>
    <m/>
  </r>
  <r>
    <n v="1006"/>
    <s v="BENHAMMOU ALAE-EDDINE"/>
    <m/>
    <s v="OFF"/>
    <m/>
    <s v="OFF"/>
    <m/>
    <m/>
    <s v=""/>
    <m/>
    <d v="1904-01-01T00:00:00"/>
    <d v="1904-01-01T00:00:00"/>
    <n v="0"/>
    <s v=""/>
    <d v="1904-01-01T00:00:00"/>
    <x v="1"/>
    <x v="16"/>
    <d v="1904-01-01T00:00:00"/>
    <d v="1904-01-01T00:00:00"/>
    <s v="Sem - 49"/>
    <s v="Décembre"/>
    <s v="2025"/>
    <m/>
    <d v="1904-01-01T00:00:00"/>
    <s v="HMIDOUCH Fouad"/>
    <s v="Credit Mutuel"/>
    <s v="Forfaitaire"/>
    <s v=""/>
    <s v=""/>
    <s v=""/>
    <s v=""/>
    <m/>
    <m/>
  </r>
  <r>
    <n v="777"/>
    <s v="RADGUI Sara"/>
    <m/>
    <s v="OFF"/>
    <m/>
    <s v="OFF"/>
    <m/>
    <m/>
    <s v=""/>
    <m/>
    <d v="1904-01-01T00:00:00"/>
    <d v="1904-01-01T00:00:00"/>
    <n v="0"/>
    <s v=""/>
    <d v="1904-01-01T00:00:00"/>
    <x v="1"/>
    <x v="16"/>
    <d v="1904-01-01T00:00:00"/>
    <d v="1904-01-01T00:00:00"/>
    <s v="Sem - 49"/>
    <s v="Décembre"/>
    <s v="2025"/>
    <m/>
    <d v="1904-01-01T00:00:00"/>
    <s v="HMIDOUCH Fouad"/>
    <s v="Credit Mutuel"/>
    <s v="Forfaitaire"/>
    <s v=""/>
    <s v=""/>
    <s v=""/>
    <s v=""/>
    <m/>
    <m/>
  </r>
  <r>
    <n v="86"/>
    <s v="SIMOUR KHALIL"/>
    <m/>
    <s v="OFF"/>
    <m/>
    <s v="OFF"/>
    <m/>
    <m/>
    <s v=""/>
    <m/>
    <d v="1904-01-01T00:00:00"/>
    <d v="1904-01-01T00:00:00"/>
    <n v="0"/>
    <s v=""/>
    <d v="1904-01-01T00:00:00"/>
    <x v="1"/>
    <x v="16"/>
    <d v="1904-01-01T00:00:00"/>
    <d v="1904-01-01T00:00:00"/>
    <s v="Sem - 49"/>
    <s v="Décembre"/>
    <s v="2025"/>
    <m/>
    <d v="1904-01-01T00:00:00"/>
    <s v="HMIDOUCH Fouad"/>
    <s v="Credit Mutuel"/>
    <s v="Forfaitaire"/>
    <s v=""/>
    <s v=""/>
    <s v=""/>
    <s v=""/>
    <m/>
    <m/>
  </r>
  <r>
    <n v="1183"/>
    <s v="EL MASSAOUDI Houssam"/>
    <m/>
    <s v="OFF"/>
    <m/>
    <s v="OFF"/>
    <m/>
    <m/>
    <s v=""/>
    <m/>
    <d v="1904-01-01T00:00:00"/>
    <d v="1904-01-01T00:00:00"/>
    <n v="0"/>
    <s v=""/>
    <d v="1904-01-01T00:00:00"/>
    <x v="1"/>
    <x v="16"/>
    <d v="1904-01-01T00:00:00"/>
    <d v="1904-01-01T00:00:00"/>
    <s v="Sem - 49"/>
    <s v="Décembre"/>
    <s v="2025"/>
    <m/>
    <d v="1904-01-01T00:00:00"/>
    <s v="HMIDOUCH Fouad"/>
    <s v="Credit Mutuel"/>
    <s v="Forfaitaire"/>
    <s v=""/>
    <s v=""/>
    <s v=""/>
    <s v=""/>
    <m/>
    <m/>
  </r>
  <r>
    <n v="1180"/>
    <s v="MEZIAN ABIR"/>
    <m/>
    <s v="OFF"/>
    <m/>
    <s v="OFF"/>
    <m/>
    <m/>
    <s v=""/>
    <m/>
    <d v="1904-01-01T00:00:00"/>
    <d v="1904-01-01T00:00:00"/>
    <n v="0"/>
    <s v=""/>
    <d v="1904-01-01T00:00:00"/>
    <x v="1"/>
    <x v="16"/>
    <d v="1904-01-01T00:00:00"/>
    <d v="1904-01-01T00:00:00"/>
    <s v="Sem - 49"/>
    <s v="Décembre"/>
    <s v="2025"/>
    <m/>
    <d v="1904-01-01T00:00:00"/>
    <s v="HMIDOUCH Fouad"/>
    <s v="Credit Mutuel"/>
    <s v="Forfaitaire"/>
    <s v=""/>
    <s v=""/>
    <s v=""/>
    <s v=""/>
    <m/>
    <m/>
  </r>
  <r>
    <n v="1006"/>
    <s v="BENHAMMOU ALAE-EDDINE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17"/>
    <d v="1904-01-01T00:00:00"/>
    <d v="1904-01-01T00:00:00"/>
    <s v="Sem - 50"/>
    <s v="Décembre"/>
    <s v="2025"/>
    <m/>
    <d v="1904-01-01T00:02:00"/>
    <s v="HMIDOUCH Fouad"/>
    <s v="Credit Mutuel"/>
    <s v="Forfaitaire"/>
    <s v=""/>
    <s v=""/>
    <s v=""/>
    <s v=""/>
    <m/>
    <m/>
  </r>
  <r>
    <n v="86"/>
    <s v="SIMOUR KHALIL"/>
    <d v="1904-01-01T08:02:00"/>
    <d v="1904-01-01T08:00:00"/>
    <d v="1904-01-01T18:00:00"/>
    <d v="1904-01-01T18:00:00"/>
    <m/>
    <m/>
    <m/>
    <m/>
    <m/>
    <d v="1904-01-01T00:00:00"/>
    <n v="0"/>
    <d v="1904-01-01T09:00:00"/>
    <d v="1904-01-01T09:00:00"/>
    <x v="1"/>
    <x v="17"/>
    <d v="1904-01-01T00:00:00"/>
    <d v="1904-01-01T00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1183"/>
    <s v="EL MASSAOUDI Houssam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17"/>
    <d v="1904-01-01T00:00:00"/>
    <d v="1904-01-01T00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1180"/>
    <s v="MEZIAN ABIR"/>
    <d v="1904-01-01T08:00:00"/>
    <d v="1904-01-01T08:00:00"/>
    <d v="1904-01-01T18:00:00"/>
    <d v="1904-01-01T18:00:00"/>
    <m/>
    <m/>
    <m/>
    <m/>
    <d v="1904-01-01T00:00:00"/>
    <d v="1904-01-01T00:00:00"/>
    <n v="0"/>
    <d v="1904-01-01T09:00:00"/>
    <d v="1904-01-01T09:00:00"/>
    <x v="1"/>
    <x v="17"/>
    <d v="1904-01-01T00:00:00"/>
    <d v="1904-01-01T00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777"/>
    <s v="RADGUI Sar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17"/>
    <d v="1904-01-01T00:00:00"/>
    <d v="1904-01-01T00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1006"/>
    <s v="BENHAMMOU ALAE-EDDINE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18"/>
    <d v="1904-01-01T00:00:00"/>
    <d v="1904-01-01T00:00:00"/>
    <s v="Sem - 50"/>
    <s v="Décembre"/>
    <s v="2025"/>
    <m/>
    <d v="1904-01-01T00:02:00"/>
    <s v="HMIDOUCH Fouad"/>
    <s v="Credit Mutuel"/>
    <s v="Forfaitaire"/>
    <s v=""/>
    <s v=""/>
    <s v=""/>
    <s v=""/>
    <m/>
    <m/>
  </r>
  <r>
    <n v="86"/>
    <s v="SIMOUR KHALIL"/>
    <m/>
    <d v="1904-01-01T08:00:00"/>
    <m/>
    <d v="1904-01-01T18:00:00"/>
    <m/>
    <m/>
    <s v=""/>
    <m/>
    <d v="1904-01-01T00:00:00"/>
    <d v="1904-01-01T00:00:00"/>
    <s v="Abs"/>
    <s v=""/>
    <d v="1904-01-01T09:00:00"/>
    <x v="1"/>
    <x v="18"/>
    <d v="1904-01-01T09:00:00"/>
    <d v="1904-01-01T09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1183"/>
    <s v="EL MASSAOUDI Houssam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18"/>
    <d v="1904-01-01T00:00:00"/>
    <d v="1904-01-01T00:00:00"/>
    <s v="Sem - 50"/>
    <s v="Décembre"/>
    <s v="2025"/>
    <m/>
    <d v="1904-01-01T00:02:00"/>
    <s v="HMIDOUCH Fouad"/>
    <s v="Credit Mutuel"/>
    <s v="Forfaitaire"/>
    <s v=""/>
    <s v=""/>
    <s v=""/>
    <s v=""/>
    <m/>
    <m/>
  </r>
  <r>
    <n v="1180"/>
    <s v="MEZIAN ABIR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18"/>
    <d v="1904-01-01T00:00:00"/>
    <d v="1904-01-01T00:00:00"/>
    <s v="Sem - 50"/>
    <s v="Décembre"/>
    <s v="2025"/>
    <m/>
    <d v="1904-01-01T00:04:00"/>
    <s v="HMIDOUCH Fouad"/>
    <s v="Credit Mutuel"/>
    <s v="Forfaitaire"/>
    <s v=""/>
    <s v=""/>
    <s v=""/>
    <s v=""/>
    <m/>
    <m/>
  </r>
  <r>
    <n v="777"/>
    <s v="RADGUI Sara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18"/>
    <d v="1904-01-01T00:00:00"/>
    <d v="1904-01-01T00:00:00"/>
    <s v="Sem - 50"/>
    <s v="Décembre"/>
    <s v="2025"/>
    <m/>
    <d v="1904-01-01T00:03:00"/>
    <s v="HMIDOUCH Fouad"/>
    <s v="Credit Mutuel"/>
    <s v="Forfaitaire"/>
    <s v=""/>
    <s v=""/>
    <s v=""/>
    <s v=""/>
    <m/>
    <m/>
  </r>
  <r>
    <n v="1006"/>
    <s v="BENHAMMOU ALAE-EDDINE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19"/>
    <d v="1904-01-01T00:00:00"/>
    <d v="1904-01-01T00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86"/>
    <s v="SIMOUR KHALIL"/>
    <d v="1904-01-01T08:01:00"/>
    <d v="1904-01-01T08:00:00"/>
    <d v="1904-01-01T18:00:00"/>
    <d v="1904-01-01T18:00:00"/>
    <m/>
    <m/>
    <m/>
    <m/>
    <m/>
    <d v="1904-01-01T00:00:00"/>
    <n v="0"/>
    <d v="1904-01-01T09:00:00"/>
    <d v="1904-01-01T09:00:00"/>
    <x v="1"/>
    <x v="19"/>
    <d v="1904-01-01T00:00:00"/>
    <d v="1904-01-01T00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1183"/>
    <s v="EL MASSAOUDI Houssam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19"/>
    <d v="1904-01-01T00:00:00"/>
    <d v="1904-01-01T00:00:00"/>
    <s v="Sem - 50"/>
    <s v="Décembre"/>
    <s v="2025"/>
    <m/>
    <d v="1904-01-01T00:02:00"/>
    <s v="HMIDOUCH Fouad"/>
    <s v="Credit Mutuel"/>
    <s v="Forfaitaire"/>
    <s v=""/>
    <s v=""/>
    <s v=""/>
    <s v=""/>
    <m/>
    <m/>
  </r>
  <r>
    <n v="1180"/>
    <s v="MEZIAN ABIR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19"/>
    <d v="1904-01-01T00:00:00"/>
    <d v="1904-01-01T00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777"/>
    <s v="RADGUI Sar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19"/>
    <d v="1904-01-01T00:00:00"/>
    <d v="1904-01-01T00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1006"/>
    <s v="BENHAMMOU ALAE-EDDINE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20"/>
    <d v="1904-01-01T00:00:00"/>
    <d v="1904-01-01T00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1183"/>
    <s v="EL MASSAOUDI Houssam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20"/>
    <d v="1904-01-01T00:00:00"/>
    <d v="1904-01-01T00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1180"/>
    <s v="MEZIAN ABIR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20"/>
    <d v="1904-01-01T00:00:00"/>
    <d v="1904-01-01T00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86"/>
    <s v="SIMOUR KHALIL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20"/>
    <d v="1904-01-01T00:00:00"/>
    <d v="1904-01-01T00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777"/>
    <s v="RADGUI Sar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20"/>
    <d v="1904-01-01T00:00:00"/>
    <d v="1904-01-01T00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1006"/>
    <s v="BENHAMMOU ALAE-EDDINE"/>
    <d v="1904-01-01T08:55:00"/>
    <d v="1904-01-01T09:00:00"/>
    <d v="1904-01-01T18:00:00"/>
    <d v="1904-01-01T18:00:00"/>
    <m/>
    <m/>
    <s v=""/>
    <m/>
    <d v="1904-01-01T00:00:00"/>
    <d v="1904-01-01T00:00:00"/>
    <n v="0"/>
    <d v="1904-01-01T08:00:00"/>
    <d v="1904-01-01T08:00:00"/>
    <x v="1"/>
    <x v="21"/>
    <d v="1904-01-01T00:00:00"/>
    <d v="1904-01-01T00:00:00"/>
    <s v="Sem - 50"/>
    <s v="Décembre"/>
    <s v="2025"/>
    <m/>
    <d v="1904-01-01T00:05:00"/>
    <s v="HMIDOUCH Fouad"/>
    <s v="Credit Mutuel"/>
    <s v="Forfaitaire"/>
    <s v=""/>
    <s v=""/>
    <s v=""/>
    <s v=""/>
    <m/>
    <m/>
  </r>
  <r>
    <n v="1183"/>
    <s v="EL MASSAOUDI Houssam"/>
    <d v="1904-01-01T08:55:00"/>
    <d v="1904-01-01T09:00:00"/>
    <d v="1904-01-01T18:00:00"/>
    <d v="1904-01-01T18:00:00"/>
    <m/>
    <m/>
    <s v=""/>
    <m/>
    <d v="1904-01-01T00:00:00"/>
    <d v="1904-01-01T00:00:00"/>
    <n v="0"/>
    <d v="1904-01-01T08:00:00"/>
    <d v="1904-01-01T08:00:00"/>
    <x v="1"/>
    <x v="21"/>
    <d v="1904-01-01T00:00:00"/>
    <d v="1904-01-01T00:00:00"/>
    <s v="Sem - 50"/>
    <s v="Décembre"/>
    <s v="2025"/>
    <m/>
    <d v="1904-01-01T00:05:00"/>
    <s v="HMIDOUCH Fouad"/>
    <s v="Credit Mutuel"/>
    <s v="Forfaitaire"/>
    <s v=""/>
    <s v=""/>
    <s v=""/>
    <s v=""/>
    <m/>
    <m/>
  </r>
  <r>
    <n v="1180"/>
    <s v="MEZIAN ABIR"/>
    <d v="1904-01-01T08:59:00"/>
    <d v="1904-01-01T09:00:00"/>
    <d v="1904-01-01T18:00:00"/>
    <d v="1904-01-01T18:00:00"/>
    <m/>
    <m/>
    <s v=""/>
    <m/>
    <d v="1904-01-01T00:00:00"/>
    <d v="1904-01-01T00:00:00"/>
    <n v="0"/>
    <d v="1904-01-01T08:00:00"/>
    <d v="1904-01-01T08:00:00"/>
    <x v="1"/>
    <x v="21"/>
    <d v="1904-01-01T00:00:00"/>
    <d v="1904-01-01T00:00:00"/>
    <s v="Sem - 50"/>
    <s v="Décembre"/>
    <s v="2025"/>
    <m/>
    <d v="1904-01-01T00:01:00"/>
    <s v="HMIDOUCH Fouad"/>
    <s v="Credit Mutuel"/>
    <s v="Forfaitaire"/>
    <s v=""/>
    <s v=""/>
    <s v=""/>
    <s v=""/>
    <m/>
    <m/>
  </r>
  <r>
    <n v="86"/>
    <s v="SIMOUR KHALIL"/>
    <d v="1904-01-01T09:02:00"/>
    <d v="1904-01-01T09:00:00"/>
    <d v="1904-01-01T18:00:00"/>
    <d v="1904-01-01T18:00:00"/>
    <m/>
    <m/>
    <m/>
    <m/>
    <m/>
    <d v="1904-01-01T00:00:00"/>
    <n v="0"/>
    <d v="1904-01-01T08:00:00"/>
    <d v="1904-01-01T08:00:00"/>
    <x v="1"/>
    <x v="21"/>
    <d v="1904-01-01T00:00:00"/>
    <d v="1904-01-01T00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777"/>
    <s v="RADGUI Sara"/>
    <d v="1904-01-01T08:55:00"/>
    <d v="1904-01-01T09:00:00"/>
    <d v="1904-01-01T18:00:00"/>
    <d v="1904-01-01T18:00:00"/>
    <m/>
    <m/>
    <s v=""/>
    <m/>
    <d v="1904-01-01T00:00:00"/>
    <d v="1904-01-01T00:00:00"/>
    <n v="0"/>
    <d v="1904-01-01T08:00:00"/>
    <d v="1904-01-01T08:00:00"/>
    <x v="1"/>
    <x v="21"/>
    <d v="1904-01-01T00:00:00"/>
    <d v="1904-01-01T00:00:00"/>
    <s v="Sem - 50"/>
    <s v="Décembre"/>
    <s v="2025"/>
    <m/>
    <d v="1904-01-01T00:05:00"/>
    <s v="HMIDOUCH Fouad"/>
    <s v="Credit Mutuel"/>
    <s v="Forfaitaire"/>
    <s v=""/>
    <s v=""/>
    <s v=""/>
    <s v=""/>
    <m/>
    <m/>
  </r>
  <r>
    <n v="1006"/>
    <s v="BENHAMMOU ALAE-EDDINE"/>
    <m/>
    <s v="OFF"/>
    <m/>
    <s v="OFF"/>
    <m/>
    <m/>
    <s v=""/>
    <m/>
    <d v="1904-01-01T00:00:00"/>
    <d v="1904-01-01T00:00:00"/>
    <n v="0"/>
    <s v=""/>
    <d v="1904-01-01T00:00:00"/>
    <x v="1"/>
    <x v="22"/>
    <d v="1904-01-01T00:00:00"/>
    <d v="1904-01-01T00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777"/>
    <s v="RADGUI Sara"/>
    <m/>
    <s v="OFF"/>
    <m/>
    <s v="OFF"/>
    <m/>
    <m/>
    <s v=""/>
    <m/>
    <d v="1904-01-01T00:00:00"/>
    <d v="1904-01-01T00:00:00"/>
    <n v="0"/>
    <s v=""/>
    <d v="1904-01-01T00:00:00"/>
    <x v="1"/>
    <x v="22"/>
    <d v="1904-01-01T00:00:00"/>
    <d v="1904-01-01T00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86"/>
    <s v="SIMOUR KHALIL"/>
    <m/>
    <s v="OFF"/>
    <m/>
    <s v="OFF"/>
    <m/>
    <m/>
    <s v=""/>
    <m/>
    <d v="1904-01-01T00:00:00"/>
    <d v="1904-01-01T00:00:00"/>
    <n v="0"/>
    <s v=""/>
    <d v="1904-01-01T00:00:00"/>
    <x v="1"/>
    <x v="22"/>
    <d v="1904-01-01T00:00:00"/>
    <d v="1904-01-01T00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1183"/>
    <s v="EL MASSAOUDI Houssam"/>
    <m/>
    <s v="OFF"/>
    <m/>
    <s v="OFF"/>
    <m/>
    <m/>
    <s v=""/>
    <m/>
    <d v="1904-01-01T00:00:00"/>
    <d v="1904-01-01T00:00:00"/>
    <n v="0"/>
    <s v=""/>
    <d v="1904-01-01T00:00:00"/>
    <x v="1"/>
    <x v="22"/>
    <d v="1904-01-01T00:00:00"/>
    <d v="1904-01-01T00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1180"/>
    <s v="MEZIAN ABIR"/>
    <m/>
    <s v="OFF"/>
    <m/>
    <s v="OFF"/>
    <m/>
    <m/>
    <s v=""/>
    <m/>
    <d v="1904-01-01T00:00:00"/>
    <d v="1904-01-01T00:00:00"/>
    <n v="0"/>
    <s v=""/>
    <d v="1904-01-01T00:00:00"/>
    <x v="1"/>
    <x v="22"/>
    <d v="1904-01-01T00:00:00"/>
    <d v="1904-01-01T00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1006"/>
    <s v="BENHAMMOU ALAE-EDDINE"/>
    <m/>
    <s v="OFF"/>
    <m/>
    <s v="OFF"/>
    <m/>
    <m/>
    <s v=""/>
    <m/>
    <d v="1904-01-01T00:00:00"/>
    <d v="1904-01-01T00:00:00"/>
    <n v="0"/>
    <s v=""/>
    <d v="1904-01-01T00:00:00"/>
    <x v="1"/>
    <x v="23"/>
    <d v="1904-01-01T00:00:00"/>
    <d v="1904-01-01T00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777"/>
    <s v="RADGUI Sara"/>
    <m/>
    <s v="OFF"/>
    <m/>
    <s v="OFF"/>
    <m/>
    <m/>
    <s v=""/>
    <m/>
    <d v="1904-01-01T00:00:00"/>
    <d v="1904-01-01T00:00:00"/>
    <n v="0"/>
    <s v=""/>
    <d v="1904-01-01T00:00:00"/>
    <x v="1"/>
    <x v="23"/>
    <d v="1904-01-01T00:00:00"/>
    <d v="1904-01-01T00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86"/>
    <s v="SIMOUR KHALIL"/>
    <m/>
    <s v="OFF"/>
    <m/>
    <s v="OFF"/>
    <m/>
    <m/>
    <s v=""/>
    <m/>
    <d v="1904-01-01T00:00:00"/>
    <d v="1904-01-01T00:00:00"/>
    <n v="0"/>
    <s v=""/>
    <d v="1904-01-01T00:00:00"/>
    <x v="1"/>
    <x v="23"/>
    <d v="1904-01-01T00:00:00"/>
    <d v="1904-01-01T00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1183"/>
    <s v="EL MASSAOUDI Houssam"/>
    <m/>
    <s v="OFF"/>
    <m/>
    <s v="OFF"/>
    <m/>
    <m/>
    <s v=""/>
    <m/>
    <d v="1904-01-01T00:00:00"/>
    <d v="1904-01-01T00:00:00"/>
    <n v="0"/>
    <s v=""/>
    <d v="1904-01-01T00:00:00"/>
    <x v="1"/>
    <x v="23"/>
    <d v="1904-01-01T00:00:00"/>
    <d v="1904-01-01T00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1180"/>
    <s v="MEZIAN ABIR"/>
    <m/>
    <s v="OFF"/>
    <m/>
    <s v="OFF"/>
    <m/>
    <m/>
    <s v=""/>
    <m/>
    <d v="1904-01-01T00:00:00"/>
    <d v="1904-01-01T00:00:00"/>
    <n v="0"/>
    <s v=""/>
    <d v="1904-01-01T00:00:00"/>
    <x v="1"/>
    <x v="23"/>
    <d v="1904-01-01T00:00:00"/>
    <d v="1904-01-01T00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1006"/>
    <s v="BENHAMMOU ALAE-EDDINE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24"/>
    <d v="1904-01-01T00:00:00"/>
    <d v="1904-01-01T00:00:00"/>
    <s v="Sem - 51"/>
    <s v="Décembre"/>
    <s v="2025"/>
    <m/>
    <d v="1904-01-01T00:02:00"/>
    <s v="HMIDOUCH Fouad"/>
    <s v="Credit Mutuel"/>
    <s v="Forfaitaire"/>
    <s v=""/>
    <s v=""/>
    <s v=""/>
    <s v=""/>
    <m/>
    <m/>
  </r>
  <r>
    <n v="86"/>
    <s v="SIMOUR KHALIL"/>
    <d v="1904-01-01T08:09:00"/>
    <d v="1904-01-01T08:00:00"/>
    <d v="1904-01-01T18:00:00"/>
    <d v="1904-01-01T18:00:00"/>
    <m/>
    <m/>
    <m/>
    <m/>
    <m/>
    <d v="1904-01-01T00:00:00"/>
    <n v="0"/>
    <d v="1904-01-01T09:00:00"/>
    <d v="1904-01-01T09:00:00"/>
    <x v="1"/>
    <x v="24"/>
    <d v="1904-01-01T00:00:00"/>
    <d v="1904-01-01T00:00:00"/>
    <s v="Sem - 51"/>
    <s v="Décembre"/>
    <s v="2025"/>
    <m/>
    <d v="1904-01-01T00:00:00"/>
    <s v="HMIDOUCH Fouad"/>
    <s v="Credit Mutuel"/>
    <s v="Forfaitaire"/>
    <s v=""/>
    <s v=""/>
    <s v=""/>
    <s v=""/>
    <m/>
    <m/>
  </r>
  <r>
    <n v="1183"/>
    <s v="EL MASSAOUDI Houssam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24"/>
    <d v="1904-01-01T00:00:00"/>
    <d v="1904-01-01T00:00:00"/>
    <s v="Sem - 51"/>
    <s v="Décembre"/>
    <s v="2025"/>
    <m/>
    <d v="1904-01-01T00:02:00"/>
    <s v="HMIDOUCH Fouad"/>
    <s v="Credit Mutuel"/>
    <s v="Forfaitaire"/>
    <s v=""/>
    <s v=""/>
    <s v=""/>
    <s v=""/>
    <m/>
    <m/>
  </r>
  <r>
    <n v="1180"/>
    <s v="MEZIAN ABIR"/>
    <d v="1904-01-01T07:50:00"/>
    <d v="1904-01-01T08:00:00"/>
    <d v="1904-01-01T18:00:00"/>
    <d v="1904-01-01T18:00:00"/>
    <m/>
    <m/>
    <m/>
    <m/>
    <d v="1904-01-01T00:00:00"/>
    <d v="1904-01-01T00:00:00"/>
    <n v="0"/>
    <d v="1904-01-01T09:00:00"/>
    <d v="1904-01-01T09:00:00"/>
    <x v="1"/>
    <x v="24"/>
    <d v="1904-01-01T00:00:00"/>
    <d v="1904-01-01T00:00:00"/>
    <s v="Sem - 51"/>
    <s v="Décembre"/>
    <s v="2025"/>
    <m/>
    <d v="1904-01-01T00:10:00"/>
    <s v="HMIDOUCH Fouad"/>
    <s v="Credit Mutuel"/>
    <s v="Forfaitaire"/>
    <s v=""/>
    <s v=""/>
    <s v=""/>
    <s v=""/>
    <m/>
    <m/>
  </r>
  <r>
    <n v="777"/>
    <s v="RADGUI Sara"/>
    <d v="1904-01-01T07:55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24"/>
    <d v="1904-01-01T00:00:00"/>
    <d v="1904-01-01T00:00:00"/>
    <s v="Sem - 51"/>
    <s v="Décembre"/>
    <s v="2025"/>
    <m/>
    <d v="1904-01-01T00:05:00"/>
    <s v="HMIDOUCH Fouad"/>
    <s v="Credit Mutuel"/>
    <s v="Forfaitaire"/>
    <s v=""/>
    <s v=""/>
    <s v=""/>
    <s v=""/>
    <m/>
    <m/>
  </r>
  <r>
    <n v="1006"/>
    <s v="BENHAMMOU ALAE-EDDINE"/>
    <d v="1904-01-01T07:4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25"/>
    <d v="1904-01-01T00:00:00"/>
    <d v="1904-01-01T00:00:00"/>
    <s v="Sem - 51"/>
    <s v="Décembre"/>
    <s v="2025"/>
    <m/>
    <d v="1904-01-01T00:13:00"/>
    <s v="HMIDOUCH Fouad"/>
    <s v="Credit Mutuel"/>
    <s v="Forfaitaire"/>
    <s v=""/>
    <s v=""/>
    <s v=""/>
    <s v=""/>
    <m/>
    <m/>
  </r>
  <r>
    <n v="86"/>
    <s v="SIMOUR KHALIL"/>
    <d v="1904-01-01T08:02:00"/>
    <d v="1904-01-01T08:00:00"/>
    <d v="1904-01-01T18:00:00"/>
    <d v="1904-01-01T18:00:00"/>
    <m/>
    <m/>
    <m/>
    <m/>
    <m/>
    <d v="1904-01-01T00:00:00"/>
    <n v="0"/>
    <d v="1904-01-01T09:00:00"/>
    <d v="1904-01-01T09:00:00"/>
    <x v="1"/>
    <x v="25"/>
    <d v="1904-01-01T00:00:00"/>
    <d v="1904-01-01T00:00:00"/>
    <s v="Sem - 51"/>
    <s v="Décembre"/>
    <s v="2025"/>
    <m/>
    <d v="1904-01-01T00:00:00"/>
    <s v="HMIDOUCH Fouad"/>
    <s v="Credit Mutuel"/>
    <s v="Forfaitaire"/>
    <s v=""/>
    <s v=""/>
    <s v=""/>
    <s v=""/>
    <m/>
    <m/>
  </r>
  <r>
    <n v="1183"/>
    <s v="EL MASSAOUDI Houssam"/>
    <d v="1904-01-01T07:4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25"/>
    <d v="1904-01-01T00:00:00"/>
    <d v="1904-01-01T00:00:00"/>
    <s v="Sem - 51"/>
    <s v="Décembre"/>
    <s v="2025"/>
    <m/>
    <d v="1904-01-01T00:14:00"/>
    <s v="HMIDOUCH Fouad"/>
    <s v="Credit Mutuel"/>
    <s v="Forfaitaire"/>
    <s v=""/>
    <s v=""/>
    <s v=""/>
    <s v=""/>
    <m/>
    <m/>
  </r>
  <r>
    <n v="1180"/>
    <s v="MEZIAN ABIR"/>
    <d v="1904-01-01T07:51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25"/>
    <d v="1904-01-01T00:00:00"/>
    <d v="1904-01-01T00:00:00"/>
    <s v="Sem - 51"/>
    <s v="Décembre"/>
    <s v="2025"/>
    <m/>
    <d v="1904-01-01T00:09:00"/>
    <s v="HMIDOUCH Fouad"/>
    <s v="Credit Mutuel"/>
    <s v="Forfaitaire"/>
    <s v=""/>
    <s v=""/>
    <s v=""/>
    <s v=""/>
    <m/>
    <m/>
  </r>
  <r>
    <n v="777"/>
    <s v="RADGUI Sara"/>
    <d v="1904-01-01T07:55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25"/>
    <d v="1904-01-01T00:00:00"/>
    <d v="1904-01-01T00:00:00"/>
    <s v="Sem - 51"/>
    <s v="Décembre"/>
    <s v="2025"/>
    <m/>
    <d v="1904-01-01T00:05:00"/>
    <s v="HMIDOUCH Fouad"/>
    <s v="Credit Mutuel"/>
    <s v="Forfaitaire"/>
    <s v=""/>
    <s v=""/>
    <s v=""/>
    <s v=""/>
    <m/>
    <m/>
  </r>
  <r>
    <n v="1006"/>
    <s v="BENHAMMOU ALAE-EDDINE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26"/>
    <d v="1904-01-01T00:00:00"/>
    <d v="1904-01-01T00:00:00"/>
    <s v="Sem - 51"/>
    <s v="Décembre"/>
    <s v="2025"/>
    <m/>
    <d v="1904-01-01T00:03:00"/>
    <s v="HMIDOUCH Fouad"/>
    <s v="Credit Mutuel"/>
    <s v="Forfaitaire"/>
    <s v=""/>
    <s v=""/>
    <s v=""/>
    <s v=""/>
    <m/>
    <m/>
  </r>
  <r>
    <n v="86"/>
    <s v="SIMOUR KHALIL"/>
    <d v="1904-01-01T08:07:00"/>
    <d v="1904-01-01T08:00:00"/>
    <d v="1904-01-01T18:00:00"/>
    <d v="1904-01-01T18:00:00"/>
    <m/>
    <m/>
    <m/>
    <m/>
    <m/>
    <d v="1904-01-01T00:00:00"/>
    <n v="0"/>
    <d v="1904-01-01T09:00:00"/>
    <d v="1904-01-01T09:00:00"/>
    <x v="1"/>
    <x v="26"/>
    <d v="1904-01-01T00:00:00"/>
    <d v="1904-01-01T00:00:00"/>
    <s v="Sem - 51"/>
    <s v="Décembre"/>
    <s v="2025"/>
    <m/>
    <d v="1904-01-01T00:00:00"/>
    <s v="HMIDOUCH Fouad"/>
    <s v="Credit Mutuel"/>
    <s v="Forfaitaire"/>
    <s v=""/>
    <s v=""/>
    <s v=""/>
    <s v=""/>
    <m/>
    <m/>
  </r>
  <r>
    <n v="1183"/>
    <s v="EL MASSAOUDI Houssam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26"/>
    <d v="1904-01-01T00:00:00"/>
    <d v="1904-01-01T00:00:00"/>
    <s v="Sem - 51"/>
    <s v="Décembre"/>
    <s v="2025"/>
    <m/>
    <d v="1904-01-01T00:04:00"/>
    <s v="HMIDOUCH Fouad"/>
    <s v="Credit Mutuel"/>
    <s v="Forfaitaire"/>
    <s v=""/>
    <s v=""/>
    <s v=""/>
    <s v=""/>
    <m/>
    <m/>
  </r>
  <r>
    <n v="1180"/>
    <s v="MEZIAN ABIR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26"/>
    <d v="1904-01-01T00:00:00"/>
    <d v="1904-01-01T00:00:00"/>
    <s v="Sem - 51"/>
    <s v="Décembre"/>
    <s v="2025"/>
    <m/>
    <d v="1904-01-01T00:00:00"/>
    <s v="HMIDOUCH Fouad"/>
    <s v="Credit Mutuel"/>
    <s v="Forfaitaire"/>
    <s v=""/>
    <s v=""/>
    <s v=""/>
    <s v=""/>
    <m/>
    <m/>
  </r>
  <r>
    <n v="777"/>
    <s v="RADGUI Sar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26"/>
    <d v="1904-01-01T00:00:00"/>
    <d v="1904-01-01T00:00:00"/>
    <s v="Sem - 51"/>
    <s v="Décembre"/>
    <s v="2025"/>
    <m/>
    <d v="1904-01-01T00:00:00"/>
    <s v="HMIDOUCH Fouad"/>
    <s v="Credit Mutuel"/>
    <s v="Forfaitaire"/>
    <s v=""/>
    <s v=""/>
    <s v=""/>
    <s v=""/>
    <m/>
    <m/>
  </r>
  <r>
    <n v="1006"/>
    <s v="BENHAMMOU ALAE-EDDINE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27"/>
    <d v="1904-01-01T00:00:00"/>
    <d v="1904-01-01T00:00:00"/>
    <s v="Sem - 51"/>
    <s v="Décembre"/>
    <s v="2025"/>
    <m/>
    <d v="1904-01-01T00:03:00"/>
    <s v="HMIDOUCH Fouad"/>
    <s v="Credit Mutuel"/>
    <s v="Forfaitaire"/>
    <s v=""/>
    <s v=""/>
    <s v=""/>
    <s v=""/>
    <m/>
    <m/>
  </r>
  <r>
    <n v="1183"/>
    <s v="EL MASSAOUDI Houssam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27"/>
    <d v="1904-01-01T00:00:00"/>
    <d v="1904-01-01T00:00:00"/>
    <s v="Sem - 51"/>
    <s v="Décembre"/>
    <s v="2025"/>
    <m/>
    <d v="1904-01-01T00:02:00"/>
    <s v="HMIDOUCH Fouad"/>
    <s v="Credit Mutuel"/>
    <s v="Forfaitaire"/>
    <s v=""/>
    <s v=""/>
    <s v=""/>
    <s v=""/>
    <m/>
    <m/>
  </r>
  <r>
    <n v="1180"/>
    <s v="MEZIAN ABIR"/>
    <d v="1904-01-01T07:54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27"/>
    <d v="1904-01-01T00:00:00"/>
    <d v="1904-01-01T00:00:00"/>
    <s v="Sem - 51"/>
    <s v="Décembre"/>
    <s v="2025"/>
    <m/>
    <d v="1904-01-01T00:06:00"/>
    <s v="HMIDOUCH Fouad"/>
    <s v="Credit Mutuel"/>
    <s v="Forfaitaire"/>
    <s v=""/>
    <s v=""/>
    <s v=""/>
    <s v=""/>
    <m/>
    <m/>
  </r>
  <r>
    <n v="86"/>
    <s v="SIMOUR KHALIL"/>
    <d v="1904-01-01T08:07:00"/>
    <d v="1904-01-01T08:00:00"/>
    <d v="1904-01-01T18:00:00"/>
    <d v="1904-01-01T18:00:00"/>
    <m/>
    <m/>
    <m/>
    <m/>
    <m/>
    <d v="1904-01-01T00:00:00"/>
    <n v="0"/>
    <d v="1904-01-01T09:00:00"/>
    <d v="1904-01-01T09:00:00"/>
    <x v="1"/>
    <x v="27"/>
    <d v="1904-01-01T00:00:00"/>
    <d v="1904-01-01T00:00:00"/>
    <s v="Sem - 51"/>
    <s v="Décembre"/>
    <s v="2025"/>
    <m/>
    <d v="1904-01-01T00:00:00"/>
    <s v="HMIDOUCH Fouad"/>
    <s v="Credit Mutuel"/>
    <s v="Forfaitaire"/>
    <s v=""/>
    <s v=""/>
    <s v=""/>
    <s v=""/>
    <m/>
    <m/>
  </r>
  <r>
    <n v="777"/>
    <s v="RADGUI Sara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1"/>
    <x v="27"/>
    <d v="1904-01-01T00:00:00"/>
    <d v="1904-01-01T00:00:00"/>
    <s v="Sem - 51"/>
    <s v="Décembre"/>
    <s v="2025"/>
    <m/>
    <d v="1904-01-01T00:03:00"/>
    <s v="HMIDOUCH Fouad"/>
    <s v="Credit Mutuel"/>
    <s v="Forfaitaire"/>
    <s v=""/>
    <s v=""/>
    <s v=""/>
    <s v=""/>
    <m/>
    <m/>
  </r>
  <r>
    <n v="1006"/>
    <s v="BENHAMMOU ALAE-EDDINE"/>
    <d v="1904-01-01T08:50:00"/>
    <d v="1904-01-01T09:00:00"/>
    <d v="1904-01-01T18:00:00"/>
    <d v="1904-01-01T18:00:00"/>
    <m/>
    <m/>
    <s v=""/>
    <m/>
    <d v="1904-01-01T00:00:00"/>
    <d v="1904-01-01T00:00:00"/>
    <n v="0"/>
    <d v="1904-01-01T08:00:00"/>
    <d v="1904-01-01T08:00:00"/>
    <x v="1"/>
    <x v="28"/>
    <d v="1904-01-01T00:00:00"/>
    <d v="1904-01-01T00:00:00"/>
    <s v="Sem - 51"/>
    <s v="Décembre"/>
    <s v="2025"/>
    <m/>
    <d v="1904-01-01T00:10:00"/>
    <s v="HMIDOUCH Fouad"/>
    <s v="Credit Mutuel"/>
    <s v="Forfaitaire"/>
    <s v=""/>
    <s v=""/>
    <s v=""/>
    <s v=""/>
    <m/>
    <m/>
  </r>
  <r>
    <n v="1183"/>
    <s v="EL MASSAOUDI Houssam"/>
    <d v="1904-01-01T08:49:00"/>
    <d v="1904-01-01T09:00:00"/>
    <d v="1904-01-01T18:00:00"/>
    <d v="1904-01-01T18:00:00"/>
    <m/>
    <m/>
    <s v=""/>
    <m/>
    <d v="1904-01-01T00:00:00"/>
    <d v="1904-01-01T00:00:00"/>
    <n v="0"/>
    <d v="1904-01-01T08:00:00"/>
    <d v="1904-01-01T08:00:00"/>
    <x v="1"/>
    <x v="28"/>
    <d v="1904-01-01T00:00:00"/>
    <d v="1904-01-01T00:00:00"/>
    <s v="Sem - 51"/>
    <s v="Décembre"/>
    <s v="2025"/>
    <m/>
    <d v="1904-01-01T00:11:00"/>
    <s v="HMIDOUCH Fouad"/>
    <s v="Credit Mutuel"/>
    <s v="Forfaitaire"/>
    <s v=""/>
    <s v=""/>
    <s v=""/>
    <s v=""/>
    <m/>
    <m/>
  </r>
  <r>
    <n v="1180"/>
    <s v="MEZIAN ABIR"/>
    <d v="1904-01-01T08:49:00"/>
    <d v="1904-01-01T09:00:00"/>
    <d v="1904-01-01T18:00:00"/>
    <d v="1904-01-01T18:00:00"/>
    <m/>
    <m/>
    <s v=""/>
    <m/>
    <d v="1904-01-01T00:00:00"/>
    <d v="1904-01-01T00:00:00"/>
    <n v="0"/>
    <d v="1904-01-01T08:00:00"/>
    <d v="1904-01-01T08:00:00"/>
    <x v="1"/>
    <x v="28"/>
    <d v="1904-01-01T00:00:00"/>
    <d v="1904-01-01T00:00:00"/>
    <s v="Sem - 51"/>
    <s v="Décembre"/>
    <s v="2025"/>
    <m/>
    <d v="1904-01-01T00:11:00"/>
    <s v="HMIDOUCH Fouad"/>
    <s v="Credit Mutuel"/>
    <s v="Forfaitaire"/>
    <s v=""/>
    <s v=""/>
    <s v=""/>
    <s v=""/>
    <m/>
    <m/>
  </r>
  <r>
    <n v="86"/>
    <s v="SIMOUR KHALIL"/>
    <d v="1904-01-01T08:59:00"/>
    <d v="1904-01-01T09:00:00"/>
    <d v="1904-01-01T18:00:00"/>
    <d v="1904-01-01T18:00:00"/>
    <m/>
    <m/>
    <s v=""/>
    <m/>
    <d v="1904-01-01T00:00:00"/>
    <d v="1904-01-01T00:00:00"/>
    <n v="0"/>
    <d v="1904-01-01T08:00:00"/>
    <d v="1904-01-01T08:00:00"/>
    <x v="1"/>
    <x v="28"/>
    <d v="1904-01-01T00:00:00"/>
    <d v="1904-01-01T00:00:00"/>
    <s v="Sem - 51"/>
    <s v="Décembre"/>
    <s v="2025"/>
    <m/>
    <d v="1904-01-01T00:01:00"/>
    <s v="HMIDOUCH Fouad"/>
    <s v="Credit Mutuel"/>
    <s v="Forfaitaire"/>
    <s v=""/>
    <s v=""/>
    <s v=""/>
    <s v=""/>
    <m/>
    <m/>
  </r>
  <r>
    <n v="777"/>
    <s v="RADGUI Sara"/>
    <d v="1904-01-01T08:56:00"/>
    <d v="1904-01-01T09:00:00"/>
    <d v="1904-01-01T18:00:00"/>
    <d v="1904-01-01T18:00:00"/>
    <m/>
    <m/>
    <s v=""/>
    <m/>
    <d v="1904-01-01T00:00:00"/>
    <d v="1904-01-01T00:00:00"/>
    <n v="0"/>
    <d v="1904-01-01T08:00:00"/>
    <d v="1904-01-01T08:00:00"/>
    <x v="1"/>
    <x v="28"/>
    <d v="1904-01-01T00:00:00"/>
    <d v="1904-01-01T00:00:00"/>
    <s v="Sem - 51"/>
    <s v="Décembre"/>
    <s v="2025"/>
    <m/>
    <d v="1904-01-01T00:04:00"/>
    <s v="HMIDOUCH Fouad"/>
    <s v="Credit Mutuel"/>
    <s v="Forfaitaire"/>
    <s v=""/>
    <s v=""/>
    <s v=""/>
    <s v=""/>
    <m/>
    <m/>
  </r>
  <r>
    <n v="1006"/>
    <s v="BENHAMMOU ALAE-EDDINE"/>
    <m/>
    <s v="OFF"/>
    <m/>
    <s v="OFF"/>
    <m/>
    <m/>
    <s v=""/>
    <m/>
    <d v="1904-01-01T00:00:00"/>
    <d v="1904-01-01T00:00:00"/>
    <n v="0"/>
    <s v=""/>
    <d v="1904-01-01T00:00:00"/>
    <x v="1"/>
    <x v="29"/>
    <d v="1904-01-01T00:00:00"/>
    <d v="1904-01-01T00:00:00"/>
    <s v="Sem - 51"/>
    <s v="Décembre"/>
    <s v="2025"/>
    <m/>
    <d v="1904-01-01T00:00:00"/>
    <s v="HMIDOUCH Fouad"/>
    <s v="Credit Mutuel"/>
    <s v="Forfaitaire"/>
    <s v=""/>
    <s v=""/>
    <s v=""/>
    <s v=""/>
    <m/>
    <m/>
  </r>
  <r>
    <n v="777"/>
    <s v="RADGUI Sara"/>
    <m/>
    <s v="OFF"/>
    <m/>
    <s v="OFF"/>
    <m/>
    <m/>
    <s v=""/>
    <m/>
    <d v="1904-01-01T00:00:00"/>
    <d v="1904-01-01T00:00:00"/>
    <n v="0"/>
    <s v=""/>
    <d v="1904-01-01T00:00:00"/>
    <x v="1"/>
    <x v="29"/>
    <d v="1904-01-01T00:00:00"/>
    <d v="1904-01-01T00:00:00"/>
    <s v="Sem - 51"/>
    <s v="Décembre"/>
    <s v="2025"/>
    <m/>
    <d v="1904-01-01T00:00:00"/>
    <s v="HMIDOUCH Fouad"/>
    <s v="Credit Mutuel"/>
    <s v="Forfaitaire"/>
    <s v=""/>
    <s v=""/>
    <s v=""/>
    <s v=""/>
    <m/>
    <m/>
  </r>
  <r>
    <n v="86"/>
    <s v="SIMOUR KHALIL"/>
    <m/>
    <s v="OFF"/>
    <m/>
    <s v="OFF"/>
    <m/>
    <m/>
    <s v=""/>
    <m/>
    <d v="1904-01-01T00:00:00"/>
    <d v="1904-01-01T00:00:00"/>
    <n v="0"/>
    <s v=""/>
    <d v="1904-01-01T00:00:00"/>
    <x v="1"/>
    <x v="29"/>
    <d v="1904-01-01T00:00:00"/>
    <d v="1904-01-01T00:00:00"/>
    <s v="Sem - 51"/>
    <s v="Décembre"/>
    <s v="2025"/>
    <m/>
    <d v="1904-01-01T00:00:00"/>
    <s v="HMIDOUCH Fouad"/>
    <s v="Credit Mutuel"/>
    <s v="Forfaitaire"/>
    <s v=""/>
    <s v=""/>
    <s v=""/>
    <s v=""/>
    <m/>
    <m/>
  </r>
  <r>
    <n v="1183"/>
    <s v="EL MASSAOUDI Houssam"/>
    <m/>
    <s v="OFF"/>
    <m/>
    <s v="OFF"/>
    <m/>
    <m/>
    <s v=""/>
    <m/>
    <d v="1904-01-01T00:00:00"/>
    <d v="1904-01-01T00:00:00"/>
    <n v="0"/>
    <s v=""/>
    <d v="1904-01-01T00:00:00"/>
    <x v="1"/>
    <x v="29"/>
    <d v="1904-01-01T00:00:00"/>
    <d v="1904-01-01T00:00:00"/>
    <s v="Sem - 51"/>
    <s v="Décembre"/>
    <s v="2025"/>
    <m/>
    <d v="1904-01-01T00:00:00"/>
    <s v="HMIDOUCH Fouad"/>
    <s v="Credit Mutuel"/>
    <s v="Forfaitaire"/>
    <s v=""/>
    <s v=""/>
    <s v=""/>
    <s v=""/>
    <m/>
    <m/>
  </r>
  <r>
    <n v="1180"/>
    <s v="MEZIAN ABIR"/>
    <m/>
    <s v="OFF"/>
    <m/>
    <s v="OFF"/>
    <m/>
    <m/>
    <s v=""/>
    <m/>
    <d v="1904-01-01T00:00:00"/>
    <d v="1904-01-01T00:00:00"/>
    <n v="0"/>
    <s v=""/>
    <d v="1904-01-01T00:00:00"/>
    <x v="1"/>
    <x v="29"/>
    <d v="1904-01-01T00:00:00"/>
    <d v="1904-01-01T00:00:00"/>
    <s v="Sem - 51"/>
    <s v="Décembre"/>
    <s v="2025"/>
    <m/>
    <d v="1904-01-01T00:00:00"/>
    <s v="HMIDOUCH Fouad"/>
    <s v="Credit Mutuel"/>
    <s v="Forfaitaire"/>
    <s v=""/>
    <s v=""/>
    <s v=""/>
    <s v=""/>
    <m/>
    <m/>
  </r>
  <r>
    <n v="1013"/>
    <s v="EL BAHLOULY DOH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2"/>
    <x v="0"/>
    <d v="1904-01-01T00:00:00"/>
    <d v="1904-01-01T00:00:00"/>
    <s v="Sem - 47"/>
    <s v="Novembre"/>
    <s v="2025"/>
    <m/>
    <d v="1904-01-01T00:00:00"/>
    <d v="1904-01-01T00:00:00"/>
    <s v="Credit Mutuel"/>
    <s v="Forfaitaire"/>
    <s v=""/>
    <s v=""/>
    <s v=""/>
    <s v=""/>
    <m/>
    <m/>
  </r>
  <r>
    <n v="1013"/>
    <s v="EL BAHLOULY DOHA"/>
    <d v="1904-01-01T08:00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2"/>
    <x v="1"/>
    <d v="1904-01-01T00:00:00"/>
    <d v="1904-01-01T00:00:00"/>
    <s v="Sem - 47"/>
    <s v="Novembre"/>
    <s v="2025"/>
    <m/>
    <d v="1904-01-01T00:00:00"/>
    <d v="1904-01-01T00:00:00"/>
    <s v="Credit Mutuel"/>
    <s v="Forfaitaire"/>
    <s v=""/>
    <s v=""/>
    <s v=""/>
    <s v=""/>
    <m/>
    <m/>
  </r>
  <r>
    <n v="1013"/>
    <s v="EL BAHLOULY DOHA"/>
    <m/>
    <s v="OFF"/>
    <m/>
    <s v="OFF"/>
    <m/>
    <m/>
    <s v=""/>
    <m/>
    <d v="1904-01-01T00:00:00"/>
    <d v="1904-01-01T00:00:00"/>
    <n v="0"/>
    <s v=""/>
    <d v="1904-01-01T00:00:00"/>
    <x v="2"/>
    <x v="2"/>
    <d v="1904-01-01T00:00:00"/>
    <d v="1904-01-01T00:00:00"/>
    <s v="Sem - 47"/>
    <s v="Novembre"/>
    <s v="2025"/>
    <m/>
    <d v="1904-01-01T00:00:00"/>
    <d v="1904-01-01T00:00:00"/>
    <s v="Credit Mutuel"/>
    <s v="Forfaitaire"/>
    <s v=""/>
    <s v=""/>
    <s v=""/>
    <s v=""/>
    <m/>
    <m/>
  </r>
  <r>
    <n v="1013"/>
    <s v="EL BAHLOULY DOH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2"/>
    <x v="3"/>
    <d v="1904-01-01T00:00:00"/>
    <d v="1904-01-01T00:00:00"/>
    <s v="Sem - 48"/>
    <s v="Novembre"/>
    <s v="2025"/>
    <m/>
    <d v="1904-01-01T00:00:00"/>
    <d v="1904-01-01T00:00:00"/>
    <s v="Credit Mutuel"/>
    <s v="Forfaitaire"/>
    <s v=""/>
    <s v=""/>
    <s v=""/>
    <s v=""/>
    <m/>
    <m/>
  </r>
  <r>
    <n v="1013"/>
    <s v="EL BAHLOULY DOH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2"/>
    <x v="4"/>
    <d v="1904-01-01T00:00:00"/>
    <d v="1904-01-01T00:00:00"/>
    <s v="Sem - 48"/>
    <s v="Novembre"/>
    <s v="2025"/>
    <m/>
    <d v="1904-01-01T00:00:00"/>
    <d v="1904-01-01T00:00:00"/>
    <s v="Credit Mutuel"/>
    <s v="Forfaitaire"/>
    <s v=""/>
    <s v=""/>
    <s v=""/>
    <s v=""/>
    <m/>
    <m/>
  </r>
  <r>
    <n v="1013"/>
    <s v="EL BAHLOULY DOH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2"/>
    <x v="5"/>
    <d v="1904-01-01T00:00:00"/>
    <d v="1904-01-01T00:00:00"/>
    <s v="Sem - 48"/>
    <s v="Novembre"/>
    <s v="2025"/>
    <m/>
    <d v="1904-01-01T00:00:00"/>
    <d v="1904-01-01T00:00:00"/>
    <s v="Credit Mutuel"/>
    <s v="Forfaitaire"/>
    <s v=""/>
    <s v=""/>
    <s v=""/>
    <s v=""/>
    <m/>
    <m/>
  </r>
  <r>
    <n v="1013"/>
    <s v="EL BAHLOULY DOH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2"/>
    <x v="6"/>
    <d v="1904-01-01T00:00:00"/>
    <d v="1904-01-01T00:00:00"/>
    <s v="Sem - 48"/>
    <s v="Novembre"/>
    <s v="2025"/>
    <m/>
    <d v="1904-01-01T00:00:00"/>
    <d v="1904-01-01T00:00:00"/>
    <s v="Credit Mutuel"/>
    <s v="Forfaitaire"/>
    <s v=""/>
    <s v=""/>
    <s v=""/>
    <s v=""/>
    <m/>
    <m/>
  </r>
  <r>
    <n v="1013"/>
    <s v="EL BAHLOULY DOH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2"/>
    <x v="7"/>
    <d v="1904-01-01T00:00:00"/>
    <d v="1904-01-01T00:00:00"/>
    <s v="Sem - 48"/>
    <s v="Novembre"/>
    <s v="2025"/>
    <m/>
    <d v="1904-01-01T00:00:00"/>
    <d v="1904-01-01T00:00:00"/>
    <s v="Credit Mutuel"/>
    <s v="Forfaitaire"/>
    <s v=""/>
    <s v=""/>
    <s v=""/>
    <s v=""/>
    <m/>
    <m/>
  </r>
  <r>
    <n v="1013"/>
    <s v="EL BAHLOULY DOHA"/>
    <d v="1904-01-01T08:00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2"/>
    <x v="8"/>
    <d v="1904-01-01T00:00:00"/>
    <d v="1904-01-01T00:00:00"/>
    <s v="Sem - 48"/>
    <s v="Novembre"/>
    <s v="2025"/>
    <m/>
    <d v="1904-01-01T00:00:00"/>
    <d v="1904-01-01T00:00:00"/>
    <s v="Credit Mutuel"/>
    <s v="Forfaitaire"/>
    <s v=""/>
    <s v=""/>
    <s v=""/>
    <s v=""/>
    <m/>
    <m/>
  </r>
  <r>
    <n v="1013"/>
    <s v="EL BAHLOULY DOHA"/>
    <m/>
    <s v="OFF"/>
    <m/>
    <s v="OFF"/>
    <m/>
    <m/>
    <s v=""/>
    <m/>
    <d v="1904-01-01T00:00:00"/>
    <d v="1904-01-01T00:00:00"/>
    <n v="0"/>
    <s v=""/>
    <d v="1904-01-01T00:00:00"/>
    <x v="2"/>
    <x v="9"/>
    <d v="1904-01-01T00:00:00"/>
    <d v="1904-01-01T00:00:00"/>
    <s v="Sem - 48"/>
    <s v="Novembre"/>
    <s v="2025"/>
    <m/>
    <d v="1904-01-01T00:00:00"/>
    <d v="1904-01-01T00:00:00"/>
    <s v="Credit Mutuel"/>
    <s v="Forfaitaire"/>
    <s v=""/>
    <s v=""/>
    <s v=""/>
    <s v=""/>
    <m/>
    <m/>
  </r>
  <r>
    <n v="1013"/>
    <s v="EL BAHLOULY DOH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2"/>
    <x v="10"/>
    <d v="1904-01-01T00:00:00"/>
    <d v="1904-01-01T00:00:00"/>
    <s v="Sem - 49"/>
    <s v="Décembre"/>
    <s v="2025"/>
    <m/>
    <d v="1904-01-01T00:00:00"/>
    <d v="1904-01-01T00:00:00"/>
    <s v="Credit Mutuel"/>
    <s v="Forfaitaire"/>
    <s v=""/>
    <s v=""/>
    <s v=""/>
    <s v=""/>
    <m/>
    <m/>
  </r>
  <r>
    <n v="1013"/>
    <s v="EL BAHLOULY DOH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2"/>
    <x v="11"/>
    <d v="1904-01-01T00:00:00"/>
    <d v="1904-01-01T00:00:00"/>
    <s v="Sem - 49"/>
    <s v="Décembre"/>
    <s v="2025"/>
    <m/>
    <d v="1904-01-01T00:00:00"/>
    <d v="1904-01-01T00:00:00"/>
    <s v="Credit Mutuel"/>
    <s v="Forfaitaire"/>
    <s v=""/>
    <s v=""/>
    <s v=""/>
    <s v=""/>
    <m/>
    <m/>
  </r>
  <r>
    <n v="1013"/>
    <s v="EL BAHLOULY DOH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2"/>
    <x v="12"/>
    <d v="1904-01-01T00:00:00"/>
    <d v="1904-01-01T00:00:00"/>
    <s v="Sem - 49"/>
    <s v="Décembre"/>
    <s v="2025"/>
    <m/>
    <d v="1904-01-01T00:00:00"/>
    <d v="1904-01-01T00:00:00"/>
    <s v="Credit Mutuel"/>
    <s v="Forfaitaire"/>
    <s v=""/>
    <s v=""/>
    <s v=""/>
    <s v=""/>
    <m/>
    <m/>
  </r>
  <r>
    <n v="1013"/>
    <s v="EL BAHLOULY DOH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2"/>
    <x v="13"/>
    <d v="1904-01-01T00:00:00"/>
    <d v="1904-01-01T00:00:00"/>
    <s v="Sem - 49"/>
    <s v="Décembre"/>
    <s v="2025"/>
    <m/>
    <d v="1904-01-01T00:00:00"/>
    <d v="1904-01-01T00:00:00"/>
    <s v="Credit Mutuel"/>
    <s v="Forfaitaire"/>
    <s v=""/>
    <s v=""/>
    <s v=""/>
    <s v=""/>
    <m/>
    <m/>
  </r>
  <r>
    <n v="1013"/>
    <s v="EL BAHLOULY DOH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2"/>
    <x v="14"/>
    <d v="1904-01-01T00:00:00"/>
    <d v="1904-01-01T00:00:00"/>
    <s v="Sem - 49"/>
    <s v="Décembre"/>
    <s v="2025"/>
    <m/>
    <d v="1904-01-01T00:00:00"/>
    <d v="1904-01-01T00:00:00"/>
    <s v="Credit Mutuel"/>
    <s v="Forfaitaire"/>
    <s v=""/>
    <s v=""/>
    <s v=""/>
    <s v=""/>
    <m/>
    <m/>
  </r>
  <r>
    <n v="1013"/>
    <s v="EL BAHLOULY DOHA"/>
    <d v="1904-01-01T08:00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2"/>
    <x v="15"/>
    <d v="1904-01-01T00:00:00"/>
    <d v="1904-01-01T00:00:00"/>
    <s v="Sem - 49"/>
    <s v="Décembre"/>
    <s v="2025"/>
    <m/>
    <d v="1904-01-01T00:00:00"/>
    <d v="1904-01-01T00:00:00"/>
    <s v="Credit Mutuel"/>
    <s v="Forfaitaire"/>
    <s v=""/>
    <s v=""/>
    <s v=""/>
    <s v=""/>
    <m/>
    <m/>
  </r>
  <r>
    <n v="1013"/>
    <s v="EL BAHLOULY DOHA"/>
    <m/>
    <s v="OFF"/>
    <m/>
    <s v="OFF"/>
    <m/>
    <m/>
    <s v=""/>
    <m/>
    <d v="1904-01-01T00:00:00"/>
    <d v="1904-01-01T00:00:00"/>
    <n v="0"/>
    <s v=""/>
    <d v="1904-01-01T00:00:00"/>
    <x v="2"/>
    <x v="16"/>
    <d v="1904-01-01T00:00:00"/>
    <d v="1904-01-01T00:00:00"/>
    <s v="Sem - 49"/>
    <s v="Décembre"/>
    <s v="2025"/>
    <m/>
    <d v="1904-01-01T00:00:00"/>
    <d v="1904-01-01T00:00:00"/>
    <s v="Credit Mutuel"/>
    <s v="Forfaitaire"/>
    <s v=""/>
    <s v=""/>
    <s v=""/>
    <s v=""/>
    <m/>
    <m/>
  </r>
  <r>
    <n v="1013"/>
    <s v="EL BAHLOULY DOHA"/>
    <d v="1904-01-01T08:00:00"/>
    <d v="1904-01-01T08:00:00"/>
    <d v="1904-01-01T18:00:00"/>
    <d v="1904-01-01T18:00:00"/>
    <m/>
    <m/>
    <s v=""/>
    <m/>
    <d v="1904-01-01T00:00:00"/>
    <d v="1904-01-01T00:00:00"/>
    <m/>
    <d v="1904-01-01T09:00:00"/>
    <d v="1904-01-01T09:00:00"/>
    <x v="2"/>
    <x v="17"/>
    <d v="1904-01-01T00:00:00"/>
    <d v="1904-01-01T00:00:00"/>
    <s v="Sem - 50"/>
    <s v="Décembre"/>
    <s v="2025"/>
    <m/>
    <d v="1904-01-01T00:00:00"/>
    <d v="1904-01-01T00:00:00"/>
    <s v="Credit Mutuel"/>
    <s v="Forfaitaire"/>
    <s v=""/>
    <s v=""/>
    <s v=""/>
    <s v=""/>
    <m/>
    <m/>
  </r>
  <r>
    <n v="1013"/>
    <s v="EL BAHLOULY DOHA"/>
    <d v="1904-01-01T08:00:00"/>
    <d v="1904-01-01T08:00:00"/>
    <d v="1904-01-01T18:00:00"/>
    <d v="1904-01-01T18:00:00"/>
    <m/>
    <m/>
    <s v=""/>
    <m/>
    <d v="1904-01-01T00:00:00"/>
    <d v="1904-01-01T00:00:00"/>
    <m/>
    <d v="1904-01-01T09:00:00"/>
    <d v="1904-01-01T09:00:00"/>
    <x v="2"/>
    <x v="18"/>
    <d v="1904-01-01T00:00:00"/>
    <d v="1904-01-01T00:00:00"/>
    <s v="Sem - 50"/>
    <s v="Décembre"/>
    <s v="2025"/>
    <m/>
    <d v="1904-01-01T00:00:00"/>
    <d v="1904-01-01T00:00:00"/>
    <s v="Credit Mutuel"/>
    <s v="Forfaitaire"/>
    <s v=""/>
    <s v=""/>
    <s v=""/>
    <s v=""/>
    <m/>
    <m/>
  </r>
  <r>
    <n v="1013"/>
    <s v="EL BAHLOULY DOHA"/>
    <d v="1904-01-01T08:00:00"/>
    <d v="1904-01-01T08:00:00"/>
    <d v="1904-01-01T18:00:00"/>
    <d v="1904-01-01T18:00:00"/>
    <m/>
    <m/>
    <s v=""/>
    <m/>
    <d v="1904-01-01T00:00:00"/>
    <d v="1904-01-01T00:00:00"/>
    <m/>
    <d v="1904-01-01T09:00:00"/>
    <d v="1904-01-01T09:00:00"/>
    <x v="2"/>
    <x v="19"/>
    <d v="1904-01-01T00:00:00"/>
    <d v="1904-01-01T00:00:00"/>
    <s v="Sem - 50"/>
    <s v="Décembre"/>
    <s v="2025"/>
    <m/>
    <d v="1904-01-01T00:00:00"/>
    <d v="1904-01-01T00:00:00"/>
    <s v="Credit Mutuel"/>
    <s v="Forfaitaire"/>
    <s v=""/>
    <s v=""/>
    <s v=""/>
    <s v=""/>
    <m/>
    <m/>
  </r>
  <r>
    <n v="1013"/>
    <s v="EL BAHLOULY DOHA"/>
    <d v="1904-01-01T08:00:00"/>
    <d v="1904-01-01T08:00:00"/>
    <d v="1904-01-01T18:00:00"/>
    <d v="1904-01-01T18:00:00"/>
    <m/>
    <m/>
    <s v=""/>
    <m/>
    <d v="1904-01-01T00:00:00"/>
    <d v="1904-01-01T00:00:00"/>
    <m/>
    <d v="1904-01-01T09:00:00"/>
    <d v="1904-01-01T09:00:00"/>
    <x v="2"/>
    <x v="20"/>
    <d v="1904-01-01T00:00:00"/>
    <d v="1904-01-01T00:00:00"/>
    <s v="Sem - 50"/>
    <s v="Décembre"/>
    <s v="2025"/>
    <m/>
    <d v="1904-01-01T00:00:00"/>
    <d v="1904-01-01T00:00:00"/>
    <s v="Credit Mutuel"/>
    <s v="Forfaitaire"/>
    <s v=""/>
    <s v=""/>
    <s v=""/>
    <s v=""/>
    <m/>
    <m/>
  </r>
  <r>
    <n v="1013"/>
    <s v="EL BAHLOULY DOHA"/>
    <d v="1904-01-01T08:00:00"/>
    <d v="1904-01-01T09:00:00"/>
    <d v="1904-01-01T18:00:00"/>
    <d v="1904-01-01T18:00:00"/>
    <m/>
    <m/>
    <s v=""/>
    <m/>
    <d v="1904-01-01T00:00:00"/>
    <d v="1904-01-01T00:00:00"/>
    <m/>
    <d v="1904-01-01T08:00:00"/>
    <d v="1904-01-01T08:00:00"/>
    <x v="2"/>
    <x v="21"/>
    <d v="1904-01-01T00:00:00"/>
    <d v="1904-01-01T00:00:00"/>
    <s v="Sem - 50"/>
    <s v="Décembre"/>
    <s v="2025"/>
    <m/>
    <d v="1904-01-01T01:00:00"/>
    <d v="1904-01-01T00:00:00"/>
    <s v="Credit Mutuel"/>
    <s v="Forfaitaire"/>
    <s v=""/>
    <s v=""/>
    <s v=""/>
    <s v=""/>
    <s v="Heure SUP "/>
    <m/>
  </r>
  <r>
    <n v="1013"/>
    <s v="EL BAHLOULY DOHA"/>
    <m/>
    <s v="OFF"/>
    <m/>
    <s v="OFF"/>
    <m/>
    <m/>
    <s v=""/>
    <m/>
    <d v="1904-01-01T00:00:00"/>
    <d v="1904-01-01T00:00:00"/>
    <m/>
    <s v=""/>
    <d v="1904-01-01T00:00:00"/>
    <x v="2"/>
    <x v="22"/>
    <d v="1904-01-01T00:00:00"/>
    <d v="1904-01-01T00:00:00"/>
    <s v="Sem - 50"/>
    <s v="Décembre"/>
    <s v="2025"/>
    <m/>
    <d v="1904-01-01T00:00:00"/>
    <d v="1904-01-01T00:00:00"/>
    <s v="Credit Mutuel"/>
    <s v="Forfaitaire"/>
    <s v=""/>
    <s v=""/>
    <s v=""/>
    <s v=""/>
    <m/>
    <m/>
  </r>
  <r>
    <n v="1013"/>
    <s v="EL BAHLOULY DOHA"/>
    <m/>
    <s v="OFF"/>
    <m/>
    <s v="OFF"/>
    <m/>
    <m/>
    <s v=""/>
    <m/>
    <d v="1904-01-01T00:00:00"/>
    <d v="1904-01-01T00:00:00"/>
    <m/>
    <s v=""/>
    <d v="1904-01-01T00:00:00"/>
    <x v="2"/>
    <x v="23"/>
    <d v="1904-01-01T00:00:00"/>
    <d v="1904-01-01T00:00:00"/>
    <s v="Sem - 50"/>
    <s v="Décembre"/>
    <s v="2025"/>
    <m/>
    <d v="1904-01-01T00:00:00"/>
    <d v="1904-01-01T00:00:00"/>
    <s v="Credit Mutuel"/>
    <s v="Forfaitaire"/>
    <s v=""/>
    <s v=""/>
    <s v=""/>
    <s v=""/>
    <m/>
    <m/>
  </r>
  <r>
    <n v="1013"/>
    <s v="EL BAHLOULY DOH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2"/>
    <x v="24"/>
    <d v="1904-01-01T00:00:00"/>
    <d v="1904-01-01T00:00:00"/>
    <s v="Sem - 51"/>
    <s v="Décembre"/>
    <s v="2025"/>
    <m/>
    <d v="1904-01-01T00:00:00"/>
    <d v="1904-01-01T00:00:00"/>
    <s v="Credit Mutuel"/>
    <s v="Forfaitaire"/>
    <s v=""/>
    <s v=""/>
    <s v=""/>
    <s v=""/>
    <m/>
    <m/>
  </r>
  <r>
    <n v="1013"/>
    <s v="EL BAHLOULY DOH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2"/>
    <x v="25"/>
    <d v="1904-01-01T00:00:00"/>
    <d v="1904-01-01T00:00:00"/>
    <s v="Sem - 51"/>
    <s v="Décembre"/>
    <s v="2025"/>
    <m/>
    <d v="1904-01-01T00:00:00"/>
    <d v="1904-01-01T00:00:00"/>
    <s v="Credit Mutuel"/>
    <s v="Forfaitaire"/>
    <s v=""/>
    <s v=""/>
    <s v=""/>
    <s v=""/>
    <m/>
    <m/>
  </r>
  <r>
    <n v="1013"/>
    <s v="EL BAHLOULY DOH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2"/>
    <x v="26"/>
    <d v="1904-01-01T00:00:00"/>
    <d v="1904-01-01T00:00:00"/>
    <s v="Sem - 51"/>
    <s v="Décembre"/>
    <s v="2025"/>
    <m/>
    <d v="1904-01-01T00:00:00"/>
    <d v="1904-01-01T00:00:00"/>
    <s v="Credit Mutuel"/>
    <s v="Forfaitaire"/>
    <s v=""/>
    <s v=""/>
    <s v=""/>
    <s v=""/>
    <m/>
    <m/>
  </r>
  <r>
    <n v="1013"/>
    <s v="EL BAHLOULY DOH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2"/>
    <x v="27"/>
    <d v="1904-01-01T00:00:00"/>
    <d v="1904-01-01T00:00:00"/>
    <s v="Sem - 51"/>
    <s v="Décembre"/>
    <s v="2025"/>
    <m/>
    <d v="1904-01-01T00:00:00"/>
    <d v="1904-01-01T00:00:00"/>
    <s v="Credit Mutuel"/>
    <s v="Forfaitaire"/>
    <s v=""/>
    <s v=""/>
    <s v=""/>
    <s v=""/>
    <m/>
    <m/>
  </r>
  <r>
    <n v="1013"/>
    <s v="EL BAHLOULY DOH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2"/>
    <x v="28"/>
    <d v="1904-01-01T00:00:00"/>
    <d v="1904-01-01T00:00:00"/>
    <s v="Sem - 51"/>
    <s v="Décembre"/>
    <s v="2025"/>
    <m/>
    <d v="1904-01-01T00:00:00"/>
    <d v="1904-01-01T00:00:00"/>
    <s v="Credit Mutuel"/>
    <s v="Forfaitaire"/>
    <s v=""/>
    <s v=""/>
    <s v=""/>
    <s v=""/>
    <m/>
    <m/>
  </r>
  <r>
    <n v="1013"/>
    <s v="EL BAHLOULY DOHA"/>
    <d v="1904-01-01T08:00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2"/>
    <x v="29"/>
    <d v="1904-01-01T00:00:00"/>
    <d v="1904-01-01T00:00:00"/>
    <s v="Sem - 51"/>
    <s v="Décembre"/>
    <s v="2025"/>
    <m/>
    <d v="1904-01-01T00:00:00"/>
    <d v="1904-01-01T00:00:00"/>
    <s v="Credit Mutuel"/>
    <s v="Forfaitaire"/>
    <s v=""/>
    <s v=""/>
    <s v=""/>
    <s v=""/>
    <m/>
    <m/>
  </r>
  <r>
    <n v="948"/>
    <s v="IDELHAJ MERYEM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0"/>
    <d v="1904-01-01T00:00:00"/>
    <d v="1904-01-01T00:00:00"/>
    <s v="Sem - 47"/>
    <s v="Novembre"/>
    <s v="2025"/>
    <m/>
    <d v="1904-01-01T00:00:00"/>
    <s v="EL JAOUHARI Ussama"/>
    <s v="Credit Mutuel"/>
    <s v="Forfaitaire"/>
    <s v=""/>
    <s v=""/>
    <s v=""/>
    <s v=""/>
    <m/>
    <m/>
  </r>
  <r>
    <n v="1011"/>
    <s v="LEHMOUCH NOUHAIL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0"/>
    <d v="1904-01-01T00:00:00"/>
    <d v="1904-01-01T00:00:00"/>
    <s v="Sem - 47"/>
    <s v="Novembre"/>
    <s v="2025"/>
    <m/>
    <d v="1904-01-01T00:00:00"/>
    <s v="EL JAOUHARI Ussama"/>
    <s v="Credit Mutuel"/>
    <s v="Forfaitaire"/>
    <s v=""/>
    <s v=""/>
    <s v=""/>
    <s v=""/>
    <m/>
    <m/>
  </r>
  <r>
    <n v="1004"/>
    <s v="EL MAHJOUBI ABDESSATAR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0"/>
    <d v="1904-01-01T00:00:00"/>
    <d v="1904-01-01T00:00:00"/>
    <s v="Sem - 47"/>
    <s v="Novembre"/>
    <s v="2025"/>
    <m/>
    <d v="1904-01-01T00:00:00"/>
    <s v="EL JAOUHARI Ussama"/>
    <s v="Credit Mutuel"/>
    <s v="Forfaitaire"/>
    <s v=""/>
    <s v=""/>
    <s v=""/>
    <s v=""/>
    <m/>
    <m/>
  </r>
  <r>
    <n v="1066"/>
    <s v="AIT RABIAA NOUHAILA 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0"/>
    <d v="1904-01-01T00:00:00"/>
    <d v="1904-01-01T00:00:00"/>
    <s v="Sem - 47"/>
    <s v="Novembre"/>
    <s v="2025"/>
    <m/>
    <d v="1904-01-01T00:00:00"/>
    <s v="EL JAOUHARI Ussama"/>
    <s v="Credit Mutuel"/>
    <s v="Forfaitaire"/>
    <s v=""/>
    <s v=""/>
    <s v=""/>
    <s v=""/>
    <m/>
    <m/>
  </r>
  <r>
    <n v="1068"/>
    <s v="NOUIBI CHAIMAE 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0"/>
    <d v="1904-01-01T00:00:00"/>
    <d v="1904-01-01T00:00:00"/>
    <s v="Sem - 47"/>
    <s v="Novembre"/>
    <s v="2025"/>
    <m/>
    <d v="1904-01-01T00:00:00"/>
    <s v="EL JAOUHARI Ussama"/>
    <s v="Credit Mutuel"/>
    <s v="Forfaitaire"/>
    <s v=""/>
    <s v=""/>
    <s v=""/>
    <s v=""/>
    <m/>
    <m/>
  </r>
  <r>
    <n v="1151"/>
    <s v="ESSABERY ISMAIL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0"/>
    <d v="1904-01-01T00:00:00"/>
    <d v="1904-01-01T00:00:00"/>
    <s v="Sem - 47"/>
    <s v="Novembre"/>
    <s v="2025"/>
    <m/>
    <d v="1904-01-01T00:00:00"/>
    <s v="EL JAOUHARI Ussama"/>
    <s v="Credit Mutuel"/>
    <s v="Forfaitaire"/>
    <s v=""/>
    <s v=""/>
    <s v=""/>
    <s v=""/>
    <m/>
    <m/>
  </r>
  <r>
    <n v="1301"/>
    <s v="JALAL NABILA 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0"/>
    <d v="1904-01-01T00:00:00"/>
    <d v="1904-01-01T00:00:00"/>
    <s v="Sem - 47"/>
    <s v="Novembre"/>
    <s v="2025"/>
    <m/>
    <d v="1904-01-01T00:00:00"/>
    <s v="EL JAOUHARI Ussama"/>
    <s v="Credit Mutuel"/>
    <s v="Forfaitaire"/>
    <s v=""/>
    <s v=""/>
    <s v=""/>
    <s v=""/>
    <m/>
    <m/>
  </r>
  <r>
    <n v="1300"/>
    <s v="AKHSASS MAJD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0"/>
    <d v="1904-01-01T00:00:00"/>
    <d v="1904-01-01T00:00:00"/>
    <s v="Sem - 47"/>
    <s v="Novembre"/>
    <s v="2025"/>
    <m/>
    <d v="1904-01-01T00:00:00"/>
    <s v="EL JAOUHARI Ussama"/>
    <s v="Credit Mutuel"/>
    <s v="Forfaitaire"/>
    <s v=""/>
    <s v=""/>
    <s v=""/>
    <s v=""/>
    <m/>
    <m/>
  </r>
  <r>
    <n v="1309"/>
    <s v="SAADA LIN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0"/>
    <d v="1904-01-01T00:00:00"/>
    <d v="1904-01-01T00:00:00"/>
    <s v="Sem - 47"/>
    <s v="Novembre"/>
    <s v="2025"/>
    <m/>
    <d v="1904-01-01T00:00:00"/>
    <s v="EL JAOUHARI Ussama"/>
    <s v="Credit Mutuel"/>
    <s v="Forfaitaire"/>
    <s v=""/>
    <s v=""/>
    <s v=""/>
    <s v=""/>
    <m/>
    <m/>
  </r>
  <r>
    <n v="1283"/>
    <s v="LAKHAL MEHDI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0"/>
    <d v="1904-01-01T00:00:00"/>
    <d v="1904-01-01T00:00:00"/>
    <s v="Sem - 47"/>
    <s v="Novembre"/>
    <s v="2025"/>
    <m/>
    <d v="1904-01-01T00:00:00"/>
    <s v="EL JAOUHARI Ussama"/>
    <s v="Credit Mutuel"/>
    <s v="Forfaitaire"/>
    <s v=""/>
    <s v=""/>
    <s v=""/>
    <s v=""/>
    <m/>
    <m/>
  </r>
  <r>
    <n v="948"/>
    <s v="IDELHAJ MERYEM"/>
    <m/>
    <s v="OFF"/>
    <m/>
    <s v="OFF"/>
    <m/>
    <m/>
    <s v=""/>
    <m/>
    <d v="1904-01-01T00:00:00"/>
    <d v="1904-01-01T00:00:00"/>
    <n v="0"/>
    <s v=""/>
    <d v="1904-01-01T00:00:00"/>
    <x v="3"/>
    <x v="1"/>
    <d v="1904-01-01T00:00:00"/>
    <d v="1904-01-01T00:00:00"/>
    <s v="Sem - 47"/>
    <s v="Novembre"/>
    <s v="2025"/>
    <m/>
    <d v="1904-01-01T00:00:00"/>
    <s v="EL JAOUHARI Ussama"/>
    <s v="Credit Mutuel"/>
    <s v="Forfaitaire"/>
    <s v=""/>
    <s v=""/>
    <s v=""/>
    <s v=""/>
    <m/>
    <m/>
  </r>
  <r>
    <n v="1011"/>
    <s v="LEHMOUCH NOUHAILA"/>
    <m/>
    <s v="OFF"/>
    <m/>
    <s v="OFF"/>
    <m/>
    <m/>
    <s v=""/>
    <m/>
    <d v="1904-01-01T00:00:00"/>
    <d v="1904-01-01T00:00:00"/>
    <n v="0"/>
    <s v=""/>
    <d v="1904-01-01T00:00:00"/>
    <x v="3"/>
    <x v="1"/>
    <d v="1904-01-01T00:00:00"/>
    <d v="1904-01-01T00:00:00"/>
    <s v="Sem - 47"/>
    <s v="Novembre"/>
    <s v="2025"/>
    <m/>
    <d v="1904-01-01T00:00:00"/>
    <s v="EL JAOUHARI Ussama"/>
    <s v="Credit Mutuel"/>
    <s v="Forfaitaire"/>
    <s v=""/>
    <s v=""/>
    <s v=""/>
    <s v=""/>
    <m/>
    <m/>
  </r>
  <r>
    <n v="1004"/>
    <s v="EL MAHJOUBI ABDESSATAR"/>
    <m/>
    <s v="OFF"/>
    <m/>
    <s v="OFF"/>
    <m/>
    <m/>
    <s v=""/>
    <m/>
    <d v="1904-01-01T00:00:00"/>
    <d v="1904-01-01T00:00:00"/>
    <n v="0"/>
    <s v=""/>
    <d v="1904-01-01T00:00:00"/>
    <x v="3"/>
    <x v="1"/>
    <d v="1904-01-01T00:00:00"/>
    <d v="1904-01-01T00:00:00"/>
    <s v="Sem - 47"/>
    <s v="Novembre"/>
    <s v="2025"/>
    <m/>
    <d v="1904-01-01T00:00:00"/>
    <s v="EL JAOUHARI Ussama"/>
    <s v="Credit Mutuel"/>
    <s v="Forfaitaire"/>
    <s v=""/>
    <s v=""/>
    <s v=""/>
    <s v=""/>
    <m/>
    <m/>
  </r>
  <r>
    <n v="1066"/>
    <s v="AIT RABIAA NOUHAILA "/>
    <m/>
    <s v="OFF"/>
    <m/>
    <s v="OFF"/>
    <m/>
    <m/>
    <s v=""/>
    <m/>
    <d v="1904-01-01T00:00:00"/>
    <d v="1904-01-01T00:00:00"/>
    <n v="0"/>
    <s v=""/>
    <d v="1904-01-01T00:00:00"/>
    <x v="3"/>
    <x v="1"/>
    <d v="1904-01-01T00:00:00"/>
    <d v="1904-01-01T00:00:00"/>
    <s v="Sem - 47"/>
    <s v="Novembre"/>
    <s v="2025"/>
    <m/>
    <d v="1904-01-01T00:00:00"/>
    <s v="EL JAOUHARI Ussama"/>
    <s v="Credit Mutuel"/>
    <s v="Forfaitaire"/>
    <s v=""/>
    <s v=""/>
    <s v=""/>
    <s v=""/>
    <m/>
    <m/>
  </r>
  <r>
    <n v="1068"/>
    <s v="NOUIBI CHAIMAE "/>
    <m/>
    <s v="OFF"/>
    <m/>
    <s v="OFF"/>
    <m/>
    <m/>
    <s v=""/>
    <m/>
    <d v="1904-01-01T00:00:00"/>
    <d v="1904-01-01T00:00:00"/>
    <n v="0"/>
    <s v=""/>
    <d v="1904-01-01T00:00:00"/>
    <x v="3"/>
    <x v="1"/>
    <d v="1904-01-01T00:00:00"/>
    <d v="1904-01-01T00:00:00"/>
    <s v="Sem - 47"/>
    <s v="Novembre"/>
    <s v="2025"/>
    <m/>
    <d v="1904-01-01T00:00:00"/>
    <s v="EL JAOUHARI Ussama"/>
    <s v="Credit Mutuel"/>
    <s v="Forfaitaire"/>
    <s v=""/>
    <s v=""/>
    <s v=""/>
    <s v=""/>
    <m/>
    <m/>
  </r>
  <r>
    <n v="1151"/>
    <s v="ESSABERY ISMAIL"/>
    <m/>
    <s v="OFF"/>
    <m/>
    <s v="OFF"/>
    <m/>
    <m/>
    <s v=""/>
    <m/>
    <d v="1904-01-01T00:00:00"/>
    <d v="1904-01-01T00:00:00"/>
    <n v="0"/>
    <s v=""/>
    <d v="1904-01-01T00:00:00"/>
    <x v="3"/>
    <x v="1"/>
    <d v="1904-01-01T00:00:00"/>
    <d v="1904-01-01T00:00:00"/>
    <s v="Sem - 47"/>
    <s v="Novembre"/>
    <s v="2025"/>
    <m/>
    <d v="1904-01-01T00:00:00"/>
    <s v="EL JAOUHARI Ussama"/>
    <s v="Credit Mutuel"/>
    <s v="Forfaitaire"/>
    <s v=""/>
    <s v=""/>
    <s v=""/>
    <s v=""/>
    <m/>
    <m/>
  </r>
  <r>
    <n v="1301"/>
    <s v="JALAL NABILA "/>
    <m/>
    <s v="OFF"/>
    <m/>
    <s v="OFF"/>
    <m/>
    <m/>
    <s v=""/>
    <m/>
    <d v="1904-01-01T00:00:00"/>
    <d v="1904-01-01T00:00:00"/>
    <n v="0"/>
    <s v=""/>
    <d v="1904-01-01T00:00:00"/>
    <x v="3"/>
    <x v="1"/>
    <d v="1904-01-01T00:00:00"/>
    <d v="1904-01-01T00:00:00"/>
    <s v="Sem - 47"/>
    <s v="Novembre"/>
    <s v="2025"/>
    <m/>
    <d v="1904-01-01T00:00:00"/>
    <s v="EL JAOUHARI Ussama"/>
    <s v="Credit Mutuel"/>
    <s v="Forfaitaire"/>
    <s v=""/>
    <s v=""/>
    <s v=""/>
    <s v=""/>
    <m/>
    <m/>
  </r>
  <r>
    <n v="1300"/>
    <s v="AKHSASS MAJDA"/>
    <m/>
    <s v="OFF"/>
    <m/>
    <s v="OFF"/>
    <m/>
    <m/>
    <s v=""/>
    <m/>
    <d v="1904-01-01T00:00:00"/>
    <d v="1904-01-01T00:00:00"/>
    <n v="0"/>
    <s v=""/>
    <d v="1904-01-01T00:00:00"/>
    <x v="3"/>
    <x v="1"/>
    <d v="1904-01-01T00:00:00"/>
    <d v="1904-01-01T00:00:00"/>
    <s v="Sem - 47"/>
    <s v="Novembre"/>
    <s v="2025"/>
    <m/>
    <d v="1904-01-01T00:00:00"/>
    <s v="EL JAOUHARI Ussama"/>
    <s v="Credit Mutuel"/>
    <s v="Forfaitaire"/>
    <s v=""/>
    <s v=""/>
    <s v=""/>
    <s v=""/>
    <m/>
    <m/>
  </r>
  <r>
    <n v="1309"/>
    <s v="SAADA LINA"/>
    <m/>
    <s v="OFF"/>
    <m/>
    <s v="OFF"/>
    <m/>
    <m/>
    <s v=""/>
    <m/>
    <d v="1904-01-01T00:00:00"/>
    <d v="1904-01-01T00:00:00"/>
    <n v="0"/>
    <s v=""/>
    <d v="1904-01-01T00:00:00"/>
    <x v="3"/>
    <x v="1"/>
    <d v="1904-01-01T00:00:00"/>
    <d v="1904-01-01T00:00:00"/>
    <s v="Sem - 47"/>
    <s v="Novembre"/>
    <s v="2025"/>
    <m/>
    <d v="1904-01-01T00:00:00"/>
    <s v="EL JAOUHARI Ussama"/>
    <s v="Credit Mutuel"/>
    <s v="Forfaitaire"/>
    <s v=""/>
    <s v=""/>
    <s v=""/>
    <s v=""/>
    <m/>
    <m/>
  </r>
  <r>
    <n v="1283"/>
    <s v="LAKHAL MEHDI"/>
    <m/>
    <s v="OFF"/>
    <m/>
    <s v="OFF"/>
    <m/>
    <m/>
    <s v=""/>
    <m/>
    <d v="1904-01-01T00:00:00"/>
    <d v="1904-01-01T00:00:00"/>
    <n v="0"/>
    <s v=""/>
    <d v="1904-01-01T00:00:00"/>
    <x v="3"/>
    <x v="1"/>
    <d v="1904-01-01T00:00:00"/>
    <d v="1904-01-01T00:00:00"/>
    <s v="Sem - 47"/>
    <s v="Novembre"/>
    <s v="2025"/>
    <m/>
    <d v="1904-01-01T00:00:00"/>
    <s v="EL JAOUHARI Ussama"/>
    <s v="Credit Mutuel"/>
    <s v="Forfaitaire"/>
    <s v=""/>
    <s v=""/>
    <s v=""/>
    <s v=""/>
    <m/>
    <m/>
  </r>
  <r>
    <n v="948"/>
    <s v="IDELHAJ MERYEM"/>
    <m/>
    <s v="OFF"/>
    <m/>
    <s v="OFF"/>
    <m/>
    <m/>
    <s v=""/>
    <m/>
    <d v="1904-01-01T00:00:00"/>
    <d v="1904-01-01T00:00:00"/>
    <n v="0"/>
    <s v=""/>
    <d v="1904-01-01T00:00:00"/>
    <x v="3"/>
    <x v="2"/>
    <d v="1904-01-01T00:00:00"/>
    <d v="1904-01-01T00:00:00"/>
    <s v="Sem - 47"/>
    <s v="Novembre"/>
    <s v="2025"/>
    <m/>
    <d v="1904-01-01T00:00:00"/>
    <s v="EL JAOUHARI Ussama"/>
    <s v="Credit Mutuel"/>
    <s v="Forfaitaire"/>
    <s v=""/>
    <s v=""/>
    <s v=""/>
    <s v=""/>
    <m/>
    <m/>
  </r>
  <r>
    <n v="1011"/>
    <s v="LEHMOUCH NOUHAILA"/>
    <m/>
    <s v="OFF"/>
    <m/>
    <s v="OFF"/>
    <m/>
    <m/>
    <s v=""/>
    <m/>
    <d v="1904-01-01T00:00:00"/>
    <d v="1904-01-01T00:00:00"/>
    <n v="0"/>
    <s v=""/>
    <d v="1904-01-01T00:00:00"/>
    <x v="3"/>
    <x v="2"/>
    <d v="1904-01-01T00:00:00"/>
    <d v="1904-01-01T00:00:00"/>
    <s v="Sem - 47"/>
    <s v="Novembre"/>
    <s v="2025"/>
    <m/>
    <d v="1904-01-01T00:00:00"/>
    <s v="EL JAOUHARI Ussama"/>
    <s v="Credit Mutuel"/>
    <s v="Forfaitaire"/>
    <s v=""/>
    <s v=""/>
    <s v=""/>
    <s v=""/>
    <m/>
    <m/>
  </r>
  <r>
    <n v="1004"/>
    <s v="EL MAHJOUBI ABDESSATAR"/>
    <m/>
    <s v="OFF"/>
    <m/>
    <s v="OFF"/>
    <m/>
    <m/>
    <s v=""/>
    <m/>
    <d v="1904-01-01T00:00:00"/>
    <d v="1904-01-01T00:00:00"/>
    <n v="0"/>
    <s v=""/>
    <d v="1904-01-01T00:00:00"/>
    <x v="3"/>
    <x v="2"/>
    <d v="1904-01-01T00:00:00"/>
    <d v="1904-01-01T00:00:00"/>
    <s v="Sem - 47"/>
    <s v="Novembre"/>
    <s v="2025"/>
    <m/>
    <d v="1904-01-01T00:00:00"/>
    <s v="EL JAOUHARI Ussama"/>
    <s v="Credit Mutuel"/>
    <s v="Forfaitaire"/>
    <s v=""/>
    <s v=""/>
    <s v=""/>
    <s v=""/>
    <m/>
    <m/>
  </r>
  <r>
    <n v="1066"/>
    <s v="AIT RABIAA NOUHAILA "/>
    <m/>
    <s v="OFF"/>
    <m/>
    <s v="OFF"/>
    <m/>
    <m/>
    <s v=""/>
    <m/>
    <d v="1904-01-01T00:00:00"/>
    <d v="1904-01-01T00:00:00"/>
    <n v="0"/>
    <s v=""/>
    <d v="1904-01-01T00:00:00"/>
    <x v="3"/>
    <x v="2"/>
    <d v="1904-01-01T00:00:00"/>
    <d v="1904-01-01T00:00:00"/>
    <s v="Sem - 47"/>
    <s v="Novembre"/>
    <s v="2025"/>
    <m/>
    <d v="1904-01-01T00:00:00"/>
    <s v="EL JAOUHARI Ussama"/>
    <s v="Credit Mutuel"/>
    <s v="Forfaitaire"/>
    <s v=""/>
    <s v=""/>
    <s v=""/>
    <s v=""/>
    <m/>
    <m/>
  </r>
  <r>
    <n v="1068"/>
    <s v="NOUIBI CHAIMAE "/>
    <m/>
    <s v="OFF"/>
    <m/>
    <s v="OFF"/>
    <m/>
    <m/>
    <s v=""/>
    <m/>
    <d v="1904-01-01T00:00:00"/>
    <d v="1904-01-01T00:00:00"/>
    <n v="0"/>
    <s v=""/>
    <d v="1904-01-01T00:00:00"/>
    <x v="3"/>
    <x v="2"/>
    <d v="1904-01-01T00:00:00"/>
    <d v="1904-01-01T00:00:00"/>
    <s v="Sem - 47"/>
    <s v="Novembre"/>
    <s v="2025"/>
    <m/>
    <d v="1904-01-01T00:00:00"/>
    <s v="EL JAOUHARI Ussama"/>
    <s v="Credit Mutuel"/>
    <s v="Forfaitaire"/>
    <s v=""/>
    <s v=""/>
    <s v=""/>
    <s v=""/>
    <m/>
    <m/>
  </r>
  <r>
    <n v="1151"/>
    <s v="ESSABERY ISMAIL"/>
    <m/>
    <s v="OFF"/>
    <m/>
    <s v="OFF"/>
    <m/>
    <m/>
    <s v=""/>
    <m/>
    <d v="1904-01-01T00:00:00"/>
    <d v="1904-01-01T00:00:00"/>
    <n v="0"/>
    <s v=""/>
    <d v="1904-01-01T00:00:00"/>
    <x v="3"/>
    <x v="2"/>
    <d v="1904-01-01T00:00:00"/>
    <d v="1904-01-01T00:00:00"/>
    <s v="Sem - 47"/>
    <s v="Novembre"/>
    <s v="2025"/>
    <m/>
    <d v="1904-01-01T00:00:00"/>
    <s v="EL JAOUHARI Ussama"/>
    <s v="Credit Mutuel"/>
    <s v="Forfaitaire"/>
    <s v=""/>
    <s v=""/>
    <s v=""/>
    <s v=""/>
    <m/>
    <m/>
  </r>
  <r>
    <n v="1301"/>
    <s v="JALAL NABILA "/>
    <m/>
    <s v="OFF"/>
    <m/>
    <s v="OFF"/>
    <m/>
    <m/>
    <s v=""/>
    <m/>
    <d v="1904-01-01T00:00:00"/>
    <d v="1904-01-01T00:00:00"/>
    <n v="0"/>
    <s v=""/>
    <d v="1904-01-01T00:00:00"/>
    <x v="3"/>
    <x v="2"/>
    <d v="1904-01-01T00:00:00"/>
    <d v="1904-01-01T00:00:00"/>
    <s v="Sem - 47"/>
    <s v="Novembre"/>
    <s v="2025"/>
    <m/>
    <d v="1904-01-01T00:00:00"/>
    <s v="EL JAOUHARI Ussama"/>
    <s v="Credit Mutuel"/>
    <s v="Forfaitaire"/>
    <s v=""/>
    <s v=""/>
    <s v=""/>
    <s v=""/>
    <m/>
    <m/>
  </r>
  <r>
    <n v="1300"/>
    <s v="AKHSASS MAJDA"/>
    <m/>
    <s v="OFF"/>
    <m/>
    <s v="OFF"/>
    <m/>
    <m/>
    <s v=""/>
    <m/>
    <d v="1904-01-01T00:00:00"/>
    <d v="1904-01-01T00:00:00"/>
    <n v="0"/>
    <s v=""/>
    <d v="1904-01-01T00:00:00"/>
    <x v="3"/>
    <x v="2"/>
    <d v="1904-01-01T00:00:00"/>
    <d v="1904-01-01T00:00:00"/>
    <s v="Sem - 47"/>
    <s v="Novembre"/>
    <s v="2025"/>
    <m/>
    <d v="1904-01-01T00:00:00"/>
    <s v="EL JAOUHARI Ussama"/>
    <s v="Credit Mutuel"/>
    <s v="Forfaitaire"/>
    <s v=""/>
    <s v=""/>
    <s v=""/>
    <s v=""/>
    <m/>
    <m/>
  </r>
  <r>
    <n v="1309"/>
    <s v="SAADA LINA"/>
    <m/>
    <s v="OFF"/>
    <m/>
    <s v="OFF"/>
    <m/>
    <m/>
    <s v=""/>
    <m/>
    <d v="1904-01-01T00:00:00"/>
    <d v="1904-01-01T00:00:00"/>
    <n v="0"/>
    <s v=""/>
    <d v="1904-01-01T00:00:00"/>
    <x v="3"/>
    <x v="2"/>
    <d v="1904-01-01T00:00:00"/>
    <d v="1904-01-01T00:00:00"/>
    <s v="Sem - 47"/>
    <s v="Novembre"/>
    <s v="2025"/>
    <m/>
    <d v="1904-01-01T00:00:00"/>
    <s v="EL JAOUHARI Ussama"/>
    <s v="Credit Mutuel"/>
    <s v="Forfaitaire"/>
    <s v=""/>
    <s v=""/>
    <s v=""/>
    <s v=""/>
    <m/>
    <m/>
  </r>
  <r>
    <n v="1283"/>
    <s v="LAKHAL MEHDI"/>
    <m/>
    <s v="OFF"/>
    <m/>
    <s v="OFF"/>
    <m/>
    <m/>
    <s v=""/>
    <m/>
    <d v="1904-01-01T00:00:00"/>
    <d v="1904-01-01T00:00:00"/>
    <n v="0"/>
    <s v=""/>
    <d v="1904-01-01T00:00:00"/>
    <x v="3"/>
    <x v="2"/>
    <d v="1904-01-01T00:00:00"/>
    <d v="1904-01-01T00:00:00"/>
    <s v="Sem - 47"/>
    <s v="Novembre"/>
    <s v="2025"/>
    <m/>
    <d v="1904-01-01T00:00:00"/>
    <s v="EL JAOUHARI Ussama"/>
    <s v="Credit Mutuel"/>
    <s v="Forfaitaire"/>
    <s v=""/>
    <s v=""/>
    <s v=""/>
    <s v=""/>
    <m/>
    <m/>
  </r>
  <r>
    <n v="948"/>
    <s v="IDELHAJ MERYEM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3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011"/>
    <s v="LEHMOUCH NOUHAILA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3"/>
    <d v="1904-01-01T00:00:00"/>
    <d v="1904-01-01T00:00:00"/>
    <s v="Sem - 48"/>
    <s v="Novembre"/>
    <s v="2025"/>
    <m/>
    <d v="1904-01-01T00:04:00"/>
    <s v="EL JAOUHARI Ussama"/>
    <s v="Credit Mutuel"/>
    <s v="Forfaitaire"/>
    <s v=""/>
    <s v=""/>
    <s v=""/>
    <s v=""/>
    <m/>
    <m/>
  </r>
  <r>
    <n v="1004"/>
    <s v="EL MAHJOUBI ABDESSATAR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3"/>
    <d v="1904-01-01T00:00:00"/>
    <d v="1904-01-01T00:00:00"/>
    <s v="Sem - 48"/>
    <s v="Novembre"/>
    <s v="2025"/>
    <m/>
    <d v="1904-01-01T00:02:00"/>
    <s v="EL JAOUHARI Ussama"/>
    <s v="Credit Mutuel"/>
    <s v="Forfaitaire"/>
    <s v=""/>
    <s v=""/>
    <s v=""/>
    <s v=""/>
    <m/>
    <m/>
  </r>
  <r>
    <n v="1066"/>
    <s v="AIT RABIAA NOUHAILA 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3"/>
    <d v="1904-01-01T00:00:00"/>
    <d v="1904-01-01T00:00:00"/>
    <s v="Sem - 48"/>
    <s v="Novembre"/>
    <s v="2025"/>
    <m/>
    <d v="1904-01-01T00:02:00"/>
    <s v="EL JAOUHARI Ussama"/>
    <s v="Credit Mutuel"/>
    <s v="Forfaitaire"/>
    <s v=""/>
    <s v=""/>
    <s v=""/>
    <s v=""/>
    <m/>
    <m/>
  </r>
  <r>
    <n v="1068"/>
    <s v="NOUIBI CHAIMAE 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3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151"/>
    <s v="ESSABERY ISMAIL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3"/>
    <d v="1904-01-01T00:00:00"/>
    <d v="1904-01-01T00:00:00"/>
    <s v="Sem - 48"/>
    <s v="Novembre"/>
    <s v="2025"/>
    <m/>
    <d v="1904-01-01T00:04:00"/>
    <s v="EL JAOUHARI Ussama"/>
    <s v="Credit Mutuel"/>
    <s v="Forfaitaire"/>
    <s v=""/>
    <s v=""/>
    <s v=""/>
    <s v=""/>
    <m/>
    <m/>
  </r>
  <r>
    <n v="1301"/>
    <s v="JALAL NABILA 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3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300"/>
    <s v="AKHSASS MAJD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3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309"/>
    <s v="SAADA LIN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3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283"/>
    <s v="LAKHAL MEHDI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3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283"/>
    <s v="LAKHAL MEHDI"/>
    <d v="1904-01-01T08:11:00"/>
    <d v="1904-01-01T08:00:00"/>
    <d v="1904-01-01T18:00:00"/>
    <d v="1904-01-01T18:00:00"/>
    <m/>
    <m/>
    <m/>
    <m/>
    <m/>
    <d v="1904-01-01T00:00:00"/>
    <n v="0"/>
    <d v="1904-01-01T09:00:00"/>
    <d v="1904-01-01T09:00:00"/>
    <x v="3"/>
    <x v="4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948"/>
    <s v="IDELHAJ MERYEM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4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011"/>
    <s v="LEHMOUCH NOUHAILA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4"/>
    <d v="1904-01-01T00:00:00"/>
    <d v="1904-01-01T00:00:00"/>
    <s v="Sem - 48"/>
    <s v="Novembre"/>
    <s v="2025"/>
    <m/>
    <d v="1904-01-01T00:04:00"/>
    <s v="EL JAOUHARI Ussama"/>
    <s v="Credit Mutuel"/>
    <s v="Forfaitaire"/>
    <s v=""/>
    <s v=""/>
    <s v=""/>
    <s v=""/>
    <m/>
    <m/>
  </r>
  <r>
    <n v="1004"/>
    <s v="EL MAHJOUBI ABDESSATAR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4"/>
    <d v="1904-01-01T00:00:00"/>
    <d v="1904-01-01T00:00:00"/>
    <s v="Sem - 48"/>
    <s v="Novembre"/>
    <s v="2025"/>
    <m/>
    <d v="1904-01-01T00:03:00"/>
    <s v="EL JAOUHARI Ussama"/>
    <s v="Credit Mutuel"/>
    <s v="Forfaitaire"/>
    <s v=""/>
    <s v=""/>
    <s v=""/>
    <s v=""/>
    <m/>
    <m/>
  </r>
  <r>
    <n v="1066"/>
    <s v="AIT RABIAA NOUHAILA 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4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068"/>
    <s v="NOUIBI CHAIMAE 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4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151"/>
    <s v="ESSABERY ISMAIL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4"/>
    <d v="1904-01-01T00:00:00"/>
    <d v="1904-01-01T00:00:00"/>
    <s v="Sem - 48"/>
    <s v="Novembre"/>
    <s v="2025"/>
    <m/>
    <d v="1904-01-01T00:02:00"/>
    <s v="EL JAOUHARI Ussama"/>
    <s v="Credit Mutuel"/>
    <s v="Forfaitaire"/>
    <s v=""/>
    <s v=""/>
    <s v=""/>
    <s v=""/>
    <m/>
    <m/>
  </r>
  <r>
    <n v="1301"/>
    <s v="JALAL NABILA 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4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300"/>
    <s v="AKHSASS MAJDA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4"/>
    <d v="1904-01-01T00:00:00"/>
    <d v="1904-01-01T00:00:00"/>
    <s v="Sem - 48"/>
    <s v="Novembre"/>
    <s v="2025"/>
    <m/>
    <d v="1904-01-01T00:02:00"/>
    <s v="EL JAOUHARI Ussama"/>
    <s v="Credit Mutuel"/>
    <s v="Forfaitaire"/>
    <s v=""/>
    <s v=""/>
    <s v=""/>
    <s v=""/>
    <m/>
    <m/>
  </r>
  <r>
    <n v="1309"/>
    <s v="SAADA LIN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4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948"/>
    <s v="IDELHAJ MERYEM"/>
    <d v="1904-01-01T07:55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5"/>
    <d v="1904-01-01T00:00:00"/>
    <d v="1904-01-01T00:00:00"/>
    <s v="Sem - 48"/>
    <s v="Novembre"/>
    <s v="2025"/>
    <m/>
    <d v="1904-01-01T00:05:00"/>
    <s v="EL JAOUHARI Ussama"/>
    <s v="Credit Mutuel"/>
    <s v="Forfaitaire"/>
    <s v=""/>
    <s v=""/>
    <s v=""/>
    <s v=""/>
    <m/>
    <m/>
  </r>
  <r>
    <n v="1011"/>
    <s v="LEHMOUCH NOUHAILA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5"/>
    <d v="1904-01-01T00:00:00"/>
    <d v="1904-01-01T00:00:00"/>
    <s v="Sem - 48"/>
    <s v="Novembre"/>
    <s v="2025"/>
    <m/>
    <d v="1904-01-01T00:04:00"/>
    <s v="EL JAOUHARI Ussama"/>
    <s v="Credit Mutuel"/>
    <s v="Forfaitaire"/>
    <s v=""/>
    <s v=""/>
    <s v=""/>
    <s v=""/>
    <m/>
    <m/>
  </r>
  <r>
    <n v="1004"/>
    <s v="EL MAHJOUBI ABDESSATAR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5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066"/>
    <s v="AIT RABIAA NOUHAILA "/>
    <d v="1904-01-01T07:55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5"/>
    <d v="1904-01-01T00:00:00"/>
    <d v="1904-01-01T00:00:00"/>
    <s v="Sem - 48"/>
    <s v="Novembre"/>
    <s v="2025"/>
    <m/>
    <d v="1904-01-01T00:05:00"/>
    <s v="EL JAOUHARI Ussama"/>
    <s v="Credit Mutuel"/>
    <s v="Forfaitaire"/>
    <s v=""/>
    <s v=""/>
    <s v=""/>
    <s v=""/>
    <m/>
    <m/>
  </r>
  <r>
    <n v="1068"/>
    <s v="NOUIBI CHAIMAE 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5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151"/>
    <s v="ESSABERY ISMAIL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5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301"/>
    <s v="JALAL NABILA 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5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300"/>
    <s v="AKHSASS MAJD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5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309"/>
    <s v="SAADA LIN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5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283"/>
    <s v="LAKHAL MEHDI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5"/>
    <d v="1904-01-01T00:00:00"/>
    <d v="1904-01-01T00:00:00"/>
    <s v="Sem - 48"/>
    <s v="Novembre"/>
    <s v="2025"/>
    <m/>
    <d v="1904-01-01T00:02:00"/>
    <s v="EL JAOUHARI Ussama"/>
    <s v="Credit Mutuel"/>
    <s v="Forfaitaire"/>
    <s v=""/>
    <s v=""/>
    <s v=""/>
    <s v=""/>
    <m/>
    <m/>
  </r>
  <r>
    <n v="948"/>
    <s v="IDELHAJ MERYEM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6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011"/>
    <s v="LEHMOUCH NOUHAILA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6"/>
    <d v="1904-01-01T00:00:00"/>
    <d v="1904-01-01T00:00:00"/>
    <s v="Sem - 48"/>
    <s v="Novembre"/>
    <s v="2025"/>
    <m/>
    <d v="1904-01-01T00:02:00"/>
    <s v="EL JAOUHARI Ussama"/>
    <s v="Credit Mutuel"/>
    <s v="Forfaitaire"/>
    <s v=""/>
    <s v=""/>
    <s v=""/>
    <s v=""/>
    <m/>
    <m/>
  </r>
  <r>
    <n v="1004"/>
    <s v="EL MAHJOUBI ABDESSATAR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6"/>
    <d v="1904-01-01T00:00:00"/>
    <d v="1904-01-01T00:00:00"/>
    <s v="Sem - 48"/>
    <s v="Novembre"/>
    <s v="2025"/>
    <m/>
    <d v="1904-01-01T00:02:00"/>
    <s v="EL JAOUHARI Ussama"/>
    <s v="Credit Mutuel"/>
    <s v="Forfaitaire"/>
    <s v=""/>
    <s v=""/>
    <s v=""/>
    <s v=""/>
    <m/>
    <m/>
  </r>
  <r>
    <n v="1066"/>
    <s v="AIT RABIAA NOUHAILA 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6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068"/>
    <s v="NOUIBI CHAIMAE 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6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151"/>
    <s v="ESSABERY ISMAIL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6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301"/>
    <s v="JALAL NABILA 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6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300"/>
    <s v="AKHSASS MAJD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6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309"/>
    <s v="SAADA LIN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6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283"/>
    <s v="LAKHAL MEHDI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6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948"/>
    <s v="IDELHAJ MERYEM"/>
    <d v="1904-01-01T07:54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7"/>
    <d v="1904-01-01T00:00:00"/>
    <d v="1904-01-01T00:00:00"/>
    <s v="Sem - 48"/>
    <s v="Novembre"/>
    <s v="2025"/>
    <m/>
    <d v="1904-01-01T00:06:00"/>
    <s v="EL JAOUHARI Ussama"/>
    <s v="Credit Mutuel"/>
    <s v="Forfaitaire"/>
    <s v=""/>
    <s v=""/>
    <s v=""/>
    <s v=""/>
    <m/>
    <m/>
  </r>
  <r>
    <n v="1011"/>
    <s v="LEHMOUCH NOUHAILA"/>
    <d v="1904-01-01T07:57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7"/>
    <d v="1904-01-01T00:00:00"/>
    <d v="1904-01-01T00:00:00"/>
    <s v="Sem - 48"/>
    <s v="Novembre"/>
    <s v="2025"/>
    <m/>
    <d v="1904-01-01T00:03:00"/>
    <s v="EL JAOUHARI Ussama"/>
    <s v="Credit Mutuel"/>
    <s v="Forfaitaire"/>
    <s v=""/>
    <s v=""/>
    <s v=""/>
    <s v=""/>
    <m/>
    <m/>
  </r>
  <r>
    <n v="1004"/>
    <s v="EL MAHJOUBI ABDESSATAR"/>
    <d v="1904-01-01T07:57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7"/>
    <d v="1904-01-01T00:00:00"/>
    <d v="1904-01-01T00:00:00"/>
    <s v="Sem - 48"/>
    <s v="Novembre"/>
    <s v="2025"/>
    <m/>
    <d v="1904-01-01T00:03:00"/>
    <s v="EL JAOUHARI Ussama"/>
    <s v="Credit Mutuel"/>
    <s v="Forfaitaire"/>
    <s v=""/>
    <s v=""/>
    <s v=""/>
    <s v=""/>
    <m/>
    <m/>
  </r>
  <r>
    <n v="1066"/>
    <s v="AIT RABIAA NOUHAILA "/>
    <d v="1904-01-01T07:55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7"/>
    <d v="1904-01-01T00:00:00"/>
    <d v="1904-01-01T00:00:00"/>
    <s v="Sem - 48"/>
    <s v="Novembre"/>
    <s v="2025"/>
    <m/>
    <d v="1904-01-01T00:05:00"/>
    <s v="EL JAOUHARI Ussama"/>
    <s v="Credit Mutuel"/>
    <s v="Forfaitaire"/>
    <s v=""/>
    <s v=""/>
    <s v=""/>
    <s v=""/>
    <m/>
    <m/>
  </r>
  <r>
    <n v="1068"/>
    <s v="NOUIBI CHAIMAE 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7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151"/>
    <s v="ESSABERY ISMAIL"/>
    <d v="1904-01-01T07:56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7"/>
    <d v="1904-01-01T00:00:00"/>
    <d v="1904-01-01T00:00:00"/>
    <s v="Sem - 48"/>
    <s v="Novembre"/>
    <s v="2025"/>
    <m/>
    <d v="1904-01-01T00:04:00"/>
    <s v="EL JAOUHARI Ussama"/>
    <s v="Credit Mutuel"/>
    <s v="Forfaitaire"/>
    <s v=""/>
    <s v=""/>
    <s v=""/>
    <s v=""/>
    <m/>
    <m/>
  </r>
  <r>
    <n v="1301"/>
    <s v="JALAL NABILA 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7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300"/>
    <s v="AKHSASS MAJDA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7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309"/>
    <s v="SAADA LINA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7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283"/>
    <s v="LAKHAL MEHDI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7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948"/>
    <s v="IDELHAJ MERYEM"/>
    <m/>
    <s v="OFF"/>
    <m/>
    <s v="OFF"/>
    <m/>
    <m/>
    <s v=""/>
    <m/>
    <d v="1904-01-01T00:00:00"/>
    <d v="1904-01-01T00:00:00"/>
    <n v="0"/>
    <s v=""/>
    <d v="1904-01-01T00:00:00"/>
    <x v="3"/>
    <x v="8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011"/>
    <s v="LEHMOUCH NOUHAILA"/>
    <m/>
    <s v="OFF"/>
    <m/>
    <s v="OFF"/>
    <m/>
    <m/>
    <s v=""/>
    <m/>
    <d v="1904-01-01T00:00:00"/>
    <d v="1904-01-01T00:00:00"/>
    <n v="0"/>
    <s v=""/>
    <d v="1904-01-01T00:00:00"/>
    <x v="3"/>
    <x v="8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004"/>
    <s v="EL MAHJOUBI ABDESSATAR"/>
    <m/>
    <s v="OFF"/>
    <m/>
    <s v="OFF"/>
    <m/>
    <m/>
    <s v=""/>
    <m/>
    <d v="1904-01-01T00:00:00"/>
    <d v="1904-01-01T00:00:00"/>
    <n v="0"/>
    <s v=""/>
    <d v="1904-01-01T00:00:00"/>
    <x v="3"/>
    <x v="8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066"/>
    <s v="AIT RABIAA NOUHAILA "/>
    <m/>
    <s v="OFF"/>
    <m/>
    <s v="OFF"/>
    <m/>
    <m/>
    <s v=""/>
    <m/>
    <d v="1904-01-01T00:00:00"/>
    <d v="1904-01-01T00:00:00"/>
    <n v="0"/>
    <s v=""/>
    <d v="1904-01-01T00:00:00"/>
    <x v="3"/>
    <x v="8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068"/>
    <s v="NOUIBI CHAIMAE "/>
    <m/>
    <s v="OFF"/>
    <m/>
    <s v="OFF"/>
    <m/>
    <m/>
    <s v=""/>
    <m/>
    <d v="1904-01-01T00:00:00"/>
    <d v="1904-01-01T00:00:00"/>
    <n v="0"/>
    <s v=""/>
    <d v="1904-01-01T00:00:00"/>
    <x v="3"/>
    <x v="8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151"/>
    <s v="ESSABERY ISMAIL"/>
    <m/>
    <s v="OFF"/>
    <m/>
    <s v="OFF"/>
    <m/>
    <m/>
    <s v=""/>
    <m/>
    <d v="1904-01-01T00:00:00"/>
    <d v="1904-01-01T00:00:00"/>
    <n v="0"/>
    <s v=""/>
    <d v="1904-01-01T00:00:00"/>
    <x v="3"/>
    <x v="8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301"/>
    <s v="JALAL NABILA "/>
    <m/>
    <s v="OFF"/>
    <m/>
    <s v="OFF"/>
    <m/>
    <m/>
    <s v=""/>
    <m/>
    <d v="1904-01-01T00:00:00"/>
    <d v="1904-01-01T00:00:00"/>
    <n v="0"/>
    <s v=""/>
    <d v="1904-01-01T00:00:00"/>
    <x v="3"/>
    <x v="8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300"/>
    <s v="AKHSASS MAJDA"/>
    <m/>
    <s v="OFF"/>
    <m/>
    <s v="OFF"/>
    <m/>
    <m/>
    <s v=""/>
    <m/>
    <d v="1904-01-01T00:00:00"/>
    <d v="1904-01-01T00:00:00"/>
    <n v="0"/>
    <s v=""/>
    <d v="1904-01-01T00:00:00"/>
    <x v="3"/>
    <x v="8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309"/>
    <s v="SAADA LINA"/>
    <m/>
    <s v="OFF"/>
    <m/>
    <s v="OFF"/>
    <m/>
    <m/>
    <s v=""/>
    <m/>
    <d v="1904-01-01T00:00:00"/>
    <d v="1904-01-01T00:00:00"/>
    <n v="0"/>
    <s v=""/>
    <d v="1904-01-01T00:00:00"/>
    <x v="3"/>
    <x v="8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283"/>
    <s v="LAKHAL MEHDI"/>
    <m/>
    <s v="OFF"/>
    <m/>
    <s v="OFF"/>
    <m/>
    <m/>
    <s v=""/>
    <m/>
    <d v="1904-01-01T00:00:00"/>
    <d v="1904-01-01T00:00:00"/>
    <n v="0"/>
    <s v=""/>
    <d v="1904-01-01T00:00:00"/>
    <x v="3"/>
    <x v="8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948"/>
    <s v="IDELHAJ MERYEM"/>
    <m/>
    <s v="OFF"/>
    <m/>
    <s v="OFF"/>
    <m/>
    <m/>
    <s v=""/>
    <m/>
    <d v="1904-01-01T00:00:00"/>
    <d v="1904-01-01T00:00:00"/>
    <n v="0"/>
    <s v=""/>
    <d v="1904-01-01T00:00:00"/>
    <x v="3"/>
    <x v="9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011"/>
    <s v="LEHMOUCH NOUHAILA"/>
    <m/>
    <s v="OFF"/>
    <m/>
    <s v="OFF"/>
    <m/>
    <m/>
    <s v=""/>
    <m/>
    <d v="1904-01-01T00:00:00"/>
    <d v="1904-01-01T00:00:00"/>
    <n v="0"/>
    <s v=""/>
    <d v="1904-01-01T00:00:00"/>
    <x v="3"/>
    <x v="9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004"/>
    <s v="EL MAHJOUBI ABDESSATAR"/>
    <m/>
    <s v="OFF"/>
    <m/>
    <s v="OFF"/>
    <m/>
    <m/>
    <s v=""/>
    <m/>
    <d v="1904-01-01T00:00:00"/>
    <d v="1904-01-01T00:00:00"/>
    <n v="0"/>
    <s v=""/>
    <d v="1904-01-01T00:00:00"/>
    <x v="3"/>
    <x v="9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066"/>
    <s v="AIT RABIAA NOUHAILA "/>
    <m/>
    <s v="OFF"/>
    <m/>
    <s v="OFF"/>
    <m/>
    <m/>
    <s v=""/>
    <m/>
    <d v="1904-01-01T00:00:00"/>
    <d v="1904-01-01T00:00:00"/>
    <n v="0"/>
    <s v=""/>
    <d v="1904-01-01T00:00:00"/>
    <x v="3"/>
    <x v="9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068"/>
    <s v="NOUIBI CHAIMAE "/>
    <m/>
    <s v="OFF"/>
    <m/>
    <s v="OFF"/>
    <m/>
    <m/>
    <s v=""/>
    <m/>
    <d v="1904-01-01T00:00:00"/>
    <d v="1904-01-01T00:00:00"/>
    <n v="0"/>
    <s v=""/>
    <d v="1904-01-01T00:00:00"/>
    <x v="3"/>
    <x v="9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151"/>
    <s v="ESSABERY ISMAIL"/>
    <m/>
    <s v="OFF"/>
    <m/>
    <s v="OFF"/>
    <m/>
    <m/>
    <s v=""/>
    <m/>
    <d v="1904-01-01T00:00:00"/>
    <d v="1904-01-01T00:00:00"/>
    <n v="0"/>
    <s v=""/>
    <d v="1904-01-01T00:00:00"/>
    <x v="3"/>
    <x v="9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301"/>
    <s v="JALAL NABILA "/>
    <m/>
    <s v="OFF"/>
    <m/>
    <s v="OFF"/>
    <m/>
    <m/>
    <s v=""/>
    <m/>
    <d v="1904-01-01T00:00:00"/>
    <d v="1904-01-01T00:00:00"/>
    <n v="0"/>
    <s v=""/>
    <d v="1904-01-01T00:00:00"/>
    <x v="3"/>
    <x v="9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300"/>
    <s v="AKHSASS MAJDA"/>
    <m/>
    <s v="OFF"/>
    <m/>
    <s v="OFF"/>
    <m/>
    <m/>
    <s v=""/>
    <m/>
    <d v="1904-01-01T00:00:00"/>
    <d v="1904-01-01T00:00:00"/>
    <n v="0"/>
    <s v=""/>
    <d v="1904-01-01T00:00:00"/>
    <x v="3"/>
    <x v="9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309"/>
    <s v="SAADA LINA"/>
    <m/>
    <s v="OFF"/>
    <m/>
    <s v="OFF"/>
    <m/>
    <m/>
    <s v=""/>
    <m/>
    <d v="1904-01-01T00:00:00"/>
    <d v="1904-01-01T00:00:00"/>
    <n v="0"/>
    <s v=""/>
    <d v="1904-01-01T00:00:00"/>
    <x v="3"/>
    <x v="9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283"/>
    <s v="LAKHAL MEHDI"/>
    <m/>
    <s v="OFF"/>
    <m/>
    <s v="OFF"/>
    <m/>
    <m/>
    <s v=""/>
    <m/>
    <d v="1904-01-01T00:00:00"/>
    <d v="1904-01-01T00:00:00"/>
    <n v="0"/>
    <s v=""/>
    <d v="1904-01-01T00:00:00"/>
    <x v="3"/>
    <x v="9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948"/>
    <s v="IDELHAJ MERYEM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0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011"/>
    <s v="LEHMOUCH NOUHAILA"/>
    <m/>
    <d v="1904-01-01T08:00:00"/>
    <m/>
    <d v="1904-01-01T18:00:00"/>
    <m/>
    <m/>
    <s v=""/>
    <m/>
    <d v="1904-01-01T00:00:00"/>
    <d v="1904-01-01T00:00:00"/>
    <s v="Abs"/>
    <s v=""/>
    <d v="1904-01-01T09:00:00"/>
    <x v="3"/>
    <x v="10"/>
    <d v="1904-01-01T09:00:00"/>
    <d v="1904-01-01T09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004"/>
    <s v="EL MAHJOUBI ABDESSATAR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0"/>
    <d v="1904-01-01T00:00:00"/>
    <d v="1904-01-01T00:00:00"/>
    <s v="Sem - 49"/>
    <s v="Décembre"/>
    <s v="2025"/>
    <m/>
    <d v="1904-01-01T00:03:00"/>
    <s v="EL JAOUHARI Ussama"/>
    <s v="Credit Mutuel"/>
    <s v="Forfaitaire"/>
    <s v=""/>
    <s v=""/>
    <s v=""/>
    <s v=""/>
    <m/>
    <m/>
  </r>
  <r>
    <n v="1066"/>
    <s v="AIT RABIAA NOUHAILA 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0"/>
    <d v="1904-01-01T00:00:00"/>
    <d v="1904-01-01T00:00:00"/>
    <s v="Sem - 49"/>
    <s v="Décembre"/>
    <s v="2025"/>
    <m/>
    <d v="1904-01-01T00:03:00"/>
    <s v="EL JAOUHARI Ussama"/>
    <s v="Credit Mutuel"/>
    <s v="Forfaitaire"/>
    <s v=""/>
    <s v=""/>
    <s v=""/>
    <s v=""/>
    <m/>
    <m/>
  </r>
  <r>
    <n v="1068"/>
    <s v="NOUIBI CHAIMAE 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0"/>
    <d v="1904-01-01T00:00:00"/>
    <d v="1904-01-01T00:00:00"/>
    <s v="Sem - 49"/>
    <s v="Décembre"/>
    <s v="2025"/>
    <m/>
    <d v="1904-01-01T00:03:00"/>
    <s v="EL JAOUHARI Ussama"/>
    <s v="Credit Mutuel"/>
    <s v="Forfaitaire"/>
    <s v=""/>
    <s v=""/>
    <s v=""/>
    <s v=""/>
    <m/>
    <m/>
  </r>
  <r>
    <n v="1151"/>
    <s v="ESSABERY ISMAIL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0"/>
    <d v="1904-01-01T00:00:00"/>
    <d v="1904-01-01T00:00:00"/>
    <s v="Sem - 49"/>
    <s v="Décembre"/>
    <s v="2025"/>
    <m/>
    <d v="1904-01-01T00:03:00"/>
    <s v="EL JAOUHARI Ussama"/>
    <s v="Credit Mutuel"/>
    <s v="Forfaitaire"/>
    <s v=""/>
    <s v=""/>
    <s v=""/>
    <s v=""/>
    <m/>
    <m/>
  </r>
  <r>
    <n v="1301"/>
    <s v="JALAL NABILA 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0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300"/>
    <s v="AKHSASS MAJDA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0"/>
    <d v="1904-01-01T00:00:00"/>
    <d v="1904-01-01T00:00:00"/>
    <s v="Sem - 49"/>
    <s v="Décembre"/>
    <s v="2025"/>
    <m/>
    <d v="1904-01-01T00:02:00"/>
    <s v="EL JAOUHARI Ussama"/>
    <s v="Credit Mutuel"/>
    <s v="Forfaitaire"/>
    <s v=""/>
    <s v=""/>
    <s v=""/>
    <s v=""/>
    <m/>
    <m/>
  </r>
  <r>
    <n v="1309"/>
    <s v="SAADA LINA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0"/>
    <d v="1904-01-01T00:00:00"/>
    <d v="1904-01-01T00:00:00"/>
    <s v="Sem - 49"/>
    <s v="Décembre"/>
    <s v="2025"/>
    <m/>
    <d v="1904-01-01T00:02:00"/>
    <s v="EL JAOUHARI Ussama"/>
    <s v="Credit Mutuel"/>
    <s v="Forfaitaire"/>
    <s v=""/>
    <s v=""/>
    <s v=""/>
    <s v=""/>
    <m/>
    <m/>
  </r>
  <r>
    <n v="1283"/>
    <s v="LAKHAL MEHDI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0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948"/>
    <s v="IDELHAJ MERYEM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1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011"/>
    <s v="LEHMOUCH NOUHAILA"/>
    <d v="1904-01-01T07:57:00"/>
    <d v="1904-01-01T08:00:00"/>
    <d v="1904-01-01T09:30:00"/>
    <d v="1904-01-01T18:00:00"/>
    <m/>
    <m/>
    <s v=""/>
    <m/>
    <d v="1904-01-01T00:00:00"/>
    <d v="1904-01-01T07:30:00"/>
    <n v="0"/>
    <d v="1904-01-01T01:30:00"/>
    <d v="1904-01-01T09:00:00"/>
    <x v="3"/>
    <x v="11"/>
    <d v="1904-01-01T00:00:00"/>
    <d v="1904-01-01T07:3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004"/>
    <s v="EL MAHJOUBI ABDESSATAR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1"/>
    <d v="1904-01-01T00:00:00"/>
    <d v="1904-01-01T00:00:00"/>
    <s v="Sem - 49"/>
    <s v="Décembre"/>
    <s v="2025"/>
    <m/>
    <d v="1904-01-01T00:03:00"/>
    <s v="EL JAOUHARI Ussama"/>
    <s v="Credit Mutuel"/>
    <s v="Forfaitaire"/>
    <s v=""/>
    <s v=""/>
    <s v=""/>
    <s v=""/>
    <m/>
    <m/>
  </r>
  <r>
    <n v="1066"/>
    <s v="AIT RABIAA NOUHAILA 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1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068"/>
    <s v="NOUIBI CHAIMAE 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1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151"/>
    <s v="ESSABERY ISMAIL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1"/>
    <d v="1904-01-01T00:00:00"/>
    <d v="1904-01-01T00:00:00"/>
    <s v="Sem - 49"/>
    <s v="Décembre"/>
    <s v="2025"/>
    <m/>
    <d v="1904-01-01T00:02:00"/>
    <s v="EL JAOUHARI Ussama"/>
    <s v="Credit Mutuel"/>
    <s v="Forfaitaire"/>
    <s v=""/>
    <s v=""/>
    <s v=""/>
    <s v=""/>
    <m/>
    <m/>
  </r>
  <r>
    <n v="1301"/>
    <s v="JALAL NABILA 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1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300"/>
    <s v="AKHSASS MAJDA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1"/>
    <d v="1904-01-01T00:00:00"/>
    <d v="1904-01-01T00:00:00"/>
    <s v="Sem - 49"/>
    <s v="Décembre"/>
    <s v="2025"/>
    <m/>
    <d v="1904-01-01T00:02:00"/>
    <s v="EL JAOUHARI Ussama"/>
    <s v="Credit Mutuel"/>
    <s v="Forfaitaire"/>
    <s v=""/>
    <s v=""/>
    <s v=""/>
    <s v=""/>
    <m/>
    <m/>
  </r>
  <r>
    <n v="1309"/>
    <s v="SAADA LINA"/>
    <m/>
    <d v="1904-01-01T08:00:00"/>
    <m/>
    <d v="1904-01-01T18:00:00"/>
    <m/>
    <m/>
    <s v=""/>
    <m/>
    <d v="1904-01-01T00:00:00"/>
    <d v="1904-01-01T00:00:00"/>
    <s v="Abs"/>
    <s v=""/>
    <d v="1904-01-01T09:00:00"/>
    <x v="3"/>
    <x v="11"/>
    <d v="1904-01-01T09:00:00"/>
    <d v="1904-01-01T09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283"/>
    <s v="LAKHAL MEHDI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1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948"/>
    <s v="IDELHAJ MERYEM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2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011"/>
    <s v="LEHMOUCH NOUHAILA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2"/>
    <d v="1904-01-01T00:00:00"/>
    <d v="1904-01-01T00:00:00"/>
    <s v="Sem - 49"/>
    <s v="Décembre"/>
    <s v="2025"/>
    <m/>
    <d v="1904-01-01T00:03:00"/>
    <s v="EL JAOUHARI Ussama"/>
    <s v="Credit Mutuel"/>
    <s v="Forfaitaire"/>
    <s v=""/>
    <s v=""/>
    <s v=""/>
    <s v=""/>
    <m/>
    <m/>
  </r>
  <r>
    <n v="1004"/>
    <s v="EL MAHJOUBI ABDESSATAR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2"/>
    <d v="1904-01-01T00:00:00"/>
    <d v="1904-01-01T00:00:00"/>
    <s v="Sem - 49"/>
    <s v="Décembre"/>
    <s v="2025"/>
    <m/>
    <d v="1904-01-01T00:02:00"/>
    <s v="EL JAOUHARI Ussama"/>
    <s v="Credit Mutuel"/>
    <s v="Forfaitaire"/>
    <s v=""/>
    <s v=""/>
    <s v=""/>
    <s v=""/>
    <m/>
    <m/>
  </r>
  <r>
    <n v="1066"/>
    <s v="AIT RABIAA NOUHAILA 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2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068"/>
    <s v="NOUIBI CHAIMAE 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2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151"/>
    <s v="ESSABERY ISMAIL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2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301"/>
    <s v="JALAL NABILA 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2"/>
    <d v="1904-01-01T00:00:00"/>
    <d v="1904-01-01T00:00:00"/>
    <s v="Sem - 49"/>
    <s v="Décembre"/>
    <s v="2025"/>
    <m/>
    <d v="1904-01-01T00:04:00"/>
    <s v="EL JAOUHARI Ussama"/>
    <s v="Credit Mutuel"/>
    <s v="Forfaitaire"/>
    <s v=""/>
    <s v=""/>
    <s v=""/>
    <s v=""/>
    <m/>
    <m/>
  </r>
  <r>
    <n v="1300"/>
    <s v="AKHSASS MAJD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2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309"/>
    <s v="SAADA LINA"/>
    <m/>
    <d v="1904-01-01T08:00:00"/>
    <m/>
    <d v="1904-01-01T18:00:00"/>
    <m/>
    <m/>
    <s v=""/>
    <m/>
    <d v="1904-01-01T00:00:00"/>
    <d v="1904-01-01T00:00:00"/>
    <s v="Abs"/>
    <s v=""/>
    <d v="1904-01-01T09:00:00"/>
    <x v="3"/>
    <x v="12"/>
    <d v="1904-01-01T09:00:00"/>
    <d v="1904-01-01T09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283"/>
    <s v="LAKHAL MEHDI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2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948"/>
    <s v="IDELHAJ MERYEM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3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011"/>
    <s v="LEHMOUCH NOUHAIL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3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004"/>
    <s v="EL MAHJOUBI ABDESSATAR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3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066"/>
    <s v="AIT RABIAA NOUHAILA 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3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068"/>
    <s v="NOUIBI CHAIMAE 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3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151"/>
    <s v="ESSABERY ISMAIL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3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301"/>
    <s v="JALAL NABILA 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3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300"/>
    <s v="AKHSASS MAJD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3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309"/>
    <s v="SAADA LIN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3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283"/>
    <s v="LAKHAL MEHDI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3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948"/>
    <s v="IDELHAJ MERYEM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14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011"/>
    <s v="LEHMOUCH NOUHAIL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14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004"/>
    <s v="EL MAHJOUBI ABDESSATAR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14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066"/>
    <s v="AIT RABIAA NOUHAILA 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14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068"/>
    <s v="NOUIBI CHAIMAE 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14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151"/>
    <s v="ESSABERY ISMAIL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14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301"/>
    <s v="JALAL NABILA 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14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300"/>
    <s v="AKHSASS MAJD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14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309"/>
    <s v="SAADA LIN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14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283"/>
    <s v="LAKHAL MEHDI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14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948"/>
    <s v="IDELHAJ MERYEM"/>
    <m/>
    <s v="OFF"/>
    <m/>
    <s v="OFF"/>
    <m/>
    <m/>
    <s v=""/>
    <m/>
    <d v="1904-01-01T00:00:00"/>
    <d v="1904-01-01T00:00:00"/>
    <n v="0"/>
    <s v=""/>
    <d v="1904-01-01T00:00:00"/>
    <x v="3"/>
    <x v="15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011"/>
    <s v="LEHMOUCH NOUHAILA"/>
    <m/>
    <s v="OFF"/>
    <m/>
    <s v="OFF"/>
    <m/>
    <m/>
    <s v=""/>
    <m/>
    <d v="1904-01-01T00:00:00"/>
    <d v="1904-01-01T00:00:00"/>
    <n v="0"/>
    <s v=""/>
    <d v="1904-01-01T00:00:00"/>
    <x v="3"/>
    <x v="15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004"/>
    <s v="EL MAHJOUBI ABDESSATAR"/>
    <m/>
    <s v="OFF"/>
    <m/>
    <s v="OFF"/>
    <m/>
    <m/>
    <s v=""/>
    <m/>
    <d v="1904-01-01T00:00:00"/>
    <d v="1904-01-01T00:00:00"/>
    <n v="0"/>
    <s v=""/>
    <d v="1904-01-01T00:00:00"/>
    <x v="3"/>
    <x v="15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066"/>
    <s v="AIT RABIAA NOUHAILA "/>
    <m/>
    <s v="OFF"/>
    <m/>
    <s v="OFF"/>
    <m/>
    <m/>
    <s v=""/>
    <m/>
    <d v="1904-01-01T00:00:00"/>
    <d v="1904-01-01T00:00:00"/>
    <n v="0"/>
    <s v=""/>
    <d v="1904-01-01T00:00:00"/>
    <x v="3"/>
    <x v="15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068"/>
    <s v="NOUIBI CHAIMAE "/>
    <m/>
    <s v="OFF"/>
    <m/>
    <s v="OFF"/>
    <m/>
    <m/>
    <s v=""/>
    <m/>
    <d v="1904-01-01T00:00:00"/>
    <d v="1904-01-01T00:00:00"/>
    <n v="0"/>
    <s v=""/>
    <d v="1904-01-01T00:00:00"/>
    <x v="3"/>
    <x v="15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151"/>
    <s v="ESSABERY ISMAIL"/>
    <m/>
    <s v="OFF"/>
    <m/>
    <s v="OFF"/>
    <m/>
    <m/>
    <s v=""/>
    <m/>
    <d v="1904-01-01T00:00:00"/>
    <d v="1904-01-01T00:00:00"/>
    <n v="0"/>
    <s v=""/>
    <d v="1904-01-01T00:00:00"/>
    <x v="3"/>
    <x v="15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301"/>
    <s v="JALAL NABILA "/>
    <m/>
    <s v="OFF"/>
    <m/>
    <s v="OFF"/>
    <m/>
    <m/>
    <s v=""/>
    <m/>
    <d v="1904-01-01T00:00:00"/>
    <d v="1904-01-01T00:00:00"/>
    <n v="0"/>
    <s v=""/>
    <d v="1904-01-01T00:00:00"/>
    <x v="3"/>
    <x v="15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300"/>
    <s v="AKHSASS MAJDA"/>
    <m/>
    <s v="OFF"/>
    <m/>
    <s v="OFF"/>
    <m/>
    <m/>
    <s v=""/>
    <m/>
    <d v="1904-01-01T00:00:00"/>
    <d v="1904-01-01T00:00:00"/>
    <n v="0"/>
    <s v=""/>
    <d v="1904-01-01T00:00:00"/>
    <x v="3"/>
    <x v="15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309"/>
    <s v="SAADA LINA"/>
    <m/>
    <s v="OFF"/>
    <m/>
    <s v="OFF"/>
    <m/>
    <m/>
    <s v=""/>
    <m/>
    <d v="1904-01-01T00:00:00"/>
    <d v="1904-01-01T00:00:00"/>
    <n v="0"/>
    <s v=""/>
    <d v="1904-01-01T00:00:00"/>
    <x v="3"/>
    <x v="15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283"/>
    <s v="LAKHAL MEHDI"/>
    <m/>
    <s v="OFF"/>
    <m/>
    <s v="OFF"/>
    <m/>
    <m/>
    <s v=""/>
    <m/>
    <d v="1904-01-01T00:00:00"/>
    <d v="1904-01-01T00:00:00"/>
    <n v="0"/>
    <s v=""/>
    <d v="1904-01-01T00:00:00"/>
    <x v="3"/>
    <x v="15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948"/>
    <s v="IDELHAJ MERYEM"/>
    <m/>
    <s v="OFF"/>
    <m/>
    <s v="OFF"/>
    <m/>
    <m/>
    <s v=""/>
    <m/>
    <d v="1904-01-01T00:00:00"/>
    <d v="1904-01-01T00:00:00"/>
    <n v="0"/>
    <s v=""/>
    <d v="1904-01-01T00:00:00"/>
    <x v="3"/>
    <x v="16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011"/>
    <s v="LEHMOUCH NOUHAILA"/>
    <m/>
    <s v="OFF"/>
    <m/>
    <s v="OFF"/>
    <m/>
    <m/>
    <s v=""/>
    <m/>
    <d v="1904-01-01T00:00:00"/>
    <d v="1904-01-01T00:00:00"/>
    <n v="0"/>
    <s v=""/>
    <d v="1904-01-01T00:00:00"/>
    <x v="3"/>
    <x v="16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004"/>
    <s v="EL MAHJOUBI ABDESSATAR"/>
    <m/>
    <s v="OFF"/>
    <m/>
    <s v="OFF"/>
    <m/>
    <m/>
    <s v=""/>
    <m/>
    <d v="1904-01-01T00:00:00"/>
    <d v="1904-01-01T00:00:00"/>
    <n v="0"/>
    <s v=""/>
    <d v="1904-01-01T00:00:00"/>
    <x v="3"/>
    <x v="16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066"/>
    <s v="AIT RABIAA NOUHAILA "/>
    <m/>
    <s v="OFF"/>
    <m/>
    <s v="OFF"/>
    <m/>
    <m/>
    <s v=""/>
    <m/>
    <d v="1904-01-01T00:00:00"/>
    <d v="1904-01-01T00:00:00"/>
    <n v="0"/>
    <s v=""/>
    <d v="1904-01-01T00:00:00"/>
    <x v="3"/>
    <x v="16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068"/>
    <s v="NOUIBI CHAIMAE "/>
    <m/>
    <s v="OFF"/>
    <m/>
    <s v="OFF"/>
    <m/>
    <m/>
    <s v=""/>
    <m/>
    <d v="1904-01-01T00:00:00"/>
    <d v="1904-01-01T00:00:00"/>
    <n v="0"/>
    <s v=""/>
    <d v="1904-01-01T00:00:00"/>
    <x v="3"/>
    <x v="16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151"/>
    <s v="ESSABERY ISMAIL"/>
    <m/>
    <s v="OFF"/>
    <m/>
    <s v="OFF"/>
    <m/>
    <m/>
    <s v=""/>
    <m/>
    <d v="1904-01-01T00:00:00"/>
    <d v="1904-01-01T00:00:00"/>
    <n v="0"/>
    <s v=""/>
    <d v="1904-01-01T00:00:00"/>
    <x v="3"/>
    <x v="16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301"/>
    <s v="JALAL NABILA "/>
    <m/>
    <s v="OFF"/>
    <m/>
    <s v="OFF"/>
    <m/>
    <m/>
    <s v=""/>
    <m/>
    <d v="1904-01-01T00:00:00"/>
    <d v="1904-01-01T00:00:00"/>
    <n v="0"/>
    <s v=""/>
    <d v="1904-01-01T00:00:00"/>
    <x v="3"/>
    <x v="16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300"/>
    <s v="AKHSASS MAJDA"/>
    <m/>
    <s v="OFF"/>
    <m/>
    <s v="OFF"/>
    <m/>
    <m/>
    <s v=""/>
    <m/>
    <d v="1904-01-01T00:00:00"/>
    <d v="1904-01-01T00:00:00"/>
    <n v="0"/>
    <s v=""/>
    <d v="1904-01-01T00:00:00"/>
    <x v="3"/>
    <x v="16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309"/>
    <s v="SAADA LINA"/>
    <m/>
    <s v="OFF"/>
    <m/>
    <s v="OFF"/>
    <m/>
    <m/>
    <s v=""/>
    <m/>
    <d v="1904-01-01T00:00:00"/>
    <d v="1904-01-01T00:00:00"/>
    <n v="0"/>
    <s v=""/>
    <d v="1904-01-01T00:00:00"/>
    <x v="3"/>
    <x v="16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283"/>
    <s v="LAKHAL MEHDI"/>
    <m/>
    <s v="OFF"/>
    <m/>
    <s v="OFF"/>
    <m/>
    <m/>
    <s v=""/>
    <m/>
    <d v="1904-01-01T00:00:00"/>
    <d v="1904-01-01T00:00:00"/>
    <n v="0"/>
    <s v=""/>
    <d v="1904-01-01T00:00:00"/>
    <x v="3"/>
    <x v="16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948"/>
    <s v="IDELHAJ MERYEM"/>
    <d v="1904-01-01T08:07:00"/>
    <d v="1904-01-01T08:00:00"/>
    <d v="1904-01-01T18:00:00"/>
    <d v="1904-01-01T18:00:00"/>
    <m/>
    <m/>
    <d v="1904-01-01T00:07:00"/>
    <m/>
    <d v="1904-01-01T00:07:00"/>
    <d v="1904-01-01T00:00:00"/>
    <n v="0"/>
    <d v="1904-01-01T08:53:00"/>
    <d v="1904-01-01T09:00:00"/>
    <x v="3"/>
    <x v="17"/>
    <d v="1904-01-01T00:00:00"/>
    <d v="1904-01-01T00:07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011"/>
    <s v="LEHMOUCH NOUHAILA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7"/>
    <d v="1904-01-01T00:00:00"/>
    <d v="1904-01-01T00:00:00"/>
    <s v="Sem - 50"/>
    <s v="Décembre"/>
    <s v="2025"/>
    <m/>
    <d v="1904-01-01T00:02:00"/>
    <s v="EL JAOUHARI Ussama"/>
    <s v="Credit Mutuel"/>
    <s v="Forfaitaire"/>
    <s v=""/>
    <s v=""/>
    <s v=""/>
    <s v=""/>
    <m/>
    <m/>
  </r>
  <r>
    <n v="1004"/>
    <s v="EL MAHJOUBI ABDESSATAR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7"/>
    <d v="1904-01-01T00:00:00"/>
    <d v="1904-01-01T00:00:00"/>
    <s v="Sem - 50"/>
    <s v="Décembre"/>
    <s v="2025"/>
    <m/>
    <d v="1904-01-01T00:02:00"/>
    <s v="EL JAOUHARI Ussama"/>
    <s v="Credit Mutuel"/>
    <s v="Forfaitaire"/>
    <s v=""/>
    <s v=""/>
    <s v=""/>
    <s v=""/>
    <m/>
    <m/>
  </r>
  <r>
    <n v="1066"/>
    <s v="AIT RABIAA NOUHAILA "/>
    <d v="1904-01-01T07:53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7"/>
    <d v="1904-01-01T00:00:00"/>
    <d v="1904-01-01T00:00:00"/>
    <s v="Sem - 50"/>
    <s v="Décembre"/>
    <s v="2025"/>
    <m/>
    <d v="1904-01-01T00:07:00"/>
    <s v="EL JAOUHARI Ussama"/>
    <s v="Credit Mutuel"/>
    <s v="Forfaitaire"/>
    <s v=""/>
    <s v=""/>
    <s v=""/>
    <s v=""/>
    <m/>
    <m/>
  </r>
  <r>
    <n v="1068"/>
    <s v="NOUIBI CHAIMAE 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7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151"/>
    <s v="ESSABERY ISMAIL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7"/>
    <d v="1904-01-01T00:00:00"/>
    <d v="1904-01-01T00:00:00"/>
    <s v="Sem - 50"/>
    <s v="Décembre"/>
    <s v="2025"/>
    <m/>
    <d v="1904-01-01T00:03:00"/>
    <s v="EL JAOUHARI Ussama"/>
    <s v="Credit Mutuel"/>
    <s v="Forfaitaire"/>
    <s v=""/>
    <s v=""/>
    <s v=""/>
    <s v=""/>
    <m/>
    <m/>
  </r>
  <r>
    <n v="1301"/>
    <s v="JALAL NABILA 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7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300"/>
    <s v="AKHSASS MAJD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7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309"/>
    <s v="SAADA LIN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7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283"/>
    <s v="LAKHAL MEHDI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7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948"/>
    <s v="IDELHAJ MERYEM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8"/>
    <d v="1904-01-01T00:00:00"/>
    <d v="1904-01-01T00:00:00"/>
    <s v="Sem - 50"/>
    <s v="Décembre"/>
    <s v="2025"/>
    <m/>
    <d v="1904-01-01T00:04:00"/>
    <s v="EL JAOUHARI Ussama"/>
    <s v="Credit Mutuel"/>
    <s v="Forfaitaire"/>
    <s v=""/>
    <s v=""/>
    <s v=""/>
    <s v=""/>
    <m/>
    <m/>
  </r>
  <r>
    <n v="1011"/>
    <s v="LEHMOUCH NOUHAILA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8"/>
    <d v="1904-01-01T00:00:00"/>
    <d v="1904-01-01T00:00:00"/>
    <s v="Sem - 50"/>
    <s v="Décembre"/>
    <s v="2025"/>
    <m/>
    <d v="1904-01-01T00:02:00"/>
    <s v="EL JAOUHARI Ussama"/>
    <s v="Credit Mutuel"/>
    <s v="Forfaitaire"/>
    <s v=""/>
    <s v=""/>
    <s v=""/>
    <s v=""/>
    <m/>
    <m/>
  </r>
  <r>
    <n v="1004"/>
    <s v="EL MAHJOUBI ABDESSATAR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8"/>
    <d v="1904-01-01T00:00:00"/>
    <d v="1904-01-01T00:00:00"/>
    <s v="Sem - 50"/>
    <s v="Décembre"/>
    <s v="2025"/>
    <m/>
    <d v="1904-01-01T00:04:00"/>
    <s v="EL JAOUHARI Ussama"/>
    <s v="Credit Mutuel"/>
    <s v="Forfaitaire"/>
    <s v=""/>
    <s v=""/>
    <s v=""/>
    <s v=""/>
    <m/>
    <m/>
  </r>
  <r>
    <n v="1066"/>
    <s v="AIT RABIAA NOUHAILA 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8"/>
    <d v="1904-01-01T00:00:00"/>
    <d v="1904-01-01T00:00:00"/>
    <s v="Sem - 50"/>
    <s v="Décembre"/>
    <s v="2025"/>
    <m/>
    <d v="1904-01-01T00:04:00"/>
    <s v="EL JAOUHARI Ussama"/>
    <s v="Credit Mutuel"/>
    <s v="Forfaitaire"/>
    <s v=""/>
    <s v=""/>
    <s v=""/>
    <s v=""/>
    <m/>
    <m/>
  </r>
  <r>
    <n v="1068"/>
    <s v="NOUIBI CHAIMAE 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8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151"/>
    <s v="ESSABERY ISMAIL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8"/>
    <d v="1904-01-01T00:00:00"/>
    <d v="1904-01-01T00:00:00"/>
    <s v="Sem - 50"/>
    <s v="Décembre"/>
    <s v="2025"/>
    <m/>
    <d v="1904-01-01T00:04:00"/>
    <s v="EL JAOUHARI Ussama"/>
    <s v="Credit Mutuel"/>
    <s v="Forfaitaire"/>
    <s v=""/>
    <s v=""/>
    <s v=""/>
    <s v=""/>
    <m/>
    <m/>
  </r>
  <r>
    <n v="1301"/>
    <s v="JALAL NABILA 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8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300"/>
    <s v="AKHSASS MAJDA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8"/>
    <d v="1904-01-01T00:00:00"/>
    <d v="1904-01-01T00:00:00"/>
    <s v="Sem - 50"/>
    <s v="Décembre"/>
    <s v="2025"/>
    <m/>
    <d v="1904-01-01T00:03:00"/>
    <s v="EL JAOUHARI Ussama"/>
    <s v="Credit Mutuel"/>
    <s v="Forfaitaire"/>
    <s v=""/>
    <s v=""/>
    <s v=""/>
    <s v=""/>
    <m/>
    <m/>
  </r>
  <r>
    <n v="1309"/>
    <s v="SAADA LINA"/>
    <d v="1904-01-01T08:02:00"/>
    <d v="1904-01-01T08:00:00"/>
    <d v="1904-01-01T18:00:00"/>
    <d v="1904-01-01T18:00:00"/>
    <m/>
    <m/>
    <m/>
    <m/>
    <m/>
    <d v="1904-01-01T00:00:00"/>
    <n v="0"/>
    <d v="1904-01-01T09:00:00"/>
    <d v="1904-01-01T09:00:00"/>
    <x v="3"/>
    <x v="18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283"/>
    <s v="LAKHAL MEHDI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8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948"/>
    <s v="IDELHAJ MERYEM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9"/>
    <d v="1904-01-01T00:00:00"/>
    <d v="1904-01-01T00:00:00"/>
    <s v="Sem - 50"/>
    <s v="Décembre"/>
    <s v="2025"/>
    <m/>
    <d v="1904-01-01T00:04:00"/>
    <s v="EL JAOUHARI Ussama"/>
    <s v="Credit Mutuel"/>
    <s v="Forfaitaire"/>
    <s v=""/>
    <s v=""/>
    <s v=""/>
    <s v=""/>
    <m/>
    <m/>
  </r>
  <r>
    <n v="1011"/>
    <s v="LEHMOUCH NOUHAIL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9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004"/>
    <s v="EL MAHJOUBI ABDESSATAR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9"/>
    <d v="1904-01-01T00:00:00"/>
    <d v="1904-01-01T00:00:00"/>
    <s v="Sem - 50"/>
    <s v="Décembre"/>
    <s v="2025"/>
    <m/>
    <d v="1904-01-01T00:03:00"/>
    <s v="EL JAOUHARI Ussama"/>
    <s v="Credit Mutuel"/>
    <s v="Forfaitaire"/>
    <s v=""/>
    <s v=""/>
    <s v=""/>
    <s v=""/>
    <m/>
    <m/>
  </r>
  <r>
    <n v="1066"/>
    <s v="AIT RABIAA NOUHAILA "/>
    <d v="1904-01-01T07:55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9"/>
    <d v="1904-01-01T00:00:00"/>
    <d v="1904-01-01T00:00:00"/>
    <s v="Sem - 50"/>
    <s v="Décembre"/>
    <s v="2025"/>
    <m/>
    <d v="1904-01-01T00:05:00"/>
    <s v="EL JAOUHARI Ussama"/>
    <s v="Credit Mutuel"/>
    <s v="Forfaitaire"/>
    <s v=""/>
    <s v=""/>
    <s v=""/>
    <s v=""/>
    <m/>
    <m/>
  </r>
  <r>
    <n v="1068"/>
    <s v="NOUIBI CHAIMAE 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9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151"/>
    <s v="ESSABERY ISMAIL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9"/>
    <d v="1904-01-01T00:00:00"/>
    <d v="1904-01-01T00:00:00"/>
    <s v="Sem - 50"/>
    <s v="Décembre"/>
    <s v="2025"/>
    <m/>
    <d v="1904-01-01T00:02:00"/>
    <s v="EL JAOUHARI Ussama"/>
    <s v="Credit Mutuel"/>
    <s v="Forfaitaire"/>
    <s v=""/>
    <s v=""/>
    <s v=""/>
    <s v=""/>
    <m/>
    <m/>
  </r>
  <r>
    <n v="1301"/>
    <s v="JALAL NABILA 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9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300"/>
    <s v="AKHSASS MAJDA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9"/>
    <d v="1904-01-01T00:00:00"/>
    <d v="1904-01-01T00:00:00"/>
    <s v="Sem - 50"/>
    <s v="Décembre"/>
    <s v="2025"/>
    <m/>
    <d v="1904-01-01T00:03:00"/>
    <s v="EL JAOUHARI Ussama"/>
    <s v="Credit Mutuel"/>
    <s v="Forfaitaire"/>
    <s v=""/>
    <s v=""/>
    <s v=""/>
    <s v=""/>
    <m/>
    <m/>
  </r>
  <r>
    <n v="1309"/>
    <s v="SAADA LINA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9"/>
    <d v="1904-01-01T00:00:00"/>
    <d v="1904-01-01T00:00:00"/>
    <s v="Sem - 50"/>
    <s v="Décembre"/>
    <s v="2025"/>
    <m/>
    <d v="1904-01-01T00:03:00"/>
    <s v="EL JAOUHARI Ussama"/>
    <s v="Credit Mutuel"/>
    <s v="Forfaitaire"/>
    <s v=""/>
    <s v=""/>
    <s v=""/>
    <s v=""/>
    <m/>
    <m/>
  </r>
  <r>
    <n v="1283"/>
    <s v="LAKHAL MEHDI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19"/>
    <d v="1904-01-01T00:00:00"/>
    <d v="1904-01-01T00:00:00"/>
    <s v="Sem - 50"/>
    <s v="Décembre"/>
    <s v="2025"/>
    <m/>
    <d v="1904-01-01T00:02:00"/>
    <s v="EL JAOUHARI Ussama"/>
    <s v="Credit Mutuel"/>
    <s v="Forfaitaire"/>
    <s v=""/>
    <s v=""/>
    <s v=""/>
    <s v=""/>
    <m/>
    <m/>
  </r>
  <r>
    <n v="948"/>
    <s v="IDELHAJ MERYEM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20"/>
    <d v="1904-01-01T00:00:00"/>
    <d v="1904-01-01T00:00:00"/>
    <s v="Sem - 50"/>
    <s v="Décembre"/>
    <s v="2025"/>
    <m/>
    <d v="1904-01-01T00:03:00"/>
    <s v="EL JAOUHARI Ussama"/>
    <s v="Credit Mutuel"/>
    <s v="Forfaitaire"/>
    <s v=""/>
    <s v=""/>
    <s v=""/>
    <s v=""/>
    <m/>
    <m/>
  </r>
  <r>
    <n v="1011"/>
    <s v="LEHMOUCH NOUHAIL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20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004"/>
    <s v="EL MAHJOUBI ABDESSATAR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20"/>
    <d v="1904-01-01T00:00:00"/>
    <d v="1904-01-01T00:00:00"/>
    <s v="Sem - 50"/>
    <s v="Décembre"/>
    <s v="2025"/>
    <m/>
    <d v="1904-01-01T00:02:00"/>
    <s v="EL JAOUHARI Ussama"/>
    <s v="Credit Mutuel"/>
    <s v="Forfaitaire"/>
    <s v=""/>
    <s v=""/>
    <s v=""/>
    <s v=""/>
    <m/>
    <m/>
  </r>
  <r>
    <n v="1066"/>
    <s v="AIT RABIAA NOUHAILA 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20"/>
    <d v="1904-01-01T00:00:00"/>
    <d v="1904-01-01T00:00:00"/>
    <s v="Sem - 50"/>
    <s v="Décembre"/>
    <s v="2025"/>
    <m/>
    <d v="1904-01-01T00:04:00"/>
    <s v="EL JAOUHARI Ussama"/>
    <s v="Credit Mutuel"/>
    <s v="Forfaitaire"/>
    <s v=""/>
    <s v=""/>
    <s v=""/>
    <s v=""/>
    <m/>
    <m/>
  </r>
  <r>
    <n v="1068"/>
    <s v="NOUIBI CHAIMAE 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20"/>
    <d v="1904-01-01T00:00:00"/>
    <d v="1904-01-01T00:00:00"/>
    <s v="Sem - 50"/>
    <s v="Décembre"/>
    <s v="2025"/>
    <m/>
    <d v="1904-01-01T00:02:00"/>
    <s v="EL JAOUHARI Ussama"/>
    <s v="Credit Mutuel"/>
    <s v="Forfaitaire"/>
    <s v=""/>
    <s v=""/>
    <s v=""/>
    <s v=""/>
    <m/>
    <m/>
  </r>
  <r>
    <n v="1151"/>
    <s v="ESSABERY ISMAIL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20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301"/>
    <s v="JALAL NABILA 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20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300"/>
    <s v="AKHSASS MAJDA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20"/>
    <d v="1904-01-01T00:00:00"/>
    <d v="1904-01-01T00:00:00"/>
    <s v="Sem - 50"/>
    <s v="Décembre"/>
    <s v="2025"/>
    <m/>
    <d v="1904-01-01T00:03:00"/>
    <s v="EL JAOUHARI Ussama"/>
    <s v="Credit Mutuel"/>
    <s v="Forfaitaire"/>
    <s v=""/>
    <s v=""/>
    <s v=""/>
    <s v=""/>
    <m/>
    <m/>
  </r>
  <r>
    <n v="1309"/>
    <s v="SAADA LINA"/>
    <d v="1904-01-01T08:05:00"/>
    <d v="1904-01-01T08:00:00"/>
    <d v="1904-01-01T18:00:00"/>
    <d v="1904-01-01T18:00:00"/>
    <m/>
    <m/>
    <d v="1904-01-01T00:05:00"/>
    <m/>
    <d v="1904-01-01T00:05:00"/>
    <d v="1904-01-01T00:00:00"/>
    <n v="0"/>
    <d v="1904-01-01T08:55:00"/>
    <d v="1904-01-01T09:00:00"/>
    <x v="3"/>
    <x v="20"/>
    <d v="1904-01-01T00:00:00"/>
    <d v="1904-01-01T00:05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283"/>
    <s v="LAKHAL MEHDI"/>
    <d v="1904-01-01T07:59:00"/>
    <d v="1904-01-01T08:00:00"/>
    <d v="1904-01-01T10:00:00"/>
    <d v="1904-01-01T18:00:00"/>
    <m/>
    <m/>
    <s v=""/>
    <m/>
    <d v="1904-01-01T00:00:00"/>
    <d v="1904-01-01T07:00:00"/>
    <n v="0"/>
    <d v="1904-01-01T02:00:00"/>
    <d v="1904-01-01T09:00:00"/>
    <x v="3"/>
    <x v="20"/>
    <d v="1904-01-01T00:00:00"/>
    <d v="1904-01-01T07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948"/>
    <s v="IDELHAJ MERYEM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21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011"/>
    <s v="LEHMOUCH NOUHAIL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21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004"/>
    <s v="EL MAHJOUBI ABDESSATAR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21"/>
    <d v="1904-01-01T00:00:00"/>
    <d v="1904-01-01T00:00:00"/>
    <s v="Sem - 50"/>
    <s v="Décembre"/>
    <s v="2025"/>
    <m/>
    <d v="1904-01-01T00:02:00"/>
    <s v="EL JAOUHARI Ussama"/>
    <s v="Credit Mutuel"/>
    <s v="Forfaitaire"/>
    <s v=""/>
    <s v=""/>
    <s v=""/>
    <s v=""/>
    <m/>
    <m/>
  </r>
  <r>
    <n v="1066"/>
    <s v="AIT RABIAA NOUHAILA 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21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068"/>
    <s v="NOUIBI CHAIMAE 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21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151"/>
    <s v="ESSABERY ISMAIL"/>
    <d v="1904-01-01T07:53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21"/>
    <d v="1904-01-01T00:00:00"/>
    <d v="1904-01-01T00:00:00"/>
    <s v="Sem - 50"/>
    <s v="Décembre"/>
    <s v="2025"/>
    <m/>
    <d v="1904-01-01T00:07:00"/>
    <s v="EL JAOUHARI Ussama"/>
    <s v="Credit Mutuel"/>
    <s v="Forfaitaire"/>
    <s v=""/>
    <s v=""/>
    <s v=""/>
    <s v=""/>
    <m/>
    <m/>
  </r>
  <r>
    <n v="1301"/>
    <s v="JALAL NABILA 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21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300"/>
    <s v="AKHSASS MAJD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21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309"/>
    <s v="SAADA LINA"/>
    <d v="1904-01-01T07:56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21"/>
    <d v="1904-01-01T00:00:00"/>
    <d v="1904-01-01T00:00:00"/>
    <s v="Sem - 50"/>
    <s v="Décembre"/>
    <s v="2025"/>
    <m/>
    <d v="1904-01-01T00:04:00"/>
    <s v="EL JAOUHARI Ussama"/>
    <s v="Credit Mutuel"/>
    <s v="Forfaitaire"/>
    <s v=""/>
    <s v=""/>
    <s v=""/>
    <s v=""/>
    <m/>
    <m/>
  </r>
  <r>
    <n v="1283"/>
    <s v="LAKHAL MEHDI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21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948"/>
    <s v="IDELHAJ MERYEM"/>
    <m/>
    <s v="OFF"/>
    <d v="1904-01-01T17:00:00"/>
    <s v="OFF"/>
    <m/>
    <m/>
    <s v=""/>
    <m/>
    <d v="1904-01-01T00:00:00"/>
    <d v="1904-01-01T00:00:00"/>
    <n v="0"/>
    <s v=""/>
    <d v="1904-01-01T00:00:00"/>
    <x v="3"/>
    <x v="22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011"/>
    <s v="LEHMOUCH NOUHAILA"/>
    <m/>
    <s v="OFF"/>
    <m/>
    <s v="OFF"/>
    <m/>
    <m/>
    <s v=""/>
    <m/>
    <d v="1904-01-01T00:00:00"/>
    <d v="1904-01-01T00:00:00"/>
    <n v="0"/>
    <s v=""/>
    <d v="1904-01-01T00:00:00"/>
    <x v="3"/>
    <x v="22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004"/>
    <s v="EL MAHJOUBI ABDESSATAR"/>
    <m/>
    <s v="OFF"/>
    <m/>
    <s v="OFF"/>
    <m/>
    <m/>
    <s v=""/>
    <m/>
    <d v="1904-01-01T00:00:00"/>
    <d v="1904-01-01T00:00:00"/>
    <n v="0"/>
    <s v=""/>
    <d v="1904-01-01T00:00:00"/>
    <x v="3"/>
    <x v="22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066"/>
    <s v="AIT RABIAA NOUHAILA "/>
    <m/>
    <s v="OFF"/>
    <m/>
    <s v="OFF"/>
    <m/>
    <m/>
    <s v=""/>
    <m/>
    <d v="1904-01-01T00:00:00"/>
    <d v="1904-01-01T00:00:00"/>
    <n v="0"/>
    <s v=""/>
    <d v="1904-01-01T00:00:00"/>
    <x v="3"/>
    <x v="22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068"/>
    <s v="NOUIBI CHAIMAE "/>
    <m/>
    <s v="OFF"/>
    <m/>
    <s v="OFF"/>
    <m/>
    <m/>
    <s v=""/>
    <m/>
    <d v="1904-01-01T00:00:00"/>
    <d v="1904-01-01T00:00:00"/>
    <n v="0"/>
    <s v=""/>
    <d v="1904-01-01T00:00:00"/>
    <x v="3"/>
    <x v="22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151"/>
    <s v="ESSABERY ISMAIL"/>
    <m/>
    <s v="OFF"/>
    <m/>
    <s v="OFF"/>
    <m/>
    <m/>
    <s v=""/>
    <m/>
    <d v="1904-01-01T00:00:00"/>
    <d v="1904-01-01T00:00:00"/>
    <n v="0"/>
    <s v=""/>
    <d v="1904-01-01T00:00:00"/>
    <x v="3"/>
    <x v="22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301"/>
    <s v="JALAL NABILA "/>
    <m/>
    <s v="OFF"/>
    <m/>
    <s v="OFF"/>
    <m/>
    <m/>
    <s v=""/>
    <m/>
    <d v="1904-01-01T00:00:00"/>
    <d v="1904-01-01T00:00:00"/>
    <n v="0"/>
    <s v=""/>
    <d v="1904-01-01T00:00:00"/>
    <x v="3"/>
    <x v="22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300"/>
    <s v="AKHSASS MAJDA"/>
    <m/>
    <s v="OFF"/>
    <m/>
    <s v="OFF"/>
    <m/>
    <m/>
    <s v=""/>
    <m/>
    <d v="1904-01-01T00:00:00"/>
    <d v="1904-01-01T00:00:00"/>
    <n v="0"/>
    <s v=""/>
    <d v="1904-01-01T00:00:00"/>
    <x v="3"/>
    <x v="22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309"/>
    <s v="SAADA LINA"/>
    <m/>
    <s v="OFF"/>
    <m/>
    <s v="OFF"/>
    <m/>
    <m/>
    <s v=""/>
    <m/>
    <d v="1904-01-01T00:00:00"/>
    <d v="1904-01-01T00:00:00"/>
    <n v="0"/>
    <s v=""/>
    <d v="1904-01-01T00:00:00"/>
    <x v="3"/>
    <x v="22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283"/>
    <s v="LAKHAL MEHDI"/>
    <m/>
    <s v="OFF"/>
    <m/>
    <s v="OFF"/>
    <m/>
    <m/>
    <s v=""/>
    <m/>
    <d v="1904-01-01T00:00:00"/>
    <d v="1904-01-01T00:00:00"/>
    <n v="0"/>
    <s v=""/>
    <d v="1904-01-01T00:00:00"/>
    <x v="3"/>
    <x v="22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948"/>
    <s v="IDELHAJ MERYEM"/>
    <m/>
    <s v="OFF"/>
    <m/>
    <s v="OFF"/>
    <m/>
    <m/>
    <s v=""/>
    <m/>
    <d v="1904-01-01T00:00:00"/>
    <d v="1904-01-01T00:00:00"/>
    <n v="0"/>
    <s v=""/>
    <d v="1904-01-01T00:00:00"/>
    <x v="3"/>
    <x v="23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011"/>
    <s v="LEHMOUCH NOUHAILA"/>
    <m/>
    <s v="OFF"/>
    <m/>
    <s v="OFF"/>
    <m/>
    <m/>
    <s v=""/>
    <m/>
    <d v="1904-01-01T00:00:00"/>
    <d v="1904-01-01T00:00:00"/>
    <n v="0"/>
    <s v=""/>
    <d v="1904-01-01T00:00:00"/>
    <x v="3"/>
    <x v="23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004"/>
    <s v="EL MAHJOUBI ABDESSATAR"/>
    <m/>
    <s v="OFF"/>
    <m/>
    <s v="OFF"/>
    <m/>
    <m/>
    <s v=""/>
    <m/>
    <d v="1904-01-01T00:00:00"/>
    <d v="1904-01-01T00:00:00"/>
    <n v="0"/>
    <s v=""/>
    <d v="1904-01-01T00:00:00"/>
    <x v="3"/>
    <x v="23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066"/>
    <s v="AIT RABIAA NOUHAILA "/>
    <m/>
    <s v="OFF"/>
    <m/>
    <s v="OFF"/>
    <m/>
    <m/>
    <s v=""/>
    <m/>
    <d v="1904-01-01T00:00:00"/>
    <d v="1904-01-01T00:00:00"/>
    <n v="0"/>
    <s v=""/>
    <d v="1904-01-01T00:00:00"/>
    <x v="3"/>
    <x v="23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068"/>
    <s v="NOUIBI CHAIMAE "/>
    <m/>
    <s v="OFF"/>
    <m/>
    <s v="OFF"/>
    <m/>
    <m/>
    <s v=""/>
    <m/>
    <d v="1904-01-01T00:00:00"/>
    <d v="1904-01-01T00:00:00"/>
    <n v="0"/>
    <s v=""/>
    <d v="1904-01-01T00:00:00"/>
    <x v="3"/>
    <x v="23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151"/>
    <s v="ESSABERY ISMAIL"/>
    <m/>
    <s v="OFF"/>
    <m/>
    <s v="OFF"/>
    <m/>
    <m/>
    <s v=""/>
    <m/>
    <d v="1904-01-01T00:00:00"/>
    <d v="1904-01-01T00:00:00"/>
    <n v="0"/>
    <s v=""/>
    <d v="1904-01-01T00:00:00"/>
    <x v="3"/>
    <x v="23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301"/>
    <s v="JALAL NABILA "/>
    <m/>
    <s v="OFF"/>
    <m/>
    <s v="OFF"/>
    <m/>
    <m/>
    <s v=""/>
    <m/>
    <d v="1904-01-01T00:00:00"/>
    <d v="1904-01-01T00:00:00"/>
    <n v="0"/>
    <s v=""/>
    <d v="1904-01-01T00:00:00"/>
    <x v="3"/>
    <x v="23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300"/>
    <s v="AKHSASS MAJDA"/>
    <m/>
    <s v="OFF"/>
    <m/>
    <s v="OFF"/>
    <m/>
    <m/>
    <s v=""/>
    <m/>
    <d v="1904-01-01T00:00:00"/>
    <d v="1904-01-01T00:00:00"/>
    <n v="0"/>
    <s v=""/>
    <d v="1904-01-01T00:00:00"/>
    <x v="3"/>
    <x v="23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309"/>
    <s v="SAADA LINA"/>
    <m/>
    <s v="OFF"/>
    <m/>
    <s v="OFF"/>
    <m/>
    <m/>
    <s v=""/>
    <m/>
    <d v="1904-01-01T00:00:00"/>
    <d v="1904-01-01T00:00:00"/>
    <n v="0"/>
    <s v=""/>
    <d v="1904-01-01T00:00:00"/>
    <x v="3"/>
    <x v="23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283"/>
    <s v="LAKHAL MEHDI"/>
    <m/>
    <s v="OFF"/>
    <m/>
    <s v="OFF"/>
    <m/>
    <m/>
    <s v=""/>
    <m/>
    <d v="1904-01-01T00:00:00"/>
    <d v="1904-01-01T00:00:00"/>
    <n v="0"/>
    <s v=""/>
    <d v="1904-01-01T00:00:00"/>
    <x v="3"/>
    <x v="23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948"/>
    <s v="IDELHAJ MERYEM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24"/>
    <d v="1904-01-01T00:00:00"/>
    <d v="1904-01-01T00:00:00"/>
    <s v="Sem - 51"/>
    <s v="Décembre"/>
    <s v="2025"/>
    <m/>
    <d v="1904-01-01T00:04:00"/>
    <s v="EL JAOUHARI Ussama"/>
    <s v="Credit Mutuel"/>
    <s v="Forfaitaire"/>
    <s v=""/>
    <s v=""/>
    <s v=""/>
    <s v=""/>
    <m/>
    <m/>
  </r>
  <r>
    <n v="1011"/>
    <s v="LEHMOUCH NOUHAILA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24"/>
    <d v="1904-01-01T00:00:00"/>
    <d v="1904-01-01T00:00:00"/>
    <s v="Sem - 51"/>
    <s v="Décembre"/>
    <s v="2025"/>
    <m/>
    <d v="1904-01-01T00:04:00"/>
    <s v="EL JAOUHARI Ussama"/>
    <s v="Credit Mutuel"/>
    <s v="Forfaitaire"/>
    <s v=""/>
    <s v=""/>
    <s v=""/>
    <s v=""/>
    <m/>
    <m/>
  </r>
  <r>
    <n v="1066"/>
    <s v="AIT RABIAA NOUHAILA "/>
    <d v="1904-01-01T07:55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24"/>
    <d v="1904-01-01T00:00:00"/>
    <d v="1904-01-01T00:00:00"/>
    <s v="Sem - 51"/>
    <s v="Décembre"/>
    <s v="2025"/>
    <m/>
    <d v="1904-01-01T00:05:00"/>
    <s v="EL JAOUHARI Ussama"/>
    <s v="Credit Mutuel"/>
    <s v="Forfaitaire"/>
    <s v=""/>
    <s v=""/>
    <s v=""/>
    <s v=""/>
    <m/>
    <m/>
  </r>
  <r>
    <n v="1068"/>
    <s v="NOUIBI CHAIMAE 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24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1151"/>
    <s v="ESSABERY ISMAIL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24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1301"/>
    <s v="JALAL NABILA 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24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1300"/>
    <s v="AKHSASS MAJD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24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1309"/>
    <s v="SAADA LIN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24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1283"/>
    <s v="LAKHAL MEHDI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24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1004"/>
    <s v="EL MAHJOUBI ABDESSATAR"/>
    <m/>
    <s v="Congé"/>
    <m/>
    <s v="Congé"/>
    <m/>
    <m/>
    <s v=""/>
    <m/>
    <d v="1904-01-01T00:00:00"/>
    <d v="1904-01-01T00:00:00"/>
    <n v="0"/>
    <s v=""/>
    <d v="1904-01-01T00:00:00"/>
    <x v="3"/>
    <x v="24"/>
    <d v="1904-01-01T00:00:00"/>
    <d v="1904-01-01T00:00:00"/>
    <s v="Sem - 51"/>
    <s v="Décembre"/>
    <s v="2025"/>
    <m/>
    <d v="1904-01-01T00:00:00"/>
    <s v="EL JAOUHARI Ussama"/>
    <s v="Credit Mutuel"/>
    <s v="Forfaitaire"/>
    <d v="1904-01-01T08:00:00"/>
    <s v=""/>
    <s v=""/>
    <s v=""/>
    <m/>
    <m/>
  </r>
  <r>
    <n v="948"/>
    <s v="IDELHAJ MERYEM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25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1011"/>
    <s v="LEHMOUCH NOUHAILA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25"/>
    <d v="1904-01-01T00:00:00"/>
    <d v="1904-01-01T00:00:00"/>
    <s v="Sem - 51"/>
    <s v="Décembre"/>
    <s v="2025"/>
    <m/>
    <d v="1904-01-01T00:04:00"/>
    <s v="EL JAOUHARI Ussama"/>
    <s v="Credit Mutuel"/>
    <s v="Forfaitaire"/>
    <s v=""/>
    <s v=""/>
    <s v=""/>
    <s v=""/>
    <m/>
    <m/>
  </r>
  <r>
    <n v="1004"/>
    <s v="EL MAHJOUBI ABDESSATAR"/>
    <m/>
    <s v="Congé"/>
    <m/>
    <s v="Congé"/>
    <m/>
    <m/>
    <s v=""/>
    <m/>
    <d v="1904-01-01T00:00:00"/>
    <d v="1904-01-01T00:00:00"/>
    <n v="0"/>
    <s v=""/>
    <d v="1904-01-01T00:00:00"/>
    <x v="3"/>
    <x v="25"/>
    <d v="1904-01-01T00:00:00"/>
    <d v="1904-01-01T00:00:00"/>
    <s v="Sem - 51"/>
    <s v="Décembre"/>
    <s v="2025"/>
    <m/>
    <d v="1904-01-01T00:00:00"/>
    <s v="EL JAOUHARI Ussama"/>
    <s v="Credit Mutuel"/>
    <s v="Forfaitaire"/>
    <d v="1904-01-01T08:00:00"/>
    <s v=""/>
    <s v=""/>
    <s v=""/>
    <m/>
    <m/>
  </r>
  <r>
    <n v="1066"/>
    <s v="AIT RABIAA NOUHAILA 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25"/>
    <d v="1904-01-01T00:00:00"/>
    <d v="1904-01-01T00:00:00"/>
    <s v="Sem - 51"/>
    <s v="Décembre"/>
    <s v="2025"/>
    <m/>
    <d v="1904-01-01T00:04:00"/>
    <s v="EL JAOUHARI Ussama"/>
    <s v="Credit Mutuel"/>
    <s v="Forfaitaire"/>
    <s v=""/>
    <s v=""/>
    <s v=""/>
    <s v=""/>
    <m/>
    <m/>
  </r>
  <r>
    <n v="1068"/>
    <s v="NOUIBI CHAIMAE 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25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1151"/>
    <s v="ESSABERY ISMAIL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25"/>
    <d v="1904-01-01T00:00:00"/>
    <d v="1904-01-01T00:00:00"/>
    <s v="Sem - 51"/>
    <s v="Décembre"/>
    <s v="2025"/>
    <m/>
    <d v="1904-01-01T00:03:00"/>
    <s v="EL JAOUHARI Ussama"/>
    <s v="Credit Mutuel"/>
    <s v="Forfaitaire"/>
    <s v=""/>
    <s v=""/>
    <s v=""/>
    <s v=""/>
    <m/>
    <m/>
  </r>
  <r>
    <n v="1301"/>
    <s v="JALAL NABILA 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25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1300"/>
    <s v="AKHSASS MAJDA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25"/>
    <d v="1904-01-01T00:00:00"/>
    <d v="1904-01-01T00:00:00"/>
    <s v="Sem - 51"/>
    <s v="Décembre"/>
    <s v="2025"/>
    <m/>
    <d v="1904-01-01T00:03:00"/>
    <s v="EL JAOUHARI Ussama"/>
    <s v="Credit Mutuel"/>
    <s v="Forfaitaire"/>
    <s v=""/>
    <s v=""/>
    <s v=""/>
    <s v=""/>
    <m/>
    <m/>
  </r>
  <r>
    <n v="1309"/>
    <s v="SAADA LIN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25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1283"/>
    <s v="LAKHAL MEHDI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25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948"/>
    <s v="IDELHAJ MERYEM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26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1011"/>
    <s v="LEHMOUCH NOUHAILA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26"/>
    <d v="1904-01-01T00:00:00"/>
    <d v="1904-01-01T00:00:00"/>
    <s v="Sem - 51"/>
    <s v="Décembre"/>
    <s v="2025"/>
    <m/>
    <d v="1904-01-01T00:03:00"/>
    <s v="EL JAOUHARI Ussama"/>
    <s v="Credit Mutuel"/>
    <s v="Forfaitaire"/>
    <s v=""/>
    <s v=""/>
    <s v=""/>
    <s v=""/>
    <m/>
    <m/>
  </r>
  <r>
    <n v="1004"/>
    <s v="EL MAHJOUBI ABDESSATAR"/>
    <m/>
    <s v="Congé"/>
    <m/>
    <s v="Congé"/>
    <m/>
    <m/>
    <s v=""/>
    <m/>
    <d v="1904-01-01T00:00:00"/>
    <d v="1904-01-01T00:00:00"/>
    <n v="0"/>
    <s v=""/>
    <d v="1904-01-01T00:00:00"/>
    <x v="3"/>
    <x v="26"/>
    <d v="1904-01-01T00:00:00"/>
    <d v="1904-01-01T00:00:00"/>
    <s v="Sem - 51"/>
    <s v="Décembre"/>
    <s v="2025"/>
    <m/>
    <d v="1904-01-01T00:00:00"/>
    <s v="EL JAOUHARI Ussama"/>
    <s v="Credit Mutuel"/>
    <s v="Forfaitaire"/>
    <d v="1904-01-01T08:00:00"/>
    <s v=""/>
    <s v=""/>
    <s v=""/>
    <m/>
    <m/>
  </r>
  <r>
    <n v="1066"/>
    <s v="AIT RABIAA NOUHAILA 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26"/>
    <d v="1904-01-01T00:00:00"/>
    <d v="1904-01-01T00:00:00"/>
    <s v="Sem - 51"/>
    <s v="Décembre"/>
    <s v="2025"/>
    <m/>
    <d v="1904-01-01T00:04:00"/>
    <s v="EL JAOUHARI Ussama"/>
    <s v="Credit Mutuel"/>
    <s v="Forfaitaire"/>
    <s v=""/>
    <s v=""/>
    <s v=""/>
    <s v=""/>
    <m/>
    <m/>
  </r>
  <r>
    <n v="1068"/>
    <s v="NOUIBI CHAIMAE 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26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1151"/>
    <s v="ESSABERY ISMAIL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26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1301"/>
    <s v="JALAL NABILA 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26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1300"/>
    <s v="AKHSASS MAJDA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26"/>
    <d v="1904-01-01T00:00:00"/>
    <d v="1904-01-01T00:00:00"/>
    <s v="Sem - 51"/>
    <s v="Décembre"/>
    <s v="2025"/>
    <m/>
    <d v="1904-01-01T00:03:00"/>
    <s v="EL JAOUHARI Ussama"/>
    <s v="Credit Mutuel"/>
    <s v="Forfaitaire"/>
    <s v=""/>
    <s v=""/>
    <s v=""/>
    <s v=""/>
    <m/>
    <m/>
  </r>
  <r>
    <n v="1309"/>
    <s v="SAADA LINA"/>
    <d v="1904-01-01T07:55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26"/>
    <d v="1904-01-01T00:00:00"/>
    <d v="1904-01-01T00:00:00"/>
    <s v="Sem - 51"/>
    <s v="Décembre"/>
    <s v="2025"/>
    <m/>
    <d v="1904-01-01T00:05:00"/>
    <s v="EL JAOUHARI Ussama"/>
    <s v="Credit Mutuel"/>
    <s v="Forfaitaire"/>
    <s v=""/>
    <s v=""/>
    <s v=""/>
    <s v=""/>
    <m/>
    <m/>
  </r>
  <r>
    <n v="1283"/>
    <s v="LAKHAL MEHDI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26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948"/>
    <s v="IDELHAJ MERYEM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27"/>
    <d v="1904-01-01T00:00:00"/>
    <d v="1904-01-01T00:00:00"/>
    <s v="Sem - 51"/>
    <s v="Décembre"/>
    <s v="2025"/>
    <m/>
    <d v="1904-01-01T00:03:00"/>
    <s v="EL JAOUHARI Ussama"/>
    <s v="Credit Mutuel"/>
    <s v="Forfaitaire"/>
    <s v=""/>
    <s v=""/>
    <s v=""/>
    <s v=""/>
    <m/>
    <m/>
  </r>
  <r>
    <n v="1011"/>
    <s v="LEHMOUCH NOUHAILA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27"/>
    <d v="1904-01-01T00:00:00"/>
    <d v="1904-01-01T00:00:00"/>
    <s v="Sem - 51"/>
    <s v="Décembre"/>
    <s v="2025"/>
    <m/>
    <d v="1904-01-01T00:03:00"/>
    <s v="EL JAOUHARI Ussama"/>
    <s v="Credit Mutuel"/>
    <s v="Forfaitaire"/>
    <s v=""/>
    <s v=""/>
    <s v=""/>
    <s v=""/>
    <m/>
    <m/>
  </r>
  <r>
    <n v="1004"/>
    <s v="EL MAHJOUBI ABDESSATAR"/>
    <m/>
    <s v="Congé"/>
    <m/>
    <s v="Congé"/>
    <m/>
    <m/>
    <s v=""/>
    <m/>
    <d v="1904-01-01T00:00:00"/>
    <d v="1904-01-01T00:00:00"/>
    <n v="0"/>
    <s v=""/>
    <d v="1904-01-01T00:00:00"/>
    <x v="3"/>
    <x v="27"/>
    <d v="1904-01-01T00:00:00"/>
    <d v="1904-01-01T00:00:00"/>
    <s v="Sem - 51"/>
    <s v="Décembre"/>
    <s v="2025"/>
    <m/>
    <d v="1904-01-01T00:00:00"/>
    <s v="EL JAOUHARI Ussama"/>
    <s v="Credit Mutuel"/>
    <s v="Forfaitaire"/>
    <d v="1904-01-01T08:00:00"/>
    <s v=""/>
    <s v=""/>
    <s v=""/>
    <m/>
    <m/>
  </r>
  <r>
    <n v="1066"/>
    <s v="AIT RABIAA NOUHAILA 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27"/>
    <d v="1904-01-01T00:00:00"/>
    <d v="1904-01-01T00:00:00"/>
    <s v="Sem - 51"/>
    <s v="Décembre"/>
    <s v="2025"/>
    <m/>
    <d v="1904-01-01T00:02:00"/>
    <s v="EL JAOUHARI Ussama"/>
    <s v="Credit Mutuel"/>
    <s v="Forfaitaire"/>
    <s v=""/>
    <s v=""/>
    <s v=""/>
    <s v=""/>
    <m/>
    <m/>
  </r>
  <r>
    <n v="1068"/>
    <s v="NOUIBI CHAIMAE 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27"/>
    <d v="1904-01-01T00:00:00"/>
    <d v="1904-01-01T00:00:00"/>
    <s v="Sem - 51"/>
    <s v="Décembre"/>
    <s v="2025"/>
    <m/>
    <d v="1904-01-01T00:02:00"/>
    <s v="EL JAOUHARI Ussama"/>
    <s v="Credit Mutuel"/>
    <s v="Forfaitaire"/>
    <s v=""/>
    <s v=""/>
    <s v=""/>
    <s v=""/>
    <m/>
    <m/>
  </r>
  <r>
    <n v="1151"/>
    <s v="ESSABERY ISMAIL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27"/>
    <d v="1904-01-01T00:00:00"/>
    <d v="1904-01-01T00:00:00"/>
    <s v="Sem - 51"/>
    <s v="Décembre"/>
    <s v="2025"/>
    <m/>
    <d v="1904-01-01T00:03:00"/>
    <s v="EL JAOUHARI Ussama"/>
    <s v="Credit Mutuel"/>
    <s v="Forfaitaire"/>
    <s v=""/>
    <s v=""/>
    <s v=""/>
    <s v=""/>
    <m/>
    <m/>
  </r>
  <r>
    <n v="1301"/>
    <s v="JALAL NABILA 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27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1300"/>
    <s v="AKHSASS MAJDA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27"/>
    <d v="1904-01-01T00:00:00"/>
    <d v="1904-01-01T00:00:00"/>
    <s v="Sem - 51"/>
    <s v="Décembre"/>
    <s v="2025"/>
    <m/>
    <d v="1904-01-01T00:03:00"/>
    <s v="EL JAOUHARI Ussama"/>
    <s v="Credit Mutuel"/>
    <s v="Forfaitaire"/>
    <s v=""/>
    <s v=""/>
    <s v=""/>
    <s v=""/>
    <m/>
    <m/>
  </r>
  <r>
    <n v="1309"/>
    <s v="SAADA LINA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27"/>
    <d v="1904-01-01T00:00:00"/>
    <d v="1904-01-01T00:00:00"/>
    <s v="Sem - 51"/>
    <s v="Décembre"/>
    <s v="2025"/>
    <m/>
    <d v="1904-01-01T00:02:00"/>
    <s v="EL JAOUHARI Ussama"/>
    <s v="Credit Mutuel"/>
    <s v="Forfaitaire"/>
    <s v=""/>
    <s v=""/>
    <s v=""/>
    <s v=""/>
    <m/>
    <m/>
  </r>
  <r>
    <n v="1283"/>
    <s v="LAKHAL MEHDI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3"/>
    <x v="27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948"/>
    <s v="IDELHAJ MERYEM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28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1011"/>
    <s v="LEHMOUCH NOUHAIL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28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1004"/>
    <s v="EL MAHJOUBI ABDESSATAR"/>
    <m/>
    <s v="Congé"/>
    <m/>
    <s v="Congé"/>
    <m/>
    <m/>
    <s v=""/>
    <m/>
    <d v="1904-01-01T00:00:00"/>
    <d v="1904-01-01T00:00:00"/>
    <n v="0"/>
    <s v=""/>
    <d v="1904-01-01T00:00:00"/>
    <x v="3"/>
    <x v="28"/>
    <d v="1904-01-01T00:00:00"/>
    <d v="1904-01-01T00:00:00"/>
    <s v="Sem - 51"/>
    <s v="Décembre"/>
    <s v="2025"/>
    <m/>
    <d v="1904-01-01T00:00:00"/>
    <s v="EL JAOUHARI Ussama"/>
    <s v="Credit Mutuel"/>
    <s v="Forfaitaire"/>
    <d v="1904-01-01T08:00:00"/>
    <s v=""/>
    <s v=""/>
    <s v=""/>
    <m/>
    <m/>
  </r>
  <r>
    <n v="1066"/>
    <s v="AIT RABIAA NOUHAILA 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28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1068"/>
    <s v="NOUIBI CHAIMAE 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28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1151"/>
    <s v="ESSABERY ISMAIL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28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1301"/>
    <s v="JALAL NABILA 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28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1300"/>
    <s v="AKHSASS MAJD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28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1309"/>
    <s v="SAADA LIN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28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1283"/>
    <s v="LAKHAL MEHDI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28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948"/>
    <s v="IDELHAJ MERYEM"/>
    <m/>
    <s v="OFF"/>
    <m/>
    <s v="OFF"/>
    <m/>
    <m/>
    <s v=""/>
    <m/>
    <d v="1904-01-01T00:00:00"/>
    <d v="1904-01-01T00:00:00"/>
    <n v="0"/>
    <s v=""/>
    <d v="1904-01-01T00:00:00"/>
    <x v="3"/>
    <x v="29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1011"/>
    <s v="LEHMOUCH NOUHAILA"/>
    <m/>
    <s v="OFF"/>
    <m/>
    <s v="OFF"/>
    <m/>
    <m/>
    <s v=""/>
    <m/>
    <d v="1904-01-01T00:00:00"/>
    <d v="1904-01-01T00:00:00"/>
    <n v="0"/>
    <s v=""/>
    <d v="1904-01-01T00:00:00"/>
    <x v="3"/>
    <x v="29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1004"/>
    <s v="EL MAHJOUBI ABDESSATAR"/>
    <m/>
    <s v="OFF"/>
    <m/>
    <s v="OFF"/>
    <m/>
    <m/>
    <s v=""/>
    <m/>
    <d v="1904-01-01T00:00:00"/>
    <d v="1904-01-01T00:00:00"/>
    <n v="0"/>
    <s v=""/>
    <d v="1904-01-01T00:00:00"/>
    <x v="3"/>
    <x v="29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1066"/>
    <s v="AIT RABIAA NOUHAILA "/>
    <m/>
    <s v="OFF"/>
    <m/>
    <s v="OFF"/>
    <m/>
    <m/>
    <s v=""/>
    <m/>
    <d v="1904-01-01T00:00:00"/>
    <d v="1904-01-01T00:00:00"/>
    <n v="0"/>
    <s v=""/>
    <d v="1904-01-01T00:00:00"/>
    <x v="3"/>
    <x v="29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1068"/>
    <s v="NOUIBI CHAIMAE "/>
    <m/>
    <s v="OFF"/>
    <m/>
    <s v="OFF"/>
    <m/>
    <m/>
    <s v=""/>
    <m/>
    <d v="1904-01-01T00:00:00"/>
    <d v="1904-01-01T00:00:00"/>
    <n v="0"/>
    <s v=""/>
    <d v="1904-01-01T00:00:00"/>
    <x v="3"/>
    <x v="29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1151"/>
    <s v="ESSABERY ISMAIL"/>
    <m/>
    <s v="OFF"/>
    <m/>
    <s v="OFF"/>
    <m/>
    <m/>
    <s v=""/>
    <m/>
    <d v="1904-01-01T00:00:00"/>
    <d v="1904-01-01T00:00:00"/>
    <n v="0"/>
    <s v=""/>
    <d v="1904-01-01T00:00:00"/>
    <x v="3"/>
    <x v="29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1301"/>
    <s v="JALAL NABILA "/>
    <m/>
    <s v="OFF"/>
    <m/>
    <s v="OFF"/>
    <m/>
    <m/>
    <s v=""/>
    <m/>
    <d v="1904-01-01T00:00:00"/>
    <d v="1904-01-01T00:00:00"/>
    <n v="0"/>
    <s v=""/>
    <d v="1904-01-01T00:00:00"/>
    <x v="3"/>
    <x v="29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1300"/>
    <s v="AKHSASS MAJDA"/>
    <m/>
    <s v="OFF"/>
    <m/>
    <s v="OFF"/>
    <m/>
    <m/>
    <s v=""/>
    <m/>
    <d v="1904-01-01T00:00:00"/>
    <d v="1904-01-01T00:00:00"/>
    <n v="0"/>
    <s v=""/>
    <d v="1904-01-01T00:00:00"/>
    <x v="3"/>
    <x v="29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1309"/>
    <s v="SAADA LINA"/>
    <m/>
    <s v="OFF"/>
    <m/>
    <s v="OFF"/>
    <m/>
    <m/>
    <s v=""/>
    <m/>
    <d v="1904-01-01T00:00:00"/>
    <d v="1904-01-01T00:00:00"/>
    <n v="0"/>
    <s v=""/>
    <d v="1904-01-01T00:00:00"/>
    <x v="3"/>
    <x v="29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1283"/>
    <s v="LAKHAL MEHDI"/>
    <m/>
    <s v="OFF"/>
    <m/>
    <s v="OFF"/>
    <m/>
    <m/>
    <s v=""/>
    <m/>
    <d v="1904-01-01T00:00:00"/>
    <d v="1904-01-01T00:00:00"/>
    <n v="0"/>
    <s v=""/>
    <d v="1904-01-01T00:00:00"/>
    <x v="3"/>
    <x v="29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1149"/>
    <s v="EL MOUBARIK Oumnia"/>
    <d v="1904-01-01T09:00:00"/>
    <d v="1904-01-01T09:00:00"/>
    <d v="1904-01-01T18:00:00"/>
    <d v="1904-01-01T18:00:00"/>
    <m/>
    <m/>
    <s v=""/>
    <m/>
    <d v="1904-01-01T00:00:00"/>
    <d v="1904-01-01T00:00:00"/>
    <n v="0"/>
    <d v="1904-01-01T08:00:00"/>
    <d v="1904-01-01T08:00:00"/>
    <x v="4"/>
    <x v="0"/>
    <d v="1904-01-01T00:00:00"/>
    <d v="1904-01-01T00:00:00"/>
    <s v="Sem - 47"/>
    <s v="Novembre"/>
    <s v="2025"/>
    <m/>
    <d v="1904-01-01T00:00:00"/>
    <s v="HMIDOUCH Fouad"/>
    <s v="Credit Mutuel"/>
    <s v="Forfaitaire"/>
    <s v=""/>
    <s v=""/>
    <s v=""/>
    <s v=""/>
    <m/>
    <m/>
  </r>
  <r>
    <n v="1138"/>
    <s v="BARA HAJAR"/>
    <d v="1904-01-01T08:59:00"/>
    <d v="1904-01-01T09:00:00"/>
    <d v="1904-01-01T18:00:00"/>
    <d v="1904-01-01T18:00:00"/>
    <m/>
    <m/>
    <s v=""/>
    <m/>
    <d v="1904-01-01T00:00:00"/>
    <d v="1904-01-01T00:00:00"/>
    <n v="0"/>
    <d v="1904-01-01T08:00:00"/>
    <d v="1904-01-01T08:00:00"/>
    <x v="4"/>
    <x v="0"/>
    <d v="1904-01-01T00:00:00"/>
    <d v="1904-01-01T00:00:00"/>
    <s v="Sem - 47"/>
    <s v="Novembre"/>
    <s v="2025"/>
    <m/>
    <d v="1904-01-01T00:01:00"/>
    <s v="HMIDOUCH Fouad"/>
    <s v="Credit Mutuel"/>
    <s v="Forfaitaire"/>
    <s v=""/>
    <s v=""/>
    <s v=""/>
    <s v=""/>
    <m/>
    <m/>
  </r>
  <r>
    <n v="1252"/>
    <s v="DAMI OUMAIMA"/>
    <d v="1904-01-01T08:58:00"/>
    <d v="1904-01-01T09:00:00"/>
    <d v="1904-01-01T18:00:00"/>
    <d v="1904-01-01T18:00:00"/>
    <m/>
    <m/>
    <s v=""/>
    <m/>
    <d v="1904-01-01T00:00:00"/>
    <d v="1904-01-01T00:00:00"/>
    <n v="0"/>
    <d v="1904-01-01T08:00:00"/>
    <d v="1904-01-01T08:00:00"/>
    <x v="4"/>
    <x v="0"/>
    <d v="1904-01-01T00:00:00"/>
    <d v="1904-01-01T00:00:00"/>
    <s v="Sem - 47"/>
    <s v="Novembre"/>
    <s v="2025"/>
    <m/>
    <d v="1904-01-01T00:02:00"/>
    <s v="HMIDOUCH Fouad"/>
    <s v="Credit Mutuel"/>
    <s v="Forfaitaire"/>
    <s v=""/>
    <s v=""/>
    <s v=""/>
    <s v=""/>
    <m/>
    <m/>
  </r>
  <r>
    <n v="1187"/>
    <s v="TAOUIL AYA"/>
    <m/>
    <d v="1904-01-01T09:00:00"/>
    <m/>
    <d v="1904-01-01T18:00:00"/>
    <m/>
    <m/>
    <s v=""/>
    <m/>
    <d v="1904-01-01T00:00:00"/>
    <d v="1904-01-01T00:00:00"/>
    <s v="Abs"/>
    <s v=""/>
    <d v="1904-01-01T08:00:00"/>
    <x v="4"/>
    <x v="0"/>
    <d v="1904-01-01T08:00:00"/>
    <d v="1904-01-01T08:00:00"/>
    <s v="Sem - 47"/>
    <s v="Novembre"/>
    <s v="2025"/>
    <m/>
    <d v="1904-01-01T00:00:00"/>
    <s v="HMIDOUCH Fouad"/>
    <s v="Credit Mutuel"/>
    <s v="Forfaitaire"/>
    <s v=""/>
    <s v=""/>
    <s v=""/>
    <s v=""/>
    <m/>
    <m/>
  </r>
  <r>
    <n v="1149"/>
    <s v="EL MOUBARIK Oumnia"/>
    <m/>
    <s v="OFF"/>
    <m/>
    <s v="OFF"/>
    <m/>
    <m/>
    <s v=""/>
    <m/>
    <d v="1904-01-01T00:00:00"/>
    <d v="1904-01-01T00:00:00"/>
    <n v="0"/>
    <s v=""/>
    <d v="1904-01-01T00:00:00"/>
    <x v="4"/>
    <x v="1"/>
    <d v="1904-01-01T00:00:00"/>
    <d v="1904-01-01T00:00:00"/>
    <s v="Sem - 47"/>
    <s v="Novembre"/>
    <s v="2025"/>
    <m/>
    <d v="1904-01-01T00:00:00"/>
    <s v="HMIDOUCH Fouad"/>
    <s v="Credit Mutuel"/>
    <s v="Forfaitaire"/>
    <s v=""/>
    <s v=""/>
    <s v=""/>
    <s v=""/>
    <m/>
    <m/>
  </r>
  <r>
    <n v="1138"/>
    <s v="BARA HAJAR"/>
    <m/>
    <s v="OFF"/>
    <m/>
    <s v="OFF"/>
    <m/>
    <m/>
    <s v=""/>
    <m/>
    <d v="1904-01-01T00:00:00"/>
    <d v="1904-01-01T00:00:00"/>
    <n v="0"/>
    <s v=""/>
    <d v="1904-01-01T00:00:00"/>
    <x v="4"/>
    <x v="1"/>
    <d v="1904-01-01T00:00:00"/>
    <d v="1904-01-01T00:00:00"/>
    <s v="Sem - 47"/>
    <s v="Novembre"/>
    <s v="2025"/>
    <m/>
    <d v="1904-01-01T00:00:00"/>
    <s v="HMIDOUCH Fouad"/>
    <s v="Credit Mutuel"/>
    <s v="Forfaitaire"/>
    <s v=""/>
    <s v=""/>
    <s v=""/>
    <s v=""/>
    <m/>
    <m/>
  </r>
  <r>
    <n v="1211"/>
    <s v="MBENE GUEYE"/>
    <m/>
    <s v="OFF"/>
    <m/>
    <s v="OFF"/>
    <m/>
    <m/>
    <s v=""/>
    <m/>
    <d v="1904-01-01T00:00:00"/>
    <d v="1904-01-01T00:00:00"/>
    <n v="0"/>
    <s v=""/>
    <d v="1904-01-01T00:00:00"/>
    <x v="4"/>
    <x v="1"/>
    <d v="1904-01-01T00:00:00"/>
    <d v="1904-01-01T00:00:00"/>
    <s v="Sem - 47"/>
    <s v="Novembre"/>
    <s v="2025"/>
    <m/>
    <d v="1904-01-01T00:00:00"/>
    <s v="HMIDOUCH Fouad"/>
    <s v="Credit Mutuel"/>
    <s v="Forfaitaire"/>
    <s v=""/>
    <s v=""/>
    <s v=""/>
    <s v=""/>
    <m/>
    <m/>
  </r>
  <r>
    <n v="1252"/>
    <s v="DAMI OUMAIMA"/>
    <m/>
    <s v="OFF"/>
    <m/>
    <s v="OFF"/>
    <m/>
    <m/>
    <s v=""/>
    <m/>
    <d v="1904-01-01T00:00:00"/>
    <d v="1904-01-01T00:00:00"/>
    <n v="0"/>
    <s v=""/>
    <d v="1904-01-01T00:00:00"/>
    <x v="4"/>
    <x v="1"/>
    <d v="1904-01-01T00:00:00"/>
    <d v="1904-01-01T00:00:00"/>
    <s v="Sem - 47"/>
    <s v="Novembre"/>
    <s v="2025"/>
    <m/>
    <d v="1904-01-01T00:00:00"/>
    <s v="HMIDOUCH Fouad"/>
    <s v="Credit Mutuel"/>
    <s v="Forfaitaire"/>
    <s v=""/>
    <s v=""/>
    <s v=""/>
    <s v=""/>
    <m/>
    <m/>
  </r>
  <r>
    <n v="1187"/>
    <s v="TAOUIL AYA"/>
    <m/>
    <s v="OFF"/>
    <m/>
    <s v="OFF"/>
    <m/>
    <m/>
    <s v=""/>
    <m/>
    <d v="1904-01-01T00:00:00"/>
    <d v="1904-01-01T00:00:00"/>
    <n v="0"/>
    <s v=""/>
    <d v="1904-01-01T00:00:00"/>
    <x v="4"/>
    <x v="1"/>
    <d v="1904-01-01T00:00:00"/>
    <d v="1904-01-01T00:00:00"/>
    <s v="Sem - 47"/>
    <s v="Novembre"/>
    <s v="2025"/>
    <m/>
    <d v="1904-01-01T00:00:00"/>
    <s v="HMIDOUCH Fouad"/>
    <s v="Credit Mutuel"/>
    <s v="Forfaitaire"/>
    <s v=""/>
    <s v=""/>
    <s v=""/>
    <s v=""/>
    <m/>
    <m/>
  </r>
  <r>
    <n v="1149"/>
    <s v="EL MOUBARIK Oumnia"/>
    <m/>
    <s v="OFF"/>
    <m/>
    <s v="OFF"/>
    <m/>
    <m/>
    <s v=""/>
    <m/>
    <d v="1904-01-01T00:00:00"/>
    <d v="1904-01-01T00:00:00"/>
    <n v="0"/>
    <s v=""/>
    <d v="1904-01-01T00:00:00"/>
    <x v="4"/>
    <x v="2"/>
    <d v="1904-01-01T00:00:00"/>
    <d v="1904-01-01T00:00:00"/>
    <s v="Sem - 47"/>
    <s v="Novembre"/>
    <s v="2025"/>
    <m/>
    <d v="1904-01-01T00:00:00"/>
    <s v="HMIDOUCH Fouad"/>
    <s v="Credit Mutuel"/>
    <s v="Forfaitaire"/>
    <s v=""/>
    <s v=""/>
    <s v=""/>
    <s v=""/>
    <m/>
    <m/>
  </r>
  <r>
    <n v="1138"/>
    <s v="BARA HAJAR"/>
    <m/>
    <s v="OFF"/>
    <m/>
    <s v="OFF"/>
    <m/>
    <m/>
    <s v=""/>
    <m/>
    <d v="1904-01-01T00:00:00"/>
    <d v="1904-01-01T00:00:00"/>
    <n v="0"/>
    <s v=""/>
    <d v="1904-01-01T00:00:00"/>
    <x v="4"/>
    <x v="2"/>
    <d v="1904-01-01T00:00:00"/>
    <d v="1904-01-01T00:00:00"/>
    <s v="Sem - 47"/>
    <s v="Novembre"/>
    <s v="2025"/>
    <m/>
    <d v="1904-01-01T00:00:00"/>
    <s v="HMIDOUCH Fouad"/>
    <s v="Credit Mutuel"/>
    <s v="Forfaitaire"/>
    <s v=""/>
    <s v=""/>
    <s v=""/>
    <s v=""/>
    <m/>
    <m/>
  </r>
  <r>
    <n v="1211"/>
    <s v="MBENE GUEYE"/>
    <m/>
    <s v="OFF"/>
    <m/>
    <s v="OFF"/>
    <m/>
    <m/>
    <s v=""/>
    <m/>
    <d v="1904-01-01T00:00:00"/>
    <d v="1904-01-01T00:00:00"/>
    <n v="0"/>
    <s v=""/>
    <d v="1904-01-01T00:00:00"/>
    <x v="4"/>
    <x v="2"/>
    <d v="1904-01-01T00:00:00"/>
    <d v="1904-01-01T00:00:00"/>
    <s v="Sem - 47"/>
    <s v="Novembre"/>
    <s v="2025"/>
    <m/>
    <d v="1904-01-01T00:00:00"/>
    <s v="HMIDOUCH Fouad"/>
    <s v="Credit Mutuel"/>
    <s v="Forfaitaire"/>
    <s v=""/>
    <s v=""/>
    <s v=""/>
    <s v=""/>
    <m/>
    <m/>
  </r>
  <r>
    <n v="1252"/>
    <s v="DAMI OUMAIMA"/>
    <m/>
    <s v="OFF"/>
    <m/>
    <s v="OFF"/>
    <m/>
    <m/>
    <s v=""/>
    <m/>
    <d v="1904-01-01T00:00:00"/>
    <d v="1904-01-01T00:00:00"/>
    <n v="0"/>
    <s v=""/>
    <d v="1904-01-01T00:00:00"/>
    <x v="4"/>
    <x v="2"/>
    <d v="1904-01-01T00:00:00"/>
    <d v="1904-01-01T00:00:00"/>
    <s v="Sem - 47"/>
    <s v="Novembre"/>
    <s v="2025"/>
    <m/>
    <d v="1904-01-01T00:00:00"/>
    <s v="HMIDOUCH Fouad"/>
    <s v="Credit Mutuel"/>
    <s v="Forfaitaire"/>
    <s v=""/>
    <s v=""/>
    <s v=""/>
    <s v=""/>
    <m/>
    <m/>
  </r>
  <r>
    <n v="1187"/>
    <s v="TAOUIL AYA"/>
    <m/>
    <s v="OFF"/>
    <m/>
    <s v="OFF"/>
    <m/>
    <m/>
    <s v=""/>
    <m/>
    <d v="1904-01-01T00:00:00"/>
    <d v="1904-01-01T00:00:00"/>
    <n v="0"/>
    <s v=""/>
    <d v="1904-01-01T00:00:00"/>
    <x v="4"/>
    <x v="2"/>
    <d v="1904-01-01T00:00:00"/>
    <d v="1904-01-01T00:00:00"/>
    <s v="Sem - 47"/>
    <s v="Novembre"/>
    <s v="2025"/>
    <m/>
    <d v="1904-01-01T00:00:00"/>
    <s v="HMIDOUCH Fouad"/>
    <s v="Credit Mutuel"/>
    <s v="Forfaitaire"/>
    <s v=""/>
    <s v=""/>
    <s v=""/>
    <s v=""/>
    <m/>
    <m/>
  </r>
  <r>
    <n v="1149"/>
    <s v="EL MOUBARIK Oumnia"/>
    <d v="1904-01-01T08:58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3"/>
    <d v="1904-01-01T00:00:00"/>
    <d v="1904-01-01T00:00:00"/>
    <s v="Sem - 48"/>
    <s v="Novembre"/>
    <s v="2025"/>
    <m/>
    <d v="1904-01-01T00:02:00"/>
    <s v="HMIDOUCH Fouad"/>
    <s v="Credit Mutuel"/>
    <s v="Forfaitaire"/>
    <s v=""/>
    <s v=""/>
    <s v=""/>
    <s v=""/>
    <m/>
    <m/>
  </r>
  <r>
    <n v="1138"/>
    <s v="BARA HAJAR"/>
    <d v="1904-01-01T09:00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3"/>
    <d v="1904-01-01T00:00:00"/>
    <d v="1904-01-01T00:00:00"/>
    <s v="Sem - 48"/>
    <s v="Novembre"/>
    <s v="2025"/>
    <m/>
    <d v="1904-01-01T00:00:00"/>
    <s v="HMIDOUCH Fouad"/>
    <s v="Credit Mutuel"/>
    <s v="Forfaitaire"/>
    <s v=""/>
    <s v=""/>
    <s v=""/>
    <s v=""/>
    <m/>
    <m/>
  </r>
  <r>
    <n v="1252"/>
    <s v="DAMI OUMAIMA"/>
    <d v="1904-01-01T08:58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3"/>
    <d v="1904-01-01T00:00:00"/>
    <d v="1904-01-01T00:00:00"/>
    <s v="Sem - 48"/>
    <s v="Novembre"/>
    <s v="2025"/>
    <m/>
    <d v="1904-01-01T00:02:00"/>
    <s v="HMIDOUCH Fouad"/>
    <s v="Credit Mutuel"/>
    <s v="Forfaitaire"/>
    <s v=""/>
    <s v=""/>
    <s v=""/>
    <s v=""/>
    <m/>
    <m/>
  </r>
  <r>
    <n v="1149"/>
    <s v="EL MOUBARIK Oumnia"/>
    <d v="1904-01-01T08:59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4"/>
    <d v="1904-01-01T00:00:00"/>
    <d v="1904-01-01T00:00:00"/>
    <s v="Sem - 48"/>
    <s v="Novembre"/>
    <s v="2025"/>
    <m/>
    <d v="1904-01-01T00:00:00"/>
    <s v="HMIDOUCH Fouad"/>
    <s v="Credit Mutuel"/>
    <s v="Forfaitaire"/>
    <s v=""/>
    <s v=""/>
    <s v=""/>
    <s v=""/>
    <m/>
    <m/>
  </r>
  <r>
    <n v="1138"/>
    <s v="BARA HAJAR"/>
    <d v="1904-01-01T08:57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4"/>
    <d v="1904-01-01T00:00:00"/>
    <d v="1904-01-01T00:00:00"/>
    <s v="Sem - 48"/>
    <s v="Novembre"/>
    <s v="2025"/>
    <m/>
    <d v="1904-01-01T00:03:00"/>
    <s v="HMIDOUCH Fouad"/>
    <s v="Credit Mutuel"/>
    <s v="Forfaitaire"/>
    <s v=""/>
    <s v=""/>
    <s v=""/>
    <s v=""/>
    <m/>
    <m/>
  </r>
  <r>
    <n v="1252"/>
    <s v="DAMI OUMAIMA"/>
    <d v="1904-01-01T08:59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4"/>
    <d v="1904-01-01T00:00:00"/>
    <d v="1904-01-01T00:00:00"/>
    <s v="Sem - 48"/>
    <s v="Novembre"/>
    <s v="2025"/>
    <m/>
    <d v="1904-01-01T00:00:00"/>
    <s v="HMIDOUCH Fouad"/>
    <s v="Credit Mutuel"/>
    <s v="Forfaitaire"/>
    <s v=""/>
    <s v=""/>
    <s v=""/>
    <s v=""/>
    <m/>
    <m/>
  </r>
  <r>
    <n v="1149"/>
    <s v="EL MOUBARIK Oumnia"/>
    <d v="1904-01-01T09:00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5"/>
    <d v="1904-01-01T00:00:00"/>
    <d v="1904-01-01T00:00:00"/>
    <s v="Sem - 48"/>
    <s v="Novembre"/>
    <s v="2025"/>
    <m/>
    <d v="1904-01-01T00:00:00"/>
    <s v="HMIDOUCH Fouad"/>
    <s v="Credit Mutuel"/>
    <s v="Forfaitaire"/>
    <s v=""/>
    <s v=""/>
    <s v=""/>
    <s v=""/>
    <m/>
    <m/>
  </r>
  <r>
    <n v="1138"/>
    <s v="BARA HAJAR"/>
    <d v="1904-01-01T09:00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5"/>
    <d v="1904-01-01T00:00:00"/>
    <d v="1904-01-01T00:00:00"/>
    <s v="Sem - 48"/>
    <s v="Novembre"/>
    <s v="2025"/>
    <m/>
    <d v="1904-01-01T00:00:00"/>
    <s v="HMIDOUCH Fouad"/>
    <s v="Credit Mutuel"/>
    <s v="Forfaitaire"/>
    <s v=""/>
    <s v=""/>
    <s v=""/>
    <s v=""/>
    <m/>
    <m/>
  </r>
  <r>
    <n v="1252"/>
    <s v="DAMI OUMAIMA"/>
    <d v="1904-01-01T09:00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5"/>
    <d v="1904-01-01T00:00:00"/>
    <d v="1904-01-01T00:00:00"/>
    <s v="Sem - 48"/>
    <s v="Novembre"/>
    <s v="2025"/>
    <m/>
    <d v="1904-01-01T00:00:00"/>
    <s v="HMIDOUCH Fouad"/>
    <s v="Credit Mutuel"/>
    <s v="Forfaitaire"/>
    <s v=""/>
    <s v=""/>
    <s v=""/>
    <s v=""/>
    <m/>
    <m/>
  </r>
  <r>
    <n v="1149"/>
    <s v="EL MOUBARIK Oumnia"/>
    <d v="1904-01-01T08:58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6"/>
    <d v="1904-01-01T00:00:00"/>
    <d v="1904-01-01T00:00:00"/>
    <s v="Sem - 48"/>
    <s v="Novembre"/>
    <s v="2025"/>
    <m/>
    <d v="1904-01-01T00:02:00"/>
    <s v="HMIDOUCH Fouad"/>
    <s v="Credit Mutuel"/>
    <s v="Forfaitaire"/>
    <s v=""/>
    <s v=""/>
    <s v=""/>
    <s v=""/>
    <m/>
    <m/>
  </r>
  <r>
    <n v="1138"/>
    <s v="BARA HAJAR"/>
    <d v="1904-01-01T08:59:00"/>
    <d v="1904-01-01T09:00:00"/>
    <d v="1904-01-01T14:00:00"/>
    <s v="Congé"/>
    <m/>
    <m/>
    <s v=""/>
    <m/>
    <d v="1904-01-01T00:00:00"/>
    <d v="1904-01-01T00:00:00"/>
    <n v="0"/>
    <d v="1904-01-01T05:00:00"/>
    <d v="1904-01-01T05:00:00"/>
    <x v="4"/>
    <x v="6"/>
    <d v="1904-01-01T00:00:00"/>
    <d v="1904-01-01T00:00:00"/>
    <s v="Sem - 48"/>
    <s v="Novembre"/>
    <s v="2025"/>
    <m/>
    <d v="1904-01-01T00:00:00"/>
    <s v="HMIDOUCH Fouad"/>
    <s v="Credit Mutuel"/>
    <s v="Forfaitaire"/>
    <d v="1904-01-01T04:00:00"/>
    <s v=""/>
    <s v=""/>
    <s v=""/>
    <m/>
    <m/>
  </r>
  <r>
    <n v="1211"/>
    <s v="MBENE GUEYE"/>
    <d v="1904-01-01T08:59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6"/>
    <d v="1904-01-01T00:00:00"/>
    <d v="1904-01-01T00:00:00"/>
    <s v="Sem - 48"/>
    <s v="Novembre"/>
    <s v="2025"/>
    <m/>
    <d v="1904-01-01T00:00:00"/>
    <s v="HMIDOUCH Fouad"/>
    <s v="Credit Mutuel"/>
    <s v="Forfaitaire"/>
    <s v=""/>
    <s v=""/>
    <s v=""/>
    <s v=""/>
    <m/>
    <m/>
  </r>
  <r>
    <n v="1252"/>
    <s v="DAMI OUMAIMA"/>
    <d v="1904-01-01T08:58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6"/>
    <d v="1904-01-01T00:00:00"/>
    <d v="1904-01-01T00:00:00"/>
    <s v="Sem - 48"/>
    <s v="Novembre"/>
    <s v="2025"/>
    <m/>
    <d v="1904-01-01T00:02:00"/>
    <s v="HMIDOUCH Fouad"/>
    <s v="Credit Mutuel"/>
    <s v="Forfaitaire"/>
    <s v=""/>
    <s v=""/>
    <s v=""/>
    <s v=""/>
    <m/>
    <m/>
  </r>
  <r>
    <n v="1187"/>
    <s v="TAOUIL AYA"/>
    <d v="1904-01-01T08:59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6"/>
    <d v="1904-01-01T00:00:00"/>
    <d v="1904-01-01T00:00:00"/>
    <s v="Sem - 48"/>
    <s v="Novembre"/>
    <s v="2025"/>
    <m/>
    <d v="1904-01-01T00:00:00"/>
    <s v="HMIDOUCH Fouad"/>
    <s v="Credit Mutuel"/>
    <s v="Forfaitaire"/>
    <s v=""/>
    <s v=""/>
    <s v=""/>
    <s v=""/>
    <m/>
    <m/>
  </r>
  <r>
    <n v="1149"/>
    <s v="EL MOUBARIK Oumnia"/>
    <d v="1904-01-01T08:58:00"/>
    <d v="1904-01-01T09:00:00"/>
    <d v="1904-01-01T18:00:00"/>
    <d v="1904-01-01T18:00:00"/>
    <m/>
    <m/>
    <s v=""/>
    <m/>
    <d v="1904-01-01T00:00:00"/>
    <d v="1904-01-01T00:00:00"/>
    <n v="0"/>
    <d v="1904-01-01T08:00:00"/>
    <d v="1904-01-01T08:00:00"/>
    <x v="4"/>
    <x v="7"/>
    <d v="1904-01-01T00:00:00"/>
    <d v="1904-01-01T00:00:00"/>
    <s v="Sem - 48"/>
    <s v="Novembre"/>
    <s v="2025"/>
    <m/>
    <d v="1904-01-01T00:02:00"/>
    <s v="HMIDOUCH Fouad"/>
    <s v="Credit Mutuel"/>
    <s v="Forfaitaire"/>
    <s v=""/>
    <s v=""/>
    <s v=""/>
    <s v=""/>
    <m/>
    <m/>
  </r>
  <r>
    <n v="1138"/>
    <s v="BARA HAJAR"/>
    <d v="1904-01-01T08:59:00"/>
    <d v="1904-01-01T09:00:00"/>
    <d v="1904-01-01T18:00:00"/>
    <d v="1904-01-01T18:00:00"/>
    <m/>
    <m/>
    <s v=""/>
    <m/>
    <d v="1904-01-01T00:00:00"/>
    <d v="1904-01-01T00:00:00"/>
    <n v="0"/>
    <d v="1904-01-01T08:00:00"/>
    <d v="1904-01-01T08:00:00"/>
    <x v="4"/>
    <x v="7"/>
    <d v="1904-01-01T00:00:00"/>
    <d v="1904-01-01T00:00:00"/>
    <s v="Sem - 48"/>
    <s v="Novembre"/>
    <s v="2025"/>
    <m/>
    <d v="1904-01-01T00:01:00"/>
    <s v="HMIDOUCH Fouad"/>
    <s v="Credit Mutuel"/>
    <s v="Forfaitaire"/>
    <s v=""/>
    <s v=""/>
    <s v=""/>
    <s v=""/>
    <m/>
    <m/>
  </r>
  <r>
    <n v="1211"/>
    <s v="MBENE GUEYE"/>
    <d v="1904-01-01T09:00:00"/>
    <d v="1904-01-01T09:00:00"/>
    <d v="1904-01-01T18:00:00"/>
    <d v="1904-01-01T18:00:00"/>
    <m/>
    <m/>
    <s v=""/>
    <m/>
    <d v="1904-01-01T00:00:00"/>
    <d v="1904-01-01T00:00:00"/>
    <n v="0"/>
    <d v="1904-01-01T08:00:00"/>
    <d v="1904-01-01T08:00:00"/>
    <x v="4"/>
    <x v="7"/>
    <d v="1904-01-01T00:00:00"/>
    <d v="1904-01-01T00:00:00"/>
    <s v="Sem - 48"/>
    <s v="Novembre"/>
    <s v="2025"/>
    <m/>
    <d v="1904-01-01T00:00:00"/>
    <s v="HMIDOUCH Fouad"/>
    <s v="Credit Mutuel"/>
    <s v="Forfaitaire"/>
    <s v=""/>
    <s v=""/>
    <s v=""/>
    <s v=""/>
    <m/>
    <m/>
  </r>
  <r>
    <n v="1252"/>
    <s v="DAMI OUMAIMA"/>
    <d v="1904-01-01T09:00:00"/>
    <d v="1904-01-01T09:00:00"/>
    <d v="1904-01-01T18:00:00"/>
    <d v="1904-01-01T18:00:00"/>
    <m/>
    <m/>
    <s v=""/>
    <m/>
    <d v="1904-01-01T00:00:00"/>
    <d v="1904-01-01T00:00:00"/>
    <n v="0"/>
    <d v="1904-01-01T08:00:00"/>
    <d v="1904-01-01T08:00:00"/>
    <x v="4"/>
    <x v="7"/>
    <d v="1904-01-01T00:00:00"/>
    <d v="1904-01-01T00:00:00"/>
    <s v="Sem - 48"/>
    <s v="Novembre"/>
    <s v="2025"/>
    <m/>
    <d v="1904-01-01T00:00:00"/>
    <s v="HMIDOUCH Fouad"/>
    <s v="Credit Mutuel"/>
    <s v="Forfaitaire"/>
    <s v=""/>
    <s v=""/>
    <s v=""/>
    <s v=""/>
    <m/>
    <m/>
  </r>
  <r>
    <n v="1187"/>
    <s v="TAOUIL AYA"/>
    <d v="1904-01-01T09:00:00"/>
    <d v="1904-01-01T09:00:00"/>
    <d v="1904-01-01T18:00:00"/>
    <d v="1904-01-01T18:00:00"/>
    <m/>
    <m/>
    <s v=""/>
    <m/>
    <d v="1904-01-01T00:00:00"/>
    <d v="1904-01-01T00:00:00"/>
    <n v="0"/>
    <d v="1904-01-01T08:00:00"/>
    <d v="1904-01-01T08:00:00"/>
    <x v="4"/>
    <x v="7"/>
    <d v="1904-01-01T00:00:00"/>
    <d v="1904-01-01T00:00:00"/>
    <s v="Sem - 48"/>
    <s v="Novembre"/>
    <s v="2025"/>
    <m/>
    <d v="1904-01-01T00:00:00"/>
    <s v="HMIDOUCH Fouad"/>
    <s v="Credit Mutuel"/>
    <s v="Forfaitaire"/>
    <s v=""/>
    <s v=""/>
    <s v=""/>
    <s v=""/>
    <m/>
    <m/>
  </r>
  <r>
    <n v="1149"/>
    <s v="EL MOUBARIK Oumnia"/>
    <m/>
    <s v="OFF"/>
    <m/>
    <s v="OFF"/>
    <m/>
    <m/>
    <s v=""/>
    <m/>
    <d v="1904-01-01T00:00:00"/>
    <d v="1904-01-01T00:00:00"/>
    <n v="0"/>
    <s v=""/>
    <d v="1904-01-01T00:00:00"/>
    <x v="4"/>
    <x v="8"/>
    <d v="1904-01-01T00:00:00"/>
    <d v="1904-01-01T00:00:00"/>
    <s v="Sem - 48"/>
    <s v="Novembre"/>
    <s v="2025"/>
    <m/>
    <d v="1904-01-01T00:00:00"/>
    <s v="HMIDOUCH Fouad"/>
    <s v="Credit Mutuel"/>
    <s v="Forfaitaire"/>
    <s v=""/>
    <s v=""/>
    <s v=""/>
    <s v=""/>
    <m/>
    <m/>
  </r>
  <r>
    <n v="1138"/>
    <s v="BARA HAJAR"/>
    <m/>
    <s v="OFF"/>
    <m/>
    <s v="OFF"/>
    <m/>
    <m/>
    <s v=""/>
    <m/>
    <d v="1904-01-01T00:00:00"/>
    <d v="1904-01-01T00:00:00"/>
    <n v="0"/>
    <s v=""/>
    <d v="1904-01-01T00:00:00"/>
    <x v="4"/>
    <x v="8"/>
    <d v="1904-01-01T00:00:00"/>
    <d v="1904-01-01T00:00:00"/>
    <s v="Sem - 48"/>
    <s v="Novembre"/>
    <s v="2025"/>
    <m/>
    <d v="1904-01-01T00:00:00"/>
    <s v="HMIDOUCH Fouad"/>
    <s v="Credit Mutuel"/>
    <s v="Forfaitaire"/>
    <s v=""/>
    <s v=""/>
    <s v=""/>
    <s v=""/>
    <m/>
    <m/>
  </r>
  <r>
    <n v="1211"/>
    <s v="MBENE GUEYE"/>
    <m/>
    <s v="OFF"/>
    <m/>
    <s v="OFF"/>
    <m/>
    <m/>
    <s v=""/>
    <m/>
    <d v="1904-01-01T00:00:00"/>
    <d v="1904-01-01T00:00:00"/>
    <n v="0"/>
    <s v=""/>
    <d v="1904-01-01T00:00:00"/>
    <x v="4"/>
    <x v="8"/>
    <d v="1904-01-01T00:00:00"/>
    <d v="1904-01-01T00:00:00"/>
    <s v="Sem - 48"/>
    <s v="Novembre"/>
    <s v="2025"/>
    <m/>
    <d v="1904-01-01T00:00:00"/>
    <s v="HMIDOUCH Fouad"/>
    <s v="Credit Mutuel"/>
    <s v="Forfaitaire"/>
    <s v=""/>
    <s v=""/>
    <s v=""/>
    <s v=""/>
    <m/>
    <m/>
  </r>
  <r>
    <n v="1252"/>
    <s v="DAMI OUMAIMA"/>
    <m/>
    <s v="OFF"/>
    <m/>
    <s v="OFF"/>
    <m/>
    <m/>
    <s v=""/>
    <m/>
    <d v="1904-01-01T00:00:00"/>
    <d v="1904-01-01T00:00:00"/>
    <n v="0"/>
    <s v=""/>
    <d v="1904-01-01T00:00:00"/>
    <x v="4"/>
    <x v="8"/>
    <d v="1904-01-01T00:00:00"/>
    <d v="1904-01-01T00:00:00"/>
    <s v="Sem - 48"/>
    <s v="Novembre"/>
    <s v="2025"/>
    <m/>
    <d v="1904-01-01T00:00:00"/>
    <s v="HMIDOUCH Fouad"/>
    <s v="Credit Mutuel"/>
    <s v="Forfaitaire"/>
    <s v=""/>
    <s v=""/>
    <s v=""/>
    <s v=""/>
    <m/>
    <m/>
  </r>
  <r>
    <n v="1187"/>
    <s v="TAOUIL AYA"/>
    <m/>
    <s v="OFF"/>
    <m/>
    <s v="OFF"/>
    <m/>
    <m/>
    <s v=""/>
    <m/>
    <d v="1904-01-01T00:00:00"/>
    <d v="1904-01-01T00:00:00"/>
    <n v="0"/>
    <s v=""/>
    <d v="1904-01-01T00:00:00"/>
    <x v="4"/>
    <x v="8"/>
    <d v="1904-01-01T00:00:00"/>
    <d v="1904-01-01T00:00:00"/>
    <s v="Sem - 48"/>
    <s v="Novembre"/>
    <s v="2025"/>
    <m/>
    <d v="1904-01-01T00:00:00"/>
    <s v="HMIDOUCH Fouad"/>
    <s v="Credit Mutuel"/>
    <s v="Forfaitaire"/>
    <s v=""/>
    <s v=""/>
    <s v=""/>
    <s v=""/>
    <m/>
    <m/>
  </r>
  <r>
    <n v="1149"/>
    <s v="EL MOUBARIK Oumnia"/>
    <m/>
    <s v="OFF"/>
    <m/>
    <s v="OFF"/>
    <m/>
    <m/>
    <s v=""/>
    <m/>
    <d v="1904-01-01T00:00:00"/>
    <d v="1904-01-01T00:00:00"/>
    <n v="0"/>
    <s v=""/>
    <d v="1904-01-01T00:00:00"/>
    <x v="4"/>
    <x v="9"/>
    <d v="1904-01-01T00:00:00"/>
    <d v="1904-01-01T00:00:00"/>
    <s v="Sem - 48"/>
    <s v="Novembre"/>
    <s v="2025"/>
    <m/>
    <d v="1904-01-01T00:00:00"/>
    <s v="HMIDOUCH Fouad"/>
    <s v="Credit Mutuel"/>
    <s v="Forfaitaire"/>
    <s v=""/>
    <s v=""/>
    <s v=""/>
    <s v=""/>
    <m/>
    <m/>
  </r>
  <r>
    <n v="1138"/>
    <s v="BARA HAJAR"/>
    <m/>
    <s v="OFF"/>
    <m/>
    <s v="OFF"/>
    <m/>
    <m/>
    <s v=""/>
    <m/>
    <d v="1904-01-01T00:00:00"/>
    <d v="1904-01-01T00:00:00"/>
    <n v="0"/>
    <s v=""/>
    <d v="1904-01-01T00:00:00"/>
    <x v="4"/>
    <x v="9"/>
    <d v="1904-01-01T00:00:00"/>
    <d v="1904-01-01T00:00:00"/>
    <s v="Sem - 48"/>
    <s v="Novembre"/>
    <s v="2025"/>
    <m/>
    <d v="1904-01-01T00:00:00"/>
    <s v="HMIDOUCH Fouad"/>
    <s v="Credit Mutuel"/>
    <s v="Forfaitaire"/>
    <s v=""/>
    <s v=""/>
    <s v=""/>
    <s v=""/>
    <m/>
    <m/>
  </r>
  <r>
    <n v="1211"/>
    <s v="MBENE GUEYE"/>
    <m/>
    <s v="OFF"/>
    <m/>
    <s v="OFF"/>
    <m/>
    <m/>
    <s v=""/>
    <m/>
    <d v="1904-01-01T00:00:00"/>
    <d v="1904-01-01T00:00:00"/>
    <n v="0"/>
    <s v=""/>
    <d v="1904-01-01T00:00:00"/>
    <x v="4"/>
    <x v="9"/>
    <d v="1904-01-01T00:00:00"/>
    <d v="1904-01-01T00:00:00"/>
    <s v="Sem - 48"/>
    <s v="Novembre"/>
    <s v="2025"/>
    <m/>
    <d v="1904-01-01T00:00:00"/>
    <s v="HMIDOUCH Fouad"/>
    <s v="Credit Mutuel"/>
    <s v="Forfaitaire"/>
    <s v=""/>
    <s v=""/>
    <s v=""/>
    <s v=""/>
    <m/>
    <m/>
  </r>
  <r>
    <n v="1252"/>
    <s v="DAMI OUMAIMA"/>
    <m/>
    <s v="OFF"/>
    <m/>
    <s v="OFF"/>
    <m/>
    <m/>
    <s v=""/>
    <m/>
    <d v="1904-01-01T00:00:00"/>
    <d v="1904-01-01T00:00:00"/>
    <n v="0"/>
    <s v=""/>
    <d v="1904-01-01T00:00:00"/>
    <x v="4"/>
    <x v="9"/>
    <d v="1904-01-01T00:00:00"/>
    <d v="1904-01-01T00:00:00"/>
    <s v="Sem - 48"/>
    <s v="Novembre"/>
    <s v="2025"/>
    <m/>
    <d v="1904-01-01T00:00:00"/>
    <s v="HMIDOUCH Fouad"/>
    <s v="Credit Mutuel"/>
    <s v="Forfaitaire"/>
    <s v=""/>
    <s v=""/>
    <s v=""/>
    <s v=""/>
    <m/>
    <m/>
  </r>
  <r>
    <n v="1187"/>
    <s v="TAOUIL AYA"/>
    <m/>
    <s v="OFF"/>
    <m/>
    <s v="OFF"/>
    <m/>
    <m/>
    <s v=""/>
    <m/>
    <d v="1904-01-01T00:00:00"/>
    <d v="1904-01-01T00:00:00"/>
    <n v="0"/>
    <s v=""/>
    <d v="1904-01-01T00:00:00"/>
    <x v="4"/>
    <x v="9"/>
    <d v="1904-01-01T00:00:00"/>
    <d v="1904-01-01T00:00:00"/>
    <s v="Sem - 48"/>
    <s v="Novembre"/>
    <s v="2025"/>
    <m/>
    <d v="1904-01-01T00:00:00"/>
    <s v="HMIDOUCH Fouad"/>
    <s v="Credit Mutuel"/>
    <s v="Forfaitaire"/>
    <s v=""/>
    <s v=""/>
    <s v=""/>
    <s v=""/>
    <m/>
    <m/>
  </r>
  <r>
    <n v="1149"/>
    <s v="EL MOUBARIK Oumnia"/>
    <d v="1904-01-01T08:58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10"/>
    <d v="1904-01-01T00:00:00"/>
    <d v="1904-01-01T00:00:00"/>
    <s v="Sem - 49"/>
    <s v="Décembre"/>
    <s v="2025"/>
    <m/>
    <d v="1904-01-01T00:02:00"/>
    <s v="HMIDOUCH Fouad"/>
    <s v="Credit Mutuel"/>
    <s v="Forfaitaire"/>
    <s v=""/>
    <s v=""/>
    <s v=""/>
    <s v=""/>
    <m/>
    <m/>
  </r>
  <r>
    <n v="1252"/>
    <s v="DAMI OUMAIMA"/>
    <d v="1904-01-01T08:59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10"/>
    <d v="1904-01-01T00:00:00"/>
    <d v="1904-01-01T00:00:00"/>
    <s v="Sem - 49"/>
    <s v="Décembre"/>
    <s v="2025"/>
    <m/>
    <d v="1904-01-01T00:00:00"/>
    <s v="HMIDOUCH Fouad"/>
    <s v="Credit Mutuel"/>
    <s v="Forfaitaire"/>
    <s v=""/>
    <s v=""/>
    <s v=""/>
    <s v=""/>
    <m/>
    <m/>
  </r>
  <r>
    <n v="1149"/>
    <s v="EL MOUBARIK Oumnia"/>
    <d v="1904-01-01T08:59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11"/>
    <d v="1904-01-01T00:00:00"/>
    <d v="1904-01-01T00:00:00"/>
    <s v="Sem - 49"/>
    <s v="Décembre"/>
    <s v="2025"/>
    <m/>
    <d v="1904-01-01T00:00:00"/>
    <s v="HMIDOUCH Fouad"/>
    <s v="Credit Mutuel"/>
    <s v="Forfaitaire"/>
    <s v=""/>
    <s v=""/>
    <s v=""/>
    <s v=""/>
    <m/>
    <m/>
  </r>
  <r>
    <n v="1138"/>
    <s v="BARA HAJAR"/>
    <d v="1904-01-01T08:59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11"/>
    <d v="1904-01-01T00:00:00"/>
    <d v="1904-01-01T00:00:00"/>
    <s v="Sem - 49"/>
    <s v="Décembre"/>
    <s v="2025"/>
    <m/>
    <d v="1904-01-01T00:00:00"/>
    <s v="HMIDOUCH Fouad"/>
    <s v="Credit Mutuel"/>
    <s v="Forfaitaire"/>
    <s v=""/>
    <s v=""/>
    <s v=""/>
    <s v=""/>
    <m/>
    <m/>
  </r>
  <r>
    <n v="1211"/>
    <s v="MBENE GUEYE"/>
    <d v="1904-01-01T08:58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11"/>
    <d v="1904-01-01T00:00:00"/>
    <d v="1904-01-01T00:00:00"/>
    <s v="Sem - 49"/>
    <s v="Décembre"/>
    <s v="2025"/>
    <m/>
    <d v="1904-01-01T00:02:00"/>
    <s v="HMIDOUCH Fouad"/>
    <s v="Credit Mutuel"/>
    <s v="Forfaitaire"/>
    <s v=""/>
    <s v=""/>
    <s v=""/>
    <s v=""/>
    <m/>
    <m/>
  </r>
  <r>
    <n v="1252"/>
    <s v="DAMI OUMAIMA"/>
    <d v="1904-01-01T08:59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11"/>
    <d v="1904-01-01T00:00:00"/>
    <d v="1904-01-01T00:00:00"/>
    <s v="Sem - 49"/>
    <s v="Décembre"/>
    <s v="2025"/>
    <m/>
    <d v="1904-01-01T00:00:00"/>
    <s v="HMIDOUCH Fouad"/>
    <s v="Credit Mutuel"/>
    <s v="Forfaitaire"/>
    <s v=""/>
    <s v=""/>
    <s v=""/>
    <s v=""/>
    <m/>
    <m/>
  </r>
  <r>
    <n v="1187"/>
    <s v="TAOUIL AYA"/>
    <d v="1904-01-01T09:00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11"/>
    <d v="1904-01-01T00:00:00"/>
    <d v="1904-01-01T00:00:00"/>
    <s v="Sem - 49"/>
    <s v="Décembre"/>
    <s v="2025"/>
    <m/>
    <d v="1904-01-01T00:00:00"/>
    <s v="HMIDOUCH Fouad"/>
    <s v="Credit Mutuel"/>
    <s v="Forfaitaire"/>
    <s v=""/>
    <s v=""/>
    <s v=""/>
    <s v=""/>
    <m/>
    <m/>
  </r>
  <r>
    <n v="1149"/>
    <s v="EL MOUBARIK Oumnia"/>
    <d v="1904-01-01T09:05:00"/>
    <d v="1904-01-01T09:00:00"/>
    <d v="1904-01-01T19:00:00"/>
    <d v="1904-01-01T19:00:00"/>
    <m/>
    <m/>
    <m/>
    <m/>
    <m/>
    <d v="1904-01-01T00:00:00"/>
    <n v="0"/>
    <d v="1904-01-01T09:00:00"/>
    <d v="1904-01-01T09:00:00"/>
    <x v="4"/>
    <x v="12"/>
    <d v="1904-01-01T00:00:00"/>
    <d v="1904-01-01T00:00:00"/>
    <s v="Sem - 49"/>
    <s v="Décembre"/>
    <s v="2025"/>
    <m/>
    <d v="1904-01-01T00:00:00"/>
    <s v="HMIDOUCH Fouad"/>
    <s v="Credit Mutuel"/>
    <s v="Forfaitaire"/>
    <s v=""/>
    <s v=""/>
    <s v=""/>
    <s v=""/>
    <m/>
    <m/>
  </r>
  <r>
    <n v="1138"/>
    <s v="BARA HAJAR"/>
    <d v="1904-01-01T08:58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12"/>
    <d v="1904-01-01T00:00:00"/>
    <d v="1904-01-01T00:00:00"/>
    <s v="Sem - 49"/>
    <s v="Décembre"/>
    <s v="2025"/>
    <m/>
    <d v="1904-01-01T00:02:00"/>
    <s v="HMIDOUCH Fouad"/>
    <s v="Credit Mutuel"/>
    <s v="Forfaitaire"/>
    <s v=""/>
    <s v=""/>
    <s v=""/>
    <s v=""/>
    <m/>
    <m/>
  </r>
  <r>
    <n v="1211"/>
    <s v="MBENE GUEYE"/>
    <d v="1904-01-01T09:00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12"/>
    <d v="1904-01-01T00:00:00"/>
    <d v="1904-01-01T00:00:00"/>
    <s v="Sem - 49"/>
    <s v="Décembre"/>
    <s v="2025"/>
    <m/>
    <d v="1904-01-01T00:00:00"/>
    <s v="HMIDOUCH Fouad"/>
    <s v="Credit Mutuel"/>
    <s v="Forfaitaire"/>
    <s v=""/>
    <s v=""/>
    <s v=""/>
    <s v=""/>
    <m/>
    <m/>
  </r>
  <r>
    <n v="1252"/>
    <s v="DAMI OUMAIMA"/>
    <d v="1904-01-01T08:59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12"/>
    <d v="1904-01-01T00:00:00"/>
    <d v="1904-01-01T00:00:00"/>
    <s v="Sem - 49"/>
    <s v="Décembre"/>
    <s v="2025"/>
    <m/>
    <d v="1904-01-01T00:00:00"/>
    <s v="HMIDOUCH Fouad"/>
    <s v="Credit Mutuel"/>
    <s v="Forfaitaire"/>
    <s v=""/>
    <s v=""/>
    <s v=""/>
    <s v=""/>
    <m/>
    <m/>
  </r>
  <r>
    <n v="1187"/>
    <s v="TAOUIL AYA"/>
    <d v="1904-01-01T08:59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12"/>
    <d v="1904-01-01T00:00:00"/>
    <d v="1904-01-01T00:00:00"/>
    <s v="Sem - 49"/>
    <s v="Décembre"/>
    <s v="2025"/>
    <m/>
    <d v="1904-01-01T00:00:00"/>
    <s v="HMIDOUCH Fouad"/>
    <s v="Credit Mutuel"/>
    <s v="Forfaitaire"/>
    <s v=""/>
    <s v=""/>
    <s v=""/>
    <s v=""/>
    <m/>
    <m/>
  </r>
  <r>
    <n v="1149"/>
    <s v="EL MOUBARIK Oumnia"/>
    <d v="1904-01-01T08:59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13"/>
    <d v="1904-01-01T00:00:00"/>
    <d v="1904-01-01T00:00:00"/>
    <s v="Sem - 49"/>
    <s v="Décembre"/>
    <s v="2025"/>
    <m/>
    <d v="1904-01-01T00:00:00"/>
    <s v="HMIDOUCH Fouad"/>
    <s v="Credit Mutuel"/>
    <s v="Forfaitaire"/>
    <s v=""/>
    <s v=""/>
    <s v=""/>
    <s v=""/>
    <m/>
    <m/>
  </r>
  <r>
    <n v="1138"/>
    <s v="BARA HAJAR"/>
    <d v="1904-01-01T09:11:00"/>
    <d v="1904-01-01T09:00:00"/>
    <d v="1904-01-01T19:00:00"/>
    <d v="1904-01-01T19:00:00"/>
    <m/>
    <m/>
    <m/>
    <m/>
    <m/>
    <d v="1904-01-01T00:00:00"/>
    <n v="0"/>
    <d v="1904-01-01T09:00:00"/>
    <d v="1904-01-01T09:00:00"/>
    <x v="4"/>
    <x v="13"/>
    <d v="1904-01-01T00:00:00"/>
    <d v="1904-01-01T00:00:00"/>
    <s v="Sem - 49"/>
    <s v="Décembre"/>
    <s v="2025"/>
    <m/>
    <d v="1904-01-01T00:00:00"/>
    <s v="HMIDOUCH Fouad"/>
    <s v="Credit Mutuel"/>
    <s v="Forfaitaire"/>
    <s v=""/>
    <s v=""/>
    <s v=""/>
    <s v=""/>
    <m/>
    <m/>
  </r>
  <r>
    <n v="1211"/>
    <s v="MBENE GUEYE"/>
    <d v="1904-01-01T08:59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13"/>
    <d v="1904-01-01T00:00:00"/>
    <d v="1904-01-01T00:00:00"/>
    <s v="Sem - 49"/>
    <s v="Décembre"/>
    <s v="2025"/>
    <m/>
    <d v="1904-01-01T00:00:00"/>
    <s v="HMIDOUCH Fouad"/>
    <s v="Credit Mutuel"/>
    <s v="Forfaitaire"/>
    <s v=""/>
    <s v=""/>
    <s v=""/>
    <s v=""/>
    <m/>
    <m/>
  </r>
  <r>
    <n v="1252"/>
    <s v="DAMI OUMAIMA"/>
    <d v="1904-01-01T09:00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13"/>
    <d v="1904-01-01T00:00:00"/>
    <d v="1904-01-01T00:00:00"/>
    <s v="Sem - 49"/>
    <s v="Décembre"/>
    <s v="2025"/>
    <m/>
    <d v="1904-01-01T00:00:00"/>
    <s v="HMIDOUCH Fouad"/>
    <s v="Credit Mutuel"/>
    <s v="Forfaitaire"/>
    <s v=""/>
    <s v=""/>
    <s v=""/>
    <s v=""/>
    <m/>
    <m/>
  </r>
  <r>
    <n v="1187"/>
    <s v="TAOUIL AYA"/>
    <d v="1904-01-01T08:59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13"/>
    <d v="1904-01-01T00:00:00"/>
    <d v="1904-01-01T00:00:00"/>
    <s v="Sem - 49"/>
    <s v="Décembre"/>
    <s v="2025"/>
    <m/>
    <d v="1904-01-01T00:00:00"/>
    <s v="HMIDOUCH Fouad"/>
    <s v="Credit Mutuel"/>
    <s v="Forfaitaire"/>
    <s v=""/>
    <s v=""/>
    <s v=""/>
    <s v=""/>
    <m/>
    <m/>
  </r>
  <r>
    <n v="1149"/>
    <s v="EL MOUBARIK Oumnia"/>
    <d v="1904-01-01T08:59:00"/>
    <d v="1904-01-01T09:00:00"/>
    <d v="1904-01-01T18:00:00"/>
    <d v="1904-01-01T18:00:00"/>
    <m/>
    <m/>
    <s v=""/>
    <m/>
    <d v="1904-01-01T00:00:00"/>
    <d v="1904-01-01T00:00:00"/>
    <n v="0"/>
    <d v="1904-01-01T08:00:00"/>
    <d v="1904-01-01T08:00:00"/>
    <x v="4"/>
    <x v="14"/>
    <d v="1904-01-01T00:00:00"/>
    <d v="1904-01-01T00:00:00"/>
    <s v="Sem - 49"/>
    <s v="Décembre"/>
    <s v="2025"/>
    <m/>
    <d v="1904-01-01T00:01:00"/>
    <s v="HMIDOUCH Fouad"/>
    <s v="Credit Mutuel"/>
    <s v="Forfaitaire"/>
    <s v=""/>
    <s v=""/>
    <s v=""/>
    <s v=""/>
    <m/>
    <m/>
  </r>
  <r>
    <n v="1138"/>
    <s v="BARA HAJAR"/>
    <d v="1904-01-01T09:10:00"/>
    <d v="1904-01-01T09:00:00"/>
    <d v="1904-01-01T18:00:00"/>
    <d v="1904-01-01T18:00:00"/>
    <m/>
    <m/>
    <d v="1904-01-01T00:10:00"/>
    <m/>
    <d v="1904-01-01T00:10:00"/>
    <d v="1904-01-01T00:00:00"/>
    <n v="0"/>
    <d v="1904-01-01T07:50:00"/>
    <d v="1904-01-01T08:00:00"/>
    <x v="4"/>
    <x v="14"/>
    <d v="1904-01-01T00:00:00"/>
    <d v="1904-01-01T00:10:00"/>
    <s v="Sem - 49"/>
    <s v="Décembre"/>
    <s v="2025"/>
    <m/>
    <d v="1904-01-01T00:00:00"/>
    <s v="HMIDOUCH Fouad"/>
    <s v="Credit Mutuel"/>
    <s v="Forfaitaire"/>
    <s v=""/>
    <s v=""/>
    <s v=""/>
    <s v=""/>
    <m/>
    <m/>
  </r>
  <r>
    <n v="1211"/>
    <s v="MBENE GUEYE"/>
    <d v="1904-01-01T08:58:00"/>
    <d v="1904-01-01T09:00:00"/>
    <d v="1904-01-01T18:00:00"/>
    <d v="1904-01-01T18:00:00"/>
    <m/>
    <m/>
    <s v=""/>
    <m/>
    <d v="1904-01-01T00:00:00"/>
    <d v="1904-01-01T00:00:00"/>
    <n v="0"/>
    <d v="1904-01-01T08:00:00"/>
    <d v="1904-01-01T08:00:00"/>
    <x v="4"/>
    <x v="14"/>
    <d v="1904-01-01T00:00:00"/>
    <d v="1904-01-01T00:00:00"/>
    <s v="Sem - 49"/>
    <s v="Décembre"/>
    <s v="2025"/>
    <m/>
    <d v="1904-01-01T00:02:00"/>
    <s v="HMIDOUCH Fouad"/>
    <s v="Credit Mutuel"/>
    <s v="Forfaitaire"/>
    <s v=""/>
    <s v=""/>
    <s v=""/>
    <s v=""/>
    <m/>
    <m/>
  </r>
  <r>
    <n v="1252"/>
    <s v="DAMI OUMAIMA"/>
    <d v="1904-01-01T08:59:00"/>
    <d v="1904-01-01T09:00:00"/>
    <d v="1904-01-01T18:00:00"/>
    <d v="1904-01-01T18:00:00"/>
    <m/>
    <m/>
    <s v=""/>
    <m/>
    <d v="1904-01-01T00:00:00"/>
    <d v="1904-01-01T00:00:00"/>
    <n v="0"/>
    <d v="1904-01-01T08:00:00"/>
    <d v="1904-01-01T08:00:00"/>
    <x v="4"/>
    <x v="14"/>
    <d v="1904-01-01T00:00:00"/>
    <d v="1904-01-01T00:00:00"/>
    <s v="Sem - 49"/>
    <s v="Décembre"/>
    <s v="2025"/>
    <m/>
    <d v="1904-01-01T00:01:00"/>
    <s v="HMIDOUCH Fouad"/>
    <s v="Credit Mutuel"/>
    <s v="Forfaitaire"/>
    <s v=""/>
    <s v=""/>
    <s v=""/>
    <s v=""/>
    <m/>
    <m/>
  </r>
  <r>
    <n v="1187"/>
    <s v="TAOUIL AYA"/>
    <d v="1904-01-01T08:59:00"/>
    <d v="1904-01-01T09:00:00"/>
    <d v="1904-01-01T18:00:00"/>
    <d v="1904-01-01T18:00:00"/>
    <m/>
    <m/>
    <s v=""/>
    <m/>
    <d v="1904-01-01T00:00:00"/>
    <d v="1904-01-01T00:00:00"/>
    <n v="0"/>
    <d v="1904-01-01T08:00:00"/>
    <d v="1904-01-01T08:00:00"/>
    <x v="4"/>
    <x v="14"/>
    <d v="1904-01-01T00:00:00"/>
    <d v="1904-01-01T00:00:00"/>
    <s v="Sem - 49"/>
    <s v="Décembre"/>
    <s v="2025"/>
    <m/>
    <d v="1904-01-01T00:01:00"/>
    <s v="HMIDOUCH Fouad"/>
    <s v="Credit Mutuel"/>
    <s v="Forfaitaire"/>
    <s v=""/>
    <s v=""/>
    <s v=""/>
    <s v=""/>
    <m/>
    <m/>
  </r>
  <r>
    <n v="1149"/>
    <s v="EL MOUBARIK Oumnia"/>
    <m/>
    <s v="OFF"/>
    <m/>
    <s v="OFF"/>
    <m/>
    <m/>
    <s v=""/>
    <m/>
    <d v="1904-01-01T00:00:00"/>
    <d v="1904-01-01T00:00:00"/>
    <n v="0"/>
    <s v=""/>
    <d v="1904-01-01T00:00:00"/>
    <x v="4"/>
    <x v="15"/>
    <d v="1904-01-01T00:00:00"/>
    <d v="1904-01-01T00:00:00"/>
    <s v="Sem - 49"/>
    <s v="Décembre"/>
    <s v="2025"/>
    <m/>
    <d v="1904-01-01T00:00:00"/>
    <s v="HMIDOUCH Fouad"/>
    <s v="Credit Mutuel"/>
    <s v="Forfaitaire"/>
    <s v=""/>
    <s v=""/>
    <s v=""/>
    <s v=""/>
    <m/>
    <m/>
  </r>
  <r>
    <n v="1138"/>
    <s v="BARA HAJAR"/>
    <m/>
    <s v="OFF"/>
    <m/>
    <s v="OFF"/>
    <m/>
    <m/>
    <s v=""/>
    <m/>
    <d v="1904-01-01T00:00:00"/>
    <d v="1904-01-01T00:00:00"/>
    <n v="0"/>
    <s v=""/>
    <d v="1904-01-01T00:00:00"/>
    <x v="4"/>
    <x v="15"/>
    <d v="1904-01-01T00:00:00"/>
    <d v="1904-01-01T00:00:00"/>
    <s v="Sem - 49"/>
    <s v="Décembre"/>
    <s v="2025"/>
    <m/>
    <d v="1904-01-01T00:00:00"/>
    <s v="HMIDOUCH Fouad"/>
    <s v="Credit Mutuel"/>
    <s v="Forfaitaire"/>
    <s v=""/>
    <s v=""/>
    <s v=""/>
    <s v=""/>
    <m/>
    <m/>
  </r>
  <r>
    <n v="1211"/>
    <s v="MBENE GUEYE"/>
    <m/>
    <s v="OFF"/>
    <m/>
    <s v="OFF"/>
    <m/>
    <m/>
    <s v=""/>
    <m/>
    <d v="1904-01-01T00:00:00"/>
    <d v="1904-01-01T00:00:00"/>
    <n v="0"/>
    <s v=""/>
    <d v="1904-01-01T00:00:00"/>
    <x v="4"/>
    <x v="15"/>
    <d v="1904-01-01T00:00:00"/>
    <d v="1904-01-01T00:00:00"/>
    <s v="Sem - 49"/>
    <s v="Décembre"/>
    <s v="2025"/>
    <m/>
    <d v="1904-01-01T00:00:00"/>
    <s v="HMIDOUCH Fouad"/>
    <s v="Credit Mutuel"/>
    <s v="Forfaitaire"/>
    <s v=""/>
    <s v=""/>
    <s v=""/>
    <s v=""/>
    <m/>
    <m/>
  </r>
  <r>
    <n v="1252"/>
    <s v="DAMI OUMAIMA"/>
    <m/>
    <s v="OFF"/>
    <m/>
    <s v="OFF"/>
    <m/>
    <m/>
    <s v=""/>
    <m/>
    <d v="1904-01-01T00:00:00"/>
    <d v="1904-01-01T00:00:00"/>
    <n v="0"/>
    <s v=""/>
    <d v="1904-01-01T00:00:00"/>
    <x v="4"/>
    <x v="15"/>
    <d v="1904-01-01T00:00:00"/>
    <d v="1904-01-01T00:00:00"/>
    <s v="Sem - 49"/>
    <s v="Décembre"/>
    <s v="2025"/>
    <m/>
    <d v="1904-01-01T00:00:00"/>
    <s v="HMIDOUCH Fouad"/>
    <s v="Credit Mutuel"/>
    <s v="Forfaitaire"/>
    <s v=""/>
    <s v=""/>
    <s v=""/>
    <s v=""/>
    <m/>
    <m/>
  </r>
  <r>
    <n v="1187"/>
    <s v="TAOUIL AYA"/>
    <m/>
    <s v="OFF"/>
    <m/>
    <s v="OFF"/>
    <m/>
    <m/>
    <s v=""/>
    <m/>
    <d v="1904-01-01T00:00:00"/>
    <d v="1904-01-01T00:00:00"/>
    <n v="0"/>
    <s v=""/>
    <d v="1904-01-01T00:00:00"/>
    <x v="4"/>
    <x v="15"/>
    <d v="1904-01-01T00:00:00"/>
    <d v="1904-01-01T00:00:00"/>
    <s v="Sem - 49"/>
    <s v="Décembre"/>
    <s v="2025"/>
    <m/>
    <d v="1904-01-01T00:00:00"/>
    <s v="HMIDOUCH Fouad"/>
    <s v="Credit Mutuel"/>
    <s v="Forfaitaire"/>
    <s v=""/>
    <s v=""/>
    <s v=""/>
    <s v=""/>
    <m/>
    <m/>
  </r>
  <r>
    <n v="1149"/>
    <s v="EL MOUBARIK Oumnia"/>
    <m/>
    <s v="OFF"/>
    <m/>
    <s v="OFF"/>
    <m/>
    <m/>
    <s v=""/>
    <m/>
    <d v="1904-01-01T00:00:00"/>
    <d v="1904-01-01T00:00:00"/>
    <n v="0"/>
    <s v=""/>
    <d v="1904-01-01T00:00:00"/>
    <x v="4"/>
    <x v="16"/>
    <d v="1904-01-01T00:00:00"/>
    <d v="1904-01-01T00:00:00"/>
    <s v="Sem - 49"/>
    <s v="Décembre"/>
    <s v="2025"/>
    <m/>
    <d v="1904-01-01T00:00:00"/>
    <s v="HMIDOUCH Fouad"/>
    <s v="Credit Mutuel"/>
    <s v="Forfaitaire"/>
    <s v=""/>
    <s v=""/>
    <s v=""/>
    <s v=""/>
    <m/>
    <m/>
  </r>
  <r>
    <n v="1138"/>
    <s v="BARA HAJAR"/>
    <m/>
    <s v="OFF"/>
    <m/>
    <s v="OFF"/>
    <m/>
    <m/>
    <s v=""/>
    <m/>
    <d v="1904-01-01T00:00:00"/>
    <d v="1904-01-01T00:00:00"/>
    <n v="0"/>
    <s v=""/>
    <d v="1904-01-01T00:00:00"/>
    <x v="4"/>
    <x v="16"/>
    <d v="1904-01-01T00:00:00"/>
    <d v="1904-01-01T00:00:00"/>
    <s v="Sem - 49"/>
    <s v="Décembre"/>
    <s v="2025"/>
    <m/>
    <d v="1904-01-01T00:00:00"/>
    <s v="HMIDOUCH Fouad"/>
    <s v="Credit Mutuel"/>
    <s v="Forfaitaire"/>
    <s v=""/>
    <s v=""/>
    <s v=""/>
    <s v=""/>
    <m/>
    <m/>
  </r>
  <r>
    <n v="1211"/>
    <s v="MBENE GUEYE"/>
    <m/>
    <s v="OFF"/>
    <m/>
    <s v="OFF"/>
    <m/>
    <m/>
    <s v=""/>
    <m/>
    <d v="1904-01-01T00:00:00"/>
    <d v="1904-01-01T00:00:00"/>
    <n v="0"/>
    <s v=""/>
    <d v="1904-01-01T00:00:00"/>
    <x v="4"/>
    <x v="16"/>
    <d v="1904-01-01T00:00:00"/>
    <d v="1904-01-01T00:00:00"/>
    <s v="Sem - 49"/>
    <s v="Décembre"/>
    <s v="2025"/>
    <m/>
    <d v="1904-01-01T00:00:00"/>
    <s v="HMIDOUCH Fouad"/>
    <s v="Credit Mutuel"/>
    <s v="Forfaitaire"/>
    <s v=""/>
    <s v=""/>
    <s v=""/>
    <s v=""/>
    <m/>
    <m/>
  </r>
  <r>
    <n v="1252"/>
    <s v="DAMI OUMAIMA"/>
    <m/>
    <s v="OFF"/>
    <m/>
    <s v="OFF"/>
    <m/>
    <m/>
    <s v=""/>
    <m/>
    <d v="1904-01-01T00:00:00"/>
    <d v="1904-01-01T00:00:00"/>
    <n v="0"/>
    <s v=""/>
    <d v="1904-01-01T00:00:00"/>
    <x v="4"/>
    <x v="16"/>
    <d v="1904-01-01T00:00:00"/>
    <d v="1904-01-01T00:00:00"/>
    <s v="Sem - 49"/>
    <s v="Décembre"/>
    <s v="2025"/>
    <m/>
    <d v="1904-01-01T00:00:00"/>
    <s v="HMIDOUCH Fouad"/>
    <s v="Credit Mutuel"/>
    <s v="Forfaitaire"/>
    <s v=""/>
    <s v=""/>
    <s v=""/>
    <s v=""/>
    <m/>
    <m/>
  </r>
  <r>
    <n v="1187"/>
    <s v="TAOUIL AYA"/>
    <m/>
    <s v="OFF"/>
    <m/>
    <s v="OFF"/>
    <m/>
    <m/>
    <s v=""/>
    <m/>
    <d v="1904-01-01T00:00:00"/>
    <d v="1904-01-01T00:00:00"/>
    <n v="0"/>
    <s v=""/>
    <d v="1904-01-01T00:00:00"/>
    <x v="4"/>
    <x v="16"/>
    <d v="1904-01-01T00:00:00"/>
    <d v="1904-01-01T00:00:00"/>
    <s v="Sem - 49"/>
    <s v="Décembre"/>
    <s v="2025"/>
    <m/>
    <d v="1904-01-01T00:00:00"/>
    <s v="HMIDOUCH Fouad"/>
    <s v="Credit Mutuel"/>
    <s v="Forfaitaire"/>
    <s v=""/>
    <s v=""/>
    <s v=""/>
    <s v=""/>
    <m/>
    <m/>
  </r>
  <r>
    <n v="1149"/>
    <s v="EL MOUBARIK Oumnia"/>
    <d v="1904-01-01T09:00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17"/>
    <d v="1904-01-01T00:00:00"/>
    <d v="1904-01-01T00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1138"/>
    <s v="BARA HAJAR"/>
    <d v="1904-01-01T08:58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17"/>
    <d v="1904-01-01T00:00:00"/>
    <d v="1904-01-01T00:00:00"/>
    <s v="Sem - 50"/>
    <s v="Décembre"/>
    <s v="2025"/>
    <m/>
    <d v="1904-01-01T00:02:00"/>
    <s v="HMIDOUCH Fouad"/>
    <s v="Credit Mutuel"/>
    <s v="Forfaitaire"/>
    <s v=""/>
    <s v=""/>
    <s v=""/>
    <s v=""/>
    <m/>
    <m/>
  </r>
  <r>
    <n v="1211"/>
    <s v="MBENE GUEYE"/>
    <d v="1904-01-01T08:59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17"/>
    <d v="1904-01-01T00:00:00"/>
    <d v="1904-01-01T00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1252"/>
    <s v="DAMI OUMAIMA"/>
    <d v="1904-01-01T08:58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17"/>
    <d v="1904-01-01T00:00:00"/>
    <d v="1904-01-01T00:00:00"/>
    <s v="Sem - 50"/>
    <s v="Décembre"/>
    <s v="2025"/>
    <m/>
    <d v="1904-01-01T00:02:00"/>
    <s v="HMIDOUCH Fouad"/>
    <s v="Credit Mutuel"/>
    <s v="Forfaitaire"/>
    <s v=""/>
    <s v=""/>
    <s v=""/>
    <s v=""/>
    <m/>
    <m/>
  </r>
  <r>
    <n v="1187"/>
    <s v="TAOUIL AYA"/>
    <d v="1904-01-01T09:00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17"/>
    <d v="1904-01-01T00:00:00"/>
    <d v="1904-01-01T00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1149"/>
    <s v="EL MOUBARIK Oumnia"/>
    <d v="1904-01-01T08:57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18"/>
    <d v="1904-01-01T00:00:00"/>
    <d v="1904-01-01T00:00:00"/>
    <s v="Sem - 50"/>
    <s v="Décembre"/>
    <s v="2025"/>
    <m/>
    <d v="1904-01-01T00:03:00"/>
    <s v="HMIDOUCH Fouad"/>
    <s v="Credit Mutuel"/>
    <s v="Forfaitaire"/>
    <s v=""/>
    <s v=""/>
    <s v=""/>
    <s v=""/>
    <m/>
    <m/>
  </r>
  <r>
    <n v="1138"/>
    <s v="BARA HAJAR"/>
    <d v="1904-01-01T08:58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18"/>
    <d v="1904-01-01T00:00:00"/>
    <d v="1904-01-01T00:00:00"/>
    <s v="Sem - 50"/>
    <s v="Décembre"/>
    <s v="2025"/>
    <m/>
    <d v="1904-01-01T00:02:00"/>
    <s v="HMIDOUCH Fouad"/>
    <s v="Credit Mutuel"/>
    <s v="Forfaitaire"/>
    <s v=""/>
    <s v=""/>
    <s v=""/>
    <s v=""/>
    <m/>
    <m/>
  </r>
  <r>
    <n v="1211"/>
    <s v="MBENE GUEYE"/>
    <d v="1904-01-01T08:58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18"/>
    <d v="1904-01-01T00:00:00"/>
    <d v="1904-01-01T00:00:00"/>
    <s v="Sem - 50"/>
    <s v="Décembre"/>
    <s v="2025"/>
    <m/>
    <d v="1904-01-01T00:02:00"/>
    <s v="HMIDOUCH Fouad"/>
    <s v="Credit Mutuel"/>
    <s v="Forfaitaire"/>
    <s v=""/>
    <s v=""/>
    <s v=""/>
    <s v=""/>
    <m/>
    <m/>
  </r>
  <r>
    <n v="1252"/>
    <s v="DAMI OUMAIMA"/>
    <d v="1904-01-01T08:58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18"/>
    <d v="1904-01-01T00:00:00"/>
    <d v="1904-01-01T00:00:00"/>
    <s v="Sem - 50"/>
    <s v="Décembre"/>
    <s v="2025"/>
    <m/>
    <d v="1904-01-01T00:02:00"/>
    <s v="HMIDOUCH Fouad"/>
    <s v="Credit Mutuel"/>
    <s v="Forfaitaire"/>
    <s v=""/>
    <s v=""/>
    <s v=""/>
    <s v=""/>
    <m/>
    <m/>
  </r>
  <r>
    <n v="1187"/>
    <s v="TAOUIL AYA"/>
    <d v="1904-01-01T08:59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18"/>
    <d v="1904-01-01T00:00:00"/>
    <d v="1904-01-01T00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1149"/>
    <s v="EL MOUBARIK Oumnia"/>
    <d v="1904-01-01T08:57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19"/>
    <d v="1904-01-01T00:00:00"/>
    <d v="1904-01-01T00:00:00"/>
    <s v="Sem - 50"/>
    <s v="Décembre"/>
    <s v="2025"/>
    <m/>
    <d v="1904-01-01T00:03:00"/>
    <s v="HMIDOUCH Fouad"/>
    <s v="Credit Mutuel"/>
    <s v="Forfaitaire"/>
    <s v=""/>
    <s v=""/>
    <s v=""/>
    <s v=""/>
    <m/>
    <m/>
  </r>
  <r>
    <n v="1138"/>
    <s v="BARA HAJAR"/>
    <d v="1904-01-01T08:59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19"/>
    <d v="1904-01-01T00:00:00"/>
    <d v="1904-01-01T00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1211"/>
    <s v="MBENE GUEYE"/>
    <d v="1904-01-01T09:00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19"/>
    <d v="1904-01-01T00:00:00"/>
    <d v="1904-01-01T00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1252"/>
    <s v="DAMI OUMAIMA"/>
    <d v="1904-01-01T08:59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19"/>
    <d v="1904-01-01T00:00:00"/>
    <d v="1904-01-01T00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1187"/>
    <s v="TAOUIL AYA"/>
    <d v="1904-01-01T08:59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19"/>
    <d v="1904-01-01T00:00:00"/>
    <d v="1904-01-01T00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1149"/>
    <s v="EL MOUBARIK Oumnia"/>
    <d v="1904-01-01T08:59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20"/>
    <d v="1904-01-01T00:00:00"/>
    <d v="1904-01-01T00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1138"/>
    <s v="BARA HAJAR"/>
    <d v="1904-01-01T08:58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20"/>
    <d v="1904-01-01T00:00:00"/>
    <d v="1904-01-01T00:00:00"/>
    <s v="Sem - 50"/>
    <s v="Décembre"/>
    <s v="2025"/>
    <m/>
    <d v="1904-01-01T00:02:00"/>
    <s v="HMIDOUCH Fouad"/>
    <s v="Credit Mutuel"/>
    <s v="Forfaitaire"/>
    <s v=""/>
    <s v=""/>
    <s v=""/>
    <s v=""/>
    <m/>
    <m/>
  </r>
  <r>
    <n v="1211"/>
    <s v="MBENE GUEYE"/>
    <d v="1904-01-01T08:58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20"/>
    <d v="1904-01-01T00:00:00"/>
    <d v="1904-01-01T00:00:00"/>
    <s v="Sem - 50"/>
    <s v="Décembre"/>
    <s v="2025"/>
    <m/>
    <d v="1904-01-01T00:02:00"/>
    <s v="HMIDOUCH Fouad"/>
    <s v="Credit Mutuel"/>
    <s v="Forfaitaire"/>
    <s v=""/>
    <s v=""/>
    <s v=""/>
    <s v=""/>
    <m/>
    <m/>
  </r>
  <r>
    <n v="1252"/>
    <s v="DAMI OUMAIMA"/>
    <d v="1904-01-01T08:59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20"/>
    <d v="1904-01-01T00:00:00"/>
    <d v="1904-01-01T00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1187"/>
    <s v="TAOUIL AYA"/>
    <m/>
    <d v="1904-01-01T09:00:00"/>
    <m/>
    <d v="1904-01-01T19:00:00"/>
    <m/>
    <m/>
    <s v=""/>
    <m/>
    <d v="1904-01-01T00:00:00"/>
    <d v="1904-01-01T00:00:00"/>
    <s v="Abs"/>
    <s v=""/>
    <d v="1904-01-01T09:00:00"/>
    <x v="4"/>
    <x v="20"/>
    <d v="1904-01-01T09:00:00"/>
    <d v="1904-01-01T09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1149"/>
    <s v="EL MOUBARIK Oumnia"/>
    <d v="1904-01-01T08:58:00"/>
    <d v="1904-01-01T09:00:00"/>
    <d v="1904-01-01T18:00:00"/>
    <d v="1904-01-01T18:00:00"/>
    <m/>
    <m/>
    <s v=""/>
    <m/>
    <d v="1904-01-01T00:00:00"/>
    <d v="1904-01-01T00:00:00"/>
    <n v="0"/>
    <d v="1904-01-01T08:00:00"/>
    <d v="1904-01-01T08:00:00"/>
    <x v="4"/>
    <x v="21"/>
    <d v="1904-01-01T00:00:00"/>
    <d v="1904-01-01T00:00:00"/>
    <s v="Sem - 50"/>
    <s v="Décembre"/>
    <s v="2025"/>
    <m/>
    <d v="1904-01-01T00:02:00"/>
    <s v="HMIDOUCH Fouad"/>
    <s v="Credit Mutuel"/>
    <s v="Forfaitaire"/>
    <s v=""/>
    <s v=""/>
    <s v=""/>
    <s v=""/>
    <m/>
    <m/>
  </r>
  <r>
    <n v="1138"/>
    <s v="BARA HAJAR"/>
    <d v="1904-01-01T08:58:00"/>
    <d v="1904-01-01T09:00:00"/>
    <d v="1904-01-01T18:00:00"/>
    <d v="1904-01-01T18:00:00"/>
    <m/>
    <m/>
    <s v=""/>
    <m/>
    <d v="1904-01-01T00:00:00"/>
    <d v="1904-01-01T00:00:00"/>
    <n v="0"/>
    <d v="1904-01-01T08:00:00"/>
    <d v="1904-01-01T08:00:00"/>
    <x v="4"/>
    <x v="21"/>
    <d v="1904-01-01T00:00:00"/>
    <d v="1904-01-01T00:00:00"/>
    <s v="Sem - 50"/>
    <s v="Décembre"/>
    <s v="2025"/>
    <m/>
    <d v="1904-01-01T00:02:00"/>
    <s v="HMIDOUCH Fouad"/>
    <s v="Credit Mutuel"/>
    <s v="Forfaitaire"/>
    <s v=""/>
    <s v=""/>
    <s v=""/>
    <s v=""/>
    <m/>
    <m/>
  </r>
  <r>
    <n v="1211"/>
    <s v="MBENE GUEYE"/>
    <d v="1904-01-01T09:00:00"/>
    <d v="1904-01-01T09:00:00"/>
    <d v="1904-01-01T18:00:00"/>
    <d v="1904-01-01T18:00:00"/>
    <m/>
    <m/>
    <s v=""/>
    <m/>
    <d v="1904-01-01T00:00:00"/>
    <d v="1904-01-01T00:00:00"/>
    <n v="0"/>
    <d v="1904-01-01T08:00:00"/>
    <d v="1904-01-01T08:00:00"/>
    <x v="4"/>
    <x v="21"/>
    <d v="1904-01-01T00:00:00"/>
    <d v="1904-01-01T00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1252"/>
    <s v="DAMI OUMAIMA"/>
    <d v="1904-01-01T08:59:00"/>
    <d v="1904-01-01T09:00:00"/>
    <d v="1904-01-01T18:00:00"/>
    <d v="1904-01-01T18:00:00"/>
    <m/>
    <m/>
    <s v=""/>
    <m/>
    <d v="1904-01-01T00:00:00"/>
    <d v="1904-01-01T00:00:00"/>
    <n v="0"/>
    <d v="1904-01-01T08:00:00"/>
    <d v="1904-01-01T08:00:00"/>
    <x v="4"/>
    <x v="21"/>
    <d v="1904-01-01T00:00:00"/>
    <d v="1904-01-01T00:00:00"/>
    <s v="Sem - 50"/>
    <s v="Décembre"/>
    <s v="2025"/>
    <m/>
    <d v="1904-01-01T00:01:00"/>
    <s v="HMIDOUCH Fouad"/>
    <s v="Credit Mutuel"/>
    <s v="Forfaitaire"/>
    <s v=""/>
    <s v=""/>
    <s v=""/>
    <s v=""/>
    <m/>
    <m/>
  </r>
  <r>
    <n v="1187"/>
    <s v="TAOUIL AYA"/>
    <d v="1904-01-01T09:00:00"/>
    <d v="1904-01-01T09:00:00"/>
    <d v="1904-01-01T18:00:00"/>
    <d v="1904-01-01T18:00:00"/>
    <m/>
    <m/>
    <s v=""/>
    <m/>
    <d v="1904-01-01T00:00:00"/>
    <d v="1904-01-01T00:00:00"/>
    <n v="0"/>
    <d v="1904-01-01T08:00:00"/>
    <d v="1904-01-01T08:00:00"/>
    <x v="4"/>
    <x v="21"/>
    <d v="1904-01-01T00:00:00"/>
    <d v="1904-01-01T00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1149"/>
    <s v="EL MOUBARIK Oumnia"/>
    <m/>
    <s v="OFF"/>
    <m/>
    <s v="OFF"/>
    <m/>
    <m/>
    <s v=""/>
    <m/>
    <d v="1904-01-01T00:00:00"/>
    <d v="1904-01-01T00:00:00"/>
    <n v="0"/>
    <s v=""/>
    <d v="1904-01-01T00:00:00"/>
    <x v="4"/>
    <x v="22"/>
    <d v="1904-01-01T00:00:00"/>
    <d v="1904-01-01T00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1138"/>
    <s v="BARA HAJAR"/>
    <m/>
    <s v="OFF"/>
    <m/>
    <s v="OFF"/>
    <m/>
    <m/>
    <s v=""/>
    <m/>
    <d v="1904-01-01T00:00:00"/>
    <d v="1904-01-01T00:00:00"/>
    <n v="0"/>
    <s v=""/>
    <d v="1904-01-01T00:00:00"/>
    <x v="4"/>
    <x v="22"/>
    <d v="1904-01-01T00:00:00"/>
    <d v="1904-01-01T00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1211"/>
    <s v="MBENE GUEYE"/>
    <m/>
    <s v="OFF"/>
    <m/>
    <s v="OFF"/>
    <m/>
    <m/>
    <s v=""/>
    <m/>
    <d v="1904-01-01T00:00:00"/>
    <d v="1904-01-01T00:00:00"/>
    <n v="0"/>
    <s v=""/>
    <d v="1904-01-01T00:00:00"/>
    <x v="4"/>
    <x v="22"/>
    <d v="1904-01-01T00:00:00"/>
    <d v="1904-01-01T00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1252"/>
    <s v="DAMI OUMAIMA"/>
    <m/>
    <s v="OFF"/>
    <m/>
    <s v="OFF"/>
    <m/>
    <m/>
    <s v=""/>
    <m/>
    <d v="1904-01-01T00:00:00"/>
    <d v="1904-01-01T00:00:00"/>
    <n v="0"/>
    <s v=""/>
    <d v="1904-01-01T00:00:00"/>
    <x v="4"/>
    <x v="22"/>
    <d v="1904-01-01T00:00:00"/>
    <d v="1904-01-01T00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1187"/>
    <s v="TAOUIL AYA"/>
    <m/>
    <s v="OFF"/>
    <m/>
    <s v="OFF"/>
    <m/>
    <m/>
    <s v=""/>
    <m/>
    <d v="1904-01-01T00:00:00"/>
    <d v="1904-01-01T00:00:00"/>
    <n v="0"/>
    <s v=""/>
    <d v="1904-01-01T00:00:00"/>
    <x v="4"/>
    <x v="22"/>
    <d v="1904-01-01T00:00:00"/>
    <d v="1904-01-01T00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1149"/>
    <s v="EL MOUBARIK Oumnia"/>
    <m/>
    <s v="OFF"/>
    <m/>
    <s v="OFF"/>
    <m/>
    <m/>
    <s v=""/>
    <m/>
    <d v="1904-01-01T00:00:00"/>
    <d v="1904-01-01T00:00:00"/>
    <n v="0"/>
    <s v=""/>
    <d v="1904-01-01T00:00:00"/>
    <x v="4"/>
    <x v="23"/>
    <d v="1904-01-01T00:00:00"/>
    <d v="1904-01-01T00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1138"/>
    <s v="BARA HAJAR"/>
    <m/>
    <s v="OFF"/>
    <m/>
    <s v="OFF"/>
    <m/>
    <m/>
    <s v=""/>
    <m/>
    <d v="1904-01-01T00:00:00"/>
    <d v="1904-01-01T00:00:00"/>
    <n v="0"/>
    <s v=""/>
    <d v="1904-01-01T00:00:00"/>
    <x v="4"/>
    <x v="23"/>
    <d v="1904-01-01T00:00:00"/>
    <d v="1904-01-01T00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1211"/>
    <s v="MBENE GUEYE"/>
    <m/>
    <s v="OFF"/>
    <m/>
    <s v="OFF"/>
    <m/>
    <m/>
    <s v=""/>
    <m/>
    <d v="1904-01-01T00:00:00"/>
    <d v="1904-01-01T00:00:00"/>
    <n v="0"/>
    <s v=""/>
    <d v="1904-01-01T00:00:00"/>
    <x v="4"/>
    <x v="23"/>
    <d v="1904-01-01T00:00:00"/>
    <d v="1904-01-01T00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1252"/>
    <s v="DAMI OUMAIMA"/>
    <m/>
    <s v="OFF"/>
    <m/>
    <s v="OFF"/>
    <m/>
    <m/>
    <s v=""/>
    <m/>
    <d v="1904-01-01T00:00:00"/>
    <d v="1904-01-01T00:00:00"/>
    <n v="0"/>
    <s v=""/>
    <d v="1904-01-01T00:00:00"/>
    <x v="4"/>
    <x v="23"/>
    <d v="1904-01-01T00:00:00"/>
    <d v="1904-01-01T00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1187"/>
    <s v="TAOUIL AYA"/>
    <m/>
    <s v="OFF"/>
    <m/>
    <s v="OFF"/>
    <m/>
    <m/>
    <s v=""/>
    <m/>
    <d v="1904-01-01T00:00:00"/>
    <d v="1904-01-01T00:00:00"/>
    <n v="0"/>
    <s v=""/>
    <d v="1904-01-01T00:00:00"/>
    <x v="4"/>
    <x v="23"/>
    <d v="1904-01-01T00:00:00"/>
    <d v="1904-01-01T00:00:00"/>
    <s v="Sem - 50"/>
    <s v="Décembre"/>
    <s v="2025"/>
    <m/>
    <d v="1904-01-01T00:00:00"/>
    <s v="HMIDOUCH Fouad"/>
    <s v="Credit Mutuel"/>
    <s v="Forfaitaire"/>
    <s v=""/>
    <s v=""/>
    <s v=""/>
    <s v=""/>
    <m/>
    <m/>
  </r>
  <r>
    <n v="1149"/>
    <s v="EL MOUBARIK Oumnia"/>
    <d v="1904-01-01T08:57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24"/>
    <d v="1904-01-01T00:00:00"/>
    <d v="1904-01-01T00:00:00"/>
    <s v="Sem - 51"/>
    <s v="Décembre"/>
    <s v="2025"/>
    <m/>
    <d v="1904-01-01T00:03:00"/>
    <s v="HMIDOUCH Fouad"/>
    <s v="Credit Mutuel"/>
    <s v="Forfaitaire"/>
    <s v=""/>
    <s v=""/>
    <s v=""/>
    <s v=""/>
    <m/>
    <m/>
  </r>
  <r>
    <n v="1138"/>
    <s v="BARA HAJAR"/>
    <d v="1904-01-01T08:58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24"/>
    <d v="1904-01-01T00:00:00"/>
    <d v="1904-01-01T00:00:00"/>
    <s v="Sem - 51"/>
    <s v="Décembre"/>
    <s v="2025"/>
    <m/>
    <d v="1904-01-01T00:02:00"/>
    <s v="HMIDOUCH Fouad"/>
    <s v="Credit Mutuel"/>
    <s v="Forfaitaire"/>
    <s v=""/>
    <s v=""/>
    <s v=""/>
    <s v=""/>
    <m/>
    <m/>
  </r>
  <r>
    <n v="1211"/>
    <s v="MBENE GUEYE"/>
    <d v="1904-01-01T09:00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24"/>
    <d v="1904-01-01T00:00:00"/>
    <d v="1904-01-01T00:00:00"/>
    <s v="Sem - 51"/>
    <s v="Décembre"/>
    <s v="2025"/>
    <m/>
    <d v="1904-01-01T00:00:00"/>
    <s v="HMIDOUCH Fouad"/>
    <s v="Credit Mutuel"/>
    <s v="Forfaitaire"/>
    <s v=""/>
    <s v=""/>
    <s v=""/>
    <s v=""/>
    <m/>
    <m/>
  </r>
  <r>
    <n v="1252"/>
    <s v="DAMI OUMAIMA"/>
    <d v="1904-01-01T08:59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24"/>
    <d v="1904-01-01T00:00:00"/>
    <d v="1904-01-01T00:00:00"/>
    <s v="Sem - 51"/>
    <s v="Décembre"/>
    <s v="2025"/>
    <m/>
    <d v="1904-01-01T00:00:00"/>
    <s v="HMIDOUCH Fouad"/>
    <s v="Credit Mutuel"/>
    <s v="Forfaitaire"/>
    <s v=""/>
    <s v=""/>
    <s v=""/>
    <s v=""/>
    <m/>
    <m/>
  </r>
  <r>
    <n v="1187"/>
    <s v="TAOUIL AYA"/>
    <d v="1904-01-01T08:59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24"/>
    <d v="1904-01-01T00:00:00"/>
    <d v="1904-01-01T00:00:00"/>
    <s v="Sem - 51"/>
    <s v="Décembre"/>
    <s v="2025"/>
    <m/>
    <d v="1904-01-01T00:00:00"/>
    <s v="HMIDOUCH Fouad"/>
    <s v="Credit Mutuel"/>
    <s v="Forfaitaire"/>
    <s v=""/>
    <s v=""/>
    <s v=""/>
    <s v=""/>
    <m/>
    <m/>
  </r>
  <r>
    <n v="1149"/>
    <s v="EL MOUBARIK Oumnia"/>
    <d v="1904-01-01T08:47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25"/>
    <d v="1904-01-01T00:00:00"/>
    <d v="1904-01-01T00:00:00"/>
    <s v="Sem - 51"/>
    <s v="Décembre"/>
    <s v="2025"/>
    <m/>
    <d v="1904-01-01T00:13:00"/>
    <s v="HMIDOUCH Fouad"/>
    <s v="Credit Mutuel"/>
    <s v="Forfaitaire"/>
    <s v=""/>
    <s v=""/>
    <s v=""/>
    <s v=""/>
    <m/>
    <m/>
  </r>
  <r>
    <n v="1138"/>
    <s v="BARA HAJAR"/>
    <d v="1904-01-01T08:59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25"/>
    <d v="1904-01-01T00:00:00"/>
    <d v="1904-01-01T00:00:00"/>
    <s v="Sem - 51"/>
    <s v="Décembre"/>
    <s v="2025"/>
    <m/>
    <d v="1904-01-01T00:00:00"/>
    <s v="HMIDOUCH Fouad"/>
    <s v="Credit Mutuel"/>
    <s v="Forfaitaire"/>
    <s v=""/>
    <s v=""/>
    <s v=""/>
    <s v=""/>
    <m/>
    <m/>
  </r>
  <r>
    <n v="1211"/>
    <s v="MBENE GUEYE"/>
    <d v="1904-01-01T09:00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25"/>
    <d v="1904-01-01T00:00:00"/>
    <d v="1904-01-01T00:00:00"/>
    <s v="Sem - 51"/>
    <s v="Décembre"/>
    <s v="2025"/>
    <m/>
    <d v="1904-01-01T00:00:00"/>
    <s v="HMIDOUCH Fouad"/>
    <s v="Credit Mutuel"/>
    <s v="Forfaitaire"/>
    <s v=""/>
    <s v=""/>
    <s v=""/>
    <s v=""/>
    <m/>
    <m/>
  </r>
  <r>
    <n v="1252"/>
    <s v="DAMI OUMAIMA"/>
    <d v="1904-01-01T08:59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25"/>
    <d v="1904-01-01T00:00:00"/>
    <d v="1904-01-01T00:00:00"/>
    <s v="Sem - 51"/>
    <s v="Décembre"/>
    <s v="2025"/>
    <m/>
    <d v="1904-01-01T00:00:00"/>
    <s v="HMIDOUCH Fouad"/>
    <s v="Credit Mutuel"/>
    <s v="Forfaitaire"/>
    <s v=""/>
    <s v=""/>
    <s v=""/>
    <s v=""/>
    <m/>
    <m/>
  </r>
  <r>
    <n v="1187"/>
    <s v="TAOUIL AYA"/>
    <d v="1904-01-01T09:00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25"/>
    <d v="1904-01-01T00:00:00"/>
    <d v="1904-01-01T00:00:00"/>
    <s v="Sem - 51"/>
    <s v="Décembre"/>
    <s v="2025"/>
    <m/>
    <d v="1904-01-01T00:00:00"/>
    <s v="HMIDOUCH Fouad"/>
    <s v="Credit Mutuel"/>
    <s v="Forfaitaire"/>
    <s v=""/>
    <s v=""/>
    <s v=""/>
    <s v=""/>
    <m/>
    <m/>
  </r>
  <r>
    <n v="1149"/>
    <s v="EL MOUBARIK Oumnia"/>
    <d v="1904-01-01T08:00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26"/>
    <d v="1904-01-01T00:00:00"/>
    <d v="1904-01-01T00:00:00"/>
    <s v="Sem - 51"/>
    <s v="Décembre"/>
    <s v="2025"/>
    <m/>
    <d v="1904-01-01T01:00:00"/>
    <s v="HMIDOUCH Fouad"/>
    <s v="Credit Mutuel"/>
    <s v="Forfaitaire"/>
    <s v=""/>
    <s v=""/>
    <s v=""/>
    <s v=""/>
    <m/>
    <m/>
  </r>
  <r>
    <n v="1138"/>
    <s v="BARA HAJAR"/>
    <d v="1904-01-01T09:03:00"/>
    <d v="1904-01-01T09:00:00"/>
    <d v="1904-01-01T19:00:00"/>
    <d v="1904-01-01T19:00:00"/>
    <m/>
    <m/>
    <m/>
    <m/>
    <m/>
    <d v="1904-01-01T00:00:00"/>
    <n v="0"/>
    <d v="1904-01-01T09:00:00"/>
    <d v="1904-01-01T09:00:00"/>
    <x v="4"/>
    <x v="26"/>
    <d v="1904-01-01T00:00:00"/>
    <d v="1904-01-01T00:00:00"/>
    <s v="Sem - 51"/>
    <s v="Décembre"/>
    <s v="2025"/>
    <m/>
    <d v="1904-01-01T00:00:00"/>
    <s v="HMIDOUCH Fouad"/>
    <s v="Credit Mutuel"/>
    <s v="Forfaitaire"/>
    <s v=""/>
    <s v=""/>
    <s v=""/>
    <s v=""/>
    <m/>
    <m/>
  </r>
  <r>
    <n v="1211"/>
    <s v="MBENE GUEYE"/>
    <d v="1904-01-01T09:00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26"/>
    <d v="1904-01-01T00:00:00"/>
    <d v="1904-01-01T00:00:00"/>
    <s v="Sem - 51"/>
    <s v="Décembre"/>
    <s v="2025"/>
    <m/>
    <d v="1904-01-01T00:00:00"/>
    <s v="HMIDOUCH Fouad"/>
    <s v="Credit Mutuel"/>
    <s v="Forfaitaire"/>
    <s v=""/>
    <s v=""/>
    <s v=""/>
    <s v=""/>
    <m/>
    <m/>
  </r>
  <r>
    <n v="1252"/>
    <s v="DAMI OUMAIMA"/>
    <d v="1904-01-01T08:59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26"/>
    <d v="1904-01-01T00:00:00"/>
    <d v="1904-01-01T00:00:00"/>
    <s v="Sem - 51"/>
    <s v="Décembre"/>
    <s v="2025"/>
    <m/>
    <d v="1904-01-01T00:00:00"/>
    <s v="HMIDOUCH Fouad"/>
    <s v="Credit Mutuel"/>
    <s v="Forfaitaire"/>
    <s v=""/>
    <s v=""/>
    <s v=""/>
    <s v=""/>
    <m/>
    <m/>
  </r>
  <r>
    <n v="1187"/>
    <s v="TAOUIL AYA"/>
    <m/>
    <d v="1904-01-01T09:00:00"/>
    <m/>
    <d v="1904-01-01T19:00:00"/>
    <m/>
    <m/>
    <s v=""/>
    <m/>
    <d v="1904-01-01T00:00:00"/>
    <d v="1904-01-01T00:00:00"/>
    <s v="Abs"/>
    <s v=""/>
    <d v="1904-01-01T09:00:00"/>
    <x v="4"/>
    <x v="26"/>
    <d v="1904-01-01T09:00:00"/>
    <d v="1904-01-01T09:00:00"/>
    <s v="Sem - 51"/>
    <s v="Décembre"/>
    <s v="2025"/>
    <m/>
    <d v="1904-01-01T00:00:00"/>
    <s v="HMIDOUCH Fouad"/>
    <s v="Credit Mutuel"/>
    <s v="Forfaitaire"/>
    <s v=""/>
    <s v=""/>
    <s v=""/>
    <s v=""/>
    <m/>
    <m/>
  </r>
  <r>
    <n v="1149"/>
    <s v="EL MOUBARIK Oumnia"/>
    <d v="1904-01-01T09:00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27"/>
    <d v="1904-01-01T00:00:00"/>
    <d v="1904-01-01T00:00:00"/>
    <s v="Sem - 51"/>
    <s v="Décembre"/>
    <s v="2025"/>
    <m/>
    <d v="1904-01-01T00:00:00"/>
    <s v="HMIDOUCH Fouad"/>
    <s v="Credit Mutuel"/>
    <s v="Forfaitaire"/>
    <s v=""/>
    <s v=""/>
    <s v=""/>
    <s v=""/>
    <m/>
    <m/>
  </r>
  <r>
    <n v="1138"/>
    <s v="BARA HAJAR"/>
    <d v="1904-01-01T08:57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27"/>
    <d v="1904-01-01T00:00:00"/>
    <d v="1904-01-01T00:00:00"/>
    <s v="Sem - 51"/>
    <s v="Décembre"/>
    <s v="2025"/>
    <m/>
    <d v="1904-01-01T00:03:00"/>
    <s v="HMIDOUCH Fouad"/>
    <s v="Credit Mutuel"/>
    <s v="Forfaitaire"/>
    <s v=""/>
    <s v=""/>
    <s v=""/>
    <s v=""/>
    <m/>
    <m/>
  </r>
  <r>
    <n v="1211"/>
    <s v="MBENE GUEYE"/>
    <d v="1904-01-01T08:58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27"/>
    <d v="1904-01-01T00:00:00"/>
    <d v="1904-01-01T00:00:00"/>
    <s v="Sem - 51"/>
    <s v="Décembre"/>
    <s v="2025"/>
    <m/>
    <d v="1904-01-01T00:02:00"/>
    <s v="HMIDOUCH Fouad"/>
    <s v="Credit Mutuel"/>
    <s v="Forfaitaire"/>
    <s v=""/>
    <s v=""/>
    <s v=""/>
    <s v=""/>
    <m/>
    <m/>
  </r>
  <r>
    <n v="1252"/>
    <s v="DAMI OUMAIMA"/>
    <d v="1904-01-01T08:59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27"/>
    <d v="1904-01-01T00:00:00"/>
    <d v="1904-01-01T00:00:00"/>
    <s v="Sem - 51"/>
    <s v="Décembre"/>
    <s v="2025"/>
    <m/>
    <d v="1904-01-01T00:00:00"/>
    <s v="HMIDOUCH Fouad"/>
    <s v="Credit Mutuel"/>
    <s v="Forfaitaire"/>
    <s v=""/>
    <s v=""/>
    <s v=""/>
    <s v=""/>
    <m/>
    <m/>
  </r>
  <r>
    <n v="1187"/>
    <s v="TAOUIL AYA"/>
    <d v="1904-01-01T09:00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4"/>
    <x v="27"/>
    <d v="1904-01-01T00:00:00"/>
    <d v="1904-01-01T00:00:00"/>
    <s v="Sem - 51"/>
    <s v="Décembre"/>
    <s v="2025"/>
    <m/>
    <d v="1904-01-01T00:00:00"/>
    <s v="HMIDOUCH Fouad"/>
    <s v="Credit Mutuel"/>
    <s v="Forfaitaire"/>
    <s v=""/>
    <s v=""/>
    <s v=""/>
    <s v=""/>
    <m/>
    <m/>
  </r>
  <r>
    <n v="1149"/>
    <s v="EL MOUBARIK Oumnia"/>
    <d v="1904-01-01T08:58:00"/>
    <d v="1904-01-01T09:00:00"/>
    <d v="1904-01-01T18:00:00"/>
    <d v="1904-01-01T18:00:00"/>
    <m/>
    <m/>
    <s v=""/>
    <m/>
    <d v="1904-01-01T00:00:00"/>
    <d v="1904-01-01T00:00:00"/>
    <n v="0"/>
    <d v="1904-01-01T08:00:00"/>
    <d v="1904-01-01T08:00:00"/>
    <x v="4"/>
    <x v="28"/>
    <d v="1904-01-01T00:00:00"/>
    <d v="1904-01-01T00:00:00"/>
    <s v="Sem - 51"/>
    <s v="Décembre"/>
    <s v="2025"/>
    <m/>
    <d v="1904-01-01T00:02:00"/>
    <s v="HMIDOUCH Fouad"/>
    <s v="Credit Mutuel"/>
    <s v="Forfaitaire"/>
    <s v=""/>
    <s v=""/>
    <s v=""/>
    <s v=""/>
    <m/>
    <m/>
  </r>
  <r>
    <n v="1138"/>
    <s v="BARA HAJAR"/>
    <d v="1904-01-01T08:58:00"/>
    <d v="1904-01-01T09:00:00"/>
    <d v="1904-01-01T18:00:00"/>
    <d v="1904-01-01T18:00:00"/>
    <m/>
    <m/>
    <s v=""/>
    <m/>
    <d v="1904-01-01T00:00:00"/>
    <d v="1904-01-01T00:00:00"/>
    <n v="0"/>
    <d v="1904-01-01T08:00:00"/>
    <d v="1904-01-01T08:00:00"/>
    <x v="4"/>
    <x v="28"/>
    <d v="1904-01-01T00:00:00"/>
    <d v="1904-01-01T00:00:00"/>
    <s v="Sem - 51"/>
    <s v="Décembre"/>
    <s v="2025"/>
    <m/>
    <d v="1904-01-01T00:02:00"/>
    <s v="HMIDOUCH Fouad"/>
    <s v="Credit Mutuel"/>
    <s v="Forfaitaire"/>
    <s v=""/>
    <s v=""/>
    <s v=""/>
    <s v=""/>
    <m/>
    <m/>
  </r>
  <r>
    <n v="1211"/>
    <s v="MBENE GUEYE"/>
    <d v="1904-01-01T08:59:00"/>
    <d v="1904-01-01T09:00:00"/>
    <d v="1904-01-01T18:00:00"/>
    <d v="1904-01-01T18:00:00"/>
    <m/>
    <m/>
    <s v=""/>
    <m/>
    <d v="1904-01-01T00:00:00"/>
    <d v="1904-01-01T00:00:00"/>
    <n v="0"/>
    <d v="1904-01-01T08:00:00"/>
    <d v="1904-01-01T08:00:00"/>
    <x v="4"/>
    <x v="28"/>
    <d v="1904-01-01T00:00:00"/>
    <d v="1904-01-01T00:00:00"/>
    <s v="Sem - 51"/>
    <s v="Décembre"/>
    <s v="2025"/>
    <m/>
    <d v="1904-01-01T00:01:00"/>
    <s v="HMIDOUCH Fouad"/>
    <s v="Credit Mutuel"/>
    <s v="Forfaitaire"/>
    <s v=""/>
    <s v=""/>
    <s v=""/>
    <s v=""/>
    <m/>
    <m/>
  </r>
  <r>
    <n v="1252"/>
    <s v="DAMI OUMAIMA"/>
    <d v="1904-01-01T08:59:00"/>
    <d v="1904-01-01T09:00:00"/>
    <d v="1904-01-01T18:00:00"/>
    <d v="1904-01-01T18:00:00"/>
    <m/>
    <m/>
    <s v=""/>
    <m/>
    <d v="1904-01-01T00:00:00"/>
    <d v="1904-01-01T00:00:00"/>
    <n v="0"/>
    <d v="1904-01-01T08:00:00"/>
    <d v="1904-01-01T08:00:00"/>
    <x v="4"/>
    <x v="28"/>
    <d v="1904-01-01T00:00:00"/>
    <d v="1904-01-01T00:00:00"/>
    <s v="Sem - 51"/>
    <s v="Décembre"/>
    <s v="2025"/>
    <m/>
    <d v="1904-01-01T00:01:00"/>
    <s v="HMIDOUCH Fouad"/>
    <s v="Credit Mutuel"/>
    <s v="Forfaitaire"/>
    <s v=""/>
    <s v=""/>
    <s v=""/>
    <s v=""/>
    <m/>
    <m/>
  </r>
  <r>
    <n v="1187"/>
    <s v="TAOUIL AYA"/>
    <d v="1904-01-01T09:00:00"/>
    <d v="1904-01-01T09:00:00"/>
    <d v="1904-01-01T18:00:00"/>
    <d v="1904-01-01T18:00:00"/>
    <m/>
    <m/>
    <s v=""/>
    <m/>
    <d v="1904-01-01T00:00:00"/>
    <d v="1904-01-01T00:00:00"/>
    <n v="0"/>
    <d v="1904-01-01T08:00:00"/>
    <d v="1904-01-01T08:00:00"/>
    <x v="4"/>
    <x v="28"/>
    <d v="1904-01-01T00:00:00"/>
    <d v="1904-01-01T00:00:00"/>
    <s v="Sem - 51"/>
    <s v="Décembre"/>
    <s v="2025"/>
    <m/>
    <d v="1904-01-01T00:00:00"/>
    <s v="HMIDOUCH Fouad"/>
    <s v="Credit Mutuel"/>
    <s v="Forfaitaire"/>
    <s v=""/>
    <s v=""/>
    <s v=""/>
    <s v=""/>
    <m/>
    <m/>
  </r>
  <r>
    <n v="1149"/>
    <s v="EL MOUBARIK Oumnia"/>
    <m/>
    <s v="OFF"/>
    <m/>
    <s v="OFF"/>
    <m/>
    <m/>
    <s v=""/>
    <m/>
    <d v="1904-01-01T00:00:00"/>
    <d v="1904-01-01T00:00:00"/>
    <n v="0"/>
    <s v=""/>
    <d v="1904-01-01T00:00:00"/>
    <x v="4"/>
    <x v="29"/>
    <d v="1904-01-01T00:00:00"/>
    <d v="1904-01-01T00:00:00"/>
    <s v="Sem - 51"/>
    <s v="Décembre"/>
    <s v="2025"/>
    <m/>
    <d v="1904-01-01T00:00:00"/>
    <s v="HMIDOUCH Fouad"/>
    <s v="Credit Mutuel"/>
    <s v="Forfaitaire"/>
    <s v=""/>
    <s v=""/>
    <s v=""/>
    <s v=""/>
    <m/>
    <m/>
  </r>
  <r>
    <n v="1138"/>
    <s v="BARA HAJAR"/>
    <m/>
    <s v="OFF"/>
    <m/>
    <s v="OFF"/>
    <m/>
    <m/>
    <s v=""/>
    <m/>
    <d v="1904-01-01T00:00:00"/>
    <d v="1904-01-01T00:00:00"/>
    <n v="0"/>
    <s v=""/>
    <d v="1904-01-01T00:00:00"/>
    <x v="4"/>
    <x v="29"/>
    <d v="1904-01-01T00:00:00"/>
    <d v="1904-01-01T00:00:00"/>
    <s v="Sem - 51"/>
    <s v="Décembre"/>
    <s v="2025"/>
    <m/>
    <d v="1904-01-01T00:00:00"/>
    <s v="HMIDOUCH Fouad"/>
    <s v="Credit Mutuel"/>
    <s v="Forfaitaire"/>
    <s v=""/>
    <s v=""/>
    <s v=""/>
    <s v=""/>
    <m/>
    <m/>
  </r>
  <r>
    <n v="1211"/>
    <s v="MBENE GUEYE"/>
    <m/>
    <s v="OFF"/>
    <m/>
    <s v="OFF"/>
    <m/>
    <m/>
    <s v=""/>
    <m/>
    <d v="1904-01-01T00:00:00"/>
    <d v="1904-01-01T00:00:00"/>
    <n v="0"/>
    <s v=""/>
    <d v="1904-01-01T00:00:00"/>
    <x v="4"/>
    <x v="29"/>
    <d v="1904-01-01T00:00:00"/>
    <d v="1904-01-01T00:00:00"/>
    <s v="Sem - 51"/>
    <s v="Décembre"/>
    <s v="2025"/>
    <m/>
    <d v="1904-01-01T00:00:00"/>
    <s v="HMIDOUCH Fouad"/>
    <s v="Credit Mutuel"/>
    <s v="Forfaitaire"/>
    <s v=""/>
    <s v=""/>
    <s v=""/>
    <s v=""/>
    <m/>
    <m/>
  </r>
  <r>
    <n v="1252"/>
    <s v="DAMI OUMAIMA"/>
    <m/>
    <s v="OFF"/>
    <m/>
    <s v="OFF"/>
    <m/>
    <m/>
    <s v=""/>
    <m/>
    <d v="1904-01-01T00:00:00"/>
    <d v="1904-01-01T00:00:00"/>
    <n v="0"/>
    <s v=""/>
    <d v="1904-01-01T00:00:00"/>
    <x v="4"/>
    <x v="29"/>
    <d v="1904-01-01T00:00:00"/>
    <d v="1904-01-01T00:00:00"/>
    <s v="Sem - 51"/>
    <s v="Décembre"/>
    <s v="2025"/>
    <m/>
    <d v="1904-01-01T00:00:00"/>
    <s v="HMIDOUCH Fouad"/>
    <s v="Credit Mutuel"/>
    <s v="Forfaitaire"/>
    <s v=""/>
    <s v=""/>
    <s v=""/>
    <s v=""/>
    <m/>
    <m/>
  </r>
  <r>
    <n v="1187"/>
    <s v="TAOUIL AYA"/>
    <m/>
    <s v="OFF"/>
    <m/>
    <s v="OFF"/>
    <m/>
    <m/>
    <s v=""/>
    <m/>
    <d v="1904-01-01T00:00:00"/>
    <d v="1904-01-01T00:00:00"/>
    <n v="0"/>
    <s v=""/>
    <d v="1904-01-01T00:00:00"/>
    <x v="4"/>
    <x v="29"/>
    <d v="1904-01-01T00:00:00"/>
    <d v="1904-01-01T00:00:00"/>
    <s v="Sem - 51"/>
    <s v="Décembre"/>
    <s v="2025"/>
    <m/>
    <d v="1904-01-01T00:00:00"/>
    <s v="HMIDOUCH Fouad"/>
    <s v="Credit Mutuel"/>
    <s v="Forfaitaire"/>
    <s v=""/>
    <s v=""/>
    <s v=""/>
    <s v=""/>
    <m/>
    <m/>
  </r>
  <r>
    <n v="1148"/>
    <s v="EL IDRISSI ELHASSANI MAHA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0"/>
    <d v="1904-01-01T00:00:00"/>
    <d v="1904-01-01T00:00:00"/>
    <s v="Sem - 47"/>
    <s v="Novembre"/>
    <s v="2025"/>
    <m/>
    <d v="1904-01-01T00:00:00"/>
    <s v="CHOUIFI Mustapha"/>
    <s v="Credit Mutuel"/>
    <s v="Forfaitaire"/>
    <s v=""/>
    <s v=""/>
    <s v=""/>
    <s v=""/>
    <m/>
    <m/>
  </r>
  <r>
    <n v="1141"/>
    <s v="BOUABDILLAH ZAKARIA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0"/>
    <d v="1904-01-01T00:00:00"/>
    <d v="1904-01-01T00:00:00"/>
    <s v="Sem - 47"/>
    <s v="Novembre"/>
    <s v="2025"/>
    <m/>
    <d v="1904-01-01T00:00:00"/>
    <s v="CHOUIFI Mustapha"/>
    <s v="Credit Mutuel"/>
    <s v="Forfaitaire"/>
    <s v=""/>
    <s v=""/>
    <s v=""/>
    <s v=""/>
    <m/>
    <m/>
  </r>
  <r>
    <n v="1146"/>
    <s v="EL GUARJAOUI HIBA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0"/>
    <d v="1904-01-01T00:00:00"/>
    <d v="1904-01-01T00:00:00"/>
    <s v="Sem - 47"/>
    <s v="Novembre"/>
    <s v="2025"/>
    <m/>
    <d v="1904-01-01T00:02:00"/>
    <s v="CHOUIFI Mustapha"/>
    <s v="Credit Mutuel"/>
    <s v="Forfaitaire"/>
    <s v=""/>
    <s v=""/>
    <s v=""/>
    <s v=""/>
    <m/>
    <m/>
  </r>
  <r>
    <n v="1161"/>
    <s v="LIMANE HIBA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0"/>
    <d v="1904-01-01T00:00:00"/>
    <d v="1904-01-01T00:00:00"/>
    <s v="Sem - 47"/>
    <s v="Novembre"/>
    <s v="2025"/>
    <m/>
    <d v="1904-01-01T00:00:00"/>
    <s v="CHOUIFI Mustapha"/>
    <s v="Credit Mutuel"/>
    <s v="Forfaitaire"/>
    <s v=""/>
    <s v=""/>
    <s v=""/>
    <s v=""/>
    <m/>
    <m/>
  </r>
  <r>
    <n v="1372"/>
    <s v="HAMDOUNI YASSER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0"/>
    <d v="1904-01-01T00:00:00"/>
    <d v="1904-01-01T00:00:00"/>
    <s v="Sem - 47"/>
    <s v="Novembre"/>
    <s v="2025"/>
    <m/>
    <d v="1904-01-01T00:00:00"/>
    <s v="CHOUIFI Mustapha"/>
    <s v="Credit Mutuel"/>
    <s v="Forfaitaire"/>
    <s v=""/>
    <s v=""/>
    <s v=""/>
    <s v=""/>
    <m/>
    <m/>
  </r>
  <r>
    <n v="1371"/>
    <s v="CHAYAH CHAIMAE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0"/>
    <d v="1904-01-01T00:00:00"/>
    <d v="1904-01-01T00:00:00"/>
    <s v="Sem - 47"/>
    <s v="Novembre"/>
    <s v="2025"/>
    <m/>
    <d v="1904-01-01T00:00:00"/>
    <s v="CHOUIFI Mustapha"/>
    <s v="Credit Mutuel"/>
    <s v="Forfaitaire"/>
    <s v=""/>
    <s v=""/>
    <s v=""/>
    <s v=""/>
    <m/>
    <m/>
  </r>
  <r>
    <n v="1370"/>
    <s v="ELASRY MAROUANE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0"/>
    <d v="1904-01-01T00:00:00"/>
    <d v="1904-01-01T00:00:00"/>
    <s v="Sem - 47"/>
    <s v="Novembre"/>
    <s v="2025"/>
    <m/>
    <d v="1904-01-01T00:00:00"/>
    <s v="CHOUIFI Mustapha"/>
    <s v="Credit Mutuel"/>
    <s v="Forfaitaire"/>
    <s v=""/>
    <s v=""/>
    <s v=""/>
    <s v=""/>
    <m/>
    <m/>
  </r>
  <r>
    <n v="1148"/>
    <s v="EL IDRISSI ELHASSANI MAHA"/>
    <d v="1904-01-01T08:00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1"/>
    <d v="1904-01-01T00:00:00"/>
    <d v="1904-01-01T00:00:00"/>
    <s v="Sem - 47"/>
    <s v="Novembre"/>
    <s v="2025"/>
    <m/>
    <d v="1904-01-01T00:00:00"/>
    <s v="CHOUIFI Mustapha"/>
    <s v="Credit Mutuel"/>
    <s v="Forfaitaire"/>
    <s v=""/>
    <s v=""/>
    <s v=""/>
    <s v=""/>
    <m/>
    <m/>
  </r>
  <r>
    <n v="1141"/>
    <s v="BOUABDILLAH ZAKARIA"/>
    <d v="1904-01-01T08:00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1"/>
    <d v="1904-01-01T00:00:00"/>
    <d v="1904-01-01T00:00:00"/>
    <s v="Sem - 47"/>
    <s v="Novembre"/>
    <s v="2025"/>
    <m/>
    <d v="1904-01-01T00:00:00"/>
    <s v="CHOUIFI Mustapha"/>
    <s v="Credit Mutuel"/>
    <s v="Forfaitaire"/>
    <s v=""/>
    <s v=""/>
    <s v=""/>
    <s v=""/>
    <m/>
    <m/>
  </r>
  <r>
    <n v="1146"/>
    <s v="EL GUARJAOUI HIBA"/>
    <d v="1904-01-01T08:00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1"/>
    <d v="1904-01-01T00:00:00"/>
    <d v="1904-01-01T00:00:00"/>
    <s v="Sem - 47"/>
    <s v="Novembre"/>
    <s v="2025"/>
    <m/>
    <d v="1904-01-01T00:00:00"/>
    <s v="CHOUIFI Mustapha"/>
    <s v="Credit Mutuel"/>
    <s v="Forfaitaire"/>
    <s v=""/>
    <s v=""/>
    <s v=""/>
    <s v=""/>
    <m/>
    <m/>
  </r>
  <r>
    <n v="1161"/>
    <s v="LIMANE HIBA"/>
    <d v="1904-01-01T08:00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1"/>
    <d v="1904-01-01T00:00:00"/>
    <d v="1904-01-01T00:00:00"/>
    <s v="Sem - 47"/>
    <s v="Novembre"/>
    <s v="2025"/>
    <m/>
    <d v="1904-01-01T00:00:00"/>
    <s v="CHOUIFI Mustapha"/>
    <s v="Credit Mutuel"/>
    <s v="Forfaitaire"/>
    <s v=""/>
    <s v=""/>
    <s v=""/>
    <s v=""/>
    <m/>
    <m/>
  </r>
  <r>
    <n v="1372"/>
    <s v="HAMDOUNI YASSER"/>
    <d v="1904-01-01T08:00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1"/>
    <d v="1904-01-01T00:00:00"/>
    <d v="1904-01-01T00:00:00"/>
    <s v="Sem - 47"/>
    <s v="Novembre"/>
    <s v="2025"/>
    <m/>
    <d v="1904-01-01T00:00:00"/>
    <s v="CHOUIFI Mustapha"/>
    <s v="Credit Mutuel"/>
    <s v="Forfaitaire"/>
    <s v=""/>
    <s v=""/>
    <s v=""/>
    <s v=""/>
    <m/>
    <m/>
  </r>
  <r>
    <n v="1371"/>
    <s v="CHAYAH CHAIMAE"/>
    <d v="1904-01-01T08:00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1"/>
    <d v="1904-01-01T00:00:00"/>
    <d v="1904-01-01T00:00:00"/>
    <s v="Sem - 47"/>
    <s v="Novembre"/>
    <s v="2025"/>
    <m/>
    <d v="1904-01-01T00:00:00"/>
    <s v="CHOUIFI Mustapha"/>
    <s v="Credit Mutuel"/>
    <s v="Forfaitaire"/>
    <s v=""/>
    <s v=""/>
    <s v=""/>
    <s v=""/>
    <m/>
    <m/>
  </r>
  <r>
    <n v="1370"/>
    <s v="ELASRY MAROUANE"/>
    <d v="1904-01-01T08:00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1"/>
    <d v="1904-01-01T00:00:00"/>
    <d v="1904-01-01T00:00:00"/>
    <s v="Sem - 47"/>
    <s v="Novembre"/>
    <s v="2025"/>
    <m/>
    <d v="1904-01-01T00:00:00"/>
    <s v="CHOUIFI Mustapha"/>
    <s v="Credit Mutuel"/>
    <s v="Forfaitaire"/>
    <s v=""/>
    <s v=""/>
    <s v=""/>
    <s v=""/>
    <m/>
    <m/>
  </r>
  <r>
    <n v="1148"/>
    <s v="EL IDRISSI ELHASSANI MAHA"/>
    <m/>
    <s v="OFF"/>
    <m/>
    <s v="OFF"/>
    <m/>
    <m/>
    <s v=""/>
    <m/>
    <d v="1904-01-01T00:00:00"/>
    <d v="1904-01-01T00:00:00"/>
    <n v="0"/>
    <s v=""/>
    <d v="1904-01-01T00:00:00"/>
    <x v="5"/>
    <x v="2"/>
    <d v="1904-01-01T00:00:00"/>
    <d v="1904-01-01T00:00:00"/>
    <s v="Sem - 47"/>
    <s v="Novembre"/>
    <s v="2025"/>
    <m/>
    <d v="1904-01-01T00:00:00"/>
    <s v="CHOUIFI Mustapha"/>
    <s v="Credit Mutuel"/>
    <s v="Forfaitaire"/>
    <s v=""/>
    <s v=""/>
    <s v=""/>
    <s v=""/>
    <m/>
    <m/>
  </r>
  <r>
    <n v="1141"/>
    <s v="BOUABDILLAH ZAKARIA"/>
    <m/>
    <s v="OFF"/>
    <m/>
    <s v="OFF"/>
    <m/>
    <m/>
    <s v=""/>
    <m/>
    <d v="1904-01-01T00:00:00"/>
    <d v="1904-01-01T00:00:00"/>
    <n v="0"/>
    <s v=""/>
    <d v="1904-01-01T00:00:00"/>
    <x v="5"/>
    <x v="2"/>
    <d v="1904-01-01T00:00:00"/>
    <d v="1904-01-01T00:00:00"/>
    <s v="Sem - 47"/>
    <s v="Novembre"/>
    <s v="2025"/>
    <m/>
    <d v="1904-01-01T00:00:00"/>
    <s v="CHOUIFI Mustapha"/>
    <s v="Credit Mutuel"/>
    <s v="Forfaitaire"/>
    <s v=""/>
    <s v=""/>
    <s v=""/>
    <s v=""/>
    <m/>
    <m/>
  </r>
  <r>
    <n v="1146"/>
    <s v="EL GUARJAOUI HIBA"/>
    <m/>
    <s v="OFF"/>
    <m/>
    <s v="OFF"/>
    <m/>
    <m/>
    <s v=""/>
    <m/>
    <d v="1904-01-01T00:00:00"/>
    <d v="1904-01-01T00:00:00"/>
    <n v="0"/>
    <s v=""/>
    <d v="1904-01-01T00:00:00"/>
    <x v="5"/>
    <x v="2"/>
    <d v="1904-01-01T00:00:00"/>
    <d v="1904-01-01T00:00:00"/>
    <s v="Sem - 47"/>
    <s v="Novembre"/>
    <s v="2025"/>
    <m/>
    <d v="1904-01-01T00:00:00"/>
    <s v="CHOUIFI Mustapha"/>
    <s v="Credit Mutuel"/>
    <s v="Forfaitaire"/>
    <s v=""/>
    <s v=""/>
    <s v=""/>
    <s v=""/>
    <m/>
    <m/>
  </r>
  <r>
    <n v="1161"/>
    <s v="LIMANE HIBA"/>
    <m/>
    <s v="OFF"/>
    <m/>
    <s v="OFF"/>
    <m/>
    <m/>
    <s v=""/>
    <m/>
    <d v="1904-01-01T00:00:00"/>
    <d v="1904-01-01T00:00:00"/>
    <n v="0"/>
    <s v=""/>
    <d v="1904-01-01T00:00:00"/>
    <x v="5"/>
    <x v="2"/>
    <d v="1904-01-01T00:00:00"/>
    <d v="1904-01-01T00:00:00"/>
    <s v="Sem - 47"/>
    <s v="Novembre"/>
    <s v="2025"/>
    <m/>
    <d v="1904-01-01T00:00:00"/>
    <s v="CHOUIFI Mustapha"/>
    <s v="Credit Mutuel"/>
    <s v="Forfaitaire"/>
    <s v=""/>
    <s v=""/>
    <s v=""/>
    <s v=""/>
    <m/>
    <m/>
  </r>
  <r>
    <n v="1372"/>
    <s v="HAMDOUNI YASSER"/>
    <m/>
    <s v="OFF"/>
    <m/>
    <s v="OFF"/>
    <m/>
    <m/>
    <s v=""/>
    <m/>
    <d v="1904-01-01T00:00:00"/>
    <d v="1904-01-01T00:00:00"/>
    <n v="0"/>
    <s v=""/>
    <d v="1904-01-01T00:00:00"/>
    <x v="5"/>
    <x v="2"/>
    <d v="1904-01-01T00:00:00"/>
    <d v="1904-01-01T00:00:00"/>
    <s v="Sem - 47"/>
    <s v="Novembre"/>
    <s v="2025"/>
    <m/>
    <d v="1904-01-01T00:00:00"/>
    <s v="CHOUIFI Mustapha"/>
    <s v="Credit Mutuel"/>
    <s v="Forfaitaire"/>
    <s v=""/>
    <s v=""/>
    <s v=""/>
    <s v=""/>
    <m/>
    <m/>
  </r>
  <r>
    <n v="1371"/>
    <s v="CHAYAH CHAIMAE"/>
    <m/>
    <s v="OFF"/>
    <m/>
    <s v="OFF"/>
    <m/>
    <m/>
    <s v=""/>
    <m/>
    <d v="1904-01-01T00:00:00"/>
    <d v="1904-01-01T00:00:00"/>
    <n v="0"/>
    <s v=""/>
    <d v="1904-01-01T00:00:00"/>
    <x v="5"/>
    <x v="2"/>
    <d v="1904-01-01T00:00:00"/>
    <d v="1904-01-01T00:00:00"/>
    <s v="Sem - 47"/>
    <s v="Novembre"/>
    <s v="2025"/>
    <m/>
    <d v="1904-01-01T00:00:00"/>
    <s v="CHOUIFI Mustapha"/>
    <s v="Credit Mutuel"/>
    <s v="Forfaitaire"/>
    <s v=""/>
    <s v=""/>
    <s v=""/>
    <s v=""/>
    <m/>
    <m/>
  </r>
  <r>
    <n v="1370"/>
    <s v="ELASRY MAROUANE"/>
    <m/>
    <s v="OFF"/>
    <m/>
    <s v="OFF"/>
    <m/>
    <m/>
    <s v=""/>
    <m/>
    <d v="1904-01-01T00:00:00"/>
    <d v="1904-01-01T00:00:00"/>
    <n v="0"/>
    <s v=""/>
    <d v="1904-01-01T00:00:00"/>
    <x v="5"/>
    <x v="2"/>
    <d v="1904-01-01T00:00:00"/>
    <d v="1904-01-01T00:00:00"/>
    <s v="Sem - 47"/>
    <s v="Novembre"/>
    <s v="2025"/>
    <m/>
    <d v="1904-01-01T00:00:00"/>
    <s v="CHOUIFI Mustapha"/>
    <s v="Credit Mutuel"/>
    <s v="Forfaitaire"/>
    <s v=""/>
    <s v=""/>
    <s v=""/>
    <s v=""/>
    <m/>
    <m/>
  </r>
  <r>
    <n v="1148"/>
    <s v="EL IDRISSI ELHASSANI MAH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3"/>
    <d v="1904-01-01T00:00:00"/>
    <d v="1904-01-01T00:00:00"/>
    <s v="Sem - 48"/>
    <s v="Novembre"/>
    <s v="2025"/>
    <m/>
    <d v="1904-01-01T00:00:00"/>
    <s v="CHOUIFI Mustapha"/>
    <s v="Credit Mutuel"/>
    <s v="Forfaitaire"/>
    <s v=""/>
    <s v=""/>
    <s v=""/>
    <s v=""/>
    <m/>
    <m/>
  </r>
  <r>
    <n v="1141"/>
    <s v="BOUABDILLAH ZAKARIA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3"/>
    <d v="1904-01-01T00:00:00"/>
    <d v="1904-01-01T00:00:00"/>
    <s v="Sem - 48"/>
    <s v="Novembre"/>
    <s v="2025"/>
    <m/>
    <d v="1904-01-01T00:02:00"/>
    <s v="CHOUIFI Mustapha"/>
    <s v="Credit Mutuel"/>
    <s v="Forfaitaire"/>
    <s v=""/>
    <s v=""/>
    <s v=""/>
    <s v=""/>
    <m/>
    <m/>
  </r>
  <r>
    <n v="1146"/>
    <s v="EL GUARJAOUI HIBA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3"/>
    <d v="1904-01-01T00:00:00"/>
    <d v="1904-01-01T00:00:00"/>
    <s v="Sem - 48"/>
    <s v="Novembre"/>
    <s v="2025"/>
    <m/>
    <d v="1904-01-01T00:02:00"/>
    <s v="CHOUIFI Mustapha"/>
    <s v="Credit Mutuel"/>
    <s v="Forfaitaire"/>
    <s v=""/>
    <s v=""/>
    <s v=""/>
    <s v=""/>
    <m/>
    <m/>
  </r>
  <r>
    <n v="1161"/>
    <s v="LIMANE HIBA"/>
    <d v="1904-01-01T07:59:00"/>
    <d v="1904-01-01T08:00:00"/>
    <d v="1904-01-01T17:00:00"/>
    <d v="1904-01-01T17:00:00"/>
    <m/>
    <m/>
    <m/>
    <m/>
    <d v="1904-01-01T00:00:00"/>
    <d v="1904-01-01T00:00:00"/>
    <n v="0"/>
    <d v="1904-01-01T08:00:00"/>
    <d v="1904-01-01T08:00:00"/>
    <x v="5"/>
    <x v="3"/>
    <d v="1904-01-01T00:00:00"/>
    <d v="1904-01-01T00:00:00"/>
    <s v="Sem - 48"/>
    <s v="Novembre"/>
    <s v="2025"/>
    <m/>
    <d v="1904-01-01T00:00:00"/>
    <s v="CHOUIFI Mustapha"/>
    <s v="Credit Mutuel"/>
    <s v="Forfaitaire"/>
    <s v=""/>
    <s v=""/>
    <s v=""/>
    <s v=""/>
    <m/>
    <m/>
  </r>
  <r>
    <n v="1372"/>
    <s v="HAMDOUNI YASSER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3"/>
    <d v="1904-01-01T00:00:00"/>
    <d v="1904-01-01T00:00:00"/>
    <s v="Sem - 48"/>
    <s v="Novembre"/>
    <s v="2025"/>
    <m/>
    <d v="1904-01-01T00:00:00"/>
    <s v="CHOUIFI Mustapha"/>
    <s v="Credit Mutuel"/>
    <s v="Forfaitaire"/>
    <s v=""/>
    <s v=""/>
    <s v=""/>
    <s v=""/>
    <m/>
    <m/>
  </r>
  <r>
    <n v="1371"/>
    <s v="CHAYAH CHAIMAE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3"/>
    <d v="1904-01-01T00:00:00"/>
    <d v="1904-01-01T00:00:00"/>
    <s v="Sem - 48"/>
    <s v="Novembre"/>
    <s v="2025"/>
    <m/>
    <d v="1904-01-01T00:00:00"/>
    <s v="CHOUIFI Mustapha"/>
    <s v="Credit Mutuel"/>
    <s v="Forfaitaire"/>
    <s v=""/>
    <s v=""/>
    <s v=""/>
    <s v=""/>
    <m/>
    <m/>
  </r>
  <r>
    <n v="1370"/>
    <s v="ELASRY MAROUANE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3"/>
    <d v="1904-01-01T00:00:00"/>
    <d v="1904-01-01T00:00:00"/>
    <s v="Sem - 48"/>
    <s v="Novembre"/>
    <s v="2025"/>
    <m/>
    <d v="1904-01-01T00:00:00"/>
    <s v="CHOUIFI Mustapha"/>
    <s v="Credit Mutuel"/>
    <s v="Forfaitaire"/>
    <s v=""/>
    <s v=""/>
    <s v=""/>
    <s v=""/>
    <m/>
    <m/>
  </r>
  <r>
    <n v="1148"/>
    <s v="EL IDRISSI ELHASSANI MAH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4"/>
    <d v="1904-01-01T00:00:00"/>
    <d v="1904-01-01T00:00:00"/>
    <s v="Sem - 48"/>
    <s v="Novembre"/>
    <s v="2025"/>
    <m/>
    <d v="1904-01-01T00:00:00"/>
    <s v="CHOUIFI Mustapha"/>
    <s v="Credit Mutuel"/>
    <s v="Forfaitaire"/>
    <s v=""/>
    <s v=""/>
    <s v=""/>
    <s v=""/>
    <m/>
    <m/>
  </r>
  <r>
    <n v="1141"/>
    <s v="BOUABDILLAH ZAKARIA"/>
    <d v="1904-01-01T08:17:00"/>
    <d v="1904-01-01T08:00:00"/>
    <d v="1904-01-01T17:00:00"/>
    <d v="1904-01-01T17:00:00"/>
    <m/>
    <m/>
    <d v="1904-01-01T00:17:00"/>
    <m/>
    <d v="1904-01-01T00:17:00"/>
    <d v="1904-01-01T00:00:00"/>
    <n v="0"/>
    <d v="1904-01-01T07:43:00"/>
    <d v="1904-01-01T08:00:00"/>
    <x v="5"/>
    <x v="4"/>
    <d v="1904-01-01T00:00:00"/>
    <d v="1904-01-01T00:17:00"/>
    <s v="Sem - 48"/>
    <s v="Novembre"/>
    <s v="2025"/>
    <m/>
    <d v="1904-01-01T00:00:00"/>
    <s v="CHOUIFI Mustapha"/>
    <s v="Credit Mutuel"/>
    <s v="Forfaitaire"/>
    <s v=""/>
    <s v=""/>
    <s v=""/>
    <s v=""/>
    <m/>
    <m/>
  </r>
  <r>
    <n v="1146"/>
    <s v="EL GUARJAOUI HIBA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4"/>
    <d v="1904-01-01T00:00:00"/>
    <d v="1904-01-01T00:00:00"/>
    <s v="Sem - 48"/>
    <s v="Novembre"/>
    <s v="2025"/>
    <m/>
    <d v="1904-01-01T00:02:00"/>
    <s v="CHOUIFI Mustapha"/>
    <s v="Credit Mutuel"/>
    <s v="Forfaitaire"/>
    <s v=""/>
    <s v=""/>
    <s v=""/>
    <s v=""/>
    <m/>
    <m/>
  </r>
  <r>
    <n v="1161"/>
    <s v="LIMANE HIBA"/>
    <d v="1904-01-01T07:57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4"/>
    <d v="1904-01-01T00:00:00"/>
    <d v="1904-01-01T00:00:00"/>
    <s v="Sem - 48"/>
    <s v="Novembre"/>
    <s v="2025"/>
    <m/>
    <d v="1904-01-01T00:03:00"/>
    <s v="CHOUIFI Mustapha"/>
    <s v="Credit Mutuel"/>
    <s v="Forfaitaire"/>
    <s v=""/>
    <s v=""/>
    <s v=""/>
    <s v=""/>
    <m/>
    <m/>
  </r>
  <r>
    <n v="1372"/>
    <s v="HAMDOUNI YASSER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4"/>
    <d v="1904-01-01T00:00:00"/>
    <d v="1904-01-01T00:00:00"/>
    <s v="Sem - 48"/>
    <s v="Novembre"/>
    <s v="2025"/>
    <m/>
    <d v="1904-01-01T00:00:00"/>
    <s v="CHOUIFI Mustapha"/>
    <s v="Credit Mutuel"/>
    <s v="Forfaitaire"/>
    <s v=""/>
    <s v=""/>
    <s v=""/>
    <s v=""/>
    <m/>
    <m/>
  </r>
  <r>
    <n v="1371"/>
    <s v="CHAYAH CHAIMAE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4"/>
    <d v="1904-01-01T00:00:00"/>
    <d v="1904-01-01T00:00:00"/>
    <s v="Sem - 48"/>
    <s v="Novembre"/>
    <s v="2025"/>
    <m/>
    <d v="1904-01-01T00:00:00"/>
    <s v="CHOUIFI Mustapha"/>
    <s v="Credit Mutuel"/>
    <s v="Forfaitaire"/>
    <s v=""/>
    <s v=""/>
    <s v=""/>
    <s v=""/>
    <m/>
    <m/>
  </r>
  <r>
    <n v="1370"/>
    <s v="ELASRY MAROUANE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4"/>
    <d v="1904-01-01T00:00:00"/>
    <d v="1904-01-01T00:00:00"/>
    <s v="Sem - 48"/>
    <s v="Novembre"/>
    <s v="2025"/>
    <m/>
    <d v="1904-01-01T00:00:00"/>
    <s v="CHOUIFI Mustapha"/>
    <s v="Credit Mutuel"/>
    <s v="Forfaitaire"/>
    <s v=""/>
    <s v=""/>
    <s v=""/>
    <s v=""/>
    <m/>
    <m/>
  </r>
  <r>
    <n v="1148"/>
    <s v="EL IDRISSI ELHASSANI MAHA"/>
    <d v="1904-01-01T10:25:00"/>
    <d v="1904-01-01T08:00:00"/>
    <d v="1904-01-01T17:00:00"/>
    <d v="1904-01-01T17:00:00"/>
    <m/>
    <m/>
    <d v="1904-01-01T02:25:00"/>
    <m/>
    <d v="1904-01-01T02:25:00"/>
    <d v="1904-01-01T00:00:00"/>
    <n v="0"/>
    <d v="1904-01-01T05:35:00"/>
    <d v="1904-01-01T08:00:00"/>
    <x v="5"/>
    <x v="5"/>
    <d v="1904-01-01T00:00:00"/>
    <d v="1904-01-01T02:25:00"/>
    <s v="Sem - 48"/>
    <s v="Novembre"/>
    <s v="2025"/>
    <m/>
    <d v="1904-01-01T00:00:00"/>
    <s v="CHOUIFI Mustapha"/>
    <s v="Credit Mutuel"/>
    <s v="Forfaitaire"/>
    <s v=""/>
    <s v=""/>
    <s v=""/>
    <s v=""/>
    <m/>
    <m/>
  </r>
  <r>
    <n v="1141"/>
    <s v="BOUABDILLAH ZAKARIA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5"/>
    <d v="1904-01-01T00:00:00"/>
    <d v="1904-01-01T00:00:00"/>
    <s v="Sem - 48"/>
    <s v="Novembre"/>
    <s v="2025"/>
    <m/>
    <d v="1904-01-01T00:00:00"/>
    <s v="CHOUIFI Mustapha"/>
    <s v="Credit Mutuel"/>
    <s v="Forfaitaire"/>
    <s v=""/>
    <s v=""/>
    <s v=""/>
    <s v=""/>
    <m/>
    <m/>
  </r>
  <r>
    <n v="1146"/>
    <s v="EL GUARJAOUI HIBA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5"/>
    <d v="1904-01-01T00:00:00"/>
    <d v="1904-01-01T00:00:00"/>
    <s v="Sem - 48"/>
    <s v="Novembre"/>
    <s v="2025"/>
    <m/>
    <d v="1904-01-01T00:02:00"/>
    <s v="CHOUIFI Mustapha"/>
    <s v="Credit Mutuel"/>
    <s v="Forfaitaire"/>
    <s v=""/>
    <s v=""/>
    <s v=""/>
    <s v=""/>
    <m/>
    <m/>
  </r>
  <r>
    <n v="1161"/>
    <s v="LIMANE HIBA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5"/>
    <d v="1904-01-01T00:00:00"/>
    <d v="1904-01-01T00:00:00"/>
    <s v="Sem - 48"/>
    <s v="Novembre"/>
    <s v="2025"/>
    <m/>
    <d v="1904-01-01T00:02:00"/>
    <s v="CHOUIFI Mustapha"/>
    <s v="Credit Mutuel"/>
    <s v="Forfaitaire"/>
    <s v=""/>
    <s v=""/>
    <s v=""/>
    <s v=""/>
    <m/>
    <m/>
  </r>
  <r>
    <n v="1372"/>
    <s v="HAMDOUNI YASSER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5"/>
    <d v="1904-01-01T00:00:00"/>
    <d v="1904-01-01T00:00:00"/>
    <s v="Sem - 48"/>
    <s v="Novembre"/>
    <s v="2025"/>
    <m/>
    <d v="1904-01-01T00:00:00"/>
    <s v="CHOUIFI Mustapha"/>
    <s v="Credit Mutuel"/>
    <s v="Forfaitaire"/>
    <s v=""/>
    <s v=""/>
    <s v=""/>
    <s v=""/>
    <m/>
    <m/>
  </r>
  <r>
    <n v="1371"/>
    <s v="CHAYAH CHAIMAE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5"/>
    <d v="1904-01-01T00:00:00"/>
    <d v="1904-01-01T00:00:00"/>
    <s v="Sem - 48"/>
    <s v="Novembre"/>
    <s v="2025"/>
    <m/>
    <d v="1904-01-01T00:00:00"/>
    <s v="CHOUIFI Mustapha"/>
    <s v="Credit Mutuel"/>
    <s v="Forfaitaire"/>
    <s v=""/>
    <s v=""/>
    <s v=""/>
    <s v=""/>
    <m/>
    <m/>
  </r>
  <r>
    <n v="1370"/>
    <s v="ELASRY MAROUANE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5"/>
    <d v="1904-01-01T00:00:00"/>
    <d v="1904-01-01T00:00:00"/>
    <s v="Sem - 48"/>
    <s v="Novembre"/>
    <s v="2025"/>
    <m/>
    <d v="1904-01-01T00:00:00"/>
    <s v="CHOUIFI Mustapha"/>
    <s v="Credit Mutuel"/>
    <s v="Forfaitaire"/>
    <s v=""/>
    <s v=""/>
    <s v=""/>
    <s v=""/>
    <m/>
    <m/>
  </r>
  <r>
    <n v="1148"/>
    <s v="EL IDRISSI ELHASSANI MAHA"/>
    <d v="1904-01-01T07:57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6"/>
    <d v="1904-01-01T00:00:00"/>
    <d v="1904-01-01T00:00:00"/>
    <s v="Sem - 48"/>
    <s v="Novembre"/>
    <s v="2025"/>
    <m/>
    <d v="1904-01-01T00:03:00"/>
    <s v="CHOUIFI Mustapha"/>
    <s v="Credit Mutuel"/>
    <s v="Forfaitaire"/>
    <s v=""/>
    <s v=""/>
    <s v=""/>
    <s v=""/>
    <m/>
    <m/>
  </r>
  <r>
    <n v="1141"/>
    <s v="BOUABDILLAH ZAKARIA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6"/>
    <d v="1904-01-01T00:00:00"/>
    <d v="1904-01-01T00:00:00"/>
    <s v="Sem - 48"/>
    <s v="Novembre"/>
    <s v="2025"/>
    <m/>
    <d v="1904-01-01T00:00:00"/>
    <s v="CHOUIFI Mustapha"/>
    <s v="Credit Mutuel"/>
    <s v="Forfaitaire"/>
    <s v=""/>
    <s v=""/>
    <s v=""/>
    <s v=""/>
    <m/>
    <m/>
  </r>
  <r>
    <n v="1146"/>
    <s v="EL GUARJAOUI HIB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6"/>
    <d v="1904-01-01T00:00:00"/>
    <d v="1904-01-01T00:00:00"/>
    <s v="Sem - 48"/>
    <s v="Novembre"/>
    <s v="2025"/>
    <m/>
    <d v="1904-01-01T00:00:00"/>
    <s v="CHOUIFI Mustapha"/>
    <s v="Credit Mutuel"/>
    <s v="Forfaitaire"/>
    <s v=""/>
    <s v=""/>
    <s v=""/>
    <s v=""/>
    <m/>
    <m/>
  </r>
  <r>
    <n v="1161"/>
    <s v="LIMANE HIBA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6"/>
    <d v="1904-01-01T00:00:00"/>
    <d v="1904-01-01T00:00:00"/>
    <s v="Sem - 48"/>
    <s v="Novembre"/>
    <s v="2025"/>
    <m/>
    <d v="1904-01-01T00:00:00"/>
    <s v="CHOUIFI Mustapha"/>
    <s v="Credit Mutuel"/>
    <s v="Forfaitaire"/>
    <s v=""/>
    <s v=""/>
    <s v=""/>
    <s v=""/>
    <m/>
    <m/>
  </r>
  <r>
    <n v="1372"/>
    <s v="HAMDOUNI YASSER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6"/>
    <d v="1904-01-01T00:00:00"/>
    <d v="1904-01-01T00:00:00"/>
    <s v="Sem - 48"/>
    <s v="Novembre"/>
    <s v="2025"/>
    <m/>
    <d v="1904-01-01T00:00:00"/>
    <s v="CHOUIFI Mustapha"/>
    <s v="Credit Mutuel"/>
    <s v="Forfaitaire"/>
    <s v=""/>
    <s v=""/>
    <s v=""/>
    <s v=""/>
    <m/>
    <m/>
  </r>
  <r>
    <n v="1371"/>
    <s v="CHAYAH CHAIMAE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6"/>
    <d v="1904-01-01T00:00:00"/>
    <d v="1904-01-01T00:00:00"/>
    <s v="Sem - 48"/>
    <s v="Novembre"/>
    <s v="2025"/>
    <m/>
    <d v="1904-01-01T00:00:00"/>
    <s v="CHOUIFI Mustapha"/>
    <s v="Credit Mutuel"/>
    <s v="Forfaitaire"/>
    <s v=""/>
    <s v=""/>
    <s v=""/>
    <s v=""/>
    <m/>
    <m/>
  </r>
  <r>
    <n v="1370"/>
    <s v="ELASRY MAROUANE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6"/>
    <d v="1904-01-01T00:00:00"/>
    <d v="1904-01-01T00:00:00"/>
    <s v="Sem - 48"/>
    <s v="Novembre"/>
    <s v="2025"/>
    <m/>
    <d v="1904-01-01T00:00:00"/>
    <s v="CHOUIFI Mustapha"/>
    <s v="Credit Mutuel"/>
    <s v="Forfaitaire"/>
    <s v=""/>
    <s v=""/>
    <s v=""/>
    <s v=""/>
    <m/>
    <m/>
  </r>
  <r>
    <n v="1148"/>
    <s v="EL IDRISSI ELHASSANI MAHA"/>
    <d v="1904-01-01T08:01:00"/>
    <d v="1904-01-01T08:00:00"/>
    <d v="1904-01-01T17:00:00"/>
    <d v="1904-01-01T17:00:00"/>
    <m/>
    <m/>
    <m/>
    <m/>
    <m/>
    <d v="1904-01-01T00:00:00"/>
    <n v="0"/>
    <d v="1904-01-01T08:00:00"/>
    <d v="1904-01-01T08:00:00"/>
    <x v="5"/>
    <x v="7"/>
    <d v="1904-01-01T00:00:00"/>
    <d v="1904-01-01T00:00:00"/>
    <s v="Sem - 48"/>
    <s v="Novembre"/>
    <s v="2025"/>
    <m/>
    <d v="1904-01-01T00:00:00"/>
    <s v="CHOUIFI Mustapha"/>
    <s v="Credit Mutuel"/>
    <s v="Forfaitaire"/>
    <s v=""/>
    <s v=""/>
    <s v=""/>
    <s v=""/>
    <m/>
    <m/>
  </r>
  <r>
    <n v="1371"/>
    <s v="CHAYAH CHAIMAE"/>
    <d v="1904-01-01T08:01:00"/>
    <d v="1904-01-01T08:00:00"/>
    <d v="1904-01-01T17:00:00"/>
    <d v="1904-01-01T17:00:00"/>
    <m/>
    <m/>
    <m/>
    <m/>
    <m/>
    <d v="1904-01-01T00:00:00"/>
    <n v="0"/>
    <d v="1904-01-01T08:00:00"/>
    <d v="1904-01-01T08:00:00"/>
    <x v="5"/>
    <x v="7"/>
    <d v="1904-01-01T00:00:00"/>
    <d v="1904-01-01T00:00:00"/>
    <s v="Sem - 48"/>
    <s v="Novembre"/>
    <s v="2025"/>
    <m/>
    <d v="1904-01-01T00:00:00"/>
    <s v="CHOUIFI Mustapha"/>
    <s v="Credit Mutuel"/>
    <s v="Forfaitaire"/>
    <s v=""/>
    <s v=""/>
    <s v=""/>
    <s v=""/>
    <m/>
    <m/>
  </r>
  <r>
    <n v="1141"/>
    <s v="BOUABDILLAH ZAKARIA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7"/>
    <d v="1904-01-01T00:00:00"/>
    <d v="1904-01-01T00:00:00"/>
    <s v="Sem - 48"/>
    <s v="Novembre"/>
    <s v="2025"/>
    <m/>
    <d v="1904-01-01T00:00:00"/>
    <s v="CHOUIFI Mustapha"/>
    <s v="Credit Mutuel"/>
    <s v="Forfaitaire"/>
    <s v=""/>
    <s v=""/>
    <s v=""/>
    <s v=""/>
    <m/>
    <m/>
  </r>
  <r>
    <n v="1146"/>
    <s v="EL GUARJAOUI HIBA"/>
    <d v="1904-01-01T07:56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7"/>
    <d v="1904-01-01T00:00:00"/>
    <d v="1904-01-01T00:00:00"/>
    <s v="Sem - 48"/>
    <s v="Novembre"/>
    <s v="2025"/>
    <m/>
    <d v="1904-01-01T00:04:00"/>
    <s v="CHOUIFI Mustapha"/>
    <s v="Credit Mutuel"/>
    <s v="Forfaitaire"/>
    <s v=""/>
    <s v=""/>
    <s v=""/>
    <s v=""/>
    <m/>
    <m/>
  </r>
  <r>
    <n v="1161"/>
    <s v="LIMANE HIBA"/>
    <d v="1904-01-01T08:28:00"/>
    <d v="1904-01-01T08:00:00"/>
    <d v="1904-01-01T17:00:00"/>
    <d v="1904-01-01T17:00:00"/>
    <m/>
    <m/>
    <d v="1904-01-01T00:28:00"/>
    <m/>
    <d v="1904-01-01T00:28:00"/>
    <d v="1904-01-01T00:00:00"/>
    <n v="0"/>
    <d v="1904-01-01T07:32:00"/>
    <d v="1904-01-01T08:00:00"/>
    <x v="5"/>
    <x v="7"/>
    <d v="1904-01-01T00:00:00"/>
    <d v="1904-01-01T00:28:00"/>
    <s v="Sem - 48"/>
    <s v="Novembre"/>
    <s v="2025"/>
    <m/>
    <d v="1904-01-01T00:00:00"/>
    <s v="CHOUIFI Mustapha"/>
    <s v="Credit Mutuel"/>
    <s v="Forfaitaire"/>
    <s v=""/>
    <s v=""/>
    <s v=""/>
    <s v=""/>
    <m/>
    <m/>
  </r>
  <r>
    <n v="1372"/>
    <s v="HAMDOUNI YASSER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7"/>
    <d v="1904-01-01T00:00:00"/>
    <d v="1904-01-01T00:00:00"/>
    <s v="Sem - 48"/>
    <s v="Novembre"/>
    <s v="2025"/>
    <m/>
    <d v="1904-01-01T00:00:00"/>
    <s v="CHOUIFI Mustapha"/>
    <s v="Credit Mutuel"/>
    <s v="Forfaitaire"/>
    <s v=""/>
    <s v=""/>
    <s v=""/>
    <s v=""/>
    <m/>
    <m/>
  </r>
  <r>
    <n v="1370"/>
    <s v="ELASRY MAROUANE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7"/>
    <d v="1904-01-01T00:00:00"/>
    <d v="1904-01-01T00:00:00"/>
    <s v="Sem - 48"/>
    <s v="Novembre"/>
    <s v="2025"/>
    <m/>
    <d v="1904-01-01T00:00:00"/>
    <s v="CHOUIFI Mustapha"/>
    <s v="Credit Mutuel"/>
    <s v="Forfaitaire"/>
    <s v=""/>
    <s v=""/>
    <s v=""/>
    <s v=""/>
    <m/>
    <m/>
  </r>
  <r>
    <n v="1148"/>
    <s v="EL IDRISSI ELHASSANI MAHA"/>
    <d v="1904-01-01T08:00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8"/>
    <d v="1904-01-01T00:00:00"/>
    <d v="1904-01-01T00:00:00"/>
    <s v="Sem - 48"/>
    <s v="Novembre"/>
    <s v="2025"/>
    <m/>
    <d v="1904-01-01T00:00:00"/>
    <s v="CHOUIFI Mustapha"/>
    <s v="Credit Mutuel"/>
    <s v="Forfaitaire"/>
    <s v=""/>
    <s v=""/>
    <s v=""/>
    <s v=""/>
    <m/>
    <m/>
  </r>
  <r>
    <n v="1141"/>
    <s v="BOUABDILLAH ZAKARIA"/>
    <d v="1904-01-01T08:00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8"/>
    <d v="1904-01-01T00:00:00"/>
    <d v="1904-01-01T00:00:00"/>
    <s v="Sem - 48"/>
    <s v="Novembre"/>
    <s v="2025"/>
    <m/>
    <d v="1904-01-01T00:00:00"/>
    <s v="CHOUIFI Mustapha"/>
    <s v="Credit Mutuel"/>
    <s v="Forfaitaire"/>
    <s v=""/>
    <s v=""/>
    <s v=""/>
    <s v=""/>
    <m/>
    <m/>
  </r>
  <r>
    <n v="1146"/>
    <s v="EL GUARJAOUI HIBA"/>
    <d v="1904-01-01T08:00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8"/>
    <d v="1904-01-01T00:00:00"/>
    <d v="1904-01-01T00:00:00"/>
    <s v="Sem - 48"/>
    <s v="Novembre"/>
    <s v="2025"/>
    <m/>
    <d v="1904-01-01T00:00:00"/>
    <s v="CHOUIFI Mustapha"/>
    <s v="Credit Mutuel"/>
    <s v="Forfaitaire"/>
    <s v=""/>
    <s v=""/>
    <s v=""/>
    <s v=""/>
    <m/>
    <m/>
  </r>
  <r>
    <n v="1161"/>
    <s v="LIMANE HIBA"/>
    <d v="1904-01-01T08:00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8"/>
    <d v="1904-01-01T00:00:00"/>
    <d v="1904-01-01T00:00:00"/>
    <s v="Sem - 48"/>
    <s v="Novembre"/>
    <s v="2025"/>
    <m/>
    <d v="1904-01-01T00:00:00"/>
    <s v="CHOUIFI Mustapha"/>
    <s v="Credit Mutuel"/>
    <s v="Forfaitaire"/>
    <s v=""/>
    <s v=""/>
    <s v=""/>
    <s v=""/>
    <m/>
    <m/>
  </r>
  <r>
    <n v="1372"/>
    <s v="HAMDOUNI YASSER"/>
    <d v="1904-01-01T08:00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8"/>
    <d v="1904-01-01T00:00:00"/>
    <d v="1904-01-01T00:00:00"/>
    <s v="Sem - 48"/>
    <s v="Novembre"/>
    <s v="2025"/>
    <m/>
    <d v="1904-01-01T00:00:00"/>
    <s v="CHOUIFI Mustapha"/>
    <s v="Credit Mutuel"/>
    <s v="Forfaitaire"/>
    <s v=""/>
    <s v=""/>
    <s v=""/>
    <s v=""/>
    <m/>
    <m/>
  </r>
  <r>
    <n v="1371"/>
    <s v="CHAYAH CHAIMAE"/>
    <d v="1904-01-01T08:00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8"/>
    <d v="1904-01-01T00:00:00"/>
    <d v="1904-01-01T00:00:00"/>
    <s v="Sem - 48"/>
    <s v="Novembre"/>
    <s v="2025"/>
    <m/>
    <d v="1904-01-01T00:00:00"/>
    <s v="CHOUIFI Mustapha"/>
    <s v="Credit Mutuel"/>
    <s v="Forfaitaire"/>
    <s v=""/>
    <s v=""/>
    <s v=""/>
    <s v=""/>
    <m/>
    <m/>
  </r>
  <r>
    <n v="1370"/>
    <s v="ELASRY MAROUANE"/>
    <d v="1904-01-01T09:00:00"/>
    <d v="1904-01-01T08:00:00"/>
    <d v="1904-01-01T12:00:00"/>
    <d v="1904-01-01T12:00:00"/>
    <m/>
    <m/>
    <d v="1904-01-01T01:00:00"/>
    <m/>
    <d v="1904-01-01T01:00:00"/>
    <d v="1904-01-01T00:00:00"/>
    <n v="0"/>
    <d v="1904-01-01T03:00:00"/>
    <d v="1904-01-01T04:00:00"/>
    <x v="5"/>
    <x v="8"/>
    <d v="1904-01-01T00:00:00"/>
    <d v="1904-01-01T01:00:00"/>
    <s v="Sem - 48"/>
    <s v="Novembre"/>
    <s v="2025"/>
    <m/>
    <d v="1904-01-01T00:00:00"/>
    <s v="CHOUIFI Mustapha"/>
    <s v="Credit Mutuel"/>
    <s v="Forfaitaire"/>
    <s v=""/>
    <s v=""/>
    <s v=""/>
    <s v=""/>
    <m/>
    <m/>
  </r>
  <r>
    <n v="1148"/>
    <s v="EL IDRISSI ELHASSANI MAHA"/>
    <m/>
    <s v="OFF"/>
    <m/>
    <s v="OFF"/>
    <m/>
    <m/>
    <s v=""/>
    <m/>
    <d v="1904-01-01T00:00:00"/>
    <d v="1904-01-01T00:00:00"/>
    <n v="0"/>
    <s v=""/>
    <d v="1904-01-01T00:00:00"/>
    <x v="5"/>
    <x v="9"/>
    <d v="1904-01-01T00:00:00"/>
    <d v="1904-01-01T00:00:00"/>
    <s v="Sem - 48"/>
    <s v="Novembre"/>
    <s v="2025"/>
    <m/>
    <d v="1904-01-01T00:00:00"/>
    <s v="CHOUIFI Mustapha"/>
    <s v="Credit Mutuel"/>
    <s v="Forfaitaire"/>
    <s v=""/>
    <s v=""/>
    <s v=""/>
    <s v=""/>
    <m/>
    <m/>
  </r>
  <r>
    <n v="1141"/>
    <s v="BOUABDILLAH ZAKARIA"/>
    <m/>
    <s v="OFF"/>
    <m/>
    <s v="OFF"/>
    <m/>
    <m/>
    <s v=""/>
    <m/>
    <d v="1904-01-01T00:00:00"/>
    <d v="1904-01-01T00:00:00"/>
    <n v="0"/>
    <s v=""/>
    <d v="1904-01-01T00:00:00"/>
    <x v="5"/>
    <x v="9"/>
    <d v="1904-01-01T00:00:00"/>
    <d v="1904-01-01T00:00:00"/>
    <s v="Sem - 48"/>
    <s v="Novembre"/>
    <s v="2025"/>
    <m/>
    <d v="1904-01-01T00:00:00"/>
    <s v="CHOUIFI Mustapha"/>
    <s v="Credit Mutuel"/>
    <s v="Forfaitaire"/>
    <s v=""/>
    <s v=""/>
    <s v=""/>
    <s v=""/>
    <m/>
    <m/>
  </r>
  <r>
    <n v="1146"/>
    <s v="EL GUARJAOUI HIBA"/>
    <m/>
    <s v="OFF"/>
    <m/>
    <s v="OFF"/>
    <m/>
    <m/>
    <s v=""/>
    <m/>
    <d v="1904-01-01T00:00:00"/>
    <d v="1904-01-01T00:00:00"/>
    <n v="0"/>
    <s v=""/>
    <d v="1904-01-01T00:00:00"/>
    <x v="5"/>
    <x v="9"/>
    <d v="1904-01-01T00:00:00"/>
    <d v="1904-01-01T00:00:00"/>
    <s v="Sem - 48"/>
    <s v="Novembre"/>
    <s v="2025"/>
    <m/>
    <d v="1904-01-01T00:00:00"/>
    <s v="CHOUIFI Mustapha"/>
    <s v="Credit Mutuel"/>
    <s v="Forfaitaire"/>
    <s v=""/>
    <s v=""/>
    <s v=""/>
    <s v=""/>
    <m/>
    <m/>
  </r>
  <r>
    <n v="1161"/>
    <s v="LIMANE HIBA"/>
    <m/>
    <s v="OFF"/>
    <m/>
    <s v="OFF"/>
    <m/>
    <m/>
    <s v=""/>
    <m/>
    <d v="1904-01-01T00:00:00"/>
    <d v="1904-01-01T00:00:00"/>
    <n v="0"/>
    <s v=""/>
    <d v="1904-01-01T00:00:00"/>
    <x v="5"/>
    <x v="9"/>
    <d v="1904-01-01T00:00:00"/>
    <d v="1904-01-01T00:00:00"/>
    <s v="Sem - 48"/>
    <s v="Novembre"/>
    <s v="2025"/>
    <m/>
    <d v="1904-01-01T00:00:00"/>
    <s v="CHOUIFI Mustapha"/>
    <s v="Credit Mutuel"/>
    <s v="Forfaitaire"/>
    <s v=""/>
    <s v=""/>
    <s v=""/>
    <s v=""/>
    <m/>
    <m/>
  </r>
  <r>
    <n v="1372"/>
    <s v="HAMDOUNI YASSER"/>
    <m/>
    <s v="OFF"/>
    <m/>
    <s v="OFF"/>
    <m/>
    <m/>
    <s v=""/>
    <m/>
    <d v="1904-01-01T00:00:00"/>
    <d v="1904-01-01T00:00:00"/>
    <n v="0"/>
    <s v=""/>
    <d v="1904-01-01T00:00:00"/>
    <x v="5"/>
    <x v="9"/>
    <d v="1904-01-01T00:00:00"/>
    <d v="1904-01-01T00:00:00"/>
    <s v="Sem - 48"/>
    <s v="Novembre"/>
    <s v="2025"/>
    <m/>
    <d v="1904-01-01T00:00:00"/>
    <s v="CHOUIFI Mustapha"/>
    <s v="Credit Mutuel"/>
    <s v="Forfaitaire"/>
    <s v=""/>
    <s v=""/>
    <s v=""/>
    <s v=""/>
    <m/>
    <m/>
  </r>
  <r>
    <n v="1371"/>
    <s v="CHAYAH CHAIMAE"/>
    <m/>
    <s v="OFF"/>
    <m/>
    <s v="OFF"/>
    <m/>
    <m/>
    <s v=""/>
    <m/>
    <d v="1904-01-01T00:00:00"/>
    <d v="1904-01-01T00:00:00"/>
    <n v="0"/>
    <s v=""/>
    <d v="1904-01-01T00:00:00"/>
    <x v="5"/>
    <x v="9"/>
    <d v="1904-01-01T00:00:00"/>
    <d v="1904-01-01T00:00:00"/>
    <s v="Sem - 48"/>
    <s v="Novembre"/>
    <s v="2025"/>
    <m/>
    <d v="1904-01-01T00:00:00"/>
    <s v="CHOUIFI Mustapha"/>
    <s v="Credit Mutuel"/>
    <s v="Forfaitaire"/>
    <s v=""/>
    <s v=""/>
    <s v=""/>
    <s v=""/>
    <m/>
    <m/>
  </r>
  <r>
    <n v="1370"/>
    <s v="ELASRY MAROUANE"/>
    <m/>
    <s v="OFF"/>
    <m/>
    <s v="OFF"/>
    <m/>
    <m/>
    <s v=""/>
    <m/>
    <d v="1904-01-01T00:00:00"/>
    <d v="1904-01-01T00:00:00"/>
    <n v="0"/>
    <s v=""/>
    <d v="1904-01-01T00:00:00"/>
    <x v="5"/>
    <x v="9"/>
    <d v="1904-01-01T00:00:00"/>
    <d v="1904-01-01T00:00:00"/>
    <s v="Sem - 48"/>
    <s v="Novembre"/>
    <s v="2025"/>
    <m/>
    <d v="1904-01-01T00:00:00"/>
    <s v="CHOUIFI Mustapha"/>
    <s v="Credit Mutuel"/>
    <s v="Forfaitaire"/>
    <s v=""/>
    <s v=""/>
    <s v=""/>
    <s v=""/>
    <m/>
    <m/>
  </r>
  <r>
    <n v="1148"/>
    <s v="EL IDRISSI ELHASSANI MAHA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0"/>
    <d v="1904-01-01T00:00:00"/>
    <d v="1904-01-01T00:00:00"/>
    <s v="Sem - 49"/>
    <s v="Décembre"/>
    <s v="2025"/>
    <m/>
    <d v="1904-01-01T00:02:00"/>
    <s v="CHOUIFI Mustapha"/>
    <s v="Credit Mutuel"/>
    <s v="Forfaitaire"/>
    <s v=""/>
    <s v=""/>
    <s v=""/>
    <s v=""/>
    <m/>
    <m/>
  </r>
  <r>
    <n v="1141"/>
    <s v="BOUABDILLAH ZAKARIA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0"/>
    <d v="1904-01-01T00:00:00"/>
    <d v="1904-01-01T00:00:00"/>
    <s v="Sem - 49"/>
    <s v="Décembre"/>
    <s v="2025"/>
    <m/>
    <d v="1904-01-01T00:00:00"/>
    <s v="CHOUIFI Mustapha"/>
    <s v="Credit Mutuel"/>
    <s v="Forfaitaire"/>
    <s v=""/>
    <s v=""/>
    <s v=""/>
    <s v=""/>
    <m/>
    <m/>
  </r>
  <r>
    <n v="1146"/>
    <s v="EL GUARJAOUI HIBA"/>
    <d v="1904-01-01T07:56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0"/>
    <d v="1904-01-01T00:00:00"/>
    <d v="1904-01-01T00:00:00"/>
    <s v="Sem - 49"/>
    <s v="Décembre"/>
    <s v="2025"/>
    <m/>
    <d v="1904-01-01T00:04:00"/>
    <s v="CHOUIFI Mustapha"/>
    <s v="Credit Mutuel"/>
    <s v="Forfaitaire"/>
    <s v=""/>
    <s v=""/>
    <s v=""/>
    <s v=""/>
    <m/>
    <m/>
  </r>
  <r>
    <n v="1161"/>
    <s v="LIMANE HIBA"/>
    <d v="1904-01-01T08:00:00"/>
    <d v="1904-01-01T08:00:00"/>
    <d v="1904-01-01T17:00:00"/>
    <d v="1904-01-01T17:00:00"/>
    <m/>
    <m/>
    <m/>
    <m/>
    <d v="1904-01-01T00:00:00"/>
    <d v="1904-01-01T00:00:00"/>
    <n v="0"/>
    <d v="1904-01-01T08:00:00"/>
    <d v="1904-01-01T08:00:00"/>
    <x v="5"/>
    <x v="10"/>
    <d v="1904-01-01T00:00:00"/>
    <d v="1904-01-01T00:00:00"/>
    <s v="Sem - 49"/>
    <s v="Décembre"/>
    <s v="2025"/>
    <m/>
    <d v="1904-01-01T00:00:00"/>
    <s v="CHOUIFI Mustapha"/>
    <s v="Credit Mutuel"/>
    <s v="Forfaitaire"/>
    <s v=""/>
    <s v=""/>
    <s v=""/>
    <s v=""/>
    <m/>
    <m/>
  </r>
  <r>
    <n v="1372"/>
    <s v="HAMDOUNI YASSER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0"/>
    <d v="1904-01-01T00:00:00"/>
    <d v="1904-01-01T00:00:00"/>
    <s v="Sem - 49"/>
    <s v="Décembre"/>
    <s v="2025"/>
    <m/>
    <d v="1904-01-01T00:00:00"/>
    <s v="CHOUIFI Mustapha"/>
    <s v="Credit Mutuel"/>
    <s v="Forfaitaire"/>
    <s v=""/>
    <s v=""/>
    <s v=""/>
    <s v=""/>
    <m/>
    <m/>
  </r>
  <r>
    <n v="1371"/>
    <s v="CHAYAH CHAIMAE"/>
    <d v="1904-01-01T07:57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0"/>
    <d v="1904-01-01T00:00:00"/>
    <d v="1904-01-01T00:00:00"/>
    <s v="Sem - 49"/>
    <s v="Décembre"/>
    <s v="2025"/>
    <m/>
    <d v="1904-01-01T00:03:00"/>
    <s v="CHOUIFI Mustapha"/>
    <s v="Credit Mutuel"/>
    <s v="Forfaitaire"/>
    <s v=""/>
    <s v=""/>
    <s v=""/>
    <s v=""/>
    <m/>
    <m/>
  </r>
  <r>
    <n v="1370"/>
    <s v="ELASRY MAROUANE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0"/>
    <d v="1904-01-01T00:00:00"/>
    <d v="1904-01-01T00:00:00"/>
    <s v="Sem - 49"/>
    <s v="Décembre"/>
    <s v="2025"/>
    <m/>
    <d v="1904-01-01T00:00:00"/>
    <s v="CHOUIFI Mustapha"/>
    <s v="Credit Mutuel"/>
    <s v="Forfaitaire"/>
    <s v=""/>
    <s v=""/>
    <s v=""/>
    <s v=""/>
    <m/>
    <m/>
  </r>
  <r>
    <n v="1148"/>
    <s v="EL IDRISSI ELHASSANI MAHA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1"/>
    <d v="1904-01-01T00:00:00"/>
    <d v="1904-01-01T00:00:00"/>
    <s v="Sem - 49"/>
    <s v="Décembre"/>
    <s v="2025"/>
    <m/>
    <d v="1904-01-01T00:02:00"/>
    <s v="CHOUIFI Mustapha"/>
    <s v="Credit Mutuel"/>
    <s v="Forfaitaire"/>
    <s v=""/>
    <s v=""/>
    <s v=""/>
    <s v=""/>
    <m/>
    <m/>
  </r>
  <r>
    <n v="1141"/>
    <s v="BOUABDILLAH ZAKARIA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1"/>
    <d v="1904-01-01T00:00:00"/>
    <d v="1904-01-01T00:00:00"/>
    <s v="Sem - 49"/>
    <s v="Décembre"/>
    <s v="2025"/>
    <m/>
    <d v="1904-01-01T00:00:00"/>
    <s v="CHOUIFI Mustapha"/>
    <s v="Credit Mutuel"/>
    <s v="Forfaitaire"/>
    <s v=""/>
    <s v=""/>
    <s v=""/>
    <s v=""/>
    <m/>
    <m/>
  </r>
  <r>
    <n v="1146"/>
    <s v="EL GUARJAOUI HIBA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1"/>
    <d v="1904-01-01T00:00:00"/>
    <d v="1904-01-01T00:00:00"/>
    <s v="Sem - 49"/>
    <s v="Décembre"/>
    <s v="2025"/>
    <m/>
    <d v="1904-01-01T00:00:00"/>
    <s v="CHOUIFI Mustapha"/>
    <s v="Credit Mutuel"/>
    <s v="Forfaitaire"/>
    <s v=""/>
    <s v=""/>
    <s v=""/>
    <s v=""/>
    <m/>
    <m/>
  </r>
  <r>
    <n v="1161"/>
    <s v="LIMANE HIBA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1"/>
    <d v="1904-01-01T00:00:00"/>
    <d v="1904-01-01T00:00:00"/>
    <s v="Sem - 49"/>
    <s v="Décembre"/>
    <s v="2025"/>
    <m/>
    <d v="1904-01-01T00:00:00"/>
    <s v="CHOUIFI Mustapha"/>
    <s v="Credit Mutuel"/>
    <s v="Forfaitaire"/>
    <s v=""/>
    <s v=""/>
    <s v=""/>
    <s v=""/>
    <m/>
    <m/>
  </r>
  <r>
    <n v="1372"/>
    <s v="HAMDOUNI YASSER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1"/>
    <d v="1904-01-01T00:00:00"/>
    <d v="1904-01-01T00:00:00"/>
    <s v="Sem - 49"/>
    <s v="Décembre"/>
    <s v="2025"/>
    <m/>
    <d v="1904-01-01T00:00:00"/>
    <s v="CHOUIFI Mustapha"/>
    <s v="Credit Mutuel"/>
    <s v="Forfaitaire"/>
    <s v=""/>
    <s v=""/>
    <s v=""/>
    <s v=""/>
    <m/>
    <m/>
  </r>
  <r>
    <n v="1371"/>
    <s v="CHAYAH CHAIMAE"/>
    <d v="1904-01-01T07:57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1"/>
    <d v="1904-01-01T00:00:00"/>
    <d v="1904-01-01T00:00:00"/>
    <s v="Sem - 49"/>
    <s v="Décembre"/>
    <s v="2025"/>
    <m/>
    <d v="1904-01-01T00:03:00"/>
    <s v="CHOUIFI Mustapha"/>
    <s v="Credit Mutuel"/>
    <s v="Forfaitaire"/>
    <s v=""/>
    <s v=""/>
    <s v=""/>
    <s v=""/>
    <m/>
    <m/>
  </r>
  <r>
    <n v="1370"/>
    <s v="ELASRY MAROUANE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1"/>
    <d v="1904-01-01T00:00:00"/>
    <d v="1904-01-01T00:00:00"/>
    <s v="Sem - 49"/>
    <s v="Décembre"/>
    <s v="2025"/>
    <m/>
    <d v="1904-01-01T00:00:00"/>
    <s v="CHOUIFI Mustapha"/>
    <s v="Credit Mutuel"/>
    <s v="Forfaitaire"/>
    <s v=""/>
    <s v=""/>
    <s v=""/>
    <s v=""/>
    <m/>
    <m/>
  </r>
  <r>
    <n v="1148"/>
    <s v="EL IDRISSI ELHASSANI MAHA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2"/>
    <d v="1904-01-01T00:00:00"/>
    <d v="1904-01-01T00:00:00"/>
    <s v="Sem - 49"/>
    <s v="Décembre"/>
    <s v="2025"/>
    <m/>
    <d v="1904-01-01T00:02:00"/>
    <s v="CHOUIFI Mustapha"/>
    <s v="Credit Mutuel"/>
    <s v="Forfaitaire"/>
    <s v=""/>
    <s v=""/>
    <s v=""/>
    <s v=""/>
    <m/>
    <m/>
  </r>
  <r>
    <n v="1141"/>
    <s v="BOUABDILLAH ZAKARIA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2"/>
    <d v="1904-01-01T00:00:00"/>
    <d v="1904-01-01T00:00:00"/>
    <s v="Sem - 49"/>
    <s v="Décembre"/>
    <s v="2025"/>
    <m/>
    <d v="1904-01-01T00:00:00"/>
    <s v="CHOUIFI Mustapha"/>
    <s v="Credit Mutuel"/>
    <s v="Forfaitaire"/>
    <s v=""/>
    <s v=""/>
    <s v=""/>
    <s v=""/>
    <m/>
    <m/>
  </r>
  <r>
    <n v="1146"/>
    <s v="EL GUARJAOUI HIB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2"/>
    <d v="1904-01-01T00:00:00"/>
    <d v="1904-01-01T00:00:00"/>
    <s v="Sem - 49"/>
    <s v="Décembre"/>
    <s v="2025"/>
    <m/>
    <d v="1904-01-01T00:00:00"/>
    <s v="CHOUIFI Mustapha"/>
    <s v="Credit Mutuel"/>
    <s v="Forfaitaire"/>
    <s v=""/>
    <s v=""/>
    <s v=""/>
    <s v=""/>
    <m/>
    <m/>
  </r>
  <r>
    <n v="1161"/>
    <s v="LIMANE HIB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2"/>
    <d v="1904-01-01T00:00:00"/>
    <d v="1904-01-01T00:00:00"/>
    <s v="Sem - 49"/>
    <s v="Décembre"/>
    <s v="2025"/>
    <m/>
    <d v="1904-01-01T00:00:00"/>
    <s v="CHOUIFI Mustapha"/>
    <s v="Credit Mutuel"/>
    <s v="Forfaitaire"/>
    <s v=""/>
    <s v=""/>
    <s v=""/>
    <s v=""/>
    <m/>
    <m/>
  </r>
  <r>
    <n v="1372"/>
    <s v="HAMDOUNI YASSER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2"/>
    <d v="1904-01-01T00:00:00"/>
    <d v="1904-01-01T00:00:00"/>
    <s v="Sem - 49"/>
    <s v="Décembre"/>
    <s v="2025"/>
    <m/>
    <d v="1904-01-01T00:00:00"/>
    <s v="CHOUIFI Mustapha"/>
    <s v="Credit Mutuel"/>
    <s v="Forfaitaire"/>
    <s v=""/>
    <s v=""/>
    <s v=""/>
    <s v=""/>
    <m/>
    <m/>
  </r>
  <r>
    <n v="1371"/>
    <s v="CHAYAH CHAIMAE"/>
    <d v="1904-01-01T07:56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2"/>
    <d v="1904-01-01T00:00:00"/>
    <d v="1904-01-01T00:00:00"/>
    <s v="Sem - 49"/>
    <s v="Décembre"/>
    <s v="2025"/>
    <m/>
    <d v="1904-01-01T00:04:00"/>
    <s v="CHOUIFI Mustapha"/>
    <s v="Credit Mutuel"/>
    <s v="Forfaitaire"/>
    <s v=""/>
    <s v=""/>
    <s v=""/>
    <s v=""/>
    <m/>
    <m/>
  </r>
  <r>
    <n v="1370"/>
    <s v="ELASRY MAROUANE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2"/>
    <d v="1904-01-01T00:00:00"/>
    <d v="1904-01-01T00:00:00"/>
    <s v="Sem - 49"/>
    <s v="Décembre"/>
    <s v="2025"/>
    <m/>
    <d v="1904-01-01T00:00:00"/>
    <s v="CHOUIFI Mustapha"/>
    <s v="Credit Mutuel"/>
    <s v="Forfaitaire"/>
    <s v=""/>
    <s v=""/>
    <s v=""/>
    <s v=""/>
    <m/>
    <m/>
  </r>
  <r>
    <n v="1148"/>
    <s v="EL IDRISSI ELHASSANI MAHA"/>
    <d v="1904-01-01T07:56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3"/>
    <d v="1904-01-01T00:00:00"/>
    <d v="1904-01-01T00:00:00"/>
    <s v="Sem - 49"/>
    <s v="Décembre"/>
    <s v="2025"/>
    <m/>
    <d v="1904-01-01T00:04:00"/>
    <s v="CHOUIFI Mustapha"/>
    <s v="Credit Mutuel"/>
    <s v="Forfaitaire"/>
    <s v=""/>
    <s v=""/>
    <s v=""/>
    <s v=""/>
    <m/>
    <m/>
  </r>
  <r>
    <n v="1141"/>
    <s v="BOUABDILLAH ZAKARIA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3"/>
    <d v="1904-01-01T00:00:00"/>
    <d v="1904-01-01T00:00:00"/>
    <s v="Sem - 49"/>
    <s v="Décembre"/>
    <s v="2025"/>
    <m/>
    <d v="1904-01-01T00:00:00"/>
    <s v="CHOUIFI Mustapha"/>
    <s v="Credit Mutuel"/>
    <s v="Forfaitaire"/>
    <s v=""/>
    <s v=""/>
    <s v=""/>
    <s v=""/>
    <m/>
    <m/>
  </r>
  <r>
    <n v="1146"/>
    <s v="EL GUARJAOUI HIBA"/>
    <d v="1904-01-01T07:55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3"/>
    <d v="1904-01-01T00:00:00"/>
    <d v="1904-01-01T00:00:00"/>
    <s v="Sem - 49"/>
    <s v="Décembre"/>
    <s v="2025"/>
    <m/>
    <d v="1904-01-01T00:05:00"/>
    <s v="CHOUIFI Mustapha"/>
    <s v="Credit Mutuel"/>
    <s v="Forfaitaire"/>
    <s v=""/>
    <s v=""/>
    <s v=""/>
    <s v=""/>
    <m/>
    <m/>
  </r>
  <r>
    <n v="1161"/>
    <s v="LIMANE HIBA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3"/>
    <d v="1904-01-01T00:00:00"/>
    <d v="1904-01-01T00:00:00"/>
    <s v="Sem - 49"/>
    <s v="Décembre"/>
    <s v="2025"/>
    <m/>
    <d v="1904-01-01T00:00:00"/>
    <s v="CHOUIFI Mustapha"/>
    <s v="Credit Mutuel"/>
    <s v="Forfaitaire"/>
    <s v=""/>
    <s v=""/>
    <s v=""/>
    <s v=""/>
    <m/>
    <m/>
  </r>
  <r>
    <n v="1372"/>
    <s v="HAMDOUNI YASSER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3"/>
    <d v="1904-01-01T00:00:00"/>
    <d v="1904-01-01T00:00:00"/>
    <s v="Sem - 49"/>
    <s v="Décembre"/>
    <s v="2025"/>
    <m/>
    <d v="1904-01-01T00:00:00"/>
    <s v="CHOUIFI Mustapha"/>
    <s v="Credit Mutuel"/>
    <s v="Forfaitaire"/>
    <s v=""/>
    <s v=""/>
    <s v=""/>
    <s v=""/>
    <m/>
    <m/>
  </r>
  <r>
    <n v="1371"/>
    <s v="CHAYAH CHAIMAE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3"/>
    <d v="1904-01-01T00:00:00"/>
    <d v="1904-01-01T00:00:00"/>
    <s v="Sem - 49"/>
    <s v="Décembre"/>
    <s v="2025"/>
    <m/>
    <d v="1904-01-01T00:00:00"/>
    <s v="CHOUIFI Mustapha"/>
    <s v="Credit Mutuel"/>
    <s v="Forfaitaire"/>
    <s v=""/>
    <s v=""/>
    <s v=""/>
    <s v=""/>
    <m/>
    <m/>
  </r>
  <r>
    <n v="1370"/>
    <s v="ELASRY MAROUANE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3"/>
    <d v="1904-01-01T00:00:00"/>
    <d v="1904-01-01T00:00:00"/>
    <s v="Sem - 49"/>
    <s v="Décembre"/>
    <s v="2025"/>
    <m/>
    <d v="1904-01-01T00:00:00"/>
    <s v="CHOUIFI Mustapha"/>
    <s v="Credit Mutuel"/>
    <s v="Forfaitaire"/>
    <s v=""/>
    <s v=""/>
    <s v=""/>
    <s v=""/>
    <m/>
    <m/>
  </r>
  <r>
    <n v="1148"/>
    <s v="EL IDRISSI ELHASSANI MAHA"/>
    <d v="1904-01-01T07:55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4"/>
    <d v="1904-01-01T00:00:00"/>
    <d v="1904-01-01T00:00:00"/>
    <s v="Sem - 49"/>
    <s v="Décembre"/>
    <s v="2025"/>
    <m/>
    <d v="1904-01-01T00:05:00"/>
    <s v="CHOUIFI Mustapha"/>
    <s v="Credit Mutuel"/>
    <s v="Forfaitaire"/>
    <s v=""/>
    <s v=""/>
    <s v=""/>
    <s v=""/>
    <m/>
    <m/>
  </r>
  <r>
    <n v="1141"/>
    <s v="BOUABDILLAH ZAKARI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4"/>
    <d v="1904-01-01T00:00:00"/>
    <d v="1904-01-01T00:00:00"/>
    <s v="Sem - 49"/>
    <s v="Décembre"/>
    <s v="2025"/>
    <m/>
    <d v="1904-01-01T00:00:00"/>
    <s v="CHOUIFI Mustapha"/>
    <s v="Credit Mutuel"/>
    <s v="Forfaitaire"/>
    <s v=""/>
    <s v=""/>
    <s v=""/>
    <s v=""/>
    <m/>
    <m/>
  </r>
  <r>
    <n v="1146"/>
    <s v="EL GUARJAOUI HIBA"/>
    <d v="1904-01-01T07:55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4"/>
    <d v="1904-01-01T00:00:00"/>
    <d v="1904-01-01T00:00:00"/>
    <s v="Sem - 49"/>
    <s v="Décembre"/>
    <s v="2025"/>
    <m/>
    <d v="1904-01-01T00:05:00"/>
    <s v="CHOUIFI Mustapha"/>
    <s v="Credit Mutuel"/>
    <s v="Forfaitaire"/>
    <s v=""/>
    <s v=""/>
    <s v=""/>
    <s v=""/>
    <m/>
    <m/>
  </r>
  <r>
    <n v="1161"/>
    <s v="LIMANE HIBA"/>
    <d v="1904-01-01T07:55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4"/>
    <d v="1904-01-01T00:00:00"/>
    <d v="1904-01-01T00:00:00"/>
    <s v="Sem - 49"/>
    <s v="Décembre"/>
    <s v="2025"/>
    <m/>
    <d v="1904-01-01T00:05:00"/>
    <s v="CHOUIFI Mustapha"/>
    <s v="Credit Mutuel"/>
    <s v="Forfaitaire"/>
    <s v=""/>
    <s v=""/>
    <s v=""/>
    <s v=""/>
    <m/>
    <m/>
  </r>
  <r>
    <n v="1372"/>
    <s v="HAMDOUNI YASSER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4"/>
    <d v="1904-01-01T00:00:00"/>
    <d v="1904-01-01T00:00:00"/>
    <s v="Sem - 49"/>
    <s v="Décembre"/>
    <s v="2025"/>
    <m/>
    <d v="1904-01-01T00:00:00"/>
    <s v="CHOUIFI Mustapha"/>
    <s v="Credit Mutuel"/>
    <s v="Forfaitaire"/>
    <s v=""/>
    <s v=""/>
    <s v=""/>
    <s v=""/>
    <m/>
    <m/>
  </r>
  <r>
    <n v="1371"/>
    <s v="CHAYAH CHAIMAE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4"/>
    <d v="1904-01-01T00:00:00"/>
    <d v="1904-01-01T00:00:00"/>
    <s v="Sem - 49"/>
    <s v="Décembre"/>
    <s v="2025"/>
    <m/>
    <d v="1904-01-01T00:02:00"/>
    <s v="CHOUIFI Mustapha"/>
    <s v="Credit Mutuel"/>
    <s v="Forfaitaire"/>
    <s v=""/>
    <s v=""/>
    <s v=""/>
    <s v=""/>
    <m/>
    <m/>
  </r>
  <r>
    <n v="1370"/>
    <s v="ELASRY MAROUANE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4"/>
    <d v="1904-01-01T00:00:00"/>
    <d v="1904-01-01T00:00:00"/>
    <s v="Sem - 49"/>
    <s v="Décembre"/>
    <s v="2025"/>
    <m/>
    <d v="1904-01-01T00:00:00"/>
    <s v="CHOUIFI Mustapha"/>
    <s v="Credit Mutuel"/>
    <s v="Forfaitaire"/>
    <s v=""/>
    <s v=""/>
    <s v=""/>
    <s v=""/>
    <m/>
    <m/>
  </r>
  <r>
    <n v="1148"/>
    <s v="EL IDRISSI ELHASSANI MAHA"/>
    <d v="1904-01-01T07:53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15"/>
    <d v="1904-01-01T00:00:00"/>
    <d v="1904-01-01T00:00:00"/>
    <s v="Sem - 49"/>
    <s v="Décembre"/>
    <s v="2025"/>
    <m/>
    <d v="1904-01-01T00:07:00"/>
    <s v="CHOUIFI Mustapha"/>
    <s v="Credit Mutuel"/>
    <s v="Forfaitaire"/>
    <s v=""/>
    <s v=""/>
    <s v=""/>
    <s v=""/>
    <m/>
    <m/>
  </r>
  <r>
    <n v="1141"/>
    <s v="BOUABDILLAH ZAKARIA"/>
    <d v="1904-01-01T07:59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15"/>
    <d v="1904-01-01T00:00:00"/>
    <d v="1904-01-01T00:00:00"/>
    <s v="Sem - 49"/>
    <s v="Décembre"/>
    <s v="2025"/>
    <m/>
    <d v="1904-01-01T00:00:00"/>
    <s v="CHOUIFI Mustapha"/>
    <s v="Credit Mutuel"/>
    <s v="Forfaitaire"/>
    <s v=""/>
    <s v=""/>
    <s v=""/>
    <s v=""/>
    <m/>
    <m/>
  </r>
  <r>
    <n v="1146"/>
    <s v="EL GUARJAOUI HIBA"/>
    <d v="1904-01-01T08:00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15"/>
    <d v="1904-01-01T00:00:00"/>
    <d v="1904-01-01T00:00:00"/>
    <s v="Sem - 49"/>
    <s v="Décembre"/>
    <s v="2025"/>
    <m/>
    <d v="1904-01-01T00:00:00"/>
    <s v="CHOUIFI Mustapha"/>
    <s v="Credit Mutuel"/>
    <s v="Forfaitaire"/>
    <s v=""/>
    <s v=""/>
    <s v=""/>
    <s v=""/>
    <m/>
    <m/>
  </r>
  <r>
    <n v="1161"/>
    <s v="LIMANE HIBA"/>
    <d v="1904-01-01T08:00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15"/>
    <d v="1904-01-01T00:00:00"/>
    <d v="1904-01-01T00:00:00"/>
    <s v="Sem - 49"/>
    <s v="Décembre"/>
    <s v="2025"/>
    <m/>
    <d v="1904-01-01T00:00:00"/>
    <s v="CHOUIFI Mustapha"/>
    <s v="Credit Mutuel"/>
    <s v="Forfaitaire"/>
    <s v=""/>
    <s v=""/>
    <s v=""/>
    <s v=""/>
    <m/>
    <m/>
  </r>
  <r>
    <n v="1372"/>
    <s v="HAMDOUNI YASSER"/>
    <d v="1904-01-01T08:00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15"/>
    <d v="1904-01-01T00:00:00"/>
    <d v="1904-01-01T00:00:00"/>
    <s v="Sem - 49"/>
    <s v="Décembre"/>
    <s v="2025"/>
    <m/>
    <d v="1904-01-01T00:00:00"/>
    <s v="CHOUIFI Mustapha"/>
    <s v="Credit Mutuel"/>
    <s v="Forfaitaire"/>
    <s v=""/>
    <s v=""/>
    <s v=""/>
    <s v=""/>
    <m/>
    <m/>
  </r>
  <r>
    <n v="1371"/>
    <s v="CHAYAH CHAIMAE"/>
    <d v="1904-01-01T07:59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15"/>
    <d v="1904-01-01T00:00:00"/>
    <d v="1904-01-01T00:00:00"/>
    <s v="Sem - 49"/>
    <s v="Décembre"/>
    <s v="2025"/>
    <m/>
    <d v="1904-01-01T00:00:00"/>
    <s v="CHOUIFI Mustapha"/>
    <s v="Credit Mutuel"/>
    <s v="Forfaitaire"/>
    <s v=""/>
    <s v=""/>
    <s v=""/>
    <s v=""/>
    <m/>
    <m/>
  </r>
  <r>
    <n v="1370"/>
    <s v="ELASRY MAROUANE"/>
    <d v="1904-01-01T08:00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15"/>
    <d v="1904-01-01T00:00:00"/>
    <d v="1904-01-01T00:00:00"/>
    <s v="Sem - 49"/>
    <s v="Décembre"/>
    <s v="2025"/>
    <m/>
    <d v="1904-01-01T00:00:00"/>
    <s v="CHOUIFI Mustapha"/>
    <s v="Credit Mutuel"/>
    <s v="Forfaitaire"/>
    <s v=""/>
    <s v=""/>
    <s v=""/>
    <s v=""/>
    <m/>
    <m/>
  </r>
  <r>
    <n v="1148"/>
    <s v="EL IDRISSI ELHASSANI MAHA"/>
    <m/>
    <s v="OFF"/>
    <m/>
    <s v="OFF"/>
    <m/>
    <m/>
    <s v=""/>
    <m/>
    <d v="1904-01-01T00:00:00"/>
    <d v="1904-01-01T00:00:00"/>
    <n v="0"/>
    <s v=""/>
    <d v="1904-01-01T00:00:00"/>
    <x v="5"/>
    <x v="16"/>
    <d v="1904-01-01T00:00:00"/>
    <d v="1904-01-01T00:00:00"/>
    <s v="Sem - 49"/>
    <s v="Décembre"/>
    <s v="2025"/>
    <m/>
    <d v="1904-01-01T00:00:00"/>
    <s v="CHOUIFI Mustapha"/>
    <s v="Credit Mutuel"/>
    <s v="Forfaitaire"/>
    <s v=""/>
    <s v=""/>
    <s v=""/>
    <s v=""/>
    <m/>
    <m/>
  </r>
  <r>
    <n v="1141"/>
    <s v="BOUABDILLAH ZAKARIA"/>
    <m/>
    <s v="OFF"/>
    <m/>
    <s v="OFF"/>
    <m/>
    <m/>
    <s v=""/>
    <m/>
    <d v="1904-01-01T00:00:00"/>
    <d v="1904-01-01T00:00:00"/>
    <n v="0"/>
    <s v=""/>
    <d v="1904-01-01T00:00:00"/>
    <x v="5"/>
    <x v="16"/>
    <d v="1904-01-01T00:00:00"/>
    <d v="1904-01-01T00:00:00"/>
    <s v="Sem - 49"/>
    <s v="Décembre"/>
    <s v="2025"/>
    <m/>
    <d v="1904-01-01T00:00:00"/>
    <s v="CHOUIFI Mustapha"/>
    <s v="Credit Mutuel"/>
    <s v="Forfaitaire"/>
    <s v=""/>
    <s v=""/>
    <s v=""/>
    <s v=""/>
    <m/>
    <m/>
  </r>
  <r>
    <n v="1146"/>
    <s v="EL GUARJAOUI HIBA"/>
    <m/>
    <s v="OFF"/>
    <m/>
    <s v="OFF"/>
    <m/>
    <m/>
    <s v=""/>
    <m/>
    <d v="1904-01-01T00:00:00"/>
    <d v="1904-01-01T00:00:00"/>
    <n v="0"/>
    <s v=""/>
    <d v="1904-01-01T00:00:00"/>
    <x v="5"/>
    <x v="16"/>
    <d v="1904-01-01T00:00:00"/>
    <d v="1904-01-01T00:00:00"/>
    <s v="Sem - 49"/>
    <s v="Décembre"/>
    <s v="2025"/>
    <m/>
    <d v="1904-01-01T00:00:00"/>
    <s v="CHOUIFI Mustapha"/>
    <s v="Credit Mutuel"/>
    <s v="Forfaitaire"/>
    <s v=""/>
    <s v=""/>
    <s v=""/>
    <s v=""/>
    <m/>
    <m/>
  </r>
  <r>
    <n v="1161"/>
    <s v="LIMANE HIBA"/>
    <m/>
    <s v="OFF"/>
    <m/>
    <s v="OFF"/>
    <m/>
    <m/>
    <s v=""/>
    <m/>
    <d v="1904-01-01T00:00:00"/>
    <d v="1904-01-01T00:00:00"/>
    <n v="0"/>
    <s v=""/>
    <d v="1904-01-01T00:00:00"/>
    <x v="5"/>
    <x v="16"/>
    <d v="1904-01-01T00:00:00"/>
    <d v="1904-01-01T00:00:00"/>
    <s v="Sem - 49"/>
    <s v="Décembre"/>
    <s v="2025"/>
    <m/>
    <d v="1904-01-01T00:00:00"/>
    <s v="CHOUIFI Mustapha"/>
    <s v="Credit Mutuel"/>
    <s v="Forfaitaire"/>
    <s v=""/>
    <s v=""/>
    <s v=""/>
    <s v=""/>
    <m/>
    <m/>
  </r>
  <r>
    <n v="1372"/>
    <s v="HAMDOUNI YASSER"/>
    <m/>
    <s v="OFF"/>
    <m/>
    <s v="OFF"/>
    <m/>
    <m/>
    <s v=""/>
    <m/>
    <d v="1904-01-01T00:00:00"/>
    <d v="1904-01-01T00:00:00"/>
    <n v="0"/>
    <s v=""/>
    <d v="1904-01-01T00:00:00"/>
    <x v="5"/>
    <x v="16"/>
    <d v="1904-01-01T00:00:00"/>
    <d v="1904-01-01T00:00:00"/>
    <s v="Sem - 49"/>
    <s v="Décembre"/>
    <s v="2025"/>
    <m/>
    <d v="1904-01-01T00:00:00"/>
    <s v="CHOUIFI Mustapha"/>
    <s v="Credit Mutuel"/>
    <s v="Forfaitaire"/>
    <s v=""/>
    <s v=""/>
    <s v=""/>
    <s v=""/>
    <m/>
    <m/>
  </r>
  <r>
    <n v="1371"/>
    <s v="CHAYAH CHAIMAE"/>
    <m/>
    <s v="OFF"/>
    <m/>
    <s v="OFF"/>
    <m/>
    <m/>
    <s v=""/>
    <m/>
    <d v="1904-01-01T00:00:00"/>
    <d v="1904-01-01T00:00:00"/>
    <n v="0"/>
    <s v=""/>
    <d v="1904-01-01T00:00:00"/>
    <x v="5"/>
    <x v="16"/>
    <d v="1904-01-01T00:00:00"/>
    <d v="1904-01-01T00:00:00"/>
    <s v="Sem - 49"/>
    <s v="Décembre"/>
    <s v="2025"/>
    <m/>
    <d v="1904-01-01T00:00:00"/>
    <s v="CHOUIFI Mustapha"/>
    <s v="Credit Mutuel"/>
    <s v="Forfaitaire"/>
    <s v=""/>
    <s v=""/>
    <s v=""/>
    <s v=""/>
    <m/>
    <m/>
  </r>
  <r>
    <n v="1370"/>
    <s v="ELASRY MAROUANE"/>
    <m/>
    <s v="OFF"/>
    <m/>
    <s v="OFF"/>
    <m/>
    <m/>
    <s v=""/>
    <m/>
    <d v="1904-01-01T00:00:00"/>
    <d v="1904-01-01T00:00:00"/>
    <n v="0"/>
    <s v=""/>
    <d v="1904-01-01T00:00:00"/>
    <x v="5"/>
    <x v="16"/>
    <d v="1904-01-01T00:00:00"/>
    <d v="1904-01-01T00:00:00"/>
    <s v="Sem - 49"/>
    <s v="Décembre"/>
    <s v="2025"/>
    <m/>
    <d v="1904-01-01T00:00:00"/>
    <s v="CHOUIFI Mustapha"/>
    <s v="Credit Mutuel"/>
    <s v="Forfaitaire"/>
    <s v=""/>
    <s v=""/>
    <s v=""/>
    <s v=""/>
    <m/>
    <m/>
  </r>
  <r>
    <n v="1148"/>
    <s v="EL IDRISSI ELHASSANI MAHA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7"/>
    <d v="1904-01-01T00:00:00"/>
    <d v="1904-01-01T00:00:00"/>
    <s v="Sem - 50"/>
    <s v="Décembre"/>
    <s v="2025"/>
    <m/>
    <d v="1904-01-01T00:02:00"/>
    <s v="CHOUIFI Mustapha"/>
    <s v="Credit Mutuel"/>
    <s v="Forfaitaire"/>
    <s v=""/>
    <s v=""/>
    <s v=""/>
    <s v=""/>
    <m/>
    <m/>
  </r>
  <r>
    <n v="1141"/>
    <s v="BOUABDILLAH ZAKARIA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7"/>
    <d v="1904-01-01T00:00:00"/>
    <d v="1904-01-01T00:00:00"/>
    <s v="Sem - 50"/>
    <s v="Décembre"/>
    <s v="2025"/>
    <m/>
    <d v="1904-01-01T00:00:00"/>
    <s v="CHOUIFI Mustapha"/>
    <s v="Credit Mutuel"/>
    <s v="Forfaitaire"/>
    <s v=""/>
    <s v=""/>
    <s v=""/>
    <s v=""/>
    <m/>
    <m/>
  </r>
  <r>
    <n v="1146"/>
    <s v="EL GUARJAOUI HIBA"/>
    <d v="1904-01-01T07:53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7"/>
    <d v="1904-01-01T00:00:00"/>
    <d v="1904-01-01T00:00:00"/>
    <s v="Sem - 50"/>
    <s v="Décembre"/>
    <s v="2025"/>
    <m/>
    <d v="1904-01-01T00:07:00"/>
    <s v="CHOUIFI Mustapha"/>
    <s v="Credit Mutuel"/>
    <s v="Forfaitaire"/>
    <s v=""/>
    <s v=""/>
    <s v=""/>
    <s v=""/>
    <m/>
    <m/>
  </r>
  <r>
    <n v="1161"/>
    <s v="LIMANE HIBA"/>
    <d v="1904-01-01T07:53:00"/>
    <d v="1904-01-01T08:00:00"/>
    <d v="1904-01-01T17:00:00"/>
    <d v="1904-01-01T17:00:00"/>
    <m/>
    <m/>
    <m/>
    <m/>
    <d v="1904-01-01T00:00:00"/>
    <d v="1904-01-01T00:00:00"/>
    <n v="0"/>
    <d v="1904-01-01T08:00:00"/>
    <d v="1904-01-01T08:00:00"/>
    <x v="5"/>
    <x v="17"/>
    <d v="1904-01-01T00:00:00"/>
    <d v="1904-01-01T00:00:00"/>
    <s v="Sem - 50"/>
    <s v="Décembre"/>
    <s v="2025"/>
    <m/>
    <d v="1904-01-01T00:07:00"/>
    <s v="CHOUIFI Mustapha"/>
    <s v="Credit Mutuel"/>
    <s v="Forfaitaire"/>
    <s v=""/>
    <s v=""/>
    <s v=""/>
    <s v=""/>
    <m/>
    <m/>
  </r>
  <r>
    <n v="1372"/>
    <s v="HAMDOUNI YASSER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7"/>
    <d v="1904-01-01T00:00:00"/>
    <d v="1904-01-01T00:00:00"/>
    <s v="Sem - 50"/>
    <s v="Décembre"/>
    <s v="2025"/>
    <m/>
    <d v="1904-01-01T00:00:00"/>
    <s v="CHOUIFI Mustapha"/>
    <s v="Credit Mutuel"/>
    <s v="Forfaitaire"/>
    <s v=""/>
    <s v=""/>
    <s v=""/>
    <s v=""/>
    <m/>
    <m/>
  </r>
  <r>
    <n v="1371"/>
    <s v="CHAYAH CHAIMAE"/>
    <d v="1904-01-01T07:53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7"/>
    <d v="1904-01-01T00:00:00"/>
    <d v="1904-01-01T00:00:00"/>
    <s v="Sem - 50"/>
    <s v="Décembre"/>
    <s v="2025"/>
    <m/>
    <d v="1904-01-01T00:07:00"/>
    <s v="CHOUIFI Mustapha"/>
    <s v="Credit Mutuel"/>
    <s v="Forfaitaire"/>
    <s v=""/>
    <s v=""/>
    <s v=""/>
    <s v=""/>
    <m/>
    <m/>
  </r>
  <r>
    <n v="1370"/>
    <s v="ELASRY MAROUANE"/>
    <d v="1904-01-01T07:57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7"/>
    <d v="1904-01-01T00:00:00"/>
    <d v="1904-01-01T00:00:00"/>
    <s v="Sem - 50"/>
    <s v="Décembre"/>
    <s v="2025"/>
    <m/>
    <d v="1904-01-01T00:03:00"/>
    <s v="CHOUIFI Mustapha"/>
    <s v="Credit Mutuel"/>
    <s v="Forfaitaire"/>
    <s v=""/>
    <s v=""/>
    <s v=""/>
    <s v=""/>
    <m/>
    <m/>
  </r>
  <r>
    <n v="1148"/>
    <s v="EL IDRISSI ELHASSANI MAHA"/>
    <d v="1904-01-01T07:55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8"/>
    <d v="1904-01-01T00:00:00"/>
    <d v="1904-01-01T00:00:00"/>
    <s v="Sem - 50"/>
    <s v="Décembre"/>
    <s v="2025"/>
    <m/>
    <d v="1904-01-01T00:05:00"/>
    <s v="CHOUIFI Mustapha"/>
    <s v="Credit Mutuel"/>
    <s v="Forfaitaire"/>
    <s v=""/>
    <s v=""/>
    <s v=""/>
    <s v=""/>
    <m/>
    <m/>
  </r>
  <r>
    <n v="1141"/>
    <s v="BOUABDILLAH ZAKARI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8"/>
    <d v="1904-01-01T00:00:00"/>
    <d v="1904-01-01T00:00:00"/>
    <s v="Sem - 50"/>
    <s v="Décembre"/>
    <s v="2025"/>
    <m/>
    <d v="1904-01-01T00:00:00"/>
    <s v="CHOUIFI Mustapha"/>
    <s v="Credit Mutuel"/>
    <s v="Forfaitaire"/>
    <s v=""/>
    <s v=""/>
    <s v=""/>
    <s v=""/>
    <m/>
    <m/>
  </r>
  <r>
    <n v="1146"/>
    <s v="EL GUARJAOUI HIBA"/>
    <d v="1904-01-01T07:57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8"/>
    <d v="1904-01-01T00:00:00"/>
    <d v="1904-01-01T00:00:00"/>
    <s v="Sem - 50"/>
    <s v="Décembre"/>
    <s v="2025"/>
    <m/>
    <d v="1904-01-01T00:03:00"/>
    <s v="CHOUIFI Mustapha"/>
    <s v="Credit Mutuel"/>
    <s v="Forfaitaire"/>
    <s v=""/>
    <s v=""/>
    <s v=""/>
    <s v=""/>
    <m/>
    <m/>
  </r>
  <r>
    <n v="1161"/>
    <s v="LIMANE HIBA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8"/>
    <d v="1904-01-01T00:00:00"/>
    <d v="1904-01-01T00:00:00"/>
    <s v="Sem - 50"/>
    <s v="Décembre"/>
    <s v="2025"/>
    <m/>
    <d v="1904-01-01T00:02:00"/>
    <s v="CHOUIFI Mustapha"/>
    <s v="Credit Mutuel"/>
    <s v="Forfaitaire"/>
    <s v=""/>
    <s v=""/>
    <s v=""/>
    <s v=""/>
    <m/>
    <m/>
  </r>
  <r>
    <n v="1372"/>
    <s v="HAMDOUNI YASSER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8"/>
    <d v="1904-01-01T00:00:00"/>
    <d v="1904-01-01T00:00:00"/>
    <s v="Sem - 50"/>
    <s v="Décembre"/>
    <s v="2025"/>
    <m/>
    <d v="1904-01-01T00:00:00"/>
    <s v="CHOUIFI Mustapha"/>
    <s v="Credit Mutuel"/>
    <s v="Forfaitaire"/>
    <s v=""/>
    <s v=""/>
    <s v=""/>
    <s v=""/>
    <m/>
    <m/>
  </r>
  <r>
    <n v="1371"/>
    <s v="CHAYAH CHAIMAE"/>
    <d v="1904-01-01T07:54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8"/>
    <d v="1904-01-01T00:00:00"/>
    <d v="1904-01-01T00:00:00"/>
    <s v="Sem - 50"/>
    <s v="Décembre"/>
    <s v="2025"/>
    <m/>
    <d v="1904-01-01T00:06:00"/>
    <s v="CHOUIFI Mustapha"/>
    <s v="Credit Mutuel"/>
    <s v="Forfaitaire"/>
    <s v=""/>
    <s v=""/>
    <s v=""/>
    <s v=""/>
    <m/>
    <m/>
  </r>
  <r>
    <n v="1370"/>
    <s v="ELASRY MAROUANE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8"/>
    <d v="1904-01-01T00:00:00"/>
    <d v="1904-01-01T00:00:00"/>
    <s v="Sem - 50"/>
    <s v="Décembre"/>
    <s v="2025"/>
    <m/>
    <d v="1904-01-01T00:02:00"/>
    <s v="CHOUIFI Mustapha"/>
    <s v="Credit Mutuel"/>
    <s v="Forfaitaire"/>
    <s v=""/>
    <s v=""/>
    <s v=""/>
    <s v=""/>
    <m/>
    <m/>
  </r>
  <r>
    <n v="1148"/>
    <s v="EL IDRISSI ELHASSANI MAHA"/>
    <d v="1904-01-01T07:53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9"/>
    <d v="1904-01-01T00:00:00"/>
    <d v="1904-01-01T00:00:00"/>
    <s v="Sem - 50"/>
    <s v="Décembre"/>
    <s v="2025"/>
    <m/>
    <d v="1904-01-01T00:07:00"/>
    <s v="CHOUIFI Mustapha"/>
    <s v="Credit Mutuel"/>
    <s v="Forfaitaire"/>
    <s v=""/>
    <s v=""/>
    <s v=""/>
    <s v=""/>
    <m/>
    <m/>
  </r>
  <r>
    <n v="1141"/>
    <s v="BOUABDILLAH ZAKARIA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9"/>
    <d v="1904-01-01T00:00:00"/>
    <d v="1904-01-01T00:00:00"/>
    <s v="Sem - 50"/>
    <s v="Décembre"/>
    <s v="2025"/>
    <m/>
    <d v="1904-01-01T00:00:00"/>
    <s v="CHOUIFI Mustapha"/>
    <s v="Credit Mutuel"/>
    <s v="Forfaitaire"/>
    <s v=""/>
    <s v=""/>
    <s v=""/>
    <s v=""/>
    <m/>
    <m/>
  </r>
  <r>
    <n v="1146"/>
    <s v="EL GUARJAOUI HIBA"/>
    <d v="1904-01-01T07:54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9"/>
    <d v="1904-01-01T00:00:00"/>
    <d v="1904-01-01T00:00:00"/>
    <s v="Sem - 50"/>
    <s v="Décembre"/>
    <s v="2025"/>
    <m/>
    <d v="1904-01-01T00:06:00"/>
    <s v="CHOUIFI Mustapha"/>
    <s v="Credit Mutuel"/>
    <s v="Forfaitaire"/>
    <s v=""/>
    <s v=""/>
    <s v=""/>
    <s v=""/>
    <m/>
    <m/>
  </r>
  <r>
    <n v="1161"/>
    <s v="LIMANE HIBA"/>
    <d v="1904-01-01T07:54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9"/>
    <d v="1904-01-01T00:00:00"/>
    <d v="1904-01-01T00:00:00"/>
    <s v="Sem - 50"/>
    <s v="Décembre"/>
    <s v="2025"/>
    <m/>
    <d v="1904-01-01T00:06:00"/>
    <s v="CHOUIFI Mustapha"/>
    <s v="Credit Mutuel"/>
    <s v="Forfaitaire"/>
    <s v=""/>
    <s v=""/>
    <s v=""/>
    <s v=""/>
    <m/>
    <m/>
  </r>
  <r>
    <n v="1372"/>
    <s v="HAMDOUNI YASSER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9"/>
    <d v="1904-01-01T00:00:00"/>
    <d v="1904-01-01T00:00:00"/>
    <s v="Sem - 50"/>
    <s v="Décembre"/>
    <s v="2025"/>
    <m/>
    <d v="1904-01-01T00:00:00"/>
    <s v="CHOUIFI Mustapha"/>
    <s v="Credit Mutuel"/>
    <s v="Forfaitaire"/>
    <s v=""/>
    <s v=""/>
    <s v=""/>
    <s v=""/>
    <m/>
    <m/>
  </r>
  <r>
    <n v="1371"/>
    <s v="CHAYAH CHAIMAE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9"/>
    <d v="1904-01-01T00:00:00"/>
    <d v="1904-01-01T00:00:00"/>
    <s v="Sem - 50"/>
    <s v="Décembre"/>
    <s v="2025"/>
    <m/>
    <d v="1904-01-01T00:00:00"/>
    <s v="CHOUIFI Mustapha"/>
    <s v="Credit Mutuel"/>
    <s v="Forfaitaire"/>
    <s v=""/>
    <s v=""/>
    <s v=""/>
    <s v=""/>
    <m/>
    <m/>
  </r>
  <r>
    <n v="1370"/>
    <s v="ELASRY MAROUANE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19"/>
    <d v="1904-01-01T00:00:00"/>
    <d v="1904-01-01T00:00:00"/>
    <s v="Sem - 50"/>
    <s v="Décembre"/>
    <s v="2025"/>
    <m/>
    <d v="1904-01-01T00:02:00"/>
    <s v="CHOUIFI Mustapha"/>
    <s v="Credit Mutuel"/>
    <s v="Forfaitaire"/>
    <s v=""/>
    <s v=""/>
    <s v=""/>
    <s v=""/>
    <m/>
    <m/>
  </r>
  <r>
    <n v="1148"/>
    <s v="EL IDRISSI ELHASSANI MAHA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0"/>
    <d v="1904-01-01T00:00:00"/>
    <d v="1904-01-01T00:00:00"/>
    <s v="Sem - 50"/>
    <s v="Décembre"/>
    <s v="2025"/>
    <m/>
    <d v="1904-01-01T00:02:00"/>
    <s v="CHOUIFI Mustapha"/>
    <s v="Credit Mutuel"/>
    <s v="Forfaitaire"/>
    <s v=""/>
    <s v=""/>
    <s v=""/>
    <s v=""/>
    <m/>
    <m/>
  </r>
  <r>
    <n v="1141"/>
    <s v="BOUABDILLAH ZAKARIA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0"/>
    <d v="1904-01-01T00:00:00"/>
    <d v="1904-01-01T00:00:00"/>
    <s v="Sem - 50"/>
    <s v="Décembre"/>
    <s v="2025"/>
    <m/>
    <d v="1904-01-01T00:00:00"/>
    <s v="CHOUIFI Mustapha"/>
    <s v="Credit Mutuel"/>
    <s v="Forfaitaire"/>
    <s v=""/>
    <s v=""/>
    <s v=""/>
    <s v=""/>
    <m/>
    <m/>
  </r>
  <r>
    <n v="1146"/>
    <s v="EL GUARJAOUI HIBA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0"/>
    <d v="1904-01-01T00:00:00"/>
    <d v="1904-01-01T00:00:00"/>
    <s v="Sem - 50"/>
    <s v="Décembre"/>
    <s v="2025"/>
    <m/>
    <d v="1904-01-01T00:02:00"/>
    <s v="CHOUIFI Mustapha"/>
    <s v="Credit Mutuel"/>
    <s v="Forfaitaire"/>
    <s v=""/>
    <s v=""/>
    <s v=""/>
    <s v=""/>
    <m/>
    <m/>
  </r>
  <r>
    <n v="1161"/>
    <s v="LIMANE HIBA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0"/>
    <d v="1904-01-01T00:00:00"/>
    <d v="1904-01-01T00:00:00"/>
    <s v="Sem - 50"/>
    <s v="Décembre"/>
    <s v="2025"/>
    <m/>
    <d v="1904-01-01T00:00:00"/>
    <s v="CHOUIFI Mustapha"/>
    <s v="Credit Mutuel"/>
    <s v="Forfaitaire"/>
    <s v=""/>
    <s v=""/>
    <s v=""/>
    <s v=""/>
    <m/>
    <m/>
  </r>
  <r>
    <n v="1372"/>
    <s v="HAMDOUNI YASSER"/>
    <d v="1904-01-01T07:57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0"/>
    <d v="1904-01-01T00:00:00"/>
    <d v="1904-01-01T00:00:00"/>
    <s v="Sem - 50"/>
    <s v="Décembre"/>
    <s v="2025"/>
    <m/>
    <d v="1904-01-01T00:03:00"/>
    <s v="CHOUIFI Mustapha"/>
    <s v="Credit Mutuel"/>
    <s v="Forfaitaire"/>
    <s v=""/>
    <s v=""/>
    <s v=""/>
    <s v=""/>
    <m/>
    <m/>
  </r>
  <r>
    <n v="1371"/>
    <s v="CHAYAH CHAIMAE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0"/>
    <d v="1904-01-01T00:00:00"/>
    <d v="1904-01-01T00:00:00"/>
    <s v="Sem - 50"/>
    <s v="Décembre"/>
    <s v="2025"/>
    <m/>
    <d v="1904-01-01T00:00:00"/>
    <s v="CHOUIFI Mustapha"/>
    <s v="Credit Mutuel"/>
    <s v="Forfaitaire"/>
    <s v=""/>
    <s v=""/>
    <s v=""/>
    <s v=""/>
    <m/>
    <m/>
  </r>
  <r>
    <n v="1370"/>
    <s v="ELASRY MAROUANE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0"/>
    <d v="1904-01-01T00:00:00"/>
    <d v="1904-01-01T00:00:00"/>
    <s v="Sem - 50"/>
    <s v="Décembre"/>
    <s v="2025"/>
    <m/>
    <d v="1904-01-01T00:00:00"/>
    <s v="CHOUIFI Mustapha"/>
    <s v="Credit Mutuel"/>
    <s v="Forfaitaire"/>
    <s v=""/>
    <s v=""/>
    <s v=""/>
    <s v=""/>
    <m/>
    <m/>
  </r>
  <r>
    <n v="1148"/>
    <s v="EL IDRISSI ELHASSANI MAHA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1"/>
    <d v="1904-01-01T00:00:00"/>
    <d v="1904-01-01T00:00:00"/>
    <s v="Sem - 50"/>
    <s v="Décembre"/>
    <s v="2025"/>
    <m/>
    <d v="1904-01-01T00:00:00"/>
    <s v="CHOUIFI Mustapha"/>
    <s v="Credit Mutuel"/>
    <s v="Forfaitaire"/>
    <s v=""/>
    <s v=""/>
    <s v=""/>
    <s v=""/>
    <m/>
    <m/>
  </r>
  <r>
    <n v="1141"/>
    <s v="BOUABDILLAH ZAKARI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1"/>
    <d v="1904-01-01T00:00:00"/>
    <d v="1904-01-01T00:00:00"/>
    <s v="Sem - 50"/>
    <s v="Décembre"/>
    <s v="2025"/>
    <m/>
    <d v="1904-01-01T00:00:00"/>
    <s v="CHOUIFI Mustapha"/>
    <s v="Credit Mutuel"/>
    <s v="Forfaitaire"/>
    <s v=""/>
    <s v=""/>
    <s v=""/>
    <s v=""/>
    <m/>
    <m/>
  </r>
  <r>
    <n v="1146"/>
    <s v="EL GUARJAOUI HIBA"/>
    <d v="1904-01-01T07:55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1"/>
    <d v="1904-01-01T00:00:00"/>
    <d v="1904-01-01T00:00:00"/>
    <s v="Sem - 50"/>
    <s v="Décembre"/>
    <s v="2025"/>
    <m/>
    <d v="1904-01-01T00:05:00"/>
    <s v="CHOUIFI Mustapha"/>
    <s v="Credit Mutuel"/>
    <s v="Forfaitaire"/>
    <s v=""/>
    <s v=""/>
    <s v=""/>
    <s v=""/>
    <m/>
    <m/>
  </r>
  <r>
    <n v="1161"/>
    <s v="LIMANE HIBA"/>
    <d v="1904-01-01T07:56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1"/>
    <d v="1904-01-01T00:00:00"/>
    <d v="1904-01-01T00:00:00"/>
    <s v="Sem - 50"/>
    <s v="Décembre"/>
    <s v="2025"/>
    <m/>
    <d v="1904-01-01T00:04:00"/>
    <s v="CHOUIFI Mustapha"/>
    <s v="Credit Mutuel"/>
    <s v="Forfaitaire"/>
    <s v=""/>
    <s v=""/>
    <s v=""/>
    <s v=""/>
    <m/>
    <m/>
  </r>
  <r>
    <n v="1372"/>
    <s v="HAMDOUNI YASSER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1"/>
    <d v="1904-01-01T00:00:00"/>
    <d v="1904-01-01T00:00:00"/>
    <s v="Sem - 50"/>
    <s v="Décembre"/>
    <s v="2025"/>
    <m/>
    <d v="1904-01-01T00:00:00"/>
    <s v="CHOUIFI Mustapha"/>
    <s v="Credit Mutuel"/>
    <s v="Forfaitaire"/>
    <s v=""/>
    <s v=""/>
    <s v=""/>
    <s v=""/>
    <m/>
    <m/>
  </r>
  <r>
    <n v="1371"/>
    <s v="CHAYAH CHAIMAE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1"/>
    <d v="1904-01-01T00:00:00"/>
    <d v="1904-01-01T00:00:00"/>
    <s v="Sem - 50"/>
    <s v="Décembre"/>
    <s v="2025"/>
    <m/>
    <d v="1904-01-01T00:02:00"/>
    <s v="CHOUIFI Mustapha"/>
    <s v="Credit Mutuel"/>
    <s v="Forfaitaire"/>
    <s v=""/>
    <s v=""/>
    <s v=""/>
    <s v=""/>
    <m/>
    <m/>
  </r>
  <r>
    <n v="1370"/>
    <s v="ELASRY MAROUANE"/>
    <d v="1904-01-01T07:55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1"/>
    <d v="1904-01-01T00:00:00"/>
    <d v="1904-01-01T00:00:00"/>
    <s v="Sem - 50"/>
    <s v="Décembre"/>
    <s v="2025"/>
    <m/>
    <d v="1904-01-01T00:05:00"/>
    <s v="CHOUIFI Mustapha"/>
    <s v="Credit Mutuel"/>
    <s v="Forfaitaire"/>
    <s v=""/>
    <s v=""/>
    <s v=""/>
    <s v=""/>
    <m/>
    <m/>
  </r>
  <r>
    <n v="1148"/>
    <s v="EL IDRISSI ELHASSANI MAHA"/>
    <d v="1904-01-01T08:00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22"/>
    <d v="1904-01-01T00:00:00"/>
    <d v="1904-01-01T00:00:00"/>
    <s v="Sem - 50"/>
    <s v="Décembre"/>
    <s v="2025"/>
    <m/>
    <d v="1904-01-01T00:00:00"/>
    <s v="CHOUIFI Mustapha"/>
    <s v="Credit Mutuel"/>
    <s v="Forfaitaire"/>
    <s v=""/>
    <s v=""/>
    <s v=""/>
    <s v=""/>
    <m/>
    <m/>
  </r>
  <r>
    <n v="1141"/>
    <s v="BOUABDILLAH ZAKARIA"/>
    <d v="1904-01-01T08:00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22"/>
    <d v="1904-01-01T00:00:00"/>
    <d v="1904-01-01T00:00:00"/>
    <s v="Sem - 50"/>
    <s v="Décembre"/>
    <s v="2025"/>
    <m/>
    <d v="1904-01-01T00:00:00"/>
    <s v="CHOUIFI Mustapha"/>
    <s v="Credit Mutuel"/>
    <s v="Forfaitaire"/>
    <s v=""/>
    <s v=""/>
    <s v=""/>
    <s v=""/>
    <m/>
    <m/>
  </r>
  <r>
    <n v="1146"/>
    <s v="EL GUARJAOUI HIBA"/>
    <d v="1904-01-01T08:00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22"/>
    <d v="1904-01-01T00:00:00"/>
    <d v="1904-01-01T00:00:00"/>
    <s v="Sem - 50"/>
    <s v="Décembre"/>
    <s v="2025"/>
    <m/>
    <d v="1904-01-01T00:00:00"/>
    <s v="CHOUIFI Mustapha"/>
    <s v="Credit Mutuel"/>
    <s v="Forfaitaire"/>
    <s v=""/>
    <s v=""/>
    <s v=""/>
    <s v=""/>
    <m/>
    <m/>
  </r>
  <r>
    <n v="1161"/>
    <s v="LIMANE HIBA"/>
    <d v="1904-01-01T08:00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22"/>
    <d v="1904-01-01T00:00:00"/>
    <d v="1904-01-01T00:00:00"/>
    <s v="Sem - 50"/>
    <s v="Décembre"/>
    <s v="2025"/>
    <m/>
    <d v="1904-01-01T00:00:00"/>
    <s v="CHOUIFI Mustapha"/>
    <s v="Credit Mutuel"/>
    <s v="Forfaitaire"/>
    <s v=""/>
    <s v=""/>
    <s v=""/>
    <s v=""/>
    <m/>
    <m/>
  </r>
  <r>
    <n v="1372"/>
    <s v="HAMDOUNI YASSER"/>
    <d v="1904-01-01T08:00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22"/>
    <d v="1904-01-01T00:00:00"/>
    <d v="1904-01-01T00:00:00"/>
    <s v="Sem - 50"/>
    <s v="Décembre"/>
    <s v="2025"/>
    <m/>
    <d v="1904-01-01T00:00:00"/>
    <s v="CHOUIFI Mustapha"/>
    <s v="Credit Mutuel"/>
    <s v="Forfaitaire"/>
    <s v=""/>
    <s v=""/>
    <s v=""/>
    <s v=""/>
    <m/>
    <m/>
  </r>
  <r>
    <n v="1371"/>
    <s v="CHAYAH CHAIMAE"/>
    <d v="1904-01-01T08:00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22"/>
    <d v="1904-01-01T00:00:00"/>
    <d v="1904-01-01T00:00:00"/>
    <s v="Sem - 50"/>
    <s v="Décembre"/>
    <s v="2025"/>
    <m/>
    <d v="1904-01-01T00:00:00"/>
    <s v="CHOUIFI Mustapha"/>
    <s v="Credit Mutuel"/>
    <s v="Forfaitaire"/>
    <s v=""/>
    <s v=""/>
    <s v=""/>
    <s v=""/>
    <m/>
    <m/>
  </r>
  <r>
    <n v="1370"/>
    <s v="ELASRY MAROUANE"/>
    <d v="1904-01-01T08:00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22"/>
    <d v="1904-01-01T00:00:00"/>
    <d v="1904-01-01T00:00:00"/>
    <s v="Sem - 50"/>
    <s v="Décembre"/>
    <s v="2025"/>
    <m/>
    <d v="1904-01-01T00:00:00"/>
    <s v="CHOUIFI Mustapha"/>
    <s v="Credit Mutuel"/>
    <s v="Forfaitaire"/>
    <s v=""/>
    <s v=""/>
    <s v=""/>
    <s v=""/>
    <m/>
    <m/>
  </r>
  <r>
    <n v="1148"/>
    <s v="EL IDRISSI ELHASSANI MAHA"/>
    <m/>
    <s v="OFF"/>
    <m/>
    <s v="OFF"/>
    <m/>
    <m/>
    <s v=""/>
    <m/>
    <d v="1904-01-01T00:00:00"/>
    <d v="1904-01-01T00:00:00"/>
    <n v="0"/>
    <s v=""/>
    <d v="1904-01-01T00:00:00"/>
    <x v="5"/>
    <x v="23"/>
    <d v="1904-01-01T00:00:00"/>
    <d v="1904-01-01T00:00:00"/>
    <s v="Sem - 50"/>
    <s v="Décembre"/>
    <s v="2025"/>
    <m/>
    <d v="1904-01-01T00:00:00"/>
    <s v="CHOUIFI Mustapha"/>
    <s v="Credit Mutuel"/>
    <s v="Forfaitaire"/>
    <s v=""/>
    <s v=""/>
    <s v=""/>
    <s v=""/>
    <m/>
    <m/>
  </r>
  <r>
    <n v="1141"/>
    <s v="BOUABDILLAH ZAKARIA"/>
    <m/>
    <s v="OFF"/>
    <m/>
    <s v="OFF"/>
    <m/>
    <m/>
    <s v=""/>
    <m/>
    <d v="1904-01-01T00:00:00"/>
    <d v="1904-01-01T00:00:00"/>
    <n v="0"/>
    <s v=""/>
    <d v="1904-01-01T00:00:00"/>
    <x v="5"/>
    <x v="23"/>
    <d v="1904-01-01T00:00:00"/>
    <d v="1904-01-01T00:00:00"/>
    <s v="Sem - 50"/>
    <s v="Décembre"/>
    <s v="2025"/>
    <m/>
    <d v="1904-01-01T00:00:00"/>
    <s v="CHOUIFI Mustapha"/>
    <s v="Credit Mutuel"/>
    <s v="Forfaitaire"/>
    <s v=""/>
    <s v=""/>
    <s v=""/>
    <s v=""/>
    <m/>
    <m/>
  </r>
  <r>
    <n v="1146"/>
    <s v="EL GUARJAOUI HIBA"/>
    <m/>
    <s v="OFF"/>
    <m/>
    <s v="OFF"/>
    <m/>
    <m/>
    <s v=""/>
    <m/>
    <d v="1904-01-01T00:00:00"/>
    <d v="1904-01-01T00:00:00"/>
    <n v="0"/>
    <s v=""/>
    <d v="1904-01-01T00:00:00"/>
    <x v="5"/>
    <x v="23"/>
    <d v="1904-01-01T00:00:00"/>
    <d v="1904-01-01T00:00:00"/>
    <s v="Sem - 50"/>
    <s v="Décembre"/>
    <s v="2025"/>
    <m/>
    <d v="1904-01-01T00:00:00"/>
    <s v="CHOUIFI Mustapha"/>
    <s v="Credit Mutuel"/>
    <s v="Forfaitaire"/>
    <s v=""/>
    <s v=""/>
    <s v=""/>
    <s v=""/>
    <m/>
    <m/>
  </r>
  <r>
    <n v="1161"/>
    <s v="LIMANE HIBA"/>
    <m/>
    <s v="OFF"/>
    <m/>
    <s v="OFF"/>
    <m/>
    <m/>
    <s v=""/>
    <m/>
    <d v="1904-01-01T00:00:00"/>
    <d v="1904-01-01T00:00:00"/>
    <n v="0"/>
    <s v=""/>
    <d v="1904-01-01T00:00:00"/>
    <x v="5"/>
    <x v="23"/>
    <d v="1904-01-01T00:00:00"/>
    <d v="1904-01-01T00:00:00"/>
    <s v="Sem - 50"/>
    <s v="Décembre"/>
    <s v="2025"/>
    <m/>
    <d v="1904-01-01T00:00:00"/>
    <s v="CHOUIFI Mustapha"/>
    <s v="Credit Mutuel"/>
    <s v="Forfaitaire"/>
    <s v=""/>
    <s v=""/>
    <s v=""/>
    <s v=""/>
    <m/>
    <m/>
  </r>
  <r>
    <n v="1372"/>
    <s v="HAMDOUNI YASSER"/>
    <m/>
    <s v="OFF"/>
    <m/>
    <s v="OFF"/>
    <m/>
    <m/>
    <s v=""/>
    <m/>
    <d v="1904-01-01T00:00:00"/>
    <d v="1904-01-01T00:00:00"/>
    <n v="0"/>
    <s v=""/>
    <d v="1904-01-01T00:00:00"/>
    <x v="5"/>
    <x v="23"/>
    <d v="1904-01-01T00:00:00"/>
    <d v="1904-01-01T00:00:00"/>
    <s v="Sem - 50"/>
    <s v="Décembre"/>
    <s v="2025"/>
    <m/>
    <d v="1904-01-01T00:00:00"/>
    <s v="CHOUIFI Mustapha"/>
    <s v="Credit Mutuel"/>
    <s v="Forfaitaire"/>
    <s v=""/>
    <s v=""/>
    <s v=""/>
    <s v=""/>
    <m/>
    <m/>
  </r>
  <r>
    <n v="1371"/>
    <s v="CHAYAH CHAIMAE"/>
    <m/>
    <s v="OFF"/>
    <m/>
    <s v="OFF"/>
    <m/>
    <m/>
    <s v=""/>
    <m/>
    <d v="1904-01-01T00:00:00"/>
    <d v="1904-01-01T00:00:00"/>
    <n v="0"/>
    <s v=""/>
    <d v="1904-01-01T00:00:00"/>
    <x v="5"/>
    <x v="23"/>
    <d v="1904-01-01T00:00:00"/>
    <d v="1904-01-01T00:00:00"/>
    <s v="Sem - 50"/>
    <s v="Décembre"/>
    <s v="2025"/>
    <m/>
    <d v="1904-01-01T00:00:00"/>
    <s v="CHOUIFI Mustapha"/>
    <s v="Credit Mutuel"/>
    <s v="Forfaitaire"/>
    <s v=""/>
    <s v=""/>
    <s v=""/>
    <s v=""/>
    <m/>
    <m/>
  </r>
  <r>
    <n v="1370"/>
    <s v="ELASRY MAROUANE"/>
    <m/>
    <s v="OFF"/>
    <m/>
    <s v="OFF"/>
    <m/>
    <m/>
    <s v=""/>
    <m/>
    <d v="1904-01-01T00:00:00"/>
    <d v="1904-01-01T00:00:00"/>
    <n v="0"/>
    <s v=""/>
    <d v="1904-01-01T00:00:00"/>
    <x v="5"/>
    <x v="23"/>
    <d v="1904-01-01T00:00:00"/>
    <d v="1904-01-01T00:00:00"/>
    <s v="Sem - 50"/>
    <s v="Décembre"/>
    <s v="2025"/>
    <m/>
    <d v="1904-01-01T00:00:00"/>
    <s v="CHOUIFI Mustapha"/>
    <s v="Credit Mutuel"/>
    <s v="Forfaitaire"/>
    <s v=""/>
    <s v=""/>
    <s v=""/>
    <s v=""/>
    <m/>
    <m/>
  </r>
  <r>
    <n v="1148"/>
    <s v="EL IDRISSI ELHASSANI MAHA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4"/>
    <d v="1904-01-01T00:00:00"/>
    <d v="1904-01-01T00:00:00"/>
    <s v="Sem - 51"/>
    <s v="Décembre"/>
    <s v="2025"/>
    <m/>
    <d v="1904-01-01T00:02:00"/>
    <s v="CHOUIFI Mustapha"/>
    <s v="Credit Mutuel"/>
    <s v="Forfaitaire"/>
    <s v=""/>
    <s v=""/>
    <s v=""/>
    <s v=""/>
    <m/>
    <m/>
  </r>
  <r>
    <n v="1141"/>
    <s v="BOUABDILLAH ZAKARIA"/>
    <d v="1904-01-01T07:57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4"/>
    <d v="1904-01-01T00:00:00"/>
    <d v="1904-01-01T00:00:00"/>
    <s v="Sem - 51"/>
    <s v="Décembre"/>
    <s v="2025"/>
    <m/>
    <d v="1904-01-01T00:03:00"/>
    <s v="CHOUIFI Mustapha"/>
    <s v="Credit Mutuel"/>
    <s v="Forfaitaire"/>
    <s v=""/>
    <s v=""/>
    <s v=""/>
    <s v=""/>
    <m/>
    <m/>
  </r>
  <r>
    <n v="1146"/>
    <s v="EL GUARJAOUI HIBA"/>
    <d v="1904-01-01T07:55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4"/>
    <d v="1904-01-01T00:00:00"/>
    <d v="1904-01-01T00:00:00"/>
    <s v="Sem - 51"/>
    <s v="Décembre"/>
    <s v="2025"/>
    <m/>
    <d v="1904-01-01T00:05:00"/>
    <s v="CHOUIFI Mustapha"/>
    <s v="Credit Mutuel"/>
    <s v="Forfaitaire"/>
    <s v=""/>
    <s v=""/>
    <s v=""/>
    <s v=""/>
    <m/>
    <m/>
  </r>
  <r>
    <n v="1161"/>
    <s v="LIMANE HIBA"/>
    <d v="1904-01-01T07:56:00"/>
    <d v="1904-01-01T08:00:00"/>
    <d v="1904-01-01T17:00:00"/>
    <d v="1904-01-01T17:00:00"/>
    <m/>
    <m/>
    <m/>
    <m/>
    <d v="1904-01-01T00:00:00"/>
    <d v="1904-01-01T00:00:00"/>
    <n v="0"/>
    <d v="1904-01-01T08:00:00"/>
    <d v="1904-01-01T08:00:00"/>
    <x v="5"/>
    <x v="24"/>
    <d v="1904-01-01T00:00:00"/>
    <d v="1904-01-01T00:00:00"/>
    <s v="Sem - 51"/>
    <s v="Décembre"/>
    <s v="2025"/>
    <m/>
    <d v="1904-01-01T00:04:00"/>
    <s v="CHOUIFI Mustapha"/>
    <s v="Credit Mutuel"/>
    <s v="Forfaitaire"/>
    <s v=""/>
    <s v=""/>
    <s v=""/>
    <s v=""/>
    <m/>
    <m/>
  </r>
  <r>
    <n v="1372"/>
    <s v="HAMDOUNI YASSER"/>
    <d v="1904-01-01T08:55:00"/>
    <d v="1904-01-01T08:00:00"/>
    <d v="1904-01-01T17:00:00"/>
    <d v="1904-01-01T17:00:00"/>
    <m/>
    <m/>
    <m/>
    <m/>
    <m/>
    <d v="1904-01-01T00:00:00"/>
    <n v="0"/>
    <d v="1904-01-01T08:00:00"/>
    <d v="1904-01-01T08:00:00"/>
    <x v="5"/>
    <x v="24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371"/>
    <s v="CHAYAH CHAIMAE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4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370"/>
    <s v="ELASRY MAROUANE"/>
    <d v="1904-01-01T07:55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4"/>
    <d v="1904-01-01T00:00:00"/>
    <d v="1904-01-01T00:00:00"/>
    <s v="Sem - 51"/>
    <s v="Décembre"/>
    <s v="2025"/>
    <m/>
    <d v="1904-01-01T00:05:00"/>
    <s v="CHOUIFI Mustapha"/>
    <s v="Credit Mutuel"/>
    <s v="Forfaitaire"/>
    <s v=""/>
    <s v=""/>
    <s v=""/>
    <s v=""/>
    <m/>
    <m/>
  </r>
  <r>
    <n v="1174"/>
    <s v="RHEMARI RED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4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152"/>
    <s v="GOMIS AMINATA AGNES"/>
    <d v="1904-01-01T07:57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4"/>
    <d v="1904-01-01T00:00:00"/>
    <d v="1904-01-01T00:00:00"/>
    <s v="Sem - 51"/>
    <s v="Décembre"/>
    <s v="2025"/>
    <m/>
    <d v="1904-01-01T00:03:00"/>
    <s v="CHOUIFI Mustapha"/>
    <s v="Credit Mutuel"/>
    <s v="Forfaitaire"/>
    <s v=""/>
    <s v=""/>
    <s v=""/>
    <s v=""/>
    <m/>
    <m/>
  </r>
  <r>
    <n v="1386"/>
    <s v="AMRI ZINEB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4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384"/>
    <s v="ABTAH AYMANE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4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392"/>
    <s v="DIAMOU AHMED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4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387"/>
    <s v="OUERRADI ZOUHAIR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4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385"/>
    <s v="ALILLOU ABDEL JADLIL"/>
    <d v="1904-01-01T07:56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4"/>
    <d v="1904-01-01T00:00:00"/>
    <d v="1904-01-01T00:00:00"/>
    <s v="Sem - 51"/>
    <s v="Décembre"/>
    <s v="2025"/>
    <m/>
    <d v="1904-01-01T00:04:00"/>
    <s v="CHOUIFI Mustapha"/>
    <s v="Credit Mutuel"/>
    <s v="Forfaitaire"/>
    <s v=""/>
    <s v=""/>
    <s v=""/>
    <s v=""/>
    <m/>
    <m/>
  </r>
  <r>
    <n v="1388"/>
    <s v="SOUOUD ZAKARI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4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390"/>
    <s v="BENMOUSSA EL MEHDI YASSIN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4"/>
    <d v="1904-01-01T00:00:00"/>
    <d v="1904-01-01T00:00:00"/>
    <s v="Sem - 51"/>
    <s v="Décembre"/>
    <s v="2025"/>
    <m/>
    <d v="1904-01-01T00:02:00"/>
    <s v="CHOUIFI Mustapha"/>
    <s v="Credit Mutuel"/>
    <s v="Forfaitaire"/>
    <s v=""/>
    <s v=""/>
    <s v=""/>
    <s v=""/>
    <m/>
    <m/>
  </r>
  <r>
    <n v="1394"/>
    <s v="SBAR SANAE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4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389"/>
    <s v="BOULLOUH HADDOU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4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395"/>
    <s v="JABAL FAIZA"/>
    <d v="1904-01-01T07:57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4"/>
    <d v="1904-01-01T00:00:00"/>
    <d v="1904-01-01T00:00:00"/>
    <s v="Sem - 51"/>
    <s v="Décembre"/>
    <s v="2025"/>
    <m/>
    <d v="1904-01-01T00:03:00"/>
    <s v="CHOUIFI Mustapha"/>
    <s v="Credit Mutuel"/>
    <s v="Forfaitaire"/>
    <s v=""/>
    <s v=""/>
    <s v=""/>
    <s v=""/>
    <m/>
    <m/>
  </r>
  <r>
    <n v="1393"/>
    <s v="MESKOURI NABIL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4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391"/>
    <s v="MOUNAJI SOUKAIN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4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148"/>
    <s v="EL IDRISSI ELHASSANI MAHA"/>
    <d v="1904-01-01T07:55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5"/>
    <d v="1904-01-01T00:00:00"/>
    <d v="1904-01-01T00:00:00"/>
    <s v="Sem - 51"/>
    <s v="Décembre"/>
    <s v="2025"/>
    <m/>
    <d v="1904-01-01T00:05:00"/>
    <s v="CHOUIFI Mustapha"/>
    <s v="Credit Mutuel"/>
    <s v="Forfaitaire"/>
    <s v=""/>
    <s v=""/>
    <s v=""/>
    <s v=""/>
    <m/>
    <m/>
  </r>
  <r>
    <n v="1141"/>
    <s v="BOUABDILLAH ZAKARI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5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146"/>
    <s v="EL GUARJAOUI HIBA"/>
    <d v="1904-01-01T07:56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5"/>
    <d v="1904-01-01T00:00:00"/>
    <d v="1904-01-01T00:00:00"/>
    <s v="Sem - 51"/>
    <s v="Décembre"/>
    <s v="2025"/>
    <m/>
    <d v="1904-01-01T00:04:00"/>
    <s v="CHOUIFI Mustapha"/>
    <s v="Credit Mutuel"/>
    <s v="Forfaitaire"/>
    <s v=""/>
    <s v=""/>
    <s v=""/>
    <s v=""/>
    <m/>
    <m/>
  </r>
  <r>
    <n v="1161"/>
    <s v="LIMANE HIBA"/>
    <d v="1904-01-01T07:57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5"/>
    <d v="1904-01-01T00:00:00"/>
    <d v="1904-01-01T00:00:00"/>
    <s v="Sem - 51"/>
    <s v="Décembre"/>
    <s v="2025"/>
    <m/>
    <d v="1904-01-01T00:03:00"/>
    <s v="CHOUIFI Mustapha"/>
    <s v="Credit Mutuel"/>
    <s v="Forfaitaire"/>
    <s v=""/>
    <s v=""/>
    <s v=""/>
    <s v=""/>
    <m/>
    <m/>
  </r>
  <r>
    <n v="1372"/>
    <s v="HAMDOUNI YASSER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5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371"/>
    <s v="CHAYAH CHAIMAE"/>
    <d v="1904-01-01T07:55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5"/>
    <d v="1904-01-01T00:00:00"/>
    <d v="1904-01-01T00:00:00"/>
    <s v="Sem - 51"/>
    <s v="Décembre"/>
    <s v="2025"/>
    <m/>
    <d v="1904-01-01T00:05:00"/>
    <s v="CHOUIFI Mustapha"/>
    <s v="Credit Mutuel"/>
    <s v="Forfaitaire"/>
    <s v=""/>
    <s v=""/>
    <s v=""/>
    <s v=""/>
    <m/>
    <m/>
  </r>
  <r>
    <n v="1370"/>
    <s v="ELASRY MAROUANE"/>
    <d v="1904-01-01T07:57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5"/>
    <d v="1904-01-01T00:00:00"/>
    <d v="1904-01-01T00:00:00"/>
    <s v="Sem - 51"/>
    <s v="Décembre"/>
    <s v="2025"/>
    <m/>
    <d v="1904-01-01T00:03:00"/>
    <s v="CHOUIFI Mustapha"/>
    <s v="Credit Mutuel"/>
    <s v="Forfaitaire"/>
    <s v=""/>
    <s v=""/>
    <s v=""/>
    <s v=""/>
    <m/>
    <m/>
  </r>
  <r>
    <n v="1174"/>
    <s v="RHEMARI RED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5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152"/>
    <s v="GOMIS AMINATA AGNES"/>
    <d v="1904-01-01T07:52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5"/>
    <d v="1904-01-01T00:00:00"/>
    <d v="1904-01-01T00:00:00"/>
    <s v="Sem - 51"/>
    <s v="Décembre"/>
    <s v="2025"/>
    <m/>
    <d v="1904-01-01T00:08:00"/>
    <s v="CHOUIFI Mustapha"/>
    <s v="Credit Mutuel"/>
    <s v="Forfaitaire"/>
    <s v=""/>
    <s v=""/>
    <s v=""/>
    <s v=""/>
    <m/>
    <m/>
  </r>
  <r>
    <n v="1386"/>
    <s v="AMRI ZINEB"/>
    <d v="1904-01-01T07:54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5"/>
    <d v="1904-01-01T00:00:00"/>
    <d v="1904-01-01T00:00:00"/>
    <s v="Sem - 51"/>
    <s v="Décembre"/>
    <s v="2025"/>
    <m/>
    <d v="1904-01-01T00:06:00"/>
    <s v="CHOUIFI Mustapha"/>
    <s v="Credit Mutuel"/>
    <s v="Forfaitaire"/>
    <s v=""/>
    <s v=""/>
    <s v=""/>
    <s v=""/>
    <m/>
    <m/>
  </r>
  <r>
    <n v="1384"/>
    <s v="ABTAH AYMANE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5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392"/>
    <s v="DIAMOU AHMED"/>
    <d v="1904-01-01T07:54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5"/>
    <d v="1904-01-01T00:00:00"/>
    <d v="1904-01-01T00:00:00"/>
    <s v="Sem - 51"/>
    <s v="Décembre"/>
    <s v="2025"/>
    <m/>
    <d v="1904-01-01T00:06:00"/>
    <s v="CHOUIFI Mustapha"/>
    <s v="Credit Mutuel"/>
    <s v="Forfaitaire"/>
    <s v=""/>
    <s v=""/>
    <s v=""/>
    <s v=""/>
    <m/>
    <m/>
  </r>
  <r>
    <n v="1387"/>
    <s v="OUERRADI ZOUHAIR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5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385"/>
    <s v="ALILLOU ABDEL JADLIL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5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388"/>
    <s v="SOUOUD ZAKARIA"/>
    <d v="1904-01-01T07:56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5"/>
    <d v="1904-01-01T00:00:00"/>
    <d v="1904-01-01T00:00:00"/>
    <s v="Sem - 51"/>
    <s v="Décembre"/>
    <s v="2025"/>
    <m/>
    <d v="1904-01-01T00:04:00"/>
    <s v="CHOUIFI Mustapha"/>
    <s v="Credit Mutuel"/>
    <s v="Forfaitaire"/>
    <s v=""/>
    <s v=""/>
    <s v=""/>
    <s v=""/>
    <m/>
    <m/>
  </r>
  <r>
    <n v="1390"/>
    <s v="BENMOUSSA EL MEHDI YASSIN"/>
    <d v="1904-01-01T09:10:00"/>
    <d v="1904-01-01T08:00:00"/>
    <d v="1904-01-01T17:00:00"/>
    <d v="1904-01-01T17:00:00"/>
    <m/>
    <m/>
    <d v="1904-01-01T01:10:00"/>
    <m/>
    <d v="1904-01-01T01:10:00"/>
    <d v="1904-01-01T00:00:00"/>
    <n v="0"/>
    <d v="1904-01-01T06:50:00"/>
    <d v="1904-01-01T08:00:00"/>
    <x v="5"/>
    <x v="25"/>
    <d v="1904-01-01T00:00:00"/>
    <d v="1904-01-01T01:1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394"/>
    <s v="SBAR SANAE"/>
    <d v="1904-01-01T07:56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5"/>
    <d v="1904-01-01T00:00:00"/>
    <d v="1904-01-01T00:00:00"/>
    <s v="Sem - 51"/>
    <s v="Décembre"/>
    <s v="2025"/>
    <m/>
    <d v="1904-01-01T00:04:00"/>
    <s v="CHOUIFI Mustapha"/>
    <s v="Credit Mutuel"/>
    <s v="Forfaitaire"/>
    <s v=""/>
    <s v=""/>
    <s v=""/>
    <s v=""/>
    <m/>
    <m/>
  </r>
  <r>
    <n v="1389"/>
    <s v="BOULLOUH HADDOU"/>
    <d v="1904-01-01T07:54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5"/>
    <d v="1904-01-01T00:00:00"/>
    <d v="1904-01-01T00:00:00"/>
    <s v="Sem - 51"/>
    <s v="Décembre"/>
    <s v="2025"/>
    <m/>
    <d v="1904-01-01T00:06:00"/>
    <s v="CHOUIFI Mustapha"/>
    <s v="Credit Mutuel"/>
    <s v="Forfaitaire"/>
    <s v=""/>
    <s v=""/>
    <s v=""/>
    <s v=""/>
    <m/>
    <m/>
  </r>
  <r>
    <n v="1393"/>
    <s v="MESKOURI NABIL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5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391"/>
    <s v="MOUNAJI SOUKAIN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5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148"/>
    <s v="EL IDRISSI ELHASSANI MAHA"/>
    <d v="1904-01-01T07:52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6"/>
    <d v="1904-01-01T00:00:00"/>
    <d v="1904-01-01T00:00:00"/>
    <s v="Sem - 51"/>
    <s v="Décembre"/>
    <s v="2025"/>
    <m/>
    <d v="1904-01-01T00:08:00"/>
    <s v="CHOUIFI Mustapha"/>
    <s v="Credit Mutuel"/>
    <s v="Forfaitaire"/>
    <s v=""/>
    <s v=""/>
    <s v=""/>
    <s v=""/>
    <m/>
    <m/>
  </r>
  <r>
    <n v="1141"/>
    <s v="BOUABDILLAH ZAKARI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6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146"/>
    <s v="EL GUARJAOUI HIBA"/>
    <d v="1904-01-01T07:55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6"/>
    <d v="1904-01-01T00:00:00"/>
    <d v="1904-01-01T00:00:00"/>
    <s v="Sem - 51"/>
    <s v="Décembre"/>
    <s v="2025"/>
    <m/>
    <d v="1904-01-01T00:05:00"/>
    <s v="CHOUIFI Mustapha"/>
    <s v="Credit Mutuel"/>
    <s v="Forfaitaire"/>
    <s v=""/>
    <s v=""/>
    <s v=""/>
    <s v=""/>
    <m/>
    <m/>
  </r>
  <r>
    <n v="1161"/>
    <s v="LIMANE HIBA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6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372"/>
    <s v="HAMDOUNI YASSER"/>
    <d v="1904-01-01T08:08:00"/>
    <d v="1904-01-01T08:00:00"/>
    <d v="1904-01-01T17:00:00"/>
    <d v="1904-01-01T17:00:00"/>
    <m/>
    <m/>
    <m/>
    <m/>
    <m/>
    <d v="1904-01-01T00:00:00"/>
    <n v="0"/>
    <d v="1904-01-01T08:00:00"/>
    <d v="1904-01-01T08:00:00"/>
    <x v="5"/>
    <x v="26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371"/>
    <s v="CHAYAH CHAIMAE"/>
    <d v="1904-01-01T07:55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6"/>
    <d v="1904-01-01T00:00:00"/>
    <d v="1904-01-01T00:00:00"/>
    <s v="Sem - 51"/>
    <s v="Décembre"/>
    <s v="2025"/>
    <m/>
    <d v="1904-01-01T00:05:00"/>
    <s v="CHOUIFI Mustapha"/>
    <s v="Credit Mutuel"/>
    <s v="Forfaitaire"/>
    <s v=""/>
    <s v=""/>
    <s v=""/>
    <s v=""/>
    <m/>
    <m/>
  </r>
  <r>
    <n v="1370"/>
    <s v="ELASRY MAROUANE"/>
    <d v="1904-01-01T07:57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6"/>
    <d v="1904-01-01T00:00:00"/>
    <d v="1904-01-01T00:00:00"/>
    <s v="Sem - 51"/>
    <s v="Décembre"/>
    <s v="2025"/>
    <m/>
    <d v="1904-01-01T00:03:00"/>
    <s v="CHOUIFI Mustapha"/>
    <s v="Credit Mutuel"/>
    <s v="Forfaitaire"/>
    <s v=""/>
    <s v=""/>
    <s v=""/>
    <s v=""/>
    <m/>
    <m/>
  </r>
  <r>
    <n v="1174"/>
    <s v="RHEMARI RED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6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152"/>
    <s v="GOMIS AMINATA AGNES"/>
    <d v="1904-01-01T07:54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6"/>
    <d v="1904-01-01T00:00:00"/>
    <d v="1904-01-01T00:00:00"/>
    <s v="Sem - 51"/>
    <s v="Décembre"/>
    <s v="2025"/>
    <m/>
    <d v="1904-01-01T00:06:00"/>
    <s v="CHOUIFI Mustapha"/>
    <s v="Credit Mutuel"/>
    <s v="Forfaitaire"/>
    <s v=""/>
    <s v=""/>
    <s v=""/>
    <s v=""/>
    <m/>
    <m/>
  </r>
  <r>
    <n v="1386"/>
    <s v="AMRI ZINEB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6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384"/>
    <s v="ABTAH AYMANE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6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392"/>
    <s v="DIAMOU AHMED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6"/>
    <d v="1904-01-01T00:00:00"/>
    <d v="1904-01-01T00:00:00"/>
    <s v="Sem - 51"/>
    <s v="Décembre"/>
    <s v="2025"/>
    <m/>
    <d v="1904-01-01T00:02:00"/>
    <s v="CHOUIFI Mustapha"/>
    <s v="Credit Mutuel"/>
    <s v="Forfaitaire"/>
    <s v=""/>
    <s v=""/>
    <s v=""/>
    <s v=""/>
    <m/>
    <m/>
  </r>
  <r>
    <n v="1387"/>
    <s v="OUERRADI ZOUHAIR"/>
    <d v="1904-01-01T08:07:00"/>
    <d v="1904-01-01T08:00:00"/>
    <d v="1904-01-01T17:00:00"/>
    <d v="1904-01-01T17:00:00"/>
    <m/>
    <m/>
    <m/>
    <m/>
    <m/>
    <d v="1904-01-01T00:00:00"/>
    <n v="0"/>
    <d v="1904-01-01T08:00:00"/>
    <d v="1904-01-01T08:00:00"/>
    <x v="5"/>
    <x v="26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385"/>
    <s v="ALILLOU ABDEL JADLIL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6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388"/>
    <s v="SOUOUD ZAKARIA"/>
    <d v="1904-01-01T08:06:00"/>
    <d v="1904-01-01T08:00:00"/>
    <d v="1904-01-01T17:00:00"/>
    <d v="1904-01-01T17:00:00"/>
    <m/>
    <m/>
    <d v="1904-01-01T00:06:00"/>
    <m/>
    <d v="1904-01-01T00:06:00"/>
    <d v="1904-01-01T00:00:00"/>
    <n v="0"/>
    <d v="1904-01-01T07:54:00"/>
    <d v="1904-01-01T08:00:00"/>
    <x v="5"/>
    <x v="26"/>
    <d v="1904-01-01T00:00:00"/>
    <d v="1904-01-01T00:06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390"/>
    <s v="BENMOUSSA EL MEHDI YASSIN"/>
    <d v="1904-01-01T07:51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6"/>
    <d v="1904-01-01T00:00:00"/>
    <d v="1904-01-01T00:00:00"/>
    <s v="Sem - 51"/>
    <s v="Décembre"/>
    <s v="2025"/>
    <m/>
    <d v="1904-01-01T00:09:00"/>
    <s v="CHOUIFI Mustapha"/>
    <s v="Credit Mutuel"/>
    <s v="Forfaitaire"/>
    <s v=""/>
    <s v=""/>
    <s v=""/>
    <s v=""/>
    <m/>
    <m/>
  </r>
  <r>
    <n v="1394"/>
    <s v="SBAR SANAE"/>
    <d v="1904-01-01T08:00:00"/>
    <d v="1904-01-01T08:00:00"/>
    <d v="1904-01-01T12:00:00"/>
    <d v="1904-01-01T17:00:00"/>
    <m/>
    <m/>
    <s v=""/>
    <m/>
    <d v="1904-01-01T00:00:00"/>
    <d v="1904-01-01T04:00:00"/>
    <n v="0"/>
    <d v="1904-01-01T04:00:00"/>
    <d v="1904-01-01T08:00:00"/>
    <x v="5"/>
    <x v="26"/>
    <d v="1904-01-01T00:00:00"/>
    <d v="1904-01-01T04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389"/>
    <s v="BOULLOUH HADDOU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6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393"/>
    <s v="MESKOURI NABILA"/>
    <d v="1904-01-01T08:14:00"/>
    <d v="1904-01-01T08:00:00"/>
    <d v="1904-01-01T12:00:00"/>
    <d v="1904-01-01T17:00:00"/>
    <m/>
    <m/>
    <m/>
    <m/>
    <m/>
    <d v="1904-01-01T04:00:00"/>
    <n v="0"/>
    <d v="1904-01-01T04:00:00"/>
    <d v="1904-01-01T08:00:00"/>
    <x v="5"/>
    <x v="26"/>
    <d v="1904-01-01T00:00:00"/>
    <d v="1904-01-01T04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391"/>
    <s v="MOUNAJI SOUKAIN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6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148"/>
    <s v="EL IDRISSI ELHASSANI MAHA"/>
    <d v="1904-01-01T07:49:00"/>
    <d v="1904-01-01T08:00:00"/>
    <d v="1904-01-01T12:00:00"/>
    <d v="1904-01-01T17:00:00"/>
    <m/>
    <m/>
    <s v=""/>
    <m/>
    <d v="1904-01-01T00:00:00"/>
    <d v="1904-01-01T04:00:00"/>
    <n v="0"/>
    <d v="1904-01-01T04:00:00"/>
    <d v="1904-01-01T08:00:00"/>
    <x v="5"/>
    <x v="27"/>
    <d v="1904-01-01T00:00:00"/>
    <d v="1904-01-01T04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141"/>
    <s v="BOUABDILLAH ZAKARI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7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146"/>
    <s v="EL GUARJAOUI HIB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7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161"/>
    <s v="LIMANE HIBA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7"/>
    <d v="1904-01-01T00:00:00"/>
    <d v="1904-01-01T00:00:00"/>
    <s v="Sem - 51"/>
    <s v="Décembre"/>
    <s v="2025"/>
    <m/>
    <d v="1904-01-01T00:02:00"/>
    <s v="CHOUIFI Mustapha"/>
    <s v="Credit Mutuel"/>
    <s v="Forfaitaire"/>
    <s v=""/>
    <s v=""/>
    <s v=""/>
    <s v=""/>
    <m/>
    <m/>
  </r>
  <r>
    <n v="1372"/>
    <s v="HAMDOUNI YASSER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7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371"/>
    <s v="CHAYAH CHAIMAE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7"/>
    <d v="1904-01-01T00:00:00"/>
    <d v="1904-01-01T00:00:00"/>
    <s v="Sem - 51"/>
    <s v="Décembre"/>
    <s v="2025"/>
    <m/>
    <d v="1904-01-01T00:02:00"/>
    <s v="CHOUIFI Mustapha"/>
    <s v="Credit Mutuel"/>
    <s v="Forfaitaire"/>
    <s v=""/>
    <s v=""/>
    <s v=""/>
    <s v=""/>
    <m/>
    <m/>
  </r>
  <r>
    <n v="1370"/>
    <s v="ELASRY MAROUANE"/>
    <d v="1904-01-01T07:56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7"/>
    <d v="1904-01-01T00:00:00"/>
    <d v="1904-01-01T00:00:00"/>
    <s v="Sem - 51"/>
    <s v="Décembre"/>
    <s v="2025"/>
    <m/>
    <d v="1904-01-01T00:04:00"/>
    <s v="CHOUIFI Mustapha"/>
    <s v="Credit Mutuel"/>
    <s v="Forfaitaire"/>
    <s v=""/>
    <s v=""/>
    <s v=""/>
    <s v=""/>
    <m/>
    <m/>
  </r>
  <r>
    <n v="1174"/>
    <s v="RHEMARI RED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7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152"/>
    <s v="GOMIS AMINATA AGNES"/>
    <d v="1904-01-01T07:57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7"/>
    <d v="1904-01-01T00:00:00"/>
    <d v="1904-01-01T00:00:00"/>
    <s v="Sem - 51"/>
    <s v="Décembre"/>
    <s v="2025"/>
    <m/>
    <d v="1904-01-01T00:03:00"/>
    <s v="CHOUIFI Mustapha"/>
    <s v="Credit Mutuel"/>
    <s v="Forfaitaire"/>
    <s v=""/>
    <s v=""/>
    <s v=""/>
    <s v=""/>
    <m/>
    <m/>
  </r>
  <r>
    <n v="1386"/>
    <s v="AMRI ZINEB"/>
    <d v="1904-01-01T07:4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7"/>
    <d v="1904-01-01T00:00:00"/>
    <d v="1904-01-01T00:00:00"/>
    <s v="Sem - 51"/>
    <s v="Décembre"/>
    <s v="2025"/>
    <m/>
    <d v="1904-01-01T00:12:00"/>
    <s v="CHOUIFI Mustapha"/>
    <s v="Credit Mutuel"/>
    <s v="Forfaitaire"/>
    <s v=""/>
    <s v=""/>
    <s v=""/>
    <s v=""/>
    <m/>
    <m/>
  </r>
  <r>
    <n v="1384"/>
    <s v="ABTAH AYMANE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7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392"/>
    <s v="DIAMOU AHMED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7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387"/>
    <s v="OUERRADI ZOUHAIR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7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385"/>
    <s v="ALILLOU ABDEL JADLIL"/>
    <d v="1904-01-01T07:59:00"/>
    <d v="1904-01-01T08:00:00"/>
    <d v="1904-01-01T13:00:00"/>
    <d v="1904-01-01T17:00:00"/>
    <m/>
    <m/>
    <s v=""/>
    <m/>
    <d v="1904-01-01T00:00:00"/>
    <d v="1904-01-01T04:00:00"/>
    <n v="0"/>
    <d v="1904-01-01T04:00:00"/>
    <d v="1904-01-01T08:00:00"/>
    <x v="5"/>
    <x v="27"/>
    <d v="1904-01-01T00:00:00"/>
    <d v="1904-01-01T04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388"/>
    <s v="SOUOUD ZAKARIA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7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390"/>
    <s v="BENMOUSSA EL MEHDI YASSIN"/>
    <d v="1904-01-01T07:55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7"/>
    <d v="1904-01-01T00:00:00"/>
    <d v="1904-01-01T00:00:00"/>
    <s v="Sem - 51"/>
    <s v="Décembre"/>
    <s v="2025"/>
    <m/>
    <d v="1904-01-01T00:05:00"/>
    <s v="CHOUIFI Mustapha"/>
    <s v="Credit Mutuel"/>
    <s v="Forfaitaire"/>
    <s v=""/>
    <s v=""/>
    <s v=""/>
    <s v=""/>
    <m/>
    <m/>
  </r>
  <r>
    <n v="1394"/>
    <s v="SBAR SANAE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7"/>
    <d v="1904-01-01T00:00:00"/>
    <d v="1904-01-01T00:00:00"/>
    <s v="Sem - 51"/>
    <s v="Décembre"/>
    <s v="2025"/>
    <m/>
    <d v="1904-01-01T00:02:00"/>
    <s v="CHOUIFI Mustapha"/>
    <s v="Credit Mutuel"/>
    <s v="Forfaitaire"/>
    <s v=""/>
    <s v=""/>
    <s v=""/>
    <s v=""/>
    <m/>
    <m/>
  </r>
  <r>
    <n v="1389"/>
    <s v="BOULLOUH HADDOU"/>
    <d v="1904-01-01T07:56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7"/>
    <d v="1904-01-01T00:00:00"/>
    <d v="1904-01-01T00:00:00"/>
    <s v="Sem - 51"/>
    <s v="Décembre"/>
    <s v="2025"/>
    <m/>
    <d v="1904-01-01T00:04:00"/>
    <s v="CHOUIFI Mustapha"/>
    <s v="Credit Mutuel"/>
    <s v="Forfaitaire"/>
    <s v=""/>
    <s v=""/>
    <s v=""/>
    <s v=""/>
    <m/>
    <m/>
  </r>
  <r>
    <n v="1393"/>
    <s v="MESKOURI NABILA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7"/>
    <d v="1904-01-01T00:00:00"/>
    <d v="1904-01-01T00:00:00"/>
    <s v="Sem - 51"/>
    <s v="Décembre"/>
    <s v="2025"/>
    <m/>
    <d v="1904-01-01T00:02:00"/>
    <s v="CHOUIFI Mustapha"/>
    <s v="Credit Mutuel"/>
    <s v="Forfaitaire"/>
    <s v=""/>
    <s v=""/>
    <s v=""/>
    <s v=""/>
    <m/>
    <m/>
  </r>
  <r>
    <n v="1391"/>
    <s v="MOUNAJI SOUKAINA"/>
    <d v="1904-01-01T07:54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7"/>
    <d v="1904-01-01T00:00:00"/>
    <d v="1904-01-01T00:00:00"/>
    <s v="Sem - 51"/>
    <s v="Décembre"/>
    <s v="2025"/>
    <m/>
    <d v="1904-01-01T00:06:00"/>
    <s v="CHOUIFI Mustapha"/>
    <s v="Credit Mutuel"/>
    <s v="Forfaitaire"/>
    <s v=""/>
    <s v=""/>
    <s v=""/>
    <s v=""/>
    <m/>
    <m/>
  </r>
  <r>
    <n v="1148"/>
    <s v="EL IDRISSI ELHASSANI MAHA"/>
    <d v="1904-01-01T07:54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8"/>
    <d v="1904-01-01T00:00:00"/>
    <d v="1904-01-01T00:00:00"/>
    <s v="Sem - 51"/>
    <s v="Décembre"/>
    <s v="2025"/>
    <m/>
    <d v="1904-01-01T00:06:00"/>
    <s v="CHOUIFI Mustapha"/>
    <s v="Credit Mutuel"/>
    <s v="Forfaitaire"/>
    <s v=""/>
    <s v=""/>
    <s v=""/>
    <s v=""/>
    <m/>
    <m/>
  </r>
  <r>
    <n v="1141"/>
    <s v="BOUABDILLAH ZAKARI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8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146"/>
    <s v="EL GUARJAOUI HIBA"/>
    <d v="1904-01-01T07:56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8"/>
    <d v="1904-01-01T00:00:00"/>
    <d v="1904-01-01T00:00:00"/>
    <s v="Sem - 51"/>
    <s v="Décembre"/>
    <s v="2025"/>
    <m/>
    <d v="1904-01-01T00:04:00"/>
    <s v="CHOUIFI Mustapha"/>
    <s v="Credit Mutuel"/>
    <s v="Forfaitaire"/>
    <s v=""/>
    <s v=""/>
    <s v=""/>
    <s v=""/>
    <m/>
    <m/>
  </r>
  <r>
    <n v="1161"/>
    <s v="LIMANE HIBA"/>
    <d v="1904-01-01T07:56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8"/>
    <d v="1904-01-01T00:00:00"/>
    <d v="1904-01-01T00:00:00"/>
    <s v="Sem - 51"/>
    <s v="Décembre"/>
    <s v="2025"/>
    <m/>
    <d v="1904-01-01T00:04:00"/>
    <s v="CHOUIFI Mustapha"/>
    <s v="Credit Mutuel"/>
    <s v="Forfaitaire"/>
    <s v=""/>
    <s v=""/>
    <s v=""/>
    <s v=""/>
    <m/>
    <m/>
  </r>
  <r>
    <n v="1372"/>
    <s v="HAMDOUNI YASSER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8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371"/>
    <s v="CHAYAH CHAIMAE"/>
    <d v="1904-01-01T07:52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8"/>
    <d v="1904-01-01T00:00:00"/>
    <d v="1904-01-01T00:00:00"/>
    <s v="Sem - 51"/>
    <s v="Décembre"/>
    <s v="2025"/>
    <m/>
    <d v="1904-01-01T00:08:00"/>
    <s v="CHOUIFI Mustapha"/>
    <s v="Credit Mutuel"/>
    <s v="Forfaitaire"/>
    <s v=""/>
    <s v=""/>
    <s v=""/>
    <s v=""/>
    <m/>
    <m/>
  </r>
  <r>
    <n v="1370"/>
    <s v="ELASRY MAROUANE"/>
    <d v="1904-01-01T07:52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8"/>
    <d v="1904-01-01T00:00:00"/>
    <d v="1904-01-01T00:00:00"/>
    <s v="Sem - 51"/>
    <s v="Décembre"/>
    <s v="2025"/>
    <m/>
    <d v="1904-01-01T00:08:00"/>
    <s v="CHOUIFI Mustapha"/>
    <s v="Credit Mutuel"/>
    <s v="Forfaitaire"/>
    <s v=""/>
    <s v=""/>
    <s v=""/>
    <s v=""/>
    <m/>
    <m/>
  </r>
  <r>
    <n v="1174"/>
    <s v="RHEMARI REDA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8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152"/>
    <s v="GOMIS AMINATA AGNES"/>
    <d v="1904-01-01T07:53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8"/>
    <d v="1904-01-01T00:00:00"/>
    <d v="1904-01-01T00:00:00"/>
    <s v="Sem - 51"/>
    <s v="Décembre"/>
    <s v="2025"/>
    <m/>
    <d v="1904-01-01T00:07:00"/>
    <s v="CHOUIFI Mustapha"/>
    <s v="Credit Mutuel"/>
    <s v="Forfaitaire"/>
    <s v=""/>
    <s v=""/>
    <s v=""/>
    <s v=""/>
    <m/>
    <m/>
  </r>
  <r>
    <n v="1386"/>
    <s v="AMRI ZINEB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8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384"/>
    <s v="ABTAH AYMANE"/>
    <d v="1904-01-01T07:57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8"/>
    <d v="1904-01-01T00:00:00"/>
    <d v="1904-01-01T00:00:00"/>
    <s v="Sem - 51"/>
    <s v="Décembre"/>
    <s v="2025"/>
    <m/>
    <d v="1904-01-01T00:03:00"/>
    <s v="CHOUIFI Mustapha"/>
    <s v="Credit Mutuel"/>
    <s v="Forfaitaire"/>
    <s v=""/>
    <s v=""/>
    <s v=""/>
    <s v=""/>
    <m/>
    <m/>
  </r>
  <r>
    <n v="1392"/>
    <s v="DIAMOU AHMED"/>
    <d v="1904-01-01T07:46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8"/>
    <d v="1904-01-01T00:00:00"/>
    <d v="1904-01-01T00:00:00"/>
    <s v="Sem - 51"/>
    <s v="Décembre"/>
    <s v="2025"/>
    <m/>
    <d v="1904-01-01T00:14:00"/>
    <s v="CHOUIFI Mustapha"/>
    <s v="Credit Mutuel"/>
    <s v="Forfaitaire"/>
    <s v=""/>
    <s v=""/>
    <s v=""/>
    <s v=""/>
    <m/>
    <m/>
  </r>
  <r>
    <n v="1387"/>
    <s v="OUERRADI ZOUHAIR"/>
    <d v="1904-01-01T08:02:00"/>
    <d v="1904-01-01T08:00:00"/>
    <d v="1904-01-01T17:00:00"/>
    <d v="1904-01-01T17:00:00"/>
    <m/>
    <m/>
    <m/>
    <m/>
    <m/>
    <d v="1904-01-01T00:00:00"/>
    <n v="0"/>
    <d v="1904-01-01T08:00:00"/>
    <d v="1904-01-01T08:00:00"/>
    <x v="5"/>
    <x v="28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385"/>
    <s v="ALILLOU ABDEL JADLIL"/>
    <d v="1904-01-01T07:37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8"/>
    <d v="1904-01-01T00:00:00"/>
    <d v="1904-01-01T00:00:00"/>
    <s v="Sem - 51"/>
    <s v="Décembre"/>
    <s v="2025"/>
    <m/>
    <d v="1904-01-01T00:23:00"/>
    <s v="CHOUIFI Mustapha"/>
    <s v="Credit Mutuel"/>
    <s v="Forfaitaire"/>
    <s v=""/>
    <s v=""/>
    <s v=""/>
    <s v=""/>
    <m/>
    <m/>
  </r>
  <r>
    <n v="1388"/>
    <s v="SOUOUD ZAKARIA"/>
    <d v="1904-01-01T08:54:00"/>
    <d v="1904-01-01T08:00:00"/>
    <d v="1904-01-01T17:00:00"/>
    <d v="1904-01-01T17:00:00"/>
    <m/>
    <m/>
    <d v="1904-01-01T00:54:00"/>
    <m/>
    <d v="1904-01-01T00:54:00"/>
    <d v="1904-01-01T00:00:00"/>
    <n v="0"/>
    <d v="1904-01-01T07:06:00"/>
    <d v="1904-01-01T08:00:00"/>
    <x v="5"/>
    <x v="28"/>
    <d v="1904-01-01T00:00:00"/>
    <d v="1904-01-01T00:54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390"/>
    <s v="BENMOUSSA EL MEHDI YASSIN"/>
    <d v="1904-01-01T07:57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8"/>
    <d v="1904-01-01T00:00:00"/>
    <d v="1904-01-01T00:00:00"/>
    <s v="Sem - 51"/>
    <s v="Décembre"/>
    <s v="2025"/>
    <m/>
    <d v="1904-01-01T00:03:00"/>
    <s v="CHOUIFI Mustapha"/>
    <s v="Credit Mutuel"/>
    <s v="Forfaitaire"/>
    <s v=""/>
    <s v=""/>
    <s v=""/>
    <s v=""/>
    <m/>
    <m/>
  </r>
  <r>
    <n v="1394"/>
    <s v="SBAR SANAE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8"/>
    <d v="1904-01-01T00:00:00"/>
    <d v="1904-01-01T00:00:00"/>
    <s v="Sem - 51"/>
    <s v="Décembre"/>
    <s v="2025"/>
    <m/>
    <d v="1904-01-01T00:02:00"/>
    <s v="CHOUIFI Mustapha"/>
    <s v="Credit Mutuel"/>
    <s v="Forfaitaire"/>
    <s v=""/>
    <s v=""/>
    <s v=""/>
    <s v=""/>
    <m/>
    <m/>
  </r>
  <r>
    <n v="1389"/>
    <s v="BOULLOUH HADDOU"/>
    <d v="1904-01-01T07:56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8"/>
    <d v="1904-01-01T00:00:00"/>
    <d v="1904-01-01T00:00:00"/>
    <s v="Sem - 51"/>
    <s v="Décembre"/>
    <s v="2025"/>
    <m/>
    <d v="1904-01-01T00:04:00"/>
    <s v="CHOUIFI Mustapha"/>
    <s v="Credit Mutuel"/>
    <s v="Forfaitaire"/>
    <s v=""/>
    <s v=""/>
    <s v=""/>
    <s v=""/>
    <m/>
    <m/>
  </r>
  <r>
    <n v="1393"/>
    <s v="MESKOURI NABILA"/>
    <d v="1904-01-01T07:57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8"/>
    <d v="1904-01-01T00:00:00"/>
    <d v="1904-01-01T00:00:00"/>
    <s v="Sem - 51"/>
    <s v="Décembre"/>
    <s v="2025"/>
    <m/>
    <d v="1904-01-01T00:03:00"/>
    <s v="CHOUIFI Mustapha"/>
    <s v="Credit Mutuel"/>
    <s v="Forfaitaire"/>
    <s v=""/>
    <s v=""/>
    <s v=""/>
    <s v=""/>
    <m/>
    <m/>
  </r>
  <r>
    <n v="1391"/>
    <s v="MOUNAJI SOUKAINA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28"/>
    <d v="1904-01-01T00:00:00"/>
    <d v="1904-01-01T00:00:00"/>
    <s v="Sem - 51"/>
    <s v="Décembre"/>
    <s v="2025"/>
    <m/>
    <d v="1904-01-01T00:02:00"/>
    <s v="CHOUIFI Mustapha"/>
    <s v="Credit Mutuel"/>
    <s v="Forfaitaire"/>
    <s v=""/>
    <s v=""/>
    <s v=""/>
    <s v=""/>
    <m/>
    <m/>
  </r>
  <r>
    <n v="1148"/>
    <s v="EL IDRISSI ELHASSANI MAHA"/>
    <d v="1904-01-01T07:57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29"/>
    <d v="1904-01-01T00:00:00"/>
    <d v="1904-01-01T00:00:00"/>
    <s v="Sem - 51"/>
    <s v="Décembre"/>
    <s v="2025"/>
    <m/>
    <d v="1904-01-01T00:03:00"/>
    <s v="CHOUIFI Mustapha"/>
    <s v="Credit Mutuel"/>
    <s v="Forfaitaire"/>
    <s v=""/>
    <s v=""/>
    <s v=""/>
    <s v=""/>
    <m/>
    <m/>
  </r>
  <r>
    <n v="1141"/>
    <s v="BOUABDILLAH ZAKARIA"/>
    <d v="1904-01-01T07:59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29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146"/>
    <s v="EL GUARJAOUI HIBA"/>
    <d v="1904-01-01T07:56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29"/>
    <d v="1904-01-01T00:00:00"/>
    <d v="1904-01-01T00:00:00"/>
    <s v="Sem - 51"/>
    <s v="Décembre"/>
    <s v="2025"/>
    <m/>
    <d v="1904-01-01T00:04:00"/>
    <s v="CHOUIFI Mustapha"/>
    <s v="Credit Mutuel"/>
    <s v="Forfaitaire"/>
    <s v=""/>
    <s v=""/>
    <s v=""/>
    <s v=""/>
    <m/>
    <m/>
  </r>
  <r>
    <n v="1161"/>
    <s v="LIMANE HIBA"/>
    <d v="1904-01-01T07:55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29"/>
    <d v="1904-01-01T00:00:00"/>
    <d v="1904-01-01T00:00:00"/>
    <s v="Sem - 51"/>
    <s v="Décembre"/>
    <s v="2025"/>
    <m/>
    <d v="1904-01-01T00:05:00"/>
    <s v="CHOUIFI Mustapha"/>
    <s v="Credit Mutuel"/>
    <s v="Forfaitaire"/>
    <s v=""/>
    <s v=""/>
    <s v=""/>
    <s v=""/>
    <m/>
    <m/>
  </r>
  <r>
    <n v="1372"/>
    <s v="HAMDOUNI YASSER"/>
    <d v="1904-01-01T08:00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29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371"/>
    <s v="CHAYAH CHAIMAE"/>
    <d v="1904-01-01T07:58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29"/>
    <d v="1904-01-01T00:00:00"/>
    <d v="1904-01-01T00:00:00"/>
    <s v="Sem - 51"/>
    <s v="Décembre"/>
    <s v="2025"/>
    <m/>
    <d v="1904-01-01T00:02:00"/>
    <s v="CHOUIFI Mustapha"/>
    <s v="Credit Mutuel"/>
    <s v="Forfaitaire"/>
    <s v=""/>
    <s v=""/>
    <s v=""/>
    <s v=""/>
    <m/>
    <m/>
  </r>
  <r>
    <n v="1370"/>
    <s v="ELASRY MAROUANE"/>
    <d v="1904-01-01T07:51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29"/>
    <d v="1904-01-01T00:00:00"/>
    <d v="1904-01-01T00:00:00"/>
    <s v="Sem - 51"/>
    <s v="Décembre"/>
    <s v="2025"/>
    <m/>
    <d v="1904-01-01T00:09:00"/>
    <s v="CHOUIFI Mustapha"/>
    <s v="Credit Mutuel"/>
    <s v="Forfaitaire"/>
    <s v=""/>
    <s v=""/>
    <s v=""/>
    <s v=""/>
    <m/>
    <m/>
  </r>
  <r>
    <n v="1174"/>
    <s v="RHEMARI REDA"/>
    <d v="1904-01-01T08:00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29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152"/>
    <s v="GOMIS AMINATA AGNES"/>
    <d v="1904-01-01T07:53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29"/>
    <d v="1904-01-01T00:00:00"/>
    <d v="1904-01-01T00:00:00"/>
    <s v="Sem - 51"/>
    <s v="Décembre"/>
    <s v="2025"/>
    <m/>
    <d v="1904-01-01T00:07:00"/>
    <s v="CHOUIFI Mustapha"/>
    <s v="Credit Mutuel"/>
    <s v="Forfaitaire"/>
    <s v=""/>
    <s v=""/>
    <s v=""/>
    <s v=""/>
    <m/>
    <m/>
  </r>
  <r>
    <n v="1386"/>
    <s v="AMRI ZINEB"/>
    <d v="1904-01-01T07:55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29"/>
    <d v="1904-01-01T00:00:00"/>
    <d v="1904-01-01T00:00:00"/>
    <s v="Sem - 51"/>
    <s v="Décembre"/>
    <s v="2025"/>
    <m/>
    <d v="1904-01-01T00:05:00"/>
    <s v="CHOUIFI Mustapha"/>
    <s v="Credit Mutuel"/>
    <s v="Forfaitaire"/>
    <s v=""/>
    <s v=""/>
    <s v=""/>
    <s v=""/>
    <m/>
    <m/>
  </r>
  <r>
    <n v="1384"/>
    <s v="ABTAH AYMANE"/>
    <d v="1904-01-01T07:58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29"/>
    <d v="1904-01-01T00:00:00"/>
    <d v="1904-01-01T00:00:00"/>
    <s v="Sem - 51"/>
    <s v="Décembre"/>
    <s v="2025"/>
    <m/>
    <d v="1904-01-01T00:02:00"/>
    <s v="CHOUIFI Mustapha"/>
    <s v="Credit Mutuel"/>
    <s v="Forfaitaire"/>
    <s v=""/>
    <s v=""/>
    <s v=""/>
    <s v=""/>
    <m/>
    <m/>
  </r>
  <r>
    <n v="1392"/>
    <s v="DIAMOU AHMED"/>
    <d v="1904-01-01T08:00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29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387"/>
    <s v="OUERRADI ZOUHAIR"/>
    <d v="1904-01-01T08:00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29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385"/>
    <s v="ALILLOU ABDEL JADLIL"/>
    <d v="1904-01-01T07:59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29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388"/>
    <s v="SOUOUD ZAKARIA"/>
    <d v="1904-01-01T08:00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29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390"/>
    <s v="BENMOUSSA EL MEHDI YASSIN"/>
    <d v="1904-01-01T07:56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29"/>
    <d v="1904-01-01T00:00:00"/>
    <d v="1904-01-01T00:00:00"/>
    <s v="Sem - 51"/>
    <s v="Décembre"/>
    <s v="2025"/>
    <m/>
    <d v="1904-01-01T00:04:00"/>
    <s v="CHOUIFI Mustapha"/>
    <s v="Credit Mutuel"/>
    <s v="Forfaitaire"/>
    <s v=""/>
    <s v=""/>
    <s v=""/>
    <s v=""/>
    <m/>
    <m/>
  </r>
  <r>
    <n v="1394"/>
    <s v="SBAR SANAE"/>
    <d v="1904-01-01T08:00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29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389"/>
    <s v="BOULLOUH HADDOU"/>
    <d v="1904-01-01T08:00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29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393"/>
    <s v="MESKOURI NABILA"/>
    <d v="1904-01-01T07:58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29"/>
    <d v="1904-01-01T00:00:00"/>
    <d v="1904-01-01T00:00:00"/>
    <s v="Sem - 51"/>
    <s v="Décembre"/>
    <s v="2025"/>
    <m/>
    <d v="1904-01-01T00:02:00"/>
    <s v="CHOUIFI Mustapha"/>
    <s v="Credit Mutuel"/>
    <s v="Forfaitaire"/>
    <s v=""/>
    <s v=""/>
    <s v=""/>
    <s v=""/>
    <m/>
    <m/>
  </r>
  <r>
    <n v="1391"/>
    <s v="MOUNAJI SOUKAINA"/>
    <d v="1904-01-01T07:59:00"/>
    <d v="1904-01-01T08:00:00"/>
    <d v="1904-01-01T12:00:00"/>
    <d v="1904-01-01T12:00:00"/>
    <m/>
    <m/>
    <s v=""/>
    <m/>
    <d v="1904-01-01T00:00:00"/>
    <d v="1904-01-01T00:00:00"/>
    <n v="0"/>
    <d v="1904-01-01T04:00:00"/>
    <d v="1904-01-01T04:00:00"/>
    <x v="5"/>
    <x v="29"/>
    <d v="1904-01-01T00:00:00"/>
    <d v="1904-01-01T00:00:00"/>
    <s v="Sem - 51"/>
    <s v="Décembre"/>
    <s v="2025"/>
    <m/>
    <d v="1904-01-01T00:00:00"/>
    <s v="CHOUIFI Mustapha"/>
    <s v="Credit Mutuel"/>
    <s v="Forfaitaire"/>
    <s v=""/>
    <s v=""/>
    <s v=""/>
    <s v=""/>
    <m/>
    <m/>
  </r>
  <r>
    <n v="1195"/>
    <s v="ABOURI Fatima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0"/>
    <d v="1904-01-01T00:00:00"/>
    <d v="1904-01-01T00:00:00"/>
    <s v="Sem - 47"/>
    <s v="Novembre"/>
    <s v="2025"/>
    <m/>
    <d v="1904-01-01T00:00:00"/>
    <s v="EL KAOUTAR Fatima Zahra"/>
    <s v="Credit Mutuel"/>
    <s v="Forfaitaire"/>
    <s v=""/>
    <s v=""/>
    <s v=""/>
    <s v=""/>
    <m/>
    <m/>
  </r>
  <r>
    <n v="1202"/>
    <s v="KANDI FATIMA ZOHRA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0"/>
    <d v="1904-01-01T00:00:00"/>
    <d v="1904-01-01T00:00:00"/>
    <s v="Sem - 47"/>
    <s v="Novembre"/>
    <s v="2025"/>
    <m/>
    <d v="1904-01-01T00:00:00"/>
    <s v="EL KAOUTAR Fatima Zahra"/>
    <s v="Credit Mutuel"/>
    <s v="Forfaitaire"/>
    <s v=""/>
    <s v=""/>
    <s v=""/>
    <s v=""/>
    <m/>
    <m/>
  </r>
  <r>
    <n v="1085"/>
    <s v="RHOUDANE OTHMANE 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0"/>
    <d v="1904-01-01T00:00:00"/>
    <d v="1904-01-01T00:00:00"/>
    <s v="Sem - 47"/>
    <s v="Novembre"/>
    <s v="2025"/>
    <m/>
    <d v="1904-01-01T00:00:00"/>
    <s v="EL KAOUTAR Fatima Zahra"/>
    <s v="Credit Mutuel"/>
    <s v="Forfaitaire"/>
    <s v=""/>
    <s v=""/>
    <s v=""/>
    <s v=""/>
    <m/>
    <m/>
  </r>
  <r>
    <n v="1197"/>
    <s v="SANE MOHAMMED LAMINE"/>
    <d v="1904-01-01T07:56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0"/>
    <d v="1904-01-01T00:00:00"/>
    <d v="1904-01-01T00:00:00"/>
    <s v="Sem - 47"/>
    <s v="Novembre"/>
    <s v="2025"/>
    <m/>
    <d v="1904-01-01T00:04:00"/>
    <s v="EL KAOUTAR Fatima Zahra"/>
    <s v="Credit Mutuel"/>
    <s v="Forfaitaire"/>
    <s v=""/>
    <s v=""/>
    <s v=""/>
    <s v=""/>
    <m/>
    <m/>
  </r>
  <r>
    <n v="1130"/>
    <s v="BOUAFIA ABDELLATIF "/>
    <d v="1904-01-01T07:56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0"/>
    <d v="1904-01-01T00:00:00"/>
    <d v="1904-01-01T00:00:00"/>
    <s v="Sem - 47"/>
    <s v="Novembre"/>
    <s v="2025"/>
    <m/>
    <d v="1904-01-01T00:04:00"/>
    <s v="EL KAOUTAR Fatima Zahra"/>
    <s v="Credit Mutuel"/>
    <s v="Forfaitaire"/>
    <s v=""/>
    <s v=""/>
    <s v=""/>
    <s v=""/>
    <m/>
    <m/>
  </r>
  <r>
    <n v="1177"/>
    <s v="NDIAYE SEYNABOU"/>
    <d v="1904-01-01T07:57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0"/>
    <d v="1904-01-01T00:00:00"/>
    <d v="1904-01-01T00:00:00"/>
    <s v="Sem - 47"/>
    <s v="Novembre"/>
    <s v="2025"/>
    <m/>
    <d v="1904-01-01T00:03:00"/>
    <s v="EL KAOUTAR Fatima Zahra"/>
    <s v="Credit Mutuel"/>
    <s v="Forfaitaire"/>
    <s v=""/>
    <s v=""/>
    <s v=""/>
    <s v=""/>
    <m/>
    <m/>
  </r>
  <r>
    <n v="1227"/>
    <s v="EL BADAOUI CHAIMAA"/>
    <d v="1904-01-01T07:57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0"/>
    <d v="1904-01-01T00:00:00"/>
    <d v="1904-01-01T00:00:00"/>
    <s v="Sem - 47"/>
    <s v="Novembre"/>
    <s v="2025"/>
    <m/>
    <d v="1904-01-01T00:03:00"/>
    <s v="EL KAOUTAR Fatima Zahra"/>
    <s v="Credit Mutuel"/>
    <s v="Forfaitaire"/>
    <s v=""/>
    <s v=""/>
    <s v=""/>
    <s v=""/>
    <m/>
    <m/>
  </r>
  <r>
    <n v="1249"/>
    <s v="KASMI SARA"/>
    <d v="1904-01-01T07:51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0"/>
    <d v="1904-01-01T00:00:00"/>
    <d v="1904-01-01T00:00:00"/>
    <s v="Sem - 47"/>
    <s v="Novembre"/>
    <s v="2025"/>
    <m/>
    <d v="1904-01-01T00:09:00"/>
    <s v="EL KAOUTAR Fatima Zahra"/>
    <s v="Credit Mutuel"/>
    <s v="Forfaitaire"/>
    <s v=""/>
    <s v=""/>
    <s v=""/>
    <s v=""/>
    <m/>
    <m/>
  </r>
  <r>
    <n v="1245"/>
    <s v="M'BARKI IMANE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0"/>
    <d v="1904-01-01T00:00:00"/>
    <d v="1904-01-01T00:00:00"/>
    <s v="Sem - 47"/>
    <s v="Novembre"/>
    <s v="2025"/>
    <m/>
    <d v="1904-01-01T00:00:00"/>
    <s v="EL KAOUTAR Fatima Zahra"/>
    <s v="Credit Mutuel"/>
    <s v="Forfaitaire"/>
    <s v=""/>
    <s v=""/>
    <s v=""/>
    <s v=""/>
    <m/>
    <m/>
  </r>
  <r>
    <n v="1248"/>
    <s v="SEMBENE PAPALATY"/>
    <d v="1904-01-01T08:28:00"/>
    <d v="1904-01-01T08:30:00"/>
    <d v="1904-01-01T17:30:00"/>
    <d v="1904-01-01T17:30:00"/>
    <m/>
    <m/>
    <s v=""/>
    <m/>
    <d v="1904-01-01T00:00:00"/>
    <d v="1904-01-01T00:00:00"/>
    <n v="0"/>
    <d v="1904-01-01T08:00:00"/>
    <d v="1904-01-01T08:00:00"/>
    <x v="6"/>
    <x v="0"/>
    <d v="1904-01-01T00:00:00"/>
    <d v="1904-01-01T00:00:00"/>
    <s v="Sem - 47"/>
    <s v="Novembre"/>
    <s v="2025"/>
    <m/>
    <d v="1904-01-01T00:02:00"/>
    <s v="EL KAOUTAR Fatima Zahra"/>
    <s v="Credit Mutuel"/>
    <s v="Forfaitaire"/>
    <s v=""/>
    <s v=""/>
    <s v=""/>
    <s v=""/>
    <m/>
    <m/>
  </r>
  <r>
    <n v="1244"/>
    <s v="HABBOUB KARIM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0"/>
    <d v="1904-01-01T00:00:00"/>
    <d v="1904-01-01T00:00:00"/>
    <s v="Sem - 47"/>
    <s v="Novembre"/>
    <s v="2025"/>
    <m/>
    <d v="1904-01-01T00:00:00"/>
    <s v="EL KAOUTAR Fatima Zahra"/>
    <s v="Credit Mutuel"/>
    <s v="Forfaitaire"/>
    <s v=""/>
    <s v=""/>
    <s v=""/>
    <s v=""/>
    <m/>
    <m/>
  </r>
  <r>
    <n v="1368"/>
    <s v="SY MARIE TITINE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0"/>
    <d v="1904-01-01T00:00:00"/>
    <d v="1904-01-01T00:00:00"/>
    <s v="Sem - 47"/>
    <s v="Novembre"/>
    <s v="2025"/>
    <m/>
    <d v="1904-01-01T00:00:00"/>
    <s v="EL KAOUTAR Fatima Zahra"/>
    <s v="Credit Mutuel"/>
    <s v="Forfaitaire"/>
    <s v=""/>
    <s v=""/>
    <s v=""/>
    <s v=""/>
    <m/>
    <m/>
  </r>
  <r>
    <n v="1302"/>
    <s v="MBOUP EL HADJI CHEIKH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0"/>
    <d v="1904-01-01T00:00:00"/>
    <d v="1904-01-01T00:00:00"/>
    <s v="Sem - 47"/>
    <s v="Novembre"/>
    <s v="2025"/>
    <m/>
    <d v="1904-01-01T00:00:00"/>
    <s v="EL KAOUTAR Fatima Zahra"/>
    <s v="Credit Mutuel"/>
    <s v="Forfaitaire"/>
    <s v=""/>
    <s v=""/>
    <s v=""/>
    <s v=""/>
    <m/>
    <m/>
  </r>
  <r>
    <n v="1369"/>
    <s v="NGOM SALIOU"/>
    <d v="1904-01-01T07:57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0"/>
    <d v="1904-01-01T00:00:00"/>
    <d v="1904-01-01T00:00:00"/>
    <s v="Sem - 47"/>
    <s v="Novembre"/>
    <s v="2025"/>
    <m/>
    <d v="1904-01-01T00:03:00"/>
    <s v="EL KAOUTAR Fatima Zahra"/>
    <s v="Credit Mutuel"/>
    <s v="Forfaitaire"/>
    <s v=""/>
    <s v=""/>
    <s v=""/>
    <s v=""/>
    <m/>
    <m/>
  </r>
  <r>
    <n v="1195"/>
    <s v="ABOURI Fatima"/>
    <m/>
    <s v="OFF"/>
    <m/>
    <s v="OFF"/>
    <m/>
    <m/>
    <s v=""/>
    <m/>
    <d v="1904-01-01T00:00:00"/>
    <d v="1904-01-01T00:00:00"/>
    <n v="0"/>
    <s v=""/>
    <d v="1904-01-01T00:00:00"/>
    <x v="6"/>
    <x v="1"/>
    <d v="1904-01-01T00:00:00"/>
    <d v="1904-01-01T00:00:00"/>
    <s v="Sem - 47"/>
    <s v="Novembre"/>
    <s v="2025"/>
    <m/>
    <d v="1904-01-01T00:00:00"/>
    <s v="EL KAOUTAR Fatima Zahra"/>
    <s v="Credit Mutuel"/>
    <s v="Forfaitaire"/>
    <s v=""/>
    <s v=""/>
    <s v=""/>
    <s v=""/>
    <m/>
    <m/>
  </r>
  <r>
    <n v="1202"/>
    <s v="KANDI FATIMA ZOHRA"/>
    <m/>
    <s v="OFF"/>
    <m/>
    <s v="OFF"/>
    <m/>
    <m/>
    <s v=""/>
    <m/>
    <d v="1904-01-01T00:00:00"/>
    <d v="1904-01-01T00:00:00"/>
    <n v="0"/>
    <s v=""/>
    <d v="1904-01-01T00:00:00"/>
    <x v="6"/>
    <x v="1"/>
    <d v="1904-01-01T00:00:00"/>
    <d v="1904-01-01T00:00:00"/>
    <s v="Sem - 47"/>
    <s v="Novembre"/>
    <s v="2025"/>
    <m/>
    <d v="1904-01-01T00:00:00"/>
    <s v="EL KAOUTAR Fatima Zahra"/>
    <s v="Credit Mutuel"/>
    <s v="Forfaitaire"/>
    <s v=""/>
    <s v=""/>
    <s v=""/>
    <s v=""/>
    <m/>
    <m/>
  </r>
  <r>
    <n v="1085"/>
    <s v="RHOUDANE OTHMANE "/>
    <m/>
    <s v="OFF"/>
    <m/>
    <s v="OFF"/>
    <m/>
    <m/>
    <s v=""/>
    <m/>
    <d v="1904-01-01T00:00:00"/>
    <d v="1904-01-01T00:00:00"/>
    <n v="0"/>
    <s v=""/>
    <d v="1904-01-01T00:00:00"/>
    <x v="6"/>
    <x v="1"/>
    <d v="1904-01-01T00:00:00"/>
    <d v="1904-01-01T00:00:00"/>
    <s v="Sem - 47"/>
    <s v="Novembre"/>
    <s v="2025"/>
    <m/>
    <d v="1904-01-01T00:00:00"/>
    <s v="EL KAOUTAR Fatima Zahra"/>
    <s v="Credit Mutuel"/>
    <s v="Forfaitaire"/>
    <s v=""/>
    <s v=""/>
    <s v=""/>
    <s v=""/>
    <m/>
    <m/>
  </r>
  <r>
    <n v="1197"/>
    <s v="SANE MOHAMMED LAMINE"/>
    <m/>
    <s v="OFF"/>
    <m/>
    <s v="OFF"/>
    <m/>
    <m/>
    <s v=""/>
    <m/>
    <d v="1904-01-01T00:00:00"/>
    <d v="1904-01-01T00:00:00"/>
    <n v="0"/>
    <s v=""/>
    <d v="1904-01-01T00:00:00"/>
    <x v="6"/>
    <x v="1"/>
    <d v="1904-01-01T00:00:00"/>
    <d v="1904-01-01T00:00:00"/>
    <s v="Sem - 47"/>
    <s v="Novembre"/>
    <s v="2025"/>
    <m/>
    <d v="1904-01-01T00:00:00"/>
    <s v="EL KAOUTAR Fatima Zahra"/>
    <s v="Credit Mutuel"/>
    <s v="Forfaitaire"/>
    <s v=""/>
    <s v=""/>
    <s v=""/>
    <s v=""/>
    <m/>
    <m/>
  </r>
  <r>
    <n v="1130"/>
    <s v="BOUAFIA ABDELLATIF "/>
    <m/>
    <s v="OFF"/>
    <m/>
    <s v="OFF"/>
    <m/>
    <m/>
    <s v=""/>
    <m/>
    <d v="1904-01-01T00:00:00"/>
    <d v="1904-01-01T00:00:00"/>
    <n v="0"/>
    <s v=""/>
    <d v="1904-01-01T00:00:00"/>
    <x v="6"/>
    <x v="1"/>
    <d v="1904-01-01T00:00:00"/>
    <d v="1904-01-01T00:00:00"/>
    <s v="Sem - 47"/>
    <s v="Novembre"/>
    <s v="2025"/>
    <m/>
    <d v="1904-01-01T00:00:00"/>
    <s v="EL KAOUTAR Fatima Zahra"/>
    <s v="Credit Mutuel"/>
    <s v="Forfaitaire"/>
    <s v=""/>
    <s v=""/>
    <s v=""/>
    <s v=""/>
    <m/>
    <m/>
  </r>
  <r>
    <n v="1177"/>
    <s v="NDIAYE SEYNABOU"/>
    <m/>
    <s v="OFF"/>
    <m/>
    <s v="OFF"/>
    <m/>
    <m/>
    <s v=""/>
    <m/>
    <d v="1904-01-01T00:00:00"/>
    <d v="1904-01-01T00:00:00"/>
    <n v="0"/>
    <s v=""/>
    <d v="1904-01-01T00:00:00"/>
    <x v="6"/>
    <x v="1"/>
    <d v="1904-01-01T00:00:00"/>
    <d v="1904-01-01T00:00:00"/>
    <s v="Sem - 47"/>
    <s v="Novembre"/>
    <s v="2025"/>
    <m/>
    <d v="1904-01-01T00:00:00"/>
    <s v="EL KAOUTAR Fatima Zahra"/>
    <s v="Credit Mutuel"/>
    <s v="Forfaitaire"/>
    <s v=""/>
    <s v=""/>
    <s v=""/>
    <s v=""/>
    <m/>
    <m/>
  </r>
  <r>
    <n v="1227"/>
    <s v="EL BADAOUI CHAIMAA"/>
    <m/>
    <s v="OFF"/>
    <m/>
    <s v="OFF"/>
    <m/>
    <m/>
    <s v=""/>
    <m/>
    <d v="1904-01-01T00:00:00"/>
    <d v="1904-01-01T00:00:00"/>
    <n v="0"/>
    <s v=""/>
    <d v="1904-01-01T00:00:00"/>
    <x v="6"/>
    <x v="1"/>
    <d v="1904-01-01T00:00:00"/>
    <d v="1904-01-01T00:00:00"/>
    <s v="Sem - 47"/>
    <s v="Novembre"/>
    <s v="2025"/>
    <m/>
    <d v="1904-01-01T00:00:00"/>
    <s v="EL KAOUTAR Fatima Zahra"/>
    <s v="Credit Mutuel"/>
    <s v="Forfaitaire"/>
    <s v=""/>
    <s v=""/>
    <s v=""/>
    <s v=""/>
    <m/>
    <m/>
  </r>
  <r>
    <n v="1249"/>
    <s v="KASMI SARA"/>
    <m/>
    <s v="OFF"/>
    <m/>
    <s v="OFF"/>
    <m/>
    <m/>
    <s v=""/>
    <m/>
    <d v="1904-01-01T00:00:00"/>
    <d v="1904-01-01T00:00:00"/>
    <n v="0"/>
    <s v=""/>
    <d v="1904-01-01T00:00:00"/>
    <x v="6"/>
    <x v="1"/>
    <d v="1904-01-01T00:00:00"/>
    <d v="1904-01-01T00:00:00"/>
    <s v="Sem - 47"/>
    <s v="Novembre"/>
    <s v="2025"/>
    <m/>
    <d v="1904-01-01T00:00:00"/>
    <s v="EL KAOUTAR Fatima Zahra"/>
    <s v="Credit Mutuel"/>
    <s v="Forfaitaire"/>
    <s v=""/>
    <s v=""/>
    <s v=""/>
    <s v=""/>
    <m/>
    <m/>
  </r>
  <r>
    <n v="1245"/>
    <s v="M'BARKI IMANE"/>
    <m/>
    <s v="OFF"/>
    <m/>
    <s v="OFF"/>
    <m/>
    <m/>
    <s v=""/>
    <m/>
    <d v="1904-01-01T00:00:00"/>
    <d v="1904-01-01T00:00:00"/>
    <n v="0"/>
    <s v=""/>
    <d v="1904-01-01T00:00:00"/>
    <x v="6"/>
    <x v="1"/>
    <d v="1904-01-01T00:00:00"/>
    <d v="1904-01-01T00:00:00"/>
    <s v="Sem - 47"/>
    <s v="Novembre"/>
    <s v="2025"/>
    <m/>
    <d v="1904-01-01T00:00:00"/>
    <s v="EL KAOUTAR Fatima Zahra"/>
    <s v="Credit Mutuel"/>
    <s v="Forfaitaire"/>
    <s v=""/>
    <s v=""/>
    <s v=""/>
    <s v=""/>
    <m/>
    <m/>
  </r>
  <r>
    <n v="1248"/>
    <s v="SEMBENE PAPALATY"/>
    <m/>
    <s v="OFF"/>
    <m/>
    <s v="OFF"/>
    <m/>
    <m/>
    <s v=""/>
    <m/>
    <d v="1904-01-01T00:00:00"/>
    <d v="1904-01-01T00:00:00"/>
    <n v="0"/>
    <s v=""/>
    <d v="1904-01-01T00:00:00"/>
    <x v="6"/>
    <x v="1"/>
    <d v="1904-01-01T00:00:00"/>
    <d v="1904-01-01T00:00:00"/>
    <s v="Sem - 47"/>
    <s v="Novembre"/>
    <s v="2025"/>
    <m/>
    <d v="1904-01-01T00:00:00"/>
    <s v="EL KAOUTAR Fatima Zahra"/>
    <s v="Credit Mutuel"/>
    <s v="Forfaitaire"/>
    <s v=""/>
    <s v=""/>
    <s v=""/>
    <s v=""/>
    <m/>
    <m/>
  </r>
  <r>
    <n v="1244"/>
    <s v="HABBOUB KARIM"/>
    <m/>
    <s v="OFF"/>
    <m/>
    <s v="OFF"/>
    <m/>
    <m/>
    <s v=""/>
    <m/>
    <d v="1904-01-01T00:00:00"/>
    <d v="1904-01-01T00:00:00"/>
    <n v="0"/>
    <s v=""/>
    <d v="1904-01-01T00:00:00"/>
    <x v="6"/>
    <x v="1"/>
    <d v="1904-01-01T00:00:00"/>
    <d v="1904-01-01T00:00:00"/>
    <s v="Sem - 47"/>
    <s v="Novembre"/>
    <s v="2025"/>
    <m/>
    <d v="1904-01-01T00:00:00"/>
    <s v="EL KAOUTAR Fatima Zahra"/>
    <s v="Credit Mutuel"/>
    <s v="Forfaitaire"/>
    <s v=""/>
    <s v=""/>
    <s v=""/>
    <s v=""/>
    <m/>
    <m/>
  </r>
  <r>
    <n v="1368"/>
    <s v="SY MARIE TITINE"/>
    <m/>
    <s v="OFF"/>
    <m/>
    <s v="OFF"/>
    <m/>
    <m/>
    <s v=""/>
    <m/>
    <d v="1904-01-01T00:00:00"/>
    <d v="1904-01-01T00:00:00"/>
    <n v="0"/>
    <s v=""/>
    <d v="1904-01-01T00:00:00"/>
    <x v="6"/>
    <x v="1"/>
    <d v="1904-01-01T00:00:00"/>
    <d v="1904-01-01T00:00:00"/>
    <s v="Sem - 47"/>
    <s v="Novembre"/>
    <s v="2025"/>
    <m/>
    <d v="1904-01-01T00:00:00"/>
    <s v="EL KAOUTAR Fatima Zahra"/>
    <s v="Credit Mutuel"/>
    <s v="Forfaitaire"/>
    <s v=""/>
    <s v=""/>
    <s v=""/>
    <s v=""/>
    <m/>
    <m/>
  </r>
  <r>
    <n v="1302"/>
    <s v="MBOUP EL HADJI CHEIKH"/>
    <m/>
    <s v="OFF"/>
    <m/>
    <s v="OFF"/>
    <m/>
    <m/>
    <s v=""/>
    <m/>
    <d v="1904-01-01T00:00:00"/>
    <d v="1904-01-01T00:00:00"/>
    <n v="0"/>
    <s v=""/>
    <d v="1904-01-01T00:00:00"/>
    <x v="6"/>
    <x v="1"/>
    <d v="1904-01-01T00:00:00"/>
    <d v="1904-01-01T00:00:00"/>
    <s v="Sem - 47"/>
    <s v="Novembre"/>
    <s v="2025"/>
    <m/>
    <d v="1904-01-01T00:00:00"/>
    <s v="EL KAOUTAR Fatima Zahra"/>
    <s v="Credit Mutuel"/>
    <s v="Forfaitaire"/>
    <s v=""/>
    <s v=""/>
    <s v=""/>
    <s v=""/>
    <m/>
    <m/>
  </r>
  <r>
    <n v="1369"/>
    <s v="NGOM SALIOU"/>
    <m/>
    <s v="OFF"/>
    <m/>
    <s v="OFF"/>
    <m/>
    <m/>
    <s v=""/>
    <m/>
    <d v="1904-01-01T00:00:00"/>
    <d v="1904-01-01T00:00:00"/>
    <n v="0"/>
    <s v=""/>
    <d v="1904-01-01T00:00:00"/>
    <x v="6"/>
    <x v="1"/>
    <d v="1904-01-01T00:00:00"/>
    <d v="1904-01-01T00:00:00"/>
    <s v="Sem - 47"/>
    <s v="Novembre"/>
    <s v="2025"/>
    <m/>
    <d v="1904-01-01T00:00:00"/>
    <s v="EL KAOUTAR Fatima Zahra"/>
    <s v="Credit Mutuel"/>
    <s v="Forfaitaire"/>
    <s v=""/>
    <s v=""/>
    <s v=""/>
    <s v=""/>
    <m/>
    <m/>
  </r>
  <r>
    <n v="1195"/>
    <s v="ABOURI Fatima"/>
    <m/>
    <s v="OFF"/>
    <m/>
    <s v="OFF"/>
    <m/>
    <m/>
    <s v=""/>
    <m/>
    <d v="1904-01-01T00:00:00"/>
    <d v="1904-01-01T00:00:00"/>
    <n v="0"/>
    <s v=""/>
    <d v="1904-01-01T00:00:00"/>
    <x v="6"/>
    <x v="2"/>
    <d v="1904-01-01T00:00:00"/>
    <d v="1904-01-01T00:00:00"/>
    <s v="Sem - 47"/>
    <s v="Novembre"/>
    <s v="2025"/>
    <m/>
    <d v="1904-01-01T00:00:00"/>
    <s v="EL KAOUTAR Fatima Zahra"/>
    <s v="Credit Mutuel"/>
    <s v="Forfaitaire"/>
    <s v=""/>
    <s v=""/>
    <s v=""/>
    <s v=""/>
    <m/>
    <m/>
  </r>
  <r>
    <n v="1202"/>
    <s v="KANDI FATIMA ZOHRA"/>
    <m/>
    <s v="OFF"/>
    <m/>
    <s v="OFF"/>
    <m/>
    <m/>
    <s v=""/>
    <m/>
    <d v="1904-01-01T00:00:00"/>
    <d v="1904-01-01T00:00:00"/>
    <n v="0"/>
    <s v=""/>
    <d v="1904-01-01T00:00:00"/>
    <x v="6"/>
    <x v="2"/>
    <d v="1904-01-01T00:00:00"/>
    <d v="1904-01-01T00:00:00"/>
    <s v="Sem - 47"/>
    <s v="Novembre"/>
    <s v="2025"/>
    <m/>
    <d v="1904-01-01T00:00:00"/>
    <s v="EL KAOUTAR Fatima Zahra"/>
    <s v="Credit Mutuel"/>
    <s v="Forfaitaire"/>
    <s v=""/>
    <s v=""/>
    <s v=""/>
    <s v=""/>
    <m/>
    <m/>
  </r>
  <r>
    <n v="1085"/>
    <s v="RHOUDANE OTHMANE "/>
    <m/>
    <s v="OFF"/>
    <m/>
    <s v="OFF"/>
    <m/>
    <m/>
    <s v=""/>
    <m/>
    <d v="1904-01-01T00:00:00"/>
    <d v="1904-01-01T00:00:00"/>
    <n v="0"/>
    <s v=""/>
    <d v="1904-01-01T00:00:00"/>
    <x v="6"/>
    <x v="2"/>
    <d v="1904-01-01T00:00:00"/>
    <d v="1904-01-01T00:00:00"/>
    <s v="Sem - 47"/>
    <s v="Novembre"/>
    <s v="2025"/>
    <m/>
    <d v="1904-01-01T00:00:00"/>
    <s v="EL KAOUTAR Fatima Zahra"/>
    <s v="Credit Mutuel"/>
    <s v="Forfaitaire"/>
    <s v=""/>
    <s v=""/>
    <s v=""/>
    <s v=""/>
    <m/>
    <m/>
  </r>
  <r>
    <n v="1197"/>
    <s v="SANE MOHAMMED LAMINE"/>
    <m/>
    <s v="OFF"/>
    <m/>
    <s v="OFF"/>
    <m/>
    <m/>
    <s v=""/>
    <m/>
    <d v="1904-01-01T00:00:00"/>
    <d v="1904-01-01T00:00:00"/>
    <n v="0"/>
    <s v=""/>
    <d v="1904-01-01T00:00:00"/>
    <x v="6"/>
    <x v="2"/>
    <d v="1904-01-01T00:00:00"/>
    <d v="1904-01-01T00:00:00"/>
    <s v="Sem - 47"/>
    <s v="Novembre"/>
    <s v="2025"/>
    <m/>
    <d v="1904-01-01T00:00:00"/>
    <s v="EL KAOUTAR Fatima Zahra"/>
    <s v="Credit Mutuel"/>
    <s v="Forfaitaire"/>
    <s v=""/>
    <s v=""/>
    <s v=""/>
    <s v=""/>
    <m/>
    <m/>
  </r>
  <r>
    <n v="1130"/>
    <s v="BOUAFIA ABDELLATIF "/>
    <m/>
    <s v="OFF"/>
    <m/>
    <s v="OFF"/>
    <m/>
    <m/>
    <s v=""/>
    <m/>
    <d v="1904-01-01T00:00:00"/>
    <d v="1904-01-01T00:00:00"/>
    <n v="0"/>
    <s v=""/>
    <d v="1904-01-01T00:00:00"/>
    <x v="6"/>
    <x v="2"/>
    <d v="1904-01-01T00:00:00"/>
    <d v="1904-01-01T00:00:00"/>
    <s v="Sem - 47"/>
    <s v="Novembre"/>
    <s v="2025"/>
    <m/>
    <d v="1904-01-01T00:00:00"/>
    <s v="EL KAOUTAR Fatima Zahra"/>
    <s v="Credit Mutuel"/>
    <s v="Forfaitaire"/>
    <s v=""/>
    <s v=""/>
    <s v=""/>
    <s v=""/>
    <m/>
    <m/>
  </r>
  <r>
    <n v="1177"/>
    <s v="NDIAYE SEYNABOU"/>
    <m/>
    <s v="OFF"/>
    <m/>
    <s v="OFF"/>
    <m/>
    <m/>
    <s v=""/>
    <m/>
    <d v="1904-01-01T00:00:00"/>
    <d v="1904-01-01T00:00:00"/>
    <n v="0"/>
    <s v=""/>
    <d v="1904-01-01T00:00:00"/>
    <x v="6"/>
    <x v="2"/>
    <d v="1904-01-01T00:00:00"/>
    <d v="1904-01-01T00:00:00"/>
    <s v="Sem - 47"/>
    <s v="Novembre"/>
    <s v="2025"/>
    <m/>
    <d v="1904-01-01T00:00:00"/>
    <s v="EL KAOUTAR Fatima Zahra"/>
    <s v="Credit Mutuel"/>
    <s v="Forfaitaire"/>
    <s v=""/>
    <s v=""/>
    <s v=""/>
    <s v=""/>
    <m/>
    <m/>
  </r>
  <r>
    <n v="1227"/>
    <s v="EL BADAOUI CHAIMAA"/>
    <m/>
    <s v="OFF"/>
    <m/>
    <s v="OFF"/>
    <m/>
    <m/>
    <s v=""/>
    <m/>
    <d v="1904-01-01T00:00:00"/>
    <d v="1904-01-01T00:00:00"/>
    <n v="0"/>
    <s v=""/>
    <d v="1904-01-01T00:00:00"/>
    <x v="6"/>
    <x v="2"/>
    <d v="1904-01-01T00:00:00"/>
    <d v="1904-01-01T00:00:00"/>
    <s v="Sem - 47"/>
    <s v="Novembre"/>
    <s v="2025"/>
    <m/>
    <d v="1904-01-01T00:00:00"/>
    <s v="EL KAOUTAR Fatima Zahra"/>
    <s v="Credit Mutuel"/>
    <s v="Forfaitaire"/>
    <s v=""/>
    <s v=""/>
    <s v=""/>
    <s v=""/>
    <m/>
    <m/>
  </r>
  <r>
    <n v="1249"/>
    <s v="KASMI SARA"/>
    <m/>
    <s v="OFF"/>
    <m/>
    <s v="OFF"/>
    <m/>
    <m/>
    <s v=""/>
    <m/>
    <d v="1904-01-01T00:00:00"/>
    <d v="1904-01-01T00:00:00"/>
    <n v="0"/>
    <s v=""/>
    <d v="1904-01-01T00:00:00"/>
    <x v="6"/>
    <x v="2"/>
    <d v="1904-01-01T00:00:00"/>
    <d v="1904-01-01T00:00:00"/>
    <s v="Sem - 47"/>
    <s v="Novembre"/>
    <s v="2025"/>
    <m/>
    <d v="1904-01-01T00:00:00"/>
    <s v="EL KAOUTAR Fatima Zahra"/>
    <s v="Credit Mutuel"/>
    <s v="Forfaitaire"/>
    <s v=""/>
    <s v=""/>
    <s v=""/>
    <s v=""/>
    <m/>
    <m/>
  </r>
  <r>
    <n v="1245"/>
    <s v="M'BARKI IMANE"/>
    <m/>
    <s v="OFF"/>
    <m/>
    <s v="OFF"/>
    <m/>
    <m/>
    <s v=""/>
    <m/>
    <d v="1904-01-01T00:00:00"/>
    <d v="1904-01-01T00:00:00"/>
    <n v="0"/>
    <s v=""/>
    <d v="1904-01-01T00:00:00"/>
    <x v="6"/>
    <x v="2"/>
    <d v="1904-01-01T00:00:00"/>
    <d v="1904-01-01T00:00:00"/>
    <s v="Sem - 47"/>
    <s v="Novembre"/>
    <s v="2025"/>
    <m/>
    <d v="1904-01-01T00:00:00"/>
    <s v="EL KAOUTAR Fatima Zahra"/>
    <s v="Credit Mutuel"/>
    <s v="Forfaitaire"/>
    <s v=""/>
    <s v=""/>
    <s v=""/>
    <s v=""/>
    <m/>
    <m/>
  </r>
  <r>
    <n v="1248"/>
    <s v="SEMBENE PAPALATY"/>
    <m/>
    <s v="OFF"/>
    <m/>
    <s v="OFF"/>
    <m/>
    <m/>
    <s v=""/>
    <m/>
    <d v="1904-01-01T00:00:00"/>
    <d v="1904-01-01T00:00:00"/>
    <n v="0"/>
    <s v=""/>
    <d v="1904-01-01T00:00:00"/>
    <x v="6"/>
    <x v="2"/>
    <d v="1904-01-01T00:00:00"/>
    <d v="1904-01-01T00:00:00"/>
    <s v="Sem - 47"/>
    <s v="Novembre"/>
    <s v="2025"/>
    <m/>
    <d v="1904-01-01T00:00:00"/>
    <s v="EL KAOUTAR Fatima Zahra"/>
    <s v="Credit Mutuel"/>
    <s v="Forfaitaire"/>
    <s v=""/>
    <s v=""/>
    <s v=""/>
    <s v=""/>
    <m/>
    <m/>
  </r>
  <r>
    <n v="1244"/>
    <s v="HABBOUB KARIM"/>
    <m/>
    <s v="OFF"/>
    <m/>
    <s v="OFF"/>
    <m/>
    <m/>
    <s v=""/>
    <m/>
    <d v="1904-01-01T00:00:00"/>
    <d v="1904-01-01T00:00:00"/>
    <n v="0"/>
    <s v=""/>
    <d v="1904-01-01T00:00:00"/>
    <x v="6"/>
    <x v="2"/>
    <d v="1904-01-01T00:00:00"/>
    <d v="1904-01-01T00:00:00"/>
    <s v="Sem - 47"/>
    <s v="Novembre"/>
    <s v="2025"/>
    <m/>
    <d v="1904-01-01T00:00:00"/>
    <s v="EL KAOUTAR Fatima Zahra"/>
    <s v="Credit Mutuel"/>
    <s v="Forfaitaire"/>
    <s v=""/>
    <s v=""/>
    <s v=""/>
    <s v=""/>
    <m/>
    <m/>
  </r>
  <r>
    <n v="1368"/>
    <s v="SY MARIE TITINE"/>
    <m/>
    <s v="OFF"/>
    <m/>
    <s v="OFF"/>
    <m/>
    <m/>
    <s v=""/>
    <m/>
    <d v="1904-01-01T00:00:00"/>
    <d v="1904-01-01T00:00:00"/>
    <n v="0"/>
    <s v=""/>
    <d v="1904-01-01T00:00:00"/>
    <x v="6"/>
    <x v="2"/>
    <d v="1904-01-01T00:00:00"/>
    <d v="1904-01-01T00:00:00"/>
    <s v="Sem - 47"/>
    <s v="Novembre"/>
    <s v="2025"/>
    <m/>
    <d v="1904-01-01T00:00:00"/>
    <s v="EL KAOUTAR Fatima Zahra"/>
    <s v="Credit Mutuel"/>
    <s v="Forfaitaire"/>
    <s v=""/>
    <s v=""/>
    <s v=""/>
    <s v=""/>
    <m/>
    <m/>
  </r>
  <r>
    <n v="1302"/>
    <s v="MBOUP EL HADJI CHEIKH"/>
    <m/>
    <s v="OFF"/>
    <m/>
    <s v="OFF"/>
    <m/>
    <m/>
    <s v=""/>
    <m/>
    <d v="1904-01-01T00:00:00"/>
    <d v="1904-01-01T00:00:00"/>
    <n v="0"/>
    <s v=""/>
    <d v="1904-01-01T00:00:00"/>
    <x v="6"/>
    <x v="2"/>
    <d v="1904-01-01T00:00:00"/>
    <d v="1904-01-01T00:00:00"/>
    <s v="Sem - 47"/>
    <s v="Novembre"/>
    <s v="2025"/>
    <m/>
    <d v="1904-01-01T00:00:00"/>
    <s v="EL KAOUTAR Fatima Zahra"/>
    <s v="Credit Mutuel"/>
    <s v="Forfaitaire"/>
    <s v=""/>
    <s v=""/>
    <s v=""/>
    <s v=""/>
    <m/>
    <m/>
  </r>
  <r>
    <n v="1369"/>
    <s v="NGOM SALIOU"/>
    <m/>
    <s v="OFF"/>
    <m/>
    <s v="OFF"/>
    <m/>
    <m/>
    <s v=""/>
    <m/>
    <d v="1904-01-01T00:00:00"/>
    <d v="1904-01-01T00:00:00"/>
    <n v="0"/>
    <s v=""/>
    <d v="1904-01-01T00:00:00"/>
    <x v="6"/>
    <x v="2"/>
    <d v="1904-01-01T00:00:00"/>
    <d v="1904-01-01T00:00:00"/>
    <s v="Sem - 47"/>
    <s v="Novembre"/>
    <s v="2025"/>
    <m/>
    <d v="1904-01-01T00:00:00"/>
    <s v="EL KAOUTAR Fatima Zahra"/>
    <s v="Credit Mutuel"/>
    <s v="Forfaitaire"/>
    <s v=""/>
    <s v=""/>
    <s v=""/>
    <s v=""/>
    <m/>
    <m/>
  </r>
  <r>
    <n v="1195"/>
    <s v="ABOURI Fatim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3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202"/>
    <s v="KANDI FATIMA ZOHRA"/>
    <d v="1904-01-01T07:52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3"/>
    <d v="1904-01-01T00:00:00"/>
    <d v="1904-01-01T00:00:00"/>
    <s v="Sem - 48"/>
    <s v="Novembre"/>
    <s v="2025"/>
    <m/>
    <d v="1904-01-01T00:08:00"/>
    <s v="EL KAOUTAR Fatima Zahra"/>
    <s v="Credit Mutuel"/>
    <s v="Forfaitaire"/>
    <s v=""/>
    <s v=""/>
    <s v=""/>
    <s v=""/>
    <m/>
    <m/>
  </r>
  <r>
    <n v="1085"/>
    <s v="RHOUDANE OTHMANE "/>
    <d v="1904-01-01T12:36:00"/>
    <d v="1904-01-01T08:00:00"/>
    <d v="1904-01-01T18:00:00"/>
    <d v="1904-01-01T18:00:00"/>
    <m/>
    <m/>
    <d v="1904-01-01T04:32:00"/>
    <m/>
    <d v="1904-01-01T04:32:00"/>
    <d v="1904-01-01T00:00:00"/>
    <n v="0"/>
    <d v="1904-01-01T04:28:00"/>
    <d v="1904-01-01T09:00:00"/>
    <x v="6"/>
    <x v="3"/>
    <d v="1904-01-01T00:00:00"/>
    <d v="1904-01-01T04:32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197"/>
    <s v="SANE MOHAMMED LAMINE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3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130"/>
    <s v="BOUAFIA ABDELLATIF 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3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177"/>
    <s v="NDIAYE SEYNABOU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3"/>
    <d v="1904-01-01T00:00:00"/>
    <d v="1904-01-01T00:00:00"/>
    <s v="Sem - 48"/>
    <s v="Novembre"/>
    <s v="2025"/>
    <m/>
    <d v="1904-01-01T00:04:00"/>
    <s v="EL KAOUTAR Fatima Zahra"/>
    <s v="Credit Mutuel"/>
    <s v="Forfaitaire"/>
    <s v=""/>
    <s v=""/>
    <s v=""/>
    <s v=""/>
    <m/>
    <m/>
  </r>
  <r>
    <n v="1227"/>
    <s v="EL BADAOUI CHAIMA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3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249"/>
    <s v="KASMI SARA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3"/>
    <d v="1904-01-01T00:00:00"/>
    <d v="1904-01-01T00:00:00"/>
    <s v="Sem - 48"/>
    <s v="Novembre"/>
    <s v="2025"/>
    <m/>
    <d v="1904-01-01T00:04:00"/>
    <s v="EL KAOUTAR Fatima Zahra"/>
    <s v="Credit Mutuel"/>
    <s v="Forfaitaire"/>
    <s v=""/>
    <s v=""/>
    <s v=""/>
    <s v=""/>
    <m/>
    <m/>
  </r>
  <r>
    <n v="1245"/>
    <s v="M'BARKI IMANE"/>
    <d v="1904-01-01T07:5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3"/>
    <d v="1904-01-01T00:00:00"/>
    <d v="1904-01-01T00:00:00"/>
    <s v="Sem - 48"/>
    <s v="Novembre"/>
    <s v="2025"/>
    <m/>
    <d v="1904-01-01T00:10:00"/>
    <s v="EL KAOUTAR Fatima Zahra"/>
    <s v="Credit Mutuel"/>
    <s v="Forfaitaire"/>
    <s v=""/>
    <s v=""/>
    <s v=""/>
    <s v=""/>
    <m/>
    <m/>
  </r>
  <r>
    <n v="1248"/>
    <s v="SEMBENE PAPALATY"/>
    <d v="1904-01-01T08:29:00"/>
    <d v="1904-01-01T08:30:00"/>
    <d v="1904-01-01T18:30:00"/>
    <d v="1904-01-01T18:30:00"/>
    <m/>
    <m/>
    <s v=""/>
    <m/>
    <d v="1904-01-01T00:00:00"/>
    <d v="1904-01-01T00:00:00"/>
    <n v="0"/>
    <d v="1904-01-01T09:00:00"/>
    <d v="1904-01-01T09:00:00"/>
    <x v="6"/>
    <x v="3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244"/>
    <s v="HABBOUB KARIM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3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368"/>
    <s v="SY MARIE TITINE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3"/>
    <d v="1904-01-01T00:00:00"/>
    <d v="1904-01-01T00:00:00"/>
    <s v="Sem - 48"/>
    <s v="Novembre"/>
    <s v="2025"/>
    <m/>
    <d v="1904-01-01T00:02:00"/>
    <s v="EL KAOUTAR Fatima Zahra"/>
    <s v="Credit Mutuel"/>
    <s v="Forfaitaire"/>
    <s v=""/>
    <s v=""/>
    <s v=""/>
    <s v=""/>
    <m/>
    <m/>
  </r>
  <r>
    <n v="1302"/>
    <s v="MBOUP EL HADJI CHEIKH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3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369"/>
    <s v="NGOM SALIOU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3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195"/>
    <s v="ABOURI Fatima"/>
    <d v="1904-01-01T07:52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4"/>
    <d v="1904-01-01T00:00:00"/>
    <d v="1904-01-01T00:00:00"/>
    <s v="Sem - 48"/>
    <s v="Novembre"/>
    <s v="2025"/>
    <m/>
    <d v="1904-01-01T00:08:00"/>
    <s v="EL KAOUTAR Fatima Zahra"/>
    <s v="Credit Mutuel"/>
    <s v="Forfaitaire"/>
    <s v=""/>
    <s v=""/>
    <s v=""/>
    <s v=""/>
    <m/>
    <m/>
  </r>
  <r>
    <n v="1202"/>
    <s v="KANDI FATIMA ZOHRA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4"/>
    <d v="1904-01-01T00:00:00"/>
    <d v="1904-01-01T00:00:00"/>
    <s v="Sem - 48"/>
    <s v="Novembre"/>
    <s v="2025"/>
    <m/>
    <d v="1904-01-01T00:03:00"/>
    <s v="EL KAOUTAR Fatima Zahra"/>
    <s v="Credit Mutuel"/>
    <s v="Forfaitaire"/>
    <s v=""/>
    <s v=""/>
    <s v=""/>
    <s v=""/>
    <m/>
    <m/>
  </r>
  <r>
    <n v="1085"/>
    <s v="RHOUDANE OTHMANE 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4"/>
    <d v="1904-01-01T00:00:00"/>
    <d v="1904-01-01T00:00:00"/>
    <s v="Sem - 48"/>
    <s v="Novembre"/>
    <s v="2025"/>
    <m/>
    <d v="1904-01-01T00:02:00"/>
    <s v="EL KAOUTAR Fatima Zahra"/>
    <s v="Credit Mutuel"/>
    <s v="Forfaitaire"/>
    <s v=""/>
    <s v=""/>
    <s v=""/>
    <s v=""/>
    <m/>
    <m/>
  </r>
  <r>
    <n v="1197"/>
    <s v="SANE MOHAMMED LAMINE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4"/>
    <d v="1904-01-01T00:00:00"/>
    <d v="1904-01-01T00:00:00"/>
    <s v="Sem - 48"/>
    <s v="Novembre"/>
    <s v="2025"/>
    <m/>
    <d v="1904-01-01T00:02:00"/>
    <s v="EL KAOUTAR Fatima Zahra"/>
    <s v="Credit Mutuel"/>
    <s v="Forfaitaire"/>
    <s v=""/>
    <s v=""/>
    <s v=""/>
    <s v=""/>
    <m/>
    <m/>
  </r>
  <r>
    <n v="1130"/>
    <s v="BOUAFIA ABDELLATIF 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4"/>
    <d v="1904-01-01T00:00:00"/>
    <d v="1904-01-01T00:00:00"/>
    <s v="Sem - 48"/>
    <s v="Novembre"/>
    <s v="2025"/>
    <m/>
    <d v="1904-01-01T00:03:00"/>
    <s v="EL KAOUTAR Fatima Zahra"/>
    <s v="Credit Mutuel"/>
    <s v="Forfaitaire"/>
    <s v=""/>
    <s v=""/>
    <s v=""/>
    <s v=""/>
    <m/>
    <m/>
  </r>
  <r>
    <n v="1177"/>
    <s v="NDIAYE SEYNABOU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4"/>
    <d v="1904-01-01T00:00:00"/>
    <d v="1904-01-01T00:00:00"/>
    <s v="Sem - 48"/>
    <s v="Novembre"/>
    <s v="2025"/>
    <m/>
    <d v="1904-01-01T00:02:00"/>
    <s v="EL KAOUTAR Fatima Zahra"/>
    <s v="Credit Mutuel"/>
    <s v="Forfaitaire"/>
    <s v=""/>
    <s v=""/>
    <s v=""/>
    <s v=""/>
    <m/>
    <m/>
  </r>
  <r>
    <n v="1227"/>
    <s v="EL BADAOUI CHAIMA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4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249"/>
    <s v="KASMI SARA"/>
    <d v="1904-01-01T07:55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4"/>
    <d v="1904-01-01T00:00:00"/>
    <d v="1904-01-01T00:00:00"/>
    <s v="Sem - 48"/>
    <s v="Novembre"/>
    <s v="2025"/>
    <m/>
    <d v="1904-01-01T00:05:00"/>
    <s v="EL KAOUTAR Fatima Zahra"/>
    <s v="Credit Mutuel"/>
    <s v="Forfaitaire"/>
    <s v=""/>
    <s v=""/>
    <s v=""/>
    <s v=""/>
    <m/>
    <m/>
  </r>
  <r>
    <n v="1245"/>
    <s v="M'BARKI IMANE"/>
    <m/>
    <s v="Congé"/>
    <m/>
    <s v="Congé"/>
    <m/>
    <m/>
    <s v=""/>
    <m/>
    <d v="1904-01-01T00:00:00"/>
    <d v="1904-01-01T00:00:00"/>
    <n v="0"/>
    <s v=""/>
    <d v="1904-01-01T00:00:00"/>
    <x v="6"/>
    <x v="4"/>
    <d v="1904-01-01T00:00:00"/>
    <d v="1904-01-01T00:00:00"/>
    <s v="Sem - 48"/>
    <s v="Novembre"/>
    <s v="2025"/>
    <m/>
    <d v="1904-01-01T00:00:00"/>
    <s v="EL KAOUTAR Fatima Zahra"/>
    <s v="Credit Mutuel"/>
    <s v="Forfaitaire"/>
    <d v="1904-01-01T08:00:00"/>
    <s v=""/>
    <s v=""/>
    <s v=""/>
    <m/>
    <m/>
  </r>
  <r>
    <n v="1248"/>
    <s v="SEMBENE PAPALATY"/>
    <d v="1904-01-01T08:30:00"/>
    <d v="1904-01-01T08:30:00"/>
    <d v="1904-01-01T18:30:00"/>
    <d v="1904-01-01T18:30:00"/>
    <m/>
    <m/>
    <s v=""/>
    <m/>
    <d v="1904-01-01T00:00:00"/>
    <d v="1904-01-01T00:00:00"/>
    <n v="0"/>
    <d v="1904-01-01T09:00:00"/>
    <d v="1904-01-01T09:00:00"/>
    <x v="6"/>
    <x v="4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244"/>
    <s v="HABBOUB KARIM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4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368"/>
    <s v="SY MARIE TITINE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4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302"/>
    <s v="MBOUP EL HADJI CHEIKH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4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369"/>
    <s v="NGOM SALIOU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4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195"/>
    <s v="ABOURI Fatima"/>
    <d v="1904-01-01T08:04:00"/>
    <d v="1904-01-01T08:00:00"/>
    <d v="1904-01-01T18:00:00"/>
    <d v="1904-01-01T18:00:00"/>
    <m/>
    <m/>
    <m/>
    <m/>
    <m/>
    <d v="1904-01-01T00:00:00"/>
    <n v="0"/>
    <d v="1904-01-01T09:00:00"/>
    <d v="1904-01-01T09:00:00"/>
    <x v="6"/>
    <x v="5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130"/>
    <s v="BOUAFIA ABDELLATIF "/>
    <d v="1904-01-01T08:02:00"/>
    <d v="1904-01-01T08:00:00"/>
    <d v="1904-01-01T12:45:00"/>
    <d v="1904-01-01T18:00:00"/>
    <m/>
    <m/>
    <m/>
    <m/>
    <m/>
    <d v="1904-01-01T04:15:00"/>
    <n v="0"/>
    <d v="1904-01-01T04:45:00"/>
    <d v="1904-01-01T09:00:00"/>
    <x v="6"/>
    <x v="5"/>
    <d v="1904-01-01T00:00:00"/>
    <d v="1904-01-01T04:15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248"/>
    <s v="SEMBENE PAPALATY"/>
    <d v="1904-01-01T08:32:00"/>
    <d v="1904-01-01T08:30:00"/>
    <d v="1904-01-01T18:30:00"/>
    <d v="1904-01-01T18:30:00"/>
    <m/>
    <m/>
    <m/>
    <m/>
    <m/>
    <d v="1904-01-01T00:00:00"/>
    <n v="0"/>
    <d v="1904-01-01T09:00:00"/>
    <d v="1904-01-01T09:00:00"/>
    <x v="6"/>
    <x v="5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244"/>
    <s v="HABBOUB KARIM"/>
    <d v="1904-01-01T08:01:00"/>
    <d v="1904-01-01T08:00:00"/>
    <d v="1904-01-01T18:00:00"/>
    <d v="1904-01-01T18:00:00"/>
    <m/>
    <m/>
    <m/>
    <m/>
    <m/>
    <d v="1904-01-01T00:00:00"/>
    <n v="0"/>
    <d v="1904-01-01T09:00:00"/>
    <d v="1904-01-01T09:00:00"/>
    <x v="6"/>
    <x v="5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368"/>
    <s v="SY MARIE TITINE"/>
    <d v="1904-01-01T08:03:00"/>
    <d v="1904-01-01T08:00:00"/>
    <d v="1904-01-01T18:00:00"/>
    <d v="1904-01-01T18:00:00"/>
    <m/>
    <m/>
    <m/>
    <m/>
    <m/>
    <d v="1904-01-01T00:00:00"/>
    <n v="0"/>
    <d v="1904-01-01T09:00:00"/>
    <d v="1904-01-01T09:00:00"/>
    <x v="6"/>
    <x v="5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302"/>
    <s v="MBOUP EL HADJI CHEIKH"/>
    <d v="1904-01-01T08:33:00"/>
    <d v="1904-01-01T08:00:00"/>
    <d v="1904-01-01T18:00:00"/>
    <d v="1904-01-01T18:00:00"/>
    <m/>
    <m/>
    <m/>
    <m/>
    <m/>
    <d v="1904-01-01T00:00:00"/>
    <n v="0"/>
    <d v="1904-01-01T09:00:00"/>
    <d v="1904-01-01T09:00:00"/>
    <x v="6"/>
    <x v="5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202"/>
    <s v="KANDI FATIMA ZOHR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5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085"/>
    <s v="RHOUDANE OTHMANE 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5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197"/>
    <s v="SANE MOHAMMED LAMINE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5"/>
    <d v="1904-01-01T00:00:00"/>
    <d v="1904-01-01T00:00:00"/>
    <s v="Sem - 48"/>
    <s v="Novembre"/>
    <s v="2025"/>
    <m/>
    <d v="1904-01-01T00:02:00"/>
    <s v="EL KAOUTAR Fatima Zahra"/>
    <s v="Credit Mutuel"/>
    <s v="Forfaitaire"/>
    <s v=""/>
    <s v=""/>
    <s v=""/>
    <s v=""/>
    <m/>
    <m/>
  </r>
  <r>
    <n v="1177"/>
    <s v="NDIAYE SEYNABOU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5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227"/>
    <s v="EL BADAOUI CHAIMA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5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249"/>
    <s v="KASMI SARA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5"/>
    <d v="1904-01-01T00:00:00"/>
    <d v="1904-01-01T00:00:00"/>
    <s v="Sem - 48"/>
    <s v="Novembre"/>
    <s v="2025"/>
    <m/>
    <d v="1904-01-01T00:03:00"/>
    <s v="EL KAOUTAR Fatima Zahra"/>
    <s v="Credit Mutuel"/>
    <s v="Forfaitaire"/>
    <s v=""/>
    <s v=""/>
    <s v=""/>
    <s v=""/>
    <m/>
    <m/>
  </r>
  <r>
    <n v="1245"/>
    <s v="M'BARKI IMANE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5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369"/>
    <s v="NGOM SALIOU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5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373"/>
    <s v="EL AMRANI ABDELMOUGHIT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5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374"/>
    <s v="MATAAME MOHAMED YASSINE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5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195"/>
    <s v="ABOURI Fatim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6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202"/>
    <s v="KANDI FATIMA ZOHRA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6"/>
    <d v="1904-01-01T00:00:00"/>
    <d v="1904-01-01T00:00:00"/>
    <s v="Sem - 48"/>
    <s v="Novembre"/>
    <s v="2025"/>
    <m/>
    <d v="1904-01-01T00:03:00"/>
    <s v="EL KAOUTAR Fatima Zahra"/>
    <s v="Credit Mutuel"/>
    <s v="Forfaitaire"/>
    <s v=""/>
    <s v=""/>
    <s v=""/>
    <s v=""/>
    <m/>
    <m/>
  </r>
  <r>
    <n v="1085"/>
    <s v="RHOUDANE OTHMANE 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6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197"/>
    <s v="SANE MOHAMMED LAMINE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6"/>
    <d v="1904-01-01T00:00:00"/>
    <d v="1904-01-01T00:00:00"/>
    <s v="Sem - 48"/>
    <s v="Novembre"/>
    <s v="2025"/>
    <m/>
    <d v="1904-01-01T00:02:00"/>
    <s v="EL KAOUTAR Fatima Zahra"/>
    <s v="Credit Mutuel"/>
    <s v="Forfaitaire"/>
    <s v=""/>
    <s v=""/>
    <s v=""/>
    <s v=""/>
    <m/>
    <m/>
  </r>
  <r>
    <n v="1130"/>
    <s v="BOUAFIA ABDELLATIF "/>
    <m/>
    <d v="1904-01-01T08:00:00"/>
    <m/>
    <d v="1904-01-01T18:00:00"/>
    <m/>
    <m/>
    <s v=""/>
    <m/>
    <d v="1904-01-01T00:00:00"/>
    <d v="1904-01-01T00:00:00"/>
    <s v="Abs"/>
    <s v=""/>
    <d v="1904-01-01T09:00:00"/>
    <x v="6"/>
    <x v="6"/>
    <d v="1904-01-01T09:00:00"/>
    <d v="1904-01-01T09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177"/>
    <s v="NDIAYE SEYNABOU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6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227"/>
    <s v="EL BADAOUI CHAIMA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6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249"/>
    <s v="KASMI SARA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6"/>
    <d v="1904-01-01T00:00:00"/>
    <d v="1904-01-01T00:00:00"/>
    <s v="Sem - 48"/>
    <s v="Novembre"/>
    <s v="2025"/>
    <m/>
    <d v="1904-01-01T00:03:00"/>
    <s v="EL KAOUTAR Fatima Zahra"/>
    <s v="Credit Mutuel"/>
    <s v="Forfaitaire"/>
    <s v=""/>
    <s v=""/>
    <s v=""/>
    <s v=""/>
    <m/>
    <m/>
  </r>
  <r>
    <n v="1245"/>
    <s v="M'BARKI IMANE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6"/>
    <d v="1904-01-01T00:00:00"/>
    <d v="1904-01-01T00:00:00"/>
    <s v="Sem - 48"/>
    <s v="Novembre"/>
    <s v="2025"/>
    <m/>
    <d v="1904-01-01T00:02:00"/>
    <s v="EL KAOUTAR Fatima Zahra"/>
    <s v="Credit Mutuel"/>
    <s v="Forfaitaire"/>
    <s v=""/>
    <s v=""/>
    <s v=""/>
    <s v=""/>
    <m/>
    <m/>
  </r>
  <r>
    <n v="1248"/>
    <s v="SEMBENE PAPALATY"/>
    <d v="1904-01-01T14:00:00"/>
    <d v="1904-01-01T08:30:00"/>
    <d v="1904-01-01T18:30:00"/>
    <d v="1904-01-01T18:30:00"/>
    <m/>
    <m/>
    <d v="1904-01-01T04:30:00"/>
    <m/>
    <d v="1904-01-01T04:30:00"/>
    <d v="1904-01-01T00:00:00"/>
    <n v="0"/>
    <d v="1904-01-01T04:30:00"/>
    <d v="1904-01-01T09:00:00"/>
    <x v="6"/>
    <x v="6"/>
    <d v="1904-01-01T00:00:00"/>
    <d v="1904-01-01T04:3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244"/>
    <s v="HABBOUB KARIM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6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368"/>
    <s v="SY MARIE TITINE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6"/>
    <d v="1904-01-01T00:00:00"/>
    <d v="1904-01-01T00:00:00"/>
    <s v="Sem - 48"/>
    <s v="Novembre"/>
    <s v="2025"/>
    <m/>
    <d v="1904-01-01T00:02:00"/>
    <s v="EL KAOUTAR Fatima Zahra"/>
    <s v="Credit Mutuel"/>
    <s v="Forfaitaire"/>
    <s v=""/>
    <s v=""/>
    <s v=""/>
    <s v=""/>
    <m/>
    <m/>
  </r>
  <r>
    <n v="1302"/>
    <s v="MBOUP EL HADJI CHEIKH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6"/>
    <d v="1904-01-01T00:00:00"/>
    <d v="1904-01-01T00:00:00"/>
    <s v="Sem - 48"/>
    <s v="Novembre"/>
    <s v="2025"/>
    <m/>
    <d v="1904-01-01T00:02:00"/>
    <s v="EL KAOUTAR Fatima Zahra"/>
    <s v="Credit Mutuel"/>
    <s v="Forfaitaire"/>
    <s v=""/>
    <s v=""/>
    <s v=""/>
    <s v=""/>
    <m/>
    <m/>
  </r>
  <r>
    <n v="1369"/>
    <s v="NGOM SALIOU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6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373"/>
    <s v="EL AMRANI ABDELMOUGHIT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6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374"/>
    <s v="MATAAME MOHAMED YASSINE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6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195"/>
    <s v="ABOURI Fatima"/>
    <d v="1904-01-01T11:40:00"/>
    <d v="1904-01-01T08:00:00"/>
    <d v="1904-01-01T17:00:00"/>
    <d v="1904-01-01T17:00:00"/>
    <m/>
    <m/>
    <d v="1904-01-01T03:40:00"/>
    <m/>
    <d v="1904-01-01T03:40:00"/>
    <d v="1904-01-01T00:00:00"/>
    <n v="0"/>
    <d v="1904-01-01T04:20:00"/>
    <d v="1904-01-01T08:00:00"/>
    <x v="6"/>
    <x v="7"/>
    <d v="1904-01-01T00:00:00"/>
    <d v="1904-01-01T03:4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202"/>
    <s v="KANDI FATIMA ZOHRA"/>
    <d v="1904-01-01T07:57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7"/>
    <d v="1904-01-01T00:00:00"/>
    <d v="1904-01-01T00:00:00"/>
    <s v="Sem - 48"/>
    <s v="Novembre"/>
    <s v="2025"/>
    <m/>
    <d v="1904-01-01T00:03:00"/>
    <s v="EL KAOUTAR Fatima Zahra"/>
    <s v="Credit Mutuel"/>
    <s v="Forfaitaire"/>
    <s v=""/>
    <s v=""/>
    <s v=""/>
    <s v=""/>
    <m/>
    <m/>
  </r>
  <r>
    <n v="1085"/>
    <s v="RHOUDANE OTHMANE 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7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197"/>
    <s v="SANE MOHAMMED LAMINE"/>
    <d v="1904-01-01T07:57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7"/>
    <d v="1904-01-01T00:00:00"/>
    <d v="1904-01-01T00:00:00"/>
    <s v="Sem - 48"/>
    <s v="Novembre"/>
    <s v="2025"/>
    <m/>
    <d v="1904-01-01T00:03:00"/>
    <s v="EL KAOUTAR Fatima Zahra"/>
    <s v="Credit Mutuel"/>
    <s v="Forfaitaire"/>
    <s v=""/>
    <s v=""/>
    <s v=""/>
    <s v=""/>
    <m/>
    <m/>
  </r>
  <r>
    <n v="1130"/>
    <s v="BOUAFIA ABDELLATIF "/>
    <m/>
    <s v="Congé"/>
    <d v="1904-01-01T00:00:00"/>
    <s v="Congé"/>
    <m/>
    <m/>
    <s v=""/>
    <m/>
    <d v="1904-01-01T00:00:00"/>
    <d v="1904-01-01T00:00:00"/>
    <n v="0"/>
    <s v=""/>
    <d v="1904-01-01T00:00:00"/>
    <x v="6"/>
    <x v="7"/>
    <d v="1904-01-01T00:00:00"/>
    <d v="1904-01-01T00:00:00"/>
    <s v="Sem - 48"/>
    <s v="Novembre"/>
    <s v="2025"/>
    <m/>
    <d v="1904-01-01T00:00:00"/>
    <s v="EL KAOUTAR Fatima Zahra"/>
    <s v="Credit Mutuel"/>
    <s v="Forfaitaire"/>
    <d v="1904-01-01T08:00:00"/>
    <s v=""/>
    <s v=""/>
    <s v=""/>
    <m/>
    <m/>
  </r>
  <r>
    <n v="1177"/>
    <s v="NDIAYE SEYNABOU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7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227"/>
    <s v="EL BADAOUI CHAIMA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7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249"/>
    <s v="KASMI SARA"/>
    <d v="1904-01-01T07:57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7"/>
    <d v="1904-01-01T00:00:00"/>
    <d v="1904-01-01T00:00:00"/>
    <s v="Sem - 48"/>
    <s v="Novembre"/>
    <s v="2025"/>
    <m/>
    <d v="1904-01-01T00:03:00"/>
    <s v="EL KAOUTAR Fatima Zahra"/>
    <s v="Credit Mutuel"/>
    <s v="Forfaitaire"/>
    <s v=""/>
    <s v=""/>
    <s v=""/>
    <s v=""/>
    <m/>
    <m/>
  </r>
  <r>
    <n v="1245"/>
    <s v="M'BARKI IMANE"/>
    <d v="1904-01-01T07:53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7"/>
    <d v="1904-01-01T00:00:00"/>
    <d v="1904-01-01T00:00:00"/>
    <s v="Sem - 48"/>
    <s v="Novembre"/>
    <s v="2025"/>
    <m/>
    <d v="1904-01-01T00:07:00"/>
    <s v="EL KAOUTAR Fatima Zahra"/>
    <s v="Credit Mutuel"/>
    <s v="Forfaitaire"/>
    <s v=""/>
    <s v=""/>
    <s v=""/>
    <s v=""/>
    <m/>
    <m/>
  </r>
  <r>
    <n v="1248"/>
    <s v="SEMBENE PAPALATY"/>
    <d v="1904-01-01T08:28:00"/>
    <d v="1904-01-01T08:30:00"/>
    <d v="1904-01-01T17:30:00"/>
    <d v="1904-01-01T17:30:00"/>
    <m/>
    <m/>
    <s v=""/>
    <m/>
    <d v="1904-01-01T00:00:00"/>
    <d v="1904-01-01T00:00:00"/>
    <n v="0"/>
    <d v="1904-01-01T08:00:00"/>
    <d v="1904-01-01T08:00:00"/>
    <x v="6"/>
    <x v="7"/>
    <d v="1904-01-01T00:00:00"/>
    <d v="1904-01-01T00:00:00"/>
    <s v="Sem - 48"/>
    <s v="Novembre"/>
    <s v="2025"/>
    <m/>
    <d v="1904-01-01T00:02:00"/>
    <s v="EL KAOUTAR Fatima Zahra"/>
    <s v="Credit Mutuel"/>
    <s v="Forfaitaire"/>
    <s v=""/>
    <s v=""/>
    <s v=""/>
    <s v=""/>
    <m/>
    <m/>
  </r>
  <r>
    <n v="1244"/>
    <s v="HABBOUB KARIM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7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368"/>
    <s v="SY MARIE TITINE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7"/>
    <d v="1904-01-01T00:00:00"/>
    <d v="1904-01-01T00:00:00"/>
    <s v="Sem - 48"/>
    <s v="Novembre"/>
    <s v="2025"/>
    <m/>
    <d v="1904-01-01T00:02:00"/>
    <s v="EL KAOUTAR Fatima Zahra"/>
    <s v="Credit Mutuel"/>
    <s v="Forfaitaire"/>
    <s v=""/>
    <s v=""/>
    <s v=""/>
    <s v=""/>
    <m/>
    <m/>
  </r>
  <r>
    <n v="1302"/>
    <s v="MBOUP EL HADJI CHEIKH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7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369"/>
    <s v="NGOM SALIOU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7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373"/>
    <s v="EL AMRANI ABDELMOUGHIT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7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374"/>
    <s v="MATAAME MOHAMED YASSINE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7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195"/>
    <s v="ABOURI Fatima"/>
    <m/>
    <s v="OFF"/>
    <m/>
    <s v="OFF"/>
    <m/>
    <m/>
    <s v=""/>
    <m/>
    <d v="1904-01-01T00:00:00"/>
    <d v="1904-01-01T00:00:00"/>
    <n v="0"/>
    <s v=""/>
    <d v="1904-01-01T00:00:00"/>
    <x v="6"/>
    <x v="8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202"/>
    <s v="KANDI FATIMA ZOHRA"/>
    <m/>
    <s v="OFF"/>
    <m/>
    <s v="OFF"/>
    <m/>
    <m/>
    <s v=""/>
    <m/>
    <d v="1904-01-01T00:00:00"/>
    <d v="1904-01-01T00:00:00"/>
    <n v="0"/>
    <s v=""/>
    <d v="1904-01-01T00:00:00"/>
    <x v="6"/>
    <x v="8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085"/>
    <s v="RHOUDANE OTHMANE "/>
    <m/>
    <s v="OFF"/>
    <m/>
    <s v="OFF"/>
    <m/>
    <m/>
    <s v=""/>
    <m/>
    <d v="1904-01-01T00:00:00"/>
    <d v="1904-01-01T00:00:00"/>
    <n v="0"/>
    <s v=""/>
    <d v="1904-01-01T00:00:00"/>
    <x v="6"/>
    <x v="8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197"/>
    <s v="SANE MOHAMMED LAMINE"/>
    <m/>
    <s v="OFF"/>
    <m/>
    <s v="OFF"/>
    <m/>
    <m/>
    <s v=""/>
    <m/>
    <d v="1904-01-01T00:00:00"/>
    <d v="1904-01-01T00:00:00"/>
    <n v="0"/>
    <s v=""/>
    <d v="1904-01-01T00:00:00"/>
    <x v="6"/>
    <x v="8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130"/>
    <s v="BOUAFIA ABDELLATIF "/>
    <m/>
    <s v="OFF"/>
    <m/>
    <s v="OFF"/>
    <m/>
    <m/>
    <s v=""/>
    <m/>
    <d v="1904-01-01T00:00:00"/>
    <d v="1904-01-01T00:00:00"/>
    <n v="0"/>
    <s v=""/>
    <d v="1904-01-01T00:00:00"/>
    <x v="6"/>
    <x v="8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177"/>
    <s v="NDIAYE SEYNABOU"/>
    <m/>
    <s v="OFF"/>
    <m/>
    <s v="OFF"/>
    <m/>
    <m/>
    <s v=""/>
    <m/>
    <d v="1904-01-01T00:00:00"/>
    <d v="1904-01-01T00:00:00"/>
    <n v="0"/>
    <s v=""/>
    <d v="1904-01-01T00:00:00"/>
    <x v="6"/>
    <x v="8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227"/>
    <s v="EL BADAOUI CHAIMAA"/>
    <m/>
    <s v="OFF"/>
    <m/>
    <s v="OFF"/>
    <m/>
    <m/>
    <s v=""/>
    <m/>
    <d v="1904-01-01T00:00:00"/>
    <d v="1904-01-01T00:00:00"/>
    <n v="0"/>
    <s v=""/>
    <d v="1904-01-01T00:00:00"/>
    <x v="6"/>
    <x v="8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249"/>
    <s v="KASMI SARA"/>
    <m/>
    <s v="OFF"/>
    <m/>
    <s v="OFF"/>
    <m/>
    <m/>
    <s v=""/>
    <m/>
    <d v="1904-01-01T00:00:00"/>
    <d v="1904-01-01T00:00:00"/>
    <n v="0"/>
    <s v=""/>
    <d v="1904-01-01T00:00:00"/>
    <x v="6"/>
    <x v="8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245"/>
    <s v="M'BARKI IMANE"/>
    <m/>
    <s v="OFF"/>
    <m/>
    <s v="OFF"/>
    <m/>
    <m/>
    <s v=""/>
    <m/>
    <d v="1904-01-01T00:00:00"/>
    <d v="1904-01-01T00:00:00"/>
    <n v="0"/>
    <s v=""/>
    <d v="1904-01-01T00:00:00"/>
    <x v="6"/>
    <x v="8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248"/>
    <s v="SEMBENE PAPALATY"/>
    <m/>
    <s v="OFF"/>
    <m/>
    <s v="OFF"/>
    <m/>
    <m/>
    <s v=""/>
    <m/>
    <d v="1904-01-01T00:00:00"/>
    <d v="1904-01-01T00:00:00"/>
    <n v="0"/>
    <s v=""/>
    <d v="1904-01-01T00:00:00"/>
    <x v="6"/>
    <x v="8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244"/>
    <s v="HABBOUB KARIM"/>
    <m/>
    <s v="OFF"/>
    <m/>
    <s v="OFF"/>
    <m/>
    <m/>
    <s v=""/>
    <m/>
    <d v="1904-01-01T00:00:00"/>
    <d v="1904-01-01T00:00:00"/>
    <n v="0"/>
    <s v=""/>
    <d v="1904-01-01T00:00:00"/>
    <x v="6"/>
    <x v="8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368"/>
    <s v="SY MARIE TITINE"/>
    <m/>
    <s v="OFF"/>
    <m/>
    <s v="OFF"/>
    <m/>
    <m/>
    <s v=""/>
    <m/>
    <d v="1904-01-01T00:00:00"/>
    <d v="1904-01-01T00:00:00"/>
    <n v="0"/>
    <s v=""/>
    <d v="1904-01-01T00:00:00"/>
    <x v="6"/>
    <x v="8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302"/>
    <s v="MBOUP EL HADJI CHEIKH"/>
    <m/>
    <s v="OFF"/>
    <m/>
    <s v="OFF"/>
    <m/>
    <m/>
    <s v=""/>
    <m/>
    <d v="1904-01-01T00:00:00"/>
    <d v="1904-01-01T00:00:00"/>
    <n v="0"/>
    <s v=""/>
    <d v="1904-01-01T00:00:00"/>
    <x v="6"/>
    <x v="8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369"/>
    <s v="NGOM SALIOU"/>
    <m/>
    <s v="OFF"/>
    <m/>
    <s v="OFF"/>
    <m/>
    <m/>
    <s v=""/>
    <m/>
    <d v="1904-01-01T00:00:00"/>
    <d v="1904-01-01T00:00:00"/>
    <n v="0"/>
    <s v=""/>
    <d v="1904-01-01T00:00:00"/>
    <x v="6"/>
    <x v="8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373"/>
    <s v="EL AMRANI ABDELMOUGHIT"/>
    <m/>
    <s v="OFF"/>
    <m/>
    <s v="OFF"/>
    <m/>
    <m/>
    <s v=""/>
    <m/>
    <d v="1904-01-01T00:00:00"/>
    <d v="1904-01-01T00:00:00"/>
    <n v="0"/>
    <s v=""/>
    <d v="1904-01-01T00:00:00"/>
    <x v="6"/>
    <x v="8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374"/>
    <s v="MATAAME MOHAMED YASSINE"/>
    <m/>
    <s v="OFF"/>
    <m/>
    <s v="OFF"/>
    <m/>
    <m/>
    <s v=""/>
    <m/>
    <d v="1904-01-01T00:00:00"/>
    <d v="1904-01-01T00:00:00"/>
    <n v="0"/>
    <s v=""/>
    <d v="1904-01-01T00:00:00"/>
    <x v="6"/>
    <x v="8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195"/>
    <s v="ABOURI Fatima"/>
    <m/>
    <s v="OFF"/>
    <m/>
    <s v="OFF"/>
    <m/>
    <m/>
    <s v=""/>
    <m/>
    <d v="1904-01-01T00:00:00"/>
    <d v="1904-01-01T00:00:00"/>
    <n v="0"/>
    <s v=""/>
    <d v="1904-01-01T00:00:00"/>
    <x v="6"/>
    <x v="9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202"/>
    <s v="KANDI FATIMA ZOHRA"/>
    <m/>
    <s v="OFF"/>
    <m/>
    <s v="OFF"/>
    <m/>
    <m/>
    <s v=""/>
    <m/>
    <d v="1904-01-01T00:00:00"/>
    <d v="1904-01-01T00:00:00"/>
    <n v="0"/>
    <s v=""/>
    <d v="1904-01-01T00:00:00"/>
    <x v="6"/>
    <x v="9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085"/>
    <s v="RHOUDANE OTHMANE "/>
    <m/>
    <s v="OFF"/>
    <m/>
    <s v="OFF"/>
    <m/>
    <m/>
    <s v=""/>
    <m/>
    <d v="1904-01-01T00:00:00"/>
    <d v="1904-01-01T00:00:00"/>
    <n v="0"/>
    <s v=""/>
    <d v="1904-01-01T00:00:00"/>
    <x v="6"/>
    <x v="9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197"/>
    <s v="SANE MOHAMMED LAMINE"/>
    <m/>
    <s v="OFF"/>
    <m/>
    <s v="OFF"/>
    <m/>
    <m/>
    <s v=""/>
    <m/>
    <d v="1904-01-01T00:00:00"/>
    <d v="1904-01-01T00:00:00"/>
    <n v="0"/>
    <s v=""/>
    <d v="1904-01-01T00:00:00"/>
    <x v="6"/>
    <x v="9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130"/>
    <s v="BOUAFIA ABDELLATIF "/>
    <m/>
    <s v="OFF"/>
    <m/>
    <s v="OFF"/>
    <m/>
    <m/>
    <s v=""/>
    <m/>
    <d v="1904-01-01T00:00:00"/>
    <d v="1904-01-01T00:00:00"/>
    <n v="0"/>
    <s v=""/>
    <d v="1904-01-01T00:00:00"/>
    <x v="6"/>
    <x v="9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177"/>
    <s v="NDIAYE SEYNABOU"/>
    <m/>
    <s v="OFF"/>
    <m/>
    <s v="OFF"/>
    <m/>
    <m/>
    <s v=""/>
    <m/>
    <d v="1904-01-01T00:00:00"/>
    <d v="1904-01-01T00:00:00"/>
    <n v="0"/>
    <s v=""/>
    <d v="1904-01-01T00:00:00"/>
    <x v="6"/>
    <x v="9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227"/>
    <s v="EL BADAOUI CHAIMAA"/>
    <m/>
    <s v="OFF"/>
    <m/>
    <s v="OFF"/>
    <m/>
    <m/>
    <s v=""/>
    <m/>
    <d v="1904-01-01T00:00:00"/>
    <d v="1904-01-01T00:00:00"/>
    <n v="0"/>
    <s v=""/>
    <d v="1904-01-01T00:00:00"/>
    <x v="6"/>
    <x v="9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249"/>
    <s v="KASMI SARA"/>
    <m/>
    <s v="OFF"/>
    <m/>
    <s v="OFF"/>
    <m/>
    <m/>
    <s v=""/>
    <m/>
    <d v="1904-01-01T00:00:00"/>
    <d v="1904-01-01T00:00:00"/>
    <n v="0"/>
    <s v=""/>
    <d v="1904-01-01T00:00:00"/>
    <x v="6"/>
    <x v="9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245"/>
    <s v="M'BARKI IMANE"/>
    <m/>
    <s v="OFF"/>
    <m/>
    <s v="OFF"/>
    <m/>
    <m/>
    <s v=""/>
    <m/>
    <d v="1904-01-01T00:00:00"/>
    <d v="1904-01-01T00:00:00"/>
    <n v="0"/>
    <s v=""/>
    <d v="1904-01-01T00:00:00"/>
    <x v="6"/>
    <x v="9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248"/>
    <s v="SEMBENE PAPALATY"/>
    <m/>
    <s v="OFF"/>
    <m/>
    <s v="OFF"/>
    <m/>
    <m/>
    <s v=""/>
    <m/>
    <d v="1904-01-01T00:00:00"/>
    <d v="1904-01-01T00:00:00"/>
    <n v="0"/>
    <s v=""/>
    <d v="1904-01-01T00:00:00"/>
    <x v="6"/>
    <x v="9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244"/>
    <s v="HABBOUB KARIM"/>
    <m/>
    <s v="OFF"/>
    <m/>
    <s v="OFF"/>
    <m/>
    <m/>
    <s v=""/>
    <m/>
    <d v="1904-01-01T00:00:00"/>
    <d v="1904-01-01T00:00:00"/>
    <n v="0"/>
    <s v=""/>
    <d v="1904-01-01T00:00:00"/>
    <x v="6"/>
    <x v="9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368"/>
    <s v="SY MARIE TITINE"/>
    <m/>
    <s v="OFF"/>
    <m/>
    <s v="OFF"/>
    <m/>
    <m/>
    <s v=""/>
    <m/>
    <d v="1904-01-01T00:00:00"/>
    <d v="1904-01-01T00:00:00"/>
    <n v="0"/>
    <s v=""/>
    <d v="1904-01-01T00:00:00"/>
    <x v="6"/>
    <x v="9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302"/>
    <s v="MBOUP EL HADJI CHEIKH"/>
    <m/>
    <s v="OFF"/>
    <m/>
    <s v="OFF"/>
    <m/>
    <m/>
    <s v=""/>
    <m/>
    <d v="1904-01-01T00:00:00"/>
    <d v="1904-01-01T00:00:00"/>
    <n v="0"/>
    <s v=""/>
    <d v="1904-01-01T00:00:00"/>
    <x v="6"/>
    <x v="9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369"/>
    <s v="NGOM SALIOU"/>
    <m/>
    <s v="OFF"/>
    <m/>
    <s v="OFF"/>
    <m/>
    <m/>
    <s v=""/>
    <m/>
    <d v="1904-01-01T00:00:00"/>
    <d v="1904-01-01T00:00:00"/>
    <n v="0"/>
    <s v=""/>
    <d v="1904-01-01T00:00:00"/>
    <x v="6"/>
    <x v="9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373"/>
    <s v="EL AMRANI ABDELMOUGHIT"/>
    <m/>
    <s v="OFF"/>
    <m/>
    <s v="OFF"/>
    <m/>
    <m/>
    <s v=""/>
    <m/>
    <d v="1904-01-01T00:00:00"/>
    <d v="1904-01-01T00:00:00"/>
    <n v="0"/>
    <s v=""/>
    <d v="1904-01-01T00:00:00"/>
    <x v="6"/>
    <x v="9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374"/>
    <s v="MATAAME MOHAMED YASSINE"/>
    <m/>
    <s v="OFF"/>
    <m/>
    <s v="OFF"/>
    <m/>
    <m/>
    <s v=""/>
    <m/>
    <d v="1904-01-01T00:00:00"/>
    <d v="1904-01-01T00:00:00"/>
    <n v="0"/>
    <s v=""/>
    <d v="1904-01-01T00:00:00"/>
    <x v="6"/>
    <x v="9"/>
    <d v="1904-01-01T00:00:00"/>
    <d v="1904-01-01T00:00:00"/>
    <s v="Sem - 48"/>
    <s v="Novembre"/>
    <s v="2025"/>
    <m/>
    <d v="1904-01-01T00:00:00"/>
    <s v="EL KAOUTAR Fatima Zahra"/>
    <s v="Credit Mutuel"/>
    <s v="Forfaitaire"/>
    <s v=""/>
    <s v=""/>
    <s v=""/>
    <s v=""/>
    <m/>
    <m/>
  </r>
  <r>
    <n v="1195"/>
    <s v="ABOURI Fatima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0"/>
    <d v="1904-01-01T00:00:00"/>
    <d v="1904-01-01T00:00:00"/>
    <s v="Sem - 49"/>
    <s v="Décembre"/>
    <s v="2025"/>
    <m/>
    <d v="1904-01-01T00:02:00"/>
    <s v="EL KAOUTAR Fatima Zahra"/>
    <s v="Credit Mutuel"/>
    <s v="Forfaitaire"/>
    <s v=""/>
    <s v=""/>
    <s v=""/>
    <s v=""/>
    <m/>
    <m/>
  </r>
  <r>
    <n v="1202"/>
    <s v="KANDI FATIMA ZOHRA"/>
    <d v="1904-01-01T08:12:00"/>
    <d v="1904-01-01T08:00:00"/>
    <d v="1904-01-01T18:00:00"/>
    <d v="1904-01-01T18:00:00"/>
    <m/>
    <m/>
    <m/>
    <m/>
    <m/>
    <d v="1904-01-01T00:00:00"/>
    <n v="0"/>
    <d v="1904-01-01T09:00:00"/>
    <d v="1904-01-01T09:00:00"/>
    <x v="6"/>
    <x v="10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085"/>
    <s v="RHOUDANE OTHMANE 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0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197"/>
    <s v="SANE MOHAMMED LAMINE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0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177"/>
    <s v="NDIAYE SEYNABOU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0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227"/>
    <s v="EL BADAOUI CHAIMAA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0"/>
    <d v="1904-01-01T00:00:00"/>
    <d v="1904-01-01T00:00:00"/>
    <s v="Sem - 49"/>
    <s v="Décembre"/>
    <s v="2025"/>
    <m/>
    <d v="1904-01-01T00:04:00"/>
    <s v="EL KAOUTAR Fatima Zahra"/>
    <s v="Credit Mutuel"/>
    <s v="Forfaitaire"/>
    <s v=""/>
    <s v=""/>
    <s v=""/>
    <s v=""/>
    <m/>
    <m/>
  </r>
  <r>
    <n v="1245"/>
    <s v="M'BARKI IMANE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0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244"/>
    <s v="HABBOUB KARIM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0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368"/>
    <s v="SY MARIE TITINE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0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302"/>
    <s v="MBOUP EL HADJI CHEIKH"/>
    <m/>
    <d v="1904-01-01T08:00:00"/>
    <m/>
    <d v="1904-01-01T18:00:00"/>
    <m/>
    <m/>
    <s v=""/>
    <m/>
    <d v="1904-01-01T00:00:00"/>
    <d v="1904-01-01T00:00:00"/>
    <s v="Abs"/>
    <s v=""/>
    <d v="1904-01-01T09:00:00"/>
    <x v="6"/>
    <x v="10"/>
    <d v="1904-01-01T09:00:00"/>
    <d v="1904-01-01T09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369"/>
    <s v="NGOM SALIOU"/>
    <d v="1904-01-01T08:04:00"/>
    <d v="1904-01-01T08:00:00"/>
    <d v="1904-01-01T18:00:00"/>
    <d v="1904-01-01T18:00:00"/>
    <m/>
    <m/>
    <m/>
    <m/>
    <m/>
    <d v="1904-01-01T00:00:00"/>
    <n v="0"/>
    <d v="1904-01-01T09:00:00"/>
    <d v="1904-01-01T09:00:00"/>
    <x v="6"/>
    <x v="10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373"/>
    <s v="EL AMRANI ABDELMOUGHIT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0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374"/>
    <s v="MATAAME MOHAMED YASSINE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0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248"/>
    <s v="SEMBENE PAPALATY"/>
    <d v="1904-01-01T08:26:00"/>
    <d v="1904-01-01T08:30:00"/>
    <d v="1904-01-01T18:30:00"/>
    <d v="1904-01-01T18:30:00"/>
    <m/>
    <m/>
    <s v=""/>
    <m/>
    <d v="1904-01-01T00:00:00"/>
    <d v="1904-01-01T00:00:00"/>
    <n v="0"/>
    <d v="1904-01-01T09:00:00"/>
    <d v="1904-01-01T09:00:00"/>
    <x v="6"/>
    <x v="10"/>
    <d v="1904-01-01T00:00:00"/>
    <d v="1904-01-01T00:00:00"/>
    <s v="Sem - 49"/>
    <s v="Décembre"/>
    <s v="2025"/>
    <m/>
    <d v="1904-01-01T00:04:00"/>
    <s v="EL KAOUTAR Fatima Zahra"/>
    <s v="Credit Mutuel"/>
    <s v="Forfaitaire"/>
    <s v=""/>
    <s v=""/>
    <s v=""/>
    <s v=""/>
    <m/>
    <m/>
  </r>
  <r>
    <n v="1130"/>
    <s v="BOUAFIA ABDELLATIF "/>
    <m/>
    <s v="Congé"/>
    <m/>
    <s v="Congé"/>
    <m/>
    <m/>
    <s v=""/>
    <m/>
    <d v="1904-01-01T00:00:00"/>
    <d v="1904-01-01T00:00:00"/>
    <n v="0"/>
    <s v=""/>
    <d v="1904-01-01T00:00:00"/>
    <x v="6"/>
    <x v="10"/>
    <d v="1904-01-01T00:00:00"/>
    <d v="1904-01-01T00:00:00"/>
    <s v="Sem - 49"/>
    <s v="Décembre"/>
    <s v="2025"/>
    <m/>
    <d v="1904-01-01T00:00:00"/>
    <s v="EL KAOUTAR Fatima Zahra"/>
    <s v="Credit Mutuel"/>
    <s v="Forfaitaire"/>
    <d v="1904-01-01T08:00:00"/>
    <s v=""/>
    <s v=""/>
    <s v=""/>
    <m/>
    <m/>
  </r>
  <r>
    <n v="1249"/>
    <s v="KASMI SARA"/>
    <m/>
    <s v="Congé"/>
    <m/>
    <s v="Congé"/>
    <m/>
    <m/>
    <s v=""/>
    <m/>
    <d v="1904-01-01T00:00:00"/>
    <d v="1904-01-01T00:00:00"/>
    <n v="0"/>
    <s v=""/>
    <d v="1904-01-01T00:00:00"/>
    <x v="6"/>
    <x v="10"/>
    <d v="1904-01-01T00:00:00"/>
    <d v="1904-01-01T00:00:00"/>
    <s v="Sem - 49"/>
    <s v="Décembre"/>
    <s v="2025"/>
    <m/>
    <d v="1904-01-01T00:00:00"/>
    <s v="EL KAOUTAR Fatima Zahra"/>
    <s v="Credit Mutuel"/>
    <s v="Forfaitaire"/>
    <d v="1904-01-01T08:00:00"/>
    <s v=""/>
    <s v=""/>
    <s v=""/>
    <m/>
    <m/>
  </r>
  <r>
    <n v="1195"/>
    <s v="ABOURI Fatima"/>
    <d v="1904-01-01T07:4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1"/>
    <d v="1904-01-01T00:00:00"/>
    <d v="1904-01-01T00:00:00"/>
    <s v="Sem - 49"/>
    <s v="Décembre"/>
    <s v="2025"/>
    <m/>
    <d v="1904-01-01T00:11:00"/>
    <s v="EL KAOUTAR Fatima Zahra"/>
    <s v="Credit Mutuel"/>
    <s v="Forfaitaire"/>
    <s v=""/>
    <s v=""/>
    <s v=""/>
    <s v=""/>
    <m/>
    <m/>
  </r>
  <r>
    <n v="1202"/>
    <s v="KANDI FATIMA ZOHR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1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085"/>
    <s v="RHOUDANE OTHMANE 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1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197"/>
    <s v="SANE MOHAMMED LAMINE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1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177"/>
    <s v="NDIAYE SEYNABOU"/>
    <d v="1904-01-01T07:5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1"/>
    <d v="1904-01-01T00:00:00"/>
    <d v="1904-01-01T00:00:00"/>
    <s v="Sem - 49"/>
    <s v="Décembre"/>
    <s v="2025"/>
    <m/>
    <d v="1904-01-01T00:10:00"/>
    <s v="EL KAOUTAR Fatima Zahra"/>
    <s v="Credit Mutuel"/>
    <s v="Forfaitaire"/>
    <s v=""/>
    <s v=""/>
    <s v=""/>
    <s v=""/>
    <m/>
    <m/>
  </r>
  <r>
    <n v="1227"/>
    <s v="EL BADAOUI CHAIMAA"/>
    <d v="1904-01-01T07:54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1"/>
    <d v="1904-01-01T00:00:00"/>
    <d v="1904-01-01T00:00:00"/>
    <s v="Sem - 49"/>
    <s v="Décembre"/>
    <s v="2025"/>
    <m/>
    <d v="1904-01-01T00:06:00"/>
    <s v="EL KAOUTAR Fatima Zahra"/>
    <s v="Credit Mutuel"/>
    <s v="Forfaitaire"/>
    <s v=""/>
    <s v=""/>
    <s v=""/>
    <s v=""/>
    <m/>
    <m/>
  </r>
  <r>
    <n v="1249"/>
    <s v="KASMI SAR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1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245"/>
    <s v="M'BARKI IMANE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1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248"/>
    <s v="SEMBENE PAPALATY"/>
    <d v="1904-01-01T08:29:00"/>
    <d v="1904-01-01T08:30:00"/>
    <d v="1904-01-01T18:30:00"/>
    <d v="1904-01-01T18:30:00"/>
    <m/>
    <m/>
    <s v=""/>
    <m/>
    <d v="1904-01-01T00:00:00"/>
    <d v="1904-01-01T00:00:00"/>
    <n v="0"/>
    <d v="1904-01-01T09:00:00"/>
    <d v="1904-01-01T09:00:00"/>
    <x v="6"/>
    <x v="11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244"/>
    <s v="HABBOUB KARIM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1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368"/>
    <s v="SY MARIE TITINE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1"/>
    <d v="1904-01-01T00:00:00"/>
    <d v="1904-01-01T00:00:00"/>
    <s v="Sem - 49"/>
    <s v="Décembre"/>
    <s v="2025"/>
    <m/>
    <d v="1904-01-01T00:02:00"/>
    <s v="EL KAOUTAR Fatima Zahra"/>
    <s v="Credit Mutuel"/>
    <s v="Forfaitaire"/>
    <s v=""/>
    <s v=""/>
    <s v=""/>
    <s v=""/>
    <m/>
    <m/>
  </r>
  <r>
    <n v="1302"/>
    <s v="MBOUP EL HADJI CHEIKH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1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369"/>
    <s v="NGOM SALIOU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1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373"/>
    <s v="EL AMRANI ABDELMOUGHIT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1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374"/>
    <s v="MATAAME MOHAMED YASSINE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1"/>
    <d v="1904-01-01T00:00:00"/>
    <d v="1904-01-01T00:00:00"/>
    <s v="Sem - 49"/>
    <s v="Décembre"/>
    <s v="2025"/>
    <m/>
    <d v="1904-01-01T00:03:00"/>
    <s v="EL KAOUTAR Fatima Zahra"/>
    <s v="Credit Mutuel"/>
    <s v="Forfaitaire"/>
    <s v=""/>
    <s v=""/>
    <s v=""/>
    <s v=""/>
    <m/>
    <m/>
  </r>
  <r>
    <n v="1195"/>
    <s v="ABOURI Fatima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2"/>
    <d v="1904-01-01T00:00:00"/>
    <d v="1904-01-01T00:00:00"/>
    <s v="Sem - 49"/>
    <s v="Décembre"/>
    <s v="2025"/>
    <m/>
    <d v="1904-01-01T00:03:00"/>
    <s v="EL KAOUTAR Fatima Zahra"/>
    <s v="Credit Mutuel"/>
    <s v="Forfaitaire"/>
    <s v=""/>
    <s v=""/>
    <s v=""/>
    <s v=""/>
    <m/>
    <m/>
  </r>
  <r>
    <n v="1202"/>
    <s v="KANDI FATIMA ZOHRA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2"/>
    <d v="1904-01-01T00:00:00"/>
    <d v="1904-01-01T00:00:00"/>
    <s v="Sem - 49"/>
    <s v="Décembre"/>
    <s v="2025"/>
    <m/>
    <d v="1904-01-01T00:02:00"/>
    <s v="EL KAOUTAR Fatima Zahra"/>
    <s v="Credit Mutuel"/>
    <s v="Forfaitaire"/>
    <s v=""/>
    <s v=""/>
    <s v=""/>
    <s v=""/>
    <m/>
    <m/>
  </r>
  <r>
    <n v="1085"/>
    <s v="RHOUDANE OTHMANE 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2"/>
    <d v="1904-01-01T00:00:00"/>
    <d v="1904-01-01T00:00:00"/>
    <s v="Sem - 49"/>
    <s v="Décembre"/>
    <s v="2025"/>
    <m/>
    <d v="1904-01-01T00:02:00"/>
    <s v="EL KAOUTAR Fatima Zahra"/>
    <s v="Credit Mutuel"/>
    <s v="Forfaitaire"/>
    <s v=""/>
    <s v=""/>
    <s v=""/>
    <s v=""/>
    <m/>
    <m/>
  </r>
  <r>
    <n v="1197"/>
    <s v="SANE MOHAMMED LAMINE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2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177"/>
    <s v="NDIAYE SEYNABOU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2"/>
    <d v="1904-01-01T00:00:00"/>
    <d v="1904-01-01T00:00:00"/>
    <s v="Sem - 49"/>
    <s v="Décembre"/>
    <s v="2025"/>
    <m/>
    <d v="1904-01-01T00:02:00"/>
    <s v="EL KAOUTAR Fatima Zahra"/>
    <s v="Credit Mutuel"/>
    <s v="Forfaitaire"/>
    <s v=""/>
    <s v=""/>
    <s v=""/>
    <s v=""/>
    <m/>
    <m/>
  </r>
  <r>
    <n v="1227"/>
    <s v="EL BADAOUI CHAIMA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2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249"/>
    <s v="KASMI SARA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2"/>
    <d v="1904-01-01T00:00:00"/>
    <d v="1904-01-01T00:00:00"/>
    <s v="Sem - 49"/>
    <s v="Décembre"/>
    <s v="2025"/>
    <m/>
    <d v="1904-01-01T00:04:00"/>
    <s v="EL KAOUTAR Fatima Zahra"/>
    <s v="Credit Mutuel"/>
    <s v="Forfaitaire"/>
    <s v=""/>
    <s v=""/>
    <s v=""/>
    <s v=""/>
    <m/>
    <m/>
  </r>
  <r>
    <n v="1245"/>
    <s v="M'BARKI IMANE"/>
    <d v="1904-01-01T07:4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2"/>
    <d v="1904-01-01T00:00:00"/>
    <d v="1904-01-01T00:00:00"/>
    <s v="Sem - 49"/>
    <s v="Décembre"/>
    <s v="2025"/>
    <m/>
    <d v="1904-01-01T00:13:00"/>
    <s v="EL KAOUTAR Fatima Zahra"/>
    <s v="Credit Mutuel"/>
    <s v="Forfaitaire"/>
    <s v=""/>
    <s v=""/>
    <s v=""/>
    <s v=""/>
    <m/>
    <m/>
  </r>
  <r>
    <n v="1248"/>
    <s v="SEMBENE PAPALATY"/>
    <d v="1904-01-01T08:30:00"/>
    <d v="1904-01-01T08:30:00"/>
    <d v="1904-01-01T18:30:00"/>
    <d v="1904-01-01T18:30:00"/>
    <m/>
    <m/>
    <s v=""/>
    <m/>
    <d v="1904-01-01T00:00:00"/>
    <m/>
    <n v="0"/>
    <d v="1904-01-01T09:00:00"/>
    <d v="1904-01-01T09:00:00"/>
    <x v="6"/>
    <x v="12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244"/>
    <s v="HABBOUB KARIM"/>
    <d v="1904-01-01T08:05:00"/>
    <d v="1904-01-01T08:00:00"/>
    <d v="1904-01-01T18:00:00"/>
    <d v="1904-01-01T18:00:00"/>
    <m/>
    <m/>
    <m/>
    <m/>
    <m/>
    <d v="1904-01-01T00:00:00"/>
    <n v="0"/>
    <d v="1904-01-01T09:00:00"/>
    <d v="1904-01-01T09:00:00"/>
    <x v="6"/>
    <x v="12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368"/>
    <s v="SY MARIE TITINE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2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302"/>
    <s v="MBOUP EL HADJI CHEIKH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2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369"/>
    <s v="NGOM SALIOU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2"/>
    <d v="1904-01-01T00:00:00"/>
    <d v="1904-01-01T00:00:00"/>
    <s v="Sem - 49"/>
    <s v="Décembre"/>
    <s v="2025"/>
    <m/>
    <d v="1904-01-01T00:03:00"/>
    <s v="EL KAOUTAR Fatima Zahra"/>
    <s v="Credit Mutuel"/>
    <s v="Forfaitaire"/>
    <s v=""/>
    <s v=""/>
    <s v=""/>
    <s v=""/>
    <m/>
    <m/>
  </r>
  <r>
    <n v="1373"/>
    <s v="EL AMRANI ABDELMOUGHIT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2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374"/>
    <s v="MATAAME MOHAMED YASSINE"/>
    <d v="1904-01-01T07:44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2"/>
    <d v="1904-01-01T00:00:00"/>
    <d v="1904-01-01T00:00:00"/>
    <s v="Sem - 49"/>
    <s v="Décembre"/>
    <s v="2025"/>
    <m/>
    <d v="1904-01-01T00:16:00"/>
    <s v="EL KAOUTAR Fatima Zahra"/>
    <s v="Credit Mutuel"/>
    <s v="Forfaitaire"/>
    <s v=""/>
    <s v=""/>
    <s v=""/>
    <s v=""/>
    <m/>
    <m/>
  </r>
  <r>
    <n v="1195"/>
    <s v="ABOURI Fatima"/>
    <d v="1904-01-01T08:00:00"/>
    <d v="1904-01-01T08:00:00"/>
    <d v="1904-01-01T12:00:00"/>
    <d v="1904-01-01T18:00:00"/>
    <m/>
    <m/>
    <s v=""/>
    <m/>
    <d v="1904-01-01T00:00:00"/>
    <d v="1904-01-01T05:00:00"/>
    <n v="0"/>
    <d v="1904-01-01T04:00:00"/>
    <d v="1904-01-01T09:00:00"/>
    <x v="6"/>
    <x v="13"/>
    <d v="1904-01-01T00:00:00"/>
    <d v="1904-01-01T05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202"/>
    <s v="KANDI FATIMA ZOHRA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3"/>
    <d v="1904-01-01T00:00:00"/>
    <d v="1904-01-01T00:00:00"/>
    <s v="Sem - 49"/>
    <s v="Décembre"/>
    <s v="2025"/>
    <m/>
    <d v="1904-01-01T00:04:00"/>
    <s v="EL KAOUTAR Fatima Zahra"/>
    <s v="Credit Mutuel"/>
    <s v="Forfaitaire"/>
    <s v=""/>
    <s v=""/>
    <s v=""/>
    <s v=""/>
    <m/>
    <m/>
  </r>
  <r>
    <n v="1085"/>
    <s v="RHOUDANE OTHMANE 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3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197"/>
    <s v="SANE MOHAMMED LAMINE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3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177"/>
    <s v="NDIAYE SEYNABOU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3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227"/>
    <s v="EL BADAOUI CHAIMAA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3"/>
    <d v="1904-01-01T00:00:00"/>
    <d v="1904-01-01T00:00:00"/>
    <s v="Sem - 49"/>
    <s v="Décembre"/>
    <s v="2025"/>
    <m/>
    <d v="1904-01-01T00:04:00"/>
    <s v="EL KAOUTAR Fatima Zahra"/>
    <s v="Credit Mutuel"/>
    <s v="Forfaitaire"/>
    <s v=""/>
    <s v=""/>
    <s v=""/>
    <s v=""/>
    <m/>
    <m/>
  </r>
  <r>
    <n v="1249"/>
    <s v="KASMI SAR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3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245"/>
    <s v="M'BARKI IMANE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3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248"/>
    <s v="SEMBENE PAPALATY"/>
    <m/>
    <d v="1904-01-01T08:30:00"/>
    <m/>
    <d v="1904-01-01T18:30:00"/>
    <m/>
    <m/>
    <s v=""/>
    <m/>
    <d v="1904-01-01T00:00:00"/>
    <d v="1904-01-01T00:00:00"/>
    <s v="Abs"/>
    <s v=""/>
    <d v="1904-01-01T09:00:00"/>
    <x v="6"/>
    <x v="13"/>
    <d v="1904-01-01T09:00:00"/>
    <d v="1904-01-01T09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244"/>
    <s v="HABBOUB KARIM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3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368"/>
    <s v="SY MARIE TITINE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3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302"/>
    <s v="MBOUP EL HADJI CHEIKH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3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369"/>
    <s v="NGOM SALIOU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3"/>
    <d v="1904-01-01T00:00:00"/>
    <d v="1904-01-01T00:00:00"/>
    <s v="Sem - 49"/>
    <s v="Décembre"/>
    <s v="2025"/>
    <m/>
    <d v="1904-01-01T00:02:00"/>
    <s v="EL KAOUTAR Fatima Zahra"/>
    <s v="Credit Mutuel"/>
    <s v="Forfaitaire"/>
    <s v=""/>
    <s v=""/>
    <s v=""/>
    <s v=""/>
    <m/>
    <m/>
  </r>
  <r>
    <n v="1373"/>
    <s v="EL AMRANI ABDELMOUGHIT"/>
    <d v="1904-01-01T08:00:00"/>
    <d v="1904-01-01T08:00:00"/>
    <d v="1904-01-01T18:00:00"/>
    <d v="1904-01-01T18:00:00"/>
    <m/>
    <m/>
    <s v=""/>
    <m/>
    <d v="1904-01-01T00:00:00"/>
    <m/>
    <n v="0"/>
    <d v="1904-01-01T09:00:00"/>
    <d v="1904-01-01T09:00:00"/>
    <x v="6"/>
    <x v="13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374"/>
    <s v="MATAAME MOHAMED YASSINE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3"/>
    <d v="1904-01-01T00:00:00"/>
    <d v="1904-01-01T00:00:00"/>
    <s v="Sem - 49"/>
    <s v="Décembre"/>
    <s v="2025"/>
    <m/>
    <d v="1904-01-01T00:03:00"/>
    <s v="EL KAOUTAR Fatima Zahra"/>
    <s v="Credit Mutuel"/>
    <s v="Forfaitaire"/>
    <s v=""/>
    <s v=""/>
    <s v=""/>
    <s v=""/>
    <m/>
    <m/>
  </r>
  <r>
    <n v="1202"/>
    <s v="KANDI FATIMA ZOHRA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14"/>
    <d v="1904-01-01T00:00:00"/>
    <d v="1904-01-01T00:00:00"/>
    <s v="Sem - 49"/>
    <s v="Décembre"/>
    <s v="2025"/>
    <m/>
    <d v="1904-01-01T00:02:00"/>
    <s v="EL KAOUTAR Fatima Zahra"/>
    <s v="Credit Mutuel"/>
    <s v="Forfaitaire"/>
    <s v=""/>
    <s v=""/>
    <s v=""/>
    <s v=""/>
    <m/>
    <m/>
  </r>
  <r>
    <n v="1085"/>
    <s v="RHOUDANE OTHMANE 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14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197"/>
    <s v="SANE MOHAMMED LAMINE"/>
    <d v="1904-01-01T09:00:00"/>
    <d v="1904-01-01T09:00:00"/>
    <d v="1904-01-01T18:00:00"/>
    <d v="1904-01-01T18:00:00"/>
    <m/>
    <m/>
    <s v=""/>
    <m/>
    <d v="1904-01-01T00:00:00"/>
    <d v="1904-01-01T00:00:00"/>
    <n v="0"/>
    <d v="1904-01-01T08:00:00"/>
    <d v="1904-01-01T08:00:00"/>
    <x v="6"/>
    <x v="14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177"/>
    <s v="NDIAYE SEYNABOU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14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227"/>
    <s v="EL BADAOUI CHAIMAA"/>
    <d v="1904-01-01T07:53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14"/>
    <d v="1904-01-01T00:00:00"/>
    <d v="1904-01-01T00:00:00"/>
    <s v="Sem - 49"/>
    <s v="Décembre"/>
    <s v="2025"/>
    <m/>
    <d v="1904-01-01T00:07:00"/>
    <s v="EL KAOUTAR Fatima Zahra"/>
    <s v="Credit Mutuel"/>
    <s v="Forfaitaire"/>
    <s v=""/>
    <s v=""/>
    <s v=""/>
    <s v=""/>
    <m/>
    <m/>
  </r>
  <r>
    <n v="1249"/>
    <s v="KASMI SARA"/>
    <d v="1904-01-01T07:53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14"/>
    <d v="1904-01-01T00:00:00"/>
    <d v="1904-01-01T00:00:00"/>
    <s v="Sem - 49"/>
    <s v="Décembre"/>
    <s v="2025"/>
    <m/>
    <d v="1904-01-01T00:07:00"/>
    <s v="EL KAOUTAR Fatima Zahra"/>
    <s v="Credit Mutuel"/>
    <s v="Forfaitaire"/>
    <s v=""/>
    <s v=""/>
    <s v=""/>
    <s v=""/>
    <m/>
    <m/>
  </r>
  <r>
    <n v="1245"/>
    <s v="M'BARKI IMANE"/>
    <m/>
    <d v="1904-01-01T08:00:00"/>
    <m/>
    <d v="1904-01-01T17:00:00"/>
    <m/>
    <m/>
    <s v=""/>
    <m/>
    <d v="1904-01-01T00:00:00"/>
    <d v="1904-01-01T00:00:00"/>
    <s v="Abs"/>
    <s v=""/>
    <d v="1904-01-01T08:00:00"/>
    <x v="6"/>
    <x v="14"/>
    <d v="1904-01-01T08:00:00"/>
    <d v="1904-01-01T08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248"/>
    <s v="SEMBENE PAPALATY"/>
    <d v="1904-01-01T08:28:00"/>
    <d v="1904-01-01T08:30:00"/>
    <d v="1904-01-01T17:30:00"/>
    <d v="1904-01-01T17:30:00"/>
    <m/>
    <m/>
    <s v=""/>
    <m/>
    <d v="1904-01-01T00:00:00"/>
    <d v="1904-01-01T00:00:00"/>
    <n v="0"/>
    <d v="1904-01-01T08:00:00"/>
    <d v="1904-01-01T08:00:00"/>
    <x v="6"/>
    <x v="14"/>
    <d v="1904-01-01T00:00:00"/>
    <d v="1904-01-01T00:00:00"/>
    <s v="Sem - 49"/>
    <s v="Décembre"/>
    <s v="2025"/>
    <m/>
    <d v="1904-01-01T00:02:00"/>
    <s v="EL KAOUTAR Fatima Zahra"/>
    <s v="Credit Mutuel"/>
    <s v="Forfaitaire"/>
    <s v=""/>
    <s v=""/>
    <s v=""/>
    <s v=""/>
    <m/>
    <m/>
  </r>
  <r>
    <n v="1244"/>
    <s v="HABBOUB KARIM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14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368"/>
    <s v="SY MARIE TITINE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14"/>
    <d v="1904-01-01T00:00:00"/>
    <d v="1904-01-01T00:00:00"/>
    <s v="Sem - 49"/>
    <s v="Décembre"/>
    <s v="2025"/>
    <m/>
    <d v="1904-01-01T00:02:00"/>
    <s v="EL KAOUTAR Fatima Zahra"/>
    <s v="Credit Mutuel"/>
    <s v="Forfaitaire"/>
    <s v=""/>
    <s v=""/>
    <s v=""/>
    <s v=""/>
    <m/>
    <m/>
  </r>
  <r>
    <n v="1302"/>
    <s v="MBOUP EL HADJI CHEIKH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14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369"/>
    <s v="NGOM SALIOU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14"/>
    <d v="1904-01-01T00:00:00"/>
    <d v="1904-01-01T00:00:00"/>
    <s v="Sem - 49"/>
    <s v="Décembre"/>
    <s v="2025"/>
    <m/>
    <d v="1904-01-01T00:02:00"/>
    <s v="EL KAOUTAR Fatima Zahra"/>
    <s v="Credit Mutuel"/>
    <s v="Forfaitaire"/>
    <s v=""/>
    <s v=""/>
    <s v=""/>
    <s v=""/>
    <m/>
    <m/>
  </r>
  <r>
    <n v="1373"/>
    <s v="EL AMRANI ABDELMOUGHIT"/>
    <d v="1904-01-01T08:00:00"/>
    <d v="1904-01-01T08:00:00"/>
    <d v="1904-01-01T17:00:00"/>
    <d v="1904-01-01T17:00:00"/>
    <m/>
    <m/>
    <s v=""/>
    <m/>
    <d v="1904-01-01T00:00:00"/>
    <m/>
    <n v="0"/>
    <d v="1904-01-01T08:00:00"/>
    <d v="1904-01-01T08:00:00"/>
    <x v="6"/>
    <x v="14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374"/>
    <s v="MATAAME MOHAMED YASSINE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14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202"/>
    <s v="KANDI FATIMA ZOHRA"/>
    <m/>
    <s v="OFF"/>
    <m/>
    <s v="OFF"/>
    <m/>
    <m/>
    <s v=""/>
    <m/>
    <d v="1904-01-01T00:00:00"/>
    <d v="1904-01-01T00:00:00"/>
    <n v="0"/>
    <s v=""/>
    <d v="1904-01-01T00:00:00"/>
    <x v="6"/>
    <x v="15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085"/>
    <s v="RHOUDANE OTHMANE "/>
    <m/>
    <s v="OFF"/>
    <m/>
    <s v="OFF"/>
    <m/>
    <m/>
    <s v=""/>
    <m/>
    <d v="1904-01-01T00:00:00"/>
    <d v="1904-01-01T00:00:00"/>
    <n v="0"/>
    <s v=""/>
    <d v="1904-01-01T00:00:00"/>
    <x v="6"/>
    <x v="15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197"/>
    <s v="SANE MOHAMMED LAMINE"/>
    <m/>
    <s v="OFF"/>
    <m/>
    <s v="OFF"/>
    <m/>
    <m/>
    <s v=""/>
    <m/>
    <d v="1904-01-01T00:00:00"/>
    <d v="1904-01-01T00:00:00"/>
    <n v="0"/>
    <s v=""/>
    <d v="1904-01-01T00:00:00"/>
    <x v="6"/>
    <x v="15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177"/>
    <s v="NDIAYE SEYNABOU"/>
    <m/>
    <s v="OFF"/>
    <m/>
    <s v="OFF"/>
    <m/>
    <m/>
    <s v=""/>
    <m/>
    <d v="1904-01-01T00:00:00"/>
    <d v="1904-01-01T00:00:00"/>
    <n v="0"/>
    <s v=""/>
    <d v="1904-01-01T00:00:00"/>
    <x v="6"/>
    <x v="15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227"/>
    <s v="EL BADAOUI CHAIMAA"/>
    <m/>
    <s v="OFF"/>
    <m/>
    <s v="OFF"/>
    <m/>
    <m/>
    <s v=""/>
    <m/>
    <d v="1904-01-01T00:00:00"/>
    <d v="1904-01-01T00:00:00"/>
    <n v="0"/>
    <s v=""/>
    <d v="1904-01-01T00:00:00"/>
    <x v="6"/>
    <x v="15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249"/>
    <s v="KASMI SARA"/>
    <m/>
    <s v="OFF"/>
    <m/>
    <s v="OFF"/>
    <m/>
    <m/>
    <s v=""/>
    <m/>
    <d v="1904-01-01T00:00:00"/>
    <d v="1904-01-01T00:00:00"/>
    <n v="0"/>
    <s v=""/>
    <d v="1904-01-01T00:00:00"/>
    <x v="6"/>
    <x v="15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245"/>
    <s v="M'BARKI IMANE"/>
    <m/>
    <s v="OFF"/>
    <m/>
    <s v="OFF"/>
    <m/>
    <m/>
    <s v=""/>
    <m/>
    <d v="1904-01-01T00:00:00"/>
    <d v="1904-01-01T00:00:00"/>
    <n v="0"/>
    <s v=""/>
    <d v="1904-01-01T00:00:00"/>
    <x v="6"/>
    <x v="15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248"/>
    <s v="SEMBENE PAPALATY"/>
    <m/>
    <s v="OFF"/>
    <m/>
    <s v="OFF"/>
    <m/>
    <m/>
    <s v=""/>
    <m/>
    <d v="1904-01-01T00:00:00"/>
    <d v="1904-01-01T00:00:00"/>
    <n v="0"/>
    <s v=""/>
    <d v="1904-01-01T00:00:00"/>
    <x v="6"/>
    <x v="15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244"/>
    <s v="HABBOUB KARIM"/>
    <m/>
    <s v="OFF"/>
    <m/>
    <s v="OFF"/>
    <m/>
    <m/>
    <s v=""/>
    <m/>
    <d v="1904-01-01T00:00:00"/>
    <d v="1904-01-01T00:00:00"/>
    <n v="0"/>
    <s v=""/>
    <d v="1904-01-01T00:00:00"/>
    <x v="6"/>
    <x v="15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368"/>
    <s v="SY MARIE TITINE"/>
    <m/>
    <s v="OFF"/>
    <m/>
    <s v="OFF"/>
    <m/>
    <m/>
    <s v=""/>
    <m/>
    <d v="1904-01-01T00:00:00"/>
    <d v="1904-01-01T00:00:00"/>
    <n v="0"/>
    <s v=""/>
    <d v="1904-01-01T00:00:00"/>
    <x v="6"/>
    <x v="15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302"/>
    <s v="MBOUP EL HADJI CHEIKH"/>
    <m/>
    <s v="OFF"/>
    <m/>
    <s v="OFF"/>
    <m/>
    <m/>
    <s v=""/>
    <m/>
    <d v="1904-01-01T00:00:00"/>
    <d v="1904-01-01T00:00:00"/>
    <n v="0"/>
    <s v=""/>
    <d v="1904-01-01T00:00:00"/>
    <x v="6"/>
    <x v="15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369"/>
    <s v="NGOM SALIOU"/>
    <m/>
    <s v="OFF"/>
    <m/>
    <s v="OFF"/>
    <m/>
    <m/>
    <s v=""/>
    <m/>
    <d v="1904-01-01T00:00:00"/>
    <d v="1904-01-01T00:00:00"/>
    <n v="0"/>
    <s v=""/>
    <d v="1904-01-01T00:00:00"/>
    <x v="6"/>
    <x v="15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373"/>
    <s v="EL AMRANI ABDELMOUGHIT"/>
    <m/>
    <s v="OFF"/>
    <m/>
    <s v="OFF"/>
    <m/>
    <m/>
    <s v=""/>
    <m/>
    <d v="1904-01-01T00:00:00"/>
    <d v="1904-01-01T00:00:00"/>
    <n v="0"/>
    <s v=""/>
    <d v="1904-01-01T00:00:00"/>
    <x v="6"/>
    <x v="15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374"/>
    <s v="MATAAME MOHAMED YASSINE"/>
    <m/>
    <s v="OFF"/>
    <m/>
    <s v="OFF"/>
    <m/>
    <m/>
    <s v=""/>
    <m/>
    <d v="1904-01-01T00:00:00"/>
    <d v="1904-01-01T00:00:00"/>
    <n v="0"/>
    <s v=""/>
    <d v="1904-01-01T00:00:00"/>
    <x v="6"/>
    <x v="15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202"/>
    <s v="KANDI FATIMA ZOHRA"/>
    <m/>
    <s v="OFF"/>
    <m/>
    <s v="OFF"/>
    <m/>
    <m/>
    <s v=""/>
    <m/>
    <d v="1904-01-01T00:00:00"/>
    <d v="1904-01-01T00:00:00"/>
    <n v="0"/>
    <s v=""/>
    <d v="1904-01-01T00:00:00"/>
    <x v="6"/>
    <x v="16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085"/>
    <s v="RHOUDANE OTHMANE "/>
    <m/>
    <s v="OFF"/>
    <m/>
    <s v="OFF"/>
    <m/>
    <m/>
    <s v=""/>
    <m/>
    <d v="1904-01-01T00:00:00"/>
    <d v="1904-01-01T00:00:00"/>
    <n v="0"/>
    <s v=""/>
    <d v="1904-01-01T00:00:00"/>
    <x v="6"/>
    <x v="16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197"/>
    <s v="SANE MOHAMMED LAMINE"/>
    <m/>
    <s v="OFF"/>
    <m/>
    <s v="OFF"/>
    <m/>
    <m/>
    <s v=""/>
    <m/>
    <d v="1904-01-01T00:00:00"/>
    <d v="1904-01-01T00:00:00"/>
    <n v="0"/>
    <s v=""/>
    <d v="1904-01-01T00:00:00"/>
    <x v="6"/>
    <x v="16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177"/>
    <s v="NDIAYE SEYNABOU"/>
    <m/>
    <s v="OFF"/>
    <m/>
    <s v="OFF"/>
    <m/>
    <m/>
    <s v=""/>
    <m/>
    <d v="1904-01-01T00:00:00"/>
    <d v="1904-01-01T00:00:00"/>
    <n v="0"/>
    <s v=""/>
    <d v="1904-01-01T00:00:00"/>
    <x v="6"/>
    <x v="16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227"/>
    <s v="EL BADAOUI CHAIMAA"/>
    <m/>
    <s v="OFF"/>
    <m/>
    <s v="OFF"/>
    <m/>
    <m/>
    <s v=""/>
    <m/>
    <d v="1904-01-01T00:00:00"/>
    <d v="1904-01-01T00:00:00"/>
    <n v="0"/>
    <s v=""/>
    <d v="1904-01-01T00:00:00"/>
    <x v="6"/>
    <x v="16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249"/>
    <s v="KASMI SARA"/>
    <m/>
    <s v="OFF"/>
    <m/>
    <s v="OFF"/>
    <m/>
    <m/>
    <s v=""/>
    <m/>
    <d v="1904-01-01T00:00:00"/>
    <d v="1904-01-01T00:00:00"/>
    <n v="0"/>
    <s v=""/>
    <d v="1904-01-01T00:00:00"/>
    <x v="6"/>
    <x v="16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245"/>
    <s v="M'BARKI IMANE"/>
    <m/>
    <s v="OFF"/>
    <m/>
    <s v="OFF"/>
    <m/>
    <m/>
    <s v=""/>
    <m/>
    <d v="1904-01-01T00:00:00"/>
    <d v="1904-01-01T00:00:00"/>
    <n v="0"/>
    <s v=""/>
    <d v="1904-01-01T00:00:00"/>
    <x v="6"/>
    <x v="16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248"/>
    <s v="SEMBENE PAPALATY"/>
    <m/>
    <s v="OFF"/>
    <m/>
    <s v="OFF"/>
    <m/>
    <m/>
    <s v=""/>
    <m/>
    <d v="1904-01-01T00:00:00"/>
    <d v="1904-01-01T00:00:00"/>
    <n v="0"/>
    <s v=""/>
    <d v="1904-01-01T00:00:00"/>
    <x v="6"/>
    <x v="16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244"/>
    <s v="HABBOUB KARIM"/>
    <m/>
    <s v="OFF"/>
    <m/>
    <s v="OFF"/>
    <m/>
    <m/>
    <s v=""/>
    <m/>
    <d v="1904-01-01T00:00:00"/>
    <d v="1904-01-01T00:00:00"/>
    <n v="0"/>
    <s v=""/>
    <d v="1904-01-01T00:00:00"/>
    <x v="6"/>
    <x v="16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368"/>
    <s v="SY MARIE TITINE"/>
    <m/>
    <s v="OFF"/>
    <m/>
    <s v="OFF"/>
    <m/>
    <m/>
    <s v=""/>
    <m/>
    <d v="1904-01-01T00:00:00"/>
    <d v="1904-01-01T00:00:00"/>
    <n v="0"/>
    <s v=""/>
    <d v="1904-01-01T00:00:00"/>
    <x v="6"/>
    <x v="16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302"/>
    <s v="MBOUP EL HADJI CHEIKH"/>
    <m/>
    <s v="OFF"/>
    <m/>
    <s v="OFF"/>
    <m/>
    <m/>
    <s v=""/>
    <m/>
    <d v="1904-01-01T00:00:00"/>
    <d v="1904-01-01T00:00:00"/>
    <n v="0"/>
    <s v=""/>
    <d v="1904-01-01T00:00:00"/>
    <x v="6"/>
    <x v="16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369"/>
    <s v="NGOM SALIOU"/>
    <m/>
    <s v="OFF"/>
    <m/>
    <s v="OFF"/>
    <m/>
    <m/>
    <s v=""/>
    <m/>
    <d v="1904-01-01T00:00:00"/>
    <d v="1904-01-01T00:00:00"/>
    <n v="0"/>
    <s v=""/>
    <d v="1904-01-01T00:00:00"/>
    <x v="6"/>
    <x v="16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373"/>
    <s v="EL AMRANI ABDELMOUGHIT"/>
    <m/>
    <s v="OFF"/>
    <m/>
    <s v="OFF"/>
    <m/>
    <m/>
    <s v=""/>
    <m/>
    <d v="1904-01-01T00:00:00"/>
    <d v="1904-01-01T00:00:00"/>
    <n v="0"/>
    <s v=""/>
    <d v="1904-01-01T00:00:00"/>
    <x v="6"/>
    <x v="16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374"/>
    <s v="MATAAME MOHAMED YASSINE"/>
    <m/>
    <s v="OFF"/>
    <m/>
    <s v="OFF"/>
    <m/>
    <m/>
    <s v=""/>
    <m/>
    <d v="1904-01-01T00:00:00"/>
    <d v="1904-01-01T00:00:00"/>
    <n v="0"/>
    <s v=""/>
    <d v="1904-01-01T00:00:00"/>
    <x v="6"/>
    <x v="16"/>
    <d v="1904-01-01T00:00:00"/>
    <d v="1904-01-01T00:00:00"/>
    <s v="Sem - 49"/>
    <s v="Décembre"/>
    <s v="2025"/>
    <m/>
    <d v="1904-01-01T00:00:00"/>
    <s v="EL KAOUTAR Fatima Zahra"/>
    <s v="Credit Mutuel"/>
    <s v="Forfaitaire"/>
    <s v=""/>
    <s v=""/>
    <s v=""/>
    <s v=""/>
    <m/>
    <m/>
  </r>
  <r>
    <n v="1202"/>
    <s v="KANDI FATIMA ZOHRA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7"/>
    <d v="1904-01-01T00:00:00"/>
    <d v="1904-01-01T00:00:00"/>
    <s v="Sem - 50"/>
    <s v="Décembre"/>
    <s v="2025"/>
    <m/>
    <d v="1904-01-01T00:03:00"/>
    <s v="EL KAOUTAR Fatima Zahra"/>
    <s v="Credit Mutuel"/>
    <s v="Forfaitaire"/>
    <s v=""/>
    <s v=""/>
    <s v=""/>
    <s v=""/>
    <m/>
    <m/>
  </r>
  <r>
    <n v="1085"/>
    <s v="RHOUDANE OTHMANE 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7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197"/>
    <s v="SANE MOHAMMED LAMINE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7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177"/>
    <s v="NDIAYE SEYNABOU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7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227"/>
    <s v="EL BADAOUI CHAIMAA"/>
    <d v="1904-01-01T07:45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7"/>
    <d v="1904-01-01T00:00:00"/>
    <d v="1904-01-01T00:00:00"/>
    <s v="Sem - 50"/>
    <s v="Décembre"/>
    <s v="2025"/>
    <m/>
    <d v="1904-01-01T00:15:00"/>
    <s v="EL KAOUTAR Fatima Zahra"/>
    <s v="Credit Mutuel"/>
    <s v="Forfaitaire"/>
    <s v=""/>
    <s v=""/>
    <s v=""/>
    <s v=""/>
    <m/>
    <m/>
  </r>
  <r>
    <n v="1245"/>
    <s v="M'BARKI IMANE"/>
    <d v="1904-01-01T07:43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7"/>
    <d v="1904-01-01T00:00:00"/>
    <d v="1904-01-01T00:00:00"/>
    <s v="Sem - 50"/>
    <s v="Décembre"/>
    <s v="2025"/>
    <m/>
    <d v="1904-01-01T00:17:00"/>
    <s v="EL KAOUTAR Fatima Zahra"/>
    <s v="Credit Mutuel"/>
    <s v="Forfaitaire"/>
    <s v=""/>
    <s v=""/>
    <s v=""/>
    <s v=""/>
    <m/>
    <m/>
  </r>
  <r>
    <n v="1244"/>
    <s v="HABBOUB KARIM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7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368"/>
    <s v="SY MARIE TITINE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7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302"/>
    <s v="MBOUP EL HADJI CHEIKH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7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369"/>
    <s v="NGOM SALIOU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7"/>
    <d v="1904-01-01T00:00:00"/>
    <d v="1904-01-01T00:00:00"/>
    <s v="Sem - 50"/>
    <s v="Décembre"/>
    <s v="2025"/>
    <m/>
    <d v="1904-01-01T00:04:00"/>
    <s v="EL KAOUTAR Fatima Zahra"/>
    <s v="Credit Mutuel"/>
    <s v="Forfaitaire"/>
    <s v=""/>
    <s v=""/>
    <s v=""/>
    <s v=""/>
    <m/>
    <m/>
  </r>
  <r>
    <n v="1373"/>
    <s v="EL AMRANI ABDELMOUGHIT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7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374"/>
    <s v="MATAAME MOHAMED YASSINE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7"/>
    <d v="1904-01-01T00:00:00"/>
    <d v="1904-01-01T00:00:00"/>
    <s v="Sem - 50"/>
    <s v="Décembre"/>
    <s v="2025"/>
    <m/>
    <d v="1904-01-01T00:02:00"/>
    <s v="EL KAOUTAR Fatima Zahra"/>
    <s v="Credit Mutuel"/>
    <s v="Forfaitaire"/>
    <s v=""/>
    <s v=""/>
    <s v=""/>
    <s v=""/>
    <m/>
    <m/>
  </r>
  <r>
    <n v="1248"/>
    <s v="SEMBENE PAPALATY"/>
    <d v="1904-01-01T08:23:00"/>
    <d v="1904-01-01T08:30:00"/>
    <d v="1904-01-01T18:30:00"/>
    <d v="1904-01-01T18:30:00"/>
    <m/>
    <m/>
    <s v=""/>
    <m/>
    <d v="1904-01-01T00:00:00"/>
    <d v="1904-01-01T00:00:00"/>
    <n v="0"/>
    <d v="1904-01-01T09:00:00"/>
    <d v="1904-01-01T09:00:00"/>
    <x v="6"/>
    <x v="17"/>
    <d v="1904-01-01T00:00:00"/>
    <d v="1904-01-01T00:00:00"/>
    <s v="Sem - 50"/>
    <s v="Décembre"/>
    <s v="2025"/>
    <m/>
    <d v="1904-01-01T00:07:00"/>
    <s v="EL KAOUTAR Fatima Zahra"/>
    <s v="Credit Mutuel"/>
    <s v="Forfaitaire"/>
    <s v=""/>
    <s v=""/>
    <s v=""/>
    <s v=""/>
    <m/>
    <m/>
  </r>
  <r>
    <n v="1249"/>
    <s v="KASMI SARA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7"/>
    <d v="1904-01-01T00:00:00"/>
    <d v="1904-01-01T00:00:00"/>
    <s v="Sem - 50"/>
    <s v="Décembre"/>
    <s v="2025"/>
    <m/>
    <d v="1904-01-01T00:03:00"/>
    <s v="EL KAOUTAR Fatima Zahra"/>
    <s v="Credit Mutuel"/>
    <s v="Forfaitaire"/>
    <s v=""/>
    <s v=""/>
    <s v=""/>
    <s v=""/>
    <m/>
    <m/>
  </r>
  <r>
    <n v="1202"/>
    <s v="KANDI FATIMA ZOHRA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8"/>
    <d v="1904-01-01T00:00:00"/>
    <d v="1904-01-01T00:00:00"/>
    <s v="Sem - 50"/>
    <s v="Décembre"/>
    <s v="2025"/>
    <m/>
    <d v="1904-01-01T00:03:00"/>
    <s v="EL KAOUTAR Fatima Zahra"/>
    <s v="Credit Mutuel"/>
    <s v="Forfaitaire"/>
    <s v=""/>
    <s v=""/>
    <s v=""/>
    <s v=""/>
    <m/>
    <m/>
  </r>
  <r>
    <n v="1085"/>
    <s v="RHOUDANE OTHMANE 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8"/>
    <d v="1904-01-01T00:00:00"/>
    <d v="1904-01-01T00:00:00"/>
    <s v="Sem - 50"/>
    <s v="Décembre"/>
    <s v="2025"/>
    <m/>
    <d v="1904-01-01T00:02:00"/>
    <s v="EL KAOUTAR Fatima Zahra"/>
    <s v="Credit Mutuel"/>
    <s v="Forfaitaire"/>
    <s v=""/>
    <s v=""/>
    <s v=""/>
    <s v=""/>
    <m/>
    <m/>
  </r>
  <r>
    <n v="1197"/>
    <s v="SANE MOHAMMED LAMINE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8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177"/>
    <s v="NDIAYE SEYNABOU"/>
    <d v="1904-01-01T07:52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8"/>
    <d v="1904-01-01T00:00:00"/>
    <d v="1904-01-01T00:00:00"/>
    <s v="Sem - 50"/>
    <s v="Décembre"/>
    <s v="2025"/>
    <m/>
    <d v="1904-01-01T00:08:00"/>
    <s v="EL KAOUTAR Fatima Zahra"/>
    <s v="Credit Mutuel"/>
    <s v="Forfaitaire"/>
    <s v=""/>
    <s v=""/>
    <s v=""/>
    <s v=""/>
    <m/>
    <m/>
  </r>
  <r>
    <n v="1227"/>
    <s v="EL BADAOUI CHAIMA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8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249"/>
    <s v="KASMI SARA"/>
    <m/>
    <d v="1904-01-01T08:00:00"/>
    <m/>
    <d v="1904-01-01T18:00:00"/>
    <m/>
    <m/>
    <s v=""/>
    <m/>
    <d v="1904-01-01T00:00:00"/>
    <d v="1904-01-01T00:00:00"/>
    <s v="Abs"/>
    <s v=""/>
    <d v="1904-01-01T09:00:00"/>
    <x v="6"/>
    <x v="18"/>
    <d v="1904-01-01T09:00:00"/>
    <d v="1904-01-01T09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245"/>
    <s v="M'BARKI IMANE"/>
    <m/>
    <d v="1904-01-01T08:00:00"/>
    <m/>
    <d v="1904-01-01T18:00:00"/>
    <m/>
    <m/>
    <s v=""/>
    <m/>
    <d v="1904-01-01T00:00:00"/>
    <d v="1904-01-01T00:00:00"/>
    <s v="Abs"/>
    <s v=""/>
    <d v="1904-01-01T09:00:00"/>
    <x v="6"/>
    <x v="18"/>
    <d v="1904-01-01T09:00:00"/>
    <d v="1904-01-01T09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248"/>
    <s v="SEMBENE PAPALATY"/>
    <d v="1904-01-01T08:26:00"/>
    <d v="1904-01-01T08:30:00"/>
    <d v="1904-01-01T18:30:00"/>
    <d v="1904-01-01T18:30:00"/>
    <m/>
    <m/>
    <s v=""/>
    <m/>
    <d v="1904-01-01T00:00:00"/>
    <d v="1904-01-01T00:00:00"/>
    <n v="0"/>
    <d v="1904-01-01T09:00:00"/>
    <d v="1904-01-01T09:00:00"/>
    <x v="6"/>
    <x v="18"/>
    <d v="1904-01-01T00:00:00"/>
    <d v="1904-01-01T00:00:00"/>
    <s v="Sem - 50"/>
    <s v="Décembre"/>
    <s v="2025"/>
    <m/>
    <d v="1904-01-01T00:04:00"/>
    <s v="EL KAOUTAR Fatima Zahra"/>
    <s v="Credit Mutuel"/>
    <s v="Forfaitaire"/>
    <s v=""/>
    <s v=""/>
    <s v=""/>
    <s v=""/>
    <m/>
    <m/>
  </r>
  <r>
    <n v="1244"/>
    <s v="HABBOUB KARIM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8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368"/>
    <s v="SY MARIE TITINE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8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302"/>
    <s v="MBOUP EL HADJI CHEIKH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8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369"/>
    <s v="NGOM SALIOU"/>
    <d v="1904-01-01T07:54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8"/>
    <d v="1904-01-01T00:00:00"/>
    <d v="1904-01-01T00:00:00"/>
    <s v="Sem - 50"/>
    <s v="Décembre"/>
    <s v="2025"/>
    <m/>
    <d v="1904-01-01T00:06:00"/>
    <s v="EL KAOUTAR Fatima Zahra"/>
    <s v="Credit Mutuel"/>
    <s v="Forfaitaire"/>
    <s v=""/>
    <s v=""/>
    <s v=""/>
    <s v=""/>
    <m/>
    <m/>
  </r>
  <r>
    <n v="1373"/>
    <s v="EL AMRANI ABDELMOUGHIT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8"/>
    <d v="1904-01-01T00:00:00"/>
    <d v="1904-01-01T00:00:00"/>
    <s v="Sem - 50"/>
    <s v="Décembre"/>
    <s v="2025"/>
    <m/>
    <d v="1904-01-01T00:02:00"/>
    <s v="EL KAOUTAR Fatima Zahra"/>
    <s v="Credit Mutuel"/>
    <s v="Forfaitaire"/>
    <s v=""/>
    <s v=""/>
    <s v=""/>
    <s v=""/>
    <m/>
    <m/>
  </r>
  <r>
    <n v="1374"/>
    <s v="MATAAME MOHAMED YASSINE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8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202"/>
    <s v="KANDI FATIMA ZOHRA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9"/>
    <d v="1904-01-01T00:00:00"/>
    <d v="1904-01-01T00:00:00"/>
    <s v="Sem - 50"/>
    <s v="Décembre"/>
    <s v="2025"/>
    <m/>
    <d v="1904-01-01T00:04:00"/>
    <s v="EL KAOUTAR Fatima Zahra"/>
    <s v="Credit Mutuel"/>
    <s v="Forfaitaire"/>
    <s v=""/>
    <s v=""/>
    <s v=""/>
    <s v=""/>
    <m/>
    <m/>
  </r>
  <r>
    <n v="1085"/>
    <s v="RHOUDANE OTHMANE 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9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197"/>
    <s v="SANE MOHAMMED LAMINE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9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177"/>
    <s v="NDIAYE SEYNABOU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9"/>
    <d v="1904-01-01T00:00:00"/>
    <d v="1904-01-01T00:00:00"/>
    <s v="Sem - 50"/>
    <s v="Décembre"/>
    <s v="2025"/>
    <m/>
    <d v="1904-01-01T00:04:00"/>
    <s v="EL KAOUTAR Fatima Zahra"/>
    <s v="Credit Mutuel"/>
    <s v="Forfaitaire"/>
    <s v=""/>
    <s v=""/>
    <s v=""/>
    <s v=""/>
    <m/>
    <m/>
  </r>
  <r>
    <n v="1227"/>
    <s v="EL BADAOUI CHAIMAA"/>
    <m/>
    <d v="1904-01-01T08:00:00"/>
    <m/>
    <d v="1904-01-01T18:00:00"/>
    <m/>
    <m/>
    <s v=""/>
    <m/>
    <d v="1904-01-01T00:00:00"/>
    <d v="1904-01-01T00:00:00"/>
    <s v="Abs"/>
    <s v=""/>
    <d v="1904-01-01T09:00:00"/>
    <x v="6"/>
    <x v="19"/>
    <d v="1904-01-01T09:00:00"/>
    <d v="1904-01-01T09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249"/>
    <s v="KASMI SARA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9"/>
    <d v="1904-01-01T00:00:00"/>
    <d v="1904-01-01T00:00:00"/>
    <s v="Sem - 50"/>
    <s v="Décembre"/>
    <s v="2025"/>
    <m/>
    <d v="1904-01-01T00:04:00"/>
    <s v="EL KAOUTAR Fatima Zahra"/>
    <s v="Credit Mutuel"/>
    <s v="Forfaitaire"/>
    <s v=""/>
    <s v=""/>
    <s v=""/>
    <s v=""/>
    <m/>
    <m/>
  </r>
  <r>
    <n v="1245"/>
    <s v="M'BARKI IMANE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9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248"/>
    <s v="SEMBENE PAPALATY"/>
    <d v="1904-01-01T08:27:00"/>
    <d v="1904-01-01T08:30:00"/>
    <d v="1904-01-01T18:30:00"/>
    <d v="1904-01-01T18:30:00"/>
    <m/>
    <m/>
    <s v=""/>
    <m/>
    <d v="1904-01-01T00:00:00"/>
    <d v="1904-01-01T00:00:00"/>
    <n v="0"/>
    <d v="1904-01-01T09:00:00"/>
    <d v="1904-01-01T09:00:00"/>
    <x v="6"/>
    <x v="19"/>
    <d v="1904-01-01T00:00:00"/>
    <d v="1904-01-01T00:00:00"/>
    <s v="Sem - 50"/>
    <s v="Décembre"/>
    <s v="2025"/>
    <m/>
    <d v="1904-01-01T00:03:00"/>
    <s v="EL KAOUTAR Fatima Zahra"/>
    <s v="Credit Mutuel"/>
    <s v="Forfaitaire"/>
    <s v=""/>
    <s v=""/>
    <s v=""/>
    <s v=""/>
    <m/>
    <m/>
  </r>
  <r>
    <n v="1244"/>
    <s v="HABBOUB KARIM"/>
    <m/>
    <d v="1904-01-01T08:00:00"/>
    <m/>
    <d v="1904-01-01T18:00:00"/>
    <m/>
    <m/>
    <s v=""/>
    <m/>
    <d v="1904-01-01T00:00:00"/>
    <d v="1904-01-01T00:00:00"/>
    <s v="Abs"/>
    <s v=""/>
    <d v="1904-01-01T09:00:00"/>
    <x v="6"/>
    <x v="19"/>
    <d v="1904-01-01T09:00:00"/>
    <d v="1904-01-01T09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368"/>
    <s v="SY MARIE TITINE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9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302"/>
    <s v="MBOUP EL HADJI CHEIKH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9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369"/>
    <s v="NGOM SALIOU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9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373"/>
    <s v="EL AMRANI ABDELMOUGHIT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9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374"/>
    <s v="MATAAME MOHAMED YASSINE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19"/>
    <d v="1904-01-01T00:00:00"/>
    <d v="1904-01-01T00:00:00"/>
    <s v="Sem - 50"/>
    <s v="Décembre"/>
    <s v="2025"/>
    <m/>
    <d v="1904-01-01T00:03:00"/>
    <s v="EL KAOUTAR Fatima Zahra"/>
    <s v="Credit Mutuel"/>
    <s v="Forfaitaire"/>
    <s v=""/>
    <s v=""/>
    <s v=""/>
    <s v=""/>
    <m/>
    <m/>
  </r>
  <r>
    <n v="1202"/>
    <s v="KANDI FATIMA ZOHRA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0"/>
    <d v="1904-01-01T00:00:00"/>
    <d v="1904-01-01T00:00:00"/>
    <s v="Sem - 50"/>
    <s v="Décembre"/>
    <s v="2025"/>
    <m/>
    <d v="1904-01-01T00:03:00"/>
    <s v="EL KAOUTAR Fatima Zahra"/>
    <s v="Credit Mutuel"/>
    <s v="Forfaitaire"/>
    <s v=""/>
    <s v=""/>
    <s v=""/>
    <s v=""/>
    <m/>
    <m/>
  </r>
  <r>
    <n v="1085"/>
    <s v="RHOUDANE OTHMANE 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0"/>
    <d v="1904-01-01T00:00:00"/>
    <d v="1904-01-01T00:00:00"/>
    <s v="Sem - 50"/>
    <s v="Décembre"/>
    <s v="2025"/>
    <m/>
    <d v="1904-01-01T00:02:00"/>
    <s v="EL KAOUTAR Fatima Zahra"/>
    <s v="Credit Mutuel"/>
    <s v="Forfaitaire"/>
    <s v=""/>
    <s v=""/>
    <s v=""/>
    <s v=""/>
    <m/>
    <m/>
  </r>
  <r>
    <n v="1197"/>
    <s v="SANE MOHAMMED LAMINE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0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177"/>
    <s v="NDIAYE SEYNABOU"/>
    <d v="1904-01-01T07:5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0"/>
    <d v="1904-01-01T00:00:00"/>
    <d v="1904-01-01T00:00:00"/>
    <s v="Sem - 50"/>
    <s v="Décembre"/>
    <s v="2025"/>
    <m/>
    <d v="1904-01-01T00:10:00"/>
    <s v="EL KAOUTAR Fatima Zahra"/>
    <s v="Credit Mutuel"/>
    <s v="Forfaitaire"/>
    <s v=""/>
    <s v=""/>
    <s v=""/>
    <s v=""/>
    <m/>
    <m/>
  </r>
  <r>
    <n v="1227"/>
    <s v="EL BADAOUI CHAIMAA"/>
    <m/>
    <d v="1904-01-01T08:00:00"/>
    <m/>
    <d v="1904-01-01T18:00:00"/>
    <m/>
    <m/>
    <s v=""/>
    <m/>
    <d v="1904-01-01T00:00:00"/>
    <d v="1904-01-01T00:00:00"/>
    <s v="Abs"/>
    <s v=""/>
    <d v="1904-01-01T09:00:00"/>
    <x v="6"/>
    <x v="20"/>
    <d v="1904-01-01T09:00:00"/>
    <d v="1904-01-01T09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249"/>
    <s v="KASMI SAR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0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245"/>
    <s v="M'BARKI IMANE"/>
    <d v="1904-01-01T07:55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0"/>
    <d v="1904-01-01T00:00:00"/>
    <d v="1904-01-01T00:00:00"/>
    <s v="Sem - 50"/>
    <s v="Décembre"/>
    <s v="2025"/>
    <m/>
    <d v="1904-01-01T00:05:00"/>
    <s v="EL KAOUTAR Fatima Zahra"/>
    <s v="Credit Mutuel"/>
    <s v="Forfaitaire"/>
    <s v=""/>
    <s v=""/>
    <s v=""/>
    <s v=""/>
    <m/>
    <m/>
  </r>
  <r>
    <n v="1248"/>
    <s v="SEMBENE PAPALATY"/>
    <d v="1904-01-01T08:29:00"/>
    <d v="1904-01-01T08:30:00"/>
    <d v="1904-01-01T18:30:00"/>
    <d v="1904-01-01T18:30:00"/>
    <m/>
    <m/>
    <s v=""/>
    <m/>
    <d v="1904-01-01T00:00:00"/>
    <d v="1904-01-01T00:00:00"/>
    <n v="0"/>
    <d v="1904-01-01T09:00:00"/>
    <d v="1904-01-01T09:00:00"/>
    <x v="6"/>
    <x v="20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244"/>
    <s v="HABBOUB KARIM"/>
    <m/>
    <d v="1904-01-01T08:00:00"/>
    <m/>
    <d v="1904-01-01T18:00:00"/>
    <m/>
    <m/>
    <s v=""/>
    <m/>
    <d v="1904-01-01T00:00:00"/>
    <d v="1904-01-01T00:00:00"/>
    <s v="Abs"/>
    <s v=""/>
    <d v="1904-01-01T09:00:00"/>
    <x v="6"/>
    <x v="20"/>
    <d v="1904-01-01T09:00:00"/>
    <d v="1904-01-01T09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368"/>
    <s v="SY MARIE TITINE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0"/>
    <d v="1904-01-01T00:00:00"/>
    <d v="1904-01-01T00:00:00"/>
    <s v="Sem - 50"/>
    <s v="Décembre"/>
    <s v="2025"/>
    <m/>
    <d v="1904-01-01T00:02:00"/>
    <s v="EL KAOUTAR Fatima Zahra"/>
    <s v="Credit Mutuel"/>
    <s v="Forfaitaire"/>
    <s v=""/>
    <s v=""/>
    <s v=""/>
    <s v=""/>
    <m/>
    <m/>
  </r>
  <r>
    <n v="1302"/>
    <s v="MBOUP EL HADJI CHEIKH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0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369"/>
    <s v="NGOM SALIOU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0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373"/>
    <s v="EL AMRANI ABDELMOUGHIT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0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374"/>
    <s v="MATAAME MOHAMED YASSINE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0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202"/>
    <s v="KANDI FATIMA ZOHRA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21"/>
    <d v="1904-01-01T00:00:00"/>
    <d v="1904-01-01T00:00:00"/>
    <s v="Sem - 50"/>
    <s v="Décembre"/>
    <s v="2025"/>
    <m/>
    <d v="1904-01-01T00:02:00"/>
    <s v="EL KAOUTAR Fatima Zahra"/>
    <s v="Credit Mutuel"/>
    <s v="Forfaitaire"/>
    <s v=""/>
    <s v=""/>
    <s v=""/>
    <s v=""/>
    <m/>
    <m/>
  </r>
  <r>
    <n v="1085"/>
    <s v="RHOUDANE OTHMANE "/>
    <d v="1904-01-01T08:03:00"/>
    <d v="1904-01-01T08:00:00"/>
    <d v="1904-01-01T17:00:00"/>
    <d v="1904-01-01T17:00:00"/>
    <m/>
    <m/>
    <m/>
    <m/>
    <m/>
    <d v="1904-01-01T00:00:00"/>
    <n v="0"/>
    <d v="1904-01-01T08:00:00"/>
    <d v="1904-01-01T08:00:00"/>
    <x v="6"/>
    <x v="21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197"/>
    <s v="SANE MOHAMMED LAMINE"/>
    <d v="1904-01-01T08:59:00"/>
    <d v="1904-01-01T09:00:00"/>
    <d v="1904-01-01T18:00:00"/>
    <d v="1904-01-01T18:00:00"/>
    <m/>
    <m/>
    <s v=""/>
    <m/>
    <d v="1904-01-01T00:00:00"/>
    <d v="1904-01-01T00:00:00"/>
    <n v="0"/>
    <d v="1904-01-01T08:00:00"/>
    <d v="1904-01-01T08:00:00"/>
    <x v="6"/>
    <x v="21"/>
    <d v="1904-01-01T00:00:00"/>
    <d v="1904-01-01T00:00:00"/>
    <s v="Sem - 50"/>
    <s v="Décembre"/>
    <s v="2025"/>
    <m/>
    <d v="1904-01-01T00:01:00"/>
    <s v="EL KAOUTAR Fatima Zahra"/>
    <s v="Credit Mutuel"/>
    <s v="Forfaitaire"/>
    <s v=""/>
    <s v=""/>
    <s v=""/>
    <s v=""/>
    <m/>
    <m/>
  </r>
  <r>
    <n v="1177"/>
    <s v="NDIAYE SEYNABOU"/>
    <d v="1904-01-01T07:56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21"/>
    <d v="1904-01-01T00:00:00"/>
    <d v="1904-01-01T00:00:00"/>
    <s v="Sem - 50"/>
    <s v="Décembre"/>
    <s v="2025"/>
    <m/>
    <d v="1904-01-01T00:04:00"/>
    <s v="EL KAOUTAR Fatima Zahra"/>
    <s v="Credit Mutuel"/>
    <s v="Forfaitaire"/>
    <s v=""/>
    <s v=""/>
    <s v=""/>
    <s v=""/>
    <m/>
    <m/>
  </r>
  <r>
    <n v="1227"/>
    <s v="EL BADAOUI CHAIMAA"/>
    <m/>
    <d v="1904-01-01T08:00:00"/>
    <m/>
    <d v="1904-01-01T17:00:00"/>
    <m/>
    <m/>
    <s v=""/>
    <m/>
    <d v="1904-01-01T00:00:00"/>
    <d v="1904-01-01T00:00:00"/>
    <s v="Abs"/>
    <s v=""/>
    <d v="1904-01-01T08:00:00"/>
    <x v="6"/>
    <x v="21"/>
    <d v="1904-01-01T08:00:00"/>
    <d v="1904-01-01T08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249"/>
    <s v="KASMI SARA"/>
    <d v="1904-01-01T07:55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21"/>
    <d v="1904-01-01T00:00:00"/>
    <d v="1904-01-01T00:00:00"/>
    <s v="Sem - 50"/>
    <s v="Décembre"/>
    <s v="2025"/>
    <m/>
    <d v="1904-01-01T00:05:00"/>
    <s v="EL KAOUTAR Fatima Zahra"/>
    <s v="Credit Mutuel"/>
    <s v="Forfaitaire"/>
    <s v=""/>
    <s v=""/>
    <s v=""/>
    <s v=""/>
    <m/>
    <m/>
  </r>
  <r>
    <n v="1245"/>
    <s v="M'BARKI IMANE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21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248"/>
    <s v="SEMBENE PAPALATY"/>
    <d v="1904-01-01T08:29:00"/>
    <d v="1904-01-01T08:30:00"/>
    <d v="1904-01-01T17:30:00"/>
    <d v="1904-01-01T17:30:00"/>
    <m/>
    <m/>
    <s v=""/>
    <m/>
    <d v="1904-01-01T00:00:00"/>
    <d v="1904-01-01T00:00:00"/>
    <n v="0"/>
    <d v="1904-01-01T08:00:00"/>
    <d v="1904-01-01T08:00:00"/>
    <x v="6"/>
    <x v="21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244"/>
    <s v="HABBOUB KARIM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21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368"/>
    <s v="SY MARIE TITINE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21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302"/>
    <s v="MBOUP EL HADJI CHEIKH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21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369"/>
    <s v="NGOM SALIOU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21"/>
    <d v="1904-01-01T00:00:00"/>
    <d v="1904-01-01T00:00:00"/>
    <s v="Sem - 50"/>
    <s v="Décembre"/>
    <s v="2025"/>
    <m/>
    <d v="1904-01-01T00:02:00"/>
    <s v="EL KAOUTAR Fatima Zahra"/>
    <s v="Credit Mutuel"/>
    <s v="Forfaitaire"/>
    <s v=""/>
    <s v=""/>
    <s v=""/>
    <s v=""/>
    <m/>
    <m/>
  </r>
  <r>
    <n v="1373"/>
    <s v="EL AMRANI ABDELMOUGHIT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21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374"/>
    <s v="MATAAME MOHAMED YASSINE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21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202"/>
    <s v="KANDI FATIMA ZOHRA"/>
    <m/>
    <s v="OFF"/>
    <m/>
    <s v="OFF"/>
    <m/>
    <m/>
    <s v=""/>
    <m/>
    <d v="1904-01-01T00:00:00"/>
    <d v="1904-01-01T00:00:00"/>
    <n v="0"/>
    <s v=""/>
    <d v="1904-01-01T00:00:00"/>
    <x v="6"/>
    <x v="22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085"/>
    <s v="RHOUDANE OTHMANE "/>
    <m/>
    <s v="OFF"/>
    <m/>
    <s v="OFF"/>
    <m/>
    <m/>
    <s v=""/>
    <m/>
    <d v="1904-01-01T00:00:00"/>
    <d v="1904-01-01T00:00:00"/>
    <n v="0"/>
    <s v=""/>
    <d v="1904-01-01T00:00:00"/>
    <x v="6"/>
    <x v="22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197"/>
    <s v="SANE MOHAMMED LAMINE"/>
    <m/>
    <s v="OFF"/>
    <m/>
    <s v="OFF"/>
    <m/>
    <m/>
    <s v=""/>
    <m/>
    <d v="1904-01-01T00:00:00"/>
    <d v="1904-01-01T00:00:00"/>
    <n v="0"/>
    <s v=""/>
    <d v="1904-01-01T00:00:00"/>
    <x v="6"/>
    <x v="22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177"/>
    <s v="NDIAYE SEYNABOU"/>
    <m/>
    <s v="OFF"/>
    <m/>
    <s v="OFF"/>
    <m/>
    <m/>
    <s v=""/>
    <m/>
    <d v="1904-01-01T00:00:00"/>
    <d v="1904-01-01T00:00:00"/>
    <n v="0"/>
    <s v=""/>
    <d v="1904-01-01T00:00:00"/>
    <x v="6"/>
    <x v="22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227"/>
    <s v="EL BADAOUI CHAIMAA"/>
    <m/>
    <s v="OFF"/>
    <m/>
    <s v="OFF"/>
    <m/>
    <m/>
    <s v=""/>
    <m/>
    <d v="1904-01-01T00:00:00"/>
    <d v="1904-01-01T00:00:00"/>
    <n v="0"/>
    <s v=""/>
    <d v="1904-01-01T00:00:00"/>
    <x v="6"/>
    <x v="22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249"/>
    <s v="KASMI SARA"/>
    <m/>
    <s v="OFF"/>
    <m/>
    <s v="OFF"/>
    <m/>
    <m/>
    <s v=""/>
    <m/>
    <d v="1904-01-01T00:00:00"/>
    <d v="1904-01-01T00:00:00"/>
    <n v="0"/>
    <s v=""/>
    <d v="1904-01-01T00:00:00"/>
    <x v="6"/>
    <x v="22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245"/>
    <s v="M'BARKI IMANE"/>
    <m/>
    <s v="OFF"/>
    <m/>
    <s v="OFF"/>
    <m/>
    <m/>
    <s v=""/>
    <m/>
    <d v="1904-01-01T00:00:00"/>
    <d v="1904-01-01T00:00:00"/>
    <n v="0"/>
    <s v=""/>
    <d v="1904-01-01T00:00:00"/>
    <x v="6"/>
    <x v="22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248"/>
    <s v="SEMBENE PAPALATY"/>
    <m/>
    <s v="OFF"/>
    <m/>
    <s v="OFF"/>
    <m/>
    <m/>
    <s v=""/>
    <m/>
    <d v="1904-01-01T00:00:00"/>
    <d v="1904-01-01T00:00:00"/>
    <n v="0"/>
    <s v=""/>
    <d v="1904-01-01T00:00:00"/>
    <x v="6"/>
    <x v="22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244"/>
    <s v="HABBOUB KARIM"/>
    <m/>
    <s v="OFF"/>
    <m/>
    <s v="OFF"/>
    <m/>
    <m/>
    <s v=""/>
    <m/>
    <d v="1904-01-01T00:00:00"/>
    <d v="1904-01-01T00:00:00"/>
    <n v="0"/>
    <s v=""/>
    <d v="1904-01-01T00:00:00"/>
    <x v="6"/>
    <x v="22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368"/>
    <s v="SY MARIE TITINE"/>
    <m/>
    <s v="OFF"/>
    <m/>
    <s v="OFF"/>
    <m/>
    <m/>
    <s v=""/>
    <m/>
    <d v="1904-01-01T00:00:00"/>
    <d v="1904-01-01T00:00:00"/>
    <n v="0"/>
    <s v=""/>
    <d v="1904-01-01T00:00:00"/>
    <x v="6"/>
    <x v="22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302"/>
    <s v="MBOUP EL HADJI CHEIKH"/>
    <m/>
    <s v="OFF"/>
    <m/>
    <s v="OFF"/>
    <m/>
    <m/>
    <s v=""/>
    <m/>
    <d v="1904-01-01T00:00:00"/>
    <d v="1904-01-01T00:00:00"/>
    <n v="0"/>
    <s v=""/>
    <d v="1904-01-01T00:00:00"/>
    <x v="6"/>
    <x v="22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369"/>
    <s v="NGOM SALIOU"/>
    <m/>
    <s v="OFF"/>
    <m/>
    <s v="OFF"/>
    <m/>
    <m/>
    <s v=""/>
    <m/>
    <d v="1904-01-01T00:00:00"/>
    <d v="1904-01-01T00:00:00"/>
    <n v="0"/>
    <s v=""/>
    <d v="1904-01-01T00:00:00"/>
    <x v="6"/>
    <x v="22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373"/>
    <s v="EL AMRANI ABDELMOUGHIT"/>
    <m/>
    <s v="OFF"/>
    <m/>
    <s v="OFF"/>
    <m/>
    <m/>
    <s v=""/>
    <m/>
    <d v="1904-01-01T00:00:00"/>
    <d v="1904-01-01T00:00:00"/>
    <n v="0"/>
    <s v=""/>
    <d v="1904-01-01T00:00:00"/>
    <x v="6"/>
    <x v="22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374"/>
    <s v="MATAAME MOHAMED YASSINE"/>
    <m/>
    <s v="OFF"/>
    <m/>
    <s v="OFF"/>
    <m/>
    <m/>
    <s v=""/>
    <m/>
    <d v="1904-01-01T00:00:00"/>
    <d v="1904-01-01T00:00:00"/>
    <n v="0"/>
    <s v=""/>
    <d v="1904-01-01T00:00:00"/>
    <x v="6"/>
    <x v="22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202"/>
    <s v="KANDI FATIMA ZOHRA"/>
    <m/>
    <s v="OFF"/>
    <m/>
    <s v="OFF"/>
    <m/>
    <m/>
    <s v=""/>
    <m/>
    <d v="1904-01-01T00:00:00"/>
    <d v="1904-01-01T00:00:00"/>
    <n v="0"/>
    <s v=""/>
    <d v="1904-01-01T00:00:00"/>
    <x v="6"/>
    <x v="23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085"/>
    <s v="RHOUDANE OTHMANE "/>
    <m/>
    <s v="OFF"/>
    <m/>
    <s v="OFF"/>
    <m/>
    <m/>
    <s v=""/>
    <m/>
    <d v="1904-01-01T00:00:00"/>
    <d v="1904-01-01T00:00:00"/>
    <n v="0"/>
    <s v=""/>
    <d v="1904-01-01T00:00:00"/>
    <x v="6"/>
    <x v="23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197"/>
    <s v="SANE MOHAMMED LAMINE"/>
    <m/>
    <s v="OFF"/>
    <m/>
    <s v="OFF"/>
    <m/>
    <m/>
    <s v=""/>
    <m/>
    <d v="1904-01-01T00:00:00"/>
    <d v="1904-01-01T00:00:00"/>
    <n v="0"/>
    <s v=""/>
    <d v="1904-01-01T00:00:00"/>
    <x v="6"/>
    <x v="23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177"/>
    <s v="NDIAYE SEYNABOU"/>
    <m/>
    <s v="OFF"/>
    <m/>
    <s v="OFF"/>
    <m/>
    <m/>
    <s v=""/>
    <m/>
    <d v="1904-01-01T00:00:00"/>
    <d v="1904-01-01T00:00:00"/>
    <n v="0"/>
    <s v=""/>
    <d v="1904-01-01T00:00:00"/>
    <x v="6"/>
    <x v="23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227"/>
    <s v="EL BADAOUI CHAIMAA"/>
    <m/>
    <s v="OFF"/>
    <m/>
    <s v="OFF"/>
    <m/>
    <m/>
    <s v=""/>
    <m/>
    <d v="1904-01-01T00:00:00"/>
    <d v="1904-01-01T00:00:00"/>
    <n v="0"/>
    <s v=""/>
    <d v="1904-01-01T00:00:00"/>
    <x v="6"/>
    <x v="23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249"/>
    <s v="KASMI SARA"/>
    <m/>
    <s v="OFF"/>
    <m/>
    <s v="OFF"/>
    <m/>
    <m/>
    <s v=""/>
    <m/>
    <d v="1904-01-01T00:00:00"/>
    <d v="1904-01-01T00:00:00"/>
    <n v="0"/>
    <s v=""/>
    <d v="1904-01-01T00:00:00"/>
    <x v="6"/>
    <x v="23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245"/>
    <s v="M'BARKI IMANE"/>
    <m/>
    <s v="OFF"/>
    <m/>
    <s v="OFF"/>
    <m/>
    <m/>
    <s v=""/>
    <m/>
    <d v="1904-01-01T00:00:00"/>
    <d v="1904-01-01T00:00:00"/>
    <n v="0"/>
    <s v=""/>
    <d v="1904-01-01T00:00:00"/>
    <x v="6"/>
    <x v="23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248"/>
    <s v="SEMBENE PAPALATY"/>
    <m/>
    <s v="OFF"/>
    <m/>
    <s v="OFF"/>
    <m/>
    <m/>
    <s v=""/>
    <m/>
    <d v="1904-01-01T00:00:00"/>
    <d v="1904-01-01T00:00:00"/>
    <n v="0"/>
    <s v=""/>
    <d v="1904-01-01T00:00:00"/>
    <x v="6"/>
    <x v="23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244"/>
    <s v="HABBOUB KARIM"/>
    <m/>
    <s v="OFF"/>
    <m/>
    <s v="OFF"/>
    <m/>
    <m/>
    <s v=""/>
    <m/>
    <d v="1904-01-01T00:00:00"/>
    <d v="1904-01-01T00:00:00"/>
    <n v="0"/>
    <s v=""/>
    <d v="1904-01-01T00:00:00"/>
    <x v="6"/>
    <x v="23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368"/>
    <s v="SY MARIE TITINE"/>
    <m/>
    <s v="OFF"/>
    <m/>
    <s v="OFF"/>
    <m/>
    <m/>
    <s v=""/>
    <m/>
    <d v="1904-01-01T00:00:00"/>
    <d v="1904-01-01T00:00:00"/>
    <n v="0"/>
    <s v=""/>
    <d v="1904-01-01T00:00:00"/>
    <x v="6"/>
    <x v="23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302"/>
    <s v="MBOUP EL HADJI CHEIKH"/>
    <m/>
    <s v="OFF"/>
    <m/>
    <s v="OFF"/>
    <m/>
    <m/>
    <s v=""/>
    <m/>
    <d v="1904-01-01T00:00:00"/>
    <d v="1904-01-01T00:00:00"/>
    <n v="0"/>
    <s v=""/>
    <d v="1904-01-01T00:00:00"/>
    <x v="6"/>
    <x v="23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369"/>
    <s v="NGOM SALIOU"/>
    <m/>
    <s v="OFF"/>
    <m/>
    <s v="OFF"/>
    <m/>
    <m/>
    <s v=""/>
    <m/>
    <d v="1904-01-01T00:00:00"/>
    <d v="1904-01-01T00:00:00"/>
    <n v="0"/>
    <s v=""/>
    <d v="1904-01-01T00:00:00"/>
    <x v="6"/>
    <x v="23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373"/>
    <s v="EL AMRANI ABDELMOUGHIT"/>
    <m/>
    <s v="OFF"/>
    <m/>
    <s v="OFF"/>
    <m/>
    <m/>
    <s v=""/>
    <m/>
    <d v="1904-01-01T00:00:00"/>
    <d v="1904-01-01T00:00:00"/>
    <n v="0"/>
    <s v=""/>
    <d v="1904-01-01T00:00:00"/>
    <x v="6"/>
    <x v="23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374"/>
    <s v="MATAAME MOHAMED YASSINE"/>
    <m/>
    <s v="OFF"/>
    <m/>
    <s v="OFF"/>
    <m/>
    <m/>
    <s v=""/>
    <m/>
    <d v="1904-01-01T00:00:00"/>
    <d v="1904-01-01T00:00:00"/>
    <n v="0"/>
    <s v=""/>
    <d v="1904-01-01T00:00:00"/>
    <x v="6"/>
    <x v="23"/>
    <d v="1904-01-01T00:00:00"/>
    <d v="1904-01-01T00:00:00"/>
    <s v="Sem - 50"/>
    <s v="Décembre"/>
    <s v="2025"/>
    <m/>
    <d v="1904-01-01T00:00:00"/>
    <s v="EL KAOUTAR Fatima Zahra"/>
    <s v="Credit Mutuel"/>
    <s v="Forfaitaire"/>
    <s v=""/>
    <s v=""/>
    <s v=""/>
    <s v=""/>
    <m/>
    <m/>
  </r>
  <r>
    <n v="1202"/>
    <s v="KANDI FATIMA ZOHRA"/>
    <d v="1904-01-01T07:54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4"/>
    <d v="1904-01-01T00:00:00"/>
    <d v="1904-01-01T00:00:00"/>
    <s v="Sem - 51"/>
    <s v="Décembre"/>
    <s v="2025"/>
    <m/>
    <d v="1904-01-01T00:06:00"/>
    <s v="EL KAOUTAR Fatima Zahra"/>
    <s v="Credit Mutuel"/>
    <s v="Forfaitaire"/>
    <s v=""/>
    <s v=""/>
    <s v=""/>
    <s v=""/>
    <m/>
    <m/>
  </r>
  <r>
    <n v="1085"/>
    <s v="RHOUDANE OTHMANE "/>
    <d v="1904-01-01T08:03:00"/>
    <d v="1904-01-01T08:00:00"/>
    <d v="1904-01-01T18:00:00"/>
    <d v="1904-01-01T18:00:00"/>
    <m/>
    <m/>
    <m/>
    <m/>
    <m/>
    <d v="1904-01-01T00:00:00"/>
    <n v="0"/>
    <d v="1904-01-01T09:00:00"/>
    <d v="1904-01-01T09:00:00"/>
    <x v="6"/>
    <x v="24"/>
    <d v="1904-01-01T00:00:00"/>
    <d v="1904-01-01T00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197"/>
    <s v="SANE MOHAMMED LAMINE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4"/>
    <d v="1904-01-01T00:00:00"/>
    <d v="1904-01-01T00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177"/>
    <s v="NDIAYE SEYNABOU"/>
    <d v="1904-01-01T07:5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4"/>
    <d v="1904-01-01T00:00:00"/>
    <d v="1904-01-01T00:00:00"/>
    <s v="Sem - 51"/>
    <s v="Décembre"/>
    <s v="2025"/>
    <m/>
    <d v="1904-01-01T00:10:00"/>
    <s v="EL KAOUTAR Fatima Zahra"/>
    <s v="Credit Mutuel"/>
    <s v="Forfaitaire"/>
    <s v=""/>
    <s v=""/>
    <s v=""/>
    <s v=""/>
    <m/>
    <m/>
  </r>
  <r>
    <n v="1227"/>
    <s v="EL BADAOUI CHAIMAA"/>
    <d v="1904-01-01T07:53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4"/>
    <d v="1904-01-01T00:00:00"/>
    <d v="1904-01-01T00:00:00"/>
    <s v="Sem - 51"/>
    <s v="Décembre"/>
    <s v="2025"/>
    <m/>
    <d v="1904-01-01T00:07:00"/>
    <s v="EL KAOUTAR Fatima Zahra"/>
    <s v="Credit Mutuel"/>
    <s v="Forfaitaire"/>
    <s v=""/>
    <s v=""/>
    <s v=""/>
    <s v=""/>
    <m/>
    <m/>
  </r>
  <r>
    <n v="1245"/>
    <s v="M'BARKI IMANE"/>
    <d v="1904-01-01T07:54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4"/>
    <d v="1904-01-01T00:00:00"/>
    <d v="1904-01-01T00:00:00"/>
    <s v="Sem - 51"/>
    <s v="Décembre"/>
    <s v="2025"/>
    <m/>
    <d v="1904-01-01T00:06:00"/>
    <s v="EL KAOUTAR Fatima Zahra"/>
    <s v="Credit Mutuel"/>
    <s v="Forfaitaire"/>
    <s v=""/>
    <s v=""/>
    <s v=""/>
    <s v=""/>
    <m/>
    <m/>
  </r>
  <r>
    <n v="1244"/>
    <s v="HABBOUB KARIM"/>
    <d v="1904-01-01T08:40:00"/>
    <d v="1904-01-01T08:00:00"/>
    <d v="1904-01-01T18:00:00"/>
    <d v="1904-01-01T18:00:00"/>
    <m/>
    <m/>
    <m/>
    <m/>
    <m/>
    <d v="1904-01-01T00:00:00"/>
    <n v="0"/>
    <d v="1904-01-01T09:00:00"/>
    <d v="1904-01-01T09:00:00"/>
    <x v="6"/>
    <x v="24"/>
    <d v="1904-01-01T00:00:00"/>
    <d v="1904-01-01T00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368"/>
    <s v="SY MARIE TITINE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4"/>
    <d v="1904-01-01T00:00:00"/>
    <d v="1904-01-01T00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302"/>
    <s v="MBOUP EL HADJI CHEIKH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4"/>
    <d v="1904-01-01T00:00:00"/>
    <d v="1904-01-01T00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369"/>
    <s v="NGOM SALIOU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4"/>
    <d v="1904-01-01T00:00:00"/>
    <d v="1904-01-01T00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373"/>
    <s v="EL AMRANI ABDELMOUGHIT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4"/>
    <d v="1904-01-01T00:00:00"/>
    <d v="1904-01-01T00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374"/>
    <s v="MATAAME MOHAMED YASSINE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4"/>
    <d v="1904-01-01T00:00:00"/>
    <d v="1904-01-01T00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248"/>
    <s v="SEMBENE PAPALATY"/>
    <d v="1904-01-01T08:30:00"/>
    <d v="1904-01-01T08:30:00"/>
    <d v="1904-01-01T18:30:00"/>
    <d v="1904-01-01T18:30:00"/>
    <m/>
    <m/>
    <s v=""/>
    <m/>
    <d v="1904-01-01T00:00:00"/>
    <d v="1904-01-01T00:00:00"/>
    <n v="0"/>
    <d v="1904-01-01T09:00:00"/>
    <d v="1904-01-01T09:00:00"/>
    <x v="6"/>
    <x v="24"/>
    <d v="1904-01-01T00:00:00"/>
    <d v="1904-01-01T00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249"/>
    <s v="KASMI SARA"/>
    <d v="1904-01-01T07:55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4"/>
    <d v="1904-01-01T00:00:00"/>
    <d v="1904-01-01T00:00:00"/>
    <s v="Sem - 51"/>
    <s v="Décembre"/>
    <s v="2025"/>
    <m/>
    <d v="1904-01-01T00:05:00"/>
    <s v="EL KAOUTAR Fatima Zahra"/>
    <s v="Credit Mutuel"/>
    <s v="Forfaitaire"/>
    <s v=""/>
    <s v=""/>
    <s v=""/>
    <s v=""/>
    <m/>
    <m/>
  </r>
  <r>
    <n v="1202"/>
    <s v="KANDI FATIMA ZOHRA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5"/>
    <d v="1904-01-01T00:00:00"/>
    <d v="1904-01-01T00:00:00"/>
    <s v="Sem - 51"/>
    <s v="Décembre"/>
    <s v="2025"/>
    <m/>
    <d v="1904-01-01T00:04:00"/>
    <s v="EL KAOUTAR Fatima Zahra"/>
    <s v="Credit Mutuel"/>
    <s v="Forfaitaire"/>
    <s v=""/>
    <s v=""/>
    <s v=""/>
    <s v=""/>
    <m/>
    <m/>
  </r>
  <r>
    <n v="1085"/>
    <s v="RHOUDANE OTHMANE 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5"/>
    <d v="1904-01-01T00:00:00"/>
    <d v="1904-01-01T00:00:00"/>
    <s v="Sem - 51"/>
    <s v="Décembre"/>
    <s v="2025"/>
    <m/>
    <d v="1904-01-01T00:03:00"/>
    <s v="EL KAOUTAR Fatima Zahra"/>
    <s v="Credit Mutuel"/>
    <s v="Forfaitaire"/>
    <s v=""/>
    <s v=""/>
    <s v=""/>
    <s v=""/>
    <m/>
    <m/>
  </r>
  <r>
    <n v="1197"/>
    <s v="SANE MOHAMMED LAMINE"/>
    <d v="1904-01-01T07:54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5"/>
    <d v="1904-01-01T00:00:00"/>
    <d v="1904-01-01T00:00:00"/>
    <s v="Sem - 51"/>
    <s v="Décembre"/>
    <s v="2025"/>
    <m/>
    <d v="1904-01-01T00:06:00"/>
    <s v="EL KAOUTAR Fatima Zahra"/>
    <s v="Credit Mutuel"/>
    <s v="Forfaitaire"/>
    <s v=""/>
    <s v=""/>
    <s v=""/>
    <s v=""/>
    <m/>
    <m/>
  </r>
  <r>
    <n v="1177"/>
    <s v="NDIAYE SEYNABOU"/>
    <d v="1904-01-01T07:4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5"/>
    <d v="1904-01-01T00:00:00"/>
    <d v="1904-01-01T00:00:00"/>
    <s v="Sem - 51"/>
    <s v="Décembre"/>
    <s v="2025"/>
    <m/>
    <d v="1904-01-01T00:11:00"/>
    <s v="EL KAOUTAR Fatima Zahra"/>
    <s v="Credit Mutuel"/>
    <s v="Forfaitaire"/>
    <s v=""/>
    <s v=""/>
    <s v=""/>
    <s v=""/>
    <m/>
    <m/>
  </r>
  <r>
    <n v="1227"/>
    <s v="EL BADAOUI CHAIMAA"/>
    <d v="1904-01-01T07:42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5"/>
    <d v="1904-01-01T00:00:00"/>
    <d v="1904-01-01T00:00:00"/>
    <s v="Sem - 51"/>
    <s v="Décembre"/>
    <s v="2025"/>
    <m/>
    <d v="1904-01-01T00:18:00"/>
    <s v="EL KAOUTAR Fatima Zahra"/>
    <s v="Credit Mutuel"/>
    <s v="Forfaitaire"/>
    <s v=""/>
    <s v=""/>
    <s v=""/>
    <s v=""/>
    <m/>
    <m/>
  </r>
  <r>
    <n v="1249"/>
    <s v="KASMI SARA"/>
    <m/>
    <d v="1904-01-01T08:00:00"/>
    <m/>
    <d v="1904-01-01T18:00:00"/>
    <m/>
    <m/>
    <s v=""/>
    <m/>
    <d v="1904-01-01T00:00:00"/>
    <d v="1904-01-01T00:00:00"/>
    <s v="Abs"/>
    <s v=""/>
    <d v="1904-01-01T09:00:00"/>
    <x v="6"/>
    <x v="25"/>
    <d v="1904-01-01T09:00:00"/>
    <d v="1904-01-01T09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245"/>
    <s v="M'BARKI IMANE"/>
    <d v="1904-01-01T07:5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5"/>
    <d v="1904-01-01T00:00:00"/>
    <d v="1904-01-01T00:00:00"/>
    <s v="Sem - 51"/>
    <s v="Décembre"/>
    <s v="2025"/>
    <m/>
    <d v="1904-01-01T00:10:00"/>
    <s v="EL KAOUTAR Fatima Zahra"/>
    <s v="Credit Mutuel"/>
    <s v="Forfaitaire"/>
    <s v=""/>
    <s v=""/>
    <s v=""/>
    <s v=""/>
    <m/>
    <m/>
  </r>
  <r>
    <n v="1248"/>
    <s v="SEMBENE PAPALATY"/>
    <d v="1904-01-01T09:13:00"/>
    <d v="1904-01-01T08:30:00"/>
    <d v="1904-01-01T18:30:00"/>
    <d v="1904-01-01T18:30:00"/>
    <m/>
    <m/>
    <d v="1904-01-01T00:43:00"/>
    <m/>
    <d v="1904-01-01T00:43:00"/>
    <d v="1904-01-01T00:00:00"/>
    <n v="0"/>
    <d v="1904-01-01T08:17:00"/>
    <d v="1904-01-01T09:00:00"/>
    <x v="6"/>
    <x v="25"/>
    <d v="1904-01-01T00:00:00"/>
    <d v="1904-01-01T00:43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244"/>
    <s v="HABBOUB KARIM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5"/>
    <d v="1904-01-01T00:00:00"/>
    <d v="1904-01-01T00:00:00"/>
    <s v="Sem - 51"/>
    <s v="Décembre"/>
    <s v="2025"/>
    <m/>
    <d v="1904-01-01T00:02:00"/>
    <s v="EL KAOUTAR Fatima Zahra"/>
    <s v="Credit Mutuel"/>
    <s v="Forfaitaire"/>
    <s v=""/>
    <s v=""/>
    <s v=""/>
    <s v=""/>
    <m/>
    <m/>
  </r>
  <r>
    <n v="1368"/>
    <s v="SY MARIE TITINE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5"/>
    <d v="1904-01-01T00:00:00"/>
    <d v="1904-01-01T00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302"/>
    <s v="MBOUP EL HADJI CHEIKH"/>
    <d v="1904-01-01T08:05:00"/>
    <d v="1904-01-01T08:00:00"/>
    <d v="1904-01-01T18:00:00"/>
    <d v="1904-01-01T18:00:00"/>
    <m/>
    <m/>
    <m/>
    <m/>
    <m/>
    <d v="1904-01-01T00:00:00"/>
    <n v="0"/>
    <d v="1904-01-01T09:00:00"/>
    <d v="1904-01-01T09:00:00"/>
    <x v="6"/>
    <x v="25"/>
    <d v="1904-01-01T00:00:00"/>
    <d v="1904-01-01T00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369"/>
    <s v="NGOM SALIOU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5"/>
    <d v="1904-01-01T00:00:00"/>
    <d v="1904-01-01T00:00:00"/>
    <s v="Sem - 51"/>
    <s v="Décembre"/>
    <s v="2025"/>
    <m/>
    <d v="1904-01-01T00:02:00"/>
    <s v="EL KAOUTAR Fatima Zahra"/>
    <s v="Credit Mutuel"/>
    <s v="Forfaitaire"/>
    <s v=""/>
    <s v=""/>
    <s v=""/>
    <s v=""/>
    <m/>
    <m/>
  </r>
  <r>
    <n v="1373"/>
    <s v="EL AMRANI ABDELMOUGHIT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5"/>
    <d v="1904-01-01T00:00:00"/>
    <d v="1904-01-01T00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374"/>
    <s v="MATAAME MOHAMED YASSINE"/>
    <d v="1904-01-01T07:57:00"/>
    <d v="1904-01-01T08:00:00"/>
    <d v="1904-01-01T10:30:00"/>
    <d v="1904-01-01T18:00:00"/>
    <m/>
    <m/>
    <s v=""/>
    <m/>
    <d v="1904-01-01T00:00:00"/>
    <d v="1904-01-01T06:30:00"/>
    <n v="0"/>
    <d v="1904-01-01T02:30:00"/>
    <d v="1904-01-01T09:00:00"/>
    <x v="6"/>
    <x v="25"/>
    <d v="1904-01-01T00:00:00"/>
    <d v="1904-01-01T06:3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202"/>
    <s v="KANDI FATIMA ZOHRA"/>
    <d v="1904-01-01T07:55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6"/>
    <d v="1904-01-01T00:00:00"/>
    <d v="1904-01-01T00:00:00"/>
    <s v="Sem - 51"/>
    <s v="Décembre"/>
    <s v="2025"/>
    <m/>
    <d v="1904-01-01T00:05:00"/>
    <s v="EL KAOUTAR Fatima Zahra"/>
    <s v="Credit Mutuel"/>
    <s v="Forfaitaire"/>
    <s v=""/>
    <s v=""/>
    <s v=""/>
    <s v=""/>
    <m/>
    <m/>
  </r>
  <r>
    <n v="1085"/>
    <s v="RHOUDANE OTHMANE 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6"/>
    <d v="1904-01-01T00:00:00"/>
    <d v="1904-01-01T00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197"/>
    <s v="SANE MOHAMMED LAMINE"/>
    <d v="1904-01-01T07:55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6"/>
    <d v="1904-01-01T00:00:00"/>
    <d v="1904-01-01T00:00:00"/>
    <s v="Sem - 51"/>
    <s v="Décembre"/>
    <s v="2025"/>
    <m/>
    <d v="1904-01-01T00:05:00"/>
    <s v="EL KAOUTAR Fatima Zahra"/>
    <s v="Credit Mutuel"/>
    <s v="Forfaitaire"/>
    <s v=""/>
    <s v=""/>
    <s v=""/>
    <s v=""/>
    <m/>
    <m/>
  </r>
  <r>
    <n v="1177"/>
    <s v="NDIAYE SEYNABOU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6"/>
    <d v="1904-01-01T00:00:00"/>
    <d v="1904-01-01T00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227"/>
    <s v="EL BADAOUI CHAIMAA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6"/>
    <d v="1904-01-01T00:00:00"/>
    <d v="1904-01-01T00:00:00"/>
    <s v="Sem - 51"/>
    <s v="Décembre"/>
    <s v="2025"/>
    <m/>
    <d v="1904-01-01T00:03:00"/>
    <s v="EL KAOUTAR Fatima Zahra"/>
    <s v="Credit Mutuel"/>
    <s v="Forfaitaire"/>
    <s v=""/>
    <s v=""/>
    <s v=""/>
    <s v=""/>
    <m/>
    <m/>
  </r>
  <r>
    <n v="1249"/>
    <s v="KASMI SAR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6"/>
    <d v="1904-01-01T00:00:00"/>
    <d v="1904-01-01T00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245"/>
    <s v="M'BARKI IMANE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6"/>
    <d v="1904-01-01T00:00:00"/>
    <d v="1904-01-01T00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248"/>
    <s v="SEMBENE PAPALATY"/>
    <d v="1904-01-01T08:30:00"/>
    <d v="1904-01-01T08:30:00"/>
    <d v="1904-01-01T18:30:00"/>
    <d v="1904-01-01T18:30:00"/>
    <m/>
    <m/>
    <s v=""/>
    <m/>
    <d v="1904-01-01T00:00:00"/>
    <d v="1904-01-01T00:00:00"/>
    <n v="0"/>
    <d v="1904-01-01T09:00:00"/>
    <d v="1904-01-01T09:00:00"/>
    <x v="6"/>
    <x v="26"/>
    <d v="1904-01-01T00:00:00"/>
    <d v="1904-01-01T00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244"/>
    <s v="HABBOUB KARIM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6"/>
    <d v="1904-01-01T00:00:00"/>
    <d v="1904-01-01T00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368"/>
    <s v="SY MARIE TITINE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6"/>
    <d v="1904-01-01T00:00:00"/>
    <d v="1904-01-01T00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302"/>
    <s v="MBOUP EL HADJI CHEIKH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6"/>
    <d v="1904-01-01T00:00:00"/>
    <d v="1904-01-01T00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369"/>
    <s v="NGOM SALIOU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6"/>
    <d v="1904-01-01T00:00:00"/>
    <d v="1904-01-01T00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373"/>
    <s v="EL AMRANI ABDELMOUGHIT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6"/>
    <d v="1904-01-01T00:00:00"/>
    <d v="1904-01-01T00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374"/>
    <s v="MATAAME MOHAMED YASSINE"/>
    <m/>
    <d v="1904-01-01T08:00:00"/>
    <m/>
    <d v="1904-01-01T18:00:00"/>
    <m/>
    <m/>
    <s v=""/>
    <m/>
    <d v="1904-01-01T00:00:00"/>
    <d v="1904-01-01T00:00:00"/>
    <s v="Abs"/>
    <s v=""/>
    <d v="1904-01-01T09:00:00"/>
    <x v="6"/>
    <x v="26"/>
    <d v="1904-01-01T09:00:00"/>
    <d v="1904-01-01T09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202"/>
    <s v="KANDI FATIMA ZOHRA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7"/>
    <d v="1904-01-01T00:00:00"/>
    <d v="1904-01-01T00:00:00"/>
    <s v="Sem - 51"/>
    <s v="Décembre"/>
    <s v="2025"/>
    <m/>
    <d v="1904-01-01T00:02:00"/>
    <s v="EL KAOUTAR Fatima Zahra"/>
    <s v="Credit Mutuel"/>
    <s v="Forfaitaire"/>
    <s v=""/>
    <s v=""/>
    <s v=""/>
    <s v=""/>
    <m/>
    <m/>
  </r>
  <r>
    <n v="1085"/>
    <s v="RHOUDANE OTHMANE 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7"/>
    <d v="1904-01-01T00:00:00"/>
    <d v="1904-01-01T00:00:00"/>
    <s v="Sem - 51"/>
    <s v="Décembre"/>
    <s v="2025"/>
    <m/>
    <d v="1904-01-01T00:03:00"/>
    <s v="EL KAOUTAR Fatima Zahra"/>
    <s v="Credit Mutuel"/>
    <s v="Forfaitaire"/>
    <s v=""/>
    <s v=""/>
    <s v=""/>
    <s v=""/>
    <m/>
    <m/>
  </r>
  <r>
    <n v="1197"/>
    <s v="SANE MOHAMMED LAMINE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7"/>
    <d v="1904-01-01T00:00:00"/>
    <d v="1904-01-01T00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177"/>
    <s v="NDIAYE SEYNABOU"/>
    <d v="1904-01-01T07:45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7"/>
    <d v="1904-01-01T00:00:00"/>
    <d v="1904-01-01T00:00:00"/>
    <s v="Sem - 51"/>
    <s v="Décembre"/>
    <s v="2025"/>
    <m/>
    <d v="1904-01-01T00:15:00"/>
    <s v="EL KAOUTAR Fatima Zahra"/>
    <s v="Credit Mutuel"/>
    <s v="Forfaitaire"/>
    <s v=""/>
    <s v=""/>
    <s v=""/>
    <s v=""/>
    <m/>
    <m/>
  </r>
  <r>
    <n v="1227"/>
    <s v="EL BADAOUI CHAIMAA"/>
    <d v="1904-01-01T07:4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7"/>
    <d v="1904-01-01T00:00:00"/>
    <d v="1904-01-01T00:00:00"/>
    <s v="Sem - 51"/>
    <s v="Décembre"/>
    <s v="2025"/>
    <m/>
    <d v="1904-01-01T00:12:00"/>
    <s v="EL KAOUTAR Fatima Zahra"/>
    <s v="Credit Mutuel"/>
    <s v="Forfaitaire"/>
    <s v=""/>
    <s v=""/>
    <s v=""/>
    <s v=""/>
    <m/>
    <m/>
  </r>
  <r>
    <n v="1249"/>
    <s v="KASMI SAR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7"/>
    <d v="1904-01-01T00:00:00"/>
    <d v="1904-01-01T00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245"/>
    <s v="M'BARKI IMANE"/>
    <d v="1904-01-01T07:44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7"/>
    <d v="1904-01-01T00:00:00"/>
    <d v="1904-01-01T00:00:00"/>
    <s v="Sem - 51"/>
    <s v="Décembre"/>
    <s v="2025"/>
    <m/>
    <d v="1904-01-01T00:16:00"/>
    <s v="EL KAOUTAR Fatima Zahra"/>
    <s v="Credit Mutuel"/>
    <s v="Forfaitaire"/>
    <s v=""/>
    <s v=""/>
    <s v=""/>
    <s v=""/>
    <m/>
    <m/>
  </r>
  <r>
    <n v="1248"/>
    <s v="SEMBENE PAPALATY"/>
    <m/>
    <d v="1904-01-01T08:30:00"/>
    <m/>
    <d v="1904-01-01T18:30:00"/>
    <m/>
    <m/>
    <s v=""/>
    <m/>
    <d v="1904-01-01T00:00:00"/>
    <d v="1904-01-01T00:00:00"/>
    <s v="Abs"/>
    <s v=""/>
    <d v="1904-01-01T09:00:00"/>
    <x v="6"/>
    <x v="27"/>
    <d v="1904-01-01T09:00:00"/>
    <d v="1904-01-01T09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244"/>
    <s v="HABBOUB KARIM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7"/>
    <d v="1904-01-01T00:00:00"/>
    <d v="1904-01-01T00:00:00"/>
    <s v="Sem - 51"/>
    <s v="Décembre"/>
    <s v="2025"/>
    <m/>
    <d v="1904-01-01T00:02:00"/>
    <s v="EL KAOUTAR Fatima Zahra"/>
    <s v="Credit Mutuel"/>
    <s v="Forfaitaire"/>
    <s v=""/>
    <s v=""/>
    <s v=""/>
    <s v=""/>
    <m/>
    <m/>
  </r>
  <r>
    <n v="1368"/>
    <s v="SY MARIE TITINE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7"/>
    <d v="1904-01-01T00:00:00"/>
    <d v="1904-01-01T00:00:00"/>
    <s v="Sem - 51"/>
    <s v="Décembre"/>
    <s v="2025"/>
    <m/>
    <d v="1904-01-01T00:03:00"/>
    <s v="EL KAOUTAR Fatima Zahra"/>
    <s v="Credit Mutuel"/>
    <s v="Forfaitaire"/>
    <s v=""/>
    <s v=""/>
    <s v=""/>
    <s v=""/>
    <m/>
    <m/>
  </r>
  <r>
    <n v="1302"/>
    <s v="MBOUP EL HADJI CHEIKH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7"/>
    <d v="1904-01-01T00:00:00"/>
    <d v="1904-01-01T00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369"/>
    <s v="NGOM SALIOU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7"/>
    <d v="1904-01-01T00:00:00"/>
    <d v="1904-01-01T00:00:00"/>
    <s v="Sem - 51"/>
    <s v="Décembre"/>
    <s v="2025"/>
    <m/>
    <d v="1904-01-01T00:03:00"/>
    <s v="EL KAOUTAR Fatima Zahra"/>
    <s v="Credit Mutuel"/>
    <s v="Forfaitaire"/>
    <s v=""/>
    <s v=""/>
    <s v=""/>
    <s v=""/>
    <m/>
    <m/>
  </r>
  <r>
    <n v="1373"/>
    <s v="EL AMRANI ABDELMOUGHIT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27"/>
    <d v="1904-01-01T00:00:00"/>
    <d v="1904-01-01T00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374"/>
    <s v="MATAAME MOHAMED YASSINE"/>
    <m/>
    <d v="1904-01-01T08:00:00"/>
    <m/>
    <d v="1904-01-01T18:00:00"/>
    <m/>
    <m/>
    <s v=""/>
    <m/>
    <d v="1904-01-01T00:00:00"/>
    <d v="1904-01-01T00:00:00"/>
    <s v="Abs"/>
    <s v=""/>
    <d v="1904-01-01T09:00:00"/>
    <x v="6"/>
    <x v="27"/>
    <d v="1904-01-01T09:00:00"/>
    <d v="1904-01-01T09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202"/>
    <s v="KANDI FATIMA ZOHRA"/>
    <d v="1904-01-01T07:55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28"/>
    <d v="1904-01-01T00:00:00"/>
    <d v="1904-01-01T00:00:00"/>
    <s v="Sem - 51"/>
    <s v="Décembre"/>
    <s v="2025"/>
    <m/>
    <d v="1904-01-01T00:05:00"/>
    <s v="EL KAOUTAR Fatima Zahra"/>
    <s v="Credit Mutuel"/>
    <s v="Forfaitaire"/>
    <s v=""/>
    <s v=""/>
    <s v=""/>
    <s v=""/>
    <m/>
    <m/>
  </r>
  <r>
    <n v="1085"/>
    <s v="RHOUDANE OTHMANE "/>
    <d v="1904-01-01T07:57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28"/>
    <d v="1904-01-01T00:00:00"/>
    <d v="1904-01-01T00:00:00"/>
    <s v="Sem - 51"/>
    <s v="Décembre"/>
    <s v="2025"/>
    <m/>
    <d v="1904-01-01T00:03:00"/>
    <s v="EL KAOUTAR Fatima Zahra"/>
    <s v="Credit Mutuel"/>
    <s v="Forfaitaire"/>
    <s v=""/>
    <s v=""/>
    <s v=""/>
    <s v=""/>
    <m/>
    <m/>
  </r>
  <r>
    <n v="1197"/>
    <s v="SANE MOHAMMED LAMINE"/>
    <d v="1904-01-01T07:53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28"/>
    <d v="1904-01-01T00:00:00"/>
    <d v="1904-01-01T00:00:00"/>
    <s v="Sem - 51"/>
    <s v="Décembre"/>
    <s v="2025"/>
    <m/>
    <d v="1904-01-01T00:07:00"/>
    <s v="EL KAOUTAR Fatima Zahra"/>
    <s v="Credit Mutuel"/>
    <s v="Forfaitaire"/>
    <s v=""/>
    <s v=""/>
    <s v=""/>
    <s v=""/>
    <m/>
    <m/>
  </r>
  <r>
    <n v="1177"/>
    <s v="NDIAYE SEYNABOU"/>
    <d v="1904-01-01T07:54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28"/>
    <d v="1904-01-01T00:00:00"/>
    <d v="1904-01-01T00:00:00"/>
    <s v="Sem - 51"/>
    <s v="Décembre"/>
    <s v="2025"/>
    <m/>
    <d v="1904-01-01T00:06:00"/>
    <s v="EL KAOUTAR Fatima Zahra"/>
    <s v="Credit Mutuel"/>
    <s v="Forfaitaire"/>
    <s v=""/>
    <s v=""/>
    <s v=""/>
    <s v=""/>
    <m/>
    <m/>
  </r>
  <r>
    <n v="1227"/>
    <s v="EL BADAOUI CHAIMAA"/>
    <d v="1904-01-01T07:47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28"/>
    <d v="1904-01-01T00:00:00"/>
    <d v="1904-01-01T00:00:00"/>
    <s v="Sem - 51"/>
    <s v="Décembre"/>
    <s v="2025"/>
    <m/>
    <d v="1904-01-01T00:13:00"/>
    <s v="EL KAOUTAR Fatima Zahra"/>
    <s v="Credit Mutuel"/>
    <s v="Forfaitaire"/>
    <s v=""/>
    <s v=""/>
    <s v=""/>
    <s v=""/>
    <m/>
    <m/>
  </r>
  <r>
    <n v="1249"/>
    <s v="KASMI SAR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28"/>
    <d v="1904-01-01T00:00:00"/>
    <d v="1904-01-01T00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245"/>
    <s v="M'BARKI IMANE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28"/>
    <d v="1904-01-01T00:00:00"/>
    <d v="1904-01-01T00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248"/>
    <s v="SEMBENE PAPALATY"/>
    <d v="1904-01-01T08:29:00"/>
    <d v="1904-01-01T08:30:00"/>
    <d v="1904-01-01T17:30:00"/>
    <d v="1904-01-01T17:30:00"/>
    <m/>
    <m/>
    <s v=""/>
    <m/>
    <d v="1904-01-01T00:00:00"/>
    <d v="1904-01-01T00:00:00"/>
    <n v="0"/>
    <d v="1904-01-01T08:00:00"/>
    <d v="1904-01-01T08:00:00"/>
    <x v="6"/>
    <x v="28"/>
    <d v="1904-01-01T00:00:00"/>
    <d v="1904-01-01T00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244"/>
    <s v="HABBOUB KARIM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28"/>
    <d v="1904-01-01T00:00:00"/>
    <d v="1904-01-01T00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368"/>
    <s v="SY MARIE TITINE"/>
    <d v="1904-01-01T07:51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28"/>
    <d v="1904-01-01T00:00:00"/>
    <d v="1904-01-01T00:00:00"/>
    <s v="Sem - 51"/>
    <s v="Décembre"/>
    <s v="2025"/>
    <m/>
    <d v="1904-01-01T00:09:00"/>
    <s v="EL KAOUTAR Fatima Zahra"/>
    <s v="Credit Mutuel"/>
    <s v="Forfaitaire"/>
    <s v=""/>
    <s v=""/>
    <s v=""/>
    <s v=""/>
    <m/>
    <m/>
  </r>
  <r>
    <n v="1302"/>
    <s v="MBOUP EL HADJI CHEIKH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28"/>
    <d v="1904-01-01T00:00:00"/>
    <d v="1904-01-01T00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369"/>
    <s v="NGOM SALIOU"/>
    <d v="1904-01-01T07:55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28"/>
    <d v="1904-01-01T00:00:00"/>
    <d v="1904-01-01T00:00:00"/>
    <s v="Sem - 51"/>
    <s v="Décembre"/>
    <s v="2025"/>
    <m/>
    <d v="1904-01-01T00:05:00"/>
    <s v="EL KAOUTAR Fatima Zahra"/>
    <s v="Credit Mutuel"/>
    <s v="Forfaitaire"/>
    <s v=""/>
    <s v=""/>
    <s v=""/>
    <s v=""/>
    <m/>
    <m/>
  </r>
  <r>
    <n v="1373"/>
    <s v="EL AMRANI ABDELMOUGHIT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6"/>
    <x v="28"/>
    <d v="1904-01-01T00:00:00"/>
    <d v="1904-01-01T00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374"/>
    <s v="MATAAME MOHAMED YASSINE"/>
    <m/>
    <d v="1904-01-01T08:00:00"/>
    <m/>
    <d v="1904-01-01T17:00:00"/>
    <m/>
    <m/>
    <s v=""/>
    <m/>
    <d v="1904-01-01T00:00:00"/>
    <d v="1904-01-01T00:00:00"/>
    <s v="Abs"/>
    <s v=""/>
    <d v="1904-01-01T08:00:00"/>
    <x v="6"/>
    <x v="28"/>
    <d v="1904-01-01T08:00:00"/>
    <d v="1904-01-01T08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202"/>
    <s v="KANDI FATIMA ZOHRA"/>
    <m/>
    <s v="OFF"/>
    <m/>
    <s v="OFF"/>
    <m/>
    <m/>
    <s v=""/>
    <m/>
    <d v="1904-01-01T00:00:00"/>
    <d v="1904-01-01T00:00:00"/>
    <n v="0"/>
    <s v=""/>
    <d v="1904-01-01T00:00:00"/>
    <x v="6"/>
    <x v="29"/>
    <d v="1904-01-01T00:00:00"/>
    <d v="1904-01-01T00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085"/>
    <s v="RHOUDANE OTHMANE "/>
    <m/>
    <s v="OFF"/>
    <m/>
    <s v="OFF"/>
    <m/>
    <m/>
    <s v=""/>
    <m/>
    <d v="1904-01-01T00:00:00"/>
    <d v="1904-01-01T00:00:00"/>
    <n v="0"/>
    <s v=""/>
    <d v="1904-01-01T00:00:00"/>
    <x v="6"/>
    <x v="29"/>
    <d v="1904-01-01T00:00:00"/>
    <d v="1904-01-01T00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197"/>
    <s v="SANE MOHAMMED LAMINE"/>
    <m/>
    <s v="OFF"/>
    <m/>
    <s v="OFF"/>
    <m/>
    <m/>
    <s v=""/>
    <m/>
    <d v="1904-01-01T00:00:00"/>
    <d v="1904-01-01T00:00:00"/>
    <n v="0"/>
    <s v=""/>
    <d v="1904-01-01T00:00:00"/>
    <x v="6"/>
    <x v="29"/>
    <d v="1904-01-01T00:00:00"/>
    <d v="1904-01-01T00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177"/>
    <s v="NDIAYE SEYNABOU"/>
    <m/>
    <s v="OFF"/>
    <m/>
    <s v="OFF"/>
    <m/>
    <m/>
    <s v=""/>
    <m/>
    <d v="1904-01-01T00:00:00"/>
    <d v="1904-01-01T00:00:00"/>
    <n v="0"/>
    <s v=""/>
    <d v="1904-01-01T00:00:00"/>
    <x v="6"/>
    <x v="29"/>
    <d v="1904-01-01T00:00:00"/>
    <d v="1904-01-01T00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227"/>
    <s v="EL BADAOUI CHAIMAA"/>
    <m/>
    <s v="OFF"/>
    <m/>
    <s v="OFF"/>
    <m/>
    <m/>
    <s v=""/>
    <m/>
    <d v="1904-01-01T00:00:00"/>
    <d v="1904-01-01T00:00:00"/>
    <n v="0"/>
    <s v=""/>
    <d v="1904-01-01T00:00:00"/>
    <x v="6"/>
    <x v="29"/>
    <d v="1904-01-01T00:00:00"/>
    <d v="1904-01-01T00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249"/>
    <s v="KASMI SARA"/>
    <m/>
    <s v="OFF"/>
    <m/>
    <s v="OFF"/>
    <m/>
    <m/>
    <s v=""/>
    <m/>
    <d v="1904-01-01T00:00:00"/>
    <d v="1904-01-01T00:00:00"/>
    <n v="0"/>
    <s v=""/>
    <d v="1904-01-01T00:00:00"/>
    <x v="6"/>
    <x v="29"/>
    <d v="1904-01-01T00:00:00"/>
    <d v="1904-01-01T00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245"/>
    <s v="M'BARKI IMANE"/>
    <m/>
    <s v="OFF"/>
    <m/>
    <s v="OFF"/>
    <m/>
    <m/>
    <s v=""/>
    <m/>
    <d v="1904-01-01T00:00:00"/>
    <d v="1904-01-01T00:00:00"/>
    <n v="0"/>
    <s v=""/>
    <d v="1904-01-01T00:00:00"/>
    <x v="6"/>
    <x v="29"/>
    <d v="1904-01-01T00:00:00"/>
    <d v="1904-01-01T00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248"/>
    <s v="SEMBENE PAPALATY"/>
    <m/>
    <s v="OFF"/>
    <m/>
    <s v="OFF"/>
    <m/>
    <m/>
    <s v=""/>
    <m/>
    <d v="1904-01-01T00:00:00"/>
    <d v="1904-01-01T00:00:00"/>
    <n v="0"/>
    <s v=""/>
    <d v="1904-01-01T00:00:00"/>
    <x v="6"/>
    <x v="29"/>
    <d v="1904-01-01T00:00:00"/>
    <d v="1904-01-01T00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244"/>
    <s v="HABBOUB KARIM"/>
    <m/>
    <s v="OFF"/>
    <m/>
    <s v="OFF"/>
    <m/>
    <m/>
    <s v=""/>
    <m/>
    <d v="1904-01-01T00:00:00"/>
    <d v="1904-01-01T00:00:00"/>
    <n v="0"/>
    <s v=""/>
    <d v="1904-01-01T00:00:00"/>
    <x v="6"/>
    <x v="29"/>
    <d v="1904-01-01T00:00:00"/>
    <d v="1904-01-01T00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368"/>
    <s v="SY MARIE TITINE"/>
    <m/>
    <s v="OFF"/>
    <m/>
    <s v="OFF"/>
    <m/>
    <m/>
    <s v=""/>
    <m/>
    <d v="1904-01-01T00:00:00"/>
    <d v="1904-01-01T00:00:00"/>
    <n v="0"/>
    <s v=""/>
    <d v="1904-01-01T00:00:00"/>
    <x v="6"/>
    <x v="29"/>
    <d v="1904-01-01T00:00:00"/>
    <d v="1904-01-01T00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302"/>
    <s v="MBOUP EL HADJI CHEIKH"/>
    <m/>
    <s v="OFF"/>
    <m/>
    <s v="OFF"/>
    <m/>
    <m/>
    <s v=""/>
    <m/>
    <d v="1904-01-01T00:00:00"/>
    <d v="1904-01-01T00:00:00"/>
    <n v="0"/>
    <s v=""/>
    <d v="1904-01-01T00:00:00"/>
    <x v="6"/>
    <x v="29"/>
    <d v="1904-01-01T00:00:00"/>
    <d v="1904-01-01T00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369"/>
    <s v="NGOM SALIOU"/>
    <m/>
    <s v="OFF"/>
    <m/>
    <s v="OFF"/>
    <m/>
    <m/>
    <s v=""/>
    <m/>
    <d v="1904-01-01T00:00:00"/>
    <d v="1904-01-01T00:00:00"/>
    <n v="0"/>
    <s v=""/>
    <d v="1904-01-01T00:00:00"/>
    <x v="6"/>
    <x v="29"/>
    <d v="1904-01-01T00:00:00"/>
    <d v="1904-01-01T00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373"/>
    <s v="EL AMRANI ABDELMOUGHIT"/>
    <m/>
    <s v="OFF"/>
    <m/>
    <s v="OFF"/>
    <m/>
    <m/>
    <s v=""/>
    <m/>
    <d v="1904-01-01T00:00:00"/>
    <d v="1904-01-01T00:00:00"/>
    <n v="0"/>
    <s v=""/>
    <d v="1904-01-01T00:00:00"/>
    <x v="6"/>
    <x v="29"/>
    <d v="1904-01-01T00:00:00"/>
    <d v="1904-01-01T00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374"/>
    <s v="MATAAME MOHAMED YASSINE"/>
    <m/>
    <s v="OFF"/>
    <m/>
    <s v="OFF"/>
    <m/>
    <m/>
    <s v=""/>
    <m/>
    <d v="1904-01-01T00:00:00"/>
    <d v="1904-01-01T00:00:00"/>
    <n v="0"/>
    <s v=""/>
    <d v="1904-01-01T00:00:00"/>
    <x v="6"/>
    <x v="29"/>
    <d v="1904-01-01T00:00:00"/>
    <d v="1904-01-01T00:00:00"/>
    <s v="Sem - 51"/>
    <s v="Décembre"/>
    <s v="2025"/>
    <m/>
    <d v="1904-01-01T00:00:00"/>
    <s v="EL KAOUTAR Fatima Zahra"/>
    <s v="Credit Mutuel"/>
    <s v="Forfaitaire"/>
    <s v=""/>
    <s v=""/>
    <s v=""/>
    <s v=""/>
    <m/>
    <m/>
  </r>
  <r>
    <n v="1007"/>
    <s v="GUEYE MOUHAMED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0"/>
    <d v="1904-01-01T00:00:00"/>
    <d v="1904-01-01T00:00:00"/>
    <s v="Sem - 47"/>
    <s v="Novembre"/>
    <s v="2025"/>
    <m/>
    <d v="1904-01-01T00:02:00"/>
    <s v="OUAQERROUCH Nour-El Houda"/>
    <s v="Credit Mutuel"/>
    <s v="Forfaitaire"/>
    <s v=""/>
    <s v=""/>
    <s v=""/>
    <s v=""/>
    <m/>
    <m/>
  </r>
  <r>
    <n v="1145"/>
    <s v="DIOUF OUSSMANE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0"/>
    <d v="1904-01-01T00:00:00"/>
    <d v="1904-01-01T00:00:00"/>
    <s v="Sem - 47"/>
    <s v="Novembre"/>
    <s v="2025"/>
    <m/>
    <d v="1904-01-01T00:02:00"/>
    <s v="HAOUACH Ikram"/>
    <s v="Credit Mutuel"/>
    <s v="Forfaitaire"/>
    <s v=""/>
    <s v=""/>
    <s v=""/>
    <s v=""/>
    <m/>
    <m/>
  </r>
  <r>
    <n v="364"/>
    <s v="EL AOUAQUI Bouchr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0"/>
    <d v="1904-01-01T00:00:00"/>
    <d v="1904-01-01T00:00:00"/>
    <s v="Sem - 47"/>
    <s v="Novembre"/>
    <s v="2025"/>
    <m/>
    <d v="1904-01-01T00:00:00"/>
    <s v="OUAQERROUCH Nour-El Houda"/>
    <s v="Credit Mutuel"/>
    <s v="Forfaitaire"/>
    <s v=""/>
    <s v=""/>
    <s v=""/>
    <s v=""/>
    <m/>
    <m/>
  </r>
  <r>
    <n v="669"/>
    <s v="NIANG NDEYE ABS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0"/>
    <d v="1904-01-01T00:00:00"/>
    <d v="1904-01-01T00:00:00"/>
    <s v="Sem - 47"/>
    <s v="Novembre"/>
    <s v="2025"/>
    <m/>
    <d v="1904-01-01T00:00:00"/>
    <s v="HAOUACH Ikram"/>
    <s v="Credit Mutuel"/>
    <s v="Forfaitaire"/>
    <s v=""/>
    <s v=""/>
    <s v=""/>
    <s v=""/>
    <m/>
    <m/>
  </r>
  <r>
    <n v="971"/>
    <s v="EL HOUSSAINI HOUD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0"/>
    <d v="1904-01-01T00:00:00"/>
    <d v="1904-01-01T00:00:00"/>
    <s v="Sem - 47"/>
    <s v="Novembre"/>
    <s v="2025"/>
    <m/>
    <d v="1904-01-01T00:00:00"/>
    <s v="HAOUACH Ikram"/>
    <s v="Credit Mutuel"/>
    <s v="Forfaitaire"/>
    <s v=""/>
    <s v=""/>
    <s v=""/>
    <s v=""/>
    <m/>
    <m/>
  </r>
  <r>
    <n v="1009"/>
    <s v="ZITOUNI LAMYA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0"/>
    <d v="1904-01-01T00:00:00"/>
    <d v="1904-01-01T00:00:00"/>
    <s v="Sem - 47"/>
    <s v="Novembre"/>
    <s v="2025"/>
    <m/>
    <d v="1904-01-01T00:02:00"/>
    <s v="OUAQERROUCH Nour-El Houda"/>
    <s v="Credit Mutuel"/>
    <s v="Forfaitaire"/>
    <s v=""/>
    <s v=""/>
    <s v=""/>
    <s v=""/>
    <m/>
    <m/>
  </r>
  <r>
    <n v="1152"/>
    <s v="GOMIS AMINATA AGNES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0"/>
    <d v="1904-01-01T00:00:00"/>
    <d v="1904-01-01T00:00:00"/>
    <s v="Sem - 47"/>
    <s v="Novembre"/>
    <s v="2025"/>
    <m/>
    <d v="1904-01-01T00:02:00"/>
    <s v="CHOUIFI Mustapha"/>
    <s v="Credit Mutuel"/>
    <s v="Forfaitaire"/>
    <s v=""/>
    <s v=""/>
    <s v=""/>
    <s v=""/>
    <m/>
    <m/>
  </r>
  <r>
    <n v="895"/>
    <s v="NDIAYE ADJI MARIE CISSE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0"/>
    <d v="1904-01-01T00:00:00"/>
    <d v="1904-01-01T00:00:00"/>
    <s v="Sem - 47"/>
    <s v="Novembre"/>
    <s v="2025"/>
    <m/>
    <d v="1904-01-01T00:02:00"/>
    <s v="OUAQERROUCH Nour-El Houda"/>
    <s v="Credit Mutuel"/>
    <s v="Forfaitaire"/>
    <s v=""/>
    <s v=""/>
    <s v=""/>
    <s v=""/>
    <m/>
    <m/>
  </r>
  <r>
    <n v="1155"/>
    <s v="KBIRI AKRAM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0"/>
    <d v="1904-01-01T00:00:00"/>
    <d v="1904-01-01T00:00:00"/>
    <s v="Sem - 47"/>
    <s v="Novembre"/>
    <s v="2025"/>
    <m/>
    <d v="1904-01-01T00:00:00"/>
    <s v="HAOUACH Ikram"/>
    <s v="Credit Mutuel"/>
    <s v="Forfaitaire"/>
    <s v=""/>
    <s v=""/>
    <s v=""/>
    <s v=""/>
    <m/>
    <m/>
  </r>
  <r>
    <n v="366"/>
    <s v="HAOUACH Ikram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0"/>
    <d v="1904-01-01T00:00:00"/>
    <d v="1904-01-01T00:00:00"/>
    <s v="Sem - 47"/>
    <s v="Novembre"/>
    <s v="2025"/>
    <m/>
    <d v="1904-01-01T00:00:00"/>
    <s v="FARKACH Hicham"/>
    <s v="Credit Mutuel"/>
    <s v="Forfaitaire"/>
    <s v=""/>
    <s v=""/>
    <s v=""/>
    <s v=""/>
    <m/>
    <m/>
  </r>
  <r>
    <n v="894"/>
    <s v="IHASSANE Ikram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0"/>
    <d v="1904-01-01T00:00:00"/>
    <d v="1904-01-01T00:00:00"/>
    <s v="Sem - 47"/>
    <s v="Novembre"/>
    <s v="2025"/>
    <m/>
    <d v="1904-01-01T00:00:00"/>
    <s v="OUAQERROUCH Nour-El Houda"/>
    <s v="Credit Mutuel"/>
    <s v="Forfaitaire"/>
    <s v=""/>
    <s v=""/>
    <s v=""/>
    <s v=""/>
    <m/>
    <m/>
  </r>
  <r>
    <n v="952"/>
    <s v="EL HARROUCHI CHAIMAE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0"/>
    <d v="1904-01-01T00:00:00"/>
    <d v="1904-01-01T00:00:00"/>
    <s v="Sem - 47"/>
    <s v="Novembre"/>
    <s v="2025"/>
    <m/>
    <d v="1904-01-01T00:00:00"/>
    <s v="OUAQERROUCH Nour-El Houda"/>
    <s v="Credit Mutuel"/>
    <s v="Forfaitaire"/>
    <s v=""/>
    <s v=""/>
    <s v=""/>
    <s v=""/>
    <m/>
    <m/>
  </r>
  <r>
    <n v="949"/>
    <s v="LAFDIL NADA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0"/>
    <d v="1904-01-01T00:00:00"/>
    <d v="1904-01-01T00:00:00"/>
    <s v="Sem - 47"/>
    <s v="Novembre"/>
    <s v="2025"/>
    <m/>
    <d v="1904-01-01T00:00:00"/>
    <s v="HAOUACH Ikram"/>
    <s v="Credit Mutuel"/>
    <s v="Forfaitaire"/>
    <s v=""/>
    <s v=""/>
    <s v=""/>
    <s v=""/>
    <m/>
    <m/>
  </r>
  <r>
    <n v="1008"/>
    <s v="RACHAD NAWAR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0"/>
    <d v="1904-01-01T00:00:00"/>
    <d v="1904-01-01T00:00:00"/>
    <s v="Sem - 47"/>
    <s v="Novembre"/>
    <s v="2025"/>
    <m/>
    <d v="1904-01-01T00:00:00"/>
    <s v="HAOUACH Ikram"/>
    <s v="Credit Mutuel"/>
    <s v="Forfaitaire"/>
    <s v=""/>
    <s v=""/>
    <s v=""/>
    <s v=""/>
    <m/>
    <m/>
  </r>
  <r>
    <n v="1170"/>
    <s v="TOURE ABIBOU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0"/>
    <d v="1904-01-01T00:00:00"/>
    <d v="1904-01-01T00:00:00"/>
    <s v="Sem - 47"/>
    <s v="Novembre"/>
    <s v="2025"/>
    <m/>
    <d v="1904-01-01T00:00:00"/>
    <s v="HAOUACH Ikram"/>
    <s v="Credit Mutuel"/>
    <s v="Forfaitaire"/>
    <s v=""/>
    <s v=""/>
    <s v=""/>
    <s v=""/>
    <m/>
    <m/>
  </r>
  <r>
    <n v="1167"/>
    <s v="ZIOUI DOUNIA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0"/>
    <d v="1904-01-01T00:00:00"/>
    <d v="1904-01-01T00:00:00"/>
    <s v="Sem - 47"/>
    <s v="Novembre"/>
    <s v="2025"/>
    <m/>
    <d v="1904-01-01T00:00:00"/>
    <s v="OUAQERROUCH Nour-El Houda"/>
    <s v="Credit Mutuel"/>
    <s v="Forfaitaire"/>
    <s v=""/>
    <s v=""/>
    <s v=""/>
    <s v=""/>
    <m/>
    <m/>
  </r>
  <r>
    <n v="1192"/>
    <s v="EL HOUJJAJI Soufiyane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0"/>
    <d v="1904-01-01T00:00:00"/>
    <d v="1904-01-01T00:00:00"/>
    <s v="Sem - 47"/>
    <s v="Novembre"/>
    <s v="2025"/>
    <m/>
    <d v="1904-01-01T00:00:00"/>
    <s v="OUAQERROUCH Nour-El Houda"/>
    <s v="Credit Mutuel"/>
    <s v="Forfaitaire"/>
    <s v=""/>
    <s v=""/>
    <s v=""/>
    <s v=""/>
    <m/>
    <m/>
  </r>
  <r>
    <n v="555"/>
    <s v="COUNDOUL Birane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0"/>
    <d v="1904-01-01T00:00:00"/>
    <d v="1904-01-01T00:00:00"/>
    <s v="Sem - 47"/>
    <s v="Novembre"/>
    <s v="2025"/>
    <m/>
    <d v="1904-01-01T00:00:00"/>
    <s v="OUAQERROUCH Nour-El Houda"/>
    <s v="Credit Mutuel"/>
    <s v="Forfaitaire"/>
    <s v=""/>
    <s v=""/>
    <s v=""/>
    <s v=""/>
    <m/>
    <m/>
  </r>
  <r>
    <n v="633"/>
    <s v="DIOP ABDOU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0"/>
    <d v="1904-01-01T00:00:00"/>
    <d v="1904-01-01T00:00:00"/>
    <s v="Sem - 47"/>
    <s v="Novembre"/>
    <s v="2025"/>
    <m/>
    <d v="1904-01-01T00:00:00"/>
    <s v="HAOUACH Ikram"/>
    <s v="Credit Mutuel"/>
    <s v="Forfaitaire"/>
    <s v=""/>
    <s v=""/>
    <s v=""/>
    <s v=""/>
    <m/>
    <m/>
  </r>
  <r>
    <n v="1131"/>
    <s v="GORA GUEYE"/>
    <m/>
    <s v="OFF"/>
    <m/>
    <s v="OFF"/>
    <m/>
    <m/>
    <s v=""/>
    <m/>
    <d v="1904-01-01T00:00:00"/>
    <d v="1904-01-01T00:00:00"/>
    <n v="0"/>
    <s v=""/>
    <d v="1904-01-01T00:00:00"/>
    <x v="7"/>
    <x v="0"/>
    <d v="1904-01-01T00:00:00"/>
    <d v="1904-01-01T00:00:00"/>
    <s v="Sem - 47"/>
    <s v="Novembre"/>
    <s v="2025"/>
    <m/>
    <d v="1904-01-01T00:00:00"/>
    <s v="HAOUACH Ikram"/>
    <s v="Credit Mutuel"/>
    <s v="Forfaitaire"/>
    <s v=""/>
    <s v=""/>
    <s v=""/>
    <s v=""/>
    <m/>
    <m/>
  </r>
  <r>
    <n v="397"/>
    <s v="DERKAOUI Amal"/>
    <m/>
    <s v="OFF"/>
    <m/>
    <s v="OFF"/>
    <m/>
    <m/>
    <s v=""/>
    <m/>
    <d v="1904-01-01T00:00:00"/>
    <d v="1904-01-01T00:00:00"/>
    <n v="0"/>
    <s v=""/>
    <d v="1904-01-01T00:00:00"/>
    <x v="7"/>
    <x v="0"/>
    <d v="1904-01-01T00:00:00"/>
    <d v="1904-01-01T00:00:00"/>
    <s v="Sem - 47"/>
    <s v="Novembre"/>
    <s v="2025"/>
    <m/>
    <d v="1904-01-01T00:00:00"/>
    <s v="HAOUACH Ikram"/>
    <s v="Credit Mutuel"/>
    <s v="Forfaitaire"/>
    <s v=""/>
    <s v=""/>
    <s v=""/>
    <s v=""/>
    <m/>
    <m/>
  </r>
  <r>
    <n v="1274"/>
    <s v="AIT ADDI  KHADIJA"/>
    <m/>
    <s v="OFF"/>
    <m/>
    <s v="OFF"/>
    <m/>
    <m/>
    <s v=""/>
    <m/>
    <d v="1904-01-01T00:00:00"/>
    <d v="1904-01-01T00:00:00"/>
    <n v="0"/>
    <s v=""/>
    <d v="1904-01-01T00:00:00"/>
    <x v="7"/>
    <x v="0"/>
    <d v="1904-01-01T00:00:00"/>
    <d v="1904-01-01T00:00:00"/>
    <s v="Sem - 47"/>
    <s v="Novembre"/>
    <s v="2025"/>
    <m/>
    <d v="1904-01-01T00:00:00"/>
    <s v="OUAQERROUCH Nour-El Houda"/>
    <s v="Credit Mutuel"/>
    <s v="Forfaitaire"/>
    <s v=""/>
    <s v=""/>
    <s v=""/>
    <s v=""/>
    <m/>
    <m/>
  </r>
  <r>
    <n v="1165"/>
    <s v="MELLAHI YOUSSEF"/>
    <m/>
    <s v="OFF"/>
    <m/>
    <s v="OFF"/>
    <m/>
    <m/>
    <s v=""/>
    <m/>
    <d v="1904-01-01T00:00:00"/>
    <d v="1904-01-01T00:00:00"/>
    <n v="0"/>
    <s v=""/>
    <d v="1904-01-01T00:00:00"/>
    <x v="7"/>
    <x v="0"/>
    <d v="1904-01-01T00:00:00"/>
    <d v="1904-01-01T00:00:00"/>
    <s v="Sem - 47"/>
    <s v="Novembre"/>
    <s v="2025"/>
    <m/>
    <d v="1904-01-01T00:00:00"/>
    <s v="OUAQERROUCH Nour-El Houda"/>
    <s v="Credit Mutuel"/>
    <s v="Forfaitaire"/>
    <s v=""/>
    <s v=""/>
    <s v=""/>
    <s v=""/>
    <m/>
    <m/>
  </r>
  <r>
    <n v="742"/>
    <s v="ZAKI OMAR"/>
    <m/>
    <s v="OFF"/>
    <m/>
    <s v="OFF"/>
    <m/>
    <m/>
    <s v=""/>
    <m/>
    <d v="1904-01-01T00:00:00"/>
    <d v="1904-01-01T00:00:00"/>
    <n v="0"/>
    <s v=""/>
    <d v="1904-01-01T00:00:00"/>
    <x v="7"/>
    <x v="0"/>
    <d v="1904-01-01T00:00:00"/>
    <d v="1904-01-01T00:00:00"/>
    <s v="Sem - 47"/>
    <s v="Novembre"/>
    <s v="2025"/>
    <m/>
    <d v="1904-01-01T00:00:00"/>
    <s v="OUAQERROUCH Nour-El Houda"/>
    <s v="Credit Mutuel"/>
    <s v="Forfaitaire"/>
    <s v=""/>
    <s v=""/>
    <s v=""/>
    <s v=""/>
    <m/>
    <m/>
  </r>
  <r>
    <n v="973"/>
    <s v="BOUMEZGANE SOUKAINA"/>
    <m/>
    <s v="OFF"/>
    <m/>
    <s v="OFF"/>
    <m/>
    <m/>
    <s v=""/>
    <m/>
    <d v="1904-01-01T00:00:00"/>
    <d v="1904-01-01T00:00:00"/>
    <n v="0"/>
    <s v=""/>
    <d v="1904-01-01T00:00:00"/>
    <x v="7"/>
    <x v="0"/>
    <d v="1904-01-01T00:00:00"/>
    <d v="1904-01-01T00:00:00"/>
    <s v="Sem - 47"/>
    <s v="Novembre"/>
    <s v="2025"/>
    <m/>
    <d v="1904-01-01T00:00:00"/>
    <s v="OUAQERROUCH Nour-El Houda"/>
    <s v="Credit Mutuel"/>
    <s v="Forfaitaire"/>
    <s v=""/>
    <s v=""/>
    <s v=""/>
    <s v=""/>
    <m/>
    <m/>
  </r>
  <r>
    <n v="1132"/>
    <s v="AIT LARBI HIND"/>
    <m/>
    <s v="OFF"/>
    <m/>
    <s v="OFF"/>
    <m/>
    <m/>
    <s v=""/>
    <m/>
    <d v="1904-01-01T00:00:00"/>
    <d v="1904-01-01T00:00:00"/>
    <n v="0"/>
    <s v=""/>
    <d v="1904-01-01T00:00:00"/>
    <x v="7"/>
    <x v="0"/>
    <d v="1904-01-01T00:00:00"/>
    <d v="1904-01-01T00:00:00"/>
    <s v="Sem - 47"/>
    <s v="Novembre"/>
    <s v="2025"/>
    <m/>
    <d v="1904-01-01T00:00:00"/>
    <s v="HAOUACH Ikram"/>
    <s v="Credit Mutuel"/>
    <s v="Forfaitaire"/>
    <s v=""/>
    <s v=""/>
    <s v=""/>
    <s v=""/>
    <m/>
    <m/>
  </r>
  <r>
    <n v="397"/>
    <s v="DERKAOUI Amal"/>
    <d v="1904-01-01T08:10:00"/>
    <d v="1904-01-01T08:00:00"/>
    <d v="1904-01-01T18:00:00"/>
    <d v="1904-01-01T18:00:00"/>
    <m/>
    <m/>
    <m/>
    <m/>
    <m/>
    <d v="1904-01-01T00:00:00"/>
    <n v="0"/>
    <d v="1904-01-01T09:00:00"/>
    <d v="1904-01-01T09:00:00"/>
    <x v="7"/>
    <x v="1"/>
    <d v="1904-01-01T00:00:00"/>
    <d v="1904-01-01T00:00:00"/>
    <s v="Sem - 47"/>
    <s v="Novembre"/>
    <s v="2025"/>
    <m/>
    <d v="1904-01-01T00:00:00"/>
    <s v="HAOUACH Ikram"/>
    <s v="Credit Mutuel"/>
    <s v="Forfaitaire"/>
    <s v=""/>
    <s v=""/>
    <s v=""/>
    <s v=""/>
    <m/>
    <m/>
  </r>
  <r>
    <n v="742"/>
    <s v="ZAKI OMAR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"/>
    <d v="1904-01-01T00:00:00"/>
    <d v="1904-01-01T00:00:00"/>
    <s v="Sem - 47"/>
    <s v="Novembre"/>
    <s v="2025"/>
    <m/>
    <d v="1904-01-01T00:00:00"/>
    <s v="OUAQERROUCH Nour-El Houda"/>
    <s v="Credit Mutuel"/>
    <s v="Forfaitaire"/>
    <s v=""/>
    <s v=""/>
    <s v=""/>
    <s v=""/>
    <m/>
    <m/>
  </r>
  <r>
    <n v="1132"/>
    <s v="AIT LARBI HIND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"/>
    <d v="1904-01-01T00:00:00"/>
    <d v="1904-01-01T00:00:00"/>
    <s v="Sem - 47"/>
    <s v="Novembre"/>
    <s v="2025"/>
    <m/>
    <d v="1904-01-01T00:00:00"/>
    <s v="HAOUACH Ikram"/>
    <s v="Credit Mutuel"/>
    <s v="Forfaitaire"/>
    <s v=""/>
    <s v=""/>
    <s v=""/>
    <s v=""/>
    <m/>
    <m/>
  </r>
  <r>
    <n v="1155"/>
    <s v="KBIRI AKRAM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"/>
    <d v="1904-01-01T00:00:00"/>
    <d v="1904-01-01T00:00:00"/>
    <s v="Sem - 47"/>
    <s v="Novembre"/>
    <s v="2025"/>
    <m/>
    <d v="1904-01-01T00:00:00"/>
    <s v="HAOUACH Ikram"/>
    <s v="Credit Mutuel"/>
    <s v="Forfaitaire"/>
    <s v=""/>
    <s v=""/>
    <s v=""/>
    <s v=""/>
    <m/>
    <m/>
  </r>
  <r>
    <n v="364"/>
    <s v="EL AOUAQUI Bouchra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"/>
    <d v="1904-01-01T00:00:00"/>
    <d v="1904-01-01T00:00:00"/>
    <s v="Sem - 47"/>
    <s v="Novembre"/>
    <s v="2025"/>
    <m/>
    <d v="1904-01-01T00:02:00"/>
    <s v="OUAQERROUCH Nour-El Houda"/>
    <s v="Credit Mutuel"/>
    <s v="Forfaitaire"/>
    <s v=""/>
    <s v=""/>
    <s v=""/>
    <s v=""/>
    <m/>
    <m/>
  </r>
  <r>
    <n v="973"/>
    <s v="BOUMEZGANE SOUKAIN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"/>
    <d v="1904-01-01T00:00:00"/>
    <d v="1904-01-01T00:00:00"/>
    <s v="Sem - 47"/>
    <s v="Novembre"/>
    <s v="2025"/>
    <m/>
    <d v="1904-01-01T00:00:00"/>
    <s v="OUAQERROUCH Nour-El Houda"/>
    <s v="Credit Mutuel"/>
    <s v="Forfaitaire"/>
    <s v=""/>
    <s v=""/>
    <s v=""/>
    <s v=""/>
    <m/>
    <m/>
  </r>
  <r>
    <n v="1009"/>
    <s v="ZITOUNI LAMY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"/>
    <d v="1904-01-01T00:00:00"/>
    <d v="1904-01-01T00:00:00"/>
    <s v="Sem - 47"/>
    <s v="Novembre"/>
    <s v="2025"/>
    <m/>
    <d v="1904-01-01T00:00:00"/>
    <s v="OUAQERROUCH Nour-El Houda"/>
    <s v="Credit Mutuel"/>
    <s v="Forfaitaire"/>
    <s v=""/>
    <s v=""/>
    <s v=""/>
    <s v=""/>
    <m/>
    <m/>
  </r>
  <r>
    <n v="1165"/>
    <s v="MELLAHI YOUSSEF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"/>
    <d v="1904-01-01T00:00:00"/>
    <d v="1904-01-01T00:00:00"/>
    <s v="Sem - 47"/>
    <s v="Novembre"/>
    <s v="2025"/>
    <m/>
    <d v="1904-01-01T00:00:00"/>
    <s v="OUAQERROUCH Nour-El Houda"/>
    <s v="Credit Mutuel"/>
    <s v="Forfaitaire"/>
    <s v=""/>
    <s v=""/>
    <s v=""/>
    <s v=""/>
    <m/>
    <m/>
  </r>
  <r>
    <n v="366"/>
    <s v="HAOUACH Ikram"/>
    <d v="1904-01-01T09:56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"/>
    <d v="1904-01-01T00:00:00"/>
    <d v="1904-01-01T00:00:00"/>
    <s v="Sem - 47"/>
    <s v="Novembre"/>
    <s v="2025"/>
    <m/>
    <d v="1904-01-01T00:04:00"/>
    <s v="FARKACH Hicham"/>
    <s v="Credit Mutuel"/>
    <s v="Forfaitaire"/>
    <s v=""/>
    <s v=""/>
    <s v=""/>
    <s v=""/>
    <m/>
    <m/>
  </r>
  <r>
    <n v="1167"/>
    <s v="ZIOUI DOUNIA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"/>
    <d v="1904-01-01T00:00:00"/>
    <d v="1904-01-01T00:00:00"/>
    <s v="Sem - 47"/>
    <s v="Novembre"/>
    <s v="2025"/>
    <m/>
    <d v="1904-01-01T00:02:00"/>
    <s v="OUAQERROUCH Nour-El Houda"/>
    <s v="Credit Mutuel"/>
    <s v="Forfaitaire"/>
    <s v=""/>
    <s v=""/>
    <s v=""/>
    <s v=""/>
    <m/>
    <m/>
  </r>
  <r>
    <n v="1274"/>
    <s v="AIT ADDI  KHADIJA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"/>
    <d v="1904-01-01T00:00:00"/>
    <d v="1904-01-01T00:00:00"/>
    <s v="Sem - 47"/>
    <s v="Novembre"/>
    <s v="2025"/>
    <m/>
    <d v="1904-01-01T00:00:00"/>
    <s v="OUAQERROUCH Nour-El Houda"/>
    <s v="Credit Mutuel"/>
    <s v="Forfaitaire"/>
    <s v=""/>
    <s v=""/>
    <s v=""/>
    <s v=""/>
    <m/>
    <m/>
  </r>
  <r>
    <n v="555"/>
    <s v="COUNDOUL Birane"/>
    <d v="1904-01-01T09:55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"/>
    <d v="1904-01-01T00:00:00"/>
    <d v="1904-01-01T00:00:00"/>
    <s v="Sem - 47"/>
    <s v="Novembre"/>
    <s v="2025"/>
    <m/>
    <d v="1904-01-01T00:05:00"/>
    <s v="OUAQERROUCH Nour-El Houda"/>
    <s v="Credit Mutuel"/>
    <s v="Forfaitaire"/>
    <s v=""/>
    <s v=""/>
    <s v=""/>
    <s v=""/>
    <m/>
    <m/>
  </r>
  <r>
    <n v="633"/>
    <s v="DIOP ABDOU"/>
    <d v="1904-01-01T09:55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"/>
    <d v="1904-01-01T00:00:00"/>
    <d v="1904-01-01T00:00:00"/>
    <s v="Sem - 47"/>
    <s v="Novembre"/>
    <s v="2025"/>
    <m/>
    <d v="1904-01-01T00:05:00"/>
    <s v="HAOUACH Ikram"/>
    <s v="Credit Mutuel"/>
    <s v="Forfaitaire"/>
    <s v=""/>
    <s v=""/>
    <s v=""/>
    <s v=""/>
    <m/>
    <m/>
  </r>
  <r>
    <n v="1131"/>
    <s v="GORA GUEYE"/>
    <d v="1904-01-01T09:56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"/>
    <d v="1904-01-01T00:00:00"/>
    <d v="1904-01-01T00:00:00"/>
    <s v="Sem - 47"/>
    <s v="Novembre"/>
    <s v="2025"/>
    <m/>
    <d v="1904-01-01T00:04:00"/>
    <s v="HAOUACH Ikram"/>
    <s v="Credit Mutuel"/>
    <s v="Forfaitaire"/>
    <s v=""/>
    <s v=""/>
    <s v=""/>
    <s v=""/>
    <m/>
    <m/>
  </r>
  <r>
    <n v="1152"/>
    <s v="GOMIS AMINATA AGNES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"/>
    <d v="1904-01-01T00:00:00"/>
    <d v="1904-01-01T00:00:00"/>
    <s v="Sem - 47"/>
    <s v="Novembre"/>
    <s v="2025"/>
    <m/>
    <d v="1904-01-01T00:00:00"/>
    <s v="CHOUIFI Mustapha"/>
    <s v="Credit Mutuel"/>
    <s v="Forfaitaire"/>
    <s v=""/>
    <s v=""/>
    <s v=""/>
    <s v=""/>
    <m/>
    <m/>
  </r>
  <r>
    <n v="894"/>
    <s v="IHASSANE Ikram"/>
    <m/>
    <s v="OFF"/>
    <m/>
    <s v="OFF"/>
    <m/>
    <m/>
    <s v=""/>
    <m/>
    <d v="1904-01-01T00:00:00"/>
    <d v="1904-01-01T00:00:00"/>
    <n v="0"/>
    <s v=""/>
    <d v="1904-01-01T00:00:00"/>
    <x v="7"/>
    <x v="1"/>
    <d v="1904-01-01T00:00:00"/>
    <d v="1904-01-01T00:00:00"/>
    <s v="Sem - 47"/>
    <s v="Novembre"/>
    <s v="2025"/>
    <m/>
    <d v="1904-01-01T00:00:00"/>
    <s v="OUAQERROUCH Nour-El Houda"/>
    <s v="Credit Mutuel"/>
    <s v="Forfaitaire"/>
    <s v=""/>
    <s v=""/>
    <s v=""/>
    <s v=""/>
    <m/>
    <m/>
  </r>
  <r>
    <n v="952"/>
    <s v="EL HARROUCHI CHAIMAE"/>
    <m/>
    <s v="OFF"/>
    <m/>
    <s v="OFF"/>
    <m/>
    <m/>
    <s v=""/>
    <m/>
    <d v="1904-01-01T00:00:00"/>
    <d v="1904-01-01T00:00:00"/>
    <n v="0"/>
    <s v=""/>
    <d v="1904-01-01T00:00:00"/>
    <x v="7"/>
    <x v="1"/>
    <d v="1904-01-01T00:00:00"/>
    <d v="1904-01-01T00:00:00"/>
    <s v="Sem - 47"/>
    <s v="Novembre"/>
    <s v="2025"/>
    <m/>
    <d v="1904-01-01T00:00:00"/>
    <s v="OUAQERROUCH Nour-El Houda"/>
    <s v="Credit Mutuel"/>
    <s v="Forfaitaire"/>
    <s v=""/>
    <s v=""/>
    <s v=""/>
    <s v=""/>
    <m/>
    <m/>
  </r>
  <r>
    <n v="949"/>
    <s v="LAFDIL NADA"/>
    <m/>
    <s v="OFF"/>
    <m/>
    <s v="OFF"/>
    <m/>
    <m/>
    <s v=""/>
    <m/>
    <d v="1904-01-01T00:00:00"/>
    <d v="1904-01-01T00:00:00"/>
    <n v="0"/>
    <s v=""/>
    <d v="1904-01-01T00:00:00"/>
    <x v="7"/>
    <x v="1"/>
    <d v="1904-01-01T00:00:00"/>
    <d v="1904-01-01T00:00:00"/>
    <s v="Sem - 47"/>
    <s v="Novembre"/>
    <s v="2025"/>
    <m/>
    <d v="1904-01-01T00:00:00"/>
    <s v="HAOUACH Ikram"/>
    <s v="Credit Mutuel"/>
    <s v="Forfaitaire"/>
    <s v=""/>
    <s v=""/>
    <s v=""/>
    <s v=""/>
    <m/>
    <m/>
  </r>
  <r>
    <n v="1008"/>
    <s v="RACHAD NAWAR"/>
    <m/>
    <s v="OFF"/>
    <m/>
    <s v="OFF"/>
    <m/>
    <m/>
    <s v=""/>
    <m/>
    <d v="1904-01-01T00:00:00"/>
    <d v="1904-01-01T00:00:00"/>
    <n v="0"/>
    <s v=""/>
    <d v="1904-01-01T00:00:00"/>
    <x v="7"/>
    <x v="1"/>
    <d v="1904-01-01T00:00:00"/>
    <d v="1904-01-01T00:00:00"/>
    <s v="Sem - 47"/>
    <s v="Novembre"/>
    <s v="2025"/>
    <m/>
    <d v="1904-01-01T00:00:00"/>
    <s v="HAOUACH Ikram"/>
    <s v="Credit Mutuel"/>
    <s v="Forfaitaire"/>
    <s v=""/>
    <s v=""/>
    <s v=""/>
    <s v=""/>
    <m/>
    <m/>
  </r>
  <r>
    <n v="1145"/>
    <s v="DIOUF OUSSMANE"/>
    <m/>
    <s v="OFF"/>
    <m/>
    <s v="OFF"/>
    <m/>
    <m/>
    <s v=""/>
    <m/>
    <d v="1904-01-01T00:00:00"/>
    <d v="1904-01-01T00:00:00"/>
    <n v="0"/>
    <s v=""/>
    <d v="1904-01-01T00:00:00"/>
    <x v="7"/>
    <x v="1"/>
    <d v="1904-01-01T00:00:00"/>
    <d v="1904-01-01T00:00:00"/>
    <s v="Sem - 47"/>
    <s v="Novembre"/>
    <s v="2025"/>
    <m/>
    <d v="1904-01-01T00:00:00"/>
    <s v="HAOUACH Ikram"/>
    <s v="Credit Mutuel"/>
    <s v="Forfaitaire"/>
    <s v=""/>
    <s v=""/>
    <s v=""/>
    <s v=""/>
    <m/>
    <m/>
  </r>
  <r>
    <n v="1170"/>
    <s v="TOURE ABIBOU"/>
    <m/>
    <s v="OFF"/>
    <m/>
    <s v="OFF"/>
    <m/>
    <m/>
    <s v=""/>
    <m/>
    <d v="1904-01-01T00:00:00"/>
    <d v="1904-01-01T00:00:00"/>
    <n v="0"/>
    <s v=""/>
    <d v="1904-01-01T00:00:00"/>
    <x v="7"/>
    <x v="1"/>
    <d v="1904-01-01T00:00:00"/>
    <d v="1904-01-01T00:00:00"/>
    <s v="Sem - 47"/>
    <s v="Novembre"/>
    <s v="2025"/>
    <m/>
    <d v="1904-01-01T00:00:00"/>
    <s v="HAOUACH Ikram"/>
    <s v="Credit Mutuel"/>
    <s v="Forfaitaire"/>
    <s v=""/>
    <s v=""/>
    <s v=""/>
    <s v=""/>
    <m/>
    <m/>
  </r>
  <r>
    <n v="1192"/>
    <s v="EL HOUJJAJI Soufiyane"/>
    <m/>
    <s v="OFF"/>
    <m/>
    <s v="OFF"/>
    <m/>
    <m/>
    <s v=""/>
    <m/>
    <d v="1904-01-01T00:00:00"/>
    <d v="1904-01-01T00:00:00"/>
    <n v="0"/>
    <s v=""/>
    <d v="1904-01-01T00:00:00"/>
    <x v="7"/>
    <x v="1"/>
    <d v="1904-01-01T00:00:00"/>
    <d v="1904-01-01T00:00:00"/>
    <s v="Sem - 47"/>
    <s v="Novembre"/>
    <s v="2025"/>
    <m/>
    <d v="1904-01-01T00:00:00"/>
    <s v="OUAQERROUCH Nour-El Houda"/>
    <s v="Credit Mutuel"/>
    <s v="Forfaitaire"/>
    <s v=""/>
    <s v=""/>
    <s v=""/>
    <s v=""/>
    <m/>
    <m/>
  </r>
  <r>
    <n v="669"/>
    <s v="NIANG NDEYE ABSA"/>
    <m/>
    <s v="OFF"/>
    <m/>
    <s v="OFF"/>
    <m/>
    <m/>
    <s v=""/>
    <m/>
    <d v="1904-01-01T00:00:00"/>
    <d v="1904-01-01T00:00:00"/>
    <n v="0"/>
    <s v=""/>
    <d v="1904-01-01T00:00:00"/>
    <x v="7"/>
    <x v="1"/>
    <d v="1904-01-01T00:00:00"/>
    <d v="1904-01-01T00:00:00"/>
    <s v="Sem - 47"/>
    <s v="Novembre"/>
    <s v="2025"/>
    <m/>
    <d v="1904-01-01T00:00:00"/>
    <s v="HAOUACH Ikram"/>
    <s v="Credit Mutuel"/>
    <s v="Forfaitaire"/>
    <s v=""/>
    <s v=""/>
    <s v=""/>
    <s v=""/>
    <m/>
    <m/>
  </r>
  <r>
    <n v="971"/>
    <s v="EL HOUSSAINI HOUDA"/>
    <m/>
    <s v="OFF"/>
    <m/>
    <s v="OFF"/>
    <m/>
    <m/>
    <s v=""/>
    <m/>
    <d v="1904-01-01T00:00:00"/>
    <d v="1904-01-01T00:00:00"/>
    <n v="0"/>
    <s v=""/>
    <d v="1904-01-01T00:00:00"/>
    <x v="7"/>
    <x v="1"/>
    <d v="1904-01-01T00:00:00"/>
    <d v="1904-01-01T00:00:00"/>
    <s v="Sem - 47"/>
    <s v="Novembre"/>
    <s v="2025"/>
    <m/>
    <d v="1904-01-01T00:00:00"/>
    <s v="HAOUACH Ikram"/>
    <s v="Credit Mutuel"/>
    <s v="Forfaitaire"/>
    <s v=""/>
    <s v=""/>
    <s v=""/>
    <s v=""/>
    <m/>
    <m/>
  </r>
  <r>
    <n v="1007"/>
    <s v="GUEYE MOUHAMED"/>
    <m/>
    <s v="OFF"/>
    <m/>
    <s v="OFF"/>
    <m/>
    <m/>
    <s v=""/>
    <m/>
    <d v="1904-01-01T00:00:00"/>
    <d v="1904-01-01T00:00:00"/>
    <n v="0"/>
    <s v=""/>
    <d v="1904-01-01T00:00:00"/>
    <x v="7"/>
    <x v="1"/>
    <d v="1904-01-01T00:00:00"/>
    <d v="1904-01-01T00:00:00"/>
    <s v="Sem - 47"/>
    <s v="Novembre"/>
    <s v="2025"/>
    <m/>
    <d v="1904-01-01T00:00:00"/>
    <s v="OUAQERROUCH Nour-El Houda"/>
    <s v="Credit Mutuel"/>
    <s v="Forfaitaire"/>
    <s v=""/>
    <s v=""/>
    <s v=""/>
    <s v=""/>
    <m/>
    <m/>
  </r>
  <r>
    <n v="895"/>
    <s v="NDIAYE ADJI MARIE CISSE"/>
    <m/>
    <s v="OFF"/>
    <m/>
    <s v="OFF"/>
    <m/>
    <m/>
    <s v=""/>
    <m/>
    <d v="1904-01-01T00:00:00"/>
    <d v="1904-01-01T00:00:00"/>
    <n v="0"/>
    <s v=""/>
    <d v="1904-01-01T00:00:00"/>
    <x v="7"/>
    <x v="1"/>
    <d v="1904-01-01T00:00:00"/>
    <d v="1904-01-01T00:00:00"/>
    <s v="Sem - 47"/>
    <s v="Novembre"/>
    <s v="2025"/>
    <m/>
    <d v="1904-01-01T00:00:00"/>
    <s v="OUAQERROUCH Nour-El Houda"/>
    <s v="Credit Mutuel"/>
    <s v="Forfaitaire"/>
    <s v=""/>
    <s v=""/>
    <s v=""/>
    <s v=""/>
    <m/>
    <m/>
  </r>
  <r>
    <n v="364"/>
    <s v="EL AOUAQUI Bouchra"/>
    <m/>
    <s v="OFF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s v="Sem - 47"/>
    <s v="Novembre"/>
    <s v="2025"/>
    <m/>
    <d v="1904-01-01T00:00:00"/>
    <s v="OUAQERROUCH Nour-El Houda"/>
    <s v="Credit Mutuel"/>
    <s v="Forfaitaire"/>
    <s v=""/>
    <s v=""/>
    <s v=""/>
    <s v=""/>
    <m/>
    <m/>
  </r>
  <r>
    <n v="555"/>
    <s v="COUNDOUL Birane"/>
    <m/>
    <s v="OFF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s v="Sem - 47"/>
    <s v="Novembre"/>
    <s v="2025"/>
    <m/>
    <d v="1904-01-01T00:00:00"/>
    <s v="OUAQERROUCH Nour-El Houda"/>
    <s v="Credit Mutuel"/>
    <s v="Forfaitaire"/>
    <s v=""/>
    <s v=""/>
    <s v=""/>
    <s v=""/>
    <m/>
    <m/>
  </r>
  <r>
    <n v="633"/>
    <s v="DIOP ABDOU"/>
    <m/>
    <s v="OFF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s v="Sem - 47"/>
    <s v="Novembre"/>
    <s v="2025"/>
    <m/>
    <d v="1904-01-01T00:00:00"/>
    <s v="HAOUACH Ikram"/>
    <s v="Credit Mutuel"/>
    <s v="Forfaitaire"/>
    <s v=""/>
    <s v=""/>
    <s v=""/>
    <s v=""/>
    <m/>
    <m/>
  </r>
  <r>
    <n v="366"/>
    <s v="HAOUACH Ikram"/>
    <m/>
    <s v="OFF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s v="Sem - 47"/>
    <s v="Novembre"/>
    <s v="2025"/>
    <m/>
    <d v="1904-01-01T00:00:00"/>
    <s v="FARKACH Hicham"/>
    <s v="Credit Mutuel"/>
    <s v="Forfaitaire"/>
    <s v=""/>
    <s v=""/>
    <s v=""/>
    <s v=""/>
    <m/>
    <m/>
  </r>
  <r>
    <n v="894"/>
    <s v="IHASSANE Ikram"/>
    <m/>
    <s v="OFF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s v="Sem - 47"/>
    <s v="Novembre"/>
    <s v="2025"/>
    <m/>
    <d v="1904-01-01T00:00:00"/>
    <s v="OUAQERROUCH Nour-El Houda"/>
    <s v="Credit Mutuel"/>
    <s v="Forfaitaire"/>
    <s v=""/>
    <s v=""/>
    <s v=""/>
    <s v=""/>
    <m/>
    <m/>
  </r>
  <r>
    <n v="669"/>
    <s v="NIANG NDEYE ABSA"/>
    <m/>
    <s v="OFF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s v="Sem - 47"/>
    <s v="Novembre"/>
    <s v="2025"/>
    <m/>
    <d v="1904-01-01T00:00:00"/>
    <s v="HAOUACH Ikram"/>
    <s v="Credit Mutuel"/>
    <s v="Forfaitaire"/>
    <s v=""/>
    <s v=""/>
    <s v=""/>
    <s v=""/>
    <m/>
    <m/>
  </r>
  <r>
    <n v="742"/>
    <s v="ZAKI OMAR"/>
    <m/>
    <s v="OFF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s v="Sem - 47"/>
    <s v="Novembre"/>
    <s v="2025"/>
    <m/>
    <d v="1904-01-01T00:00:00"/>
    <s v="OUAQERROUCH Nour-El Houda"/>
    <s v="Credit Mutuel"/>
    <s v="Forfaitaire"/>
    <s v=""/>
    <s v=""/>
    <s v=""/>
    <s v=""/>
    <m/>
    <m/>
  </r>
  <r>
    <n v="971"/>
    <s v="EL HOUSSAINI HOUDA"/>
    <m/>
    <s v="OFF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s v="Sem - 47"/>
    <s v="Novembre"/>
    <s v="2025"/>
    <m/>
    <d v="1904-01-01T00:00:00"/>
    <s v="HAOUACH Ikram"/>
    <s v="Credit Mutuel"/>
    <s v="Forfaitaire"/>
    <s v=""/>
    <s v=""/>
    <s v=""/>
    <s v=""/>
    <m/>
    <m/>
  </r>
  <r>
    <n v="973"/>
    <s v="BOUMEZGANE SOUKAINA"/>
    <m/>
    <s v="OFF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s v="Sem - 47"/>
    <s v="Novembre"/>
    <s v="2025"/>
    <m/>
    <d v="1904-01-01T00:00:00"/>
    <s v="OUAQERROUCH Nour-El Houda"/>
    <s v="Credit Mutuel"/>
    <s v="Forfaitaire"/>
    <s v=""/>
    <s v=""/>
    <s v=""/>
    <s v=""/>
    <m/>
    <m/>
  </r>
  <r>
    <n v="952"/>
    <s v="EL HARROUCHI CHAIMAE"/>
    <m/>
    <s v="OFF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s v="Sem - 47"/>
    <s v="Novembre"/>
    <s v="2025"/>
    <m/>
    <d v="1904-01-01T00:00:00"/>
    <s v="OUAQERROUCH Nour-El Houda"/>
    <s v="Credit Mutuel"/>
    <s v="Forfaitaire"/>
    <s v=""/>
    <s v=""/>
    <s v=""/>
    <s v=""/>
    <m/>
    <m/>
  </r>
  <r>
    <n v="949"/>
    <s v="LAFDIL NADA"/>
    <m/>
    <s v="OFF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s v="Sem - 47"/>
    <s v="Novembre"/>
    <s v="2025"/>
    <m/>
    <d v="1904-01-01T00:00:00"/>
    <s v="HAOUACH Ikram"/>
    <s v="Credit Mutuel"/>
    <s v="Forfaitaire"/>
    <s v=""/>
    <s v=""/>
    <s v=""/>
    <s v=""/>
    <m/>
    <m/>
  </r>
  <r>
    <n v="1007"/>
    <s v="GUEYE MOUHAMED"/>
    <m/>
    <s v="OFF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s v="Sem - 47"/>
    <s v="Novembre"/>
    <s v="2025"/>
    <m/>
    <d v="1904-01-01T00:00:00"/>
    <s v="OUAQERROUCH Nour-El Houda"/>
    <s v="Credit Mutuel"/>
    <s v="Forfaitaire"/>
    <s v=""/>
    <s v=""/>
    <s v=""/>
    <s v=""/>
    <m/>
    <m/>
  </r>
  <r>
    <n v="1008"/>
    <s v="RACHAD NAWAR"/>
    <m/>
    <s v="OFF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s v="Sem - 47"/>
    <s v="Novembre"/>
    <s v="2025"/>
    <m/>
    <d v="1904-01-01T00:00:00"/>
    <s v="HAOUACH Ikram"/>
    <s v="Credit Mutuel"/>
    <s v="Forfaitaire"/>
    <s v=""/>
    <s v=""/>
    <s v=""/>
    <s v=""/>
    <m/>
    <m/>
  </r>
  <r>
    <n v="1009"/>
    <s v="ZITOUNI LAMYA"/>
    <m/>
    <s v="OFF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s v="Sem - 47"/>
    <s v="Novembre"/>
    <s v="2025"/>
    <m/>
    <d v="1904-01-01T00:00:00"/>
    <s v="OUAQERROUCH Nour-El Houda"/>
    <s v="Credit Mutuel"/>
    <s v="Forfaitaire"/>
    <s v=""/>
    <s v=""/>
    <s v=""/>
    <s v=""/>
    <m/>
    <m/>
  </r>
  <r>
    <n v="1131"/>
    <s v="GORA GUEYE"/>
    <m/>
    <s v="OFF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s v="Sem - 47"/>
    <s v="Novembre"/>
    <s v="2025"/>
    <m/>
    <d v="1904-01-01T00:00:00"/>
    <s v="HAOUACH Ikram"/>
    <s v="Credit Mutuel"/>
    <s v="Forfaitaire"/>
    <s v=""/>
    <s v=""/>
    <s v=""/>
    <s v=""/>
    <m/>
    <m/>
  </r>
  <r>
    <n v="1145"/>
    <s v="DIOUF OUSSMANE"/>
    <m/>
    <s v="OFF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s v="Sem - 47"/>
    <s v="Novembre"/>
    <s v="2025"/>
    <m/>
    <d v="1904-01-01T00:00:00"/>
    <s v="HAOUACH Ikram"/>
    <s v="Credit Mutuel"/>
    <s v="Forfaitaire"/>
    <s v=""/>
    <s v=""/>
    <s v=""/>
    <s v=""/>
    <m/>
    <m/>
  </r>
  <r>
    <n v="397"/>
    <s v="DERKAOUI Amal"/>
    <m/>
    <s v="OFF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s v="Sem - 47"/>
    <s v="Novembre"/>
    <s v="2025"/>
    <m/>
    <d v="1904-01-01T00:00:00"/>
    <s v="HAOUACH Ikram"/>
    <s v="Credit Mutuel"/>
    <s v="Forfaitaire"/>
    <s v=""/>
    <s v=""/>
    <s v=""/>
    <s v=""/>
    <m/>
    <m/>
  </r>
  <r>
    <n v="1152"/>
    <s v="GOMIS AMINATA AGNES"/>
    <m/>
    <s v="OFF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s v="Sem - 47"/>
    <s v="Novembre"/>
    <s v="2025"/>
    <m/>
    <d v="1904-01-01T00:00:00"/>
    <s v="CHOUIFI Mustapha"/>
    <s v="Credit Mutuel"/>
    <s v="Forfaitaire"/>
    <s v=""/>
    <s v=""/>
    <s v=""/>
    <s v=""/>
    <m/>
    <m/>
  </r>
  <r>
    <n v="1132"/>
    <s v="AIT LARBI HIND"/>
    <m/>
    <s v="OFF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s v="Sem - 47"/>
    <s v="Novembre"/>
    <s v="2025"/>
    <m/>
    <d v="1904-01-01T00:00:00"/>
    <s v="HAOUACH Ikram"/>
    <s v="Credit Mutuel"/>
    <s v="Forfaitaire"/>
    <s v=""/>
    <s v=""/>
    <s v=""/>
    <s v=""/>
    <m/>
    <m/>
  </r>
  <r>
    <n v="1170"/>
    <s v="TOURE ABIBOU"/>
    <m/>
    <s v="OFF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s v="Sem - 47"/>
    <s v="Novembre"/>
    <s v="2025"/>
    <m/>
    <d v="1904-01-01T00:00:00"/>
    <s v="HAOUACH Ikram"/>
    <s v="Credit Mutuel"/>
    <s v="Forfaitaire"/>
    <s v=""/>
    <s v=""/>
    <s v=""/>
    <s v=""/>
    <m/>
    <m/>
  </r>
  <r>
    <n v="1154"/>
    <s v="KANTAOUI SALMA"/>
    <m/>
    <s v="OFF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s v="Sem - 47"/>
    <s v="Novembre"/>
    <s v="2025"/>
    <m/>
    <d v="1904-01-01T00:00:00"/>
    <s v="HAOUACH Ikram"/>
    <s v="Credit Mutuel"/>
    <s v="Forfaitaire"/>
    <s v=""/>
    <s v=""/>
    <s v=""/>
    <s v=""/>
    <m/>
    <m/>
  </r>
  <r>
    <n v="1189"/>
    <s v="IKRADINE RIME"/>
    <m/>
    <s v="OFF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s v="Sem - 47"/>
    <s v="Novembre"/>
    <s v="2025"/>
    <m/>
    <d v="1904-01-01T00:00:00"/>
    <s v="OUAQERROUCH Nour-El Houda"/>
    <s v="Credit Mutuel"/>
    <s v="Forfaitaire"/>
    <s v=""/>
    <s v=""/>
    <s v=""/>
    <s v=""/>
    <m/>
    <m/>
  </r>
  <r>
    <n v="1167"/>
    <s v="ZIOUI DOUNIA"/>
    <m/>
    <s v="OFF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s v="Sem - 47"/>
    <s v="Novembre"/>
    <s v="2025"/>
    <m/>
    <d v="1904-01-01T00:00:00"/>
    <s v="OUAQERROUCH Nour-El Houda"/>
    <s v="Credit Mutuel"/>
    <s v="Forfaitaire"/>
    <s v=""/>
    <s v=""/>
    <s v=""/>
    <s v=""/>
    <m/>
    <m/>
  </r>
  <r>
    <n v="1174"/>
    <s v="RHEMARI REDA"/>
    <m/>
    <s v="OFF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s v="Sem - 47"/>
    <s v="Novembre"/>
    <s v="2025"/>
    <m/>
    <d v="1904-01-01T00:00:00"/>
    <s v="CHOUIFI Mustapha"/>
    <s v="Credit Mutuel"/>
    <s v="Forfaitaire"/>
    <s v=""/>
    <s v=""/>
    <s v=""/>
    <s v=""/>
    <m/>
    <m/>
  </r>
  <r>
    <n v="1274"/>
    <s v="AIT ADDI  KHADIJA"/>
    <m/>
    <s v="OFF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s v="Sem - 47"/>
    <s v="Novembre"/>
    <s v="2025"/>
    <m/>
    <d v="1904-01-01T00:00:00"/>
    <s v="OUAQERROUCH Nour-El Houda"/>
    <s v="Credit Mutuel"/>
    <s v="Forfaitaire"/>
    <s v=""/>
    <s v=""/>
    <s v=""/>
    <s v=""/>
    <m/>
    <m/>
  </r>
  <r>
    <n v="1165"/>
    <s v="MELLAHI YOUSSEF"/>
    <m/>
    <s v="OFF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s v="Sem - 47"/>
    <s v="Novembre"/>
    <s v="2025"/>
    <m/>
    <d v="1904-01-01T00:00:00"/>
    <s v="OUAQERROUCH Nour-El Houda"/>
    <s v="Credit Mutuel"/>
    <s v="Forfaitaire"/>
    <s v=""/>
    <s v=""/>
    <s v=""/>
    <s v=""/>
    <m/>
    <m/>
  </r>
  <r>
    <n v="895"/>
    <s v="NDIAYE ADJI MARIE CISSE"/>
    <m/>
    <s v="OFF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s v="Sem - 47"/>
    <s v="Novembre"/>
    <s v="2025"/>
    <m/>
    <d v="1904-01-01T00:00:00"/>
    <s v="OUAQERROUCH Nour-El Houda"/>
    <s v="Credit Mutuel"/>
    <s v="Forfaitaire"/>
    <s v=""/>
    <s v=""/>
    <s v=""/>
    <s v=""/>
    <m/>
    <m/>
  </r>
  <r>
    <n v="1192"/>
    <s v="EL HOUJJAJI Soufiyane"/>
    <m/>
    <s v="OFF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s v="Sem - 47"/>
    <s v="Novembre"/>
    <s v="2025"/>
    <m/>
    <d v="1904-01-01T00:00:00"/>
    <s v="OUAQERROUCH Nour-El Houda"/>
    <s v="Credit Mutuel"/>
    <s v="Forfaitaire"/>
    <s v=""/>
    <s v=""/>
    <s v=""/>
    <s v=""/>
    <m/>
    <m/>
  </r>
  <r>
    <n v="1155"/>
    <s v="KBIRI AKRAM"/>
    <m/>
    <s v="OFF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s v="Sem - 47"/>
    <s v="Novembre"/>
    <s v="2025"/>
    <m/>
    <d v="1904-01-01T00:00:00"/>
    <s v="HAOUACH Ikram"/>
    <s v="Credit Mutuel"/>
    <s v="Forfaitaire"/>
    <s v=""/>
    <s v=""/>
    <s v=""/>
    <s v=""/>
    <m/>
    <m/>
  </r>
  <r>
    <n v="633"/>
    <s v="DIOP ABDOU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3"/>
    <d v="1904-01-01T00:00:00"/>
    <d v="1904-01-01T00:00:00"/>
    <s v="Sem - 48"/>
    <s v="Novembre"/>
    <s v="2025"/>
    <m/>
    <d v="1904-01-01T00:02:00"/>
    <s v="HAOUACH Ikram"/>
    <s v="Credit Mutuel"/>
    <s v="Forfaitaire"/>
    <s v=""/>
    <s v=""/>
    <s v=""/>
    <s v=""/>
    <m/>
    <m/>
  </r>
  <r>
    <n v="366"/>
    <s v="HAOUACH Ikram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3"/>
    <d v="1904-01-01T00:00:00"/>
    <d v="1904-01-01T00:00:00"/>
    <s v="Sem - 48"/>
    <s v="Novembre"/>
    <s v="2025"/>
    <m/>
    <d v="1904-01-01T00:03:00"/>
    <s v="FARKACH Hicham"/>
    <s v="Credit Mutuel"/>
    <s v="Forfaitaire"/>
    <s v=""/>
    <s v=""/>
    <s v=""/>
    <s v=""/>
    <m/>
    <m/>
  </r>
  <r>
    <n v="742"/>
    <s v="ZAKI OMAR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3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952"/>
    <s v="EL HARROUCHI CHAIMAE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3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949"/>
    <s v="LAFDIL NAD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3"/>
    <d v="1904-01-01T00:00:00"/>
    <d v="1904-01-01T00:00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1008"/>
    <s v="RACHAD NAWAR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3"/>
    <d v="1904-01-01T00:00:00"/>
    <d v="1904-01-01T00:00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1009"/>
    <s v="ZITOUNI LAMYA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3"/>
    <d v="1904-01-01T00:00:00"/>
    <d v="1904-01-01T00:00:00"/>
    <s v="Sem - 48"/>
    <s v="Novembre"/>
    <s v="2025"/>
    <m/>
    <d v="1904-01-01T00:02:00"/>
    <s v="OUAQERROUCH Nour-El Houda"/>
    <s v="Credit Mutuel"/>
    <s v="Forfaitaire"/>
    <s v=""/>
    <s v=""/>
    <s v=""/>
    <s v=""/>
    <m/>
    <m/>
  </r>
  <r>
    <n v="1131"/>
    <s v="GORA GUEYE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3"/>
    <d v="1904-01-01T00:00:00"/>
    <d v="1904-01-01T00:00:00"/>
    <s v="Sem - 48"/>
    <s v="Novembre"/>
    <s v="2025"/>
    <m/>
    <d v="1904-01-01T00:04:00"/>
    <s v="HAOUACH Ikram"/>
    <s v="Credit Mutuel"/>
    <s v="Forfaitaire"/>
    <s v=""/>
    <s v=""/>
    <s v=""/>
    <s v=""/>
    <m/>
    <m/>
  </r>
  <r>
    <n v="1145"/>
    <s v="DIOUF OUSSMANE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3"/>
    <d v="1904-01-01T00:00:00"/>
    <d v="1904-01-01T00:00:00"/>
    <s v="Sem - 48"/>
    <s v="Novembre"/>
    <s v="2025"/>
    <m/>
    <d v="1904-01-01T00:03:00"/>
    <s v="HAOUACH Ikram"/>
    <s v="Credit Mutuel"/>
    <s v="Forfaitaire"/>
    <s v=""/>
    <s v=""/>
    <s v=""/>
    <s v=""/>
    <m/>
    <m/>
  </r>
  <r>
    <n v="397"/>
    <s v="DERKAOUI Amal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3"/>
    <d v="1904-01-01T00:00:00"/>
    <d v="1904-01-01T00:00:00"/>
    <s v="Sem - 48"/>
    <s v="Novembre"/>
    <s v="2025"/>
    <m/>
    <d v="1904-01-01T00:03:00"/>
    <s v="HAOUACH Ikram"/>
    <s v="Credit Mutuel"/>
    <s v="Forfaitaire"/>
    <s v=""/>
    <s v=""/>
    <s v=""/>
    <s v=""/>
    <m/>
    <m/>
  </r>
  <r>
    <n v="1132"/>
    <s v="AIT LARBI HIND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3"/>
    <d v="1904-01-01T00:00:00"/>
    <d v="1904-01-01T00:00:00"/>
    <s v="Sem - 48"/>
    <s v="Novembre"/>
    <s v="2025"/>
    <m/>
    <d v="1904-01-01T00:03:00"/>
    <s v="HAOUACH Ikram"/>
    <s v="Credit Mutuel"/>
    <s v="Forfaitaire"/>
    <s v=""/>
    <s v=""/>
    <s v=""/>
    <s v=""/>
    <m/>
    <m/>
  </r>
  <r>
    <n v="1170"/>
    <s v="TOURE ABIBOU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3"/>
    <d v="1904-01-01T00:00:00"/>
    <d v="1904-01-01T00:00:00"/>
    <s v="Sem - 48"/>
    <s v="Novembre"/>
    <s v="2025"/>
    <m/>
    <d v="1904-01-01T00:03:00"/>
    <s v="HAOUACH Ikram"/>
    <s v="Credit Mutuel"/>
    <s v="Forfaitaire"/>
    <s v=""/>
    <s v=""/>
    <s v=""/>
    <s v=""/>
    <m/>
    <m/>
  </r>
  <r>
    <n v="1167"/>
    <s v="ZIOUI DOUNI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3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1274"/>
    <s v="AIT ADDI  KHADIJA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3"/>
    <d v="1904-01-01T00:00:00"/>
    <d v="1904-01-01T00:00:00"/>
    <s v="Sem - 48"/>
    <s v="Novembre"/>
    <s v="2025"/>
    <m/>
    <d v="1904-01-01T00:03:00"/>
    <s v="OUAQERROUCH Nour-El Houda"/>
    <s v="Credit Mutuel"/>
    <s v="Forfaitaire"/>
    <s v=""/>
    <s v=""/>
    <s v=""/>
    <s v=""/>
    <m/>
    <m/>
  </r>
  <r>
    <n v="1192"/>
    <s v="EL HOUJJAJI Soufiyane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3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1155"/>
    <s v="KBIRI AKRAM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3"/>
    <d v="1904-01-01T00:00:00"/>
    <d v="1904-01-01T00:00:00"/>
    <s v="Sem - 48"/>
    <s v="Novembre"/>
    <s v="2025"/>
    <m/>
    <d v="1904-01-01T00:02:00"/>
    <s v="HAOUACH Ikram"/>
    <s v="Credit Mutuel"/>
    <s v="Forfaitaire"/>
    <s v=""/>
    <s v=""/>
    <s v=""/>
    <s v=""/>
    <m/>
    <m/>
  </r>
  <r>
    <n v="364"/>
    <s v="EL AOUAQUI Bouchra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3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555"/>
    <s v="COUNDOUL Birane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3"/>
    <d v="1904-01-01T00:00:00"/>
    <d v="1904-01-01T00:00:00"/>
    <s v="Sem - 48"/>
    <s v="Novembre"/>
    <s v="2025"/>
    <m/>
    <d v="1904-01-01T00:02:00"/>
    <s v="OUAQERROUCH Nour-El Houda"/>
    <s v="Credit Mutuel"/>
    <s v="Forfaitaire"/>
    <s v=""/>
    <s v=""/>
    <s v=""/>
    <s v=""/>
    <m/>
    <m/>
  </r>
  <r>
    <n v="894"/>
    <s v="IHASSANE Ikram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3"/>
    <d v="1904-01-01T00:00:00"/>
    <d v="1904-01-01T00:00:00"/>
    <s v="Sem - 48"/>
    <s v="Novembre"/>
    <s v="2025"/>
    <m/>
    <d v="1904-01-01T00:02:00"/>
    <s v="OUAQERROUCH Nour-El Houda"/>
    <s v="Credit Mutuel"/>
    <s v="Forfaitaire"/>
    <s v=""/>
    <s v=""/>
    <s v=""/>
    <s v=""/>
    <m/>
    <m/>
  </r>
  <r>
    <n v="669"/>
    <s v="NIANG NDEYE ABSA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3"/>
    <d v="1904-01-01T00:00:00"/>
    <d v="1904-01-01T00:00:00"/>
    <s v="Sem - 48"/>
    <s v="Novembre"/>
    <s v="2025"/>
    <m/>
    <d v="1904-01-01T00:02:00"/>
    <s v="HAOUACH Ikram"/>
    <s v="Credit Mutuel"/>
    <s v="Forfaitaire"/>
    <s v=""/>
    <s v=""/>
    <s v=""/>
    <s v=""/>
    <m/>
    <m/>
  </r>
  <r>
    <n v="971"/>
    <s v="EL HOUSSAINI HOUDA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3"/>
    <d v="1904-01-01T00:00:00"/>
    <d v="1904-01-01T00:00:00"/>
    <s v="Sem - 48"/>
    <s v="Novembre"/>
    <s v="2025"/>
    <m/>
    <d v="1904-01-01T00:02:00"/>
    <s v="HAOUACH Ikram"/>
    <s v="Credit Mutuel"/>
    <s v="Forfaitaire"/>
    <s v=""/>
    <s v=""/>
    <s v=""/>
    <s v=""/>
    <m/>
    <m/>
  </r>
  <r>
    <n v="973"/>
    <s v="BOUMEZGANE SOUKAINA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3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1007"/>
    <s v="GUEYE MOUHAMED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3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1152"/>
    <s v="GOMIS AMINATA AGNES"/>
    <d v="1904-01-01T09:56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3"/>
    <d v="1904-01-01T00:00:00"/>
    <d v="1904-01-01T00:00:00"/>
    <s v="Sem - 48"/>
    <s v="Novembre"/>
    <s v="2025"/>
    <m/>
    <d v="1904-01-01T00:04:00"/>
    <s v="CHOUIFI Mustapha"/>
    <s v="Credit Mutuel"/>
    <s v="Forfaitaire"/>
    <s v=""/>
    <s v=""/>
    <s v=""/>
    <s v=""/>
    <m/>
    <m/>
  </r>
  <r>
    <n v="1165"/>
    <s v="MELLAHI YOUSSEF"/>
    <d v="1904-01-01T09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3"/>
    <d v="1904-01-01T00:00:00"/>
    <d v="1904-01-01T00:00:00"/>
    <s v="Sem - 48"/>
    <s v="Novembre"/>
    <s v="2025"/>
    <m/>
    <d v="1904-01-01T01:00:00"/>
    <s v="OUAQERROUCH Nour-El Houda"/>
    <s v="Credit Mutuel"/>
    <s v="Forfaitaire"/>
    <s v=""/>
    <s v=""/>
    <s v=""/>
    <s v=""/>
    <m/>
    <m/>
  </r>
  <r>
    <n v="895"/>
    <s v="NDIAYE ADJI MARIE CISSE"/>
    <d v="1904-01-01T09:59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3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364"/>
    <s v="EL AOUAQUI Bouchra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4"/>
    <d v="1904-01-01T00:00:00"/>
    <d v="1904-01-01T00:00:00"/>
    <s v="Sem - 48"/>
    <s v="Novembre"/>
    <s v="2025"/>
    <m/>
    <d v="1904-01-01T00:02:00"/>
    <s v="OUAQERROUCH Nour-El Houda"/>
    <s v="Credit Mutuel"/>
    <s v="Forfaitaire"/>
    <s v=""/>
    <s v=""/>
    <s v=""/>
    <s v=""/>
    <m/>
    <m/>
  </r>
  <r>
    <n v="633"/>
    <s v="DIOP ABDOU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4"/>
    <d v="1904-01-01T00:00:00"/>
    <d v="1904-01-01T00:00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742"/>
    <s v="ZAKI OMAR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4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952"/>
    <s v="EL HARROUCHI CHAIMAE"/>
    <d v="1904-01-01T07:57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4"/>
    <d v="1904-01-01T00:00:00"/>
    <d v="1904-01-01T00:00:00"/>
    <s v="Sem - 48"/>
    <s v="Novembre"/>
    <s v="2025"/>
    <m/>
    <d v="1904-01-01T00:03:00"/>
    <s v="OUAQERROUCH Nour-El Houda"/>
    <s v="Credit Mutuel"/>
    <s v="Forfaitaire"/>
    <s v=""/>
    <s v=""/>
    <s v=""/>
    <s v=""/>
    <m/>
    <m/>
  </r>
  <r>
    <n v="949"/>
    <s v="LAFDIL NADA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4"/>
    <d v="1904-01-01T00:00:00"/>
    <d v="1904-01-01T00:00:00"/>
    <s v="Sem - 48"/>
    <s v="Novembre"/>
    <s v="2025"/>
    <m/>
    <d v="1904-01-01T00:02:00"/>
    <s v="HAOUACH Ikram"/>
    <s v="Credit Mutuel"/>
    <s v="Forfaitaire"/>
    <s v=""/>
    <s v=""/>
    <s v=""/>
    <s v=""/>
    <m/>
    <m/>
  </r>
  <r>
    <n v="1008"/>
    <s v="RACHAD NAWAR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4"/>
    <d v="1904-01-01T00:00:00"/>
    <d v="1904-01-01T00:00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1009"/>
    <s v="ZITOUNI LAMY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4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1131"/>
    <s v="GORA GUEYE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4"/>
    <d v="1904-01-01T00:00:00"/>
    <d v="1904-01-01T00:00:00"/>
    <s v="Sem - 48"/>
    <s v="Novembre"/>
    <s v="2025"/>
    <m/>
    <d v="1904-01-01T00:03:00"/>
    <s v="HAOUACH Ikram"/>
    <s v="Credit Mutuel"/>
    <s v="Forfaitaire"/>
    <s v=""/>
    <s v=""/>
    <s v=""/>
    <s v=""/>
    <m/>
    <m/>
  </r>
  <r>
    <n v="1145"/>
    <s v="DIOUF OUSSMANE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4"/>
    <d v="1904-01-01T00:00:00"/>
    <d v="1904-01-01T00:00:00"/>
    <s v="Sem - 48"/>
    <s v="Novembre"/>
    <s v="2025"/>
    <m/>
    <d v="1904-01-01T00:02:00"/>
    <s v="HAOUACH Ikram"/>
    <s v="Credit Mutuel"/>
    <s v="Forfaitaire"/>
    <s v=""/>
    <s v=""/>
    <s v=""/>
    <s v=""/>
    <m/>
    <m/>
  </r>
  <r>
    <n v="397"/>
    <s v="DERKAOUI Amal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4"/>
    <d v="1904-01-01T00:00:00"/>
    <d v="1904-01-01T00:00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1132"/>
    <s v="AIT LARBI HIND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4"/>
    <d v="1904-01-01T00:00:00"/>
    <d v="1904-01-01T00:00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1170"/>
    <s v="TOURE ABIBOU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4"/>
    <d v="1904-01-01T00:00:00"/>
    <d v="1904-01-01T00:00:00"/>
    <s v="Sem - 48"/>
    <s v="Novembre"/>
    <s v="2025"/>
    <m/>
    <d v="1904-01-01T00:02:00"/>
    <s v="HAOUACH Ikram"/>
    <s v="Credit Mutuel"/>
    <s v="Forfaitaire"/>
    <s v=""/>
    <s v=""/>
    <s v=""/>
    <s v=""/>
    <m/>
    <m/>
  </r>
  <r>
    <n v="1167"/>
    <s v="ZIOUI DOUNIA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4"/>
    <d v="1904-01-01T00:00:00"/>
    <d v="1904-01-01T00:00:00"/>
    <s v="Sem - 48"/>
    <s v="Novembre"/>
    <s v="2025"/>
    <m/>
    <d v="1904-01-01T00:03:00"/>
    <s v="OUAQERROUCH Nour-El Houda"/>
    <s v="Credit Mutuel"/>
    <s v="Forfaitaire"/>
    <s v=""/>
    <s v=""/>
    <s v=""/>
    <s v=""/>
    <m/>
    <m/>
  </r>
  <r>
    <n v="1274"/>
    <s v="AIT ADDI  KHADIJA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4"/>
    <d v="1904-01-01T00:00:00"/>
    <d v="1904-01-01T00:00:00"/>
    <s v="Sem - 48"/>
    <s v="Novembre"/>
    <s v="2025"/>
    <m/>
    <d v="1904-01-01T00:03:00"/>
    <s v="OUAQERROUCH Nour-El Houda"/>
    <s v="Credit Mutuel"/>
    <s v="Forfaitaire"/>
    <s v=""/>
    <s v=""/>
    <s v=""/>
    <s v=""/>
    <m/>
    <m/>
  </r>
  <r>
    <n v="1192"/>
    <s v="EL HOUJJAJI Soufiyane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4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1155"/>
    <s v="KBIRI AKRAM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4"/>
    <d v="1904-01-01T00:00:00"/>
    <d v="1904-01-01T00:00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555"/>
    <s v="COUNDOUL Birane"/>
    <d v="1904-01-01T09:59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4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366"/>
    <s v="HAOUACH Ikram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4"/>
    <d v="1904-01-01T00:00:00"/>
    <d v="1904-01-01T00:00:00"/>
    <s v="Sem - 48"/>
    <s v="Novembre"/>
    <s v="2025"/>
    <m/>
    <d v="1904-01-01T00:00:00"/>
    <s v="FARKACH Hicham"/>
    <s v="Credit Mutuel"/>
    <s v="Forfaitaire"/>
    <s v=""/>
    <s v=""/>
    <s v=""/>
    <s v=""/>
    <m/>
    <m/>
  </r>
  <r>
    <n v="894"/>
    <s v="IHASSANE Ikram"/>
    <d v="1904-01-01T09:57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4"/>
    <d v="1904-01-01T00:00:00"/>
    <d v="1904-01-01T00:00:00"/>
    <s v="Sem - 48"/>
    <s v="Novembre"/>
    <s v="2025"/>
    <m/>
    <d v="1904-01-01T00:03:00"/>
    <s v="OUAQERROUCH Nour-El Houda"/>
    <s v="Credit Mutuel"/>
    <s v="Forfaitaire"/>
    <s v=""/>
    <s v=""/>
    <s v=""/>
    <s v=""/>
    <m/>
    <m/>
  </r>
  <r>
    <n v="669"/>
    <s v="NIANG NDEYE ABSA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4"/>
    <d v="1904-01-01T00:00:00"/>
    <d v="1904-01-01T00:00:00"/>
    <s v="Sem - 48"/>
    <s v="Novembre"/>
    <s v="2025"/>
    <m/>
    <d v="1904-01-01T00:02:00"/>
    <s v="HAOUACH Ikram"/>
    <s v="Credit Mutuel"/>
    <s v="Forfaitaire"/>
    <s v=""/>
    <s v=""/>
    <s v=""/>
    <s v=""/>
    <m/>
    <m/>
  </r>
  <r>
    <n v="971"/>
    <s v="EL HOUSSAINI HOUDA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4"/>
    <d v="1904-01-01T00:00:00"/>
    <d v="1904-01-01T00:00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973"/>
    <s v="BOUMEZGANE SOUKAINA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4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1007"/>
    <s v="GUEYE MOUHAMED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4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1152"/>
    <s v="GOMIS AMINATA AGNES"/>
    <d v="1904-01-01T09:57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4"/>
    <d v="1904-01-01T00:00:00"/>
    <d v="1904-01-01T00:00:00"/>
    <s v="Sem - 48"/>
    <s v="Novembre"/>
    <s v="2025"/>
    <m/>
    <d v="1904-01-01T00:03:00"/>
    <s v="CHOUIFI Mustapha"/>
    <s v="Credit Mutuel"/>
    <s v="Forfaitaire"/>
    <s v=""/>
    <s v=""/>
    <s v=""/>
    <s v=""/>
    <m/>
    <m/>
  </r>
  <r>
    <n v="1165"/>
    <s v="MELLAHI YOUSSEF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4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895"/>
    <s v="NDIAYE ADJI MARIE CISSE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4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1174"/>
    <s v="RHEMARI REDA"/>
    <m/>
    <s v="OFF"/>
    <m/>
    <s v="OFF"/>
    <m/>
    <m/>
    <s v=""/>
    <m/>
    <d v="1904-01-01T00:00:00"/>
    <d v="1904-01-01T00:00:00"/>
    <n v="0"/>
    <s v=""/>
    <d v="1904-01-01T00:00:00"/>
    <x v="7"/>
    <x v="4"/>
    <d v="1904-01-01T00:00:00"/>
    <d v="1904-01-01T00:00:00"/>
    <s v="Sem - 48"/>
    <s v="Novembre"/>
    <s v="2025"/>
    <m/>
    <d v="1904-01-01T00:00:00"/>
    <s v="CHOUIFI Mustapha"/>
    <s v="Credit Mutuel"/>
    <s v="Forfaitaire"/>
    <s v=""/>
    <s v=""/>
    <s v=""/>
    <s v=""/>
    <m/>
    <m/>
  </r>
  <r>
    <n v="633"/>
    <s v="DIOP ABDOU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5"/>
    <d v="1904-01-01T00:00:00"/>
    <d v="1904-01-01T00:00:00"/>
    <s v="Sem - 48"/>
    <s v="Novembre"/>
    <s v="2025"/>
    <m/>
    <d v="1904-01-01T00:02:00"/>
    <s v="HAOUACH Ikram"/>
    <s v="Credit Mutuel"/>
    <s v="Forfaitaire"/>
    <s v=""/>
    <s v=""/>
    <s v=""/>
    <s v=""/>
    <m/>
    <m/>
  </r>
  <r>
    <n v="366"/>
    <s v="HAOUACH Ikram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5"/>
    <d v="1904-01-01T00:00:00"/>
    <d v="1904-01-01T00:00:00"/>
    <s v="Sem - 48"/>
    <s v="Novembre"/>
    <s v="2025"/>
    <m/>
    <d v="1904-01-01T00:00:00"/>
    <s v="FARKACH Hicham"/>
    <s v="Credit Mutuel"/>
    <s v="Forfaitaire"/>
    <s v=""/>
    <s v=""/>
    <s v=""/>
    <s v=""/>
    <m/>
    <m/>
  </r>
  <r>
    <n v="742"/>
    <s v="ZAKI OMAR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5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952"/>
    <s v="EL HARROUCHI CHAIMAE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5"/>
    <d v="1904-01-01T00:00:00"/>
    <d v="1904-01-01T00:00:00"/>
    <s v="Sem - 48"/>
    <s v="Novembre"/>
    <s v="2025"/>
    <m/>
    <d v="1904-01-01T00:04:00"/>
    <s v="OUAQERROUCH Nour-El Houda"/>
    <s v="Credit Mutuel"/>
    <s v="Forfaitaire"/>
    <s v=""/>
    <s v=""/>
    <s v=""/>
    <s v=""/>
    <m/>
    <m/>
  </r>
  <r>
    <n v="1008"/>
    <s v="RACHAD NAWAR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5"/>
    <d v="1904-01-01T00:00:00"/>
    <d v="1904-01-01T00:00:00"/>
    <s v="Sem - 48"/>
    <s v="Novembre"/>
    <s v="2025"/>
    <m/>
    <d v="1904-01-01T00:03:00"/>
    <s v="HAOUACH Ikram"/>
    <s v="Credit Mutuel"/>
    <s v="Forfaitaire"/>
    <s v=""/>
    <s v=""/>
    <s v=""/>
    <s v=""/>
    <m/>
    <m/>
  </r>
  <r>
    <n v="1131"/>
    <s v="GORA GUEYE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5"/>
    <d v="1904-01-01T00:00:00"/>
    <d v="1904-01-01T00:00:00"/>
    <s v="Sem - 48"/>
    <s v="Novembre"/>
    <s v="2025"/>
    <m/>
    <d v="1904-01-01T00:03:00"/>
    <s v="HAOUACH Ikram"/>
    <s v="Credit Mutuel"/>
    <s v="Forfaitaire"/>
    <s v=""/>
    <s v=""/>
    <s v=""/>
    <s v=""/>
    <m/>
    <m/>
  </r>
  <r>
    <n v="1145"/>
    <s v="DIOUF OUSSMANE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5"/>
    <d v="1904-01-01T00:00:00"/>
    <d v="1904-01-01T00:00:00"/>
    <s v="Sem - 48"/>
    <s v="Novembre"/>
    <s v="2025"/>
    <m/>
    <d v="1904-01-01T00:02:00"/>
    <s v="HAOUACH Ikram"/>
    <s v="Credit Mutuel"/>
    <s v="Forfaitaire"/>
    <s v=""/>
    <s v=""/>
    <s v=""/>
    <s v=""/>
    <m/>
    <m/>
  </r>
  <r>
    <n v="397"/>
    <s v="DERKAOUI Amal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5"/>
    <d v="1904-01-01T00:00:00"/>
    <d v="1904-01-01T00:00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1132"/>
    <s v="AIT LARBI HIND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5"/>
    <d v="1904-01-01T00:00:00"/>
    <d v="1904-01-01T00:00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1170"/>
    <s v="TOURE ABIBOU"/>
    <d v="1904-01-01T07:55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5"/>
    <d v="1904-01-01T00:00:00"/>
    <d v="1904-01-01T00:00:00"/>
    <s v="Sem - 48"/>
    <s v="Novembre"/>
    <s v="2025"/>
    <m/>
    <d v="1904-01-01T00:05:00"/>
    <s v="HAOUACH Ikram"/>
    <s v="Credit Mutuel"/>
    <s v="Forfaitaire"/>
    <s v=""/>
    <s v=""/>
    <s v=""/>
    <s v=""/>
    <m/>
    <m/>
  </r>
  <r>
    <n v="1167"/>
    <s v="ZIOUI DOUNIA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5"/>
    <d v="1904-01-01T00:00:00"/>
    <d v="1904-01-01T00:00:00"/>
    <s v="Sem - 48"/>
    <s v="Novembre"/>
    <s v="2025"/>
    <m/>
    <d v="1904-01-01T00:02:00"/>
    <s v="OUAQERROUCH Nour-El Houda"/>
    <s v="Credit Mutuel"/>
    <s v="Forfaitaire"/>
    <s v=""/>
    <s v=""/>
    <s v=""/>
    <s v=""/>
    <m/>
    <m/>
  </r>
  <r>
    <n v="1192"/>
    <s v="EL HOUJJAJI Soufiyane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5"/>
    <d v="1904-01-01T00:00:00"/>
    <d v="1904-01-01T00:00:00"/>
    <s v="Sem - 48"/>
    <s v="Novembre"/>
    <s v="2025"/>
    <m/>
    <d v="1904-01-01T00:03:00"/>
    <s v="OUAQERROUCH Nour-El Houda"/>
    <s v="Credit Mutuel"/>
    <s v="Forfaitaire"/>
    <s v=""/>
    <s v=""/>
    <s v=""/>
    <s v=""/>
    <m/>
    <m/>
  </r>
  <r>
    <n v="1155"/>
    <s v="KBIRI AKRAM"/>
    <d v="1904-01-01T08:07:00"/>
    <d v="1904-01-01T08:00:00"/>
    <d v="1904-01-01T18:00:00"/>
    <d v="1904-01-01T18:00:00"/>
    <m/>
    <m/>
    <d v="1904-01-01T00:07:00"/>
    <m/>
    <m/>
    <d v="1904-01-01T00:00:00"/>
    <n v="0"/>
    <d v="1904-01-01T09:00:00"/>
    <d v="1904-01-01T09:00:00"/>
    <x v="7"/>
    <x v="5"/>
    <d v="1904-01-01T00:00:00"/>
    <d v="1904-01-01T00:07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364"/>
    <s v="EL AOUAQUI Bouchra"/>
    <d v="1904-01-01T09:57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5"/>
    <d v="1904-01-01T00:00:00"/>
    <d v="1904-01-01T00:00:00"/>
    <s v="Sem - 48"/>
    <s v="Novembre"/>
    <s v="2025"/>
    <m/>
    <d v="1904-01-01T00:03:00"/>
    <s v="OUAQERROUCH Nour-El Houda"/>
    <s v="Credit Mutuel"/>
    <s v="Forfaitaire"/>
    <s v=""/>
    <s v=""/>
    <s v=""/>
    <s v=""/>
    <m/>
    <m/>
  </r>
  <r>
    <n v="555"/>
    <s v="COUNDOUL Birane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5"/>
    <d v="1904-01-01T00:00:00"/>
    <d v="1904-01-01T00:00:00"/>
    <s v="Sem - 48"/>
    <s v="Novembre"/>
    <s v="2025"/>
    <m/>
    <d v="1904-01-01T00:02:00"/>
    <s v="OUAQERROUCH Nour-El Houda"/>
    <s v="Credit Mutuel"/>
    <s v="Forfaitaire"/>
    <s v=""/>
    <s v=""/>
    <s v=""/>
    <s v=""/>
    <m/>
    <m/>
  </r>
  <r>
    <n v="894"/>
    <s v="IHASSANE Ikram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5"/>
    <d v="1904-01-01T00:00:00"/>
    <d v="1904-01-01T00:00:00"/>
    <s v="Sem - 48"/>
    <s v="Novembre"/>
    <s v="2025"/>
    <m/>
    <d v="1904-01-01T00:02:00"/>
    <s v="OUAQERROUCH Nour-El Houda"/>
    <s v="Credit Mutuel"/>
    <s v="Forfaitaire"/>
    <s v=""/>
    <s v=""/>
    <s v=""/>
    <s v=""/>
    <m/>
    <m/>
  </r>
  <r>
    <n v="669"/>
    <s v="NIANG NDEYE ABSA"/>
    <d v="1904-01-01T10:06:00"/>
    <d v="1904-01-01T10:00:00"/>
    <d v="1904-01-01T20:00:00"/>
    <d v="1904-01-01T20:00:00"/>
    <m/>
    <m/>
    <d v="1904-01-01T00:06:00"/>
    <m/>
    <m/>
    <d v="1904-01-01T00:00:00"/>
    <n v="0"/>
    <d v="1904-01-01T09:00:00"/>
    <d v="1904-01-01T09:00:00"/>
    <x v="7"/>
    <x v="5"/>
    <d v="1904-01-01T00:00:00"/>
    <d v="1904-01-01T00:06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971"/>
    <s v="EL HOUSSAINI HOUDA"/>
    <d v="1904-01-01T09:56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5"/>
    <d v="1904-01-01T00:00:00"/>
    <d v="1904-01-01T00:00:00"/>
    <s v="Sem - 48"/>
    <s v="Novembre"/>
    <s v="2025"/>
    <m/>
    <d v="1904-01-01T00:04:00"/>
    <s v="HAOUACH Ikram"/>
    <s v="Credit Mutuel"/>
    <s v="Forfaitaire"/>
    <s v=""/>
    <s v=""/>
    <s v=""/>
    <s v=""/>
    <m/>
    <m/>
  </r>
  <r>
    <n v="973"/>
    <s v="BOUMEZGANE SOUKAINA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5"/>
    <d v="1904-01-01T00:00:00"/>
    <d v="1904-01-01T00:00:00"/>
    <s v="Sem - 48"/>
    <s v="Novembre"/>
    <s v="2025"/>
    <m/>
    <d v="1904-01-01T00:02:00"/>
    <s v="OUAQERROUCH Nour-El Houda"/>
    <s v="Credit Mutuel"/>
    <s v="Forfaitaire"/>
    <s v=""/>
    <s v=""/>
    <s v=""/>
    <s v=""/>
    <m/>
    <m/>
  </r>
  <r>
    <n v="1009"/>
    <s v="ZITOUNI LAMYA"/>
    <d v="1904-01-01T09:59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5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1152"/>
    <s v="GOMIS AMINATA AGNES"/>
    <d v="1904-01-01T09:59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5"/>
    <d v="1904-01-01T00:00:00"/>
    <d v="1904-01-01T00:00:00"/>
    <s v="Sem - 48"/>
    <s v="Novembre"/>
    <s v="2025"/>
    <m/>
    <d v="1904-01-01T00:00:00"/>
    <s v="CHOUIFI Mustapha"/>
    <s v="Credit Mutuel"/>
    <s v="Forfaitaire"/>
    <s v=""/>
    <s v=""/>
    <s v=""/>
    <s v=""/>
    <m/>
    <m/>
  </r>
  <r>
    <n v="1165"/>
    <s v="MELLAHI YOUSSEF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5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895"/>
    <s v="NDIAYE ADJI MARIE CISSE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5"/>
    <d v="1904-01-01T00:00:00"/>
    <d v="1904-01-01T00:00:00"/>
    <s v="Sem - 48"/>
    <s v="Novembre"/>
    <s v="2025"/>
    <m/>
    <d v="1904-01-01T00:02:00"/>
    <s v="OUAQERROUCH Nour-El Houda"/>
    <s v="Credit Mutuel"/>
    <s v="Forfaitaire"/>
    <s v=""/>
    <s v=""/>
    <s v=""/>
    <s v=""/>
    <m/>
    <m/>
  </r>
  <r>
    <n v="949"/>
    <s v="LAFDIL NADA"/>
    <m/>
    <s v="OFF"/>
    <m/>
    <s v="OFF"/>
    <m/>
    <m/>
    <s v=""/>
    <m/>
    <d v="1904-01-01T00:00:00"/>
    <d v="1904-01-01T00:00:00"/>
    <n v="0"/>
    <s v=""/>
    <d v="1904-01-01T00:00:00"/>
    <x v="7"/>
    <x v="5"/>
    <d v="1904-01-01T00:00:00"/>
    <d v="1904-01-01T00:00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1007"/>
    <s v="GUEYE MOUHAMED"/>
    <m/>
    <s v="OFF"/>
    <m/>
    <s v="OFF"/>
    <m/>
    <m/>
    <s v=""/>
    <m/>
    <d v="1904-01-01T00:00:00"/>
    <d v="1904-01-01T00:00:00"/>
    <n v="0"/>
    <s v=""/>
    <d v="1904-01-01T00:00:00"/>
    <x v="7"/>
    <x v="5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1154"/>
    <s v="KANTAOUI SALMA"/>
    <m/>
    <s v="OFF"/>
    <m/>
    <s v="OFF"/>
    <m/>
    <m/>
    <s v=""/>
    <m/>
    <d v="1904-01-01T00:00:00"/>
    <d v="1904-01-01T00:00:00"/>
    <n v="0"/>
    <s v=""/>
    <d v="1904-01-01T00:00:00"/>
    <x v="7"/>
    <x v="5"/>
    <d v="1904-01-01T00:00:00"/>
    <d v="1904-01-01T00:00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1189"/>
    <s v="IKRADINE RIME"/>
    <m/>
    <s v="OFF"/>
    <m/>
    <s v="OFF"/>
    <m/>
    <m/>
    <s v=""/>
    <m/>
    <d v="1904-01-01T00:00:00"/>
    <d v="1904-01-01T00:00:00"/>
    <n v="0"/>
    <s v=""/>
    <d v="1904-01-01T00:00:00"/>
    <x v="7"/>
    <x v="5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1274"/>
    <s v="AIT ADDI  KHADIJA"/>
    <m/>
    <s v="OFF"/>
    <m/>
    <s v="OFF"/>
    <m/>
    <m/>
    <s v=""/>
    <m/>
    <d v="1904-01-01T00:00:00"/>
    <d v="1904-01-01T00:00:00"/>
    <n v="0"/>
    <s v=""/>
    <d v="1904-01-01T00:00:00"/>
    <x v="7"/>
    <x v="5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633"/>
    <s v="DIOP ABDOU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6"/>
    <d v="1904-01-01T00:00:00"/>
    <d v="1904-01-01T00:00:00"/>
    <s v="Sem - 48"/>
    <s v="Novembre"/>
    <s v="2025"/>
    <m/>
    <d v="1904-01-01T00:02:00"/>
    <s v="HAOUACH Ikram"/>
    <s v="Credit Mutuel"/>
    <s v="Forfaitaire"/>
    <s v=""/>
    <s v=""/>
    <s v=""/>
    <s v=""/>
    <m/>
    <m/>
  </r>
  <r>
    <n v="742"/>
    <s v="ZAKI OMAR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6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952"/>
    <s v="EL HARROUCHI CHAIMAE"/>
    <d v="1904-01-01T07:55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6"/>
    <d v="1904-01-01T00:00:00"/>
    <d v="1904-01-01T00:00:00"/>
    <s v="Sem - 48"/>
    <s v="Novembre"/>
    <s v="2025"/>
    <m/>
    <d v="1904-01-01T00:05:00"/>
    <s v="OUAQERROUCH Nour-El Houda"/>
    <s v="Credit Mutuel"/>
    <s v="Forfaitaire"/>
    <s v=""/>
    <s v=""/>
    <s v=""/>
    <s v=""/>
    <m/>
    <m/>
  </r>
  <r>
    <n v="949"/>
    <s v="LAFDIL NADA"/>
    <d v="1904-01-01T07:56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6"/>
    <d v="1904-01-01T00:00:00"/>
    <d v="1904-01-01T00:00:00"/>
    <s v="Sem - 48"/>
    <s v="Novembre"/>
    <s v="2025"/>
    <m/>
    <d v="1904-01-01T00:04:00"/>
    <s v="HAOUACH Ikram"/>
    <s v="Credit Mutuel"/>
    <s v="Forfaitaire"/>
    <s v=""/>
    <s v=""/>
    <s v=""/>
    <s v=""/>
    <m/>
    <m/>
  </r>
  <r>
    <n v="1131"/>
    <s v="GORA GUEYE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6"/>
    <d v="1904-01-01T00:00:00"/>
    <d v="1904-01-01T00:00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397"/>
    <s v="DERKAOUI Amal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6"/>
    <d v="1904-01-01T00:00:00"/>
    <d v="1904-01-01T00:00:00"/>
    <s v="Sem - 48"/>
    <s v="Novembre"/>
    <s v="2025"/>
    <m/>
    <d v="1904-01-01T00:02:00"/>
    <s v="HAOUACH Ikram"/>
    <s v="Credit Mutuel"/>
    <s v="Forfaitaire"/>
    <s v=""/>
    <s v=""/>
    <s v=""/>
    <s v=""/>
    <m/>
    <m/>
  </r>
  <r>
    <n v="1132"/>
    <s v="AIT LARBI HIND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6"/>
    <d v="1904-01-01T00:00:00"/>
    <d v="1904-01-01T00:00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1170"/>
    <s v="TOURE ABIBOU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6"/>
    <d v="1904-01-01T00:00:00"/>
    <d v="1904-01-01T00:00:00"/>
    <s v="Sem - 48"/>
    <s v="Novembre"/>
    <s v="2025"/>
    <m/>
    <d v="1904-01-01T00:04:00"/>
    <s v="HAOUACH Ikram"/>
    <s v="Credit Mutuel"/>
    <s v="Forfaitaire"/>
    <s v=""/>
    <s v=""/>
    <s v=""/>
    <s v=""/>
    <m/>
    <m/>
  </r>
  <r>
    <n v="1274"/>
    <s v="AIT ADDI  KHADIJA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6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1192"/>
    <s v="EL HOUJJAJI Soufiyane"/>
    <d v="1904-01-01T07:54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6"/>
    <d v="1904-01-01T00:00:00"/>
    <d v="1904-01-01T00:00:00"/>
    <s v="Sem - 48"/>
    <s v="Novembre"/>
    <s v="2025"/>
    <m/>
    <d v="1904-01-01T00:06:00"/>
    <s v="OUAQERROUCH Nour-El Houda"/>
    <s v="Credit Mutuel"/>
    <s v="Forfaitaire"/>
    <s v=""/>
    <s v=""/>
    <s v=""/>
    <s v=""/>
    <m/>
    <m/>
  </r>
  <r>
    <n v="1155"/>
    <s v="KBIRI AKRAM"/>
    <d v="1904-01-01T08:54:00"/>
    <d v="1904-01-01T08:00:00"/>
    <d v="1904-01-01T18:00:00"/>
    <d v="1904-01-01T18:00:00"/>
    <m/>
    <m/>
    <d v="1904-01-01T00:54:00"/>
    <m/>
    <d v="1904-01-01T00:54:00"/>
    <d v="1904-01-01T00:00:00"/>
    <n v="0"/>
    <d v="1904-01-01T08:06:00"/>
    <d v="1904-01-01T09:00:00"/>
    <x v="7"/>
    <x v="6"/>
    <d v="1904-01-01T00:00:00"/>
    <d v="1904-01-01T00:54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364"/>
    <s v="EL AOUAQUI Bouchra"/>
    <d v="1904-01-01T08:58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7"/>
    <x v="6"/>
    <d v="1904-01-01T00:00:00"/>
    <d v="1904-01-01T00:00:00"/>
    <s v="Sem - 48"/>
    <s v="Novembre"/>
    <s v="2025"/>
    <m/>
    <d v="1904-01-01T00:02:00"/>
    <s v="OUAQERROUCH Nour-El Houda"/>
    <s v="Credit Mutuel"/>
    <s v="Forfaitaire"/>
    <s v=""/>
    <s v=""/>
    <s v=""/>
    <s v=""/>
    <m/>
    <m/>
  </r>
  <r>
    <n v="555"/>
    <s v="COUNDOUL Birane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6"/>
    <d v="1904-01-01T00:00:00"/>
    <d v="1904-01-01T00:00:00"/>
    <s v="Sem - 48"/>
    <s v="Novembre"/>
    <s v="2025"/>
    <m/>
    <d v="1904-01-01T00:02:00"/>
    <s v="OUAQERROUCH Nour-El Houda"/>
    <s v="Credit Mutuel"/>
    <s v="Forfaitaire"/>
    <s v=""/>
    <s v=""/>
    <s v=""/>
    <s v=""/>
    <m/>
    <m/>
  </r>
  <r>
    <n v="366"/>
    <s v="HAOUACH Ikram"/>
    <d v="1904-01-01T09:59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6"/>
    <d v="1904-01-01T00:00:00"/>
    <d v="1904-01-01T00:00:00"/>
    <s v="Sem - 48"/>
    <s v="Novembre"/>
    <s v="2025"/>
    <m/>
    <d v="1904-01-01T00:00:00"/>
    <s v="FARKACH Hicham"/>
    <s v="Credit Mutuel"/>
    <s v="Forfaitaire"/>
    <s v=""/>
    <s v=""/>
    <s v=""/>
    <s v=""/>
    <m/>
    <m/>
  </r>
  <r>
    <n v="894"/>
    <s v="IHASSANE Ikram"/>
    <d v="1904-01-01T09:56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6"/>
    <d v="1904-01-01T00:00:00"/>
    <d v="1904-01-01T00:00:00"/>
    <s v="Sem - 48"/>
    <s v="Novembre"/>
    <s v="2025"/>
    <m/>
    <d v="1904-01-01T00:04:00"/>
    <s v="OUAQERROUCH Nour-El Houda"/>
    <s v="Credit Mutuel"/>
    <s v="Forfaitaire"/>
    <s v=""/>
    <s v=""/>
    <s v=""/>
    <s v=""/>
    <m/>
    <m/>
  </r>
  <r>
    <n v="973"/>
    <s v="BOUMEZGANE SOUKAINA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6"/>
    <d v="1904-01-01T00:00:00"/>
    <d v="1904-01-01T00:00:00"/>
    <s v="Sem - 48"/>
    <s v="Novembre"/>
    <s v="2025"/>
    <m/>
    <d v="1904-01-01T00:02:00"/>
    <s v="OUAQERROUCH Nour-El Houda"/>
    <s v="Credit Mutuel"/>
    <s v="Forfaitaire"/>
    <s v=""/>
    <s v=""/>
    <s v=""/>
    <s v=""/>
    <m/>
    <m/>
  </r>
  <r>
    <n v="1007"/>
    <s v="GUEYE MOUHAMED"/>
    <d v="1904-01-01T09:57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6"/>
    <d v="1904-01-01T00:00:00"/>
    <d v="1904-01-01T00:00:00"/>
    <s v="Sem - 48"/>
    <s v="Novembre"/>
    <s v="2025"/>
    <m/>
    <d v="1904-01-01T00:03:00"/>
    <s v="OUAQERROUCH Nour-El Houda"/>
    <s v="Credit Mutuel"/>
    <s v="Forfaitaire"/>
    <s v=""/>
    <s v=""/>
    <s v=""/>
    <s v=""/>
    <m/>
    <m/>
  </r>
  <r>
    <n v="1152"/>
    <s v="GOMIS AMINATA AGNES"/>
    <d v="1904-01-01T09:56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6"/>
    <d v="1904-01-01T00:00:00"/>
    <d v="1904-01-01T00:00:00"/>
    <s v="Sem - 48"/>
    <s v="Novembre"/>
    <s v="2025"/>
    <m/>
    <d v="1904-01-01T00:04:00"/>
    <s v="CHOUIFI Mustapha"/>
    <s v="Credit Mutuel"/>
    <s v="Forfaitaire"/>
    <s v=""/>
    <s v=""/>
    <s v=""/>
    <s v=""/>
    <m/>
    <m/>
  </r>
  <r>
    <n v="1154"/>
    <s v="KANTAOUI SALMA"/>
    <d v="1904-01-01T09:59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6"/>
    <d v="1904-01-01T00:00:00"/>
    <d v="1904-01-01T00:00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1189"/>
    <s v="IKRADINE RIME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6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1165"/>
    <s v="MELLAHI YOUSSEF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6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1009"/>
    <s v="ZITOUNI LAMYA"/>
    <m/>
    <s v="Congé"/>
    <m/>
    <s v="Congé"/>
    <m/>
    <m/>
    <s v=""/>
    <m/>
    <d v="1904-01-01T00:00:00"/>
    <d v="1904-01-01T00:00:00"/>
    <n v="0"/>
    <s v=""/>
    <d v="1904-01-01T00:00:00"/>
    <x v="7"/>
    <x v="6"/>
    <d v="1904-01-01T00:00:00"/>
    <d v="1904-01-01T00:00:00"/>
    <s v="Sem - 48"/>
    <s v="Novembre"/>
    <s v="2025"/>
    <m/>
    <d v="1904-01-01T00:00:00"/>
    <s v="OUAQERROUCH Nour-El Houda"/>
    <s v="Credit Mutuel"/>
    <s v="Forfaitaire"/>
    <d v="1904-01-01T08:00:00"/>
    <s v=""/>
    <s v=""/>
    <s v=""/>
    <m/>
    <m/>
  </r>
  <r>
    <n v="669"/>
    <s v="NIANG NDEYE ABSA"/>
    <m/>
    <s v="OFF"/>
    <m/>
    <s v="OFF"/>
    <m/>
    <m/>
    <s v=""/>
    <m/>
    <d v="1904-01-01T00:00:00"/>
    <d v="1904-01-01T00:00:00"/>
    <n v="0"/>
    <s v=""/>
    <d v="1904-01-01T00:00:00"/>
    <x v="7"/>
    <x v="6"/>
    <d v="1904-01-01T00:00:00"/>
    <d v="1904-01-01T00:00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971"/>
    <s v="EL HOUSSAINI HOUDA"/>
    <m/>
    <s v="OFF"/>
    <m/>
    <s v="OFF"/>
    <m/>
    <m/>
    <s v=""/>
    <m/>
    <d v="1904-01-01T00:00:00"/>
    <d v="1904-01-01T00:00:00"/>
    <n v="0"/>
    <s v=""/>
    <d v="1904-01-01T00:00:00"/>
    <x v="7"/>
    <x v="6"/>
    <d v="1904-01-01T00:00:00"/>
    <d v="1904-01-01T00:00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1008"/>
    <s v="RACHAD NAWAR"/>
    <m/>
    <s v="OFF"/>
    <m/>
    <s v="OFF"/>
    <m/>
    <m/>
    <s v=""/>
    <m/>
    <d v="1904-01-01T00:00:00"/>
    <d v="1904-01-01T00:00:00"/>
    <n v="0"/>
    <s v=""/>
    <d v="1904-01-01T00:00:00"/>
    <x v="7"/>
    <x v="6"/>
    <d v="1904-01-01T00:00:00"/>
    <d v="1904-01-01T00:00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1145"/>
    <s v="DIOUF OUSSMANE"/>
    <m/>
    <s v="OFF"/>
    <m/>
    <s v="OFF"/>
    <m/>
    <m/>
    <s v=""/>
    <m/>
    <d v="1904-01-01T00:00:00"/>
    <d v="1904-01-01T00:00:00"/>
    <n v="0"/>
    <s v=""/>
    <d v="1904-01-01T00:00:00"/>
    <x v="7"/>
    <x v="6"/>
    <d v="1904-01-01T00:00:00"/>
    <d v="1904-01-01T00:00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1167"/>
    <s v="ZIOUI DOUNIA"/>
    <m/>
    <s v="OFF"/>
    <m/>
    <s v="OFF"/>
    <m/>
    <m/>
    <s v=""/>
    <m/>
    <d v="1904-01-01T00:00:00"/>
    <d v="1904-01-01T00:00:00"/>
    <n v="0"/>
    <s v=""/>
    <d v="1904-01-01T00:00:00"/>
    <x v="7"/>
    <x v="6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895"/>
    <s v="NDIAYE ADJI MARIE CISSE"/>
    <m/>
    <s v="OFF"/>
    <m/>
    <s v="OFF"/>
    <m/>
    <m/>
    <s v=""/>
    <m/>
    <d v="1904-01-01T00:00:00"/>
    <d v="1904-01-01T00:00:00"/>
    <n v="0"/>
    <s v=""/>
    <d v="1904-01-01T00:00:00"/>
    <x v="7"/>
    <x v="6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633"/>
    <s v="DIOP ABDOU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7"/>
    <d v="1904-01-01T00:00:00"/>
    <d v="1904-01-01T00:00:00"/>
    <s v="Sem - 48"/>
    <s v="Novembre"/>
    <s v="2025"/>
    <m/>
    <d v="1904-01-01T00:02:00"/>
    <s v="HAOUACH Ikram"/>
    <s v="Credit Mutuel"/>
    <s v="Forfaitaire"/>
    <s v=""/>
    <s v=""/>
    <s v=""/>
    <s v=""/>
    <m/>
    <m/>
  </r>
  <r>
    <n v="742"/>
    <s v="ZAKI OMAR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7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949"/>
    <s v="LAFDIL NADA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7"/>
    <d v="1904-01-01T00:00:00"/>
    <d v="1904-01-01T00:00:00"/>
    <s v="Sem - 48"/>
    <s v="Novembre"/>
    <s v="2025"/>
    <m/>
    <d v="1904-01-01T00:02:00"/>
    <s v="HAOUACH Ikram"/>
    <s v="Credit Mutuel"/>
    <s v="Forfaitaire"/>
    <s v=""/>
    <s v=""/>
    <s v=""/>
    <s v=""/>
    <m/>
    <m/>
  </r>
  <r>
    <n v="1008"/>
    <s v="RACHAD NAWAR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7"/>
    <d v="1904-01-01T00:00:00"/>
    <d v="1904-01-01T00:00:00"/>
    <s v="Sem - 48"/>
    <s v="Novembre"/>
    <s v="2025"/>
    <m/>
    <d v="1904-01-01T00:03:00"/>
    <s v="HAOUACH Ikram"/>
    <s v="Credit Mutuel"/>
    <s v="Forfaitaire"/>
    <s v=""/>
    <s v=""/>
    <s v=""/>
    <s v=""/>
    <m/>
    <m/>
  </r>
  <r>
    <n v="1145"/>
    <s v="DIOUF OUSSMANE"/>
    <m/>
    <d v="1904-01-01T08:00:00"/>
    <m/>
    <d v="1904-01-01T18:00:00"/>
    <m/>
    <m/>
    <s v=""/>
    <m/>
    <d v="1904-01-01T00:00:00"/>
    <d v="1904-01-01T00:00:00"/>
    <s v="Abs"/>
    <s v=""/>
    <d v="1904-01-01T09:00:00"/>
    <x v="7"/>
    <x v="7"/>
    <d v="1904-01-01T09:00:00"/>
    <d v="1904-01-01T09:00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397"/>
    <s v="DERKAOUI Amal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7"/>
    <d v="1904-01-01T00:00:00"/>
    <d v="1904-01-01T00:00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1132"/>
    <s v="AIT LARBI HIND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7"/>
    <d v="1904-01-01T00:00:00"/>
    <d v="1904-01-01T00:00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1167"/>
    <s v="ZIOUI DOUNI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7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1274"/>
    <s v="AIT ADDI  KHADIJ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7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1155"/>
    <s v="KBIRI AKRAM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7"/>
    <d v="1904-01-01T00:00:00"/>
    <d v="1904-01-01T00:00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364"/>
    <s v="EL AOUAQUI Bouchra"/>
    <d v="1904-01-01T08:58:00"/>
    <d v="1904-01-01T09:00:00"/>
    <d v="1904-01-01T19:00:00"/>
    <d v="1904-01-01T19:00:00"/>
    <m/>
    <m/>
    <s v=""/>
    <m/>
    <d v="1904-01-01T00:00:00"/>
    <d v="1904-01-01T00:00:00"/>
    <n v="0"/>
    <d v="1904-01-01T09:00:00"/>
    <d v="1904-01-01T09:00:00"/>
    <x v="7"/>
    <x v="7"/>
    <d v="1904-01-01T00:00:00"/>
    <d v="1904-01-01T00:00:00"/>
    <s v="Sem - 48"/>
    <s v="Novembre"/>
    <s v="2025"/>
    <m/>
    <d v="1904-01-01T00:02:00"/>
    <s v="OUAQERROUCH Nour-El Houda"/>
    <s v="Credit Mutuel"/>
    <s v="Forfaitaire"/>
    <s v=""/>
    <s v=""/>
    <s v=""/>
    <s v=""/>
    <m/>
    <m/>
  </r>
  <r>
    <n v="366"/>
    <s v="HAOUACH Ikram"/>
    <d v="1904-01-01T10:00:00"/>
    <d v="1904-01-01T10:00:00"/>
    <d v="1904-01-01T20:00:00"/>
    <d v="1904-01-01T20:00:00"/>
    <m/>
    <m/>
    <m/>
    <m/>
    <d v="1904-01-01T00:00:00"/>
    <d v="1904-01-01T00:00:00"/>
    <n v="0"/>
    <d v="1904-01-01T09:00:00"/>
    <d v="1904-01-01T09:00:00"/>
    <x v="7"/>
    <x v="7"/>
    <d v="1904-01-01T00:00:00"/>
    <d v="1904-01-01T00:00:00"/>
    <s v="Sem - 48"/>
    <s v="Novembre"/>
    <s v="2025"/>
    <m/>
    <d v="1904-01-01T00:00:00"/>
    <s v="FARKACH Hicham"/>
    <s v="Credit Mutuel"/>
    <s v="Forfaitaire"/>
    <s v=""/>
    <s v=""/>
    <s v=""/>
    <s v=""/>
    <m/>
    <m/>
  </r>
  <r>
    <n v="555"/>
    <s v="COUNDOUL Birane"/>
    <d v="1904-01-01T10:59:00"/>
    <d v="1904-01-01T11:00:00"/>
    <d v="1904-01-01T20:00:00"/>
    <d v="1904-01-01T20:00:00"/>
    <m/>
    <m/>
    <s v=""/>
    <m/>
    <d v="1904-01-01T00:00:00"/>
    <d v="1904-01-01T00:00:00"/>
    <n v="0"/>
    <d v="1904-01-01T08:00:00"/>
    <d v="1904-01-01T08:00:00"/>
    <x v="7"/>
    <x v="7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894"/>
    <s v="IHASSANE Ikram"/>
    <d v="1904-01-01T10:57:00"/>
    <d v="1904-01-01T11:00:00"/>
    <d v="1904-01-01T20:00:00"/>
    <d v="1904-01-01T20:00:00"/>
    <m/>
    <m/>
    <s v=""/>
    <m/>
    <d v="1904-01-01T00:00:00"/>
    <d v="1904-01-01T00:00:00"/>
    <n v="0"/>
    <d v="1904-01-01T08:00:00"/>
    <d v="1904-01-01T08:00:00"/>
    <x v="7"/>
    <x v="7"/>
    <d v="1904-01-01T00:00:00"/>
    <d v="1904-01-01T00:00:00"/>
    <s v="Sem - 48"/>
    <s v="Novembre"/>
    <s v="2025"/>
    <m/>
    <d v="1904-01-01T00:03:00"/>
    <s v="OUAQERROUCH Nour-El Houda"/>
    <s v="Credit Mutuel"/>
    <s v="Forfaitaire"/>
    <s v=""/>
    <s v=""/>
    <s v=""/>
    <s v=""/>
    <m/>
    <m/>
  </r>
  <r>
    <n v="669"/>
    <s v="NIANG NDEYE ABSA"/>
    <d v="1904-01-01T10:58:00"/>
    <d v="1904-01-01T11:00:00"/>
    <d v="1904-01-01T20:00:00"/>
    <d v="1904-01-01T20:00:00"/>
    <m/>
    <m/>
    <s v=""/>
    <m/>
    <d v="1904-01-01T00:00:00"/>
    <d v="1904-01-01T00:00:00"/>
    <n v="0"/>
    <d v="1904-01-01T08:00:00"/>
    <d v="1904-01-01T08:00:00"/>
    <x v="7"/>
    <x v="7"/>
    <d v="1904-01-01T00:00:00"/>
    <d v="1904-01-01T00:00:00"/>
    <s v="Sem - 48"/>
    <s v="Novembre"/>
    <s v="2025"/>
    <m/>
    <d v="1904-01-01T00:02:00"/>
    <s v="HAOUACH Ikram"/>
    <s v="Credit Mutuel"/>
    <s v="Forfaitaire"/>
    <s v=""/>
    <s v=""/>
    <s v=""/>
    <s v=""/>
    <m/>
    <m/>
  </r>
  <r>
    <n v="971"/>
    <s v="EL HOUSSAINI HOUDA"/>
    <d v="1904-01-01T10:56:00"/>
    <d v="1904-01-01T11:00:00"/>
    <d v="1904-01-01T20:00:00"/>
    <d v="1904-01-01T20:00:00"/>
    <m/>
    <m/>
    <s v=""/>
    <m/>
    <d v="1904-01-01T00:00:00"/>
    <d v="1904-01-01T00:00:00"/>
    <n v="0"/>
    <d v="1904-01-01T08:00:00"/>
    <d v="1904-01-01T08:00:00"/>
    <x v="7"/>
    <x v="7"/>
    <d v="1904-01-01T00:00:00"/>
    <d v="1904-01-01T00:00:00"/>
    <s v="Sem - 48"/>
    <s v="Novembre"/>
    <s v="2025"/>
    <m/>
    <d v="1904-01-01T00:04:00"/>
    <s v="HAOUACH Ikram"/>
    <s v="Credit Mutuel"/>
    <s v="Forfaitaire"/>
    <s v=""/>
    <s v=""/>
    <s v=""/>
    <s v=""/>
    <m/>
    <m/>
  </r>
  <r>
    <n v="973"/>
    <s v="BOUMEZGANE SOUKAINA"/>
    <d v="1904-01-01T10:59:00"/>
    <d v="1904-01-01T11:00:00"/>
    <d v="1904-01-01T20:00:00"/>
    <d v="1904-01-01T20:00:00"/>
    <m/>
    <m/>
    <s v=""/>
    <m/>
    <d v="1904-01-01T00:00:00"/>
    <d v="1904-01-01T00:00:00"/>
    <n v="0"/>
    <d v="1904-01-01T08:00:00"/>
    <d v="1904-01-01T08:00:00"/>
    <x v="7"/>
    <x v="7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1007"/>
    <s v="GUEYE MOUHAMED"/>
    <d v="1904-01-01T10:57:00"/>
    <d v="1904-01-01T11:00:00"/>
    <d v="1904-01-01T20:00:00"/>
    <d v="1904-01-01T20:00:00"/>
    <m/>
    <m/>
    <s v=""/>
    <m/>
    <d v="1904-01-01T00:00:00"/>
    <d v="1904-01-01T00:00:00"/>
    <n v="0"/>
    <d v="1904-01-01T08:00:00"/>
    <d v="1904-01-01T08:00:00"/>
    <x v="7"/>
    <x v="7"/>
    <d v="1904-01-01T00:00:00"/>
    <d v="1904-01-01T00:00:00"/>
    <s v="Sem - 48"/>
    <s v="Novembre"/>
    <s v="2025"/>
    <m/>
    <d v="1904-01-01T00:03:00"/>
    <s v="OUAQERROUCH Nour-El Houda"/>
    <s v="Credit Mutuel"/>
    <s v="Forfaitaire"/>
    <s v=""/>
    <s v=""/>
    <s v=""/>
    <s v=""/>
    <m/>
    <m/>
  </r>
  <r>
    <n v="1152"/>
    <s v="GOMIS AMINATA AGNES"/>
    <d v="1904-01-01T10:56:00"/>
    <d v="1904-01-01T11:00:00"/>
    <d v="1904-01-01T20:00:00"/>
    <d v="1904-01-01T20:00:00"/>
    <m/>
    <m/>
    <s v=""/>
    <m/>
    <d v="1904-01-01T00:00:00"/>
    <d v="1904-01-01T00:00:00"/>
    <n v="0"/>
    <d v="1904-01-01T08:00:00"/>
    <d v="1904-01-01T08:00:00"/>
    <x v="7"/>
    <x v="7"/>
    <d v="1904-01-01T00:00:00"/>
    <d v="1904-01-01T00:00:00"/>
    <s v="Sem - 48"/>
    <s v="Novembre"/>
    <s v="2025"/>
    <m/>
    <d v="1904-01-01T00:04:00"/>
    <s v="CHOUIFI Mustapha"/>
    <s v="Credit Mutuel"/>
    <s v="Forfaitaire"/>
    <s v=""/>
    <s v=""/>
    <s v=""/>
    <s v=""/>
    <m/>
    <m/>
  </r>
  <r>
    <n v="1165"/>
    <s v="MELLAHI YOUSSEF"/>
    <d v="1904-01-01T11:00:00"/>
    <d v="1904-01-01T11:00:00"/>
    <d v="1904-01-01T20:00:00"/>
    <d v="1904-01-01T20:00:00"/>
    <m/>
    <m/>
    <s v=""/>
    <m/>
    <d v="1904-01-01T00:00:00"/>
    <d v="1904-01-01T00:00:00"/>
    <n v="0"/>
    <d v="1904-01-01T08:00:00"/>
    <d v="1904-01-01T08:00:00"/>
    <x v="7"/>
    <x v="7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895"/>
    <s v="NDIAYE ADJI MARIE CISSE"/>
    <d v="1904-01-01T10:58:00"/>
    <d v="1904-01-01T11:00:00"/>
    <d v="1904-01-01T20:00:00"/>
    <d v="1904-01-01T20:00:00"/>
    <m/>
    <m/>
    <s v=""/>
    <m/>
    <d v="1904-01-01T00:00:00"/>
    <d v="1904-01-01T00:00:00"/>
    <n v="0"/>
    <d v="1904-01-01T08:00:00"/>
    <d v="1904-01-01T08:00:00"/>
    <x v="7"/>
    <x v="7"/>
    <d v="1904-01-01T00:00:00"/>
    <d v="1904-01-01T00:00:00"/>
    <s v="Sem - 48"/>
    <s v="Novembre"/>
    <s v="2025"/>
    <m/>
    <d v="1904-01-01T00:02:00"/>
    <s v="OUAQERROUCH Nour-El Houda"/>
    <s v="Credit Mutuel"/>
    <s v="Forfaitaire"/>
    <s v=""/>
    <s v=""/>
    <s v=""/>
    <s v=""/>
    <m/>
    <m/>
  </r>
  <r>
    <n v="1009"/>
    <s v="ZITOUNI LAMYA"/>
    <m/>
    <s v="Congé"/>
    <m/>
    <s v="Congé"/>
    <m/>
    <m/>
    <s v=""/>
    <m/>
    <d v="1904-01-01T00:00:00"/>
    <d v="1904-01-01T00:00:00"/>
    <n v="0"/>
    <s v=""/>
    <d v="1904-01-01T00:00:00"/>
    <x v="7"/>
    <x v="7"/>
    <d v="1904-01-01T00:00:00"/>
    <d v="1904-01-01T00:00:00"/>
    <s v="Sem - 48"/>
    <s v="Novembre"/>
    <s v="2025"/>
    <m/>
    <d v="1904-01-01T00:00:00"/>
    <s v="OUAQERROUCH Nour-El Houda"/>
    <s v="Credit Mutuel"/>
    <s v="Forfaitaire"/>
    <d v="1904-01-01T08:00:00"/>
    <s v=""/>
    <s v=""/>
    <s v=""/>
    <m/>
    <m/>
  </r>
  <r>
    <n v="952"/>
    <s v="EL HARROUCHI CHAIMAE"/>
    <m/>
    <s v="OFF"/>
    <m/>
    <s v="OFF"/>
    <m/>
    <m/>
    <s v=""/>
    <m/>
    <d v="1904-01-01T00:00:00"/>
    <d v="1904-01-01T00:00:00"/>
    <n v="0"/>
    <s v=""/>
    <d v="1904-01-01T00:00:00"/>
    <x v="7"/>
    <x v="7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1131"/>
    <s v="GORA GUEYE"/>
    <m/>
    <s v="OFF"/>
    <m/>
    <s v="OFF"/>
    <m/>
    <m/>
    <s v=""/>
    <m/>
    <d v="1904-01-01T00:00:00"/>
    <d v="1904-01-01T00:00:00"/>
    <n v="0"/>
    <s v=""/>
    <d v="1904-01-01T00:00:00"/>
    <x v="7"/>
    <x v="7"/>
    <d v="1904-01-01T00:00:00"/>
    <d v="1904-01-01T00:00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1170"/>
    <s v="TOURE ABIBOU"/>
    <m/>
    <s v="OFF"/>
    <m/>
    <s v="OFF"/>
    <m/>
    <m/>
    <s v=""/>
    <m/>
    <d v="1904-01-01T00:00:00"/>
    <d v="1904-01-01T00:00:00"/>
    <n v="0"/>
    <s v=""/>
    <d v="1904-01-01T00:00:00"/>
    <x v="7"/>
    <x v="7"/>
    <d v="1904-01-01T00:00:00"/>
    <d v="1904-01-01T00:00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1192"/>
    <s v="EL HOUJJAJI Soufiyane"/>
    <m/>
    <s v="OFF"/>
    <m/>
    <s v="OFF"/>
    <m/>
    <m/>
    <s v=""/>
    <m/>
    <d v="1904-01-01T00:00:00"/>
    <d v="1904-01-01T00:00:00"/>
    <n v="0"/>
    <s v=""/>
    <d v="1904-01-01T00:00:00"/>
    <x v="7"/>
    <x v="7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952"/>
    <s v="EL HARROUCHI CHAIMAE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8"/>
    <d v="1904-01-01T00:00:00"/>
    <d v="1904-01-01T00:00:00"/>
    <s v="Sem - 48"/>
    <s v="Novembre"/>
    <s v="2025"/>
    <m/>
    <d v="1904-01-01T00:04:00"/>
    <s v="OUAQERROUCH Nour-El Houda"/>
    <s v="Credit Mutuel"/>
    <s v="Forfaitaire"/>
    <s v=""/>
    <s v=""/>
    <s v=""/>
    <s v=""/>
    <m/>
    <m/>
  </r>
  <r>
    <n v="949"/>
    <s v="LAFDIL NADA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8"/>
    <d v="1904-01-01T00:00:00"/>
    <d v="1904-01-01T00:00:00"/>
    <s v="Sem - 48"/>
    <s v="Novembre"/>
    <s v="2025"/>
    <m/>
    <d v="1904-01-01T00:03:00"/>
    <s v="HAOUACH Ikram"/>
    <s v="Credit Mutuel"/>
    <s v="Forfaitaire"/>
    <s v=""/>
    <s v=""/>
    <s v=""/>
    <s v=""/>
    <m/>
    <m/>
  </r>
  <r>
    <n v="1008"/>
    <s v="RACHAD NAWAR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8"/>
    <d v="1904-01-01T00:00:00"/>
    <d v="1904-01-01T00:00:00"/>
    <s v="Sem - 48"/>
    <s v="Novembre"/>
    <s v="2025"/>
    <m/>
    <d v="1904-01-01T00:04:00"/>
    <s v="HAOUACH Ikram"/>
    <s v="Credit Mutuel"/>
    <s v="Forfaitaire"/>
    <s v=""/>
    <s v=""/>
    <s v=""/>
    <s v=""/>
    <m/>
    <m/>
  </r>
  <r>
    <n v="1145"/>
    <s v="DIOUF OUSSMANE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8"/>
    <d v="1904-01-01T00:00:00"/>
    <d v="1904-01-01T00:00:00"/>
    <s v="Sem - 48"/>
    <s v="Novembre"/>
    <s v="2025"/>
    <m/>
    <d v="1904-01-01T00:02:00"/>
    <s v="HAOUACH Ikram"/>
    <s v="Credit Mutuel"/>
    <s v="Forfaitaire"/>
    <s v=""/>
    <s v=""/>
    <s v=""/>
    <s v=""/>
    <m/>
    <m/>
  </r>
  <r>
    <n v="1170"/>
    <s v="TOURE ABIBOU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8"/>
    <d v="1904-01-01T00:00:00"/>
    <d v="1904-01-01T00:00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1167"/>
    <s v="ZIOUI DOUNI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8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1274"/>
    <s v="AIT ADDI  KHADIJA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8"/>
    <d v="1904-01-01T00:00:00"/>
    <d v="1904-01-01T00:00:00"/>
    <s v="Sem - 48"/>
    <s v="Novembre"/>
    <s v="2025"/>
    <m/>
    <d v="1904-01-01T00:04:00"/>
    <s v="OUAQERROUCH Nour-El Houda"/>
    <s v="Credit Mutuel"/>
    <s v="Forfaitaire"/>
    <s v=""/>
    <s v=""/>
    <s v=""/>
    <s v=""/>
    <m/>
    <m/>
  </r>
  <r>
    <n v="1192"/>
    <s v="EL HOUJJAJI Soufiyane"/>
    <d v="1904-01-01T07:54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8"/>
    <d v="1904-01-01T00:00:00"/>
    <d v="1904-01-01T00:00:00"/>
    <s v="Sem - 48"/>
    <s v="Novembre"/>
    <s v="2025"/>
    <m/>
    <d v="1904-01-01T00:06:00"/>
    <s v="OUAQERROUCH Nour-El Houda"/>
    <s v="Credit Mutuel"/>
    <s v="Forfaitaire"/>
    <s v=""/>
    <s v=""/>
    <s v=""/>
    <s v=""/>
    <m/>
    <m/>
  </r>
  <r>
    <n v="669"/>
    <s v="NIANG NDEYE ABSA"/>
    <d v="1904-01-01T09:59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8"/>
    <d v="1904-01-01T00:00:00"/>
    <d v="1904-01-01T00:00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971"/>
    <s v="EL HOUSSAINI HOUDA"/>
    <d v="1904-01-01T09:57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8"/>
    <d v="1904-01-01T00:00:00"/>
    <d v="1904-01-01T00:00:00"/>
    <s v="Sem - 48"/>
    <s v="Novembre"/>
    <s v="2025"/>
    <m/>
    <d v="1904-01-01T00:03:00"/>
    <s v="HAOUACH Ikram"/>
    <s v="Credit Mutuel"/>
    <s v="Forfaitaire"/>
    <s v=""/>
    <s v=""/>
    <s v=""/>
    <s v=""/>
    <m/>
    <m/>
  </r>
  <r>
    <n v="1007"/>
    <s v="GUEYE MOUHAMED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8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1131"/>
    <s v="GORA GUEYE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8"/>
    <d v="1904-01-01T00:00:00"/>
    <d v="1904-01-01T00:00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895"/>
    <s v="NDIAYE ADJI MARIE CISSE"/>
    <m/>
    <d v="1904-01-01T10:00:00"/>
    <m/>
    <d v="1904-01-01T20:00:00"/>
    <m/>
    <m/>
    <s v=""/>
    <m/>
    <d v="1904-01-01T00:00:00"/>
    <d v="1904-01-01T00:00:00"/>
    <s v="Abs"/>
    <s v=""/>
    <d v="1904-01-01T09:00:00"/>
    <x v="7"/>
    <x v="8"/>
    <d v="1904-01-01T09:00:00"/>
    <d v="1904-01-01T09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1154"/>
    <s v="KANTAOUI SALMA"/>
    <d v="1904-01-01T10:57:00"/>
    <d v="1904-01-01T11:00:00"/>
    <d v="1904-01-01T20:00:00"/>
    <d v="1904-01-01T20:00:00"/>
    <m/>
    <m/>
    <s v=""/>
    <m/>
    <d v="1904-01-01T00:00:00"/>
    <d v="1904-01-01T00:00:00"/>
    <n v="0"/>
    <d v="1904-01-01T08:00:00"/>
    <d v="1904-01-01T08:00:00"/>
    <x v="7"/>
    <x v="8"/>
    <d v="1904-01-01T00:00:00"/>
    <d v="1904-01-01T00:00:00"/>
    <s v="Sem - 48"/>
    <s v="Novembre"/>
    <s v="2025"/>
    <m/>
    <d v="1904-01-01T00:03:00"/>
    <s v="HAOUACH Ikram"/>
    <s v="Credit Mutuel"/>
    <s v="Forfaitaire"/>
    <s v=""/>
    <s v=""/>
    <s v=""/>
    <s v=""/>
    <m/>
    <m/>
  </r>
  <r>
    <n v="1189"/>
    <s v="IKRADINE RIME"/>
    <d v="1904-01-01T10:58:00"/>
    <d v="1904-01-01T11:00:00"/>
    <d v="1904-01-01T20:00:00"/>
    <d v="1904-01-01T20:00:00"/>
    <m/>
    <m/>
    <s v=""/>
    <m/>
    <d v="1904-01-01T00:00:00"/>
    <d v="1904-01-01T00:00:00"/>
    <n v="0"/>
    <d v="1904-01-01T08:00:00"/>
    <d v="1904-01-01T08:00:00"/>
    <x v="7"/>
    <x v="8"/>
    <d v="1904-01-01T00:00:00"/>
    <d v="1904-01-01T00:00:00"/>
    <s v="Sem - 48"/>
    <s v="Novembre"/>
    <s v="2025"/>
    <m/>
    <d v="1904-01-01T00:02:00"/>
    <s v="OUAQERROUCH Nour-El Houda"/>
    <s v="Credit Mutuel"/>
    <s v="Forfaitaire"/>
    <s v=""/>
    <s v=""/>
    <s v=""/>
    <s v=""/>
    <m/>
    <m/>
  </r>
  <r>
    <n v="364"/>
    <s v="EL AOUAQUI Bouchra"/>
    <m/>
    <s v="OFF"/>
    <m/>
    <s v="OFF"/>
    <m/>
    <m/>
    <s v=""/>
    <m/>
    <d v="1904-01-01T00:00:00"/>
    <d v="1904-01-01T00:00:00"/>
    <n v="0"/>
    <s v=""/>
    <d v="1904-01-01T00:00:00"/>
    <x v="7"/>
    <x v="8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555"/>
    <s v="COUNDOUL Birane"/>
    <m/>
    <s v="OFF"/>
    <m/>
    <s v="OFF"/>
    <m/>
    <m/>
    <s v=""/>
    <m/>
    <d v="1904-01-01T00:00:00"/>
    <d v="1904-01-01T00:00:00"/>
    <n v="0"/>
    <s v=""/>
    <d v="1904-01-01T00:00:00"/>
    <x v="7"/>
    <x v="8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633"/>
    <s v="DIOP ABDOU"/>
    <m/>
    <s v="OFF"/>
    <m/>
    <s v="OFF"/>
    <m/>
    <m/>
    <s v=""/>
    <m/>
    <d v="1904-01-01T00:00:00"/>
    <d v="1904-01-01T00:00:00"/>
    <n v="0"/>
    <s v=""/>
    <d v="1904-01-01T00:00:00"/>
    <x v="7"/>
    <x v="8"/>
    <d v="1904-01-01T00:00:00"/>
    <d v="1904-01-01T00:00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366"/>
    <s v="HAOUACH Ikram"/>
    <m/>
    <s v="OFF"/>
    <m/>
    <s v="OFF"/>
    <m/>
    <m/>
    <s v=""/>
    <m/>
    <d v="1904-01-01T00:00:00"/>
    <d v="1904-01-01T00:00:00"/>
    <n v="0"/>
    <s v=""/>
    <d v="1904-01-01T00:00:00"/>
    <x v="7"/>
    <x v="8"/>
    <d v="1904-01-01T00:00:00"/>
    <d v="1904-01-01T00:00:00"/>
    <s v="Sem - 48"/>
    <s v="Novembre"/>
    <s v="2025"/>
    <m/>
    <d v="1904-01-01T00:00:00"/>
    <s v="FARKACH Hicham"/>
    <s v="Credit Mutuel"/>
    <s v="Forfaitaire"/>
    <s v=""/>
    <s v=""/>
    <s v=""/>
    <s v=""/>
    <m/>
    <m/>
  </r>
  <r>
    <n v="894"/>
    <s v="IHASSANE Ikram"/>
    <m/>
    <s v="OFF"/>
    <m/>
    <s v="OFF"/>
    <m/>
    <m/>
    <s v=""/>
    <m/>
    <d v="1904-01-01T00:00:00"/>
    <d v="1904-01-01T00:00:00"/>
    <n v="0"/>
    <s v=""/>
    <d v="1904-01-01T00:00:00"/>
    <x v="7"/>
    <x v="8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742"/>
    <s v="ZAKI OMAR"/>
    <m/>
    <s v="OFF"/>
    <m/>
    <s v="OFF"/>
    <m/>
    <m/>
    <s v=""/>
    <m/>
    <d v="1904-01-01T00:00:00"/>
    <d v="1904-01-01T00:00:00"/>
    <n v="0"/>
    <s v=""/>
    <d v="1904-01-01T00:00:00"/>
    <x v="7"/>
    <x v="8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973"/>
    <s v="BOUMEZGANE SOUKAINA"/>
    <m/>
    <s v="OFF"/>
    <m/>
    <s v="OFF"/>
    <m/>
    <m/>
    <s v=""/>
    <m/>
    <d v="1904-01-01T00:00:00"/>
    <d v="1904-01-01T00:00:00"/>
    <n v="0"/>
    <s v=""/>
    <d v="1904-01-01T00:00:00"/>
    <x v="7"/>
    <x v="8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1009"/>
    <s v="ZITOUNI LAMYA"/>
    <m/>
    <s v="OFF"/>
    <m/>
    <s v="OFF"/>
    <m/>
    <m/>
    <s v=""/>
    <m/>
    <d v="1904-01-01T00:00:00"/>
    <d v="1904-01-01T00:00:00"/>
    <n v="0"/>
    <s v=""/>
    <d v="1904-01-01T00:00:00"/>
    <x v="7"/>
    <x v="8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397"/>
    <s v="DERKAOUI Amal"/>
    <m/>
    <s v="OFF"/>
    <m/>
    <s v="OFF"/>
    <m/>
    <m/>
    <s v=""/>
    <m/>
    <d v="1904-01-01T00:00:00"/>
    <d v="1904-01-01T00:00:00"/>
    <n v="0"/>
    <s v=""/>
    <d v="1904-01-01T00:00:00"/>
    <x v="7"/>
    <x v="8"/>
    <d v="1904-01-01T00:00:00"/>
    <d v="1904-01-01T00:00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1152"/>
    <s v="GOMIS AMINATA AGNES"/>
    <m/>
    <s v="OFF"/>
    <m/>
    <s v="OFF"/>
    <m/>
    <m/>
    <s v=""/>
    <m/>
    <d v="1904-01-01T00:00:00"/>
    <d v="1904-01-01T00:00:00"/>
    <n v="0"/>
    <s v=""/>
    <d v="1904-01-01T00:00:00"/>
    <x v="7"/>
    <x v="8"/>
    <d v="1904-01-01T00:00:00"/>
    <d v="1904-01-01T00:00:00"/>
    <s v="Sem - 48"/>
    <s v="Novembre"/>
    <s v="2025"/>
    <m/>
    <d v="1904-01-01T00:00:00"/>
    <s v="CHOUIFI Mustapha"/>
    <s v="Credit Mutuel"/>
    <s v="Forfaitaire"/>
    <s v=""/>
    <s v=""/>
    <s v=""/>
    <s v=""/>
    <m/>
    <m/>
  </r>
  <r>
    <n v="1132"/>
    <s v="AIT LARBI HIND"/>
    <m/>
    <s v="OFF"/>
    <m/>
    <s v="OFF"/>
    <m/>
    <m/>
    <s v=""/>
    <m/>
    <d v="1904-01-01T00:00:00"/>
    <d v="1904-01-01T00:00:00"/>
    <n v="0"/>
    <s v=""/>
    <d v="1904-01-01T00:00:00"/>
    <x v="7"/>
    <x v="8"/>
    <d v="1904-01-01T00:00:00"/>
    <d v="1904-01-01T00:00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1165"/>
    <s v="MELLAHI YOUSSEF"/>
    <m/>
    <s v="OFF"/>
    <m/>
    <s v="OFF"/>
    <m/>
    <m/>
    <s v=""/>
    <m/>
    <d v="1904-01-01T00:00:00"/>
    <d v="1904-01-01T00:00:00"/>
    <n v="0"/>
    <s v=""/>
    <d v="1904-01-01T00:00:00"/>
    <x v="7"/>
    <x v="8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1155"/>
    <s v="KBIRI AKRAM"/>
    <m/>
    <s v="OFF"/>
    <m/>
    <s v="OFF"/>
    <m/>
    <m/>
    <s v=""/>
    <m/>
    <d v="1904-01-01T00:00:00"/>
    <d v="1904-01-01T00:00:00"/>
    <n v="0"/>
    <s v=""/>
    <d v="1904-01-01T00:00:00"/>
    <x v="7"/>
    <x v="8"/>
    <d v="1904-01-01T00:00:00"/>
    <d v="1904-01-01T00:00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364"/>
    <s v="EL AOUAQUI Bouchra"/>
    <m/>
    <s v="OFF"/>
    <m/>
    <s v="OFF"/>
    <m/>
    <m/>
    <s v=""/>
    <m/>
    <d v="1904-01-01T00:00:00"/>
    <d v="1904-01-01T00:00:00"/>
    <n v="0"/>
    <s v=""/>
    <d v="1904-01-01T00:00:00"/>
    <x v="7"/>
    <x v="9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555"/>
    <s v="COUNDOUL Birane"/>
    <m/>
    <s v="OFF"/>
    <m/>
    <s v="OFF"/>
    <m/>
    <m/>
    <s v=""/>
    <m/>
    <d v="1904-01-01T00:00:00"/>
    <d v="1904-01-01T00:00:00"/>
    <n v="0"/>
    <s v=""/>
    <d v="1904-01-01T00:00:00"/>
    <x v="7"/>
    <x v="9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633"/>
    <s v="DIOP ABDOU"/>
    <m/>
    <s v="OFF"/>
    <m/>
    <s v="OFF"/>
    <m/>
    <m/>
    <s v=""/>
    <m/>
    <d v="1904-01-01T00:00:00"/>
    <d v="1904-01-01T00:00:00"/>
    <n v="0"/>
    <s v=""/>
    <d v="1904-01-01T00:00:00"/>
    <x v="7"/>
    <x v="9"/>
    <d v="1904-01-01T00:00:00"/>
    <d v="1904-01-01T00:00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366"/>
    <s v="HAOUACH Ikram"/>
    <m/>
    <s v="OFF"/>
    <m/>
    <s v="OFF"/>
    <m/>
    <m/>
    <s v=""/>
    <m/>
    <d v="1904-01-01T00:00:00"/>
    <d v="1904-01-01T00:00:00"/>
    <n v="0"/>
    <s v=""/>
    <d v="1904-01-01T00:00:00"/>
    <x v="7"/>
    <x v="9"/>
    <d v="1904-01-01T00:00:00"/>
    <d v="1904-01-01T00:00:00"/>
    <s v="Sem - 48"/>
    <s v="Novembre"/>
    <s v="2025"/>
    <m/>
    <d v="1904-01-01T00:00:00"/>
    <s v="FARKACH Hicham"/>
    <s v="Credit Mutuel"/>
    <s v="Forfaitaire"/>
    <s v=""/>
    <s v=""/>
    <s v=""/>
    <s v=""/>
    <m/>
    <m/>
  </r>
  <r>
    <n v="894"/>
    <s v="IHASSANE Ikram"/>
    <m/>
    <s v="OFF"/>
    <m/>
    <s v="OFF"/>
    <m/>
    <m/>
    <s v=""/>
    <m/>
    <d v="1904-01-01T00:00:00"/>
    <d v="1904-01-01T00:00:00"/>
    <n v="0"/>
    <s v=""/>
    <d v="1904-01-01T00:00:00"/>
    <x v="7"/>
    <x v="9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669"/>
    <s v="NIANG NDEYE ABSA"/>
    <m/>
    <s v="OFF"/>
    <m/>
    <s v="OFF"/>
    <m/>
    <m/>
    <s v=""/>
    <m/>
    <d v="1904-01-01T00:00:00"/>
    <d v="1904-01-01T00:00:00"/>
    <n v="0"/>
    <s v=""/>
    <d v="1904-01-01T00:00:00"/>
    <x v="7"/>
    <x v="9"/>
    <d v="1904-01-01T00:00:00"/>
    <d v="1904-01-01T00:00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742"/>
    <s v="ZAKI OMAR"/>
    <m/>
    <s v="OFF"/>
    <m/>
    <s v="OFF"/>
    <m/>
    <m/>
    <s v=""/>
    <m/>
    <d v="1904-01-01T00:00:00"/>
    <d v="1904-01-01T00:00:00"/>
    <n v="0"/>
    <s v=""/>
    <d v="1904-01-01T00:00:00"/>
    <x v="7"/>
    <x v="9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971"/>
    <s v="EL HOUSSAINI HOUDA"/>
    <m/>
    <s v="OFF"/>
    <m/>
    <s v="OFF"/>
    <m/>
    <m/>
    <s v=""/>
    <m/>
    <d v="1904-01-01T00:00:00"/>
    <d v="1904-01-01T00:00:00"/>
    <n v="0"/>
    <s v=""/>
    <d v="1904-01-01T00:00:00"/>
    <x v="7"/>
    <x v="9"/>
    <d v="1904-01-01T00:00:00"/>
    <d v="1904-01-01T00:00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973"/>
    <s v="BOUMEZGANE SOUKAINA"/>
    <m/>
    <s v="OFF"/>
    <m/>
    <s v="OFF"/>
    <m/>
    <m/>
    <s v=""/>
    <m/>
    <d v="1904-01-01T00:00:00"/>
    <d v="1904-01-01T00:00:00"/>
    <n v="0"/>
    <s v=""/>
    <d v="1904-01-01T00:00:00"/>
    <x v="7"/>
    <x v="9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952"/>
    <s v="EL HARROUCHI CHAIMAE"/>
    <m/>
    <s v="OFF"/>
    <m/>
    <s v="OFF"/>
    <m/>
    <m/>
    <s v=""/>
    <m/>
    <d v="1904-01-01T00:00:00"/>
    <d v="1904-01-01T00:00:00"/>
    <n v="0"/>
    <s v=""/>
    <d v="1904-01-01T00:00:00"/>
    <x v="7"/>
    <x v="9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949"/>
    <s v="LAFDIL NADA"/>
    <m/>
    <s v="OFF"/>
    <m/>
    <s v="OFF"/>
    <m/>
    <m/>
    <s v=""/>
    <m/>
    <d v="1904-01-01T00:00:00"/>
    <d v="1904-01-01T00:00:00"/>
    <n v="0"/>
    <s v=""/>
    <d v="1904-01-01T00:00:00"/>
    <x v="7"/>
    <x v="9"/>
    <d v="1904-01-01T00:00:00"/>
    <d v="1904-01-01T00:00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1007"/>
    <s v="GUEYE MOUHAMED"/>
    <m/>
    <s v="OFF"/>
    <m/>
    <s v="OFF"/>
    <m/>
    <m/>
    <s v=""/>
    <m/>
    <d v="1904-01-01T00:00:00"/>
    <d v="1904-01-01T00:00:00"/>
    <n v="0"/>
    <s v=""/>
    <d v="1904-01-01T00:00:00"/>
    <x v="7"/>
    <x v="9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1008"/>
    <s v="RACHAD NAWAR"/>
    <m/>
    <s v="OFF"/>
    <m/>
    <s v="OFF"/>
    <m/>
    <m/>
    <s v=""/>
    <m/>
    <d v="1904-01-01T00:00:00"/>
    <d v="1904-01-01T00:00:00"/>
    <n v="0"/>
    <s v=""/>
    <d v="1904-01-01T00:00:00"/>
    <x v="7"/>
    <x v="9"/>
    <d v="1904-01-01T00:00:00"/>
    <d v="1904-01-01T00:00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1009"/>
    <s v="ZITOUNI LAMYA"/>
    <m/>
    <s v="OFF"/>
    <m/>
    <s v="OFF"/>
    <m/>
    <m/>
    <s v=""/>
    <m/>
    <d v="1904-01-01T00:00:00"/>
    <d v="1904-01-01T00:00:00"/>
    <n v="0"/>
    <s v=""/>
    <d v="1904-01-01T00:00:00"/>
    <x v="7"/>
    <x v="9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1131"/>
    <s v="GORA GUEYE"/>
    <m/>
    <s v="OFF"/>
    <m/>
    <s v="OFF"/>
    <m/>
    <m/>
    <s v=""/>
    <m/>
    <d v="1904-01-01T00:00:00"/>
    <d v="1904-01-01T00:00:00"/>
    <n v="0"/>
    <s v=""/>
    <d v="1904-01-01T00:00:00"/>
    <x v="7"/>
    <x v="9"/>
    <d v="1904-01-01T00:00:00"/>
    <d v="1904-01-01T00:00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1145"/>
    <s v="DIOUF OUSSMANE"/>
    <m/>
    <s v="OFF"/>
    <m/>
    <s v="OFF"/>
    <m/>
    <m/>
    <s v=""/>
    <m/>
    <d v="1904-01-01T00:00:00"/>
    <d v="1904-01-01T00:00:00"/>
    <n v="0"/>
    <s v=""/>
    <d v="1904-01-01T00:00:00"/>
    <x v="7"/>
    <x v="9"/>
    <d v="1904-01-01T00:00:00"/>
    <d v="1904-01-01T00:00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397"/>
    <s v="DERKAOUI Amal"/>
    <m/>
    <s v="OFF"/>
    <m/>
    <s v="OFF"/>
    <m/>
    <m/>
    <s v=""/>
    <m/>
    <d v="1904-01-01T00:00:00"/>
    <d v="1904-01-01T00:00:00"/>
    <n v="0"/>
    <s v=""/>
    <d v="1904-01-01T00:00:00"/>
    <x v="7"/>
    <x v="9"/>
    <d v="1904-01-01T00:00:00"/>
    <d v="1904-01-01T00:00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1152"/>
    <s v="GOMIS AMINATA AGNES"/>
    <m/>
    <s v="OFF"/>
    <m/>
    <s v="OFF"/>
    <m/>
    <m/>
    <s v=""/>
    <m/>
    <d v="1904-01-01T00:00:00"/>
    <d v="1904-01-01T00:00:00"/>
    <n v="0"/>
    <s v=""/>
    <d v="1904-01-01T00:00:00"/>
    <x v="7"/>
    <x v="9"/>
    <d v="1904-01-01T00:00:00"/>
    <d v="1904-01-01T00:00:00"/>
    <s v="Sem - 48"/>
    <s v="Novembre"/>
    <s v="2025"/>
    <m/>
    <d v="1904-01-01T00:00:00"/>
    <s v="CHOUIFI Mustapha"/>
    <s v="Credit Mutuel"/>
    <s v="Forfaitaire"/>
    <s v=""/>
    <s v=""/>
    <s v=""/>
    <s v=""/>
    <m/>
    <m/>
  </r>
  <r>
    <n v="1132"/>
    <s v="AIT LARBI HIND"/>
    <m/>
    <s v="OFF"/>
    <m/>
    <s v="OFF"/>
    <m/>
    <m/>
    <s v=""/>
    <m/>
    <d v="1904-01-01T00:00:00"/>
    <d v="1904-01-01T00:00:00"/>
    <n v="0"/>
    <s v=""/>
    <d v="1904-01-01T00:00:00"/>
    <x v="7"/>
    <x v="9"/>
    <d v="1904-01-01T00:00:00"/>
    <d v="1904-01-01T00:00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1170"/>
    <s v="TOURE ABIBOU"/>
    <m/>
    <s v="OFF"/>
    <m/>
    <s v="OFF"/>
    <m/>
    <m/>
    <s v=""/>
    <m/>
    <d v="1904-01-01T00:00:00"/>
    <d v="1904-01-01T00:00:00"/>
    <n v="0"/>
    <s v=""/>
    <d v="1904-01-01T00:00:00"/>
    <x v="7"/>
    <x v="9"/>
    <d v="1904-01-01T00:00:00"/>
    <d v="1904-01-01T00:00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1154"/>
    <s v="KANTAOUI SALMA"/>
    <m/>
    <s v="OFF"/>
    <m/>
    <s v="OFF"/>
    <m/>
    <m/>
    <s v=""/>
    <m/>
    <d v="1904-01-01T00:00:00"/>
    <d v="1904-01-01T00:00:00"/>
    <n v="0"/>
    <s v=""/>
    <d v="1904-01-01T00:00:00"/>
    <x v="7"/>
    <x v="9"/>
    <d v="1904-01-01T00:00:00"/>
    <d v="1904-01-01T00:00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1189"/>
    <s v="IKRADINE RIME"/>
    <m/>
    <s v="OFF"/>
    <m/>
    <s v="OFF"/>
    <m/>
    <m/>
    <s v=""/>
    <m/>
    <d v="1904-01-01T00:00:00"/>
    <d v="1904-01-01T00:00:00"/>
    <n v="0"/>
    <s v=""/>
    <d v="1904-01-01T00:00:00"/>
    <x v="7"/>
    <x v="9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1167"/>
    <s v="ZIOUI DOUNIA"/>
    <m/>
    <s v="OFF"/>
    <m/>
    <s v="OFF"/>
    <m/>
    <m/>
    <s v=""/>
    <m/>
    <d v="1904-01-01T00:00:00"/>
    <d v="1904-01-01T00:00:00"/>
    <n v="0"/>
    <s v=""/>
    <d v="1904-01-01T00:00:00"/>
    <x v="7"/>
    <x v="9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1174"/>
    <s v="RHEMARI REDA"/>
    <m/>
    <s v="OFF"/>
    <m/>
    <s v="OFF"/>
    <m/>
    <m/>
    <s v=""/>
    <m/>
    <d v="1904-01-01T00:00:00"/>
    <d v="1904-01-01T00:00:00"/>
    <n v="0"/>
    <s v=""/>
    <d v="1904-01-01T00:00:00"/>
    <x v="7"/>
    <x v="9"/>
    <d v="1904-01-01T00:00:00"/>
    <d v="1904-01-01T00:00:00"/>
    <s v="Sem - 48"/>
    <s v="Novembre"/>
    <s v="2025"/>
    <m/>
    <d v="1904-01-01T00:00:00"/>
    <s v="CHOUIFI Mustapha"/>
    <s v="Credit Mutuel"/>
    <s v="Forfaitaire"/>
    <s v=""/>
    <s v=""/>
    <s v=""/>
    <s v=""/>
    <m/>
    <m/>
  </r>
  <r>
    <n v="1274"/>
    <s v="AIT ADDI  KHADIJA"/>
    <m/>
    <s v="OFF"/>
    <m/>
    <s v="OFF"/>
    <m/>
    <m/>
    <s v=""/>
    <m/>
    <d v="1904-01-01T00:00:00"/>
    <d v="1904-01-01T00:00:00"/>
    <n v="0"/>
    <s v=""/>
    <d v="1904-01-01T00:00:00"/>
    <x v="7"/>
    <x v="9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1165"/>
    <s v="MELLAHI YOUSSEF"/>
    <m/>
    <s v="OFF"/>
    <m/>
    <s v="OFF"/>
    <m/>
    <m/>
    <s v=""/>
    <m/>
    <d v="1904-01-01T00:00:00"/>
    <d v="1904-01-01T00:00:00"/>
    <n v="0"/>
    <s v=""/>
    <d v="1904-01-01T00:00:00"/>
    <x v="7"/>
    <x v="9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895"/>
    <s v="NDIAYE ADJI MARIE CISSE"/>
    <m/>
    <s v="OFF"/>
    <m/>
    <s v="OFF"/>
    <m/>
    <m/>
    <s v=""/>
    <m/>
    <d v="1904-01-01T00:00:00"/>
    <d v="1904-01-01T00:00:00"/>
    <n v="0"/>
    <s v=""/>
    <d v="1904-01-01T00:00:00"/>
    <x v="7"/>
    <x v="9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1192"/>
    <s v="EL HOUJJAJI Soufiyane"/>
    <m/>
    <s v="OFF"/>
    <m/>
    <s v="OFF"/>
    <m/>
    <m/>
    <s v=""/>
    <m/>
    <d v="1904-01-01T00:00:00"/>
    <d v="1904-01-01T00:00:00"/>
    <n v="0"/>
    <s v=""/>
    <d v="1904-01-01T00:00:00"/>
    <x v="7"/>
    <x v="9"/>
    <d v="1904-01-01T00:00:00"/>
    <d v="1904-01-01T00:00:00"/>
    <s v="Sem - 48"/>
    <s v="Novembre"/>
    <s v="2025"/>
    <m/>
    <d v="1904-01-01T00:00:00"/>
    <s v="OUAQERROUCH Nour-El Houda"/>
    <s v="Credit Mutuel"/>
    <s v="Forfaitaire"/>
    <s v=""/>
    <s v=""/>
    <s v=""/>
    <s v=""/>
    <m/>
    <m/>
  </r>
  <r>
    <n v="1155"/>
    <s v="KBIRI AKRAM"/>
    <m/>
    <s v="OFF"/>
    <m/>
    <s v="OFF"/>
    <m/>
    <m/>
    <s v=""/>
    <m/>
    <d v="1904-01-01T00:00:00"/>
    <d v="1904-01-01T00:00:00"/>
    <n v="0"/>
    <s v=""/>
    <d v="1904-01-01T00:00:00"/>
    <x v="7"/>
    <x v="9"/>
    <d v="1904-01-01T00:00:00"/>
    <d v="1904-01-01T00:00:00"/>
    <s v="Sem - 48"/>
    <s v="Novembre"/>
    <s v="2025"/>
    <m/>
    <d v="1904-01-01T00:00:00"/>
    <s v="HAOUACH Ikram"/>
    <s v="Credit Mutuel"/>
    <s v="Forfaitaire"/>
    <s v=""/>
    <s v=""/>
    <s v=""/>
    <s v=""/>
    <m/>
    <m/>
  </r>
  <r>
    <n v="364"/>
    <s v="EL AOUAQUI Bouchra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10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669"/>
    <s v="NIANG NDEYE ABSA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0"/>
    <d v="1904-01-01T00:00:00"/>
    <d v="1904-01-01T00:00:00"/>
    <s v="Sem - 49"/>
    <s v="Décembre"/>
    <s v="2025"/>
    <m/>
    <d v="1904-01-01T00:02:00"/>
    <s v="HAOUACH Ikram"/>
    <s v="Credit Mutuel"/>
    <s v="Forfaitaire"/>
    <s v=""/>
    <s v=""/>
    <s v=""/>
    <s v=""/>
    <m/>
    <m/>
  </r>
  <r>
    <n v="742"/>
    <s v="ZAKI OMAR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0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971"/>
    <s v="EL HOUSSAINI HOUDA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0"/>
    <d v="1904-01-01T00:00:00"/>
    <d v="1904-01-01T00:00:00"/>
    <s v="Sem - 49"/>
    <s v="Décembre"/>
    <s v="2025"/>
    <m/>
    <d v="1904-01-01T00:02:00"/>
    <s v="HAOUACH Ikram"/>
    <s v="Credit Mutuel"/>
    <s v="Forfaitaire"/>
    <s v=""/>
    <s v=""/>
    <s v=""/>
    <s v=""/>
    <m/>
    <m/>
  </r>
  <r>
    <n v="973"/>
    <s v="BOUMEZGANE SOUKAINA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0"/>
    <d v="1904-01-01T00:00:00"/>
    <d v="1904-01-01T00:00:00"/>
    <s v="Sem - 49"/>
    <s v="Décembre"/>
    <s v="2025"/>
    <m/>
    <d v="1904-01-01T00:02:00"/>
    <s v="OUAQERROUCH Nour-El Houda"/>
    <s v="Credit Mutuel"/>
    <s v="Forfaitaire"/>
    <s v=""/>
    <s v=""/>
    <s v=""/>
    <s v=""/>
    <m/>
    <m/>
  </r>
  <r>
    <n v="1007"/>
    <s v="GUEYE MOUHAMED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0"/>
    <d v="1904-01-01T00:00:00"/>
    <d v="1904-01-01T00:00:00"/>
    <s v="Sem - 49"/>
    <s v="Décembre"/>
    <s v="2025"/>
    <m/>
    <d v="1904-01-01T00:03:00"/>
    <s v="OUAQERROUCH Nour-El Houda"/>
    <s v="Credit Mutuel"/>
    <s v="Forfaitaire"/>
    <s v=""/>
    <s v=""/>
    <s v=""/>
    <s v=""/>
    <m/>
    <m/>
  </r>
  <r>
    <n v="1009"/>
    <s v="ZITOUNI LAMY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0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1145"/>
    <s v="DIOUF OUSSMANE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10"/>
    <d v="1904-01-01T00:00:00"/>
    <d v="1904-01-01T00:00:00"/>
    <s v="Sem - 49"/>
    <s v="Décembre"/>
    <s v="2025"/>
    <m/>
    <d v="1904-01-01T00:02:00"/>
    <s v="HAOUACH Ikram"/>
    <s v="Credit Mutuel"/>
    <s v="Forfaitaire"/>
    <s v=""/>
    <s v=""/>
    <s v=""/>
    <s v=""/>
    <m/>
    <m/>
  </r>
  <r>
    <n v="1152"/>
    <s v="GOMIS AMINATA AGNES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0"/>
    <d v="1904-01-01T00:00:00"/>
    <d v="1904-01-01T00:00:00"/>
    <s v="Sem - 49"/>
    <s v="Décembre"/>
    <s v="2025"/>
    <m/>
    <d v="1904-01-01T00:04:00"/>
    <s v="CHOUIFI Mustapha"/>
    <s v="Credit Mutuel"/>
    <s v="Forfaitaire"/>
    <s v=""/>
    <s v=""/>
    <s v=""/>
    <s v=""/>
    <m/>
    <m/>
  </r>
  <r>
    <n v="1132"/>
    <s v="AIT LARBI HIND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0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1165"/>
    <s v="MELLAHI YOUSSEF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0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895"/>
    <s v="NDIAYE ADJI MARIE CISSE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0"/>
    <d v="1904-01-01T00:00:00"/>
    <d v="1904-01-01T00:00:00"/>
    <s v="Sem - 49"/>
    <s v="Décembre"/>
    <s v="2025"/>
    <m/>
    <d v="1904-01-01T00:03:00"/>
    <s v="OUAQERROUCH Nour-El Houda"/>
    <s v="Credit Mutuel"/>
    <s v="Forfaitaire"/>
    <s v=""/>
    <s v=""/>
    <s v=""/>
    <s v=""/>
    <m/>
    <m/>
  </r>
  <r>
    <n v="1192"/>
    <s v="EL HOUJJAJI Soufiyane"/>
    <d v="1904-01-01T07:52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0"/>
    <d v="1904-01-01T00:00:00"/>
    <d v="1904-01-01T00:00:00"/>
    <s v="Sem - 49"/>
    <s v="Décembre"/>
    <s v="2025"/>
    <m/>
    <d v="1904-01-01T00:08:00"/>
    <s v="OUAQERROUCH Nour-El Houda"/>
    <s v="Credit Mutuel"/>
    <s v="Forfaitaire"/>
    <s v=""/>
    <s v=""/>
    <s v=""/>
    <s v=""/>
    <m/>
    <m/>
  </r>
  <r>
    <n v="1155"/>
    <s v="KBIRI AKRAM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0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555"/>
    <s v="COUNDOUL Birane"/>
    <d v="1904-01-01T09:59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0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633"/>
    <s v="DIOP ABDOU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0"/>
    <d v="1904-01-01T00:00:00"/>
    <d v="1904-01-01T00:00:00"/>
    <s v="Sem - 49"/>
    <s v="Décembre"/>
    <s v="2025"/>
    <m/>
    <d v="1904-01-01T00:02:00"/>
    <s v="HAOUACH Ikram"/>
    <s v="Credit Mutuel"/>
    <s v="Forfaitaire"/>
    <s v=""/>
    <s v=""/>
    <s v=""/>
    <s v=""/>
    <m/>
    <m/>
  </r>
  <r>
    <n v="366"/>
    <s v="HAOUACH Ikram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0"/>
    <d v="1904-01-01T00:00:00"/>
    <d v="1904-01-01T00:00:00"/>
    <s v="Sem - 49"/>
    <s v="Décembre"/>
    <s v="2025"/>
    <m/>
    <d v="1904-01-01T00:00:00"/>
    <s v="FARKACH Hicham"/>
    <s v="Credit Mutuel"/>
    <s v="Forfaitaire"/>
    <s v=""/>
    <s v=""/>
    <s v=""/>
    <s v=""/>
    <m/>
    <m/>
  </r>
  <r>
    <n v="894"/>
    <s v="IHASSANE Ikram"/>
    <d v="1904-01-01T09:57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0"/>
    <d v="1904-01-01T00:00:00"/>
    <d v="1904-01-01T00:00:00"/>
    <s v="Sem - 49"/>
    <s v="Décembre"/>
    <s v="2025"/>
    <m/>
    <d v="1904-01-01T00:03:00"/>
    <s v="OUAQERROUCH Nour-El Houda"/>
    <s v="Credit Mutuel"/>
    <s v="Forfaitaire"/>
    <s v=""/>
    <s v=""/>
    <s v=""/>
    <s v=""/>
    <m/>
    <m/>
  </r>
  <r>
    <n v="952"/>
    <s v="EL HARROUCHI CHAIMAE"/>
    <d v="1904-01-01T09:57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0"/>
    <d v="1904-01-01T00:00:00"/>
    <d v="1904-01-01T00:00:00"/>
    <s v="Sem - 49"/>
    <s v="Décembre"/>
    <s v="2025"/>
    <m/>
    <d v="1904-01-01T00:03:00"/>
    <s v="OUAQERROUCH Nour-El Houda"/>
    <s v="Credit Mutuel"/>
    <s v="Forfaitaire"/>
    <s v=""/>
    <s v=""/>
    <s v=""/>
    <s v=""/>
    <m/>
    <m/>
  </r>
  <r>
    <n v="949"/>
    <s v="LAFDIL NADA"/>
    <d v="1904-01-01T09:57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0"/>
    <d v="1904-01-01T00:00:00"/>
    <d v="1904-01-01T00:00:00"/>
    <s v="Sem - 49"/>
    <s v="Décembre"/>
    <s v="2025"/>
    <m/>
    <d v="1904-01-01T00:03:00"/>
    <s v="HAOUACH Ikram"/>
    <s v="Credit Mutuel"/>
    <s v="Forfaitaire"/>
    <s v=""/>
    <s v=""/>
    <s v=""/>
    <s v=""/>
    <m/>
    <m/>
  </r>
  <r>
    <n v="1008"/>
    <s v="RACHAD NAWAR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0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1131"/>
    <s v="GORA GUEYE"/>
    <d v="1904-01-01T09:59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0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397"/>
    <s v="DERKAOUI Amal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0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1167"/>
    <s v="ZIOUI DOUNIA"/>
    <d v="1904-01-01T09:57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0"/>
    <d v="1904-01-01T00:00:00"/>
    <d v="1904-01-01T00:00:00"/>
    <s v="Sem - 49"/>
    <s v="Décembre"/>
    <s v="2025"/>
    <m/>
    <d v="1904-01-01T00:03:00"/>
    <s v="OUAQERROUCH Nour-El Houda"/>
    <s v="Credit Mutuel"/>
    <s v="Forfaitaire"/>
    <s v=""/>
    <s v=""/>
    <s v=""/>
    <s v=""/>
    <m/>
    <m/>
  </r>
  <r>
    <n v="1274"/>
    <s v="AIT ADDI  KHADIJA"/>
    <d v="1904-01-01T09:57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0"/>
    <d v="1904-01-01T00:00:00"/>
    <d v="1904-01-01T00:00:00"/>
    <s v="Sem - 49"/>
    <s v="Décembre"/>
    <s v="2025"/>
    <m/>
    <d v="1904-01-01T00:03:00"/>
    <s v="OUAQERROUCH Nour-El Houda"/>
    <s v="Credit Mutuel"/>
    <s v="Forfaitaire"/>
    <s v=""/>
    <s v=""/>
    <s v=""/>
    <s v=""/>
    <m/>
    <m/>
  </r>
  <r>
    <n v="1170"/>
    <s v="TOURE ABIBOU"/>
    <m/>
    <s v="Congé"/>
    <m/>
    <s v="Congé"/>
    <m/>
    <m/>
    <s v=""/>
    <m/>
    <d v="1904-01-01T00:00:00"/>
    <d v="1904-01-01T00:00:00"/>
    <n v="0"/>
    <s v=""/>
    <d v="1904-01-01T00:00:00"/>
    <x v="7"/>
    <x v="10"/>
    <d v="1904-01-01T00:00:00"/>
    <d v="1904-01-01T00:00:00"/>
    <s v="Sem - 49"/>
    <s v="Décembre"/>
    <s v="2025"/>
    <m/>
    <d v="1904-01-01T00:00:00"/>
    <s v="HAOUACH Ikram"/>
    <s v="Credit Mutuel"/>
    <s v="Forfaitaire"/>
    <d v="1904-01-01T08:00:00"/>
    <s v=""/>
    <s v=""/>
    <s v=""/>
    <m/>
    <m/>
  </r>
  <r>
    <n v="364"/>
    <s v="EL AOUAQUI Bouchra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1"/>
    <d v="1904-01-01T00:00:00"/>
    <d v="1904-01-01T00:00:00"/>
    <s v="Sem - 49"/>
    <s v="Décembre"/>
    <s v="2025"/>
    <m/>
    <d v="1904-01-01T00:03:00"/>
    <s v="OUAQERROUCH Nour-El Houda"/>
    <s v="Credit Mutuel"/>
    <s v="Forfaitaire"/>
    <s v=""/>
    <s v=""/>
    <s v=""/>
    <s v=""/>
    <m/>
    <m/>
  </r>
  <r>
    <n v="669"/>
    <s v="NIANG NDEYE ABSA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1"/>
    <d v="1904-01-01T00:00:00"/>
    <d v="1904-01-01T00:00:00"/>
    <s v="Sem - 49"/>
    <s v="Décembre"/>
    <s v="2025"/>
    <m/>
    <d v="1904-01-01T00:02:00"/>
    <s v="HAOUACH Ikram"/>
    <s v="Credit Mutuel"/>
    <s v="Forfaitaire"/>
    <s v=""/>
    <s v=""/>
    <s v=""/>
    <s v=""/>
    <m/>
    <m/>
  </r>
  <r>
    <n v="742"/>
    <s v="ZAKI OMAR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1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971"/>
    <s v="EL HOUSSAINI HOUDA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1"/>
    <d v="1904-01-01T00:00:00"/>
    <d v="1904-01-01T00:00:00"/>
    <s v="Sem - 49"/>
    <s v="Décembre"/>
    <s v="2025"/>
    <m/>
    <d v="1904-01-01T00:03:00"/>
    <s v="HAOUACH Ikram"/>
    <s v="Credit Mutuel"/>
    <s v="Forfaitaire"/>
    <s v=""/>
    <s v=""/>
    <s v=""/>
    <s v=""/>
    <m/>
    <m/>
  </r>
  <r>
    <n v="973"/>
    <s v="BOUMEZGANE SOUKAINA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1"/>
    <d v="1904-01-01T00:00:00"/>
    <d v="1904-01-01T00:00:00"/>
    <s v="Sem - 49"/>
    <s v="Décembre"/>
    <s v="2025"/>
    <m/>
    <d v="1904-01-01T00:02:00"/>
    <s v="OUAQERROUCH Nour-El Houda"/>
    <s v="Credit Mutuel"/>
    <s v="Forfaitaire"/>
    <s v=""/>
    <s v=""/>
    <s v=""/>
    <s v=""/>
    <m/>
    <m/>
  </r>
  <r>
    <n v="1007"/>
    <s v="GUEYE MOUHAMED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1"/>
    <d v="1904-01-01T00:00:00"/>
    <d v="1904-01-01T00:00:00"/>
    <s v="Sem - 49"/>
    <s v="Décembre"/>
    <s v="2025"/>
    <m/>
    <d v="1904-01-01T00:02:00"/>
    <s v="OUAQERROUCH Nour-El Houda"/>
    <s v="Credit Mutuel"/>
    <s v="Forfaitaire"/>
    <s v=""/>
    <s v=""/>
    <s v=""/>
    <s v=""/>
    <m/>
    <m/>
  </r>
  <r>
    <n v="1009"/>
    <s v="ZITOUNI LAMY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1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1145"/>
    <s v="DIOUF OUSSMANE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1"/>
    <d v="1904-01-01T00:00:00"/>
    <d v="1904-01-01T00:00:00"/>
    <s v="Sem - 49"/>
    <s v="Décembre"/>
    <s v="2025"/>
    <m/>
    <d v="1904-01-01T00:02:00"/>
    <s v="HAOUACH Ikram"/>
    <s v="Credit Mutuel"/>
    <s v="Forfaitaire"/>
    <s v=""/>
    <s v=""/>
    <s v=""/>
    <s v=""/>
    <m/>
    <m/>
  </r>
  <r>
    <n v="1152"/>
    <s v="GOMIS AMINATA AGNES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1"/>
    <d v="1904-01-01T00:00:00"/>
    <d v="1904-01-01T00:00:00"/>
    <s v="Sem - 49"/>
    <s v="Décembre"/>
    <s v="2025"/>
    <m/>
    <d v="1904-01-01T00:04:00"/>
    <s v="CHOUIFI Mustapha"/>
    <s v="Credit Mutuel"/>
    <s v="Forfaitaire"/>
    <s v=""/>
    <s v=""/>
    <s v=""/>
    <s v=""/>
    <m/>
    <m/>
  </r>
  <r>
    <n v="1132"/>
    <s v="AIT LARBI HIND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1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1170"/>
    <s v="TOURE ABIBOU"/>
    <d v="1904-01-01T07:57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11"/>
    <d v="1904-01-01T00:00:00"/>
    <d v="1904-01-01T00:00:00"/>
    <s v="Sem - 49"/>
    <s v="Décembre"/>
    <s v="2025"/>
    <m/>
    <d v="1904-01-01T00:03:00"/>
    <s v="HAOUACH Ikram"/>
    <s v="Credit Mutuel"/>
    <s v="Forfaitaire"/>
    <s v=""/>
    <s v=""/>
    <s v=""/>
    <s v=""/>
    <m/>
    <m/>
  </r>
  <r>
    <n v="1174"/>
    <s v="RHEMARI RED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1"/>
    <d v="1904-01-01T00:00:00"/>
    <d v="1904-01-01T00:00:00"/>
    <s v="Sem - 49"/>
    <s v="Décembre"/>
    <s v="2025"/>
    <m/>
    <d v="1904-01-01T00:00:00"/>
    <s v="CHOUIFI Mustapha"/>
    <s v="Credit Mutuel"/>
    <s v="Forfaitaire"/>
    <s v=""/>
    <s v=""/>
    <s v=""/>
    <s v=""/>
    <m/>
    <m/>
  </r>
  <r>
    <n v="1165"/>
    <s v="MELLAHI YOUSSEF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1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1192"/>
    <s v="EL HOUJJAJI Soufiyane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11"/>
    <d v="1904-01-01T00:00:00"/>
    <d v="1904-01-01T00:00:00"/>
    <s v="Sem - 49"/>
    <s v="Décembre"/>
    <s v="2025"/>
    <m/>
    <d v="1904-01-01T00:02:00"/>
    <s v="OUAQERROUCH Nour-El Houda"/>
    <s v="Credit Mutuel"/>
    <s v="Forfaitaire"/>
    <s v=""/>
    <s v=""/>
    <s v=""/>
    <s v=""/>
    <m/>
    <m/>
  </r>
  <r>
    <n v="1155"/>
    <s v="KBIRI AKRAM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1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555"/>
    <s v="COUNDOUL Birane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1"/>
    <d v="1904-01-01T00:00:00"/>
    <d v="1904-01-01T00:00:00"/>
    <s v="Sem - 49"/>
    <s v="Décembre"/>
    <s v="2025"/>
    <m/>
    <d v="1904-01-01T00:02:00"/>
    <s v="OUAQERROUCH Nour-El Houda"/>
    <s v="Credit Mutuel"/>
    <s v="Forfaitaire"/>
    <s v=""/>
    <s v=""/>
    <s v=""/>
    <s v=""/>
    <m/>
    <m/>
  </r>
  <r>
    <n v="633"/>
    <s v="DIOP ABDOU"/>
    <d v="1904-01-01T09:57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1"/>
    <d v="1904-01-01T00:00:00"/>
    <d v="1904-01-01T00:00:00"/>
    <s v="Sem - 49"/>
    <s v="Décembre"/>
    <s v="2025"/>
    <m/>
    <d v="1904-01-01T00:03:00"/>
    <s v="HAOUACH Ikram"/>
    <s v="Credit Mutuel"/>
    <s v="Forfaitaire"/>
    <s v=""/>
    <s v=""/>
    <s v=""/>
    <s v=""/>
    <m/>
    <m/>
  </r>
  <r>
    <n v="366"/>
    <s v="HAOUACH Ikram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1"/>
    <d v="1904-01-01T00:00:00"/>
    <d v="1904-01-01T00:00:00"/>
    <s v="Sem - 49"/>
    <s v="Décembre"/>
    <s v="2025"/>
    <m/>
    <d v="1904-01-01T00:02:00"/>
    <s v="FARKACH Hicham"/>
    <s v="Credit Mutuel"/>
    <s v="Forfaitaire"/>
    <s v=""/>
    <s v=""/>
    <s v=""/>
    <s v=""/>
    <m/>
    <m/>
  </r>
  <r>
    <n v="894"/>
    <s v="IHASSANE Ikram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1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952"/>
    <s v="EL HARROUCHI CHAIMAE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1"/>
    <d v="1904-01-01T00:00:00"/>
    <d v="1904-01-01T00:00:00"/>
    <s v="Sem - 49"/>
    <s v="Décembre"/>
    <s v="2025"/>
    <m/>
    <d v="1904-01-01T00:02:00"/>
    <s v="OUAQERROUCH Nour-El Houda"/>
    <s v="Credit Mutuel"/>
    <s v="Forfaitaire"/>
    <s v=""/>
    <s v=""/>
    <s v=""/>
    <s v=""/>
    <m/>
    <m/>
  </r>
  <r>
    <n v="949"/>
    <s v="LAFDIL NADA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1"/>
    <d v="1904-01-01T00:00:00"/>
    <d v="1904-01-01T00:00:00"/>
    <s v="Sem - 49"/>
    <s v="Décembre"/>
    <s v="2025"/>
    <m/>
    <d v="1904-01-01T00:02:00"/>
    <s v="HAOUACH Ikram"/>
    <s v="Credit Mutuel"/>
    <s v="Forfaitaire"/>
    <s v=""/>
    <s v=""/>
    <s v=""/>
    <s v=""/>
    <m/>
    <m/>
  </r>
  <r>
    <n v="1008"/>
    <s v="RACHAD NAWAR"/>
    <d v="1904-01-01T10:00:00"/>
    <d v="1904-01-01T10:00:00"/>
    <d v="1904-01-01T15:45:00"/>
    <d v="1904-01-01T20:00:00"/>
    <m/>
    <m/>
    <s v=""/>
    <m/>
    <d v="1904-01-01T00:00:00"/>
    <d v="1904-01-01T04:15:00"/>
    <n v="0"/>
    <d v="1904-01-01T04:45:00"/>
    <d v="1904-01-01T09:00:00"/>
    <x v="7"/>
    <x v="11"/>
    <d v="1904-01-01T00:00:00"/>
    <d v="1904-01-01T04:15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1131"/>
    <s v="GORA GUEYE"/>
    <d v="1904-01-01T09:59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1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397"/>
    <s v="DERKAOUI Amal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1"/>
    <d v="1904-01-01T00:00:00"/>
    <d v="1904-01-01T00:00:00"/>
    <s v="Sem - 49"/>
    <s v="Décembre"/>
    <s v="2025"/>
    <m/>
    <d v="1904-01-01T00:02:00"/>
    <s v="HAOUACH Ikram"/>
    <s v="Credit Mutuel"/>
    <s v="Forfaitaire"/>
    <s v=""/>
    <s v=""/>
    <s v=""/>
    <s v=""/>
    <m/>
    <m/>
  </r>
  <r>
    <n v="1167"/>
    <s v="ZIOUI DOUNIA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1"/>
    <d v="1904-01-01T00:00:00"/>
    <d v="1904-01-01T00:00:00"/>
    <s v="Sem - 49"/>
    <s v="Décembre"/>
    <s v="2025"/>
    <m/>
    <d v="1904-01-01T00:02:00"/>
    <s v="OUAQERROUCH Nour-El Houda"/>
    <s v="Credit Mutuel"/>
    <s v="Forfaitaire"/>
    <s v=""/>
    <s v=""/>
    <s v=""/>
    <s v=""/>
    <m/>
    <m/>
  </r>
  <r>
    <n v="1274"/>
    <s v="AIT ADDI  KHADIJA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1"/>
    <d v="1904-01-01T00:00:00"/>
    <d v="1904-01-01T00:00:00"/>
    <s v="Sem - 49"/>
    <s v="Décembre"/>
    <s v="2025"/>
    <m/>
    <d v="1904-01-01T00:02:00"/>
    <s v="OUAQERROUCH Nour-El Houda"/>
    <s v="Credit Mutuel"/>
    <s v="Forfaitaire"/>
    <s v=""/>
    <s v=""/>
    <s v=""/>
    <s v=""/>
    <m/>
    <m/>
  </r>
  <r>
    <n v="1154"/>
    <s v="KANTAOUI SALMA"/>
    <m/>
    <s v="OFF"/>
    <m/>
    <s v="OFF"/>
    <m/>
    <m/>
    <s v=""/>
    <m/>
    <d v="1904-01-01T00:00:00"/>
    <d v="1904-01-01T00:00:00"/>
    <n v="0"/>
    <s v=""/>
    <d v="1904-01-01T00:00:00"/>
    <x v="7"/>
    <x v="11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1189"/>
    <s v="IKRADINE RIME"/>
    <m/>
    <s v="OFF"/>
    <m/>
    <s v="OFF"/>
    <m/>
    <m/>
    <s v=""/>
    <m/>
    <d v="1904-01-01T00:00:00"/>
    <d v="1904-01-01T00:00:00"/>
    <n v="0"/>
    <s v=""/>
    <d v="1904-01-01T00:00:00"/>
    <x v="7"/>
    <x v="11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895"/>
    <s v="NDIAYE ADJI MARIE CISSE"/>
    <m/>
    <s v="OFF"/>
    <m/>
    <s v="OFF"/>
    <m/>
    <m/>
    <s v=""/>
    <m/>
    <d v="1904-01-01T00:00:00"/>
    <d v="1904-01-01T00:00:00"/>
    <n v="0"/>
    <s v=""/>
    <d v="1904-01-01T00:00:00"/>
    <x v="7"/>
    <x v="11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364"/>
    <s v="EL AOUAQUI Bouchra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2"/>
    <d v="1904-01-01T00:00:00"/>
    <d v="1904-01-01T00:00:00"/>
    <s v="Sem - 49"/>
    <s v="Décembre"/>
    <s v="2025"/>
    <m/>
    <d v="1904-01-01T00:03:00"/>
    <s v="OUAQERROUCH Nour-El Houda"/>
    <s v="Credit Mutuel"/>
    <s v="Forfaitaire"/>
    <s v=""/>
    <s v=""/>
    <s v=""/>
    <s v=""/>
    <m/>
    <m/>
  </r>
  <r>
    <n v="669"/>
    <s v="NIANG NDEYE ABSA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2"/>
    <d v="1904-01-01T00:00:00"/>
    <d v="1904-01-01T00:00:00"/>
    <s v="Sem - 49"/>
    <s v="Décembre"/>
    <s v="2025"/>
    <m/>
    <d v="1904-01-01T00:02:00"/>
    <s v="HAOUACH Ikram"/>
    <s v="Credit Mutuel"/>
    <s v="Forfaitaire"/>
    <s v=""/>
    <s v=""/>
    <s v=""/>
    <s v=""/>
    <m/>
    <m/>
  </r>
  <r>
    <n v="971"/>
    <s v="EL HOUSSAINI HOUDA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2"/>
    <d v="1904-01-01T00:00:00"/>
    <d v="1904-01-01T00:00:00"/>
    <s v="Sem - 49"/>
    <s v="Décembre"/>
    <s v="2025"/>
    <m/>
    <d v="1904-01-01T00:03:00"/>
    <s v="HAOUACH Ikram"/>
    <s v="Credit Mutuel"/>
    <s v="Forfaitaire"/>
    <s v=""/>
    <s v=""/>
    <s v=""/>
    <s v=""/>
    <m/>
    <m/>
  </r>
  <r>
    <n v="1007"/>
    <s v="GUEYE MOUHAMED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2"/>
    <d v="1904-01-01T00:00:00"/>
    <d v="1904-01-01T00:00:00"/>
    <s v="Sem - 49"/>
    <s v="Décembre"/>
    <s v="2025"/>
    <m/>
    <d v="1904-01-01T00:02:00"/>
    <s v="OUAQERROUCH Nour-El Houda"/>
    <s v="Credit Mutuel"/>
    <s v="Forfaitaire"/>
    <s v=""/>
    <s v=""/>
    <s v=""/>
    <s v=""/>
    <m/>
    <m/>
  </r>
  <r>
    <n v="1009"/>
    <s v="ZITOUNI LAMY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2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1145"/>
    <s v="DIOUF OUSSMANE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2"/>
    <d v="1904-01-01T00:00:00"/>
    <d v="1904-01-01T00:00:00"/>
    <s v="Sem - 49"/>
    <s v="Décembre"/>
    <s v="2025"/>
    <m/>
    <d v="1904-01-01T00:03:00"/>
    <s v="HAOUACH Ikram"/>
    <s v="Credit Mutuel"/>
    <s v="Forfaitaire"/>
    <s v=""/>
    <s v=""/>
    <s v=""/>
    <s v=""/>
    <m/>
    <m/>
  </r>
  <r>
    <n v="1152"/>
    <s v="GOMIS AMINATA AGNES"/>
    <d v="1904-01-01T07:54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2"/>
    <d v="1904-01-01T00:00:00"/>
    <d v="1904-01-01T00:00:00"/>
    <s v="Sem - 49"/>
    <s v="Décembre"/>
    <s v="2025"/>
    <m/>
    <d v="1904-01-01T00:06:00"/>
    <s v="CHOUIFI Mustapha"/>
    <s v="Credit Mutuel"/>
    <s v="Forfaitaire"/>
    <s v=""/>
    <s v=""/>
    <s v=""/>
    <s v=""/>
    <m/>
    <m/>
  </r>
  <r>
    <n v="1170"/>
    <s v="TOURE ABIBOU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2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1154"/>
    <s v="KANTAOUI SALMA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12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1189"/>
    <s v="IKRADINE RIME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2"/>
    <d v="1904-01-01T00:00:00"/>
    <d v="1904-01-01T00:00:00"/>
    <s v="Sem - 49"/>
    <s v="Décembre"/>
    <s v="2025"/>
    <m/>
    <d v="1904-01-01T00:04:00"/>
    <s v="OUAQERROUCH Nour-El Houda"/>
    <s v="Credit Mutuel"/>
    <s v="Forfaitaire"/>
    <s v=""/>
    <s v=""/>
    <s v=""/>
    <s v=""/>
    <m/>
    <m/>
  </r>
  <r>
    <n v="1174"/>
    <s v="RHEMARI RED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2"/>
    <d v="1904-01-01T00:00:00"/>
    <d v="1904-01-01T00:00:00"/>
    <s v="Sem - 49"/>
    <s v="Décembre"/>
    <s v="2025"/>
    <m/>
    <d v="1904-01-01T00:00:00"/>
    <s v="CHOUIFI Mustapha"/>
    <s v="Credit Mutuel"/>
    <s v="Forfaitaire"/>
    <s v=""/>
    <s v=""/>
    <s v=""/>
    <s v=""/>
    <m/>
    <m/>
  </r>
  <r>
    <n v="1165"/>
    <s v="MELLAHI YOUSSEF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2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895"/>
    <s v="NDIAYE ADJI MARIE CISSE"/>
    <d v="1904-01-01T10:38:00"/>
    <d v="1904-01-01T08:00:00"/>
    <d v="1904-01-01T18:00:00"/>
    <d v="1904-01-01T18:00:00"/>
    <m/>
    <m/>
    <d v="1904-01-01T02:38:00"/>
    <m/>
    <d v="1904-01-01T02:38:00"/>
    <d v="1904-01-01T00:00:00"/>
    <n v="0"/>
    <d v="1904-01-01T06:22:00"/>
    <d v="1904-01-01T09:00:00"/>
    <x v="7"/>
    <x v="12"/>
    <d v="1904-01-01T00:00:00"/>
    <d v="1904-01-01T02:38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1192"/>
    <s v="EL HOUJJAJI Soufiyane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2"/>
    <d v="1904-01-01T00:00:00"/>
    <d v="1904-01-01T00:00:00"/>
    <s v="Sem - 49"/>
    <s v="Décembre"/>
    <s v="2025"/>
    <m/>
    <d v="1904-01-01T00:04:00"/>
    <s v="OUAQERROUCH Nour-El Houda"/>
    <s v="Credit Mutuel"/>
    <s v="Forfaitaire"/>
    <s v=""/>
    <s v=""/>
    <s v=""/>
    <s v=""/>
    <m/>
    <m/>
  </r>
  <r>
    <n v="633"/>
    <s v="DIOP ABDOU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2"/>
    <d v="1904-01-01T00:00:00"/>
    <d v="1904-01-01T00:00:00"/>
    <s v="Sem - 49"/>
    <s v="Décembre"/>
    <s v="2025"/>
    <m/>
    <d v="1904-01-01T00:02:00"/>
    <s v="HAOUACH Ikram"/>
    <s v="Credit Mutuel"/>
    <s v="Forfaitaire"/>
    <s v=""/>
    <s v=""/>
    <s v=""/>
    <s v=""/>
    <m/>
    <m/>
  </r>
  <r>
    <n v="366"/>
    <s v="HAOUACH Ikram"/>
    <d v="1904-01-01T09:57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2"/>
    <d v="1904-01-01T00:00:00"/>
    <d v="1904-01-01T00:00:00"/>
    <s v="Sem - 49"/>
    <s v="Décembre"/>
    <s v="2025"/>
    <m/>
    <d v="1904-01-01T00:03:00"/>
    <s v="FARKACH Hicham"/>
    <s v="Credit Mutuel"/>
    <s v="Forfaitaire"/>
    <s v=""/>
    <s v=""/>
    <s v=""/>
    <s v=""/>
    <m/>
    <m/>
  </r>
  <r>
    <n v="894"/>
    <s v="IHASSANE Ikram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2"/>
    <d v="1904-01-01T00:00:00"/>
    <d v="1904-01-01T00:00:00"/>
    <s v="Sem - 49"/>
    <s v="Décembre"/>
    <s v="2025"/>
    <m/>
    <d v="1904-01-01T00:02:00"/>
    <s v="OUAQERROUCH Nour-El Houda"/>
    <s v="Credit Mutuel"/>
    <s v="Forfaitaire"/>
    <s v=""/>
    <s v=""/>
    <s v=""/>
    <s v=""/>
    <m/>
    <m/>
  </r>
  <r>
    <n v="952"/>
    <s v="EL HARROUCHI CHAIMAE"/>
    <d v="1904-01-01T09:56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2"/>
    <d v="1904-01-01T00:00:00"/>
    <d v="1904-01-01T00:00:00"/>
    <s v="Sem - 49"/>
    <s v="Décembre"/>
    <s v="2025"/>
    <m/>
    <d v="1904-01-01T00:04:00"/>
    <s v="OUAQERROUCH Nour-El Houda"/>
    <s v="Credit Mutuel"/>
    <s v="Forfaitaire"/>
    <s v=""/>
    <s v=""/>
    <s v=""/>
    <s v=""/>
    <m/>
    <m/>
  </r>
  <r>
    <n v="949"/>
    <s v="LAFDIL NADA"/>
    <d v="1904-01-01T09:56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2"/>
    <d v="1904-01-01T00:00:00"/>
    <d v="1904-01-01T00:00:00"/>
    <s v="Sem - 49"/>
    <s v="Décembre"/>
    <s v="2025"/>
    <m/>
    <d v="1904-01-01T00:04:00"/>
    <s v="HAOUACH Ikram"/>
    <s v="Credit Mutuel"/>
    <s v="Forfaitaire"/>
    <s v=""/>
    <s v=""/>
    <s v=""/>
    <s v=""/>
    <m/>
    <m/>
  </r>
  <r>
    <n v="1008"/>
    <s v="RACHAD NAWAR"/>
    <m/>
    <d v="1904-01-01T10:00:00"/>
    <m/>
    <d v="1904-01-01T20:00:00"/>
    <m/>
    <m/>
    <s v=""/>
    <m/>
    <d v="1904-01-01T00:00:00"/>
    <d v="1904-01-01T00:00:00"/>
    <s v="Abs"/>
    <s v=""/>
    <d v="1904-01-01T09:00:00"/>
    <x v="7"/>
    <x v="12"/>
    <d v="1904-01-01T09:00:00"/>
    <d v="1904-01-01T09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1131"/>
    <s v="GORA GUEYE"/>
    <d v="1904-01-01T09:59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2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397"/>
    <s v="DERKAOUI Amal"/>
    <d v="1904-01-01T09:59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2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1167"/>
    <s v="ZIOUI DOUNIA"/>
    <d v="1904-01-01T09:59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2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1274"/>
    <s v="AIT ADDI  KHADIJA"/>
    <d v="1904-01-01T09:59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2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555"/>
    <s v="COUNDOUL Birane"/>
    <m/>
    <s v="OFF"/>
    <m/>
    <s v="OFF"/>
    <m/>
    <m/>
    <s v=""/>
    <m/>
    <d v="1904-01-01T00:00:00"/>
    <d v="1904-01-01T00:00:00"/>
    <n v="0"/>
    <s v=""/>
    <d v="1904-01-01T00:00:00"/>
    <x v="7"/>
    <x v="12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742"/>
    <s v="ZAKI OMAR"/>
    <m/>
    <s v="OFF"/>
    <m/>
    <s v="OFF"/>
    <m/>
    <m/>
    <s v=""/>
    <m/>
    <d v="1904-01-01T00:00:00"/>
    <d v="1904-01-01T00:00:00"/>
    <n v="0"/>
    <s v=""/>
    <d v="1904-01-01T00:00:00"/>
    <x v="7"/>
    <x v="12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973"/>
    <s v="BOUMEZGANE SOUKAINA"/>
    <m/>
    <s v="OFF"/>
    <m/>
    <s v="OFF"/>
    <m/>
    <m/>
    <s v=""/>
    <m/>
    <d v="1904-01-01T00:00:00"/>
    <d v="1904-01-01T00:00:00"/>
    <n v="0"/>
    <s v=""/>
    <d v="1904-01-01T00:00:00"/>
    <x v="7"/>
    <x v="12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1132"/>
    <s v="AIT LARBI HIND"/>
    <m/>
    <s v="OFF"/>
    <m/>
    <s v="OFF"/>
    <m/>
    <m/>
    <s v=""/>
    <m/>
    <d v="1904-01-01T00:00:00"/>
    <d v="1904-01-01T00:00:00"/>
    <n v="0"/>
    <s v=""/>
    <d v="1904-01-01T00:00:00"/>
    <x v="7"/>
    <x v="12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1155"/>
    <s v="KBIRI AKRAM"/>
    <m/>
    <s v="OFF"/>
    <m/>
    <s v="OFF"/>
    <m/>
    <m/>
    <s v=""/>
    <m/>
    <d v="1904-01-01T00:00:00"/>
    <d v="1904-01-01T00:00:00"/>
    <n v="0"/>
    <s v=""/>
    <d v="1904-01-01T00:00:00"/>
    <x v="7"/>
    <x v="12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364"/>
    <s v="EL AOUAQUI Bouchr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3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669"/>
    <s v="NIANG NDEYE ABS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3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742"/>
    <s v="ZAKI OMAR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3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971"/>
    <s v="EL HOUSSAINI HOUD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3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1007"/>
    <s v="GUEYE MOUHAMED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3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1009"/>
    <s v="ZITOUNI LAMYA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13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1145"/>
    <s v="DIOUF OUSSMANE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3"/>
    <d v="1904-01-01T00:00:00"/>
    <d v="1904-01-01T00:00:00"/>
    <s v="Sem - 49"/>
    <s v="Décembre"/>
    <s v="2025"/>
    <m/>
    <d v="1904-01-01T00:02:00"/>
    <s v="HAOUACH Ikram"/>
    <s v="Credit Mutuel"/>
    <s v="Forfaitaire"/>
    <s v=""/>
    <s v=""/>
    <s v=""/>
    <s v=""/>
    <m/>
    <m/>
  </r>
  <r>
    <n v="397"/>
    <s v="DERKAOUI Amal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13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1152"/>
    <s v="GOMIS AMINATA AGNES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13"/>
    <d v="1904-01-01T00:00:00"/>
    <d v="1904-01-01T00:00:00"/>
    <s v="Sem - 49"/>
    <s v="Décembre"/>
    <s v="2025"/>
    <m/>
    <d v="1904-01-01T00:00:00"/>
    <s v="CHOUIFI Mustapha"/>
    <s v="Credit Mutuel"/>
    <s v="Forfaitaire"/>
    <s v=""/>
    <s v=""/>
    <s v=""/>
    <s v=""/>
    <m/>
    <m/>
  </r>
  <r>
    <n v="1132"/>
    <s v="AIT LARBI HIND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3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1154"/>
    <s v="KANTAOUI SALMA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3"/>
    <d v="1904-01-01T00:00:00"/>
    <d v="1904-01-01T00:00:00"/>
    <s v="Sem - 49"/>
    <s v="Décembre"/>
    <s v="2025"/>
    <m/>
    <d v="1904-01-01T00:04:00"/>
    <s v="HAOUACH Ikram"/>
    <s v="Credit Mutuel"/>
    <s v="Forfaitaire"/>
    <s v=""/>
    <s v=""/>
    <s v=""/>
    <s v=""/>
    <m/>
    <m/>
  </r>
  <r>
    <n v="1189"/>
    <s v="IKRADINE RIME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3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1174"/>
    <s v="RHEMARI RED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3"/>
    <d v="1904-01-01T00:00:00"/>
    <d v="1904-01-01T00:00:00"/>
    <s v="Sem - 49"/>
    <s v="Décembre"/>
    <s v="2025"/>
    <m/>
    <d v="1904-01-01T00:00:00"/>
    <s v="CHOUIFI Mustapha"/>
    <s v="Credit Mutuel"/>
    <s v="Forfaitaire"/>
    <s v=""/>
    <s v=""/>
    <s v=""/>
    <s v=""/>
    <m/>
    <m/>
  </r>
  <r>
    <n v="895"/>
    <s v="NDIAYE ADJI MARIE CISSE"/>
    <d v="1904-01-01T11:12:00"/>
    <d v="1904-01-01T08:00:00"/>
    <d v="1904-01-01T18:00:00"/>
    <d v="1904-01-01T18:00:00"/>
    <m/>
    <m/>
    <d v="1904-01-01T03:12:00"/>
    <m/>
    <d v="1904-01-01T03:12:00"/>
    <d v="1904-01-01T00:00:00"/>
    <n v="0"/>
    <d v="1904-01-01T05:48:00"/>
    <d v="1904-01-01T09:00:00"/>
    <x v="7"/>
    <x v="13"/>
    <d v="1904-01-01T00:00:00"/>
    <d v="1904-01-01T03:12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1155"/>
    <s v="KBIRI AKRAM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3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555"/>
    <s v="COUNDOUL Birane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3"/>
    <d v="1904-01-01T00:00:00"/>
    <d v="1904-01-01T00:00:00"/>
    <s v="Sem - 49"/>
    <s v="Décembre"/>
    <s v="2025"/>
    <m/>
    <d v="1904-01-01T00:02:00"/>
    <s v="OUAQERROUCH Nour-El Houda"/>
    <s v="Credit Mutuel"/>
    <s v="Forfaitaire"/>
    <s v=""/>
    <s v=""/>
    <s v=""/>
    <s v=""/>
    <m/>
    <m/>
  </r>
  <r>
    <n v="973"/>
    <s v="BOUMEZGANE SOUKAINA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3"/>
    <d v="1904-01-01T00:00:00"/>
    <d v="1904-01-01T00:00:00"/>
    <s v="Sem - 49"/>
    <s v="Décembre"/>
    <s v="2025"/>
    <m/>
    <d v="1904-01-01T00:02:00"/>
    <s v="OUAQERROUCH Nour-El Houda"/>
    <s v="Credit Mutuel"/>
    <s v="Forfaitaire"/>
    <s v=""/>
    <s v=""/>
    <s v=""/>
    <s v=""/>
    <m/>
    <m/>
  </r>
  <r>
    <n v="952"/>
    <s v="EL HARROUCHI CHAIMAE"/>
    <d v="1904-01-01T09:59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3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949"/>
    <s v="LAFDIL NADA"/>
    <d v="1904-01-01T09:59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3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1008"/>
    <s v="RACHAD NAWAR"/>
    <d v="1904-01-01T09:59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3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1131"/>
    <s v="GORA GUEYE"/>
    <d v="1904-01-01T09:57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3"/>
    <d v="1904-01-01T00:00:00"/>
    <d v="1904-01-01T00:00:00"/>
    <s v="Sem - 49"/>
    <s v="Décembre"/>
    <s v="2025"/>
    <m/>
    <d v="1904-01-01T00:03:00"/>
    <s v="HAOUACH Ikram"/>
    <s v="Credit Mutuel"/>
    <s v="Forfaitaire"/>
    <s v=""/>
    <s v=""/>
    <s v=""/>
    <s v=""/>
    <m/>
    <m/>
  </r>
  <r>
    <n v="1167"/>
    <s v="ZIOUI DOUNIA"/>
    <d v="1904-01-01T09:57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3"/>
    <d v="1904-01-01T00:00:00"/>
    <d v="1904-01-01T00:00:00"/>
    <s v="Sem - 49"/>
    <s v="Décembre"/>
    <s v="2025"/>
    <m/>
    <d v="1904-01-01T00:03:00"/>
    <s v="OUAQERROUCH Nour-El Houda"/>
    <s v="Credit Mutuel"/>
    <s v="Forfaitaire"/>
    <s v=""/>
    <s v=""/>
    <s v=""/>
    <s v=""/>
    <m/>
    <m/>
  </r>
  <r>
    <n v="1274"/>
    <s v="AIT ADDI  KHADIJA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3"/>
    <d v="1904-01-01T00:00:00"/>
    <d v="1904-01-01T00:00:00"/>
    <s v="Sem - 49"/>
    <s v="Décembre"/>
    <s v="2025"/>
    <m/>
    <d v="1904-01-01T00:02:00"/>
    <s v="OUAQERROUCH Nour-El Houda"/>
    <s v="Credit Mutuel"/>
    <s v="Forfaitaire"/>
    <s v=""/>
    <s v=""/>
    <s v=""/>
    <s v=""/>
    <m/>
    <m/>
  </r>
  <r>
    <n v="1165"/>
    <s v="MELLAHI YOUSSEF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3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633"/>
    <s v="DIOP ABDOU"/>
    <m/>
    <s v="OFF"/>
    <m/>
    <s v="OFF"/>
    <m/>
    <m/>
    <s v=""/>
    <m/>
    <d v="1904-01-01T00:00:00"/>
    <d v="1904-01-01T00:00:00"/>
    <n v="0"/>
    <s v=""/>
    <d v="1904-01-01T00:00:00"/>
    <x v="7"/>
    <x v="13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366"/>
    <s v="HAOUACH Ikram"/>
    <m/>
    <s v="OFF"/>
    <m/>
    <s v="OFF"/>
    <m/>
    <m/>
    <s v=""/>
    <m/>
    <d v="1904-01-01T00:00:00"/>
    <d v="1904-01-01T00:00:00"/>
    <n v="0"/>
    <s v=""/>
    <d v="1904-01-01T00:00:00"/>
    <x v="7"/>
    <x v="13"/>
    <d v="1904-01-01T00:00:00"/>
    <d v="1904-01-01T00:00:00"/>
    <s v="Sem - 49"/>
    <s v="Décembre"/>
    <s v="2025"/>
    <m/>
    <d v="1904-01-01T00:00:00"/>
    <s v="FARKACH Hicham"/>
    <s v="Credit Mutuel"/>
    <s v="Forfaitaire"/>
    <s v=""/>
    <s v=""/>
    <s v=""/>
    <s v=""/>
    <m/>
    <m/>
  </r>
  <r>
    <n v="894"/>
    <s v="IHASSANE Ikram"/>
    <m/>
    <s v="OFF"/>
    <m/>
    <s v="OFF"/>
    <m/>
    <m/>
    <s v=""/>
    <m/>
    <d v="1904-01-01T00:00:00"/>
    <d v="1904-01-01T00:00:00"/>
    <n v="0"/>
    <s v=""/>
    <d v="1904-01-01T00:00:00"/>
    <x v="7"/>
    <x v="13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1170"/>
    <s v="TOURE ABIBOU"/>
    <m/>
    <s v="OFF"/>
    <m/>
    <s v="OFF"/>
    <m/>
    <m/>
    <s v=""/>
    <m/>
    <d v="1904-01-01T00:00:00"/>
    <d v="1904-01-01T00:00:00"/>
    <n v="0"/>
    <s v=""/>
    <d v="1904-01-01T00:00:00"/>
    <x v="7"/>
    <x v="13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1192"/>
    <s v="EL HOUJJAJI Soufiyane"/>
    <m/>
    <s v="OFF"/>
    <m/>
    <s v="OFF"/>
    <m/>
    <m/>
    <s v=""/>
    <m/>
    <d v="1904-01-01T00:00:00"/>
    <d v="1904-01-01T00:00:00"/>
    <n v="0"/>
    <s v=""/>
    <d v="1904-01-01T00:00:00"/>
    <x v="7"/>
    <x v="13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669"/>
    <s v="NIANG NDEYE ABSA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14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742"/>
    <s v="ZAKI OMAR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4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973"/>
    <s v="BOUMEZGANE SOUKAIN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4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1145"/>
    <s v="DIOUF OUSSMANE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4"/>
    <d v="1904-01-01T00:00:00"/>
    <d v="1904-01-01T00:00:00"/>
    <s v="Sem - 49"/>
    <s v="Décembre"/>
    <s v="2025"/>
    <m/>
    <d v="1904-01-01T00:04:00"/>
    <s v="HAOUACH Ikram"/>
    <s v="Credit Mutuel"/>
    <s v="Forfaitaire"/>
    <s v=""/>
    <s v=""/>
    <s v=""/>
    <s v=""/>
    <m/>
    <m/>
  </r>
  <r>
    <n v="1132"/>
    <s v="AIT LARBI HIND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4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1170"/>
    <s v="TOURE ABIBOU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4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1154"/>
    <s v="KANTAOUI SALMA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4"/>
    <d v="1904-01-01T00:00:00"/>
    <d v="1904-01-01T00:00:00"/>
    <s v="Sem - 49"/>
    <s v="Décembre"/>
    <s v="2025"/>
    <m/>
    <d v="1904-01-01T00:02:00"/>
    <s v="HAOUACH Ikram"/>
    <s v="Credit Mutuel"/>
    <s v="Forfaitaire"/>
    <s v=""/>
    <s v=""/>
    <s v=""/>
    <s v=""/>
    <m/>
    <m/>
  </r>
  <r>
    <n v="1189"/>
    <s v="IKRADINE RIME"/>
    <d v="1904-01-01T08:37:00"/>
    <d v="1904-01-01T08:00:00"/>
    <d v="1904-01-01T18:00:00"/>
    <d v="1904-01-01T18:00:00"/>
    <m/>
    <m/>
    <d v="1904-01-01T00:37:00"/>
    <m/>
    <d v="1904-01-01T00:37:00"/>
    <d v="1904-01-01T00:00:00"/>
    <n v="0"/>
    <d v="1904-01-01T08:23:00"/>
    <d v="1904-01-01T09:00:00"/>
    <x v="7"/>
    <x v="14"/>
    <d v="1904-01-01T00:00:00"/>
    <d v="1904-01-01T00:37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1174"/>
    <s v="RHEMARI REDA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14"/>
    <d v="1904-01-01T00:00:00"/>
    <d v="1904-01-01T00:00:00"/>
    <s v="Sem - 49"/>
    <s v="Décembre"/>
    <s v="2025"/>
    <m/>
    <d v="1904-01-01T00:00:00"/>
    <s v="CHOUIFI Mustapha"/>
    <s v="Credit Mutuel"/>
    <s v="Forfaitaire"/>
    <s v=""/>
    <s v=""/>
    <s v=""/>
    <s v=""/>
    <m/>
    <m/>
  </r>
  <r>
    <n v="895"/>
    <s v="NDIAYE ADJI MARIE CISSE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4"/>
    <d v="1904-01-01T00:00:00"/>
    <d v="1904-01-01T00:00:00"/>
    <s v="Sem - 49"/>
    <s v="Décembre"/>
    <s v="2025"/>
    <m/>
    <d v="1904-01-01T00:02:00"/>
    <s v="OUAQERROUCH Nour-El Houda"/>
    <s v="Credit Mutuel"/>
    <s v="Forfaitaire"/>
    <s v=""/>
    <s v=""/>
    <s v=""/>
    <s v=""/>
    <m/>
    <m/>
  </r>
  <r>
    <n v="1192"/>
    <s v="EL HOUJJAJI Soufiyane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4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1155"/>
    <s v="KBIRI AKRAM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4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555"/>
    <s v="COUNDOUL Birane"/>
    <d v="1904-01-01T10:58:00"/>
    <d v="1904-01-01T11:00:00"/>
    <d v="1904-01-01T20:00:00"/>
    <d v="1904-01-01T20:00:00"/>
    <m/>
    <m/>
    <s v=""/>
    <m/>
    <d v="1904-01-01T00:00:00"/>
    <d v="1904-01-01T00:00:00"/>
    <n v="0"/>
    <d v="1904-01-01T08:00:00"/>
    <d v="1904-01-01T08:00:00"/>
    <x v="7"/>
    <x v="14"/>
    <d v="1904-01-01T00:00:00"/>
    <d v="1904-01-01T00:00:00"/>
    <s v="Sem - 49"/>
    <s v="Décembre"/>
    <s v="2025"/>
    <m/>
    <d v="1904-01-01T00:02:00"/>
    <s v="OUAQERROUCH Nour-El Houda"/>
    <s v="Credit Mutuel"/>
    <s v="Forfaitaire"/>
    <s v=""/>
    <s v=""/>
    <s v=""/>
    <s v=""/>
    <m/>
    <m/>
  </r>
  <r>
    <n v="633"/>
    <s v="DIOP ABDOU"/>
    <d v="1904-01-01T10:58:00"/>
    <d v="1904-01-01T11:00:00"/>
    <d v="1904-01-01T20:00:00"/>
    <d v="1904-01-01T20:00:00"/>
    <m/>
    <m/>
    <s v=""/>
    <m/>
    <d v="1904-01-01T00:00:00"/>
    <d v="1904-01-01T00:00:00"/>
    <n v="0"/>
    <d v="1904-01-01T08:00:00"/>
    <d v="1904-01-01T08:00:00"/>
    <x v="7"/>
    <x v="14"/>
    <d v="1904-01-01T00:00:00"/>
    <d v="1904-01-01T00:00:00"/>
    <s v="Sem - 49"/>
    <s v="Décembre"/>
    <s v="2025"/>
    <m/>
    <d v="1904-01-01T00:02:00"/>
    <s v="HAOUACH Ikram"/>
    <s v="Credit Mutuel"/>
    <s v="Forfaitaire"/>
    <s v=""/>
    <s v=""/>
    <s v=""/>
    <s v=""/>
    <m/>
    <m/>
  </r>
  <r>
    <n v="366"/>
    <s v="HAOUACH Ikram"/>
    <d v="1904-01-01T11:00:00"/>
    <d v="1904-01-01T11:00:00"/>
    <d v="1904-01-01T20:00:00"/>
    <d v="1904-01-01T20:00:00"/>
    <m/>
    <m/>
    <s v=""/>
    <m/>
    <d v="1904-01-01T00:00:00"/>
    <d v="1904-01-01T00:00:00"/>
    <n v="0"/>
    <d v="1904-01-01T08:00:00"/>
    <d v="1904-01-01T08:00:00"/>
    <x v="7"/>
    <x v="14"/>
    <d v="1904-01-01T00:00:00"/>
    <d v="1904-01-01T00:00:00"/>
    <s v="Sem - 49"/>
    <s v="Décembre"/>
    <s v="2025"/>
    <m/>
    <d v="1904-01-01T00:00:00"/>
    <s v="FARKACH Hicham"/>
    <s v="Credit Mutuel"/>
    <s v="Forfaitaire"/>
    <s v=""/>
    <s v=""/>
    <s v=""/>
    <s v=""/>
    <m/>
    <m/>
  </r>
  <r>
    <n v="894"/>
    <s v="IHASSANE Ikram"/>
    <d v="1904-01-01T10:59:00"/>
    <d v="1904-01-01T11:00:00"/>
    <d v="1904-01-01T20:00:00"/>
    <d v="1904-01-01T20:00:00"/>
    <m/>
    <m/>
    <m/>
    <m/>
    <d v="1904-01-01T00:00:00"/>
    <d v="1904-01-01T00:00:00"/>
    <n v="0"/>
    <d v="1904-01-01T08:00:00"/>
    <d v="1904-01-01T08:00:00"/>
    <x v="7"/>
    <x v="14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952"/>
    <s v="EL HARROUCHI CHAIMAE"/>
    <d v="1904-01-01T10:56:00"/>
    <d v="1904-01-01T11:00:00"/>
    <d v="1904-01-01T20:00:00"/>
    <d v="1904-01-01T20:00:00"/>
    <m/>
    <m/>
    <s v=""/>
    <m/>
    <d v="1904-01-01T00:00:00"/>
    <d v="1904-01-01T00:00:00"/>
    <n v="0"/>
    <d v="1904-01-01T08:00:00"/>
    <d v="1904-01-01T08:00:00"/>
    <x v="7"/>
    <x v="14"/>
    <d v="1904-01-01T00:00:00"/>
    <d v="1904-01-01T00:00:00"/>
    <s v="Sem - 49"/>
    <s v="Décembre"/>
    <s v="2025"/>
    <m/>
    <d v="1904-01-01T00:04:00"/>
    <s v="OUAQERROUCH Nour-El Houda"/>
    <s v="Credit Mutuel"/>
    <s v="Forfaitaire"/>
    <s v=""/>
    <s v=""/>
    <s v=""/>
    <s v=""/>
    <m/>
    <m/>
  </r>
  <r>
    <n v="949"/>
    <s v="LAFDIL NADA"/>
    <d v="1904-01-01T10:56:00"/>
    <d v="1904-01-01T11:00:00"/>
    <d v="1904-01-01T20:00:00"/>
    <d v="1904-01-01T20:00:00"/>
    <m/>
    <m/>
    <s v=""/>
    <m/>
    <d v="1904-01-01T00:00:00"/>
    <d v="1904-01-01T00:00:00"/>
    <n v="0"/>
    <d v="1904-01-01T08:00:00"/>
    <d v="1904-01-01T08:00:00"/>
    <x v="7"/>
    <x v="14"/>
    <d v="1904-01-01T00:00:00"/>
    <d v="1904-01-01T00:00:00"/>
    <s v="Sem - 49"/>
    <s v="Décembre"/>
    <s v="2025"/>
    <m/>
    <d v="1904-01-01T00:04:00"/>
    <s v="HAOUACH Ikram"/>
    <s v="Credit Mutuel"/>
    <s v="Forfaitaire"/>
    <s v=""/>
    <s v=""/>
    <s v=""/>
    <s v=""/>
    <m/>
    <m/>
  </r>
  <r>
    <n v="1008"/>
    <s v="RACHAD NAWAR"/>
    <d v="1904-01-01T11:00:00"/>
    <d v="1904-01-01T11:00:00"/>
    <d v="1904-01-01T20:00:00"/>
    <d v="1904-01-01T20:00:00"/>
    <m/>
    <m/>
    <s v=""/>
    <m/>
    <d v="1904-01-01T00:00:00"/>
    <d v="1904-01-01T00:00:00"/>
    <n v="0"/>
    <d v="1904-01-01T08:00:00"/>
    <d v="1904-01-01T08:00:00"/>
    <x v="7"/>
    <x v="14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1131"/>
    <s v="GORA GUEYE"/>
    <d v="1904-01-01T10:58:00"/>
    <d v="1904-01-01T11:00:00"/>
    <d v="1904-01-01T20:00:00"/>
    <d v="1904-01-01T20:00:00"/>
    <m/>
    <m/>
    <s v=""/>
    <m/>
    <d v="1904-01-01T00:00:00"/>
    <d v="1904-01-01T00:00:00"/>
    <n v="0"/>
    <d v="1904-01-01T08:00:00"/>
    <d v="1904-01-01T08:00:00"/>
    <x v="7"/>
    <x v="14"/>
    <d v="1904-01-01T00:00:00"/>
    <d v="1904-01-01T00:00:00"/>
    <s v="Sem - 49"/>
    <s v="Décembre"/>
    <s v="2025"/>
    <m/>
    <d v="1904-01-01T00:02:00"/>
    <s v="HAOUACH Ikram"/>
    <s v="Credit Mutuel"/>
    <s v="Forfaitaire"/>
    <s v=""/>
    <s v=""/>
    <s v=""/>
    <s v=""/>
    <m/>
    <m/>
  </r>
  <r>
    <n v="1167"/>
    <s v="ZIOUI DOUNIA"/>
    <d v="1904-01-01T10:57:00"/>
    <d v="1904-01-01T11:00:00"/>
    <d v="1904-01-01T20:00:00"/>
    <d v="1904-01-01T20:00:00"/>
    <m/>
    <m/>
    <s v=""/>
    <m/>
    <d v="1904-01-01T00:00:00"/>
    <d v="1904-01-01T00:00:00"/>
    <n v="0"/>
    <d v="1904-01-01T08:00:00"/>
    <d v="1904-01-01T08:00:00"/>
    <x v="7"/>
    <x v="14"/>
    <d v="1904-01-01T00:00:00"/>
    <d v="1904-01-01T00:00:00"/>
    <s v="Sem - 49"/>
    <s v="Décembre"/>
    <s v="2025"/>
    <m/>
    <d v="1904-01-01T00:03:00"/>
    <s v="OUAQERROUCH Nour-El Houda"/>
    <s v="Credit Mutuel"/>
    <s v="Forfaitaire"/>
    <s v=""/>
    <s v=""/>
    <s v=""/>
    <s v=""/>
    <m/>
    <m/>
  </r>
  <r>
    <n v="1274"/>
    <s v="AIT ADDI  KHADIJA"/>
    <d v="1904-01-01T10:58:00"/>
    <d v="1904-01-01T11:00:00"/>
    <d v="1904-01-01T20:00:00"/>
    <d v="1904-01-01T20:00:00"/>
    <m/>
    <m/>
    <s v=""/>
    <m/>
    <d v="1904-01-01T00:00:00"/>
    <d v="1904-01-01T00:00:00"/>
    <n v="0"/>
    <d v="1904-01-01T08:00:00"/>
    <d v="1904-01-01T08:00:00"/>
    <x v="7"/>
    <x v="14"/>
    <d v="1904-01-01T00:00:00"/>
    <d v="1904-01-01T00:00:00"/>
    <s v="Sem - 49"/>
    <s v="Décembre"/>
    <s v="2025"/>
    <m/>
    <d v="1904-01-01T00:02:00"/>
    <s v="OUAQERROUCH Nour-El Houda"/>
    <s v="Credit Mutuel"/>
    <s v="Forfaitaire"/>
    <s v=""/>
    <s v=""/>
    <s v=""/>
    <s v=""/>
    <m/>
    <m/>
  </r>
  <r>
    <n v="364"/>
    <s v="EL AOUAQUI Bouchra"/>
    <m/>
    <s v="OFF"/>
    <m/>
    <s v="OFF"/>
    <m/>
    <m/>
    <s v=""/>
    <m/>
    <d v="1904-01-01T00:00:00"/>
    <d v="1904-01-01T00:00:00"/>
    <n v="0"/>
    <s v=""/>
    <d v="1904-01-01T00:00:00"/>
    <x v="7"/>
    <x v="14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971"/>
    <s v="EL HOUSSAINI HOUDA"/>
    <m/>
    <s v="OFF"/>
    <m/>
    <s v="OFF"/>
    <m/>
    <m/>
    <s v=""/>
    <m/>
    <d v="1904-01-01T00:00:00"/>
    <d v="1904-01-01T00:00:00"/>
    <n v="0"/>
    <s v=""/>
    <d v="1904-01-01T00:00:00"/>
    <x v="7"/>
    <x v="14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1007"/>
    <s v="GUEYE MOUHAMED"/>
    <m/>
    <s v="OFF"/>
    <m/>
    <s v="OFF"/>
    <m/>
    <m/>
    <s v=""/>
    <m/>
    <d v="1904-01-01T00:00:00"/>
    <d v="1904-01-01T00:00:00"/>
    <n v="0"/>
    <s v=""/>
    <d v="1904-01-01T00:00:00"/>
    <x v="7"/>
    <x v="14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1009"/>
    <s v="ZITOUNI LAMYA"/>
    <m/>
    <s v="OFF"/>
    <m/>
    <s v="OFF"/>
    <m/>
    <m/>
    <s v=""/>
    <m/>
    <d v="1904-01-01T00:00:00"/>
    <d v="1904-01-01T00:00:00"/>
    <n v="0"/>
    <s v=""/>
    <d v="1904-01-01T00:00:00"/>
    <x v="7"/>
    <x v="14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397"/>
    <s v="DERKAOUI Amal"/>
    <m/>
    <s v="OFF"/>
    <m/>
    <s v="OFF"/>
    <m/>
    <m/>
    <s v=""/>
    <m/>
    <d v="1904-01-01T00:00:00"/>
    <d v="1904-01-01T00:00:00"/>
    <n v="0"/>
    <s v=""/>
    <d v="1904-01-01T00:00:00"/>
    <x v="7"/>
    <x v="14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1152"/>
    <s v="GOMIS AMINATA AGNES"/>
    <m/>
    <s v="OFF"/>
    <m/>
    <s v="OFF"/>
    <m/>
    <m/>
    <s v=""/>
    <m/>
    <d v="1904-01-01T00:00:00"/>
    <d v="1904-01-01T00:00:00"/>
    <n v="0"/>
    <s v=""/>
    <d v="1904-01-01T00:00:00"/>
    <x v="7"/>
    <x v="14"/>
    <d v="1904-01-01T00:00:00"/>
    <d v="1904-01-01T00:00:00"/>
    <s v="Sem - 49"/>
    <s v="Décembre"/>
    <s v="2025"/>
    <m/>
    <d v="1904-01-01T00:00:00"/>
    <s v="CHOUIFI Mustapha"/>
    <s v="Credit Mutuel"/>
    <s v="Forfaitaire"/>
    <s v=""/>
    <s v=""/>
    <s v=""/>
    <s v=""/>
    <m/>
    <m/>
  </r>
  <r>
    <n v="1165"/>
    <s v="MELLAHI YOUSSEF"/>
    <m/>
    <s v="OFF"/>
    <m/>
    <s v="OFF"/>
    <m/>
    <m/>
    <s v=""/>
    <m/>
    <d v="1904-01-01T00:00:00"/>
    <d v="1904-01-01T00:00:00"/>
    <n v="0"/>
    <s v=""/>
    <d v="1904-01-01T00:00:00"/>
    <x v="7"/>
    <x v="14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364"/>
    <s v="EL AOUAQUI Bouchra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5"/>
    <d v="1904-01-01T00:00:00"/>
    <d v="1904-01-01T00:00:00"/>
    <s v="Sem - 49"/>
    <s v="Décembre"/>
    <s v="2025"/>
    <m/>
    <d v="1904-01-01T00:03:00"/>
    <s v="OUAQERROUCH Nour-El Houda"/>
    <s v="Credit Mutuel"/>
    <s v="Forfaitaire"/>
    <s v=""/>
    <s v=""/>
    <s v=""/>
    <s v=""/>
    <m/>
    <m/>
  </r>
  <r>
    <n v="742"/>
    <s v="ZAKI OMAR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15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971"/>
    <s v="EL HOUSSAINI HOUDA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15"/>
    <d v="1904-01-01T00:00:00"/>
    <d v="1904-01-01T00:00:00"/>
    <s v="Sem - 49"/>
    <s v="Décembre"/>
    <s v="2025"/>
    <m/>
    <d v="1904-01-01T00:02:00"/>
    <s v="HAOUACH Ikram"/>
    <s v="Credit Mutuel"/>
    <s v="Forfaitaire"/>
    <s v=""/>
    <s v=""/>
    <s v=""/>
    <s v=""/>
    <m/>
    <m/>
  </r>
  <r>
    <n v="973"/>
    <s v="BOUMEZGANE SOUKAINA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15"/>
    <d v="1904-01-01T00:00:00"/>
    <d v="1904-01-01T00:00:00"/>
    <s v="Sem - 49"/>
    <s v="Décembre"/>
    <s v="2025"/>
    <m/>
    <d v="1904-01-01T00:02:00"/>
    <s v="OUAQERROUCH Nour-El Houda"/>
    <s v="Credit Mutuel"/>
    <s v="Forfaitaire"/>
    <s v=""/>
    <s v=""/>
    <s v=""/>
    <s v=""/>
    <m/>
    <m/>
  </r>
  <r>
    <n v="1007"/>
    <s v="GUEYE MOUHAMED"/>
    <d v="1904-01-01T07:57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15"/>
    <d v="1904-01-01T00:00:00"/>
    <d v="1904-01-01T00:00:00"/>
    <s v="Sem - 49"/>
    <s v="Décembre"/>
    <s v="2025"/>
    <m/>
    <d v="1904-01-01T00:03:00"/>
    <s v="OUAQERROUCH Nour-El Houda"/>
    <s v="Credit Mutuel"/>
    <s v="Forfaitaire"/>
    <s v=""/>
    <s v=""/>
    <s v=""/>
    <s v=""/>
    <m/>
    <m/>
  </r>
  <r>
    <n v="1009"/>
    <s v="ZITOUNI LAMY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5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1132"/>
    <s v="AIT LARBI HIND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15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1170"/>
    <s v="TOURE ABIBOU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5"/>
    <d v="1904-01-01T00:00:00"/>
    <d v="1904-01-01T00:00:00"/>
    <s v="Sem - 49"/>
    <s v="Décembre"/>
    <s v="2025"/>
    <m/>
    <d v="1904-01-01T00:04:00"/>
    <s v="HAOUACH Ikram"/>
    <s v="Credit Mutuel"/>
    <s v="Forfaitaire"/>
    <s v=""/>
    <s v=""/>
    <s v=""/>
    <s v=""/>
    <m/>
    <m/>
  </r>
  <r>
    <n v="1154"/>
    <s v="KANTAOUI SALMA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5"/>
    <d v="1904-01-01T00:00:00"/>
    <d v="1904-01-01T00:00:00"/>
    <s v="Sem - 49"/>
    <s v="Décembre"/>
    <s v="2025"/>
    <m/>
    <d v="1904-01-01T00:02:00"/>
    <s v="HAOUACH Ikram"/>
    <s v="Credit Mutuel"/>
    <s v="Forfaitaire"/>
    <s v=""/>
    <s v=""/>
    <s v=""/>
    <s v=""/>
    <m/>
    <m/>
  </r>
  <r>
    <n v="1189"/>
    <s v="IKRADINE RIME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15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895"/>
    <s v="NDIAYE ADJI MARIE CISSE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15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1192"/>
    <s v="EL HOUJJAJI Soufiyane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5"/>
    <d v="1904-01-01T00:00:00"/>
    <d v="1904-01-01T00:00:00"/>
    <s v="Sem - 49"/>
    <s v="Décembre"/>
    <s v="2025"/>
    <m/>
    <d v="1904-01-01T00:04:00"/>
    <s v="OUAQERROUCH Nour-El Houda"/>
    <s v="Credit Mutuel"/>
    <s v="Forfaitaire"/>
    <s v=""/>
    <s v=""/>
    <s v=""/>
    <s v=""/>
    <m/>
    <m/>
  </r>
  <r>
    <n v="1155"/>
    <s v="KBIRI AKRAM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15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555"/>
    <s v="COUNDOUL Birane"/>
    <d v="1904-01-01T09:59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5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633"/>
    <s v="DIOP ABDOU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5"/>
    <d v="1904-01-01T00:00:00"/>
    <d v="1904-01-01T00:00:00"/>
    <s v="Sem - 49"/>
    <s v="Décembre"/>
    <s v="2025"/>
    <m/>
    <d v="1904-01-01T00:02:00"/>
    <s v="HAOUACH Ikram"/>
    <s v="Credit Mutuel"/>
    <s v="Forfaitaire"/>
    <s v=""/>
    <s v=""/>
    <s v=""/>
    <s v=""/>
    <m/>
    <m/>
  </r>
  <r>
    <n v="366"/>
    <s v="HAOUACH Ikram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5"/>
    <d v="1904-01-01T00:00:00"/>
    <d v="1904-01-01T00:00:00"/>
    <s v="Sem - 49"/>
    <s v="Décembre"/>
    <s v="2025"/>
    <m/>
    <d v="1904-01-01T00:00:00"/>
    <s v="FARKACH Hicham"/>
    <s v="Credit Mutuel"/>
    <s v="Forfaitaire"/>
    <s v=""/>
    <s v=""/>
    <s v=""/>
    <s v=""/>
    <m/>
    <m/>
  </r>
  <r>
    <n v="894"/>
    <s v="IHASSANE Ikram"/>
    <d v="1904-01-01T09:57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5"/>
    <d v="1904-01-01T00:00:00"/>
    <d v="1904-01-01T00:00:00"/>
    <s v="Sem - 49"/>
    <s v="Décembre"/>
    <s v="2025"/>
    <m/>
    <d v="1904-01-01T00:03:00"/>
    <s v="OUAQERROUCH Nour-El Houda"/>
    <s v="Credit Mutuel"/>
    <s v="Forfaitaire"/>
    <s v=""/>
    <s v=""/>
    <s v=""/>
    <s v=""/>
    <m/>
    <m/>
  </r>
  <r>
    <n v="397"/>
    <s v="DERKAOUI Amal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5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1152"/>
    <s v="GOMIS AMINATA AGNES"/>
    <d v="1904-01-01T09:55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5"/>
    <d v="1904-01-01T00:00:00"/>
    <d v="1904-01-01T00:00:00"/>
    <s v="Sem - 49"/>
    <s v="Décembre"/>
    <s v="2025"/>
    <m/>
    <d v="1904-01-01T00:05:00"/>
    <s v="CHOUIFI Mustapha"/>
    <s v="Credit Mutuel"/>
    <s v="Forfaitaire"/>
    <s v=""/>
    <s v=""/>
    <s v=""/>
    <s v=""/>
    <m/>
    <m/>
  </r>
  <r>
    <n v="1165"/>
    <s v="MELLAHI YOUSSEF"/>
    <d v="1904-01-01T11:00:00"/>
    <d v="1904-01-01T11:00:00"/>
    <d v="1904-01-01T20:00:00"/>
    <d v="1904-01-01T20:00:00"/>
    <m/>
    <m/>
    <s v=""/>
    <m/>
    <d v="1904-01-01T00:00:00"/>
    <d v="1904-01-01T00:00:00"/>
    <n v="0"/>
    <d v="1904-01-01T08:00:00"/>
    <d v="1904-01-01T08:00:00"/>
    <x v="7"/>
    <x v="15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669"/>
    <s v="NIANG NDEYE ABSA"/>
    <m/>
    <s v="OFF"/>
    <m/>
    <s v="OFF"/>
    <m/>
    <m/>
    <s v=""/>
    <m/>
    <d v="1904-01-01T00:00:00"/>
    <d v="1904-01-01T00:00:00"/>
    <n v="0"/>
    <s v=""/>
    <d v="1904-01-01T00:00:00"/>
    <x v="7"/>
    <x v="15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952"/>
    <s v="EL HARROUCHI CHAIMAE"/>
    <m/>
    <s v="OFF"/>
    <m/>
    <s v="OFF"/>
    <m/>
    <m/>
    <s v=""/>
    <m/>
    <d v="1904-01-01T00:00:00"/>
    <d v="1904-01-01T00:00:00"/>
    <n v="0"/>
    <s v=""/>
    <d v="1904-01-01T00:00:00"/>
    <x v="7"/>
    <x v="15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949"/>
    <s v="LAFDIL NADA"/>
    <m/>
    <s v="OFF"/>
    <m/>
    <s v="OFF"/>
    <m/>
    <m/>
    <s v=""/>
    <m/>
    <d v="1904-01-01T00:00:00"/>
    <d v="1904-01-01T00:00:00"/>
    <n v="0"/>
    <s v=""/>
    <d v="1904-01-01T00:00:00"/>
    <x v="7"/>
    <x v="15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1008"/>
    <s v="RACHAD NAWAR"/>
    <m/>
    <s v="OFF"/>
    <m/>
    <s v="OFF"/>
    <m/>
    <m/>
    <s v=""/>
    <m/>
    <d v="1904-01-01T00:00:00"/>
    <d v="1904-01-01T00:00:00"/>
    <n v="0"/>
    <s v=""/>
    <d v="1904-01-01T00:00:00"/>
    <x v="7"/>
    <x v="15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1131"/>
    <s v="GORA GUEYE"/>
    <m/>
    <s v="OFF"/>
    <m/>
    <s v="OFF"/>
    <m/>
    <m/>
    <s v=""/>
    <m/>
    <d v="1904-01-01T00:00:00"/>
    <d v="1904-01-01T00:00:00"/>
    <n v="0"/>
    <s v=""/>
    <d v="1904-01-01T00:00:00"/>
    <x v="7"/>
    <x v="15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1145"/>
    <s v="DIOUF OUSSMANE"/>
    <m/>
    <s v="OFF"/>
    <m/>
    <s v="OFF"/>
    <m/>
    <m/>
    <s v=""/>
    <m/>
    <d v="1904-01-01T00:00:00"/>
    <d v="1904-01-01T00:00:00"/>
    <n v="0"/>
    <s v=""/>
    <d v="1904-01-01T00:00:00"/>
    <x v="7"/>
    <x v="15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1167"/>
    <s v="ZIOUI DOUNIA"/>
    <m/>
    <s v="OFF"/>
    <m/>
    <s v="OFF"/>
    <m/>
    <m/>
    <s v=""/>
    <m/>
    <d v="1904-01-01T00:00:00"/>
    <d v="1904-01-01T00:00:00"/>
    <n v="0"/>
    <s v=""/>
    <d v="1904-01-01T00:00:00"/>
    <x v="7"/>
    <x v="15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1174"/>
    <s v="RHEMARI REDA"/>
    <m/>
    <s v="OFF"/>
    <m/>
    <s v="OFF"/>
    <m/>
    <m/>
    <s v=""/>
    <m/>
    <d v="1904-01-01T00:00:00"/>
    <d v="1904-01-01T00:00:00"/>
    <n v="0"/>
    <s v=""/>
    <d v="1904-01-01T00:00:00"/>
    <x v="7"/>
    <x v="15"/>
    <d v="1904-01-01T00:00:00"/>
    <d v="1904-01-01T00:00:00"/>
    <s v="Sem - 49"/>
    <s v="Décembre"/>
    <s v="2025"/>
    <m/>
    <d v="1904-01-01T00:00:00"/>
    <s v="CHOUIFI Mustapha"/>
    <s v="Credit Mutuel"/>
    <s v="Forfaitaire"/>
    <s v=""/>
    <s v=""/>
    <s v=""/>
    <s v=""/>
    <m/>
    <m/>
  </r>
  <r>
    <n v="1274"/>
    <s v="AIT ADDI  KHADIJA"/>
    <m/>
    <s v="OFF"/>
    <m/>
    <s v="OFF"/>
    <m/>
    <m/>
    <s v=""/>
    <m/>
    <d v="1904-01-01T00:00:00"/>
    <d v="1904-01-01T00:00:00"/>
    <n v="0"/>
    <s v=""/>
    <d v="1904-01-01T00:00:00"/>
    <x v="7"/>
    <x v="15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364"/>
    <s v="EL AOUAQUI Bouchra"/>
    <m/>
    <s v="OFF"/>
    <m/>
    <s v="OFF"/>
    <m/>
    <m/>
    <s v=""/>
    <m/>
    <d v="1904-01-01T00:00:00"/>
    <d v="1904-01-01T00:00:00"/>
    <n v="0"/>
    <s v=""/>
    <d v="1904-01-01T00:00:00"/>
    <x v="7"/>
    <x v="16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555"/>
    <s v="COUNDOUL Birane"/>
    <m/>
    <s v="OFF"/>
    <m/>
    <s v="OFF"/>
    <m/>
    <m/>
    <s v=""/>
    <m/>
    <d v="1904-01-01T00:00:00"/>
    <d v="1904-01-01T00:00:00"/>
    <n v="0"/>
    <s v=""/>
    <d v="1904-01-01T00:00:00"/>
    <x v="7"/>
    <x v="16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633"/>
    <s v="DIOP ABDOU"/>
    <m/>
    <s v="OFF"/>
    <m/>
    <s v="OFF"/>
    <m/>
    <m/>
    <s v=""/>
    <m/>
    <d v="1904-01-01T00:00:00"/>
    <d v="1904-01-01T00:00:00"/>
    <n v="0"/>
    <s v=""/>
    <d v="1904-01-01T00:00:00"/>
    <x v="7"/>
    <x v="16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366"/>
    <s v="HAOUACH Ikram"/>
    <m/>
    <s v="OFF"/>
    <m/>
    <s v="OFF"/>
    <m/>
    <m/>
    <s v=""/>
    <m/>
    <d v="1904-01-01T00:00:00"/>
    <d v="1904-01-01T00:00:00"/>
    <n v="0"/>
    <s v=""/>
    <d v="1904-01-01T00:00:00"/>
    <x v="7"/>
    <x v="16"/>
    <d v="1904-01-01T00:00:00"/>
    <d v="1904-01-01T00:00:00"/>
    <s v="Sem - 49"/>
    <s v="Décembre"/>
    <s v="2025"/>
    <m/>
    <d v="1904-01-01T00:00:00"/>
    <s v="FARKACH Hicham"/>
    <s v="Credit Mutuel"/>
    <s v="Forfaitaire"/>
    <s v=""/>
    <s v=""/>
    <s v=""/>
    <s v=""/>
    <m/>
    <m/>
  </r>
  <r>
    <n v="894"/>
    <s v="IHASSANE Ikram"/>
    <m/>
    <s v="OFF"/>
    <m/>
    <s v="OFF"/>
    <m/>
    <m/>
    <s v=""/>
    <m/>
    <d v="1904-01-01T00:00:00"/>
    <d v="1904-01-01T00:00:00"/>
    <n v="0"/>
    <s v=""/>
    <d v="1904-01-01T00:00:00"/>
    <x v="7"/>
    <x v="16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669"/>
    <s v="NIANG NDEYE ABSA"/>
    <m/>
    <s v="OFF"/>
    <m/>
    <s v="OFF"/>
    <m/>
    <m/>
    <s v=""/>
    <m/>
    <d v="1904-01-01T00:00:00"/>
    <d v="1904-01-01T00:00:00"/>
    <n v="0"/>
    <s v=""/>
    <d v="1904-01-01T00:00:00"/>
    <x v="7"/>
    <x v="16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742"/>
    <s v="ZAKI OMAR"/>
    <m/>
    <s v="OFF"/>
    <m/>
    <s v="OFF"/>
    <m/>
    <m/>
    <s v=""/>
    <m/>
    <d v="1904-01-01T00:00:00"/>
    <d v="1904-01-01T00:00:00"/>
    <n v="0"/>
    <s v=""/>
    <d v="1904-01-01T00:00:00"/>
    <x v="7"/>
    <x v="16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971"/>
    <s v="EL HOUSSAINI HOUDA"/>
    <m/>
    <s v="OFF"/>
    <m/>
    <s v="OFF"/>
    <m/>
    <m/>
    <s v=""/>
    <m/>
    <d v="1904-01-01T00:00:00"/>
    <d v="1904-01-01T00:00:00"/>
    <n v="0"/>
    <s v=""/>
    <d v="1904-01-01T00:00:00"/>
    <x v="7"/>
    <x v="16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973"/>
    <s v="BOUMEZGANE SOUKAINA"/>
    <m/>
    <s v="OFF"/>
    <m/>
    <s v="OFF"/>
    <m/>
    <m/>
    <s v=""/>
    <m/>
    <d v="1904-01-01T00:00:00"/>
    <d v="1904-01-01T00:00:00"/>
    <n v="0"/>
    <s v=""/>
    <d v="1904-01-01T00:00:00"/>
    <x v="7"/>
    <x v="16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952"/>
    <s v="EL HARROUCHI CHAIMAE"/>
    <m/>
    <s v="OFF"/>
    <m/>
    <s v="OFF"/>
    <m/>
    <m/>
    <s v=""/>
    <m/>
    <d v="1904-01-01T00:00:00"/>
    <d v="1904-01-01T00:00:00"/>
    <n v="0"/>
    <s v=""/>
    <d v="1904-01-01T00:00:00"/>
    <x v="7"/>
    <x v="16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949"/>
    <s v="LAFDIL NADA"/>
    <m/>
    <s v="OFF"/>
    <m/>
    <s v="OFF"/>
    <m/>
    <m/>
    <s v=""/>
    <m/>
    <d v="1904-01-01T00:00:00"/>
    <d v="1904-01-01T00:00:00"/>
    <n v="0"/>
    <s v=""/>
    <d v="1904-01-01T00:00:00"/>
    <x v="7"/>
    <x v="16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1007"/>
    <s v="GUEYE MOUHAMED"/>
    <m/>
    <s v="OFF"/>
    <m/>
    <s v="OFF"/>
    <m/>
    <m/>
    <s v=""/>
    <m/>
    <d v="1904-01-01T00:00:00"/>
    <d v="1904-01-01T00:00:00"/>
    <n v="0"/>
    <s v=""/>
    <d v="1904-01-01T00:00:00"/>
    <x v="7"/>
    <x v="16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1008"/>
    <s v="RACHAD NAWAR"/>
    <m/>
    <s v="OFF"/>
    <m/>
    <s v="OFF"/>
    <m/>
    <m/>
    <s v=""/>
    <m/>
    <d v="1904-01-01T00:00:00"/>
    <d v="1904-01-01T00:00:00"/>
    <n v="0"/>
    <s v=""/>
    <d v="1904-01-01T00:00:00"/>
    <x v="7"/>
    <x v="16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1009"/>
    <s v="ZITOUNI LAMYA"/>
    <m/>
    <s v="OFF"/>
    <m/>
    <s v="OFF"/>
    <m/>
    <m/>
    <s v=""/>
    <m/>
    <d v="1904-01-01T00:00:00"/>
    <d v="1904-01-01T00:00:00"/>
    <n v="0"/>
    <s v=""/>
    <d v="1904-01-01T00:00:00"/>
    <x v="7"/>
    <x v="16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1131"/>
    <s v="GORA GUEYE"/>
    <m/>
    <s v="OFF"/>
    <m/>
    <s v="OFF"/>
    <m/>
    <m/>
    <s v=""/>
    <m/>
    <d v="1904-01-01T00:00:00"/>
    <d v="1904-01-01T00:00:00"/>
    <n v="0"/>
    <s v=""/>
    <d v="1904-01-01T00:00:00"/>
    <x v="7"/>
    <x v="16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1145"/>
    <s v="DIOUF OUSSMANE"/>
    <m/>
    <s v="OFF"/>
    <m/>
    <s v="OFF"/>
    <m/>
    <m/>
    <s v=""/>
    <m/>
    <d v="1904-01-01T00:00:00"/>
    <d v="1904-01-01T00:00:00"/>
    <n v="0"/>
    <s v=""/>
    <d v="1904-01-01T00:00:00"/>
    <x v="7"/>
    <x v="16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397"/>
    <s v="DERKAOUI Amal"/>
    <m/>
    <s v="OFF"/>
    <m/>
    <s v="OFF"/>
    <m/>
    <m/>
    <s v=""/>
    <m/>
    <d v="1904-01-01T00:00:00"/>
    <d v="1904-01-01T00:00:00"/>
    <n v="0"/>
    <s v=""/>
    <d v="1904-01-01T00:00:00"/>
    <x v="7"/>
    <x v="16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1152"/>
    <s v="GOMIS AMINATA AGNES"/>
    <m/>
    <s v="OFF"/>
    <m/>
    <s v="OFF"/>
    <m/>
    <m/>
    <s v=""/>
    <m/>
    <d v="1904-01-01T00:00:00"/>
    <d v="1904-01-01T00:00:00"/>
    <n v="0"/>
    <s v=""/>
    <d v="1904-01-01T00:00:00"/>
    <x v="7"/>
    <x v="16"/>
    <d v="1904-01-01T00:00:00"/>
    <d v="1904-01-01T00:00:00"/>
    <s v="Sem - 49"/>
    <s v="Décembre"/>
    <s v="2025"/>
    <m/>
    <d v="1904-01-01T00:00:00"/>
    <s v="CHOUIFI Mustapha"/>
    <s v="Credit Mutuel"/>
    <s v="Forfaitaire"/>
    <s v=""/>
    <s v=""/>
    <s v=""/>
    <s v=""/>
    <m/>
    <m/>
  </r>
  <r>
    <n v="1132"/>
    <s v="AIT LARBI HIND"/>
    <m/>
    <s v="OFF"/>
    <m/>
    <s v="OFF"/>
    <m/>
    <m/>
    <s v=""/>
    <m/>
    <d v="1904-01-01T00:00:00"/>
    <d v="1904-01-01T00:00:00"/>
    <n v="0"/>
    <s v=""/>
    <d v="1904-01-01T00:00:00"/>
    <x v="7"/>
    <x v="16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1170"/>
    <s v="TOURE ABIBOU"/>
    <m/>
    <s v="OFF"/>
    <m/>
    <s v="OFF"/>
    <m/>
    <m/>
    <m/>
    <m/>
    <m/>
    <m/>
    <m/>
    <s v=""/>
    <d v="1904-01-01T00:00:00"/>
    <x v="7"/>
    <x v="16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1154"/>
    <s v="KANTAOUI SALMA"/>
    <m/>
    <s v="OFF"/>
    <m/>
    <s v="OFF"/>
    <m/>
    <m/>
    <m/>
    <m/>
    <m/>
    <m/>
    <m/>
    <s v=""/>
    <d v="1904-01-01T00:00:00"/>
    <x v="7"/>
    <x v="16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1189"/>
    <s v="IKRADINE RIME"/>
    <m/>
    <s v="OFF"/>
    <m/>
    <s v="OFF"/>
    <m/>
    <m/>
    <m/>
    <m/>
    <m/>
    <m/>
    <m/>
    <s v=""/>
    <d v="1904-01-01T00:00:00"/>
    <x v="7"/>
    <x v="16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1167"/>
    <s v="ZIOUI DOUNIA"/>
    <m/>
    <s v="OFF"/>
    <m/>
    <s v="OFF"/>
    <m/>
    <m/>
    <m/>
    <m/>
    <m/>
    <m/>
    <m/>
    <s v=""/>
    <d v="1904-01-01T00:00:00"/>
    <x v="7"/>
    <x v="16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1174"/>
    <s v="RHEMARI REDA"/>
    <m/>
    <s v="OFF"/>
    <m/>
    <s v="OFF"/>
    <m/>
    <m/>
    <m/>
    <m/>
    <m/>
    <m/>
    <m/>
    <s v=""/>
    <d v="1904-01-01T00:00:00"/>
    <x v="7"/>
    <x v="16"/>
    <d v="1904-01-01T00:00:00"/>
    <d v="1904-01-01T00:00:00"/>
    <s v="Sem - 49"/>
    <s v="Décembre"/>
    <s v="2025"/>
    <m/>
    <d v="1904-01-01T00:00:00"/>
    <s v="CHOUIFI Mustapha"/>
    <s v="Credit Mutuel"/>
    <s v="Forfaitaire"/>
    <s v=""/>
    <s v=""/>
    <s v=""/>
    <s v=""/>
    <m/>
    <m/>
  </r>
  <r>
    <n v="1274"/>
    <s v="AIT ADDI  KHADIJA"/>
    <m/>
    <s v="OFF"/>
    <m/>
    <s v="OFF"/>
    <m/>
    <m/>
    <m/>
    <m/>
    <m/>
    <m/>
    <m/>
    <s v=""/>
    <d v="1904-01-01T00:00:00"/>
    <x v="7"/>
    <x v="16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1165"/>
    <s v="MELLAHI YOUSSEF"/>
    <m/>
    <s v="OFF"/>
    <m/>
    <s v="OFF"/>
    <m/>
    <m/>
    <m/>
    <m/>
    <m/>
    <m/>
    <m/>
    <s v=""/>
    <d v="1904-01-01T00:00:00"/>
    <x v="7"/>
    <x v="16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895"/>
    <s v="NDIAYE ADJI MARIE CISSE"/>
    <m/>
    <s v="OFF"/>
    <m/>
    <s v="OFF"/>
    <m/>
    <m/>
    <m/>
    <m/>
    <m/>
    <m/>
    <m/>
    <s v=""/>
    <d v="1904-01-01T00:00:00"/>
    <x v="7"/>
    <x v="16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1192"/>
    <s v="EL HOUJJAJI Soufiyane"/>
    <m/>
    <s v="OFF"/>
    <m/>
    <s v="OFF"/>
    <m/>
    <m/>
    <m/>
    <m/>
    <m/>
    <m/>
    <m/>
    <s v=""/>
    <d v="1904-01-01T00:00:00"/>
    <x v="7"/>
    <x v="16"/>
    <d v="1904-01-01T00:00:00"/>
    <d v="1904-01-01T00:00:00"/>
    <s v="Sem - 49"/>
    <s v="Décembre"/>
    <s v="2025"/>
    <m/>
    <d v="1904-01-01T00:00:00"/>
    <s v="OUAQERROUCH Nour-El Houda"/>
    <s v="Credit Mutuel"/>
    <s v="Forfaitaire"/>
    <s v=""/>
    <s v=""/>
    <s v=""/>
    <s v=""/>
    <m/>
    <m/>
  </r>
  <r>
    <n v="1155"/>
    <s v="KBIRI AKRAM"/>
    <m/>
    <s v="OFF"/>
    <m/>
    <s v="OFF"/>
    <m/>
    <m/>
    <m/>
    <m/>
    <m/>
    <m/>
    <m/>
    <s v=""/>
    <d v="1904-01-01T00:00:00"/>
    <x v="7"/>
    <x v="16"/>
    <d v="1904-01-01T00:00:00"/>
    <d v="1904-01-01T00:00:00"/>
    <s v="Sem - 49"/>
    <s v="Décembre"/>
    <s v="2025"/>
    <m/>
    <d v="1904-01-01T00:00:00"/>
    <s v="HAOUACH Ikram"/>
    <s v="Credit Mutuel"/>
    <s v="Forfaitaire"/>
    <s v=""/>
    <s v=""/>
    <s v=""/>
    <s v=""/>
    <m/>
    <m/>
  </r>
  <r>
    <n v="633"/>
    <s v="DIOP ABDOU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7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366"/>
    <s v="HAOUACH Ikram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7"/>
    <d v="1904-01-01T00:00:00"/>
    <d v="1904-01-01T00:00:00"/>
    <s v="Sem - 50"/>
    <s v="Décembre"/>
    <s v="2025"/>
    <m/>
    <d v="1904-01-01T00:00:00"/>
    <s v="FARKACH Hicham"/>
    <s v="Credit Mutuel"/>
    <s v="Forfaitaire"/>
    <s v=""/>
    <s v=""/>
    <s v=""/>
    <s v=""/>
    <m/>
    <m/>
  </r>
  <r>
    <n v="894"/>
    <s v="IHASSANE Ikram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7"/>
    <d v="1904-01-01T00:00:00"/>
    <d v="1904-01-01T00:00:00"/>
    <s v="Sem - 50"/>
    <s v="Décembre"/>
    <s v="2025"/>
    <m/>
    <d v="1904-01-01T00:04:00"/>
    <s v="OUAQERROUCH Nour-El Houda"/>
    <s v="Credit Mutuel"/>
    <s v="Forfaitaire"/>
    <s v=""/>
    <s v=""/>
    <s v=""/>
    <s v=""/>
    <m/>
    <m/>
  </r>
  <r>
    <n v="971"/>
    <s v="EL HOUSSAINI HOUDA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7"/>
    <d v="1904-01-01T00:00:00"/>
    <d v="1904-01-01T00:00:00"/>
    <s v="Sem - 50"/>
    <s v="Décembre"/>
    <s v="2025"/>
    <m/>
    <d v="1904-01-01T00:02:00"/>
    <s v="HAOUACH Ikram"/>
    <s v="Credit Mutuel"/>
    <s v="Forfaitaire"/>
    <s v=""/>
    <s v=""/>
    <s v=""/>
    <s v=""/>
    <m/>
    <m/>
  </r>
  <r>
    <n v="973"/>
    <s v="BOUMEZGANE SOUKAIN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7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952"/>
    <s v="EL HARROUCHI CHAIMAE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7"/>
    <d v="1904-01-01T00:00:00"/>
    <d v="1904-01-01T00:00:00"/>
    <s v="Sem - 50"/>
    <s v="Décembre"/>
    <s v="2025"/>
    <m/>
    <d v="1904-01-01T00:03:00"/>
    <s v="OUAQERROUCH Nour-El Houda"/>
    <s v="Credit Mutuel"/>
    <s v="Forfaitaire"/>
    <s v=""/>
    <s v=""/>
    <s v=""/>
    <s v=""/>
    <m/>
    <m/>
  </r>
  <r>
    <n v="949"/>
    <s v="LAFDIL NAD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7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1007"/>
    <s v="GUEYE MOUHAMED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7"/>
    <d v="1904-01-01T00:00:00"/>
    <d v="1904-01-01T00:00:00"/>
    <s v="Sem - 50"/>
    <s v="Décembre"/>
    <s v="2025"/>
    <m/>
    <d v="1904-01-01T00:04:00"/>
    <s v="OUAQERROUCH Nour-El Houda"/>
    <s v="Credit Mutuel"/>
    <s v="Forfaitaire"/>
    <s v=""/>
    <s v=""/>
    <s v=""/>
    <s v=""/>
    <m/>
    <m/>
  </r>
  <r>
    <n v="1008"/>
    <s v="RACHAD NAWAR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7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1145"/>
    <s v="DIOUF OUSSMANE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7"/>
    <d v="1904-01-01T00:00:00"/>
    <d v="1904-01-01T00:00:00"/>
    <s v="Sem - 50"/>
    <s v="Décembre"/>
    <s v="2025"/>
    <m/>
    <d v="1904-01-01T00:03:00"/>
    <s v="HAOUACH Ikram"/>
    <s v="Credit Mutuel"/>
    <s v="Forfaitaire"/>
    <s v=""/>
    <s v=""/>
    <s v=""/>
    <s v=""/>
    <m/>
    <m/>
  </r>
  <r>
    <n v="397"/>
    <s v="DERKAOUI Amal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7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1170"/>
    <s v="TOURE ABIBOU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7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1167"/>
    <s v="ZIOUI DOUNIA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7"/>
    <d v="1904-01-01T00:00:00"/>
    <d v="1904-01-01T00:00:00"/>
    <s v="Sem - 50"/>
    <s v="Décembre"/>
    <s v="2025"/>
    <m/>
    <d v="1904-01-01T00:02:00"/>
    <s v="OUAQERROUCH Nour-El Houda"/>
    <s v="Credit Mutuel"/>
    <s v="Forfaitaire"/>
    <s v=""/>
    <s v=""/>
    <s v=""/>
    <s v=""/>
    <m/>
    <m/>
  </r>
  <r>
    <n v="1274"/>
    <s v="AIT ADDI  KHADIJA"/>
    <d v="1904-01-01T08:05:00"/>
    <d v="1904-01-01T08:00:00"/>
    <d v="1904-01-01T18:00:00"/>
    <d v="1904-01-01T18:00:00"/>
    <m/>
    <m/>
    <m/>
    <m/>
    <m/>
    <d v="1904-01-01T00:00:00"/>
    <n v="0"/>
    <d v="1904-01-01T09:00:00"/>
    <d v="1904-01-01T09:00:00"/>
    <x v="7"/>
    <x v="17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1192"/>
    <s v="EL HOUJJAJI Soufiyane"/>
    <d v="1904-01-01T07:54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7"/>
    <d v="1904-01-01T00:00:00"/>
    <d v="1904-01-01T00:00:00"/>
    <s v="Sem - 50"/>
    <s v="Décembre"/>
    <s v="2025"/>
    <m/>
    <d v="1904-01-01T00:06:00"/>
    <s v="OUAQERROUCH Nour-El Houda"/>
    <s v="Credit Mutuel"/>
    <s v="Forfaitaire"/>
    <s v=""/>
    <s v=""/>
    <s v=""/>
    <s v=""/>
    <m/>
    <m/>
  </r>
  <r>
    <n v="364"/>
    <s v="EL AOUAQUI Bouchra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7"/>
    <d v="1904-01-01T00:00:00"/>
    <d v="1904-01-01T00:00:00"/>
    <s v="Sem - 50"/>
    <s v="Décembre"/>
    <s v="2025"/>
    <m/>
    <d v="1904-01-01T00:02:00"/>
    <s v="OUAQERROUCH Nour-El Houda"/>
    <s v="Credit Mutuel"/>
    <s v="Forfaitaire"/>
    <s v=""/>
    <s v=""/>
    <s v=""/>
    <s v=""/>
    <m/>
    <m/>
  </r>
  <r>
    <n v="555"/>
    <s v="COUNDOUL Birane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7"/>
    <d v="1904-01-01T00:00:00"/>
    <d v="1904-01-01T00:00:00"/>
    <s v="Sem - 50"/>
    <s v="Décembre"/>
    <s v="2025"/>
    <m/>
    <d v="1904-01-01T00:02:00"/>
    <s v="OUAQERROUCH Nour-El Houda"/>
    <s v="Credit Mutuel"/>
    <s v="Forfaitaire"/>
    <s v=""/>
    <s v=""/>
    <s v=""/>
    <s v=""/>
    <m/>
    <m/>
  </r>
  <r>
    <n v="669"/>
    <s v="NIANG NDEYE ABSA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7"/>
    <d v="1904-01-01T00:00:00"/>
    <d v="1904-01-01T00:00:00"/>
    <s v="Sem - 50"/>
    <s v="Décembre"/>
    <s v="2025"/>
    <m/>
    <d v="1904-01-01T00:02:00"/>
    <s v="HAOUACH Ikram"/>
    <s v="Credit Mutuel"/>
    <s v="Forfaitaire"/>
    <s v=""/>
    <s v=""/>
    <s v=""/>
    <s v=""/>
    <m/>
    <m/>
  </r>
  <r>
    <n v="742"/>
    <s v="ZAKI OMAR"/>
    <d v="1904-01-01T10:18:00"/>
    <d v="1904-01-01T10:00:00"/>
    <d v="1904-01-01T20:00:00"/>
    <d v="1904-01-01T20:00:00"/>
    <m/>
    <m/>
    <m/>
    <m/>
    <m/>
    <d v="1904-01-01T00:00:00"/>
    <n v="0"/>
    <d v="1904-01-01T09:00:00"/>
    <d v="1904-01-01T09:00:00"/>
    <x v="7"/>
    <x v="17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1009"/>
    <s v="ZITOUNI LAMYA"/>
    <d v="1904-01-01T09:59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7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1131"/>
    <s v="GORA GUEYE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7"/>
    <d v="1904-01-01T00:00:00"/>
    <d v="1904-01-01T00:00:00"/>
    <s v="Sem - 50"/>
    <s v="Décembre"/>
    <s v="2025"/>
    <m/>
    <d v="1904-01-01T00:02:00"/>
    <s v="HAOUACH Ikram"/>
    <s v="Credit Mutuel"/>
    <s v="Forfaitaire"/>
    <s v=""/>
    <s v=""/>
    <s v=""/>
    <s v=""/>
    <m/>
    <m/>
  </r>
  <r>
    <n v="1132"/>
    <s v="AIT LARBI HIND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7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1154"/>
    <s v="KANTAOUI SALMA"/>
    <d v="1904-01-01T09:56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7"/>
    <d v="1904-01-01T00:00:00"/>
    <d v="1904-01-01T00:00:00"/>
    <s v="Sem - 50"/>
    <s v="Décembre"/>
    <s v="2025"/>
    <m/>
    <d v="1904-01-01T00:04:00"/>
    <s v="HAOUACH Ikram"/>
    <s v="Credit Mutuel"/>
    <s v="Forfaitaire"/>
    <s v=""/>
    <s v=""/>
    <s v=""/>
    <s v=""/>
    <m/>
    <m/>
  </r>
  <r>
    <n v="1189"/>
    <s v="IKRADINE RIME"/>
    <m/>
    <d v="1904-01-01T10:00:00"/>
    <m/>
    <d v="1904-01-01T20:00:00"/>
    <m/>
    <m/>
    <s v=""/>
    <m/>
    <d v="1904-01-01T00:00:00"/>
    <d v="1904-01-01T00:00:00"/>
    <s v="Abs"/>
    <s v=""/>
    <d v="1904-01-01T09:00:00"/>
    <x v="7"/>
    <x v="17"/>
    <d v="1904-01-01T09:00:00"/>
    <d v="1904-01-01T09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1165"/>
    <s v="MELLAHI YOUSSEF"/>
    <d v="1904-01-01T09:59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7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895"/>
    <s v="NDIAYE ADJI MARIE CISSE"/>
    <d v="1904-01-01T15:09:00"/>
    <d v="1904-01-01T10:00:00"/>
    <d v="1904-01-01T20:00:00"/>
    <d v="1904-01-01T20:00:00"/>
    <m/>
    <m/>
    <d v="1904-01-01T04:09:00"/>
    <m/>
    <d v="1904-01-01T04:09:00"/>
    <d v="1904-01-01T00:00:00"/>
    <n v="0"/>
    <d v="1904-01-01T04:51:00"/>
    <d v="1904-01-01T09:00:00"/>
    <x v="7"/>
    <x v="17"/>
    <d v="1904-01-01T00:00:00"/>
    <d v="1904-01-01T04:09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1155"/>
    <s v="KBIRI AKRAM"/>
    <d v="1904-01-01T09:59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7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633"/>
    <s v="DIOP ABDOU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8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366"/>
    <s v="HAOUACH Ikram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8"/>
    <d v="1904-01-01T00:00:00"/>
    <d v="1904-01-01T00:00:00"/>
    <s v="Sem - 50"/>
    <s v="Décembre"/>
    <s v="2025"/>
    <m/>
    <d v="1904-01-01T00:03:00"/>
    <s v="FARKACH Hicham"/>
    <s v="Credit Mutuel"/>
    <s v="Forfaitaire"/>
    <s v=""/>
    <s v=""/>
    <s v=""/>
    <s v=""/>
    <m/>
    <m/>
  </r>
  <r>
    <n v="894"/>
    <s v="IHASSANE Ikram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8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971"/>
    <s v="EL HOUSSAINI HOUDA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8"/>
    <d v="1904-01-01T00:00:00"/>
    <d v="1904-01-01T00:00:00"/>
    <s v="Sem - 50"/>
    <s v="Décembre"/>
    <s v="2025"/>
    <m/>
    <d v="1904-01-01T00:03:00"/>
    <s v="HAOUACH Ikram"/>
    <s v="Credit Mutuel"/>
    <s v="Forfaitaire"/>
    <s v=""/>
    <s v=""/>
    <s v=""/>
    <s v=""/>
    <m/>
    <m/>
  </r>
  <r>
    <n v="973"/>
    <s v="BOUMEZGANE SOUKAIN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8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952"/>
    <s v="EL HARROUCHI CHAIMAE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8"/>
    <d v="1904-01-01T00:00:00"/>
    <d v="1904-01-01T00:00:00"/>
    <s v="Sem - 50"/>
    <s v="Décembre"/>
    <s v="2025"/>
    <m/>
    <d v="1904-01-01T00:03:00"/>
    <s v="OUAQERROUCH Nour-El Houda"/>
    <s v="Credit Mutuel"/>
    <s v="Forfaitaire"/>
    <s v=""/>
    <s v=""/>
    <s v=""/>
    <s v=""/>
    <m/>
    <m/>
  </r>
  <r>
    <n v="949"/>
    <s v="LAFDIL NADA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8"/>
    <d v="1904-01-01T00:00:00"/>
    <d v="1904-01-01T00:00:00"/>
    <s v="Sem - 50"/>
    <s v="Décembre"/>
    <s v="2025"/>
    <m/>
    <d v="1904-01-01T00:04:00"/>
    <s v="HAOUACH Ikram"/>
    <s v="Credit Mutuel"/>
    <s v="Forfaitaire"/>
    <s v=""/>
    <s v=""/>
    <s v=""/>
    <s v=""/>
    <m/>
    <m/>
  </r>
  <r>
    <n v="1007"/>
    <s v="GUEYE MOUHAMED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8"/>
    <d v="1904-01-01T00:00:00"/>
    <d v="1904-01-01T00:00:00"/>
    <s v="Sem - 50"/>
    <s v="Décembre"/>
    <s v="2025"/>
    <m/>
    <d v="1904-01-01T00:02:00"/>
    <s v="OUAQERROUCH Nour-El Houda"/>
    <s v="Credit Mutuel"/>
    <s v="Forfaitaire"/>
    <s v=""/>
    <s v=""/>
    <s v=""/>
    <s v=""/>
    <m/>
    <m/>
  </r>
  <r>
    <n v="1008"/>
    <s v="RACHAD NAWAR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8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1145"/>
    <s v="DIOUF OUSSMANE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8"/>
    <d v="1904-01-01T00:00:00"/>
    <d v="1904-01-01T00:00:00"/>
    <s v="Sem - 50"/>
    <s v="Décembre"/>
    <s v="2025"/>
    <m/>
    <d v="1904-01-01T00:02:00"/>
    <s v="HAOUACH Ikram"/>
    <s v="Credit Mutuel"/>
    <s v="Forfaitaire"/>
    <s v=""/>
    <s v=""/>
    <s v=""/>
    <s v=""/>
    <m/>
    <m/>
  </r>
  <r>
    <n v="397"/>
    <s v="DERKAOUI Amal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8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1170"/>
    <s v="TOURE ABIBOU"/>
    <d v="1904-01-01T07:56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18"/>
    <d v="1904-01-01T00:00:00"/>
    <d v="1904-01-01T00:00:00"/>
    <s v="Sem - 50"/>
    <s v="Décembre"/>
    <s v="2025"/>
    <m/>
    <d v="1904-01-01T00:04:00"/>
    <s v="HAOUACH Ikram"/>
    <s v="Credit Mutuel"/>
    <s v="Forfaitaire"/>
    <s v=""/>
    <s v=""/>
    <s v=""/>
    <s v=""/>
    <m/>
    <m/>
  </r>
  <r>
    <n v="1167"/>
    <s v="ZIOUI DOUNIA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8"/>
    <d v="1904-01-01T00:00:00"/>
    <d v="1904-01-01T00:00:00"/>
    <s v="Sem - 50"/>
    <s v="Décembre"/>
    <s v="2025"/>
    <m/>
    <d v="1904-01-01T00:02:00"/>
    <s v="OUAQERROUCH Nour-El Houda"/>
    <s v="Credit Mutuel"/>
    <s v="Forfaitaire"/>
    <s v=""/>
    <s v=""/>
    <s v=""/>
    <s v=""/>
    <m/>
    <m/>
  </r>
  <r>
    <n v="1274"/>
    <s v="AIT ADDI  KHADIJA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8"/>
    <d v="1904-01-01T00:00:00"/>
    <d v="1904-01-01T00:00:00"/>
    <s v="Sem - 50"/>
    <s v="Décembre"/>
    <s v="2025"/>
    <m/>
    <d v="1904-01-01T00:03:00"/>
    <s v="OUAQERROUCH Nour-El Houda"/>
    <s v="Credit Mutuel"/>
    <s v="Forfaitaire"/>
    <s v=""/>
    <s v=""/>
    <s v=""/>
    <s v=""/>
    <m/>
    <m/>
  </r>
  <r>
    <n v="1192"/>
    <s v="EL HOUJJAJI Soufiyane"/>
    <d v="1904-01-01T07:55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18"/>
    <d v="1904-01-01T00:00:00"/>
    <d v="1904-01-01T00:00:00"/>
    <s v="Sem - 50"/>
    <s v="Décembre"/>
    <s v="2025"/>
    <m/>
    <d v="1904-01-01T00:05:00"/>
    <s v="OUAQERROUCH Nour-El Houda"/>
    <s v="Credit Mutuel"/>
    <s v="Forfaitaire"/>
    <s v=""/>
    <s v=""/>
    <s v=""/>
    <s v=""/>
    <m/>
    <m/>
  </r>
  <r>
    <n v="364"/>
    <s v="EL AOUAQUI Bouchra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8"/>
    <d v="1904-01-01T00:00:00"/>
    <d v="1904-01-01T00:00:00"/>
    <s v="Sem - 50"/>
    <s v="Décembre"/>
    <s v="2025"/>
    <m/>
    <d v="1904-01-01T00:02:00"/>
    <s v="OUAQERROUCH Nour-El Houda"/>
    <s v="Credit Mutuel"/>
    <s v="Forfaitaire"/>
    <s v=""/>
    <s v=""/>
    <s v=""/>
    <s v=""/>
    <m/>
    <m/>
  </r>
  <r>
    <n v="555"/>
    <s v="COUNDOUL Birane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8"/>
    <d v="1904-01-01T00:00:00"/>
    <d v="1904-01-01T00:00:00"/>
    <s v="Sem - 50"/>
    <s v="Décembre"/>
    <s v="2025"/>
    <m/>
    <d v="1904-01-01T00:02:00"/>
    <s v="OUAQERROUCH Nour-El Houda"/>
    <s v="Credit Mutuel"/>
    <s v="Forfaitaire"/>
    <s v=""/>
    <s v=""/>
    <s v=""/>
    <s v=""/>
    <m/>
    <m/>
  </r>
  <r>
    <n v="669"/>
    <s v="NIANG NDEYE ABSA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8"/>
    <d v="1904-01-01T00:00:00"/>
    <d v="1904-01-01T00:00:00"/>
    <s v="Sem - 50"/>
    <s v="Décembre"/>
    <s v="2025"/>
    <m/>
    <d v="1904-01-01T00:02:00"/>
    <s v="HAOUACH Ikram"/>
    <s v="Credit Mutuel"/>
    <s v="Forfaitaire"/>
    <s v=""/>
    <s v=""/>
    <s v=""/>
    <s v=""/>
    <m/>
    <m/>
  </r>
  <r>
    <n v="742"/>
    <s v="ZAKI OMAR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8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1009"/>
    <s v="ZITOUNI LAMYA"/>
    <d v="1904-01-01T09:59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8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1131"/>
    <s v="GORA GUEYE"/>
    <d v="1904-01-01T09:57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8"/>
    <d v="1904-01-01T00:00:00"/>
    <d v="1904-01-01T00:00:00"/>
    <s v="Sem - 50"/>
    <s v="Décembre"/>
    <s v="2025"/>
    <m/>
    <d v="1904-01-01T00:03:00"/>
    <s v="HAOUACH Ikram"/>
    <s v="Credit Mutuel"/>
    <s v="Forfaitaire"/>
    <s v=""/>
    <s v=""/>
    <s v=""/>
    <s v=""/>
    <m/>
    <m/>
  </r>
  <r>
    <n v="1132"/>
    <s v="AIT LARBI HIND"/>
    <d v="1904-01-01T09:59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8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1154"/>
    <s v="KANTAOUI SALMA"/>
    <d v="1904-01-01T09:54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8"/>
    <d v="1904-01-01T00:00:00"/>
    <d v="1904-01-01T00:00:00"/>
    <s v="Sem - 50"/>
    <s v="Décembre"/>
    <s v="2025"/>
    <m/>
    <d v="1904-01-01T00:06:00"/>
    <s v="HAOUACH Ikram"/>
    <s v="Credit Mutuel"/>
    <s v="Forfaitaire"/>
    <s v=""/>
    <s v=""/>
    <s v=""/>
    <s v=""/>
    <m/>
    <m/>
  </r>
  <r>
    <n v="1189"/>
    <s v="IKRADINE RIME"/>
    <m/>
    <d v="1904-01-01T10:00:00"/>
    <m/>
    <d v="1904-01-01T20:00:00"/>
    <m/>
    <m/>
    <s v=""/>
    <m/>
    <d v="1904-01-01T00:00:00"/>
    <d v="1904-01-01T00:00:00"/>
    <s v="Abs"/>
    <s v=""/>
    <d v="1904-01-01T09:00:00"/>
    <x v="7"/>
    <x v="18"/>
    <d v="1904-01-01T09:00:00"/>
    <d v="1904-01-01T09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1165"/>
    <s v="MELLAHI YOUSSEF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8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895"/>
    <s v="NDIAYE ADJI MARIE CISSE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8"/>
    <d v="1904-01-01T00:00:00"/>
    <d v="1904-01-01T00:00:00"/>
    <s v="Sem - 50"/>
    <s v="Décembre"/>
    <s v="2025"/>
    <m/>
    <d v="1904-01-01T00:02:00"/>
    <s v="OUAQERROUCH Nour-El Houda"/>
    <s v="Credit Mutuel"/>
    <s v="Forfaitaire"/>
    <s v=""/>
    <s v=""/>
    <s v=""/>
    <s v=""/>
    <m/>
    <m/>
  </r>
  <r>
    <n v="1155"/>
    <s v="KBIRI AKRAM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8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633"/>
    <s v="DIOP ABDOU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9"/>
    <d v="1904-01-01T00:00:00"/>
    <d v="1904-01-01T00:00:00"/>
    <s v="Sem - 50"/>
    <s v="Décembre"/>
    <s v="2025"/>
    <m/>
    <d v="1904-01-01T00:02:00"/>
    <s v="HAOUACH Ikram"/>
    <s v="Credit Mutuel"/>
    <s v="Forfaitaire"/>
    <s v=""/>
    <s v=""/>
    <s v=""/>
    <s v=""/>
    <m/>
    <m/>
  </r>
  <r>
    <n v="366"/>
    <s v="HAOUACH Ikram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9"/>
    <d v="1904-01-01T00:00:00"/>
    <d v="1904-01-01T00:00:00"/>
    <s v="Sem - 50"/>
    <s v="Décembre"/>
    <s v="2025"/>
    <m/>
    <d v="1904-01-01T00:00:00"/>
    <s v="FARKACH Hicham"/>
    <s v="Credit Mutuel"/>
    <s v="Forfaitaire"/>
    <s v=""/>
    <s v=""/>
    <s v=""/>
    <s v=""/>
    <m/>
    <m/>
  </r>
  <r>
    <n v="894"/>
    <s v="IHASSANE Ikram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9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971"/>
    <s v="EL HOUSSAINI HOUDA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9"/>
    <d v="1904-01-01T00:00:00"/>
    <d v="1904-01-01T00:00:00"/>
    <s v="Sem - 50"/>
    <s v="Décembre"/>
    <s v="2025"/>
    <m/>
    <d v="1904-01-01T00:03:00"/>
    <s v="HAOUACH Ikram"/>
    <s v="Credit Mutuel"/>
    <s v="Forfaitaire"/>
    <s v=""/>
    <s v=""/>
    <s v=""/>
    <s v=""/>
    <m/>
    <m/>
  </r>
  <r>
    <n v="952"/>
    <s v="EL HARROUCHI CHAIMAE"/>
    <d v="1904-01-01T07:54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9"/>
    <d v="1904-01-01T00:00:00"/>
    <d v="1904-01-01T00:00:00"/>
    <s v="Sem - 50"/>
    <s v="Décembre"/>
    <s v="2025"/>
    <m/>
    <d v="1904-01-01T00:06:00"/>
    <s v="OUAQERROUCH Nour-El Houda"/>
    <s v="Credit Mutuel"/>
    <s v="Forfaitaire"/>
    <s v=""/>
    <s v=""/>
    <s v=""/>
    <s v=""/>
    <m/>
    <m/>
  </r>
  <r>
    <n v="1007"/>
    <s v="GUEYE MOUHAMED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9"/>
    <d v="1904-01-01T00:00:00"/>
    <d v="1904-01-01T00:00:00"/>
    <s v="Sem - 50"/>
    <s v="Décembre"/>
    <s v="2025"/>
    <m/>
    <d v="1904-01-01T00:03:00"/>
    <s v="OUAQERROUCH Nour-El Houda"/>
    <s v="Credit Mutuel"/>
    <s v="Forfaitaire"/>
    <s v=""/>
    <s v=""/>
    <s v=""/>
    <s v=""/>
    <m/>
    <m/>
  </r>
  <r>
    <n v="1145"/>
    <s v="DIOUF OUSSMANE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9"/>
    <d v="1904-01-01T00:00:00"/>
    <d v="1904-01-01T00:00:00"/>
    <s v="Sem - 50"/>
    <s v="Décembre"/>
    <s v="2025"/>
    <m/>
    <d v="1904-01-01T00:03:00"/>
    <s v="HAOUACH Ikram"/>
    <s v="Credit Mutuel"/>
    <s v="Forfaitaire"/>
    <s v=""/>
    <s v=""/>
    <s v=""/>
    <s v=""/>
    <m/>
    <m/>
  </r>
  <r>
    <n v="1170"/>
    <s v="TOURE ABIBOU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9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1167"/>
    <s v="ZIOUI DOUNI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9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1274"/>
    <s v="AIT ADDI  KHADIJ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9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1192"/>
    <s v="EL HOUJJAJI Soufiyane"/>
    <d v="1904-01-01T07:54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19"/>
    <d v="1904-01-01T00:00:00"/>
    <d v="1904-01-01T00:00:00"/>
    <s v="Sem - 50"/>
    <s v="Décembre"/>
    <s v="2025"/>
    <m/>
    <d v="1904-01-01T00:06:00"/>
    <s v="OUAQERROUCH Nour-El Houda"/>
    <s v="Credit Mutuel"/>
    <s v="Forfaitaire"/>
    <s v=""/>
    <s v=""/>
    <s v=""/>
    <s v=""/>
    <m/>
    <m/>
  </r>
  <r>
    <n v="364"/>
    <s v="EL AOUAQUI Bouchra"/>
    <d v="1904-01-01T09:57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9"/>
    <d v="1904-01-01T00:00:00"/>
    <d v="1904-01-01T00:00:00"/>
    <s v="Sem - 50"/>
    <s v="Décembre"/>
    <s v="2025"/>
    <m/>
    <d v="1904-01-01T00:03:00"/>
    <s v="OUAQERROUCH Nour-El Houda"/>
    <s v="Credit Mutuel"/>
    <s v="Forfaitaire"/>
    <s v=""/>
    <s v=""/>
    <s v=""/>
    <s v=""/>
    <m/>
    <m/>
  </r>
  <r>
    <n v="669"/>
    <s v="NIANG NDEYE ABSA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9"/>
    <d v="1904-01-01T00:00:00"/>
    <d v="1904-01-01T00:00:00"/>
    <s v="Sem - 50"/>
    <s v="Décembre"/>
    <s v="2025"/>
    <m/>
    <d v="1904-01-01T00:02:00"/>
    <s v="HAOUACH Ikram"/>
    <s v="Credit Mutuel"/>
    <s v="Forfaitaire"/>
    <s v=""/>
    <s v=""/>
    <s v=""/>
    <s v=""/>
    <m/>
    <m/>
  </r>
  <r>
    <n v="742"/>
    <s v="ZAKI OMAR"/>
    <d v="1904-01-01T10:37:00"/>
    <d v="1904-01-01T10:00:00"/>
    <d v="1904-01-01T20:00:00"/>
    <d v="1904-01-01T20:00:00"/>
    <m/>
    <m/>
    <d v="1904-01-01T00:37:00"/>
    <m/>
    <d v="1904-01-01T00:37:00"/>
    <d v="1904-01-01T00:00:00"/>
    <n v="0"/>
    <d v="1904-01-01T08:23:00"/>
    <d v="1904-01-01T09:00:00"/>
    <x v="7"/>
    <x v="19"/>
    <d v="1904-01-01T00:00:00"/>
    <d v="1904-01-01T00:37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1009"/>
    <s v="ZITOUNI LAMYA"/>
    <d v="1904-01-01T09:59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9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1131"/>
    <s v="GORA GUEYE"/>
    <m/>
    <d v="1904-01-01T10:00:00"/>
    <m/>
    <d v="1904-01-01T20:00:00"/>
    <m/>
    <m/>
    <s v=""/>
    <m/>
    <d v="1904-01-01T00:00:00"/>
    <d v="1904-01-01T00:00:00"/>
    <s v="Abs"/>
    <s v=""/>
    <d v="1904-01-01T09:00:00"/>
    <x v="7"/>
    <x v="19"/>
    <d v="1904-01-01T09:00:00"/>
    <d v="1904-01-01T09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1132"/>
    <s v="AIT LARBI HIND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9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1154"/>
    <s v="KANTAOUI SALMA"/>
    <d v="1904-01-01T09:57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9"/>
    <d v="1904-01-01T00:00:00"/>
    <d v="1904-01-01T00:00:00"/>
    <s v="Sem - 50"/>
    <s v="Décembre"/>
    <s v="2025"/>
    <m/>
    <d v="1904-01-01T00:03:00"/>
    <s v="HAOUACH Ikram"/>
    <s v="Credit Mutuel"/>
    <s v="Forfaitaire"/>
    <s v=""/>
    <s v=""/>
    <s v=""/>
    <s v=""/>
    <m/>
    <m/>
  </r>
  <r>
    <n v="1189"/>
    <s v="IKRADINE RIME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19"/>
    <d v="1904-01-01T00:00:00"/>
    <d v="1904-01-01T00:00:00"/>
    <s v="Sem - 50"/>
    <s v="Décembre"/>
    <s v="2025"/>
    <m/>
    <d v="1904-01-01T00:02:00"/>
    <s v="OUAQERROUCH Nour-El Houda"/>
    <s v="Credit Mutuel"/>
    <s v="Forfaitaire"/>
    <s v=""/>
    <s v=""/>
    <s v=""/>
    <s v=""/>
    <m/>
    <m/>
  </r>
  <r>
    <n v="895"/>
    <s v="NDIAYE ADJI MARIE CISSE"/>
    <m/>
    <d v="1904-01-01T10:00:00"/>
    <m/>
    <d v="1904-01-01T20:00:00"/>
    <m/>
    <m/>
    <s v=""/>
    <m/>
    <d v="1904-01-01T00:00:00"/>
    <d v="1904-01-01T00:00:00"/>
    <s v="Abs"/>
    <s v=""/>
    <d v="1904-01-01T09:00:00"/>
    <x v="7"/>
    <x v="19"/>
    <d v="1904-01-01T09:00:00"/>
    <d v="1904-01-01T09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1155"/>
    <s v="KBIRI AKRAM"/>
    <d v="1904-01-01T10:05:00"/>
    <d v="1904-01-01T10:00:00"/>
    <d v="1904-01-01T20:00:00"/>
    <d v="1904-01-01T20:00:00"/>
    <m/>
    <m/>
    <m/>
    <m/>
    <m/>
    <d v="1904-01-01T00:00:00"/>
    <n v="0"/>
    <d v="1904-01-01T09:00:00"/>
    <d v="1904-01-01T09:00:00"/>
    <x v="7"/>
    <x v="19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555"/>
    <s v="COUNDOUL Birane"/>
    <m/>
    <s v="OFF"/>
    <m/>
    <s v="OFF"/>
    <m/>
    <m/>
    <s v=""/>
    <m/>
    <d v="1904-01-01T00:00:00"/>
    <d v="1904-01-01T00:00:00"/>
    <n v="0"/>
    <s v=""/>
    <d v="1904-01-01T00:00:00"/>
    <x v="7"/>
    <x v="19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973"/>
    <s v="BOUMEZGANE SOUKAINA"/>
    <m/>
    <s v="OFF"/>
    <m/>
    <s v="OFF"/>
    <m/>
    <m/>
    <s v=""/>
    <m/>
    <d v="1904-01-01T00:00:00"/>
    <d v="1904-01-01T00:00:00"/>
    <n v="0"/>
    <s v=""/>
    <d v="1904-01-01T00:00:00"/>
    <x v="7"/>
    <x v="19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949"/>
    <s v="LAFDIL NADA"/>
    <m/>
    <s v="OFF"/>
    <m/>
    <s v="OFF"/>
    <m/>
    <m/>
    <s v=""/>
    <m/>
    <d v="1904-01-01T00:00:00"/>
    <d v="1904-01-01T00:00:00"/>
    <n v="0"/>
    <s v=""/>
    <d v="1904-01-01T00:00:00"/>
    <x v="7"/>
    <x v="19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1008"/>
    <s v="RACHAD NAWAR"/>
    <m/>
    <s v="OFF"/>
    <m/>
    <s v="OFF"/>
    <m/>
    <m/>
    <s v=""/>
    <m/>
    <d v="1904-01-01T00:00:00"/>
    <d v="1904-01-01T00:00:00"/>
    <n v="0"/>
    <s v=""/>
    <d v="1904-01-01T00:00:00"/>
    <x v="7"/>
    <x v="19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397"/>
    <s v="DERKAOUI Amal"/>
    <m/>
    <s v="OFF"/>
    <m/>
    <s v="OFF"/>
    <m/>
    <m/>
    <s v=""/>
    <m/>
    <d v="1904-01-01T00:00:00"/>
    <d v="1904-01-01T00:00:00"/>
    <n v="0"/>
    <s v=""/>
    <d v="1904-01-01T00:00:00"/>
    <x v="7"/>
    <x v="19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1165"/>
    <s v="MELLAHI YOUSSEF"/>
    <m/>
    <s v="OFF"/>
    <m/>
    <s v="OFF"/>
    <m/>
    <m/>
    <s v=""/>
    <m/>
    <d v="1904-01-01T00:00:00"/>
    <d v="1904-01-01T00:00:00"/>
    <n v="0"/>
    <s v=""/>
    <d v="1904-01-01T00:00:00"/>
    <x v="7"/>
    <x v="19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633"/>
    <s v="DIOP ABDOU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0"/>
    <d v="1904-01-01T00:00:00"/>
    <d v="1904-01-01T00:00:00"/>
    <s v="Sem - 50"/>
    <s v="Décembre"/>
    <s v="2025"/>
    <m/>
    <d v="1904-01-01T00:02:00"/>
    <s v="HAOUACH Ikram"/>
    <s v="Credit Mutuel"/>
    <s v="Forfaitaire"/>
    <s v=""/>
    <s v=""/>
    <s v=""/>
    <s v=""/>
    <m/>
    <m/>
  </r>
  <r>
    <n v="366"/>
    <s v="HAOUACH Ikram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20"/>
    <d v="1904-01-01T00:00:00"/>
    <d v="1904-01-01T00:00:00"/>
    <s v="Sem - 50"/>
    <s v="Décembre"/>
    <s v="2025"/>
    <m/>
    <d v="1904-01-01T00:00:00"/>
    <s v="FARKACH Hicham"/>
    <s v="Credit Mutuel"/>
    <s v="Forfaitaire"/>
    <s v=""/>
    <s v=""/>
    <s v=""/>
    <s v=""/>
    <m/>
    <m/>
  </r>
  <r>
    <n v="971"/>
    <s v="EL HOUSSAINI HOUDA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0"/>
    <d v="1904-01-01T00:00:00"/>
    <d v="1904-01-01T00:00:00"/>
    <s v="Sem - 50"/>
    <s v="Décembre"/>
    <s v="2025"/>
    <m/>
    <d v="1904-01-01T00:03:00"/>
    <s v="HAOUACH Ikram"/>
    <s v="Credit Mutuel"/>
    <s v="Forfaitaire"/>
    <s v=""/>
    <s v=""/>
    <s v=""/>
    <s v=""/>
    <m/>
    <m/>
  </r>
  <r>
    <n v="973"/>
    <s v="BOUMEZGANE SOUKAIN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0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952"/>
    <s v="EL HARROUCHI CHAIMAE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0"/>
    <d v="1904-01-01T00:00:00"/>
    <d v="1904-01-01T00:00:00"/>
    <s v="Sem - 50"/>
    <s v="Décembre"/>
    <s v="2025"/>
    <m/>
    <d v="1904-01-01T00:04:00"/>
    <s v="OUAQERROUCH Nour-El Houda"/>
    <s v="Credit Mutuel"/>
    <s v="Forfaitaire"/>
    <s v=""/>
    <s v=""/>
    <s v=""/>
    <s v=""/>
    <m/>
    <m/>
  </r>
  <r>
    <n v="949"/>
    <s v="LAFDIL NADA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0"/>
    <d v="1904-01-01T00:00:00"/>
    <d v="1904-01-01T00:00:00"/>
    <s v="Sem - 50"/>
    <s v="Décembre"/>
    <s v="2025"/>
    <m/>
    <d v="1904-01-01T00:04:00"/>
    <s v="HAOUACH Ikram"/>
    <s v="Credit Mutuel"/>
    <s v="Forfaitaire"/>
    <s v=""/>
    <s v=""/>
    <s v=""/>
    <s v=""/>
    <m/>
    <m/>
  </r>
  <r>
    <n v="1007"/>
    <s v="GUEYE MOUHAMED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20"/>
    <d v="1904-01-01T00:00:00"/>
    <d v="1904-01-01T00:00:00"/>
    <s v="Sem - 50"/>
    <s v="Décembre"/>
    <s v="2025"/>
    <m/>
    <d v="1904-01-01T00:02:00"/>
    <s v="OUAQERROUCH Nour-El Houda"/>
    <s v="Credit Mutuel"/>
    <s v="Forfaitaire"/>
    <s v=""/>
    <s v=""/>
    <s v=""/>
    <s v=""/>
    <m/>
    <m/>
  </r>
  <r>
    <n v="1008"/>
    <s v="RACHAD NAWAR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0"/>
    <d v="1904-01-01T00:00:00"/>
    <d v="1904-01-01T00:00:00"/>
    <s v="Sem - 50"/>
    <s v="Décembre"/>
    <s v="2025"/>
    <m/>
    <d v="1904-01-01T00:03:00"/>
    <s v="HAOUACH Ikram"/>
    <s v="Credit Mutuel"/>
    <s v="Forfaitaire"/>
    <s v=""/>
    <s v=""/>
    <s v=""/>
    <s v=""/>
    <m/>
    <m/>
  </r>
  <r>
    <n v="1145"/>
    <s v="DIOUF OUSSMANE"/>
    <m/>
    <d v="1904-01-01T08:00:00"/>
    <m/>
    <d v="1904-01-01T17:00:00"/>
    <m/>
    <m/>
    <s v=""/>
    <m/>
    <d v="1904-01-01T00:00:00"/>
    <d v="1904-01-01T00:00:00"/>
    <s v="Abs"/>
    <s v=""/>
    <d v="1904-01-01T08:00:00"/>
    <x v="7"/>
    <x v="20"/>
    <d v="1904-01-01T08:00:00"/>
    <d v="1904-01-01T08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397"/>
    <s v="DERKAOUI Amal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0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1170"/>
    <s v="TOURE ABIBOU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0"/>
    <d v="1904-01-01T00:00:00"/>
    <d v="1904-01-01T00:00:00"/>
    <s v="Sem - 50"/>
    <s v="Décembre"/>
    <s v="2025"/>
    <m/>
    <d v="1904-01-01T00:03:00"/>
    <s v="HAOUACH Ikram"/>
    <s v="Credit Mutuel"/>
    <s v="Forfaitaire"/>
    <s v=""/>
    <s v=""/>
    <s v=""/>
    <s v=""/>
    <m/>
    <m/>
  </r>
  <r>
    <n v="1274"/>
    <s v="AIT ADDI  KHADIJA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0"/>
    <d v="1904-01-01T00:00:00"/>
    <d v="1904-01-01T00:00:00"/>
    <s v="Sem - 50"/>
    <s v="Décembre"/>
    <s v="2025"/>
    <m/>
    <d v="1904-01-01T00:02:00"/>
    <s v="OUAQERROUCH Nour-El Houda"/>
    <s v="Credit Mutuel"/>
    <s v="Forfaitaire"/>
    <s v=""/>
    <s v=""/>
    <s v=""/>
    <s v=""/>
    <m/>
    <m/>
  </r>
  <r>
    <n v="1192"/>
    <s v="EL HOUJJAJI Soufiyane"/>
    <d v="1904-01-01T07:54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0"/>
    <d v="1904-01-01T00:00:00"/>
    <d v="1904-01-01T00:00:00"/>
    <s v="Sem - 50"/>
    <s v="Décembre"/>
    <s v="2025"/>
    <m/>
    <d v="1904-01-01T00:06:00"/>
    <s v="OUAQERROUCH Nour-El Houda"/>
    <s v="Credit Mutuel"/>
    <s v="Forfaitaire"/>
    <s v=""/>
    <s v=""/>
    <s v=""/>
    <s v=""/>
    <m/>
    <m/>
  </r>
  <r>
    <n v="364"/>
    <s v="EL AOUAQUI Bouchra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0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555"/>
    <s v="COUNDOUL Birane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0"/>
    <d v="1904-01-01T00:00:00"/>
    <d v="1904-01-01T00:00:00"/>
    <s v="Sem - 50"/>
    <s v="Décembre"/>
    <s v="2025"/>
    <m/>
    <d v="1904-01-01T00:02:00"/>
    <s v="OUAQERROUCH Nour-El Houda"/>
    <s v="Credit Mutuel"/>
    <s v="Forfaitaire"/>
    <s v=""/>
    <s v=""/>
    <s v=""/>
    <s v=""/>
    <m/>
    <m/>
  </r>
  <r>
    <n v="742"/>
    <s v="ZAKI OMAR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0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1009"/>
    <s v="ZITOUNI LAMYA"/>
    <d v="1904-01-01T09:59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0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1131"/>
    <s v="GORA GUEYE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0"/>
    <d v="1904-01-01T00:00:00"/>
    <d v="1904-01-01T00:00:00"/>
    <s v="Sem - 50"/>
    <s v="Décembre"/>
    <s v="2025"/>
    <m/>
    <d v="1904-01-01T00:02:00"/>
    <s v="HAOUACH Ikram"/>
    <s v="Credit Mutuel"/>
    <s v="Forfaitaire"/>
    <s v=""/>
    <s v=""/>
    <s v=""/>
    <s v=""/>
    <m/>
    <m/>
  </r>
  <r>
    <n v="1132"/>
    <s v="AIT LARBI HIND"/>
    <d v="1904-01-01T10:14:00"/>
    <d v="1904-01-01T10:00:00"/>
    <d v="1904-01-01T20:00:00"/>
    <d v="1904-01-01T20:00:00"/>
    <m/>
    <m/>
    <m/>
    <m/>
    <m/>
    <d v="1904-01-01T00:00:00"/>
    <n v="0"/>
    <d v="1904-01-01T09:00:00"/>
    <d v="1904-01-01T09:00:00"/>
    <x v="7"/>
    <x v="20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1154"/>
    <s v="KANTAOUI SALMA"/>
    <d v="1904-01-01T09:57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0"/>
    <d v="1904-01-01T00:00:00"/>
    <d v="1904-01-01T00:00:00"/>
    <s v="Sem - 50"/>
    <s v="Décembre"/>
    <s v="2025"/>
    <m/>
    <d v="1904-01-01T00:03:00"/>
    <s v="HAOUACH Ikram"/>
    <s v="Credit Mutuel"/>
    <s v="Forfaitaire"/>
    <s v=""/>
    <s v=""/>
    <s v=""/>
    <s v=""/>
    <m/>
    <m/>
  </r>
  <r>
    <n v="1189"/>
    <s v="IKRADINE RIME"/>
    <d v="1904-01-01T09:59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0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1165"/>
    <s v="MELLAHI YOUSSEF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0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895"/>
    <s v="NDIAYE ADJI MARIE CISSE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0"/>
    <d v="1904-01-01T00:00:00"/>
    <d v="1904-01-01T00:00:00"/>
    <s v="Sem - 50"/>
    <s v="Décembre"/>
    <s v="2025"/>
    <m/>
    <d v="1904-01-01T00:02:00"/>
    <s v="OUAQERROUCH Nour-El Houda"/>
    <s v="Credit Mutuel"/>
    <s v="Forfaitaire"/>
    <s v=""/>
    <s v=""/>
    <s v=""/>
    <s v=""/>
    <m/>
    <m/>
  </r>
  <r>
    <n v="1155"/>
    <s v="KBIRI AKRAM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0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894"/>
    <s v="IHASSANE Ikram"/>
    <m/>
    <s v="OFF"/>
    <m/>
    <s v="OFF"/>
    <m/>
    <m/>
    <s v=""/>
    <m/>
    <d v="1904-01-01T00:00:00"/>
    <d v="1904-01-01T00:00:00"/>
    <n v="0"/>
    <s v=""/>
    <d v="1904-01-01T00:00:00"/>
    <x v="7"/>
    <x v="20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669"/>
    <s v="NIANG NDEYE ABSA"/>
    <m/>
    <s v="OFF"/>
    <m/>
    <s v="OFF"/>
    <m/>
    <m/>
    <s v=""/>
    <m/>
    <d v="1904-01-01T00:00:00"/>
    <d v="1904-01-01T00:00:00"/>
    <n v="0"/>
    <s v=""/>
    <d v="1904-01-01T00:00:00"/>
    <x v="7"/>
    <x v="20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1167"/>
    <s v="ZIOUI DOUNIA"/>
    <m/>
    <s v="OFF"/>
    <m/>
    <s v="OFF"/>
    <m/>
    <m/>
    <s v=""/>
    <m/>
    <d v="1904-01-01T00:00:00"/>
    <d v="1904-01-01T00:00:00"/>
    <n v="0"/>
    <s v=""/>
    <d v="1904-01-01T00:00:00"/>
    <x v="7"/>
    <x v="20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894"/>
    <s v="IHASSANE Ikram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1"/>
    <d v="1904-01-01T00:00:00"/>
    <d v="1904-01-01T00:00:00"/>
    <s v="Sem - 50"/>
    <s v="Décembre"/>
    <s v="2025"/>
    <m/>
    <d v="1904-01-01T00:03:00"/>
    <s v="OUAQERROUCH Nour-El Houda"/>
    <s v="Credit Mutuel"/>
    <s v="Forfaitaire"/>
    <s v=""/>
    <s v=""/>
    <s v=""/>
    <s v=""/>
    <m/>
    <m/>
  </r>
  <r>
    <n v="971"/>
    <s v="EL HOUSSAINI HOUDA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21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973"/>
    <s v="BOUMEZGANE SOUKAINA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1"/>
    <d v="1904-01-01T00:00:00"/>
    <d v="1904-01-01T00:00:00"/>
    <s v="Sem - 50"/>
    <s v="Décembre"/>
    <s v="2025"/>
    <m/>
    <d v="1904-01-01T00:02:00"/>
    <s v="OUAQERROUCH Nour-El Houda"/>
    <s v="Credit Mutuel"/>
    <s v="Forfaitaire"/>
    <s v=""/>
    <s v=""/>
    <s v=""/>
    <s v=""/>
    <m/>
    <m/>
  </r>
  <r>
    <n v="952"/>
    <s v="EL HARROUCHI CHAIMAE"/>
    <d v="1904-01-01T07:56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21"/>
    <d v="1904-01-01T00:00:00"/>
    <d v="1904-01-01T00:00:00"/>
    <s v="Sem - 50"/>
    <s v="Décembre"/>
    <s v="2025"/>
    <m/>
    <d v="1904-01-01T00:04:00"/>
    <s v="OUAQERROUCH Nour-El Houda"/>
    <s v="Credit Mutuel"/>
    <s v="Forfaitaire"/>
    <s v=""/>
    <s v=""/>
    <s v=""/>
    <s v=""/>
    <m/>
    <m/>
  </r>
  <r>
    <n v="949"/>
    <s v="LAFDIL NADA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1"/>
    <d v="1904-01-01T00:00:00"/>
    <d v="1904-01-01T00:00:00"/>
    <s v="Sem - 50"/>
    <s v="Décembre"/>
    <s v="2025"/>
    <m/>
    <d v="1904-01-01T00:03:00"/>
    <s v="HAOUACH Ikram"/>
    <s v="Credit Mutuel"/>
    <s v="Forfaitaire"/>
    <s v=""/>
    <s v=""/>
    <s v=""/>
    <s v=""/>
    <m/>
    <m/>
  </r>
  <r>
    <n v="1008"/>
    <s v="RACHAD NAWAR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1"/>
    <d v="1904-01-01T00:00:00"/>
    <d v="1904-01-01T00:00:00"/>
    <s v="Sem - 50"/>
    <s v="Décembre"/>
    <s v="2025"/>
    <m/>
    <d v="1904-01-01T00:02:00"/>
    <s v="HAOUACH Ikram"/>
    <s v="Credit Mutuel"/>
    <s v="Forfaitaire"/>
    <s v=""/>
    <s v=""/>
    <s v=""/>
    <s v=""/>
    <m/>
    <m/>
  </r>
  <r>
    <n v="397"/>
    <s v="DERKAOUI Amal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1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1170"/>
    <s v="TOURE ABIBOU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1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1167"/>
    <s v="ZIOUI DOUNIA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1"/>
    <d v="1904-01-01T00:00:00"/>
    <d v="1904-01-01T00:00:00"/>
    <s v="Sem - 50"/>
    <s v="Décembre"/>
    <s v="2025"/>
    <m/>
    <d v="1904-01-01T00:03:00"/>
    <s v="OUAQERROUCH Nour-El Houda"/>
    <s v="Credit Mutuel"/>
    <s v="Forfaitaire"/>
    <s v=""/>
    <s v=""/>
    <s v=""/>
    <s v=""/>
    <m/>
    <m/>
  </r>
  <r>
    <n v="1165"/>
    <s v="MELLAHI YOUSSEF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21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1192"/>
    <s v="EL HOUJJAJI Soufiyane"/>
    <d v="1904-01-01T07:53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1"/>
    <d v="1904-01-01T00:00:00"/>
    <d v="1904-01-01T00:00:00"/>
    <s v="Sem - 50"/>
    <s v="Décembre"/>
    <s v="2025"/>
    <m/>
    <d v="1904-01-01T00:07:00"/>
    <s v="OUAQERROUCH Nour-El Houda"/>
    <s v="Credit Mutuel"/>
    <s v="Forfaitaire"/>
    <s v=""/>
    <s v=""/>
    <s v=""/>
    <s v=""/>
    <m/>
    <m/>
  </r>
  <r>
    <n v="364"/>
    <s v="EL AOUAQUI Bouchra"/>
    <d v="1904-01-01T11:00:00"/>
    <d v="1904-01-01T11:00:00"/>
    <d v="1904-01-01T20:00:00"/>
    <d v="1904-01-01T20:00:00"/>
    <m/>
    <m/>
    <s v=""/>
    <m/>
    <d v="1904-01-01T00:00:00"/>
    <d v="1904-01-01T00:00:00"/>
    <n v="0"/>
    <d v="1904-01-01T08:00:00"/>
    <d v="1904-01-01T08:00:00"/>
    <x v="7"/>
    <x v="21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555"/>
    <s v="COUNDOUL Birane"/>
    <d v="1904-01-01T11:00:00"/>
    <d v="1904-01-01T11:00:00"/>
    <d v="1904-01-01T20:00:00"/>
    <d v="1904-01-01T20:00:00"/>
    <m/>
    <m/>
    <s v=""/>
    <m/>
    <d v="1904-01-01T00:00:00"/>
    <d v="1904-01-01T00:00:00"/>
    <n v="0"/>
    <d v="1904-01-01T08:00:00"/>
    <d v="1904-01-01T08:00:00"/>
    <x v="7"/>
    <x v="21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669"/>
    <s v="NIANG NDEYE ABSA"/>
    <d v="1904-01-01T10:58:00"/>
    <d v="1904-01-01T11:00:00"/>
    <d v="1904-01-01T20:00:00"/>
    <d v="1904-01-01T20:00:00"/>
    <m/>
    <m/>
    <s v=""/>
    <m/>
    <d v="1904-01-01T00:00:00"/>
    <d v="1904-01-01T00:00:00"/>
    <n v="0"/>
    <d v="1904-01-01T08:00:00"/>
    <d v="1904-01-01T08:00:00"/>
    <x v="7"/>
    <x v="21"/>
    <d v="1904-01-01T00:00:00"/>
    <d v="1904-01-01T00:00:00"/>
    <s v="Sem - 50"/>
    <s v="Décembre"/>
    <s v="2025"/>
    <m/>
    <d v="1904-01-01T00:02:00"/>
    <s v="HAOUACH Ikram"/>
    <s v="Credit Mutuel"/>
    <s v="Forfaitaire"/>
    <s v=""/>
    <s v=""/>
    <s v=""/>
    <s v=""/>
    <m/>
    <m/>
  </r>
  <r>
    <n v="742"/>
    <s v="ZAKI OMAR"/>
    <d v="1904-01-01T11:00:00"/>
    <d v="1904-01-01T11:00:00"/>
    <d v="1904-01-01T20:00:00"/>
    <d v="1904-01-01T20:00:00"/>
    <m/>
    <m/>
    <s v=""/>
    <m/>
    <d v="1904-01-01T00:00:00"/>
    <d v="1904-01-01T00:00:00"/>
    <n v="0"/>
    <d v="1904-01-01T08:00:00"/>
    <d v="1904-01-01T08:00:00"/>
    <x v="7"/>
    <x v="21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1009"/>
    <s v="ZITOUNI LAMYA"/>
    <d v="1904-01-01T10:59:00"/>
    <d v="1904-01-01T11:00:00"/>
    <d v="1904-01-01T20:00:00"/>
    <d v="1904-01-01T20:00:00"/>
    <m/>
    <m/>
    <s v=""/>
    <m/>
    <d v="1904-01-01T00:00:00"/>
    <d v="1904-01-01T00:00:00"/>
    <n v="0"/>
    <d v="1904-01-01T08:00:00"/>
    <d v="1904-01-01T08:00:00"/>
    <x v="7"/>
    <x v="21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1132"/>
    <s v="AIT LARBI HIND"/>
    <d v="1904-01-01T10:59:00"/>
    <d v="1904-01-01T11:00:00"/>
    <d v="1904-01-01T20:00:00"/>
    <d v="1904-01-01T20:00:00"/>
    <m/>
    <m/>
    <s v=""/>
    <m/>
    <d v="1904-01-01T00:00:00"/>
    <d v="1904-01-01T00:00:00"/>
    <n v="0"/>
    <d v="1904-01-01T08:00:00"/>
    <d v="1904-01-01T08:00:00"/>
    <x v="7"/>
    <x v="21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1154"/>
    <s v="KANTAOUI SALMA"/>
    <d v="1904-01-01T10:59:00"/>
    <d v="1904-01-01T11:00:00"/>
    <d v="1904-01-01T20:00:00"/>
    <d v="1904-01-01T20:00:00"/>
    <m/>
    <m/>
    <s v=""/>
    <m/>
    <d v="1904-01-01T00:00:00"/>
    <d v="1904-01-01T00:00:00"/>
    <n v="0"/>
    <d v="1904-01-01T08:00:00"/>
    <d v="1904-01-01T08:00:00"/>
    <x v="7"/>
    <x v="21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1189"/>
    <s v="IKRADINE RIME"/>
    <d v="1904-01-01T11:00:00"/>
    <d v="1904-01-01T11:00:00"/>
    <d v="1904-01-01T20:00:00"/>
    <d v="1904-01-01T20:00:00"/>
    <m/>
    <m/>
    <m/>
    <m/>
    <d v="1904-01-01T00:00:00"/>
    <d v="1904-01-01T00:00:00"/>
    <n v="0"/>
    <d v="1904-01-01T08:00:00"/>
    <d v="1904-01-01T08:00:00"/>
    <x v="7"/>
    <x v="21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895"/>
    <s v="NDIAYE ADJI MARIE CISSE"/>
    <d v="1904-01-01T10:59:00"/>
    <d v="1904-01-01T11:00:00"/>
    <d v="1904-01-01T20:00:00"/>
    <d v="1904-01-01T20:00:00"/>
    <m/>
    <m/>
    <s v=""/>
    <m/>
    <d v="1904-01-01T00:00:00"/>
    <d v="1904-01-01T00:00:00"/>
    <n v="0"/>
    <d v="1904-01-01T08:00:00"/>
    <d v="1904-01-01T08:00:00"/>
    <x v="7"/>
    <x v="21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1155"/>
    <s v="KBIRI AKRAM"/>
    <d v="1904-01-01T11:00:00"/>
    <d v="1904-01-01T11:00:00"/>
    <d v="1904-01-01T20:00:00"/>
    <d v="1904-01-01T20:00:00"/>
    <m/>
    <m/>
    <s v=""/>
    <m/>
    <d v="1904-01-01T00:00:00"/>
    <d v="1904-01-01T00:00:00"/>
    <n v="0"/>
    <d v="1904-01-01T08:00:00"/>
    <d v="1904-01-01T08:00:00"/>
    <x v="7"/>
    <x v="21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633"/>
    <s v="DIOP ABDOU"/>
    <m/>
    <s v="OFF"/>
    <m/>
    <s v="OFF"/>
    <m/>
    <m/>
    <s v=""/>
    <m/>
    <d v="1904-01-01T00:00:00"/>
    <d v="1904-01-01T00:00:00"/>
    <n v="0"/>
    <s v=""/>
    <d v="1904-01-01T00:00:00"/>
    <x v="7"/>
    <x v="21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366"/>
    <s v="HAOUACH Ikram"/>
    <m/>
    <s v="OFF"/>
    <m/>
    <s v="OFF"/>
    <m/>
    <m/>
    <s v=""/>
    <m/>
    <d v="1904-01-01T00:00:00"/>
    <d v="1904-01-01T00:00:00"/>
    <n v="0"/>
    <s v=""/>
    <d v="1904-01-01T00:00:00"/>
    <x v="7"/>
    <x v="21"/>
    <d v="1904-01-01T00:00:00"/>
    <d v="1904-01-01T00:00:00"/>
    <s v="Sem - 50"/>
    <s v="Décembre"/>
    <s v="2025"/>
    <m/>
    <d v="1904-01-01T00:00:00"/>
    <s v="FARKACH Hicham"/>
    <s v="Credit Mutuel"/>
    <s v="Forfaitaire"/>
    <s v=""/>
    <s v=""/>
    <s v=""/>
    <s v=""/>
    <m/>
    <m/>
  </r>
  <r>
    <n v="1007"/>
    <s v="GUEYE MOUHAMED"/>
    <m/>
    <s v="OFF"/>
    <m/>
    <s v="OFF"/>
    <m/>
    <m/>
    <s v=""/>
    <m/>
    <d v="1904-01-01T00:00:00"/>
    <d v="1904-01-01T00:00:00"/>
    <n v="0"/>
    <s v=""/>
    <d v="1904-01-01T00:00:00"/>
    <x v="7"/>
    <x v="21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1131"/>
    <s v="GORA GUEYE"/>
    <m/>
    <s v="OFF"/>
    <m/>
    <s v="OFF"/>
    <m/>
    <m/>
    <s v=""/>
    <m/>
    <d v="1904-01-01T00:00:00"/>
    <d v="1904-01-01T00:00:00"/>
    <n v="0"/>
    <s v=""/>
    <d v="1904-01-01T00:00:00"/>
    <x v="7"/>
    <x v="21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1145"/>
    <s v="DIOUF OUSSMANE"/>
    <m/>
    <s v="OFF"/>
    <m/>
    <s v="OFF"/>
    <m/>
    <m/>
    <s v=""/>
    <m/>
    <d v="1904-01-01T00:00:00"/>
    <d v="1904-01-01T00:00:00"/>
    <n v="0"/>
    <s v=""/>
    <d v="1904-01-01T00:00:00"/>
    <x v="7"/>
    <x v="21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1274"/>
    <s v="AIT ADDI  KHADIJA"/>
    <m/>
    <s v="OFF"/>
    <m/>
    <s v="OFF"/>
    <m/>
    <m/>
    <s v=""/>
    <m/>
    <d v="1904-01-01T00:00:00"/>
    <d v="1904-01-01T00:00:00"/>
    <n v="0"/>
    <s v=""/>
    <d v="1904-01-01T00:00:00"/>
    <x v="7"/>
    <x v="21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633"/>
    <s v="DIOP ABDOU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22"/>
    <d v="1904-01-01T00:00:00"/>
    <d v="1904-01-01T00:00:00"/>
    <s v="Sem - 50"/>
    <s v="Décembre"/>
    <s v="2025"/>
    <m/>
    <d v="1904-01-01T00:02:00"/>
    <s v="HAOUACH Ikram"/>
    <s v="Credit Mutuel"/>
    <s v="Forfaitaire"/>
    <s v=""/>
    <s v=""/>
    <s v=""/>
    <s v=""/>
    <m/>
    <m/>
  </r>
  <r>
    <n v="894"/>
    <s v="IHASSANE Ikram"/>
    <d v="1904-01-01T07:57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22"/>
    <d v="1904-01-01T00:00:00"/>
    <d v="1904-01-01T00:00:00"/>
    <s v="Sem - 50"/>
    <s v="Décembre"/>
    <s v="2025"/>
    <m/>
    <d v="1904-01-01T00:03:00"/>
    <s v="OUAQERROUCH Nour-El Houda"/>
    <s v="Credit Mutuel"/>
    <s v="Forfaitaire"/>
    <s v=""/>
    <s v=""/>
    <s v=""/>
    <s v=""/>
    <m/>
    <m/>
  </r>
  <r>
    <n v="973"/>
    <s v="BOUMEZGANE SOUKAINA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22"/>
    <d v="1904-01-01T00:00:00"/>
    <d v="1904-01-01T00:00:00"/>
    <s v="Sem - 50"/>
    <s v="Décembre"/>
    <s v="2025"/>
    <m/>
    <d v="1904-01-01T00:02:00"/>
    <s v="OUAQERROUCH Nour-El Houda"/>
    <s v="Credit Mutuel"/>
    <s v="Forfaitaire"/>
    <s v=""/>
    <s v=""/>
    <s v=""/>
    <s v=""/>
    <m/>
    <m/>
  </r>
  <r>
    <n v="949"/>
    <s v="LAFDIL NADA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22"/>
    <d v="1904-01-01T00:00:00"/>
    <d v="1904-01-01T00:00:00"/>
    <s v="Sem - 50"/>
    <s v="Décembre"/>
    <s v="2025"/>
    <m/>
    <d v="1904-01-01T00:02:00"/>
    <s v="HAOUACH Ikram"/>
    <s v="Credit Mutuel"/>
    <s v="Forfaitaire"/>
    <s v=""/>
    <s v=""/>
    <s v=""/>
    <s v=""/>
    <m/>
    <m/>
  </r>
  <r>
    <n v="1008"/>
    <s v="RACHAD NAWAR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22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1131"/>
    <s v="GORA GUEYE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22"/>
    <d v="1904-01-01T00:00:00"/>
    <d v="1904-01-01T00:00:00"/>
    <s v="Sem - 50"/>
    <s v="Décembre"/>
    <s v="2025"/>
    <m/>
    <d v="1904-01-01T00:02:00"/>
    <s v="HAOUACH Ikram"/>
    <s v="Credit Mutuel"/>
    <s v="Forfaitaire"/>
    <s v=""/>
    <s v=""/>
    <s v=""/>
    <s v=""/>
    <m/>
    <m/>
  </r>
  <r>
    <n v="397"/>
    <s v="DERKAOUI Amal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22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1167"/>
    <s v="ZIOUI DOUNIA"/>
    <m/>
    <d v="1904-01-01T08:00:00"/>
    <m/>
    <d v="1904-01-01T17:00:00"/>
    <m/>
    <m/>
    <s v=""/>
    <m/>
    <d v="1904-01-01T00:00:00"/>
    <d v="1904-01-01T00:00:00"/>
    <s v="Abs"/>
    <s v=""/>
    <d v="1904-01-01T08:00:00"/>
    <x v="7"/>
    <x v="22"/>
    <d v="1904-01-01T08:00:00"/>
    <d v="1904-01-01T08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555"/>
    <s v="COUNDOUL Birane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2"/>
    <d v="1904-01-01T00:00:00"/>
    <d v="1904-01-01T00:00:00"/>
    <s v="Sem - 50"/>
    <s v="Décembre"/>
    <s v="2025"/>
    <m/>
    <d v="1904-01-01T00:02:00"/>
    <s v="OUAQERROUCH Nour-El Houda"/>
    <s v="Credit Mutuel"/>
    <s v="Forfaitaire"/>
    <s v=""/>
    <s v=""/>
    <s v=""/>
    <s v=""/>
    <m/>
    <m/>
  </r>
  <r>
    <n v="366"/>
    <s v="HAOUACH Ikram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2"/>
    <d v="1904-01-01T00:00:00"/>
    <d v="1904-01-01T00:00:00"/>
    <s v="Sem - 50"/>
    <s v="Décembre"/>
    <s v="2025"/>
    <m/>
    <d v="1904-01-01T00:00:00"/>
    <s v="FARKACH Hicham"/>
    <s v="Credit Mutuel"/>
    <s v="Forfaitaire"/>
    <s v=""/>
    <s v=""/>
    <s v=""/>
    <s v=""/>
    <m/>
    <m/>
  </r>
  <r>
    <n v="669"/>
    <s v="NIANG NDEYE ABSA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2"/>
    <d v="1904-01-01T00:00:00"/>
    <d v="1904-01-01T00:00:00"/>
    <s v="Sem - 50"/>
    <s v="Décembre"/>
    <s v="2025"/>
    <m/>
    <d v="1904-01-01T00:02:00"/>
    <s v="HAOUACH Ikram"/>
    <s v="Credit Mutuel"/>
    <s v="Forfaitaire"/>
    <s v=""/>
    <s v=""/>
    <s v=""/>
    <s v=""/>
    <m/>
    <m/>
  </r>
  <r>
    <n v="1007"/>
    <s v="GUEYE MOUHAMED"/>
    <d v="1904-01-01T09:59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2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1145"/>
    <s v="DIOUF OUSSMANE"/>
    <d v="1904-01-01T09:57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2"/>
    <d v="1904-01-01T00:00:00"/>
    <d v="1904-01-01T00:00:00"/>
    <s v="Sem - 50"/>
    <s v="Décembre"/>
    <s v="2025"/>
    <m/>
    <d v="1904-01-01T00:03:00"/>
    <s v="HAOUACH Ikram"/>
    <s v="Credit Mutuel"/>
    <s v="Forfaitaire"/>
    <s v=""/>
    <s v=""/>
    <s v=""/>
    <s v=""/>
    <m/>
    <m/>
  </r>
  <r>
    <n v="1165"/>
    <s v="MELLAHI YOUSSEF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2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1274"/>
    <s v="AIT ADDI  KHADIJA"/>
    <m/>
    <s v="Congé"/>
    <m/>
    <s v="Congé"/>
    <m/>
    <m/>
    <s v=""/>
    <m/>
    <d v="1904-01-01T00:00:00"/>
    <d v="1904-01-01T00:00:00"/>
    <n v="0"/>
    <s v=""/>
    <d v="1904-01-01T00:00:00"/>
    <x v="7"/>
    <x v="22"/>
    <d v="1904-01-01T00:00:00"/>
    <d v="1904-01-01T00:00:00"/>
    <s v="Sem - 50"/>
    <s v="Décembre"/>
    <s v="2025"/>
    <m/>
    <d v="1904-01-01T00:00:00"/>
    <s v="OUAQERROUCH Nour-El Houda"/>
    <s v="Credit Mutuel"/>
    <s v="Forfaitaire"/>
    <d v="1904-01-01T08:00:00"/>
    <s v=""/>
    <s v=""/>
    <s v=""/>
    <m/>
    <m/>
  </r>
  <r>
    <n v="364"/>
    <s v="EL AOUAQUI Bouchra"/>
    <m/>
    <s v="OFF"/>
    <m/>
    <s v="OFF"/>
    <m/>
    <m/>
    <s v=""/>
    <m/>
    <d v="1904-01-01T00:00:00"/>
    <d v="1904-01-01T00:00:00"/>
    <n v="0"/>
    <s v=""/>
    <d v="1904-01-01T00:00:00"/>
    <x v="7"/>
    <x v="22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742"/>
    <s v="ZAKI OMAR"/>
    <m/>
    <s v="OFF"/>
    <m/>
    <s v="OFF"/>
    <m/>
    <m/>
    <s v=""/>
    <m/>
    <d v="1904-01-01T00:00:00"/>
    <d v="1904-01-01T00:00:00"/>
    <n v="0"/>
    <s v=""/>
    <d v="1904-01-01T00:00:00"/>
    <x v="7"/>
    <x v="22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971"/>
    <s v="EL HOUSSAINI HOUDA"/>
    <m/>
    <s v="OFF"/>
    <m/>
    <s v="OFF"/>
    <m/>
    <m/>
    <s v=""/>
    <m/>
    <d v="1904-01-01T00:00:00"/>
    <d v="1904-01-01T00:00:00"/>
    <n v="0"/>
    <s v=""/>
    <d v="1904-01-01T00:00:00"/>
    <x v="7"/>
    <x v="22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952"/>
    <s v="EL HARROUCHI CHAIMAE"/>
    <m/>
    <s v="OFF"/>
    <m/>
    <s v="OFF"/>
    <m/>
    <m/>
    <s v=""/>
    <m/>
    <d v="1904-01-01T00:00:00"/>
    <d v="1904-01-01T00:00:00"/>
    <n v="0"/>
    <s v=""/>
    <d v="1904-01-01T00:00:00"/>
    <x v="7"/>
    <x v="22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1009"/>
    <s v="ZITOUNI LAMYA"/>
    <m/>
    <s v="OFF"/>
    <m/>
    <s v="OFF"/>
    <m/>
    <m/>
    <s v=""/>
    <m/>
    <d v="1904-01-01T00:00:00"/>
    <d v="1904-01-01T00:00:00"/>
    <n v="0"/>
    <s v=""/>
    <d v="1904-01-01T00:00:00"/>
    <x v="7"/>
    <x v="22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1132"/>
    <s v="AIT LARBI HIND"/>
    <m/>
    <s v="OFF"/>
    <m/>
    <s v="OFF"/>
    <m/>
    <m/>
    <s v=""/>
    <m/>
    <d v="1904-01-01T00:00:00"/>
    <d v="1904-01-01T00:00:00"/>
    <n v="0"/>
    <s v=""/>
    <d v="1904-01-01T00:00:00"/>
    <x v="7"/>
    <x v="22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1170"/>
    <s v="TOURE ABIBOU"/>
    <m/>
    <s v="OFF"/>
    <m/>
    <s v="OFF"/>
    <m/>
    <m/>
    <s v=""/>
    <m/>
    <d v="1904-01-01T00:00:00"/>
    <d v="1904-01-01T00:00:00"/>
    <n v="0"/>
    <s v=""/>
    <d v="1904-01-01T00:00:00"/>
    <x v="7"/>
    <x v="22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1154"/>
    <s v="KANTAOUI SALMA"/>
    <m/>
    <s v="OFF"/>
    <m/>
    <s v="OFF"/>
    <m/>
    <m/>
    <s v=""/>
    <m/>
    <d v="1904-01-01T00:00:00"/>
    <d v="1904-01-01T00:00:00"/>
    <n v="0"/>
    <s v=""/>
    <d v="1904-01-01T00:00:00"/>
    <x v="7"/>
    <x v="22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1189"/>
    <s v="IKRADINE RIME"/>
    <m/>
    <s v="OFF"/>
    <m/>
    <s v="OFF"/>
    <m/>
    <m/>
    <s v=""/>
    <m/>
    <d v="1904-01-01T00:00:00"/>
    <d v="1904-01-01T00:00:00"/>
    <n v="0"/>
    <s v=""/>
    <d v="1904-01-01T00:00:00"/>
    <x v="7"/>
    <x v="22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895"/>
    <s v="NDIAYE ADJI MARIE CISSE"/>
    <m/>
    <s v="OFF"/>
    <m/>
    <s v="OFF"/>
    <m/>
    <m/>
    <s v=""/>
    <m/>
    <d v="1904-01-01T00:00:00"/>
    <d v="1904-01-01T00:00:00"/>
    <n v="0"/>
    <s v=""/>
    <d v="1904-01-01T00:00:00"/>
    <x v="7"/>
    <x v="22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1192"/>
    <s v="EL HOUJJAJI Soufiyane"/>
    <m/>
    <s v="OFF"/>
    <m/>
    <s v="OFF"/>
    <m/>
    <m/>
    <s v=""/>
    <m/>
    <d v="1904-01-01T00:00:00"/>
    <d v="1904-01-01T00:00:00"/>
    <n v="0"/>
    <s v=""/>
    <d v="1904-01-01T00:00:00"/>
    <x v="7"/>
    <x v="22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1155"/>
    <s v="KBIRI AKRAM"/>
    <m/>
    <s v="OFF"/>
    <m/>
    <s v="OFF"/>
    <m/>
    <m/>
    <s v=""/>
    <m/>
    <d v="1904-01-01T00:00:00"/>
    <d v="1904-01-01T00:00:00"/>
    <n v="0"/>
    <s v=""/>
    <d v="1904-01-01T00:00:00"/>
    <x v="7"/>
    <x v="22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364"/>
    <s v="EL AOUAQUI Bouchra"/>
    <m/>
    <s v="OFF"/>
    <m/>
    <s v="OFF"/>
    <m/>
    <m/>
    <s v=""/>
    <m/>
    <d v="1904-01-01T00:00:00"/>
    <d v="1904-01-01T00:00:00"/>
    <n v="0"/>
    <s v=""/>
    <d v="1904-01-01T00:00:00"/>
    <x v="7"/>
    <x v="23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555"/>
    <s v="COUNDOUL Birane"/>
    <m/>
    <s v="OFF"/>
    <m/>
    <s v="OFF"/>
    <m/>
    <m/>
    <s v=""/>
    <m/>
    <d v="1904-01-01T00:00:00"/>
    <d v="1904-01-01T00:00:00"/>
    <n v="0"/>
    <s v=""/>
    <d v="1904-01-01T00:00:00"/>
    <x v="7"/>
    <x v="23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633"/>
    <s v="DIOP ABDOU"/>
    <m/>
    <s v="OFF"/>
    <m/>
    <s v="OFF"/>
    <m/>
    <m/>
    <s v=""/>
    <m/>
    <d v="1904-01-01T00:00:00"/>
    <d v="1904-01-01T00:00:00"/>
    <n v="0"/>
    <s v=""/>
    <d v="1904-01-01T00:00:00"/>
    <x v="7"/>
    <x v="23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366"/>
    <s v="HAOUACH Ikram"/>
    <m/>
    <s v="OFF"/>
    <m/>
    <s v="OFF"/>
    <m/>
    <m/>
    <s v=""/>
    <m/>
    <d v="1904-01-01T00:00:00"/>
    <d v="1904-01-01T00:00:00"/>
    <n v="0"/>
    <s v=""/>
    <d v="1904-01-01T00:00:00"/>
    <x v="7"/>
    <x v="23"/>
    <d v="1904-01-01T00:00:00"/>
    <d v="1904-01-01T00:00:00"/>
    <s v="Sem - 50"/>
    <s v="Décembre"/>
    <s v="2025"/>
    <m/>
    <d v="1904-01-01T00:00:00"/>
    <s v="FARKACH Hicham"/>
    <s v="Credit Mutuel"/>
    <s v="Forfaitaire"/>
    <s v=""/>
    <s v=""/>
    <s v=""/>
    <s v=""/>
    <m/>
    <m/>
  </r>
  <r>
    <n v="894"/>
    <s v="IHASSANE Ikram"/>
    <m/>
    <s v="OFF"/>
    <m/>
    <s v="OFF"/>
    <m/>
    <m/>
    <s v=""/>
    <m/>
    <d v="1904-01-01T00:00:00"/>
    <d v="1904-01-01T00:00:00"/>
    <n v="0"/>
    <s v=""/>
    <d v="1904-01-01T00:00:00"/>
    <x v="7"/>
    <x v="23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669"/>
    <s v="NIANG NDEYE ABSA"/>
    <m/>
    <s v="OFF"/>
    <m/>
    <s v="OFF"/>
    <m/>
    <m/>
    <s v=""/>
    <m/>
    <d v="1904-01-01T00:00:00"/>
    <d v="1904-01-01T00:00:00"/>
    <n v="0"/>
    <s v=""/>
    <d v="1904-01-01T00:00:00"/>
    <x v="7"/>
    <x v="23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742"/>
    <s v="ZAKI OMAR"/>
    <m/>
    <s v="OFF"/>
    <m/>
    <s v="OFF"/>
    <m/>
    <m/>
    <s v=""/>
    <m/>
    <d v="1904-01-01T00:00:00"/>
    <d v="1904-01-01T00:00:00"/>
    <n v="0"/>
    <s v=""/>
    <d v="1904-01-01T00:00:00"/>
    <x v="7"/>
    <x v="23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971"/>
    <s v="EL HOUSSAINI HOUDA"/>
    <m/>
    <s v="OFF"/>
    <m/>
    <s v="OFF"/>
    <m/>
    <m/>
    <s v=""/>
    <m/>
    <d v="1904-01-01T00:00:00"/>
    <d v="1904-01-01T00:00:00"/>
    <n v="0"/>
    <s v=""/>
    <d v="1904-01-01T00:00:00"/>
    <x v="7"/>
    <x v="23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973"/>
    <s v="BOUMEZGANE SOUKAINA"/>
    <m/>
    <s v="OFF"/>
    <m/>
    <s v="OFF"/>
    <m/>
    <m/>
    <s v=""/>
    <m/>
    <d v="1904-01-01T00:00:00"/>
    <d v="1904-01-01T00:00:00"/>
    <n v="0"/>
    <s v=""/>
    <d v="1904-01-01T00:00:00"/>
    <x v="7"/>
    <x v="23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952"/>
    <s v="EL HARROUCHI CHAIMAE"/>
    <m/>
    <s v="OFF"/>
    <m/>
    <s v="OFF"/>
    <m/>
    <m/>
    <s v=""/>
    <m/>
    <d v="1904-01-01T00:00:00"/>
    <d v="1904-01-01T00:00:00"/>
    <n v="0"/>
    <s v=""/>
    <d v="1904-01-01T00:00:00"/>
    <x v="7"/>
    <x v="23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949"/>
    <s v="LAFDIL NADA"/>
    <m/>
    <s v="OFF"/>
    <m/>
    <s v="OFF"/>
    <m/>
    <m/>
    <s v=""/>
    <m/>
    <d v="1904-01-01T00:00:00"/>
    <d v="1904-01-01T00:00:00"/>
    <n v="0"/>
    <s v=""/>
    <d v="1904-01-01T00:00:00"/>
    <x v="7"/>
    <x v="23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1007"/>
    <s v="GUEYE MOUHAMED"/>
    <m/>
    <s v="OFF"/>
    <m/>
    <s v="OFF"/>
    <m/>
    <m/>
    <s v=""/>
    <m/>
    <d v="1904-01-01T00:00:00"/>
    <d v="1904-01-01T00:00:00"/>
    <n v="0"/>
    <s v=""/>
    <d v="1904-01-01T00:00:00"/>
    <x v="7"/>
    <x v="23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1008"/>
    <s v="RACHAD NAWAR"/>
    <m/>
    <s v="OFF"/>
    <m/>
    <s v="OFF"/>
    <m/>
    <m/>
    <s v=""/>
    <m/>
    <d v="1904-01-01T00:00:00"/>
    <d v="1904-01-01T00:00:00"/>
    <n v="0"/>
    <s v=""/>
    <d v="1904-01-01T00:00:00"/>
    <x v="7"/>
    <x v="23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1009"/>
    <s v="ZITOUNI LAMYA"/>
    <m/>
    <s v="OFF"/>
    <m/>
    <s v="OFF"/>
    <m/>
    <m/>
    <s v=""/>
    <m/>
    <d v="1904-01-01T00:00:00"/>
    <d v="1904-01-01T00:00:00"/>
    <n v="0"/>
    <s v=""/>
    <d v="1904-01-01T00:00:00"/>
    <x v="7"/>
    <x v="23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1131"/>
    <s v="GORA GUEYE"/>
    <m/>
    <s v="OFF"/>
    <m/>
    <s v="OFF"/>
    <m/>
    <m/>
    <s v=""/>
    <m/>
    <d v="1904-01-01T00:00:00"/>
    <d v="1904-01-01T00:00:00"/>
    <n v="0"/>
    <s v=""/>
    <d v="1904-01-01T00:00:00"/>
    <x v="7"/>
    <x v="23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1145"/>
    <s v="DIOUF OUSSMANE"/>
    <m/>
    <s v="OFF"/>
    <m/>
    <s v="OFF"/>
    <m/>
    <m/>
    <s v=""/>
    <m/>
    <d v="1904-01-01T00:00:00"/>
    <d v="1904-01-01T00:00:00"/>
    <n v="0"/>
    <s v=""/>
    <d v="1904-01-01T00:00:00"/>
    <x v="7"/>
    <x v="23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397"/>
    <s v="DERKAOUI Amal"/>
    <m/>
    <s v="OFF"/>
    <m/>
    <s v="OFF"/>
    <m/>
    <m/>
    <s v=""/>
    <m/>
    <d v="1904-01-01T00:00:00"/>
    <d v="1904-01-01T00:00:00"/>
    <n v="0"/>
    <s v=""/>
    <d v="1904-01-01T00:00:00"/>
    <x v="7"/>
    <x v="23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1132"/>
    <s v="AIT LARBI HIND"/>
    <m/>
    <s v="OFF"/>
    <m/>
    <s v="OFF"/>
    <m/>
    <m/>
    <s v=""/>
    <m/>
    <d v="1904-01-01T00:00:00"/>
    <d v="1904-01-01T00:00:00"/>
    <n v="0"/>
    <s v=""/>
    <d v="1904-01-01T00:00:00"/>
    <x v="7"/>
    <x v="23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1170"/>
    <s v="TOURE ABIBOU"/>
    <m/>
    <s v="OFF"/>
    <m/>
    <s v="OFF"/>
    <m/>
    <m/>
    <s v=""/>
    <m/>
    <d v="1904-01-01T00:00:00"/>
    <d v="1904-01-01T00:00:00"/>
    <n v="0"/>
    <s v=""/>
    <d v="1904-01-01T00:00:00"/>
    <x v="7"/>
    <x v="23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1154"/>
    <s v="KANTAOUI SALMA"/>
    <m/>
    <s v="OFF"/>
    <m/>
    <s v="OFF"/>
    <m/>
    <m/>
    <s v=""/>
    <m/>
    <d v="1904-01-01T00:00:00"/>
    <d v="1904-01-01T00:00:00"/>
    <n v="0"/>
    <s v=""/>
    <d v="1904-01-01T00:00:00"/>
    <x v="7"/>
    <x v="23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1189"/>
    <s v="IKRADINE RIME"/>
    <m/>
    <s v="OFF"/>
    <m/>
    <s v="OFF"/>
    <m/>
    <m/>
    <s v=""/>
    <m/>
    <d v="1904-01-01T00:00:00"/>
    <d v="1904-01-01T00:00:00"/>
    <n v="0"/>
    <s v=""/>
    <d v="1904-01-01T00:00:00"/>
    <x v="7"/>
    <x v="23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1167"/>
    <s v="ZIOUI DOUNIA"/>
    <m/>
    <s v="OFF"/>
    <m/>
    <s v="OFF"/>
    <m/>
    <m/>
    <s v=""/>
    <m/>
    <d v="1904-01-01T00:00:00"/>
    <d v="1904-01-01T00:00:00"/>
    <n v="0"/>
    <s v=""/>
    <d v="1904-01-01T00:00:00"/>
    <x v="7"/>
    <x v="23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1274"/>
    <s v="AIT ADDI  KHADIJA"/>
    <m/>
    <s v="OFF"/>
    <m/>
    <s v="OFF"/>
    <m/>
    <m/>
    <s v=""/>
    <m/>
    <d v="1904-01-01T00:00:00"/>
    <d v="1904-01-01T00:00:00"/>
    <n v="0"/>
    <s v=""/>
    <d v="1904-01-01T00:00:00"/>
    <x v="7"/>
    <x v="23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1165"/>
    <s v="MELLAHI YOUSSEF"/>
    <m/>
    <s v="OFF"/>
    <m/>
    <s v="OFF"/>
    <m/>
    <m/>
    <s v=""/>
    <m/>
    <d v="1904-01-01T00:00:00"/>
    <d v="1904-01-01T00:00:00"/>
    <n v="0"/>
    <s v=""/>
    <d v="1904-01-01T00:00:00"/>
    <x v="7"/>
    <x v="23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895"/>
    <s v="NDIAYE ADJI MARIE CISSE"/>
    <m/>
    <s v="OFF"/>
    <m/>
    <s v="OFF"/>
    <m/>
    <m/>
    <s v=""/>
    <m/>
    <d v="1904-01-01T00:00:00"/>
    <d v="1904-01-01T00:00:00"/>
    <n v="0"/>
    <s v=""/>
    <d v="1904-01-01T00:00:00"/>
    <x v="7"/>
    <x v="23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1192"/>
    <s v="EL HOUJJAJI Soufiyane"/>
    <m/>
    <s v="OFF"/>
    <m/>
    <s v="OFF"/>
    <m/>
    <m/>
    <s v=""/>
    <m/>
    <d v="1904-01-01T00:00:00"/>
    <d v="1904-01-01T00:00:00"/>
    <n v="0"/>
    <s v=""/>
    <d v="1904-01-01T00:00:00"/>
    <x v="7"/>
    <x v="23"/>
    <d v="1904-01-01T00:00:00"/>
    <d v="1904-01-01T00:00:00"/>
    <s v="Sem - 50"/>
    <s v="Décembre"/>
    <s v="2025"/>
    <m/>
    <d v="1904-01-01T00:00:00"/>
    <s v="OUAQERROUCH Nour-El Houda"/>
    <s v="Credit Mutuel"/>
    <s v="Forfaitaire"/>
    <s v=""/>
    <s v=""/>
    <s v=""/>
    <s v=""/>
    <m/>
    <m/>
  </r>
  <r>
    <n v="1155"/>
    <s v="KBIRI AKRAM"/>
    <m/>
    <s v="OFF"/>
    <m/>
    <s v="OFF"/>
    <m/>
    <m/>
    <s v=""/>
    <m/>
    <d v="1904-01-01T00:00:00"/>
    <d v="1904-01-01T00:00:00"/>
    <n v="0"/>
    <s v=""/>
    <d v="1904-01-01T00:00:00"/>
    <x v="7"/>
    <x v="23"/>
    <d v="1904-01-01T00:00:00"/>
    <d v="1904-01-01T00:00:00"/>
    <s v="Sem - 50"/>
    <s v="Décembre"/>
    <s v="2025"/>
    <m/>
    <d v="1904-01-01T00:00:00"/>
    <s v="HAOUACH Ikram"/>
    <s v="Credit Mutuel"/>
    <s v="Forfaitaire"/>
    <s v=""/>
    <s v=""/>
    <s v=""/>
    <s v=""/>
    <m/>
    <m/>
  </r>
  <r>
    <n v="364"/>
    <s v="EL AOUAQUI Bouchra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4"/>
    <d v="1904-01-01T00:00:00"/>
    <d v="1904-01-01T00:00:00"/>
    <s v="Sem - 51"/>
    <s v="Décembre"/>
    <s v="2025"/>
    <m/>
    <d v="1904-01-01T00:02:00"/>
    <s v="OUAQERROUCH Nour-El Houda"/>
    <s v="Credit Mutuel"/>
    <s v="Forfaitaire"/>
    <s v=""/>
    <s v=""/>
    <s v=""/>
    <s v=""/>
    <m/>
    <m/>
  </r>
  <r>
    <n v="894"/>
    <s v="IHASSANE Ikram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4"/>
    <d v="1904-01-01T00:00:00"/>
    <d v="1904-01-01T00:00:00"/>
    <s v="Sem - 51"/>
    <s v="Décembre"/>
    <s v="2025"/>
    <m/>
    <d v="1904-01-01T00:02:00"/>
    <s v="OUAQERROUCH Nour-El Houda"/>
    <s v="Credit Mutuel"/>
    <s v="Forfaitaire"/>
    <s v=""/>
    <s v=""/>
    <s v=""/>
    <s v=""/>
    <m/>
    <m/>
  </r>
  <r>
    <n v="669"/>
    <s v="NIANG NDEYE ABSA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4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742"/>
    <s v="ZAKI OMAR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4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1007"/>
    <s v="GUEYE MOUHAMED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4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1009"/>
    <s v="ZITOUNI LAMY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4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1131"/>
    <s v="GORA GUEYE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4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1145"/>
    <s v="DIOUF OUSSMANE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4"/>
    <d v="1904-01-01T00:00:00"/>
    <d v="1904-01-01T00:00:00"/>
    <s v="Sem - 51"/>
    <s v="Décembre"/>
    <s v="2025"/>
    <m/>
    <d v="1904-01-01T00:03:00"/>
    <s v="HAOUACH Ikram"/>
    <s v="Credit Mutuel"/>
    <s v="Forfaitaire"/>
    <s v=""/>
    <s v=""/>
    <s v=""/>
    <s v=""/>
    <m/>
    <m/>
  </r>
  <r>
    <n v="1132"/>
    <s v="AIT LARBI HIND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4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1170"/>
    <s v="TOURE ABIBOU"/>
    <m/>
    <d v="1904-01-01T08:00:00"/>
    <m/>
    <d v="1904-01-01T18:00:00"/>
    <m/>
    <m/>
    <s v=""/>
    <m/>
    <d v="1904-01-01T00:00:00"/>
    <d v="1904-01-01T00:00:00"/>
    <s v="Abs"/>
    <s v=""/>
    <d v="1904-01-01T09:00:00"/>
    <x v="7"/>
    <x v="24"/>
    <d v="1904-01-01T09:00:00"/>
    <d v="1904-01-01T09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1154"/>
    <s v="KANTAOUI SALMA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4"/>
    <d v="1904-01-01T00:00:00"/>
    <d v="1904-01-01T00:00:00"/>
    <s v="Sem - 51"/>
    <s v="Décembre"/>
    <s v="2025"/>
    <m/>
    <d v="1904-01-01T00:03:00"/>
    <s v="HAOUACH Ikram"/>
    <s v="Credit Mutuel"/>
    <s v="Forfaitaire"/>
    <s v=""/>
    <s v=""/>
    <s v=""/>
    <s v=""/>
    <m/>
    <m/>
  </r>
  <r>
    <n v="1189"/>
    <s v="IKRADINE RIME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4"/>
    <d v="1904-01-01T00:00:00"/>
    <d v="1904-01-01T00:00:00"/>
    <s v="Sem - 51"/>
    <s v="Décembre"/>
    <s v="2025"/>
    <m/>
    <d v="1904-01-01T00:03:00"/>
    <s v="OUAQERROUCH Nour-El Houda"/>
    <s v="Credit Mutuel"/>
    <s v="Forfaitaire"/>
    <s v=""/>
    <s v=""/>
    <s v=""/>
    <s v=""/>
    <m/>
    <m/>
  </r>
  <r>
    <n v="1165"/>
    <s v="MELLAHI YOUSSEF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4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895"/>
    <s v="NDIAYE ADJI MARIE CISSE"/>
    <m/>
    <d v="1904-01-01T08:00:00"/>
    <m/>
    <d v="1904-01-01T18:00:00"/>
    <m/>
    <m/>
    <s v=""/>
    <m/>
    <d v="1904-01-01T00:00:00"/>
    <d v="1904-01-01T00:00:00"/>
    <s v="Abs"/>
    <s v=""/>
    <d v="1904-01-01T09:00:00"/>
    <x v="7"/>
    <x v="24"/>
    <d v="1904-01-01T09:00:00"/>
    <d v="1904-01-01T09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1192"/>
    <s v="EL HOUJJAJI Soufiyane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4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1155"/>
    <s v="KBIRI AKRAM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24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555"/>
    <s v="COUNDOUL Birane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4"/>
    <d v="1904-01-01T00:00:00"/>
    <d v="1904-01-01T00:00:00"/>
    <s v="Sem - 51"/>
    <s v="Décembre"/>
    <s v="2025"/>
    <m/>
    <d v="1904-01-01T00:02:00"/>
    <s v="OUAQERROUCH Nour-El Houda"/>
    <s v="Credit Mutuel"/>
    <s v="Forfaitaire"/>
    <s v=""/>
    <s v=""/>
    <s v=""/>
    <s v=""/>
    <m/>
    <m/>
  </r>
  <r>
    <n v="633"/>
    <s v="DIOP ABDOU"/>
    <d v="1904-01-01T09:59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4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971"/>
    <s v="EL HOUSSAINI HOUDA"/>
    <d v="1904-01-01T09:59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4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973"/>
    <s v="BOUMEZGANE SOUKAINA"/>
    <d v="1904-01-01T09:59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4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952"/>
    <s v="EL HARROUCHI CHAIMAE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4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949"/>
    <s v="LAFDIL NADA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4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1008"/>
    <s v="RACHAD NAWAR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4"/>
    <d v="1904-01-01T00:00:00"/>
    <d v="1904-01-01T00:00:00"/>
    <s v="Sem - 51"/>
    <s v="Décembre"/>
    <s v="2025"/>
    <m/>
    <d v="1904-01-01T00:02:00"/>
    <s v="HAOUACH Ikram"/>
    <s v="Credit Mutuel"/>
    <s v="Forfaitaire"/>
    <s v=""/>
    <s v=""/>
    <s v=""/>
    <s v=""/>
    <m/>
    <m/>
  </r>
  <r>
    <n v="397"/>
    <s v="DERKAOUI Amal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4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1167"/>
    <s v="ZIOUI DOUNIA"/>
    <m/>
    <d v="1904-01-01T10:00:00"/>
    <m/>
    <d v="1904-01-01T20:00:00"/>
    <m/>
    <m/>
    <s v=""/>
    <m/>
    <d v="1904-01-01T00:00:00"/>
    <d v="1904-01-01T00:00:00"/>
    <s v="Abs"/>
    <s v=""/>
    <d v="1904-01-01T09:00:00"/>
    <x v="7"/>
    <x v="24"/>
    <d v="1904-01-01T09:00:00"/>
    <d v="1904-01-01T09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1274"/>
    <s v="AIT ADDI  KHADIJA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4"/>
    <d v="1904-01-01T00:00:00"/>
    <d v="1904-01-01T00:00:00"/>
    <s v="Sem - 51"/>
    <s v="Décembre"/>
    <s v="2025"/>
    <m/>
    <d v="1904-01-01T00:02:00"/>
    <s v="OUAQERROUCH Nour-El Houda"/>
    <s v="Credit Mutuel"/>
    <s v="Forfaitaire"/>
    <s v=""/>
    <s v=""/>
    <s v=""/>
    <s v=""/>
    <m/>
    <m/>
  </r>
  <r>
    <n v="364"/>
    <s v="EL AOUAQUI Bouchra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5"/>
    <d v="1904-01-01T00:00:00"/>
    <d v="1904-01-01T00:00:00"/>
    <s v="Sem - 51"/>
    <s v="Décembre"/>
    <s v="2025"/>
    <m/>
    <d v="1904-01-01T00:02:00"/>
    <s v="OUAQERROUCH Nour-El Houda"/>
    <s v="Credit Mutuel"/>
    <s v="Forfaitaire"/>
    <s v=""/>
    <s v=""/>
    <s v=""/>
    <s v=""/>
    <m/>
    <m/>
  </r>
  <r>
    <n v="894"/>
    <s v="IHASSANE Ikram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5"/>
    <d v="1904-01-01T00:00:00"/>
    <d v="1904-01-01T00:00:00"/>
    <s v="Sem - 51"/>
    <s v="Décembre"/>
    <s v="2025"/>
    <m/>
    <d v="1904-01-01T00:02:00"/>
    <s v="OUAQERROUCH Nour-El Houda"/>
    <s v="Credit Mutuel"/>
    <s v="Forfaitaire"/>
    <s v=""/>
    <s v=""/>
    <s v=""/>
    <s v=""/>
    <m/>
    <m/>
  </r>
  <r>
    <n v="669"/>
    <s v="NIANG NDEYE ABSA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25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742"/>
    <s v="ZAKI OMAR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5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1007"/>
    <s v="GUEYE MOUHAMED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5"/>
    <d v="1904-01-01T00:00:00"/>
    <d v="1904-01-01T00:00:00"/>
    <s v="Sem - 51"/>
    <s v="Décembre"/>
    <s v="2025"/>
    <m/>
    <d v="1904-01-01T00:02:00"/>
    <s v="OUAQERROUCH Nour-El Houda"/>
    <s v="Credit Mutuel"/>
    <s v="Forfaitaire"/>
    <s v=""/>
    <s v=""/>
    <s v=""/>
    <s v=""/>
    <m/>
    <m/>
  </r>
  <r>
    <n v="1009"/>
    <s v="ZITOUNI LAMYA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5"/>
    <d v="1904-01-01T00:00:00"/>
    <d v="1904-01-01T00:00:00"/>
    <s v="Sem - 51"/>
    <s v="Décembre"/>
    <s v="2025"/>
    <m/>
    <d v="1904-01-01T00:02:00"/>
    <s v="OUAQERROUCH Nour-El Houda"/>
    <s v="Credit Mutuel"/>
    <s v="Forfaitaire"/>
    <s v=""/>
    <s v=""/>
    <s v=""/>
    <s v=""/>
    <m/>
    <m/>
  </r>
  <r>
    <n v="1131"/>
    <s v="GORA GUEYE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5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1145"/>
    <s v="DIOUF OUSSMANE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5"/>
    <d v="1904-01-01T00:00:00"/>
    <d v="1904-01-01T00:00:00"/>
    <s v="Sem - 51"/>
    <s v="Décembre"/>
    <s v="2025"/>
    <m/>
    <d v="1904-01-01T00:02:00"/>
    <s v="HAOUACH Ikram"/>
    <s v="Credit Mutuel"/>
    <s v="Forfaitaire"/>
    <s v=""/>
    <s v=""/>
    <s v=""/>
    <s v=""/>
    <m/>
    <m/>
  </r>
  <r>
    <n v="1132"/>
    <s v="AIT LARBI HIND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25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1170"/>
    <s v="TOURE ABIBOU"/>
    <d v="1904-01-01T07:57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25"/>
    <d v="1904-01-01T00:00:00"/>
    <d v="1904-01-01T00:00:00"/>
    <s v="Sem - 51"/>
    <s v="Décembre"/>
    <s v="2025"/>
    <m/>
    <d v="1904-01-01T00:03:00"/>
    <s v="HAOUACH Ikram"/>
    <s v="Credit Mutuel"/>
    <s v="Forfaitaire"/>
    <s v=""/>
    <s v=""/>
    <s v=""/>
    <s v=""/>
    <m/>
    <m/>
  </r>
  <r>
    <n v="1154"/>
    <s v="KANTAOUI SALMA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5"/>
    <d v="1904-01-01T00:00:00"/>
    <d v="1904-01-01T00:00:00"/>
    <s v="Sem - 51"/>
    <s v="Décembre"/>
    <s v="2025"/>
    <m/>
    <d v="1904-01-01T00:02:00"/>
    <s v="HAOUACH Ikram"/>
    <s v="Credit Mutuel"/>
    <s v="Forfaitaire"/>
    <s v=""/>
    <s v=""/>
    <s v=""/>
    <s v=""/>
    <m/>
    <m/>
  </r>
  <r>
    <n v="1189"/>
    <s v="IKRADINE RIME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5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1165"/>
    <s v="MELLAHI YOUSSEF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5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895"/>
    <s v="NDIAYE ADJI MARIE CISSE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5"/>
    <d v="1904-01-01T00:00:00"/>
    <d v="1904-01-01T00:00:00"/>
    <s v="Sem - 51"/>
    <s v="Décembre"/>
    <s v="2025"/>
    <m/>
    <d v="1904-01-01T00:02:00"/>
    <s v="OUAQERROUCH Nour-El Houda"/>
    <s v="Credit Mutuel"/>
    <s v="Forfaitaire"/>
    <s v=""/>
    <s v=""/>
    <s v=""/>
    <s v=""/>
    <m/>
    <m/>
  </r>
  <r>
    <n v="1192"/>
    <s v="EL HOUJJAJI Soufiyane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25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1155"/>
    <s v="KBIRI AKRAM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5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555"/>
    <s v="COUNDOUL Birane"/>
    <d v="1904-01-01T09:59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5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633"/>
    <s v="DIOP ABDOU"/>
    <d v="1904-01-01T09:59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5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971"/>
    <s v="EL HOUSSAINI HOUDA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5"/>
    <d v="1904-01-01T00:00:00"/>
    <d v="1904-01-01T00:00:00"/>
    <s v="Sem - 51"/>
    <s v="Décembre"/>
    <s v="2025"/>
    <m/>
    <d v="1904-01-01T00:02:00"/>
    <s v="HAOUACH Ikram"/>
    <s v="Credit Mutuel"/>
    <s v="Forfaitaire"/>
    <s v=""/>
    <s v=""/>
    <s v=""/>
    <s v=""/>
    <m/>
    <m/>
  </r>
  <r>
    <n v="973"/>
    <s v="BOUMEZGANE SOUKAINA"/>
    <d v="1904-01-01T09:59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5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952"/>
    <s v="EL HARROUCHI CHAIMAE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5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949"/>
    <s v="LAFDIL NADA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5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1008"/>
    <s v="RACHAD NAWAR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5"/>
    <d v="1904-01-01T00:00:00"/>
    <d v="1904-01-01T00:00:00"/>
    <s v="Sem - 51"/>
    <s v="Décembre"/>
    <s v="2025"/>
    <m/>
    <d v="1904-01-01T00:02:00"/>
    <s v="HAOUACH Ikram"/>
    <s v="Credit Mutuel"/>
    <s v="Forfaitaire"/>
    <s v=""/>
    <s v=""/>
    <s v=""/>
    <s v=""/>
    <m/>
    <m/>
  </r>
  <r>
    <n v="397"/>
    <s v="DERKAOUI Amal"/>
    <d v="1904-01-01T09:59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5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1167"/>
    <s v="ZIOUI DOUNIA"/>
    <d v="1904-01-01T09:56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5"/>
    <d v="1904-01-01T00:00:00"/>
    <d v="1904-01-01T00:00:00"/>
    <s v="Sem - 51"/>
    <s v="Décembre"/>
    <s v="2025"/>
    <m/>
    <d v="1904-01-01T00:04:00"/>
    <s v="OUAQERROUCH Nour-El Houda"/>
    <s v="Credit Mutuel"/>
    <s v="Forfaitaire"/>
    <s v=""/>
    <s v=""/>
    <s v=""/>
    <s v=""/>
    <m/>
    <m/>
  </r>
  <r>
    <n v="1274"/>
    <s v="AIT ADDI  KHADIJA"/>
    <d v="1904-01-01T09:59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5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364"/>
    <s v="EL AOUAQUI Bouchr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6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894"/>
    <s v="IHASSANE Ikram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6"/>
    <d v="1904-01-01T00:00:00"/>
    <d v="1904-01-01T00:00:00"/>
    <s v="Sem - 51"/>
    <s v="Décembre"/>
    <s v="2025"/>
    <m/>
    <d v="1904-01-01T00:02:00"/>
    <s v="OUAQERROUCH Nour-El Houda"/>
    <s v="Credit Mutuel"/>
    <s v="Forfaitaire"/>
    <s v=""/>
    <s v=""/>
    <s v=""/>
    <s v=""/>
    <m/>
    <m/>
  </r>
  <r>
    <n v="742"/>
    <s v="ZAKI OMAR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26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1007"/>
    <s v="GUEYE MOUHAMED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6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1009"/>
    <s v="ZITOUNI LAMY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6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1145"/>
    <s v="DIOUF OUSSMANE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6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1132"/>
    <s v="AIT LARBI HIND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6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1170"/>
    <s v="TOURE ABIBOU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6"/>
    <d v="1904-01-01T00:00:00"/>
    <d v="1904-01-01T00:00:00"/>
    <s v="Sem - 51"/>
    <s v="Décembre"/>
    <s v="2025"/>
    <m/>
    <d v="1904-01-01T00:03:00"/>
    <s v="HAOUACH Ikram"/>
    <s v="Credit Mutuel"/>
    <s v="Forfaitaire"/>
    <s v=""/>
    <s v=""/>
    <s v=""/>
    <s v=""/>
    <m/>
    <m/>
  </r>
  <r>
    <n v="1154"/>
    <s v="KANTAOUI SALMA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6"/>
    <d v="1904-01-01T00:00:00"/>
    <d v="1904-01-01T00:00:00"/>
    <s v="Sem - 51"/>
    <s v="Décembre"/>
    <s v="2025"/>
    <m/>
    <d v="1904-01-01T00:02:00"/>
    <s v="HAOUACH Ikram"/>
    <s v="Credit Mutuel"/>
    <s v="Forfaitaire"/>
    <s v=""/>
    <s v=""/>
    <s v=""/>
    <s v=""/>
    <m/>
    <m/>
  </r>
  <r>
    <n v="1189"/>
    <s v="IKRADINE RIME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26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1192"/>
    <s v="EL HOUJJAJI Soufiyane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6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1155"/>
    <s v="KBIRI AKRAM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6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555"/>
    <s v="COUNDOUL Birane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6"/>
    <d v="1904-01-01T00:00:00"/>
    <d v="1904-01-01T00:00:00"/>
    <s v="Sem - 51"/>
    <s v="Décembre"/>
    <s v="2025"/>
    <m/>
    <d v="1904-01-01T00:02:00"/>
    <s v="OUAQERROUCH Nour-El Houda"/>
    <s v="Credit Mutuel"/>
    <s v="Forfaitaire"/>
    <s v=""/>
    <s v=""/>
    <s v=""/>
    <s v=""/>
    <m/>
    <m/>
  </r>
  <r>
    <n v="633"/>
    <s v="DIOP ABDOU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6"/>
    <d v="1904-01-01T00:00:00"/>
    <d v="1904-01-01T00:00:00"/>
    <s v="Sem - 51"/>
    <s v="Décembre"/>
    <s v="2025"/>
    <m/>
    <d v="1904-01-01T00:02:00"/>
    <s v="HAOUACH Ikram"/>
    <s v="Credit Mutuel"/>
    <s v="Forfaitaire"/>
    <s v=""/>
    <s v=""/>
    <s v=""/>
    <s v=""/>
    <m/>
    <m/>
  </r>
  <r>
    <n v="971"/>
    <s v="EL HOUSSAINI HOUDA"/>
    <d v="1904-01-01T09:55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6"/>
    <d v="1904-01-01T00:00:00"/>
    <d v="1904-01-01T00:00:00"/>
    <s v="Sem - 51"/>
    <s v="Décembre"/>
    <s v="2025"/>
    <m/>
    <d v="1904-01-01T00:05:00"/>
    <s v="HAOUACH Ikram"/>
    <s v="Credit Mutuel"/>
    <s v="Forfaitaire"/>
    <s v=""/>
    <s v=""/>
    <s v=""/>
    <s v=""/>
    <m/>
    <m/>
  </r>
  <r>
    <n v="973"/>
    <s v="BOUMEZGANE SOUKAINA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6"/>
    <d v="1904-01-01T00:00:00"/>
    <d v="1904-01-01T00:00:00"/>
    <s v="Sem - 51"/>
    <s v="Décembre"/>
    <s v="2025"/>
    <m/>
    <d v="1904-01-01T00:02:00"/>
    <s v="OUAQERROUCH Nour-El Houda"/>
    <s v="Credit Mutuel"/>
    <s v="Forfaitaire"/>
    <s v=""/>
    <s v=""/>
    <s v=""/>
    <s v=""/>
    <m/>
    <m/>
  </r>
  <r>
    <n v="397"/>
    <s v="DERKAOUI Amal"/>
    <d v="1904-01-01T09:59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6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1167"/>
    <s v="ZIOUI DOUNIA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6"/>
    <d v="1904-01-01T00:00:00"/>
    <d v="1904-01-01T00:00:00"/>
    <s v="Sem - 51"/>
    <s v="Décembre"/>
    <s v="2025"/>
    <m/>
    <d v="1904-01-01T00:02:00"/>
    <s v="OUAQERROUCH Nour-El Houda"/>
    <s v="Credit Mutuel"/>
    <s v="Forfaitaire"/>
    <s v=""/>
    <s v=""/>
    <s v=""/>
    <s v=""/>
    <m/>
    <m/>
  </r>
  <r>
    <n v="1165"/>
    <s v="MELLAHI YOUSSEF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6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669"/>
    <s v="NIANG NDEYE ABSA"/>
    <m/>
    <s v="OFF"/>
    <m/>
    <s v="OFF"/>
    <m/>
    <m/>
    <s v=""/>
    <m/>
    <d v="1904-01-01T00:00:00"/>
    <d v="1904-01-01T00:00:00"/>
    <n v="0"/>
    <s v=""/>
    <d v="1904-01-01T00:00:00"/>
    <x v="7"/>
    <x v="26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952"/>
    <s v="EL HARROUCHI CHAIMAE"/>
    <m/>
    <s v="OFF"/>
    <m/>
    <s v="OFF"/>
    <m/>
    <m/>
    <s v=""/>
    <m/>
    <d v="1904-01-01T00:00:00"/>
    <d v="1904-01-01T00:00:00"/>
    <n v="0"/>
    <s v=""/>
    <d v="1904-01-01T00:00:00"/>
    <x v="7"/>
    <x v="26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949"/>
    <s v="LAFDIL NADA"/>
    <m/>
    <s v="OFF"/>
    <m/>
    <s v="OFF"/>
    <m/>
    <m/>
    <s v=""/>
    <m/>
    <d v="1904-01-01T00:00:00"/>
    <d v="1904-01-01T00:00:00"/>
    <n v="0"/>
    <s v=""/>
    <d v="1904-01-01T00:00:00"/>
    <x v="7"/>
    <x v="26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1008"/>
    <s v="RACHAD NAWAR"/>
    <m/>
    <s v="OFF"/>
    <m/>
    <s v="OFF"/>
    <m/>
    <m/>
    <s v=""/>
    <m/>
    <d v="1904-01-01T00:00:00"/>
    <d v="1904-01-01T00:00:00"/>
    <n v="0"/>
    <s v=""/>
    <d v="1904-01-01T00:00:00"/>
    <x v="7"/>
    <x v="26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1131"/>
    <s v="GORA GUEYE"/>
    <m/>
    <s v="OFF"/>
    <m/>
    <s v="OFF"/>
    <m/>
    <m/>
    <s v=""/>
    <m/>
    <d v="1904-01-01T00:00:00"/>
    <d v="1904-01-01T00:00:00"/>
    <n v="0"/>
    <s v=""/>
    <d v="1904-01-01T00:00:00"/>
    <x v="7"/>
    <x v="26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1274"/>
    <s v="AIT ADDI  KHADIJA"/>
    <m/>
    <s v="OFF"/>
    <m/>
    <s v="OFF"/>
    <m/>
    <m/>
    <s v=""/>
    <m/>
    <d v="1904-01-01T00:00:00"/>
    <d v="1904-01-01T00:00:00"/>
    <n v="0"/>
    <s v=""/>
    <d v="1904-01-01T00:00:00"/>
    <x v="7"/>
    <x v="26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895"/>
    <s v="NDIAYE ADJI MARIE CISSE"/>
    <m/>
    <s v="OFF"/>
    <m/>
    <s v="OFF"/>
    <m/>
    <m/>
    <s v=""/>
    <m/>
    <d v="1904-01-01T00:00:00"/>
    <d v="1904-01-01T00:00:00"/>
    <n v="0"/>
    <s v=""/>
    <d v="1904-01-01T00:00:00"/>
    <x v="7"/>
    <x v="26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894"/>
    <s v="IHASSANE Ikram"/>
    <d v="1904-01-01T07:57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7"/>
    <d v="1904-01-01T00:00:00"/>
    <d v="1904-01-01T00:00:00"/>
    <s v="Sem - 51"/>
    <s v="Décembre"/>
    <s v="2025"/>
    <m/>
    <d v="1904-01-01T00:03:00"/>
    <s v="OUAQERROUCH Nour-El Houda"/>
    <s v="Credit Mutuel"/>
    <s v="Forfaitaire"/>
    <s v=""/>
    <s v=""/>
    <s v=""/>
    <s v=""/>
    <m/>
    <m/>
  </r>
  <r>
    <n v="669"/>
    <s v="NIANG NDEYE ABS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7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742"/>
    <s v="ZAKI OMAR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7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1007"/>
    <s v="GUEYE MOUHAMED"/>
    <d v="1904-01-01T07:59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27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1131"/>
    <s v="GORA GUEYE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7"/>
    <d v="1904-01-01T00:00:00"/>
    <d v="1904-01-01T00:00:00"/>
    <s v="Sem - 51"/>
    <s v="Décembre"/>
    <s v="2025"/>
    <m/>
    <d v="1904-01-01T00:02:00"/>
    <s v="HAOUACH Ikram"/>
    <s v="Credit Mutuel"/>
    <s v="Forfaitaire"/>
    <s v=""/>
    <s v=""/>
    <s v=""/>
    <s v=""/>
    <m/>
    <m/>
  </r>
  <r>
    <n v="1145"/>
    <s v="DIOUF OUSSMANE"/>
    <d v="1904-01-01T09:46:00"/>
    <d v="1904-01-01T08:00:00"/>
    <d v="1904-01-01T17:00:00"/>
    <d v="1904-01-01T17:00:00"/>
    <m/>
    <m/>
    <d v="1904-01-01T01:46:00"/>
    <m/>
    <d v="1904-01-01T01:46:00"/>
    <d v="1904-01-01T00:00:00"/>
    <n v="0"/>
    <d v="1904-01-01T06:14:00"/>
    <d v="1904-01-01T08:00:00"/>
    <x v="7"/>
    <x v="27"/>
    <d v="1904-01-01T00:00:00"/>
    <d v="1904-01-01T01:46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1132"/>
    <s v="AIT LARBI HIND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7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1189"/>
    <s v="IKRADINE RIME"/>
    <d v="1904-01-01T07:52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7"/>
    <d v="1904-01-01T00:00:00"/>
    <d v="1904-01-01T00:00:00"/>
    <s v="Sem - 51"/>
    <s v="Décembre"/>
    <s v="2025"/>
    <m/>
    <d v="1904-01-01T00:08:00"/>
    <s v="OUAQERROUCH Nour-El Houda"/>
    <s v="Credit Mutuel"/>
    <s v="Forfaitaire"/>
    <s v=""/>
    <s v=""/>
    <s v=""/>
    <s v=""/>
    <m/>
    <m/>
  </r>
  <r>
    <n v="895"/>
    <s v="NDIAYE ADJI MARIE CISSE"/>
    <d v="1904-01-01T07:56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27"/>
    <d v="1904-01-01T00:00:00"/>
    <d v="1904-01-01T00:00:00"/>
    <s v="Sem - 51"/>
    <s v="Décembre"/>
    <s v="2025"/>
    <m/>
    <d v="1904-01-01T00:04:00"/>
    <s v="OUAQERROUCH Nour-El Houda"/>
    <s v="Credit Mutuel"/>
    <s v="Forfaitaire"/>
    <s v=""/>
    <s v=""/>
    <s v=""/>
    <s v=""/>
    <m/>
    <m/>
  </r>
  <r>
    <n v="1155"/>
    <s v="KBIRI AKRAM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7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555"/>
    <s v="COUNDOUL Birane"/>
    <d v="1904-01-01T09:59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7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633"/>
    <s v="DIOP ABDOU"/>
    <d v="1904-01-01T09:59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7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973"/>
    <s v="BOUMEZGANE SOUKAINA"/>
    <d v="1904-01-01T09:59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7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952"/>
    <s v="EL HARROUCHI CHAIMAE"/>
    <d v="1904-01-01T09:58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7"/>
    <d v="1904-01-01T00:00:00"/>
    <d v="1904-01-01T00:00:00"/>
    <s v="Sem - 51"/>
    <s v="Décembre"/>
    <s v="2025"/>
    <m/>
    <d v="1904-01-01T00:02:00"/>
    <s v="OUAQERROUCH Nour-El Houda"/>
    <s v="Credit Mutuel"/>
    <s v="Forfaitaire"/>
    <s v=""/>
    <s v=""/>
    <s v=""/>
    <s v=""/>
    <m/>
    <m/>
  </r>
  <r>
    <n v="949"/>
    <s v="LAFDIL NADA"/>
    <d v="1904-01-01T09:59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7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1008"/>
    <s v="RACHAD NAWAR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7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397"/>
    <s v="DERKAOUI Amal"/>
    <d v="1904-01-01T09:59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7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1167"/>
    <s v="ZIOUI DOUNIA"/>
    <d v="1904-01-01T09:59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7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1274"/>
    <s v="AIT ADDI  KHADIJA"/>
    <d v="1904-01-01T10:08:00"/>
    <d v="1904-01-01T10:00:00"/>
    <d v="1904-01-01T20:00:00"/>
    <d v="1904-01-01T20:00:00"/>
    <m/>
    <m/>
    <m/>
    <m/>
    <m/>
    <d v="1904-01-01T00:00:00"/>
    <n v="0"/>
    <d v="1904-01-01T09:00:00"/>
    <d v="1904-01-01T09:00:00"/>
    <x v="7"/>
    <x v="27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1165"/>
    <s v="MELLAHI YOUSSEF"/>
    <d v="1904-01-01T10:59:00"/>
    <d v="1904-01-01T11:00:00"/>
    <d v="1904-01-01T20:00:00"/>
    <d v="1904-01-01T20:00:00"/>
    <m/>
    <m/>
    <s v=""/>
    <m/>
    <d v="1904-01-01T00:00:00"/>
    <d v="1904-01-01T00:00:00"/>
    <n v="0"/>
    <d v="1904-01-01T08:00:00"/>
    <d v="1904-01-01T08:00:00"/>
    <x v="7"/>
    <x v="27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364"/>
    <s v="EL AOUAQUI Bouchra"/>
    <m/>
    <s v="OFF"/>
    <m/>
    <s v="OFF"/>
    <m/>
    <m/>
    <s v=""/>
    <m/>
    <d v="1904-01-01T00:00:00"/>
    <d v="1904-01-01T00:00:00"/>
    <n v="0"/>
    <s v=""/>
    <d v="1904-01-01T00:00:00"/>
    <x v="7"/>
    <x v="27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971"/>
    <s v="EL HOUSSAINI HOUDA"/>
    <m/>
    <s v="OFF"/>
    <m/>
    <s v="OFF"/>
    <m/>
    <m/>
    <s v=""/>
    <m/>
    <d v="1904-01-01T00:00:00"/>
    <d v="1904-01-01T00:00:00"/>
    <n v="0"/>
    <s v=""/>
    <d v="1904-01-01T00:00:00"/>
    <x v="7"/>
    <x v="27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1009"/>
    <s v="ZITOUNI LAMYA"/>
    <m/>
    <s v="OFF"/>
    <m/>
    <s v="OFF"/>
    <m/>
    <m/>
    <s v=""/>
    <m/>
    <d v="1904-01-01T00:00:00"/>
    <d v="1904-01-01T00:00:00"/>
    <n v="0"/>
    <s v=""/>
    <d v="1904-01-01T00:00:00"/>
    <x v="7"/>
    <x v="27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1170"/>
    <s v="TOURE ABIBOU"/>
    <m/>
    <s v="OFF"/>
    <m/>
    <s v="OFF"/>
    <m/>
    <m/>
    <s v=""/>
    <m/>
    <d v="1904-01-01T00:00:00"/>
    <d v="1904-01-01T00:00:00"/>
    <n v="0"/>
    <s v=""/>
    <d v="1904-01-01T00:00:00"/>
    <x v="7"/>
    <x v="27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1154"/>
    <s v="KANTAOUI SALMA"/>
    <m/>
    <s v="OFF"/>
    <m/>
    <s v="OFF"/>
    <m/>
    <m/>
    <s v=""/>
    <m/>
    <d v="1904-01-01T00:00:00"/>
    <d v="1904-01-01T00:00:00"/>
    <n v="0"/>
    <s v=""/>
    <d v="1904-01-01T00:00:00"/>
    <x v="7"/>
    <x v="27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1192"/>
    <s v="EL HOUJJAJI Soufiyane"/>
    <m/>
    <s v="OFF"/>
    <m/>
    <s v="OFF"/>
    <m/>
    <m/>
    <s v=""/>
    <m/>
    <d v="1904-01-01T00:00:00"/>
    <d v="1904-01-01T00:00:00"/>
    <n v="0"/>
    <s v=""/>
    <d v="1904-01-01T00:00:00"/>
    <x v="7"/>
    <x v="27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364"/>
    <s v="EL AOUAQUI Bouchra"/>
    <d v="1904-01-01T07:58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8"/>
    <d v="1904-01-01T00:00:00"/>
    <d v="1904-01-01T00:00:00"/>
    <s v="Sem - 51"/>
    <s v="Décembre"/>
    <s v="2025"/>
    <m/>
    <d v="1904-01-01T00:02:00"/>
    <s v="OUAQERROUCH Nour-El Houda"/>
    <s v="Credit Mutuel"/>
    <s v="Forfaitaire"/>
    <s v=""/>
    <s v=""/>
    <s v=""/>
    <s v=""/>
    <m/>
    <m/>
  </r>
  <r>
    <n v="894"/>
    <s v="IHASSANE Ikram"/>
    <d v="1904-01-01T07:57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28"/>
    <d v="1904-01-01T00:00:00"/>
    <d v="1904-01-01T00:00:00"/>
    <s v="Sem - 51"/>
    <s v="Décembre"/>
    <s v="2025"/>
    <m/>
    <d v="1904-01-01T00:03:00"/>
    <s v="OUAQERROUCH Nour-El Houda"/>
    <s v="Credit Mutuel"/>
    <s v="Forfaitaire"/>
    <s v=""/>
    <s v=""/>
    <s v=""/>
    <s v=""/>
    <m/>
    <m/>
  </r>
  <r>
    <n v="669"/>
    <s v="NIANG NDEYE ABS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8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1009"/>
    <s v="ZITOUNI LAMY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8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1131"/>
    <s v="GORA GUEYE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28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1170"/>
    <s v="TOURE ABIBOU"/>
    <d v="1904-01-01T07:56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8"/>
    <d v="1904-01-01T00:00:00"/>
    <d v="1904-01-01T00:00:00"/>
    <s v="Sem - 51"/>
    <s v="Décembre"/>
    <s v="2025"/>
    <m/>
    <d v="1904-01-01T00:04:00"/>
    <s v="HAOUACH Ikram"/>
    <s v="Credit Mutuel"/>
    <s v="Forfaitaire"/>
    <s v=""/>
    <s v=""/>
    <s v=""/>
    <s v=""/>
    <m/>
    <m/>
  </r>
  <r>
    <n v="1154"/>
    <s v="KANTAOUI SALM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8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1165"/>
    <s v="MELLAHI YOUSSEF"/>
    <d v="1904-01-01T07:59:00"/>
    <d v="1904-01-01T08:00:00"/>
    <d v="1904-01-01T18:00:00"/>
    <d v="1904-01-01T18:00:00"/>
    <m/>
    <m/>
    <m/>
    <m/>
    <d v="1904-01-01T00:00:00"/>
    <d v="1904-01-01T00:00:00"/>
    <n v="0"/>
    <d v="1904-01-01T09:00:00"/>
    <d v="1904-01-01T09:00:00"/>
    <x v="7"/>
    <x v="28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895"/>
    <s v="NDIAYE ADJI MARIE CISSE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8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1192"/>
    <s v="EL HOUJJAJI Soufiyane"/>
    <d v="1904-01-01T07:55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8"/>
    <d v="1904-01-01T00:00:00"/>
    <d v="1904-01-01T00:00:00"/>
    <s v="Sem - 51"/>
    <s v="Décembre"/>
    <s v="2025"/>
    <m/>
    <d v="1904-01-01T00:05:00"/>
    <s v="OUAQERROUCH Nour-El Houda"/>
    <s v="Credit Mutuel"/>
    <s v="Forfaitaire"/>
    <s v=""/>
    <s v=""/>
    <s v=""/>
    <s v=""/>
    <m/>
    <m/>
  </r>
  <r>
    <n v="555"/>
    <s v="COUNDOUL Birane"/>
    <d v="1904-01-01T10:59:00"/>
    <d v="1904-01-01T11:00:00"/>
    <d v="1904-01-01T20:00:00"/>
    <d v="1904-01-01T20:00:00"/>
    <m/>
    <m/>
    <s v=""/>
    <m/>
    <d v="1904-01-01T00:00:00"/>
    <d v="1904-01-01T00:00:00"/>
    <n v="0"/>
    <d v="1904-01-01T08:00:00"/>
    <d v="1904-01-01T08:00:00"/>
    <x v="7"/>
    <x v="28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633"/>
    <s v="DIOP ABDOU"/>
    <d v="1904-01-01T10:59:00"/>
    <d v="1904-01-01T11:00:00"/>
    <d v="1904-01-01T20:00:00"/>
    <d v="1904-01-01T20:00:00"/>
    <m/>
    <m/>
    <s v=""/>
    <m/>
    <d v="1904-01-01T00:00:00"/>
    <d v="1904-01-01T00:00:00"/>
    <n v="0"/>
    <d v="1904-01-01T08:00:00"/>
    <d v="1904-01-01T08:00:00"/>
    <x v="7"/>
    <x v="28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971"/>
    <s v="EL HOUSSAINI HOUDA"/>
    <d v="1904-01-01T10:57:00"/>
    <d v="1904-01-01T11:00:00"/>
    <d v="1904-01-01T20:00:00"/>
    <d v="1904-01-01T20:00:00"/>
    <m/>
    <m/>
    <s v=""/>
    <m/>
    <d v="1904-01-01T00:00:00"/>
    <d v="1904-01-01T00:00:00"/>
    <n v="0"/>
    <d v="1904-01-01T08:00:00"/>
    <d v="1904-01-01T08:00:00"/>
    <x v="7"/>
    <x v="28"/>
    <d v="1904-01-01T00:00:00"/>
    <d v="1904-01-01T00:00:00"/>
    <s v="Sem - 51"/>
    <s v="Décembre"/>
    <s v="2025"/>
    <m/>
    <d v="1904-01-01T00:03:00"/>
    <s v="HAOUACH Ikram"/>
    <s v="Credit Mutuel"/>
    <s v="Forfaitaire"/>
    <s v=""/>
    <s v=""/>
    <s v=""/>
    <s v=""/>
    <m/>
    <m/>
  </r>
  <r>
    <n v="973"/>
    <s v="BOUMEZGANE SOUKAINA"/>
    <d v="1904-01-01T10:58:00"/>
    <d v="1904-01-01T11:00:00"/>
    <d v="1904-01-01T20:00:00"/>
    <d v="1904-01-01T20:00:00"/>
    <m/>
    <m/>
    <s v=""/>
    <m/>
    <d v="1904-01-01T00:00:00"/>
    <d v="1904-01-01T00:00:00"/>
    <n v="0"/>
    <d v="1904-01-01T08:00:00"/>
    <d v="1904-01-01T08:00:00"/>
    <x v="7"/>
    <x v="28"/>
    <d v="1904-01-01T00:00:00"/>
    <d v="1904-01-01T00:00:00"/>
    <s v="Sem - 51"/>
    <s v="Décembre"/>
    <s v="2025"/>
    <m/>
    <d v="1904-01-01T00:02:00"/>
    <s v="OUAQERROUCH Nour-El Houda"/>
    <s v="Credit Mutuel"/>
    <s v="Forfaitaire"/>
    <s v=""/>
    <s v=""/>
    <s v=""/>
    <s v=""/>
    <m/>
    <m/>
  </r>
  <r>
    <n v="952"/>
    <s v="EL HARROUCHI CHAIMAE"/>
    <d v="1904-01-01T10:59:00"/>
    <d v="1904-01-01T11:00:00"/>
    <d v="1904-01-01T20:00:00"/>
    <d v="1904-01-01T20:00:00"/>
    <m/>
    <m/>
    <s v=""/>
    <m/>
    <d v="1904-01-01T00:00:00"/>
    <d v="1904-01-01T00:00:00"/>
    <n v="0"/>
    <d v="1904-01-01T08:00:00"/>
    <d v="1904-01-01T08:00:00"/>
    <x v="7"/>
    <x v="28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949"/>
    <s v="LAFDIL NADA"/>
    <d v="1904-01-01T10:57:00"/>
    <d v="1904-01-01T11:00:00"/>
    <d v="1904-01-01T20:00:00"/>
    <d v="1904-01-01T20:00:00"/>
    <m/>
    <m/>
    <s v=""/>
    <m/>
    <d v="1904-01-01T00:00:00"/>
    <d v="1904-01-01T00:00:00"/>
    <n v="0"/>
    <d v="1904-01-01T08:00:00"/>
    <d v="1904-01-01T08:00:00"/>
    <x v="7"/>
    <x v="28"/>
    <d v="1904-01-01T00:00:00"/>
    <d v="1904-01-01T00:00:00"/>
    <s v="Sem - 51"/>
    <s v="Décembre"/>
    <s v="2025"/>
    <m/>
    <d v="1904-01-01T00:03:00"/>
    <s v="HAOUACH Ikram"/>
    <s v="Credit Mutuel"/>
    <s v="Forfaitaire"/>
    <s v=""/>
    <s v=""/>
    <s v=""/>
    <s v=""/>
    <m/>
    <m/>
  </r>
  <r>
    <n v="1008"/>
    <s v="RACHAD NAWAR"/>
    <d v="1904-01-01T10:59:00"/>
    <d v="1904-01-01T11:00:00"/>
    <d v="1904-01-01T20:00:00"/>
    <d v="1904-01-01T20:00:00"/>
    <m/>
    <m/>
    <s v=""/>
    <m/>
    <d v="1904-01-01T00:00:00"/>
    <d v="1904-01-01T00:00:00"/>
    <n v="0"/>
    <d v="1904-01-01T08:00:00"/>
    <d v="1904-01-01T08:00:00"/>
    <x v="7"/>
    <x v="28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397"/>
    <s v="DERKAOUI Amal"/>
    <d v="1904-01-01T11:00:00"/>
    <d v="1904-01-01T11:00:00"/>
    <d v="1904-01-01T20:00:00"/>
    <d v="1904-01-01T20:00:00"/>
    <m/>
    <m/>
    <s v=""/>
    <m/>
    <d v="1904-01-01T00:00:00"/>
    <d v="1904-01-01T00:00:00"/>
    <n v="0"/>
    <d v="1904-01-01T08:00:00"/>
    <d v="1904-01-01T08:00:00"/>
    <x v="7"/>
    <x v="28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1167"/>
    <s v="ZIOUI DOUNIA"/>
    <d v="1904-01-01T10:57:00"/>
    <d v="1904-01-01T11:00:00"/>
    <d v="1904-01-01T20:00:00"/>
    <d v="1904-01-01T20:00:00"/>
    <m/>
    <m/>
    <s v=""/>
    <m/>
    <d v="1904-01-01T00:00:00"/>
    <d v="1904-01-01T00:00:00"/>
    <n v="0"/>
    <d v="1904-01-01T08:00:00"/>
    <d v="1904-01-01T08:00:00"/>
    <x v="7"/>
    <x v="28"/>
    <d v="1904-01-01T00:00:00"/>
    <d v="1904-01-01T00:00:00"/>
    <s v="Sem - 51"/>
    <s v="Décembre"/>
    <s v="2025"/>
    <m/>
    <d v="1904-01-01T00:03:00"/>
    <s v="OUAQERROUCH Nour-El Houda"/>
    <s v="Credit Mutuel"/>
    <s v="Forfaitaire"/>
    <s v=""/>
    <s v=""/>
    <s v=""/>
    <s v=""/>
    <m/>
    <m/>
  </r>
  <r>
    <n v="1274"/>
    <s v="AIT ADDI  KHADIJA"/>
    <d v="1904-01-01T10:59:00"/>
    <d v="1904-01-01T11:00:00"/>
    <d v="1904-01-01T20:00:00"/>
    <d v="1904-01-01T20:00:00"/>
    <m/>
    <m/>
    <s v=""/>
    <m/>
    <d v="1904-01-01T00:00:00"/>
    <d v="1904-01-01T00:00:00"/>
    <n v="0"/>
    <d v="1904-01-01T08:00:00"/>
    <d v="1904-01-01T08:00:00"/>
    <x v="7"/>
    <x v="28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742"/>
    <s v="ZAKI OMAR"/>
    <m/>
    <s v="OFF"/>
    <m/>
    <s v="OFF"/>
    <m/>
    <m/>
    <s v=""/>
    <m/>
    <d v="1904-01-01T00:00:00"/>
    <d v="1904-01-01T00:00:00"/>
    <n v="0"/>
    <s v=""/>
    <d v="1904-01-01T00:00:00"/>
    <x v="7"/>
    <x v="28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1007"/>
    <s v="GUEYE MOUHAMED"/>
    <m/>
    <s v="OFF"/>
    <m/>
    <s v="OFF"/>
    <m/>
    <m/>
    <s v=""/>
    <m/>
    <d v="1904-01-01T00:00:00"/>
    <d v="1904-01-01T00:00:00"/>
    <n v="0"/>
    <s v=""/>
    <d v="1904-01-01T00:00:00"/>
    <x v="7"/>
    <x v="28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1145"/>
    <s v="DIOUF OUSSMANE"/>
    <m/>
    <s v="OFF"/>
    <m/>
    <s v="OFF"/>
    <m/>
    <m/>
    <s v=""/>
    <m/>
    <d v="1904-01-01T00:00:00"/>
    <d v="1904-01-01T00:00:00"/>
    <n v="0"/>
    <s v=""/>
    <d v="1904-01-01T00:00:00"/>
    <x v="7"/>
    <x v="28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1132"/>
    <s v="AIT LARBI HIND"/>
    <m/>
    <s v="OFF"/>
    <m/>
    <s v="OFF"/>
    <m/>
    <m/>
    <s v=""/>
    <m/>
    <d v="1904-01-01T00:00:00"/>
    <d v="1904-01-01T00:00:00"/>
    <n v="0"/>
    <s v=""/>
    <d v="1904-01-01T00:00:00"/>
    <x v="7"/>
    <x v="28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1189"/>
    <s v="IKRADINE RIME"/>
    <m/>
    <s v="OFF"/>
    <m/>
    <s v="OFF"/>
    <m/>
    <m/>
    <s v=""/>
    <m/>
    <d v="1904-01-01T00:00:00"/>
    <d v="1904-01-01T00:00:00"/>
    <n v="0"/>
    <s v=""/>
    <d v="1904-01-01T00:00:00"/>
    <x v="7"/>
    <x v="28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1155"/>
    <s v="KBIRI AKRAM"/>
    <m/>
    <s v="OFF"/>
    <m/>
    <s v="OFF"/>
    <m/>
    <m/>
    <s v=""/>
    <m/>
    <d v="1904-01-01T00:00:00"/>
    <d v="1904-01-01T00:00:00"/>
    <n v="0"/>
    <s v=""/>
    <d v="1904-01-01T00:00:00"/>
    <x v="7"/>
    <x v="28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364"/>
    <s v="EL AOUAQUI Bouchra"/>
    <d v="1904-01-01T07:58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29"/>
    <d v="1904-01-01T00:00:00"/>
    <d v="1904-01-01T00:00:00"/>
    <s v="Sem - 51"/>
    <s v="Décembre"/>
    <s v="2025"/>
    <m/>
    <d v="1904-01-01T00:02:00"/>
    <s v="OUAQERROUCH Nour-El Houda"/>
    <s v="Credit Mutuel"/>
    <s v="Forfaitaire"/>
    <s v=""/>
    <s v=""/>
    <s v=""/>
    <s v=""/>
    <m/>
    <m/>
  </r>
  <r>
    <n v="669"/>
    <s v="NIANG NDEYE ABSA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9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742"/>
    <s v="ZAKI OMAR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9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1009"/>
    <s v="ZITOUNI LAMYA"/>
    <d v="1904-01-01T08:00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29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1131"/>
    <s v="GORA GUEYE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9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1132"/>
    <s v="AIT LARBI HIND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9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1170"/>
    <s v="TOURE ABIBOU"/>
    <d v="1904-01-01T07:59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9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1154"/>
    <s v="KANTAOUI SALMA"/>
    <d v="1904-01-01T07:57:00"/>
    <d v="1904-01-01T08:00:00"/>
    <d v="1904-01-01T17:00:00"/>
    <d v="1904-01-01T17:00:00"/>
    <m/>
    <m/>
    <s v=""/>
    <m/>
    <d v="1904-01-01T00:00:00"/>
    <d v="1904-01-01T00:00:00"/>
    <n v="0"/>
    <d v="1904-01-01T08:00:00"/>
    <d v="1904-01-01T08:00:00"/>
    <x v="7"/>
    <x v="29"/>
    <d v="1904-01-01T00:00:00"/>
    <d v="1904-01-01T00:00:00"/>
    <s v="Sem - 51"/>
    <s v="Décembre"/>
    <s v="2025"/>
    <m/>
    <d v="1904-01-01T00:03:00"/>
    <s v="HAOUACH Ikram"/>
    <s v="Credit Mutuel"/>
    <s v="Forfaitaire"/>
    <s v=""/>
    <s v=""/>
    <s v=""/>
    <s v=""/>
    <m/>
    <m/>
  </r>
  <r>
    <n v="1189"/>
    <s v="IKRADINE RIME"/>
    <d v="1904-01-01T10:31:00"/>
    <d v="1904-01-01T08:00:00"/>
    <d v="1904-01-01T18:00:00"/>
    <d v="1904-01-01T18:00:00"/>
    <m/>
    <m/>
    <d v="1904-01-01T02:31:00"/>
    <m/>
    <d v="1904-01-01T02:31:00"/>
    <d v="1904-01-01T00:00:00"/>
    <n v="0"/>
    <d v="1904-01-01T06:29:00"/>
    <d v="1904-01-01T09:00:00"/>
    <x v="7"/>
    <x v="29"/>
    <d v="1904-01-01T00:00:00"/>
    <d v="1904-01-01T02:31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895"/>
    <s v="NDIAYE ADJI MARIE CISSE"/>
    <m/>
    <d v="1904-01-01T08:00:00"/>
    <d v="1904-01-01T00:00:00"/>
    <d v="1904-01-01T18:00:00"/>
    <m/>
    <m/>
    <s v=""/>
    <m/>
    <d v="1904-01-01T00:00:00"/>
    <d v="1904-01-01T00:00:00"/>
    <s v="Abs"/>
    <s v=""/>
    <d v="1904-01-01T09:00:00"/>
    <x v="7"/>
    <x v="29"/>
    <d v="1904-01-01T09:00:00"/>
    <d v="1904-01-01T09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1192"/>
    <s v="EL HOUJJAJI Soufiyane"/>
    <d v="1904-01-01T07:55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9"/>
    <d v="1904-01-01T00:00:00"/>
    <d v="1904-01-01T00:00:00"/>
    <s v="Sem - 51"/>
    <s v="Décembre"/>
    <s v="2025"/>
    <m/>
    <d v="1904-01-01T00:05:00"/>
    <s v="OUAQERROUCH Nour-El Houda"/>
    <s v="Credit Mutuel"/>
    <s v="Forfaitaire"/>
    <s v=""/>
    <s v=""/>
    <s v=""/>
    <s v=""/>
    <m/>
    <m/>
  </r>
  <r>
    <n v="1155"/>
    <s v="KBIRI AKRAM"/>
    <d v="1904-01-01T08:00:00"/>
    <d v="1904-01-01T08:00:00"/>
    <d v="1904-01-01T18:00:00"/>
    <d v="1904-01-01T18:00:00"/>
    <m/>
    <m/>
    <s v=""/>
    <m/>
    <d v="1904-01-01T00:00:00"/>
    <d v="1904-01-01T00:00:00"/>
    <n v="0"/>
    <d v="1904-01-01T09:00:00"/>
    <d v="1904-01-01T09:00:00"/>
    <x v="7"/>
    <x v="29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971"/>
    <s v="EL HOUSSAINI HOUDA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9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952"/>
    <s v="EL HARROUCHI CHAIMAE"/>
    <d v="1904-01-01T09:59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9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949"/>
    <s v="LAFDIL NADA"/>
    <d v="1904-01-01T09:59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9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1007"/>
    <s v="GUEYE MOUHAMED"/>
    <d v="1904-01-01T09:59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9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1008"/>
    <s v="RACHAD NAWAR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9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1145"/>
    <s v="DIOUF OUSSMANE"/>
    <d v="1904-01-01T09:59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9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1274"/>
    <s v="AIT ADDI  KHADIJA"/>
    <d v="1904-01-01T09:57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9"/>
    <d v="1904-01-01T00:00:00"/>
    <d v="1904-01-01T00:00:00"/>
    <s v="Sem - 51"/>
    <s v="Décembre"/>
    <s v="2025"/>
    <m/>
    <d v="1904-01-01T00:03:00"/>
    <s v="OUAQERROUCH Nour-El Houda"/>
    <s v="Credit Mutuel"/>
    <s v="Forfaitaire"/>
    <s v=""/>
    <s v=""/>
    <s v=""/>
    <s v=""/>
    <m/>
    <m/>
  </r>
  <r>
    <n v="555"/>
    <s v="COUNDOUL Birane"/>
    <m/>
    <s v="OFF"/>
    <m/>
    <s v="OFF"/>
    <m/>
    <m/>
    <s v=""/>
    <m/>
    <d v="1904-01-01T00:00:00"/>
    <d v="1904-01-01T00:00:00"/>
    <n v="0"/>
    <s v=""/>
    <d v="1904-01-01T00:00:00"/>
    <x v="7"/>
    <x v="29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633"/>
    <s v="DIOP ABDOU"/>
    <m/>
    <s v="OFF"/>
    <m/>
    <s v="OFF"/>
    <m/>
    <m/>
    <s v=""/>
    <m/>
    <d v="1904-01-01T00:00:00"/>
    <d v="1904-01-01T00:00:00"/>
    <n v="0"/>
    <s v=""/>
    <d v="1904-01-01T00:00:00"/>
    <x v="7"/>
    <x v="29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894"/>
    <s v="IHASSANE Ikram"/>
    <m/>
    <s v="OFF"/>
    <m/>
    <s v="OFF"/>
    <m/>
    <m/>
    <s v=""/>
    <m/>
    <d v="1904-01-01T00:00:00"/>
    <d v="1904-01-01T00:00:00"/>
    <n v="0"/>
    <s v=""/>
    <d v="1904-01-01T00:00:00"/>
    <x v="7"/>
    <x v="29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973"/>
    <s v="BOUMEZGANE SOUKAINA"/>
    <m/>
    <s v="OFF"/>
    <m/>
    <s v="OFF"/>
    <m/>
    <m/>
    <s v=""/>
    <m/>
    <d v="1904-01-01T00:00:00"/>
    <d v="1904-01-01T00:00:00"/>
    <n v="0"/>
    <s v=""/>
    <d v="1904-01-01T00:00:00"/>
    <x v="7"/>
    <x v="29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397"/>
    <s v="DERKAOUI Amal"/>
    <m/>
    <s v="OFF"/>
    <m/>
    <s v="OFF"/>
    <m/>
    <m/>
    <s v=""/>
    <m/>
    <d v="1904-01-01T00:00:00"/>
    <d v="1904-01-01T00:00:00"/>
    <n v="0"/>
    <s v=""/>
    <d v="1904-01-01T00:00:00"/>
    <x v="7"/>
    <x v="29"/>
    <d v="1904-01-01T00:00:00"/>
    <d v="1904-01-01T00:00:00"/>
    <s v="Sem - 51"/>
    <s v="Décembre"/>
    <s v="2025"/>
    <m/>
    <d v="1904-01-01T00:00:00"/>
    <s v="HAOUACH Ikram"/>
    <s v="Credit Mutuel"/>
    <s v="Forfaitaire"/>
    <s v=""/>
    <s v=""/>
    <s v=""/>
    <s v=""/>
    <m/>
    <m/>
  </r>
  <r>
    <n v="1167"/>
    <s v="ZIOUI DOUNIA"/>
    <m/>
    <s v="OFF"/>
    <m/>
    <s v="OFF"/>
    <m/>
    <m/>
    <s v=""/>
    <m/>
    <d v="1904-01-01T00:00:00"/>
    <d v="1904-01-01T00:00:00"/>
    <n v="0"/>
    <s v=""/>
    <d v="1904-01-01T00:00:00"/>
    <x v="7"/>
    <x v="29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1165"/>
    <s v="MELLAHI YOUSSEF"/>
    <m/>
    <s v="OFF"/>
    <m/>
    <s v="OFF"/>
    <m/>
    <m/>
    <s v=""/>
    <m/>
    <d v="1904-01-01T00:00:00"/>
    <d v="1904-01-01T00:00:00"/>
    <n v="0"/>
    <s v=""/>
    <d v="1904-01-01T00:00:00"/>
    <x v="7"/>
    <x v="29"/>
    <d v="1904-01-01T00:00:00"/>
    <d v="1904-01-01T00:00:00"/>
    <s v="Sem - 51"/>
    <s v="Décembre"/>
    <s v="2025"/>
    <m/>
    <d v="1904-01-01T00:00:00"/>
    <s v="OUAQERROUCH Nour-El Houda"/>
    <s v="Credit Mutuel"/>
    <s v="Forfaitaire"/>
    <s v=""/>
    <s v=""/>
    <s v=""/>
    <s v=""/>
    <m/>
    <m/>
  </r>
  <r>
    <n v="1025"/>
    <s v="AZIANE YASSINE "/>
    <d v="1904-01-01T09:56:00"/>
    <d v="1904-01-01T10:00:00"/>
    <d v="1904-01-01T18:00:00"/>
    <d v="1904-01-01T18:00:00"/>
    <m/>
    <m/>
    <s v=""/>
    <m/>
    <d v="1904-01-01T00:00:00"/>
    <d v="1904-01-01T00:00:00"/>
    <m/>
    <d v="1904-01-01T07:00:00"/>
    <d v="1904-01-01T07:00:00"/>
    <x v="8"/>
    <x v="0"/>
    <d v="1904-01-01T00:00:00"/>
    <d v="1904-01-01T00:00:00"/>
    <s v="Sem - 47"/>
    <s v="Novembre"/>
    <s v="2025"/>
    <m/>
    <d v="1904-01-01T00:04:00"/>
    <s v="EL JAOUHARI Ussama"/>
    <s v="Credit Mutuel"/>
    <s v="Forfaitaire"/>
    <s v=""/>
    <s v=""/>
    <s v=""/>
    <s v=""/>
    <m/>
    <m/>
  </r>
  <r>
    <n v="987"/>
    <s v="SYLLA SOKHNA SAFIETOU"/>
    <d v="1904-01-01T10:00:00"/>
    <d v="1904-01-01T10:00:00"/>
    <d v="1904-01-01T19:00:00"/>
    <d v="1904-01-01T19:00:00"/>
    <m/>
    <m/>
    <s v=""/>
    <m/>
    <d v="1904-01-01T00:00:00"/>
    <d v="1904-01-01T00:00:00"/>
    <m/>
    <d v="1904-01-01T08:00:00"/>
    <d v="1904-01-01T08:00:00"/>
    <x v="8"/>
    <x v="0"/>
    <d v="1904-01-01T00:00:00"/>
    <d v="1904-01-01T00:00:00"/>
    <s v="Sem - 47"/>
    <s v="Novembre"/>
    <s v="2025"/>
    <m/>
    <d v="1904-01-01T00:00:00"/>
    <s v="EL JAOUHARI Ussama"/>
    <s v="Credit Mutuel"/>
    <s v="Forfaitaire"/>
    <s v=""/>
    <s v=""/>
    <s v=""/>
    <s v=""/>
    <m/>
    <m/>
  </r>
  <r>
    <n v="983"/>
    <s v="DIOP MAMADOU MOUSTAPHA DOKY"/>
    <d v="1904-01-01T09:58:00"/>
    <d v="1904-01-01T10:00:00"/>
    <d v="1904-01-01T19:00:00"/>
    <d v="1904-01-01T19:00:00"/>
    <m/>
    <m/>
    <s v=""/>
    <m/>
    <d v="1904-01-01T00:00:00"/>
    <d v="1904-01-01T00:00:00"/>
    <m/>
    <d v="1904-01-01T08:00:00"/>
    <d v="1904-01-01T08:00:00"/>
    <x v="8"/>
    <x v="0"/>
    <d v="1904-01-01T00:00:00"/>
    <d v="1904-01-01T00:00:00"/>
    <s v="Sem - 47"/>
    <s v="Novembre"/>
    <s v="2025"/>
    <m/>
    <d v="1904-01-01T00:02:00"/>
    <s v="EL JAOUHARI Ussama"/>
    <s v="Credit Mutuel"/>
    <s v="Forfaitaire"/>
    <s v=""/>
    <s v=""/>
    <s v=""/>
    <s v=""/>
    <m/>
    <m/>
  </r>
  <r>
    <n v="1012"/>
    <s v="ABDELAOUI KHADIJA"/>
    <d v="1904-01-01T08:56:00"/>
    <d v="1904-01-01T09:00:00"/>
    <d v="1904-01-01T18:00:00"/>
    <d v="1904-01-01T18:00:00"/>
    <m/>
    <m/>
    <s v=""/>
    <m/>
    <d v="1904-01-01T00:00:00"/>
    <d v="1904-01-01T00:00:00"/>
    <m/>
    <d v="1904-01-01T08:00:00"/>
    <d v="1904-01-01T08:00:00"/>
    <x v="8"/>
    <x v="0"/>
    <d v="1904-01-01T00:00:00"/>
    <d v="1904-01-01T00:00:00"/>
    <s v="Sem - 47"/>
    <s v="Novembre"/>
    <s v="2025"/>
    <m/>
    <d v="1904-01-01T00:04:00"/>
    <s v="EL JAOUHARI Ussama"/>
    <s v="Credit Mutuel"/>
    <s v="Forfaitaire"/>
    <s v=""/>
    <s v=""/>
    <s v=""/>
    <s v=""/>
    <m/>
    <m/>
  </r>
  <r>
    <n v="1025"/>
    <s v="AZIANE YASSINE "/>
    <m/>
    <s v="OFF"/>
    <m/>
    <s v="OFF"/>
    <m/>
    <m/>
    <s v=""/>
    <m/>
    <d v="1904-01-01T00:00:00"/>
    <d v="1904-01-01T00:00:00"/>
    <m/>
    <s v=""/>
    <d v="1904-01-01T00:00:00"/>
    <x v="8"/>
    <x v="1"/>
    <d v="1904-01-01T00:00:00"/>
    <d v="1904-01-01T00:00:00"/>
    <s v="Sem - 47"/>
    <s v="Novembre"/>
    <s v="2025"/>
    <m/>
    <d v="1904-01-01T00:00:00"/>
    <s v="EL JAOUHARI Ussama"/>
    <s v="Credit Mutuel"/>
    <s v="Forfaitaire"/>
    <s v=""/>
    <s v=""/>
    <s v=""/>
    <s v=""/>
    <m/>
    <m/>
  </r>
  <r>
    <n v="987"/>
    <s v="SYLLA SOKHNA SAFIETOU"/>
    <d v="1904-01-01T09:00:00"/>
    <d v="1904-01-01T09:00:00"/>
    <d v="1904-01-01T15:00:00"/>
    <d v="1904-01-01T15:00:00"/>
    <m/>
    <m/>
    <s v=""/>
    <m/>
    <d v="1904-01-01T00:00:00"/>
    <d v="1904-01-01T00:00:00"/>
    <m/>
    <d v="1904-01-01T06:00:00"/>
    <d v="1904-01-01T06:00:00"/>
    <x v="8"/>
    <x v="1"/>
    <d v="1904-01-01T00:00:00"/>
    <d v="1904-01-01T00:00:00"/>
    <s v="Sem - 47"/>
    <s v="Novembre"/>
    <s v="2025"/>
    <m/>
    <d v="1904-01-01T00:00:00"/>
    <s v="EL JAOUHARI Ussama"/>
    <s v="Credit Mutuel"/>
    <s v="Forfaitaire"/>
    <s v=""/>
    <s v=""/>
    <s v=""/>
    <s v=""/>
    <m/>
    <s v="Sans déjeuner"/>
  </r>
  <r>
    <n v="983"/>
    <s v="DIOP MAMADOU MOUSTAPHA DOKY"/>
    <m/>
    <s v="OFF"/>
    <m/>
    <s v="OFF"/>
    <m/>
    <m/>
    <s v=""/>
    <m/>
    <d v="1904-01-01T00:00:00"/>
    <d v="1904-01-01T00:00:00"/>
    <m/>
    <s v=""/>
    <d v="1904-01-01T00:00:00"/>
    <x v="8"/>
    <x v="1"/>
    <d v="1904-01-01T00:00:00"/>
    <d v="1904-01-01T00:00:00"/>
    <s v="Sem - 47"/>
    <s v="Novembre"/>
    <s v="2025"/>
    <m/>
    <d v="1904-01-01T00:00:00"/>
    <s v="EL JAOUHARI Ussama"/>
    <s v="Credit Mutuel"/>
    <s v="Forfaitaire"/>
    <s v=""/>
    <s v=""/>
    <s v=""/>
    <s v=""/>
    <m/>
    <m/>
  </r>
  <r>
    <n v="1012"/>
    <s v="ABDELAOUI KHADIJA"/>
    <m/>
    <s v="OFF"/>
    <m/>
    <s v="OFF"/>
    <m/>
    <m/>
    <m/>
    <m/>
    <d v="1904-01-01T00:00:00"/>
    <d v="1904-01-01T00:00:00"/>
    <m/>
    <s v=""/>
    <d v="1904-01-01T00:00:00"/>
    <x v="8"/>
    <x v="1"/>
    <d v="1904-01-01T00:00:00"/>
    <d v="1904-01-01T00:00:00"/>
    <s v="Sem - 47"/>
    <s v="Novembre"/>
    <s v="2025"/>
    <m/>
    <d v="1904-01-01T00:00:00"/>
    <s v="EL JAOUHARI Ussama"/>
    <s v="Credit Mutuel"/>
    <s v="Forfaitaire"/>
    <s v=""/>
    <s v=""/>
    <s v=""/>
    <s v=""/>
    <m/>
    <m/>
  </r>
  <r>
    <n v="1025"/>
    <s v="AZIANE YASSINE "/>
    <m/>
    <s v="OFF"/>
    <m/>
    <s v="OFF"/>
    <m/>
    <m/>
    <s v=""/>
    <m/>
    <d v="1904-01-01T00:00:00"/>
    <d v="1904-01-01T00:00:00"/>
    <m/>
    <s v=""/>
    <d v="1904-01-01T00:00:00"/>
    <x v="8"/>
    <x v="2"/>
    <d v="1904-01-01T00:00:00"/>
    <d v="1904-01-01T00:00:00"/>
    <s v="Sem - 47"/>
    <s v="Novembre"/>
    <s v="2025"/>
    <m/>
    <d v="1904-01-01T00:00:00"/>
    <s v="EL JAOUHARI Ussama"/>
    <s v="Credit Mutuel"/>
    <s v="Forfaitaire"/>
    <s v=""/>
    <s v=""/>
    <s v=""/>
    <s v=""/>
    <m/>
    <m/>
  </r>
  <r>
    <n v="987"/>
    <s v="SYLLA SOKHNA SAFIETOU"/>
    <m/>
    <s v="OFF"/>
    <m/>
    <s v="OFF"/>
    <m/>
    <m/>
    <s v=""/>
    <m/>
    <d v="1904-01-01T00:00:00"/>
    <d v="1904-01-01T00:00:00"/>
    <m/>
    <s v=""/>
    <d v="1904-01-01T00:00:00"/>
    <x v="8"/>
    <x v="2"/>
    <d v="1904-01-01T00:00:00"/>
    <d v="1904-01-01T00:00:00"/>
    <s v="Sem - 47"/>
    <s v="Novembre"/>
    <s v="2025"/>
    <m/>
    <d v="1904-01-01T00:00:00"/>
    <s v="EL JAOUHARI Ussama"/>
    <s v="Credit Mutuel"/>
    <s v="Forfaitaire"/>
    <s v=""/>
    <s v=""/>
    <s v=""/>
    <s v=""/>
    <m/>
    <m/>
  </r>
  <r>
    <n v="983"/>
    <s v="DIOP MAMADOU MOUSTAPHA DOKY"/>
    <m/>
    <s v="OFF"/>
    <m/>
    <s v="OFF"/>
    <m/>
    <m/>
    <s v=""/>
    <m/>
    <d v="1904-01-01T00:00:00"/>
    <d v="1904-01-01T00:00:00"/>
    <n v="0"/>
    <s v=""/>
    <d v="1904-01-01T00:00:00"/>
    <x v="8"/>
    <x v="2"/>
    <d v="1904-01-01T00:00:00"/>
    <d v="1904-01-01T00:00:00"/>
    <s v="Sem - 47"/>
    <s v="Novembre"/>
    <s v="2025"/>
    <m/>
    <d v="1904-01-01T00:00:00"/>
    <s v="EL JAOUHARI Ussama"/>
    <s v="Credit Mutuel"/>
    <s v="Forfaitaire"/>
    <s v=""/>
    <s v=""/>
    <s v=""/>
    <s v=""/>
    <m/>
    <m/>
  </r>
  <r>
    <n v="1012"/>
    <s v="ABDELAOUI KHADIJA"/>
    <m/>
    <s v="OFF"/>
    <m/>
    <s v="OFF"/>
    <m/>
    <m/>
    <s v=""/>
    <m/>
    <d v="1904-01-01T00:00:00"/>
    <d v="1904-01-01T00:00:00"/>
    <n v="0"/>
    <s v=""/>
    <d v="1904-01-01T00:00:00"/>
    <x v="8"/>
    <x v="2"/>
    <d v="1904-01-01T00:00:00"/>
    <d v="1904-01-01T00:00:00"/>
    <s v="Sem - 47"/>
    <s v="Novembre"/>
    <s v="2025"/>
    <m/>
    <d v="1904-01-01T00:00:00"/>
    <s v="EL JAOUHARI Ussama"/>
    <s v="Credit Mutuel"/>
    <s v="Forfaitaire"/>
    <s v=""/>
    <s v=""/>
    <s v=""/>
    <s v=""/>
    <m/>
    <m/>
  </r>
  <r>
    <n v="1012"/>
    <s v="ABDELAOUI KHADIJA"/>
    <d v="1904-01-01T09:20:00"/>
    <d v="1904-01-01T09:00:00"/>
    <d v="1904-01-01T18:00:00"/>
    <d v="1904-01-01T18:00:00"/>
    <m/>
    <m/>
    <d v="1904-01-01T00:20:00"/>
    <m/>
    <d v="1904-01-01T00:20:00"/>
    <d v="1904-01-01T00:00:00"/>
    <m/>
    <d v="1904-01-01T07:40:00"/>
    <d v="1904-01-01T08:00:00"/>
    <x v="8"/>
    <x v="3"/>
    <d v="1904-01-01T00:00:00"/>
    <d v="1904-01-01T00:2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025"/>
    <s v="AZIANE YASSINE "/>
    <m/>
    <s v="OFF"/>
    <m/>
    <s v="OFF"/>
    <m/>
    <m/>
    <s v=""/>
    <m/>
    <d v="1904-01-01T00:00:00"/>
    <d v="1904-01-01T00:00:00"/>
    <m/>
    <s v=""/>
    <d v="1904-01-01T00:00:00"/>
    <x v="8"/>
    <x v="3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983"/>
    <s v="DIOP MAMADOU MOUSTAPHA DOKY"/>
    <d v="1904-01-01T09:55:00"/>
    <d v="1904-01-01T10:00:00"/>
    <d v="1904-01-01T19:00:00"/>
    <d v="1904-01-01T19:00:00"/>
    <m/>
    <m/>
    <s v=""/>
    <m/>
    <d v="1904-01-01T00:00:00"/>
    <d v="1904-01-01T00:00:00"/>
    <m/>
    <d v="1904-01-01T08:00:00"/>
    <d v="1904-01-01T08:00:00"/>
    <x v="8"/>
    <x v="3"/>
    <d v="1904-01-01T00:00:00"/>
    <d v="1904-01-01T00:00:00"/>
    <s v="Sem - 48"/>
    <s v="Novembre"/>
    <s v="2025"/>
    <m/>
    <d v="1904-01-01T00:05:00"/>
    <s v="EL JAOUHARI Ussama"/>
    <s v="Credit Mutuel"/>
    <s v="Forfaitaire"/>
    <s v=""/>
    <s v=""/>
    <s v=""/>
    <s v=""/>
    <m/>
    <m/>
  </r>
  <r>
    <n v="987"/>
    <s v="SYLLA SOKHNA SAFIETOU"/>
    <d v="1904-01-01T08:59:00"/>
    <d v="1904-01-01T09:00:00"/>
    <d v="1904-01-01T19:00:00"/>
    <d v="1904-01-01T19:00:00"/>
    <m/>
    <m/>
    <s v=""/>
    <m/>
    <d v="1904-01-01T00:00:00"/>
    <d v="1904-01-01T00:00:00"/>
    <m/>
    <d v="1904-01-01T09:00:00"/>
    <d v="1904-01-01T09:00:00"/>
    <x v="8"/>
    <x v="3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025"/>
    <s v="AZIANE YASSINE "/>
    <d v="1904-01-01T08:57:00"/>
    <d v="1904-01-01T09:00:00"/>
    <d v="1904-01-01T19:00:00"/>
    <d v="1904-01-01T19:00:00"/>
    <m/>
    <m/>
    <s v=""/>
    <m/>
    <d v="1904-01-01T00:00:00"/>
    <d v="1904-01-01T00:00:00"/>
    <m/>
    <d v="1904-01-01T09:00:00"/>
    <d v="1904-01-01T09:00:00"/>
    <x v="8"/>
    <x v="4"/>
    <d v="1904-01-01T00:00:00"/>
    <d v="1904-01-01T00:00:00"/>
    <s v="Sem - 48"/>
    <s v="Novembre"/>
    <s v="2025"/>
    <m/>
    <d v="1904-01-01T00:03:00"/>
    <s v="EL JAOUHARI Ussama"/>
    <s v="Credit Mutuel"/>
    <s v="Forfaitaire"/>
    <s v=""/>
    <s v=""/>
    <s v=""/>
    <s v=""/>
    <m/>
    <m/>
  </r>
  <r>
    <n v="987"/>
    <s v="SYLLA SOKHNA SAFIETOU"/>
    <d v="1904-01-01T10:00:00"/>
    <d v="1904-01-01T10:00:00"/>
    <d v="1904-01-01T19:00:00"/>
    <d v="1904-01-01T19:00:00"/>
    <m/>
    <m/>
    <s v=""/>
    <m/>
    <d v="1904-01-01T00:00:00"/>
    <d v="1904-01-01T00:00:00"/>
    <m/>
    <d v="1904-01-01T08:00:00"/>
    <d v="1904-01-01T08:00:00"/>
    <x v="8"/>
    <x v="4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983"/>
    <s v="DIOP MAMADOU MOUSTAPHA DOKY"/>
    <d v="1904-01-01T10:00:00"/>
    <d v="1904-01-01T10:00:00"/>
    <d v="1904-01-01T19:00:00"/>
    <d v="1904-01-01T19:00:00"/>
    <m/>
    <m/>
    <s v=""/>
    <m/>
    <d v="1904-01-01T00:00:00"/>
    <d v="1904-01-01T00:00:00"/>
    <m/>
    <d v="1904-01-01T08:00:00"/>
    <d v="1904-01-01T08:00:00"/>
    <x v="8"/>
    <x v="4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012"/>
    <s v="ABDELAOUI KHADIJA"/>
    <d v="1904-01-01T09:00:00"/>
    <d v="1904-01-01T09:00:00"/>
    <d v="1904-01-01T18:00:00"/>
    <d v="1904-01-01T18:00:00"/>
    <m/>
    <m/>
    <s v=""/>
    <m/>
    <d v="1904-01-01T00:00:00"/>
    <d v="1904-01-01T00:00:00"/>
    <m/>
    <d v="1904-01-01T08:00:00"/>
    <d v="1904-01-01T08:00:00"/>
    <x v="8"/>
    <x v="4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025"/>
    <s v="AZIANE YASSINE "/>
    <d v="1904-01-01T08:57:00"/>
    <d v="1904-01-01T09:00:00"/>
    <d v="1904-01-01T19:00:00"/>
    <d v="1904-01-01T19:00:00"/>
    <m/>
    <m/>
    <s v=""/>
    <m/>
    <d v="1904-01-01T00:00:00"/>
    <d v="1904-01-01T00:00:00"/>
    <m/>
    <d v="1904-01-01T09:00:00"/>
    <d v="1904-01-01T09:00:00"/>
    <x v="8"/>
    <x v="5"/>
    <d v="1904-01-01T00:00:00"/>
    <d v="1904-01-01T00:00:00"/>
    <s v="Sem - 48"/>
    <s v="Novembre"/>
    <s v="2025"/>
    <m/>
    <d v="1904-01-01T00:03:00"/>
    <s v="EL JAOUHARI Ussama"/>
    <s v="Credit Mutuel"/>
    <s v="Forfaitaire"/>
    <s v=""/>
    <s v=""/>
    <s v=""/>
    <s v=""/>
    <m/>
    <m/>
  </r>
  <r>
    <n v="987"/>
    <s v="SYLLA SOKHNA SAFIETOU"/>
    <d v="1904-01-01T10:00:00"/>
    <d v="1904-01-01T10:00:00"/>
    <d v="1904-01-01T19:00:00"/>
    <d v="1904-01-01T19:00:00"/>
    <m/>
    <m/>
    <s v=""/>
    <m/>
    <d v="1904-01-01T00:00:00"/>
    <d v="1904-01-01T00:00:00"/>
    <m/>
    <d v="1904-01-01T08:00:00"/>
    <d v="1904-01-01T08:00:00"/>
    <x v="8"/>
    <x v="5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983"/>
    <s v="DIOP MAMADOU MOUSTAPHA DOKY"/>
    <d v="1904-01-01T10:00:00"/>
    <d v="1904-01-01T10:00:00"/>
    <d v="1904-01-01T19:00:00"/>
    <d v="1904-01-01T19:00:00"/>
    <m/>
    <m/>
    <s v=""/>
    <m/>
    <d v="1904-01-01T00:00:00"/>
    <d v="1904-01-01T00:00:00"/>
    <m/>
    <d v="1904-01-01T08:00:00"/>
    <d v="1904-01-01T08:00:00"/>
    <x v="8"/>
    <x v="5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012"/>
    <s v="ABDELAOUI KHADIJA"/>
    <d v="1904-01-01T08:57:00"/>
    <d v="1904-01-01T09:00:00"/>
    <d v="1904-01-01T18:00:00"/>
    <d v="1904-01-01T18:00:00"/>
    <m/>
    <m/>
    <s v=""/>
    <m/>
    <d v="1904-01-01T00:00:00"/>
    <d v="1904-01-01T00:00:00"/>
    <m/>
    <d v="1904-01-01T08:00:00"/>
    <d v="1904-01-01T08:00:00"/>
    <x v="8"/>
    <x v="5"/>
    <d v="1904-01-01T00:00:00"/>
    <d v="1904-01-01T00:00:00"/>
    <s v="Sem - 48"/>
    <s v="Novembre"/>
    <s v="2025"/>
    <m/>
    <d v="1904-01-01T00:03:00"/>
    <s v="EL JAOUHARI Ussama"/>
    <s v="Credit Mutuel"/>
    <s v="Forfaitaire"/>
    <s v=""/>
    <s v=""/>
    <s v=""/>
    <s v=""/>
    <m/>
    <m/>
  </r>
  <r>
    <n v="1025"/>
    <s v="AZIANE YASSINE "/>
    <d v="1904-01-01T09:00:00"/>
    <d v="1904-01-01T09:00:00"/>
    <d v="1904-01-01T18:00:00"/>
    <d v="1904-01-01T18:00:00"/>
    <m/>
    <m/>
    <s v=""/>
    <m/>
    <d v="1904-01-01T00:00:00"/>
    <d v="1904-01-01T00:00:00"/>
    <m/>
    <d v="1904-01-01T08:00:00"/>
    <d v="1904-01-01T08:00:00"/>
    <x v="8"/>
    <x v="6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987"/>
    <s v="SYLLA SOKHNA SAFIETOU"/>
    <d v="1904-01-01T09:59:00"/>
    <d v="1904-01-01T10:00:00"/>
    <d v="1904-01-01T19:00:00"/>
    <d v="1904-01-01T19:00:00"/>
    <m/>
    <m/>
    <s v=""/>
    <m/>
    <d v="1904-01-01T00:00:00"/>
    <d v="1904-01-01T00:00:00"/>
    <m/>
    <d v="1904-01-01T08:00:00"/>
    <d v="1904-01-01T08:00:00"/>
    <x v="8"/>
    <x v="6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983"/>
    <s v="DIOP MAMADOU MOUSTAPHA DOKY"/>
    <d v="1904-01-01T10:00:00"/>
    <d v="1904-01-01T10:00:00"/>
    <d v="1904-01-01T19:00:00"/>
    <d v="1904-01-01T19:00:00"/>
    <m/>
    <m/>
    <s v=""/>
    <m/>
    <d v="1904-01-01T00:00:00"/>
    <d v="1904-01-01T00:00:00"/>
    <m/>
    <d v="1904-01-01T08:00:00"/>
    <d v="1904-01-01T08:00:00"/>
    <x v="8"/>
    <x v="6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012"/>
    <s v="ABDELAOUI KHADIJA"/>
    <d v="1904-01-01T08:57:00"/>
    <d v="1904-01-01T09:00:00"/>
    <d v="1904-01-01T18:00:00"/>
    <d v="1904-01-01T18:00:00"/>
    <m/>
    <m/>
    <s v=""/>
    <m/>
    <d v="1904-01-01T00:00:00"/>
    <d v="1904-01-01T00:00:00"/>
    <m/>
    <d v="1904-01-01T08:00:00"/>
    <d v="1904-01-01T08:00:00"/>
    <x v="8"/>
    <x v="6"/>
    <d v="1904-01-01T00:00:00"/>
    <d v="1904-01-01T00:00:00"/>
    <s v="Sem - 48"/>
    <s v="Novembre"/>
    <s v="2025"/>
    <m/>
    <d v="1904-01-01T00:03:00"/>
    <s v="EL JAOUHARI Ussama"/>
    <s v="Credit Mutuel"/>
    <s v="Forfaitaire"/>
    <s v=""/>
    <s v=""/>
    <s v=""/>
    <s v=""/>
    <m/>
    <m/>
  </r>
  <r>
    <n v="1025"/>
    <s v="AZIANE YASSINE "/>
    <d v="1904-01-01T08:58:00"/>
    <d v="1904-01-01T09:00:00"/>
    <d v="1904-01-01T18:00:00"/>
    <d v="1904-01-01T18:00:00"/>
    <m/>
    <m/>
    <s v=""/>
    <m/>
    <d v="1904-01-01T00:00:00"/>
    <d v="1904-01-01T00:00:00"/>
    <m/>
    <d v="1904-01-01T08:00:00"/>
    <d v="1904-01-01T08:00:00"/>
    <x v="8"/>
    <x v="7"/>
    <d v="1904-01-01T00:00:00"/>
    <d v="1904-01-01T00:00:00"/>
    <s v="Sem - 48"/>
    <s v="Novembre"/>
    <s v="2025"/>
    <m/>
    <d v="1904-01-01T00:02:00"/>
    <s v="EL JAOUHARI Ussama"/>
    <s v="Credit Mutuel"/>
    <s v="Forfaitaire"/>
    <s v=""/>
    <s v=""/>
    <s v=""/>
    <s v=""/>
    <m/>
    <m/>
  </r>
  <r>
    <n v="987"/>
    <s v="SYLLA SOKHNA SAFIETOU"/>
    <d v="1904-01-01T10:00:00"/>
    <d v="1904-01-01T10:00:00"/>
    <d v="1904-01-01T18:00:00"/>
    <d v="1904-01-01T18:00:00"/>
    <m/>
    <m/>
    <s v=""/>
    <m/>
    <d v="1904-01-01T00:00:00"/>
    <d v="1904-01-01T00:00:00"/>
    <m/>
    <d v="1904-01-01T07:00:00"/>
    <d v="1904-01-01T07:00:00"/>
    <x v="8"/>
    <x v="7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983"/>
    <s v="DIOP MAMADOU MOUSTAPHA DOKY"/>
    <d v="1904-01-01T10:00:00"/>
    <d v="1904-01-01T10:00:00"/>
    <d v="1904-01-01T19:00:00"/>
    <d v="1904-01-01T19:00:00"/>
    <m/>
    <m/>
    <s v=""/>
    <m/>
    <d v="1904-01-01T00:00:00"/>
    <d v="1904-01-01T00:00:00"/>
    <m/>
    <d v="1904-01-01T08:00:00"/>
    <d v="1904-01-01T08:00:00"/>
    <x v="8"/>
    <x v="7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012"/>
    <s v="ABDELAOUI KHADIJA"/>
    <d v="1904-01-01T08:55:00"/>
    <d v="1904-01-01T09:00:00"/>
    <d v="1904-01-01T18:00:00"/>
    <d v="1904-01-01T18:00:00"/>
    <m/>
    <m/>
    <s v=""/>
    <m/>
    <d v="1904-01-01T00:00:00"/>
    <d v="1904-01-01T00:00:00"/>
    <m/>
    <d v="1904-01-01T08:00:00"/>
    <d v="1904-01-01T08:00:00"/>
    <x v="8"/>
    <x v="7"/>
    <d v="1904-01-01T00:00:00"/>
    <d v="1904-01-01T00:00:00"/>
    <s v="Sem - 48"/>
    <s v="Novembre"/>
    <s v="2025"/>
    <m/>
    <d v="1904-01-01T00:05:00"/>
    <s v="EL JAOUHARI Ussama"/>
    <s v="Credit Mutuel"/>
    <s v="Forfaitaire"/>
    <s v=""/>
    <s v=""/>
    <s v=""/>
    <s v=""/>
    <m/>
    <m/>
  </r>
  <r>
    <n v="1025"/>
    <s v="AZIANE YASSINE "/>
    <d v="1904-01-01T09:00:00"/>
    <d v="1904-01-01T09:00:00"/>
    <d v="1904-01-01T15:00:00"/>
    <d v="1904-01-01T15:00:00"/>
    <m/>
    <m/>
    <s v=""/>
    <m/>
    <d v="1904-01-01T00:00:00"/>
    <d v="1904-01-01T00:00:00"/>
    <m/>
    <d v="1904-01-01T06:00:00"/>
    <d v="1904-01-01T06:00:00"/>
    <x v="8"/>
    <x v="8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s v="Sans déjeuner"/>
  </r>
  <r>
    <n v="987"/>
    <s v="SYLLA SOKHNA SAFIETOU"/>
    <m/>
    <s v="OFF"/>
    <m/>
    <s v="OFF"/>
    <m/>
    <m/>
    <s v=""/>
    <m/>
    <d v="1904-01-01T00:00:00"/>
    <d v="1904-01-01T00:00:00"/>
    <m/>
    <s v=""/>
    <d v="1904-01-01T00:00:00"/>
    <x v="8"/>
    <x v="8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983"/>
    <s v="DIOP MAMADOU MOUSTAPHA DOKY"/>
    <m/>
    <s v="OFF"/>
    <m/>
    <s v="OFF"/>
    <m/>
    <m/>
    <s v=""/>
    <m/>
    <d v="1904-01-01T00:00:00"/>
    <d v="1904-01-01T00:00:00"/>
    <m/>
    <s v=""/>
    <d v="1904-01-01T00:00:00"/>
    <x v="8"/>
    <x v="8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012"/>
    <s v="ABDELAOUI KHADIJA"/>
    <m/>
    <s v="OFF"/>
    <m/>
    <s v="OFF"/>
    <m/>
    <m/>
    <m/>
    <m/>
    <d v="1904-01-01T00:00:00"/>
    <d v="1904-01-01T00:00:00"/>
    <m/>
    <s v=""/>
    <d v="1904-01-01T00:00:00"/>
    <x v="8"/>
    <x v="8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025"/>
    <s v="AZIANE YASSINE "/>
    <m/>
    <s v="OFF"/>
    <m/>
    <s v="OFF"/>
    <m/>
    <m/>
    <s v=""/>
    <m/>
    <d v="1904-01-01T00:00:00"/>
    <d v="1904-01-01T00:00:00"/>
    <m/>
    <s v=""/>
    <d v="1904-01-01T00:00:00"/>
    <x v="8"/>
    <x v="9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987"/>
    <s v="SYLLA SOKHNA SAFIETOU"/>
    <m/>
    <s v="OFF"/>
    <m/>
    <s v="OFF"/>
    <m/>
    <m/>
    <s v=""/>
    <m/>
    <d v="1904-01-01T00:00:00"/>
    <d v="1904-01-01T00:00:00"/>
    <m/>
    <s v=""/>
    <d v="1904-01-01T00:00:00"/>
    <x v="8"/>
    <x v="9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983"/>
    <s v="DIOP MAMADOU MOUSTAPHA DOKY"/>
    <m/>
    <s v="OFF"/>
    <m/>
    <s v="OFF"/>
    <m/>
    <m/>
    <s v=""/>
    <m/>
    <d v="1904-01-01T00:00:00"/>
    <d v="1904-01-01T00:00:00"/>
    <n v="0"/>
    <s v=""/>
    <d v="1904-01-01T00:00:00"/>
    <x v="8"/>
    <x v="9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012"/>
    <s v="ABDELAOUI KHADIJA"/>
    <m/>
    <s v="OFF"/>
    <m/>
    <s v="OFF"/>
    <m/>
    <m/>
    <s v=""/>
    <m/>
    <d v="1904-01-01T00:00:00"/>
    <d v="1904-01-01T00:00:00"/>
    <n v="0"/>
    <s v=""/>
    <d v="1904-01-01T00:00:00"/>
    <x v="8"/>
    <x v="9"/>
    <d v="1904-01-01T00:00:00"/>
    <d v="1904-01-01T00:00:00"/>
    <s v="Sem - 48"/>
    <s v="Novembre"/>
    <s v="2025"/>
    <m/>
    <d v="1904-01-01T00:00:00"/>
    <s v="EL JAOUHARI Ussama"/>
    <s v="Credit Mutuel"/>
    <s v="Forfaitaire"/>
    <s v=""/>
    <s v=""/>
    <s v=""/>
    <s v=""/>
    <m/>
    <m/>
  </r>
  <r>
    <n v="1012"/>
    <s v="ABDELAOUI KHADIJA"/>
    <d v="1904-01-01T08:59:00"/>
    <d v="1904-01-01T09:00:00"/>
    <d v="1904-01-01T18:00:00"/>
    <d v="1904-01-01T18:00:00"/>
    <m/>
    <m/>
    <s v=""/>
    <m/>
    <d v="1904-01-01T00:00:00"/>
    <d v="1904-01-01T00:00:00"/>
    <m/>
    <d v="1904-01-01T08:00:00"/>
    <d v="1904-01-01T08:00:00"/>
    <x v="8"/>
    <x v="10"/>
    <d v="1904-01-01T00:00:00"/>
    <d v="1904-01-01T00:00:00"/>
    <s v="Sem - 49"/>
    <s v="Décembre"/>
    <s v="2025"/>
    <m/>
    <d v="1904-01-01T00:01:00"/>
    <s v="EL JAOUHARI Ussama"/>
    <s v="Credit Mutuel"/>
    <s v="Forfaitaire"/>
    <s v=""/>
    <s v=""/>
    <s v=""/>
    <s v=""/>
    <m/>
    <m/>
  </r>
  <r>
    <n v="1025"/>
    <s v="AZIANE YASSINE "/>
    <d v="1904-01-01T09:00:00"/>
    <d v="1904-01-01T09:00:00"/>
    <d v="1904-01-01T19:00:00"/>
    <d v="1904-01-01T19:00:00"/>
    <m/>
    <m/>
    <s v=""/>
    <m/>
    <d v="1904-01-01T00:00:00"/>
    <d v="1904-01-01T00:00:00"/>
    <m/>
    <d v="1904-01-01T09:00:00"/>
    <d v="1904-01-01T09:00:00"/>
    <x v="8"/>
    <x v="10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983"/>
    <s v="DIOP MAMADOU MOUSTAPHA DOKY"/>
    <d v="1904-01-01T09:59:00"/>
    <d v="1904-01-01T10:00:00"/>
    <d v="1904-01-01T19:00:00"/>
    <d v="1904-01-01T19:00:00"/>
    <m/>
    <m/>
    <s v=""/>
    <m/>
    <d v="1904-01-01T00:00:00"/>
    <d v="1904-01-01T00:00:00"/>
    <m/>
    <d v="1904-01-01T08:00:00"/>
    <d v="1904-01-01T08:00:00"/>
    <x v="8"/>
    <x v="10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987"/>
    <s v="SYLLA SOKHNA SAFIETOU"/>
    <m/>
    <s v="OFF"/>
    <m/>
    <s v="OFF"/>
    <m/>
    <m/>
    <s v=""/>
    <m/>
    <d v="1904-01-01T00:00:00"/>
    <d v="1904-01-01T00:00:00"/>
    <m/>
    <s v=""/>
    <d v="1904-01-01T00:00:00"/>
    <x v="8"/>
    <x v="10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025"/>
    <s v="AZIANE YASSINE "/>
    <d v="1904-01-01T08:58:00"/>
    <d v="1904-01-01T09:00:00"/>
    <d v="1904-01-01T18:00:00"/>
    <d v="1904-01-01T18:00:00"/>
    <m/>
    <m/>
    <s v=""/>
    <m/>
    <d v="1904-01-01T00:00:00"/>
    <d v="1904-01-01T00:00:00"/>
    <m/>
    <d v="1904-01-01T08:00:00"/>
    <d v="1904-01-01T08:00:00"/>
    <x v="8"/>
    <x v="11"/>
    <d v="1904-01-01T00:00:00"/>
    <d v="1904-01-01T00:00:00"/>
    <s v="Sem - 49"/>
    <s v="Décembre"/>
    <s v="2025"/>
    <m/>
    <d v="1904-01-01T00:02:00"/>
    <s v="EL JAOUHARI Ussama"/>
    <s v="Credit Mutuel"/>
    <s v="Forfaitaire"/>
    <s v=""/>
    <s v=""/>
    <s v=""/>
    <s v=""/>
    <m/>
    <m/>
  </r>
  <r>
    <n v="987"/>
    <s v="SYLLA SOKHNA SAFIETOU"/>
    <d v="1904-01-01T08:58:00"/>
    <d v="1904-01-01T09:00:00"/>
    <d v="1904-01-01T19:00:00"/>
    <d v="1904-01-01T19:00:00"/>
    <m/>
    <m/>
    <s v=""/>
    <m/>
    <d v="1904-01-01T00:00:00"/>
    <d v="1904-01-01T00:00:00"/>
    <m/>
    <d v="1904-01-01T09:00:00"/>
    <d v="1904-01-01T09:00:00"/>
    <x v="8"/>
    <x v="11"/>
    <d v="1904-01-01T00:00:00"/>
    <d v="1904-01-01T00:00:00"/>
    <s v="Sem - 49"/>
    <s v="Décembre"/>
    <s v="2025"/>
    <m/>
    <d v="1904-01-01T00:02:00"/>
    <s v="EL JAOUHARI Ussama"/>
    <s v="Credit Mutuel"/>
    <s v="Forfaitaire"/>
    <s v=""/>
    <s v=""/>
    <s v=""/>
    <s v=""/>
    <m/>
    <m/>
  </r>
  <r>
    <n v="983"/>
    <s v="DIOP MAMADOU MOUSTAPHA DOKY"/>
    <d v="1904-01-01T09:59:00"/>
    <d v="1904-01-01T10:00:00"/>
    <d v="1904-01-01T19:00:00"/>
    <d v="1904-01-01T19:00:00"/>
    <m/>
    <m/>
    <s v=""/>
    <m/>
    <d v="1904-01-01T00:00:00"/>
    <d v="1904-01-01T00:00:00"/>
    <m/>
    <d v="1904-01-01T08:00:00"/>
    <d v="1904-01-01T08:00:00"/>
    <x v="8"/>
    <x v="11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012"/>
    <s v="ABDELAOUI KHADIJA"/>
    <d v="1904-01-01T09:59:00"/>
    <d v="1904-01-01T10:00:00"/>
    <d v="1904-01-01T19:00:00"/>
    <d v="1904-01-01T19:00:00"/>
    <m/>
    <m/>
    <s v=""/>
    <m/>
    <d v="1904-01-01T00:00:00"/>
    <d v="1904-01-01T00:00:00"/>
    <m/>
    <d v="1904-01-01T08:00:00"/>
    <d v="1904-01-01T08:00:00"/>
    <x v="8"/>
    <x v="11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025"/>
    <s v="AZIANE YASSINE "/>
    <d v="1904-01-01T09:58:00"/>
    <d v="1904-01-01T10:00:00"/>
    <d v="1904-01-01T19:00:00"/>
    <d v="1904-01-01T19:00:00"/>
    <m/>
    <m/>
    <s v=""/>
    <m/>
    <d v="1904-01-01T00:00:00"/>
    <d v="1904-01-01T00:00:00"/>
    <m/>
    <d v="1904-01-01T08:00:00"/>
    <d v="1904-01-01T08:00:00"/>
    <x v="8"/>
    <x v="12"/>
    <d v="1904-01-01T00:00:00"/>
    <d v="1904-01-01T00:00:00"/>
    <s v="Sem - 49"/>
    <s v="Décembre"/>
    <s v="2025"/>
    <m/>
    <d v="1904-01-01T00:02:00"/>
    <s v="EL JAOUHARI Ussama"/>
    <s v="Credit Mutuel"/>
    <s v="Forfaitaire"/>
    <s v=""/>
    <s v=""/>
    <s v=""/>
    <s v=""/>
    <m/>
    <m/>
  </r>
  <r>
    <n v="987"/>
    <s v="SYLLA SOKHNA SAFIETOU"/>
    <d v="1904-01-01T09:00:00"/>
    <d v="1904-01-01T09:00:00"/>
    <d v="1904-01-01T19:00:00"/>
    <d v="1904-01-01T19:00:00"/>
    <m/>
    <m/>
    <s v=""/>
    <m/>
    <d v="1904-01-01T00:00:00"/>
    <d v="1904-01-01T00:00:00"/>
    <m/>
    <d v="1904-01-01T09:00:00"/>
    <d v="1904-01-01T09:00:00"/>
    <x v="8"/>
    <x v="12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983"/>
    <s v="DIOP MAMADOU MOUSTAPHA DOKY"/>
    <d v="1904-01-01T09:57:00"/>
    <d v="1904-01-01T10:00:00"/>
    <d v="1904-01-01T19:00:00"/>
    <d v="1904-01-01T19:00:00"/>
    <m/>
    <m/>
    <s v=""/>
    <m/>
    <d v="1904-01-01T00:00:00"/>
    <d v="1904-01-01T00:00:00"/>
    <m/>
    <d v="1904-01-01T08:00:00"/>
    <d v="1904-01-01T08:00:00"/>
    <x v="8"/>
    <x v="12"/>
    <d v="1904-01-01T00:00:00"/>
    <d v="1904-01-01T00:00:00"/>
    <s v="Sem - 49"/>
    <s v="Décembre"/>
    <s v="2025"/>
    <m/>
    <d v="1904-01-01T00:03:00"/>
    <s v="EL JAOUHARI Ussama"/>
    <s v="Credit Mutuel"/>
    <s v="Forfaitaire"/>
    <s v=""/>
    <s v=""/>
    <s v=""/>
    <s v=""/>
    <m/>
    <m/>
  </r>
  <r>
    <n v="1012"/>
    <s v="ABDELAOUI KHADIJA"/>
    <d v="1904-01-01T10:00:00"/>
    <d v="1904-01-01T10:00:00"/>
    <d v="1904-01-01T19:00:00"/>
    <d v="1904-01-01T19:00:00"/>
    <m/>
    <m/>
    <s v=""/>
    <m/>
    <d v="1904-01-01T00:00:00"/>
    <d v="1904-01-01T00:00:00"/>
    <m/>
    <d v="1904-01-01T08:00:00"/>
    <d v="1904-01-01T08:00:00"/>
    <x v="8"/>
    <x v="12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025"/>
    <s v="AZIANE YASSINE "/>
    <d v="1904-01-01T08:58:00"/>
    <d v="1904-01-01T09:00:00"/>
    <d v="1904-01-01T18:00:00"/>
    <d v="1904-01-01T18:00:00"/>
    <m/>
    <m/>
    <s v=""/>
    <m/>
    <d v="1904-01-01T00:00:00"/>
    <d v="1904-01-01T00:00:00"/>
    <m/>
    <d v="1904-01-01T08:00:00"/>
    <d v="1904-01-01T08:00:00"/>
    <x v="8"/>
    <x v="13"/>
    <d v="1904-01-01T00:00:00"/>
    <d v="1904-01-01T00:00:00"/>
    <s v="Sem - 49"/>
    <s v="Décembre"/>
    <s v="2025"/>
    <m/>
    <d v="1904-01-01T00:02:00"/>
    <s v="EL JAOUHARI Ussama"/>
    <s v="Credit Mutuel"/>
    <s v="Forfaitaire"/>
    <s v=""/>
    <s v=""/>
    <s v=""/>
    <s v=""/>
    <m/>
    <m/>
  </r>
  <r>
    <n v="987"/>
    <s v="SYLLA SOKHNA SAFIETOU"/>
    <d v="1904-01-01T09:58:00"/>
    <d v="1904-01-01T10:00:00"/>
    <d v="1904-01-01T19:00:00"/>
    <d v="1904-01-01T19:00:00"/>
    <m/>
    <m/>
    <s v=""/>
    <m/>
    <d v="1904-01-01T00:00:00"/>
    <d v="1904-01-01T00:00:00"/>
    <m/>
    <d v="1904-01-01T08:00:00"/>
    <d v="1904-01-01T08:00:00"/>
    <x v="8"/>
    <x v="13"/>
    <d v="1904-01-01T00:00:00"/>
    <d v="1904-01-01T00:00:00"/>
    <s v="Sem - 49"/>
    <s v="Décembre"/>
    <s v="2025"/>
    <m/>
    <d v="1904-01-01T00:02:00"/>
    <s v="EL JAOUHARI Ussama"/>
    <s v="Credit Mutuel"/>
    <s v="Forfaitaire"/>
    <s v=""/>
    <s v=""/>
    <s v=""/>
    <s v=""/>
    <m/>
    <m/>
  </r>
  <r>
    <n v="983"/>
    <s v="DIOP MAMADOU MOUSTAPHA DOKY"/>
    <d v="1904-01-01T09:54:00"/>
    <d v="1904-01-01T10:00:00"/>
    <d v="1904-01-01T19:00:00"/>
    <d v="1904-01-01T19:00:00"/>
    <m/>
    <m/>
    <s v=""/>
    <m/>
    <d v="1904-01-01T00:00:00"/>
    <d v="1904-01-01T00:00:00"/>
    <m/>
    <d v="1904-01-01T08:00:00"/>
    <d v="1904-01-01T08:00:00"/>
    <x v="8"/>
    <x v="13"/>
    <d v="1904-01-01T00:00:00"/>
    <d v="1904-01-01T00:00:00"/>
    <s v="Sem - 49"/>
    <s v="Décembre"/>
    <s v="2025"/>
    <m/>
    <d v="1904-01-01T00:06:00"/>
    <s v="EL JAOUHARI Ussama"/>
    <s v="Credit Mutuel"/>
    <s v="Forfaitaire"/>
    <s v=""/>
    <s v=""/>
    <s v=""/>
    <s v=""/>
    <m/>
    <m/>
  </r>
  <r>
    <n v="1012"/>
    <s v="ABDELAOUI KHADIJA"/>
    <d v="1904-01-01T09:00:00"/>
    <d v="1904-01-01T09:00:00"/>
    <d v="1904-01-01T18:00:00"/>
    <d v="1904-01-01T18:00:00"/>
    <m/>
    <m/>
    <s v=""/>
    <m/>
    <d v="1904-01-01T00:00:00"/>
    <d v="1904-01-01T00:00:00"/>
    <m/>
    <d v="1904-01-01T08:00:00"/>
    <d v="1904-01-01T08:00:00"/>
    <x v="8"/>
    <x v="13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025"/>
    <s v="AZIANE YASSINE "/>
    <d v="1904-01-01T08:57:00"/>
    <d v="1904-01-01T09:00:00"/>
    <d v="1904-01-01T17:00:00"/>
    <d v="1904-01-01T17:00:00"/>
    <m/>
    <m/>
    <s v=""/>
    <m/>
    <d v="1904-01-01T00:00:00"/>
    <d v="1904-01-01T00:00:00"/>
    <m/>
    <d v="1904-01-01T07:00:00"/>
    <d v="1904-01-01T07:00:00"/>
    <x v="8"/>
    <x v="14"/>
    <d v="1904-01-01T00:00:00"/>
    <d v="1904-01-01T00:00:00"/>
    <s v="Sem - 49"/>
    <s v="Décembre"/>
    <s v="2025"/>
    <m/>
    <d v="1904-01-01T00:03:00"/>
    <s v="EL JAOUHARI Ussama"/>
    <s v="Credit Mutuel"/>
    <s v="Forfaitaire"/>
    <s v=""/>
    <s v=""/>
    <s v=""/>
    <s v=""/>
    <m/>
    <m/>
  </r>
  <r>
    <n v="987"/>
    <s v="SYLLA SOKHNA SAFIETOU"/>
    <d v="1904-01-01T09:58:00"/>
    <d v="1904-01-01T10:00:00"/>
    <d v="1904-01-01T19:00:00"/>
    <d v="1904-01-01T19:00:00"/>
    <m/>
    <m/>
    <s v=""/>
    <m/>
    <d v="1904-01-01T00:00:00"/>
    <d v="1904-01-01T00:00:00"/>
    <m/>
    <d v="1904-01-01T08:00:00"/>
    <d v="1904-01-01T08:00:00"/>
    <x v="8"/>
    <x v="14"/>
    <d v="1904-01-01T00:00:00"/>
    <d v="1904-01-01T00:00:00"/>
    <s v="Sem - 49"/>
    <s v="Décembre"/>
    <s v="2025"/>
    <m/>
    <d v="1904-01-01T00:02:00"/>
    <s v="EL JAOUHARI Ussama"/>
    <s v="Credit Mutuel"/>
    <s v="Forfaitaire"/>
    <s v=""/>
    <s v=""/>
    <s v=""/>
    <s v=""/>
    <m/>
    <m/>
  </r>
  <r>
    <n v="983"/>
    <s v="DIOP MAMADOU MOUSTAPHA DOKY"/>
    <d v="1904-01-01T09:58:00"/>
    <d v="1904-01-01T10:00:00"/>
    <d v="1904-01-01T19:00:00"/>
    <d v="1904-01-01T19:00:00"/>
    <m/>
    <m/>
    <s v=""/>
    <m/>
    <d v="1904-01-01T00:00:00"/>
    <d v="1904-01-01T00:00:00"/>
    <m/>
    <d v="1904-01-01T08:00:00"/>
    <d v="1904-01-01T08:00:00"/>
    <x v="8"/>
    <x v="14"/>
    <d v="1904-01-01T00:00:00"/>
    <d v="1904-01-01T00:00:00"/>
    <s v="Sem - 49"/>
    <s v="Décembre"/>
    <s v="2025"/>
    <m/>
    <d v="1904-01-01T00:02:00"/>
    <s v="EL JAOUHARI Ussama"/>
    <s v="Credit Mutuel"/>
    <s v="Forfaitaire"/>
    <s v=""/>
    <s v=""/>
    <s v=""/>
    <s v=""/>
    <m/>
    <m/>
  </r>
  <r>
    <n v="1012"/>
    <s v="ABDELAOUI KHADIJA"/>
    <d v="1904-01-01T09:54:00"/>
    <d v="1904-01-01T10:00:00"/>
    <d v="1904-01-01T19:00:00"/>
    <d v="1904-01-01T19:00:00"/>
    <m/>
    <m/>
    <s v=""/>
    <m/>
    <d v="1904-01-01T00:00:00"/>
    <d v="1904-01-01T00:00:00"/>
    <m/>
    <d v="1904-01-01T08:00:00"/>
    <d v="1904-01-01T08:00:00"/>
    <x v="8"/>
    <x v="14"/>
    <d v="1904-01-01T00:00:00"/>
    <d v="1904-01-01T00:00:00"/>
    <s v="Sem - 49"/>
    <s v="Décembre"/>
    <s v="2025"/>
    <m/>
    <d v="1904-01-01T00:06:00"/>
    <s v="EL JAOUHARI Ussama"/>
    <s v="Credit Mutuel"/>
    <s v="Forfaitaire"/>
    <s v=""/>
    <s v=""/>
    <s v=""/>
    <s v=""/>
    <m/>
    <m/>
  </r>
  <r>
    <n v="1025"/>
    <s v="AZIANE YASSINE "/>
    <m/>
    <s v="OFF"/>
    <m/>
    <s v="OFF"/>
    <m/>
    <m/>
    <s v=""/>
    <m/>
    <d v="1904-01-01T00:00:00"/>
    <d v="1904-01-01T00:00:00"/>
    <m/>
    <s v=""/>
    <d v="1904-01-01T00:00:00"/>
    <x v="8"/>
    <x v="15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987"/>
    <s v="SYLLA SOKHNA SAFIETOU"/>
    <d v="1904-01-01T09:00:00"/>
    <d v="1904-01-01T09:00:00"/>
    <d v="1904-01-01T15:00:00"/>
    <d v="1904-01-01T15:00:00"/>
    <m/>
    <m/>
    <s v=""/>
    <m/>
    <d v="1904-01-01T00:00:00"/>
    <d v="1904-01-01T00:00:00"/>
    <m/>
    <d v="1904-01-01T06:00:00"/>
    <d v="1904-01-01T06:00:00"/>
    <x v="8"/>
    <x v="15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s v="Sans déjeuner"/>
  </r>
  <r>
    <n v="983"/>
    <s v="DIOP MAMADOU MOUSTAPHA DOKY"/>
    <m/>
    <s v="OFF"/>
    <m/>
    <s v="OFF"/>
    <m/>
    <m/>
    <s v=""/>
    <m/>
    <d v="1904-01-01T00:00:00"/>
    <d v="1904-01-01T00:00:00"/>
    <m/>
    <s v=""/>
    <d v="1904-01-01T00:00:00"/>
    <x v="8"/>
    <x v="15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012"/>
    <s v="ABDELAOUI KHADIJA"/>
    <m/>
    <s v="OFF"/>
    <m/>
    <s v="OFF"/>
    <m/>
    <m/>
    <m/>
    <m/>
    <d v="1904-01-01T00:00:00"/>
    <d v="1904-01-01T00:00:00"/>
    <m/>
    <s v=""/>
    <d v="1904-01-01T00:00:00"/>
    <x v="8"/>
    <x v="15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025"/>
    <s v="AZIANE YASSINE "/>
    <m/>
    <s v="OFF"/>
    <m/>
    <s v="OFF"/>
    <m/>
    <m/>
    <s v=""/>
    <m/>
    <d v="1904-01-01T00:00:00"/>
    <d v="1904-01-01T00:00:00"/>
    <m/>
    <s v=""/>
    <d v="1904-01-01T00:00:00"/>
    <x v="8"/>
    <x v="16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987"/>
    <s v="SYLLA SOKHNA SAFIETOU"/>
    <m/>
    <s v="OFF"/>
    <m/>
    <s v="OFF"/>
    <m/>
    <m/>
    <s v=""/>
    <m/>
    <d v="1904-01-01T00:00:00"/>
    <d v="1904-01-01T00:00:00"/>
    <m/>
    <s v=""/>
    <d v="1904-01-01T00:00:00"/>
    <x v="8"/>
    <x v="16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983"/>
    <s v="DIOP MAMADOU MOUSTAPHA DOKY"/>
    <m/>
    <s v="OFF"/>
    <m/>
    <s v="OFF"/>
    <m/>
    <m/>
    <s v=""/>
    <m/>
    <d v="1904-01-01T00:00:00"/>
    <d v="1904-01-01T00:00:00"/>
    <n v="0"/>
    <s v=""/>
    <d v="1904-01-01T00:00:00"/>
    <x v="8"/>
    <x v="16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012"/>
    <s v="ABDELAOUI KHADIJA"/>
    <m/>
    <s v="OFF"/>
    <m/>
    <s v="OFF"/>
    <m/>
    <m/>
    <s v=""/>
    <m/>
    <d v="1904-01-01T00:00:00"/>
    <d v="1904-01-01T00:00:00"/>
    <n v="0"/>
    <s v=""/>
    <d v="1904-01-01T00:00:00"/>
    <x v="8"/>
    <x v="16"/>
    <d v="1904-01-01T00:00:00"/>
    <d v="1904-01-01T00:00:00"/>
    <s v="Sem - 49"/>
    <s v="Décembre"/>
    <s v="2025"/>
    <m/>
    <d v="1904-01-01T00:00:00"/>
    <s v="EL JAOUHARI Ussama"/>
    <s v="Credit Mutuel"/>
    <s v="Forfaitaire"/>
    <s v=""/>
    <s v=""/>
    <s v=""/>
    <s v=""/>
    <m/>
    <m/>
  </r>
  <r>
    <n v="1012"/>
    <s v="ABDELAOUI KHADIJA"/>
    <d v="1904-01-01T08:58:00"/>
    <d v="1904-01-01T09:00:00"/>
    <d v="1904-01-01T18:00:00"/>
    <d v="1904-01-01T18:00:00"/>
    <m/>
    <m/>
    <s v=""/>
    <m/>
    <d v="1904-01-01T00:00:00"/>
    <d v="1904-01-01T00:00:00"/>
    <m/>
    <d v="1904-01-01T08:00:00"/>
    <d v="1904-01-01T08:00:00"/>
    <x v="8"/>
    <x v="17"/>
    <d v="1904-01-01T00:00:00"/>
    <d v="1904-01-01T00:00:00"/>
    <s v="Sem - 50"/>
    <s v="Décembre"/>
    <s v="2025"/>
    <m/>
    <d v="1904-01-01T00:02:00"/>
    <s v="EL JAOUHARI Ussama"/>
    <s v="Credit Mutuel"/>
    <s v="Forfaitaire"/>
    <s v=""/>
    <s v=""/>
    <s v=""/>
    <s v=""/>
    <m/>
    <m/>
  </r>
  <r>
    <n v="1025"/>
    <s v="AZIANE YASSINE "/>
    <m/>
    <s v="OFF"/>
    <m/>
    <s v="OFF"/>
    <m/>
    <m/>
    <s v=""/>
    <m/>
    <d v="1904-01-01T00:00:00"/>
    <d v="1904-01-01T00:00:00"/>
    <m/>
    <s v=""/>
    <d v="1904-01-01T00:00:00"/>
    <x v="8"/>
    <x v="17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983"/>
    <s v="DIOP MAMADOU MOUSTAPHA DOKY"/>
    <d v="1904-01-01T10:00:00"/>
    <d v="1904-01-01T10:00:00"/>
    <d v="1904-01-01T19:00:00"/>
    <d v="1904-01-01T19:00:00"/>
    <m/>
    <m/>
    <s v=""/>
    <m/>
    <d v="1904-01-01T00:00:00"/>
    <d v="1904-01-01T00:00:00"/>
    <m/>
    <d v="1904-01-01T08:00:00"/>
    <d v="1904-01-01T08:00:00"/>
    <x v="8"/>
    <x v="17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987"/>
    <s v="SYLLA SOKHNA SAFIETOU"/>
    <d v="1904-01-01T08:59:00"/>
    <d v="1904-01-01T09:00:00"/>
    <d v="1904-01-01T19:00:00"/>
    <d v="1904-01-01T19:00:00"/>
    <m/>
    <m/>
    <s v=""/>
    <m/>
    <d v="1904-01-01T00:00:00"/>
    <d v="1904-01-01T00:00:00"/>
    <m/>
    <d v="1904-01-01T09:00:00"/>
    <d v="1904-01-01T09:00:00"/>
    <x v="8"/>
    <x v="17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025"/>
    <s v="AZIANE YASSINE "/>
    <d v="1904-01-01T08:58:00"/>
    <d v="1904-01-01T09:00:00"/>
    <d v="1904-01-01T19:00:00"/>
    <d v="1904-01-01T19:00:00"/>
    <m/>
    <m/>
    <s v=""/>
    <m/>
    <d v="1904-01-01T00:00:00"/>
    <d v="1904-01-01T00:00:00"/>
    <m/>
    <d v="1904-01-01T09:00:00"/>
    <d v="1904-01-01T09:00:00"/>
    <x v="8"/>
    <x v="18"/>
    <d v="1904-01-01T00:00:00"/>
    <d v="1904-01-01T00:00:00"/>
    <s v="Sem - 50"/>
    <s v="Décembre"/>
    <s v="2025"/>
    <m/>
    <d v="1904-01-01T00:02:00"/>
    <s v="EL JAOUHARI Ussama"/>
    <s v="Credit Mutuel"/>
    <s v="Forfaitaire"/>
    <s v=""/>
    <s v=""/>
    <s v=""/>
    <s v=""/>
    <m/>
    <m/>
  </r>
  <r>
    <n v="987"/>
    <s v="SYLLA SOKHNA SAFIETOU"/>
    <d v="1904-01-01T10:00:00"/>
    <d v="1904-01-01T10:00:00"/>
    <d v="1904-01-01T19:00:00"/>
    <d v="1904-01-01T19:00:00"/>
    <m/>
    <m/>
    <s v=""/>
    <m/>
    <d v="1904-01-01T00:00:00"/>
    <d v="1904-01-01T00:00:00"/>
    <m/>
    <d v="1904-01-01T08:00:00"/>
    <d v="1904-01-01T08:00:00"/>
    <x v="8"/>
    <x v="18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983"/>
    <s v="DIOP MAMADOU MOUSTAPHA DOKY"/>
    <d v="1904-01-01T10:00:00"/>
    <d v="1904-01-01T10:00:00"/>
    <d v="1904-01-01T19:00:00"/>
    <d v="1904-01-01T19:00:00"/>
    <m/>
    <m/>
    <s v=""/>
    <m/>
    <d v="1904-01-01T00:00:00"/>
    <d v="1904-01-01T00:00:00"/>
    <m/>
    <d v="1904-01-01T08:00:00"/>
    <d v="1904-01-01T08:00:00"/>
    <x v="8"/>
    <x v="18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012"/>
    <s v="ABDELAOUI KHADIJA"/>
    <d v="1904-01-01T08:54:00"/>
    <d v="1904-01-01T09:00:00"/>
    <d v="1904-01-01T18:00:00"/>
    <d v="1904-01-01T18:00:00"/>
    <m/>
    <m/>
    <s v=""/>
    <m/>
    <d v="1904-01-01T00:00:00"/>
    <d v="1904-01-01T00:00:00"/>
    <m/>
    <d v="1904-01-01T08:00:00"/>
    <d v="1904-01-01T08:00:00"/>
    <x v="8"/>
    <x v="18"/>
    <d v="1904-01-01T00:00:00"/>
    <d v="1904-01-01T00:00:00"/>
    <s v="Sem - 50"/>
    <s v="Décembre"/>
    <s v="2025"/>
    <m/>
    <d v="1904-01-01T00:06:00"/>
    <s v="EL JAOUHARI Ussama"/>
    <s v="Credit Mutuel"/>
    <s v="Forfaitaire"/>
    <s v=""/>
    <s v=""/>
    <s v=""/>
    <s v=""/>
    <m/>
    <m/>
  </r>
  <r>
    <n v="1025"/>
    <s v="AZIANE YASSINE "/>
    <d v="1904-01-01T12:30:00"/>
    <d v="1904-01-01T09:00:00"/>
    <d v="1904-01-01T19:00:00"/>
    <d v="1904-01-01T19:00:00"/>
    <m/>
    <m/>
    <d v="1904-01-01T03:30:00"/>
    <m/>
    <d v="1904-01-01T03:30:00"/>
    <d v="1904-01-01T00:00:00"/>
    <m/>
    <d v="1904-01-01T05:30:00"/>
    <d v="1904-01-01T09:00:00"/>
    <x v="8"/>
    <x v="19"/>
    <d v="1904-01-01T00:00:00"/>
    <d v="1904-01-01T03:3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987"/>
    <s v="SYLLA SOKHNA SAFIETOU"/>
    <d v="1904-01-01T09:59:00"/>
    <d v="1904-01-01T10:00:00"/>
    <d v="1904-01-01T19:00:00"/>
    <d v="1904-01-01T19:00:00"/>
    <m/>
    <m/>
    <s v=""/>
    <m/>
    <d v="1904-01-01T00:00:00"/>
    <d v="1904-01-01T00:00:00"/>
    <m/>
    <d v="1904-01-01T08:00:00"/>
    <d v="1904-01-01T08:00:00"/>
    <x v="8"/>
    <x v="19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983"/>
    <s v="DIOP MAMADOU MOUSTAPHA DOKY"/>
    <d v="1904-01-01T09:55:00"/>
    <d v="1904-01-01T10:00:00"/>
    <d v="1904-01-01T19:00:00"/>
    <d v="1904-01-01T19:00:00"/>
    <m/>
    <m/>
    <s v=""/>
    <m/>
    <d v="1904-01-01T00:00:00"/>
    <d v="1904-01-01T00:00:00"/>
    <m/>
    <d v="1904-01-01T08:00:00"/>
    <d v="1904-01-01T08:00:00"/>
    <x v="8"/>
    <x v="19"/>
    <d v="1904-01-01T00:00:00"/>
    <d v="1904-01-01T00:00:00"/>
    <s v="Sem - 50"/>
    <s v="Décembre"/>
    <s v="2025"/>
    <m/>
    <d v="1904-01-01T00:05:00"/>
    <s v="EL JAOUHARI Ussama"/>
    <s v="Credit Mutuel"/>
    <s v="Forfaitaire"/>
    <s v=""/>
    <s v=""/>
    <s v=""/>
    <s v=""/>
    <m/>
    <m/>
  </r>
  <r>
    <n v="1012"/>
    <s v="ABDELAOUI KHADIJA"/>
    <d v="1904-01-01T08:58:00"/>
    <d v="1904-01-01T09:00:00"/>
    <d v="1904-01-01T18:00:00"/>
    <d v="1904-01-01T18:00:00"/>
    <m/>
    <m/>
    <s v=""/>
    <m/>
    <d v="1904-01-01T00:00:00"/>
    <d v="1904-01-01T00:00:00"/>
    <m/>
    <d v="1904-01-01T08:00:00"/>
    <d v="1904-01-01T08:00:00"/>
    <x v="8"/>
    <x v="19"/>
    <d v="1904-01-01T00:00:00"/>
    <d v="1904-01-01T00:00:00"/>
    <s v="Sem - 50"/>
    <s v="Décembre"/>
    <s v="2025"/>
    <m/>
    <d v="1904-01-01T00:02:00"/>
    <s v="EL JAOUHARI Ussama"/>
    <s v="Credit Mutuel"/>
    <s v="Forfaitaire"/>
    <s v=""/>
    <s v=""/>
    <s v=""/>
    <s v=""/>
    <m/>
    <m/>
  </r>
  <r>
    <n v="1025"/>
    <s v="AZIANE YASSINE "/>
    <d v="1904-01-01T08:59:00"/>
    <d v="1904-01-01T09:00:00"/>
    <d v="1904-01-01T18:00:00"/>
    <d v="1904-01-01T18:00:00"/>
    <m/>
    <m/>
    <s v=""/>
    <m/>
    <d v="1904-01-01T00:00:00"/>
    <d v="1904-01-01T00:00:00"/>
    <m/>
    <d v="1904-01-01T08:00:00"/>
    <d v="1904-01-01T08:00:00"/>
    <x v="8"/>
    <x v="20"/>
    <d v="1904-01-01T00:00:00"/>
    <d v="1904-01-01T00:00:00"/>
    <s v="Sem - 50"/>
    <s v="Décembre"/>
    <s v="2025"/>
    <m/>
    <d v="1904-01-01T00:01:00"/>
    <s v="EL JAOUHARI Ussama"/>
    <s v="Credit Mutuel"/>
    <s v="Forfaitaire"/>
    <s v=""/>
    <s v=""/>
    <s v=""/>
    <s v=""/>
    <m/>
    <m/>
  </r>
  <r>
    <n v="987"/>
    <s v="SYLLA SOKHNA SAFIETOU"/>
    <d v="1904-01-01T09:59:00"/>
    <d v="1904-01-01T10:00:00"/>
    <d v="1904-01-01T19:00:00"/>
    <d v="1904-01-01T19:00:00"/>
    <m/>
    <m/>
    <s v=""/>
    <m/>
    <d v="1904-01-01T00:00:00"/>
    <d v="1904-01-01T00:00:00"/>
    <m/>
    <d v="1904-01-01T08:00:00"/>
    <d v="1904-01-01T08:00:00"/>
    <x v="8"/>
    <x v="20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983"/>
    <s v="DIOP MAMADOU MOUSTAPHA DOKY"/>
    <d v="1904-01-01T09:54:00"/>
    <d v="1904-01-01T10:00:00"/>
    <d v="1904-01-01T19:00:00"/>
    <d v="1904-01-01T19:00:00"/>
    <m/>
    <m/>
    <s v=""/>
    <m/>
    <d v="1904-01-01T00:00:00"/>
    <d v="1904-01-01T00:00:00"/>
    <m/>
    <d v="1904-01-01T08:00:00"/>
    <d v="1904-01-01T08:00:00"/>
    <x v="8"/>
    <x v="20"/>
    <d v="1904-01-01T00:00:00"/>
    <d v="1904-01-01T00:00:00"/>
    <s v="Sem - 50"/>
    <s v="Décembre"/>
    <s v="2025"/>
    <m/>
    <d v="1904-01-01T00:06:00"/>
    <s v="EL JAOUHARI Ussama"/>
    <s v="Credit Mutuel"/>
    <s v="Forfaitaire"/>
    <s v=""/>
    <s v=""/>
    <s v=""/>
    <s v=""/>
    <m/>
    <m/>
  </r>
  <r>
    <n v="1012"/>
    <s v="ABDELAOUI KHADIJA"/>
    <d v="1904-01-01T10:00:00"/>
    <d v="1904-01-01T10:00:00"/>
    <d v="1904-01-01T19:00:00"/>
    <d v="1904-01-01T19:00:00"/>
    <m/>
    <m/>
    <s v=""/>
    <m/>
    <d v="1904-01-01T00:00:00"/>
    <d v="1904-01-01T00:00:00"/>
    <m/>
    <d v="1904-01-01T08:00:00"/>
    <d v="1904-01-01T08:00:00"/>
    <x v="8"/>
    <x v="20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025"/>
    <s v="AZIANE YASSINE "/>
    <d v="1904-01-01T08:57:00"/>
    <d v="1904-01-01T09:00:00"/>
    <d v="1904-01-01T18:00:00"/>
    <d v="1904-01-01T18:00:00"/>
    <m/>
    <m/>
    <s v=""/>
    <m/>
    <d v="1904-01-01T00:00:00"/>
    <d v="1904-01-01T00:00:00"/>
    <m/>
    <d v="1904-01-01T08:00:00"/>
    <d v="1904-01-01T08:00:00"/>
    <x v="8"/>
    <x v="21"/>
    <d v="1904-01-01T00:00:00"/>
    <d v="1904-01-01T00:00:00"/>
    <s v="Sem - 50"/>
    <s v="Décembre"/>
    <s v="2025"/>
    <m/>
    <d v="1904-01-01T00:03:00"/>
    <s v="EL JAOUHARI Ussama"/>
    <s v="Credit Mutuel"/>
    <s v="Forfaitaire"/>
    <s v=""/>
    <s v=""/>
    <s v=""/>
    <s v=""/>
    <m/>
    <m/>
  </r>
  <r>
    <n v="987"/>
    <s v="SYLLA SOKHNA SAFIETOU"/>
    <d v="1904-01-01T11:00:00"/>
    <d v="1904-01-01T11:00:00"/>
    <d v="1904-01-01T19:00:00"/>
    <d v="1904-01-01T19:00:00"/>
    <m/>
    <m/>
    <s v=""/>
    <m/>
    <d v="1904-01-01T00:00:00"/>
    <d v="1904-01-01T00:00:00"/>
    <m/>
    <d v="1904-01-01T07:00:00"/>
    <d v="1904-01-01T07:00:00"/>
    <x v="8"/>
    <x v="21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983"/>
    <s v="DIOP MAMADOU MOUSTAPHA DOKY"/>
    <d v="1904-01-01T10:00:00"/>
    <d v="1904-01-01T10:00:00"/>
    <d v="1904-01-01T19:00:00"/>
    <d v="1904-01-01T19:00:00"/>
    <m/>
    <m/>
    <s v=""/>
    <m/>
    <d v="1904-01-01T00:00:00"/>
    <d v="1904-01-01T00:00:00"/>
    <m/>
    <d v="1904-01-01T08:00:00"/>
    <d v="1904-01-01T08:00:00"/>
    <x v="8"/>
    <x v="21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012"/>
    <s v="ABDELAOUI KHADIJA"/>
    <d v="1904-01-01T08:57:00"/>
    <d v="1904-01-01T09:00:00"/>
    <d v="1904-01-01T18:00:00"/>
    <d v="1904-01-01T18:00:00"/>
    <m/>
    <m/>
    <s v=""/>
    <m/>
    <d v="1904-01-01T00:00:00"/>
    <d v="1904-01-01T00:00:00"/>
    <m/>
    <d v="1904-01-01T08:00:00"/>
    <d v="1904-01-01T08:00:00"/>
    <x v="8"/>
    <x v="21"/>
    <d v="1904-01-01T00:00:00"/>
    <d v="1904-01-01T00:00:00"/>
    <s v="Sem - 50"/>
    <s v="Décembre"/>
    <s v="2025"/>
    <m/>
    <d v="1904-01-01T00:03:00"/>
    <s v="EL JAOUHARI Ussama"/>
    <s v="Credit Mutuel"/>
    <s v="Forfaitaire"/>
    <s v=""/>
    <s v=""/>
    <s v=""/>
    <s v=""/>
    <m/>
    <m/>
  </r>
  <r>
    <n v="1025"/>
    <s v="AZIANE YASSINE "/>
    <d v="1904-01-01T08:57:00"/>
    <d v="1904-01-01T09:00:00"/>
    <d v="1904-01-01T15:00:00"/>
    <d v="1904-01-01T15:00:00"/>
    <m/>
    <m/>
    <s v=""/>
    <m/>
    <d v="1904-01-01T00:00:00"/>
    <d v="1904-01-01T00:00:00"/>
    <m/>
    <d v="1904-01-01T06:00:00"/>
    <d v="1904-01-01T06:00:00"/>
    <x v="8"/>
    <x v="22"/>
    <d v="1904-01-01T00:00:00"/>
    <d v="1904-01-01T00:00:00"/>
    <s v="Sem - 50"/>
    <s v="Décembre"/>
    <s v="2025"/>
    <m/>
    <d v="1904-01-01T00:03:00"/>
    <s v="EL JAOUHARI Ussama"/>
    <s v="Credit Mutuel"/>
    <s v="Forfaitaire"/>
    <s v=""/>
    <s v=""/>
    <s v=""/>
    <s v=""/>
    <m/>
    <s v="Sans déjeuner"/>
  </r>
  <r>
    <n v="987"/>
    <s v="SYLLA SOKHNA SAFIETOU"/>
    <m/>
    <s v="OFF"/>
    <m/>
    <s v="OFF"/>
    <m/>
    <m/>
    <s v=""/>
    <m/>
    <d v="1904-01-01T00:00:00"/>
    <d v="1904-01-01T00:00:00"/>
    <m/>
    <s v=""/>
    <d v="1904-01-01T00:00:00"/>
    <x v="8"/>
    <x v="22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983"/>
    <s v="DIOP MAMADOU MOUSTAPHA DOKY"/>
    <m/>
    <s v="OFF"/>
    <m/>
    <s v="OFF"/>
    <m/>
    <m/>
    <s v=""/>
    <m/>
    <d v="1904-01-01T00:00:00"/>
    <d v="1904-01-01T00:00:00"/>
    <m/>
    <s v=""/>
    <d v="1904-01-01T00:00:00"/>
    <x v="8"/>
    <x v="22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012"/>
    <s v="ABDELAOUI KHADIJA"/>
    <m/>
    <s v="OFF"/>
    <m/>
    <s v="OFF"/>
    <m/>
    <m/>
    <m/>
    <m/>
    <d v="1904-01-01T00:00:00"/>
    <d v="1904-01-01T00:00:00"/>
    <m/>
    <s v=""/>
    <d v="1904-01-01T00:00:00"/>
    <x v="8"/>
    <x v="22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025"/>
    <s v="AZIANE YASSINE "/>
    <m/>
    <s v="OFF"/>
    <m/>
    <s v="OFF"/>
    <m/>
    <m/>
    <s v=""/>
    <m/>
    <d v="1904-01-01T00:00:00"/>
    <d v="1904-01-01T00:00:00"/>
    <m/>
    <s v=""/>
    <d v="1904-01-01T00:00:00"/>
    <x v="8"/>
    <x v="23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987"/>
    <s v="SYLLA SOKHNA SAFIETOU"/>
    <m/>
    <s v="OFF"/>
    <m/>
    <s v="OFF"/>
    <m/>
    <m/>
    <s v=""/>
    <m/>
    <d v="1904-01-01T00:00:00"/>
    <d v="1904-01-01T00:00:00"/>
    <m/>
    <s v=""/>
    <d v="1904-01-01T00:00:00"/>
    <x v="8"/>
    <x v="23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983"/>
    <s v="DIOP MAMADOU MOUSTAPHA DOKY"/>
    <m/>
    <s v="OFF"/>
    <m/>
    <s v="OFF"/>
    <m/>
    <m/>
    <s v=""/>
    <m/>
    <d v="1904-01-01T00:00:00"/>
    <d v="1904-01-01T00:00:00"/>
    <n v="0"/>
    <s v=""/>
    <d v="1904-01-01T00:00:00"/>
    <x v="8"/>
    <x v="23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012"/>
    <s v="ABDELAOUI KHADIJA"/>
    <m/>
    <s v="OFF"/>
    <m/>
    <s v="OFF"/>
    <m/>
    <m/>
    <s v=""/>
    <m/>
    <d v="1904-01-01T00:00:00"/>
    <d v="1904-01-01T00:00:00"/>
    <n v="0"/>
    <s v=""/>
    <d v="1904-01-01T00:00:00"/>
    <x v="8"/>
    <x v="23"/>
    <d v="1904-01-01T00:00:00"/>
    <d v="1904-01-01T00:00:00"/>
    <s v="Sem - 50"/>
    <s v="Décembre"/>
    <s v="2025"/>
    <m/>
    <d v="1904-01-01T00:00:00"/>
    <s v="EL JAOUHARI Ussama"/>
    <s v="Credit Mutuel"/>
    <s v="Forfaitaire"/>
    <s v=""/>
    <s v=""/>
    <s v=""/>
    <s v=""/>
    <m/>
    <m/>
  </r>
  <r>
    <n v="1012"/>
    <s v="ABDELAOUI KHADIJA"/>
    <d v="1904-01-01T08:55:00"/>
    <d v="1904-01-01T09:00:00"/>
    <d v="1904-01-01T18:00:00"/>
    <d v="1904-01-01T18:00:00"/>
    <m/>
    <m/>
    <s v=""/>
    <m/>
    <d v="1904-01-01T00:00:00"/>
    <d v="1904-01-01T00:00:00"/>
    <m/>
    <d v="1904-01-01T08:00:00"/>
    <d v="1904-01-01T08:00:00"/>
    <x v="8"/>
    <x v="24"/>
    <d v="1904-01-01T00:00:00"/>
    <d v="1904-01-01T00:00:00"/>
    <s v="Sem - 51"/>
    <s v="Décembre"/>
    <s v="2025"/>
    <m/>
    <d v="1904-01-01T00:05:00"/>
    <s v="EL JAOUHARI Ussama"/>
    <s v="Credit Mutuel"/>
    <s v="Forfaitaire"/>
    <s v=""/>
    <s v=""/>
    <s v=""/>
    <s v=""/>
    <m/>
    <m/>
  </r>
  <r>
    <n v="1025"/>
    <s v="AZIANE YASSINE "/>
    <d v="1904-01-01T08:57:00"/>
    <d v="1904-01-01T09:00:00"/>
    <d v="1904-01-01T19:00:00"/>
    <d v="1904-01-01T19:00:00"/>
    <m/>
    <m/>
    <s v=""/>
    <m/>
    <d v="1904-01-01T00:00:00"/>
    <d v="1904-01-01T00:00:00"/>
    <m/>
    <d v="1904-01-01T09:00:00"/>
    <d v="1904-01-01T09:00:00"/>
    <x v="8"/>
    <x v="24"/>
    <d v="1904-01-01T00:00:00"/>
    <d v="1904-01-01T00:00:00"/>
    <s v="Sem - 51"/>
    <s v="Décembre"/>
    <s v="2025"/>
    <m/>
    <d v="1904-01-01T00:03:00"/>
    <s v="EL JAOUHARI Ussama"/>
    <s v="Credit Mutuel"/>
    <s v="Forfaitaire"/>
    <s v=""/>
    <s v=""/>
    <s v=""/>
    <s v=""/>
    <m/>
    <m/>
  </r>
  <r>
    <n v="983"/>
    <s v="DIOP MAMADOU MOUSTAPHA DOKY"/>
    <d v="1904-01-01T10:00:00"/>
    <d v="1904-01-01T10:00:00"/>
    <d v="1904-01-01T19:00:00"/>
    <d v="1904-01-01T19:00:00"/>
    <m/>
    <m/>
    <s v=""/>
    <m/>
    <d v="1904-01-01T00:00:00"/>
    <d v="1904-01-01T00:00:00"/>
    <m/>
    <d v="1904-01-01T08:00:00"/>
    <d v="1904-01-01T08:00:00"/>
    <x v="8"/>
    <x v="24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987"/>
    <s v="SYLLA SOKHNA SAFIETOU"/>
    <m/>
    <s v="OFF"/>
    <m/>
    <s v="OFF"/>
    <m/>
    <m/>
    <s v=""/>
    <m/>
    <d v="1904-01-01T00:00:00"/>
    <d v="1904-01-01T00:00:00"/>
    <m/>
    <s v=""/>
    <d v="1904-01-01T00:00:00"/>
    <x v="8"/>
    <x v="24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1025"/>
    <s v="AZIANE YASSINE "/>
    <d v="1904-01-01T08:57:00"/>
    <d v="1904-01-01T09:00:00"/>
    <d v="1904-01-01T18:00:00"/>
    <d v="1904-01-01T18:00:00"/>
    <m/>
    <m/>
    <s v=""/>
    <m/>
    <d v="1904-01-01T00:00:00"/>
    <d v="1904-01-01T00:00:00"/>
    <m/>
    <d v="1904-01-01T08:00:00"/>
    <d v="1904-01-01T08:00:00"/>
    <x v="8"/>
    <x v="25"/>
    <d v="1904-01-01T00:00:00"/>
    <d v="1904-01-01T00:00:00"/>
    <s v="Sem - 51"/>
    <s v="Décembre"/>
    <s v="2025"/>
    <m/>
    <d v="1904-01-01T00:03:00"/>
    <s v="EL JAOUHARI Ussama"/>
    <s v="Credit Mutuel"/>
    <s v="Forfaitaire"/>
    <s v=""/>
    <s v=""/>
    <s v=""/>
    <s v=""/>
    <m/>
    <m/>
  </r>
  <r>
    <n v="987"/>
    <s v="SYLLA SOKHNA SAFIETOU"/>
    <d v="1904-01-01T08:59:00"/>
    <d v="1904-01-01T09:00:00"/>
    <d v="1904-01-01T19:00:00"/>
    <d v="1904-01-01T19:00:00"/>
    <m/>
    <m/>
    <s v=""/>
    <m/>
    <d v="1904-01-01T00:00:00"/>
    <d v="1904-01-01T00:00:00"/>
    <m/>
    <d v="1904-01-01T09:00:00"/>
    <d v="1904-01-01T09:00:00"/>
    <x v="8"/>
    <x v="25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983"/>
    <s v="DIOP MAMADOU MOUSTAPHA DOKY"/>
    <d v="1904-01-01T09:56:00"/>
    <d v="1904-01-01T10:00:00"/>
    <d v="1904-01-01T19:00:00"/>
    <d v="1904-01-01T19:00:00"/>
    <m/>
    <m/>
    <s v=""/>
    <m/>
    <d v="1904-01-01T00:00:00"/>
    <d v="1904-01-01T00:00:00"/>
    <m/>
    <d v="1904-01-01T08:00:00"/>
    <d v="1904-01-01T08:00:00"/>
    <x v="8"/>
    <x v="25"/>
    <d v="1904-01-01T00:00:00"/>
    <d v="1904-01-01T00:00:00"/>
    <s v="Sem - 51"/>
    <s v="Décembre"/>
    <s v="2025"/>
    <m/>
    <d v="1904-01-01T00:04:00"/>
    <s v="EL JAOUHARI Ussama"/>
    <s v="Credit Mutuel"/>
    <s v="Forfaitaire"/>
    <s v=""/>
    <s v=""/>
    <s v=""/>
    <s v=""/>
    <m/>
    <m/>
  </r>
  <r>
    <n v="1012"/>
    <s v="ABDELAOUI KHADIJA"/>
    <d v="1904-01-01T09:54:00"/>
    <d v="1904-01-01T10:00:00"/>
    <d v="1904-01-01T19:00:00"/>
    <d v="1904-01-01T19:00:00"/>
    <m/>
    <m/>
    <s v=""/>
    <m/>
    <d v="1904-01-01T00:00:00"/>
    <d v="1904-01-01T00:00:00"/>
    <m/>
    <d v="1904-01-01T08:00:00"/>
    <d v="1904-01-01T08:00:00"/>
    <x v="8"/>
    <x v="25"/>
    <d v="1904-01-01T00:00:00"/>
    <d v="1904-01-01T00:00:00"/>
    <s v="Sem - 51"/>
    <s v="Décembre"/>
    <s v="2025"/>
    <m/>
    <d v="1904-01-01T00:06:00"/>
    <s v="EL JAOUHARI Ussama"/>
    <s v="Credit Mutuel"/>
    <s v="Forfaitaire"/>
    <s v=""/>
    <s v=""/>
    <s v=""/>
    <s v=""/>
    <m/>
    <m/>
  </r>
  <r>
    <n v="1025"/>
    <s v="AZIANE YASSINE "/>
    <d v="1904-01-01T08:59:00"/>
    <d v="1904-01-01T09:00:00"/>
    <d v="1904-01-01T18:00:00"/>
    <d v="1904-01-01T18:00:00"/>
    <m/>
    <m/>
    <s v=""/>
    <m/>
    <d v="1904-01-01T00:00:00"/>
    <d v="1904-01-01T00:00:00"/>
    <m/>
    <d v="1904-01-01T08:00:00"/>
    <d v="1904-01-01T08:00:00"/>
    <x v="8"/>
    <x v="26"/>
    <d v="1904-01-01T00:00:00"/>
    <d v="1904-01-01T00:00:00"/>
    <s v="Sem - 51"/>
    <s v="Décembre"/>
    <s v="2025"/>
    <m/>
    <d v="1904-01-01T00:01:00"/>
    <s v="EL JAOUHARI Ussama"/>
    <s v="Credit Mutuel"/>
    <s v="Forfaitaire"/>
    <s v=""/>
    <s v=""/>
    <s v=""/>
    <s v=""/>
    <m/>
    <m/>
  </r>
  <r>
    <n v="987"/>
    <s v="SYLLA SOKHNA SAFIETOU"/>
    <d v="1904-01-01T08:59:00"/>
    <d v="1904-01-01T09:00:00"/>
    <d v="1904-01-01T19:00:00"/>
    <d v="1904-01-01T19:00:00"/>
    <m/>
    <m/>
    <s v=""/>
    <m/>
    <d v="1904-01-01T00:00:00"/>
    <d v="1904-01-01T00:00:00"/>
    <m/>
    <d v="1904-01-01T09:00:00"/>
    <d v="1904-01-01T09:00:00"/>
    <x v="8"/>
    <x v="26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983"/>
    <s v="DIOP MAMADOU MOUSTAPHA DOKY"/>
    <d v="1904-01-01T09:56:00"/>
    <d v="1904-01-01T10:00:00"/>
    <d v="1904-01-01T19:00:00"/>
    <d v="1904-01-01T19:00:00"/>
    <m/>
    <m/>
    <s v=""/>
    <m/>
    <d v="1904-01-01T00:00:00"/>
    <d v="1904-01-01T00:00:00"/>
    <m/>
    <d v="1904-01-01T08:00:00"/>
    <d v="1904-01-01T08:00:00"/>
    <x v="8"/>
    <x v="26"/>
    <d v="1904-01-01T00:00:00"/>
    <d v="1904-01-01T00:00:00"/>
    <s v="Sem - 51"/>
    <s v="Décembre"/>
    <s v="2025"/>
    <m/>
    <d v="1904-01-01T00:04:00"/>
    <s v="EL JAOUHARI Ussama"/>
    <s v="Credit Mutuel"/>
    <s v="Forfaitaire"/>
    <s v=""/>
    <s v=""/>
    <s v=""/>
    <s v=""/>
    <m/>
    <m/>
  </r>
  <r>
    <n v="1012"/>
    <s v="ABDELAOUI KHADIJA"/>
    <d v="1904-01-01T08:55:00"/>
    <d v="1904-01-01T09:00:00"/>
    <d v="1904-01-01T18:00:00"/>
    <d v="1904-01-01T18:00:00"/>
    <m/>
    <m/>
    <s v=""/>
    <m/>
    <d v="1904-01-01T00:00:00"/>
    <d v="1904-01-01T00:00:00"/>
    <m/>
    <d v="1904-01-01T08:00:00"/>
    <d v="1904-01-01T08:00:00"/>
    <x v="8"/>
    <x v="26"/>
    <d v="1904-01-01T00:00:00"/>
    <d v="1904-01-01T00:00:00"/>
    <s v="Sem - 51"/>
    <s v="Décembre"/>
    <s v="2025"/>
    <m/>
    <d v="1904-01-01T00:05:00"/>
    <s v="EL JAOUHARI Ussama"/>
    <s v="Credit Mutuel"/>
    <s v="Forfaitaire"/>
    <s v=""/>
    <s v=""/>
    <s v=""/>
    <s v=""/>
    <m/>
    <m/>
  </r>
  <r>
    <n v="1025"/>
    <s v="AZIANE YASSINE "/>
    <d v="1904-01-01T09:00:00"/>
    <d v="1904-01-01T09:00:00"/>
    <d v="1904-01-01T18:00:00"/>
    <d v="1904-01-01T18:00:00"/>
    <m/>
    <m/>
    <s v=""/>
    <m/>
    <d v="1904-01-01T00:00:00"/>
    <d v="1904-01-01T00:00:00"/>
    <m/>
    <d v="1904-01-01T08:00:00"/>
    <d v="1904-01-01T08:00:00"/>
    <x v="8"/>
    <x v="27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987"/>
    <s v="SYLLA SOKHNA SAFIETOU"/>
    <d v="1904-01-01T09:59:00"/>
    <d v="1904-01-01T10:00:00"/>
    <d v="1904-01-01T19:00:00"/>
    <d v="1904-01-01T19:00:00"/>
    <m/>
    <m/>
    <s v=""/>
    <m/>
    <d v="1904-01-01T00:00:00"/>
    <d v="1904-01-01T00:00:00"/>
    <m/>
    <d v="1904-01-01T08:00:00"/>
    <d v="1904-01-01T08:00:00"/>
    <x v="8"/>
    <x v="27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983"/>
    <s v="DIOP MAMADOU MOUSTAPHA DOKY"/>
    <d v="1904-01-01T09:58:00"/>
    <d v="1904-01-01T10:00:00"/>
    <d v="1904-01-01T19:00:00"/>
    <d v="1904-01-01T19:00:00"/>
    <m/>
    <m/>
    <s v=""/>
    <m/>
    <d v="1904-01-01T00:00:00"/>
    <d v="1904-01-01T00:00:00"/>
    <m/>
    <d v="1904-01-01T08:00:00"/>
    <d v="1904-01-01T08:00:00"/>
    <x v="8"/>
    <x v="27"/>
    <d v="1904-01-01T00:00:00"/>
    <d v="1904-01-01T00:00:00"/>
    <s v="Sem - 51"/>
    <s v="Décembre"/>
    <s v="2025"/>
    <m/>
    <d v="1904-01-01T00:02:00"/>
    <s v="EL JAOUHARI Ussama"/>
    <s v="Credit Mutuel"/>
    <s v="Forfaitaire"/>
    <s v=""/>
    <s v=""/>
    <s v=""/>
    <s v=""/>
    <m/>
    <m/>
  </r>
  <r>
    <n v="1012"/>
    <s v="ABDELAOUI KHADIJA"/>
    <d v="1904-01-01T09:52:00"/>
    <d v="1904-01-01T10:00:00"/>
    <d v="1904-01-01T19:00:00"/>
    <d v="1904-01-01T19:00:00"/>
    <m/>
    <m/>
    <s v=""/>
    <m/>
    <d v="1904-01-01T00:00:00"/>
    <d v="1904-01-01T00:00:00"/>
    <m/>
    <d v="1904-01-01T08:00:00"/>
    <d v="1904-01-01T08:00:00"/>
    <x v="8"/>
    <x v="27"/>
    <d v="1904-01-01T00:00:00"/>
    <d v="1904-01-01T00:00:00"/>
    <s v="Sem - 51"/>
    <s v="Décembre"/>
    <s v="2025"/>
    <m/>
    <d v="1904-01-01T00:08:00"/>
    <s v="EL JAOUHARI Ussama"/>
    <s v="Credit Mutuel"/>
    <s v="Forfaitaire"/>
    <s v=""/>
    <s v=""/>
    <s v=""/>
    <s v=""/>
    <m/>
    <m/>
  </r>
  <r>
    <n v="1025"/>
    <s v="AZIANE YASSINE "/>
    <d v="1904-01-01T08:57:00"/>
    <d v="1904-01-01T09:00:00"/>
    <d v="1904-01-01T17:00:00"/>
    <d v="1904-01-01T17:00:00"/>
    <m/>
    <m/>
    <s v=""/>
    <m/>
    <d v="1904-01-01T00:00:00"/>
    <d v="1904-01-01T00:00:00"/>
    <m/>
    <d v="1904-01-01T07:00:00"/>
    <d v="1904-01-01T07:00:00"/>
    <x v="8"/>
    <x v="28"/>
    <d v="1904-01-01T00:00:00"/>
    <d v="1904-01-01T00:00:00"/>
    <s v="Sem - 51"/>
    <s v="Décembre"/>
    <s v="2025"/>
    <m/>
    <d v="1904-01-01T00:03:00"/>
    <s v="EL JAOUHARI Ussama"/>
    <s v="Credit Mutuel"/>
    <s v="Forfaitaire"/>
    <s v=""/>
    <s v=""/>
    <s v=""/>
    <s v=""/>
    <m/>
    <m/>
  </r>
  <r>
    <n v="987"/>
    <s v="SYLLA SOKHNA SAFIETOU"/>
    <d v="1904-01-01T09:59:00"/>
    <d v="1904-01-01T10:00:00"/>
    <d v="1904-01-01T19:00:00"/>
    <d v="1904-01-01T19:00:00"/>
    <m/>
    <m/>
    <s v=""/>
    <m/>
    <d v="1904-01-01T00:00:00"/>
    <d v="1904-01-01T00:00:00"/>
    <m/>
    <d v="1904-01-01T08:00:00"/>
    <d v="1904-01-01T08:00:00"/>
    <x v="8"/>
    <x v="28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983"/>
    <s v="DIOP MAMADOU MOUSTAPHA DOKY"/>
    <d v="1904-01-01T09:59:00"/>
    <d v="1904-01-01T10:00:00"/>
    <d v="1904-01-01T19:00:00"/>
    <d v="1904-01-01T19:00:00"/>
    <m/>
    <m/>
    <s v=""/>
    <m/>
    <d v="1904-01-01T00:00:00"/>
    <d v="1904-01-01T00:00:00"/>
    <m/>
    <d v="1904-01-01T08:00:00"/>
    <d v="1904-01-01T08:00:00"/>
    <x v="8"/>
    <x v="28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1012"/>
    <s v="ABDELAOUI KHADIJA"/>
    <d v="1904-01-01T08:57:00"/>
    <d v="1904-01-01T09:00:00"/>
    <d v="1904-01-01T18:00:00"/>
    <d v="1904-01-01T18:00:00"/>
    <m/>
    <m/>
    <s v=""/>
    <m/>
    <d v="1904-01-01T00:00:00"/>
    <d v="1904-01-01T00:00:00"/>
    <m/>
    <d v="1904-01-01T08:00:00"/>
    <d v="1904-01-01T08:00:00"/>
    <x v="8"/>
    <x v="28"/>
    <d v="1904-01-01T00:00:00"/>
    <d v="1904-01-01T00:00:00"/>
    <s v="Sem - 51"/>
    <s v="Décembre"/>
    <s v="2025"/>
    <m/>
    <d v="1904-01-01T00:03:00"/>
    <s v="EL JAOUHARI Ussama"/>
    <s v="Credit Mutuel"/>
    <s v="Forfaitaire"/>
    <s v=""/>
    <s v=""/>
    <s v=""/>
    <s v=""/>
    <m/>
    <m/>
  </r>
  <r>
    <n v="1025"/>
    <s v="AZIANE YASSINE "/>
    <m/>
    <s v="OFF"/>
    <m/>
    <s v="OFF"/>
    <m/>
    <m/>
    <s v=""/>
    <m/>
    <d v="1904-01-01T00:00:00"/>
    <d v="1904-01-01T00:00:00"/>
    <m/>
    <s v=""/>
    <d v="1904-01-01T00:00:00"/>
    <x v="8"/>
    <x v="29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987"/>
    <s v="SYLLA SOKHNA SAFIETOU"/>
    <d v="1904-01-01T08:59:00"/>
    <d v="1904-01-01T09:00:00"/>
    <d v="1904-01-01T15:00:00"/>
    <d v="1904-01-01T15:00:00"/>
    <m/>
    <m/>
    <s v=""/>
    <m/>
    <d v="1904-01-01T00:00:00"/>
    <d v="1904-01-01T00:00:00"/>
    <m/>
    <d v="1904-01-01T06:00:00"/>
    <d v="1904-01-01T06:00:00"/>
    <x v="8"/>
    <x v="29"/>
    <d v="1904-01-01T00:00:00"/>
    <d v="1904-01-01T00:00:00"/>
    <s v="Sem - 51"/>
    <s v="Décembre"/>
    <s v="2025"/>
    <m/>
    <d v="1904-01-01T00:01:00"/>
    <s v="EL JAOUHARI Ussama"/>
    <s v="Credit Mutuel"/>
    <s v="Forfaitaire"/>
    <s v=""/>
    <s v=""/>
    <s v=""/>
    <s v=""/>
    <m/>
    <s v="Sans déjeuner"/>
  </r>
  <r>
    <n v="983"/>
    <s v="DIOP MAMADOU MOUSTAPHA DOKY"/>
    <m/>
    <s v="OFF"/>
    <m/>
    <s v="OFF"/>
    <m/>
    <m/>
    <s v=""/>
    <m/>
    <d v="1904-01-01T00:00:00"/>
    <d v="1904-01-01T00:00:00"/>
    <m/>
    <s v=""/>
    <d v="1904-01-01T00:00:00"/>
    <x v="8"/>
    <x v="29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1012"/>
    <s v="ABDELAOUI KHADIJA"/>
    <m/>
    <s v="OFF"/>
    <m/>
    <s v="OFF"/>
    <m/>
    <m/>
    <m/>
    <m/>
    <d v="1904-01-01T00:00:00"/>
    <d v="1904-01-01T00:00:00"/>
    <m/>
    <s v=""/>
    <d v="1904-01-01T00:00:00"/>
    <x v="8"/>
    <x v="29"/>
    <d v="1904-01-01T00:00:00"/>
    <d v="1904-01-01T00:00:00"/>
    <s v="Sem - 51"/>
    <s v="Décembre"/>
    <s v="2025"/>
    <m/>
    <d v="1904-01-01T00:00:00"/>
    <s v="EL JAOUHARI Ussama"/>
    <s v="Credit Mutuel"/>
    <s v="Forfaitaire"/>
    <s v=""/>
    <s v=""/>
    <s v=""/>
    <s v=""/>
    <m/>
    <m/>
  </r>
  <r>
    <n v="366"/>
    <s v="HAOUACH Ikram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4"/>
    <d v="1904-01-01T00:00:00"/>
    <d v="1904-01-01T00:00:00"/>
    <s v="Sem - 51"/>
    <s v="Décembre"/>
    <s v="2025"/>
    <m/>
    <d v="1904-01-01T00:00:00"/>
    <s v="FARKACH Hicham"/>
    <s v="Credit Mutuel"/>
    <s v="Forfaitaire"/>
    <s v=""/>
    <s v=""/>
    <s v=""/>
    <s v=""/>
    <m/>
    <m/>
  </r>
  <r>
    <n v="366"/>
    <s v="HAOUACH Ikram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5"/>
    <d v="1904-01-01T00:00:00"/>
    <d v="1904-01-01T00:00:00"/>
    <s v="Sem - 51"/>
    <s v="Décembre"/>
    <s v="2025"/>
    <m/>
    <d v="1904-01-01T00:00:00"/>
    <s v="FARKACH Hicham"/>
    <s v="Credit Mutuel"/>
    <s v="Forfaitaire"/>
    <s v=""/>
    <s v=""/>
    <s v=""/>
    <s v=""/>
    <m/>
    <m/>
  </r>
  <r>
    <n v="366"/>
    <s v="HAOUACH Ikram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6"/>
    <d v="1904-01-01T00:00:00"/>
    <d v="1904-01-01T00:00:00"/>
    <s v="Sem - 51"/>
    <s v="Décembre"/>
    <s v="2025"/>
    <m/>
    <d v="1904-01-01T00:00:00"/>
    <s v="FARKACH Hicham"/>
    <s v="Credit Mutuel"/>
    <s v="Forfaitaire"/>
    <s v=""/>
    <s v=""/>
    <s v=""/>
    <s v=""/>
    <m/>
    <m/>
  </r>
  <r>
    <n v="366"/>
    <s v="HAOUACH Ikram"/>
    <d v="1904-01-01T10:00:00"/>
    <d v="1904-01-01T10:00:00"/>
    <d v="1904-01-01T20:00:00"/>
    <d v="1904-01-01T20:00:00"/>
    <m/>
    <m/>
    <s v=""/>
    <m/>
    <d v="1904-01-01T00:00:00"/>
    <d v="1904-01-01T00:00:00"/>
    <n v="0"/>
    <d v="1904-01-01T09:00:00"/>
    <d v="1904-01-01T09:00:00"/>
    <x v="7"/>
    <x v="27"/>
    <d v="1904-01-01T00:00:00"/>
    <d v="1904-01-01T00:00:00"/>
    <s v="Sem - 51"/>
    <s v="Décembre"/>
    <s v="2025"/>
    <m/>
    <d v="1904-01-01T00:00:00"/>
    <s v="FARKACH Hicham"/>
    <s v="Credit Mutuel"/>
    <s v="Forfaitaire"/>
    <s v=""/>
    <s v=""/>
    <s v=""/>
    <s v=""/>
    <m/>
    <m/>
  </r>
  <r>
    <n v="366"/>
    <s v="HAOUACH Ikram"/>
    <d v="1904-01-01T11:00:00"/>
    <d v="1904-01-01T11:00:00"/>
    <d v="1904-01-01T20:00:00"/>
    <d v="1904-01-01T20:00:00"/>
    <m/>
    <m/>
    <s v=""/>
    <m/>
    <d v="1904-01-01T00:00:00"/>
    <d v="1904-01-01T00:00:00"/>
    <n v="0"/>
    <d v="1904-01-01T08:00:00"/>
    <d v="1904-01-01T08:00:00"/>
    <x v="7"/>
    <x v="28"/>
    <d v="1904-01-01T00:00:00"/>
    <d v="1904-01-01T00:00:00"/>
    <s v="Sem - 51"/>
    <s v="Décembre"/>
    <s v="2025"/>
    <m/>
    <d v="1904-01-01T00:00:00"/>
    <s v="FARKACH Hicham"/>
    <s v="Credit Mutuel"/>
    <s v="Forfaitaire"/>
    <s v=""/>
    <s v=""/>
    <s v=""/>
    <s v=""/>
    <m/>
    <m/>
  </r>
  <r>
    <n v="366"/>
    <s v="HAOUACH Ikram"/>
    <m/>
    <s v="OFF"/>
    <m/>
    <s v="OFF"/>
    <m/>
    <m/>
    <s v=""/>
    <m/>
    <d v="1904-01-01T00:00:00"/>
    <d v="1904-01-01T00:00:00"/>
    <n v="0"/>
    <s v=""/>
    <d v="1904-01-01T00:00:00"/>
    <x v="7"/>
    <x v="29"/>
    <d v="1904-01-01T00:00:00"/>
    <d v="1904-01-01T00:00:00"/>
    <s v="Sem - 51"/>
    <s v="Décembre"/>
    <s v="2025"/>
    <m/>
    <d v="1904-01-01T00:00:00"/>
    <s v="FARKACH Hicham"/>
    <s v="Credit Mutuel"/>
    <s v="Forfaitaire"/>
    <s v=""/>
    <s v=""/>
    <s v=""/>
    <s v="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4">
  <r>
    <n v="669"/>
    <x v="0"/>
    <d v="1904-01-01T06:59:00"/>
    <x v="0"/>
    <d v="1904-01-01T16:00:00"/>
    <d v="1904-01-01T16:00:00"/>
    <m/>
    <m/>
    <m/>
    <m/>
    <d v="1904-01-01T00:00:00"/>
    <d v="1904-01-01T00:00:00"/>
    <n v="0"/>
    <d v="1904-01-01T08:00:00"/>
    <d v="1904-01-01T08:00:00"/>
    <x v="0"/>
    <x v="0"/>
    <d v="1904-01-01T00:00:00"/>
    <d v="1904-01-01T00:00:00"/>
    <x v="0"/>
    <x v="0"/>
    <s v="2026"/>
    <m/>
    <d v="1904-01-01T00:00:00"/>
    <x v="0"/>
    <x v="0"/>
    <x v="0"/>
    <s v=""/>
    <s v=""/>
    <s v=""/>
    <s v=""/>
    <m/>
    <m/>
  </r>
  <r>
    <n v="742"/>
    <x v="1"/>
    <d v="1904-01-01T07:00:00"/>
    <x v="0"/>
    <d v="1904-01-01T17:00:00"/>
    <d v="1904-01-01T17:00:00"/>
    <m/>
    <m/>
    <m/>
    <m/>
    <d v="1904-01-01T00:00:00"/>
    <d v="1904-01-01T00:00:00"/>
    <n v="0"/>
    <d v="1904-01-01T09:00:00"/>
    <d v="1904-01-01T09:00:00"/>
    <x v="0"/>
    <x v="0"/>
    <d v="1904-01-01T00:00:00"/>
    <d v="1904-01-01T00:00:00"/>
    <x v="0"/>
    <x v="0"/>
    <s v="2026"/>
    <m/>
    <d v="1904-01-01T00:00:00"/>
    <x v="1"/>
    <x v="0"/>
    <x v="0"/>
    <s v=""/>
    <s v=""/>
    <s v=""/>
    <s v=""/>
    <m/>
    <m/>
  </r>
  <r>
    <n v="949"/>
    <x v="2"/>
    <d v="1904-01-01T07:00:00"/>
    <x v="0"/>
    <d v="1904-01-01T16:00:00"/>
    <d v="1904-01-01T16:00:00"/>
    <m/>
    <m/>
    <m/>
    <m/>
    <d v="1904-01-01T00:00:00"/>
    <d v="1904-01-01T00:00:00"/>
    <n v="0"/>
    <d v="1904-01-01T08:00:00"/>
    <d v="1904-01-01T08:00:00"/>
    <x v="0"/>
    <x v="0"/>
    <d v="1904-01-01T00:00:00"/>
    <d v="1904-01-01T00:00:00"/>
    <x v="0"/>
    <x v="0"/>
    <s v="2026"/>
    <m/>
    <d v="1904-01-01T00:00:00"/>
    <x v="0"/>
    <x v="0"/>
    <x v="0"/>
    <s v=""/>
    <s v=""/>
    <s v=""/>
    <s v=""/>
    <m/>
    <m/>
  </r>
  <r>
    <n v="1007"/>
    <x v="3"/>
    <d v="1904-01-01T07:00:00"/>
    <x v="0"/>
    <d v="1904-01-01T16:00:00"/>
    <d v="1904-01-01T16:00:00"/>
    <m/>
    <m/>
    <m/>
    <m/>
    <d v="1904-01-01T00:00:00"/>
    <d v="1904-01-01T00:00:00"/>
    <n v="0"/>
    <d v="1904-01-01T08:00:00"/>
    <d v="1904-01-01T08:00:00"/>
    <x v="0"/>
    <x v="0"/>
    <d v="1904-01-01T00:00:00"/>
    <d v="1904-01-01T00:00:00"/>
    <x v="0"/>
    <x v="0"/>
    <s v="2026"/>
    <m/>
    <d v="1904-01-01T00:00:00"/>
    <x v="1"/>
    <x v="0"/>
    <x v="0"/>
    <s v=""/>
    <s v=""/>
    <s v=""/>
    <s v=""/>
    <m/>
    <m/>
  </r>
  <r>
    <n v="1145"/>
    <x v="4"/>
    <d v="1904-01-01T06:56:00"/>
    <x v="0"/>
    <d v="1904-01-01T16:00:00"/>
    <d v="1904-01-01T16:00:00"/>
    <m/>
    <m/>
    <m/>
    <m/>
    <d v="1904-01-01T00:00:00"/>
    <d v="1904-01-01T00:00:00"/>
    <n v="0"/>
    <d v="1904-01-01T08:00:00"/>
    <d v="1904-01-01T08:00:00"/>
    <x v="0"/>
    <x v="0"/>
    <d v="1904-01-01T00:00:00"/>
    <d v="1904-01-01T00:00:00"/>
    <x v="0"/>
    <x v="0"/>
    <s v="2026"/>
    <m/>
    <d v="1904-01-01T00:04:00"/>
    <x v="0"/>
    <x v="0"/>
    <x v="0"/>
    <s v=""/>
    <s v=""/>
    <s v=""/>
    <s v=""/>
    <m/>
    <m/>
  </r>
  <r>
    <n v="1008"/>
    <x v="5"/>
    <d v="1904-01-01T08:57:00"/>
    <x v="1"/>
    <d v="1904-01-01T18:00:00"/>
    <d v="1904-01-01T18:00:00"/>
    <m/>
    <m/>
    <m/>
    <m/>
    <d v="1904-01-01T00:00:00"/>
    <d v="1904-01-01T00:00:00"/>
    <n v="0"/>
    <d v="1904-01-01T08:00:00"/>
    <d v="1904-01-01T08:00:00"/>
    <x v="0"/>
    <x v="0"/>
    <d v="1904-01-01T00:00:00"/>
    <d v="1904-01-01T00:00:00"/>
    <x v="0"/>
    <x v="0"/>
    <s v="2026"/>
    <m/>
    <d v="1904-01-01T00:03:00"/>
    <x v="1"/>
    <x v="0"/>
    <x v="0"/>
    <s v=""/>
    <s v=""/>
    <s v=""/>
    <s v=""/>
    <m/>
    <m/>
  </r>
  <r>
    <n v="1009"/>
    <x v="6"/>
    <d v="1904-01-01T09:00:00"/>
    <x v="1"/>
    <d v="1904-01-01T19:00:00"/>
    <d v="1904-01-01T19:00:00"/>
    <m/>
    <m/>
    <m/>
    <m/>
    <d v="1904-01-01T00:00:00"/>
    <d v="1904-01-01T00:00:00"/>
    <n v="0"/>
    <d v="1904-01-01T09:00:00"/>
    <d v="1904-01-01T09:00:00"/>
    <x v="0"/>
    <x v="0"/>
    <d v="1904-01-01T00:00:00"/>
    <d v="1904-01-01T00:00:00"/>
    <x v="0"/>
    <x v="0"/>
    <s v="2026"/>
    <m/>
    <d v="1904-01-01T00:00:00"/>
    <x v="1"/>
    <x v="0"/>
    <x v="0"/>
    <s v=""/>
    <s v=""/>
    <s v=""/>
    <s v=""/>
    <m/>
    <m/>
  </r>
  <r>
    <n v="1131"/>
    <x v="7"/>
    <d v="1904-01-01T08:58:00"/>
    <x v="1"/>
    <d v="1904-01-01T18:00:00"/>
    <d v="1904-01-01T18:00:00"/>
    <m/>
    <m/>
    <m/>
    <m/>
    <d v="1904-01-01T00:00:00"/>
    <d v="1904-01-01T00:00:00"/>
    <n v="0"/>
    <d v="1904-01-01T08:00:00"/>
    <d v="1904-01-01T08:00:00"/>
    <x v="0"/>
    <x v="0"/>
    <d v="1904-01-01T00:00:00"/>
    <d v="1904-01-01T00:00:00"/>
    <x v="0"/>
    <x v="0"/>
    <s v="2026"/>
    <m/>
    <d v="1904-01-01T00:02:00"/>
    <x v="0"/>
    <x v="0"/>
    <x v="0"/>
    <s v=""/>
    <s v=""/>
    <s v=""/>
    <s v=""/>
    <m/>
    <m/>
  </r>
  <r>
    <n v="397"/>
    <x v="8"/>
    <d v="1904-01-01T08:59:00"/>
    <x v="1"/>
    <d v="1904-01-01T18:00:00"/>
    <d v="1904-01-01T18:00:00"/>
    <m/>
    <m/>
    <m/>
    <m/>
    <d v="1904-01-01T00:00:00"/>
    <d v="1904-01-01T00:00:00"/>
    <n v="0"/>
    <d v="1904-01-01T08:00:00"/>
    <d v="1904-01-01T08:00:00"/>
    <x v="0"/>
    <x v="0"/>
    <d v="1904-01-01T00:00:00"/>
    <d v="1904-01-01T00:00:00"/>
    <x v="0"/>
    <x v="0"/>
    <s v="2026"/>
    <m/>
    <d v="1904-01-01T00:00:00"/>
    <x v="0"/>
    <x v="0"/>
    <x v="0"/>
    <s v=""/>
    <s v=""/>
    <s v=""/>
    <s v=""/>
    <m/>
    <m/>
  </r>
  <r>
    <n v="1132"/>
    <x v="9"/>
    <d v="1904-01-01T08:59:00"/>
    <x v="1"/>
    <d v="1904-01-01T19:00:00"/>
    <d v="1904-01-01T19:00:00"/>
    <m/>
    <m/>
    <m/>
    <m/>
    <d v="1904-01-01T00:00:00"/>
    <d v="1904-01-01T00:00:00"/>
    <n v="0"/>
    <d v="1904-01-01T09:00:00"/>
    <d v="1904-01-01T09:00:00"/>
    <x v="0"/>
    <x v="0"/>
    <d v="1904-01-01T00:00:00"/>
    <d v="1904-01-01T00:00:00"/>
    <x v="0"/>
    <x v="0"/>
    <s v="2026"/>
    <m/>
    <d v="1904-01-01T00:00:00"/>
    <x v="0"/>
    <x v="0"/>
    <x v="0"/>
    <s v=""/>
    <s v=""/>
    <s v=""/>
    <s v=""/>
    <m/>
    <m/>
  </r>
  <r>
    <n v="1170"/>
    <x v="10"/>
    <d v="1904-01-01T08:58:00"/>
    <x v="1"/>
    <d v="1904-01-01T18:00:00"/>
    <d v="1904-01-01T18:00:00"/>
    <m/>
    <m/>
    <m/>
    <m/>
    <d v="1904-01-01T00:00:00"/>
    <d v="1904-01-01T00:00:00"/>
    <n v="0"/>
    <d v="1904-01-01T08:00:00"/>
    <d v="1904-01-01T08:00:00"/>
    <x v="0"/>
    <x v="0"/>
    <d v="1904-01-01T00:00:00"/>
    <d v="1904-01-01T00:00:00"/>
    <x v="0"/>
    <x v="0"/>
    <s v="2026"/>
    <m/>
    <d v="1904-01-01T00:02:00"/>
    <x v="0"/>
    <x v="0"/>
    <x v="0"/>
    <s v=""/>
    <s v=""/>
    <s v=""/>
    <s v=""/>
    <m/>
    <m/>
  </r>
  <r>
    <n v="1154"/>
    <x v="11"/>
    <d v="1904-01-01T08:55:00"/>
    <x v="1"/>
    <d v="1904-01-01T19:00:00"/>
    <d v="1904-01-01T19:00:00"/>
    <m/>
    <m/>
    <m/>
    <m/>
    <d v="1904-01-01T00:00:00"/>
    <d v="1904-01-01T00:00:00"/>
    <n v="0"/>
    <d v="1904-01-01T09:00:00"/>
    <d v="1904-01-01T09:00:00"/>
    <x v="0"/>
    <x v="0"/>
    <d v="1904-01-01T00:00:00"/>
    <d v="1904-01-01T00:00:00"/>
    <x v="0"/>
    <x v="0"/>
    <s v="2026"/>
    <m/>
    <d v="1904-01-01T00:05:00"/>
    <x v="0"/>
    <x v="0"/>
    <x v="0"/>
    <s v=""/>
    <s v=""/>
    <s v=""/>
    <s v=""/>
    <m/>
    <m/>
  </r>
  <r>
    <n v="1192"/>
    <x v="12"/>
    <d v="1904-01-01T08:59:00"/>
    <x v="1"/>
    <d v="1904-01-01T18:00:00"/>
    <d v="1904-01-01T18:00:00"/>
    <m/>
    <m/>
    <m/>
    <m/>
    <d v="1904-01-01T00:00:00"/>
    <d v="1904-01-01T00:00:00"/>
    <n v="0"/>
    <d v="1904-01-01T08:00:00"/>
    <d v="1904-01-01T08:00:00"/>
    <x v="0"/>
    <x v="0"/>
    <d v="1904-01-01T00:00:00"/>
    <d v="1904-01-01T00:00:00"/>
    <x v="0"/>
    <x v="0"/>
    <s v="2026"/>
    <m/>
    <d v="1904-01-01T00:00:00"/>
    <x v="1"/>
    <x v="0"/>
    <x v="0"/>
    <s v=""/>
    <s v=""/>
    <s v=""/>
    <s v=""/>
    <m/>
    <m/>
  </r>
  <r>
    <n v="1396"/>
    <x v="13"/>
    <d v="1904-01-01T10:09:00"/>
    <x v="1"/>
    <d v="1904-01-01T19:00:00"/>
    <d v="1904-01-01T19:00:00"/>
    <m/>
    <m/>
    <d v="1904-01-01T01:09:00"/>
    <m/>
    <d v="1904-01-01T01:09:00"/>
    <d v="1904-01-01T00:00:00"/>
    <n v="0"/>
    <d v="1904-01-01T07:51:00"/>
    <d v="1904-01-01T09:00:00"/>
    <x v="0"/>
    <x v="0"/>
    <d v="1904-01-01T00:00:00"/>
    <d v="1904-01-01T01:09:00"/>
    <x v="0"/>
    <x v="0"/>
    <s v="2026"/>
    <m/>
    <d v="1904-01-01T00:00:00"/>
    <x v="0"/>
    <x v="0"/>
    <x v="0"/>
    <s v=""/>
    <s v=""/>
    <s v=""/>
    <s v=""/>
    <m/>
    <m/>
  </r>
  <r>
    <n v="1399"/>
    <x v="14"/>
    <d v="1904-01-01T08:59:00"/>
    <x v="1"/>
    <d v="1904-01-01T19:00:00"/>
    <d v="1904-01-01T19:00:00"/>
    <m/>
    <m/>
    <m/>
    <m/>
    <d v="1904-01-01T00:00:00"/>
    <d v="1904-01-01T00:00:00"/>
    <n v="0"/>
    <d v="1904-01-01T09:00:00"/>
    <d v="1904-01-01T09:00:00"/>
    <x v="0"/>
    <x v="0"/>
    <d v="1904-01-01T00:00:00"/>
    <d v="1904-01-01T00:00:00"/>
    <x v="0"/>
    <x v="0"/>
    <s v="2026"/>
    <m/>
    <d v="1904-01-01T00:00:00"/>
    <x v="1"/>
    <x v="0"/>
    <x v="0"/>
    <s v=""/>
    <s v=""/>
    <s v=""/>
    <s v=""/>
    <m/>
    <m/>
  </r>
  <r>
    <n v="1442"/>
    <x v="15"/>
    <d v="1904-01-01T08:58:00"/>
    <x v="1"/>
    <d v="1904-01-01T19:00:00"/>
    <d v="1904-01-01T19:00:00"/>
    <m/>
    <m/>
    <m/>
    <m/>
    <d v="1904-01-01T00:00:00"/>
    <d v="1904-01-01T00:00:00"/>
    <n v="0"/>
    <d v="1904-01-01T09:00:00"/>
    <d v="1904-01-01T09:00:00"/>
    <x v="0"/>
    <x v="0"/>
    <d v="1904-01-01T00:00:00"/>
    <d v="1904-01-01T00:00:00"/>
    <x v="0"/>
    <x v="0"/>
    <s v="2026"/>
    <m/>
    <d v="1904-01-01T00:02:00"/>
    <x v="1"/>
    <x v="0"/>
    <x v="0"/>
    <s v=""/>
    <s v=""/>
    <s v=""/>
    <s v=""/>
    <m/>
    <m/>
  </r>
  <r>
    <n v="1444"/>
    <x v="16"/>
    <d v="1904-01-01T08:58:00"/>
    <x v="1"/>
    <d v="1904-01-01T19:00:00"/>
    <d v="1904-01-01T19:00:00"/>
    <m/>
    <m/>
    <m/>
    <m/>
    <d v="1904-01-01T00:00:00"/>
    <d v="1904-01-01T00:00:00"/>
    <n v="0"/>
    <d v="1904-01-01T09:00:00"/>
    <d v="1904-01-01T09:00:00"/>
    <x v="0"/>
    <x v="0"/>
    <d v="1904-01-01T00:00:00"/>
    <d v="1904-01-01T00:00:00"/>
    <x v="0"/>
    <x v="0"/>
    <s v="2026"/>
    <m/>
    <d v="1904-01-01T00:02:00"/>
    <x v="0"/>
    <x v="0"/>
    <x v="0"/>
    <s v=""/>
    <s v=""/>
    <s v=""/>
    <s v=""/>
    <m/>
    <m/>
  </r>
  <r>
    <n v="1443"/>
    <x v="17"/>
    <d v="1904-01-01T08:58:00"/>
    <x v="1"/>
    <d v="1904-01-01T18:00:00"/>
    <d v="1904-01-01T18:00:00"/>
    <m/>
    <m/>
    <m/>
    <m/>
    <d v="1904-01-01T00:00:00"/>
    <d v="1904-01-01T00:00:00"/>
    <n v="0"/>
    <d v="1904-01-01T08:00:00"/>
    <d v="1904-01-01T08:00:00"/>
    <x v="0"/>
    <x v="0"/>
    <d v="1904-01-01T00:00:00"/>
    <d v="1904-01-01T00:00:00"/>
    <x v="0"/>
    <x v="0"/>
    <s v="2026"/>
    <m/>
    <d v="1904-01-01T00:02:00"/>
    <x v="0"/>
    <x v="0"/>
    <x v="0"/>
    <s v=""/>
    <s v=""/>
    <s v=""/>
    <s v=""/>
    <m/>
    <m/>
  </r>
  <r>
    <n v="1498"/>
    <x v="18"/>
    <d v="1904-01-01T10:00:00"/>
    <x v="1"/>
    <d v="1904-01-01T10:30:00"/>
    <d v="1904-01-01T18:00:00"/>
    <m/>
    <m/>
    <d v="1904-01-01T01:00:00"/>
    <m/>
    <d v="1904-01-01T01:00:00"/>
    <d v="1904-01-01T06:30:00"/>
    <n v="0"/>
    <d v="1904-01-01T00:30:00"/>
    <d v="1904-01-01T08:00:00"/>
    <x v="0"/>
    <x v="0"/>
    <d v="1904-01-01T00:00:00"/>
    <d v="1904-01-01T07:30:00"/>
    <x v="0"/>
    <x v="0"/>
    <s v="2026"/>
    <m/>
    <d v="1904-01-01T00:00:00"/>
    <x v="0"/>
    <x v="0"/>
    <x v="0"/>
    <s v=""/>
    <s v=""/>
    <s v=""/>
    <s v=""/>
    <m/>
    <m/>
  </r>
  <r>
    <n v="1397"/>
    <x v="19"/>
    <d v="1904-01-01T09:57:00"/>
    <x v="2"/>
    <d v="1904-01-01T19:00:00"/>
    <d v="1904-01-01T19:00:00"/>
    <m/>
    <m/>
    <m/>
    <m/>
    <d v="1904-01-01T00:00:00"/>
    <d v="1904-01-01T00:00:00"/>
    <n v="0"/>
    <d v="1904-01-01T08:00:00"/>
    <d v="1904-01-01T08:00:00"/>
    <x v="0"/>
    <x v="0"/>
    <d v="1904-01-01T00:00:00"/>
    <d v="1904-01-01T00:00:00"/>
    <x v="0"/>
    <x v="0"/>
    <s v="2026"/>
    <m/>
    <d v="1904-01-01T00:03:00"/>
    <x v="0"/>
    <x v="0"/>
    <x v="0"/>
    <s v=""/>
    <s v=""/>
    <s v=""/>
    <s v=""/>
    <m/>
    <m/>
  </r>
  <r>
    <n v="1499"/>
    <x v="20"/>
    <d v="1904-01-01T09:59:00"/>
    <x v="2"/>
    <d v="1904-01-01T19:00:00"/>
    <d v="1904-01-01T19:00:00"/>
    <m/>
    <m/>
    <m/>
    <m/>
    <d v="1904-01-01T00:00:00"/>
    <d v="1904-01-01T00:00:00"/>
    <n v="0"/>
    <d v="1904-01-01T08:00:00"/>
    <d v="1904-01-01T08:00:00"/>
    <x v="0"/>
    <x v="0"/>
    <d v="1904-01-01T00:00:00"/>
    <d v="1904-01-01T00:00:00"/>
    <x v="0"/>
    <x v="0"/>
    <s v="2026"/>
    <m/>
    <d v="1904-01-01T00:00:00"/>
    <x v="1"/>
    <x v="0"/>
    <x v="0"/>
    <s v=""/>
    <s v=""/>
    <s v=""/>
    <s v=""/>
    <m/>
    <m/>
  </r>
  <r>
    <n v="1463"/>
    <x v="21"/>
    <d v="1904-01-01T10:17:00"/>
    <x v="2"/>
    <d v="1904-01-01T19:00:00"/>
    <d v="1904-01-01T19:00:00"/>
    <m/>
    <m/>
    <d v="1904-01-01T00:17:00"/>
    <m/>
    <d v="1904-01-01T00:17:00"/>
    <d v="1904-01-01T00:00:00"/>
    <n v="0"/>
    <d v="1904-01-01T07:43:00"/>
    <d v="1904-01-01T08:00:00"/>
    <x v="0"/>
    <x v="0"/>
    <d v="1904-01-01T00:00:00"/>
    <d v="1904-01-01T00:17:00"/>
    <x v="0"/>
    <x v="0"/>
    <s v="2026"/>
    <m/>
    <d v="1904-01-01T00:00:00"/>
    <x v="0"/>
    <x v="0"/>
    <x v="0"/>
    <s v=""/>
    <s v=""/>
    <s v=""/>
    <s v=""/>
    <m/>
    <m/>
  </r>
  <r>
    <n v="1469"/>
    <x v="22"/>
    <d v="1904-01-01T09:59:00"/>
    <x v="2"/>
    <d v="1904-01-01T19:00:00"/>
    <d v="1904-01-01T19:00:00"/>
    <m/>
    <m/>
    <m/>
    <m/>
    <d v="1904-01-01T00:00:00"/>
    <d v="1904-01-01T00:00:00"/>
    <n v="0"/>
    <d v="1904-01-01T08:00:00"/>
    <d v="1904-01-01T08:00:00"/>
    <x v="0"/>
    <x v="0"/>
    <d v="1904-01-01T00:00:00"/>
    <d v="1904-01-01T00:00:00"/>
    <x v="0"/>
    <x v="0"/>
    <s v="2026"/>
    <m/>
    <d v="1904-01-01T00:00:00"/>
    <x v="0"/>
    <x v="0"/>
    <x v="0"/>
    <s v=""/>
    <s v=""/>
    <s v=""/>
    <s v=""/>
    <m/>
    <m/>
  </r>
  <r>
    <n v="1388"/>
    <x v="23"/>
    <d v="1904-01-01T09:59:00"/>
    <x v="2"/>
    <d v="1904-01-01T19:00:00"/>
    <d v="1904-01-01T19:00:00"/>
    <m/>
    <m/>
    <m/>
    <m/>
    <d v="1904-01-01T00:00:00"/>
    <d v="1904-01-01T00:00:00"/>
    <n v="0"/>
    <d v="1904-01-01T08:00:00"/>
    <d v="1904-01-01T08:00:00"/>
    <x v="0"/>
    <x v="0"/>
    <d v="1904-01-01T00:00:00"/>
    <d v="1904-01-01T00:00:00"/>
    <x v="0"/>
    <x v="0"/>
    <s v="2026"/>
    <m/>
    <d v="1904-01-01T00:00:00"/>
    <x v="1"/>
    <x v="0"/>
    <x v="0"/>
    <s v=""/>
    <s v=""/>
    <s v=""/>
    <s v=""/>
    <m/>
    <m/>
  </r>
  <r>
    <n v="971"/>
    <x v="24"/>
    <d v="1904-01-01T11:00:00"/>
    <x v="3"/>
    <d v="1904-01-01T20:00:00"/>
    <d v="1904-01-01T20:00:00"/>
    <m/>
    <m/>
    <m/>
    <m/>
    <d v="1904-01-01T00:00:00"/>
    <d v="1904-01-01T00:00:00"/>
    <n v="0"/>
    <d v="1904-01-01T08:00:00"/>
    <d v="1904-01-01T08:00:00"/>
    <x v="0"/>
    <x v="0"/>
    <d v="1904-01-01T00:00:00"/>
    <d v="1904-01-01T00:00:00"/>
    <x v="0"/>
    <x v="0"/>
    <s v="2026"/>
    <m/>
    <d v="1904-01-01T00:00:00"/>
    <x v="0"/>
    <x v="0"/>
    <x v="0"/>
    <s v=""/>
    <s v=""/>
    <s v=""/>
    <s v=""/>
    <m/>
    <m/>
  </r>
  <r>
    <n v="1167"/>
    <x v="25"/>
    <d v="1904-01-01T10:53:00"/>
    <x v="3"/>
    <d v="1904-01-01T20:00:00"/>
    <d v="1904-01-01T20:00:00"/>
    <m/>
    <m/>
    <m/>
    <m/>
    <d v="1904-01-01T00:00:00"/>
    <d v="1904-01-01T00:00:00"/>
    <n v="0"/>
    <d v="1904-01-01T08:00:00"/>
    <d v="1904-01-01T08:00:00"/>
    <x v="0"/>
    <x v="0"/>
    <d v="1904-01-01T00:00:00"/>
    <d v="1904-01-01T00:00:00"/>
    <x v="0"/>
    <x v="0"/>
    <s v="2026"/>
    <m/>
    <d v="1904-01-01T00:07:00"/>
    <x v="1"/>
    <x v="0"/>
    <x v="0"/>
    <s v=""/>
    <s v=""/>
    <s v=""/>
    <s v=""/>
    <m/>
    <m/>
  </r>
  <r>
    <n v="1274"/>
    <x v="26"/>
    <d v="1904-01-01T11:00:00"/>
    <x v="3"/>
    <d v="1904-01-01T20:00:00"/>
    <d v="1904-01-01T20:00:00"/>
    <m/>
    <m/>
    <m/>
    <m/>
    <d v="1904-01-01T00:00:00"/>
    <d v="1904-01-01T00:00:00"/>
    <n v="0"/>
    <d v="1904-01-01T08:00:00"/>
    <d v="1904-01-01T08:00:00"/>
    <x v="0"/>
    <x v="0"/>
    <d v="1904-01-01T00:00:00"/>
    <d v="1904-01-01T00:00:00"/>
    <x v="0"/>
    <x v="0"/>
    <s v="2026"/>
    <m/>
    <d v="1904-01-01T00:00:00"/>
    <x v="1"/>
    <x v="0"/>
    <x v="0"/>
    <s v=""/>
    <s v=""/>
    <s v=""/>
    <s v=""/>
    <m/>
    <m/>
  </r>
  <r>
    <n v="1165"/>
    <x v="27"/>
    <d v="1904-01-01T11:00:00"/>
    <x v="3"/>
    <d v="1904-01-01T20:00:00"/>
    <d v="1904-01-01T20:00:00"/>
    <m/>
    <m/>
    <m/>
    <m/>
    <d v="1904-01-01T00:00:00"/>
    <d v="1904-01-01T00:00:00"/>
    <n v="0"/>
    <d v="1904-01-01T08:00:00"/>
    <d v="1904-01-01T08:00:00"/>
    <x v="0"/>
    <x v="0"/>
    <d v="1904-01-01T00:00:00"/>
    <d v="1904-01-01T00:00:00"/>
    <x v="0"/>
    <x v="0"/>
    <s v="2026"/>
    <m/>
    <d v="1904-01-01T00:00:00"/>
    <x v="1"/>
    <x v="0"/>
    <x v="0"/>
    <s v=""/>
    <s v=""/>
    <s v=""/>
    <s v=""/>
    <m/>
    <m/>
  </r>
  <r>
    <n v="1485"/>
    <x v="28"/>
    <d v="1904-01-01T10:56:00"/>
    <x v="3"/>
    <d v="1904-01-01T20:00:00"/>
    <d v="1904-01-01T20:00:00"/>
    <m/>
    <m/>
    <m/>
    <m/>
    <d v="1904-01-01T00:00:00"/>
    <d v="1904-01-01T00:00:00"/>
    <n v="0"/>
    <d v="1904-01-01T08:00:00"/>
    <d v="1904-01-01T08:00:00"/>
    <x v="0"/>
    <x v="0"/>
    <d v="1904-01-01T00:00:00"/>
    <d v="1904-01-01T00:00:00"/>
    <x v="0"/>
    <x v="0"/>
    <s v="2026"/>
    <m/>
    <d v="1904-01-01T00:04:00"/>
    <x v="1"/>
    <x v="0"/>
    <x v="0"/>
    <s v=""/>
    <s v=""/>
    <s v=""/>
    <s v=""/>
    <m/>
    <m/>
  </r>
  <r>
    <n v="364"/>
    <x v="29"/>
    <m/>
    <x v="4"/>
    <m/>
    <s v="Férié"/>
    <m/>
    <m/>
    <m/>
    <m/>
    <d v="1904-01-01T00:00:00"/>
    <d v="1904-01-01T00:00:00"/>
    <n v="0"/>
    <s v=""/>
    <d v="1904-01-01T00:00:00"/>
    <x v="0"/>
    <x v="0"/>
    <d v="1904-01-01T00:00:00"/>
    <d v="1904-01-01T00:00:00"/>
    <x v="0"/>
    <x v="0"/>
    <s v="2026"/>
    <m/>
    <d v="1904-01-01T00:00:00"/>
    <x v="1"/>
    <x v="0"/>
    <x v="0"/>
    <s v=""/>
    <s v=""/>
    <s v=""/>
    <d v="1904-01-01T08:00:00"/>
    <m/>
    <m/>
  </r>
  <r>
    <n v="952"/>
    <x v="30"/>
    <m/>
    <x v="4"/>
    <m/>
    <s v="Férié"/>
    <m/>
    <m/>
    <m/>
    <m/>
    <d v="1904-01-01T00:00:00"/>
    <d v="1904-01-01T00:00:00"/>
    <n v="0"/>
    <s v=""/>
    <d v="1904-01-01T00:00:00"/>
    <x v="0"/>
    <x v="0"/>
    <d v="1904-01-01T00:00:00"/>
    <d v="1904-01-01T00:00:00"/>
    <x v="0"/>
    <x v="0"/>
    <s v="2026"/>
    <m/>
    <d v="1904-01-01T00:00:00"/>
    <x v="1"/>
    <x v="0"/>
    <x v="0"/>
    <s v=""/>
    <s v=""/>
    <s v=""/>
    <d v="1904-01-01T08:00:00"/>
    <m/>
    <m/>
  </r>
  <r>
    <n v="1008"/>
    <x v="5"/>
    <d v="1904-01-01T06:55:00"/>
    <x v="0"/>
    <d v="1904-01-01T17:00:00"/>
    <d v="1904-01-01T17:00:00"/>
    <m/>
    <m/>
    <m/>
    <m/>
    <d v="1904-01-01T00:00:00"/>
    <d v="1904-01-01T00:00:00"/>
    <n v="0"/>
    <d v="1904-01-01T09:00:00"/>
    <d v="1904-01-01T09:00:00"/>
    <x v="0"/>
    <x v="1"/>
    <d v="1904-01-01T00:00:00"/>
    <d v="1904-01-01T00:00:00"/>
    <x v="0"/>
    <x v="0"/>
    <s v="2026"/>
    <m/>
    <d v="1904-01-01T00:05:00"/>
    <x v="1"/>
    <x v="0"/>
    <x v="0"/>
    <s v=""/>
    <s v=""/>
    <s v=""/>
    <s v=""/>
    <m/>
    <m/>
  </r>
  <r>
    <n v="1009"/>
    <x v="6"/>
    <d v="1904-01-01T06:58:00"/>
    <x v="0"/>
    <d v="1904-01-01T17:00:00"/>
    <d v="1904-01-01T17:00:00"/>
    <m/>
    <m/>
    <m/>
    <m/>
    <d v="1904-01-01T00:00:00"/>
    <d v="1904-01-01T00:00:00"/>
    <n v="0"/>
    <d v="1904-01-01T09:00:00"/>
    <d v="1904-01-01T09:00:00"/>
    <x v="0"/>
    <x v="1"/>
    <d v="1904-01-01T00:00:00"/>
    <d v="1904-01-01T00:00:00"/>
    <x v="0"/>
    <x v="0"/>
    <s v="2026"/>
    <m/>
    <d v="1904-01-01T00:02:00"/>
    <x v="1"/>
    <x v="0"/>
    <x v="0"/>
    <s v=""/>
    <s v=""/>
    <s v=""/>
    <s v=""/>
    <m/>
    <m/>
  </r>
  <r>
    <n v="397"/>
    <x v="8"/>
    <d v="1904-01-01T07:00:00"/>
    <x v="0"/>
    <d v="1904-01-01T17:00:00"/>
    <d v="1904-01-01T17:00:00"/>
    <m/>
    <m/>
    <m/>
    <m/>
    <d v="1904-01-01T00:00:00"/>
    <d v="1904-01-01T00:00:00"/>
    <n v="0"/>
    <d v="1904-01-01T09:00:00"/>
    <d v="1904-01-01T09:00:00"/>
    <x v="0"/>
    <x v="1"/>
    <d v="1904-01-01T00:00:00"/>
    <d v="1904-01-01T00:00:00"/>
    <x v="0"/>
    <x v="0"/>
    <s v="2026"/>
    <m/>
    <d v="1904-01-01T00:00:00"/>
    <x v="0"/>
    <x v="0"/>
    <x v="0"/>
    <s v=""/>
    <s v=""/>
    <s v=""/>
    <s v=""/>
    <m/>
    <m/>
  </r>
  <r>
    <n v="1399"/>
    <x v="14"/>
    <m/>
    <x v="0"/>
    <d v="1904-01-01T00:00:00"/>
    <d v="1904-01-01T17:00:00"/>
    <m/>
    <m/>
    <m/>
    <m/>
    <d v="1904-01-01T00:00:00"/>
    <d v="1904-01-01T00:00:00"/>
    <s v="Abs"/>
    <s v=""/>
    <d v="1904-01-01T09:00:00"/>
    <x v="0"/>
    <x v="1"/>
    <d v="1904-01-01T09:00:00"/>
    <d v="1904-01-01T09:00:00"/>
    <x v="0"/>
    <x v="0"/>
    <s v="2026"/>
    <m/>
    <d v="1904-01-01T00:00:00"/>
    <x v="1"/>
    <x v="0"/>
    <x v="0"/>
    <s v=""/>
    <s v=""/>
    <s v=""/>
    <s v=""/>
    <m/>
    <m/>
  </r>
  <r>
    <n v="1469"/>
    <x v="22"/>
    <d v="1904-01-01T06:57:00"/>
    <x v="0"/>
    <d v="1904-01-01T17:00:00"/>
    <d v="1904-01-01T17:00:00"/>
    <m/>
    <m/>
    <m/>
    <m/>
    <d v="1904-01-01T00:00:00"/>
    <d v="1904-01-01T00:00:00"/>
    <n v="0"/>
    <d v="1904-01-01T09:00:00"/>
    <d v="1904-01-01T09:00:00"/>
    <x v="0"/>
    <x v="1"/>
    <d v="1904-01-01T00:00:00"/>
    <d v="1904-01-01T00:00:00"/>
    <x v="0"/>
    <x v="0"/>
    <s v="2026"/>
    <m/>
    <d v="1904-01-01T00:03:00"/>
    <x v="0"/>
    <x v="0"/>
    <x v="0"/>
    <s v=""/>
    <s v=""/>
    <s v=""/>
    <s v=""/>
    <m/>
    <m/>
  </r>
  <r>
    <n v="1131"/>
    <x v="7"/>
    <d v="1904-01-01T09:58:00"/>
    <x v="2"/>
    <d v="1904-01-01T20:00:00"/>
    <d v="1904-01-01T20:00:00"/>
    <m/>
    <m/>
    <m/>
    <m/>
    <d v="1904-01-01T00:00:00"/>
    <d v="1904-01-01T00:00:00"/>
    <n v="0"/>
    <d v="1904-01-01T09:00:00"/>
    <d v="1904-01-01T09:00:00"/>
    <x v="0"/>
    <x v="1"/>
    <d v="1904-01-01T00:00:00"/>
    <d v="1904-01-01T00:00:00"/>
    <x v="0"/>
    <x v="0"/>
    <s v="2026"/>
    <m/>
    <d v="1904-01-01T00:02:00"/>
    <x v="0"/>
    <x v="0"/>
    <x v="0"/>
    <s v=""/>
    <s v=""/>
    <s v=""/>
    <s v=""/>
    <m/>
    <m/>
  </r>
  <r>
    <n v="1145"/>
    <x v="4"/>
    <d v="1904-01-01T09:58:00"/>
    <x v="2"/>
    <d v="1904-01-01T20:00:00"/>
    <d v="1904-01-01T20:00:00"/>
    <m/>
    <m/>
    <m/>
    <m/>
    <d v="1904-01-01T00:00:00"/>
    <d v="1904-01-01T00:00:00"/>
    <n v="0"/>
    <d v="1904-01-01T09:00:00"/>
    <d v="1904-01-01T09:00:00"/>
    <x v="0"/>
    <x v="1"/>
    <d v="1904-01-01T00:00:00"/>
    <d v="1904-01-01T00:00:00"/>
    <x v="0"/>
    <x v="0"/>
    <s v="2026"/>
    <m/>
    <d v="1904-01-01T00:02:00"/>
    <x v="0"/>
    <x v="0"/>
    <x v="0"/>
    <s v=""/>
    <s v=""/>
    <s v=""/>
    <s v=""/>
    <m/>
    <m/>
  </r>
  <r>
    <n v="1170"/>
    <x v="10"/>
    <d v="1904-01-01T09:54:00"/>
    <x v="2"/>
    <d v="1904-01-01T20:00:00"/>
    <d v="1904-01-01T20:00:00"/>
    <m/>
    <m/>
    <m/>
    <m/>
    <d v="1904-01-01T00:00:00"/>
    <d v="1904-01-01T00:00:00"/>
    <n v="0"/>
    <d v="1904-01-01T09:00:00"/>
    <d v="1904-01-01T09:00:00"/>
    <x v="0"/>
    <x v="1"/>
    <d v="1904-01-01T00:00:00"/>
    <d v="1904-01-01T00:00:00"/>
    <x v="0"/>
    <x v="0"/>
    <s v="2026"/>
    <m/>
    <d v="1904-01-01T00:06:00"/>
    <x v="0"/>
    <x v="0"/>
    <x v="0"/>
    <s v=""/>
    <s v=""/>
    <s v=""/>
    <s v=""/>
    <m/>
    <m/>
  </r>
  <r>
    <n v="1397"/>
    <x v="19"/>
    <d v="1904-01-01T10:13:00"/>
    <x v="2"/>
    <d v="1904-01-01T20:00:00"/>
    <d v="1904-01-01T20:00:00"/>
    <m/>
    <m/>
    <d v="1904-01-01T00:13:00"/>
    <m/>
    <d v="1904-01-01T00:13:00"/>
    <d v="1904-01-01T00:00:00"/>
    <n v="0"/>
    <d v="1904-01-01T08:47:00"/>
    <d v="1904-01-01T09:00:00"/>
    <x v="0"/>
    <x v="1"/>
    <d v="1904-01-01T00:00:00"/>
    <d v="1904-01-01T00:13:00"/>
    <x v="0"/>
    <x v="0"/>
    <s v="2026"/>
    <m/>
    <d v="1904-01-01T00:00:00"/>
    <x v="0"/>
    <x v="0"/>
    <x v="0"/>
    <s v=""/>
    <s v=""/>
    <s v=""/>
    <s v=""/>
    <m/>
    <m/>
  </r>
  <r>
    <n v="1444"/>
    <x v="16"/>
    <d v="1904-01-01T09:58:00"/>
    <x v="2"/>
    <d v="1904-01-01T20:00:00"/>
    <d v="1904-01-01T20:00:00"/>
    <m/>
    <m/>
    <m/>
    <m/>
    <d v="1904-01-01T00:00:00"/>
    <d v="1904-01-01T00:00:00"/>
    <n v="0"/>
    <d v="1904-01-01T09:00:00"/>
    <d v="1904-01-01T09:00:00"/>
    <x v="0"/>
    <x v="1"/>
    <d v="1904-01-01T00:00:00"/>
    <d v="1904-01-01T00:00:00"/>
    <x v="0"/>
    <x v="0"/>
    <s v="2026"/>
    <m/>
    <d v="1904-01-01T00:02:00"/>
    <x v="0"/>
    <x v="0"/>
    <x v="0"/>
    <s v=""/>
    <s v=""/>
    <s v=""/>
    <s v=""/>
    <m/>
    <m/>
  </r>
  <r>
    <n v="364"/>
    <x v="29"/>
    <m/>
    <x v="5"/>
    <m/>
    <s v="OFF"/>
    <m/>
    <m/>
    <m/>
    <m/>
    <d v="1904-01-01T00:00:00"/>
    <d v="1904-01-01T00:00:00"/>
    <n v="0"/>
    <s v=""/>
    <d v="1904-01-01T00:00:00"/>
    <x v="0"/>
    <x v="1"/>
    <d v="1904-01-01T00:00:00"/>
    <d v="1904-01-01T00:00:00"/>
    <x v="0"/>
    <x v="0"/>
    <s v="2026"/>
    <m/>
    <d v="1904-01-01T00:00:00"/>
    <x v="1"/>
    <x v="0"/>
    <x v="0"/>
    <s v=""/>
    <s v=""/>
    <s v=""/>
    <s v=""/>
    <m/>
    <m/>
  </r>
  <r>
    <n v="669"/>
    <x v="0"/>
    <m/>
    <x v="5"/>
    <m/>
    <s v="OFF"/>
    <m/>
    <m/>
    <m/>
    <m/>
    <d v="1904-01-01T00:00:00"/>
    <d v="1904-01-01T00:00:00"/>
    <n v="0"/>
    <s v=""/>
    <d v="1904-01-01T00:00:00"/>
    <x v="0"/>
    <x v="1"/>
    <d v="1904-01-01T00:00:00"/>
    <d v="1904-01-01T00:00:00"/>
    <x v="0"/>
    <x v="0"/>
    <s v="2026"/>
    <m/>
    <d v="1904-01-01T00:00:00"/>
    <x v="0"/>
    <x v="0"/>
    <x v="0"/>
    <s v=""/>
    <s v=""/>
    <s v=""/>
    <s v=""/>
    <m/>
    <m/>
  </r>
  <r>
    <n v="742"/>
    <x v="1"/>
    <m/>
    <x v="5"/>
    <m/>
    <s v="OFF"/>
    <m/>
    <m/>
    <m/>
    <m/>
    <d v="1904-01-01T00:00:00"/>
    <d v="1904-01-01T00:00:00"/>
    <n v="0"/>
    <s v=""/>
    <d v="1904-01-01T00:00:00"/>
    <x v="0"/>
    <x v="1"/>
    <d v="1904-01-01T00:00:00"/>
    <d v="1904-01-01T00:00:00"/>
    <x v="0"/>
    <x v="0"/>
    <s v="2026"/>
    <m/>
    <d v="1904-01-01T00:00:00"/>
    <x v="1"/>
    <x v="0"/>
    <x v="0"/>
    <s v=""/>
    <s v=""/>
    <s v=""/>
    <s v=""/>
    <m/>
    <m/>
  </r>
  <r>
    <n v="971"/>
    <x v="24"/>
    <m/>
    <x v="5"/>
    <m/>
    <s v="OFF"/>
    <m/>
    <m/>
    <m/>
    <m/>
    <d v="1904-01-01T00:00:00"/>
    <d v="1904-01-01T00:00:00"/>
    <n v="0"/>
    <s v=""/>
    <d v="1904-01-01T00:00:00"/>
    <x v="0"/>
    <x v="1"/>
    <d v="1904-01-01T00:00:00"/>
    <d v="1904-01-01T00:00:00"/>
    <x v="0"/>
    <x v="0"/>
    <s v="2026"/>
    <m/>
    <d v="1904-01-01T00:00:00"/>
    <x v="0"/>
    <x v="0"/>
    <x v="0"/>
    <s v=""/>
    <s v=""/>
    <s v=""/>
    <s v=""/>
    <m/>
    <m/>
  </r>
  <r>
    <n v="952"/>
    <x v="30"/>
    <m/>
    <x v="5"/>
    <m/>
    <s v="OFF"/>
    <m/>
    <m/>
    <m/>
    <m/>
    <d v="1904-01-01T00:00:00"/>
    <d v="1904-01-01T00:00:00"/>
    <n v="0"/>
    <s v=""/>
    <d v="1904-01-01T00:00:00"/>
    <x v="0"/>
    <x v="1"/>
    <d v="1904-01-01T00:00:00"/>
    <d v="1904-01-01T00:00:00"/>
    <x v="0"/>
    <x v="0"/>
    <s v="2026"/>
    <m/>
    <d v="1904-01-01T00:00:00"/>
    <x v="1"/>
    <x v="0"/>
    <x v="0"/>
    <s v=""/>
    <s v=""/>
    <s v=""/>
    <s v=""/>
    <m/>
    <m/>
  </r>
  <r>
    <n v="949"/>
    <x v="2"/>
    <m/>
    <x v="5"/>
    <m/>
    <s v="OFF"/>
    <m/>
    <m/>
    <m/>
    <m/>
    <d v="1904-01-01T00:00:00"/>
    <d v="1904-01-01T00:00:00"/>
    <n v="0"/>
    <s v=""/>
    <d v="1904-01-01T00:00:00"/>
    <x v="0"/>
    <x v="1"/>
    <d v="1904-01-01T00:00:00"/>
    <d v="1904-01-01T00:00:00"/>
    <x v="0"/>
    <x v="0"/>
    <s v="2026"/>
    <m/>
    <d v="1904-01-01T00:00:00"/>
    <x v="0"/>
    <x v="0"/>
    <x v="0"/>
    <s v=""/>
    <s v=""/>
    <s v=""/>
    <s v=""/>
    <m/>
    <m/>
  </r>
  <r>
    <n v="1007"/>
    <x v="3"/>
    <m/>
    <x v="5"/>
    <m/>
    <s v="OFF"/>
    <m/>
    <m/>
    <m/>
    <m/>
    <d v="1904-01-01T00:00:00"/>
    <d v="1904-01-01T00:00:00"/>
    <n v="0"/>
    <s v=""/>
    <d v="1904-01-01T00:00:00"/>
    <x v="0"/>
    <x v="1"/>
    <d v="1904-01-01T00:00:00"/>
    <d v="1904-01-01T00:00:00"/>
    <x v="0"/>
    <x v="0"/>
    <s v="2026"/>
    <m/>
    <d v="1904-01-01T00:00:00"/>
    <x v="1"/>
    <x v="0"/>
    <x v="0"/>
    <s v=""/>
    <s v=""/>
    <s v=""/>
    <s v=""/>
    <m/>
    <m/>
  </r>
  <r>
    <n v="1132"/>
    <x v="9"/>
    <m/>
    <x v="5"/>
    <m/>
    <s v="OFF"/>
    <m/>
    <m/>
    <m/>
    <m/>
    <d v="1904-01-01T00:00:00"/>
    <d v="1904-01-01T00:00:00"/>
    <n v="0"/>
    <s v=""/>
    <d v="1904-01-01T00:00:00"/>
    <x v="0"/>
    <x v="1"/>
    <d v="1904-01-01T00:00:00"/>
    <d v="1904-01-01T00:00:00"/>
    <x v="0"/>
    <x v="0"/>
    <s v="2026"/>
    <m/>
    <d v="1904-01-01T00:00:00"/>
    <x v="0"/>
    <x v="0"/>
    <x v="0"/>
    <s v=""/>
    <s v=""/>
    <s v=""/>
    <s v=""/>
    <m/>
    <m/>
  </r>
  <r>
    <n v="1154"/>
    <x v="11"/>
    <m/>
    <x v="5"/>
    <m/>
    <s v="OFF"/>
    <m/>
    <m/>
    <m/>
    <m/>
    <d v="1904-01-01T00:00:00"/>
    <d v="1904-01-01T00:00:00"/>
    <n v="0"/>
    <s v=""/>
    <d v="1904-01-01T00:00:00"/>
    <x v="0"/>
    <x v="1"/>
    <d v="1904-01-01T00:00:00"/>
    <d v="1904-01-01T00:00:00"/>
    <x v="0"/>
    <x v="0"/>
    <s v="2026"/>
    <m/>
    <d v="1904-01-01T00:00:00"/>
    <x v="0"/>
    <x v="0"/>
    <x v="0"/>
    <s v=""/>
    <s v=""/>
    <s v=""/>
    <s v=""/>
    <m/>
    <m/>
  </r>
  <r>
    <n v="1167"/>
    <x v="25"/>
    <m/>
    <x v="5"/>
    <m/>
    <s v="OFF"/>
    <m/>
    <m/>
    <m/>
    <m/>
    <d v="1904-01-01T00:00:00"/>
    <d v="1904-01-01T00:00:00"/>
    <n v="0"/>
    <s v=""/>
    <d v="1904-01-01T00:00:00"/>
    <x v="0"/>
    <x v="1"/>
    <d v="1904-01-01T00:00:00"/>
    <d v="1904-01-01T00:00:00"/>
    <x v="0"/>
    <x v="0"/>
    <s v="2026"/>
    <m/>
    <d v="1904-01-01T00:00:00"/>
    <x v="1"/>
    <x v="0"/>
    <x v="0"/>
    <s v=""/>
    <s v=""/>
    <s v=""/>
    <s v=""/>
    <m/>
    <m/>
  </r>
  <r>
    <n v="1274"/>
    <x v="26"/>
    <m/>
    <x v="5"/>
    <m/>
    <s v="OFF"/>
    <m/>
    <m/>
    <m/>
    <m/>
    <d v="1904-01-01T00:00:00"/>
    <d v="1904-01-01T00:00:00"/>
    <n v="0"/>
    <s v=""/>
    <d v="1904-01-01T00:00:00"/>
    <x v="0"/>
    <x v="1"/>
    <d v="1904-01-01T00:00:00"/>
    <d v="1904-01-01T00:00:00"/>
    <x v="0"/>
    <x v="0"/>
    <s v="2026"/>
    <m/>
    <d v="1904-01-01T00:00:00"/>
    <x v="1"/>
    <x v="0"/>
    <x v="0"/>
    <s v=""/>
    <s v=""/>
    <s v=""/>
    <s v=""/>
    <m/>
    <m/>
  </r>
  <r>
    <n v="1165"/>
    <x v="27"/>
    <m/>
    <x v="5"/>
    <m/>
    <s v="OFF"/>
    <m/>
    <m/>
    <m/>
    <m/>
    <d v="1904-01-01T00:00:00"/>
    <d v="1904-01-01T00:00:00"/>
    <n v="0"/>
    <s v=""/>
    <d v="1904-01-01T00:00:00"/>
    <x v="0"/>
    <x v="1"/>
    <d v="1904-01-01T00:00:00"/>
    <d v="1904-01-01T00:00:00"/>
    <x v="0"/>
    <x v="0"/>
    <s v="2026"/>
    <m/>
    <d v="1904-01-01T00:00:00"/>
    <x v="1"/>
    <x v="0"/>
    <x v="0"/>
    <s v=""/>
    <s v=""/>
    <s v=""/>
    <s v=""/>
    <m/>
    <m/>
  </r>
  <r>
    <n v="1192"/>
    <x v="12"/>
    <m/>
    <x v="5"/>
    <m/>
    <s v="OFF"/>
    <m/>
    <m/>
    <m/>
    <m/>
    <d v="1904-01-01T00:00:00"/>
    <d v="1904-01-01T00:00:00"/>
    <n v="0"/>
    <s v=""/>
    <d v="1904-01-01T00:00:00"/>
    <x v="0"/>
    <x v="1"/>
    <d v="1904-01-01T00:00:00"/>
    <d v="1904-01-01T00:00:00"/>
    <x v="0"/>
    <x v="0"/>
    <s v="2026"/>
    <m/>
    <d v="1904-01-01T00:00:00"/>
    <x v="1"/>
    <x v="0"/>
    <x v="0"/>
    <s v=""/>
    <s v=""/>
    <s v=""/>
    <s v=""/>
    <m/>
    <m/>
  </r>
  <r>
    <n v="1396"/>
    <x v="13"/>
    <m/>
    <x v="5"/>
    <m/>
    <s v="OFF"/>
    <m/>
    <m/>
    <m/>
    <m/>
    <d v="1904-01-01T00:00:00"/>
    <d v="1904-01-01T00:00:00"/>
    <n v="0"/>
    <s v=""/>
    <d v="1904-01-01T00:00:00"/>
    <x v="0"/>
    <x v="1"/>
    <d v="1904-01-01T00:00:00"/>
    <d v="1904-01-01T00:00:00"/>
    <x v="0"/>
    <x v="0"/>
    <s v="2026"/>
    <m/>
    <d v="1904-01-01T00:00:00"/>
    <x v="0"/>
    <x v="0"/>
    <x v="0"/>
    <s v=""/>
    <s v=""/>
    <s v=""/>
    <s v=""/>
    <m/>
    <m/>
  </r>
  <r>
    <n v="1442"/>
    <x v="15"/>
    <m/>
    <x v="5"/>
    <m/>
    <s v="OFF"/>
    <m/>
    <m/>
    <m/>
    <m/>
    <d v="1904-01-01T00:00:00"/>
    <d v="1904-01-01T00:00:00"/>
    <n v="0"/>
    <s v=""/>
    <d v="1904-01-01T00:00:00"/>
    <x v="0"/>
    <x v="1"/>
    <d v="1904-01-01T00:00:00"/>
    <d v="1904-01-01T00:00:00"/>
    <x v="0"/>
    <x v="0"/>
    <s v="2026"/>
    <m/>
    <d v="1904-01-01T00:00:00"/>
    <x v="1"/>
    <x v="0"/>
    <x v="0"/>
    <s v=""/>
    <s v=""/>
    <s v=""/>
    <s v=""/>
    <m/>
    <m/>
  </r>
  <r>
    <n v="1443"/>
    <x v="17"/>
    <m/>
    <x v="5"/>
    <m/>
    <s v="OFF"/>
    <m/>
    <m/>
    <m/>
    <m/>
    <d v="1904-01-01T00:00:00"/>
    <d v="1904-01-01T00:00:00"/>
    <n v="0"/>
    <s v=""/>
    <d v="1904-01-01T00:00:00"/>
    <x v="0"/>
    <x v="1"/>
    <d v="1904-01-01T00:00:00"/>
    <d v="1904-01-01T00:00:00"/>
    <x v="0"/>
    <x v="0"/>
    <s v="2026"/>
    <m/>
    <d v="1904-01-01T00:00:00"/>
    <x v="0"/>
    <x v="0"/>
    <x v="0"/>
    <s v=""/>
    <s v=""/>
    <s v=""/>
    <s v=""/>
    <m/>
    <m/>
  </r>
  <r>
    <n v="1485"/>
    <x v="28"/>
    <m/>
    <x v="5"/>
    <m/>
    <s v="OFF"/>
    <m/>
    <m/>
    <m/>
    <m/>
    <d v="1904-01-01T00:00:00"/>
    <d v="1904-01-01T00:00:00"/>
    <n v="0"/>
    <s v=""/>
    <d v="1904-01-01T00:00:00"/>
    <x v="0"/>
    <x v="1"/>
    <d v="1904-01-01T00:00:00"/>
    <d v="1904-01-01T00:00:00"/>
    <x v="0"/>
    <x v="0"/>
    <s v="2026"/>
    <m/>
    <d v="1904-01-01T00:00:00"/>
    <x v="1"/>
    <x v="0"/>
    <x v="0"/>
    <s v=""/>
    <s v=""/>
    <s v=""/>
    <s v=""/>
    <m/>
    <m/>
  </r>
  <r>
    <n v="1499"/>
    <x v="20"/>
    <m/>
    <x v="5"/>
    <m/>
    <s v="OFF"/>
    <m/>
    <m/>
    <m/>
    <m/>
    <d v="1904-01-01T00:00:00"/>
    <d v="1904-01-01T00:00:00"/>
    <n v="0"/>
    <s v=""/>
    <d v="1904-01-01T00:00:00"/>
    <x v="0"/>
    <x v="1"/>
    <d v="1904-01-01T00:00:00"/>
    <d v="1904-01-01T00:00:00"/>
    <x v="0"/>
    <x v="0"/>
    <s v="2026"/>
    <m/>
    <d v="1904-01-01T00:00:00"/>
    <x v="1"/>
    <x v="0"/>
    <x v="0"/>
    <s v=""/>
    <s v=""/>
    <s v=""/>
    <s v=""/>
    <m/>
    <m/>
  </r>
  <r>
    <n v="1463"/>
    <x v="21"/>
    <m/>
    <x v="5"/>
    <m/>
    <s v="OFF"/>
    <m/>
    <m/>
    <m/>
    <m/>
    <d v="1904-01-01T00:00:00"/>
    <d v="1904-01-01T00:00:00"/>
    <n v="0"/>
    <s v=""/>
    <d v="1904-01-01T00:00:00"/>
    <x v="0"/>
    <x v="1"/>
    <d v="1904-01-01T00:00:00"/>
    <d v="1904-01-01T00:00:00"/>
    <x v="0"/>
    <x v="0"/>
    <s v="2026"/>
    <m/>
    <d v="1904-01-01T00:00:00"/>
    <x v="0"/>
    <x v="0"/>
    <x v="0"/>
    <s v=""/>
    <s v=""/>
    <s v=""/>
    <s v=""/>
    <m/>
    <m/>
  </r>
  <r>
    <n v="1498"/>
    <x v="18"/>
    <m/>
    <x v="5"/>
    <m/>
    <s v="OFF"/>
    <m/>
    <m/>
    <m/>
    <m/>
    <d v="1904-01-01T00:00:00"/>
    <d v="1904-01-01T00:00:00"/>
    <n v="0"/>
    <s v=""/>
    <d v="1904-01-01T00:00:00"/>
    <x v="0"/>
    <x v="1"/>
    <d v="1904-01-01T00:00:00"/>
    <d v="1904-01-01T00:00:00"/>
    <x v="0"/>
    <x v="0"/>
    <s v="2026"/>
    <m/>
    <d v="1904-01-01T00:00:00"/>
    <x v="0"/>
    <x v="0"/>
    <x v="0"/>
    <s v=""/>
    <s v=""/>
    <s v=""/>
    <s v=""/>
    <m/>
    <m/>
  </r>
  <r>
    <n v="1388"/>
    <x v="23"/>
    <m/>
    <x v="5"/>
    <m/>
    <s v="OFF"/>
    <m/>
    <m/>
    <m/>
    <m/>
    <d v="1904-01-01T00:00:00"/>
    <d v="1904-01-01T00:00:00"/>
    <n v="0"/>
    <s v=""/>
    <d v="1904-01-01T00:00:00"/>
    <x v="0"/>
    <x v="1"/>
    <d v="1904-01-01T00:00:00"/>
    <d v="1904-01-01T00:00:00"/>
    <x v="0"/>
    <x v="0"/>
    <s v="2026"/>
    <m/>
    <d v="1904-01-01T00:00:00"/>
    <x v="1"/>
    <x v="0"/>
    <x v="0"/>
    <s v=""/>
    <s v=""/>
    <s v=""/>
    <s v=""/>
    <m/>
    <m/>
  </r>
  <r>
    <n v="397"/>
    <x v="8"/>
    <d v="1904-01-01T06:58:00"/>
    <x v="0"/>
    <d v="1904-01-01T17:00:00"/>
    <d v="1904-01-01T17:00:00"/>
    <m/>
    <m/>
    <m/>
    <m/>
    <d v="1904-01-01T00:00:00"/>
    <d v="1904-01-01T00:00:00"/>
    <n v="0"/>
    <d v="1904-01-01T09:00:00"/>
    <d v="1904-01-01T09:00:00"/>
    <x v="0"/>
    <x v="2"/>
    <d v="1904-01-01T00:00:00"/>
    <d v="1904-01-01T00:00:00"/>
    <x v="0"/>
    <x v="0"/>
    <s v="2026"/>
    <m/>
    <d v="1904-01-01T00:02:00"/>
    <x v="0"/>
    <x v="0"/>
    <x v="0"/>
    <s v=""/>
    <s v=""/>
    <s v=""/>
    <s v=""/>
    <m/>
    <m/>
  </r>
  <r>
    <n v="1442"/>
    <x v="15"/>
    <d v="1904-01-01T06:57:00"/>
    <x v="0"/>
    <d v="1904-01-01T17:00:00"/>
    <d v="1904-01-01T17:00:00"/>
    <m/>
    <m/>
    <m/>
    <m/>
    <d v="1904-01-01T00:00:00"/>
    <d v="1904-01-01T00:00:00"/>
    <n v="0"/>
    <d v="1904-01-01T09:00:00"/>
    <d v="1904-01-01T09:00:00"/>
    <x v="0"/>
    <x v="2"/>
    <d v="1904-01-01T00:00:00"/>
    <d v="1904-01-01T00:00:00"/>
    <x v="0"/>
    <x v="0"/>
    <s v="2026"/>
    <m/>
    <d v="1904-01-01T00:03:00"/>
    <x v="1"/>
    <x v="0"/>
    <x v="0"/>
    <s v=""/>
    <s v=""/>
    <s v=""/>
    <s v=""/>
    <m/>
    <m/>
  </r>
  <r>
    <n v="1469"/>
    <x v="22"/>
    <d v="1904-01-01T06:57:00"/>
    <x v="0"/>
    <d v="1904-01-01T17:00:00"/>
    <d v="1904-01-01T17:00:00"/>
    <m/>
    <m/>
    <s v=""/>
    <m/>
    <d v="1904-01-01T00:00:00"/>
    <d v="1904-01-01T00:00:00"/>
    <n v="0"/>
    <d v="1904-01-01T09:00:00"/>
    <d v="1904-01-01T09:00:00"/>
    <x v="0"/>
    <x v="2"/>
    <d v="1904-01-01T00:00:00"/>
    <d v="1904-01-01T00:00:00"/>
    <x v="0"/>
    <x v="0"/>
    <s v="2026"/>
    <m/>
    <d v="1904-01-01T00:03:00"/>
    <x v="0"/>
    <x v="0"/>
    <x v="0"/>
    <s v=""/>
    <s v=""/>
    <s v=""/>
    <s v=""/>
    <m/>
    <m/>
  </r>
  <r>
    <n v="1131"/>
    <x v="7"/>
    <d v="1904-01-01T09:59:00"/>
    <x v="2"/>
    <d v="1904-01-01T20:00:00"/>
    <d v="1904-01-01T20:00:00"/>
    <m/>
    <m/>
    <m/>
    <m/>
    <d v="1904-01-01T00:00:00"/>
    <d v="1904-01-01T00:00:00"/>
    <n v="0"/>
    <d v="1904-01-01T09:00:00"/>
    <d v="1904-01-01T09:00:00"/>
    <x v="0"/>
    <x v="2"/>
    <d v="1904-01-01T00:00:00"/>
    <d v="1904-01-01T00:00:00"/>
    <x v="0"/>
    <x v="0"/>
    <s v="2026"/>
    <m/>
    <d v="1904-01-01T00:00:00"/>
    <x v="0"/>
    <x v="0"/>
    <x v="0"/>
    <s v=""/>
    <s v=""/>
    <s v=""/>
    <s v=""/>
    <m/>
    <m/>
  </r>
  <r>
    <n v="1397"/>
    <x v="19"/>
    <d v="1904-01-01T09:58:00"/>
    <x v="2"/>
    <d v="1904-01-01T20:00:00"/>
    <d v="1904-01-01T20:00:00"/>
    <m/>
    <m/>
    <m/>
    <m/>
    <d v="1904-01-01T00:00:00"/>
    <d v="1904-01-01T00:00:00"/>
    <n v="0"/>
    <d v="1904-01-01T09:00:00"/>
    <d v="1904-01-01T09:00:00"/>
    <x v="0"/>
    <x v="2"/>
    <d v="1904-01-01T00:00:00"/>
    <d v="1904-01-01T00:00:00"/>
    <x v="0"/>
    <x v="0"/>
    <s v="2026"/>
    <m/>
    <d v="1904-01-01T00:02:00"/>
    <x v="0"/>
    <x v="0"/>
    <x v="0"/>
    <s v=""/>
    <s v=""/>
    <s v=""/>
    <s v=""/>
    <m/>
    <m/>
  </r>
  <r>
    <n v="364"/>
    <x v="29"/>
    <m/>
    <x v="5"/>
    <m/>
    <s v="OFF"/>
    <m/>
    <m/>
    <m/>
    <m/>
    <d v="1904-01-01T00:00:00"/>
    <d v="1904-01-01T00:00:00"/>
    <n v="0"/>
    <s v=""/>
    <d v="1904-01-01T00:00:00"/>
    <x v="0"/>
    <x v="2"/>
    <d v="1904-01-01T00:00:00"/>
    <d v="1904-01-01T00:00:00"/>
    <x v="0"/>
    <x v="0"/>
    <s v="2026"/>
    <m/>
    <d v="1904-01-01T00:00:00"/>
    <x v="1"/>
    <x v="0"/>
    <x v="0"/>
    <s v=""/>
    <s v=""/>
    <s v=""/>
    <s v=""/>
    <m/>
    <m/>
  </r>
  <r>
    <n v="669"/>
    <x v="0"/>
    <m/>
    <x v="5"/>
    <m/>
    <s v="OFF"/>
    <m/>
    <m/>
    <m/>
    <m/>
    <d v="1904-01-01T00:00:00"/>
    <d v="1904-01-01T00:00:00"/>
    <n v="0"/>
    <s v=""/>
    <d v="1904-01-01T00:00:00"/>
    <x v="0"/>
    <x v="2"/>
    <d v="1904-01-01T00:00:00"/>
    <d v="1904-01-01T00:00:00"/>
    <x v="0"/>
    <x v="0"/>
    <s v="2026"/>
    <m/>
    <d v="1904-01-01T00:00:00"/>
    <x v="0"/>
    <x v="0"/>
    <x v="0"/>
    <s v=""/>
    <s v=""/>
    <s v=""/>
    <s v=""/>
    <m/>
    <m/>
  </r>
  <r>
    <n v="742"/>
    <x v="1"/>
    <m/>
    <x v="5"/>
    <m/>
    <s v="OFF"/>
    <m/>
    <m/>
    <m/>
    <m/>
    <d v="1904-01-01T00:00:00"/>
    <d v="1904-01-01T00:00:00"/>
    <n v="0"/>
    <s v=""/>
    <d v="1904-01-01T00:00:00"/>
    <x v="0"/>
    <x v="2"/>
    <d v="1904-01-01T00:00:00"/>
    <d v="1904-01-01T00:00:00"/>
    <x v="0"/>
    <x v="0"/>
    <s v="2026"/>
    <m/>
    <d v="1904-01-01T00:00:00"/>
    <x v="1"/>
    <x v="0"/>
    <x v="0"/>
    <s v=""/>
    <s v=""/>
    <s v=""/>
    <s v=""/>
    <m/>
    <m/>
  </r>
  <r>
    <n v="971"/>
    <x v="24"/>
    <m/>
    <x v="5"/>
    <m/>
    <s v="OFF"/>
    <m/>
    <m/>
    <m/>
    <m/>
    <d v="1904-01-01T00:00:00"/>
    <d v="1904-01-01T00:00:00"/>
    <n v="0"/>
    <s v=""/>
    <d v="1904-01-01T00:00:00"/>
    <x v="0"/>
    <x v="2"/>
    <d v="1904-01-01T00:00:00"/>
    <d v="1904-01-01T00:00:00"/>
    <x v="0"/>
    <x v="0"/>
    <s v="2026"/>
    <m/>
    <d v="1904-01-01T00:00:00"/>
    <x v="0"/>
    <x v="0"/>
    <x v="0"/>
    <s v=""/>
    <s v=""/>
    <s v=""/>
    <s v=""/>
    <m/>
    <m/>
  </r>
  <r>
    <n v="952"/>
    <x v="30"/>
    <m/>
    <x v="5"/>
    <m/>
    <s v="OFF"/>
    <m/>
    <m/>
    <m/>
    <m/>
    <d v="1904-01-01T00:00:00"/>
    <d v="1904-01-01T00:00:00"/>
    <n v="0"/>
    <s v=""/>
    <d v="1904-01-01T00:00:00"/>
    <x v="0"/>
    <x v="2"/>
    <d v="1904-01-01T00:00:00"/>
    <d v="1904-01-01T00:00:00"/>
    <x v="0"/>
    <x v="0"/>
    <s v="2026"/>
    <m/>
    <d v="1904-01-01T00:00:00"/>
    <x v="1"/>
    <x v="0"/>
    <x v="0"/>
    <s v=""/>
    <s v=""/>
    <s v=""/>
    <s v=""/>
    <m/>
    <m/>
  </r>
  <r>
    <n v="949"/>
    <x v="2"/>
    <m/>
    <x v="5"/>
    <m/>
    <s v="OFF"/>
    <m/>
    <m/>
    <m/>
    <m/>
    <d v="1904-01-01T00:00:00"/>
    <d v="1904-01-01T00:00:00"/>
    <n v="0"/>
    <s v=""/>
    <d v="1904-01-01T00:00:00"/>
    <x v="0"/>
    <x v="2"/>
    <d v="1904-01-01T00:00:00"/>
    <d v="1904-01-01T00:00:00"/>
    <x v="0"/>
    <x v="0"/>
    <s v="2026"/>
    <m/>
    <d v="1904-01-01T00:00:00"/>
    <x v="0"/>
    <x v="0"/>
    <x v="0"/>
    <s v=""/>
    <s v=""/>
    <s v=""/>
    <s v=""/>
    <m/>
    <m/>
  </r>
  <r>
    <n v="1007"/>
    <x v="3"/>
    <m/>
    <x v="5"/>
    <m/>
    <s v="OFF"/>
    <m/>
    <m/>
    <m/>
    <m/>
    <d v="1904-01-01T00:00:00"/>
    <d v="1904-01-01T00:00:00"/>
    <n v="0"/>
    <s v=""/>
    <d v="1904-01-01T00:00:00"/>
    <x v="0"/>
    <x v="2"/>
    <d v="1904-01-01T00:00:00"/>
    <d v="1904-01-01T00:00:00"/>
    <x v="0"/>
    <x v="0"/>
    <s v="2026"/>
    <m/>
    <d v="1904-01-01T00:00:00"/>
    <x v="1"/>
    <x v="0"/>
    <x v="0"/>
    <s v=""/>
    <s v=""/>
    <s v=""/>
    <s v=""/>
    <m/>
    <m/>
  </r>
  <r>
    <n v="1008"/>
    <x v="5"/>
    <m/>
    <x v="5"/>
    <m/>
    <s v="OFF"/>
    <m/>
    <m/>
    <m/>
    <m/>
    <d v="1904-01-01T00:00:00"/>
    <d v="1904-01-01T00:00:00"/>
    <n v="0"/>
    <s v=""/>
    <d v="1904-01-01T00:00:00"/>
    <x v="0"/>
    <x v="2"/>
    <d v="1904-01-01T00:00:00"/>
    <d v="1904-01-01T00:00:00"/>
    <x v="0"/>
    <x v="0"/>
    <s v="2026"/>
    <m/>
    <d v="1904-01-01T00:00:00"/>
    <x v="1"/>
    <x v="0"/>
    <x v="0"/>
    <s v=""/>
    <s v=""/>
    <s v=""/>
    <s v=""/>
    <m/>
    <m/>
  </r>
  <r>
    <n v="1009"/>
    <x v="6"/>
    <m/>
    <x v="5"/>
    <m/>
    <s v="OFF"/>
    <m/>
    <m/>
    <m/>
    <m/>
    <d v="1904-01-01T00:00:00"/>
    <d v="1904-01-01T00:00:00"/>
    <n v="0"/>
    <s v=""/>
    <d v="1904-01-01T00:00:00"/>
    <x v="0"/>
    <x v="2"/>
    <d v="1904-01-01T00:00:00"/>
    <d v="1904-01-01T00:00:00"/>
    <x v="0"/>
    <x v="0"/>
    <s v="2026"/>
    <m/>
    <d v="1904-01-01T00:00:00"/>
    <x v="1"/>
    <x v="0"/>
    <x v="0"/>
    <s v=""/>
    <s v=""/>
    <s v=""/>
    <s v=""/>
    <m/>
    <m/>
  </r>
  <r>
    <n v="1145"/>
    <x v="4"/>
    <m/>
    <x v="5"/>
    <m/>
    <s v="OFF"/>
    <m/>
    <m/>
    <m/>
    <m/>
    <d v="1904-01-01T00:00:00"/>
    <d v="1904-01-01T00:00:00"/>
    <n v="0"/>
    <s v=""/>
    <d v="1904-01-01T00:00:00"/>
    <x v="0"/>
    <x v="2"/>
    <d v="1904-01-01T00:00:00"/>
    <d v="1904-01-01T00:00:00"/>
    <x v="0"/>
    <x v="0"/>
    <s v="2026"/>
    <m/>
    <d v="1904-01-01T00:00:00"/>
    <x v="0"/>
    <x v="0"/>
    <x v="0"/>
    <s v=""/>
    <s v=""/>
    <s v=""/>
    <s v=""/>
    <m/>
    <m/>
  </r>
  <r>
    <n v="1132"/>
    <x v="9"/>
    <m/>
    <x v="5"/>
    <m/>
    <s v="OFF"/>
    <m/>
    <m/>
    <m/>
    <m/>
    <d v="1904-01-01T00:00:00"/>
    <d v="1904-01-01T00:00:00"/>
    <n v="0"/>
    <s v=""/>
    <d v="1904-01-01T00:00:00"/>
    <x v="0"/>
    <x v="2"/>
    <d v="1904-01-01T00:00:00"/>
    <d v="1904-01-01T00:00:00"/>
    <x v="0"/>
    <x v="0"/>
    <s v="2026"/>
    <m/>
    <d v="1904-01-01T00:00:00"/>
    <x v="0"/>
    <x v="0"/>
    <x v="0"/>
    <s v=""/>
    <s v=""/>
    <s v=""/>
    <s v=""/>
    <m/>
    <m/>
  </r>
  <r>
    <n v="1170"/>
    <x v="10"/>
    <m/>
    <x v="5"/>
    <m/>
    <s v="OFF"/>
    <m/>
    <m/>
    <m/>
    <m/>
    <d v="1904-01-01T00:00:00"/>
    <d v="1904-01-01T00:00:00"/>
    <n v="0"/>
    <s v=""/>
    <d v="1904-01-01T00:00:00"/>
    <x v="0"/>
    <x v="2"/>
    <d v="1904-01-01T00:00:00"/>
    <d v="1904-01-01T00:00:00"/>
    <x v="0"/>
    <x v="0"/>
    <s v="2026"/>
    <m/>
    <d v="1904-01-01T00:00:00"/>
    <x v="0"/>
    <x v="0"/>
    <x v="0"/>
    <s v=""/>
    <s v=""/>
    <s v=""/>
    <s v=""/>
    <m/>
    <m/>
  </r>
  <r>
    <n v="1154"/>
    <x v="11"/>
    <m/>
    <x v="5"/>
    <m/>
    <s v="OFF"/>
    <m/>
    <m/>
    <m/>
    <m/>
    <d v="1904-01-01T00:00:00"/>
    <d v="1904-01-01T00:00:00"/>
    <n v="0"/>
    <s v=""/>
    <d v="1904-01-01T00:00:00"/>
    <x v="0"/>
    <x v="2"/>
    <d v="1904-01-01T00:00:00"/>
    <d v="1904-01-01T00:00:00"/>
    <x v="0"/>
    <x v="0"/>
    <s v="2026"/>
    <m/>
    <d v="1904-01-01T00:00:00"/>
    <x v="0"/>
    <x v="0"/>
    <x v="0"/>
    <s v=""/>
    <s v=""/>
    <s v=""/>
    <s v=""/>
    <m/>
    <m/>
  </r>
  <r>
    <n v="1167"/>
    <x v="25"/>
    <m/>
    <x v="5"/>
    <m/>
    <s v="OFF"/>
    <m/>
    <m/>
    <m/>
    <m/>
    <d v="1904-01-01T00:00:00"/>
    <d v="1904-01-01T00:00:00"/>
    <n v="0"/>
    <s v=""/>
    <d v="1904-01-01T00:00:00"/>
    <x v="0"/>
    <x v="2"/>
    <d v="1904-01-01T00:00:00"/>
    <d v="1904-01-01T00:00:00"/>
    <x v="0"/>
    <x v="0"/>
    <s v="2026"/>
    <m/>
    <d v="1904-01-01T00:00:00"/>
    <x v="1"/>
    <x v="0"/>
    <x v="0"/>
    <s v=""/>
    <s v=""/>
    <s v=""/>
    <s v=""/>
    <m/>
    <m/>
  </r>
  <r>
    <n v="1274"/>
    <x v="26"/>
    <m/>
    <x v="5"/>
    <m/>
    <s v="OFF"/>
    <m/>
    <m/>
    <m/>
    <m/>
    <d v="1904-01-01T00:00:00"/>
    <d v="1904-01-01T00:00:00"/>
    <n v="0"/>
    <s v=""/>
    <d v="1904-01-01T00:00:00"/>
    <x v="0"/>
    <x v="2"/>
    <d v="1904-01-01T00:00:00"/>
    <d v="1904-01-01T00:00:00"/>
    <x v="0"/>
    <x v="0"/>
    <s v="2026"/>
    <m/>
    <d v="1904-01-01T00:00:00"/>
    <x v="1"/>
    <x v="0"/>
    <x v="0"/>
    <s v=""/>
    <s v=""/>
    <s v=""/>
    <s v=""/>
    <m/>
    <m/>
  </r>
  <r>
    <n v="1165"/>
    <x v="27"/>
    <m/>
    <x v="5"/>
    <m/>
    <s v="OFF"/>
    <m/>
    <m/>
    <m/>
    <m/>
    <d v="1904-01-01T00:00:00"/>
    <d v="1904-01-01T00:00:00"/>
    <n v="0"/>
    <s v=""/>
    <d v="1904-01-01T00:00:00"/>
    <x v="0"/>
    <x v="2"/>
    <d v="1904-01-01T00:00:00"/>
    <d v="1904-01-01T00:00:00"/>
    <x v="0"/>
    <x v="0"/>
    <s v="2026"/>
    <m/>
    <d v="1904-01-01T00:00:00"/>
    <x v="1"/>
    <x v="0"/>
    <x v="0"/>
    <s v=""/>
    <s v=""/>
    <s v=""/>
    <s v=""/>
    <m/>
    <m/>
  </r>
  <r>
    <n v="1192"/>
    <x v="12"/>
    <m/>
    <x v="5"/>
    <m/>
    <s v="OFF"/>
    <m/>
    <m/>
    <m/>
    <m/>
    <d v="1904-01-01T00:00:00"/>
    <d v="1904-01-01T00:00:00"/>
    <n v="0"/>
    <s v=""/>
    <d v="1904-01-01T00:00:00"/>
    <x v="0"/>
    <x v="2"/>
    <d v="1904-01-01T00:00:00"/>
    <d v="1904-01-01T00:00:00"/>
    <x v="0"/>
    <x v="0"/>
    <s v="2026"/>
    <m/>
    <d v="1904-01-01T00:00:00"/>
    <x v="1"/>
    <x v="0"/>
    <x v="0"/>
    <s v=""/>
    <s v=""/>
    <s v=""/>
    <s v=""/>
    <m/>
    <m/>
  </r>
  <r>
    <n v="1396"/>
    <x v="13"/>
    <m/>
    <x v="5"/>
    <m/>
    <s v="OFF"/>
    <m/>
    <m/>
    <m/>
    <m/>
    <d v="1904-01-01T00:00:00"/>
    <d v="1904-01-01T00:00:00"/>
    <n v="0"/>
    <s v=""/>
    <d v="1904-01-01T00:00:00"/>
    <x v="0"/>
    <x v="2"/>
    <d v="1904-01-01T00:00:00"/>
    <d v="1904-01-01T00:00:00"/>
    <x v="0"/>
    <x v="0"/>
    <s v="2026"/>
    <m/>
    <d v="1904-01-01T00:00:00"/>
    <x v="0"/>
    <x v="0"/>
    <x v="0"/>
    <s v=""/>
    <s v=""/>
    <s v=""/>
    <s v=""/>
    <m/>
    <m/>
  </r>
  <r>
    <n v="1399"/>
    <x v="14"/>
    <m/>
    <x v="5"/>
    <m/>
    <s v="OFF"/>
    <m/>
    <m/>
    <m/>
    <m/>
    <d v="1904-01-01T00:00:00"/>
    <d v="1904-01-01T00:00:00"/>
    <n v="0"/>
    <s v=""/>
    <d v="1904-01-01T00:00:00"/>
    <x v="0"/>
    <x v="2"/>
    <d v="1904-01-01T00:00:00"/>
    <d v="1904-01-01T00:00:00"/>
    <x v="0"/>
    <x v="0"/>
    <s v="2026"/>
    <m/>
    <d v="1904-01-01T00:00:00"/>
    <x v="1"/>
    <x v="0"/>
    <x v="0"/>
    <s v=""/>
    <s v=""/>
    <s v=""/>
    <s v=""/>
    <m/>
    <m/>
  </r>
  <r>
    <n v="1444"/>
    <x v="16"/>
    <m/>
    <x v="5"/>
    <m/>
    <s v="OFF"/>
    <m/>
    <m/>
    <m/>
    <m/>
    <d v="1904-01-01T00:00:00"/>
    <d v="1904-01-01T00:00:00"/>
    <n v="0"/>
    <s v=""/>
    <d v="1904-01-01T00:00:00"/>
    <x v="0"/>
    <x v="2"/>
    <d v="1904-01-01T00:00:00"/>
    <d v="1904-01-01T00:00:00"/>
    <x v="0"/>
    <x v="0"/>
    <s v="2026"/>
    <m/>
    <d v="1904-01-01T00:00:00"/>
    <x v="0"/>
    <x v="0"/>
    <x v="0"/>
    <s v=""/>
    <s v=""/>
    <s v=""/>
    <s v=""/>
    <m/>
    <m/>
  </r>
  <r>
    <n v="1443"/>
    <x v="17"/>
    <m/>
    <x v="5"/>
    <m/>
    <s v="OFF"/>
    <m/>
    <m/>
    <m/>
    <m/>
    <d v="1904-01-01T00:00:00"/>
    <d v="1904-01-01T00:00:00"/>
    <n v="0"/>
    <s v=""/>
    <d v="1904-01-01T00:00:00"/>
    <x v="0"/>
    <x v="2"/>
    <d v="1904-01-01T00:00:00"/>
    <d v="1904-01-01T00:00:00"/>
    <x v="0"/>
    <x v="0"/>
    <s v="2026"/>
    <m/>
    <d v="1904-01-01T00:00:00"/>
    <x v="0"/>
    <x v="0"/>
    <x v="0"/>
    <s v=""/>
    <s v=""/>
    <s v=""/>
    <s v=""/>
    <m/>
    <m/>
  </r>
  <r>
    <n v="1485"/>
    <x v="28"/>
    <m/>
    <x v="5"/>
    <m/>
    <s v="OFF"/>
    <m/>
    <m/>
    <m/>
    <m/>
    <d v="1904-01-01T00:00:00"/>
    <d v="1904-01-01T00:00:00"/>
    <n v="0"/>
    <s v=""/>
    <d v="1904-01-01T00:00:00"/>
    <x v="0"/>
    <x v="2"/>
    <d v="1904-01-01T00:00:00"/>
    <d v="1904-01-01T00:00:00"/>
    <x v="0"/>
    <x v="0"/>
    <s v="2026"/>
    <m/>
    <d v="1904-01-01T00:00:00"/>
    <x v="1"/>
    <x v="0"/>
    <x v="0"/>
    <s v=""/>
    <s v=""/>
    <s v=""/>
    <s v=""/>
    <m/>
    <m/>
  </r>
  <r>
    <n v="1499"/>
    <x v="20"/>
    <m/>
    <x v="5"/>
    <m/>
    <s v="OFF"/>
    <m/>
    <m/>
    <m/>
    <m/>
    <d v="1904-01-01T00:00:00"/>
    <d v="1904-01-01T00:00:00"/>
    <n v="0"/>
    <s v=""/>
    <d v="1904-01-01T00:00:00"/>
    <x v="0"/>
    <x v="2"/>
    <d v="1904-01-01T00:00:00"/>
    <d v="1904-01-01T00:00:00"/>
    <x v="0"/>
    <x v="0"/>
    <s v="2026"/>
    <m/>
    <d v="1904-01-01T00:00:00"/>
    <x v="1"/>
    <x v="0"/>
    <x v="0"/>
    <s v=""/>
    <s v=""/>
    <s v=""/>
    <s v=""/>
    <m/>
    <m/>
  </r>
  <r>
    <n v="1463"/>
    <x v="21"/>
    <m/>
    <x v="5"/>
    <m/>
    <s v="OFF"/>
    <m/>
    <m/>
    <s v=""/>
    <m/>
    <d v="1904-01-01T00:00:00"/>
    <d v="1904-01-01T00:00:00"/>
    <n v="0"/>
    <s v=""/>
    <d v="1904-01-01T00:00:00"/>
    <x v="0"/>
    <x v="2"/>
    <d v="1904-01-01T00:00:00"/>
    <d v="1904-01-01T00:00:00"/>
    <x v="0"/>
    <x v="0"/>
    <s v="2026"/>
    <m/>
    <d v="1904-01-01T00:00:00"/>
    <x v="0"/>
    <x v="0"/>
    <x v="0"/>
    <s v=""/>
    <s v=""/>
    <s v=""/>
    <s v=""/>
    <m/>
    <m/>
  </r>
  <r>
    <n v="1498"/>
    <x v="18"/>
    <m/>
    <x v="5"/>
    <m/>
    <s v="OFF"/>
    <m/>
    <m/>
    <s v=""/>
    <m/>
    <d v="1904-01-01T00:00:00"/>
    <d v="1904-01-01T00:00:00"/>
    <n v="0"/>
    <s v=""/>
    <d v="1904-01-01T00:00:00"/>
    <x v="0"/>
    <x v="2"/>
    <d v="1904-01-01T00:00:00"/>
    <d v="1904-01-01T00:00:00"/>
    <x v="0"/>
    <x v="0"/>
    <s v="2026"/>
    <m/>
    <d v="1904-01-01T00:00:00"/>
    <x v="0"/>
    <x v="0"/>
    <x v="0"/>
    <s v=""/>
    <s v=""/>
    <s v=""/>
    <s v=""/>
    <m/>
    <m/>
  </r>
  <r>
    <n v="1388"/>
    <x v="23"/>
    <m/>
    <x v="5"/>
    <m/>
    <s v="OFF"/>
    <m/>
    <m/>
    <s v=""/>
    <m/>
    <d v="1904-01-01T00:00:00"/>
    <d v="1904-01-01T00:00:00"/>
    <n v="0"/>
    <s v=""/>
    <d v="1904-01-01T00:00:00"/>
    <x v="0"/>
    <x v="2"/>
    <d v="1904-01-01T00:00:00"/>
    <d v="1904-01-01T00:00:00"/>
    <x v="0"/>
    <x v="0"/>
    <s v="2026"/>
    <m/>
    <d v="1904-01-01T00:00:00"/>
    <x v="1"/>
    <x v="0"/>
    <x v="0"/>
    <s v=""/>
    <s v=""/>
    <s v=""/>
    <s v=""/>
    <m/>
    <m/>
  </r>
  <r>
    <n v="1006"/>
    <x v="31"/>
    <d v="1904-01-01T07:59:00"/>
    <x v="6"/>
    <d v="1904-01-01T17:00:00"/>
    <d v="1904-01-01T17:00:00"/>
    <m/>
    <m/>
    <s v=""/>
    <m/>
    <d v="1904-01-01T00:00:00"/>
    <d v="1904-01-01T00:00:00"/>
    <n v="0"/>
    <d v="1904-01-01T08:00:00"/>
    <d v="1904-01-01T08:00:00"/>
    <x v="1"/>
    <x v="0"/>
    <d v="1904-01-01T00:00:00"/>
    <d v="1904-01-01T00:00:00"/>
    <x v="0"/>
    <x v="0"/>
    <s v="2026"/>
    <m/>
    <d v="1904-01-01T00:00:00"/>
    <x v="2"/>
    <x v="0"/>
    <x v="0"/>
    <s v=""/>
    <s v=""/>
    <s v=""/>
    <s v=""/>
    <m/>
    <m/>
  </r>
  <r>
    <n v="777"/>
    <x v="32"/>
    <m/>
    <x v="4"/>
    <m/>
    <s v="Férié"/>
    <m/>
    <m/>
    <s v=""/>
    <m/>
    <d v="1904-01-01T00:00:00"/>
    <d v="1904-01-01T00:00:00"/>
    <n v="0"/>
    <s v=""/>
    <d v="1904-01-01T00:00:00"/>
    <x v="1"/>
    <x v="0"/>
    <d v="1904-01-01T00:00:00"/>
    <d v="1904-01-01T00:00:00"/>
    <x v="0"/>
    <x v="0"/>
    <s v="2026"/>
    <m/>
    <d v="1904-01-01T00:00:00"/>
    <x v="2"/>
    <x v="0"/>
    <x v="0"/>
    <s v=""/>
    <s v=""/>
    <s v=""/>
    <d v="1904-01-01T08:00:00"/>
    <m/>
    <m/>
  </r>
  <r>
    <n v="86"/>
    <x v="33"/>
    <d v="1904-01-01T08:00:00"/>
    <x v="6"/>
    <d v="1904-01-01T17:00:00"/>
    <d v="1904-01-01T17:00:00"/>
    <m/>
    <m/>
    <s v=""/>
    <m/>
    <d v="1904-01-01T00:00:00"/>
    <d v="1904-01-01T00:00:00"/>
    <n v="0"/>
    <d v="1904-01-01T08:00:00"/>
    <d v="1904-01-01T08:00:00"/>
    <x v="1"/>
    <x v="0"/>
    <d v="1904-01-01T00:00:00"/>
    <d v="1904-01-01T00:00:00"/>
    <x v="0"/>
    <x v="0"/>
    <s v="2026"/>
    <m/>
    <d v="1904-01-01T00:00:00"/>
    <x v="2"/>
    <x v="0"/>
    <x v="0"/>
    <s v=""/>
    <s v=""/>
    <s v=""/>
    <s v=""/>
    <m/>
    <m/>
  </r>
  <r>
    <n v="1183"/>
    <x v="34"/>
    <d v="1904-01-01T07:59:00"/>
    <x v="6"/>
    <d v="1904-01-01T17:00:00"/>
    <d v="1904-01-01T17:00:00"/>
    <m/>
    <m/>
    <s v=""/>
    <m/>
    <d v="1904-01-01T00:00:00"/>
    <d v="1904-01-01T00:00:00"/>
    <n v="0"/>
    <d v="1904-01-01T08:00:00"/>
    <d v="1904-01-01T08:00:00"/>
    <x v="1"/>
    <x v="0"/>
    <d v="1904-01-01T00:00:00"/>
    <d v="1904-01-01T00:00:00"/>
    <x v="0"/>
    <x v="0"/>
    <s v="2026"/>
    <m/>
    <d v="1904-01-01T00:00:00"/>
    <x v="2"/>
    <x v="0"/>
    <x v="0"/>
    <s v=""/>
    <s v=""/>
    <s v=""/>
    <s v=""/>
    <m/>
    <m/>
  </r>
  <r>
    <n v="973"/>
    <x v="35"/>
    <d v="1904-01-01T07:57:00"/>
    <x v="6"/>
    <d v="1904-01-01T17:00:00"/>
    <d v="1904-01-01T17:00:00"/>
    <m/>
    <m/>
    <s v=""/>
    <m/>
    <d v="1904-01-01T00:00:00"/>
    <d v="1904-01-01T00:00:00"/>
    <n v="0"/>
    <d v="1904-01-01T08:00:00"/>
    <d v="1904-01-01T08:00:00"/>
    <x v="1"/>
    <x v="0"/>
    <d v="1904-01-01T00:00:00"/>
    <d v="1904-01-01T00:00:00"/>
    <x v="0"/>
    <x v="0"/>
    <s v="2026"/>
    <m/>
    <d v="1904-01-01T00:03:00"/>
    <x v="2"/>
    <x v="0"/>
    <x v="0"/>
    <s v=""/>
    <s v=""/>
    <s v=""/>
    <s v=""/>
    <m/>
    <m/>
  </r>
  <r>
    <n v="1539"/>
    <x v="36"/>
    <d v="1904-01-01T07:58:00"/>
    <x v="6"/>
    <d v="1904-01-01T17:00:00"/>
    <d v="1904-01-01T17:00:00"/>
    <m/>
    <m/>
    <s v=""/>
    <m/>
    <d v="1904-01-01T00:00:00"/>
    <d v="1904-01-01T00:00:00"/>
    <n v="0"/>
    <d v="1904-01-01T08:00:00"/>
    <d v="1904-01-01T08:00:00"/>
    <x v="1"/>
    <x v="0"/>
    <d v="1904-01-01T00:00:00"/>
    <d v="1904-01-01T00:00:00"/>
    <x v="0"/>
    <x v="0"/>
    <s v="2026"/>
    <m/>
    <d v="1904-01-01T00:02:00"/>
    <x v="2"/>
    <x v="0"/>
    <x v="0"/>
    <s v=""/>
    <s v=""/>
    <s v=""/>
    <s v=""/>
    <m/>
    <m/>
  </r>
  <r>
    <n v="1006"/>
    <x v="31"/>
    <m/>
    <x v="5"/>
    <m/>
    <s v="OFF"/>
    <m/>
    <m/>
    <s v=""/>
    <m/>
    <d v="1904-01-01T00:00:00"/>
    <d v="1904-01-01T00:00:00"/>
    <n v="0"/>
    <s v=""/>
    <d v="1904-01-01T00:00:00"/>
    <x v="1"/>
    <x v="1"/>
    <d v="1904-01-01T00:00:00"/>
    <d v="1904-01-01T00:00:00"/>
    <x v="0"/>
    <x v="0"/>
    <s v="2026"/>
    <m/>
    <d v="1904-01-01T00:00:00"/>
    <x v="2"/>
    <x v="0"/>
    <x v="0"/>
    <s v=""/>
    <s v=""/>
    <s v=""/>
    <s v=""/>
    <m/>
    <m/>
  </r>
  <r>
    <n v="777"/>
    <x v="32"/>
    <m/>
    <x v="5"/>
    <m/>
    <s v="OFF"/>
    <m/>
    <m/>
    <s v=""/>
    <m/>
    <d v="1904-01-01T00:00:00"/>
    <d v="1904-01-01T00:00:00"/>
    <n v="0"/>
    <s v=""/>
    <d v="1904-01-01T00:00:00"/>
    <x v="1"/>
    <x v="1"/>
    <d v="1904-01-01T00:00:00"/>
    <d v="1904-01-01T00:00:00"/>
    <x v="0"/>
    <x v="0"/>
    <s v="2026"/>
    <m/>
    <d v="1904-01-01T00:00:00"/>
    <x v="2"/>
    <x v="0"/>
    <x v="0"/>
    <s v=""/>
    <s v=""/>
    <s v=""/>
    <s v=""/>
    <m/>
    <m/>
  </r>
  <r>
    <n v="86"/>
    <x v="33"/>
    <m/>
    <x v="5"/>
    <m/>
    <s v="OFF"/>
    <m/>
    <m/>
    <s v=""/>
    <m/>
    <d v="1904-01-01T00:00:00"/>
    <d v="1904-01-01T00:00:00"/>
    <n v="0"/>
    <s v=""/>
    <d v="1904-01-01T00:00:00"/>
    <x v="1"/>
    <x v="1"/>
    <d v="1904-01-01T00:00:00"/>
    <d v="1904-01-01T00:00:00"/>
    <x v="0"/>
    <x v="0"/>
    <s v="2026"/>
    <m/>
    <d v="1904-01-01T00:00:00"/>
    <x v="2"/>
    <x v="0"/>
    <x v="0"/>
    <s v=""/>
    <s v=""/>
    <s v=""/>
    <s v=""/>
    <m/>
    <m/>
  </r>
  <r>
    <n v="1183"/>
    <x v="34"/>
    <m/>
    <x v="5"/>
    <m/>
    <s v="OFF"/>
    <m/>
    <m/>
    <s v=""/>
    <m/>
    <d v="1904-01-01T00:00:00"/>
    <d v="1904-01-01T00:00:00"/>
    <n v="0"/>
    <s v=""/>
    <d v="1904-01-01T00:00:00"/>
    <x v="1"/>
    <x v="1"/>
    <d v="1904-01-01T00:00:00"/>
    <d v="1904-01-01T00:00:00"/>
    <x v="0"/>
    <x v="0"/>
    <s v="2026"/>
    <m/>
    <d v="1904-01-01T00:00:00"/>
    <x v="2"/>
    <x v="0"/>
    <x v="0"/>
    <s v=""/>
    <s v=""/>
    <s v=""/>
    <s v=""/>
    <m/>
    <m/>
  </r>
  <r>
    <n v="973"/>
    <x v="35"/>
    <m/>
    <x v="5"/>
    <m/>
    <s v="OFF"/>
    <m/>
    <m/>
    <s v=""/>
    <m/>
    <d v="1904-01-01T00:00:00"/>
    <d v="1904-01-01T00:00:00"/>
    <n v="0"/>
    <s v=""/>
    <d v="1904-01-01T00:00:00"/>
    <x v="1"/>
    <x v="1"/>
    <d v="1904-01-01T00:00:00"/>
    <d v="1904-01-01T00:00:00"/>
    <x v="0"/>
    <x v="0"/>
    <s v="2026"/>
    <m/>
    <d v="1904-01-01T00:00:00"/>
    <x v="2"/>
    <x v="0"/>
    <x v="0"/>
    <s v=""/>
    <s v=""/>
    <s v=""/>
    <s v=""/>
    <m/>
    <m/>
  </r>
  <r>
    <n v="1539"/>
    <x v="36"/>
    <m/>
    <x v="5"/>
    <m/>
    <s v="OFF"/>
    <m/>
    <m/>
    <s v=""/>
    <m/>
    <d v="1904-01-01T00:00:00"/>
    <d v="1904-01-01T00:00:00"/>
    <n v="0"/>
    <s v=""/>
    <d v="1904-01-01T00:00:00"/>
    <x v="1"/>
    <x v="1"/>
    <d v="1904-01-01T00:00:00"/>
    <d v="1904-01-01T00:00:00"/>
    <x v="0"/>
    <x v="0"/>
    <s v="2026"/>
    <m/>
    <d v="1904-01-01T00:00:00"/>
    <x v="2"/>
    <x v="0"/>
    <x v="0"/>
    <s v=""/>
    <s v=""/>
    <s v=""/>
    <s v=""/>
    <m/>
    <m/>
  </r>
  <r>
    <n v="1006"/>
    <x v="31"/>
    <m/>
    <x v="5"/>
    <m/>
    <s v="OFF"/>
    <m/>
    <m/>
    <s v=""/>
    <m/>
    <d v="1904-01-01T00:00:00"/>
    <d v="1904-01-01T00:00:00"/>
    <n v="0"/>
    <s v=""/>
    <d v="1904-01-01T00:00:00"/>
    <x v="1"/>
    <x v="2"/>
    <d v="1904-01-01T00:00:00"/>
    <d v="1904-01-01T00:00:00"/>
    <x v="0"/>
    <x v="0"/>
    <s v="2026"/>
    <m/>
    <d v="1904-01-01T00:00:00"/>
    <x v="2"/>
    <x v="0"/>
    <x v="0"/>
    <s v=""/>
    <s v=""/>
    <s v=""/>
    <s v=""/>
    <m/>
    <m/>
  </r>
  <r>
    <n v="777"/>
    <x v="32"/>
    <m/>
    <x v="5"/>
    <m/>
    <s v="OFF"/>
    <m/>
    <m/>
    <s v=""/>
    <m/>
    <d v="1904-01-01T00:00:00"/>
    <d v="1904-01-01T00:00:00"/>
    <n v="0"/>
    <s v=""/>
    <d v="1904-01-01T00:00:00"/>
    <x v="1"/>
    <x v="2"/>
    <d v="1904-01-01T00:00:00"/>
    <d v="1904-01-01T00:00:00"/>
    <x v="0"/>
    <x v="0"/>
    <s v="2026"/>
    <m/>
    <d v="1904-01-01T00:00:00"/>
    <x v="2"/>
    <x v="0"/>
    <x v="0"/>
    <s v=""/>
    <s v=""/>
    <s v=""/>
    <s v=""/>
    <m/>
    <m/>
  </r>
  <r>
    <n v="86"/>
    <x v="33"/>
    <m/>
    <x v="5"/>
    <m/>
    <s v="OFF"/>
    <m/>
    <m/>
    <s v=""/>
    <m/>
    <d v="1904-01-01T00:00:00"/>
    <d v="1904-01-01T00:00:00"/>
    <n v="0"/>
    <s v=""/>
    <d v="1904-01-01T00:00:00"/>
    <x v="1"/>
    <x v="2"/>
    <d v="1904-01-01T00:00:00"/>
    <d v="1904-01-01T00:00:00"/>
    <x v="0"/>
    <x v="0"/>
    <s v="2026"/>
    <m/>
    <d v="1904-01-01T00:00:00"/>
    <x v="2"/>
    <x v="0"/>
    <x v="0"/>
    <s v=""/>
    <s v=""/>
    <s v=""/>
    <s v=""/>
    <m/>
    <m/>
  </r>
  <r>
    <n v="1183"/>
    <x v="34"/>
    <m/>
    <x v="5"/>
    <m/>
    <s v="OFF"/>
    <m/>
    <m/>
    <s v=""/>
    <m/>
    <d v="1904-01-01T00:00:00"/>
    <d v="1904-01-01T00:00:00"/>
    <n v="0"/>
    <s v=""/>
    <d v="1904-01-01T00:00:00"/>
    <x v="1"/>
    <x v="2"/>
    <d v="1904-01-01T00:00:00"/>
    <d v="1904-01-01T00:00:00"/>
    <x v="0"/>
    <x v="0"/>
    <s v="2026"/>
    <m/>
    <d v="1904-01-01T00:00:00"/>
    <x v="2"/>
    <x v="0"/>
    <x v="0"/>
    <s v=""/>
    <s v=""/>
    <s v=""/>
    <s v=""/>
    <m/>
    <m/>
  </r>
  <r>
    <n v="973"/>
    <x v="35"/>
    <m/>
    <x v="5"/>
    <m/>
    <s v="OFF"/>
    <m/>
    <m/>
    <s v=""/>
    <m/>
    <d v="1904-01-01T00:00:00"/>
    <d v="1904-01-01T00:00:00"/>
    <n v="0"/>
    <s v=""/>
    <d v="1904-01-01T00:00:00"/>
    <x v="1"/>
    <x v="2"/>
    <d v="1904-01-01T00:00:00"/>
    <d v="1904-01-01T00:00:00"/>
    <x v="0"/>
    <x v="0"/>
    <s v="2026"/>
    <m/>
    <d v="1904-01-01T00:00:00"/>
    <x v="2"/>
    <x v="0"/>
    <x v="0"/>
    <s v=""/>
    <s v=""/>
    <s v=""/>
    <s v=""/>
    <m/>
    <m/>
  </r>
  <r>
    <n v="1539"/>
    <x v="36"/>
    <m/>
    <x v="5"/>
    <m/>
    <s v="OFF"/>
    <m/>
    <m/>
    <s v=""/>
    <m/>
    <d v="1904-01-01T00:00:00"/>
    <d v="1904-01-01T00:00:00"/>
    <n v="0"/>
    <s v=""/>
    <d v="1904-01-01T00:00:00"/>
    <x v="1"/>
    <x v="2"/>
    <d v="1904-01-01T00:00:00"/>
    <d v="1904-01-01T00:00:00"/>
    <x v="0"/>
    <x v="0"/>
    <s v="2026"/>
    <m/>
    <d v="1904-01-01T00:00:00"/>
    <x v="2"/>
    <x v="0"/>
    <x v="0"/>
    <s v=""/>
    <s v=""/>
    <s v=""/>
    <s v=""/>
    <m/>
    <m/>
  </r>
  <r>
    <n v="1025"/>
    <x v="37"/>
    <m/>
    <x v="4"/>
    <m/>
    <s v="Férié"/>
    <m/>
    <m/>
    <s v=""/>
    <m/>
    <d v="1904-01-01T00:00:00"/>
    <d v="1904-01-01T00:00:00"/>
    <n v="0"/>
    <s v=""/>
    <d v="1904-01-01T00:00:00"/>
    <x v="2"/>
    <x v="0"/>
    <d v="1904-01-01T00:00:00"/>
    <d v="1904-01-01T00:00:00"/>
    <x v="0"/>
    <x v="0"/>
    <s v="2026"/>
    <m/>
    <d v="1904-01-01T00:00:00"/>
    <x v="3"/>
    <x v="0"/>
    <x v="0"/>
    <s v=""/>
    <s v=""/>
    <s v=""/>
    <d v="1904-01-01T08:00:00"/>
    <m/>
    <m/>
  </r>
  <r>
    <n v="987"/>
    <x v="38"/>
    <d v="1904-01-01T08:57:00"/>
    <x v="1"/>
    <d v="1904-01-01T17:00:00"/>
    <d v="1904-01-01T17:00:00"/>
    <m/>
    <m/>
    <s v=""/>
    <m/>
    <d v="1904-01-01T00:00:00"/>
    <d v="1904-01-01T00:00:00"/>
    <n v="0"/>
    <d v="1904-01-01T07:00:00"/>
    <d v="1904-01-01T07:00:00"/>
    <x v="2"/>
    <x v="0"/>
    <d v="1904-01-01T00:00:00"/>
    <d v="1904-01-01T00:00:00"/>
    <x v="0"/>
    <x v="0"/>
    <s v="2026"/>
    <m/>
    <d v="1904-01-01T00:03:00"/>
    <x v="3"/>
    <x v="0"/>
    <x v="0"/>
    <s v=""/>
    <s v=""/>
    <s v=""/>
    <s v=""/>
    <m/>
    <m/>
  </r>
  <r>
    <n v="983"/>
    <x v="39"/>
    <d v="1904-01-01T09:00:00"/>
    <x v="1"/>
    <d v="1904-01-01T18:00:00"/>
    <d v="1904-01-01T18:00:00"/>
    <m/>
    <m/>
    <s v=""/>
    <m/>
    <d v="1904-01-01T00:00:00"/>
    <d v="1904-01-01T00:00:00"/>
    <n v="0"/>
    <d v="1904-01-01T08:00:00"/>
    <d v="1904-01-01T08:00:00"/>
    <x v="2"/>
    <x v="0"/>
    <d v="1904-01-01T00:00:00"/>
    <d v="1904-01-01T00:00:00"/>
    <x v="0"/>
    <x v="0"/>
    <s v="2026"/>
    <m/>
    <d v="1904-01-01T00:00:00"/>
    <x v="3"/>
    <x v="0"/>
    <x v="0"/>
    <s v=""/>
    <s v=""/>
    <s v=""/>
    <s v=""/>
    <m/>
    <m/>
  </r>
  <r>
    <n v="1012"/>
    <x v="40"/>
    <d v="1904-01-01T07:59:00"/>
    <x v="6"/>
    <d v="1904-01-01T17:00:00"/>
    <d v="1904-01-01T17:00:00"/>
    <m/>
    <m/>
    <s v=""/>
    <m/>
    <d v="1904-01-01T00:00:00"/>
    <d v="1904-01-01T00:00:00"/>
    <n v="0"/>
    <d v="1904-01-01T08:00:00"/>
    <d v="1904-01-01T08:00:00"/>
    <x v="2"/>
    <x v="0"/>
    <d v="1904-01-01T00:00:00"/>
    <d v="1904-01-01T00:00:00"/>
    <x v="0"/>
    <x v="0"/>
    <s v="2026"/>
    <m/>
    <d v="1904-01-01T00:00:00"/>
    <x v="3"/>
    <x v="0"/>
    <x v="0"/>
    <s v=""/>
    <s v=""/>
    <s v=""/>
    <s v=""/>
    <m/>
    <m/>
  </r>
  <r>
    <n v="1025"/>
    <x v="37"/>
    <m/>
    <x v="5"/>
    <m/>
    <s v="OFF"/>
    <m/>
    <m/>
    <s v=""/>
    <m/>
    <d v="1904-01-01T00:00:00"/>
    <d v="1904-01-01T00:00:00"/>
    <n v="0"/>
    <s v=""/>
    <d v="1904-01-01T00:00:00"/>
    <x v="2"/>
    <x v="1"/>
    <d v="1904-01-01T00:00:00"/>
    <d v="1904-01-01T00:00:00"/>
    <x v="0"/>
    <x v="0"/>
    <s v="2026"/>
    <m/>
    <d v="1904-01-01T00:00:00"/>
    <x v="3"/>
    <x v="0"/>
    <x v="0"/>
    <s v=""/>
    <s v=""/>
    <s v=""/>
    <s v=""/>
    <m/>
    <m/>
  </r>
  <r>
    <n v="987"/>
    <x v="38"/>
    <m/>
    <x v="5"/>
    <m/>
    <s v="OFF"/>
    <m/>
    <m/>
    <s v=""/>
    <m/>
    <d v="1904-01-01T00:00:00"/>
    <d v="1904-01-01T00:00:00"/>
    <n v="0"/>
    <s v=""/>
    <d v="1904-01-01T00:00:00"/>
    <x v="2"/>
    <x v="1"/>
    <d v="1904-01-01T00:00:00"/>
    <d v="1904-01-01T00:00:00"/>
    <x v="0"/>
    <x v="0"/>
    <s v="2026"/>
    <m/>
    <d v="1904-01-01T00:00:00"/>
    <x v="3"/>
    <x v="0"/>
    <x v="0"/>
    <s v=""/>
    <s v=""/>
    <s v=""/>
    <s v=""/>
    <m/>
    <m/>
  </r>
  <r>
    <n v="983"/>
    <x v="39"/>
    <m/>
    <x v="5"/>
    <m/>
    <s v="OFF"/>
    <m/>
    <m/>
    <s v=""/>
    <m/>
    <d v="1904-01-01T00:00:00"/>
    <d v="1904-01-01T00:00:00"/>
    <n v="0"/>
    <s v=""/>
    <d v="1904-01-01T00:00:00"/>
    <x v="2"/>
    <x v="1"/>
    <d v="1904-01-01T00:00:00"/>
    <d v="1904-01-01T00:00:00"/>
    <x v="0"/>
    <x v="0"/>
    <s v="2026"/>
    <m/>
    <d v="1904-01-01T00:00:00"/>
    <x v="3"/>
    <x v="0"/>
    <x v="0"/>
    <s v=""/>
    <s v=""/>
    <s v=""/>
    <s v=""/>
    <m/>
    <m/>
  </r>
  <r>
    <n v="1012"/>
    <x v="40"/>
    <d v="1904-01-01T08:00:00"/>
    <x v="6"/>
    <d v="1904-01-01T14:00:00"/>
    <d v="1904-01-01T14:00:00"/>
    <m/>
    <m/>
    <m/>
    <m/>
    <d v="1904-01-01T00:00:00"/>
    <d v="1904-01-01T00:00:00"/>
    <n v="0"/>
    <d v="1904-01-01T06:00:00"/>
    <d v="1904-01-01T06:00:00"/>
    <x v="2"/>
    <x v="1"/>
    <d v="1904-01-01T00:00:00"/>
    <d v="1904-01-01T00:00:00"/>
    <x v="0"/>
    <x v="0"/>
    <s v="2026"/>
    <m/>
    <d v="1904-01-01T00:00:00"/>
    <x v="3"/>
    <x v="0"/>
    <x v="0"/>
    <s v=""/>
    <s v=""/>
    <s v=""/>
    <s v=""/>
    <m/>
    <s v="Sans déjeuner"/>
  </r>
  <r>
    <n v="1025"/>
    <x v="37"/>
    <m/>
    <x v="5"/>
    <m/>
    <s v="OFF"/>
    <m/>
    <m/>
    <s v=""/>
    <m/>
    <d v="1904-01-01T00:00:00"/>
    <d v="1904-01-01T00:00:00"/>
    <n v="0"/>
    <s v=""/>
    <d v="1904-01-01T00:00:00"/>
    <x v="2"/>
    <x v="2"/>
    <d v="1904-01-01T00:00:00"/>
    <d v="1904-01-01T00:00:00"/>
    <x v="0"/>
    <x v="0"/>
    <s v="2026"/>
    <m/>
    <d v="1904-01-01T00:00:00"/>
    <x v="3"/>
    <x v="0"/>
    <x v="0"/>
    <s v=""/>
    <s v=""/>
    <s v=""/>
    <s v=""/>
    <m/>
    <m/>
  </r>
  <r>
    <n v="987"/>
    <x v="38"/>
    <m/>
    <x v="5"/>
    <m/>
    <s v="OFF"/>
    <m/>
    <m/>
    <s v=""/>
    <m/>
    <d v="1904-01-01T00:00:00"/>
    <d v="1904-01-01T00:00:00"/>
    <n v="0"/>
    <s v=""/>
    <d v="1904-01-01T00:00:00"/>
    <x v="2"/>
    <x v="2"/>
    <d v="1904-01-01T00:00:00"/>
    <d v="1904-01-01T00:00:00"/>
    <x v="0"/>
    <x v="0"/>
    <s v="2026"/>
    <m/>
    <d v="1904-01-01T00:00:00"/>
    <x v="3"/>
    <x v="0"/>
    <x v="0"/>
    <s v=""/>
    <s v=""/>
    <s v=""/>
    <s v=""/>
    <m/>
    <m/>
  </r>
  <r>
    <n v="983"/>
    <x v="39"/>
    <m/>
    <x v="5"/>
    <m/>
    <s v="OFF"/>
    <m/>
    <m/>
    <s v=""/>
    <m/>
    <d v="1904-01-01T00:00:00"/>
    <d v="1904-01-01T00:00:00"/>
    <n v="0"/>
    <s v=""/>
    <d v="1904-01-01T00:00:00"/>
    <x v="2"/>
    <x v="2"/>
    <d v="1904-01-01T00:00:00"/>
    <d v="1904-01-01T00:00:00"/>
    <x v="0"/>
    <x v="0"/>
    <s v="2026"/>
    <m/>
    <d v="1904-01-01T00:00:00"/>
    <x v="3"/>
    <x v="0"/>
    <x v="0"/>
    <s v=""/>
    <s v=""/>
    <s v=""/>
    <s v=""/>
    <m/>
    <m/>
  </r>
  <r>
    <n v="1012"/>
    <x v="40"/>
    <m/>
    <x v="5"/>
    <m/>
    <s v="OFF"/>
    <m/>
    <m/>
    <s v=""/>
    <m/>
    <d v="1904-01-01T00:00:00"/>
    <d v="1904-01-01T00:00:00"/>
    <n v="0"/>
    <s v=""/>
    <d v="1904-01-01T00:00:00"/>
    <x v="2"/>
    <x v="2"/>
    <d v="1904-01-01T00:00:00"/>
    <d v="1904-01-01T00:00:00"/>
    <x v="0"/>
    <x v="0"/>
    <s v="2026"/>
    <m/>
    <d v="1904-01-01T00:00:00"/>
    <x v="3"/>
    <x v="0"/>
    <x v="0"/>
    <s v=""/>
    <s v=""/>
    <s v=""/>
    <s v=""/>
    <m/>
    <m/>
  </r>
  <r>
    <n v="948"/>
    <x v="41"/>
    <d v="1904-01-01T08:00:00"/>
    <x v="6"/>
    <d v="1904-01-01T17:00:00"/>
    <d v="1904-01-01T17:00:00"/>
    <m/>
    <m/>
    <s v=""/>
    <m/>
    <d v="1904-01-01T00:00:00"/>
    <d v="1904-01-01T00:00:00"/>
    <n v="0"/>
    <d v="1904-01-01T08:00:00"/>
    <d v="1904-01-01T08:00:00"/>
    <x v="3"/>
    <x v="0"/>
    <d v="1904-01-01T00:00:00"/>
    <d v="1904-01-01T00:00:00"/>
    <x v="0"/>
    <x v="0"/>
    <s v="2026"/>
    <m/>
    <d v="1904-01-01T00:00:00"/>
    <x v="4"/>
    <x v="0"/>
    <x v="0"/>
    <s v=""/>
    <s v=""/>
    <s v=""/>
    <s v=""/>
    <m/>
    <m/>
  </r>
  <r>
    <n v="1004"/>
    <x v="42"/>
    <d v="1904-01-01T07:59:00"/>
    <x v="6"/>
    <d v="1904-01-01T17:00:00"/>
    <d v="1904-01-01T17:00:00"/>
    <m/>
    <m/>
    <s v=""/>
    <m/>
    <d v="1904-01-01T00:00:00"/>
    <d v="1904-01-01T00:00:00"/>
    <n v="0"/>
    <d v="1904-01-01T08:00:00"/>
    <d v="1904-01-01T08:00:00"/>
    <x v="4"/>
    <x v="0"/>
    <d v="1904-01-01T00:00:00"/>
    <d v="1904-01-01T00:00:00"/>
    <x v="0"/>
    <x v="0"/>
    <s v="2026"/>
    <m/>
    <d v="1904-01-01T00:00:00"/>
    <x v="5"/>
    <x v="0"/>
    <x v="0"/>
    <s v=""/>
    <s v=""/>
    <s v=""/>
    <s v=""/>
    <m/>
    <m/>
  </r>
  <r>
    <n v="1068"/>
    <x v="43"/>
    <d v="1904-01-01T07:57:00"/>
    <x v="6"/>
    <d v="1904-01-01T17:00:00"/>
    <d v="1904-01-01T17:00:00"/>
    <m/>
    <m/>
    <s v=""/>
    <m/>
    <d v="1904-01-01T00:00:00"/>
    <d v="1904-01-01T00:00:00"/>
    <n v="0"/>
    <d v="1904-01-01T08:00:00"/>
    <d v="1904-01-01T08:00:00"/>
    <x v="4"/>
    <x v="0"/>
    <d v="1904-01-01T00:00:00"/>
    <d v="1904-01-01T00:00:00"/>
    <x v="0"/>
    <x v="0"/>
    <s v="2026"/>
    <m/>
    <d v="1904-01-01T00:03:00"/>
    <x v="5"/>
    <x v="0"/>
    <x v="0"/>
    <s v=""/>
    <s v=""/>
    <s v=""/>
    <s v=""/>
    <m/>
    <m/>
  </r>
  <r>
    <n v="1151"/>
    <x v="44"/>
    <d v="1904-01-01T08:00:00"/>
    <x v="6"/>
    <d v="1904-01-01T17:00:00"/>
    <d v="1904-01-01T17:00:00"/>
    <m/>
    <m/>
    <s v=""/>
    <m/>
    <d v="1904-01-01T00:00:00"/>
    <d v="1904-01-01T00:00:00"/>
    <n v="0"/>
    <d v="1904-01-01T08:00:00"/>
    <d v="1904-01-01T08:00:00"/>
    <x v="4"/>
    <x v="0"/>
    <d v="1904-01-01T00:00:00"/>
    <d v="1904-01-01T00:00:00"/>
    <x v="0"/>
    <x v="0"/>
    <s v="2026"/>
    <m/>
    <d v="1904-01-01T00:00:00"/>
    <x v="5"/>
    <x v="0"/>
    <x v="0"/>
    <s v=""/>
    <s v=""/>
    <s v=""/>
    <s v=""/>
    <m/>
    <m/>
  </r>
  <r>
    <n v="1301"/>
    <x v="45"/>
    <d v="1904-01-01T08:09:00"/>
    <x v="6"/>
    <d v="1904-01-01T17:00:00"/>
    <d v="1904-01-01T17:00:00"/>
    <m/>
    <m/>
    <d v="1904-01-01T00:09:00"/>
    <m/>
    <d v="1904-01-01T00:09:00"/>
    <d v="1904-01-01T00:00:00"/>
    <n v="0"/>
    <d v="1904-01-01T07:51:00"/>
    <d v="1904-01-01T08:00:00"/>
    <x v="4"/>
    <x v="0"/>
    <d v="1904-01-01T00:00:00"/>
    <d v="1904-01-01T00:09:00"/>
    <x v="0"/>
    <x v="0"/>
    <s v="2026"/>
    <m/>
    <d v="1904-01-01T00:00:00"/>
    <x v="5"/>
    <x v="0"/>
    <x v="0"/>
    <s v=""/>
    <s v=""/>
    <s v=""/>
    <s v=""/>
    <m/>
    <m/>
  </r>
  <r>
    <n v="1300"/>
    <x v="46"/>
    <d v="1904-01-01T07:57:00"/>
    <x v="6"/>
    <d v="1904-01-01T17:00:00"/>
    <d v="1904-01-01T17:00:00"/>
    <m/>
    <m/>
    <s v=""/>
    <m/>
    <d v="1904-01-01T00:00:00"/>
    <d v="1904-01-01T00:00:00"/>
    <n v="0"/>
    <d v="1904-01-01T08:00:00"/>
    <d v="1904-01-01T08:00:00"/>
    <x v="4"/>
    <x v="0"/>
    <d v="1904-01-01T00:00:00"/>
    <d v="1904-01-01T00:00:00"/>
    <x v="0"/>
    <x v="0"/>
    <s v="2026"/>
    <m/>
    <d v="1904-01-01T00:03:00"/>
    <x v="5"/>
    <x v="0"/>
    <x v="0"/>
    <s v=""/>
    <s v=""/>
    <s v=""/>
    <s v=""/>
    <m/>
    <m/>
  </r>
  <r>
    <n v="1474"/>
    <x v="47"/>
    <d v="1904-01-01T07:57:00"/>
    <x v="6"/>
    <d v="1904-01-01T17:00:00"/>
    <d v="1904-01-01T17:00:00"/>
    <m/>
    <m/>
    <s v=""/>
    <m/>
    <d v="1904-01-01T00:00:00"/>
    <d v="1904-01-01T00:00:00"/>
    <n v="0"/>
    <d v="1904-01-01T08:00:00"/>
    <d v="1904-01-01T08:00:00"/>
    <x v="4"/>
    <x v="0"/>
    <d v="1904-01-01T00:00:00"/>
    <d v="1904-01-01T00:00:00"/>
    <x v="0"/>
    <x v="0"/>
    <s v="2026"/>
    <m/>
    <d v="1904-01-01T00:03:00"/>
    <x v="5"/>
    <x v="0"/>
    <x v="0"/>
    <s v=""/>
    <s v=""/>
    <s v=""/>
    <s v=""/>
    <m/>
    <m/>
  </r>
  <r>
    <n v="1495"/>
    <x v="48"/>
    <d v="1904-01-01T07:57:00"/>
    <x v="6"/>
    <d v="1904-01-01T17:00:00"/>
    <d v="1904-01-01T17:00:00"/>
    <m/>
    <m/>
    <s v=""/>
    <m/>
    <d v="1904-01-01T00:00:00"/>
    <d v="1904-01-01T00:00:00"/>
    <n v="0"/>
    <d v="1904-01-01T08:00:00"/>
    <d v="1904-01-01T08:00:00"/>
    <x v="4"/>
    <x v="0"/>
    <d v="1904-01-01T00:00:00"/>
    <d v="1904-01-01T00:00:00"/>
    <x v="0"/>
    <x v="0"/>
    <s v="2026"/>
    <m/>
    <d v="1904-01-01T00:03:00"/>
    <x v="5"/>
    <x v="0"/>
    <x v="0"/>
    <s v=""/>
    <s v=""/>
    <s v=""/>
    <s v=""/>
    <m/>
    <m/>
  </r>
  <r>
    <n v="1309"/>
    <x v="49"/>
    <d v="1904-01-01T07:57:00"/>
    <x v="6"/>
    <d v="1904-01-01T17:00:00"/>
    <d v="1904-01-01T17:00:00"/>
    <m/>
    <m/>
    <s v=""/>
    <m/>
    <d v="1904-01-01T00:00:00"/>
    <d v="1904-01-01T00:00:00"/>
    <n v="0"/>
    <d v="1904-01-01T08:00:00"/>
    <d v="1904-01-01T08:00:00"/>
    <x v="4"/>
    <x v="0"/>
    <d v="1904-01-01T00:00:00"/>
    <d v="1904-01-01T00:00:00"/>
    <x v="0"/>
    <x v="0"/>
    <s v="2026"/>
    <m/>
    <d v="1904-01-01T00:03:00"/>
    <x v="5"/>
    <x v="0"/>
    <x v="0"/>
    <s v=""/>
    <s v=""/>
    <s v=""/>
    <s v=""/>
    <m/>
    <m/>
  </r>
  <r>
    <n v="1011"/>
    <x v="50"/>
    <m/>
    <x v="4"/>
    <m/>
    <s v="Férié"/>
    <m/>
    <m/>
    <s v=""/>
    <m/>
    <d v="1904-01-01T00:00:00"/>
    <d v="1904-01-01T00:00:00"/>
    <n v="0"/>
    <s v=""/>
    <d v="1904-01-01T00:00:00"/>
    <x v="4"/>
    <x v="0"/>
    <d v="1904-01-01T00:00:00"/>
    <d v="1904-01-01T00:00:00"/>
    <x v="0"/>
    <x v="0"/>
    <s v="2026"/>
    <m/>
    <d v="1904-01-01T00:00:00"/>
    <x v="5"/>
    <x v="0"/>
    <x v="0"/>
    <s v=""/>
    <s v=""/>
    <s v=""/>
    <d v="1904-01-01T08:00:00"/>
    <m/>
    <m/>
  </r>
  <r>
    <n v="1066"/>
    <x v="51"/>
    <m/>
    <x v="4"/>
    <m/>
    <s v="Férié"/>
    <m/>
    <m/>
    <s v=""/>
    <m/>
    <d v="1904-01-01T00:00:00"/>
    <d v="1904-01-01T00:00:00"/>
    <n v="0"/>
    <s v=""/>
    <d v="1904-01-01T00:00:00"/>
    <x v="4"/>
    <x v="0"/>
    <d v="1904-01-01T00:00:00"/>
    <d v="1904-01-01T00:00:00"/>
    <x v="0"/>
    <x v="0"/>
    <s v="2026"/>
    <m/>
    <d v="1904-01-01T00:00:00"/>
    <x v="5"/>
    <x v="0"/>
    <x v="0"/>
    <s v=""/>
    <s v=""/>
    <s v=""/>
    <d v="1904-01-01T08:00:00"/>
    <m/>
    <m/>
  </r>
  <r>
    <n v="1283"/>
    <x v="52"/>
    <m/>
    <x v="4"/>
    <m/>
    <s v="Férié"/>
    <m/>
    <m/>
    <s v=""/>
    <m/>
    <d v="1904-01-01T00:00:00"/>
    <d v="1904-01-01T00:00:00"/>
    <n v="0"/>
    <s v=""/>
    <d v="1904-01-01T00:00:00"/>
    <x v="4"/>
    <x v="0"/>
    <d v="1904-01-01T00:00:00"/>
    <d v="1904-01-01T00:00:00"/>
    <x v="0"/>
    <x v="0"/>
    <s v="2026"/>
    <m/>
    <d v="1904-01-01T00:00:00"/>
    <x v="5"/>
    <x v="0"/>
    <x v="0"/>
    <s v=""/>
    <s v=""/>
    <s v=""/>
    <d v="1904-01-01T08:00:00"/>
    <m/>
    <m/>
  </r>
  <r>
    <n v="948"/>
    <x v="41"/>
    <m/>
    <x v="5"/>
    <m/>
    <s v="OFF"/>
    <m/>
    <m/>
    <s v=""/>
    <m/>
    <d v="1904-01-01T00:00:00"/>
    <d v="1904-01-01T00:00:00"/>
    <n v="0"/>
    <s v=""/>
    <d v="1904-01-01T00:00:00"/>
    <x v="3"/>
    <x v="1"/>
    <d v="1904-01-01T00:00:00"/>
    <d v="1904-01-01T00:00:00"/>
    <x v="0"/>
    <x v="0"/>
    <s v="2026"/>
    <m/>
    <d v="1904-01-01T00:00:00"/>
    <x v="4"/>
    <x v="0"/>
    <x v="0"/>
    <s v=""/>
    <s v=""/>
    <s v=""/>
    <s v=""/>
    <m/>
    <m/>
  </r>
  <r>
    <n v="1011"/>
    <x v="50"/>
    <m/>
    <x v="5"/>
    <m/>
    <s v="OFF"/>
    <m/>
    <m/>
    <s v=""/>
    <m/>
    <d v="1904-01-01T00:00:00"/>
    <d v="1904-01-01T00:00:00"/>
    <n v="0"/>
    <s v=""/>
    <d v="1904-01-01T00:00:00"/>
    <x v="4"/>
    <x v="1"/>
    <d v="1904-01-01T00:00:00"/>
    <d v="1904-01-01T00:00:00"/>
    <x v="0"/>
    <x v="0"/>
    <s v="2026"/>
    <m/>
    <d v="1904-01-01T00:00:00"/>
    <x v="5"/>
    <x v="0"/>
    <x v="0"/>
    <s v=""/>
    <s v=""/>
    <s v=""/>
    <s v=""/>
    <m/>
    <m/>
  </r>
  <r>
    <n v="1004"/>
    <x v="42"/>
    <m/>
    <x v="5"/>
    <m/>
    <s v="OFF"/>
    <m/>
    <m/>
    <s v=""/>
    <m/>
    <d v="1904-01-01T00:00:00"/>
    <d v="1904-01-01T00:00:00"/>
    <n v="0"/>
    <s v=""/>
    <d v="1904-01-01T00:00:00"/>
    <x v="4"/>
    <x v="1"/>
    <d v="1904-01-01T00:00:00"/>
    <d v="1904-01-01T00:00:00"/>
    <x v="0"/>
    <x v="0"/>
    <s v="2026"/>
    <m/>
    <d v="1904-01-01T00:00:00"/>
    <x v="5"/>
    <x v="0"/>
    <x v="0"/>
    <s v=""/>
    <s v=""/>
    <s v=""/>
    <s v=""/>
    <m/>
    <m/>
  </r>
  <r>
    <n v="1066"/>
    <x v="51"/>
    <m/>
    <x v="5"/>
    <m/>
    <s v="OFF"/>
    <m/>
    <m/>
    <s v=""/>
    <m/>
    <d v="1904-01-01T00:00:00"/>
    <d v="1904-01-01T00:00:00"/>
    <n v="0"/>
    <s v=""/>
    <d v="1904-01-01T00:00:00"/>
    <x v="4"/>
    <x v="1"/>
    <d v="1904-01-01T00:00:00"/>
    <d v="1904-01-01T00:00:00"/>
    <x v="0"/>
    <x v="0"/>
    <s v="2026"/>
    <m/>
    <d v="1904-01-01T00:00:00"/>
    <x v="5"/>
    <x v="0"/>
    <x v="0"/>
    <s v=""/>
    <s v=""/>
    <s v=""/>
    <s v=""/>
    <m/>
    <m/>
  </r>
  <r>
    <n v="1068"/>
    <x v="43"/>
    <m/>
    <x v="5"/>
    <m/>
    <s v="OFF"/>
    <m/>
    <m/>
    <s v=""/>
    <m/>
    <d v="1904-01-01T00:00:00"/>
    <d v="1904-01-01T00:00:00"/>
    <n v="0"/>
    <s v=""/>
    <d v="1904-01-01T00:00:00"/>
    <x v="4"/>
    <x v="1"/>
    <d v="1904-01-01T00:00:00"/>
    <d v="1904-01-01T00:00:00"/>
    <x v="0"/>
    <x v="0"/>
    <s v="2026"/>
    <m/>
    <d v="1904-01-01T00:00:00"/>
    <x v="5"/>
    <x v="0"/>
    <x v="0"/>
    <s v=""/>
    <s v=""/>
    <s v=""/>
    <s v=""/>
    <m/>
    <m/>
  </r>
  <r>
    <n v="1151"/>
    <x v="44"/>
    <m/>
    <x v="5"/>
    <m/>
    <s v="OFF"/>
    <m/>
    <m/>
    <s v=""/>
    <m/>
    <d v="1904-01-01T00:00:00"/>
    <d v="1904-01-01T00:00:00"/>
    <n v="0"/>
    <s v=""/>
    <d v="1904-01-01T00:00:00"/>
    <x v="4"/>
    <x v="1"/>
    <d v="1904-01-01T00:00:00"/>
    <d v="1904-01-01T00:00:00"/>
    <x v="0"/>
    <x v="0"/>
    <s v="2026"/>
    <m/>
    <d v="1904-01-01T00:00:00"/>
    <x v="5"/>
    <x v="0"/>
    <x v="0"/>
    <s v=""/>
    <s v=""/>
    <s v=""/>
    <s v=""/>
    <m/>
    <m/>
  </r>
  <r>
    <n v="1301"/>
    <x v="45"/>
    <m/>
    <x v="5"/>
    <m/>
    <s v="OFF"/>
    <m/>
    <m/>
    <s v=""/>
    <m/>
    <d v="1904-01-01T00:00:00"/>
    <d v="1904-01-01T00:00:00"/>
    <n v="0"/>
    <s v=""/>
    <d v="1904-01-01T00:00:00"/>
    <x v="4"/>
    <x v="1"/>
    <d v="1904-01-01T00:00:00"/>
    <d v="1904-01-01T00:00:00"/>
    <x v="0"/>
    <x v="0"/>
    <s v="2026"/>
    <m/>
    <d v="1904-01-01T00:00:00"/>
    <x v="5"/>
    <x v="0"/>
    <x v="0"/>
    <s v=""/>
    <s v=""/>
    <s v=""/>
    <s v=""/>
    <m/>
    <m/>
  </r>
  <r>
    <n v="1300"/>
    <x v="46"/>
    <m/>
    <x v="5"/>
    <m/>
    <s v="OFF"/>
    <m/>
    <m/>
    <s v=""/>
    <m/>
    <d v="1904-01-01T00:00:00"/>
    <d v="1904-01-01T00:00:00"/>
    <n v="0"/>
    <s v=""/>
    <d v="1904-01-01T00:00:00"/>
    <x v="4"/>
    <x v="1"/>
    <d v="1904-01-01T00:00:00"/>
    <d v="1904-01-01T00:00:00"/>
    <x v="0"/>
    <x v="0"/>
    <s v="2026"/>
    <m/>
    <d v="1904-01-01T00:00:00"/>
    <x v="5"/>
    <x v="0"/>
    <x v="0"/>
    <s v=""/>
    <s v=""/>
    <s v=""/>
    <s v=""/>
    <m/>
    <m/>
  </r>
  <r>
    <n v="1309"/>
    <x v="49"/>
    <m/>
    <x v="5"/>
    <m/>
    <s v="OFF"/>
    <m/>
    <m/>
    <s v=""/>
    <m/>
    <d v="1904-01-01T00:00:00"/>
    <d v="1904-01-01T00:00:00"/>
    <n v="0"/>
    <s v=""/>
    <d v="1904-01-01T00:00:00"/>
    <x v="4"/>
    <x v="1"/>
    <d v="1904-01-01T00:00:00"/>
    <d v="1904-01-01T00:00:00"/>
    <x v="0"/>
    <x v="0"/>
    <s v="2026"/>
    <m/>
    <d v="1904-01-01T00:00:00"/>
    <x v="5"/>
    <x v="0"/>
    <x v="0"/>
    <s v=""/>
    <s v=""/>
    <s v=""/>
    <s v=""/>
    <m/>
    <m/>
  </r>
  <r>
    <n v="1283"/>
    <x v="52"/>
    <m/>
    <x v="5"/>
    <m/>
    <s v="OFF"/>
    <m/>
    <m/>
    <s v=""/>
    <m/>
    <d v="1904-01-01T00:00:00"/>
    <d v="1904-01-01T00:00:00"/>
    <n v="0"/>
    <s v=""/>
    <d v="1904-01-01T00:00:00"/>
    <x v="4"/>
    <x v="1"/>
    <d v="1904-01-01T00:00:00"/>
    <d v="1904-01-01T00:00:00"/>
    <x v="0"/>
    <x v="0"/>
    <s v="2026"/>
    <m/>
    <d v="1904-01-01T00:00:00"/>
    <x v="5"/>
    <x v="0"/>
    <x v="0"/>
    <s v=""/>
    <s v=""/>
    <s v=""/>
    <s v=""/>
    <m/>
    <m/>
  </r>
  <r>
    <n v="1474"/>
    <x v="47"/>
    <m/>
    <x v="5"/>
    <m/>
    <s v="OFF"/>
    <m/>
    <m/>
    <s v=""/>
    <m/>
    <d v="1904-01-01T00:00:00"/>
    <d v="1904-01-01T00:00:00"/>
    <n v="0"/>
    <s v=""/>
    <d v="1904-01-01T00:00:00"/>
    <x v="4"/>
    <x v="1"/>
    <d v="1904-01-01T00:00:00"/>
    <d v="1904-01-01T00:00:00"/>
    <x v="0"/>
    <x v="0"/>
    <s v="2026"/>
    <m/>
    <d v="1904-01-01T00:00:00"/>
    <x v="5"/>
    <x v="0"/>
    <x v="0"/>
    <s v=""/>
    <s v=""/>
    <s v=""/>
    <s v=""/>
    <m/>
    <m/>
  </r>
  <r>
    <n v="1495"/>
    <x v="48"/>
    <m/>
    <x v="5"/>
    <m/>
    <s v="OFF"/>
    <m/>
    <m/>
    <s v=""/>
    <m/>
    <d v="1904-01-01T00:00:00"/>
    <d v="1904-01-01T00:00:00"/>
    <n v="0"/>
    <s v=""/>
    <d v="1904-01-01T00:00:00"/>
    <x v="4"/>
    <x v="1"/>
    <d v="1904-01-01T00:00:00"/>
    <d v="1904-01-01T00:00:00"/>
    <x v="0"/>
    <x v="0"/>
    <s v="2026"/>
    <m/>
    <d v="1904-01-01T00:00:00"/>
    <x v="5"/>
    <x v="0"/>
    <x v="0"/>
    <s v=""/>
    <s v=""/>
    <s v=""/>
    <s v=""/>
    <m/>
    <m/>
  </r>
  <r>
    <n v="948"/>
    <x v="41"/>
    <m/>
    <x v="5"/>
    <m/>
    <s v="OFF"/>
    <m/>
    <m/>
    <s v=""/>
    <m/>
    <d v="1904-01-01T00:00:00"/>
    <d v="1904-01-01T00:00:00"/>
    <n v="0"/>
    <s v=""/>
    <d v="1904-01-01T00:00:00"/>
    <x v="3"/>
    <x v="2"/>
    <d v="1904-01-01T00:00:00"/>
    <d v="1904-01-01T00:00:00"/>
    <x v="0"/>
    <x v="0"/>
    <s v="2026"/>
    <m/>
    <d v="1904-01-01T00:00:00"/>
    <x v="4"/>
    <x v="0"/>
    <x v="0"/>
    <s v=""/>
    <s v=""/>
    <s v=""/>
    <s v=""/>
    <m/>
    <m/>
  </r>
  <r>
    <n v="1011"/>
    <x v="50"/>
    <m/>
    <x v="5"/>
    <m/>
    <s v="OFF"/>
    <m/>
    <m/>
    <s v=""/>
    <m/>
    <d v="1904-01-01T00:00:00"/>
    <d v="1904-01-01T00:00:00"/>
    <n v="0"/>
    <s v=""/>
    <d v="1904-01-01T00:00:00"/>
    <x v="4"/>
    <x v="2"/>
    <d v="1904-01-01T00:00:00"/>
    <d v="1904-01-01T00:00:00"/>
    <x v="0"/>
    <x v="0"/>
    <s v="2026"/>
    <m/>
    <d v="1904-01-01T00:00:00"/>
    <x v="5"/>
    <x v="0"/>
    <x v="0"/>
    <s v=""/>
    <s v=""/>
    <s v=""/>
    <s v=""/>
    <m/>
    <m/>
  </r>
  <r>
    <n v="1004"/>
    <x v="42"/>
    <m/>
    <x v="5"/>
    <m/>
    <s v="OFF"/>
    <m/>
    <m/>
    <s v=""/>
    <m/>
    <d v="1904-01-01T00:00:00"/>
    <d v="1904-01-01T00:00:00"/>
    <n v="0"/>
    <s v=""/>
    <d v="1904-01-01T00:00:00"/>
    <x v="4"/>
    <x v="2"/>
    <d v="1904-01-01T00:00:00"/>
    <d v="1904-01-01T00:00:00"/>
    <x v="0"/>
    <x v="0"/>
    <s v="2026"/>
    <m/>
    <d v="1904-01-01T00:00:00"/>
    <x v="5"/>
    <x v="0"/>
    <x v="0"/>
    <s v=""/>
    <s v=""/>
    <s v=""/>
    <s v=""/>
    <m/>
    <m/>
  </r>
  <r>
    <n v="1066"/>
    <x v="51"/>
    <m/>
    <x v="5"/>
    <m/>
    <s v="OFF"/>
    <m/>
    <m/>
    <s v=""/>
    <m/>
    <d v="1904-01-01T00:00:00"/>
    <d v="1904-01-01T00:00:00"/>
    <n v="0"/>
    <s v=""/>
    <d v="1904-01-01T00:00:00"/>
    <x v="4"/>
    <x v="2"/>
    <d v="1904-01-01T00:00:00"/>
    <d v="1904-01-01T00:00:00"/>
    <x v="0"/>
    <x v="0"/>
    <s v="2026"/>
    <m/>
    <d v="1904-01-01T00:00:00"/>
    <x v="5"/>
    <x v="0"/>
    <x v="0"/>
    <s v=""/>
    <s v=""/>
    <s v=""/>
    <s v=""/>
    <m/>
    <m/>
  </r>
  <r>
    <n v="1068"/>
    <x v="43"/>
    <m/>
    <x v="5"/>
    <m/>
    <s v="OFF"/>
    <m/>
    <m/>
    <s v=""/>
    <m/>
    <d v="1904-01-01T00:00:00"/>
    <d v="1904-01-01T00:00:00"/>
    <n v="0"/>
    <s v=""/>
    <d v="1904-01-01T00:00:00"/>
    <x v="4"/>
    <x v="2"/>
    <d v="1904-01-01T00:00:00"/>
    <d v="1904-01-01T00:00:00"/>
    <x v="0"/>
    <x v="0"/>
    <s v="2026"/>
    <m/>
    <d v="1904-01-01T00:00:00"/>
    <x v="5"/>
    <x v="0"/>
    <x v="0"/>
    <s v=""/>
    <s v=""/>
    <s v=""/>
    <s v=""/>
    <m/>
    <m/>
  </r>
  <r>
    <n v="1151"/>
    <x v="44"/>
    <m/>
    <x v="5"/>
    <m/>
    <s v="OFF"/>
    <m/>
    <m/>
    <s v=""/>
    <m/>
    <d v="1904-01-01T00:00:00"/>
    <d v="1904-01-01T00:00:00"/>
    <n v="0"/>
    <s v=""/>
    <d v="1904-01-01T00:00:00"/>
    <x v="4"/>
    <x v="2"/>
    <d v="1904-01-01T00:00:00"/>
    <d v="1904-01-01T00:00:00"/>
    <x v="0"/>
    <x v="0"/>
    <s v="2026"/>
    <m/>
    <d v="1904-01-01T00:00:00"/>
    <x v="5"/>
    <x v="0"/>
    <x v="0"/>
    <s v=""/>
    <s v=""/>
    <s v=""/>
    <s v=""/>
    <m/>
    <m/>
  </r>
  <r>
    <n v="1301"/>
    <x v="45"/>
    <m/>
    <x v="5"/>
    <m/>
    <s v="OFF"/>
    <m/>
    <m/>
    <s v=""/>
    <m/>
    <d v="1904-01-01T00:00:00"/>
    <d v="1904-01-01T00:00:00"/>
    <n v="0"/>
    <s v=""/>
    <d v="1904-01-01T00:00:00"/>
    <x v="4"/>
    <x v="2"/>
    <d v="1904-01-01T00:00:00"/>
    <d v="1904-01-01T00:00:00"/>
    <x v="0"/>
    <x v="0"/>
    <s v="2026"/>
    <m/>
    <d v="1904-01-01T00:00:00"/>
    <x v="5"/>
    <x v="0"/>
    <x v="0"/>
    <s v=""/>
    <s v=""/>
    <s v=""/>
    <s v=""/>
    <m/>
    <m/>
  </r>
  <r>
    <n v="1300"/>
    <x v="46"/>
    <m/>
    <x v="5"/>
    <m/>
    <s v="OFF"/>
    <m/>
    <m/>
    <s v=""/>
    <m/>
    <d v="1904-01-01T00:00:00"/>
    <d v="1904-01-01T00:00:00"/>
    <n v="0"/>
    <s v=""/>
    <d v="1904-01-01T00:00:00"/>
    <x v="4"/>
    <x v="2"/>
    <d v="1904-01-01T00:00:00"/>
    <d v="1904-01-01T00:00:00"/>
    <x v="0"/>
    <x v="0"/>
    <s v="2026"/>
    <m/>
    <d v="1904-01-01T00:00:00"/>
    <x v="5"/>
    <x v="0"/>
    <x v="0"/>
    <s v=""/>
    <s v=""/>
    <s v=""/>
    <s v=""/>
    <m/>
    <m/>
  </r>
  <r>
    <n v="1309"/>
    <x v="49"/>
    <m/>
    <x v="5"/>
    <m/>
    <s v="OFF"/>
    <m/>
    <m/>
    <s v=""/>
    <m/>
    <d v="1904-01-01T00:00:00"/>
    <d v="1904-01-01T00:00:00"/>
    <n v="0"/>
    <s v=""/>
    <d v="1904-01-01T00:00:00"/>
    <x v="4"/>
    <x v="2"/>
    <d v="1904-01-01T00:00:00"/>
    <d v="1904-01-01T00:00:00"/>
    <x v="0"/>
    <x v="0"/>
    <s v="2026"/>
    <m/>
    <d v="1904-01-01T00:00:00"/>
    <x v="5"/>
    <x v="0"/>
    <x v="0"/>
    <s v=""/>
    <s v=""/>
    <s v=""/>
    <s v=""/>
    <m/>
    <m/>
  </r>
  <r>
    <n v="1283"/>
    <x v="52"/>
    <m/>
    <x v="5"/>
    <m/>
    <s v="OFF"/>
    <m/>
    <m/>
    <s v=""/>
    <m/>
    <d v="1904-01-01T00:00:00"/>
    <d v="1904-01-01T00:00:00"/>
    <n v="0"/>
    <s v=""/>
    <d v="1904-01-01T00:00:00"/>
    <x v="4"/>
    <x v="2"/>
    <d v="1904-01-01T00:00:00"/>
    <d v="1904-01-01T00:00:00"/>
    <x v="0"/>
    <x v="0"/>
    <s v="2026"/>
    <m/>
    <d v="1904-01-01T00:00:00"/>
    <x v="5"/>
    <x v="0"/>
    <x v="0"/>
    <s v=""/>
    <s v=""/>
    <s v=""/>
    <s v=""/>
    <m/>
    <m/>
  </r>
  <r>
    <n v="1474"/>
    <x v="47"/>
    <m/>
    <x v="5"/>
    <m/>
    <s v="OFF"/>
    <m/>
    <m/>
    <s v=""/>
    <m/>
    <d v="1904-01-01T00:00:00"/>
    <d v="1904-01-01T00:00:00"/>
    <n v="0"/>
    <s v=""/>
    <d v="1904-01-01T00:00:00"/>
    <x v="4"/>
    <x v="2"/>
    <d v="1904-01-01T00:00:00"/>
    <d v="1904-01-01T00:00:00"/>
    <x v="0"/>
    <x v="0"/>
    <s v="2026"/>
    <m/>
    <d v="1904-01-01T00:00:00"/>
    <x v="5"/>
    <x v="0"/>
    <x v="0"/>
    <s v=""/>
    <s v=""/>
    <s v=""/>
    <s v=""/>
    <m/>
    <m/>
  </r>
  <r>
    <n v="1495"/>
    <x v="48"/>
    <m/>
    <x v="5"/>
    <m/>
    <s v="OFF"/>
    <m/>
    <m/>
    <s v=""/>
    <m/>
    <d v="1904-01-01T00:00:00"/>
    <d v="1904-01-01T00:00:00"/>
    <n v="0"/>
    <s v=""/>
    <d v="1904-01-01T00:00:00"/>
    <x v="4"/>
    <x v="2"/>
    <d v="1904-01-01T00:00:00"/>
    <d v="1904-01-01T00:00:00"/>
    <x v="0"/>
    <x v="0"/>
    <s v="2026"/>
    <m/>
    <d v="1904-01-01T00:00:00"/>
    <x v="5"/>
    <x v="0"/>
    <x v="0"/>
    <s v=""/>
    <s v=""/>
    <s v=""/>
    <s v=""/>
    <m/>
    <m/>
  </r>
  <r>
    <n v="1278"/>
    <x v="53"/>
    <d v="1904-01-01T07:56:00"/>
    <x v="6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0"/>
    <d v="1904-01-01T00:00:00"/>
    <d v="1904-01-01T00:00:00"/>
    <x v="0"/>
    <x v="0"/>
    <s v="2026"/>
    <m/>
    <d v="1904-01-01T00:04:00"/>
    <x v="6"/>
    <x v="0"/>
    <x v="0"/>
    <s v=""/>
    <s v=""/>
    <s v=""/>
    <s v=""/>
    <m/>
    <m/>
  </r>
  <r>
    <n v="1265"/>
    <x v="54"/>
    <d v="1904-01-01T07:59:00"/>
    <x v="6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0"/>
    <d v="1904-01-01T00:00:00"/>
    <d v="1904-01-01T00:00:00"/>
    <x v="0"/>
    <x v="0"/>
    <s v="2026"/>
    <m/>
    <d v="1904-01-01T00:00:00"/>
    <x v="6"/>
    <x v="0"/>
    <x v="0"/>
    <s v=""/>
    <s v=""/>
    <s v=""/>
    <s v=""/>
    <m/>
    <m/>
  </r>
  <r>
    <n v="1317"/>
    <x v="55"/>
    <d v="1904-01-01T07:59:00"/>
    <x v="6"/>
    <d v="1904-01-01T17:00:00"/>
    <d v="1904-01-01T17:00:00"/>
    <m/>
    <m/>
    <s v=""/>
    <m/>
    <d v="1904-01-01T00:00:00"/>
    <d v="1904-01-01T00:00:00"/>
    <n v="0"/>
    <d v="1904-01-01T08:00:00"/>
    <d v="1904-01-01T08:00:00"/>
    <x v="5"/>
    <x v="0"/>
    <d v="1904-01-01T00:00:00"/>
    <d v="1904-01-01T00:00:00"/>
    <x v="0"/>
    <x v="0"/>
    <s v="2026"/>
    <m/>
    <d v="1904-01-01T00:00:00"/>
    <x v="6"/>
    <x v="0"/>
    <x v="0"/>
    <s v=""/>
    <s v=""/>
    <s v=""/>
    <s v=""/>
    <m/>
    <m/>
  </r>
  <r>
    <n v="1278"/>
    <x v="53"/>
    <m/>
    <x v="5"/>
    <m/>
    <s v="OFF"/>
    <m/>
    <m/>
    <s v=""/>
    <m/>
    <d v="1904-01-01T00:00:00"/>
    <d v="1904-01-01T00:00:00"/>
    <n v="0"/>
    <s v=""/>
    <d v="1904-01-01T00:00:00"/>
    <x v="5"/>
    <x v="1"/>
    <d v="1904-01-01T00:00:00"/>
    <d v="1904-01-01T00:00:00"/>
    <x v="0"/>
    <x v="0"/>
    <s v="2026"/>
    <m/>
    <d v="1904-01-01T00:00:00"/>
    <x v="6"/>
    <x v="0"/>
    <x v="0"/>
    <s v=""/>
    <s v=""/>
    <s v=""/>
    <s v=""/>
    <m/>
    <m/>
  </r>
  <r>
    <n v="1265"/>
    <x v="54"/>
    <m/>
    <x v="5"/>
    <m/>
    <s v="OFF"/>
    <m/>
    <m/>
    <s v=""/>
    <m/>
    <d v="1904-01-01T00:00:00"/>
    <d v="1904-01-01T00:00:00"/>
    <n v="0"/>
    <s v=""/>
    <d v="1904-01-01T00:00:00"/>
    <x v="5"/>
    <x v="1"/>
    <d v="1904-01-01T00:00:00"/>
    <d v="1904-01-01T00:00:00"/>
    <x v="0"/>
    <x v="0"/>
    <s v="2026"/>
    <m/>
    <d v="1904-01-01T00:00:00"/>
    <x v="6"/>
    <x v="0"/>
    <x v="0"/>
    <s v=""/>
    <s v=""/>
    <s v=""/>
    <s v=""/>
    <m/>
    <m/>
  </r>
  <r>
    <n v="1317"/>
    <x v="55"/>
    <m/>
    <x v="5"/>
    <m/>
    <s v="OFF"/>
    <m/>
    <m/>
    <s v=""/>
    <m/>
    <d v="1904-01-01T00:00:00"/>
    <d v="1904-01-01T00:00:00"/>
    <n v="0"/>
    <s v=""/>
    <d v="1904-01-01T00:00:00"/>
    <x v="5"/>
    <x v="1"/>
    <d v="1904-01-01T00:00:00"/>
    <d v="1904-01-01T00:00:00"/>
    <x v="0"/>
    <x v="0"/>
    <s v="2026"/>
    <m/>
    <d v="1904-01-01T00:00:00"/>
    <x v="6"/>
    <x v="0"/>
    <x v="0"/>
    <s v=""/>
    <s v=""/>
    <s v=""/>
    <s v=""/>
    <m/>
    <m/>
  </r>
  <r>
    <n v="1278"/>
    <x v="53"/>
    <m/>
    <x v="5"/>
    <m/>
    <s v="OFF"/>
    <m/>
    <m/>
    <s v=""/>
    <m/>
    <d v="1904-01-01T00:00:00"/>
    <d v="1904-01-01T00:00:00"/>
    <n v="0"/>
    <s v=""/>
    <d v="1904-01-01T00:00:00"/>
    <x v="5"/>
    <x v="2"/>
    <d v="1904-01-01T00:00:00"/>
    <d v="1904-01-01T00:00:00"/>
    <x v="0"/>
    <x v="0"/>
    <s v="2026"/>
    <m/>
    <d v="1904-01-01T00:00:00"/>
    <x v="6"/>
    <x v="0"/>
    <x v="0"/>
    <s v=""/>
    <s v=""/>
    <s v=""/>
    <s v=""/>
    <m/>
    <m/>
  </r>
  <r>
    <n v="1265"/>
    <x v="54"/>
    <m/>
    <x v="5"/>
    <m/>
    <s v="OFF"/>
    <m/>
    <m/>
    <s v=""/>
    <m/>
    <d v="1904-01-01T00:00:00"/>
    <d v="1904-01-01T00:00:00"/>
    <n v="0"/>
    <s v=""/>
    <d v="1904-01-01T00:00:00"/>
    <x v="5"/>
    <x v="2"/>
    <d v="1904-01-01T00:00:00"/>
    <d v="1904-01-01T00:00:00"/>
    <x v="0"/>
    <x v="0"/>
    <s v="2026"/>
    <m/>
    <d v="1904-01-01T00:00:00"/>
    <x v="6"/>
    <x v="0"/>
    <x v="0"/>
    <s v=""/>
    <s v=""/>
    <s v=""/>
    <s v=""/>
    <m/>
    <m/>
  </r>
  <r>
    <n v="1317"/>
    <x v="55"/>
    <m/>
    <x v="5"/>
    <m/>
    <s v="OFF"/>
    <m/>
    <m/>
    <s v=""/>
    <m/>
    <d v="1904-01-01T00:00:00"/>
    <d v="1904-01-01T00:00:00"/>
    <n v="0"/>
    <s v=""/>
    <d v="1904-01-01T00:00:00"/>
    <x v="5"/>
    <x v="2"/>
    <d v="1904-01-01T00:00:00"/>
    <d v="1904-01-01T00:00:00"/>
    <x v="0"/>
    <x v="0"/>
    <s v="2026"/>
    <m/>
    <d v="1904-01-01T00:00:00"/>
    <x v="6"/>
    <x v="0"/>
    <x v="0"/>
    <s v=""/>
    <s v=""/>
    <s v=""/>
    <s v=""/>
    <m/>
    <m/>
  </r>
  <r>
    <n v="1407"/>
    <x v="56"/>
    <d v="1904-01-01T08:00:00"/>
    <x v="6"/>
    <d v="1904-01-01T18:00:00"/>
    <d v="1904-01-01T18:00:00"/>
    <m/>
    <m/>
    <s v=""/>
    <m/>
    <d v="1904-01-01T00:00:00"/>
    <d v="1904-01-01T00:00:00"/>
    <n v="0"/>
    <d v="1904-01-01T09:00:00"/>
    <d v="1904-01-01T09:00:00"/>
    <x v="6"/>
    <x v="0"/>
    <d v="1904-01-01T00:00:00"/>
    <d v="1904-01-01T00:00:00"/>
    <x v="0"/>
    <x v="0"/>
    <s v="2026"/>
    <m/>
    <d v="1904-01-01T00:00:00"/>
    <x v="2"/>
    <x v="0"/>
    <x v="0"/>
    <s v=""/>
    <s v=""/>
    <s v=""/>
    <s v=""/>
    <m/>
    <m/>
  </r>
  <r>
    <n v="1187"/>
    <x v="57"/>
    <m/>
    <x v="1"/>
    <m/>
    <d v="1904-01-01T18:00:00"/>
    <m/>
    <m/>
    <s v=""/>
    <m/>
    <d v="1904-01-01T00:00:00"/>
    <d v="1904-01-01T00:00:00"/>
    <s v="Abs"/>
    <s v=""/>
    <d v="1904-01-01T08:00:00"/>
    <x v="6"/>
    <x v="0"/>
    <d v="1904-01-01T08:00:00"/>
    <d v="1904-01-01T08:00:00"/>
    <x v="0"/>
    <x v="0"/>
    <s v="2026"/>
    <m/>
    <d v="1904-01-01T00:00:00"/>
    <x v="2"/>
    <x v="0"/>
    <x v="0"/>
    <s v=""/>
    <s v=""/>
    <s v=""/>
    <s v=""/>
    <m/>
    <m/>
  </r>
  <r>
    <n v="1430"/>
    <x v="58"/>
    <d v="1904-01-01T09:00:00"/>
    <x v="1"/>
    <d v="1904-01-01T18:00:00"/>
    <d v="1904-01-01T18:00:00"/>
    <m/>
    <m/>
    <s v=""/>
    <m/>
    <d v="1904-01-01T00:00:00"/>
    <d v="1904-01-01T00:00:00"/>
    <n v="0"/>
    <d v="1904-01-01T08:00:00"/>
    <d v="1904-01-01T08:00:00"/>
    <x v="6"/>
    <x v="0"/>
    <d v="1904-01-01T00:00:00"/>
    <d v="1904-01-01T00:00:00"/>
    <x v="0"/>
    <x v="0"/>
    <s v="2026"/>
    <m/>
    <d v="1904-01-01T00:00:00"/>
    <x v="2"/>
    <x v="0"/>
    <x v="0"/>
    <s v=""/>
    <s v=""/>
    <s v=""/>
    <s v=""/>
    <m/>
    <m/>
  </r>
  <r>
    <n v="1211"/>
    <x v="59"/>
    <m/>
    <x v="4"/>
    <m/>
    <s v="Férié"/>
    <m/>
    <m/>
    <s v=""/>
    <m/>
    <d v="1904-01-01T00:00:00"/>
    <d v="1904-01-01T00:00:00"/>
    <n v="0"/>
    <s v=""/>
    <d v="1904-01-01T00:00:00"/>
    <x v="6"/>
    <x v="0"/>
    <d v="1904-01-01T00:00:00"/>
    <d v="1904-01-01T00:00:00"/>
    <x v="0"/>
    <x v="0"/>
    <s v="2026"/>
    <m/>
    <d v="1904-01-01T00:00:00"/>
    <x v="2"/>
    <x v="0"/>
    <x v="0"/>
    <s v=""/>
    <s v=""/>
    <s v=""/>
    <d v="1904-01-01T08:00:00"/>
    <m/>
    <m/>
  </r>
  <r>
    <n v="1211"/>
    <x v="59"/>
    <m/>
    <x v="5"/>
    <m/>
    <s v="OFF"/>
    <m/>
    <m/>
    <s v=""/>
    <m/>
    <d v="1904-01-01T00:00:00"/>
    <d v="1904-01-01T00:00:00"/>
    <n v="0"/>
    <s v=""/>
    <d v="1904-01-01T00:00:00"/>
    <x v="6"/>
    <x v="1"/>
    <d v="1904-01-01T00:00:00"/>
    <d v="1904-01-01T00:00:00"/>
    <x v="0"/>
    <x v="0"/>
    <s v="2026"/>
    <m/>
    <d v="1904-01-01T00:00:00"/>
    <x v="2"/>
    <x v="0"/>
    <x v="0"/>
    <s v=""/>
    <s v=""/>
    <s v=""/>
    <s v=""/>
    <m/>
    <m/>
  </r>
  <r>
    <n v="1187"/>
    <x v="57"/>
    <m/>
    <x v="5"/>
    <m/>
    <s v="OFF"/>
    <m/>
    <m/>
    <s v=""/>
    <m/>
    <d v="1904-01-01T00:00:00"/>
    <d v="1904-01-01T00:00:00"/>
    <n v="0"/>
    <s v=""/>
    <d v="1904-01-01T00:00:00"/>
    <x v="6"/>
    <x v="1"/>
    <d v="1904-01-01T00:00:00"/>
    <d v="1904-01-01T00:00:00"/>
    <x v="0"/>
    <x v="0"/>
    <s v="2026"/>
    <m/>
    <d v="1904-01-01T00:00:00"/>
    <x v="2"/>
    <x v="0"/>
    <x v="0"/>
    <s v=""/>
    <s v=""/>
    <s v=""/>
    <s v=""/>
    <m/>
    <m/>
  </r>
  <r>
    <n v="1430"/>
    <x v="58"/>
    <m/>
    <x v="5"/>
    <m/>
    <s v="OFF"/>
    <m/>
    <m/>
    <s v=""/>
    <m/>
    <d v="1904-01-01T00:00:00"/>
    <d v="1904-01-01T00:00:00"/>
    <n v="0"/>
    <s v=""/>
    <d v="1904-01-01T00:00:00"/>
    <x v="6"/>
    <x v="1"/>
    <d v="1904-01-01T00:00:00"/>
    <d v="1904-01-01T00:00:00"/>
    <x v="0"/>
    <x v="0"/>
    <s v="2026"/>
    <m/>
    <d v="1904-01-01T00:00:00"/>
    <x v="2"/>
    <x v="0"/>
    <x v="0"/>
    <s v=""/>
    <s v=""/>
    <s v=""/>
    <s v=""/>
    <m/>
    <m/>
  </r>
  <r>
    <n v="1407"/>
    <x v="56"/>
    <m/>
    <x v="5"/>
    <m/>
    <s v="OFF"/>
    <m/>
    <m/>
    <s v=""/>
    <m/>
    <d v="1904-01-01T00:00:00"/>
    <d v="1904-01-01T00:00:00"/>
    <n v="0"/>
    <s v=""/>
    <d v="1904-01-01T00:00:00"/>
    <x v="6"/>
    <x v="1"/>
    <d v="1904-01-01T00:00:00"/>
    <d v="1904-01-01T00:00:00"/>
    <x v="0"/>
    <x v="0"/>
    <s v="2026"/>
    <m/>
    <d v="1904-01-01T00:00:00"/>
    <x v="2"/>
    <x v="0"/>
    <x v="0"/>
    <s v=""/>
    <s v=""/>
    <s v=""/>
    <s v=""/>
    <m/>
    <m/>
  </r>
  <r>
    <n v="1211"/>
    <x v="59"/>
    <m/>
    <x v="5"/>
    <m/>
    <s v="OFF"/>
    <m/>
    <m/>
    <s v=""/>
    <m/>
    <d v="1904-01-01T00:00:00"/>
    <d v="1904-01-01T00:00:00"/>
    <n v="0"/>
    <s v=""/>
    <d v="1904-01-01T00:00:00"/>
    <x v="6"/>
    <x v="2"/>
    <d v="1904-01-01T00:00:00"/>
    <d v="1904-01-01T00:00:00"/>
    <x v="0"/>
    <x v="0"/>
    <s v="2026"/>
    <m/>
    <d v="1904-01-01T00:00:00"/>
    <x v="2"/>
    <x v="0"/>
    <x v="0"/>
    <s v=""/>
    <s v=""/>
    <s v=""/>
    <s v=""/>
    <m/>
    <m/>
  </r>
  <r>
    <n v="1187"/>
    <x v="57"/>
    <m/>
    <x v="5"/>
    <m/>
    <s v="OFF"/>
    <m/>
    <m/>
    <s v=""/>
    <m/>
    <d v="1904-01-01T00:00:00"/>
    <d v="1904-01-01T00:00:00"/>
    <n v="0"/>
    <s v=""/>
    <d v="1904-01-01T00:00:00"/>
    <x v="6"/>
    <x v="2"/>
    <d v="1904-01-01T00:00:00"/>
    <d v="1904-01-01T00:00:00"/>
    <x v="0"/>
    <x v="0"/>
    <s v="2026"/>
    <m/>
    <d v="1904-01-01T00:00:00"/>
    <x v="2"/>
    <x v="0"/>
    <x v="0"/>
    <s v=""/>
    <s v=""/>
    <s v=""/>
    <s v=""/>
    <m/>
    <m/>
  </r>
  <r>
    <n v="1430"/>
    <x v="58"/>
    <m/>
    <x v="5"/>
    <m/>
    <s v="OFF"/>
    <m/>
    <m/>
    <s v=""/>
    <m/>
    <d v="1904-01-01T00:00:00"/>
    <d v="1904-01-01T00:00:00"/>
    <n v="0"/>
    <s v=""/>
    <d v="1904-01-01T00:00:00"/>
    <x v="6"/>
    <x v="2"/>
    <d v="1904-01-01T00:00:00"/>
    <d v="1904-01-01T00:00:00"/>
    <x v="0"/>
    <x v="0"/>
    <s v="2026"/>
    <m/>
    <d v="1904-01-01T00:00:00"/>
    <x v="2"/>
    <x v="0"/>
    <x v="0"/>
    <s v=""/>
    <s v=""/>
    <s v=""/>
    <s v=""/>
    <m/>
    <m/>
  </r>
  <r>
    <n v="1407"/>
    <x v="56"/>
    <m/>
    <x v="5"/>
    <m/>
    <s v="OFF"/>
    <m/>
    <m/>
    <s v=""/>
    <m/>
    <d v="1904-01-01T00:00:00"/>
    <d v="1904-01-01T00:00:00"/>
    <n v="0"/>
    <s v=""/>
    <d v="1904-01-01T00:00:00"/>
    <x v="6"/>
    <x v="2"/>
    <d v="1904-01-01T00:00:00"/>
    <d v="1904-01-01T00:00:00"/>
    <x v="0"/>
    <x v="0"/>
    <s v="2026"/>
    <m/>
    <d v="1904-01-01T00:00:00"/>
    <x v="2"/>
    <x v="0"/>
    <x v="0"/>
    <s v=""/>
    <s v=""/>
    <s v=""/>
    <s v=""/>
    <m/>
    <m/>
  </r>
  <r>
    <n v="1148"/>
    <x v="60"/>
    <d v="1904-01-01T06:58:00"/>
    <x v="7"/>
    <d v="1904-01-01T16:00:00"/>
    <s v="16:00"/>
    <m/>
    <m/>
    <m/>
    <m/>
    <d v="1904-01-01T00:00:00"/>
    <d v="1904-01-01T00:00:00"/>
    <n v="0"/>
    <d v="1904-01-01T08:00:00"/>
    <d v="1904-01-01T08:00:00"/>
    <x v="7"/>
    <x v="0"/>
    <d v="1904-01-01T00:00:00"/>
    <d v="1904-01-01T00:00:00"/>
    <x v="0"/>
    <x v="0"/>
    <s v="2026"/>
    <m/>
    <d v="1904-01-01T00:02:00"/>
    <x v="7"/>
    <x v="0"/>
    <x v="0"/>
    <s v=""/>
    <s v=""/>
    <s v=""/>
    <s v=""/>
    <m/>
    <m/>
  </r>
  <r>
    <n v="1141"/>
    <x v="61"/>
    <d v="1904-01-01T07:00:00"/>
    <x v="7"/>
    <d v="1904-01-01T16:00:00"/>
    <s v="16:00"/>
    <m/>
    <m/>
    <m/>
    <m/>
    <d v="1904-01-01T00:00:00"/>
    <d v="1904-01-01T00:00:00"/>
    <n v="0"/>
    <d v="1904-01-01T08:00:00"/>
    <d v="1904-01-01T08:00:00"/>
    <x v="7"/>
    <x v="0"/>
    <d v="1904-01-01T00:00:00"/>
    <d v="1904-01-01T00:00:00"/>
    <x v="0"/>
    <x v="0"/>
    <s v="2026"/>
    <m/>
    <d v="1904-01-01T00:00:00"/>
    <x v="7"/>
    <x v="0"/>
    <x v="0"/>
    <s v=""/>
    <s v=""/>
    <s v=""/>
    <s v=""/>
    <m/>
    <m/>
  </r>
  <r>
    <n v="1146"/>
    <x v="62"/>
    <d v="1904-01-01T06:59:00"/>
    <x v="7"/>
    <d v="1904-01-01T16:00:00"/>
    <s v="16:00"/>
    <m/>
    <m/>
    <m/>
    <m/>
    <d v="1904-01-01T00:00:00"/>
    <d v="1904-01-01T00:00:00"/>
    <n v="0"/>
    <d v="1904-01-01T08:00:00"/>
    <d v="1904-01-01T08:00:00"/>
    <x v="7"/>
    <x v="0"/>
    <d v="1904-01-01T00:00:00"/>
    <d v="1904-01-01T00:00:00"/>
    <x v="0"/>
    <x v="0"/>
    <s v="2026"/>
    <m/>
    <d v="1904-01-01T00:00:00"/>
    <x v="7"/>
    <x v="0"/>
    <x v="0"/>
    <s v=""/>
    <s v=""/>
    <s v=""/>
    <s v=""/>
    <m/>
    <m/>
  </r>
  <r>
    <n v="1161"/>
    <x v="63"/>
    <d v="1904-01-01T07:00:00"/>
    <x v="7"/>
    <d v="1904-01-01T16:00:00"/>
    <s v="16:00"/>
    <m/>
    <m/>
    <m/>
    <m/>
    <d v="1904-01-01T00:00:00"/>
    <d v="1904-01-01T00:00:00"/>
    <n v="0"/>
    <d v="1904-01-01T08:00:00"/>
    <d v="1904-01-01T08:00:00"/>
    <x v="7"/>
    <x v="0"/>
    <d v="1904-01-01T00:00:00"/>
    <d v="1904-01-01T00:00:00"/>
    <x v="0"/>
    <x v="0"/>
    <s v="2026"/>
    <m/>
    <d v="1904-01-01T00:00:00"/>
    <x v="7"/>
    <x v="0"/>
    <x v="0"/>
    <s v=""/>
    <s v=""/>
    <s v=""/>
    <s v=""/>
    <m/>
    <m/>
  </r>
  <r>
    <n v="1372"/>
    <x v="64"/>
    <d v="1904-01-01T06:56:00"/>
    <x v="7"/>
    <d v="1904-01-01T16:00:00"/>
    <s v="16:00"/>
    <m/>
    <m/>
    <m/>
    <m/>
    <d v="1904-01-01T00:00:00"/>
    <d v="1904-01-01T00:00:00"/>
    <n v="0"/>
    <d v="1904-01-01T08:00:00"/>
    <d v="1904-01-01T08:00:00"/>
    <x v="7"/>
    <x v="0"/>
    <d v="1904-01-01T00:00:00"/>
    <d v="1904-01-01T00:00:00"/>
    <x v="0"/>
    <x v="0"/>
    <s v="2026"/>
    <m/>
    <d v="1904-01-01T00:04:00"/>
    <x v="7"/>
    <x v="0"/>
    <x v="0"/>
    <s v=""/>
    <s v=""/>
    <s v=""/>
    <s v=""/>
    <m/>
    <m/>
  </r>
  <r>
    <n v="1371"/>
    <x v="65"/>
    <d v="1904-01-01T07:00:00"/>
    <x v="7"/>
    <d v="1904-01-01T16:00:00"/>
    <s v="16:00"/>
    <m/>
    <m/>
    <m/>
    <m/>
    <d v="1904-01-01T00:00:00"/>
    <d v="1904-01-01T00:00:00"/>
    <n v="0"/>
    <d v="1904-01-01T08:00:00"/>
    <d v="1904-01-01T08:00:00"/>
    <x v="7"/>
    <x v="0"/>
    <d v="1904-01-01T00:00:00"/>
    <d v="1904-01-01T00:00:00"/>
    <x v="0"/>
    <x v="0"/>
    <s v="2026"/>
    <m/>
    <d v="1904-01-01T00:00:00"/>
    <x v="7"/>
    <x v="0"/>
    <x v="0"/>
    <s v=""/>
    <s v=""/>
    <s v=""/>
    <s v=""/>
    <m/>
    <m/>
  </r>
  <r>
    <n v="1174"/>
    <x v="66"/>
    <m/>
    <x v="7"/>
    <m/>
    <s v="16:00"/>
    <m/>
    <m/>
    <m/>
    <m/>
    <d v="1904-01-01T00:00:00"/>
    <d v="1904-01-01T00:00:00"/>
    <s v="Abs"/>
    <s v=""/>
    <d v="1904-01-01T08:00:00"/>
    <x v="7"/>
    <x v="0"/>
    <d v="1904-01-01T08:00:00"/>
    <d v="1904-01-01T08:00:00"/>
    <x v="0"/>
    <x v="0"/>
    <s v="2026"/>
    <m/>
    <d v="1904-01-01T00:00:00"/>
    <x v="7"/>
    <x v="0"/>
    <x v="0"/>
    <s v=""/>
    <s v=""/>
    <s v=""/>
    <s v=""/>
    <m/>
    <m/>
  </r>
  <r>
    <n v="1152"/>
    <x v="67"/>
    <d v="1904-01-01T06:58:00"/>
    <x v="7"/>
    <d v="1904-01-01T16:00:00"/>
    <s v="16:00"/>
    <m/>
    <m/>
    <m/>
    <m/>
    <d v="1904-01-01T00:00:00"/>
    <d v="1904-01-01T00:00:00"/>
    <n v="0"/>
    <d v="1904-01-01T08:00:00"/>
    <d v="1904-01-01T08:00:00"/>
    <x v="7"/>
    <x v="0"/>
    <d v="1904-01-01T00:00:00"/>
    <d v="1904-01-01T00:00:00"/>
    <x v="0"/>
    <x v="0"/>
    <s v="2026"/>
    <m/>
    <d v="1904-01-01T00:02:00"/>
    <x v="7"/>
    <x v="0"/>
    <x v="0"/>
    <s v=""/>
    <s v=""/>
    <s v=""/>
    <s v=""/>
    <m/>
    <m/>
  </r>
  <r>
    <n v="1386"/>
    <x v="68"/>
    <d v="1904-01-01T06:59:00"/>
    <x v="7"/>
    <d v="1904-01-01T16:00:00"/>
    <s v="16:00"/>
    <m/>
    <m/>
    <m/>
    <m/>
    <d v="1904-01-01T00:00:00"/>
    <d v="1904-01-01T00:00:00"/>
    <n v="0"/>
    <d v="1904-01-01T08:00:00"/>
    <d v="1904-01-01T08:00:00"/>
    <x v="7"/>
    <x v="0"/>
    <d v="1904-01-01T00:00:00"/>
    <d v="1904-01-01T00:00:00"/>
    <x v="0"/>
    <x v="0"/>
    <s v="2026"/>
    <m/>
    <d v="1904-01-01T00:00:00"/>
    <x v="7"/>
    <x v="0"/>
    <x v="0"/>
    <s v=""/>
    <s v=""/>
    <s v=""/>
    <s v=""/>
    <m/>
    <m/>
  </r>
  <r>
    <n v="1389"/>
    <x v="69"/>
    <d v="1904-01-01T06:58:00"/>
    <x v="7"/>
    <d v="1904-01-01T16:00:00"/>
    <s v="16:00"/>
    <m/>
    <m/>
    <m/>
    <m/>
    <d v="1904-01-01T00:00:00"/>
    <d v="1904-01-01T00:00:00"/>
    <n v="0"/>
    <d v="1904-01-01T08:00:00"/>
    <d v="1904-01-01T08:00:00"/>
    <x v="7"/>
    <x v="0"/>
    <d v="1904-01-01T00:00:00"/>
    <d v="1904-01-01T00:00:00"/>
    <x v="0"/>
    <x v="0"/>
    <s v="2026"/>
    <m/>
    <d v="1904-01-01T00:02:00"/>
    <x v="7"/>
    <x v="0"/>
    <x v="0"/>
    <s v=""/>
    <s v=""/>
    <s v=""/>
    <s v=""/>
    <m/>
    <m/>
  </r>
  <r>
    <n v="1393"/>
    <x v="70"/>
    <d v="1904-01-01T07:12:00"/>
    <x v="7"/>
    <d v="1904-01-01T16:00:00"/>
    <s v="16:00"/>
    <m/>
    <m/>
    <d v="1904-01-01T00:12:00"/>
    <m/>
    <d v="1904-01-01T00:12:00"/>
    <d v="1904-01-01T00:00:00"/>
    <n v="0"/>
    <d v="1904-01-01T07:48:00"/>
    <d v="1904-01-01T08:00:00"/>
    <x v="7"/>
    <x v="0"/>
    <d v="1904-01-01T00:00:00"/>
    <d v="1904-01-01T00:12:00"/>
    <x v="0"/>
    <x v="0"/>
    <s v="2026"/>
    <m/>
    <d v="1904-01-01T00:00:00"/>
    <x v="7"/>
    <x v="0"/>
    <x v="0"/>
    <s v=""/>
    <s v=""/>
    <s v=""/>
    <s v=""/>
    <m/>
    <m/>
  </r>
  <r>
    <n v="1413"/>
    <x v="71"/>
    <d v="1904-01-01T06:59:00"/>
    <x v="7"/>
    <d v="1904-01-01T16:00:00"/>
    <s v="16:00"/>
    <m/>
    <m/>
    <m/>
    <m/>
    <d v="1904-01-01T00:00:00"/>
    <d v="1904-01-01T00:00:00"/>
    <n v="0"/>
    <d v="1904-01-01T08:00:00"/>
    <d v="1904-01-01T08:00:00"/>
    <x v="7"/>
    <x v="0"/>
    <d v="1904-01-01T00:00:00"/>
    <d v="1904-01-01T00:00:00"/>
    <x v="0"/>
    <x v="0"/>
    <s v="2026"/>
    <m/>
    <d v="1904-01-01T00:00:00"/>
    <x v="7"/>
    <x v="0"/>
    <x v="0"/>
    <s v=""/>
    <s v=""/>
    <s v=""/>
    <s v=""/>
    <m/>
    <m/>
  </r>
  <r>
    <n v="1418"/>
    <x v="72"/>
    <d v="1904-01-01T07:00:00"/>
    <x v="7"/>
    <d v="1904-01-01T16:00:00"/>
    <s v="16:00"/>
    <m/>
    <m/>
    <m/>
    <m/>
    <d v="1904-01-01T00:00:00"/>
    <d v="1904-01-01T00:00:00"/>
    <n v="0"/>
    <d v="1904-01-01T08:00:00"/>
    <d v="1904-01-01T08:00:00"/>
    <x v="7"/>
    <x v="0"/>
    <d v="1904-01-01T00:00:00"/>
    <d v="1904-01-01T00:00:00"/>
    <x v="0"/>
    <x v="0"/>
    <s v="2026"/>
    <m/>
    <d v="1904-01-01T00:00:00"/>
    <x v="7"/>
    <x v="0"/>
    <x v="0"/>
    <s v=""/>
    <s v=""/>
    <s v=""/>
    <s v=""/>
    <m/>
    <m/>
  </r>
  <r>
    <n v="1411"/>
    <x v="73"/>
    <d v="1904-01-01T07:00:00"/>
    <x v="7"/>
    <d v="1904-01-01T16:00:00"/>
    <s v="16:00"/>
    <m/>
    <m/>
    <m/>
    <m/>
    <d v="1904-01-01T00:00:00"/>
    <d v="1904-01-01T00:00:00"/>
    <n v="0"/>
    <d v="1904-01-01T08:00:00"/>
    <d v="1904-01-01T08:00:00"/>
    <x v="7"/>
    <x v="0"/>
    <d v="1904-01-01T00:00:00"/>
    <d v="1904-01-01T00:00:00"/>
    <x v="0"/>
    <x v="0"/>
    <s v="2026"/>
    <m/>
    <d v="1904-01-01T00:00:00"/>
    <x v="8"/>
    <x v="0"/>
    <x v="0"/>
    <s v=""/>
    <s v=""/>
    <s v=""/>
    <s v=""/>
    <m/>
    <m/>
  </r>
  <r>
    <n v="1410"/>
    <x v="74"/>
    <d v="1904-01-01T07:00:00"/>
    <x v="7"/>
    <d v="1904-01-01T16:00:00"/>
    <s v="16:00"/>
    <m/>
    <m/>
    <m/>
    <m/>
    <d v="1904-01-01T00:00:00"/>
    <d v="1904-01-01T00:00:00"/>
    <n v="0"/>
    <d v="1904-01-01T08:00:00"/>
    <d v="1904-01-01T08:00:00"/>
    <x v="7"/>
    <x v="0"/>
    <d v="1904-01-01T00:00:00"/>
    <d v="1904-01-01T00:00:00"/>
    <x v="0"/>
    <x v="0"/>
    <s v="2026"/>
    <m/>
    <d v="1904-01-01T00:00:00"/>
    <x v="8"/>
    <x v="0"/>
    <x v="0"/>
    <s v=""/>
    <s v=""/>
    <s v=""/>
    <s v=""/>
    <m/>
    <m/>
  </r>
  <r>
    <n v="1417"/>
    <x v="75"/>
    <m/>
    <x v="7"/>
    <m/>
    <s v="16:00"/>
    <m/>
    <m/>
    <m/>
    <m/>
    <d v="1904-01-01T00:00:00"/>
    <d v="1904-01-01T00:00:00"/>
    <s v="Abs"/>
    <s v=""/>
    <d v="1904-01-01T08:00:00"/>
    <x v="7"/>
    <x v="0"/>
    <d v="1904-01-01T08:00:00"/>
    <d v="1904-01-01T08:00:00"/>
    <x v="0"/>
    <x v="0"/>
    <s v="2026"/>
    <m/>
    <d v="1904-01-01T00:00:00"/>
    <x v="8"/>
    <x v="0"/>
    <x v="0"/>
    <s v=""/>
    <s v=""/>
    <s v=""/>
    <s v=""/>
    <m/>
    <m/>
  </r>
  <r>
    <n v="1414"/>
    <x v="76"/>
    <d v="1904-01-01T06:59:00"/>
    <x v="7"/>
    <d v="1904-01-01T16:00:00"/>
    <s v="16:00"/>
    <m/>
    <m/>
    <m/>
    <m/>
    <d v="1904-01-01T00:00:00"/>
    <d v="1904-01-01T00:00:00"/>
    <n v="0"/>
    <d v="1904-01-01T08:00:00"/>
    <d v="1904-01-01T08:00:00"/>
    <x v="7"/>
    <x v="0"/>
    <d v="1904-01-01T00:00:00"/>
    <d v="1904-01-01T00:00:00"/>
    <x v="0"/>
    <x v="0"/>
    <s v="2026"/>
    <m/>
    <d v="1904-01-01T00:00:00"/>
    <x v="8"/>
    <x v="0"/>
    <x v="0"/>
    <s v=""/>
    <s v=""/>
    <s v=""/>
    <s v=""/>
    <m/>
    <m/>
  </r>
  <r>
    <n v="1415"/>
    <x v="77"/>
    <d v="1904-01-01T06:59:00"/>
    <x v="7"/>
    <d v="1904-01-01T16:00:00"/>
    <s v="16:00"/>
    <m/>
    <m/>
    <m/>
    <m/>
    <d v="1904-01-01T00:00:00"/>
    <d v="1904-01-01T00:00:00"/>
    <n v="0"/>
    <d v="1904-01-01T08:00:00"/>
    <d v="1904-01-01T08:00:00"/>
    <x v="7"/>
    <x v="0"/>
    <d v="1904-01-01T00:00:00"/>
    <d v="1904-01-01T00:00:00"/>
    <x v="0"/>
    <x v="0"/>
    <s v="2026"/>
    <m/>
    <d v="1904-01-01T00:00:00"/>
    <x v="8"/>
    <x v="0"/>
    <x v="0"/>
    <s v=""/>
    <s v=""/>
    <s v=""/>
    <s v=""/>
    <m/>
    <m/>
  </r>
  <r>
    <n v="1416"/>
    <x v="78"/>
    <d v="1904-01-01T07:00:00"/>
    <x v="7"/>
    <d v="1904-01-01T16:00:00"/>
    <s v="16:00"/>
    <m/>
    <m/>
    <m/>
    <m/>
    <d v="1904-01-01T00:00:00"/>
    <d v="1904-01-01T00:00:00"/>
    <n v="0"/>
    <d v="1904-01-01T08:00:00"/>
    <d v="1904-01-01T08:00:00"/>
    <x v="7"/>
    <x v="0"/>
    <d v="1904-01-01T00:00:00"/>
    <d v="1904-01-01T00:00:00"/>
    <x v="0"/>
    <x v="0"/>
    <s v="2026"/>
    <m/>
    <d v="1904-01-01T00:00:00"/>
    <x v="8"/>
    <x v="0"/>
    <x v="0"/>
    <s v=""/>
    <s v=""/>
    <s v=""/>
    <s v=""/>
    <m/>
    <m/>
  </r>
  <r>
    <n v="1421"/>
    <x v="79"/>
    <m/>
    <x v="7"/>
    <m/>
    <s v="16:00"/>
    <m/>
    <m/>
    <m/>
    <m/>
    <d v="1904-01-01T00:00:00"/>
    <d v="1904-01-01T00:00:00"/>
    <s v="Abs"/>
    <s v=""/>
    <d v="1904-01-01T08:00:00"/>
    <x v="7"/>
    <x v="0"/>
    <d v="1904-01-01T08:00:00"/>
    <d v="1904-01-01T08:00:00"/>
    <x v="0"/>
    <x v="0"/>
    <s v="2026"/>
    <m/>
    <d v="1904-01-01T00:00:00"/>
    <x v="8"/>
    <x v="0"/>
    <x v="0"/>
    <s v=""/>
    <s v=""/>
    <s v=""/>
    <s v=""/>
    <m/>
    <m/>
  </r>
  <r>
    <n v="1419"/>
    <x v="80"/>
    <d v="1904-01-01T07:00:00"/>
    <x v="7"/>
    <d v="1904-01-01T16:00:00"/>
    <s v="16:00"/>
    <m/>
    <m/>
    <m/>
    <m/>
    <d v="1904-01-01T00:00:00"/>
    <d v="1904-01-01T00:00:00"/>
    <n v="0"/>
    <d v="1904-01-01T08:00:00"/>
    <d v="1904-01-01T08:00:00"/>
    <x v="7"/>
    <x v="0"/>
    <d v="1904-01-01T00:00:00"/>
    <d v="1904-01-01T00:00:00"/>
    <x v="0"/>
    <x v="0"/>
    <s v="2026"/>
    <m/>
    <d v="1904-01-01T00:00:00"/>
    <x v="7"/>
    <x v="0"/>
    <x v="0"/>
    <s v=""/>
    <s v=""/>
    <s v=""/>
    <s v=""/>
    <m/>
    <m/>
  </r>
  <r>
    <s v="01533"/>
    <x v="81"/>
    <d v="1904-01-01T06:59:00"/>
    <x v="7"/>
    <d v="1904-01-01T16:00:00"/>
    <s v="16:00"/>
    <m/>
    <m/>
    <m/>
    <m/>
    <d v="1904-01-01T00:00:00"/>
    <d v="1904-01-01T00:00:00"/>
    <n v="0"/>
    <d v="1904-01-01T08:00:00"/>
    <d v="1904-01-01T08:00:00"/>
    <x v="7"/>
    <x v="0"/>
    <d v="1904-01-01T00:00:00"/>
    <d v="1904-01-01T00:00:00"/>
    <x v="0"/>
    <x v="0"/>
    <s v="2026"/>
    <m/>
    <d v="1904-01-01T00:00:00"/>
    <x v="8"/>
    <x v="0"/>
    <x v="0"/>
    <s v=""/>
    <s v=""/>
    <s v=""/>
    <s v=""/>
    <m/>
    <m/>
  </r>
  <r>
    <s v="01532"/>
    <x v="82"/>
    <d v="1904-01-01T07:00:00"/>
    <x v="7"/>
    <d v="1904-01-01T16:00:00"/>
    <s v="16:00"/>
    <m/>
    <m/>
    <m/>
    <m/>
    <d v="1904-01-01T00:00:00"/>
    <d v="1904-01-01T00:00:00"/>
    <n v="0"/>
    <d v="1904-01-01T08:00:00"/>
    <d v="1904-01-01T08:00:00"/>
    <x v="7"/>
    <x v="0"/>
    <d v="1904-01-01T00:00:00"/>
    <d v="1904-01-01T00:00:00"/>
    <x v="0"/>
    <x v="0"/>
    <s v="2026"/>
    <m/>
    <d v="1904-01-01T00:00:00"/>
    <x v="8"/>
    <x v="0"/>
    <x v="0"/>
    <s v=""/>
    <s v=""/>
    <s v=""/>
    <s v=""/>
    <m/>
    <m/>
  </r>
  <r>
    <n v="1448"/>
    <x v="83"/>
    <d v="1904-01-01T06:57:00"/>
    <x v="7"/>
    <d v="1904-01-01T16:00:00"/>
    <s v="16:00"/>
    <m/>
    <m/>
    <m/>
    <m/>
    <d v="1904-01-01T00:00:00"/>
    <d v="1904-01-01T00:00:00"/>
    <n v="0"/>
    <d v="1904-01-01T08:00:00"/>
    <d v="1904-01-01T08:00:00"/>
    <x v="7"/>
    <x v="0"/>
    <d v="1904-01-01T00:00:00"/>
    <d v="1904-01-01T00:00:00"/>
    <x v="0"/>
    <x v="0"/>
    <s v="2026"/>
    <m/>
    <d v="1904-01-01T00:03:00"/>
    <x v="8"/>
    <x v="0"/>
    <x v="0"/>
    <s v=""/>
    <s v=""/>
    <s v=""/>
    <s v=""/>
    <m/>
    <m/>
  </r>
  <r>
    <n v="1479"/>
    <x v="84"/>
    <d v="1904-01-01T06:59:00"/>
    <x v="7"/>
    <d v="1904-01-01T16:00:00"/>
    <s v="16:00"/>
    <m/>
    <m/>
    <m/>
    <m/>
    <d v="1904-01-01T00:00:00"/>
    <d v="1904-01-01T00:00:00"/>
    <n v="0"/>
    <d v="1904-01-01T08:00:00"/>
    <d v="1904-01-01T08:00:00"/>
    <x v="7"/>
    <x v="0"/>
    <d v="1904-01-01T00:00:00"/>
    <d v="1904-01-01T00:00:00"/>
    <x v="0"/>
    <x v="0"/>
    <s v="2026"/>
    <m/>
    <d v="1904-01-01T00:00:00"/>
    <x v="8"/>
    <x v="0"/>
    <x v="0"/>
    <s v=""/>
    <s v=""/>
    <s v=""/>
    <s v=""/>
    <m/>
    <m/>
  </r>
  <r>
    <n v="1488"/>
    <x v="85"/>
    <d v="1904-01-01T06:59:00"/>
    <x v="7"/>
    <d v="1904-01-01T16:00:00"/>
    <s v="16:00"/>
    <m/>
    <m/>
    <m/>
    <m/>
    <d v="1904-01-01T00:00:00"/>
    <d v="1904-01-01T00:00:00"/>
    <n v="0"/>
    <d v="1904-01-01T08:00:00"/>
    <d v="1904-01-01T08:00:00"/>
    <x v="7"/>
    <x v="0"/>
    <d v="1904-01-01T00:00:00"/>
    <d v="1904-01-01T00:00:00"/>
    <x v="0"/>
    <x v="0"/>
    <s v="2026"/>
    <m/>
    <d v="1904-01-01T00:00:00"/>
    <x v="8"/>
    <x v="0"/>
    <x v="0"/>
    <s v=""/>
    <s v=""/>
    <s v=""/>
    <s v=""/>
    <m/>
    <m/>
  </r>
  <r>
    <n v="1456"/>
    <x v="86"/>
    <d v="1904-01-01T07:00:00"/>
    <x v="7"/>
    <d v="1904-01-01T16:00:00"/>
    <s v="16:00"/>
    <m/>
    <m/>
    <m/>
    <m/>
    <d v="1904-01-01T00:00:00"/>
    <d v="1904-01-01T00:00:00"/>
    <n v="0"/>
    <d v="1904-01-01T08:00:00"/>
    <d v="1904-01-01T08:00:00"/>
    <x v="7"/>
    <x v="0"/>
    <d v="1904-01-01T00:00:00"/>
    <d v="1904-01-01T00:00:00"/>
    <x v="0"/>
    <x v="0"/>
    <s v="2026"/>
    <m/>
    <d v="1904-01-01T00:00:00"/>
    <x v="8"/>
    <x v="0"/>
    <x v="0"/>
    <s v=""/>
    <s v=""/>
    <s v=""/>
    <s v=""/>
    <m/>
    <m/>
  </r>
  <r>
    <n v="1429"/>
    <x v="87"/>
    <d v="1904-01-01T06:57:00"/>
    <x v="7"/>
    <d v="1904-01-01T16:00:00"/>
    <s v="16:00"/>
    <m/>
    <m/>
    <m/>
    <m/>
    <d v="1904-01-01T00:00:00"/>
    <d v="1904-01-01T00:00:00"/>
    <n v="0"/>
    <d v="1904-01-01T08:00:00"/>
    <d v="1904-01-01T08:00:00"/>
    <x v="7"/>
    <x v="0"/>
    <d v="1904-01-01T00:00:00"/>
    <d v="1904-01-01T00:00:00"/>
    <x v="0"/>
    <x v="0"/>
    <s v="2026"/>
    <m/>
    <d v="1904-01-01T00:03:00"/>
    <x v="8"/>
    <x v="0"/>
    <x v="0"/>
    <s v=""/>
    <s v=""/>
    <s v=""/>
    <s v=""/>
    <m/>
    <m/>
  </r>
  <r>
    <n v="1564"/>
    <x v="88"/>
    <d v="1904-01-01T07:00:00"/>
    <x v="7"/>
    <d v="1904-01-01T16:00:00"/>
    <s v="16:00"/>
    <m/>
    <m/>
    <m/>
    <m/>
    <d v="1904-01-01T00:00:00"/>
    <d v="1904-01-01T00:00:00"/>
    <n v="0"/>
    <d v="1904-01-01T08:00:00"/>
    <d v="1904-01-01T08:00:00"/>
    <x v="7"/>
    <x v="0"/>
    <d v="1904-01-01T00:00:00"/>
    <d v="1904-01-01T00:00:00"/>
    <x v="0"/>
    <x v="0"/>
    <s v="2026"/>
    <m/>
    <d v="1904-01-01T00:00:00"/>
    <x v="9"/>
    <x v="0"/>
    <x v="0"/>
    <s v=""/>
    <s v=""/>
    <s v=""/>
    <s v=""/>
    <m/>
    <m/>
  </r>
  <r>
    <n v="1580"/>
    <x v="89"/>
    <d v="1904-01-01T06:59:00"/>
    <x v="7"/>
    <d v="1904-01-01T16:00:00"/>
    <s v="16:00"/>
    <m/>
    <m/>
    <m/>
    <m/>
    <d v="1904-01-01T00:00:00"/>
    <d v="1904-01-01T00:00:00"/>
    <n v="0"/>
    <d v="1904-01-01T08:00:00"/>
    <d v="1904-01-01T08:00:00"/>
    <x v="7"/>
    <x v="0"/>
    <d v="1904-01-01T00:00:00"/>
    <d v="1904-01-01T00:00:00"/>
    <x v="0"/>
    <x v="0"/>
    <s v="2026"/>
    <m/>
    <d v="1904-01-01T00:00:00"/>
    <x v="9"/>
    <x v="0"/>
    <x v="0"/>
    <s v=""/>
    <s v=""/>
    <s v=""/>
    <s v=""/>
    <m/>
    <m/>
  </r>
  <r>
    <n v="1581"/>
    <x v="90"/>
    <d v="1904-01-01T06:59:00"/>
    <x v="7"/>
    <d v="1904-01-01T16:00:00"/>
    <s v="16:00"/>
    <m/>
    <m/>
    <m/>
    <m/>
    <d v="1904-01-01T00:00:00"/>
    <d v="1904-01-01T00:00:00"/>
    <n v="0"/>
    <d v="1904-01-01T08:00:00"/>
    <d v="1904-01-01T08:00:00"/>
    <x v="7"/>
    <x v="0"/>
    <d v="1904-01-01T00:00:00"/>
    <d v="1904-01-01T00:00:00"/>
    <x v="0"/>
    <x v="0"/>
    <s v="2026"/>
    <m/>
    <d v="1904-01-01T00:00:00"/>
    <x v="9"/>
    <x v="0"/>
    <x v="0"/>
    <s v=""/>
    <s v=""/>
    <s v=""/>
    <s v=""/>
    <m/>
    <m/>
  </r>
  <r>
    <e v="#N/A"/>
    <x v="91"/>
    <d v="1904-01-01T06:59:00"/>
    <x v="7"/>
    <d v="1904-01-01T16:00:00"/>
    <s v="16:00"/>
    <m/>
    <m/>
    <m/>
    <m/>
    <d v="1904-01-01T00:00:00"/>
    <d v="1904-01-01T00:00:00"/>
    <n v="0"/>
    <d v="1904-01-01T08:00:00"/>
    <d v="1904-01-01T08:00:00"/>
    <x v="7"/>
    <x v="0"/>
    <d v="1904-01-01T00:00:00"/>
    <d v="1904-01-01T00:00:00"/>
    <x v="0"/>
    <x v="0"/>
    <s v="2026"/>
    <m/>
    <d v="1904-01-01T00:00:00"/>
    <x v="10"/>
    <x v="0"/>
    <x v="0"/>
    <s v=""/>
    <s v=""/>
    <s v=""/>
    <s v=""/>
    <m/>
    <m/>
  </r>
  <r>
    <e v="#N/A"/>
    <x v="92"/>
    <d v="1904-01-01T06:59:00"/>
    <x v="7"/>
    <d v="1904-01-01T16:00:00"/>
    <s v="16:00"/>
    <m/>
    <m/>
    <m/>
    <m/>
    <d v="1904-01-01T00:00:00"/>
    <d v="1904-01-01T00:00:00"/>
    <n v="0"/>
    <d v="1904-01-01T08:00:00"/>
    <d v="1904-01-01T08:00:00"/>
    <x v="7"/>
    <x v="0"/>
    <d v="1904-01-01T00:00:00"/>
    <d v="1904-01-01T00:00:00"/>
    <x v="0"/>
    <x v="0"/>
    <s v="2026"/>
    <m/>
    <d v="1904-01-01T00:00:00"/>
    <x v="10"/>
    <x v="0"/>
    <x v="0"/>
    <s v=""/>
    <s v=""/>
    <s v=""/>
    <s v=""/>
    <m/>
    <m/>
  </r>
  <r>
    <e v="#N/A"/>
    <x v="93"/>
    <d v="1904-01-01T06:56:00"/>
    <x v="7"/>
    <d v="1904-01-01T16:00:00"/>
    <s v="16:00"/>
    <m/>
    <m/>
    <m/>
    <m/>
    <d v="1904-01-01T00:00:00"/>
    <d v="1904-01-01T00:00:00"/>
    <n v="0"/>
    <d v="1904-01-01T08:00:00"/>
    <d v="1904-01-01T08:00:00"/>
    <x v="7"/>
    <x v="0"/>
    <d v="1904-01-01T00:00:00"/>
    <d v="1904-01-01T00:00:00"/>
    <x v="0"/>
    <x v="0"/>
    <s v="2026"/>
    <m/>
    <d v="1904-01-01T00:04:00"/>
    <x v="10"/>
    <x v="0"/>
    <x v="0"/>
    <s v=""/>
    <s v=""/>
    <s v=""/>
    <s v=""/>
    <m/>
    <m/>
  </r>
  <r>
    <n v="1148"/>
    <x v="60"/>
    <d v="1904-01-01T06:57:00"/>
    <x v="7"/>
    <d v="1904-01-01T11:00:00"/>
    <s v="11:00"/>
    <m/>
    <m/>
    <m/>
    <m/>
    <d v="1904-01-01T00:00:00"/>
    <d v="1904-01-01T00:00:00"/>
    <n v="0"/>
    <d v="1904-01-01T04:00:00"/>
    <d v="1904-01-01T04:00:00"/>
    <x v="7"/>
    <x v="1"/>
    <d v="1904-01-01T00:00:00"/>
    <d v="1904-01-01T00:00:00"/>
    <x v="0"/>
    <x v="0"/>
    <s v="2026"/>
    <m/>
    <d v="1904-01-01T00:03:00"/>
    <x v="7"/>
    <x v="0"/>
    <x v="0"/>
    <s v=""/>
    <s v=""/>
    <s v=""/>
    <s v=""/>
    <m/>
    <m/>
  </r>
  <r>
    <n v="1141"/>
    <x v="61"/>
    <d v="1904-01-01T06:59:00"/>
    <x v="7"/>
    <d v="1904-01-01T11:00:00"/>
    <s v="11:00"/>
    <m/>
    <m/>
    <m/>
    <m/>
    <d v="1904-01-01T00:00:00"/>
    <d v="1904-01-01T00:00:00"/>
    <n v="0"/>
    <d v="1904-01-01T04:00:00"/>
    <d v="1904-01-01T04:00:00"/>
    <x v="7"/>
    <x v="1"/>
    <d v="1904-01-01T00:00:00"/>
    <d v="1904-01-01T00:00:00"/>
    <x v="0"/>
    <x v="0"/>
    <s v="2026"/>
    <m/>
    <d v="1904-01-01T00:01:00"/>
    <x v="7"/>
    <x v="0"/>
    <x v="0"/>
    <s v=""/>
    <s v=""/>
    <s v=""/>
    <s v=""/>
    <m/>
    <m/>
  </r>
  <r>
    <n v="1146"/>
    <x v="62"/>
    <d v="1904-01-01T06:54:00"/>
    <x v="7"/>
    <d v="1904-01-01T11:00:00"/>
    <s v="11:00"/>
    <m/>
    <m/>
    <m/>
    <m/>
    <d v="1904-01-01T00:00:00"/>
    <d v="1904-01-01T00:00:00"/>
    <n v="0"/>
    <d v="1904-01-01T04:00:00"/>
    <d v="1904-01-01T04:00:00"/>
    <x v="7"/>
    <x v="1"/>
    <d v="1904-01-01T00:00:00"/>
    <d v="1904-01-01T00:00:00"/>
    <x v="0"/>
    <x v="0"/>
    <s v="2026"/>
    <m/>
    <d v="1904-01-01T00:06:00"/>
    <x v="7"/>
    <x v="0"/>
    <x v="0"/>
    <s v=""/>
    <s v=""/>
    <s v=""/>
    <s v=""/>
    <m/>
    <m/>
  </r>
  <r>
    <n v="1161"/>
    <x v="63"/>
    <d v="1904-01-01T06:58:00"/>
    <x v="7"/>
    <d v="1904-01-01T11:00:00"/>
    <s v="11:00"/>
    <m/>
    <m/>
    <m/>
    <m/>
    <d v="1904-01-01T00:00:00"/>
    <d v="1904-01-01T00:00:00"/>
    <n v="0"/>
    <d v="1904-01-01T04:00:00"/>
    <d v="1904-01-01T04:00:00"/>
    <x v="7"/>
    <x v="1"/>
    <d v="1904-01-01T00:00:00"/>
    <d v="1904-01-01T00:00:00"/>
    <x v="0"/>
    <x v="0"/>
    <s v="2026"/>
    <m/>
    <d v="1904-01-01T00:02:00"/>
    <x v="7"/>
    <x v="0"/>
    <x v="0"/>
    <s v=""/>
    <s v=""/>
    <s v=""/>
    <s v=""/>
    <m/>
    <m/>
  </r>
  <r>
    <n v="1372"/>
    <x v="64"/>
    <d v="1904-01-01T06:58:00"/>
    <x v="7"/>
    <d v="1904-01-01T11:00:00"/>
    <s v="11:00"/>
    <m/>
    <m/>
    <m/>
    <m/>
    <d v="1904-01-01T00:00:00"/>
    <d v="1904-01-01T00:00:00"/>
    <n v="0"/>
    <d v="1904-01-01T04:00:00"/>
    <d v="1904-01-01T04:00:00"/>
    <x v="7"/>
    <x v="1"/>
    <d v="1904-01-01T00:00:00"/>
    <d v="1904-01-01T00:00:00"/>
    <x v="0"/>
    <x v="0"/>
    <s v="2026"/>
    <m/>
    <d v="1904-01-01T00:02:00"/>
    <x v="7"/>
    <x v="0"/>
    <x v="0"/>
    <s v=""/>
    <s v=""/>
    <s v=""/>
    <s v=""/>
    <m/>
    <m/>
  </r>
  <r>
    <n v="1371"/>
    <x v="65"/>
    <d v="1904-01-01T06:52:00"/>
    <x v="7"/>
    <d v="1904-01-01T11:00:00"/>
    <s v="11:00"/>
    <m/>
    <m/>
    <m/>
    <m/>
    <d v="1904-01-01T00:00:00"/>
    <d v="1904-01-01T00:00:00"/>
    <n v="0"/>
    <d v="1904-01-01T04:00:00"/>
    <d v="1904-01-01T04:00:00"/>
    <x v="7"/>
    <x v="1"/>
    <d v="1904-01-01T00:00:00"/>
    <d v="1904-01-01T00:00:00"/>
    <x v="0"/>
    <x v="0"/>
    <s v="2026"/>
    <m/>
    <d v="1904-01-01T00:08:00"/>
    <x v="7"/>
    <x v="0"/>
    <x v="0"/>
    <s v=""/>
    <s v=""/>
    <s v=""/>
    <s v=""/>
    <m/>
    <m/>
  </r>
  <r>
    <n v="1174"/>
    <x v="66"/>
    <m/>
    <x v="7"/>
    <m/>
    <s v="11:00"/>
    <m/>
    <m/>
    <m/>
    <m/>
    <d v="1904-01-01T00:00:00"/>
    <d v="1904-01-01T00:00:00"/>
    <s v="Abs"/>
    <s v=""/>
    <d v="1904-01-01T04:00:00"/>
    <x v="7"/>
    <x v="1"/>
    <d v="1904-01-01T04:00:00"/>
    <d v="1904-01-01T04:00:00"/>
    <x v="0"/>
    <x v="0"/>
    <s v="2026"/>
    <m/>
    <d v="1904-01-01T00:00:00"/>
    <x v="7"/>
    <x v="0"/>
    <x v="0"/>
    <s v=""/>
    <s v=""/>
    <s v=""/>
    <s v=""/>
    <m/>
    <m/>
  </r>
  <r>
    <n v="1152"/>
    <x v="67"/>
    <d v="1904-01-01T06:56:00"/>
    <x v="7"/>
    <d v="1904-01-01T11:00:00"/>
    <s v="11:00"/>
    <m/>
    <m/>
    <m/>
    <m/>
    <d v="1904-01-01T00:00:00"/>
    <d v="1904-01-01T00:00:00"/>
    <n v="0"/>
    <d v="1904-01-01T04:00:00"/>
    <d v="1904-01-01T04:00:00"/>
    <x v="7"/>
    <x v="1"/>
    <d v="1904-01-01T00:00:00"/>
    <d v="1904-01-01T00:00:00"/>
    <x v="0"/>
    <x v="0"/>
    <s v="2026"/>
    <m/>
    <d v="1904-01-01T00:04:00"/>
    <x v="7"/>
    <x v="0"/>
    <x v="0"/>
    <s v=""/>
    <s v=""/>
    <s v=""/>
    <s v=""/>
    <m/>
    <m/>
  </r>
  <r>
    <n v="1386"/>
    <x v="68"/>
    <d v="1904-01-01T06:59:00"/>
    <x v="7"/>
    <d v="1904-01-01T11:00:00"/>
    <s v="11:00"/>
    <m/>
    <m/>
    <m/>
    <m/>
    <d v="1904-01-01T00:00:00"/>
    <d v="1904-01-01T00:00:00"/>
    <n v="0"/>
    <d v="1904-01-01T04:00:00"/>
    <d v="1904-01-01T04:00:00"/>
    <x v="7"/>
    <x v="1"/>
    <d v="1904-01-01T00:00:00"/>
    <d v="1904-01-01T00:00:00"/>
    <x v="0"/>
    <x v="0"/>
    <s v="2026"/>
    <m/>
    <d v="1904-01-01T00:01:00"/>
    <x v="7"/>
    <x v="0"/>
    <x v="0"/>
    <s v=""/>
    <s v=""/>
    <s v=""/>
    <s v=""/>
    <m/>
    <m/>
  </r>
  <r>
    <n v="1389"/>
    <x v="69"/>
    <d v="1904-01-01T06:58:00"/>
    <x v="7"/>
    <d v="1904-01-01T11:00:00"/>
    <s v="11:00"/>
    <m/>
    <m/>
    <m/>
    <m/>
    <d v="1904-01-01T00:00:00"/>
    <d v="1904-01-01T00:00:00"/>
    <n v="0"/>
    <d v="1904-01-01T04:00:00"/>
    <d v="1904-01-01T04:00:00"/>
    <x v="7"/>
    <x v="1"/>
    <d v="1904-01-01T00:00:00"/>
    <d v="1904-01-01T00:00:00"/>
    <x v="0"/>
    <x v="0"/>
    <s v="2026"/>
    <m/>
    <d v="1904-01-01T00:02:00"/>
    <x v="7"/>
    <x v="0"/>
    <x v="0"/>
    <s v=""/>
    <s v=""/>
    <s v=""/>
    <s v=""/>
    <m/>
    <m/>
  </r>
  <r>
    <n v="1393"/>
    <x v="70"/>
    <d v="1904-01-01T07:00:00"/>
    <x v="7"/>
    <d v="1904-01-01T11:00:00"/>
    <s v="11:00"/>
    <m/>
    <m/>
    <m/>
    <m/>
    <d v="1904-01-01T00:00:00"/>
    <d v="1904-01-01T00:00:00"/>
    <n v="0"/>
    <d v="1904-01-01T04:00:00"/>
    <d v="1904-01-01T04:00:00"/>
    <x v="7"/>
    <x v="1"/>
    <d v="1904-01-01T00:00:00"/>
    <d v="1904-01-01T00:00:00"/>
    <x v="0"/>
    <x v="0"/>
    <s v="2026"/>
    <m/>
    <d v="1904-01-01T00:00:00"/>
    <x v="7"/>
    <x v="0"/>
    <x v="0"/>
    <s v=""/>
    <s v=""/>
    <s v=""/>
    <s v=""/>
    <m/>
    <m/>
  </r>
  <r>
    <n v="1413"/>
    <x v="71"/>
    <m/>
    <x v="7"/>
    <m/>
    <s v="11:00"/>
    <m/>
    <m/>
    <m/>
    <m/>
    <d v="1904-01-01T00:00:00"/>
    <d v="1904-01-01T00:00:00"/>
    <s v="Abs"/>
    <s v=""/>
    <d v="1904-01-01T04:00:00"/>
    <x v="7"/>
    <x v="1"/>
    <d v="1904-01-01T04:00:00"/>
    <d v="1904-01-01T04:00:00"/>
    <x v="0"/>
    <x v="0"/>
    <s v="2026"/>
    <m/>
    <d v="1904-01-01T00:00:00"/>
    <x v="7"/>
    <x v="0"/>
    <x v="0"/>
    <s v=""/>
    <s v=""/>
    <s v=""/>
    <s v=""/>
    <m/>
    <m/>
  </r>
  <r>
    <n v="1418"/>
    <x v="72"/>
    <d v="1904-01-01T07:00:00"/>
    <x v="7"/>
    <d v="1904-01-01T11:00:00"/>
    <s v="11:00"/>
    <m/>
    <m/>
    <m/>
    <m/>
    <d v="1904-01-01T00:00:00"/>
    <d v="1904-01-01T00:00:00"/>
    <n v="0"/>
    <d v="1904-01-01T04:00:00"/>
    <d v="1904-01-01T04:00:00"/>
    <x v="7"/>
    <x v="1"/>
    <d v="1904-01-01T00:00:00"/>
    <d v="1904-01-01T00:00:00"/>
    <x v="0"/>
    <x v="0"/>
    <s v="2026"/>
    <m/>
    <d v="1904-01-01T00:00:00"/>
    <x v="7"/>
    <x v="0"/>
    <x v="0"/>
    <s v=""/>
    <s v=""/>
    <s v=""/>
    <s v=""/>
    <m/>
    <m/>
  </r>
  <r>
    <n v="1410"/>
    <x v="74"/>
    <d v="1904-01-01T06:59:00"/>
    <x v="7"/>
    <d v="1904-01-01T11:00:00"/>
    <s v="11:00"/>
    <m/>
    <m/>
    <m/>
    <m/>
    <d v="1904-01-01T00:00:00"/>
    <d v="1904-01-01T00:00:00"/>
    <n v="0"/>
    <d v="1904-01-01T04:00:00"/>
    <d v="1904-01-01T04:00:00"/>
    <x v="7"/>
    <x v="1"/>
    <d v="1904-01-01T00:00:00"/>
    <d v="1904-01-01T00:00:00"/>
    <x v="0"/>
    <x v="0"/>
    <s v="2026"/>
    <m/>
    <d v="1904-01-01T00:00:00"/>
    <x v="8"/>
    <x v="0"/>
    <x v="0"/>
    <s v=""/>
    <s v=""/>
    <s v=""/>
    <s v=""/>
    <m/>
    <m/>
  </r>
  <r>
    <n v="1417"/>
    <x v="75"/>
    <m/>
    <x v="7"/>
    <m/>
    <s v="11:00"/>
    <m/>
    <m/>
    <m/>
    <m/>
    <d v="1904-01-01T00:00:00"/>
    <d v="1904-01-01T00:00:00"/>
    <s v="Abs"/>
    <s v=""/>
    <d v="1904-01-01T04:00:00"/>
    <x v="7"/>
    <x v="1"/>
    <d v="1904-01-01T04:00:00"/>
    <d v="1904-01-01T04:00:00"/>
    <x v="0"/>
    <x v="0"/>
    <s v="2026"/>
    <m/>
    <d v="1904-01-01T00:00:00"/>
    <x v="8"/>
    <x v="0"/>
    <x v="0"/>
    <s v=""/>
    <s v=""/>
    <s v=""/>
    <s v=""/>
    <m/>
    <m/>
  </r>
  <r>
    <n v="1414"/>
    <x v="76"/>
    <d v="1904-01-01T06:56:00"/>
    <x v="7"/>
    <d v="1904-01-01T11:00:00"/>
    <s v="11:00"/>
    <m/>
    <m/>
    <m/>
    <m/>
    <d v="1904-01-01T00:00:00"/>
    <d v="1904-01-01T00:00:00"/>
    <n v="0"/>
    <d v="1904-01-01T04:00:00"/>
    <d v="1904-01-01T04:00:00"/>
    <x v="7"/>
    <x v="1"/>
    <d v="1904-01-01T00:00:00"/>
    <d v="1904-01-01T00:00:00"/>
    <x v="0"/>
    <x v="0"/>
    <s v="2026"/>
    <m/>
    <d v="1904-01-01T00:04:00"/>
    <x v="8"/>
    <x v="0"/>
    <x v="0"/>
    <s v=""/>
    <s v=""/>
    <s v=""/>
    <s v=""/>
    <m/>
    <m/>
  </r>
  <r>
    <n v="1415"/>
    <x v="77"/>
    <d v="1904-01-01T06:59:00"/>
    <x v="7"/>
    <d v="1904-01-01T11:00:00"/>
    <s v="11:00"/>
    <m/>
    <m/>
    <m/>
    <m/>
    <d v="1904-01-01T00:00:00"/>
    <d v="1904-01-01T00:00:00"/>
    <n v="0"/>
    <d v="1904-01-01T04:00:00"/>
    <d v="1904-01-01T04:00:00"/>
    <x v="7"/>
    <x v="1"/>
    <d v="1904-01-01T00:00:00"/>
    <d v="1904-01-01T00:00:00"/>
    <x v="0"/>
    <x v="0"/>
    <s v="2026"/>
    <m/>
    <d v="1904-01-01T00:01:00"/>
    <x v="8"/>
    <x v="0"/>
    <x v="0"/>
    <s v=""/>
    <s v=""/>
    <s v=""/>
    <s v=""/>
    <m/>
    <m/>
  </r>
  <r>
    <n v="1416"/>
    <x v="78"/>
    <d v="1904-01-01T07:00:00"/>
    <x v="7"/>
    <d v="1904-01-01T11:00:00"/>
    <s v="11:00"/>
    <m/>
    <m/>
    <m/>
    <m/>
    <d v="1904-01-01T00:00:00"/>
    <d v="1904-01-01T00:00:00"/>
    <n v="0"/>
    <d v="1904-01-01T04:00:00"/>
    <d v="1904-01-01T04:00:00"/>
    <x v="7"/>
    <x v="1"/>
    <d v="1904-01-01T00:00:00"/>
    <d v="1904-01-01T00:00:00"/>
    <x v="0"/>
    <x v="0"/>
    <s v="2026"/>
    <m/>
    <d v="1904-01-01T00:00:00"/>
    <x v="8"/>
    <x v="0"/>
    <x v="0"/>
    <s v=""/>
    <s v=""/>
    <s v=""/>
    <s v=""/>
    <m/>
    <m/>
  </r>
  <r>
    <n v="1421"/>
    <x v="79"/>
    <m/>
    <x v="7"/>
    <m/>
    <s v="11:00"/>
    <m/>
    <m/>
    <m/>
    <m/>
    <d v="1904-01-01T00:00:00"/>
    <d v="1904-01-01T00:00:00"/>
    <s v="Abs"/>
    <s v=""/>
    <d v="1904-01-01T04:00:00"/>
    <x v="7"/>
    <x v="1"/>
    <d v="1904-01-01T04:00:00"/>
    <d v="1904-01-01T04:00:00"/>
    <x v="0"/>
    <x v="0"/>
    <s v="2026"/>
    <m/>
    <d v="1904-01-01T00:00:00"/>
    <x v="8"/>
    <x v="0"/>
    <x v="0"/>
    <s v=""/>
    <s v=""/>
    <s v=""/>
    <s v=""/>
    <m/>
    <m/>
  </r>
  <r>
    <n v="1419"/>
    <x v="80"/>
    <d v="1904-01-01T07:00:00"/>
    <x v="7"/>
    <d v="1904-01-01T11:00:00"/>
    <s v="11:00"/>
    <m/>
    <m/>
    <m/>
    <m/>
    <d v="1904-01-01T00:00:00"/>
    <d v="1904-01-01T00:00:00"/>
    <n v="0"/>
    <d v="1904-01-01T04:00:00"/>
    <d v="1904-01-01T04:00:00"/>
    <x v="7"/>
    <x v="1"/>
    <d v="1904-01-01T00:00:00"/>
    <d v="1904-01-01T00:00:00"/>
    <x v="0"/>
    <x v="0"/>
    <s v="2026"/>
    <m/>
    <d v="1904-01-01T00:00:00"/>
    <x v="7"/>
    <x v="0"/>
    <x v="0"/>
    <s v=""/>
    <s v=""/>
    <s v=""/>
    <s v=""/>
    <m/>
    <m/>
  </r>
  <r>
    <s v="01533"/>
    <x v="81"/>
    <d v="1904-01-01T06:58:00"/>
    <x v="7"/>
    <d v="1904-01-01T11:00:00"/>
    <s v="11:00"/>
    <m/>
    <m/>
    <m/>
    <m/>
    <d v="1904-01-01T00:00:00"/>
    <d v="1904-01-01T00:00:00"/>
    <n v="0"/>
    <d v="1904-01-01T04:00:00"/>
    <d v="1904-01-01T04:00:00"/>
    <x v="7"/>
    <x v="1"/>
    <d v="1904-01-01T00:00:00"/>
    <d v="1904-01-01T00:00:00"/>
    <x v="0"/>
    <x v="0"/>
    <s v="2026"/>
    <m/>
    <d v="1904-01-01T00:02:00"/>
    <x v="8"/>
    <x v="0"/>
    <x v="0"/>
    <s v=""/>
    <s v=""/>
    <s v=""/>
    <s v=""/>
    <m/>
    <m/>
  </r>
  <r>
    <s v="01532"/>
    <x v="82"/>
    <d v="1904-01-01T06:58:00"/>
    <x v="7"/>
    <d v="1904-01-01T11:00:00"/>
    <s v="11:00"/>
    <m/>
    <m/>
    <m/>
    <m/>
    <d v="1904-01-01T00:00:00"/>
    <d v="1904-01-01T00:00:00"/>
    <n v="0"/>
    <d v="1904-01-01T04:00:00"/>
    <d v="1904-01-01T04:00:00"/>
    <x v="7"/>
    <x v="1"/>
    <d v="1904-01-01T00:00:00"/>
    <d v="1904-01-01T00:00:00"/>
    <x v="0"/>
    <x v="0"/>
    <s v="2026"/>
    <m/>
    <d v="1904-01-01T00:02:00"/>
    <x v="8"/>
    <x v="0"/>
    <x v="0"/>
    <s v=""/>
    <s v=""/>
    <s v=""/>
    <s v=""/>
    <m/>
    <m/>
  </r>
  <r>
    <n v="1448"/>
    <x v="83"/>
    <d v="1904-01-01T06:56:00"/>
    <x v="7"/>
    <d v="1904-01-01T11:00:00"/>
    <s v="11:00"/>
    <m/>
    <m/>
    <m/>
    <m/>
    <d v="1904-01-01T00:00:00"/>
    <d v="1904-01-01T00:00:00"/>
    <n v="0"/>
    <d v="1904-01-01T04:00:00"/>
    <d v="1904-01-01T04:00:00"/>
    <x v="7"/>
    <x v="1"/>
    <d v="1904-01-01T00:00:00"/>
    <d v="1904-01-01T00:00:00"/>
    <x v="0"/>
    <x v="0"/>
    <s v="2026"/>
    <m/>
    <d v="1904-01-01T00:04:00"/>
    <x v="8"/>
    <x v="0"/>
    <x v="0"/>
    <s v=""/>
    <s v=""/>
    <s v=""/>
    <s v=""/>
    <m/>
    <m/>
  </r>
  <r>
    <n v="1479"/>
    <x v="84"/>
    <d v="1904-01-01T06:57:00"/>
    <x v="7"/>
    <d v="1904-01-01T11:00:00"/>
    <s v="11:00"/>
    <m/>
    <m/>
    <m/>
    <m/>
    <d v="1904-01-01T00:00:00"/>
    <d v="1904-01-01T00:00:00"/>
    <n v="0"/>
    <d v="1904-01-01T04:00:00"/>
    <d v="1904-01-01T04:00:00"/>
    <x v="7"/>
    <x v="1"/>
    <d v="1904-01-01T00:00:00"/>
    <d v="1904-01-01T00:00:00"/>
    <x v="0"/>
    <x v="0"/>
    <s v="2026"/>
    <m/>
    <d v="1904-01-01T00:03:00"/>
    <x v="8"/>
    <x v="0"/>
    <x v="0"/>
    <s v=""/>
    <s v=""/>
    <s v=""/>
    <s v=""/>
    <m/>
    <m/>
  </r>
  <r>
    <n v="1488"/>
    <x v="85"/>
    <d v="1904-01-01T06:58:00"/>
    <x v="7"/>
    <d v="1904-01-01T11:00:00"/>
    <s v="11:00"/>
    <m/>
    <m/>
    <m/>
    <m/>
    <d v="1904-01-01T00:00:00"/>
    <d v="1904-01-01T00:00:00"/>
    <n v="0"/>
    <d v="1904-01-01T04:00:00"/>
    <d v="1904-01-01T04:00:00"/>
    <x v="7"/>
    <x v="1"/>
    <d v="1904-01-01T00:00:00"/>
    <d v="1904-01-01T00:00:00"/>
    <x v="0"/>
    <x v="0"/>
    <s v="2026"/>
    <m/>
    <d v="1904-01-01T00:02:00"/>
    <x v="8"/>
    <x v="0"/>
    <x v="0"/>
    <s v=""/>
    <s v=""/>
    <s v=""/>
    <s v=""/>
    <m/>
    <m/>
  </r>
  <r>
    <n v="1456"/>
    <x v="86"/>
    <d v="1904-01-01T06:59:00"/>
    <x v="7"/>
    <d v="1904-01-01T11:00:00"/>
    <s v="11:00"/>
    <m/>
    <m/>
    <m/>
    <m/>
    <d v="1904-01-01T00:00:00"/>
    <d v="1904-01-01T00:00:00"/>
    <n v="0"/>
    <d v="1904-01-01T04:00:00"/>
    <d v="1904-01-01T04:00:00"/>
    <x v="7"/>
    <x v="1"/>
    <d v="1904-01-01T00:00:00"/>
    <d v="1904-01-01T00:00:00"/>
    <x v="0"/>
    <x v="0"/>
    <s v="2026"/>
    <m/>
    <d v="1904-01-01T00:01:00"/>
    <x v="8"/>
    <x v="0"/>
    <x v="0"/>
    <s v=""/>
    <s v=""/>
    <s v=""/>
    <s v=""/>
    <m/>
    <m/>
  </r>
  <r>
    <n v="1429"/>
    <x v="87"/>
    <d v="1904-01-01T06:59:00"/>
    <x v="7"/>
    <d v="1904-01-01T11:00:00"/>
    <s v="11:00"/>
    <m/>
    <m/>
    <m/>
    <m/>
    <d v="1904-01-01T00:00:00"/>
    <d v="1904-01-01T00:00:00"/>
    <n v="0"/>
    <d v="1904-01-01T04:00:00"/>
    <d v="1904-01-01T04:00:00"/>
    <x v="7"/>
    <x v="1"/>
    <d v="1904-01-01T00:00:00"/>
    <d v="1904-01-01T00:00:00"/>
    <x v="0"/>
    <x v="0"/>
    <s v="2026"/>
    <m/>
    <d v="1904-01-01T00:01:00"/>
    <x v="8"/>
    <x v="0"/>
    <x v="0"/>
    <s v=""/>
    <s v=""/>
    <s v=""/>
    <s v=""/>
    <m/>
    <m/>
  </r>
  <r>
    <n v="1564"/>
    <x v="88"/>
    <d v="1904-01-01T07:00:00"/>
    <x v="7"/>
    <d v="1904-01-01T11:00:00"/>
    <s v="11:00"/>
    <m/>
    <m/>
    <m/>
    <m/>
    <d v="1904-01-01T00:00:00"/>
    <d v="1904-01-01T00:00:00"/>
    <n v="0"/>
    <d v="1904-01-01T04:00:00"/>
    <d v="1904-01-01T04:00:00"/>
    <x v="7"/>
    <x v="1"/>
    <d v="1904-01-01T00:00:00"/>
    <d v="1904-01-01T00:00:00"/>
    <x v="0"/>
    <x v="0"/>
    <s v="2026"/>
    <m/>
    <d v="1904-01-01T00:00:00"/>
    <x v="9"/>
    <x v="0"/>
    <x v="0"/>
    <s v=""/>
    <s v=""/>
    <s v=""/>
    <s v=""/>
    <m/>
    <m/>
  </r>
  <r>
    <n v="1580"/>
    <x v="89"/>
    <d v="1904-01-01T06:59:00"/>
    <x v="7"/>
    <d v="1904-01-01T11:00:00"/>
    <s v="11:00"/>
    <m/>
    <m/>
    <m/>
    <m/>
    <d v="1904-01-01T00:00:00"/>
    <d v="1904-01-01T00:00:00"/>
    <n v="0"/>
    <d v="1904-01-01T04:00:00"/>
    <d v="1904-01-01T04:00:00"/>
    <x v="7"/>
    <x v="1"/>
    <d v="1904-01-01T00:00:00"/>
    <d v="1904-01-01T00:00:00"/>
    <x v="0"/>
    <x v="0"/>
    <s v="2026"/>
    <m/>
    <d v="1904-01-01T00:01:00"/>
    <x v="9"/>
    <x v="0"/>
    <x v="0"/>
    <s v=""/>
    <s v=""/>
    <s v=""/>
    <s v=""/>
    <m/>
    <m/>
  </r>
  <r>
    <n v="1581"/>
    <x v="90"/>
    <d v="1904-01-01T07:00:00"/>
    <x v="7"/>
    <d v="1904-01-01T11:00:00"/>
    <s v="11:00"/>
    <m/>
    <m/>
    <m/>
    <m/>
    <d v="1904-01-01T00:00:00"/>
    <d v="1904-01-01T00:00:00"/>
    <n v="0"/>
    <d v="1904-01-01T04:00:00"/>
    <d v="1904-01-01T04:00:00"/>
    <x v="7"/>
    <x v="1"/>
    <d v="1904-01-01T00:00:00"/>
    <d v="1904-01-01T00:00:00"/>
    <x v="0"/>
    <x v="0"/>
    <s v="2026"/>
    <m/>
    <d v="1904-01-01T00:00:00"/>
    <x v="9"/>
    <x v="0"/>
    <x v="0"/>
    <s v=""/>
    <s v=""/>
    <s v=""/>
    <s v=""/>
    <m/>
    <m/>
  </r>
  <r>
    <e v="#N/A"/>
    <x v="91"/>
    <d v="1904-01-01T07:00:00"/>
    <x v="7"/>
    <d v="1904-01-01T11:00:00"/>
    <s v="11:00"/>
    <m/>
    <m/>
    <m/>
    <m/>
    <d v="1904-01-01T00:00:00"/>
    <d v="1904-01-01T00:00:00"/>
    <n v="0"/>
    <d v="1904-01-01T04:00:00"/>
    <d v="1904-01-01T04:00:00"/>
    <x v="7"/>
    <x v="1"/>
    <d v="1904-01-01T00:00:00"/>
    <d v="1904-01-01T00:00:00"/>
    <x v="0"/>
    <x v="0"/>
    <s v="2026"/>
    <m/>
    <d v="1904-01-01T00:00:00"/>
    <x v="10"/>
    <x v="0"/>
    <x v="0"/>
    <s v=""/>
    <s v=""/>
    <s v=""/>
    <s v=""/>
    <m/>
    <m/>
  </r>
  <r>
    <e v="#N/A"/>
    <x v="92"/>
    <d v="1904-01-01T06:59:00"/>
    <x v="7"/>
    <d v="1904-01-01T11:00:00"/>
    <s v="11:00"/>
    <m/>
    <m/>
    <m/>
    <m/>
    <d v="1904-01-01T00:00:00"/>
    <d v="1904-01-01T00:00:00"/>
    <n v="0"/>
    <d v="1904-01-01T04:00:00"/>
    <d v="1904-01-01T04:00:00"/>
    <x v="7"/>
    <x v="1"/>
    <d v="1904-01-01T00:00:00"/>
    <d v="1904-01-01T00:00:00"/>
    <x v="0"/>
    <x v="0"/>
    <s v="2026"/>
    <m/>
    <d v="1904-01-01T00:01:00"/>
    <x v="10"/>
    <x v="0"/>
    <x v="0"/>
    <s v=""/>
    <s v=""/>
    <s v=""/>
    <s v=""/>
    <m/>
    <m/>
  </r>
  <r>
    <e v="#N/A"/>
    <x v="93"/>
    <d v="1904-01-01T06:59:00"/>
    <x v="7"/>
    <d v="1904-01-01T11:00:00"/>
    <s v="11:00"/>
    <m/>
    <m/>
    <m/>
    <m/>
    <d v="1904-01-01T00:00:00"/>
    <d v="1904-01-01T00:00:00"/>
    <n v="0"/>
    <d v="1904-01-01T04:00:00"/>
    <d v="1904-01-01T04:00:00"/>
    <x v="7"/>
    <x v="1"/>
    <d v="1904-01-01T00:00:00"/>
    <d v="1904-01-01T00:00:00"/>
    <x v="0"/>
    <x v="0"/>
    <s v="2026"/>
    <m/>
    <d v="1904-01-01T00:01:00"/>
    <x v="10"/>
    <x v="0"/>
    <x v="0"/>
    <s v=""/>
    <s v=""/>
    <s v=""/>
    <s v=""/>
    <m/>
    <m/>
  </r>
  <r>
    <n v="1411"/>
    <x v="73"/>
    <m/>
    <x v="8"/>
    <m/>
    <s v="Congé"/>
    <m/>
    <m/>
    <m/>
    <m/>
    <d v="1904-01-01T00:00:00"/>
    <d v="1904-01-01T00:00:00"/>
    <n v="0"/>
    <s v=""/>
    <d v="1904-01-01T00:00:00"/>
    <x v="7"/>
    <x v="1"/>
    <d v="1904-01-01T00:00:00"/>
    <d v="1904-01-01T00:00:00"/>
    <x v="0"/>
    <x v="0"/>
    <s v="2026"/>
    <m/>
    <d v="1904-01-01T00:00:00"/>
    <x v="8"/>
    <x v="0"/>
    <x v="0"/>
    <d v="1904-01-01T08:00:00"/>
    <s v=""/>
    <s v=""/>
    <s v=""/>
    <m/>
    <m/>
  </r>
  <r>
    <n v="1148"/>
    <x v="60"/>
    <m/>
    <x v="5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x v="0"/>
    <x v="0"/>
    <s v="2026"/>
    <m/>
    <d v="1904-01-01T00:00:00"/>
    <x v="7"/>
    <x v="0"/>
    <x v="0"/>
    <s v=""/>
    <s v=""/>
    <s v=""/>
    <s v=""/>
    <m/>
    <m/>
  </r>
  <r>
    <n v="1141"/>
    <x v="61"/>
    <m/>
    <x v="5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x v="0"/>
    <x v="0"/>
    <s v="2026"/>
    <m/>
    <d v="1904-01-01T00:00:00"/>
    <x v="7"/>
    <x v="0"/>
    <x v="0"/>
    <s v=""/>
    <s v=""/>
    <s v=""/>
    <s v=""/>
    <m/>
    <m/>
  </r>
  <r>
    <n v="1146"/>
    <x v="62"/>
    <m/>
    <x v="5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x v="0"/>
    <x v="0"/>
    <s v="2026"/>
    <m/>
    <d v="1904-01-01T00:00:00"/>
    <x v="7"/>
    <x v="0"/>
    <x v="0"/>
    <s v=""/>
    <s v=""/>
    <s v=""/>
    <s v=""/>
    <m/>
    <m/>
  </r>
  <r>
    <n v="1161"/>
    <x v="63"/>
    <m/>
    <x v="5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x v="0"/>
    <x v="0"/>
    <s v="2026"/>
    <m/>
    <d v="1904-01-01T00:00:00"/>
    <x v="7"/>
    <x v="0"/>
    <x v="0"/>
    <s v=""/>
    <s v=""/>
    <s v=""/>
    <s v=""/>
    <m/>
    <m/>
  </r>
  <r>
    <n v="1372"/>
    <x v="64"/>
    <m/>
    <x v="5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x v="0"/>
    <x v="0"/>
    <s v="2026"/>
    <m/>
    <d v="1904-01-01T00:00:00"/>
    <x v="7"/>
    <x v="0"/>
    <x v="0"/>
    <s v=""/>
    <s v=""/>
    <s v=""/>
    <s v=""/>
    <m/>
    <m/>
  </r>
  <r>
    <n v="1371"/>
    <x v="65"/>
    <m/>
    <x v="5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x v="0"/>
    <x v="0"/>
    <s v="2026"/>
    <m/>
    <d v="1904-01-01T00:00:00"/>
    <x v="7"/>
    <x v="0"/>
    <x v="0"/>
    <s v=""/>
    <s v=""/>
    <s v=""/>
    <s v=""/>
    <m/>
    <m/>
  </r>
  <r>
    <n v="1174"/>
    <x v="66"/>
    <m/>
    <x v="5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x v="0"/>
    <x v="0"/>
    <s v="2026"/>
    <m/>
    <d v="1904-01-01T00:00:00"/>
    <x v="7"/>
    <x v="0"/>
    <x v="0"/>
    <s v=""/>
    <s v=""/>
    <s v=""/>
    <s v=""/>
    <m/>
    <m/>
  </r>
  <r>
    <n v="1152"/>
    <x v="67"/>
    <m/>
    <x v="5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x v="0"/>
    <x v="0"/>
    <s v="2026"/>
    <m/>
    <d v="1904-01-01T00:00:00"/>
    <x v="7"/>
    <x v="0"/>
    <x v="0"/>
    <s v=""/>
    <s v=""/>
    <s v=""/>
    <s v=""/>
    <m/>
    <m/>
  </r>
  <r>
    <n v="1386"/>
    <x v="68"/>
    <m/>
    <x v="5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x v="0"/>
    <x v="0"/>
    <s v="2026"/>
    <m/>
    <d v="1904-01-01T00:00:00"/>
    <x v="7"/>
    <x v="0"/>
    <x v="0"/>
    <s v=""/>
    <s v=""/>
    <s v=""/>
    <s v=""/>
    <m/>
    <m/>
  </r>
  <r>
    <n v="1387"/>
    <x v="94"/>
    <m/>
    <x v="5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x v="0"/>
    <x v="0"/>
    <s v="2026"/>
    <m/>
    <d v="1904-01-01T00:00:00"/>
    <x v="8"/>
    <x v="0"/>
    <x v="0"/>
    <s v=""/>
    <s v=""/>
    <s v=""/>
    <s v=""/>
    <m/>
    <m/>
  </r>
  <r>
    <n v="1389"/>
    <x v="69"/>
    <m/>
    <x v="5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x v="0"/>
    <x v="0"/>
    <s v="2026"/>
    <m/>
    <d v="1904-01-01T00:00:00"/>
    <x v="7"/>
    <x v="0"/>
    <x v="0"/>
    <s v=""/>
    <s v=""/>
    <s v=""/>
    <s v=""/>
    <m/>
    <m/>
  </r>
  <r>
    <n v="1393"/>
    <x v="70"/>
    <m/>
    <x v="5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x v="0"/>
    <x v="0"/>
    <s v="2026"/>
    <m/>
    <d v="1904-01-01T00:00:00"/>
    <x v="7"/>
    <x v="0"/>
    <x v="0"/>
    <s v=""/>
    <s v=""/>
    <s v=""/>
    <s v=""/>
    <m/>
    <m/>
  </r>
  <r>
    <n v="1413"/>
    <x v="71"/>
    <m/>
    <x v="5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x v="0"/>
    <x v="0"/>
    <s v="2026"/>
    <m/>
    <d v="1904-01-01T00:00:00"/>
    <x v="7"/>
    <x v="0"/>
    <x v="0"/>
    <s v=""/>
    <s v=""/>
    <s v=""/>
    <s v=""/>
    <m/>
    <m/>
  </r>
  <r>
    <n v="1418"/>
    <x v="72"/>
    <m/>
    <x v="5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x v="0"/>
    <x v="0"/>
    <s v="2026"/>
    <m/>
    <d v="1904-01-01T00:00:00"/>
    <x v="7"/>
    <x v="0"/>
    <x v="0"/>
    <s v=""/>
    <s v=""/>
    <s v=""/>
    <s v=""/>
    <m/>
    <m/>
  </r>
  <r>
    <n v="1411"/>
    <x v="73"/>
    <m/>
    <x v="5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x v="0"/>
    <x v="0"/>
    <s v="2026"/>
    <m/>
    <d v="1904-01-01T00:00:00"/>
    <x v="8"/>
    <x v="0"/>
    <x v="0"/>
    <s v=""/>
    <s v=""/>
    <s v=""/>
    <s v=""/>
    <m/>
    <m/>
  </r>
  <r>
    <n v="1410"/>
    <x v="74"/>
    <m/>
    <x v="5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x v="0"/>
    <x v="0"/>
    <s v="2026"/>
    <m/>
    <d v="1904-01-01T00:00:00"/>
    <x v="8"/>
    <x v="0"/>
    <x v="0"/>
    <s v=""/>
    <s v=""/>
    <s v=""/>
    <s v=""/>
    <m/>
    <m/>
  </r>
  <r>
    <n v="1417"/>
    <x v="75"/>
    <m/>
    <x v="5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x v="0"/>
    <x v="0"/>
    <s v="2026"/>
    <m/>
    <d v="1904-01-01T00:00:00"/>
    <x v="8"/>
    <x v="0"/>
    <x v="0"/>
    <s v=""/>
    <s v=""/>
    <s v=""/>
    <s v=""/>
    <m/>
    <m/>
  </r>
  <r>
    <n v="1414"/>
    <x v="76"/>
    <m/>
    <x v="5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x v="0"/>
    <x v="0"/>
    <s v="2026"/>
    <m/>
    <d v="1904-01-01T00:00:00"/>
    <x v="8"/>
    <x v="0"/>
    <x v="0"/>
    <s v=""/>
    <s v=""/>
    <s v=""/>
    <s v=""/>
    <m/>
    <m/>
  </r>
  <r>
    <n v="1415"/>
    <x v="77"/>
    <m/>
    <x v="5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x v="0"/>
    <x v="0"/>
    <s v="2026"/>
    <m/>
    <d v="1904-01-01T00:00:00"/>
    <x v="8"/>
    <x v="0"/>
    <x v="0"/>
    <s v=""/>
    <s v=""/>
    <s v=""/>
    <s v=""/>
    <m/>
    <m/>
  </r>
  <r>
    <n v="1416"/>
    <x v="78"/>
    <m/>
    <x v="5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x v="0"/>
    <x v="0"/>
    <s v="2026"/>
    <m/>
    <d v="1904-01-01T00:00:00"/>
    <x v="8"/>
    <x v="0"/>
    <x v="0"/>
    <s v=""/>
    <s v=""/>
    <s v=""/>
    <s v=""/>
    <m/>
    <m/>
  </r>
  <r>
    <n v="1421"/>
    <x v="79"/>
    <m/>
    <x v="5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x v="0"/>
    <x v="0"/>
    <s v="2026"/>
    <m/>
    <d v="1904-01-01T00:00:00"/>
    <x v="8"/>
    <x v="0"/>
    <x v="0"/>
    <s v=""/>
    <s v=""/>
    <s v=""/>
    <s v=""/>
    <m/>
    <m/>
  </r>
  <r>
    <n v="1419"/>
    <x v="80"/>
    <m/>
    <x v="5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x v="0"/>
    <x v="0"/>
    <s v="2026"/>
    <m/>
    <d v="1904-01-01T00:00:00"/>
    <x v="7"/>
    <x v="0"/>
    <x v="0"/>
    <s v=""/>
    <s v=""/>
    <s v=""/>
    <s v=""/>
    <m/>
    <m/>
  </r>
  <r>
    <s v="01533"/>
    <x v="81"/>
    <m/>
    <x v="5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x v="0"/>
    <x v="0"/>
    <s v="2026"/>
    <m/>
    <d v="1904-01-01T00:00:00"/>
    <x v="8"/>
    <x v="0"/>
    <x v="0"/>
    <s v=""/>
    <s v=""/>
    <s v=""/>
    <s v=""/>
    <m/>
    <m/>
  </r>
  <r>
    <s v="01532"/>
    <x v="82"/>
    <m/>
    <x v="5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x v="0"/>
    <x v="0"/>
    <s v="2026"/>
    <m/>
    <d v="1904-01-01T00:00:00"/>
    <x v="8"/>
    <x v="0"/>
    <x v="0"/>
    <s v=""/>
    <s v=""/>
    <s v=""/>
    <s v=""/>
    <m/>
    <m/>
  </r>
  <r>
    <n v="1448"/>
    <x v="83"/>
    <m/>
    <x v="5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x v="0"/>
    <x v="0"/>
    <s v="2026"/>
    <m/>
    <d v="1904-01-01T00:00:00"/>
    <x v="8"/>
    <x v="0"/>
    <x v="0"/>
    <s v=""/>
    <s v=""/>
    <s v=""/>
    <s v=""/>
    <m/>
    <m/>
  </r>
  <r>
    <n v="1479"/>
    <x v="84"/>
    <m/>
    <x v="5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x v="0"/>
    <x v="0"/>
    <s v="2026"/>
    <m/>
    <d v="1904-01-01T00:00:00"/>
    <x v="8"/>
    <x v="0"/>
    <x v="0"/>
    <s v=""/>
    <s v=""/>
    <s v=""/>
    <s v=""/>
    <m/>
    <m/>
  </r>
  <r>
    <n v="1488"/>
    <x v="85"/>
    <m/>
    <x v="5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x v="0"/>
    <x v="0"/>
    <s v="2026"/>
    <m/>
    <d v="1904-01-01T00:00:00"/>
    <x v="8"/>
    <x v="0"/>
    <x v="0"/>
    <s v=""/>
    <s v=""/>
    <s v=""/>
    <s v=""/>
    <m/>
    <m/>
  </r>
  <r>
    <n v="1456"/>
    <x v="86"/>
    <m/>
    <x v="5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x v="0"/>
    <x v="0"/>
    <s v="2026"/>
    <m/>
    <d v="1904-01-01T00:00:00"/>
    <x v="8"/>
    <x v="0"/>
    <x v="0"/>
    <s v=""/>
    <s v=""/>
    <s v=""/>
    <s v=""/>
    <m/>
    <m/>
  </r>
  <r>
    <n v="1429"/>
    <x v="87"/>
    <m/>
    <x v="5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x v="0"/>
    <x v="0"/>
    <s v="2026"/>
    <m/>
    <d v="1904-01-01T00:00:00"/>
    <x v="8"/>
    <x v="0"/>
    <x v="0"/>
    <s v=""/>
    <s v=""/>
    <s v=""/>
    <s v=""/>
    <m/>
    <m/>
  </r>
  <r>
    <n v="1564"/>
    <x v="88"/>
    <m/>
    <x v="5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x v="0"/>
    <x v="0"/>
    <s v="2026"/>
    <m/>
    <d v="1904-01-01T00:00:00"/>
    <x v="9"/>
    <x v="0"/>
    <x v="0"/>
    <s v=""/>
    <s v=""/>
    <s v=""/>
    <s v=""/>
    <m/>
    <m/>
  </r>
  <r>
    <n v="1580"/>
    <x v="89"/>
    <m/>
    <x v="5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x v="0"/>
    <x v="0"/>
    <s v="2026"/>
    <m/>
    <d v="1904-01-01T00:00:00"/>
    <x v="9"/>
    <x v="0"/>
    <x v="0"/>
    <s v=""/>
    <s v=""/>
    <s v=""/>
    <s v=""/>
    <m/>
    <m/>
  </r>
  <r>
    <n v="1581"/>
    <x v="90"/>
    <m/>
    <x v="5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x v="0"/>
    <x v="0"/>
    <s v="2026"/>
    <m/>
    <d v="1904-01-01T00:00:00"/>
    <x v="9"/>
    <x v="0"/>
    <x v="0"/>
    <s v=""/>
    <s v=""/>
    <s v=""/>
    <s v=""/>
    <m/>
    <m/>
  </r>
  <r>
    <e v="#N/A"/>
    <x v="91"/>
    <m/>
    <x v="5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x v="0"/>
    <x v="0"/>
    <s v="2026"/>
    <m/>
    <d v="1904-01-01T00:00:00"/>
    <x v="10"/>
    <x v="0"/>
    <x v="0"/>
    <s v=""/>
    <s v=""/>
    <s v=""/>
    <s v=""/>
    <m/>
    <m/>
  </r>
  <r>
    <e v="#N/A"/>
    <x v="92"/>
    <m/>
    <x v="5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x v="0"/>
    <x v="0"/>
    <s v="2026"/>
    <m/>
    <d v="1904-01-01T00:00:00"/>
    <x v="10"/>
    <x v="0"/>
    <x v="0"/>
    <s v=""/>
    <s v=""/>
    <s v=""/>
    <s v=""/>
    <m/>
    <m/>
  </r>
  <r>
    <e v="#N/A"/>
    <x v="93"/>
    <m/>
    <x v="5"/>
    <m/>
    <s v="OFF"/>
    <m/>
    <m/>
    <s v=""/>
    <m/>
    <d v="1904-01-01T00:00:00"/>
    <d v="1904-01-01T00:00:00"/>
    <n v="0"/>
    <s v=""/>
    <d v="1904-01-01T00:00:00"/>
    <x v="7"/>
    <x v="2"/>
    <d v="1904-01-01T00:00:00"/>
    <d v="1904-01-01T00:00:00"/>
    <x v="0"/>
    <x v="0"/>
    <s v="2026"/>
    <m/>
    <d v="1904-01-01T00:00:00"/>
    <x v="10"/>
    <x v="0"/>
    <x v="0"/>
    <s v=""/>
    <s v=""/>
    <s v=""/>
    <s v=""/>
    <m/>
    <m/>
  </r>
  <r>
    <e v="#N/A"/>
    <x v="95"/>
    <d v="1904-01-01T08:57:00"/>
    <x v="1"/>
    <d v="1904-01-01T18:00:00"/>
    <d v="1904-01-01T18:00:00"/>
    <d v="1904-01-01T00:00:00"/>
    <d v="1904-01-01T00:00:00"/>
    <s v=""/>
    <d v="1904-01-01T00:00:00"/>
    <d v="1904-01-01T00:00:00"/>
    <d v="1904-01-01T00:00:00"/>
    <n v="0"/>
    <d v="1904-01-01T08:00:00"/>
    <d v="1904-01-01T08:00:00"/>
    <x v="8"/>
    <x v="0"/>
    <d v="1904-01-01T00:00:00"/>
    <d v="1904-01-01T00:00:00"/>
    <x v="0"/>
    <x v="0"/>
    <s v="2026"/>
    <m/>
    <d v="1904-01-01T00:03:00"/>
    <x v="10"/>
    <x v="0"/>
    <x v="0"/>
    <s v=""/>
    <s v=""/>
    <s v=""/>
    <s v=""/>
    <m/>
    <m/>
  </r>
  <r>
    <e v="#N/A"/>
    <x v="96"/>
    <d v="1904-01-01T08:58:00"/>
    <x v="1"/>
    <d v="1904-01-01T18:00:00"/>
    <d v="1904-01-01T18:00:00"/>
    <d v="1904-01-01T00:00:00"/>
    <d v="1904-01-01T00:00:00"/>
    <s v=""/>
    <d v="1904-01-01T00:00:00"/>
    <d v="1904-01-01T00:00:00"/>
    <d v="1904-01-01T00:00:00"/>
    <n v="0"/>
    <d v="1904-01-01T08:00:00"/>
    <d v="1904-01-01T08:00:00"/>
    <x v="8"/>
    <x v="0"/>
    <d v="1904-01-01T00:00:00"/>
    <d v="1904-01-01T00:00:00"/>
    <x v="0"/>
    <x v="0"/>
    <s v="2026"/>
    <m/>
    <d v="1904-01-01T00:02:00"/>
    <x v="10"/>
    <x v="0"/>
    <x v="0"/>
    <s v=""/>
    <s v=""/>
    <s v=""/>
    <s v=""/>
    <m/>
    <m/>
  </r>
  <r>
    <e v="#N/A"/>
    <x v="97"/>
    <d v="1904-01-01T08:57:00"/>
    <x v="1"/>
    <d v="1904-01-01T18:00:00"/>
    <d v="1904-01-01T18:00:00"/>
    <d v="1904-01-01T00:00:00"/>
    <d v="1904-01-01T00:00:00"/>
    <s v=""/>
    <d v="1904-01-01T00:00:00"/>
    <d v="1904-01-01T00:00:00"/>
    <d v="1904-01-01T00:00:00"/>
    <n v="0"/>
    <d v="1904-01-01T08:00:00"/>
    <d v="1904-01-01T08:00:00"/>
    <x v="8"/>
    <x v="0"/>
    <d v="1904-01-01T00:00:00"/>
    <d v="1904-01-01T00:00:00"/>
    <x v="0"/>
    <x v="0"/>
    <s v="2026"/>
    <m/>
    <d v="1904-01-01T00:03:00"/>
    <x v="10"/>
    <x v="0"/>
    <x v="0"/>
    <s v=""/>
    <s v=""/>
    <s v=""/>
    <s v=""/>
    <m/>
    <m/>
  </r>
  <r>
    <e v="#N/A"/>
    <x v="98"/>
    <d v="1904-01-01T09:00:00"/>
    <x v="1"/>
    <d v="1904-01-01T18:00:00"/>
    <d v="1904-01-01T18:00:00"/>
    <d v="1904-01-01T00:00:00"/>
    <d v="1904-01-01T00:00:00"/>
    <s v=""/>
    <d v="1904-01-01T00:00:00"/>
    <d v="1904-01-01T00:00:00"/>
    <d v="1904-01-01T00:00:00"/>
    <n v="0"/>
    <d v="1904-01-01T08:00:00"/>
    <d v="1904-01-01T08:00:00"/>
    <x v="8"/>
    <x v="0"/>
    <d v="1904-01-01T00:00:00"/>
    <d v="1904-01-01T00:00:00"/>
    <x v="0"/>
    <x v="0"/>
    <s v="2026"/>
    <m/>
    <d v="1904-01-01T00:00:00"/>
    <x v="10"/>
    <x v="0"/>
    <x v="0"/>
    <s v=""/>
    <s v=""/>
    <s v=""/>
    <s v=""/>
    <m/>
    <m/>
  </r>
  <r>
    <e v="#N/A"/>
    <x v="99"/>
    <d v="1904-01-01T08:59:00"/>
    <x v="1"/>
    <d v="1904-01-01T18:00:00"/>
    <d v="1904-01-01T18:00:00"/>
    <d v="1904-01-01T00:00:00"/>
    <d v="1904-01-01T00:00:00"/>
    <s v=""/>
    <d v="1904-01-01T00:00:00"/>
    <d v="1904-01-01T00:00:00"/>
    <d v="1904-01-01T00:00:00"/>
    <n v="0"/>
    <d v="1904-01-01T08:00:00"/>
    <d v="1904-01-01T08:00:00"/>
    <x v="8"/>
    <x v="0"/>
    <d v="1904-01-01T00:00:00"/>
    <d v="1904-01-01T00:00:00"/>
    <x v="0"/>
    <x v="0"/>
    <s v="2026"/>
    <m/>
    <d v="1904-01-01T00:00:00"/>
    <x v="10"/>
    <x v="0"/>
    <x v="0"/>
    <s v=""/>
    <s v=""/>
    <s v=""/>
    <s v=""/>
    <m/>
    <m/>
  </r>
  <r>
    <e v="#N/A"/>
    <x v="100"/>
    <d v="1904-01-01T08:57:00"/>
    <x v="1"/>
    <d v="1904-01-01T18:00:00"/>
    <d v="1904-01-01T18:00:00"/>
    <d v="1904-01-01T00:00:00"/>
    <d v="1904-01-01T00:00:00"/>
    <s v=""/>
    <d v="1904-01-01T00:00:00"/>
    <d v="1904-01-01T00:00:00"/>
    <d v="1904-01-01T00:00:00"/>
    <n v="0"/>
    <d v="1904-01-01T08:00:00"/>
    <d v="1904-01-01T08:00:00"/>
    <x v="8"/>
    <x v="0"/>
    <d v="1904-01-01T00:00:00"/>
    <d v="1904-01-01T00:00:00"/>
    <x v="0"/>
    <x v="0"/>
    <s v="2026"/>
    <m/>
    <d v="1904-01-01T00:03:00"/>
    <x v="10"/>
    <x v="0"/>
    <x v="0"/>
    <s v=""/>
    <s v=""/>
    <s v=""/>
    <s v=""/>
    <m/>
    <m/>
  </r>
  <r>
    <e v="#N/A"/>
    <x v="101"/>
    <d v="1904-01-01T08:57:00"/>
    <x v="1"/>
    <d v="1904-01-01T18:00:00"/>
    <d v="1904-01-01T18:00:00"/>
    <d v="1904-01-01T00:00:00"/>
    <d v="1904-01-01T00:00:00"/>
    <s v=""/>
    <d v="1904-01-01T00:00:00"/>
    <d v="1904-01-01T00:00:00"/>
    <d v="1904-01-01T00:00:00"/>
    <n v="0"/>
    <d v="1904-01-01T08:00:00"/>
    <d v="1904-01-01T08:00:00"/>
    <x v="8"/>
    <x v="0"/>
    <d v="1904-01-01T00:00:00"/>
    <d v="1904-01-01T00:00:00"/>
    <x v="0"/>
    <x v="0"/>
    <s v="2026"/>
    <m/>
    <d v="1904-01-01T00:03:00"/>
    <x v="10"/>
    <x v="0"/>
    <x v="0"/>
    <s v=""/>
    <s v=""/>
    <s v=""/>
    <s v=""/>
    <m/>
    <m/>
  </r>
  <r>
    <e v="#N/A"/>
    <x v="102"/>
    <d v="1904-01-01T08:57:00"/>
    <x v="1"/>
    <d v="1904-01-01T18:00:00"/>
    <d v="1904-01-01T18:00:00"/>
    <d v="1904-01-01T00:00:00"/>
    <d v="1904-01-01T00:00:00"/>
    <s v=""/>
    <d v="1904-01-01T00:00:00"/>
    <d v="1904-01-01T00:00:00"/>
    <d v="1904-01-01T00:00:00"/>
    <n v="0"/>
    <d v="1904-01-01T08:00:00"/>
    <d v="1904-01-01T08:00:00"/>
    <x v="8"/>
    <x v="0"/>
    <d v="1904-01-01T00:00:00"/>
    <d v="1904-01-01T00:00:00"/>
    <x v="0"/>
    <x v="0"/>
    <s v="2026"/>
    <m/>
    <d v="1904-01-01T00:03:00"/>
    <x v="10"/>
    <x v="0"/>
    <x v="0"/>
    <s v=""/>
    <s v=""/>
    <s v=""/>
    <s v=""/>
    <m/>
    <m/>
  </r>
  <r>
    <e v="#N/A"/>
    <x v="103"/>
    <d v="1904-01-01T08:57:00"/>
    <x v="1"/>
    <d v="1904-01-01T18:00:00"/>
    <d v="1904-01-01T18:00:00"/>
    <d v="1904-01-01T00:00:00"/>
    <d v="1904-01-01T00:00:00"/>
    <s v=""/>
    <d v="1904-01-01T00:00:00"/>
    <d v="1904-01-01T00:00:00"/>
    <d v="1904-01-01T00:00:00"/>
    <n v="0"/>
    <d v="1904-01-01T08:00:00"/>
    <d v="1904-01-01T08:00:00"/>
    <x v="8"/>
    <x v="0"/>
    <d v="1904-01-01T00:00:00"/>
    <d v="1904-01-01T00:00:00"/>
    <x v="0"/>
    <x v="0"/>
    <s v="2026"/>
    <m/>
    <d v="1904-01-01T00:03:00"/>
    <x v="10"/>
    <x v="0"/>
    <x v="0"/>
    <s v=""/>
    <s v=""/>
    <s v=""/>
    <s v=""/>
    <m/>
    <m/>
  </r>
  <r>
    <e v="#N/A"/>
    <x v="104"/>
    <d v="1904-01-01T08:57:00"/>
    <x v="1"/>
    <d v="1904-01-01T18:00:00"/>
    <d v="1904-01-01T18:00:00"/>
    <d v="1904-01-01T00:00:00"/>
    <d v="1904-01-01T00:00:00"/>
    <s v=""/>
    <d v="1904-01-01T00:00:00"/>
    <d v="1904-01-01T00:00:00"/>
    <d v="1904-01-01T00:00:00"/>
    <n v="0"/>
    <d v="1904-01-01T08:00:00"/>
    <d v="1904-01-01T08:00:00"/>
    <x v="8"/>
    <x v="0"/>
    <d v="1904-01-01T00:00:00"/>
    <d v="1904-01-01T00:00:00"/>
    <x v="0"/>
    <x v="0"/>
    <s v="2026"/>
    <m/>
    <d v="1904-01-01T00:03:00"/>
    <x v="10"/>
    <x v="0"/>
    <x v="0"/>
    <s v=""/>
    <s v=""/>
    <s v=""/>
    <s v=""/>
    <m/>
    <m/>
  </r>
  <r>
    <e v="#N/A"/>
    <x v="105"/>
    <d v="1904-01-01T08:59:00"/>
    <x v="1"/>
    <d v="1904-01-01T18:00:00"/>
    <d v="1904-01-01T18:00:00"/>
    <d v="1904-01-01T00:00:00"/>
    <d v="1904-01-01T00:00:00"/>
    <s v=""/>
    <d v="1904-01-01T00:00:00"/>
    <d v="1904-01-01T00:00:00"/>
    <d v="1904-01-01T00:00:00"/>
    <n v="0"/>
    <d v="1904-01-01T08:00:00"/>
    <d v="1904-01-01T08:00:00"/>
    <x v="8"/>
    <x v="0"/>
    <d v="1904-01-01T00:00:00"/>
    <d v="1904-01-01T00:00:00"/>
    <x v="0"/>
    <x v="0"/>
    <s v="2026"/>
    <m/>
    <d v="1904-01-01T00:00:00"/>
    <x v="10"/>
    <x v="0"/>
    <x v="0"/>
    <s v=""/>
    <s v=""/>
    <s v=""/>
    <s v=""/>
    <m/>
    <m/>
  </r>
  <r>
    <e v="#N/A"/>
    <x v="106"/>
    <d v="1904-01-01T09:00:00"/>
    <x v="1"/>
    <d v="1904-01-01T18:00:00"/>
    <d v="1904-01-01T18:00:00"/>
    <d v="1904-01-01T00:00:00"/>
    <d v="1904-01-01T00:00:00"/>
    <s v=""/>
    <d v="1904-01-01T00:00:00"/>
    <d v="1904-01-01T00:00:00"/>
    <d v="1904-01-01T00:00:00"/>
    <n v="0"/>
    <d v="1904-01-01T08:00:00"/>
    <d v="1904-01-01T08:00:00"/>
    <x v="8"/>
    <x v="0"/>
    <d v="1904-01-01T00:00:00"/>
    <d v="1904-01-01T00:00:00"/>
    <x v="0"/>
    <x v="0"/>
    <s v="2026"/>
    <m/>
    <d v="1904-01-01T00:00:00"/>
    <x v="10"/>
    <x v="0"/>
    <x v="0"/>
    <s v=""/>
    <s v=""/>
    <s v=""/>
    <s v=""/>
    <m/>
    <m/>
  </r>
  <r>
    <e v="#N/A"/>
    <x v="107"/>
    <d v="1904-01-01T08:58:00"/>
    <x v="1"/>
    <d v="1904-01-01T18:00:00"/>
    <d v="1904-01-01T18:00:00"/>
    <d v="1904-01-01T00:00:00"/>
    <d v="1904-01-01T00:00:00"/>
    <s v=""/>
    <d v="1904-01-01T00:00:00"/>
    <d v="1904-01-01T00:00:00"/>
    <d v="1904-01-01T00:00:00"/>
    <n v="0"/>
    <d v="1904-01-01T08:00:00"/>
    <d v="1904-01-01T08:00:00"/>
    <x v="8"/>
    <x v="0"/>
    <d v="1904-01-01T00:00:00"/>
    <d v="1904-01-01T00:00:00"/>
    <x v="0"/>
    <x v="0"/>
    <s v="2026"/>
    <m/>
    <d v="1904-01-01T00:02:00"/>
    <x v="10"/>
    <x v="0"/>
    <x v="0"/>
    <s v=""/>
    <s v=""/>
    <s v=""/>
    <s v=""/>
    <m/>
    <m/>
  </r>
  <r>
    <e v="#N/A"/>
    <x v="95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8"/>
    <x v="1"/>
    <d v="1904-01-01T00:00:00"/>
    <d v="1904-01-01T00:00:00"/>
    <x v="0"/>
    <x v="0"/>
    <s v="2026"/>
    <m/>
    <d v="1904-01-01T00:00:00"/>
    <x v="10"/>
    <x v="0"/>
    <x v="0"/>
    <s v=""/>
    <s v=""/>
    <s v=""/>
    <s v=""/>
    <m/>
    <m/>
  </r>
  <r>
    <e v="#N/A"/>
    <x v="96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8"/>
    <x v="1"/>
    <d v="1904-01-01T00:00:00"/>
    <d v="1904-01-01T00:00:00"/>
    <x v="0"/>
    <x v="0"/>
    <s v="2026"/>
    <m/>
    <d v="1904-01-01T00:00:00"/>
    <x v="10"/>
    <x v="0"/>
    <x v="0"/>
    <s v=""/>
    <s v=""/>
    <s v=""/>
    <s v=""/>
    <m/>
    <m/>
  </r>
  <r>
    <e v="#N/A"/>
    <x v="97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8"/>
    <x v="1"/>
    <d v="1904-01-01T00:00:00"/>
    <d v="1904-01-01T00:00:00"/>
    <x v="0"/>
    <x v="0"/>
    <s v="2026"/>
    <m/>
    <d v="1904-01-01T00:00:00"/>
    <x v="10"/>
    <x v="0"/>
    <x v="0"/>
    <s v=""/>
    <s v=""/>
    <s v=""/>
    <s v=""/>
    <m/>
    <m/>
  </r>
  <r>
    <e v="#N/A"/>
    <x v="98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8"/>
    <x v="1"/>
    <d v="1904-01-01T00:00:00"/>
    <d v="1904-01-01T00:00:00"/>
    <x v="0"/>
    <x v="0"/>
    <s v="2026"/>
    <m/>
    <d v="1904-01-01T00:00:00"/>
    <x v="10"/>
    <x v="0"/>
    <x v="0"/>
    <s v=""/>
    <s v=""/>
    <s v=""/>
    <s v=""/>
    <m/>
    <m/>
  </r>
  <r>
    <e v="#N/A"/>
    <x v="99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8"/>
    <x v="1"/>
    <d v="1904-01-01T00:00:00"/>
    <d v="1904-01-01T00:00:00"/>
    <x v="0"/>
    <x v="0"/>
    <s v="2026"/>
    <m/>
    <d v="1904-01-01T00:00:00"/>
    <x v="10"/>
    <x v="0"/>
    <x v="0"/>
    <s v=""/>
    <s v=""/>
    <s v=""/>
    <s v=""/>
    <m/>
    <m/>
  </r>
  <r>
    <e v="#N/A"/>
    <x v="100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8"/>
    <x v="1"/>
    <d v="1904-01-01T00:00:00"/>
    <d v="1904-01-01T00:00:00"/>
    <x v="0"/>
    <x v="0"/>
    <s v="2026"/>
    <m/>
    <d v="1904-01-01T00:00:00"/>
    <x v="10"/>
    <x v="0"/>
    <x v="0"/>
    <s v=""/>
    <s v=""/>
    <s v=""/>
    <s v=""/>
    <m/>
    <m/>
  </r>
  <r>
    <e v="#N/A"/>
    <x v="101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8"/>
    <x v="1"/>
    <d v="1904-01-01T00:00:00"/>
    <d v="1904-01-01T00:00:00"/>
    <x v="0"/>
    <x v="0"/>
    <s v="2026"/>
    <m/>
    <d v="1904-01-01T00:00:00"/>
    <x v="10"/>
    <x v="0"/>
    <x v="0"/>
    <s v=""/>
    <s v=""/>
    <s v=""/>
    <s v=""/>
    <m/>
    <m/>
  </r>
  <r>
    <e v="#N/A"/>
    <x v="102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8"/>
    <x v="1"/>
    <d v="1904-01-01T00:00:00"/>
    <d v="1904-01-01T00:00:00"/>
    <x v="0"/>
    <x v="0"/>
    <s v="2026"/>
    <m/>
    <d v="1904-01-01T00:00:00"/>
    <x v="10"/>
    <x v="0"/>
    <x v="0"/>
    <s v=""/>
    <s v=""/>
    <s v=""/>
    <s v=""/>
    <m/>
    <m/>
  </r>
  <r>
    <e v="#N/A"/>
    <x v="103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8"/>
    <x v="1"/>
    <d v="1904-01-01T00:00:00"/>
    <d v="1904-01-01T00:00:00"/>
    <x v="0"/>
    <x v="0"/>
    <s v="2026"/>
    <m/>
    <d v="1904-01-01T00:00:00"/>
    <x v="10"/>
    <x v="0"/>
    <x v="0"/>
    <s v=""/>
    <s v=""/>
    <s v=""/>
    <s v=""/>
    <m/>
    <m/>
  </r>
  <r>
    <e v="#N/A"/>
    <x v="104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8"/>
    <x v="1"/>
    <d v="1904-01-01T00:00:00"/>
    <d v="1904-01-01T00:00:00"/>
    <x v="0"/>
    <x v="0"/>
    <s v="2026"/>
    <m/>
    <d v="1904-01-01T00:00:00"/>
    <x v="10"/>
    <x v="0"/>
    <x v="0"/>
    <s v=""/>
    <s v=""/>
    <s v=""/>
    <s v=""/>
    <m/>
    <m/>
  </r>
  <r>
    <e v="#N/A"/>
    <x v="105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8"/>
    <x v="1"/>
    <d v="1904-01-01T00:00:00"/>
    <d v="1904-01-01T00:00:00"/>
    <x v="0"/>
    <x v="0"/>
    <s v="2026"/>
    <m/>
    <d v="1904-01-01T00:00:00"/>
    <x v="10"/>
    <x v="0"/>
    <x v="0"/>
    <s v=""/>
    <s v=""/>
    <s v=""/>
    <s v=""/>
    <m/>
    <m/>
  </r>
  <r>
    <e v="#N/A"/>
    <x v="106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8"/>
    <x v="1"/>
    <d v="1904-01-01T00:00:00"/>
    <d v="1904-01-01T00:00:00"/>
    <x v="0"/>
    <x v="0"/>
    <s v="2026"/>
    <m/>
    <d v="1904-01-01T00:00:00"/>
    <x v="10"/>
    <x v="0"/>
    <x v="0"/>
    <s v=""/>
    <s v=""/>
    <s v=""/>
    <s v=""/>
    <m/>
    <m/>
  </r>
  <r>
    <e v="#N/A"/>
    <x v="107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8"/>
    <x v="1"/>
    <d v="1904-01-01T00:00:00"/>
    <d v="1904-01-01T00:00:00"/>
    <x v="0"/>
    <x v="0"/>
    <s v="2026"/>
    <m/>
    <d v="1904-01-01T00:00:00"/>
    <x v="10"/>
    <x v="0"/>
    <x v="0"/>
    <s v=""/>
    <s v=""/>
    <s v=""/>
    <s v=""/>
    <m/>
    <m/>
  </r>
  <r>
    <e v="#N/A"/>
    <x v="95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8"/>
    <x v="2"/>
    <d v="1904-01-01T00:00:00"/>
    <d v="1904-01-01T00:00:00"/>
    <x v="0"/>
    <x v="0"/>
    <s v="2026"/>
    <m/>
    <d v="1904-01-01T00:00:00"/>
    <x v="10"/>
    <x v="0"/>
    <x v="0"/>
    <s v=""/>
    <s v=""/>
    <s v=""/>
    <s v=""/>
    <m/>
    <m/>
  </r>
  <r>
    <e v="#N/A"/>
    <x v="96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8"/>
    <x v="2"/>
    <d v="1904-01-01T00:00:00"/>
    <d v="1904-01-01T00:00:00"/>
    <x v="0"/>
    <x v="0"/>
    <s v="2026"/>
    <m/>
    <d v="1904-01-01T00:00:00"/>
    <x v="10"/>
    <x v="0"/>
    <x v="0"/>
    <s v=""/>
    <s v=""/>
    <s v=""/>
    <s v=""/>
    <m/>
    <m/>
  </r>
  <r>
    <e v="#N/A"/>
    <x v="97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8"/>
    <x v="2"/>
    <d v="1904-01-01T00:00:00"/>
    <d v="1904-01-01T00:00:00"/>
    <x v="0"/>
    <x v="0"/>
    <s v="2026"/>
    <m/>
    <d v="1904-01-01T00:00:00"/>
    <x v="10"/>
    <x v="0"/>
    <x v="0"/>
    <s v=""/>
    <s v=""/>
    <s v=""/>
    <s v=""/>
    <m/>
    <m/>
  </r>
  <r>
    <e v="#N/A"/>
    <x v="98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8"/>
    <x v="2"/>
    <d v="1904-01-01T00:00:00"/>
    <d v="1904-01-01T00:00:00"/>
    <x v="0"/>
    <x v="0"/>
    <s v="2026"/>
    <m/>
    <d v="1904-01-01T00:00:00"/>
    <x v="10"/>
    <x v="0"/>
    <x v="0"/>
    <s v=""/>
    <s v=""/>
    <s v=""/>
    <s v=""/>
    <m/>
    <m/>
  </r>
  <r>
    <e v="#N/A"/>
    <x v="99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8"/>
    <x v="2"/>
    <d v="1904-01-01T00:00:00"/>
    <d v="1904-01-01T00:00:00"/>
    <x v="0"/>
    <x v="0"/>
    <s v="2026"/>
    <m/>
    <d v="1904-01-01T00:00:00"/>
    <x v="10"/>
    <x v="0"/>
    <x v="0"/>
    <s v=""/>
    <s v=""/>
    <s v=""/>
    <s v=""/>
    <m/>
    <m/>
  </r>
  <r>
    <e v="#N/A"/>
    <x v="100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8"/>
    <x v="2"/>
    <d v="1904-01-01T00:00:00"/>
    <d v="1904-01-01T00:00:00"/>
    <x v="0"/>
    <x v="0"/>
    <s v="2026"/>
    <m/>
    <d v="1904-01-01T00:00:00"/>
    <x v="10"/>
    <x v="0"/>
    <x v="0"/>
    <s v=""/>
    <s v=""/>
    <s v=""/>
    <s v=""/>
    <m/>
    <m/>
  </r>
  <r>
    <e v="#N/A"/>
    <x v="101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8"/>
    <x v="2"/>
    <d v="1904-01-01T00:00:00"/>
    <d v="1904-01-01T00:00:00"/>
    <x v="0"/>
    <x v="0"/>
    <s v="2026"/>
    <m/>
    <d v="1904-01-01T00:00:00"/>
    <x v="10"/>
    <x v="0"/>
    <x v="0"/>
    <s v=""/>
    <s v=""/>
    <s v=""/>
    <s v=""/>
    <m/>
    <m/>
  </r>
  <r>
    <e v="#N/A"/>
    <x v="102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8"/>
    <x v="2"/>
    <d v="1904-01-01T00:00:00"/>
    <d v="1904-01-01T00:00:00"/>
    <x v="0"/>
    <x v="0"/>
    <s v="2026"/>
    <m/>
    <d v="1904-01-01T00:00:00"/>
    <x v="10"/>
    <x v="0"/>
    <x v="0"/>
    <s v=""/>
    <s v=""/>
    <s v=""/>
    <s v=""/>
    <m/>
    <m/>
  </r>
  <r>
    <e v="#N/A"/>
    <x v="103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8"/>
    <x v="2"/>
    <d v="1904-01-01T00:00:00"/>
    <d v="1904-01-01T00:00:00"/>
    <x v="0"/>
    <x v="0"/>
    <s v="2026"/>
    <m/>
    <d v="1904-01-01T00:00:00"/>
    <x v="10"/>
    <x v="0"/>
    <x v="0"/>
    <s v=""/>
    <s v=""/>
    <s v=""/>
    <s v=""/>
    <m/>
    <m/>
  </r>
  <r>
    <e v="#N/A"/>
    <x v="104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8"/>
    <x v="2"/>
    <d v="1904-01-01T00:00:00"/>
    <d v="1904-01-01T00:00:00"/>
    <x v="0"/>
    <x v="0"/>
    <s v="2026"/>
    <m/>
    <d v="1904-01-01T00:00:00"/>
    <x v="10"/>
    <x v="0"/>
    <x v="0"/>
    <s v=""/>
    <s v=""/>
    <s v=""/>
    <s v=""/>
    <m/>
    <m/>
  </r>
  <r>
    <e v="#N/A"/>
    <x v="105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8"/>
    <x v="2"/>
    <d v="1904-01-01T00:00:00"/>
    <d v="1904-01-01T00:00:00"/>
    <x v="0"/>
    <x v="0"/>
    <s v="2026"/>
    <m/>
    <d v="1904-01-01T00:00:00"/>
    <x v="10"/>
    <x v="0"/>
    <x v="0"/>
    <s v=""/>
    <s v=""/>
    <s v=""/>
    <s v=""/>
    <m/>
    <m/>
  </r>
  <r>
    <e v="#N/A"/>
    <x v="106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8"/>
    <x v="2"/>
    <d v="1904-01-01T00:00:00"/>
    <d v="1904-01-01T00:00:00"/>
    <x v="0"/>
    <x v="0"/>
    <s v="2026"/>
    <m/>
    <d v="1904-01-01T00:00:00"/>
    <x v="10"/>
    <x v="0"/>
    <x v="0"/>
    <s v=""/>
    <s v=""/>
    <s v=""/>
    <s v=""/>
    <m/>
    <m/>
  </r>
  <r>
    <e v="#N/A"/>
    <x v="107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8"/>
    <x v="2"/>
    <d v="1904-01-01T00:00:00"/>
    <d v="1904-01-01T00:00:00"/>
    <x v="0"/>
    <x v="0"/>
    <s v="2026"/>
    <m/>
    <d v="1904-01-01T00:00:00"/>
    <x v="10"/>
    <x v="0"/>
    <x v="0"/>
    <s v=""/>
    <s v=""/>
    <s v=""/>
    <s v=""/>
    <m/>
    <m/>
  </r>
  <r>
    <n v="1438"/>
    <x v="108"/>
    <d v="1904-01-01T09:00:00"/>
    <x v="1"/>
    <d v="1904-01-01T18:00:00"/>
    <d v="1904-01-01T18:00:00"/>
    <d v="1904-01-01T00:00:00"/>
    <d v="1904-01-01T00:00:00"/>
    <s v=""/>
    <d v="1904-01-01T00:00:00"/>
    <d v="1904-01-01T00:00:00"/>
    <d v="1904-01-01T00:00:00"/>
    <n v="0"/>
    <d v="1904-01-01T08:00:00"/>
    <d v="1904-01-01T08:00:00"/>
    <x v="9"/>
    <x v="0"/>
    <d v="1904-01-01T00:00:00"/>
    <d v="1904-01-01T00:00:00"/>
    <x v="0"/>
    <x v="0"/>
    <s v="2026"/>
    <m/>
    <d v="1904-01-01T00:00:00"/>
    <x v="2"/>
    <x v="0"/>
    <x v="0"/>
    <s v=""/>
    <s v=""/>
    <s v=""/>
    <s v=""/>
    <m/>
    <m/>
  </r>
  <r>
    <n v="1435"/>
    <x v="109"/>
    <d v="1904-01-01T08:58:00"/>
    <x v="1"/>
    <d v="1904-01-01T18:00:00"/>
    <d v="1904-01-01T18:00:00"/>
    <d v="1904-01-01T00:00:00"/>
    <d v="1904-01-01T00:00:00"/>
    <s v=""/>
    <d v="1904-01-01T00:00:00"/>
    <d v="1904-01-01T00:00:00"/>
    <d v="1904-01-01T00:00:00"/>
    <n v="0"/>
    <d v="1904-01-01T08:00:00"/>
    <d v="1904-01-01T08:00:00"/>
    <x v="9"/>
    <x v="0"/>
    <d v="1904-01-01T00:00:00"/>
    <d v="1904-01-01T00:00:00"/>
    <x v="0"/>
    <x v="0"/>
    <s v="2026"/>
    <m/>
    <d v="1904-01-01T00:02:00"/>
    <x v="2"/>
    <x v="0"/>
    <x v="0"/>
    <s v=""/>
    <s v=""/>
    <s v=""/>
    <s v=""/>
    <m/>
    <m/>
  </r>
  <r>
    <e v="#N/A"/>
    <x v="110"/>
    <d v="1904-01-01T08:59:00"/>
    <x v="1"/>
    <d v="1904-01-01T18:00:00"/>
    <d v="1904-01-01T18:00:00"/>
    <d v="1904-01-01T00:00:00"/>
    <d v="1904-01-01T00:00:00"/>
    <s v=""/>
    <d v="1904-01-01T00:00:00"/>
    <d v="1904-01-01T00:00:00"/>
    <d v="1904-01-01T00:00:00"/>
    <n v="0"/>
    <d v="1904-01-01T08:00:00"/>
    <d v="1904-01-01T08:00:00"/>
    <x v="9"/>
    <x v="0"/>
    <d v="1904-01-01T00:00:00"/>
    <d v="1904-01-01T00:00:00"/>
    <x v="0"/>
    <x v="0"/>
    <s v="2026"/>
    <m/>
    <d v="1904-01-01T00:00:00"/>
    <x v="10"/>
    <x v="0"/>
    <x v="0"/>
    <s v=""/>
    <s v=""/>
    <s v=""/>
    <s v=""/>
    <m/>
    <m/>
  </r>
  <r>
    <e v="#N/A"/>
    <x v="111"/>
    <d v="1904-01-01T08:57:00"/>
    <x v="1"/>
    <d v="1904-01-01T18:00:00"/>
    <d v="1904-01-01T18:00:00"/>
    <d v="1904-01-01T00:00:00"/>
    <d v="1904-01-01T00:00:00"/>
    <s v=""/>
    <d v="1904-01-01T00:00:00"/>
    <d v="1904-01-01T00:00:00"/>
    <d v="1904-01-01T00:00:00"/>
    <n v="0"/>
    <d v="1904-01-01T08:00:00"/>
    <d v="1904-01-01T08:00:00"/>
    <x v="9"/>
    <x v="0"/>
    <d v="1904-01-01T00:00:00"/>
    <d v="1904-01-01T00:00:00"/>
    <x v="0"/>
    <x v="0"/>
    <s v="2026"/>
    <m/>
    <d v="1904-01-01T00:03:00"/>
    <x v="10"/>
    <x v="0"/>
    <x v="0"/>
    <s v=""/>
    <s v=""/>
    <s v=""/>
    <s v=""/>
    <m/>
    <m/>
  </r>
  <r>
    <e v="#N/A"/>
    <x v="112"/>
    <d v="1904-01-01T08:59:00"/>
    <x v="1"/>
    <d v="1904-01-01T18:00:00"/>
    <d v="1904-01-01T18:00:00"/>
    <d v="1904-01-01T00:00:00"/>
    <d v="1904-01-01T00:00:00"/>
    <s v=""/>
    <d v="1904-01-01T00:00:00"/>
    <d v="1904-01-01T00:00:00"/>
    <d v="1904-01-01T00:00:00"/>
    <n v="0"/>
    <d v="1904-01-01T08:00:00"/>
    <d v="1904-01-01T08:00:00"/>
    <x v="9"/>
    <x v="0"/>
    <d v="1904-01-01T00:00:00"/>
    <d v="1904-01-01T00:00:00"/>
    <x v="0"/>
    <x v="0"/>
    <s v="2026"/>
    <m/>
    <d v="1904-01-01T00:00:00"/>
    <x v="10"/>
    <x v="0"/>
    <x v="0"/>
    <s v=""/>
    <s v=""/>
    <s v=""/>
    <s v=""/>
    <m/>
    <m/>
  </r>
  <r>
    <e v="#N/A"/>
    <x v="113"/>
    <d v="1904-01-01T08:58:00"/>
    <x v="1"/>
    <d v="1904-01-01T18:00:00"/>
    <d v="1904-01-01T18:00:00"/>
    <d v="1904-01-01T00:00:00"/>
    <d v="1904-01-01T00:00:00"/>
    <s v=""/>
    <d v="1904-01-01T00:00:00"/>
    <d v="1904-01-01T00:00:00"/>
    <d v="1904-01-01T00:00:00"/>
    <n v="0"/>
    <d v="1904-01-01T08:00:00"/>
    <d v="1904-01-01T08:00:00"/>
    <x v="9"/>
    <x v="0"/>
    <d v="1904-01-01T00:00:00"/>
    <d v="1904-01-01T00:00:00"/>
    <x v="0"/>
    <x v="0"/>
    <s v="2026"/>
    <m/>
    <d v="1904-01-01T00:02:00"/>
    <x v="10"/>
    <x v="0"/>
    <x v="0"/>
    <s v=""/>
    <s v=""/>
    <s v=""/>
    <s v=""/>
    <m/>
    <m/>
  </r>
  <r>
    <n v="1562"/>
    <x v="114"/>
    <d v="1904-01-01T08:59:00"/>
    <x v="1"/>
    <d v="1904-01-01T18:00:00"/>
    <d v="1904-01-01T18:00:00"/>
    <d v="1904-01-01T00:00:00"/>
    <d v="1904-01-01T00:00:00"/>
    <s v=""/>
    <d v="1904-01-01T00:00:00"/>
    <d v="1904-01-01T00:00:00"/>
    <d v="1904-01-01T00:00:00"/>
    <n v="0"/>
    <d v="1904-01-01T08:00:00"/>
    <d v="1904-01-01T08:00:00"/>
    <x v="9"/>
    <x v="0"/>
    <d v="1904-01-01T00:00:00"/>
    <d v="1904-01-01T00:00:00"/>
    <x v="0"/>
    <x v="0"/>
    <s v="2026"/>
    <m/>
    <d v="1904-01-01T00:00:00"/>
    <x v="9"/>
    <x v="0"/>
    <x v="0"/>
    <s v=""/>
    <s v=""/>
    <s v=""/>
    <s v=""/>
    <m/>
    <m/>
  </r>
  <r>
    <n v="1575"/>
    <x v="115"/>
    <d v="1904-01-01T09:00:00"/>
    <x v="1"/>
    <d v="1904-01-01T18:00:00"/>
    <d v="1904-01-01T18:00:00"/>
    <d v="1904-01-01T00:00:00"/>
    <d v="1904-01-01T00:00:00"/>
    <s v=""/>
    <d v="1904-01-01T00:00:00"/>
    <d v="1904-01-01T00:00:00"/>
    <d v="1904-01-01T00:00:00"/>
    <n v="0"/>
    <d v="1904-01-01T08:00:00"/>
    <d v="1904-01-01T08:00:00"/>
    <x v="9"/>
    <x v="0"/>
    <d v="1904-01-01T00:00:00"/>
    <d v="1904-01-01T00:00:00"/>
    <x v="0"/>
    <x v="0"/>
    <s v="2026"/>
    <m/>
    <d v="1904-01-01T00:00:00"/>
    <x v="9"/>
    <x v="0"/>
    <x v="0"/>
    <s v=""/>
    <s v=""/>
    <s v=""/>
    <s v=""/>
    <m/>
    <m/>
  </r>
  <r>
    <n v="1578"/>
    <x v="116"/>
    <d v="1904-01-01T08:55:00"/>
    <x v="1"/>
    <d v="1904-01-01T18:00:00"/>
    <d v="1904-01-01T18:00:00"/>
    <d v="1904-01-01T00:00:00"/>
    <d v="1904-01-01T00:00:00"/>
    <s v=""/>
    <d v="1904-01-01T00:00:00"/>
    <d v="1904-01-01T00:00:00"/>
    <d v="1904-01-01T00:00:00"/>
    <n v="0"/>
    <d v="1904-01-01T08:00:00"/>
    <d v="1904-01-01T08:00:00"/>
    <x v="9"/>
    <x v="0"/>
    <d v="1904-01-01T00:00:00"/>
    <d v="1904-01-01T00:00:00"/>
    <x v="0"/>
    <x v="0"/>
    <s v="2026"/>
    <m/>
    <d v="1904-01-01T00:05:00"/>
    <x v="9"/>
    <x v="0"/>
    <x v="0"/>
    <s v=""/>
    <s v=""/>
    <s v=""/>
    <s v=""/>
    <m/>
    <m/>
  </r>
  <r>
    <n v="1574"/>
    <x v="117"/>
    <d v="1904-01-01T08:58:00"/>
    <x v="1"/>
    <d v="1904-01-01T18:00:00"/>
    <d v="1904-01-01T18:00:00"/>
    <d v="1904-01-01T00:00:00"/>
    <d v="1904-01-01T00:00:00"/>
    <s v=""/>
    <d v="1904-01-01T00:00:00"/>
    <d v="1904-01-01T00:00:00"/>
    <d v="1904-01-01T00:00:00"/>
    <n v="0"/>
    <d v="1904-01-01T08:00:00"/>
    <d v="1904-01-01T08:00:00"/>
    <x v="9"/>
    <x v="0"/>
    <d v="1904-01-01T00:00:00"/>
    <d v="1904-01-01T00:00:00"/>
    <x v="0"/>
    <x v="0"/>
    <s v="2026"/>
    <m/>
    <d v="1904-01-01T00:02:00"/>
    <x v="9"/>
    <x v="0"/>
    <x v="0"/>
    <s v=""/>
    <s v=""/>
    <s v=""/>
    <s v=""/>
    <m/>
    <m/>
  </r>
  <r>
    <n v="1438"/>
    <x v="108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9"/>
    <x v="1"/>
    <d v="1904-01-01T00:00:00"/>
    <d v="1904-01-01T00:00:00"/>
    <x v="0"/>
    <x v="0"/>
    <s v="2026"/>
    <m/>
    <d v="1904-01-01T00:00:00"/>
    <x v="2"/>
    <x v="0"/>
    <x v="0"/>
    <s v=""/>
    <s v=""/>
    <s v=""/>
    <s v=""/>
    <m/>
    <m/>
  </r>
  <r>
    <n v="1435"/>
    <x v="109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9"/>
    <x v="1"/>
    <d v="1904-01-01T00:00:00"/>
    <d v="1904-01-01T00:00:00"/>
    <x v="0"/>
    <x v="0"/>
    <s v="2026"/>
    <m/>
    <d v="1904-01-01T00:00:00"/>
    <x v="2"/>
    <x v="0"/>
    <x v="0"/>
    <s v=""/>
    <s v=""/>
    <s v=""/>
    <s v=""/>
    <m/>
    <m/>
  </r>
  <r>
    <e v="#N/A"/>
    <x v="110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9"/>
    <x v="1"/>
    <d v="1904-01-01T00:00:00"/>
    <d v="1904-01-01T00:00:00"/>
    <x v="0"/>
    <x v="0"/>
    <s v="2026"/>
    <m/>
    <d v="1904-01-01T00:00:00"/>
    <x v="10"/>
    <x v="0"/>
    <x v="0"/>
    <s v=""/>
    <s v=""/>
    <s v=""/>
    <s v=""/>
    <m/>
    <m/>
  </r>
  <r>
    <e v="#N/A"/>
    <x v="111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9"/>
    <x v="1"/>
    <d v="1904-01-01T00:00:00"/>
    <d v="1904-01-01T00:00:00"/>
    <x v="0"/>
    <x v="0"/>
    <s v="2026"/>
    <m/>
    <d v="1904-01-01T00:00:00"/>
    <x v="10"/>
    <x v="0"/>
    <x v="0"/>
    <s v=""/>
    <s v=""/>
    <s v=""/>
    <s v=""/>
    <m/>
    <m/>
  </r>
  <r>
    <e v="#N/A"/>
    <x v="112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9"/>
    <x v="1"/>
    <d v="1904-01-01T00:00:00"/>
    <d v="1904-01-01T00:00:00"/>
    <x v="0"/>
    <x v="0"/>
    <s v="2026"/>
    <m/>
    <d v="1904-01-01T00:00:00"/>
    <x v="10"/>
    <x v="0"/>
    <x v="0"/>
    <s v=""/>
    <s v=""/>
    <s v=""/>
    <s v=""/>
    <m/>
    <m/>
  </r>
  <r>
    <e v="#N/A"/>
    <x v="113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9"/>
    <x v="1"/>
    <d v="1904-01-01T00:00:00"/>
    <d v="1904-01-01T00:00:00"/>
    <x v="0"/>
    <x v="0"/>
    <s v="2026"/>
    <m/>
    <d v="1904-01-01T00:00:00"/>
    <x v="10"/>
    <x v="0"/>
    <x v="0"/>
    <s v=""/>
    <s v=""/>
    <s v=""/>
    <s v=""/>
    <m/>
    <m/>
  </r>
  <r>
    <n v="1562"/>
    <x v="114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9"/>
    <x v="1"/>
    <d v="1904-01-01T00:00:00"/>
    <d v="1904-01-01T00:00:00"/>
    <x v="0"/>
    <x v="0"/>
    <s v="2026"/>
    <m/>
    <d v="1904-01-01T00:00:00"/>
    <x v="9"/>
    <x v="0"/>
    <x v="0"/>
    <s v=""/>
    <s v=""/>
    <s v=""/>
    <s v=""/>
    <m/>
    <m/>
  </r>
  <r>
    <n v="1575"/>
    <x v="115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9"/>
    <x v="1"/>
    <d v="1904-01-01T00:00:00"/>
    <d v="1904-01-01T00:00:00"/>
    <x v="0"/>
    <x v="0"/>
    <s v="2026"/>
    <m/>
    <d v="1904-01-01T00:00:00"/>
    <x v="9"/>
    <x v="0"/>
    <x v="0"/>
    <s v=""/>
    <s v=""/>
    <s v=""/>
    <s v=""/>
    <m/>
    <m/>
  </r>
  <r>
    <n v="1578"/>
    <x v="116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9"/>
    <x v="1"/>
    <d v="1904-01-01T00:00:00"/>
    <d v="1904-01-01T00:00:00"/>
    <x v="0"/>
    <x v="0"/>
    <s v="2026"/>
    <m/>
    <d v="1904-01-01T00:00:00"/>
    <x v="9"/>
    <x v="0"/>
    <x v="0"/>
    <s v=""/>
    <s v=""/>
    <s v=""/>
    <s v=""/>
    <m/>
    <m/>
  </r>
  <r>
    <n v="1574"/>
    <x v="117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9"/>
    <x v="1"/>
    <d v="1904-01-01T00:00:00"/>
    <d v="1904-01-01T00:00:00"/>
    <x v="0"/>
    <x v="0"/>
    <s v="2026"/>
    <m/>
    <d v="1904-01-01T00:00:00"/>
    <x v="9"/>
    <x v="0"/>
    <x v="0"/>
    <s v=""/>
    <s v=""/>
    <s v=""/>
    <s v=""/>
    <m/>
    <m/>
  </r>
  <r>
    <n v="1438"/>
    <x v="108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9"/>
    <x v="2"/>
    <d v="1904-01-01T00:00:00"/>
    <d v="1904-01-01T00:00:00"/>
    <x v="0"/>
    <x v="0"/>
    <s v="2026"/>
    <m/>
    <d v="1904-01-01T00:00:00"/>
    <x v="2"/>
    <x v="0"/>
    <x v="0"/>
    <s v=""/>
    <s v=""/>
    <s v=""/>
    <s v=""/>
    <m/>
    <m/>
  </r>
  <r>
    <n v="1435"/>
    <x v="109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9"/>
    <x v="2"/>
    <d v="1904-01-01T00:00:00"/>
    <d v="1904-01-01T00:00:00"/>
    <x v="0"/>
    <x v="0"/>
    <s v="2026"/>
    <m/>
    <d v="1904-01-01T00:00:00"/>
    <x v="2"/>
    <x v="0"/>
    <x v="0"/>
    <s v=""/>
    <s v=""/>
    <s v=""/>
    <s v=""/>
    <m/>
    <m/>
  </r>
  <r>
    <e v="#N/A"/>
    <x v="110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9"/>
    <x v="2"/>
    <d v="1904-01-01T00:00:00"/>
    <d v="1904-01-01T00:00:00"/>
    <x v="0"/>
    <x v="0"/>
    <s v="2026"/>
    <m/>
    <d v="1904-01-01T00:00:00"/>
    <x v="10"/>
    <x v="0"/>
    <x v="0"/>
    <s v=""/>
    <s v=""/>
    <s v=""/>
    <s v=""/>
    <m/>
    <m/>
  </r>
  <r>
    <e v="#N/A"/>
    <x v="111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9"/>
    <x v="2"/>
    <d v="1904-01-01T00:00:00"/>
    <d v="1904-01-01T00:00:00"/>
    <x v="0"/>
    <x v="0"/>
    <s v="2026"/>
    <m/>
    <d v="1904-01-01T00:00:00"/>
    <x v="10"/>
    <x v="0"/>
    <x v="0"/>
    <s v=""/>
    <s v=""/>
    <s v=""/>
    <s v=""/>
    <m/>
    <m/>
  </r>
  <r>
    <e v="#N/A"/>
    <x v="112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9"/>
    <x v="2"/>
    <d v="1904-01-01T00:00:00"/>
    <d v="1904-01-01T00:00:00"/>
    <x v="0"/>
    <x v="0"/>
    <s v="2026"/>
    <m/>
    <d v="1904-01-01T00:00:00"/>
    <x v="10"/>
    <x v="0"/>
    <x v="0"/>
    <s v=""/>
    <s v=""/>
    <s v=""/>
    <s v=""/>
    <m/>
    <m/>
  </r>
  <r>
    <e v="#N/A"/>
    <x v="113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9"/>
    <x v="2"/>
    <d v="1904-01-01T00:00:00"/>
    <d v="1904-01-01T00:00:00"/>
    <x v="0"/>
    <x v="0"/>
    <s v="2026"/>
    <m/>
    <d v="1904-01-01T00:00:00"/>
    <x v="10"/>
    <x v="0"/>
    <x v="0"/>
    <s v=""/>
    <s v=""/>
    <s v=""/>
    <s v=""/>
    <m/>
    <m/>
  </r>
  <r>
    <n v="1562"/>
    <x v="114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9"/>
    <x v="2"/>
    <d v="1904-01-01T00:00:00"/>
    <d v="1904-01-01T00:00:00"/>
    <x v="0"/>
    <x v="0"/>
    <s v="2026"/>
    <m/>
    <d v="1904-01-01T00:00:00"/>
    <x v="9"/>
    <x v="0"/>
    <x v="0"/>
    <s v=""/>
    <s v=""/>
    <s v=""/>
    <s v=""/>
    <m/>
    <m/>
  </r>
  <r>
    <n v="1575"/>
    <x v="115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9"/>
    <x v="2"/>
    <d v="1904-01-01T00:00:00"/>
    <d v="1904-01-01T00:00:00"/>
    <x v="0"/>
    <x v="0"/>
    <s v="2026"/>
    <m/>
    <d v="1904-01-01T00:00:00"/>
    <x v="9"/>
    <x v="0"/>
    <x v="0"/>
    <s v=""/>
    <s v=""/>
    <s v=""/>
    <s v=""/>
    <m/>
    <m/>
  </r>
  <r>
    <n v="1578"/>
    <x v="116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9"/>
    <x v="2"/>
    <d v="1904-01-01T00:00:00"/>
    <d v="1904-01-01T00:00:00"/>
    <x v="0"/>
    <x v="0"/>
    <s v="2026"/>
    <m/>
    <d v="1904-01-01T00:00:00"/>
    <x v="9"/>
    <x v="0"/>
    <x v="0"/>
    <s v=""/>
    <s v=""/>
    <s v=""/>
    <s v=""/>
    <m/>
    <m/>
  </r>
  <r>
    <n v="1574"/>
    <x v="117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9"/>
    <x v="2"/>
    <d v="1904-01-01T00:00:00"/>
    <d v="1904-01-01T00:00:00"/>
    <x v="0"/>
    <x v="0"/>
    <s v="2026"/>
    <m/>
    <d v="1904-01-01T00:00:00"/>
    <x v="9"/>
    <x v="0"/>
    <x v="0"/>
    <s v=""/>
    <s v=""/>
    <s v=""/>
    <s v=""/>
    <m/>
    <m/>
  </r>
  <r>
    <n v="1149"/>
    <x v="118"/>
    <d v="1904-01-01T08:00:00"/>
    <x v="6"/>
    <d v="1904-01-01T17:00:00"/>
    <d v="1904-01-01T17:00:00"/>
    <m/>
    <m/>
    <s v=""/>
    <m/>
    <d v="1904-01-01T00:00:00"/>
    <d v="1904-01-01T00:00:00"/>
    <n v="0"/>
    <d v="1904-01-01T08:00:00"/>
    <d v="1904-01-01T08:00:00"/>
    <x v="10"/>
    <x v="0"/>
    <d v="1904-01-01T00:00:00"/>
    <d v="1904-01-01T00:00:00"/>
    <x v="0"/>
    <x v="0"/>
    <s v="2026"/>
    <m/>
    <d v="1904-01-01T00:00:00"/>
    <x v="2"/>
    <x v="0"/>
    <x v="0"/>
    <s v=""/>
    <s v=""/>
    <s v=""/>
    <s v=""/>
    <m/>
    <m/>
  </r>
  <r>
    <n v="1252"/>
    <x v="119"/>
    <d v="1904-01-01T07:00:00"/>
    <x v="0"/>
    <d v="1904-01-01T16:00:00"/>
    <d v="1904-01-01T16:00:00"/>
    <m/>
    <m/>
    <s v=""/>
    <m/>
    <d v="1904-01-01T00:00:00"/>
    <d v="1904-01-01T00:00:00"/>
    <n v="0"/>
    <d v="1904-01-01T08:00:00"/>
    <d v="1904-01-01T08:00:00"/>
    <x v="10"/>
    <x v="0"/>
    <d v="1904-01-01T00:00:00"/>
    <d v="1904-01-01T00:00:00"/>
    <x v="0"/>
    <x v="0"/>
    <s v="2026"/>
    <m/>
    <d v="1904-01-01T00:00:00"/>
    <x v="2"/>
    <x v="0"/>
    <x v="0"/>
    <s v=""/>
    <s v=""/>
    <s v=""/>
    <s v=""/>
    <m/>
    <m/>
  </r>
  <r>
    <n v="1405"/>
    <x v="120"/>
    <d v="1904-01-01T07:00:00"/>
    <x v="0"/>
    <d v="1904-01-01T17:00:00"/>
    <d v="1904-01-01T17:00:00"/>
    <m/>
    <m/>
    <s v=""/>
    <m/>
    <d v="1904-01-01T00:00:00"/>
    <d v="1904-01-01T00:00:00"/>
    <n v="0"/>
    <d v="1904-01-01T09:00:00"/>
    <d v="1904-01-01T09:00:00"/>
    <x v="10"/>
    <x v="0"/>
    <d v="1904-01-01T00:00:00"/>
    <d v="1904-01-01T00:00:00"/>
    <x v="0"/>
    <x v="0"/>
    <s v="2026"/>
    <m/>
    <d v="1904-01-01T00:00:00"/>
    <x v="2"/>
    <x v="0"/>
    <x v="0"/>
    <s v=""/>
    <s v=""/>
    <s v=""/>
    <s v=""/>
    <m/>
    <m/>
  </r>
  <r>
    <n v="1138"/>
    <x v="121"/>
    <m/>
    <x v="4"/>
    <m/>
    <s v="Férié"/>
    <m/>
    <m/>
    <s v=""/>
    <m/>
    <d v="1904-01-01T00:00:00"/>
    <d v="1904-01-01T00:00:00"/>
    <n v="0"/>
    <s v=""/>
    <d v="1904-01-01T00:00:00"/>
    <x v="10"/>
    <x v="0"/>
    <d v="1904-01-01T00:00:00"/>
    <d v="1904-01-01T00:00:00"/>
    <x v="0"/>
    <x v="0"/>
    <s v="2026"/>
    <m/>
    <d v="1904-01-01T00:00:00"/>
    <x v="2"/>
    <x v="0"/>
    <x v="0"/>
    <s v=""/>
    <s v=""/>
    <s v=""/>
    <d v="1904-01-01T08:00:00"/>
    <m/>
    <m/>
  </r>
  <r>
    <n v="1149"/>
    <x v="118"/>
    <m/>
    <x v="5"/>
    <m/>
    <s v="OFF"/>
    <m/>
    <m/>
    <s v=""/>
    <m/>
    <d v="1904-01-01T00:00:00"/>
    <d v="1904-01-01T00:00:00"/>
    <n v="0"/>
    <s v=""/>
    <d v="1904-01-01T00:00:00"/>
    <x v="10"/>
    <x v="1"/>
    <d v="1904-01-01T00:00:00"/>
    <d v="1904-01-01T00:00:00"/>
    <x v="0"/>
    <x v="0"/>
    <s v="2026"/>
    <m/>
    <d v="1904-01-01T00:00:00"/>
    <x v="2"/>
    <x v="0"/>
    <x v="0"/>
    <s v=""/>
    <s v=""/>
    <s v=""/>
    <s v=""/>
    <m/>
    <m/>
  </r>
  <r>
    <n v="1252"/>
    <x v="119"/>
    <m/>
    <x v="5"/>
    <m/>
    <s v="OFF"/>
    <m/>
    <m/>
    <s v=""/>
    <m/>
    <d v="1904-01-01T00:00:00"/>
    <d v="1904-01-01T00:00:00"/>
    <n v="0"/>
    <s v=""/>
    <d v="1904-01-01T00:00:00"/>
    <x v="10"/>
    <x v="1"/>
    <d v="1904-01-01T00:00:00"/>
    <d v="1904-01-01T00:00:00"/>
    <x v="0"/>
    <x v="0"/>
    <s v="2026"/>
    <m/>
    <d v="1904-01-01T00:00:00"/>
    <x v="2"/>
    <x v="0"/>
    <x v="0"/>
    <s v=""/>
    <s v=""/>
    <s v=""/>
    <s v=""/>
    <m/>
    <m/>
  </r>
  <r>
    <n v="1405"/>
    <x v="120"/>
    <m/>
    <x v="5"/>
    <m/>
    <s v="OFF"/>
    <m/>
    <m/>
    <s v=""/>
    <m/>
    <d v="1904-01-01T00:00:00"/>
    <d v="1904-01-01T00:00:00"/>
    <n v="0"/>
    <s v=""/>
    <d v="1904-01-01T00:00:00"/>
    <x v="10"/>
    <x v="1"/>
    <d v="1904-01-01T00:00:00"/>
    <d v="1904-01-01T00:00:00"/>
    <x v="0"/>
    <x v="0"/>
    <s v="2026"/>
    <m/>
    <d v="1904-01-01T00:00:00"/>
    <x v="2"/>
    <x v="0"/>
    <x v="0"/>
    <s v=""/>
    <s v=""/>
    <s v=""/>
    <s v=""/>
    <m/>
    <m/>
  </r>
  <r>
    <n v="1138"/>
    <x v="121"/>
    <m/>
    <x v="5"/>
    <m/>
    <s v="OFF"/>
    <m/>
    <m/>
    <s v=""/>
    <m/>
    <d v="1904-01-01T00:00:00"/>
    <d v="1904-01-01T00:00:00"/>
    <n v="0"/>
    <s v=""/>
    <d v="1904-01-01T00:00:00"/>
    <x v="10"/>
    <x v="1"/>
    <d v="1904-01-01T00:00:00"/>
    <d v="1904-01-01T00:00:00"/>
    <x v="0"/>
    <x v="0"/>
    <s v="2026"/>
    <m/>
    <d v="1904-01-01T00:00:00"/>
    <x v="2"/>
    <x v="0"/>
    <x v="0"/>
    <s v=""/>
    <s v=""/>
    <s v=""/>
    <s v=""/>
    <m/>
    <m/>
  </r>
  <r>
    <n v="1149"/>
    <x v="118"/>
    <m/>
    <x v="5"/>
    <m/>
    <s v="OFF"/>
    <m/>
    <m/>
    <s v=""/>
    <m/>
    <d v="1904-01-01T00:00:00"/>
    <d v="1904-01-01T00:00:00"/>
    <n v="0"/>
    <s v=""/>
    <d v="1904-01-01T00:00:00"/>
    <x v="10"/>
    <x v="2"/>
    <d v="1904-01-01T00:00:00"/>
    <d v="1904-01-01T00:00:00"/>
    <x v="0"/>
    <x v="0"/>
    <s v="2026"/>
    <m/>
    <d v="1904-01-01T00:00:00"/>
    <x v="2"/>
    <x v="0"/>
    <x v="0"/>
    <s v=""/>
    <s v=""/>
    <s v=""/>
    <s v=""/>
    <m/>
    <m/>
  </r>
  <r>
    <n v="1252"/>
    <x v="119"/>
    <m/>
    <x v="5"/>
    <m/>
    <s v="OFF"/>
    <m/>
    <m/>
    <s v=""/>
    <m/>
    <d v="1904-01-01T00:00:00"/>
    <d v="1904-01-01T00:00:00"/>
    <n v="0"/>
    <s v=""/>
    <d v="1904-01-01T00:00:00"/>
    <x v="10"/>
    <x v="2"/>
    <d v="1904-01-01T00:00:00"/>
    <d v="1904-01-01T00:00:00"/>
    <x v="0"/>
    <x v="0"/>
    <s v="2026"/>
    <m/>
    <d v="1904-01-01T00:00:00"/>
    <x v="2"/>
    <x v="0"/>
    <x v="0"/>
    <s v=""/>
    <s v=""/>
    <s v=""/>
    <s v=""/>
    <m/>
    <m/>
  </r>
  <r>
    <n v="1405"/>
    <x v="120"/>
    <m/>
    <x v="5"/>
    <m/>
    <s v="OFF"/>
    <m/>
    <m/>
    <s v=""/>
    <m/>
    <d v="1904-01-01T00:00:00"/>
    <d v="1904-01-01T00:00:00"/>
    <n v="0"/>
    <s v=""/>
    <d v="1904-01-01T00:00:00"/>
    <x v="10"/>
    <x v="2"/>
    <d v="1904-01-01T00:00:00"/>
    <d v="1904-01-01T00:00:00"/>
    <x v="0"/>
    <x v="0"/>
    <s v="2026"/>
    <m/>
    <d v="1904-01-01T00:00:00"/>
    <x v="2"/>
    <x v="0"/>
    <x v="0"/>
    <s v=""/>
    <s v=""/>
    <s v=""/>
    <s v=""/>
    <m/>
    <m/>
  </r>
  <r>
    <n v="1138"/>
    <x v="121"/>
    <m/>
    <x v="5"/>
    <m/>
    <s v="OFF"/>
    <m/>
    <m/>
    <s v=""/>
    <m/>
    <d v="1904-01-01T00:00:00"/>
    <d v="1904-01-01T00:00:00"/>
    <n v="0"/>
    <s v=""/>
    <d v="1904-01-01T00:00:00"/>
    <x v="10"/>
    <x v="2"/>
    <d v="1904-01-01T00:00:00"/>
    <d v="1904-01-01T00:00:00"/>
    <x v="0"/>
    <x v="0"/>
    <s v="2026"/>
    <m/>
    <d v="1904-01-01T00:00:00"/>
    <x v="2"/>
    <x v="0"/>
    <x v="0"/>
    <s v=""/>
    <s v=""/>
    <s v=""/>
    <s v=""/>
    <m/>
    <m/>
  </r>
  <r>
    <n v="1202"/>
    <x v="122"/>
    <d v="1904-01-01T07:56:00"/>
    <x v="6"/>
    <d v="1904-01-01T17:00:00"/>
    <d v="1904-01-01T17:00:00"/>
    <m/>
    <m/>
    <s v=""/>
    <m/>
    <d v="1904-01-01T00:00:00"/>
    <d v="1904-01-01T00:00:00"/>
    <n v="0"/>
    <d v="1904-01-01T08:00:00"/>
    <d v="1904-01-01T08:00:00"/>
    <x v="11"/>
    <x v="0"/>
    <d v="1904-01-01T00:00:00"/>
    <d v="1904-01-01T00:00:00"/>
    <x v="0"/>
    <x v="0"/>
    <s v="2026"/>
    <m/>
    <d v="1904-01-01T00:04:00"/>
    <x v="11"/>
    <x v="0"/>
    <x v="0"/>
    <s v=""/>
    <s v=""/>
    <s v=""/>
    <s v=""/>
    <m/>
    <m/>
  </r>
  <r>
    <n v="1197"/>
    <x v="123"/>
    <d v="1904-01-01T07:57:00"/>
    <x v="6"/>
    <d v="1904-01-01T17:00:00"/>
    <d v="1904-01-01T17:00:00"/>
    <m/>
    <m/>
    <s v=""/>
    <m/>
    <d v="1904-01-01T00:00:00"/>
    <d v="1904-01-01T00:00:00"/>
    <n v="0"/>
    <d v="1904-01-01T08:00:00"/>
    <d v="1904-01-01T08:00:00"/>
    <x v="11"/>
    <x v="0"/>
    <d v="1904-01-01T00:00:00"/>
    <d v="1904-01-01T00:00:00"/>
    <x v="0"/>
    <x v="0"/>
    <s v="2026"/>
    <m/>
    <d v="1904-01-01T00:03:00"/>
    <x v="11"/>
    <x v="0"/>
    <x v="0"/>
    <s v=""/>
    <s v=""/>
    <s v=""/>
    <s v=""/>
    <m/>
    <m/>
  </r>
  <r>
    <n v="1177"/>
    <x v="124"/>
    <d v="1904-01-01T07:57:00"/>
    <x v="6"/>
    <d v="1904-01-01T17:00:00"/>
    <d v="1904-01-01T17:00:00"/>
    <m/>
    <m/>
    <s v=""/>
    <m/>
    <d v="1904-01-01T00:00:00"/>
    <d v="1904-01-01T00:00:00"/>
    <n v="0"/>
    <d v="1904-01-01T08:00:00"/>
    <d v="1904-01-01T08:00:00"/>
    <x v="11"/>
    <x v="0"/>
    <d v="1904-01-01T00:00:00"/>
    <d v="1904-01-01T00:00:00"/>
    <x v="0"/>
    <x v="0"/>
    <s v="2026"/>
    <m/>
    <d v="1904-01-01T00:03:00"/>
    <x v="11"/>
    <x v="0"/>
    <x v="0"/>
    <s v=""/>
    <s v=""/>
    <s v=""/>
    <s v=""/>
    <m/>
    <m/>
  </r>
  <r>
    <n v="1244"/>
    <x v="125"/>
    <d v="1904-01-01T08:00:00"/>
    <x v="6"/>
    <d v="1904-01-01T17:00:00"/>
    <d v="1904-01-01T17:00:00"/>
    <m/>
    <m/>
    <s v=""/>
    <m/>
    <d v="1904-01-01T00:00:00"/>
    <d v="1904-01-01T00:00:00"/>
    <n v="0"/>
    <d v="1904-01-01T08:00:00"/>
    <d v="1904-01-01T08:00:00"/>
    <x v="11"/>
    <x v="0"/>
    <d v="1904-01-01T00:00:00"/>
    <d v="1904-01-01T00:00:00"/>
    <x v="0"/>
    <x v="0"/>
    <s v="2026"/>
    <m/>
    <d v="1904-01-01T00:00:00"/>
    <x v="11"/>
    <x v="0"/>
    <x v="0"/>
    <s v=""/>
    <s v=""/>
    <s v=""/>
    <s v=""/>
    <m/>
    <m/>
  </r>
  <r>
    <n v="1302"/>
    <x v="126"/>
    <d v="1904-01-01T07:56:00"/>
    <x v="6"/>
    <d v="1904-01-01T17:00:00"/>
    <d v="1904-01-01T17:00:00"/>
    <m/>
    <m/>
    <s v=""/>
    <m/>
    <d v="1904-01-01T00:00:00"/>
    <d v="1904-01-01T00:00:00"/>
    <n v="0"/>
    <d v="1904-01-01T08:00:00"/>
    <d v="1904-01-01T08:00:00"/>
    <x v="11"/>
    <x v="0"/>
    <d v="1904-01-01T00:00:00"/>
    <d v="1904-01-01T00:00:00"/>
    <x v="0"/>
    <x v="0"/>
    <s v="2026"/>
    <m/>
    <d v="1904-01-01T00:04:00"/>
    <x v="11"/>
    <x v="0"/>
    <x v="0"/>
    <s v=""/>
    <s v=""/>
    <s v=""/>
    <s v=""/>
    <m/>
    <m/>
  </r>
  <r>
    <n v="1369"/>
    <x v="127"/>
    <d v="1904-01-01T07:56:00"/>
    <x v="6"/>
    <d v="1904-01-01T17:00:00"/>
    <d v="1904-01-01T17:00:00"/>
    <m/>
    <m/>
    <s v=""/>
    <m/>
    <d v="1904-01-01T00:00:00"/>
    <d v="1904-01-01T00:00:00"/>
    <n v="0"/>
    <d v="1904-01-01T08:00:00"/>
    <d v="1904-01-01T08:00:00"/>
    <x v="11"/>
    <x v="0"/>
    <d v="1904-01-01T00:00:00"/>
    <d v="1904-01-01T00:00:00"/>
    <x v="0"/>
    <x v="0"/>
    <s v="2026"/>
    <m/>
    <d v="1904-01-01T00:04:00"/>
    <x v="11"/>
    <x v="0"/>
    <x v="0"/>
    <s v=""/>
    <s v=""/>
    <s v=""/>
    <s v=""/>
    <m/>
    <m/>
  </r>
  <r>
    <n v="1373"/>
    <x v="128"/>
    <d v="1904-01-01T07:57:00"/>
    <x v="6"/>
    <d v="1904-01-01T17:00:00"/>
    <d v="1904-01-01T17:00:00"/>
    <m/>
    <m/>
    <s v=""/>
    <m/>
    <d v="1904-01-01T00:00:00"/>
    <d v="1904-01-01T00:00:00"/>
    <n v="0"/>
    <d v="1904-01-01T08:00:00"/>
    <d v="1904-01-01T08:00:00"/>
    <x v="11"/>
    <x v="0"/>
    <d v="1904-01-01T00:00:00"/>
    <d v="1904-01-01T00:00:00"/>
    <x v="0"/>
    <x v="0"/>
    <s v="2026"/>
    <m/>
    <d v="1904-01-01T00:03:00"/>
    <x v="11"/>
    <x v="0"/>
    <x v="0"/>
    <s v=""/>
    <s v=""/>
    <s v=""/>
    <s v=""/>
    <m/>
    <m/>
  </r>
  <r>
    <n v="1422"/>
    <x v="129"/>
    <d v="1904-01-01T07:59:00"/>
    <x v="6"/>
    <d v="1904-01-01T17:00:00"/>
    <d v="1904-01-01T17:00:00"/>
    <m/>
    <m/>
    <s v=""/>
    <m/>
    <d v="1904-01-01T00:00:00"/>
    <d v="1904-01-01T00:00:00"/>
    <n v="0"/>
    <d v="1904-01-01T08:00:00"/>
    <d v="1904-01-01T08:00:00"/>
    <x v="11"/>
    <x v="0"/>
    <d v="1904-01-01T00:00:00"/>
    <d v="1904-01-01T00:00:00"/>
    <x v="0"/>
    <x v="0"/>
    <s v="2026"/>
    <m/>
    <d v="1904-01-01T00:00:00"/>
    <x v="11"/>
    <x v="0"/>
    <x v="0"/>
    <s v=""/>
    <s v=""/>
    <s v=""/>
    <s v=""/>
    <m/>
    <m/>
  </r>
  <r>
    <n v="1425"/>
    <x v="130"/>
    <d v="1904-01-01T07:59:00"/>
    <x v="6"/>
    <d v="1904-01-01T17:00:00"/>
    <d v="1904-01-01T17:00:00"/>
    <m/>
    <m/>
    <s v=""/>
    <m/>
    <d v="1904-01-01T00:00:00"/>
    <d v="1904-01-01T00:00:00"/>
    <n v="0"/>
    <d v="1904-01-01T08:00:00"/>
    <d v="1904-01-01T08:00:00"/>
    <x v="11"/>
    <x v="0"/>
    <d v="1904-01-01T00:00:00"/>
    <d v="1904-01-01T00:00:00"/>
    <x v="0"/>
    <x v="0"/>
    <s v="2026"/>
    <m/>
    <d v="1904-01-01T00:00:00"/>
    <x v="11"/>
    <x v="0"/>
    <x v="0"/>
    <s v=""/>
    <s v=""/>
    <s v=""/>
    <s v=""/>
    <m/>
    <m/>
  </r>
  <r>
    <n v="1437"/>
    <x v="131"/>
    <d v="1904-01-01T07:59:00"/>
    <x v="6"/>
    <d v="1904-01-01T17:00:00"/>
    <d v="1904-01-01T17:00:00"/>
    <m/>
    <m/>
    <s v=""/>
    <m/>
    <d v="1904-01-01T00:00:00"/>
    <d v="1904-01-01T00:00:00"/>
    <n v="0"/>
    <d v="1904-01-01T08:00:00"/>
    <d v="1904-01-01T08:00:00"/>
    <x v="11"/>
    <x v="0"/>
    <d v="1904-01-01T00:00:00"/>
    <d v="1904-01-01T00:00:00"/>
    <x v="0"/>
    <x v="0"/>
    <s v="2026"/>
    <m/>
    <d v="1904-01-01T00:00:00"/>
    <x v="11"/>
    <x v="0"/>
    <x v="0"/>
    <s v=""/>
    <s v=""/>
    <s v=""/>
    <s v=""/>
    <m/>
    <m/>
  </r>
  <r>
    <n v="1245"/>
    <x v="132"/>
    <d v="1904-01-01T07:53:00"/>
    <x v="6"/>
    <d v="1904-01-01T17:00:00"/>
    <d v="1904-01-01T17:00:00"/>
    <m/>
    <m/>
    <s v=""/>
    <m/>
    <d v="1904-01-01T00:00:00"/>
    <d v="1904-01-01T00:00:00"/>
    <n v="0"/>
    <d v="1904-01-01T08:00:00"/>
    <d v="1904-01-01T08:00:00"/>
    <x v="11"/>
    <x v="0"/>
    <d v="1904-01-01T00:00:00"/>
    <d v="1904-01-01T00:00:00"/>
    <x v="0"/>
    <x v="0"/>
    <s v="2026"/>
    <m/>
    <d v="1904-01-01T00:07:00"/>
    <x v="11"/>
    <x v="0"/>
    <x v="0"/>
    <s v=""/>
    <s v=""/>
    <s v=""/>
    <s v=""/>
    <m/>
    <m/>
  </r>
  <r>
    <n v="1423"/>
    <x v="133"/>
    <d v="1904-01-01T08:00:00"/>
    <x v="6"/>
    <d v="1904-01-01T17:00:00"/>
    <d v="1904-01-01T17:00:00"/>
    <m/>
    <m/>
    <s v=""/>
    <m/>
    <d v="1904-01-01T00:00:00"/>
    <d v="1904-01-01T00:00:00"/>
    <n v="0"/>
    <d v="1904-01-01T08:00:00"/>
    <d v="1904-01-01T08:00:00"/>
    <x v="11"/>
    <x v="0"/>
    <d v="1904-01-01T00:00:00"/>
    <d v="1904-01-01T00:00:00"/>
    <x v="0"/>
    <x v="0"/>
    <s v="2026"/>
    <m/>
    <d v="1904-01-01T00:00:00"/>
    <x v="11"/>
    <x v="0"/>
    <x v="0"/>
    <s v=""/>
    <s v=""/>
    <s v=""/>
    <s v=""/>
    <m/>
    <m/>
  </r>
  <r>
    <n v="1248"/>
    <x v="134"/>
    <d v="1904-01-01T08:29:00"/>
    <x v="9"/>
    <d v="1904-01-01T17:30:00"/>
    <d v="1904-01-01T17:30:00"/>
    <m/>
    <m/>
    <s v=""/>
    <m/>
    <d v="1904-01-01T00:00:00"/>
    <d v="1904-01-01T00:00:00"/>
    <n v="0"/>
    <d v="1904-01-01T08:00:00"/>
    <d v="1904-01-01T08:00:00"/>
    <x v="11"/>
    <x v="0"/>
    <d v="1904-01-01T00:00:00"/>
    <d v="1904-01-01T00:00:00"/>
    <x v="0"/>
    <x v="0"/>
    <s v="2026"/>
    <m/>
    <d v="1904-01-01T00:00:00"/>
    <x v="11"/>
    <x v="0"/>
    <x v="0"/>
    <s v=""/>
    <s v=""/>
    <s v=""/>
    <s v=""/>
    <m/>
    <m/>
  </r>
  <r>
    <n v="1436"/>
    <x v="135"/>
    <m/>
    <x v="4"/>
    <m/>
    <s v="Férié"/>
    <m/>
    <m/>
    <s v=""/>
    <m/>
    <d v="1904-01-01T00:00:00"/>
    <d v="1904-01-01T00:00:00"/>
    <n v="0"/>
    <s v=""/>
    <d v="1904-01-01T00:00:00"/>
    <x v="11"/>
    <x v="0"/>
    <d v="1904-01-01T00:00:00"/>
    <d v="1904-01-01T00:00:00"/>
    <x v="0"/>
    <x v="0"/>
    <s v="2026"/>
    <m/>
    <d v="1904-01-01T00:00:00"/>
    <x v="11"/>
    <x v="0"/>
    <x v="0"/>
    <s v=""/>
    <s v=""/>
    <s v=""/>
    <d v="1904-01-01T08:00:00"/>
    <m/>
    <m/>
  </r>
  <r>
    <n v="1202"/>
    <x v="122"/>
    <m/>
    <x v="5"/>
    <m/>
    <s v="OFF"/>
    <m/>
    <m/>
    <s v=""/>
    <m/>
    <d v="1904-01-01T00:00:00"/>
    <d v="1904-01-01T00:00:00"/>
    <n v="0"/>
    <s v=""/>
    <d v="1904-01-01T00:00:00"/>
    <x v="11"/>
    <x v="1"/>
    <d v="1904-01-01T00:00:00"/>
    <d v="1904-01-01T00:00:00"/>
    <x v="0"/>
    <x v="0"/>
    <s v="2026"/>
    <m/>
    <d v="1904-01-01T00:00:00"/>
    <x v="11"/>
    <x v="0"/>
    <x v="0"/>
    <s v=""/>
    <s v=""/>
    <s v=""/>
    <s v=""/>
    <m/>
    <m/>
  </r>
  <r>
    <n v="1197"/>
    <x v="123"/>
    <m/>
    <x v="5"/>
    <m/>
    <s v="OFF"/>
    <m/>
    <m/>
    <s v=""/>
    <m/>
    <d v="1904-01-01T00:00:00"/>
    <d v="1904-01-01T00:00:00"/>
    <n v="0"/>
    <s v=""/>
    <d v="1904-01-01T00:00:00"/>
    <x v="11"/>
    <x v="1"/>
    <d v="1904-01-01T00:00:00"/>
    <d v="1904-01-01T00:00:00"/>
    <x v="0"/>
    <x v="0"/>
    <s v="2026"/>
    <m/>
    <d v="1904-01-01T00:00:00"/>
    <x v="11"/>
    <x v="0"/>
    <x v="0"/>
    <s v=""/>
    <s v=""/>
    <s v=""/>
    <s v=""/>
    <m/>
    <m/>
  </r>
  <r>
    <n v="1177"/>
    <x v="124"/>
    <m/>
    <x v="5"/>
    <m/>
    <s v="OFF"/>
    <m/>
    <m/>
    <s v=""/>
    <m/>
    <d v="1904-01-01T00:00:00"/>
    <d v="1904-01-01T00:00:00"/>
    <n v="0"/>
    <s v=""/>
    <d v="1904-01-01T00:00:00"/>
    <x v="11"/>
    <x v="1"/>
    <d v="1904-01-01T00:00:00"/>
    <d v="1904-01-01T00:00:00"/>
    <x v="0"/>
    <x v="0"/>
    <s v="2026"/>
    <m/>
    <d v="1904-01-01T00:00:00"/>
    <x v="11"/>
    <x v="0"/>
    <x v="0"/>
    <s v=""/>
    <s v=""/>
    <s v=""/>
    <s v=""/>
    <m/>
    <m/>
  </r>
  <r>
    <n v="1245"/>
    <x v="132"/>
    <m/>
    <x v="5"/>
    <m/>
    <s v="OFF"/>
    <m/>
    <m/>
    <s v=""/>
    <m/>
    <d v="1904-01-01T00:00:00"/>
    <d v="1904-01-01T00:00:00"/>
    <n v="0"/>
    <s v=""/>
    <d v="1904-01-01T00:00:00"/>
    <x v="11"/>
    <x v="1"/>
    <d v="1904-01-01T00:00:00"/>
    <d v="1904-01-01T00:00:00"/>
    <x v="0"/>
    <x v="0"/>
    <s v="2026"/>
    <m/>
    <d v="1904-01-01T00:00:00"/>
    <x v="11"/>
    <x v="0"/>
    <x v="0"/>
    <s v=""/>
    <s v=""/>
    <s v=""/>
    <s v=""/>
    <m/>
    <m/>
  </r>
  <r>
    <n v="1248"/>
    <x v="134"/>
    <m/>
    <x v="5"/>
    <m/>
    <s v="OFF"/>
    <m/>
    <m/>
    <s v=""/>
    <m/>
    <d v="1904-01-01T00:00:00"/>
    <d v="1904-01-01T00:00:00"/>
    <n v="0"/>
    <s v=""/>
    <d v="1904-01-01T00:00:00"/>
    <x v="11"/>
    <x v="1"/>
    <d v="1904-01-01T00:00:00"/>
    <d v="1904-01-01T00:00:00"/>
    <x v="0"/>
    <x v="0"/>
    <s v="2026"/>
    <m/>
    <d v="1904-01-01T00:00:00"/>
    <x v="11"/>
    <x v="0"/>
    <x v="0"/>
    <s v=""/>
    <s v=""/>
    <s v=""/>
    <s v=""/>
    <m/>
    <m/>
  </r>
  <r>
    <n v="1244"/>
    <x v="125"/>
    <m/>
    <x v="5"/>
    <m/>
    <s v="OFF"/>
    <m/>
    <m/>
    <s v=""/>
    <m/>
    <d v="1904-01-01T00:00:00"/>
    <d v="1904-01-01T00:00:00"/>
    <n v="0"/>
    <s v=""/>
    <d v="1904-01-01T00:00:00"/>
    <x v="11"/>
    <x v="1"/>
    <d v="1904-01-01T00:00:00"/>
    <d v="1904-01-01T00:00:00"/>
    <x v="0"/>
    <x v="0"/>
    <s v="2026"/>
    <m/>
    <d v="1904-01-01T00:00:00"/>
    <x v="11"/>
    <x v="0"/>
    <x v="0"/>
    <s v=""/>
    <s v=""/>
    <s v=""/>
    <s v=""/>
    <m/>
    <m/>
  </r>
  <r>
    <n v="1302"/>
    <x v="126"/>
    <m/>
    <x v="5"/>
    <m/>
    <s v="OFF"/>
    <m/>
    <m/>
    <s v=""/>
    <m/>
    <d v="1904-01-01T00:00:00"/>
    <d v="1904-01-01T00:00:00"/>
    <n v="0"/>
    <s v=""/>
    <d v="1904-01-01T00:00:00"/>
    <x v="11"/>
    <x v="1"/>
    <d v="1904-01-01T00:00:00"/>
    <d v="1904-01-01T00:00:00"/>
    <x v="0"/>
    <x v="0"/>
    <s v="2026"/>
    <m/>
    <d v="1904-01-01T00:00:00"/>
    <x v="11"/>
    <x v="0"/>
    <x v="0"/>
    <s v=""/>
    <s v=""/>
    <s v=""/>
    <s v=""/>
    <m/>
    <m/>
  </r>
  <r>
    <n v="1369"/>
    <x v="127"/>
    <m/>
    <x v="5"/>
    <m/>
    <s v="OFF"/>
    <m/>
    <m/>
    <s v=""/>
    <m/>
    <d v="1904-01-01T00:00:00"/>
    <d v="1904-01-01T00:00:00"/>
    <n v="0"/>
    <s v=""/>
    <d v="1904-01-01T00:00:00"/>
    <x v="11"/>
    <x v="1"/>
    <d v="1904-01-01T00:00:00"/>
    <d v="1904-01-01T00:00:00"/>
    <x v="0"/>
    <x v="0"/>
    <s v="2026"/>
    <m/>
    <d v="1904-01-01T00:00:00"/>
    <x v="11"/>
    <x v="0"/>
    <x v="0"/>
    <s v=""/>
    <s v=""/>
    <s v=""/>
    <s v=""/>
    <m/>
    <m/>
  </r>
  <r>
    <n v="1373"/>
    <x v="128"/>
    <m/>
    <x v="5"/>
    <m/>
    <s v="OFF"/>
    <m/>
    <m/>
    <s v=""/>
    <m/>
    <d v="1904-01-01T00:00:00"/>
    <d v="1904-01-01T00:00:00"/>
    <n v="0"/>
    <s v=""/>
    <d v="1904-01-01T00:00:00"/>
    <x v="11"/>
    <x v="1"/>
    <d v="1904-01-01T00:00:00"/>
    <d v="1904-01-01T00:00:00"/>
    <x v="0"/>
    <x v="0"/>
    <s v="2026"/>
    <m/>
    <d v="1904-01-01T00:00:00"/>
    <x v="11"/>
    <x v="0"/>
    <x v="0"/>
    <s v=""/>
    <s v=""/>
    <s v=""/>
    <s v=""/>
    <m/>
    <m/>
  </r>
  <r>
    <n v="1422"/>
    <x v="129"/>
    <m/>
    <x v="5"/>
    <m/>
    <s v="OFF"/>
    <m/>
    <m/>
    <s v=""/>
    <m/>
    <d v="1904-01-01T00:00:00"/>
    <d v="1904-01-01T00:00:00"/>
    <n v="0"/>
    <s v=""/>
    <d v="1904-01-01T00:00:00"/>
    <x v="11"/>
    <x v="1"/>
    <d v="1904-01-01T00:00:00"/>
    <d v="1904-01-01T00:00:00"/>
    <x v="0"/>
    <x v="0"/>
    <s v="2026"/>
    <m/>
    <d v="1904-01-01T00:00:00"/>
    <x v="11"/>
    <x v="0"/>
    <x v="0"/>
    <s v=""/>
    <s v=""/>
    <s v=""/>
    <s v=""/>
    <m/>
    <m/>
  </r>
  <r>
    <n v="1423"/>
    <x v="133"/>
    <m/>
    <x v="5"/>
    <m/>
    <s v="OFF"/>
    <m/>
    <m/>
    <s v=""/>
    <m/>
    <d v="1904-01-01T00:00:00"/>
    <d v="1904-01-01T00:00:00"/>
    <n v="0"/>
    <s v=""/>
    <d v="1904-01-01T00:00:00"/>
    <x v="11"/>
    <x v="1"/>
    <d v="1904-01-01T00:00:00"/>
    <d v="1904-01-01T00:00:00"/>
    <x v="0"/>
    <x v="0"/>
    <s v="2026"/>
    <m/>
    <d v="1904-01-01T00:00:00"/>
    <x v="11"/>
    <x v="0"/>
    <x v="0"/>
    <s v=""/>
    <s v=""/>
    <s v=""/>
    <s v=""/>
    <m/>
    <m/>
  </r>
  <r>
    <n v="1425"/>
    <x v="130"/>
    <m/>
    <x v="5"/>
    <m/>
    <s v="OFF"/>
    <m/>
    <m/>
    <s v=""/>
    <m/>
    <d v="1904-01-01T00:00:00"/>
    <d v="1904-01-01T00:00:00"/>
    <n v="0"/>
    <s v=""/>
    <d v="1904-01-01T00:00:00"/>
    <x v="11"/>
    <x v="1"/>
    <d v="1904-01-01T00:00:00"/>
    <d v="1904-01-01T00:00:00"/>
    <x v="0"/>
    <x v="0"/>
    <s v="2026"/>
    <m/>
    <d v="1904-01-01T00:00:00"/>
    <x v="11"/>
    <x v="0"/>
    <x v="0"/>
    <s v=""/>
    <s v=""/>
    <s v=""/>
    <s v=""/>
    <m/>
    <m/>
  </r>
  <r>
    <n v="1436"/>
    <x v="135"/>
    <m/>
    <x v="5"/>
    <m/>
    <s v="OFF"/>
    <m/>
    <m/>
    <s v=""/>
    <m/>
    <d v="1904-01-01T00:00:00"/>
    <d v="1904-01-01T00:00:00"/>
    <n v="0"/>
    <s v=""/>
    <d v="1904-01-01T00:00:00"/>
    <x v="11"/>
    <x v="1"/>
    <d v="1904-01-01T00:00:00"/>
    <d v="1904-01-01T00:00:00"/>
    <x v="0"/>
    <x v="0"/>
    <s v="2026"/>
    <m/>
    <d v="1904-01-01T00:00:00"/>
    <x v="11"/>
    <x v="0"/>
    <x v="0"/>
    <s v=""/>
    <s v=""/>
    <s v=""/>
    <s v=""/>
    <m/>
    <m/>
  </r>
  <r>
    <n v="1437"/>
    <x v="131"/>
    <m/>
    <x v="5"/>
    <m/>
    <s v="OFF"/>
    <m/>
    <m/>
    <s v=""/>
    <m/>
    <d v="1904-01-01T00:00:00"/>
    <d v="1904-01-01T00:00:00"/>
    <n v="0"/>
    <s v=""/>
    <d v="1904-01-01T00:00:00"/>
    <x v="11"/>
    <x v="1"/>
    <d v="1904-01-01T00:00:00"/>
    <d v="1904-01-01T00:00:00"/>
    <x v="0"/>
    <x v="0"/>
    <s v="2026"/>
    <m/>
    <d v="1904-01-01T00:00:00"/>
    <x v="11"/>
    <x v="0"/>
    <x v="0"/>
    <s v=""/>
    <s v=""/>
    <s v=""/>
    <s v=""/>
    <m/>
    <m/>
  </r>
  <r>
    <n v="1202"/>
    <x v="122"/>
    <m/>
    <x v="5"/>
    <m/>
    <s v="OFF"/>
    <m/>
    <m/>
    <s v=""/>
    <m/>
    <d v="1904-01-01T00:00:00"/>
    <d v="1904-01-01T00:00:00"/>
    <n v="0"/>
    <s v=""/>
    <d v="1904-01-01T00:00:00"/>
    <x v="11"/>
    <x v="2"/>
    <d v="1904-01-01T00:00:00"/>
    <d v="1904-01-01T00:00:00"/>
    <x v="0"/>
    <x v="0"/>
    <s v="2026"/>
    <m/>
    <d v="1904-01-01T00:00:00"/>
    <x v="11"/>
    <x v="0"/>
    <x v="0"/>
    <s v=""/>
    <s v=""/>
    <s v=""/>
    <s v=""/>
    <m/>
    <m/>
  </r>
  <r>
    <n v="1197"/>
    <x v="123"/>
    <m/>
    <x v="5"/>
    <m/>
    <s v="OFF"/>
    <m/>
    <m/>
    <s v=""/>
    <m/>
    <d v="1904-01-01T00:00:00"/>
    <d v="1904-01-01T00:00:00"/>
    <n v="0"/>
    <s v=""/>
    <d v="1904-01-01T00:00:00"/>
    <x v="11"/>
    <x v="2"/>
    <d v="1904-01-01T00:00:00"/>
    <d v="1904-01-01T00:00:00"/>
    <x v="0"/>
    <x v="0"/>
    <s v="2026"/>
    <m/>
    <d v="1904-01-01T00:00:00"/>
    <x v="11"/>
    <x v="0"/>
    <x v="0"/>
    <s v=""/>
    <s v=""/>
    <s v=""/>
    <s v=""/>
    <m/>
    <m/>
  </r>
  <r>
    <n v="1177"/>
    <x v="124"/>
    <m/>
    <x v="5"/>
    <m/>
    <s v="OFF"/>
    <m/>
    <m/>
    <s v=""/>
    <m/>
    <d v="1904-01-01T00:00:00"/>
    <d v="1904-01-01T00:00:00"/>
    <n v="0"/>
    <s v=""/>
    <d v="1904-01-01T00:00:00"/>
    <x v="11"/>
    <x v="2"/>
    <d v="1904-01-01T00:00:00"/>
    <d v="1904-01-01T00:00:00"/>
    <x v="0"/>
    <x v="0"/>
    <s v="2026"/>
    <m/>
    <d v="1904-01-01T00:00:00"/>
    <x v="11"/>
    <x v="0"/>
    <x v="0"/>
    <s v=""/>
    <s v=""/>
    <s v=""/>
    <s v=""/>
    <m/>
    <m/>
  </r>
  <r>
    <n v="1245"/>
    <x v="132"/>
    <m/>
    <x v="5"/>
    <m/>
    <s v="OFF"/>
    <m/>
    <m/>
    <s v=""/>
    <m/>
    <d v="1904-01-01T00:00:00"/>
    <d v="1904-01-01T00:00:00"/>
    <n v="0"/>
    <s v=""/>
    <d v="1904-01-01T00:00:00"/>
    <x v="11"/>
    <x v="2"/>
    <d v="1904-01-01T00:00:00"/>
    <d v="1904-01-01T00:00:00"/>
    <x v="0"/>
    <x v="0"/>
    <s v="2026"/>
    <m/>
    <d v="1904-01-01T00:00:00"/>
    <x v="11"/>
    <x v="0"/>
    <x v="0"/>
    <s v=""/>
    <s v=""/>
    <s v=""/>
    <s v=""/>
    <m/>
    <m/>
  </r>
  <r>
    <n v="1248"/>
    <x v="134"/>
    <m/>
    <x v="5"/>
    <m/>
    <s v="OFF"/>
    <m/>
    <m/>
    <s v=""/>
    <m/>
    <d v="1904-01-01T00:00:00"/>
    <d v="1904-01-01T00:00:00"/>
    <n v="0"/>
    <s v=""/>
    <d v="1904-01-01T00:00:00"/>
    <x v="11"/>
    <x v="2"/>
    <d v="1904-01-01T00:00:00"/>
    <d v="1904-01-01T00:00:00"/>
    <x v="0"/>
    <x v="0"/>
    <s v="2026"/>
    <m/>
    <d v="1904-01-01T00:00:00"/>
    <x v="11"/>
    <x v="0"/>
    <x v="0"/>
    <s v=""/>
    <s v=""/>
    <s v=""/>
    <s v=""/>
    <m/>
    <m/>
  </r>
  <r>
    <n v="1244"/>
    <x v="125"/>
    <m/>
    <x v="5"/>
    <m/>
    <s v="OFF"/>
    <m/>
    <m/>
    <s v=""/>
    <m/>
    <d v="1904-01-01T00:00:00"/>
    <d v="1904-01-01T00:00:00"/>
    <n v="0"/>
    <s v=""/>
    <d v="1904-01-01T00:00:00"/>
    <x v="11"/>
    <x v="2"/>
    <d v="1904-01-01T00:00:00"/>
    <d v="1904-01-01T00:00:00"/>
    <x v="0"/>
    <x v="0"/>
    <s v="2026"/>
    <m/>
    <d v="1904-01-01T00:00:00"/>
    <x v="11"/>
    <x v="0"/>
    <x v="0"/>
    <s v=""/>
    <s v=""/>
    <s v=""/>
    <s v=""/>
    <m/>
    <m/>
  </r>
  <r>
    <n v="1302"/>
    <x v="126"/>
    <m/>
    <x v="5"/>
    <m/>
    <s v="OFF"/>
    <m/>
    <m/>
    <s v=""/>
    <m/>
    <d v="1904-01-01T00:00:00"/>
    <d v="1904-01-01T00:00:00"/>
    <n v="0"/>
    <s v=""/>
    <d v="1904-01-01T00:00:00"/>
    <x v="11"/>
    <x v="2"/>
    <d v="1904-01-01T00:00:00"/>
    <d v="1904-01-01T00:00:00"/>
    <x v="0"/>
    <x v="0"/>
    <s v="2026"/>
    <m/>
    <d v="1904-01-01T00:00:00"/>
    <x v="11"/>
    <x v="0"/>
    <x v="0"/>
    <s v=""/>
    <s v=""/>
    <s v=""/>
    <s v=""/>
    <m/>
    <m/>
  </r>
  <r>
    <n v="1369"/>
    <x v="127"/>
    <m/>
    <x v="5"/>
    <m/>
    <s v="OFF"/>
    <m/>
    <m/>
    <s v=""/>
    <m/>
    <d v="1904-01-01T00:00:00"/>
    <d v="1904-01-01T00:00:00"/>
    <n v="0"/>
    <s v=""/>
    <d v="1904-01-01T00:00:00"/>
    <x v="11"/>
    <x v="2"/>
    <d v="1904-01-01T00:00:00"/>
    <d v="1904-01-01T00:00:00"/>
    <x v="0"/>
    <x v="0"/>
    <s v="2026"/>
    <m/>
    <d v="1904-01-01T00:00:00"/>
    <x v="11"/>
    <x v="0"/>
    <x v="0"/>
    <s v=""/>
    <s v=""/>
    <s v=""/>
    <s v=""/>
    <m/>
    <m/>
  </r>
  <r>
    <n v="1373"/>
    <x v="128"/>
    <m/>
    <x v="5"/>
    <m/>
    <s v="OFF"/>
    <m/>
    <m/>
    <s v=""/>
    <m/>
    <d v="1904-01-01T00:00:00"/>
    <d v="1904-01-01T00:00:00"/>
    <n v="0"/>
    <s v=""/>
    <d v="1904-01-01T00:00:00"/>
    <x v="11"/>
    <x v="2"/>
    <d v="1904-01-01T00:00:00"/>
    <d v="1904-01-01T00:00:00"/>
    <x v="0"/>
    <x v="0"/>
    <s v="2026"/>
    <m/>
    <d v="1904-01-01T00:00:00"/>
    <x v="11"/>
    <x v="0"/>
    <x v="0"/>
    <s v=""/>
    <s v=""/>
    <s v=""/>
    <s v=""/>
    <m/>
    <m/>
  </r>
  <r>
    <n v="1422"/>
    <x v="129"/>
    <m/>
    <x v="5"/>
    <m/>
    <s v="OFF"/>
    <m/>
    <m/>
    <s v=""/>
    <m/>
    <d v="1904-01-01T00:00:00"/>
    <d v="1904-01-01T00:00:00"/>
    <n v="0"/>
    <s v=""/>
    <d v="1904-01-01T00:00:00"/>
    <x v="11"/>
    <x v="2"/>
    <d v="1904-01-01T00:00:00"/>
    <d v="1904-01-01T00:00:00"/>
    <x v="0"/>
    <x v="0"/>
    <s v="2026"/>
    <m/>
    <d v="1904-01-01T00:00:00"/>
    <x v="11"/>
    <x v="0"/>
    <x v="0"/>
    <s v=""/>
    <s v=""/>
    <s v=""/>
    <s v=""/>
    <m/>
    <m/>
  </r>
  <r>
    <n v="1423"/>
    <x v="133"/>
    <m/>
    <x v="5"/>
    <m/>
    <s v="OFF"/>
    <m/>
    <m/>
    <s v=""/>
    <m/>
    <d v="1904-01-01T00:00:00"/>
    <d v="1904-01-01T00:00:00"/>
    <n v="0"/>
    <s v=""/>
    <d v="1904-01-01T00:00:00"/>
    <x v="11"/>
    <x v="2"/>
    <d v="1904-01-01T00:00:00"/>
    <d v="1904-01-01T00:00:00"/>
    <x v="0"/>
    <x v="0"/>
    <s v="2026"/>
    <m/>
    <d v="1904-01-01T00:00:00"/>
    <x v="11"/>
    <x v="0"/>
    <x v="0"/>
    <s v=""/>
    <s v=""/>
    <s v=""/>
    <s v=""/>
    <m/>
    <m/>
  </r>
  <r>
    <n v="1425"/>
    <x v="130"/>
    <m/>
    <x v="5"/>
    <m/>
    <s v="OFF"/>
    <m/>
    <m/>
    <s v=""/>
    <m/>
    <d v="1904-01-01T00:00:00"/>
    <d v="1904-01-01T00:00:00"/>
    <n v="0"/>
    <s v=""/>
    <d v="1904-01-01T00:00:00"/>
    <x v="11"/>
    <x v="2"/>
    <d v="1904-01-01T00:00:00"/>
    <d v="1904-01-01T00:00:00"/>
    <x v="0"/>
    <x v="0"/>
    <s v="2026"/>
    <m/>
    <d v="1904-01-01T00:00:00"/>
    <x v="11"/>
    <x v="0"/>
    <x v="0"/>
    <s v=""/>
    <s v=""/>
    <s v=""/>
    <s v=""/>
    <m/>
    <m/>
  </r>
  <r>
    <n v="1436"/>
    <x v="135"/>
    <m/>
    <x v="5"/>
    <m/>
    <s v="OFF"/>
    <m/>
    <m/>
    <s v=""/>
    <m/>
    <d v="1904-01-01T00:00:00"/>
    <d v="1904-01-01T00:00:00"/>
    <n v="0"/>
    <s v=""/>
    <d v="1904-01-01T00:00:00"/>
    <x v="11"/>
    <x v="2"/>
    <d v="1904-01-01T00:00:00"/>
    <d v="1904-01-01T00:00:00"/>
    <x v="0"/>
    <x v="0"/>
    <s v="2026"/>
    <m/>
    <d v="1904-01-01T00:00:00"/>
    <x v="11"/>
    <x v="0"/>
    <x v="0"/>
    <s v=""/>
    <s v=""/>
    <s v=""/>
    <s v=""/>
    <m/>
    <m/>
  </r>
  <r>
    <n v="1437"/>
    <x v="131"/>
    <m/>
    <x v="5"/>
    <m/>
    <s v="OFF"/>
    <m/>
    <m/>
    <s v=""/>
    <m/>
    <d v="1904-01-01T00:00:00"/>
    <d v="1904-01-01T00:00:00"/>
    <n v="0"/>
    <s v=""/>
    <d v="1904-01-01T00:00:00"/>
    <x v="11"/>
    <x v="2"/>
    <d v="1904-01-01T00:00:00"/>
    <d v="1904-01-01T00:00:00"/>
    <x v="0"/>
    <x v="0"/>
    <s v="2026"/>
    <m/>
    <d v="1904-01-01T00:00:00"/>
    <x v="11"/>
    <x v="0"/>
    <x v="0"/>
    <s v=""/>
    <s v=""/>
    <s v=""/>
    <s v=""/>
    <m/>
    <m/>
  </r>
  <r>
    <n v="1571"/>
    <x v="136"/>
    <d v="1904-01-01T09:00:00"/>
    <x v="1"/>
    <d v="1904-01-01T18:00:00"/>
    <d v="1904-01-01T18:00:00"/>
    <d v="1904-01-01T00:00:00"/>
    <d v="1904-01-01T00:00:00"/>
    <s v=""/>
    <d v="1904-01-01T00:00:00"/>
    <d v="1904-01-01T00:00:00"/>
    <d v="1904-01-01T00:00:00"/>
    <n v="0"/>
    <d v="1904-01-01T08:00:00"/>
    <d v="1904-01-01T08:00:00"/>
    <x v="12"/>
    <x v="0"/>
    <d v="1904-01-01T00:00:00"/>
    <d v="1904-01-01T00:00:00"/>
    <x v="0"/>
    <x v="0"/>
    <s v="2026"/>
    <m/>
    <d v="1904-01-01T00:00:00"/>
    <x v="9"/>
    <x v="0"/>
    <x v="0"/>
    <s v=""/>
    <s v=""/>
    <s v=""/>
    <s v=""/>
    <m/>
    <m/>
  </r>
  <r>
    <n v="1572"/>
    <x v="137"/>
    <d v="1904-01-01T09:00:00"/>
    <x v="1"/>
    <d v="1904-01-01T19:00:00"/>
    <d v="1904-01-01T19:00:00"/>
    <d v="1904-01-01T00:00:00"/>
    <d v="1904-01-01T00:00:00"/>
    <s v=""/>
    <d v="1904-01-01T00:00:00"/>
    <d v="1904-01-01T00:00:00"/>
    <d v="1904-01-01T00:00:00"/>
    <n v="0"/>
    <d v="1904-01-01T09:00:00"/>
    <d v="1904-01-01T09:00:00"/>
    <x v="12"/>
    <x v="0"/>
    <d v="1904-01-01T00:00:00"/>
    <d v="1904-01-01T00:00:00"/>
    <x v="0"/>
    <x v="0"/>
    <s v="2026"/>
    <m/>
    <d v="1904-01-01T00:00:00"/>
    <x v="9"/>
    <x v="0"/>
    <x v="0"/>
    <s v=""/>
    <s v=""/>
    <s v=""/>
    <s v=""/>
    <m/>
    <m/>
  </r>
  <r>
    <n v="1561"/>
    <x v="138"/>
    <d v="1904-01-01T09:00:00"/>
    <x v="1"/>
    <d v="1904-01-01T19:00:00"/>
    <d v="1904-01-01T19:00:00"/>
    <d v="1904-01-01T00:00:00"/>
    <d v="1904-01-01T00:00:00"/>
    <s v=""/>
    <d v="1904-01-01T00:00:00"/>
    <d v="1904-01-01T00:00:00"/>
    <d v="1904-01-01T00:00:00"/>
    <n v="0"/>
    <d v="1904-01-01T09:00:00"/>
    <d v="1904-01-01T09:00:00"/>
    <x v="12"/>
    <x v="0"/>
    <d v="1904-01-01T00:00:00"/>
    <d v="1904-01-01T00:00:00"/>
    <x v="0"/>
    <x v="0"/>
    <s v="2026"/>
    <m/>
    <d v="1904-01-01T00:00:00"/>
    <x v="9"/>
    <x v="0"/>
    <x v="0"/>
    <s v=""/>
    <s v=""/>
    <s v=""/>
    <s v=""/>
    <m/>
    <m/>
  </r>
  <r>
    <n v="1582"/>
    <x v="139"/>
    <d v="1904-01-01T10:00:00"/>
    <x v="2"/>
    <d v="1904-01-01T19:00:00"/>
    <d v="1904-01-01T19:00:00"/>
    <d v="1904-01-01T00:00:00"/>
    <d v="1904-01-01T00:00:00"/>
    <s v=""/>
    <d v="1904-01-01T00:00:00"/>
    <d v="1904-01-01T00:00:00"/>
    <d v="1904-01-01T00:00:00"/>
    <n v="0"/>
    <d v="1904-01-01T08:00:00"/>
    <d v="1904-01-01T08:00:00"/>
    <x v="12"/>
    <x v="0"/>
    <d v="1904-01-01T00:00:00"/>
    <d v="1904-01-01T00:00:00"/>
    <x v="0"/>
    <x v="0"/>
    <s v="2026"/>
    <m/>
    <d v="1904-01-01T00:00:00"/>
    <x v="9"/>
    <x v="0"/>
    <x v="0"/>
    <s v=""/>
    <s v=""/>
    <s v=""/>
    <s v=""/>
    <m/>
    <m/>
  </r>
  <r>
    <n v="1585"/>
    <x v="140"/>
    <d v="1904-01-01T10:00:00"/>
    <x v="2"/>
    <d v="1904-01-01T19:00:00"/>
    <d v="1904-01-01T19:00:00"/>
    <d v="1904-01-01T00:00:00"/>
    <d v="1904-01-01T00:00:00"/>
    <s v=""/>
    <d v="1904-01-01T00:00:00"/>
    <d v="1904-01-01T00:00:00"/>
    <d v="1904-01-01T00:00:00"/>
    <n v="0"/>
    <d v="1904-01-01T08:00:00"/>
    <d v="1904-01-01T08:00:00"/>
    <x v="12"/>
    <x v="0"/>
    <d v="1904-01-01T00:00:00"/>
    <d v="1904-01-01T00:00:00"/>
    <x v="0"/>
    <x v="0"/>
    <s v="2026"/>
    <m/>
    <d v="1904-01-01T00:00:00"/>
    <x v="9"/>
    <x v="0"/>
    <x v="0"/>
    <s v=""/>
    <s v=""/>
    <s v=""/>
    <s v=""/>
    <m/>
    <m/>
  </r>
  <r>
    <n v="1568"/>
    <x v="141"/>
    <d v="1904-01-01T10:00:00"/>
    <x v="2"/>
    <d v="1904-01-01T19:00:00"/>
    <d v="1904-01-01T19:00:00"/>
    <d v="1904-01-01T00:00:00"/>
    <d v="1904-01-01T00:00:00"/>
    <s v=""/>
    <d v="1904-01-01T00:00:00"/>
    <d v="1904-01-01T00:00:00"/>
    <d v="1904-01-01T00:00:00"/>
    <n v="0"/>
    <d v="1904-01-01T08:00:00"/>
    <d v="1904-01-01T08:00:00"/>
    <x v="12"/>
    <x v="0"/>
    <d v="1904-01-01T00:00:00"/>
    <d v="1904-01-01T00:00:00"/>
    <x v="0"/>
    <x v="0"/>
    <s v="2026"/>
    <m/>
    <d v="1904-01-01T00:00:00"/>
    <x v="9"/>
    <x v="0"/>
    <x v="0"/>
    <s v=""/>
    <s v=""/>
    <s v=""/>
    <s v=""/>
    <m/>
    <m/>
  </r>
  <r>
    <n v="1565"/>
    <x v="142"/>
    <d v="1904-01-01T10:00:00"/>
    <x v="2"/>
    <d v="1904-01-01T19:00:00"/>
    <d v="1904-01-01T19:00:00"/>
    <d v="1904-01-01T00:00:00"/>
    <d v="1904-01-01T00:00:00"/>
    <s v=""/>
    <d v="1904-01-01T00:00:00"/>
    <d v="1904-01-01T00:00:00"/>
    <d v="1904-01-01T00:00:00"/>
    <n v="0"/>
    <d v="1904-01-01T08:00:00"/>
    <d v="1904-01-01T08:00:00"/>
    <x v="12"/>
    <x v="0"/>
    <d v="1904-01-01T00:00:00"/>
    <d v="1904-01-01T00:00:00"/>
    <x v="0"/>
    <x v="0"/>
    <s v="2026"/>
    <m/>
    <d v="1904-01-01T00:00:00"/>
    <x v="9"/>
    <x v="0"/>
    <x v="0"/>
    <s v=""/>
    <s v=""/>
    <s v=""/>
    <s v=""/>
    <m/>
    <m/>
  </r>
  <r>
    <n v="1573"/>
    <x v="143"/>
    <d v="1904-01-01T10:00:00"/>
    <x v="2"/>
    <d v="1904-01-01T19:00:00"/>
    <d v="1904-01-01T19:00:00"/>
    <d v="1904-01-01T00:00:00"/>
    <d v="1904-01-01T00:00:00"/>
    <s v=""/>
    <d v="1904-01-01T00:00:00"/>
    <d v="1904-01-01T00:00:00"/>
    <d v="1904-01-01T00:00:00"/>
    <n v="0"/>
    <d v="1904-01-01T08:00:00"/>
    <d v="1904-01-01T08:00:00"/>
    <x v="12"/>
    <x v="0"/>
    <d v="1904-01-01T00:00:00"/>
    <d v="1904-01-01T00:00:00"/>
    <x v="0"/>
    <x v="0"/>
    <s v="2026"/>
    <m/>
    <d v="1904-01-01T00:00:00"/>
    <x v="9"/>
    <x v="0"/>
    <x v="0"/>
    <s v=""/>
    <s v=""/>
    <s v=""/>
    <s v=""/>
    <m/>
    <m/>
  </r>
  <r>
    <n v="1420"/>
    <x v="144"/>
    <m/>
    <x v="4"/>
    <m/>
    <s v="Férié"/>
    <d v="1904-01-01T00:00:00"/>
    <d v="1904-01-01T00:00:00"/>
    <s v=""/>
    <d v="1904-01-01T00:00:00"/>
    <d v="1904-01-01T00:00:00"/>
    <d v="1904-01-01T00:00:00"/>
    <n v="0"/>
    <s v=""/>
    <d v="1904-01-01T00:00:00"/>
    <x v="12"/>
    <x v="0"/>
    <d v="1904-01-01T00:00:00"/>
    <d v="1904-01-01T00:00:00"/>
    <x v="0"/>
    <x v="0"/>
    <s v="2026"/>
    <m/>
    <d v="1904-01-01T00:00:00"/>
    <x v="9"/>
    <x v="0"/>
    <x v="0"/>
    <s v=""/>
    <s v=""/>
    <s v=""/>
    <d v="1904-01-01T08:00:00"/>
    <m/>
    <m/>
  </r>
  <r>
    <n v="1582"/>
    <x v="139"/>
    <d v="1904-01-01T08:58:00"/>
    <x v="1"/>
    <d v="1904-01-01T19:00:00"/>
    <d v="1904-01-01T19:00:00"/>
    <d v="1904-01-01T00:00:00"/>
    <d v="1904-01-01T00:00:00"/>
    <s v=""/>
    <d v="1904-01-01T00:00:00"/>
    <d v="1904-01-01T00:00:00"/>
    <d v="1904-01-01T00:00:00"/>
    <n v="0"/>
    <d v="1904-01-01T09:00:00"/>
    <d v="1904-01-01T09:00:00"/>
    <x v="12"/>
    <x v="1"/>
    <d v="1904-01-01T00:00:00"/>
    <d v="1904-01-01T00:00:00"/>
    <x v="0"/>
    <x v="0"/>
    <s v="2026"/>
    <m/>
    <d v="1904-01-01T00:02:00"/>
    <x v="9"/>
    <x v="0"/>
    <x v="0"/>
    <s v=""/>
    <s v=""/>
    <s v=""/>
    <s v=""/>
    <m/>
    <m/>
  </r>
  <r>
    <n v="1585"/>
    <x v="140"/>
    <d v="1904-01-01T08:59:00"/>
    <x v="1"/>
    <d v="1904-01-01T19:00:00"/>
    <d v="1904-01-01T19:00:00"/>
    <d v="1904-01-01T00:00:00"/>
    <d v="1904-01-01T00:00:00"/>
    <s v=""/>
    <d v="1904-01-01T00:00:00"/>
    <d v="1904-01-01T00:00:00"/>
    <d v="1904-01-01T00:00:00"/>
    <n v="0"/>
    <d v="1904-01-01T09:00:00"/>
    <d v="1904-01-01T09:00:00"/>
    <x v="12"/>
    <x v="1"/>
    <d v="1904-01-01T00:00:00"/>
    <d v="1904-01-01T00:00:00"/>
    <x v="0"/>
    <x v="0"/>
    <s v="2026"/>
    <m/>
    <d v="1904-01-01T00:00:00"/>
    <x v="9"/>
    <x v="0"/>
    <x v="0"/>
    <s v=""/>
    <s v=""/>
    <s v=""/>
    <s v=""/>
    <m/>
    <m/>
  </r>
  <r>
    <n v="1568"/>
    <x v="141"/>
    <d v="1904-01-01T09:00:00"/>
    <x v="1"/>
    <d v="1904-01-01T19:00:00"/>
    <d v="1904-01-01T19:00:00"/>
    <d v="1904-01-01T00:00:00"/>
    <d v="1904-01-01T00:00:00"/>
    <s v=""/>
    <d v="1904-01-01T00:00:00"/>
    <d v="1904-01-01T00:00:00"/>
    <d v="1904-01-01T00:00:00"/>
    <n v="0"/>
    <d v="1904-01-01T09:00:00"/>
    <d v="1904-01-01T09:00:00"/>
    <x v="12"/>
    <x v="1"/>
    <d v="1904-01-01T00:00:00"/>
    <d v="1904-01-01T00:00:00"/>
    <x v="0"/>
    <x v="0"/>
    <s v="2026"/>
    <m/>
    <d v="1904-01-01T00:00:00"/>
    <x v="9"/>
    <x v="0"/>
    <x v="0"/>
    <s v=""/>
    <s v=""/>
    <s v=""/>
    <s v=""/>
    <m/>
    <m/>
  </r>
  <r>
    <n v="1565"/>
    <x v="142"/>
    <d v="1904-01-01T08:58:00"/>
    <x v="1"/>
    <d v="1904-01-01T19:00:00"/>
    <d v="1904-01-01T19:00:00"/>
    <d v="1904-01-01T00:00:00"/>
    <d v="1904-01-01T00:00:00"/>
    <s v=""/>
    <d v="1904-01-01T00:00:00"/>
    <d v="1904-01-01T00:00:00"/>
    <d v="1904-01-01T00:00:00"/>
    <n v="0"/>
    <d v="1904-01-01T09:00:00"/>
    <d v="1904-01-01T09:00:00"/>
    <x v="12"/>
    <x v="1"/>
    <d v="1904-01-01T00:00:00"/>
    <d v="1904-01-01T00:00:00"/>
    <x v="0"/>
    <x v="0"/>
    <s v="2026"/>
    <m/>
    <d v="1904-01-01T00:02:00"/>
    <x v="9"/>
    <x v="0"/>
    <x v="0"/>
    <s v=""/>
    <s v=""/>
    <s v=""/>
    <s v=""/>
    <m/>
    <m/>
  </r>
  <r>
    <n v="1573"/>
    <x v="143"/>
    <d v="1904-01-01T08:59:00"/>
    <x v="1"/>
    <d v="1904-01-01T19:00:00"/>
    <d v="1904-01-01T19:00:00"/>
    <d v="1904-01-01T00:00:00"/>
    <d v="1904-01-01T00:00:00"/>
    <s v=""/>
    <d v="1904-01-01T00:00:00"/>
    <d v="1904-01-01T00:00:00"/>
    <d v="1904-01-01T00:00:00"/>
    <n v="0"/>
    <d v="1904-01-01T09:00:00"/>
    <d v="1904-01-01T09:00:00"/>
    <x v="12"/>
    <x v="1"/>
    <d v="1904-01-01T00:00:00"/>
    <d v="1904-01-01T00:00:00"/>
    <x v="0"/>
    <x v="0"/>
    <s v="2026"/>
    <m/>
    <d v="1904-01-01T00:00:00"/>
    <x v="9"/>
    <x v="0"/>
    <x v="0"/>
    <s v=""/>
    <s v=""/>
    <s v=""/>
    <s v=""/>
    <m/>
    <m/>
  </r>
  <r>
    <n v="1571"/>
    <x v="136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12"/>
    <x v="1"/>
    <d v="1904-01-01T00:00:00"/>
    <d v="1904-01-01T00:00:00"/>
    <x v="0"/>
    <x v="0"/>
    <s v="2026"/>
    <m/>
    <d v="1904-01-01T00:00:00"/>
    <x v="9"/>
    <x v="0"/>
    <x v="0"/>
    <s v=""/>
    <s v=""/>
    <s v=""/>
    <s v=""/>
    <m/>
    <m/>
  </r>
  <r>
    <n v="1572"/>
    <x v="137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12"/>
    <x v="1"/>
    <d v="1904-01-01T00:00:00"/>
    <d v="1904-01-01T00:00:00"/>
    <x v="0"/>
    <x v="0"/>
    <s v="2026"/>
    <m/>
    <d v="1904-01-01T00:00:00"/>
    <x v="9"/>
    <x v="0"/>
    <x v="0"/>
    <s v=""/>
    <s v=""/>
    <s v=""/>
    <s v=""/>
    <m/>
    <m/>
  </r>
  <r>
    <n v="1561"/>
    <x v="138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12"/>
    <x v="1"/>
    <d v="1904-01-01T00:00:00"/>
    <d v="1904-01-01T00:00:00"/>
    <x v="0"/>
    <x v="0"/>
    <s v="2026"/>
    <m/>
    <d v="1904-01-01T00:00:00"/>
    <x v="9"/>
    <x v="0"/>
    <x v="0"/>
    <s v=""/>
    <s v=""/>
    <s v=""/>
    <s v=""/>
    <m/>
    <m/>
  </r>
  <r>
    <n v="1420"/>
    <x v="144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12"/>
    <x v="1"/>
    <d v="1904-01-01T00:00:00"/>
    <d v="1904-01-01T00:00:00"/>
    <x v="0"/>
    <x v="0"/>
    <s v="2026"/>
    <m/>
    <d v="1904-01-01T00:00:00"/>
    <x v="9"/>
    <x v="0"/>
    <x v="0"/>
    <s v=""/>
    <s v=""/>
    <s v=""/>
    <s v=""/>
    <m/>
    <m/>
  </r>
  <r>
    <n v="1582"/>
    <x v="139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12"/>
    <x v="2"/>
    <d v="1904-01-01T00:00:00"/>
    <d v="1904-01-01T00:00:00"/>
    <x v="0"/>
    <x v="0"/>
    <s v="2026"/>
    <m/>
    <d v="1904-01-01T00:00:00"/>
    <x v="9"/>
    <x v="0"/>
    <x v="0"/>
    <s v=""/>
    <s v=""/>
    <s v=""/>
    <s v=""/>
    <m/>
    <m/>
  </r>
  <r>
    <n v="1585"/>
    <x v="140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12"/>
    <x v="2"/>
    <d v="1904-01-01T00:00:00"/>
    <d v="1904-01-01T00:00:00"/>
    <x v="0"/>
    <x v="0"/>
    <s v="2026"/>
    <m/>
    <d v="1904-01-01T00:00:00"/>
    <x v="9"/>
    <x v="0"/>
    <x v="0"/>
    <s v=""/>
    <s v=""/>
    <s v=""/>
    <s v=""/>
    <m/>
    <m/>
  </r>
  <r>
    <n v="1568"/>
    <x v="141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12"/>
    <x v="2"/>
    <d v="1904-01-01T00:00:00"/>
    <d v="1904-01-01T00:00:00"/>
    <x v="0"/>
    <x v="0"/>
    <s v="2026"/>
    <m/>
    <d v="1904-01-01T00:00:00"/>
    <x v="9"/>
    <x v="0"/>
    <x v="0"/>
    <s v=""/>
    <s v=""/>
    <s v=""/>
    <s v=""/>
    <m/>
    <m/>
  </r>
  <r>
    <n v="1565"/>
    <x v="142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12"/>
    <x v="2"/>
    <d v="1904-01-01T00:00:00"/>
    <d v="1904-01-01T00:00:00"/>
    <x v="0"/>
    <x v="0"/>
    <s v="2026"/>
    <m/>
    <d v="1904-01-01T00:00:00"/>
    <x v="9"/>
    <x v="0"/>
    <x v="0"/>
    <s v=""/>
    <s v=""/>
    <s v=""/>
    <s v=""/>
    <m/>
    <m/>
  </r>
  <r>
    <n v="1573"/>
    <x v="143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12"/>
    <x v="2"/>
    <d v="1904-01-01T00:00:00"/>
    <d v="1904-01-01T00:00:00"/>
    <x v="0"/>
    <x v="0"/>
    <s v="2026"/>
    <m/>
    <d v="1904-01-01T00:00:00"/>
    <x v="9"/>
    <x v="0"/>
    <x v="0"/>
    <s v=""/>
    <s v=""/>
    <s v=""/>
    <s v=""/>
    <m/>
    <m/>
  </r>
  <r>
    <n v="1571"/>
    <x v="136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12"/>
    <x v="2"/>
    <d v="1904-01-01T00:00:00"/>
    <d v="1904-01-01T00:00:00"/>
    <x v="0"/>
    <x v="0"/>
    <s v="2026"/>
    <m/>
    <d v="1904-01-01T00:00:00"/>
    <x v="9"/>
    <x v="0"/>
    <x v="0"/>
    <s v=""/>
    <s v=""/>
    <s v=""/>
    <s v=""/>
    <m/>
    <m/>
  </r>
  <r>
    <n v="1572"/>
    <x v="137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12"/>
    <x v="2"/>
    <d v="1904-01-01T00:00:00"/>
    <d v="1904-01-01T00:00:00"/>
    <x v="0"/>
    <x v="0"/>
    <s v="2026"/>
    <m/>
    <d v="1904-01-01T00:00:00"/>
    <x v="9"/>
    <x v="0"/>
    <x v="0"/>
    <s v=""/>
    <s v=""/>
    <s v=""/>
    <s v=""/>
    <m/>
    <m/>
  </r>
  <r>
    <n v="1561"/>
    <x v="138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12"/>
    <x v="2"/>
    <d v="1904-01-01T00:00:00"/>
    <d v="1904-01-01T00:00:00"/>
    <x v="0"/>
    <x v="0"/>
    <s v="2026"/>
    <m/>
    <d v="1904-01-01T00:00:00"/>
    <x v="9"/>
    <x v="0"/>
    <x v="0"/>
    <s v=""/>
    <s v=""/>
    <s v=""/>
    <s v=""/>
    <m/>
    <m/>
  </r>
  <r>
    <n v="1420"/>
    <x v="144"/>
    <m/>
    <x v="5"/>
    <m/>
    <s v="OFF"/>
    <d v="1904-01-01T00:00:00"/>
    <d v="1904-01-01T00:00:00"/>
    <s v=""/>
    <d v="1904-01-01T00:00:00"/>
    <d v="1904-01-01T00:00:00"/>
    <d v="1904-01-01T00:00:00"/>
    <n v="0"/>
    <s v=""/>
    <d v="1904-01-01T00:00:00"/>
    <x v="12"/>
    <x v="2"/>
    <d v="1904-01-01T00:00:00"/>
    <d v="1904-01-01T00:00:00"/>
    <x v="0"/>
    <x v="0"/>
    <s v="2026"/>
    <m/>
    <d v="1904-01-01T00:00:00"/>
    <x v="9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m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m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d v="1904-01-01T04:00:00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d v="1904-01-01T04:00:00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d v="1904-01-01T04:00:00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d v="1904-01-01T04:00:00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4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m/>
    <m/>
    <m/>
    <m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d v="1904-01-01T04:00:00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d v="1904-01-01T04:00:00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d v="1904-01-01T04:00:00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d v="1904-01-01T04:00:00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m/>
    <m/>
    <m/>
    <m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m/>
    <m/>
    <m/>
    <m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d v="1904-01-01T04:00:00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e v="#REF!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e v="#REF!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3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3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3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d v="1904-01-01T04:00:00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d v="1904-01-01T04:00:00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d v="1904-01-01T04:00:00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m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  <r>
    <e v="#N/A"/>
    <x v="145"/>
    <m/>
    <x v="10"/>
    <m/>
    <m/>
    <m/>
    <m/>
    <m/>
    <m/>
    <m/>
    <m/>
    <m/>
    <d v="1904-01-01T00:00:00"/>
    <d v="1904-01-01T00:00:00"/>
    <x v="13"/>
    <x v="3"/>
    <d v="1904-01-01T00:00:00"/>
    <d v="1904-01-01T00:00:00"/>
    <x v="1"/>
    <x v="1"/>
    <s v="1904"/>
    <m/>
    <d v="1904-01-01T00:00:00"/>
    <x v="10"/>
    <x v="0"/>
    <x v="0"/>
    <s v=""/>
    <s v=""/>
    <s v=""/>
    <s v="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eau croisé dynamique5" cacheId="2" applyNumberFormats="0" applyBorderFormats="0" applyFontFormats="0" applyPatternFormats="0" applyAlignmentFormats="0" applyWidthHeightFormats="1" dataCaption="Valeurs" updatedVersion="7" minRefreshableVersion="3" useAutoFormatting="1" itemPrintTitles="1" createdVersion="6" indent="0" compact="0" compactData="0" multipleFieldFilters="0">
  <location ref="G4:I154" firstHeaderRow="1" firstDataRow="1" firstDataCol="2" rowPageCount="2" colPageCount="1"/>
  <pivotFields count="35">
    <pivotField compact="0" numFmtId="165" outline="0" showAll="0" defaultSubtotal="0"/>
    <pivotField axis="axisRow" compact="0" outline="0" showAll="0" sortType="ascending" defaultSubtotal="0">
      <items count="822">
        <item sd="0" m="1" x="258"/>
        <item sd="0" x="77"/>
        <item sd="0" m="1" x="771"/>
        <item sd="0" m="1" x="633"/>
        <item sd="0" x="40"/>
        <item sd="0" m="1" x="432"/>
        <item sd="0" m="1" x="211"/>
        <item sd="0" m="1" x="356"/>
        <item sd="0" m="1" x="186"/>
        <item sd="0" x="137"/>
        <item sd="0" m="1" x="217"/>
        <item sd="0" m="1" x="493"/>
        <item sd="0" m="1" x="373"/>
        <item sd="0" m="1" x="384"/>
        <item sd="0" m="1" x="253"/>
        <item sd="0" m="1" x="193"/>
        <item sd="0" m="1" x="570"/>
        <item sd="0" m="1" x="255"/>
        <item sd="0" m="1" x="778"/>
        <item sd="0" m="1" x="547"/>
        <item sd="0" m="1" x="816"/>
        <item sd="0" m="1" x="469"/>
        <item sd="0" x="74"/>
        <item sd="0" m="1" x="263"/>
        <item sd="0" m="1" x="266"/>
        <item sd="0" m="1" x="527"/>
        <item sd="0" x="20"/>
        <item sd="0" m="1" x="350"/>
        <item sd="0" m="1" x="809"/>
        <item sd="0" m="1" x="208"/>
        <item sd="0" x="26"/>
        <item sd="0" x="73"/>
        <item sd="0" m="1" x="451"/>
        <item sd="0" x="9"/>
        <item sd="0" m="1" x="786"/>
        <item sd="0" m="1" x="453"/>
        <item sd="0" m="1" x="502"/>
        <item sd="0" m="1" x="472"/>
        <item sd="0" m="1" x="328"/>
        <item sd="0" x="51"/>
        <item sd="0" m="1" x="183"/>
        <item sd="0" m="1" x="408"/>
        <item sd="0" m="1" x="329"/>
        <item sd="0" x="46"/>
        <item sd="0" m="1" x="531"/>
        <item sd="0" m="1" x="219"/>
        <item sd="0" m="1" x="506"/>
        <item sd="0" m="1" x="461"/>
        <item sd="0" x="109"/>
        <item sd="0" m="1" x="550"/>
        <item sd="0" m="1" x="348"/>
        <item sd="0" m="1" x="497"/>
        <item sd="0" m="1" x="605"/>
        <item sd="0" m="1" x="315"/>
        <item sd="0" m="1" x="670"/>
        <item sd="0" m="1" x="713"/>
        <item sd="0" m="1" x="689"/>
        <item sd="0" m="1" x="427"/>
        <item sd="0" x="72"/>
        <item sd="0" x="68"/>
        <item sd="0" m="1" x="367"/>
        <item sd="0" m="1" x="667"/>
        <item sd="0" m="1" x="274"/>
        <item m="1" x="720"/>
        <item sd="0" m="1" x="681"/>
        <item sd="0" m="1" x="395"/>
        <item sd="0" m="1" x="678"/>
        <item sd="0" x="106"/>
        <item sd="0" m="1" x="649"/>
        <item sd="0" m="1" x="273"/>
        <item sd="0" m="1" x="753"/>
        <item sd="0" m="1" x="276"/>
        <item sd="0" m="1" x="484"/>
        <item sd="0" m="1" x="302"/>
        <item sd="0" x="13"/>
        <item sd="0" x="37"/>
        <item sd="0" m="1" x="210"/>
        <item sd="0" m="1" x="458"/>
        <item sd="0" m="1" x="310"/>
        <item sd="0" m="1" x="204"/>
        <item sd="0" m="1" x="634"/>
        <item sd="0" x="95"/>
        <item sd="0" m="1" x="466"/>
        <item sd="0" m="1" x="574"/>
        <item sd="0" m="1" x="591"/>
        <item sd="0" x="121"/>
        <item sd="0" x="114"/>
        <item sd="0" m="1" x="187"/>
        <item sd="0" m="1" x="151"/>
        <item sd="0" m="1" x="317"/>
        <item sd="0" m="1" x="772"/>
        <item sd="0" m="1" x="407"/>
        <item sd="0" m="1" x="372"/>
        <item sd="0" x="96"/>
        <item sd="0" m="1" x="558"/>
        <item sd="0" m="1" x="526"/>
        <item sd="0" m="1" x="483"/>
        <item sd="0" m="1" x="618"/>
        <item sd="0" m="1" x="567"/>
        <item sd="0" m="1" x="386"/>
        <item sd="0" x="144"/>
        <item sd="0" m="1" x="565"/>
        <item sd="0" m="1" x="635"/>
        <item sd="0" m="1" x="777"/>
        <item sd="0" m="1" x="476"/>
        <item sd="0" m="1" x="396"/>
        <item sd="0" m="1" x="251"/>
        <item sd="0" m="1" x="343"/>
        <item sd="0" m="1" x="360"/>
        <item sd="0" m="1" x="615"/>
        <item sd="0" m="1" x="500"/>
        <item sd="0" m="1" x="480"/>
        <item sd="0" m="1" x="562"/>
        <item sd="0" m="1" x="779"/>
        <item sd="0" m="1" x="812"/>
        <item sd="0" m="1" x="184"/>
        <item sd="0" m="1" x="638"/>
        <item sd="0" x="31"/>
        <item sd="0" m="1" x="552"/>
        <item sd="0" m="1" x="175"/>
        <item sd="0" m="1" x="382"/>
        <item sd="0" m="1" x="587"/>
        <item sd="0" m="1" x="767"/>
        <item sd="0" m="1" x="602"/>
        <item sd="0" m="1" x="819"/>
        <item sd="0" m="1" x="717"/>
        <item sd="0" m="1" x="434"/>
        <item sd="0" x="143"/>
        <item sd="0" m="1" x="331"/>
        <item sd="0" x="107"/>
        <item sd="0" m="1" x="632"/>
        <item sd="0" m="1" x="471"/>
        <item sd="0" x="21"/>
        <item sd="0" m="1" x="423"/>
        <item sd="0" m="1" x="381"/>
        <item sd="0" m="1" x="330"/>
        <item sd="0" m="1" x="450"/>
        <item sd="0" m="1" x="793"/>
        <item sd="0" m="1" x="628"/>
        <item sd="0" m="1" x="478"/>
        <item sd="0" m="1" x="437"/>
        <item sd="0" m="1" x="596"/>
        <item sd="0" m="1" x="452"/>
        <item sd="0" m="1" x="304"/>
        <item sd="0" m="1" x="380"/>
        <item sd="0" m="1" x="795"/>
        <item sd="0" x="83"/>
        <item sd="0" m="1" x="572"/>
        <item sd="0" x="61"/>
        <item sd="0" m="1" x="171"/>
        <item sd="0" m="1" x="482"/>
        <item sd="0" m="1" x="494"/>
        <item sd="0" m="1" x="196"/>
        <item sd="0" m="1" x="580"/>
        <item sd="0" m="1" x="185"/>
        <item sd="0" m="1" x="658"/>
        <item sd="0" m="1" x="755"/>
        <item sd="0" m="1" x="312"/>
        <item sd="0" x="89"/>
        <item sd="0" m="1" x="768"/>
        <item sd="0" m="1" x="583"/>
        <item sd="0" m="1" x="468"/>
        <item sd="0" m="1" x="775"/>
        <item sd="0" m="1" x="344"/>
        <item sd="0" x="112"/>
        <item sd="0" m="1" x="756"/>
        <item sd="0" m="1" x="600"/>
        <item sd="0" x="16"/>
        <item sd="0" m="1" x="637"/>
        <item sd="0" x="69"/>
        <item sd="0" x="35"/>
        <item sd="0" m="1" x="736"/>
        <item sd="0" m="1" x="197"/>
        <item sd="0" m="1" x="726"/>
        <item sd="0" x="81"/>
        <item sd="0" x="17"/>
        <item sd="0" m="1" x="748"/>
        <item sd="0" m="1" x="780"/>
        <item sd="0" m="1" x="306"/>
        <item sd="0" m="1" x="538"/>
        <item sd="0" m="1" x="599"/>
        <item sd="0" m="1" x="609"/>
        <item sd="0" m="1" x="409"/>
        <item sd="0" m="1" x="172"/>
        <item sd="0" m="1" x="340"/>
        <item sd="0" m="1" x="680"/>
        <item sd="0" m="1" x="173"/>
        <item sd="0" m="1" x="272"/>
        <item sd="0" m="1" x="640"/>
        <item sd="0" m="1" x="573"/>
        <item sd="0" m="1" x="425"/>
        <item sd="0" m="1" x="397"/>
        <item sd="0" m="1" x="488"/>
        <item sd="0" x="71"/>
        <item sd="0" m="1" x="540"/>
        <item sd="0" m="1" x="218"/>
        <item sd="0" x="93"/>
        <item sd="0" x="65"/>
        <item sd="0" m="1" x="654"/>
        <item sd="0" m="1" x="429"/>
        <item sd="0" m="1" x="271"/>
        <item sd="0" m="1" x="224"/>
        <item sd="0" m="1" x="158"/>
        <item sd="0" x="90"/>
        <item sd="0" m="1" x="512"/>
        <item sd="0" m="1" x="707"/>
        <item sd="0" m="1" x="757"/>
        <item sd="0" m="1" x="220"/>
        <item sd="0" m="1" x="752"/>
        <item sd="0" x="86"/>
        <item sd="0" x="87"/>
        <item sd="0" m="1" x="459"/>
        <item sd="0" m="1" x="394"/>
        <item sd="0" m="1" x="522"/>
        <item sd="0" m="1" x="607"/>
        <item sd="0" x="119"/>
        <item sd="0" m="1" x="250"/>
        <item sd="0" m="1" x="762"/>
        <item sd="0" m="1" x="785"/>
        <item sd="0" m="1" x="646"/>
        <item sd="0" x="8"/>
        <item sd="0" m="1" x="808"/>
        <item sd="0" m="1" x="508"/>
        <item sd="0" m="1" x="415"/>
        <item sd="0" m="1" x="620"/>
        <item sd="0" m="1" x="431"/>
        <item sd="0" m="1" x="782"/>
        <item sd="0" m="1" x="291"/>
        <item sd="0" m="1" x="575"/>
        <item sd="0" m="1" x="807"/>
        <item sd="0" m="1" x="732"/>
        <item sd="0" m="1" x="544"/>
        <item sd="0" m="1" x="684"/>
        <item sd="0" m="1" x="406"/>
        <item sd="0" m="1" x="264"/>
        <item sd="0" m="1" x="675"/>
        <item sd="0" m="1" x="181"/>
        <item sd="0" m="1" x="631"/>
        <item sd="0" m="1" x="182"/>
        <item sd="0" m="1" x="781"/>
        <item sd="0" m="1" x="651"/>
        <item sd="0" m="1" x="390"/>
        <item sd="0" m="1" x="473"/>
        <item sd="0" m="1" x="159"/>
        <item sd="0" m="1" x="455"/>
        <item sd="0" m="1" x="705"/>
        <item sd="0" m="1" x="706"/>
        <item sd="0" m="1" x="446"/>
        <item sd="0" m="1" x="278"/>
        <item sd="0" m="1" x="229"/>
        <item sd="0" m="1" x="623"/>
        <item sd="0" m="1" x="711"/>
        <item sd="0" m="1" x="288"/>
        <item sd="0" m="1" x="642"/>
        <item sd="0" m="1" x="377"/>
        <item sd="0" m="1" x="168"/>
        <item sd="0" m="1" x="495"/>
        <item sd="0" m="1" x="376"/>
        <item sd="0" m="1" x="719"/>
        <item sd="0" m="1" x="146"/>
        <item sd="0" m="1" x="388"/>
        <item sd="0" m="1" x="467"/>
        <item sd="0" m="1" x="307"/>
        <item sd="0" m="1" x="610"/>
        <item sd="0" m="1" x="439"/>
        <item sd="0" x="39"/>
        <item sd="0" m="1" x="592"/>
        <item sd="0" m="1" x="674"/>
        <item sd="0" m="1" x="690"/>
        <item sd="0" m="1" x="499"/>
        <item sd="0" x="4"/>
        <item sd="0" m="1" x="741"/>
        <item sd="0" m="1" x="718"/>
        <item sd="0" m="1" x="716"/>
        <item sd="0" m="1" x="443"/>
        <item sd="0" m="1" x="342"/>
        <item sd="0" m="1" x="248"/>
        <item sd="0" m="1" x="371"/>
        <item sd="0" m="1" x="541"/>
        <item sd="0" m="1" x="557"/>
        <item sd="0" m="1" x="695"/>
        <item sd="0" m="1" x="426"/>
        <item sd="0" m="1" x="412"/>
        <item sd="0" m="1" x="325"/>
        <item sd="0" m="1" x="319"/>
        <item sd="0" x="75"/>
        <item sd="0" m="1" x="709"/>
        <item sd="0" m="1" x="212"/>
        <item sd="0" m="1" x="320"/>
        <item sd="0" x="139"/>
        <item sd="0" m="1" x="660"/>
        <item sd="0" m="1" x="616"/>
        <item sd="0" m="1" x="582"/>
        <item sd="0" x="128"/>
        <item sd="0" m="1" x="190"/>
        <item sd="0" m="1" x="789"/>
        <item sd="0" m="1" x="465"/>
        <item sd="0" m="1" x="282"/>
        <item sd="0" m="1" x="243"/>
        <item sd="0" m="1" x="747"/>
        <item sd="0" m="1" x="758"/>
        <item sd="0" m="1" x="232"/>
        <item sd="0" m="1" x="636"/>
        <item sd="0" m="1" x="327"/>
        <item sd="0" m="1" x="354"/>
        <item sd="0" m="1" x="234"/>
        <item sd="0" m="1" x="249"/>
        <item sd="0" x="80"/>
        <item sd="0" m="1" x="326"/>
        <item sd="0" m="1" x="485"/>
        <item sd="0" m="1" x="492"/>
        <item sd="0" m="1" x="700"/>
        <item sd="0" m="1" x="586"/>
        <item sd="0" m="1" x="546"/>
        <item sd="0" m="1" x="666"/>
        <item sd="0" m="1" x="820"/>
        <item sd="0" x="62"/>
        <item sd="0" m="1" x="542"/>
        <item sd="0" m="1" x="236"/>
        <item sd="0" x="101"/>
        <item sd="0" m="1" x="821"/>
        <item sd="0" m="1" x="416"/>
        <item sd="0" m="1" x="818"/>
        <item sd="0" m="1" x="644"/>
        <item sd="0" x="30"/>
        <item sd="0" x="135"/>
        <item sd="0" x="12"/>
        <item sd="0" m="1" x="563"/>
        <item m="1" x="498"/>
        <item sd="0" x="24"/>
        <item sd="0" x="60"/>
        <item sd="0" x="36"/>
        <item sd="0" m="1" x="585"/>
        <item sd="0" m="1" x="595"/>
        <item sd="0" m="1" x="417"/>
        <item sd="0" m="1" x="444"/>
        <item sd="0" m="1" x="754"/>
        <item sd="0" m="1" x="622"/>
        <item sd="0" m="1" x="334"/>
        <item sd="0" m="1" x="530"/>
        <item sd="0" m="1" x="543"/>
        <item sd="0" m="1" x="578"/>
        <item sd="0" m="1" x="402"/>
        <item sd="0" m="1" x="256"/>
        <item sd="0" m="1" x="727"/>
        <item sd="0" x="42"/>
        <item sd="0" m="1" x="238"/>
        <item sd="0" x="34"/>
        <item sd="0" m="1" x="496"/>
        <item sd="0" m="1" x="323"/>
        <item sd="0" m="1" x="511"/>
        <item sd="0" x="118"/>
        <item sd="0" m="1" x="198"/>
        <item sd="0" m="1" x="227"/>
        <item sd="0" m="1" x="247"/>
        <item sd="0" m="1" x="577"/>
        <item sd="0" x="78"/>
        <item sd="0" m="1" x="773"/>
        <item sd="0" m="1" x="474"/>
        <item sd="0" m="1" x="759"/>
        <item sd="0" m="1" x="436"/>
        <item sd="0" m="1" x="805"/>
        <item sd="0" x="84"/>
        <item sd="0" m="1" x="739"/>
        <item sd="0" x="29"/>
        <item sd="0" m="1" x="257"/>
        <item sd="0" m="1" x="801"/>
        <item sd="0" m="1" x="671"/>
        <item sd="0" m="1" x="333"/>
        <item sd="0" m="1" x="309"/>
        <item sd="0" m="1" x="556"/>
        <item sd="0" m="1" x="422"/>
        <item sd="0" m="1" x="305"/>
        <item sd="0" x="48"/>
        <item sd="0" m="1" x="576"/>
        <item sd="0" m="1" x="698"/>
        <item sd="0" m="1" x="612"/>
        <item sd="0" m="1" x="794"/>
        <item sd="0" m="1" x="460"/>
        <item sd="0" x="113"/>
        <item sd="0" x="138"/>
        <item sd="0" x="142"/>
        <item sd="0" m="1" x="456"/>
        <item sd="0" m="1" x="589"/>
        <item sd="0" x="44"/>
        <item sd="0" m="1" x="714"/>
        <item sd="0" x="58"/>
        <item sd="0" m="1" x="751"/>
        <item sd="0" m="1" x="225"/>
        <item sd="0" m="1" x="352"/>
        <item sd="0" m="1" x="665"/>
        <item sd="0" m="1" x="673"/>
        <item sd="0" m="1" x="287"/>
        <item sd="0" m="1" x="659"/>
        <item sd="0" m="1" x="545"/>
        <item sd="0" m="1" x="230"/>
        <item sd="0" x="88"/>
        <item sd="0" m="1" x="481"/>
        <item sd="0" m="1" x="438"/>
        <item sd="0" m="1" x="283"/>
        <item sd="0" m="1" x="233"/>
        <item sd="0" m="1" x="487"/>
        <item sd="0" m="1" x="606"/>
        <item sd="0" m="1" x="696"/>
        <item sd="0" m="1" x="150"/>
        <item sd="0" m="1" x="440"/>
        <item sd="0" m="1" x="420"/>
        <item m="1" x="433"/>
        <item sd="0" m="1" x="802"/>
        <item sd="0" m="1" x="761"/>
        <item sd="0" m="1" x="191"/>
        <item sd="0" m="1" x="421"/>
        <item sd="0" x="85"/>
        <item sd="0" m="1" x="338"/>
        <item sd="0" m="1" x="537"/>
        <item sd="0" m="1" x="299"/>
        <item sd="0" m="1" x="523"/>
        <item sd="0" x="67"/>
        <item sd="0" m="1" x="277"/>
        <item sd="0" m="1" x="594"/>
        <item sd="0" x="133"/>
        <item sd="0" m="1" x="391"/>
        <item sd="0" m="1" x="154"/>
        <item sd="0" m="1" x="699"/>
        <item sd="0" m="1" x="199"/>
        <item sd="0" x="7"/>
        <item sd="0" m="1" x="708"/>
        <item m="1" x="221"/>
        <item sd="0" x="3"/>
        <item sd="0" m="1" x="246"/>
        <item sd="0" m="1" x="155"/>
        <item sd="0" x="125"/>
        <item sd="0" m="1" x="796"/>
        <item sd="0" m="1" x="765"/>
        <item sd="0" m="1" x="733"/>
        <item sd="0" m="1" x="228"/>
        <item sd="0" m="1" x="179"/>
        <item sd="0" m="1" x="663"/>
        <item sd="0" m="1" x="559"/>
        <item sd="0" m="1" x="322"/>
        <item sd="0" m="1" x="261"/>
        <item sd="0" x="55"/>
        <item sd="0" x="64"/>
        <item sd="0" x="130"/>
        <item sd="0" m="1" x="486"/>
        <item sd="0" m="1" x="655"/>
        <item sd="0" m="1" x="164"/>
        <item sd="0" m="1" x="254"/>
        <item sd="0" m="1" x="270"/>
        <item sd="0" m="1" x="611"/>
        <item sd="0" m="1" x="428"/>
        <item sd="0" m="1" x="551"/>
        <item sd="0" x="111"/>
        <item sd="0" x="47"/>
        <item sd="0" m="1" x="463"/>
        <item sd="0" m="1" x="510"/>
        <item sd="0" m="1" x="362"/>
        <item sd="0" x="41"/>
        <item x="92"/>
        <item sd="0" m="1" x="189"/>
        <item sd="0" m="1" x="324"/>
        <item sd="0" m="1" x="153"/>
        <item sd="0" m="1" x="295"/>
        <item sd="0" m="1" x="516"/>
        <item sd="0" m="1" x="533"/>
        <item sd="0" m="1" x="209"/>
        <item sd="0" m="1" x="627"/>
        <item sd="0" m="1" x="449"/>
        <item sd="0" m="1" x="200"/>
        <item sd="0" x="120"/>
        <item sd="0" m="1" x="374"/>
        <item m="1" x="742"/>
        <item sd="0" m="1" x="608"/>
        <item sd="0" x="104"/>
        <item sd="0" m="1" x="240"/>
        <item sd="0" m="1" x="177"/>
        <item sd="0" m="1" x="321"/>
        <item sd="0" x="45"/>
        <item sd="0" m="1" x="792"/>
        <item sd="0" m="1" x="532"/>
        <item x="91"/>
        <item sd="0" m="1" x="262"/>
        <item sd="0" m="1" x="791"/>
        <item sd="0" m="1" x="413"/>
        <item sd="0" m="1" x="584"/>
        <item sd="0" m="1" x="336"/>
        <item sd="0" m="1" x="691"/>
        <item sd="0" m="1" x="601"/>
        <item sd="0" m="1" x="479"/>
        <item sd="0" m="1" x="613"/>
        <item sd="0" x="122"/>
        <item sd="0" m="1" x="571"/>
        <item sd="0" m="1" x="604"/>
        <item sd="0" m="1" x="192"/>
        <item sd="0" m="1" x="536"/>
        <item sd="0" x="11"/>
        <item sd="0" m="1" x="448"/>
        <item sd="0" x="100"/>
        <item sd="0" m="1" x="549"/>
        <item sd="0" m="1" x="284"/>
        <item sd="0" m="1" x="464"/>
        <item sd="0" m="1" x="815"/>
        <item sd="0" m="1" x="297"/>
        <item sd="0" m="1" x="161"/>
        <item sd="0" m="1" x="294"/>
        <item sd="0" m="1" x="351"/>
        <item sd="0" m="1" x="669"/>
        <item sd="0" m="1" x="410"/>
        <item sd="0" m="1" x="353"/>
        <item sd="0" m="1" x="814"/>
        <item sd="0" m="1" x="378"/>
        <item sd="0" m="1" x="548"/>
        <item sd="0" x="103"/>
        <item m="1" x="598"/>
        <item sd="0" m="1" x="454"/>
        <item sd="0" m="1" x="241"/>
        <item sd="0" m="1" x="750"/>
        <item sd="0" m="1" x="626"/>
        <item sd="0" m="1" x="393"/>
        <item sd="0" m="1" x="365"/>
        <item sd="0" x="140"/>
        <item sd="0" m="1" x="692"/>
        <item sd="0" m="1" x="677"/>
        <item sd="0" m="1" x="503"/>
        <item sd="0" m="1" x="370"/>
        <item sd="0" m="1" x="215"/>
        <item sd="0" m="1" x="290"/>
        <item sd="0" m="1" x="357"/>
        <item sd="0" m="1" x="712"/>
        <item sd="0" m="1" x="581"/>
        <item sd="0" m="1" x="745"/>
        <item sd="0" m="1" x="688"/>
        <item sd="0" x="2"/>
        <item m="1" x="477"/>
        <item sd="0" m="1" x="167"/>
        <item sd="0" m="1" x="504"/>
        <item sd="0" m="1" x="355"/>
        <item sd="0" m="1" x="661"/>
        <item sd="0" m="1" x="337"/>
        <item sd="0" m="1" x="517"/>
        <item sd="0" m="1" x="662"/>
        <item sd="0" x="52"/>
        <item sd="0" x="97"/>
        <item sd="0" m="1" x="784"/>
        <item sd="0" x="14"/>
        <item sd="0" m="1" x="152"/>
        <item sd="0" m="1" x="162"/>
        <item sd="0" m="1" x="701"/>
        <item sd="0" m="1" x="303"/>
        <item sd="0" m="1" x="687"/>
        <item sd="0" m="1" x="554"/>
        <item sd="0" m="1" x="653"/>
        <item sd="0" m="1" x="214"/>
        <item sd="0" m="1" x="180"/>
        <item sd="0" x="50"/>
        <item sd="0" m="1" x="790"/>
        <item sd="0" m="1" x="442"/>
        <item sd="0" m="1" x="358"/>
        <item sd="0" x="63"/>
        <item sd="0" m="1" x="174"/>
        <item sd="0" x="53"/>
        <item sd="0" m="1" x="398"/>
        <item sd="0" m="1" x="685"/>
        <item sd="0" m="1" x="672"/>
        <item sd="0" m="1" x="147"/>
        <item sd="0" m="1" x="176"/>
        <item sd="0" m="1" x="160"/>
        <item sd="0" x="99"/>
        <item sd="0" x="116"/>
        <item sd="0" m="1" x="475"/>
        <item sd="0" m="1" x="314"/>
        <item sd="0" m="1" x="399"/>
        <item sd="0" m="1" x="528"/>
        <item sd="0" m="1" x="414"/>
        <item sd="0" m="1" x="760"/>
        <item sd="0" m="1" x="676"/>
        <item sd="0" m="1" x="418"/>
        <item sd="0" m="1" x="505"/>
        <item sd="0" m="1" x="817"/>
        <item sd="0" m="1" x="774"/>
        <item sd="0" m="1" x="202"/>
        <item sd="0" m="1" x="170"/>
        <item sd="0" m="1" x="366"/>
        <item sd="0" m="1" x="166"/>
        <item sd="0" m="1" x="489"/>
        <item sd="0" m="1" x="735"/>
        <item sd="0" x="132"/>
        <item sd="0" m="1" x="401"/>
        <item sd="0" m="1" x="702"/>
        <item sd="0" m="1" x="749"/>
        <item sd="0" m="1" x="188"/>
        <item sd="0" m="1" x="267"/>
        <item sd="0" m="1" x="737"/>
        <item sd="0" x="59"/>
        <item sd="0" m="1" x="743"/>
        <item sd="0" m="1" x="614"/>
        <item sd="0" m="1" x="491"/>
        <item sd="0" m="1" x="797"/>
        <item sd="0" x="126"/>
        <item sd="0" m="1" x="710"/>
        <item sd="0" m="1" x="194"/>
        <item sd="0" x="27"/>
        <item sd="0" m="1" x="207"/>
        <item sd="0" m="1" x="293"/>
        <item sd="0" x="82"/>
        <item sd="0" m="1" x="447"/>
        <item sd="0" x="70"/>
        <item sd="0" m="1" x="279"/>
        <item sd="0" m="1" x="520"/>
        <item sd="0" m="1" x="269"/>
        <item sd="0" m="1" x="501"/>
        <item sd="0" m="1" x="275"/>
        <item sd="0" m="1" x="301"/>
        <item sd="0" m="1" x="285"/>
        <item sd="0" m="1" x="400"/>
        <item sd="0" m="1" x="363"/>
        <item sd="0" m="1" x="201"/>
        <item sd="0" m="1" x="764"/>
        <item sd="0" m="1" x="799"/>
        <item sd="0" x="117"/>
        <item sd="0" m="1" x="379"/>
        <item sd="0" m="1" x="803"/>
        <item sd="0" m="1" x="298"/>
        <item sd="0" m="1" x="729"/>
        <item sd="0" m="1" x="300"/>
        <item sd="0" x="115"/>
        <item sd="0" m="1" x="435"/>
        <item sd="0" m="1" x="668"/>
        <item sd="0" m="1" x="389"/>
        <item sd="0" m="1" x="744"/>
        <item sd="0" m="1" x="430"/>
        <item sd="0" m="1" x="648"/>
        <item sd="0" m="1" x="787"/>
        <item sd="0" m="1" x="280"/>
        <item sd="0" m="1" x="619"/>
        <item sd="0" m="1" x="579"/>
        <item sd="0" m="1" x="800"/>
        <item sd="0" m="1" x="597"/>
        <item sd="0" m="1" x="593"/>
        <item sd="0" m="1" x="694"/>
        <item sd="0" m="1" x="641"/>
        <item sd="0" m="1" x="683"/>
        <item sd="0" m="1" x="286"/>
        <item sd="0" x="124"/>
        <item sd="0" m="1" x="383"/>
        <item sd="0" m="1" x="507"/>
        <item sd="0" m="1" x="721"/>
        <item sd="0" m="1" x="568"/>
        <item sd="0" m="1" x="148"/>
        <item sd="0" m="1" x="740"/>
        <item sd="0" m="1" x="242"/>
        <item sd="0" m="1" x="213"/>
        <item sd="0" m="1" x="738"/>
        <item sd="0" m="1" x="621"/>
        <item sd="0" x="22"/>
        <item sd="0" x="127"/>
        <item sd="0" m="1" x="650"/>
        <item sd="0" m="1" x="788"/>
        <item sd="0" m="1" x="339"/>
        <item sd="0" m="1" x="470"/>
        <item sd="0" m="1" x="509"/>
        <item sd="0" m="1" x="515"/>
        <item sd="0" m="1" x="392"/>
        <item sd="0" m="1" x="296"/>
        <item sd="0" m="1" x="617"/>
        <item sd="0" m="1" x="518"/>
        <item sd="0" m="1" x="703"/>
        <item sd="0" m="1" x="149"/>
        <item sd="0" x="0"/>
        <item sd="0" m="1" x="259"/>
        <item sd="0" m="1" x="770"/>
        <item sd="0" m="1" x="624"/>
        <item sd="0" m="1" x="798"/>
        <item sd="0" m="1" x="245"/>
        <item sd="0" x="43"/>
        <item sd="0" x="19"/>
        <item sd="0" m="1" x="704"/>
        <item sd="0" m="1" x="237"/>
        <item sd="0" m="1" x="643"/>
        <item sd="0" x="110"/>
        <item sd="0" m="1" x="564"/>
        <item sd="0" m="1" x="519"/>
        <item sd="0" m="1" x="697"/>
        <item sd="0" x="102"/>
        <item sd="0" x="129"/>
        <item sd="0" m="1" x="387"/>
        <item sd="0" x="94"/>
        <item sd="0" m="1" x="535"/>
        <item sd="0" m="1" x="715"/>
        <item sd="0" m="1" x="806"/>
        <item sd="0" x="98"/>
        <item sd="0" m="1" x="731"/>
        <item sd="0" m="1" x="730"/>
        <item sd="0" m="1" x="252"/>
        <item sd="0" m="1" x="769"/>
        <item sd="0" m="1" x="349"/>
        <item sd="0" x="18"/>
        <item sd="0" m="1" x="639"/>
        <item sd="0" x="5"/>
        <item sd="0" m="1" x="566"/>
        <item sd="0" m="1" x="529"/>
        <item sd="0" x="32"/>
        <item sd="0" m="1" x="652"/>
        <item sd="0" m="1" x="746"/>
        <item sd="0" m="1" x="157"/>
        <item sd="0" m="1" x="457"/>
        <item sd="0" m="1" x="534"/>
        <item sd="0" m="1" x="811"/>
        <item sd="0" m="1" x="385"/>
        <item sd="0" m="1" x="265"/>
        <item sd="0" m="1" x="260"/>
        <item sd="0" m="1" x="411"/>
        <item sd="0" x="66"/>
        <item sd="0" m="1" x="404"/>
        <item sd="0" m="1" x="804"/>
        <item sd="0" m="1" x="375"/>
        <item sd="0" m="1" x="555"/>
        <item sd="0" x="54"/>
        <item sd="0" m="1" x="292"/>
        <item sd="0" x="49"/>
        <item sd="0" m="1" x="165"/>
        <item sd="0" m="1" x="686"/>
        <item sd="0" m="1" x="630"/>
        <item sd="0" m="1" x="368"/>
        <item sd="0" m="1" x="766"/>
        <item sd="0" m="1" x="813"/>
        <item sd="0" m="1" x="722"/>
        <item sd="0" m="1" x="783"/>
        <item sd="0" m="1" x="235"/>
        <item sd="0" m="1" x="723"/>
        <item sd="0" m="1" x="231"/>
        <item sd="0" m="1" x="281"/>
        <item sd="0" m="1" x="195"/>
        <item sd="0" x="123"/>
        <item sd="0" m="1" x="239"/>
        <item sd="0" m="1" x="364"/>
        <item sd="0" m="1" x="629"/>
        <item sd="0" m="1" x="346"/>
        <item sd="0" m="1" x="682"/>
        <item sd="0" x="28"/>
        <item sd="0" m="1" x="590"/>
        <item sd="0" m="1" x="625"/>
        <item sd="0" m="1" x="244"/>
        <item sd="0" m="1" x="332"/>
        <item sd="0" m="1" x="308"/>
        <item sd="0" x="134"/>
        <item sd="0" m="1" x="203"/>
        <item sd="0" m="1" x="588"/>
        <item sd="0" m="1" x="647"/>
        <item sd="0" m="1" x="226"/>
        <item sd="0" m="1" x="810"/>
        <item sd="0" x="15"/>
        <item sd="0" x="33"/>
        <item sd="0" x="105"/>
        <item sd="0" m="1" x="490"/>
        <item sd="0" m="1" x="524"/>
        <item sd="0" m="1" x="603"/>
        <item sd="0" x="23"/>
        <item sd="0" m="1" x="405"/>
        <item sd="0" m="1" x="178"/>
        <item sd="0" m="1" x="156"/>
        <item sd="0" m="1" x="560"/>
        <item sd="0" x="56"/>
        <item sd="0" m="1" x="403"/>
        <item sd="0" m="1" x="345"/>
        <item sd="0" m="1" x="361"/>
        <item sd="0" x="38"/>
        <item sd="0" m="1" x="205"/>
        <item sd="0" m="1" x="316"/>
        <item sd="0" m="1" x="419"/>
        <item sd="0" m="1" x="445"/>
        <item sd="0" m="1" x="521"/>
        <item sd="0" m="1" x="335"/>
        <item sd="0" m="1" x="289"/>
        <item sd="0" m="1" x="656"/>
        <item sd="0" x="57"/>
        <item sd="0" m="1" x="206"/>
        <item sd="0" m="1" x="163"/>
        <item sd="0" m="1" x="341"/>
        <item sd="0" m="1" x="724"/>
        <item sd="0" m="1" x="734"/>
        <item sd="0" m="1" x="222"/>
        <item sd="0" m="1" x="569"/>
        <item sd="0" m="1" x="169"/>
        <item sd="0" m="1" x="693"/>
        <item sd="0" m="1" x="514"/>
        <item sd="0" m="1" x="223"/>
        <item m="1" x="763"/>
        <item sd="0" m="1" x="441"/>
        <item sd="0" m="1" x="664"/>
        <item sd="0" m="1" x="657"/>
        <item sd="0" m="1" x="725"/>
        <item sd="0" m="1" x="553"/>
        <item sd="0" x="10"/>
        <item sd="0" m="1" x="318"/>
        <item sd="0" m="1" x="216"/>
        <item sd="0" m="1" x="561"/>
        <item sd="0" m="1" x="728"/>
        <item sd="0" m="1" x="268"/>
        <item sd="0" x="141"/>
        <item sd="0" x="79"/>
        <item sd="0" x="1"/>
        <item sd="0" m="1" x="513"/>
        <item sd="0" x="76"/>
        <item sd="0" m="1" x="539"/>
        <item sd="0" m="1" x="359"/>
        <item sd="0" m="1" x="369"/>
        <item sd="0" x="108"/>
        <item sd="0" m="1" x="462"/>
        <item sd="0" x="25"/>
        <item sd="0" x="131"/>
        <item sd="0" x="6"/>
        <item sd="0" m="1" x="424"/>
        <item sd="0" x="136"/>
        <item sd="0" m="1" x="645"/>
        <item sd="0" m="1" x="313"/>
        <item sd="0" m="1" x="679"/>
        <item m="1" x="776"/>
        <item sd="0" m="1" x="311"/>
        <item sd="0" m="1" x="347"/>
        <item m="1" x="525"/>
        <item m="1" x="145"/>
      </items>
    </pivotField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>
      <items count="14">
        <item m="1" x="13"/>
        <item x="0"/>
        <item x="1"/>
        <item x="2"/>
        <item x="4"/>
        <item x="5"/>
        <item x="6"/>
        <item x="7"/>
        <item x="10"/>
        <item x="11"/>
        <item x="3"/>
        <item x="12"/>
        <item x="8"/>
        <item x="9"/>
      </items>
    </pivotField>
    <pivotField axis="axisRow" compact="0" outline="0" multipleItemSelectionAllowed="1" showAll="0">
      <items count="1733">
        <item m="1" x="1491"/>
        <item m="1" x="635"/>
        <item m="1" x="1531"/>
        <item m="1" x="671"/>
        <item m="1" x="1567"/>
        <item m="1" x="705"/>
        <item m="1" x="1599"/>
        <item m="1" x="737"/>
        <item m="1" x="1628"/>
        <item m="1" x="766"/>
        <item m="1" x="1658"/>
        <item m="1" x="1221"/>
        <item m="1" x="376"/>
        <item m="1" x="1260"/>
        <item m="1" x="410"/>
        <item m="1" x="1290"/>
        <item m="1" x="439"/>
        <item m="1" x="1323"/>
        <item m="1" x="472"/>
        <item m="1" x="1356"/>
        <item m="1" x="505"/>
        <item m="1" x="1394"/>
        <item m="1" x="537"/>
        <item m="1" x="1427"/>
        <item m="1" x="571"/>
        <item m="1" x="1462"/>
        <item m="1" x="1456"/>
        <item m="1" x="600"/>
        <item m="1" x="606"/>
        <item m="1" x="1497"/>
        <item m="1" x="640"/>
        <item m="1" x="1536"/>
        <item m="1" x="674"/>
        <item m="1" x="1570"/>
        <item m="1" x="708"/>
        <item m="1" x="1601"/>
        <item m="1" x="739"/>
        <item m="1" x="1630"/>
        <item m="1" x="768"/>
        <item m="1" x="1660"/>
        <item m="1" x="795"/>
        <item m="1" x="1687"/>
        <item m="1" x="818"/>
        <item m="1" x="1710"/>
        <item m="1" x="1296"/>
        <item m="1" x="445"/>
        <item m="1" x="1329"/>
        <item m="1" x="478"/>
        <item m="1" x="1362"/>
        <item m="1" x="511"/>
        <item m="1" x="1400"/>
        <item m="1" x="543"/>
        <item m="1" x="1433"/>
        <item m="1" x="577"/>
        <item m="1" x="1468"/>
        <item m="1" x="1503"/>
        <item m="1" x="646"/>
        <item m="1" x="1542"/>
        <item m="1" x="680"/>
        <item m="1" x="1576"/>
        <item m="1" x="714"/>
        <item m="1" x="743"/>
        <item m="1" x="1634"/>
        <item m="1" x="612"/>
        <item m="1" x="1605"/>
        <item m="1" x="772"/>
        <item m="1" x="1664"/>
        <item m="1" x="797"/>
        <item m="1" x="1689"/>
        <item m="1" x="820"/>
        <item m="1" x="1712"/>
        <item m="1" x="841"/>
        <item m="1" x="4"/>
        <item m="1" x="860"/>
        <item m="1" x="1368"/>
        <item m="1" x="517"/>
        <item m="1" x="1406"/>
        <item m="1" x="549"/>
        <item m="1" x="1439"/>
        <item m="1" x="583"/>
        <item m="1" x="1474"/>
        <item m="1" x="618"/>
        <item m="1" x="1509"/>
        <item m="1" x="652"/>
        <item m="1" x="1548"/>
        <item m="1" x="686"/>
        <item m="1" x="1582"/>
        <item m="1" x="720"/>
        <item m="1" x="1611"/>
        <item m="1" x="749"/>
        <item m="1" x="1640"/>
        <item m="1" x="778"/>
        <item m="1" x="1670"/>
        <item m="1" x="801"/>
        <item m="1" x="1693"/>
        <item m="1" x="824"/>
        <item m="1" x="1716"/>
        <item m="1" x="843"/>
        <item m="1" x="6"/>
        <item m="1" x="862"/>
        <item m="1" x="24"/>
        <item m="1" x="880"/>
        <item m="1" x="40"/>
        <item m="1" x="899"/>
        <item m="1" x="59"/>
        <item m="1" x="1445"/>
        <item m="1" x="589"/>
        <item m="1" x="1480"/>
        <item m="1" x="624"/>
        <item m="1" x="1514"/>
        <item m="1" x="657"/>
        <item m="1" x="1553"/>
        <item m="1" x="691"/>
        <item m="1" x="1586"/>
        <item m="1" x="724"/>
        <item m="1" x="1615"/>
        <item m="1" x="753"/>
        <item m="1" x="1644"/>
        <item m="1" x="782"/>
        <item m="1" x="1674"/>
        <item m="1" x="805"/>
        <item m="1" x="1697"/>
        <item m="1" x="828"/>
        <item m="1" x="1720"/>
        <item m="1" x="847"/>
        <item m="1" x="10"/>
        <item m="1" x="866"/>
        <item m="1" x="26"/>
        <item m="1" x="882"/>
        <item m="1" x="42"/>
        <item m="1" x="901"/>
        <item m="1" x="61"/>
        <item m="1" x="918"/>
        <item m="1" x="78"/>
        <item m="1" x="937"/>
        <item m="1" x="1518"/>
        <item m="1" x="661"/>
        <item m="1" x="1557"/>
        <item m="1" x="695"/>
        <item m="1" x="1590"/>
        <item m="1" x="728"/>
        <item m="1" x="1619"/>
        <item m="1" x="757"/>
        <item m="1" x="1649"/>
        <item m="1" x="786"/>
        <item m="1" x="1678"/>
        <item m="1" x="809"/>
        <item m="1" x="1701"/>
        <item m="1" x="832"/>
        <item m="1" x="1724"/>
        <item m="1" x="851"/>
        <item m="1" x="15"/>
        <item m="1" x="871"/>
        <item m="1" x="30"/>
        <item m="1" x="886"/>
        <item m="1" x="46"/>
        <item m="1" x="905"/>
        <item m="1" x="65"/>
        <item m="1" x="920"/>
        <item m="1" x="80"/>
        <item m="1" x="939"/>
        <item m="1" x="98"/>
        <item m="1" x="957"/>
        <item m="1" x="113"/>
        <item m="1" x="976"/>
        <item m="1" x="132"/>
        <item m="1" x="895"/>
        <item m="1" x="55"/>
        <item m="1" x="914"/>
        <item m="1" x="74"/>
        <item m="1" x="928"/>
        <item m="1" x="89"/>
        <item m="1" x="948"/>
        <item m="1" x="104"/>
        <item m="1" x="963"/>
        <item m="1" x="119"/>
        <item m="1" x="982"/>
        <item m="1" x="138"/>
        <item m="1" x="996"/>
        <item m="1" x="152"/>
        <item m="1" x="1014"/>
        <item m="1" x="170"/>
        <item m="1" x="1032"/>
        <item m="1" x="189"/>
        <item m="1" x="1056"/>
        <item m="1" x="212"/>
        <item m="1" x="1079"/>
        <item m="1" x="235"/>
        <item m="1" x="1106"/>
        <item m="1" x="262"/>
        <item m="1" x="1133"/>
        <item m="1" x="288"/>
        <item m="1" x="1163"/>
        <item m="1" x="318"/>
        <item m="1" x="1194"/>
        <item m="1" x="349"/>
        <item m="1" x="1232"/>
        <item m="1" x="930"/>
        <item m="1" x="91"/>
        <item m="1" x="950"/>
        <item m="1" x="106"/>
        <item m="1" x="965"/>
        <item m="1" x="121"/>
        <item m="1" x="984"/>
        <item m="1" x="140"/>
        <item m="1" x="998"/>
        <item m="1" x="154"/>
        <item m="1" x="1016"/>
        <item m="1" x="172"/>
        <item m="1" x="1034"/>
        <item m="1" x="191"/>
        <item m="1" x="1058"/>
        <item m="1" x="214"/>
        <item m="1" x="1081"/>
        <item m="1" x="237"/>
        <item m="1" x="1108"/>
        <item m="1" x="264"/>
        <item m="1" x="1135"/>
        <item m="1" x="290"/>
        <item m="1" x="1165"/>
        <item m="1" x="320"/>
        <item m="1" x="1196"/>
        <item m="1" x="351"/>
        <item m="1" x="1234"/>
        <item m="1" x="387"/>
        <item m="1" x="969"/>
        <item m="1" x="125"/>
        <item m="1" x="988"/>
        <item m="1" x="144"/>
        <item m="1" x="1002"/>
        <item m="1" x="158"/>
        <item m="1" x="1020"/>
        <item m="1" x="176"/>
        <item m="1" x="1038"/>
        <item m="1" x="195"/>
        <item m="1" x="1062"/>
        <item m="1" x="218"/>
        <item m="1" x="241"/>
        <item m="1" x="1112"/>
        <item m="1" x="267"/>
        <item m="1" x="1138"/>
        <item m="1" x="293"/>
        <item m="1" x="1168"/>
        <item m="1" x="323"/>
        <item m="1" x="1199"/>
        <item m="1" x="354"/>
        <item m="1" x="1238"/>
        <item m="1" x="389"/>
        <item m="1" x="1271"/>
        <item m="1" x="421"/>
        <item m="1" x="1306"/>
        <item m="1" x="455"/>
        <item m="1" x="1339"/>
        <item m="1" x="488"/>
        <item m="1" x="1377"/>
        <item m="1" x="1005"/>
        <item m="1" x="161"/>
        <item m="1" x="1023"/>
        <item m="1" x="180"/>
        <item m="1" x="1042"/>
        <item m="1" x="199"/>
        <item m="1" x="1066"/>
        <item m="1" x="222"/>
        <item m="1" x="1089"/>
        <item m="1" x="246"/>
        <item m="1" x="1117"/>
        <item m="1" x="272"/>
        <item m="1" x="1143"/>
        <item m="1" x="298"/>
        <item m="1" x="1173"/>
        <item m="1" x="328"/>
        <item m="1" x="1204"/>
        <item m="1" x="359"/>
        <item m="1" x="1243"/>
        <item m="1" x="393"/>
        <item m="1" x="1274"/>
        <item m="1" x="423"/>
        <item m="1" x="1308"/>
        <item m="1" x="457"/>
        <item m="1" x="1341"/>
        <item m="1" x="490"/>
        <item m="1" x="1379"/>
        <item m="1" x="525"/>
        <item m="1" x="1414"/>
        <item m="1" x="557"/>
        <item m="1" x="1047"/>
        <item m="1" x="39"/>
        <item m="1" x="204"/>
        <item m="1" x="1071"/>
        <item m="1" x="227"/>
        <item m="1" x="1094"/>
        <item m="1" x="250"/>
        <item m="1" x="1121"/>
        <item m="1" x="276"/>
        <item m="1" x="1147"/>
        <item m="1" x="302"/>
        <item m="1" x="1177"/>
        <item m="1" x="332"/>
        <item m="1" x="1209"/>
        <item m="1" x="364"/>
        <item m="1" x="1248"/>
        <item m="1" x="398"/>
        <item m="1" x="1278"/>
        <item m="1" x="427"/>
        <item m="1" x="1312"/>
        <item m="1" x="461"/>
        <item m="1" x="1345"/>
        <item m="1" x="494"/>
        <item m="1" x="1383"/>
        <item m="1" x="527"/>
        <item m="1" x="1416"/>
        <item m="1" x="559"/>
        <item m="1" x="1452"/>
        <item m="1" x="596"/>
        <item m="1" x="1487"/>
        <item m="1" x="631"/>
        <item m="1" x="1527"/>
        <item m="1" x="1098"/>
        <item m="1" x="254"/>
        <item m="1" x="1125"/>
        <item m="1" x="280"/>
        <item m="1" x="1151"/>
        <item m="1" x="306"/>
        <item m="1" x="1181"/>
        <item m="1" x="336"/>
        <item m="1" x="1213"/>
        <item m="1" x="368"/>
        <item m="1" x="1252"/>
        <item m="1" x="402"/>
        <item m="1" x="1282"/>
        <item m="1" x="431"/>
        <item m="1" x="1316"/>
        <item m="1" x="465"/>
        <item m="1" x="1349"/>
        <item m="1" x="498"/>
        <item m="1" x="1387"/>
        <item m="1" x="530"/>
        <item m="1" x="1420"/>
        <item m="1" x="563"/>
        <item m="1" x="1454"/>
        <item m="1" x="598"/>
        <item m="1" x="1489"/>
        <item m="1" x="633"/>
        <item m="1" x="1529"/>
        <item m="1" x="670"/>
        <item m="1" x="1566"/>
        <item m="1" x="704"/>
        <item m="1" x="1156"/>
        <item m="1" x="311"/>
        <item m="1" x="1186"/>
        <item m="1" x="341"/>
        <item m="1" x="1218"/>
        <item m="1" x="373"/>
        <item m="1" x="1257"/>
        <item m="1" x="407"/>
        <item m="1" x="1287"/>
        <item m="1" x="436"/>
        <item m="1" x="568"/>
        <item m="1" x="1459"/>
        <item m="1" x="603"/>
        <item m="1" x="1494"/>
        <item m="1" x="637"/>
        <item m="1" x="1533"/>
        <item m="1" x="672"/>
        <item m="1" x="1568"/>
        <item m="1" x="706"/>
        <item m="1" x="1600"/>
        <item m="1" x="738"/>
        <item m="1" x="1629"/>
        <item m="1" x="767"/>
        <item m="1" x="1659"/>
        <item m="1" x="1224"/>
        <item m="1" x="379"/>
        <item m="1" x="1263"/>
        <item m="1" x="413"/>
        <item m="1" x="1293"/>
        <item m="1" x="442"/>
        <item m="1" x="1326"/>
        <item m="1" x="475"/>
        <item m="1" x="1359"/>
        <item m="1" x="508"/>
        <item m="1" x="1397"/>
        <item m="1" x="540"/>
        <item m="1" x="1430"/>
        <item m="1" x="574"/>
        <item m="1" x="1465"/>
        <item m="1" x="609"/>
        <item m="1" x="1500"/>
        <item m="1" x="643"/>
        <item m="1" x="1539"/>
        <item m="1" x="677"/>
        <item m="1" x="1573"/>
        <item m="1" x="711"/>
        <item m="1" x="1603"/>
        <item m="1" x="741"/>
        <item m="1" x="1632"/>
        <item m="1" x="770"/>
        <item m="1" x="1662"/>
        <item m="1" x="796"/>
        <item m="1" x="1688"/>
        <item m="1" x="819"/>
        <item m="1" x="1711"/>
        <item m="1" x="1299"/>
        <item m="1" x="448"/>
        <item m="1" x="1332"/>
        <item m="1" x="481"/>
        <item m="1" x="1365"/>
        <item m="1" x="514"/>
        <item m="1" x="1403"/>
        <item m="1" x="546"/>
        <item m="1" x="1436"/>
        <item m="1" x="580"/>
        <item m="1" x="1471"/>
        <item m="1" x="615"/>
        <item m="1" x="1506"/>
        <item m="1" x="649"/>
        <item m="1" x="1545"/>
        <item m="1" x="683"/>
        <item m="1" x="1579"/>
        <item m="1" x="717"/>
        <item m="1" x="1608"/>
        <item m="1" x="746"/>
        <item m="1" x="1637"/>
        <item m="1" x="775"/>
        <item m="1" x="1667"/>
        <item m="1" x="799"/>
        <item m="1" x="1691"/>
        <item m="1" x="822"/>
        <item m="1" x="1714"/>
        <item m="1" x="842"/>
        <item m="1" x="5"/>
        <item m="1" x="861"/>
        <item m="1" x="1371"/>
        <item m="1" x="520"/>
        <item m="1" x="1409"/>
        <item m="1" x="552"/>
        <item m="1" x="1442"/>
        <item m="1" x="586"/>
        <item m="1" x="1477"/>
        <item m="1" x="621"/>
        <item m="1" x="1512"/>
        <item m="1" x="655"/>
        <item m="1" x="1551"/>
        <item m="1" x="689"/>
        <item m="1" x="1584"/>
        <item m="1" x="722"/>
        <item m="1" x="1613"/>
        <item m="1" x="751"/>
        <item m="1" x="1642"/>
        <item m="1" x="780"/>
        <item m="1" x="1672"/>
        <item m="1" x="803"/>
        <item m="1" x="1695"/>
        <item m="1" x="826"/>
        <item m="1" x="1718"/>
        <item m="1" x="845"/>
        <item m="1" x="8"/>
        <item m="1" x="864"/>
        <item m="1" x="25"/>
        <item m="1" x="881"/>
        <item m="1" x="41"/>
        <item m="1" x="900"/>
        <item m="1" x="60"/>
        <item m="1" x="1446"/>
        <item m="1" x="590"/>
        <item m="1" x="1481"/>
        <item m="1" x="625"/>
        <item m="1" x="1516"/>
        <item m="1" x="659"/>
        <item m="1" x="1555"/>
        <item m="1" x="693"/>
        <item m="1" x="1588"/>
        <item m="1" x="726"/>
        <item m="1" x="1617"/>
        <item m="1" x="755"/>
        <item m="1" x="1647"/>
        <item m="1" x="13"/>
        <item m="1" x="869"/>
        <item m="1" x="28"/>
        <item m="1" x="884"/>
        <item m="1" x="44"/>
        <item m="1" x="903"/>
        <item m="1" x="63"/>
        <item m="1" x="919"/>
        <item m="1" x="79"/>
        <item m="1" x="938"/>
        <item m="1" x="1521"/>
        <item m="1" x="664"/>
        <item m="1" x="1560"/>
        <item m="1" x="698"/>
        <item m="1" x="1593"/>
        <item m="1" x="731"/>
        <item m="1" x="1622"/>
        <item m="1" x="760"/>
        <item m="1" x="1652"/>
        <item m="1" x="789"/>
        <item m="1" x="1681"/>
        <item m="1" x="812"/>
        <item m="1" x="1704"/>
        <item m="1" x="835"/>
        <item m="1" x="1727"/>
        <item m="1" x="854"/>
        <item m="1" x="18"/>
        <item m="1" x="874"/>
        <item m="1" x="33"/>
        <item m="1" x="889"/>
        <item m="1" x="49"/>
        <item m="1" x="908"/>
        <item m="1" x="68"/>
        <item m="1" x="922"/>
        <item m="1" x="82"/>
        <item m="1" x="941"/>
        <item m="1" x="99"/>
        <item m="1" x="958"/>
        <item m="1" x="114"/>
        <item m="1" x="977"/>
        <item m="1" x="133"/>
        <item m="1" x="896"/>
        <item m="1" x="56"/>
        <item m="1" x="915"/>
        <item m="1" x="75"/>
        <item m="1" x="929"/>
        <item m="1" x="90"/>
        <item m="1" x="949"/>
        <item m="1" x="105"/>
        <item m="1" x="964"/>
        <item m="1" x="120"/>
        <item m="1" x="983"/>
        <item m="1" x="139"/>
        <item m="1" x="997"/>
        <item m="1" x="153"/>
        <item m="1" x="1015"/>
        <item m="1" x="171"/>
        <item m="1" x="1033"/>
        <item m="1" x="190"/>
        <item m="1" x="1057"/>
        <item m="1" x="213"/>
        <item m="1" x="1080"/>
        <item m="1" x="236"/>
        <item m="1" x="1107"/>
        <item m="1" x="263"/>
        <item m="1" x="1134"/>
        <item m="1" x="289"/>
        <item m="1" x="1164"/>
        <item m="1" x="319"/>
        <item m="1" x="1195"/>
        <item m="1" x="350"/>
        <item m="1" x="1233"/>
        <item m="1" x="932"/>
        <item m="1" x="93"/>
        <item m="1" x="952"/>
        <item m="1" x="108"/>
        <item m="1" x="967"/>
        <item m="1" x="123"/>
        <item m="1" x="986"/>
        <item m="1" x="142"/>
        <item m="1" x="1000"/>
        <item m="1" x="156"/>
        <item m="1" x="1018"/>
        <item m="1" x="174"/>
        <item m="1" x="1036"/>
        <item m="1" x="193"/>
        <item m="1" x="1060"/>
        <item m="1" x="216"/>
        <item m="1" x="1083"/>
        <item m="1" x="239"/>
        <item m="1" x="1110"/>
        <item m="1" x="1236"/>
        <item m="1" x="388"/>
        <item m="1" x="970"/>
        <item m="1" x="126"/>
        <item m="1" x="989"/>
        <item m="1" x="145"/>
        <item m="1" x="1003"/>
        <item m="1" x="159"/>
        <item m="1" x="1021"/>
        <item m="1" x="178"/>
        <item m="1" x="1040"/>
        <item m="1" x="197"/>
        <item m="1" x="1064"/>
        <item m="1" x="220"/>
        <item m="1" x="1087"/>
        <item m="1" x="244"/>
        <item m="1" x="1115"/>
        <item m="1" x="270"/>
        <item m="1" x="1171"/>
        <item m="1" x="296"/>
        <item m="1" x="1141"/>
        <item m="1" x="326"/>
        <item m="1" x="1202"/>
        <item m="1" x="357"/>
        <item m="1" x="1241"/>
        <item m="1" x="391"/>
        <item m="1" x="1273"/>
        <item m="1" x="422"/>
        <item m="1" x="1307"/>
        <item m="1" x="456"/>
        <item m="1" x="1340"/>
        <item m="1" x="489"/>
        <item m="1" x="1378"/>
        <item m="1" x="1008"/>
        <item m="1" x="164"/>
        <item m="1" x="1026"/>
        <item m="1" x="183"/>
        <item m="1" x="1045"/>
        <item m="1" x="202"/>
        <item m="1" x="1069"/>
        <item m="1" x="225"/>
        <item m="1" x="1092"/>
        <item m="1" x="1207"/>
        <item m="1" x="362"/>
        <item m="1" x="1246"/>
        <item m="1" x="396"/>
        <item m="1" x="1276"/>
        <item m="1" x="425"/>
        <item m="1" x="1310"/>
        <item m="1" x="459"/>
        <item m="1" x="1343"/>
        <item m="1" x="492"/>
        <item m="1" x="1381"/>
        <item m="1" x="526"/>
        <item m="1" x="1415"/>
        <item m="1" x="558"/>
        <item m="1" x="1049"/>
        <item m="1" x="206"/>
        <item m="1" x="1073"/>
        <item m="1" x="229"/>
        <item m="1" x="1096"/>
        <item m="1" x="252"/>
        <item m="1" x="1123"/>
        <item m="1" x="278"/>
        <item m="1" x="1149"/>
        <item m="1" x="304"/>
        <item m="1" x="1179"/>
        <item m="1" x="334"/>
        <item m="1" x="1211"/>
        <item m="1" x="366"/>
        <item m="1" x="1250"/>
        <item m="1" x="400"/>
        <item m="1" x="1280"/>
        <item m="1" x="429"/>
        <item m="1" x="1314"/>
        <item m="1" x="463"/>
        <item m="1" x="1347"/>
        <item m="1" x="496"/>
        <item m="1" x="1385"/>
        <item m="1" x="528"/>
        <item m="1" x="1418"/>
        <item m="1" x="561"/>
        <item m="1" x="1453"/>
        <item m="1" x="597"/>
        <item m="1" x="1488"/>
        <item m="1" x="632"/>
        <item m="1" x="1528"/>
        <item m="1" x="1101"/>
        <item m="1" x="257"/>
        <item m="1" x="1128"/>
        <item m="1" x="283"/>
        <item m="1" x="1154"/>
        <item m="1" x="309"/>
        <item m="1" x="1184"/>
        <item m="1" x="339"/>
        <item m="1" x="1216"/>
        <item m="1" x="371"/>
        <item m="1" x="1255"/>
        <item m="1" x="405"/>
        <item m="1" x="1285"/>
        <item m="1" x="434"/>
        <item m="1" x="1319"/>
        <item m="1" x="468"/>
        <item m="1" x="1352"/>
        <item m="1" x="501"/>
        <item m="1" x="1390"/>
        <item m="1" x="533"/>
        <item m="1" x="1423"/>
        <item m="1" x="566"/>
        <item m="1" x="1457"/>
        <item m="1" x="601"/>
        <item m="1" x="1492"/>
        <item m="1" x="1189"/>
        <item m="1" x="344"/>
        <item m="1" x="1222"/>
        <item m="1" x="377"/>
        <item m="1" x="1261"/>
        <item m="1" x="411"/>
        <item m="1" x="1291"/>
        <item m="1" x="440"/>
        <item m="1" x="1324"/>
        <item m="1" x="473"/>
        <item m="1" x="1357"/>
        <item m="1" x="506"/>
        <item m="1" x="1395"/>
        <item m="1" x="538"/>
        <item m="1" x="1428"/>
        <item m="1" x="572"/>
        <item m="1" x="1463"/>
        <item m="1" x="607"/>
        <item m="1" x="1498"/>
        <item m="1" x="641"/>
        <item m="1" x="1537"/>
        <item m="1" x="675"/>
        <item m="1" x="1571"/>
        <item m="1" x="709"/>
        <item m="1" x="1602"/>
        <item m="1" x="740"/>
        <item m="1" x="1631"/>
        <item m="1" x="769"/>
        <item m="1" x="1661"/>
        <item m="1" x="1226"/>
        <item m="1" x="381"/>
        <item m="1" x="1265"/>
        <item m="1" x="415"/>
        <item m="1" x="1297"/>
        <item m="1" x="446"/>
        <item m="1" x="1330"/>
        <item m="1" x="479"/>
        <item m="1" x="1363"/>
        <item m="1" x="512"/>
        <item m="1" x="1401"/>
        <item m="1" x="544"/>
        <item m="1" x="1434"/>
        <item m="1" x="578"/>
        <item m="1" x="1469"/>
        <item m="1" x="613"/>
        <item m="1" x="1504"/>
        <item m="1" x="647"/>
        <item m="1" x="1543"/>
        <item m="1" x="681"/>
        <item m="1" x="1577"/>
        <item m="1" x="715"/>
        <item m="1" x="1606"/>
        <item m="1" x="744"/>
        <item m="1" x="1635"/>
        <item m="1" x="773"/>
        <item m="1" x="1665"/>
        <item m="1" x="798"/>
        <item m="1" x="1690"/>
        <item m="1" x="821"/>
        <item m="1" x="1713"/>
        <item m="1" x="1302"/>
        <item m="1" x="451"/>
        <item m="1" x="1335"/>
        <item m="1" x="484"/>
        <item m="1" x="1369"/>
        <item m="1" x="518"/>
        <item m="1" x="1407"/>
        <item m="1" x="550"/>
        <item m="1" x="1440"/>
        <item m="1" x="584"/>
        <item m="1" x="1475"/>
        <item m="1" x="619"/>
        <item m="1" x="1510"/>
        <item m="1" x="653"/>
        <item m="1" x="1549"/>
        <item m="1" x="687"/>
        <item m="1" x="1583"/>
        <item m="1" x="721"/>
        <item m="1" x="1612"/>
        <item m="1" x="750"/>
        <item m="1" x="1641"/>
        <item m="1" x="779"/>
        <item m="1" x="1671"/>
        <item m="1" x="802"/>
        <item m="1" x="1694"/>
        <item m="1" x="825"/>
        <item m="1" x="1717"/>
        <item m="1" x="844"/>
        <item m="1" x="7"/>
        <item m="1" x="863"/>
        <item m="1" x="1374"/>
        <item m="1" x="1515"/>
        <item m="1" x="658"/>
        <item m="1" x="1554"/>
        <item m="1" x="692"/>
        <item m="1" x="1587"/>
        <item m="1" x="725"/>
        <item m="1" x="1616"/>
        <item m="1" x="754"/>
        <item m="1" x="1645"/>
        <item m="1" x="783"/>
        <item m="1" x="1675"/>
        <item m="1" x="806"/>
        <item m="1" x="1698"/>
        <item m="1" x="829"/>
        <item m="1" x="1721"/>
        <item m="1" x="848"/>
        <item m="1" x="11"/>
        <item m="1" x="867"/>
        <item m="1" x="27"/>
        <item m="1" x="883"/>
        <item m="1" x="43"/>
        <item m="1" x="902"/>
        <item m="1" x="62"/>
        <item m="1" x="1448"/>
        <item m="1" x="592"/>
        <item m="1" x="1483"/>
        <item m="1" x="627"/>
        <item m="1" x="1519"/>
        <item m="1" x="662"/>
        <item m="1" x="1558"/>
        <item m="1" x="696"/>
        <item m="1" x="1591"/>
        <item m="1" x="729"/>
        <item m="1" x="1620"/>
        <item m="1" x="758"/>
        <item m="1" x="1650"/>
        <item m="1" x="787"/>
        <item m="1" x="1679"/>
        <item m="1" x="810"/>
        <item m="1" x="1702"/>
        <item m="1" x="833"/>
        <item m="1" x="1725"/>
        <item m="1" x="852"/>
        <item m="1" x="16"/>
        <item m="1" x="872"/>
        <item m="1" x="31"/>
        <item m="1" x="887"/>
        <item m="1" x="47"/>
        <item m="1" x="906"/>
        <item m="1" x="66"/>
        <item m="1" x="921"/>
        <item m="1" x="81"/>
        <item m="1" x="940"/>
        <item m="1" x="1523"/>
        <item m="1" x="666"/>
        <item m="1" x="1562"/>
        <item m="1" x="700"/>
        <item m="1" x="1595"/>
        <item m="1" x="733"/>
        <item m="1" x="1624"/>
        <item m="1" x="762"/>
        <item m="1" x="1654"/>
        <item m="1" x="791"/>
        <item m="1" x="1683"/>
        <item m="1" x="814"/>
        <item m="1" x="1706"/>
        <item m="1" x="837"/>
        <item m="1" x="1729"/>
        <item m="1" x="856"/>
        <item m="1" x="20"/>
        <item m="1" x="876"/>
        <item m="1" x="35"/>
        <item m="1" x="891"/>
        <item m="1" x="51"/>
        <item m="1" x="910"/>
        <item m="1" x="70"/>
        <item m="1" x="924"/>
        <item m="1" x="84"/>
        <item m="1" x="943"/>
        <item m="1" x="100"/>
        <item m="1" x="959"/>
        <item m="1" x="115"/>
        <item m="1" x="978"/>
        <item m="1" x="134"/>
        <item m="1" x="897"/>
        <item m="1" x="57"/>
        <item m="1" x="916"/>
        <item m="1" x="76"/>
        <item m="1" x="931"/>
        <item m="1" x="92"/>
        <item m="1" x="951"/>
        <item m="1" x="107"/>
        <item m="1" x="966"/>
        <item m="1" x="122"/>
        <item m="1" x="985"/>
        <item m="1" x="141"/>
        <item m="1" x="999"/>
        <item m="1" x="155"/>
        <item m="1" x="1017"/>
        <item m="1" x="173"/>
        <item m="1" x="1035"/>
        <item m="1" x="192"/>
        <item m="1" x="1059"/>
        <item m="1" x="215"/>
        <item m="1" x="1082"/>
        <item m="1" x="238"/>
        <item m="1" x="1109"/>
        <item m="1" x="265"/>
        <item m="1" x="1136"/>
        <item m="1" x="291"/>
        <item m="1" x="1166"/>
        <item m="1" x="321"/>
        <item m="1" x="1197"/>
        <item m="1" x="352"/>
        <item m="1" x="1235"/>
        <item m="1" x="934"/>
        <item m="1" x="95"/>
        <item m="1" x="954"/>
        <item m="1" x="110"/>
        <item m="1" x="177"/>
        <item m="1" x="1039"/>
        <item m="1" x="196"/>
        <item m="1" x="1063"/>
        <item m="1" x="219"/>
        <item m="1" x="1085"/>
        <item m="1" x="242"/>
        <item m="1" x="1113"/>
        <item m="1" x="268"/>
        <item m="1" x="1139"/>
        <item m="1" x="294"/>
        <item m="1" x="1169"/>
        <item m="1" x="324"/>
        <item m="1" x="1200"/>
        <item m="1" x="355"/>
        <item m="1" x="1239"/>
        <item m="1" x="390"/>
        <item m="1" x="1272"/>
        <item m="1" x="972"/>
        <item m="1" x="128"/>
        <item m="1" x="991"/>
        <item m="1" x="147"/>
        <item m="1" x="1006"/>
        <item m="1" x="162"/>
        <item m="1" x="1024"/>
        <item m="1" x="181"/>
        <item m="1" x="1043"/>
        <item m="1" x="200"/>
        <item m="1" x="1067"/>
        <item m="1" x="223"/>
        <item m="1" x="1090"/>
        <item m="1" x="247"/>
        <item m="1" x="1118"/>
        <item m="1" x="273"/>
        <item m="1" x="1144"/>
        <item m="1" x="299"/>
        <item m="1" x="1174"/>
        <item m="1" x="329"/>
        <item m="1" x="1205"/>
        <item m="1" x="360"/>
        <item m="1" x="1244"/>
        <item m="1" x="394"/>
        <item m="1" x="1275"/>
        <item m="1" x="424"/>
        <item m="1" x="1309"/>
        <item m="1" x="458"/>
        <item m="1" x="1342"/>
        <item m="1" x="491"/>
        <item m="1" x="1380"/>
        <item m="1" x="1417"/>
        <item m="1" x="560"/>
        <item m="1" x="1051"/>
        <item m="1" x="208"/>
        <item m="1" x="1075"/>
        <item m="1" x="231"/>
        <item m="1" x="1099"/>
        <item m="1" x="255"/>
        <item m="1" x="1126"/>
        <item m="1" x="281"/>
        <item m="1" x="1152"/>
        <item m="1" x="307"/>
        <item m="1" x="1182"/>
        <item m="1" x="337"/>
        <item m="1" x="1214"/>
        <item m="1" x="369"/>
        <item m="1" x="1253"/>
        <item m="1" x="403"/>
        <item m="1" x="1283"/>
        <item m="1" x="432"/>
        <item m="1" x="1317"/>
        <item m="1" x="466"/>
        <item m="1" x="1350"/>
        <item m="1" x="499"/>
        <item m="1" x="1388"/>
        <item m="1" x="531"/>
        <item m="1" x="1421"/>
        <item m="1" x="564"/>
        <item m="1" x="1455"/>
        <item m="1" x="599"/>
        <item m="1" x="1490"/>
        <item m="1" x="634"/>
        <item m="1" x="1530"/>
        <item m="1" x="1103"/>
        <item m="1" x="259"/>
        <item m="1" x="1130"/>
        <item m="1" x="285"/>
        <item m="1" x="1157"/>
        <item m="1" x="312"/>
        <item m="1" x="1187"/>
        <item m="1" x="342"/>
        <item m="1" x="1219"/>
        <item m="1" x="374"/>
        <item m="1" x="1258"/>
        <item m="1" x="408"/>
        <item m="1" x="1288"/>
        <item m="1" x="437"/>
        <item m="1" x="1321"/>
        <item m="1" x="470"/>
        <item m="1" x="1354"/>
        <item m="1" x="1392"/>
        <item m="1" x="535"/>
        <item m="1" x="503"/>
        <item m="1" x="1425"/>
        <item m="1" x="569"/>
        <item m="1" x="1460"/>
        <item m="1" x="604"/>
        <item m="1" x="1495"/>
        <item m="1" x="638"/>
        <item m="1" x="1534"/>
        <item m="1" x="673"/>
        <item m="1" x="1569"/>
        <item m="1" x="707"/>
        <item m="1" x="1160"/>
        <item m="1" x="315"/>
        <item m="1" x="1191"/>
        <item m="1" x="346"/>
        <item m="1" x="1225"/>
        <item m="1" x="380"/>
        <item m="1" x="1264"/>
        <item m="1" x="414"/>
        <item m="1" x="1294"/>
        <item m="1" x="443"/>
        <item m="1" x="1327"/>
        <item m="1" x="476"/>
        <item m="1" x="1360"/>
        <item m="1" x="509"/>
        <item m="1" x="1398"/>
        <item m="1" x="541"/>
        <item m="1" x="1431"/>
        <item m="1" x="575"/>
        <item m="1" x="1466"/>
        <item m="1" x="610"/>
        <item m="1" x="1501"/>
        <item m="1" x="644"/>
        <item m="1" x="1540"/>
        <item m="1" x="678"/>
        <item m="1" x="1574"/>
        <item m="1" x="712"/>
        <item m="1" x="1604"/>
        <item m="1" x="742"/>
        <item m="1" x="1633"/>
        <item m="1" x="771"/>
        <item m="1" x="1663"/>
        <item m="1" x="1228"/>
        <item m="1" x="383"/>
        <item m="1" x="1267"/>
        <item m="1" x="417"/>
        <item m="1" x="1300"/>
        <item m="1" x="449"/>
        <item m="1" x="1333"/>
        <item m="1" x="482"/>
        <item m="1" x="1366"/>
        <item m="1" x="515"/>
        <item m="1" x="1404"/>
        <item m="1" x="547"/>
        <item m="1" x="1437"/>
        <item m="1" x="581"/>
        <item m="1" x="1472"/>
        <item m="1" x="616"/>
        <item m="1" x="1507"/>
        <item m="1" x="650"/>
        <item m="1" x="1546"/>
        <item m="1" x="684"/>
        <item m="1" x="1580"/>
        <item m="1" x="718"/>
        <item m="1" x="1609"/>
        <item m="1" x="747"/>
        <item m="1" x="1638"/>
        <item m="1" x="776"/>
        <item m="1" x="1668"/>
        <item m="1" x="800"/>
        <item m="1" x="1692"/>
        <item m="1" x="823"/>
        <item m="1" x="1715"/>
        <item m="1" x="1304"/>
        <item m="1" x="453"/>
        <item m="1" x="1337"/>
        <item m="1" x="486"/>
        <item m="1" x="1372"/>
        <item m="1" x="521"/>
        <item m="1" x="1410"/>
        <item m="1" x="553"/>
        <item m="1" x="1443"/>
        <item m="1" x="587"/>
        <item m="1" x="1478"/>
        <item m="1" x="622"/>
        <item m="1" x="1513"/>
        <item m="1" x="656"/>
        <item m="1" x="1552"/>
        <item m="1" x="690"/>
        <item m="1" x="1585"/>
        <item m="1" x="723"/>
        <item m="1" x="1614"/>
        <item m="1" x="752"/>
        <item m="1" x="1643"/>
        <item m="1" x="781"/>
        <item m="1" x="1673"/>
        <item m="1" x="804"/>
        <item m="1" x="1696"/>
        <item m="1" x="827"/>
        <item m="1" x="1719"/>
        <item m="1" x="846"/>
        <item m="1" x="9"/>
        <item m="1" x="865"/>
        <item m="1" x="1375"/>
        <item m="1" x="523"/>
        <item m="1" x="1412"/>
        <item m="1" x="555"/>
        <item m="1" x="1447"/>
        <item m="1" x="591"/>
        <item m="1" x="1482"/>
        <item m="1" x="626"/>
        <item m="1" x="1517"/>
        <item m="1" x="660"/>
        <item m="1" x="1556"/>
        <item m="1" x="694"/>
        <item m="1" x="1589"/>
        <item m="1" x="727"/>
        <item m="1" x="1618"/>
        <item m="1" x="756"/>
        <item m="1" x="1648"/>
        <item m="1" x="785"/>
        <item m="1" x="1677"/>
        <item m="1" x="808"/>
        <item m="1" x="1700"/>
        <item m="1" x="831"/>
        <item m="1" x="1723"/>
        <item m="1" x="850"/>
        <item m="1" x="14"/>
        <item m="1" x="870"/>
        <item m="1" x="29"/>
        <item m="1" x="885"/>
        <item m="1" x="45"/>
        <item m="1" x="904"/>
        <item m="1" x="64"/>
        <item m="1" x="1450"/>
        <item m="1" x="594"/>
        <item m="1" x="1485"/>
        <item m="1" x="629"/>
        <item m="1" x="1522"/>
        <item m="1" x="665"/>
        <item m="1" x="1561"/>
        <item m="1" x="699"/>
        <item m="1" x="1594"/>
        <item m="1" x="732"/>
        <item m="1" x="1623"/>
        <item m="1" x="761"/>
        <item m="1" x="1653"/>
        <item m="1" x="790"/>
        <item m="1" x="1682"/>
        <item m="1" x="813"/>
        <item m="1" x="1705"/>
        <item m="1" x="836"/>
        <item m="1" x="1728"/>
        <item m="1" x="855"/>
        <item m="1" x="19"/>
        <item m="1" x="875"/>
        <item m="1" x="34"/>
        <item m="1" x="890"/>
        <item m="1" x="50"/>
        <item m="1" x="909"/>
        <item m="1" x="69"/>
        <item m="1" x="923"/>
        <item m="1" x="83"/>
        <item m="1" x="942"/>
        <item m="1" x="1525"/>
        <item m="1" x="668"/>
        <item m="1" x="1564"/>
        <item m="1" x="702"/>
        <item m="1" x="1597"/>
        <item m="1" x="735"/>
        <item m="1" x="1626"/>
        <item m="1" x="764"/>
        <item m="1" x="1656"/>
        <item m="1" x="793"/>
        <item m="1" x="1685"/>
        <item m="1" x="816"/>
        <item m="1" x="1708"/>
        <item m="1" x="839"/>
        <item m="1" x="1731"/>
        <item m="1" x="858"/>
        <item m="1" x="22"/>
        <item m="1" x="878"/>
        <item m="1" x="37"/>
        <item m="1" x="893"/>
        <item m="1" x="53"/>
        <item m="1" x="912"/>
        <item m="1" x="72"/>
        <item m="1" x="926"/>
        <item m="1" x="86"/>
        <item m="1" x="945"/>
        <item m="1" x="101"/>
        <item m="1" x="960"/>
        <item m="1" x="116"/>
        <item m="1" x="979"/>
        <item m="1" x="135"/>
        <item m="1" x="898"/>
        <item m="1" x="58"/>
        <item m="1" x="917"/>
        <item m="1" x="77"/>
        <item m="1" x="933"/>
        <item m="1" x="94"/>
        <item m="1" x="953"/>
        <item m="1" x="109"/>
        <item m="1" x="968"/>
        <item m="1" x="124"/>
        <item m="1" x="987"/>
        <item m="1" x="143"/>
        <item m="1" x="87"/>
        <item m="1" x="946"/>
        <item m="1" x="102"/>
        <item m="1" x="961"/>
        <item m="1" x="117"/>
        <item m="1" x="980"/>
        <item m="1" x="136"/>
        <item m="1" x="1001"/>
        <item m="1" x="157"/>
        <item m="1" x="1019"/>
        <item m="1" x="175"/>
        <item m="1" x="1037"/>
        <item m="1" x="194"/>
        <item m="1" x="1061"/>
        <item m="1" x="995"/>
        <item m="1" x="151"/>
        <item m="1" x="1013"/>
        <item m="1" x="169"/>
        <item m="1" x="1031"/>
        <item m="1" x="188"/>
        <item m="1" x="1055"/>
        <item m="1" x="217"/>
        <item m="1" x="1084"/>
        <item m="1" x="240"/>
        <item m="1" x="1111"/>
        <item m="1" x="266"/>
        <item m="1" x="1137"/>
        <item m="1" x="292"/>
        <item m="1" x="1167"/>
        <item m="1" x="322"/>
        <item m="1" x="1198"/>
        <item m="1" x="353"/>
        <item m="1" x="1237"/>
        <item m="1" x="935"/>
        <item m="1" x="96"/>
        <item m="1" x="955"/>
        <item m="1" x="111"/>
        <item m="1" x="971"/>
        <item m="1" x="127"/>
        <item m="1" x="990"/>
        <item m="1" x="146"/>
        <item m="1" x="1004"/>
        <item m="1" x="160"/>
        <item m="1" x="1022"/>
        <item m="1" x="179"/>
        <item m="1" x="1041"/>
        <item m="1" x="198"/>
        <item m="1" x="1065"/>
        <item m="1" x="221"/>
        <item m="1" x="1088"/>
        <item m="1" x="245"/>
        <item m="1" x="1116"/>
        <item m="1" x="271"/>
        <item m="1" x="1142"/>
        <item m="1" x="297"/>
        <item m="1" x="1172"/>
        <item m="1" x="327"/>
        <item m="1" x="1203"/>
        <item m="1" x="358"/>
        <item m="1" x="1242"/>
        <item m="1" x="392"/>
        <item m="1" x="974"/>
        <item m="1" x="130"/>
        <item m="1" x="993"/>
        <item m="1" x="149"/>
        <item m="1" x="1009"/>
        <item m="1" x="165"/>
        <item m="1" x="1027"/>
        <item m="1" x="184"/>
        <item m="1" x="1046"/>
        <item m="1" x="203"/>
        <item m="1" x="1070"/>
        <item m="1" x="226"/>
        <item m="1" x="1093"/>
        <item m="1" x="249"/>
        <item m="1" x="1120"/>
        <item m="1" x="275"/>
        <item m="1" x="1146"/>
        <item m="1" x="301"/>
        <item m="1" x="1176"/>
        <item m="1" x="331"/>
        <item m="1" x="1208"/>
        <item m="1" x="363"/>
        <item m="1" x="1247"/>
        <item m="1" x="397"/>
        <item m="1" x="1277"/>
        <item m="1" x="426"/>
        <item m="1" x="1311"/>
        <item m="1" x="460"/>
        <item m="1" x="1344"/>
        <item m="1" x="493"/>
        <item m="1" x="1382"/>
        <item m="1" x="1011"/>
        <item m="1" x="167"/>
        <item m="1" x="1029"/>
        <item m="1" x="186"/>
        <item m="1" x="1050"/>
        <item m="1" x="207"/>
        <item m="1" x="1074"/>
        <item m="1" x="230"/>
        <item m="1" x="1097"/>
        <item m="1" x="253"/>
        <item m="1" x="1124"/>
        <item m="1" x="279"/>
        <item m="1" x="1150"/>
        <item m="1" x="305"/>
        <item m="1" x="1180"/>
        <item m="1" x="335"/>
        <item m="1" x="1212"/>
        <item m="1" x="367"/>
        <item m="1" x="1251"/>
        <item m="1" x="401"/>
        <item m="1" x="1281"/>
        <item m="1" x="430"/>
        <item m="1" x="1315"/>
        <item m="1" x="464"/>
        <item m="1" x="1348"/>
        <item m="1" x="497"/>
        <item m="1" x="1386"/>
        <item m="1" x="529"/>
        <item m="1" x="1419"/>
        <item m="1" x="562"/>
        <item m="1" x="1053"/>
        <item m="1" x="210"/>
        <item m="1" x="1077"/>
        <item m="1" x="233"/>
        <item m="1" x="1102"/>
        <item m="1" x="258"/>
        <item m="1" x="1129"/>
        <item m="1" x="284"/>
        <item m="1" x="1155"/>
        <item m="1" x="310"/>
        <item m="1" x="1185"/>
        <item m="1" x="340"/>
        <item m="1" x="1217"/>
        <item m="1" x="372"/>
        <item m="1" x="1256"/>
        <item m="1" x="406"/>
        <item m="1" x="1286"/>
        <item m="1" x="435"/>
        <item m="1" x="1320"/>
        <item m="1" x="469"/>
        <item m="1" x="1353"/>
        <item m="1" x="502"/>
        <item m="1" x="1391"/>
        <item m="1" x="534"/>
        <item m="1" x="1424"/>
        <item m="1" x="567"/>
        <item m="1" x="1458"/>
        <item m="1" x="602"/>
        <item m="1" x="1493"/>
        <item m="1" x="636"/>
        <item m="1" x="1532"/>
        <item m="1" x="1105"/>
        <item m="1" x="261"/>
        <item m="1" x="1132"/>
        <item m="1" x="287"/>
        <item m="1" x="1159"/>
        <item m="1" x="314"/>
        <item m="1" x="1190"/>
        <item m="1" x="345"/>
        <item m="1" x="1223"/>
        <item m="1" x="378"/>
        <item m="1" x="1262"/>
        <item m="1" x="412"/>
        <item m="1" x="1292"/>
        <item m="1" x="441"/>
        <item m="1" x="1325"/>
        <item m="1" x="474"/>
        <item m="1" x="1358"/>
        <item m="1" x="507"/>
        <item m="1" x="1396"/>
        <item m="1" x="539"/>
        <item m="1" x="1429"/>
        <item m="1" x="573"/>
        <item m="1" x="1464"/>
        <item m="1" x="608"/>
        <item m="1" x="1499"/>
        <item m="1" x="642"/>
        <item m="1" x="1538"/>
        <item m="1" x="676"/>
        <item m="1" x="1572"/>
        <item m="1" x="710"/>
        <item m="1" x="1161"/>
        <item m="1" x="316"/>
        <item m="1" x="1192"/>
        <item m="1" x="347"/>
        <item m="1" x="1227"/>
        <item m="1" x="382"/>
        <item m="1" x="1266"/>
        <item m="1" x="416"/>
        <item m="1" x="1298"/>
        <item m="1" x="447"/>
        <item m="1" x="1331"/>
        <item m="1" x="480"/>
        <item m="1" x="1364"/>
        <item m="1" x="513"/>
        <item m="1" x="1402"/>
        <item m="1" x="545"/>
        <item m="1" x="1435"/>
        <item m="1" x="579"/>
        <item m="1" x="1470"/>
        <item m="1" x="614"/>
        <item m="1" x="1505"/>
        <item m="1" x="648"/>
        <item m="1" x="654"/>
        <item m="1" x="1550"/>
        <item m="1" x="688"/>
        <item m="1" x="1544"/>
        <item m="1" x="682"/>
        <item m="1" x="1578"/>
        <item m="1" x="716"/>
        <item m="1" x="1607"/>
        <item m="1" x="745"/>
        <item m="1" x="1636"/>
        <item m="1" x="774"/>
        <item m="1" x="1666"/>
        <item m="1" x="1230"/>
        <item m="1" x="385"/>
        <item m="1" x="1269"/>
        <item m="1" x="419"/>
        <item m="1" x="1303"/>
        <item m="1" x="452"/>
        <item m="1" x="1336"/>
        <item m="1" x="485"/>
        <item m="1" x="1370"/>
        <item m="1" x="519"/>
        <item m="1" x="1408"/>
        <item m="1" x="551"/>
        <item m="1" x="1441"/>
        <item m="1" x="585"/>
        <item m="1" x="1476"/>
        <item m="1" x="620"/>
        <item m="1" x="1511"/>
        <item m="1" x="1646"/>
        <item m="1" x="784"/>
        <item m="1" x="1676"/>
        <item m="1" x="807"/>
        <item m="1" x="1699"/>
        <item m="1" x="830"/>
        <item m="1" x="1722"/>
        <item m="1" x="849"/>
        <item m="1" x="12"/>
        <item m="1" x="868"/>
        <item m="1" x="1376"/>
        <item m="1" x="524"/>
        <item m="1" x="1413"/>
        <item m="1" x="556"/>
        <item m="1" x="1449"/>
        <item m="1" x="593"/>
        <item m="1" x="1484"/>
        <item m="1" x="628"/>
        <item m="1" x="1520"/>
        <item m="1" x="663"/>
        <item m="1" x="1559"/>
        <item m="1" x="697"/>
        <item m="1" x="1592"/>
        <item m="1" x="730"/>
        <item m="1" x="1621"/>
        <item m="1" x="759"/>
        <item m="1" x="1651"/>
        <item m="1" x="788"/>
        <item m="1" x="1680"/>
        <item m="1" x="811"/>
        <item m="1" x="1703"/>
        <item m="1" x="834"/>
        <item m="1" x="1726"/>
        <item m="1" x="853"/>
        <item m="1" x="17"/>
        <item m="1" x="873"/>
        <item m="1" x="32"/>
        <item m="1" x="888"/>
        <item m="1" x="48"/>
        <item m="1" x="907"/>
        <item m="1" x="67"/>
        <item m="1" x="1451"/>
        <item m="1" x="595"/>
        <item m="1" x="1486"/>
        <item m="1" x="630"/>
        <item m="1" x="1524"/>
        <item m="1" x="667"/>
        <item m="1" x="1563"/>
        <item m="1" x="701"/>
        <item m="1" x="1596"/>
        <item m="1" x="734"/>
        <item m="1" x="1625"/>
        <item m="1" x="763"/>
        <item m="1" x="1655"/>
        <item m="1" x="792"/>
        <item m="1" x="1684"/>
        <item m="1" x="815"/>
        <item m="1" x="1707"/>
        <item m="1" x="838"/>
        <item m="1" x="1730"/>
        <item m="1" x="857"/>
        <item m="1" x="21"/>
        <item m="1" x="877"/>
        <item m="1" x="36"/>
        <item m="1" x="892"/>
        <item m="1" x="52"/>
        <item m="1" x="911"/>
        <item m="1" x="71"/>
        <item m="1" x="925"/>
        <item m="1" x="85"/>
        <item m="1" x="944"/>
        <item m="1" x="1526"/>
        <item m="1" x="669"/>
        <item m="1" x="1565"/>
        <item m="1" x="703"/>
        <item m="1" x="1598"/>
        <item m="1" x="736"/>
        <item m="1" x="1627"/>
        <item m="1" x="765"/>
        <item m="1" x="1657"/>
        <item m="1" x="794"/>
        <item m="1" x="1686"/>
        <item m="1" x="817"/>
        <item m="1" x="1709"/>
        <item m="1" x="840"/>
        <item m="1" x="3"/>
        <item m="1" x="859"/>
        <item m="1" x="23"/>
        <item m="1" x="879"/>
        <item m="1" x="38"/>
        <item m="1" x="894"/>
        <item m="1" x="54"/>
        <item m="1" x="913"/>
        <item m="1" x="73"/>
        <item m="1" x="927"/>
        <item m="1" x="88"/>
        <item m="1" x="947"/>
        <item m="1" x="103"/>
        <item m="1" x="962"/>
        <item m="1" x="118"/>
        <item m="1" x="981"/>
        <item m="1" x="137"/>
        <item m="1" x="1086"/>
        <item m="1" x="243"/>
        <item m="1" x="1114"/>
        <item m="1" x="269"/>
        <item m="1" x="1140"/>
        <item m="1" x="295"/>
        <item m="1" x="1170"/>
        <item m="1" x="325"/>
        <item m="1" x="1201"/>
        <item m="1" x="356"/>
        <item m="1" x="1240"/>
        <item m="1" x="936"/>
        <item m="1" x="956"/>
        <item m="1" x="973"/>
        <item m="1" x="992"/>
        <item m="1" x="129"/>
        <item m="1" x="112"/>
        <item m="1" x="97"/>
        <item m="1" x="148"/>
        <item m="1" x="1007"/>
        <item m="1" x="163"/>
        <item m="1" x="1025"/>
        <item m="1" x="182"/>
        <item m="1" x="1044"/>
        <item m="1" x="201"/>
        <item m="1" x="1068"/>
        <item m="1" x="224"/>
        <item m="1" x="1091"/>
        <item m="1" x="248"/>
        <item m="1" x="1119"/>
        <item m="1" x="274"/>
        <item m="1" x="1145"/>
        <item m="1" x="300"/>
        <item m="1" x="1175"/>
        <item m="1" x="330"/>
        <item m="1" x="1206"/>
        <item m="1" x="361"/>
        <item m="1" x="1245"/>
        <item m="1" x="395"/>
        <item m="1" x="975"/>
        <item m="1" x="131"/>
        <item m="1" x="994"/>
        <item m="1" x="150"/>
        <item m="1" x="1010"/>
        <item m="1" x="166"/>
        <item m="1" x="1028"/>
        <item m="1" x="185"/>
        <item m="1" x="1048"/>
        <item m="1" x="205"/>
        <item m="1" x="1072"/>
        <item m="1" x="228"/>
        <item m="1" x="1095"/>
        <item m="1" x="251"/>
        <item m="1" x="1122"/>
        <item m="1" x="277"/>
        <item m="1" x="1148"/>
        <item m="1" x="303"/>
        <item m="1" x="1178"/>
        <item m="1" x="333"/>
        <item m="1" x="1210"/>
        <item m="1" x="365"/>
        <item m="1" x="1249"/>
        <item m="1" x="399"/>
        <item m="1" x="1279"/>
        <item m="1" x="428"/>
        <item m="1" x="1313"/>
        <item m="1" x="462"/>
        <item m="1" x="1346"/>
        <item m="1" x="495"/>
        <item m="1" x="1384"/>
        <item m="1" x="1012"/>
        <item m="1" x="168"/>
        <item m="1" x="1030"/>
        <item m="1" x="187"/>
        <item m="1" x="1052"/>
        <item m="1" x="209"/>
        <item m="1" x="1076"/>
        <item m="1" x="232"/>
        <item m="1" x="1100"/>
        <item m="1" x="256"/>
        <item m="1" x="1127"/>
        <item m="1" x="282"/>
        <item m="1" x="1153"/>
        <item m="1" x="308"/>
        <item m="1" x="1183"/>
        <item m="1" x="338"/>
        <item m="1" x="1215"/>
        <item m="1" x="370"/>
        <item m="1" x="1254"/>
        <item m="1" x="404"/>
        <item m="1" x="1284"/>
        <item m="1" x="433"/>
        <item m="1" x="1318"/>
        <item m="1" x="467"/>
        <item m="1" x="1351"/>
        <item m="1" x="500"/>
        <item m="1" x="1389"/>
        <item m="1" x="532"/>
        <item m="1" x="1422"/>
        <item m="1" x="565"/>
        <item m="1" x="1054"/>
        <item m="1" x="211"/>
        <item m="1" x="1078"/>
        <item m="1" x="234"/>
        <item m="1" x="1104"/>
        <item m="1" x="260"/>
        <item m="1" x="1131"/>
        <item m="1" x="286"/>
        <item m="1" x="1158"/>
        <item m="1" x="313"/>
        <item m="1" x="1188"/>
        <item m="1" x="343"/>
        <item m="1" x="1220"/>
        <item m="1" x="375"/>
        <item m="1" x="1259"/>
        <item m="1" x="409"/>
        <item m="1" x="1289"/>
        <item m="1" x="438"/>
        <item m="1" x="1322"/>
        <item m="1" x="471"/>
        <item m="1" x="1355"/>
        <item m="1" x="504"/>
        <item m="1" x="1393"/>
        <item m="1" x="536"/>
        <item m="1" x="1426"/>
        <item m="1" x="570"/>
        <item m="1" x="1461"/>
        <item m="1" x="605"/>
        <item m="1" x="1496"/>
        <item m="1" x="639"/>
        <item m="1" x="1535"/>
        <item m="1" x="1432"/>
        <item m="1" x="576"/>
        <item m="1" x="1467"/>
        <item m="1" x="611"/>
        <item m="1" x="1502"/>
        <item m="1" x="645"/>
        <item m="1" x="1541"/>
        <item m="1" x="679"/>
        <item m="1" x="1575"/>
        <item m="1" x="713"/>
        <item m="1" x="1162"/>
        <item m="1" x="317"/>
        <item m="1" x="1193"/>
        <item m="1" x="348"/>
        <item m="1" x="1229"/>
        <item m="1" x="384"/>
        <item m="1" x="1268"/>
        <item m="1" x="418"/>
        <item m="1" x="1301"/>
        <item m="1" x="450"/>
        <item m="1" x="1334"/>
        <item m="1" x="483"/>
        <item m="1" x="1367"/>
        <item m="1" x="516"/>
        <item m="1" x="1405"/>
        <item m="1" x="548"/>
        <item m="1" x="1438"/>
        <item m="1" x="582"/>
        <item m="1" x="1473"/>
        <item m="1" x="617"/>
        <item m="1" x="1295"/>
        <item m="1" x="444"/>
        <item m="1" x="1328"/>
        <item m="1" x="477"/>
        <item m="1" x="1361"/>
        <item m="1" x="510"/>
        <item m="1" x="1399"/>
        <item m="1" x="542"/>
        <item m="1" x="1508"/>
        <item m="1" x="651"/>
        <item m="1" x="1547"/>
        <item m="1" x="685"/>
        <item m="1" x="1581"/>
        <item m="1" x="719"/>
        <item m="1" x="1610"/>
        <item m="1" x="748"/>
        <item m="1" x="1639"/>
        <item m="1" x="777"/>
        <item m="1" x="1669"/>
        <item m="1" x="1231"/>
        <item m="1" x="386"/>
        <item m="1" x="1270"/>
        <item m="1" x="420"/>
        <item m="1" x="1305"/>
        <item m="1" x="454"/>
        <item m="1" x="1338"/>
        <item m="1" x="487"/>
        <item m="1" x="1373"/>
        <item m="1" x="522"/>
        <item m="1" x="1411"/>
        <item m="1" x="554"/>
        <item m="1" x="1444"/>
        <item m="1" x="588"/>
        <item m="1" x="1479"/>
        <item m="1" x="623"/>
        <item x="0"/>
        <item x="1"/>
        <item x="2"/>
        <item t="default"/>
      </items>
    </pivotField>
    <pivotField compact="0" outline="0" showAll="0"/>
    <pivotField compact="0" numFmtId="166" outline="0" showAll="0"/>
    <pivotField compact="0" outline="0" showAll="0">
      <items count="56">
        <item m="1" x="17"/>
        <item m="1" x="39"/>
        <item m="1" x="5"/>
        <item m="1" x="26"/>
        <item m="1" x="42"/>
        <item m="1" x="8"/>
        <item m="1" x="29"/>
        <item m="1" x="47"/>
        <item m="1" x="12"/>
        <item m="1" x="34"/>
        <item m="1" x="52"/>
        <item m="1" x="18"/>
        <item m="1" x="40"/>
        <item m="1" x="6"/>
        <item m="1" x="27"/>
        <item m="1" x="44"/>
        <item m="1" x="10"/>
        <item m="1" x="31"/>
        <item m="1" x="49"/>
        <item m="1" x="14"/>
        <item m="1" x="36"/>
        <item m="1" x="54"/>
        <item m="1" x="19"/>
        <item m="1" x="41"/>
        <item m="1" x="7"/>
        <item m="1" x="28"/>
        <item m="1" x="46"/>
        <item x="0"/>
        <item m="1" x="33"/>
        <item m="1" x="51"/>
        <item m="1" x="15"/>
        <item m="1" x="37"/>
        <item m="1" x="2"/>
        <item m="1" x="20"/>
        <item m="1" x="43"/>
        <item m="1" x="9"/>
        <item m="1" x="30"/>
        <item m="1" x="48"/>
        <item m="1" x="13"/>
        <item m="1" x="35"/>
        <item m="1" x="53"/>
        <item m="1" x="16"/>
        <item m="1" x="38"/>
        <item m="1" x="3"/>
        <item m="1" x="21"/>
        <item m="1" x="45"/>
        <item m="1" x="11"/>
        <item m="1" x="32"/>
        <item m="1" x="50"/>
        <item m="1" x="22"/>
        <item m="1" x="23"/>
        <item m="1" x="24"/>
        <item m="1" x="25"/>
        <item m="1" x="4"/>
        <item m="1" x="1"/>
        <item t="default"/>
      </items>
    </pivotField>
    <pivotField compact="0" outline="0" showAll="0">
      <items count="15">
        <item m="1" x="4"/>
        <item m="1" x="13"/>
        <item m="1" x="7"/>
        <item m="1" x="9"/>
        <item m="1" x="5"/>
        <item m="1" x="12"/>
        <item m="1" x="2"/>
        <item x="0"/>
        <item m="1" x="11"/>
        <item m="1" x="3"/>
        <item m="1" x="10"/>
        <item m="1" x="6"/>
        <item m="1" x="8"/>
        <item m="1" x="1"/>
        <item t="default"/>
      </items>
    </pivotField>
    <pivotField compact="0" outline="0" showAll="0"/>
    <pivotField compact="0" outline="0" showAll="0"/>
    <pivotField compact="0" numFmtId="164" outline="0" showAll="0"/>
    <pivotField axis="axisPage" compact="0" outline="0" multipleItemSelectionAllowed="1" showAll="0" defaultSubtotal="0">
      <items count="38">
        <item m="1" x="37"/>
        <item m="1" x="24"/>
        <item m="1" x="20"/>
        <item m="1" x="19"/>
        <item m="1" x="27"/>
        <item m="1" x="30"/>
        <item m="1" x="13"/>
        <item m="1" x="32"/>
        <item x="3"/>
        <item h="1" m="1" x="12"/>
        <item m="1" x="21"/>
        <item m="1" x="33"/>
        <item m="1" x="23"/>
        <item h="1" m="1" x="28"/>
        <item x="10"/>
        <item x="2"/>
        <item m="1" x="26"/>
        <item m="1" x="17"/>
        <item m="1" x="18"/>
        <item m="1" x="25"/>
        <item m="1" x="36"/>
        <item m="1" x="29"/>
        <item h="1" m="1" x="31"/>
        <item m="1" x="16"/>
        <item h="1" m="1" x="34"/>
        <item m="1" x="15"/>
        <item m="1" x="35"/>
        <item h="1" m="1" x="14"/>
        <item x="1"/>
        <item m="1" x="22"/>
        <item x="6"/>
        <item x="7"/>
        <item x="11"/>
        <item x="4"/>
        <item x="0"/>
        <item x="5"/>
        <item x="8"/>
        <item x="9"/>
      </items>
    </pivotField>
    <pivotField compact="0" outline="0" showAll="0">
      <items count="15">
        <item h="1" m="1" x="11"/>
        <item h="1" m="1" x="1"/>
        <item x="0"/>
        <item h="1" m="1" x="3"/>
        <item h="1" m="1" x="2"/>
        <item h="1" m="1" x="6"/>
        <item h="1" m="1" x="5"/>
        <item h="1" m="1" x="4"/>
        <item h="1" m="1" x="12"/>
        <item h="1" m="1" x="10"/>
        <item h="1" m="1" x="13"/>
        <item h="1" m="1" x="9"/>
        <item h="1" m="1" x="8"/>
        <item h="1" m="1" x="7"/>
        <item t="default"/>
      </items>
    </pivotField>
    <pivotField axis="axisPage" compact="0" outline="0" multipleItemSelectionAllowed="1" showAll="0" defaultSubtotal="0">
      <items count="9">
        <item m="1" x="4"/>
        <item m="1" x="7"/>
        <item m="1" x="1"/>
        <item m="1" x="3"/>
        <item m="1" x="6"/>
        <item m="1" x="2"/>
        <item m="1" x="5"/>
        <item m="1" x="8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</pivotFields>
  <rowFields count="2">
    <field x="1"/>
    <field x="16"/>
  </rowFields>
  <rowItems count="150">
    <i>
      <x v="1"/>
    </i>
    <i>
      <x v="4"/>
    </i>
    <i>
      <x v="9"/>
    </i>
    <i>
      <x v="22"/>
    </i>
    <i>
      <x v="26"/>
    </i>
    <i>
      <x v="30"/>
    </i>
    <i>
      <x v="31"/>
    </i>
    <i>
      <x v="33"/>
    </i>
    <i>
      <x v="39"/>
    </i>
    <i>
      <x v="43"/>
    </i>
    <i>
      <x v="48"/>
    </i>
    <i>
      <x v="58"/>
    </i>
    <i>
      <x v="59"/>
    </i>
    <i>
      <x v="67"/>
    </i>
    <i>
      <x v="74"/>
    </i>
    <i>
      <x v="75"/>
    </i>
    <i>
      <x v="81"/>
    </i>
    <i>
      <x v="85"/>
    </i>
    <i>
      <x v="86"/>
    </i>
    <i>
      <x v="93"/>
    </i>
    <i>
      <x v="100"/>
    </i>
    <i>
      <x v="117"/>
    </i>
    <i>
      <x v="127"/>
    </i>
    <i>
      <x v="129"/>
    </i>
    <i>
      <x v="132"/>
    </i>
    <i>
      <x v="146"/>
    </i>
    <i>
      <x v="148"/>
    </i>
    <i>
      <x v="158"/>
    </i>
    <i>
      <x v="164"/>
    </i>
    <i>
      <x v="167"/>
    </i>
    <i>
      <x v="169"/>
    </i>
    <i>
      <x v="170"/>
    </i>
    <i>
      <x v="174"/>
    </i>
    <i>
      <x v="175"/>
    </i>
    <i>
      <x v="193"/>
    </i>
    <i>
      <x v="196"/>
    </i>
    <i>
      <x v="197"/>
    </i>
    <i>
      <x v="203"/>
    </i>
    <i>
      <x v="209"/>
    </i>
    <i>
      <x v="210"/>
    </i>
    <i>
      <x v="215"/>
    </i>
    <i>
      <x v="220"/>
    </i>
    <i>
      <x v="265"/>
    </i>
    <i>
      <x v="270"/>
    </i>
    <i>
      <x v="285"/>
    </i>
    <i>
      <x v="289"/>
    </i>
    <i>
      <x v="293"/>
    </i>
    <i>
      <x v="307"/>
    </i>
    <i>
      <x v="316"/>
    </i>
    <i>
      <x v="319"/>
    </i>
    <i>
      <x v="324"/>
    </i>
    <i>
      <x v="325"/>
    </i>
    <i>
      <x v="326"/>
    </i>
    <i>
      <x v="329"/>
    </i>
    <i>
      <x v="330"/>
    </i>
    <i>
      <x v="331"/>
    </i>
    <i>
      <x v="345"/>
    </i>
    <i>
      <x v="347"/>
    </i>
    <i>
      <x v="351"/>
    </i>
    <i>
      <x v="356"/>
    </i>
    <i>
      <x v="362"/>
    </i>
    <i>
      <x v="364"/>
    </i>
    <i>
      <x v="373"/>
    </i>
    <i>
      <x v="379"/>
    </i>
    <i>
      <x v="380"/>
    </i>
    <i>
      <x v="381"/>
    </i>
    <i>
      <x v="384"/>
    </i>
    <i>
      <x v="386"/>
    </i>
    <i>
      <x v="396"/>
    </i>
    <i>
      <x v="412"/>
    </i>
    <i>
      <x v="417"/>
    </i>
    <i>
      <x v="420"/>
    </i>
    <i>
      <x v="425"/>
    </i>
    <i>
      <x v="428"/>
    </i>
    <i>
      <x v="431"/>
    </i>
    <i>
      <x v="441"/>
    </i>
    <i>
      <x v="442"/>
    </i>
    <i>
      <x v="443"/>
    </i>
    <i>
      <x v="452"/>
    </i>
    <i>
      <x v="453"/>
    </i>
    <i>
      <x v="457"/>
    </i>
    <i>
      <x v="458"/>
      <x v="1729"/>
    </i>
    <i r="1">
      <x v="1730"/>
    </i>
    <i r="1">
      <x v="1731"/>
    </i>
    <i>
      <x v="469"/>
    </i>
    <i>
      <x v="473"/>
    </i>
    <i>
      <x v="477"/>
    </i>
    <i>
      <x v="480"/>
      <x v="1729"/>
    </i>
    <i r="1">
      <x v="1730"/>
    </i>
    <i r="1">
      <x v="1731"/>
    </i>
    <i>
      <x v="490"/>
    </i>
    <i>
      <x v="495"/>
    </i>
    <i>
      <x v="497"/>
    </i>
    <i>
      <x v="512"/>
    </i>
    <i>
      <x v="520"/>
    </i>
    <i>
      <x v="532"/>
    </i>
    <i>
      <x v="541"/>
    </i>
    <i>
      <x v="542"/>
    </i>
    <i>
      <x v="544"/>
    </i>
    <i>
      <x v="554"/>
    </i>
    <i>
      <x v="558"/>
    </i>
    <i>
      <x v="560"/>
    </i>
    <i>
      <x v="567"/>
    </i>
    <i>
      <x v="568"/>
    </i>
    <i>
      <x v="586"/>
    </i>
    <i>
      <x v="593"/>
    </i>
    <i>
      <x v="598"/>
    </i>
    <i>
      <x v="601"/>
    </i>
    <i>
      <x v="604"/>
    </i>
    <i>
      <x v="606"/>
    </i>
    <i>
      <x v="619"/>
    </i>
    <i>
      <x v="625"/>
    </i>
    <i>
      <x v="643"/>
    </i>
    <i>
      <x v="654"/>
    </i>
    <i>
      <x v="655"/>
    </i>
    <i>
      <x v="668"/>
    </i>
    <i>
      <x v="674"/>
    </i>
    <i>
      <x v="675"/>
    </i>
    <i>
      <x v="679"/>
    </i>
    <i>
      <x v="683"/>
    </i>
    <i>
      <x v="684"/>
    </i>
    <i>
      <x v="686"/>
    </i>
    <i>
      <x v="690"/>
    </i>
    <i>
      <x v="696"/>
    </i>
    <i>
      <x v="698"/>
    </i>
    <i>
      <x v="701"/>
    </i>
    <i>
      <x v="712"/>
    </i>
    <i>
      <x v="717"/>
    </i>
    <i>
      <x v="719"/>
    </i>
    <i>
      <x v="733"/>
    </i>
    <i>
      <x v="739"/>
    </i>
    <i>
      <x v="745"/>
    </i>
    <i>
      <x v="751"/>
    </i>
    <i>
      <x v="752"/>
    </i>
    <i>
      <x v="753"/>
    </i>
    <i>
      <x v="757"/>
    </i>
    <i>
      <x v="762"/>
    </i>
    <i>
      <x v="766"/>
    </i>
    <i>
      <x v="775"/>
    </i>
    <i>
      <x v="793"/>
    </i>
    <i>
      <x v="799"/>
    </i>
    <i>
      <x v="800"/>
    </i>
    <i>
      <x v="801"/>
    </i>
    <i>
      <x v="803"/>
    </i>
    <i>
      <x v="807"/>
    </i>
    <i>
      <x v="809"/>
    </i>
    <i>
      <x v="810"/>
    </i>
    <i>
      <x v="811"/>
    </i>
    <i>
      <x v="813"/>
    </i>
    <i t="grand">
      <x/>
    </i>
  </rowItems>
  <colItems count="1">
    <i/>
  </colItems>
  <pageFields count="2">
    <pageField fld="26" hier="-1"/>
    <pageField fld="24" hier="-1"/>
  </pageFields>
  <dataFields count="1">
    <dataField name="Somme de Théorique" fld="34" baseField="0" baseItem="0" numFmtId="164"/>
  </dataFields>
  <formats count="8">
    <format dxfId="41">
      <pivotArea field="25" type="button" dataOnly="0" labelOnly="1" outline="0"/>
    </format>
    <format dxfId="40">
      <pivotArea field="15" type="button" dataOnly="0" labelOnly="1" outline="0"/>
    </format>
    <format dxfId="39">
      <pivotArea field="24" type="button" dataOnly="0" labelOnly="1" outline="0" axis="axisPage" fieldPosition="1"/>
    </format>
    <format dxfId="38">
      <pivotArea field="1" type="button" dataOnly="0" labelOnly="1" outline="0" axis="axisRow" fieldPosition="0"/>
    </format>
    <format dxfId="37">
      <pivotArea field="25" type="button" dataOnly="0" labelOnly="1" outline="0"/>
    </format>
    <format dxfId="36">
      <pivotArea field="15" type="button" dataOnly="0" labelOnly="1" outline="0"/>
    </format>
    <format dxfId="35">
      <pivotArea field="24" type="button" dataOnly="0" labelOnly="1" outline="0" axis="axisPage" fieldPosition="1"/>
    </format>
    <format dxfId="34">
      <pivotArea field="1" type="button" dataOnly="0" labelOnly="1" outline="0" axis="axisRow" fieldPosition="0"/>
    </format>
  </formats>
  <conditionalFormats count="1">
    <conditionalFormat priority="15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eau croisé dynamique4" cacheId="3" applyNumberFormats="0" applyBorderFormats="0" applyFontFormats="0" applyPatternFormats="0" applyAlignmentFormats="0" applyWidthHeightFormats="1" dataCaption="Valeurs" updatedVersion="7" minRefreshableVersion="3" useAutoFormatting="1" itemPrintTitles="1" createdVersion="6" indent="0" compact="0" compactData="0" multipleFieldFilters="0">
  <location ref="G5:L153" firstHeaderRow="1" firstDataRow="2" firstDataCol="1" rowPageCount="2" colPageCount="1"/>
  <pivotFields count="35">
    <pivotField compact="0" numFmtId="165" outline="0" showAll="0" defaultSubtotal="0"/>
    <pivotField axis="axisRow" compact="0" outline="0" showAll="0" sortType="ascending" defaultSubtotal="0">
      <items count="190">
        <item x="77"/>
        <item x="40"/>
        <item m="1" x="164"/>
        <item m="1" x="186"/>
        <item x="137"/>
        <item m="1" x="182"/>
        <item x="74"/>
        <item x="20"/>
        <item x="26"/>
        <item x="73"/>
        <item x="9"/>
        <item x="51"/>
        <item m="1" x="172"/>
        <item x="46"/>
        <item m="1" x="176"/>
        <item x="109"/>
        <item x="72"/>
        <item x="68"/>
        <item m="1" x="181"/>
        <item x="106"/>
        <item m="1" x="173"/>
        <item m="1" x="180"/>
        <item x="13"/>
        <item x="37"/>
        <item x="95"/>
        <item x="121"/>
        <item x="114"/>
        <item m="1" x="153"/>
        <item x="96"/>
        <item m="1" x="157"/>
        <item x="144"/>
        <item m="1" x="184"/>
        <item m="1" x="168"/>
        <item m="1" x="174"/>
        <item x="31"/>
        <item m="1" x="166"/>
        <item m="1" x="158"/>
        <item m="1" x="177"/>
        <item x="143"/>
        <item m="1" x="146"/>
        <item x="107"/>
        <item x="21"/>
        <item x="83"/>
        <item x="61"/>
        <item x="89"/>
        <item m="1" x="178"/>
        <item x="112"/>
        <item x="16"/>
        <item x="69"/>
        <item x="35"/>
        <item x="81"/>
        <item x="17"/>
        <item m="1" x="147"/>
        <item x="71"/>
        <item x="93"/>
        <item x="65"/>
        <item x="90"/>
        <item x="86"/>
        <item x="87"/>
        <item x="119"/>
        <item x="8"/>
        <item m="1" x="170"/>
        <item x="39"/>
        <item x="4"/>
        <item x="75"/>
        <item x="139"/>
        <item x="128"/>
        <item m="1" x="154"/>
        <item x="80"/>
        <item x="62"/>
        <item m="1" x="183"/>
        <item x="101"/>
        <item x="30"/>
        <item x="135"/>
        <item x="12"/>
        <item x="24"/>
        <item x="60"/>
        <item x="36"/>
        <item x="42"/>
        <item x="34"/>
        <item x="118"/>
        <item x="78"/>
        <item m="1" x="150"/>
        <item m="1" x="188"/>
        <item x="84"/>
        <item x="29"/>
        <item m="1" x="160"/>
        <item m="1" x="149"/>
        <item x="48"/>
        <item x="113"/>
        <item x="138"/>
        <item x="142"/>
        <item x="44"/>
        <item x="58"/>
        <item x="88"/>
        <item m="1" x="165"/>
        <item x="85"/>
        <item x="67"/>
        <item x="133"/>
        <item x="7"/>
        <item x="3"/>
        <item x="125"/>
        <item m="1" x="163"/>
        <item x="55"/>
        <item x="64"/>
        <item x="130"/>
        <item x="111"/>
        <item x="47"/>
        <item x="41"/>
        <item x="92"/>
        <item m="1" x="167"/>
        <item x="120"/>
        <item x="104"/>
        <item m="1" x="175"/>
        <item x="45"/>
        <item x="91"/>
        <item x="122"/>
        <item x="11"/>
        <item m="1" x="152"/>
        <item x="100"/>
        <item m="1" x="185"/>
        <item x="103"/>
        <item x="140"/>
        <item m="1" x="159"/>
        <item m="1" x="169"/>
        <item x="2"/>
        <item m="1" x="161"/>
        <item x="52"/>
        <item x="97"/>
        <item x="14"/>
        <item x="50"/>
        <item x="63"/>
        <item x="53"/>
        <item m="1" x="171"/>
        <item x="99"/>
        <item x="116"/>
        <item x="132"/>
        <item x="59"/>
        <item x="126"/>
        <item x="27"/>
        <item x="82"/>
        <item x="70"/>
        <item x="117"/>
        <item m="1" x="151"/>
        <item x="115"/>
        <item x="124"/>
        <item x="22"/>
        <item x="127"/>
        <item x="0"/>
        <item m="1" x="155"/>
        <item x="43"/>
        <item x="19"/>
        <item x="110"/>
        <item x="102"/>
        <item x="129"/>
        <item x="94"/>
        <item x="98"/>
        <item x="18"/>
        <item x="5"/>
        <item x="32"/>
        <item x="66"/>
        <item m="1" x="156"/>
        <item x="54"/>
        <item x="49"/>
        <item x="123"/>
        <item m="1" x="187"/>
        <item x="28"/>
        <item x="134"/>
        <item x="15"/>
        <item x="33"/>
        <item x="105"/>
        <item x="23"/>
        <item m="1" x="162"/>
        <item x="56"/>
        <item x="38"/>
        <item m="1" x="179"/>
        <item x="57"/>
        <item x="10"/>
        <item m="1" x="148"/>
        <item x="141"/>
        <item x="79"/>
        <item x="1"/>
        <item x="76"/>
        <item m="1" x="189"/>
        <item x="108"/>
        <item x="25"/>
        <item x="131"/>
        <item x="6"/>
        <item x="136"/>
        <item x="145"/>
      </items>
    </pivotField>
    <pivotField compact="0" numFmtId="164" outline="0" showAll="0"/>
    <pivotField axis="axisPage" compact="0" numFmtId="164" outline="0" multipleItemSelectionAllowed="1" showAll="0">
      <items count="21">
        <item x="1"/>
        <item x="2"/>
        <item x="6"/>
        <item x="10"/>
        <item x="8"/>
        <item x="5"/>
        <item x="3"/>
        <item x="9"/>
        <item x="0"/>
        <item x="4"/>
        <item m="1" x="13"/>
        <item m="1" x="18"/>
        <item m="1" x="14"/>
        <item m="1" x="12"/>
        <item m="1" x="11"/>
        <item x="7"/>
        <item m="1" x="19"/>
        <item m="1" x="15"/>
        <item m="1" x="17"/>
        <item m="1" x="16"/>
        <item t="default"/>
      </items>
    </pivotField>
    <pivotField compact="0" numFmtId="164" outline="0" showAll="0"/>
    <pivotField compact="0" numFmtId="164" outline="0" showAll="0"/>
    <pivotField compact="0" outline="0" showAll="0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 defaultSubtotal="0">
      <items count="16">
        <item x="0"/>
        <item x="1"/>
        <item x="2"/>
        <item x="4"/>
        <item x="13"/>
        <item x="11"/>
        <item x="6"/>
        <item x="3"/>
        <item x="7"/>
        <item x="5"/>
        <item x="10"/>
        <item m="1" x="14"/>
        <item m="1" x="15"/>
        <item x="12"/>
        <item x="8"/>
        <item x="9"/>
      </items>
    </pivotField>
    <pivotField axis="axisCol" compact="0" outline="0" multipleItemSelectionAllowed="1" showAll="0" sortType="ascending">
      <items count="111">
        <item m="1" x="87"/>
        <item m="1" x="59"/>
        <item m="1" x="32"/>
        <item m="1" x="5"/>
        <item m="1" x="83"/>
        <item m="1" x="55"/>
        <item m="1" x="28"/>
        <item m="1" x="107"/>
        <item m="1" x="79"/>
        <item m="1" x="52"/>
        <item m="1" x="10"/>
        <item m="1" x="89"/>
        <item m="1" x="61"/>
        <item m="1" x="34"/>
        <item m="1" x="7"/>
        <item m="1" x="85"/>
        <item m="1" x="57"/>
        <item m="1" x="30"/>
        <item m="1" x="109"/>
        <item m="1" x="81"/>
        <item m="1" x="53"/>
        <item m="1" x="26"/>
        <item m="1" x="105"/>
        <item m="1" x="77"/>
        <item m="1" x="51"/>
        <item m="1" x="25"/>
        <item m="1" x="104"/>
        <item m="1" x="76"/>
        <item m="1" x="50"/>
        <item m="1" x="24"/>
        <item m="1" x="103"/>
        <item m="1" x="75"/>
        <item m="1" x="49"/>
        <item m="1" x="23"/>
        <item m="1" x="102"/>
        <item m="1" x="74"/>
        <item m="1" x="48"/>
        <item m="1" x="22"/>
        <item m="1" x="101"/>
        <item m="1" x="73"/>
        <item m="1" x="47"/>
        <item m="1" x="21"/>
        <item m="1" x="100"/>
        <item m="1" x="72"/>
        <item m="1" x="46"/>
        <item m="1" x="20"/>
        <item m="1" x="99"/>
        <item m="1" x="71"/>
        <item m="1" x="44"/>
        <item m="1" x="18"/>
        <item m="1" x="97"/>
        <item m="1" x="69"/>
        <item m="1" x="42"/>
        <item m="1" x="16"/>
        <item m="1" x="95"/>
        <item m="1" x="67"/>
        <item m="1" x="40"/>
        <item m="1" x="14"/>
        <item m="1" x="93"/>
        <item m="1" x="45"/>
        <item m="1" x="19"/>
        <item m="1" x="98"/>
        <item m="1" x="70"/>
        <item m="1" x="43"/>
        <item m="1" x="17"/>
        <item m="1" x="96"/>
        <item m="1" x="68"/>
        <item m="1" x="41"/>
        <item m="1" x="15"/>
        <item m="1" x="94"/>
        <item m="1" x="66"/>
        <item m="1" x="39"/>
        <item m="1" x="13"/>
        <item m="1" x="92"/>
        <item m="1" x="65"/>
        <item m="1" x="38"/>
        <item m="1" x="12"/>
        <item m="1" x="91"/>
        <item m="1" x="63"/>
        <item m="1" x="36"/>
        <item m="1" x="9"/>
        <item m="1" x="88"/>
        <item m="1" x="60"/>
        <item m="1" x="33"/>
        <item m="1" x="6"/>
        <item m="1" x="84"/>
        <item m="1" x="56"/>
        <item m="1" x="29"/>
        <item m="1" x="108"/>
        <item m="1" x="80"/>
        <item m="1" x="64"/>
        <item m="1" x="37"/>
        <item m="1" x="11"/>
        <item m="1" x="90"/>
        <item m="1" x="62"/>
        <item m="1" x="35"/>
        <item m="1" x="8"/>
        <item m="1" x="86"/>
        <item m="1" x="58"/>
        <item m="1" x="31"/>
        <item m="1" x="4"/>
        <item m="1" x="82"/>
        <item m="1" x="54"/>
        <item m="1" x="27"/>
        <item m="1" x="106"/>
        <item m="1" x="78"/>
        <item x="0"/>
        <item x="1"/>
        <item x="2"/>
        <item x="3"/>
        <item t="default"/>
      </items>
    </pivotField>
    <pivotField compact="0" outline="0" showAll="0"/>
    <pivotField compact="0" numFmtId="166" outline="0" showAll="0"/>
    <pivotField compact="0" outline="0" showAll="0">
      <items count="21">
        <item m="1" x="10"/>
        <item m="1" x="6"/>
        <item m="1" x="3"/>
        <item m="1" x="17"/>
        <item m="1" x="14"/>
        <item m="1" x="11"/>
        <item m="1" x="4"/>
        <item m="1" x="18"/>
        <item m="1" x="15"/>
        <item m="1" x="12"/>
        <item m="1" x="7"/>
        <item m="1" x="5"/>
        <item m="1" x="19"/>
        <item m="1" x="16"/>
        <item m="1" x="13"/>
        <item m="1" x="9"/>
        <item x="0"/>
        <item x="1"/>
        <item m="1" x="8"/>
        <item m="1" x="2"/>
        <item t="default"/>
      </items>
    </pivotField>
    <pivotField compact="0" outline="0" showAll="0">
      <items count="9">
        <item x="1"/>
        <item m="1" x="5"/>
        <item m="1" x="4"/>
        <item m="1" x="7"/>
        <item m="1" x="3"/>
        <item x="0"/>
        <item m="1" x="6"/>
        <item m="1" x="2"/>
        <item t="default"/>
      </items>
    </pivotField>
    <pivotField compact="0" outline="0" showAll="0"/>
    <pivotField compact="0" outline="0" showAll="0"/>
    <pivotField compact="0" numFmtId="164" outline="0" showAll="0"/>
    <pivotField compact="0" outline="0" showAll="0" defaultSubtotal="0">
      <items count="14">
        <item m="1" x="12"/>
        <item x="3"/>
        <item x="2"/>
        <item x="1"/>
        <item x="6"/>
        <item x="7"/>
        <item x="11"/>
        <item x="4"/>
        <item x="0"/>
        <item x="5"/>
        <item m="1" x="13"/>
        <item x="8"/>
        <item x="9"/>
        <item x="10"/>
      </items>
    </pivotField>
    <pivotField compact="0" outline="0" showAll="0">
      <items count="3">
        <item m="1" x="1"/>
        <item x="0"/>
        <item t="default" sd="0"/>
      </items>
    </pivotField>
    <pivotField axis="axisPage" compact="0" outline="0" multipleItemSelectionAllowed="1" showAll="0" defaultSubtotal="0">
      <items count="2">
        <item m="1"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1"/>
  </rowFields>
  <rowItems count="147">
    <i>
      <x/>
    </i>
    <i>
      <x v="1"/>
    </i>
    <i>
      <x v="4"/>
    </i>
    <i>
      <x v="6"/>
    </i>
    <i>
      <x v="7"/>
    </i>
    <i>
      <x v="8"/>
    </i>
    <i>
      <x v="9"/>
    </i>
    <i>
      <x v="10"/>
    </i>
    <i>
      <x v="11"/>
    </i>
    <i>
      <x v="13"/>
    </i>
    <i>
      <x v="15"/>
    </i>
    <i>
      <x v="16"/>
    </i>
    <i>
      <x v="17"/>
    </i>
    <i>
      <x v="19"/>
    </i>
    <i>
      <x v="22"/>
    </i>
    <i>
      <x v="23"/>
    </i>
    <i>
      <x v="24"/>
    </i>
    <i>
      <x v="25"/>
    </i>
    <i>
      <x v="26"/>
    </i>
    <i>
      <x v="28"/>
    </i>
    <i>
      <x v="30"/>
    </i>
    <i>
      <x v="34"/>
    </i>
    <i>
      <x v="38"/>
    </i>
    <i>
      <x v="40"/>
    </i>
    <i>
      <x v="41"/>
    </i>
    <i>
      <x v="42"/>
    </i>
    <i>
      <x v="43"/>
    </i>
    <i>
      <x v="44"/>
    </i>
    <i>
      <x v="46"/>
    </i>
    <i>
      <x v="47"/>
    </i>
    <i>
      <x v="48"/>
    </i>
    <i>
      <x v="49"/>
    </i>
    <i>
      <x v="50"/>
    </i>
    <i>
      <x v="51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2"/>
    </i>
    <i>
      <x v="63"/>
    </i>
    <i>
      <x v="64"/>
    </i>
    <i>
      <x v="65"/>
    </i>
    <i>
      <x v="66"/>
    </i>
    <i>
      <x v="68"/>
    </i>
    <i>
      <x v="69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4"/>
    </i>
    <i>
      <x v="85"/>
    </i>
    <i>
      <x v="88"/>
    </i>
    <i>
      <x v="89"/>
    </i>
    <i>
      <x v="90"/>
    </i>
    <i>
      <x v="91"/>
    </i>
    <i>
      <x v="92"/>
    </i>
    <i>
      <x v="93"/>
    </i>
    <i>
      <x v="94"/>
    </i>
    <i>
      <x v="96"/>
    </i>
    <i>
      <x v="97"/>
    </i>
    <i>
      <x v="98"/>
    </i>
    <i>
      <x v="99"/>
    </i>
    <i>
      <x v="100"/>
    </i>
    <i>
      <x v="101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1"/>
    </i>
    <i>
      <x v="112"/>
    </i>
    <i>
      <x v="114"/>
    </i>
    <i>
      <x v="115"/>
    </i>
    <i>
      <x v="116"/>
    </i>
    <i>
      <x v="117"/>
    </i>
    <i>
      <x v="119"/>
    </i>
    <i>
      <x v="121"/>
    </i>
    <i>
      <x v="122"/>
    </i>
    <i>
      <x v="125"/>
    </i>
    <i>
      <x v="127"/>
    </i>
    <i>
      <x v="128"/>
    </i>
    <i>
      <x v="129"/>
    </i>
    <i>
      <x v="130"/>
    </i>
    <i>
      <x v="131"/>
    </i>
    <i>
      <x v="132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4"/>
    </i>
    <i>
      <x v="145"/>
    </i>
    <i>
      <x v="146"/>
    </i>
    <i>
      <x v="147"/>
    </i>
    <i>
      <x v="148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2"/>
    </i>
    <i>
      <x v="163"/>
    </i>
    <i>
      <x v="164"/>
    </i>
    <i>
      <x v="166"/>
    </i>
    <i>
      <x v="167"/>
    </i>
    <i>
      <x v="168"/>
    </i>
    <i>
      <x v="169"/>
    </i>
    <i>
      <x v="170"/>
    </i>
    <i>
      <x v="171"/>
    </i>
    <i>
      <x v="173"/>
    </i>
    <i>
      <x v="174"/>
    </i>
    <i>
      <x v="176"/>
    </i>
    <i>
      <x v="177"/>
    </i>
    <i>
      <x v="179"/>
    </i>
    <i>
      <x v="180"/>
    </i>
    <i>
      <x v="181"/>
    </i>
    <i>
      <x v="182"/>
    </i>
    <i>
      <x v="184"/>
    </i>
    <i>
      <x v="185"/>
    </i>
    <i>
      <x v="186"/>
    </i>
    <i>
      <x v="187"/>
    </i>
    <i>
      <x v="188"/>
    </i>
    <i>
      <x v="189"/>
    </i>
    <i t="grand">
      <x/>
    </i>
  </rowItems>
  <colFields count="1">
    <field x="16"/>
  </colFields>
  <colItems count="5">
    <i>
      <x v="106"/>
    </i>
    <i>
      <x v="107"/>
    </i>
    <i>
      <x v="108"/>
    </i>
    <i>
      <x v="109"/>
    </i>
    <i t="grand">
      <x/>
    </i>
  </colItems>
  <pageFields count="2">
    <pageField fld="26" hier="-1"/>
    <pageField fld="3" hier="-1"/>
  </pageFields>
  <dataFields count="1">
    <dataField name="Nombre de Segment" fld="15" subtotal="count" baseField="0" baseItem="0" numFmtId="1"/>
  </dataFields>
  <formats count="10">
    <format dxfId="25">
      <pivotArea field="25" type="button" dataOnly="0" labelOnly="1" outline="0"/>
    </format>
    <format dxfId="24">
      <pivotArea field="15" type="button" dataOnly="0" labelOnly="1" outline="0"/>
    </format>
    <format dxfId="23">
      <pivotArea field="24" type="button" dataOnly="0" labelOnly="1" outline="0"/>
    </format>
    <format dxfId="22">
      <pivotArea field="1" type="button" dataOnly="0" labelOnly="1" outline="0" axis="axisRow" fieldPosition="0"/>
    </format>
    <format dxfId="21">
      <pivotArea field="25" type="button" dataOnly="0" labelOnly="1" outline="0"/>
    </format>
    <format dxfId="20">
      <pivotArea field="15" type="button" dataOnly="0" labelOnly="1" outline="0"/>
    </format>
    <format dxfId="19">
      <pivotArea field="24" type="button" dataOnly="0" labelOnly="1" outline="0"/>
    </format>
    <format dxfId="18">
      <pivotArea field="1" type="button" dataOnly="0" labelOnly="1" outline="0" axis="axisRow" fieldPosition="0"/>
    </format>
    <format dxfId="17">
      <pivotArea outline="0" collapsedLevelsAreSubtotals="1" fieldPosition="0"/>
    </format>
    <format dxfId="16">
      <pivotArea outline="0" fieldPosition="0">
        <references count="1">
          <reference field="4294967294" count="1">
            <x v="0"/>
          </reference>
        </references>
      </pivotArea>
    </format>
  </formats>
  <conditionalFormats count="2">
    <conditionalFormat priority="1">
      <pivotAreas count="1">
        <pivotArea type="data" grandCol="1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3">
      <pivotAreas count="1">
        <pivotArea type="data" grandCol="1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leau croisé dynamique1" cacheId="1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C5" firstHeaderRow="0" firstDataRow="1" firstDataCol="1"/>
  <pivotFields count="34"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numFmtId="166" showAll="0"/>
    <pivotField axis="axisRow" showAll="0">
      <items count="10">
        <item h="1" x="0"/>
        <item h="1" x="1"/>
        <item h="1" x="2"/>
        <item h="1" x="3"/>
        <item h="1" x="4"/>
        <item h="1" x="5"/>
        <item h="1" x="6"/>
        <item x="7"/>
        <item h="1" x="8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68" showAll="0"/>
    <pivotField numFmtId="168" showAll="0"/>
    <pivotField showAll="0"/>
    <pivotField showAll="0"/>
    <pivotField showAll="0"/>
    <pivotField showAll="0"/>
    <pivotField numFmtId="16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5"/>
  </rowFields>
  <rowItems count="2"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Hr Adherée" fld="13" baseField="15" baseItem="5" numFmtId="164"/>
    <dataField name="Somme de Hr Planifiée" fld="14" baseField="15" baseItem="5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leau croisé dynamique1" cacheId="0" applyNumberFormats="0" applyBorderFormats="0" applyFontFormats="0" applyPatternFormats="0" applyAlignmentFormats="0" applyWidthHeightFormats="1" dataCaption="Valeurs" updatedVersion="6" minRefreshableVersion="3" useAutoFormatting="1" itemPrintTitles="1" createdVersion="7" indent="0" outline="1" outlineData="1" multipleFieldFilters="0">
  <location ref="A3:H6" firstHeaderRow="0" firstDataRow="1" firstDataCol="1"/>
  <pivotFields count="34">
    <pivotField numFmtId="165" showAll="0"/>
    <pivotField axis="axisRow" showAll="0">
      <items count="45">
        <item m="1" x="9"/>
        <item m="1" x="3"/>
        <item m="1" x="14"/>
        <item m="1" x="33"/>
        <item m="1" x="42"/>
        <item m="1" x="39"/>
        <item m="1" x="2"/>
        <item m="1" x="40"/>
        <item m="1" x="5"/>
        <item m="1" x="13"/>
        <item m="1" x="12"/>
        <item m="1" x="19"/>
        <item m="1" x="24"/>
        <item m="1" x="30"/>
        <item m="1" x="29"/>
        <item m="1" x="22"/>
        <item m="1" x="21"/>
        <item m="1" x="18"/>
        <item m="1" x="31"/>
        <item m="1" x="8"/>
        <item m="1" x="43"/>
        <item m="1" x="15"/>
        <item m="1" x="27"/>
        <item m="1" x="10"/>
        <item m="1" x="38"/>
        <item m="1" x="16"/>
        <item m="1" x="4"/>
        <item m="1" x="23"/>
        <item m="1" x="26"/>
        <item m="1" x="37"/>
        <item m="1" x="6"/>
        <item m="1" x="36"/>
        <item m="1" x="34"/>
        <item m="1" x="35"/>
        <item m="1" x="7"/>
        <item m="1" x="17"/>
        <item m="1" x="1"/>
        <item m="1" x="32"/>
        <item m="1" x="11"/>
        <item m="1" x="41"/>
        <item m="1" x="28"/>
        <item m="1" x="20"/>
        <item m="1" x="2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numFmtId="169" showAll="0"/>
    <pivotField axis="axisRow" showAll="0">
      <items count="8">
        <item m="1" x="4"/>
        <item m="1" x="5"/>
        <item m="1" x="2"/>
        <item m="1" x="6"/>
        <item m="1" x="1"/>
        <item x="0"/>
        <item m="1" x="3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dataField="1" dragToRow="0" dragToCol="0" dragToPage="0" showAll="0" defaultSubtotal="0"/>
  </pivotFields>
  <rowFields count="2">
    <field x="24"/>
    <field x="1"/>
  </rowFields>
  <rowItems count="3">
    <i>
      <x v="5"/>
    </i>
    <i r="1">
      <x v="43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Heures Planifiées" fld="14" baseField="1" baseItem="0" numFmtId="164"/>
    <dataField name="Heures Adherées" fld="13" baseField="1" baseItem="0" numFmtId="164"/>
    <dataField name="Congés payés" fld="27" baseField="1" baseItem="0" numFmtId="164"/>
    <dataField name="Congés sans solde" fld="28" baseField="1" baseItem="0" numFmtId="164"/>
    <dataField name="Congés spécial" fld="29" baseField="1" baseItem="0" numFmtId="164"/>
    <dataField name="Jours férié" fld="30" baseField="1" baseItem="0" numFmtId="164"/>
    <dataField name="Somme de Heures payées" fld="33" baseField="0" baseItem="0" numFmtId="164"/>
  </dataFields>
  <formats count="16">
    <format dxfId="15">
      <pivotArea outline="0" collapsedLevelsAreSubtotals="1" fieldPosition="0"/>
    </format>
    <format dxfId="1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">
      <pivotArea outline="0" collapsedLevelsAreSubtotals="1" fieldPosition="0"/>
    </format>
    <format dxfId="1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">
      <pivotArea collapsedLevelsAreSubtotals="1" fieldPosition="0">
        <references count="1">
          <reference field="1" count="1">
            <x v="7"/>
          </reference>
        </references>
      </pivotArea>
    </format>
    <format dxfId="10">
      <pivotArea dataOnly="0" labelOnly="1" fieldPosition="0">
        <references count="1">
          <reference field="1" count="1">
            <x v="7"/>
          </reference>
        </references>
      </pivotArea>
    </format>
    <format dxfId="9">
      <pivotArea collapsedLevelsAreSubtotals="1" fieldPosition="0">
        <references count="1">
          <reference field="1" count="1">
            <x v="29"/>
          </reference>
        </references>
      </pivotArea>
    </format>
    <format dxfId="8">
      <pivotArea dataOnly="0" labelOnly="1" fieldPosition="0">
        <references count="1">
          <reference field="1" count="1">
            <x v="29"/>
          </reference>
        </references>
      </pivotArea>
    </format>
    <format dxfId="7">
      <pivotArea collapsedLevelsAreSubtotals="1" fieldPosition="0">
        <references count="1">
          <reference field="24" count="1">
            <x v="0"/>
          </reference>
        </references>
      </pivotArea>
    </format>
    <format dxfId="6">
      <pivotArea dataOnly="0" labelOnly="1" fieldPosition="0">
        <references count="1">
          <reference field="24" count="1">
            <x v="0"/>
          </reference>
        </references>
      </pivotArea>
    </format>
    <format dxfId="5">
      <pivotArea collapsedLevelsAreSubtotals="1" fieldPosition="0">
        <references count="1">
          <reference field="24" count="1">
            <x v="1"/>
          </reference>
        </references>
      </pivotArea>
    </format>
    <format dxfId="4">
      <pivotArea dataOnly="0" labelOnly="1" fieldPosition="0">
        <references count="1">
          <reference field="24" count="1">
            <x v="1"/>
          </reference>
        </references>
      </pivotArea>
    </format>
    <format dxfId="3">
      <pivotArea collapsedLevelsAreSubtotals="1" fieldPosition="0">
        <references count="1">
          <reference field="24" count="1">
            <x v="2"/>
          </reference>
        </references>
      </pivotArea>
    </format>
    <format dxfId="2">
      <pivotArea dataOnly="0" labelOnly="1" fieldPosition="0">
        <references count="1">
          <reference field="24" count="1">
            <x v="2"/>
          </reference>
        </references>
      </pivotArea>
    </format>
    <format dxfId="1">
      <pivotArea collapsedLevelsAreSubtotals="1" fieldPosition="0">
        <references count="1">
          <reference field="24" count="1">
            <x v="3"/>
          </reference>
        </references>
      </pivotArea>
    </format>
    <format dxfId="0">
      <pivotArea dataOnly="0" labelOnly="1" fieldPosition="0">
        <references count="1">
          <reference field="2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emaine12" xr10:uid="{00000000-0013-0000-FFFF-FFFF01000000}" sourceName="Semaine">
  <pivotTables>
    <pivotTable tabId="15" name="Tableau croisé dynamique4"/>
  </pivotTables>
  <data>
    <tabular pivotCacheId="1429752771">
      <items count="20">
        <i x="0" s="1"/>
        <i x="10" s="1" nd="1"/>
        <i x="6" s="1" nd="1"/>
        <i x="3" s="1" nd="1"/>
        <i x="17" s="1" nd="1"/>
        <i x="14" s="1" nd="1"/>
        <i x="11" s="1" nd="1"/>
        <i x="4" s="1" nd="1"/>
        <i x="18" s="1" nd="1"/>
        <i x="15" s="1" nd="1"/>
        <i x="12" s="1" nd="1"/>
        <i x="7" s="1" nd="1"/>
        <i x="5" s="1" nd="1"/>
        <i x="19" s="1" nd="1"/>
        <i x="16" s="1" nd="1"/>
        <i x="13" s="1" nd="1"/>
        <i x="9" s="1" nd="1"/>
        <i x="1" s="1" nd="1"/>
        <i x="8" s="1" nd="1"/>
        <i x="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egment12" xr10:uid="{00000000-0013-0000-FFFF-FFFF02000000}" sourceName="Segment">
  <pivotTables>
    <pivotTable tabId="15" name="Tableau croisé dynamique4"/>
  </pivotTables>
  <data>
    <tabular pivotCacheId="1429752771">
      <items count="16">
        <i x="5" s="1"/>
        <i x="1" s="1"/>
        <i x="3" s="1"/>
        <i x="4" s="1"/>
        <i x="6" s="1"/>
        <i x="7" s="1"/>
        <i x="8" s="1"/>
        <i x="9" s="1"/>
        <i x="10" s="1"/>
        <i x="11" s="1"/>
        <i x="0" s="1"/>
        <i x="12" s="1"/>
        <i x="2" s="1"/>
        <i x="15" s="1" nd="1"/>
        <i x="14" s="1" nd="1"/>
        <i x="1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Business12" xr10:uid="{00000000-0013-0000-FFFF-FFFF03000000}" sourceName="Business">
  <pivotTables>
    <pivotTable tabId="15" name="Tableau croisé dynamique4"/>
  </pivotTables>
  <data>
    <tabular pivotCacheId="1429752771">
      <items count="2">
        <i x="0" s="1"/>
        <i x="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ois141" xr10:uid="{00000000-0013-0000-FFFF-FFFF04000000}" sourceName="Mois">
  <pivotTables>
    <pivotTable tabId="16" name="Tableau croisé dynamique5"/>
  </pivotTables>
  <data>
    <tabular pivotCacheId="4">
      <items count="14">
        <i x="0" s="1"/>
        <i x="4" s="1" nd="1"/>
        <i x="13" s="1" nd="1"/>
        <i x="7" s="1" nd="1"/>
        <i x="9" s="1" nd="1"/>
        <i x="5" s="1" nd="1"/>
        <i x="12" s="1" nd="1"/>
        <i x="2" s="1" nd="1"/>
        <i x="11" s="1" nd="1"/>
        <i x="3" s="1" nd="1"/>
        <i x="10" s="1" nd="1"/>
        <i x="6" s="1" nd="1"/>
        <i x="8" s="1" nd="1"/>
        <i x="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emaine141" xr10:uid="{00000000-0013-0000-FFFF-FFFF05000000}" sourceName="Semaine">
  <pivotTables>
    <pivotTable tabId="16" name="Tableau croisé dynamique5"/>
  </pivotTables>
  <data>
    <tabular pivotCacheId="4">
      <items count="55">
        <i x="0" s="1"/>
        <i x="17" s="1" nd="1"/>
        <i x="39" s="1" nd="1"/>
        <i x="5" s="1" nd="1"/>
        <i x="26" s="1" nd="1"/>
        <i x="42" s="1" nd="1"/>
        <i x="8" s="1" nd="1"/>
        <i x="29" s="1" nd="1"/>
        <i x="47" s="1" nd="1"/>
        <i x="12" s="1" nd="1"/>
        <i x="34" s="1" nd="1"/>
        <i x="52" s="1" nd="1"/>
        <i x="18" s="1" nd="1"/>
        <i x="40" s="1" nd="1"/>
        <i x="6" s="1" nd="1"/>
        <i x="27" s="1" nd="1"/>
        <i x="44" s="1" nd="1"/>
        <i x="10" s="1" nd="1"/>
        <i x="31" s="1" nd="1"/>
        <i x="49" s="1" nd="1"/>
        <i x="14" s="1" nd="1"/>
        <i x="36" s="1" nd="1"/>
        <i x="54" s="1" nd="1"/>
        <i x="19" s="1" nd="1"/>
        <i x="41" s="1" nd="1"/>
        <i x="7" s="1" nd="1"/>
        <i x="28" s="1" nd="1"/>
        <i x="46" s="1" nd="1"/>
        <i x="33" s="1" nd="1"/>
        <i x="51" s="1" nd="1"/>
        <i x="15" s="1" nd="1"/>
        <i x="37" s="1" nd="1"/>
        <i x="2" s="1" nd="1"/>
        <i x="20" s="1" nd="1"/>
        <i x="43" s="1" nd="1"/>
        <i x="9" s="1" nd="1"/>
        <i x="30" s="1" nd="1"/>
        <i x="48" s="1" nd="1"/>
        <i x="13" s="1" nd="1"/>
        <i x="35" s="1" nd="1"/>
        <i x="53" s="1" nd="1"/>
        <i x="16" s="1" nd="1"/>
        <i x="38" s="1" nd="1"/>
        <i x="3" s="1" nd="1"/>
        <i x="21" s="1" nd="1"/>
        <i x="45" s="1" nd="1"/>
        <i x="11" s="1" nd="1"/>
        <i x="32" s="1" nd="1"/>
        <i x="50" s="1" nd="1"/>
        <i x="22" s="1" nd="1"/>
        <i x="23" s="1" nd="1"/>
        <i x="24" s="1" nd="1"/>
        <i x="25" s="1" nd="1"/>
        <i x="4" s="1" nd="1"/>
        <i x="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egment141" xr10:uid="{00000000-0013-0000-FFFF-FFFF06000000}" sourceName="Segment">
  <pivotTables>
    <pivotTable tabId="16" name="Tableau croisé dynamique5"/>
  </pivotTables>
  <data>
    <tabular pivotCacheId="4">
      <items count="14">
        <i x="5" s="1"/>
        <i x="1" s="1"/>
        <i x="3" s="1"/>
        <i x="4" s="1"/>
        <i x="6" s="1"/>
        <i x="7" s="1"/>
        <i x="8" s="1"/>
        <i x="9" s="1"/>
        <i x="10" s="1"/>
        <i x="11" s="1"/>
        <i x="0" s="1"/>
        <i x="12" s="1"/>
        <i x="2" s="1"/>
        <i x="1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Business141" xr10:uid="{00000000-0013-0000-FFFF-FFFF07000000}" sourceName="Business">
  <pivotTables>
    <pivotTable tabId="16" name="Tableau croisé dynamique5"/>
  </pivotTables>
  <data>
    <tabular pivotCacheId="4">
      <items count="14">
        <i x="0" s="1"/>
        <i x="2" nd="1"/>
        <i x="5" nd="1"/>
        <i x="4" nd="1"/>
        <i x="11" nd="1"/>
        <i x="6" nd="1"/>
        <i x="8" nd="1"/>
        <i x="13" nd="1"/>
        <i x="3" nd="1"/>
        <i x="12" nd="1"/>
        <i x="10" nd="1"/>
        <i x="7" nd="1"/>
        <i x="9" nd="1"/>
        <i x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ois12" xr10:uid="{00000000-0013-0000-FFFF-FFFF08000000}" sourceName="Mois">
  <pivotTables>
    <pivotTable tabId="15" name="Tableau croisé dynamique4"/>
  </pivotTables>
  <data>
    <tabular pivotCacheId="1429752771">
      <items count="8">
        <i x="0" s="1"/>
        <i x="1" s="1" nd="1"/>
        <i x="5" s="1" nd="1"/>
        <i x="4" s="1" nd="1"/>
        <i x="7" s="1" nd="1"/>
        <i x="3" s="1" nd="1"/>
        <i x="6" s="1" nd="1"/>
        <i x="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Date" xr10:uid="{00000000-0013-0000-FFFF-FFFF09000000}" sourceName="Date">
  <pivotTables>
    <pivotTable tabId="18" name="Tableau croisé dynamique1"/>
  </pivotTables>
  <data>
    <tabular pivotCacheId="462031151">
      <items count="368">
        <i x="335" s="1"/>
        <i x="336" s="1"/>
        <i x="337" s="1"/>
        <i x="338" s="1"/>
        <i x="339" s="1"/>
        <i x="340" s="1"/>
        <i x="341" s="1"/>
        <i x="342" s="1"/>
        <i x="343" s="1"/>
        <i x="344" s="1"/>
        <i x="345" s="1"/>
        <i x="346" s="1"/>
        <i x="347" s="1"/>
        <i x="348" s="1"/>
        <i x="349" s="1"/>
        <i x="350" s="1"/>
        <i x="351" s="1"/>
        <i x="352" s="1"/>
        <i x="353" s="1"/>
        <i x="354" s="1"/>
        <i x="355" s="1"/>
        <i x="326" s="1"/>
        <i x="327" s="1"/>
        <i x="328" s="1"/>
        <i x="329" s="1"/>
        <i x="330" s="1"/>
        <i x="331" s="1"/>
        <i x="332" s="1"/>
        <i x="333" s="1"/>
        <i x="334" s="1"/>
        <i x="0" s="1" nd="1"/>
        <i x="367" s="1" nd="1"/>
        <i x="213" s="1" nd="1"/>
        <i x="91" s="1" nd="1"/>
        <i x="31" s="1" nd="1"/>
        <i x="366" s="1" nd="1"/>
        <i x="182" s="1" nd="1"/>
        <i x="152" s="1" nd="1"/>
        <i x="121" s="1" nd="1"/>
        <i x="60" s="1" nd="1"/>
        <i x="305" s="1" nd="1"/>
        <i x="274" s="1" nd="1"/>
        <i x="244" s="1" nd="1"/>
        <i x="214" s="1" nd="1"/>
        <i x="92" s="1" nd="1"/>
        <i x="32" s="1" nd="1"/>
        <i x="1" s="1" nd="1"/>
        <i x="183" s="1" nd="1"/>
        <i x="153" s="1" nd="1"/>
        <i x="122" s="1" nd="1"/>
        <i x="61" s="1" nd="1"/>
        <i x="306" s="1" nd="1"/>
        <i x="275" s="1" nd="1"/>
        <i x="245" s="1" nd="1"/>
        <i x="215" s="1" nd="1"/>
        <i x="93" s="1" nd="1"/>
        <i x="33" s="1" nd="1"/>
        <i x="2" s="1" nd="1"/>
        <i x="184" s="1" nd="1"/>
        <i x="154" s="1" nd="1"/>
        <i x="123" s="1" nd="1"/>
        <i x="62" s="1" nd="1"/>
        <i x="307" s="1" nd="1"/>
        <i x="276" s="1" nd="1"/>
        <i x="246" s="1" nd="1"/>
        <i x="216" s="1" nd="1"/>
        <i x="94" s="1" nd="1"/>
        <i x="34" s="1" nd="1"/>
        <i x="3" s="1" nd="1"/>
        <i x="185" s="1" nd="1"/>
        <i x="155" s="1" nd="1"/>
        <i x="124" s="1" nd="1"/>
        <i x="63" s="1" nd="1"/>
        <i x="308" s="1" nd="1"/>
        <i x="277" s="1" nd="1"/>
        <i x="247" s="1" nd="1"/>
        <i x="217" s="1" nd="1"/>
        <i x="95" s="1" nd="1"/>
        <i x="35" s="1" nd="1"/>
        <i x="4" s="1" nd="1"/>
        <i x="186" s="1" nd="1"/>
        <i x="156" s="1" nd="1"/>
        <i x="125" s="1" nd="1"/>
        <i x="64" s="1" nd="1"/>
        <i x="309" s="1" nd="1"/>
        <i x="278" s="1" nd="1"/>
        <i x="248" s="1" nd="1"/>
        <i x="218" s="1" nd="1"/>
        <i x="96" s="1" nd="1"/>
        <i x="36" s="1" nd="1"/>
        <i x="5" s="1" nd="1"/>
        <i x="187" s="1" nd="1"/>
        <i x="157" s="1" nd="1"/>
        <i x="126" s="1" nd="1"/>
        <i x="65" s="1" nd="1"/>
        <i x="310" s="1" nd="1"/>
        <i x="279" s="1" nd="1"/>
        <i x="249" s="1" nd="1"/>
        <i x="219" s="1" nd="1"/>
        <i x="97" s="1" nd="1"/>
        <i x="37" s="1" nd="1"/>
        <i x="6" s="1" nd="1"/>
        <i x="188" s="1" nd="1"/>
        <i x="158" s="1" nd="1"/>
        <i x="127" s="1" nd="1"/>
        <i x="66" s="1" nd="1"/>
        <i x="311" s="1" nd="1"/>
        <i x="280" s="1" nd="1"/>
        <i x="250" s="1" nd="1"/>
        <i x="220" s="1" nd="1"/>
        <i x="98" s="1" nd="1"/>
        <i x="38" s="1" nd="1"/>
        <i x="7" s="1" nd="1"/>
        <i x="189" s="1" nd="1"/>
        <i x="159" s="1" nd="1"/>
        <i x="128" s="1" nd="1"/>
        <i x="67" s="1" nd="1"/>
        <i x="312" s="1" nd="1"/>
        <i x="281" s="1" nd="1"/>
        <i x="251" s="1" nd="1"/>
        <i x="221" s="1" nd="1"/>
        <i x="99" s="1" nd="1"/>
        <i x="39" s="1" nd="1"/>
        <i x="8" s="1" nd="1"/>
        <i x="190" s="1" nd="1"/>
        <i x="160" s="1" nd="1"/>
        <i x="129" s="1" nd="1"/>
        <i x="68" s="1" nd="1"/>
        <i x="313" s="1" nd="1"/>
        <i x="282" s="1" nd="1"/>
        <i x="252" s="1" nd="1"/>
        <i x="222" s="1" nd="1"/>
        <i x="100" s="1" nd="1"/>
        <i x="40" s="1" nd="1"/>
        <i x="9" s="1" nd="1"/>
        <i x="191" s="1" nd="1"/>
        <i x="161" s="1" nd="1"/>
        <i x="130" s="1" nd="1"/>
        <i x="69" s="1" nd="1"/>
        <i x="314" s="1" nd="1"/>
        <i x="283" s="1" nd="1"/>
        <i x="253" s="1" nd="1"/>
        <i x="223" s="1" nd="1"/>
        <i x="101" s="1" nd="1"/>
        <i x="41" s="1" nd="1"/>
        <i x="10" s="1" nd="1"/>
        <i x="192" s="1" nd="1"/>
        <i x="162" s="1" nd="1"/>
        <i x="131" s="1" nd="1"/>
        <i x="70" s="1" nd="1"/>
        <i x="315" s="1" nd="1"/>
        <i x="284" s="1" nd="1"/>
        <i x="254" s="1" nd="1"/>
        <i x="224" s="1" nd="1"/>
        <i x="102" s="1" nd="1"/>
        <i x="42" s="1" nd="1"/>
        <i x="11" s="1" nd="1"/>
        <i x="193" s="1" nd="1"/>
        <i x="163" s="1" nd="1"/>
        <i x="132" s="1" nd="1"/>
        <i x="71" s="1" nd="1"/>
        <i x="316" s="1" nd="1"/>
        <i x="285" s="1" nd="1"/>
        <i x="255" s="1" nd="1"/>
        <i x="225" s="1" nd="1"/>
        <i x="103" s="1" nd="1"/>
        <i x="43" s="1" nd="1"/>
        <i x="12" s="1" nd="1"/>
        <i x="194" s="1" nd="1"/>
        <i x="164" s="1" nd="1"/>
        <i x="133" s="1" nd="1"/>
        <i x="72" s="1" nd="1"/>
        <i x="317" s="1" nd="1"/>
        <i x="286" s="1" nd="1"/>
        <i x="256" s="1" nd="1"/>
        <i x="226" s="1" nd="1"/>
        <i x="104" s="1" nd="1"/>
        <i x="44" s="1" nd="1"/>
        <i x="13" s="1" nd="1"/>
        <i x="195" s="1" nd="1"/>
        <i x="165" s="1" nd="1"/>
        <i x="134" s="1" nd="1"/>
        <i x="73" s="1" nd="1"/>
        <i x="318" s="1" nd="1"/>
        <i x="287" s="1" nd="1"/>
        <i x="257" s="1" nd="1"/>
        <i x="227" s="1" nd="1"/>
        <i x="105" s="1" nd="1"/>
        <i x="45" s="1" nd="1"/>
        <i x="14" s="1" nd="1"/>
        <i x="196" s="1" nd="1"/>
        <i x="166" s="1" nd="1"/>
        <i x="135" s="1" nd="1"/>
        <i x="74" s="1" nd="1"/>
        <i x="319" s="1" nd="1"/>
        <i x="288" s="1" nd="1"/>
        <i x="258" s="1" nd="1"/>
        <i x="228" s="1" nd="1"/>
        <i x="106" s="1" nd="1"/>
        <i x="46" s="1" nd="1"/>
        <i x="15" s="1" nd="1"/>
        <i x="197" s="1" nd="1"/>
        <i x="167" s="1" nd="1"/>
        <i x="136" s="1" nd="1"/>
        <i x="75" s="1" nd="1"/>
        <i x="320" s="1" nd="1"/>
        <i x="289" s="1" nd="1"/>
        <i x="259" s="1" nd="1"/>
        <i x="229" s="1" nd="1"/>
        <i x="107" s="1" nd="1"/>
        <i x="47" s="1" nd="1"/>
        <i x="16" s="1" nd="1"/>
        <i x="198" s="1" nd="1"/>
        <i x="168" s="1" nd="1"/>
        <i x="137" s="1" nd="1"/>
        <i x="76" s="1" nd="1"/>
        <i x="321" s="1" nd="1"/>
        <i x="290" s="1" nd="1"/>
        <i x="260" s="1" nd="1"/>
        <i x="230" s="1" nd="1"/>
        <i x="108" s="1" nd="1"/>
        <i x="48" s="1" nd="1"/>
        <i x="17" s="1" nd="1"/>
        <i x="199" s="1" nd="1"/>
        <i x="169" s="1" nd="1"/>
        <i x="138" s="1" nd="1"/>
        <i x="77" s="1" nd="1"/>
        <i x="322" s="1" nd="1"/>
        <i x="291" s="1" nd="1"/>
        <i x="261" s="1" nd="1"/>
        <i x="231" s="1" nd="1"/>
        <i x="109" s="1" nd="1"/>
        <i x="49" s="1" nd="1"/>
        <i x="18" s="1" nd="1"/>
        <i x="200" s="1" nd="1"/>
        <i x="170" s="1" nd="1"/>
        <i x="139" s="1" nd="1"/>
        <i x="78" s="1" nd="1"/>
        <i x="323" s="1" nd="1"/>
        <i x="292" s="1" nd="1"/>
        <i x="262" s="1" nd="1"/>
        <i x="232" s="1" nd="1"/>
        <i x="110" s="1" nd="1"/>
        <i x="50" s="1" nd="1"/>
        <i x="19" s="1" nd="1"/>
        <i x="201" s="1" nd="1"/>
        <i x="171" s="1" nd="1"/>
        <i x="140" s="1" nd="1"/>
        <i x="79" s="1" nd="1"/>
        <i x="324" s="1" nd="1"/>
        <i x="293" s="1" nd="1"/>
        <i x="263" s="1" nd="1"/>
        <i x="233" s="1" nd="1"/>
        <i x="111" s="1" nd="1"/>
        <i x="51" s="1" nd="1"/>
        <i x="20" s="1" nd="1"/>
        <i x="202" s="1" nd="1"/>
        <i x="172" s="1" nd="1"/>
        <i x="141" s="1" nd="1"/>
        <i x="80" s="1" nd="1"/>
        <i x="325" s="1" nd="1"/>
        <i x="294" s="1" nd="1"/>
        <i x="264" s="1" nd="1"/>
        <i x="234" s="1" nd="1"/>
        <i x="112" s="1" nd="1"/>
        <i x="356" s="1" nd="1"/>
        <i x="52" s="1" nd="1"/>
        <i x="21" s="1" nd="1"/>
        <i x="203" s="1" nd="1"/>
        <i x="173" s="1" nd="1"/>
        <i x="142" s="1" nd="1"/>
        <i x="81" s="1" nd="1"/>
        <i x="295" s="1" nd="1"/>
        <i x="265" s="1" nd="1"/>
        <i x="235" s="1" nd="1"/>
        <i x="113" s="1" nd="1"/>
        <i x="357" s="1" nd="1"/>
        <i x="53" s="1" nd="1"/>
        <i x="22" s="1" nd="1"/>
        <i x="204" s="1" nd="1"/>
        <i x="174" s="1" nd="1"/>
        <i x="143" s="1" nd="1"/>
        <i x="82" s="1" nd="1"/>
        <i x="296" s="1" nd="1"/>
        <i x="266" s="1" nd="1"/>
        <i x="236" s="1" nd="1"/>
        <i x="114" s="1" nd="1"/>
        <i x="358" s="1" nd="1"/>
        <i x="54" s="1" nd="1"/>
        <i x="23" s="1" nd="1"/>
        <i x="205" s="1" nd="1"/>
        <i x="175" s="1" nd="1"/>
        <i x="144" s="1" nd="1"/>
        <i x="83" s="1" nd="1"/>
        <i x="297" s="1" nd="1"/>
        <i x="267" s="1" nd="1"/>
        <i x="237" s="1" nd="1"/>
        <i x="115" s="1" nd="1"/>
        <i x="359" s="1" nd="1"/>
        <i x="55" s="1" nd="1"/>
        <i x="24" s="1" nd="1"/>
        <i x="206" s="1" nd="1"/>
        <i x="176" s="1" nd="1"/>
        <i x="145" s="1" nd="1"/>
        <i x="84" s="1" nd="1"/>
        <i x="298" s="1" nd="1"/>
        <i x="268" s="1" nd="1"/>
        <i x="238" s="1" nd="1"/>
        <i x="116" s="1" nd="1"/>
        <i x="360" s="1" nd="1"/>
        <i x="56" s="1" nd="1"/>
        <i x="25" s="1" nd="1"/>
        <i x="207" s="1" nd="1"/>
        <i x="177" s="1" nd="1"/>
        <i x="146" s="1" nd="1"/>
        <i x="85" s="1" nd="1"/>
        <i x="299" s="1" nd="1"/>
        <i x="269" s="1" nd="1"/>
        <i x="239" s="1" nd="1"/>
        <i x="117" s="1" nd="1"/>
        <i x="361" s="1" nd="1"/>
        <i x="57" s="1" nd="1"/>
        <i x="26" s="1" nd="1"/>
        <i x="208" s="1" nd="1"/>
        <i x="178" s="1" nd="1"/>
        <i x="147" s="1" nd="1"/>
        <i x="86" s="1" nd="1"/>
        <i x="300" s="1" nd="1"/>
        <i x="270" s="1" nd="1"/>
        <i x="240" s="1" nd="1"/>
        <i x="118" s="1" nd="1"/>
        <i x="362" s="1" nd="1"/>
        <i x="58" s="1" nd="1"/>
        <i x="27" s="1" nd="1"/>
        <i x="209" s="1" nd="1"/>
        <i x="179" s="1" nd="1"/>
        <i x="148" s="1" nd="1"/>
        <i x="87" s="1" nd="1"/>
        <i x="301" s="1" nd="1"/>
        <i x="271" s="1" nd="1"/>
        <i x="241" s="1" nd="1"/>
        <i x="119" s="1" nd="1"/>
        <i x="363" s="1" nd="1"/>
        <i x="59" s="1" nd="1"/>
        <i x="28" s="1" nd="1"/>
        <i x="210" s="1" nd="1"/>
        <i x="180" s="1" nd="1"/>
        <i x="149" s="1" nd="1"/>
        <i x="88" s="1" nd="1"/>
        <i x="302" s="1" nd="1"/>
        <i x="272" s="1" nd="1"/>
        <i x="242" s="1" nd="1"/>
        <i x="120" s="1" nd="1"/>
        <i x="364" s="1" nd="1"/>
        <i x="29" s="1" nd="1"/>
        <i x="211" s="1" nd="1"/>
        <i x="181" s="1" nd="1"/>
        <i x="150" s="1" nd="1"/>
        <i x="89" s="1" nd="1"/>
        <i x="303" s="1" nd="1"/>
        <i x="273" s="1" nd="1"/>
        <i x="243" s="1" nd="1"/>
        <i x="365" s="1" nd="1"/>
        <i x="30" s="1" nd="1"/>
        <i x="212" s="1" nd="1"/>
        <i x="151" s="1" nd="1"/>
        <i x="90" s="1" nd="1"/>
        <i x="304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is 7" xr10:uid="{00000000-0014-0000-FFFF-FFFF01000000}" cache="Segment_Mois141" caption="Mois" rowHeight="241300"/>
  <slicer name="Semaine 7" xr10:uid="{00000000-0014-0000-FFFF-FFFF02000000}" cache="Segment_Semaine141" caption="Semaine" rowHeight="241300"/>
  <slicer name="Segment 6" xr10:uid="{00000000-0014-0000-FFFF-FFFF03000000}" cache="Segment_Segment141" caption="Segment" startItem="6" style="SlicerStyleLight6" rowHeight="241300"/>
  <slicer name="Business 6" xr10:uid="{00000000-0014-0000-FFFF-FFFF04000000}" cache="Segment_Business141" caption="Business" style="SlicerStyleLight6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maine 4" xr10:uid="{00000000-0014-0000-FFFF-FFFF05000000}" cache="Segment_Semaine12" caption="Semaine" rowHeight="241300"/>
  <slicer name="Segment 3" xr10:uid="{00000000-0014-0000-FFFF-FFFF06000000}" cache="Segment_Segment12" caption="Segment" startItem="4" columnCount="2" style="SlicerStyleLight6" rowHeight="241300"/>
  <slicer name="Business 3" xr10:uid="{00000000-0014-0000-FFFF-FFFF07000000}" cache="Segment_Business12" caption="Business" style="SlicerStyleLight6" rowHeight="241300"/>
  <slicer name="Mois 4" xr10:uid="{00000000-0014-0000-FFFF-FFFF08000000}" cache="Segment_Mois12" caption="Mois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e" xr10:uid="{00000000-0014-0000-FFFF-FFFF09000000}" cache="Segment_Date" caption="Date" startItem="18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au4" displayName="Tableau4" ref="N5:Q48" totalsRowShown="0" headerRowDxfId="33">
  <autoFilter ref="N5:Q48" xr:uid="{00000000-0009-0000-0100-000004000000}"/>
  <tableColumns count="4">
    <tableColumn id="1" xr3:uid="{00000000-0010-0000-0000-000001000000}" name="Nom De l'agent" dataDxfId="32"/>
    <tableColumn id="2" xr3:uid="{00000000-0010-0000-0000-000002000000}" name="Date" dataDxfId="31"/>
    <tableColumn id="3" xr3:uid="{00000000-0010-0000-0000-000003000000}" name="Somme de Théorique" dataDxfId="30"/>
    <tableColumn id="4" xr3:uid="{00000000-0010-0000-0000-000004000000}" name="Commentaire" dataDxfId="2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Relationship Id="rId4" Type="http://schemas.microsoft.com/office/2007/relationships/slicer" Target="../slicers/slicer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H5703"/>
  <sheetViews>
    <sheetView showGridLines="0" tabSelected="1" zoomScaleNormal="100" workbookViewId="0">
      <pane xSplit="2" ySplit="1" topLeftCell="C2" activePane="bottomRight" state="frozen"/>
      <selection activeCell="C37" sqref="C37"/>
      <selection pane="topRight" activeCell="C37" sqref="C37"/>
      <selection pane="bottomLeft" activeCell="C37" sqref="C37"/>
      <selection pane="bottomRight" activeCell="B1" sqref="B1"/>
    </sheetView>
  </sheetViews>
  <sheetFormatPr baseColWidth="10" defaultColWidth="11.42578125" defaultRowHeight="12.75" x14ac:dyDescent="0.2"/>
  <cols>
    <col min="1" max="1" width="15.42578125" style="10" customWidth="1"/>
    <col min="2" max="2" width="30.28515625" style="80" customWidth="1"/>
    <col min="3" max="3" width="13.85546875" style="12" customWidth="1"/>
    <col min="4" max="4" width="14" style="13" customWidth="1"/>
    <col min="5" max="5" width="14.42578125" style="14" customWidth="1"/>
    <col min="6" max="6" width="14" style="14" customWidth="1"/>
    <col min="7" max="7" width="14.42578125" style="15" customWidth="1"/>
    <col min="8" max="8" width="13.5703125" style="15" customWidth="1"/>
    <col min="9" max="9" width="13.42578125" style="15" customWidth="1"/>
    <col min="10" max="10" width="12.5703125" style="15" customWidth="1"/>
    <col min="11" max="11" width="13.5703125" style="15" customWidth="1"/>
    <col min="12" max="12" width="13.140625" style="15" customWidth="1"/>
    <col min="13" max="13" width="13" style="10" customWidth="1"/>
    <col min="14" max="14" width="15.42578125" style="15" customWidth="1"/>
    <col min="15" max="15" width="14.85546875" style="15" customWidth="1"/>
    <col min="16" max="16" width="14.42578125" style="10" customWidth="1"/>
    <col min="17" max="17" width="14.7109375" style="10" customWidth="1"/>
    <col min="18" max="19" width="14.42578125" style="10" customWidth="1"/>
    <col min="20" max="20" width="14.5703125" style="10" customWidth="1"/>
    <col min="21" max="21" width="14" style="10" customWidth="1"/>
    <col min="22" max="22" width="14.5703125" style="10" customWidth="1"/>
    <col min="23" max="23" width="13" style="10" customWidth="1"/>
    <col min="24" max="24" width="14.140625" style="16" customWidth="1"/>
    <col min="25" max="25" width="16" style="10" customWidth="1"/>
    <col min="26" max="26" width="13.5703125" style="10" customWidth="1"/>
    <col min="27" max="27" width="14.140625" style="11" customWidth="1"/>
    <col min="28" max="28" width="15.42578125" style="10" customWidth="1"/>
    <col min="29" max="29" width="14" style="10" customWidth="1"/>
    <col min="30" max="30" width="6.42578125" style="10" customWidth="1"/>
    <col min="31" max="31" width="8.42578125" style="10" customWidth="1"/>
    <col min="32" max="32" width="29.5703125" style="10" customWidth="1"/>
    <col min="33" max="33" width="34.5703125" style="10" customWidth="1"/>
    <col min="34" max="16384" width="11.42578125" style="10"/>
  </cols>
  <sheetData>
    <row r="1" spans="1:33" s="9" customFormat="1" ht="35.25" customHeight="1" thickTop="1" thickBot="1" x14ac:dyDescent="0.3">
      <c r="A1" s="27" t="s">
        <v>26</v>
      </c>
      <c r="B1" s="27" t="s">
        <v>11</v>
      </c>
      <c r="C1" s="28" t="s">
        <v>4</v>
      </c>
      <c r="D1" s="27" t="s">
        <v>0</v>
      </c>
      <c r="E1" s="29" t="s">
        <v>27</v>
      </c>
      <c r="F1" s="29" t="s">
        <v>1</v>
      </c>
      <c r="G1" s="5" t="s">
        <v>12</v>
      </c>
      <c r="H1" s="5" t="s">
        <v>24</v>
      </c>
      <c r="I1" s="5" t="s">
        <v>5</v>
      </c>
      <c r="J1" s="5" t="s">
        <v>6</v>
      </c>
      <c r="K1" s="5" t="s">
        <v>7</v>
      </c>
      <c r="L1" s="5" t="s">
        <v>13</v>
      </c>
      <c r="M1" s="30" t="s">
        <v>8</v>
      </c>
      <c r="N1" s="2" t="s">
        <v>9</v>
      </c>
      <c r="O1" s="27" t="s">
        <v>10</v>
      </c>
      <c r="P1" s="27" t="s">
        <v>23</v>
      </c>
      <c r="Q1" s="31" t="s">
        <v>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1" t="s">
        <v>19</v>
      </c>
      <c r="X1" s="4" t="s">
        <v>20</v>
      </c>
      <c r="Y1" s="3" t="s">
        <v>21</v>
      </c>
      <c r="Z1" s="3" t="s">
        <v>22</v>
      </c>
      <c r="AA1" s="6" t="s">
        <v>2</v>
      </c>
      <c r="AB1" s="3" t="s">
        <v>28</v>
      </c>
      <c r="AC1" s="3" t="s">
        <v>29</v>
      </c>
      <c r="AD1" s="3" t="s">
        <v>30</v>
      </c>
      <c r="AE1" s="3" t="s">
        <v>37</v>
      </c>
      <c r="AF1" s="32" t="s">
        <v>38</v>
      </c>
      <c r="AG1" s="3" t="s">
        <v>31</v>
      </c>
    </row>
    <row r="2" spans="1:33" x14ac:dyDescent="0.2">
      <c r="A2" s="59">
        <f>+VLOOKUP(B2,Annuaire_roster!B:G,5,0)</f>
        <v>1278</v>
      </c>
      <c r="B2" s="78" t="s">
        <v>119</v>
      </c>
      <c r="C2" s="97">
        <v>0.33333333333333331</v>
      </c>
      <c r="D2" s="97">
        <v>0.33333333333333331</v>
      </c>
      <c r="E2" s="100">
        <v>0.75</v>
      </c>
      <c r="F2" s="100">
        <v>0.75</v>
      </c>
      <c r="G2" s="103"/>
      <c r="H2" s="103"/>
      <c r="I2" s="130" t="str">
        <f>IF(IF(OR(C2="",D2="Congé",D2="OFF",D2="Congé spécial"),"",IF(D2&gt;F2,D2-C2,IF(C2-D2&lt;0,0,C2-D2)))&lt;0.00068287037037037,"",IF(OR(D2="Congé",D2="OFF",C2="",D2="Congé spécial"),"",IF(D2&gt;F2,D2-C2,IF(C2-D2&lt;0,0,C2-D2))))</f>
        <v/>
      </c>
      <c r="J2" s="103"/>
      <c r="K2" s="110">
        <f>IF(SUM(H2:J2)&lt;0.00068287037037037,0,SUM(H2:J2))</f>
        <v>0</v>
      </c>
      <c r="L2" s="103">
        <f>IF(OR(F2="Congé",F2="OFF",M2="Abs",F2="Congé sans solde",F2="Férié",F2="Congé spécial",D2="Congé spécial"),0,IF(F2-E2&lt;0,0,IF(F2-E2&lt;=0.00068287037037037,0,F2-E2)))</f>
        <v>0</v>
      </c>
      <c r="M2" s="228">
        <f>IF(AND(O2&lt;&gt;0,C2=""),"Abs",0)</f>
        <v>0</v>
      </c>
      <c r="N2" s="95">
        <f>IFERROR(IF(OR(D2="OFF",D2="Congé",M2="Abs",D2="Congé sans solde",D2="Férié"),"",IF(O2-K2-L2&gt;O2,O2,IF(O2-K2-L2&lt;0,"",O2-K2-L2))),"")</f>
        <v>0.375</v>
      </c>
      <c r="O2" s="38">
        <f>IF(AG2="2H Pause déjeuner",IF(F2-D2-0.0833333333333333&lt;0,F2-D2-0.0833333333333333+1,F2-D2-0.0833333333333333),IF(OR(AND(F2="OFF",D2="OFF"),AND(F2="Congé",D2="Congé"),AND(F2="Congé sans solde",D2="Congé sans solde"),AND(F2="Congé spécial",D2="Congé spécial"),AND(F2="Férié",D2="Férié"),AND(F2="OFF",D2="Congé"),AND(F2="OFF",D2="Congé sans solde"),AND(F2="OFF",D2="Congé spécial"),AND(F2="OFF",D2="Férié"),AND(F2="Congé",D2="OFF"),AND(F2="Congé",D2="Congé sans solde"),AND(F2="Congé",D2="Congé spécial"),AND(F2="Congé",D2="Férié"),AND(F2="Congé sans solde",D2="OFF"),AND(F2="Congé sans solde",D2="Congé"),AND(F2="Congé sans solde",D2="Congé spécial"),AND(F2="Congé sans solde",D2="Férié"),AND(F2="Congé spécial",D2="OFF"),AND(F2="Congé spécial",D2="Congé"),AND(F2="Congé spécial",D2="Congé sans solde"),AND(F2="Congé spécial",D2="Férié"),AND(F2="Férié",D2="OFF"),AND(F2="Férié",D2="Congé"),AND(F2="Férié",D2="Congé sans solde"),AND(F2="Férié",D2="Congé spécial")),0,IF(OR(F2="OFF",F2="Congé",F2="Congé spécial",F2="Congé sans solde",D2="OFF",D2="Congé",D2="Congé spécial",D2="Congé sans solde"),0.208333333333334,IF(AND(AG2="",F2-D2&lt;0),("24:00:00"-D2)+("00:00:00"+F2)-0.0416666666666667,IF(AND(OR(AG2="Allaitement",AG2="Sans déjeuner"),F2-D2&lt;0),("24:00:00"-D2)+("00:00:00"+F2),IF(AND(AG2="",F2-D2&gt;0.166666666666667),F2-D2-0.0416666666666667,IF(AND(OR(AG2="Allaitement",AG2="Sans déjeuner"),F2-D2&gt;0.166666666666667),F2-D2,F2-D2)))))))</f>
        <v>0.375</v>
      </c>
      <c r="P2" s="82" t="s">
        <v>122</v>
      </c>
      <c r="Q2" s="43">
        <v>44804</v>
      </c>
      <c r="R2" s="45">
        <f>IF(M2="Abs",O2,0)</f>
        <v>0</v>
      </c>
      <c r="S2" s="45">
        <f>SUM(R2,L2,I2,J2,W2,H2)</f>
        <v>0</v>
      </c>
      <c r="T2" s="10" t="str">
        <f t="shared" ref="T2:T65" si="0">"Sem - "&amp;WEEKNUM(Q2,21)</f>
        <v>Sem - 36</v>
      </c>
      <c r="U2" s="10" t="str">
        <f t="shared" ref="U2:U65" si="1">PROPER(TEXT(Q2,"mmmm"))</f>
        <v>Septembre</v>
      </c>
      <c r="V2" s="89" t="str">
        <f>+TEXT(Q2,"aaa")</f>
        <v>2026</v>
      </c>
      <c r="W2" s="90"/>
      <c r="X2" s="91">
        <f t="shared" ref="X2:X65" si="2">IFERROR(IF(M2="Abs",0,IF((D2-C2+E2-F2)&lt;0.000694444444444444,0,(D2-C2+E2-F2))),0)</f>
        <v>0</v>
      </c>
      <c r="Y2" s="92" t="str">
        <f>VLOOKUP('CM-CIC'!B2,Annuaire_roster!B:F,4,0)</f>
        <v>OUBRAHIM Mohammed</v>
      </c>
      <c r="Z2" s="92" t="str">
        <f>IFERROR(VLOOKUP(B2,[2]Annuaire_roster!B:F,3,0),"-")</f>
        <v>Credit Mutuel</v>
      </c>
      <c r="AA2" s="92" t="str">
        <f>IFERROR(VLOOKUP(B2,[2]Annuaire_roster!B:I,6,0),"-")</f>
        <v>-</v>
      </c>
      <c r="AB2" s="35" t="str">
        <f>IF(AND(D2="Congé",F2="Congé"),0.333333333333333,IF(OR(AND(D2="Congé",F2&lt;&gt;"Congé"),(AND(F2="Congé",D2&lt;&gt;"Congé"))),0.166666666666667,""))</f>
        <v/>
      </c>
      <c r="AC2" s="35" t="str">
        <f>IF(AND(D2="Congé sans solde",F2="Congé sans solde"),0.333333333333333,IF(OR(AND(D2="Congé sans solde",F2&lt;&gt;"Congé sans solde"),(AND(F2="Congé sans solde",D2&lt;&gt;"Congé sans solde"))),0.166666666666667,""))</f>
        <v/>
      </c>
      <c r="AD2" s="35" t="str">
        <f>IF(AND(D2="Congé spécial",F2="Congé spécial"),0.333333333333333,IF(OR(AND(D2="Congé spécial",F2&lt;&gt;"Congé décès"),(AND(F2="Congé spécial",D2&lt;&gt;"Congé spécial"))),0.166666666666667,""))</f>
        <v/>
      </c>
      <c r="AE2" s="44" t="str">
        <f>IF(AND(D2="Férié",F2="Férié"),0.333333333333333,IF(OR(AND(D2="Férié",F2&lt;&gt;"Férié"),(AND(F2="Férié",D2&lt;&gt;"Férié"))),0.166666666666667,""))</f>
        <v/>
      </c>
      <c r="AF2" s="45"/>
      <c r="AG2" s="45"/>
    </row>
    <row r="3" spans="1:33" x14ac:dyDescent="0.2">
      <c r="A3" s="59">
        <f>+VLOOKUP(B3,Annuaire_roster!B:G,5,0)</f>
        <v>1265</v>
      </c>
      <c r="B3" s="78" t="s">
        <v>120</v>
      </c>
      <c r="C3" s="65"/>
      <c r="D3" s="65" t="s">
        <v>188</v>
      </c>
      <c r="E3" s="66"/>
      <c r="F3" s="66" t="s">
        <v>188</v>
      </c>
      <c r="G3" s="49"/>
      <c r="H3" s="48"/>
      <c r="I3" s="110" t="s">
        <v>63</v>
      </c>
      <c r="J3" s="48"/>
      <c r="K3" s="58">
        <v>0</v>
      </c>
      <c r="L3" s="48">
        <v>0</v>
      </c>
      <c r="M3" s="70">
        <v>0</v>
      </c>
      <c r="N3" s="34" t="s">
        <v>63</v>
      </c>
      <c r="O3" s="38">
        <v>0</v>
      </c>
      <c r="P3" s="82" t="s">
        <v>122</v>
      </c>
      <c r="Q3" s="43">
        <v>44804</v>
      </c>
      <c r="R3" s="35">
        <v>0</v>
      </c>
      <c r="S3" s="35">
        <v>0</v>
      </c>
      <c r="T3" s="10" t="str">
        <f t="shared" si="0"/>
        <v>Sem - 36</v>
      </c>
      <c r="U3" s="10" t="str">
        <f t="shared" si="1"/>
        <v>Septembre</v>
      </c>
      <c r="V3" s="36" t="s">
        <v>231</v>
      </c>
      <c r="W3" s="34"/>
      <c r="X3" s="91">
        <f t="shared" si="2"/>
        <v>0</v>
      </c>
      <c r="Y3" s="92" t="str">
        <f>VLOOKUP('CM-CIC'!B3,Annuaire_roster!B:F,4,0)</f>
        <v>OUBRAHIM Mohammed</v>
      </c>
      <c r="Z3" s="37" t="s">
        <v>110</v>
      </c>
      <c r="AA3" s="60">
        <v>0</v>
      </c>
      <c r="AB3" s="35">
        <v>0.33333333333333298</v>
      </c>
      <c r="AC3" s="35" t="s">
        <v>63</v>
      </c>
      <c r="AD3" s="35" t="s">
        <v>63</v>
      </c>
      <c r="AE3" s="44" t="s">
        <v>63</v>
      </c>
      <c r="AF3" s="61"/>
      <c r="AG3" s="45"/>
    </row>
    <row r="4" spans="1:33" x14ac:dyDescent="0.2">
      <c r="A4" s="59">
        <f>+VLOOKUP(B4,Annuaire_roster!B:G,5,0)</f>
        <v>1317</v>
      </c>
      <c r="B4" s="78" t="s">
        <v>121</v>
      </c>
      <c r="C4" s="65">
        <v>0.33333333333333331</v>
      </c>
      <c r="D4" s="65">
        <v>0.33333333333333331</v>
      </c>
      <c r="E4" s="66">
        <v>0.75</v>
      </c>
      <c r="F4" s="66">
        <v>0.75</v>
      </c>
      <c r="G4" s="49"/>
      <c r="H4" s="48"/>
      <c r="I4" s="110" t="s">
        <v>63</v>
      </c>
      <c r="J4" s="48"/>
      <c r="K4" s="58">
        <v>0</v>
      </c>
      <c r="L4" s="48">
        <v>0</v>
      </c>
      <c r="M4" s="70">
        <v>0</v>
      </c>
      <c r="N4" s="34">
        <v>0.375</v>
      </c>
      <c r="O4" s="38">
        <v>0.375</v>
      </c>
      <c r="P4" s="82" t="s">
        <v>122</v>
      </c>
      <c r="Q4" s="43">
        <v>44804</v>
      </c>
      <c r="R4" s="35">
        <v>0</v>
      </c>
      <c r="S4" s="35">
        <v>0</v>
      </c>
      <c r="T4" s="10" t="str">
        <f t="shared" si="0"/>
        <v>Sem - 36</v>
      </c>
      <c r="U4" s="10" t="str">
        <f t="shared" si="1"/>
        <v>Septembre</v>
      </c>
      <c r="V4" s="36" t="s">
        <v>231</v>
      </c>
      <c r="W4" s="34"/>
      <c r="X4" s="91">
        <f t="shared" si="2"/>
        <v>0</v>
      </c>
      <c r="Y4" s="92" t="str">
        <f>VLOOKUP('CM-CIC'!B4,Annuaire_roster!B:F,4,0)</f>
        <v>OUBRAHIM Mohammed</v>
      </c>
      <c r="Z4" s="37" t="s">
        <v>110</v>
      </c>
      <c r="AA4" s="60">
        <v>0</v>
      </c>
      <c r="AB4" s="35" t="s">
        <v>63</v>
      </c>
      <c r="AC4" s="35" t="s">
        <v>63</v>
      </c>
      <c r="AD4" s="35" t="s">
        <v>63</v>
      </c>
      <c r="AE4" s="44" t="s">
        <v>63</v>
      </c>
      <c r="AF4" s="61"/>
      <c r="AG4" s="45"/>
    </row>
    <row r="5" spans="1:33" x14ac:dyDescent="0.2">
      <c r="A5" s="59">
        <f>+VLOOKUP(B5,Annuaire_roster!B:G,5,0)</f>
        <v>1278</v>
      </c>
      <c r="B5" s="78" t="s">
        <v>119</v>
      </c>
      <c r="C5" s="65">
        <v>0.33333333333333331</v>
      </c>
      <c r="D5" s="65">
        <v>0.33333333333333331</v>
      </c>
      <c r="E5" s="66">
        <v>0.75</v>
      </c>
      <c r="F5" s="66">
        <v>0.75</v>
      </c>
      <c r="G5" s="49"/>
      <c r="H5" s="48"/>
      <c r="I5" s="110" t="s">
        <v>63</v>
      </c>
      <c r="J5" s="48"/>
      <c r="K5" s="58">
        <v>0</v>
      </c>
      <c r="L5" s="48">
        <v>0</v>
      </c>
      <c r="M5" s="70">
        <v>0</v>
      </c>
      <c r="N5" s="34">
        <v>0.375</v>
      </c>
      <c r="O5" s="38">
        <v>0.375</v>
      </c>
      <c r="P5" s="82" t="s">
        <v>122</v>
      </c>
      <c r="Q5" s="43">
        <v>44805</v>
      </c>
      <c r="R5" s="35">
        <v>0</v>
      </c>
      <c r="S5" s="35">
        <v>0</v>
      </c>
      <c r="T5" s="10" t="str">
        <f t="shared" si="0"/>
        <v>Sem - 36</v>
      </c>
      <c r="U5" s="10" t="str">
        <f t="shared" si="1"/>
        <v>Septembre</v>
      </c>
      <c r="V5" s="36" t="s">
        <v>231</v>
      </c>
      <c r="W5" s="34"/>
      <c r="X5" s="91">
        <f t="shared" si="2"/>
        <v>0</v>
      </c>
      <c r="Y5" s="92" t="str">
        <f>VLOOKUP('CM-CIC'!B5,Annuaire_roster!B:F,4,0)</f>
        <v>OUBRAHIM Mohammed</v>
      </c>
      <c r="Z5" s="37" t="s">
        <v>110</v>
      </c>
      <c r="AA5" s="60">
        <v>0</v>
      </c>
      <c r="AB5" s="35" t="s">
        <v>63</v>
      </c>
      <c r="AC5" s="35" t="s">
        <v>63</v>
      </c>
      <c r="AD5" s="35" t="s">
        <v>63</v>
      </c>
      <c r="AE5" s="44" t="s">
        <v>63</v>
      </c>
      <c r="AF5" s="61"/>
      <c r="AG5" s="45"/>
    </row>
    <row r="6" spans="1:33" x14ac:dyDescent="0.2">
      <c r="A6" s="59">
        <f>+VLOOKUP(B6,Annuaire_roster!B:G,5,0)</f>
        <v>1265</v>
      </c>
      <c r="B6" s="78" t="s">
        <v>120</v>
      </c>
      <c r="C6" s="65"/>
      <c r="D6" s="65" t="s">
        <v>188</v>
      </c>
      <c r="E6" s="66"/>
      <c r="F6" s="66" t="s">
        <v>188</v>
      </c>
      <c r="G6" s="49"/>
      <c r="H6" s="48"/>
      <c r="I6" s="110" t="s">
        <v>63</v>
      </c>
      <c r="J6" s="48"/>
      <c r="K6" s="58">
        <v>0</v>
      </c>
      <c r="L6" s="48">
        <v>0</v>
      </c>
      <c r="M6" s="70">
        <v>0</v>
      </c>
      <c r="N6" s="34" t="s">
        <v>63</v>
      </c>
      <c r="O6" s="38">
        <v>0</v>
      </c>
      <c r="P6" s="82" t="s">
        <v>122</v>
      </c>
      <c r="Q6" s="43">
        <v>44805</v>
      </c>
      <c r="R6" s="35">
        <v>0</v>
      </c>
      <c r="S6" s="35">
        <v>0</v>
      </c>
      <c r="T6" s="10" t="str">
        <f t="shared" si="0"/>
        <v>Sem - 36</v>
      </c>
      <c r="U6" s="10" t="str">
        <f t="shared" si="1"/>
        <v>Septembre</v>
      </c>
      <c r="V6" s="36" t="s">
        <v>231</v>
      </c>
      <c r="W6" s="34"/>
      <c r="X6" s="91">
        <f t="shared" si="2"/>
        <v>0</v>
      </c>
      <c r="Y6" s="92" t="str">
        <f>VLOOKUP('CM-CIC'!B6,Annuaire_roster!B:F,4,0)</f>
        <v>OUBRAHIM Mohammed</v>
      </c>
      <c r="Z6" s="37" t="s">
        <v>110</v>
      </c>
      <c r="AA6" s="60">
        <v>0</v>
      </c>
      <c r="AB6" s="35">
        <v>0.33333333333333298</v>
      </c>
      <c r="AC6" s="35" t="s">
        <v>63</v>
      </c>
      <c r="AD6" s="35" t="s">
        <v>63</v>
      </c>
      <c r="AE6" s="44" t="s">
        <v>63</v>
      </c>
      <c r="AF6" s="61"/>
      <c r="AG6" s="45"/>
    </row>
    <row r="7" spans="1:33" x14ac:dyDescent="0.2">
      <c r="A7" s="59">
        <f>+VLOOKUP(B7,Annuaire_roster!B:G,5,0)</f>
        <v>1317</v>
      </c>
      <c r="B7" s="78" t="s">
        <v>121</v>
      </c>
      <c r="C7" s="65">
        <v>0.33333333333333331</v>
      </c>
      <c r="D7" s="65">
        <v>0.33333333333333331</v>
      </c>
      <c r="E7" s="66">
        <v>0.75</v>
      </c>
      <c r="F7" s="66">
        <v>0.75</v>
      </c>
      <c r="G7" s="49"/>
      <c r="H7" s="48"/>
      <c r="I7" s="110" t="s">
        <v>63</v>
      </c>
      <c r="J7" s="48"/>
      <c r="K7" s="58">
        <v>0</v>
      </c>
      <c r="L7" s="48">
        <v>0</v>
      </c>
      <c r="M7" s="70">
        <v>0</v>
      </c>
      <c r="N7" s="34">
        <v>0.375</v>
      </c>
      <c r="O7" s="38">
        <v>0.375</v>
      </c>
      <c r="P7" s="82" t="s">
        <v>122</v>
      </c>
      <c r="Q7" s="43">
        <v>44805</v>
      </c>
      <c r="R7" s="35">
        <v>0</v>
      </c>
      <c r="S7" s="35">
        <v>0</v>
      </c>
      <c r="T7" s="10" t="str">
        <f t="shared" si="0"/>
        <v>Sem - 36</v>
      </c>
      <c r="U7" s="10" t="str">
        <f t="shared" si="1"/>
        <v>Septembre</v>
      </c>
      <c r="V7" s="36" t="s">
        <v>231</v>
      </c>
      <c r="W7" s="34"/>
      <c r="X7" s="91">
        <f t="shared" si="2"/>
        <v>0</v>
      </c>
      <c r="Y7" s="92" t="str">
        <f>VLOOKUP('CM-CIC'!B7,Annuaire_roster!B:F,4,0)</f>
        <v>OUBRAHIM Mohammed</v>
      </c>
      <c r="Z7" s="37" t="s">
        <v>110</v>
      </c>
      <c r="AA7" s="60">
        <v>0</v>
      </c>
      <c r="AB7" s="35" t="s">
        <v>63</v>
      </c>
      <c r="AC7" s="35" t="s">
        <v>63</v>
      </c>
      <c r="AD7" s="35" t="s">
        <v>63</v>
      </c>
      <c r="AE7" s="44" t="s">
        <v>63</v>
      </c>
      <c r="AF7" s="61"/>
      <c r="AG7" s="45"/>
    </row>
    <row r="8" spans="1:33" x14ac:dyDescent="0.2">
      <c r="A8" s="59">
        <f>+VLOOKUP(B8,Annuaire_roster!B:G,5,0)</f>
        <v>1278</v>
      </c>
      <c r="B8" s="78" t="s">
        <v>119</v>
      </c>
      <c r="C8" s="65">
        <v>0.33333333333333331</v>
      </c>
      <c r="D8" s="65">
        <v>0.33333333333333331</v>
      </c>
      <c r="E8" s="66">
        <v>0.75</v>
      </c>
      <c r="F8" s="66">
        <v>0.75</v>
      </c>
      <c r="G8" s="49"/>
      <c r="H8" s="48"/>
      <c r="I8" s="110" t="s">
        <v>63</v>
      </c>
      <c r="J8" s="48"/>
      <c r="K8" s="58">
        <v>0</v>
      </c>
      <c r="L8" s="48">
        <v>0</v>
      </c>
      <c r="M8" s="70">
        <v>0</v>
      </c>
      <c r="N8" s="34">
        <v>0.375</v>
      </c>
      <c r="O8" s="38">
        <v>0.375</v>
      </c>
      <c r="P8" s="82" t="s">
        <v>122</v>
      </c>
      <c r="Q8" s="43">
        <v>44806</v>
      </c>
      <c r="R8" s="35">
        <v>0</v>
      </c>
      <c r="S8" s="35">
        <v>0</v>
      </c>
      <c r="T8" s="10" t="str">
        <f t="shared" si="0"/>
        <v>Sem - 36</v>
      </c>
      <c r="U8" s="10" t="str">
        <f t="shared" si="1"/>
        <v>Septembre</v>
      </c>
      <c r="V8" s="36" t="s">
        <v>231</v>
      </c>
      <c r="W8" s="34"/>
      <c r="X8" s="91">
        <f t="shared" si="2"/>
        <v>0</v>
      </c>
      <c r="Y8" s="92" t="str">
        <f>VLOOKUP('CM-CIC'!B8,Annuaire_roster!B:F,4,0)</f>
        <v>OUBRAHIM Mohammed</v>
      </c>
      <c r="Z8" s="37" t="s">
        <v>110</v>
      </c>
      <c r="AA8" s="60">
        <v>0</v>
      </c>
      <c r="AB8" s="35" t="s">
        <v>63</v>
      </c>
      <c r="AC8" s="35" t="s">
        <v>63</v>
      </c>
      <c r="AD8" s="35" t="s">
        <v>63</v>
      </c>
      <c r="AE8" s="44" t="s">
        <v>63</v>
      </c>
      <c r="AF8" s="61"/>
      <c r="AG8" s="45"/>
    </row>
    <row r="9" spans="1:33" x14ac:dyDescent="0.2">
      <c r="A9" s="59">
        <f>+VLOOKUP(B9,Annuaire_roster!B:G,5,0)</f>
        <v>1265</v>
      </c>
      <c r="B9" s="78" t="s">
        <v>120</v>
      </c>
      <c r="C9" s="65"/>
      <c r="D9" s="65" t="s">
        <v>188</v>
      </c>
      <c r="E9" s="66"/>
      <c r="F9" s="66" t="s">
        <v>188</v>
      </c>
      <c r="G9" s="49"/>
      <c r="H9" s="48"/>
      <c r="I9" s="110" t="s">
        <v>63</v>
      </c>
      <c r="J9" s="48"/>
      <c r="K9" s="58">
        <v>0</v>
      </c>
      <c r="L9" s="48">
        <v>0</v>
      </c>
      <c r="M9" s="70">
        <v>0</v>
      </c>
      <c r="N9" s="34" t="s">
        <v>63</v>
      </c>
      <c r="O9" s="38">
        <v>0</v>
      </c>
      <c r="P9" s="82" t="s">
        <v>122</v>
      </c>
      <c r="Q9" s="43">
        <v>44806</v>
      </c>
      <c r="R9" s="35">
        <v>0</v>
      </c>
      <c r="S9" s="35">
        <v>0</v>
      </c>
      <c r="T9" s="10" t="str">
        <f t="shared" si="0"/>
        <v>Sem - 36</v>
      </c>
      <c r="U9" s="10" t="str">
        <f t="shared" si="1"/>
        <v>Septembre</v>
      </c>
      <c r="V9" s="36" t="s">
        <v>231</v>
      </c>
      <c r="W9" s="34"/>
      <c r="X9" s="91">
        <f t="shared" si="2"/>
        <v>0</v>
      </c>
      <c r="Y9" s="92" t="str">
        <f>VLOOKUP('CM-CIC'!B9,Annuaire_roster!B:F,4,0)</f>
        <v>OUBRAHIM Mohammed</v>
      </c>
      <c r="Z9" s="37" t="s">
        <v>110</v>
      </c>
      <c r="AA9" s="60">
        <v>0</v>
      </c>
      <c r="AB9" s="35">
        <v>0.33333333333333298</v>
      </c>
      <c r="AC9" s="35" t="s">
        <v>63</v>
      </c>
      <c r="AD9" s="35" t="s">
        <v>63</v>
      </c>
      <c r="AE9" s="44" t="s">
        <v>63</v>
      </c>
      <c r="AF9" s="61"/>
      <c r="AG9" s="45"/>
    </row>
    <row r="10" spans="1:33" x14ac:dyDescent="0.2">
      <c r="A10" s="59">
        <f>+VLOOKUP(B10,Annuaire_roster!B:G,5,0)</f>
        <v>1317</v>
      </c>
      <c r="B10" s="78" t="s">
        <v>121</v>
      </c>
      <c r="C10" s="65">
        <v>0.33333333333333331</v>
      </c>
      <c r="D10" s="65">
        <v>0.33333333333333331</v>
      </c>
      <c r="E10" s="66">
        <v>0.75</v>
      </c>
      <c r="F10" s="66">
        <v>0.75</v>
      </c>
      <c r="G10" s="49"/>
      <c r="H10" s="48"/>
      <c r="I10" s="110" t="s">
        <v>63</v>
      </c>
      <c r="J10" s="48"/>
      <c r="K10" s="58">
        <v>0</v>
      </c>
      <c r="L10" s="48">
        <v>0</v>
      </c>
      <c r="M10" s="70">
        <v>0</v>
      </c>
      <c r="N10" s="34">
        <v>0.375</v>
      </c>
      <c r="O10" s="38">
        <v>0.375</v>
      </c>
      <c r="P10" s="82" t="s">
        <v>122</v>
      </c>
      <c r="Q10" s="43">
        <v>44806</v>
      </c>
      <c r="R10" s="35">
        <v>0</v>
      </c>
      <c r="S10" s="35">
        <v>0</v>
      </c>
      <c r="T10" s="10" t="str">
        <f t="shared" si="0"/>
        <v>Sem - 36</v>
      </c>
      <c r="U10" s="10" t="str">
        <f t="shared" si="1"/>
        <v>Septembre</v>
      </c>
      <c r="V10" s="36" t="s">
        <v>231</v>
      </c>
      <c r="W10" s="34"/>
      <c r="X10" s="91">
        <f t="shared" si="2"/>
        <v>0</v>
      </c>
      <c r="Y10" s="92" t="str">
        <f>VLOOKUP('CM-CIC'!B10,Annuaire_roster!B:F,4,0)</f>
        <v>OUBRAHIM Mohammed</v>
      </c>
      <c r="Z10" s="37" t="s">
        <v>110</v>
      </c>
      <c r="AA10" s="60">
        <v>0</v>
      </c>
      <c r="AB10" s="35" t="s">
        <v>63</v>
      </c>
      <c r="AC10" s="35" t="s">
        <v>63</v>
      </c>
      <c r="AD10" s="35" t="s">
        <v>63</v>
      </c>
      <c r="AE10" s="44" t="s">
        <v>63</v>
      </c>
      <c r="AF10" s="61"/>
      <c r="AG10" s="45"/>
    </row>
    <row r="11" spans="1:33" x14ac:dyDescent="0.2">
      <c r="A11" s="59">
        <f>+VLOOKUP(B11,Annuaire_roster!B:G,5,0)</f>
        <v>1278</v>
      </c>
      <c r="B11" s="78" t="s">
        <v>119</v>
      </c>
      <c r="C11" s="65">
        <v>0.33333333333333331</v>
      </c>
      <c r="D11" s="65">
        <v>0.33333333333333331</v>
      </c>
      <c r="E11" s="66">
        <v>0.70833333333333337</v>
      </c>
      <c r="F11" s="66">
        <v>0.70833333333333337</v>
      </c>
      <c r="G11" s="49"/>
      <c r="H11" s="48"/>
      <c r="I11" s="110" t="s">
        <v>63</v>
      </c>
      <c r="J11" s="48"/>
      <c r="K11" s="58">
        <v>0</v>
      </c>
      <c r="L11" s="48">
        <v>0</v>
      </c>
      <c r="M11" s="70">
        <v>0</v>
      </c>
      <c r="N11" s="34">
        <v>0.33333333333333337</v>
      </c>
      <c r="O11" s="38">
        <v>0.33333333333333337</v>
      </c>
      <c r="P11" s="82" t="s">
        <v>122</v>
      </c>
      <c r="Q11" s="43">
        <v>44807</v>
      </c>
      <c r="R11" s="35">
        <v>0</v>
      </c>
      <c r="S11" s="35">
        <v>0</v>
      </c>
      <c r="T11" s="10" t="str">
        <f t="shared" si="0"/>
        <v>Sem - 36</v>
      </c>
      <c r="U11" s="10" t="str">
        <f t="shared" si="1"/>
        <v>Septembre</v>
      </c>
      <c r="V11" s="36" t="s">
        <v>231</v>
      </c>
      <c r="W11" s="34"/>
      <c r="X11" s="91">
        <f t="shared" si="2"/>
        <v>0</v>
      </c>
      <c r="Y11" s="92" t="str">
        <f>VLOOKUP('CM-CIC'!B11,Annuaire_roster!B:F,4,0)</f>
        <v>OUBRAHIM Mohammed</v>
      </c>
      <c r="Z11" s="37" t="s">
        <v>110</v>
      </c>
      <c r="AA11" s="60">
        <v>0</v>
      </c>
      <c r="AB11" s="35" t="s">
        <v>63</v>
      </c>
      <c r="AC11" s="35" t="s">
        <v>63</v>
      </c>
      <c r="AD11" s="35" t="s">
        <v>63</v>
      </c>
      <c r="AE11" s="44" t="s">
        <v>63</v>
      </c>
      <c r="AF11" s="61"/>
      <c r="AG11" s="45"/>
    </row>
    <row r="12" spans="1:33" x14ac:dyDescent="0.2">
      <c r="A12" s="59">
        <f>+VLOOKUP(B12,Annuaire_roster!B:G,5,0)</f>
        <v>1265</v>
      </c>
      <c r="B12" s="78" t="s">
        <v>120</v>
      </c>
      <c r="C12" s="65"/>
      <c r="D12" s="65" t="s">
        <v>188</v>
      </c>
      <c r="E12" s="66"/>
      <c r="F12" s="66" t="s">
        <v>188</v>
      </c>
      <c r="G12" s="49"/>
      <c r="H12" s="48"/>
      <c r="I12" s="110" t="s">
        <v>63</v>
      </c>
      <c r="J12" s="48"/>
      <c r="K12" s="58">
        <v>0</v>
      </c>
      <c r="L12" s="48">
        <v>0</v>
      </c>
      <c r="M12" s="70">
        <v>0</v>
      </c>
      <c r="N12" s="34" t="s">
        <v>63</v>
      </c>
      <c r="O12" s="38">
        <v>0</v>
      </c>
      <c r="P12" s="82" t="s">
        <v>122</v>
      </c>
      <c r="Q12" s="43">
        <v>44807</v>
      </c>
      <c r="R12" s="35">
        <v>0</v>
      </c>
      <c r="S12" s="35">
        <v>0</v>
      </c>
      <c r="T12" s="10" t="str">
        <f t="shared" si="0"/>
        <v>Sem - 36</v>
      </c>
      <c r="U12" s="10" t="str">
        <f t="shared" si="1"/>
        <v>Septembre</v>
      </c>
      <c r="V12" s="36" t="s">
        <v>231</v>
      </c>
      <c r="W12" s="34"/>
      <c r="X12" s="91">
        <f t="shared" si="2"/>
        <v>0</v>
      </c>
      <c r="Y12" s="92" t="str">
        <f>VLOOKUP('CM-CIC'!B12,Annuaire_roster!B:F,4,0)</f>
        <v>OUBRAHIM Mohammed</v>
      </c>
      <c r="Z12" s="37" t="s">
        <v>110</v>
      </c>
      <c r="AA12" s="60">
        <v>0</v>
      </c>
      <c r="AB12" s="35">
        <v>0.33333333333333298</v>
      </c>
      <c r="AC12" s="35" t="s">
        <v>63</v>
      </c>
      <c r="AD12" s="35" t="s">
        <v>63</v>
      </c>
      <c r="AE12" s="44" t="s">
        <v>63</v>
      </c>
      <c r="AF12" s="61"/>
      <c r="AG12" s="45"/>
    </row>
    <row r="13" spans="1:33" x14ac:dyDescent="0.2">
      <c r="A13" s="59">
        <f>+VLOOKUP(B13,Annuaire_roster!B:G,5,0)</f>
        <v>1317</v>
      </c>
      <c r="B13" s="78" t="s">
        <v>121</v>
      </c>
      <c r="C13" s="65">
        <v>0.33333333333333331</v>
      </c>
      <c r="D13" s="65">
        <v>0.33333333333333331</v>
      </c>
      <c r="E13" s="66">
        <v>0.70833333333333337</v>
      </c>
      <c r="F13" s="66">
        <v>0.70833333333333337</v>
      </c>
      <c r="G13" s="49"/>
      <c r="H13" s="48"/>
      <c r="I13" s="110" t="s">
        <v>63</v>
      </c>
      <c r="J13" s="48"/>
      <c r="K13" s="58">
        <v>0</v>
      </c>
      <c r="L13" s="48">
        <v>0</v>
      </c>
      <c r="M13" s="70">
        <v>0</v>
      </c>
      <c r="N13" s="34">
        <v>0.33333333333333337</v>
      </c>
      <c r="O13" s="38">
        <v>0.33333333333333337</v>
      </c>
      <c r="P13" s="82" t="s">
        <v>122</v>
      </c>
      <c r="Q13" s="43">
        <v>44807</v>
      </c>
      <c r="R13" s="35">
        <v>0</v>
      </c>
      <c r="S13" s="35">
        <v>0</v>
      </c>
      <c r="T13" s="10" t="str">
        <f t="shared" si="0"/>
        <v>Sem - 36</v>
      </c>
      <c r="U13" s="10" t="str">
        <f t="shared" si="1"/>
        <v>Septembre</v>
      </c>
      <c r="V13" s="36" t="s">
        <v>231</v>
      </c>
      <c r="W13" s="34"/>
      <c r="X13" s="91">
        <f t="shared" si="2"/>
        <v>0</v>
      </c>
      <c r="Y13" s="92" t="str">
        <f>VLOOKUP('CM-CIC'!B13,Annuaire_roster!B:F,4,0)</f>
        <v>OUBRAHIM Mohammed</v>
      </c>
      <c r="Z13" s="37" t="s">
        <v>110</v>
      </c>
      <c r="AA13" s="60">
        <v>0</v>
      </c>
      <c r="AB13" s="35" t="s">
        <v>63</v>
      </c>
      <c r="AC13" s="35" t="s">
        <v>63</v>
      </c>
      <c r="AD13" s="35" t="s">
        <v>63</v>
      </c>
      <c r="AE13" s="44" t="s">
        <v>63</v>
      </c>
      <c r="AF13" s="61"/>
      <c r="AG13" s="45"/>
    </row>
    <row r="14" spans="1:33" x14ac:dyDescent="0.2">
      <c r="A14" s="59">
        <f>+VLOOKUP(B14,Annuaire_roster!B:G,5,0)</f>
        <v>1278</v>
      </c>
      <c r="B14" s="78" t="s">
        <v>119</v>
      </c>
      <c r="C14" s="65"/>
      <c r="D14" s="65" t="s">
        <v>64</v>
      </c>
      <c r="E14" s="66"/>
      <c r="F14" s="66" t="s">
        <v>64</v>
      </c>
      <c r="G14" s="49"/>
      <c r="H14" s="48"/>
      <c r="I14" s="110" t="s">
        <v>63</v>
      </c>
      <c r="J14" s="48"/>
      <c r="K14" s="58">
        <v>0</v>
      </c>
      <c r="L14" s="48">
        <v>0</v>
      </c>
      <c r="M14" s="70">
        <v>0</v>
      </c>
      <c r="N14" s="34" t="s">
        <v>63</v>
      </c>
      <c r="O14" s="38">
        <v>0</v>
      </c>
      <c r="P14" s="82" t="s">
        <v>122</v>
      </c>
      <c r="Q14" s="43">
        <v>44808</v>
      </c>
      <c r="R14" s="35">
        <v>0</v>
      </c>
      <c r="S14" s="35">
        <v>0</v>
      </c>
      <c r="T14" s="10" t="str">
        <f t="shared" si="0"/>
        <v>Sem - 36</v>
      </c>
      <c r="U14" s="10" t="str">
        <f t="shared" si="1"/>
        <v>Septembre</v>
      </c>
      <c r="V14" s="36" t="s">
        <v>231</v>
      </c>
      <c r="W14" s="34"/>
      <c r="X14" s="91">
        <f t="shared" si="2"/>
        <v>0</v>
      </c>
      <c r="Y14" s="92" t="str">
        <f>VLOOKUP('CM-CIC'!B14,Annuaire_roster!B:F,4,0)</f>
        <v>OUBRAHIM Mohammed</v>
      </c>
      <c r="Z14" s="37" t="s">
        <v>110</v>
      </c>
      <c r="AA14" s="60">
        <v>0</v>
      </c>
      <c r="AB14" s="35" t="s">
        <v>63</v>
      </c>
      <c r="AC14" s="35" t="s">
        <v>63</v>
      </c>
      <c r="AD14" s="35" t="s">
        <v>63</v>
      </c>
      <c r="AE14" s="44" t="s">
        <v>63</v>
      </c>
      <c r="AF14" s="61"/>
      <c r="AG14" s="45"/>
    </row>
    <row r="15" spans="1:33" x14ac:dyDescent="0.2">
      <c r="A15" s="59">
        <f>+VLOOKUP(B15,Annuaire_roster!B:G,5,0)</f>
        <v>1265</v>
      </c>
      <c r="B15" s="78" t="s">
        <v>120</v>
      </c>
      <c r="C15" s="65"/>
      <c r="D15" s="65" t="s">
        <v>64</v>
      </c>
      <c r="E15" s="66"/>
      <c r="F15" s="66" t="s">
        <v>64</v>
      </c>
      <c r="G15" s="49"/>
      <c r="H15" s="48"/>
      <c r="I15" s="110" t="s">
        <v>63</v>
      </c>
      <c r="J15" s="48"/>
      <c r="K15" s="58">
        <v>0</v>
      </c>
      <c r="L15" s="48">
        <v>0</v>
      </c>
      <c r="M15" s="70">
        <v>0</v>
      </c>
      <c r="N15" s="34" t="s">
        <v>63</v>
      </c>
      <c r="O15" s="38">
        <v>0</v>
      </c>
      <c r="P15" s="82" t="s">
        <v>122</v>
      </c>
      <c r="Q15" s="43">
        <v>44808</v>
      </c>
      <c r="R15" s="35">
        <v>0</v>
      </c>
      <c r="S15" s="35">
        <v>0</v>
      </c>
      <c r="T15" s="10" t="str">
        <f t="shared" si="0"/>
        <v>Sem - 36</v>
      </c>
      <c r="U15" s="10" t="str">
        <f t="shared" si="1"/>
        <v>Septembre</v>
      </c>
      <c r="V15" s="36" t="s">
        <v>231</v>
      </c>
      <c r="W15" s="34"/>
      <c r="X15" s="91">
        <f t="shared" si="2"/>
        <v>0</v>
      </c>
      <c r="Y15" s="92" t="str">
        <f>VLOOKUP('CM-CIC'!B15,Annuaire_roster!B:F,4,0)</f>
        <v>OUBRAHIM Mohammed</v>
      </c>
      <c r="Z15" s="37" t="s">
        <v>110</v>
      </c>
      <c r="AA15" s="60">
        <v>0</v>
      </c>
      <c r="AB15" s="35" t="s">
        <v>63</v>
      </c>
      <c r="AC15" s="35" t="s">
        <v>63</v>
      </c>
      <c r="AD15" s="35" t="s">
        <v>63</v>
      </c>
      <c r="AE15" s="44" t="s">
        <v>63</v>
      </c>
      <c r="AF15" s="61"/>
      <c r="AG15" s="45"/>
    </row>
    <row r="16" spans="1:33" x14ac:dyDescent="0.2">
      <c r="A16" s="59">
        <f>+VLOOKUP(B16,Annuaire_roster!B:G,5,0)</f>
        <v>1317</v>
      </c>
      <c r="B16" s="78" t="s">
        <v>121</v>
      </c>
      <c r="C16" s="65"/>
      <c r="D16" s="65" t="s">
        <v>64</v>
      </c>
      <c r="E16" s="66"/>
      <c r="F16" s="66" t="s">
        <v>64</v>
      </c>
      <c r="G16" s="49"/>
      <c r="H16" s="48"/>
      <c r="I16" s="110" t="s">
        <v>63</v>
      </c>
      <c r="J16" s="48"/>
      <c r="K16" s="58">
        <v>0</v>
      </c>
      <c r="L16" s="48">
        <v>0</v>
      </c>
      <c r="M16" s="70">
        <v>0</v>
      </c>
      <c r="N16" s="34" t="s">
        <v>63</v>
      </c>
      <c r="O16" s="38">
        <v>0</v>
      </c>
      <c r="P16" s="82" t="s">
        <v>122</v>
      </c>
      <c r="Q16" s="43">
        <v>44808</v>
      </c>
      <c r="R16" s="35">
        <v>0</v>
      </c>
      <c r="S16" s="35">
        <v>0</v>
      </c>
      <c r="T16" s="10" t="str">
        <f t="shared" si="0"/>
        <v>Sem - 36</v>
      </c>
      <c r="U16" s="10" t="str">
        <f t="shared" si="1"/>
        <v>Septembre</v>
      </c>
      <c r="V16" s="36" t="s">
        <v>231</v>
      </c>
      <c r="W16" s="34"/>
      <c r="X16" s="91">
        <f t="shared" si="2"/>
        <v>0</v>
      </c>
      <c r="Y16" s="92" t="str">
        <f>VLOOKUP('CM-CIC'!B16,Annuaire_roster!B:F,4,0)</f>
        <v>OUBRAHIM Mohammed</v>
      </c>
      <c r="Z16" s="37" t="s">
        <v>110</v>
      </c>
      <c r="AA16" s="60">
        <v>0</v>
      </c>
      <c r="AB16" s="35" t="s">
        <v>63</v>
      </c>
      <c r="AC16" s="35" t="s">
        <v>63</v>
      </c>
      <c r="AD16" s="35" t="s">
        <v>63</v>
      </c>
      <c r="AE16" s="44" t="s">
        <v>63</v>
      </c>
      <c r="AF16" s="61"/>
      <c r="AG16" s="45"/>
    </row>
    <row r="17" spans="1:33" x14ac:dyDescent="0.2">
      <c r="A17" s="59">
        <f>+VLOOKUP(B17,Annuaire_roster!B:G,5,0)</f>
        <v>1278</v>
      </c>
      <c r="B17" s="78" t="s">
        <v>119</v>
      </c>
      <c r="C17" s="65"/>
      <c r="D17" s="65" t="s">
        <v>64</v>
      </c>
      <c r="E17" s="66"/>
      <c r="F17" s="66" t="s">
        <v>64</v>
      </c>
      <c r="G17" s="49"/>
      <c r="H17" s="48"/>
      <c r="I17" s="110" t="s">
        <v>63</v>
      </c>
      <c r="J17" s="48"/>
      <c r="K17" s="58">
        <v>0</v>
      </c>
      <c r="L17" s="48">
        <v>0</v>
      </c>
      <c r="M17" s="70">
        <v>0</v>
      </c>
      <c r="N17" s="34" t="s">
        <v>63</v>
      </c>
      <c r="O17" s="38">
        <v>0</v>
      </c>
      <c r="P17" s="82" t="s">
        <v>122</v>
      </c>
      <c r="Q17" s="43">
        <v>44809</v>
      </c>
      <c r="R17" s="35">
        <v>0</v>
      </c>
      <c r="S17" s="35">
        <v>0</v>
      </c>
      <c r="T17" s="10" t="str">
        <f t="shared" si="0"/>
        <v>Sem - 36</v>
      </c>
      <c r="U17" s="10" t="str">
        <f t="shared" si="1"/>
        <v>Septembre</v>
      </c>
      <c r="V17" s="36" t="s">
        <v>231</v>
      </c>
      <c r="W17" s="34"/>
      <c r="X17" s="91">
        <f t="shared" si="2"/>
        <v>0</v>
      </c>
      <c r="Y17" s="92" t="str">
        <f>VLOOKUP('CM-CIC'!B17,Annuaire_roster!B:F,4,0)</f>
        <v>OUBRAHIM Mohammed</v>
      </c>
      <c r="Z17" s="37" t="s">
        <v>110</v>
      </c>
      <c r="AA17" s="60">
        <v>0</v>
      </c>
      <c r="AB17" s="35" t="s">
        <v>63</v>
      </c>
      <c r="AC17" s="35" t="s">
        <v>63</v>
      </c>
      <c r="AD17" s="35" t="s">
        <v>63</v>
      </c>
      <c r="AE17" s="44" t="s">
        <v>63</v>
      </c>
      <c r="AF17" s="61"/>
      <c r="AG17" s="45"/>
    </row>
    <row r="18" spans="1:33" x14ac:dyDescent="0.2">
      <c r="A18" s="59">
        <f>+VLOOKUP(B18,Annuaire_roster!B:G,5,0)</f>
        <v>1265</v>
      </c>
      <c r="B18" s="78" t="s">
        <v>120</v>
      </c>
      <c r="C18" s="65"/>
      <c r="D18" s="65" t="s">
        <v>64</v>
      </c>
      <c r="E18" s="66"/>
      <c r="F18" s="66" t="s">
        <v>64</v>
      </c>
      <c r="G18" s="49"/>
      <c r="H18" s="48"/>
      <c r="I18" s="110" t="s">
        <v>63</v>
      </c>
      <c r="J18" s="48"/>
      <c r="K18" s="58">
        <v>0</v>
      </c>
      <c r="L18" s="48">
        <v>0</v>
      </c>
      <c r="M18" s="70">
        <v>0</v>
      </c>
      <c r="N18" s="34" t="s">
        <v>63</v>
      </c>
      <c r="O18" s="38">
        <v>0</v>
      </c>
      <c r="P18" s="82" t="s">
        <v>122</v>
      </c>
      <c r="Q18" s="43">
        <v>44809</v>
      </c>
      <c r="R18" s="35">
        <v>0</v>
      </c>
      <c r="S18" s="35">
        <v>0</v>
      </c>
      <c r="T18" s="10" t="str">
        <f t="shared" si="0"/>
        <v>Sem - 36</v>
      </c>
      <c r="U18" s="10" t="str">
        <f t="shared" si="1"/>
        <v>Septembre</v>
      </c>
      <c r="V18" s="36" t="s">
        <v>231</v>
      </c>
      <c r="W18" s="34"/>
      <c r="X18" s="91">
        <f t="shared" si="2"/>
        <v>0</v>
      </c>
      <c r="Y18" s="92" t="str">
        <f>VLOOKUP('CM-CIC'!B18,Annuaire_roster!B:F,4,0)</f>
        <v>OUBRAHIM Mohammed</v>
      </c>
      <c r="Z18" s="37" t="s">
        <v>110</v>
      </c>
      <c r="AA18" s="60">
        <v>0</v>
      </c>
      <c r="AB18" s="35" t="s">
        <v>63</v>
      </c>
      <c r="AC18" s="35" t="s">
        <v>63</v>
      </c>
      <c r="AD18" s="35" t="s">
        <v>63</v>
      </c>
      <c r="AE18" s="44" t="s">
        <v>63</v>
      </c>
      <c r="AF18" s="61"/>
      <c r="AG18" s="45"/>
    </row>
    <row r="19" spans="1:33" x14ac:dyDescent="0.2">
      <c r="A19" s="59">
        <f>+VLOOKUP(B19,Annuaire_roster!B:G,5,0)</f>
        <v>1317</v>
      </c>
      <c r="B19" s="78" t="s">
        <v>121</v>
      </c>
      <c r="C19" s="65"/>
      <c r="D19" s="65" t="s">
        <v>64</v>
      </c>
      <c r="E19" s="66"/>
      <c r="F19" s="66" t="s">
        <v>64</v>
      </c>
      <c r="G19" s="49"/>
      <c r="H19" s="48"/>
      <c r="I19" s="110" t="s">
        <v>63</v>
      </c>
      <c r="J19" s="48"/>
      <c r="K19" s="58">
        <v>0</v>
      </c>
      <c r="L19" s="48">
        <v>0</v>
      </c>
      <c r="M19" s="70">
        <v>0</v>
      </c>
      <c r="N19" s="34" t="s">
        <v>63</v>
      </c>
      <c r="O19" s="38">
        <v>0</v>
      </c>
      <c r="P19" s="82" t="s">
        <v>122</v>
      </c>
      <c r="Q19" s="43">
        <v>44809</v>
      </c>
      <c r="R19" s="35">
        <v>0</v>
      </c>
      <c r="S19" s="35">
        <v>0</v>
      </c>
      <c r="T19" s="10" t="str">
        <f t="shared" si="0"/>
        <v>Sem - 36</v>
      </c>
      <c r="U19" s="10" t="str">
        <f t="shared" si="1"/>
        <v>Septembre</v>
      </c>
      <c r="V19" s="36" t="s">
        <v>231</v>
      </c>
      <c r="W19" s="34"/>
      <c r="X19" s="91">
        <f t="shared" si="2"/>
        <v>0</v>
      </c>
      <c r="Y19" s="92" t="str">
        <f>VLOOKUP('CM-CIC'!B19,Annuaire_roster!B:F,4,0)</f>
        <v>OUBRAHIM Mohammed</v>
      </c>
      <c r="Z19" s="37" t="s">
        <v>110</v>
      </c>
      <c r="AA19" s="60">
        <v>0</v>
      </c>
      <c r="AB19" s="35" t="s">
        <v>63</v>
      </c>
      <c r="AC19" s="35" t="s">
        <v>63</v>
      </c>
      <c r="AD19" s="35" t="s">
        <v>63</v>
      </c>
      <c r="AE19" s="44" t="s">
        <v>63</v>
      </c>
      <c r="AF19" s="61"/>
      <c r="AG19" s="45"/>
    </row>
    <row r="20" spans="1:33" x14ac:dyDescent="0.2">
      <c r="A20" s="59">
        <f>+VLOOKUP(B20,Annuaire_roster!B:G,5,0)</f>
        <v>1278</v>
      </c>
      <c r="B20" s="78" t="s">
        <v>119</v>
      </c>
      <c r="C20" s="65">
        <v>0.33333333333333331</v>
      </c>
      <c r="D20" s="65">
        <v>0.33333333333333331</v>
      </c>
      <c r="E20" s="66">
        <v>0.75</v>
      </c>
      <c r="F20" s="66">
        <v>0.75</v>
      </c>
      <c r="G20" s="67"/>
      <c r="H20" s="67"/>
      <c r="I20" s="64" t="s">
        <v>63</v>
      </c>
      <c r="J20" s="67"/>
      <c r="K20" s="69">
        <v>0</v>
      </c>
      <c r="L20" s="67">
        <v>0</v>
      </c>
      <c r="M20" s="70">
        <v>0</v>
      </c>
      <c r="N20" s="34">
        <f t="shared" ref="N20:N51" si="3">IFERROR(IF(OR(D20="OFF",D20="Congé",M20="Abs",D20="Congé sans solde",D20="Férié"),"",IF(O20-K20-L20&gt;O20,O20,IF(O20-K20-L20&lt;0,"",O20-K20-L20))),"")</f>
        <v>0.375</v>
      </c>
      <c r="O20" s="38">
        <f t="shared" ref="O20:O51" si="4">IF(AG20="2H Pause déjeuner",IF(F20-D20-0.0833333333333333&lt;0,F20-D20-0.0833333333333333+1,F20-D20-0.0833333333333333),IF(OR(AND(F20="OFF",D20="OFF"),AND(F20="Congé",D20="Congé"),AND(F20="Congé sans solde",D20="Congé sans solde"),AND(F20="Congé spécial",D20="Congé spécial"),AND(F20="Férié",D20="Férié"),AND(F20="OFF",D20="Congé"),AND(F20="OFF",D20="Congé sans solde"),AND(F20="OFF",D20="Congé spécial"),AND(F20="OFF",D20="Férié"),AND(F20="Congé",D20="OFF"),AND(F20="Congé",D20="Congé sans solde"),AND(F20="Congé",D20="Congé spécial"),AND(F20="Congé",D20="Férié"),AND(F20="Congé sans solde",D20="OFF"),AND(F20="Congé sans solde",D20="Congé"),AND(F20="Congé sans solde",D20="Congé spécial"),AND(F20="Congé sans solde",D20="Férié"),AND(F20="Congé spécial",D20="OFF"),AND(F20="Congé spécial",D20="Congé"),AND(F20="Congé spécial",D20="Congé sans solde"),AND(F20="Congé spécial",D20="Férié"),AND(F20="Férié",D20="OFF"),AND(F20="Férié",D20="Congé"),AND(F20="Férié",D20="Congé sans solde"),AND(F20="Férié",D20="Congé spécial")),0,IF(OR(F20="OFF",F20="Congé",F20="Congé spécial",F20="Congé sans solde",D20="OFF",D20="Congé",D20="Congé spécial",D20="Congé sans solde"),0.208333333333334,IF(AND(AG20="",F20-D20&lt;0),("24:00:00"-D20)+("00:00:00"+F20)-0.0416666666666667,IF(AND(OR(AG20="Allaitement",AG20="Sans déjeuner"),F20-D20&lt;0),("24:00:00"-D20)+("00:00:00"+F20),IF(AND(AG20="",F20-D20&gt;0.166666666666667),F20-D20-0.0416666666666667,IF(AND(OR(AG20="Allaitement",AG20="Sans déjeuner"),F20-D20&gt;0.166666666666667),F20-D20,F20-D20)))))))</f>
        <v>0.375</v>
      </c>
      <c r="P20" s="72" t="s">
        <v>122</v>
      </c>
      <c r="Q20" s="43">
        <v>44810</v>
      </c>
      <c r="R20" s="35">
        <v>0</v>
      </c>
      <c r="S20" s="35">
        <v>0</v>
      </c>
      <c r="T20" s="10" t="str">
        <f t="shared" si="0"/>
        <v>Sem - 37</v>
      </c>
      <c r="U20" s="10" t="str">
        <f t="shared" si="1"/>
        <v>Septembre</v>
      </c>
      <c r="V20" s="36" t="s">
        <v>1328</v>
      </c>
      <c r="W20" s="34"/>
      <c r="X20" s="91">
        <f t="shared" si="2"/>
        <v>0</v>
      </c>
      <c r="Y20" s="92" t="str">
        <f>VLOOKUP('CM-CIC'!B20,Annuaire_roster!B:F,4,0)</f>
        <v>OUBRAHIM Mohammed</v>
      </c>
      <c r="Z20" s="37" t="s">
        <v>110</v>
      </c>
      <c r="AA20" s="60" t="s">
        <v>232</v>
      </c>
      <c r="AB20" s="35" t="s">
        <v>63</v>
      </c>
      <c r="AC20" s="35" t="s">
        <v>63</v>
      </c>
      <c r="AD20" s="35" t="s">
        <v>63</v>
      </c>
      <c r="AE20" s="44" t="s">
        <v>63</v>
      </c>
      <c r="AF20" s="61"/>
      <c r="AG20" s="45"/>
    </row>
    <row r="21" spans="1:33" x14ac:dyDescent="0.2">
      <c r="A21" s="59">
        <f>+VLOOKUP(B21,Annuaire_roster!B:G,5,0)</f>
        <v>1265</v>
      </c>
      <c r="B21" s="78" t="s">
        <v>120</v>
      </c>
      <c r="C21" s="65">
        <v>0.33333333333333331</v>
      </c>
      <c r="D21" s="65">
        <v>0.33333333333333331</v>
      </c>
      <c r="E21" s="71">
        <v>0.75</v>
      </c>
      <c r="F21" s="66">
        <v>0.75</v>
      </c>
      <c r="G21" s="67"/>
      <c r="H21" s="67"/>
      <c r="I21" s="64" t="s">
        <v>63</v>
      </c>
      <c r="J21" s="67"/>
      <c r="K21" s="69">
        <v>0</v>
      </c>
      <c r="L21" s="67">
        <v>0</v>
      </c>
      <c r="M21" s="70">
        <v>0</v>
      </c>
      <c r="N21" s="34">
        <f t="shared" si="3"/>
        <v>0.375</v>
      </c>
      <c r="O21" s="38">
        <f t="shared" si="4"/>
        <v>0.375</v>
      </c>
      <c r="P21" s="72" t="s">
        <v>122</v>
      </c>
      <c r="Q21" s="43">
        <v>44810</v>
      </c>
      <c r="R21" s="35">
        <v>0</v>
      </c>
      <c r="S21" s="35">
        <v>0</v>
      </c>
      <c r="T21" s="10" t="str">
        <f t="shared" si="0"/>
        <v>Sem - 37</v>
      </c>
      <c r="U21" s="10" t="str">
        <f t="shared" si="1"/>
        <v>Septembre</v>
      </c>
      <c r="V21" s="36" t="s">
        <v>1329</v>
      </c>
      <c r="W21" s="34"/>
      <c r="X21" s="91">
        <f t="shared" si="2"/>
        <v>0</v>
      </c>
      <c r="Y21" s="92" t="str">
        <f>VLOOKUP('CM-CIC'!B21,Annuaire_roster!B:F,4,0)</f>
        <v>OUBRAHIM Mohammed</v>
      </c>
      <c r="Z21" s="37" t="s">
        <v>110</v>
      </c>
      <c r="AA21" s="60" t="s">
        <v>232</v>
      </c>
      <c r="AB21" s="35" t="s">
        <v>63</v>
      </c>
      <c r="AC21" s="35" t="s">
        <v>63</v>
      </c>
      <c r="AD21" s="35" t="s">
        <v>63</v>
      </c>
      <c r="AE21" s="44" t="s">
        <v>63</v>
      </c>
      <c r="AF21" s="61"/>
      <c r="AG21" s="45"/>
    </row>
    <row r="22" spans="1:33" x14ac:dyDescent="0.2">
      <c r="A22" s="59">
        <f>+VLOOKUP(B22,Annuaire_roster!B:G,5,0)</f>
        <v>1317</v>
      </c>
      <c r="B22" s="78" t="s">
        <v>121</v>
      </c>
      <c r="C22" s="65">
        <v>0.33333333333333331</v>
      </c>
      <c r="D22" s="65">
        <v>0.33333333333333331</v>
      </c>
      <c r="E22" s="71">
        <v>0.75</v>
      </c>
      <c r="F22" s="66">
        <v>0.75</v>
      </c>
      <c r="G22" s="48"/>
      <c r="H22" s="48"/>
      <c r="I22" s="64" t="s">
        <v>63</v>
      </c>
      <c r="J22" s="67"/>
      <c r="K22" s="69">
        <v>0</v>
      </c>
      <c r="L22" s="67">
        <v>0</v>
      </c>
      <c r="M22" s="70">
        <v>0</v>
      </c>
      <c r="N22" s="34">
        <f t="shared" si="3"/>
        <v>0.375</v>
      </c>
      <c r="O22" s="38">
        <f t="shared" si="4"/>
        <v>0.375</v>
      </c>
      <c r="P22" s="82" t="s">
        <v>122</v>
      </c>
      <c r="Q22" s="43">
        <v>44810</v>
      </c>
      <c r="R22" s="35">
        <v>0</v>
      </c>
      <c r="S22" s="35">
        <v>0</v>
      </c>
      <c r="T22" s="10" t="str">
        <f t="shared" si="0"/>
        <v>Sem - 37</v>
      </c>
      <c r="U22" s="10" t="str">
        <f t="shared" si="1"/>
        <v>Septembre</v>
      </c>
      <c r="V22" s="36" t="s">
        <v>1330</v>
      </c>
      <c r="W22" s="34"/>
      <c r="X22" s="91">
        <f t="shared" si="2"/>
        <v>0</v>
      </c>
      <c r="Y22" s="92" t="str">
        <f>VLOOKUP('CM-CIC'!B22,Annuaire_roster!B:F,4,0)</f>
        <v>OUBRAHIM Mohammed</v>
      </c>
      <c r="Z22" s="37" t="s">
        <v>110</v>
      </c>
      <c r="AA22" s="60" t="s">
        <v>232</v>
      </c>
      <c r="AB22" s="35" t="s">
        <v>63</v>
      </c>
      <c r="AC22" s="35" t="s">
        <v>63</v>
      </c>
      <c r="AD22" s="35" t="s">
        <v>63</v>
      </c>
      <c r="AE22" s="44" t="s">
        <v>63</v>
      </c>
      <c r="AF22" s="61"/>
      <c r="AG22" s="45"/>
    </row>
    <row r="23" spans="1:33" x14ac:dyDescent="0.2">
      <c r="A23" s="59">
        <f>+VLOOKUP(B23,Annuaire_roster!B:G,5,0)</f>
        <v>1278</v>
      </c>
      <c r="B23" s="78" t="s">
        <v>119</v>
      </c>
      <c r="C23" s="65">
        <v>0.33333333333333331</v>
      </c>
      <c r="D23" s="65">
        <v>0.33333333333333331</v>
      </c>
      <c r="E23" s="66">
        <v>0.75</v>
      </c>
      <c r="F23" s="66">
        <v>0.75</v>
      </c>
      <c r="G23" s="67"/>
      <c r="H23" s="67"/>
      <c r="I23" s="64" t="s">
        <v>63</v>
      </c>
      <c r="J23" s="67"/>
      <c r="K23" s="69">
        <v>0</v>
      </c>
      <c r="L23" s="67">
        <v>0</v>
      </c>
      <c r="M23" s="70">
        <v>0</v>
      </c>
      <c r="N23" s="34">
        <f t="shared" si="3"/>
        <v>0.375</v>
      </c>
      <c r="O23" s="38">
        <f t="shared" si="4"/>
        <v>0.375</v>
      </c>
      <c r="P23" s="72" t="s">
        <v>122</v>
      </c>
      <c r="Q23" s="43">
        <v>44811</v>
      </c>
      <c r="R23" s="35">
        <v>0</v>
      </c>
      <c r="S23" s="35">
        <v>0</v>
      </c>
      <c r="T23" s="10" t="str">
        <f t="shared" si="0"/>
        <v>Sem - 37</v>
      </c>
      <c r="U23" s="10" t="str">
        <f t="shared" si="1"/>
        <v>Septembre</v>
      </c>
      <c r="V23" s="36" t="s">
        <v>1331</v>
      </c>
      <c r="W23" s="34"/>
      <c r="X23" s="91">
        <f t="shared" si="2"/>
        <v>0</v>
      </c>
      <c r="Y23" s="92" t="str">
        <f>VLOOKUP('CM-CIC'!B23,Annuaire_roster!B:F,4,0)</f>
        <v>OUBRAHIM Mohammed</v>
      </c>
      <c r="Z23" s="37" t="s">
        <v>110</v>
      </c>
      <c r="AA23" s="60" t="s">
        <v>232</v>
      </c>
      <c r="AB23" s="35" t="s">
        <v>63</v>
      </c>
      <c r="AC23" s="35" t="s">
        <v>63</v>
      </c>
      <c r="AD23" s="35" t="s">
        <v>63</v>
      </c>
      <c r="AE23" s="44" t="s">
        <v>63</v>
      </c>
      <c r="AF23" s="61"/>
      <c r="AG23" s="45"/>
    </row>
    <row r="24" spans="1:33" x14ac:dyDescent="0.2">
      <c r="A24" s="59">
        <f>+VLOOKUP(B24,Annuaire_roster!B:G,5,0)</f>
        <v>1265</v>
      </c>
      <c r="B24" s="78" t="s">
        <v>120</v>
      </c>
      <c r="C24" s="65">
        <v>0.33333333333333331</v>
      </c>
      <c r="D24" s="65">
        <v>0.33333333333333331</v>
      </c>
      <c r="E24" s="66">
        <v>0.75</v>
      </c>
      <c r="F24" s="66">
        <v>0.75</v>
      </c>
      <c r="G24" s="67"/>
      <c r="H24" s="67"/>
      <c r="I24" s="64" t="s">
        <v>63</v>
      </c>
      <c r="J24" s="67"/>
      <c r="K24" s="69">
        <v>0</v>
      </c>
      <c r="L24" s="67">
        <v>0</v>
      </c>
      <c r="M24" s="70">
        <v>0</v>
      </c>
      <c r="N24" s="34">
        <f t="shared" si="3"/>
        <v>0.375</v>
      </c>
      <c r="O24" s="38">
        <f t="shared" si="4"/>
        <v>0.375</v>
      </c>
      <c r="P24" s="72" t="s">
        <v>122</v>
      </c>
      <c r="Q24" s="43">
        <v>44811</v>
      </c>
      <c r="R24" s="35">
        <v>0</v>
      </c>
      <c r="S24" s="35">
        <v>0</v>
      </c>
      <c r="T24" s="10" t="str">
        <f t="shared" si="0"/>
        <v>Sem - 37</v>
      </c>
      <c r="U24" s="10" t="str">
        <f t="shared" si="1"/>
        <v>Septembre</v>
      </c>
      <c r="V24" s="36" t="s">
        <v>1332</v>
      </c>
      <c r="W24" s="34"/>
      <c r="X24" s="91">
        <f t="shared" si="2"/>
        <v>0</v>
      </c>
      <c r="Y24" s="92" t="str">
        <f>VLOOKUP('CM-CIC'!B24,Annuaire_roster!B:F,4,0)</f>
        <v>OUBRAHIM Mohammed</v>
      </c>
      <c r="Z24" s="37" t="s">
        <v>110</v>
      </c>
      <c r="AA24" s="60" t="s">
        <v>232</v>
      </c>
      <c r="AB24" s="35" t="s">
        <v>63</v>
      </c>
      <c r="AC24" s="35" t="s">
        <v>63</v>
      </c>
      <c r="AD24" s="35" t="s">
        <v>63</v>
      </c>
      <c r="AE24" s="44" t="s">
        <v>63</v>
      </c>
      <c r="AF24" s="61"/>
      <c r="AG24" s="45"/>
    </row>
    <row r="25" spans="1:33" x14ac:dyDescent="0.2">
      <c r="A25" s="59">
        <f>+VLOOKUP(B25,Annuaire_roster!B:G,5,0)</f>
        <v>1317</v>
      </c>
      <c r="B25" s="78" t="s">
        <v>121</v>
      </c>
      <c r="C25" s="65">
        <v>0.33333333333333331</v>
      </c>
      <c r="D25" s="65">
        <v>0.33333333333333331</v>
      </c>
      <c r="E25" s="66">
        <v>0.75</v>
      </c>
      <c r="F25" s="66">
        <v>0.75</v>
      </c>
      <c r="G25" s="67"/>
      <c r="H25" s="67"/>
      <c r="I25" s="68" t="s">
        <v>63</v>
      </c>
      <c r="J25" s="67"/>
      <c r="K25" s="69">
        <v>0</v>
      </c>
      <c r="L25" s="67">
        <v>0</v>
      </c>
      <c r="M25" s="70">
        <v>0</v>
      </c>
      <c r="N25" s="34">
        <f t="shared" si="3"/>
        <v>0.375</v>
      </c>
      <c r="O25" s="38">
        <f t="shared" si="4"/>
        <v>0.375</v>
      </c>
      <c r="P25" s="72" t="s">
        <v>122</v>
      </c>
      <c r="Q25" s="43">
        <v>44811</v>
      </c>
      <c r="R25" s="35">
        <v>0</v>
      </c>
      <c r="S25" s="35">
        <v>0</v>
      </c>
      <c r="T25" s="10" t="str">
        <f t="shared" si="0"/>
        <v>Sem - 37</v>
      </c>
      <c r="U25" s="10" t="str">
        <f t="shared" si="1"/>
        <v>Septembre</v>
      </c>
      <c r="V25" s="36" t="s">
        <v>1333</v>
      </c>
      <c r="W25" s="34"/>
      <c r="X25" s="91">
        <f t="shared" si="2"/>
        <v>0</v>
      </c>
      <c r="Y25" s="92" t="str">
        <f>VLOOKUP('CM-CIC'!B25,Annuaire_roster!B:F,4,0)</f>
        <v>OUBRAHIM Mohammed</v>
      </c>
      <c r="Z25" s="37" t="s">
        <v>110</v>
      </c>
      <c r="AA25" s="60" t="s">
        <v>232</v>
      </c>
      <c r="AB25" s="35" t="s">
        <v>63</v>
      </c>
      <c r="AC25" s="35" t="s">
        <v>63</v>
      </c>
      <c r="AD25" s="35" t="s">
        <v>63</v>
      </c>
      <c r="AE25" s="44" t="s">
        <v>63</v>
      </c>
      <c r="AF25" s="61"/>
      <c r="AG25" s="45"/>
    </row>
    <row r="26" spans="1:33" x14ac:dyDescent="0.2">
      <c r="A26" s="59">
        <f>+VLOOKUP(B26,Annuaire_roster!B:G,5,0)</f>
        <v>1278</v>
      </c>
      <c r="B26" s="78" t="s">
        <v>119</v>
      </c>
      <c r="C26" s="65">
        <v>0.33333333333333331</v>
      </c>
      <c r="D26" s="65">
        <v>0.33333333333333331</v>
      </c>
      <c r="E26" s="71">
        <v>0.75</v>
      </c>
      <c r="F26" s="66">
        <v>0.75</v>
      </c>
      <c r="G26" s="67"/>
      <c r="H26" s="67"/>
      <c r="I26" s="68" t="s">
        <v>63</v>
      </c>
      <c r="J26" s="67"/>
      <c r="K26" s="69">
        <v>0</v>
      </c>
      <c r="L26" s="67">
        <v>0</v>
      </c>
      <c r="M26" s="70">
        <v>0</v>
      </c>
      <c r="N26" s="34">
        <f t="shared" si="3"/>
        <v>0.375</v>
      </c>
      <c r="O26" s="38">
        <f t="shared" si="4"/>
        <v>0.375</v>
      </c>
      <c r="P26" s="72" t="s">
        <v>122</v>
      </c>
      <c r="Q26" s="43">
        <v>44812</v>
      </c>
      <c r="R26" s="35">
        <v>0</v>
      </c>
      <c r="S26" s="35">
        <v>0</v>
      </c>
      <c r="T26" s="10" t="str">
        <f t="shared" si="0"/>
        <v>Sem - 37</v>
      </c>
      <c r="U26" s="10" t="str">
        <f t="shared" si="1"/>
        <v>Septembre</v>
      </c>
      <c r="V26" s="36" t="s">
        <v>1334</v>
      </c>
      <c r="W26" s="34"/>
      <c r="X26" s="91">
        <f t="shared" si="2"/>
        <v>0</v>
      </c>
      <c r="Y26" s="92" t="str">
        <f>VLOOKUP('CM-CIC'!B26,Annuaire_roster!B:F,4,0)</f>
        <v>OUBRAHIM Mohammed</v>
      </c>
      <c r="Z26" s="37" t="s">
        <v>110</v>
      </c>
      <c r="AA26" s="60" t="s">
        <v>232</v>
      </c>
      <c r="AB26" s="35" t="s">
        <v>63</v>
      </c>
      <c r="AC26" s="35" t="s">
        <v>63</v>
      </c>
      <c r="AD26" s="35" t="s">
        <v>63</v>
      </c>
      <c r="AE26" s="44" t="s">
        <v>63</v>
      </c>
      <c r="AF26" s="61"/>
      <c r="AG26" s="45"/>
    </row>
    <row r="27" spans="1:33" x14ac:dyDescent="0.2">
      <c r="A27" s="59">
        <f>+VLOOKUP(B27,Annuaire_roster!B:G,5,0)</f>
        <v>1265</v>
      </c>
      <c r="B27" s="78" t="s">
        <v>120</v>
      </c>
      <c r="C27" s="65">
        <v>0.33333333333333331</v>
      </c>
      <c r="D27" s="65">
        <v>0.33333333333333331</v>
      </c>
      <c r="E27" s="66">
        <v>0.75</v>
      </c>
      <c r="F27" s="66">
        <v>0.75</v>
      </c>
      <c r="G27" s="67"/>
      <c r="H27" s="67"/>
      <c r="I27" s="68" t="s">
        <v>63</v>
      </c>
      <c r="J27" s="67"/>
      <c r="K27" s="69">
        <v>0</v>
      </c>
      <c r="L27" s="67">
        <v>0</v>
      </c>
      <c r="M27" s="70">
        <v>0</v>
      </c>
      <c r="N27" s="34">
        <f t="shared" si="3"/>
        <v>0.375</v>
      </c>
      <c r="O27" s="38">
        <f t="shared" si="4"/>
        <v>0.375</v>
      </c>
      <c r="P27" s="72" t="s">
        <v>122</v>
      </c>
      <c r="Q27" s="43">
        <v>44812</v>
      </c>
      <c r="R27" s="35">
        <v>0</v>
      </c>
      <c r="S27" s="35">
        <v>0</v>
      </c>
      <c r="T27" s="10" t="str">
        <f t="shared" si="0"/>
        <v>Sem - 37</v>
      </c>
      <c r="U27" s="10" t="str">
        <f t="shared" si="1"/>
        <v>Septembre</v>
      </c>
      <c r="V27" s="36" t="s">
        <v>1335</v>
      </c>
      <c r="W27" s="34"/>
      <c r="X27" s="91">
        <f t="shared" si="2"/>
        <v>0</v>
      </c>
      <c r="Y27" s="92" t="str">
        <f>VLOOKUP('CM-CIC'!B27,Annuaire_roster!B:F,4,0)</f>
        <v>OUBRAHIM Mohammed</v>
      </c>
      <c r="Z27" s="37" t="s">
        <v>110</v>
      </c>
      <c r="AA27" s="60" t="s">
        <v>232</v>
      </c>
      <c r="AB27" s="35" t="s">
        <v>63</v>
      </c>
      <c r="AC27" s="35" t="s">
        <v>63</v>
      </c>
      <c r="AD27" s="35" t="s">
        <v>63</v>
      </c>
      <c r="AE27" s="44" t="s">
        <v>63</v>
      </c>
      <c r="AF27" s="61"/>
      <c r="AG27" s="45"/>
    </row>
    <row r="28" spans="1:33" x14ac:dyDescent="0.2">
      <c r="A28" s="59">
        <f>+VLOOKUP(B28,Annuaire_roster!B:G,5,0)</f>
        <v>1317</v>
      </c>
      <c r="B28" s="78" t="s">
        <v>121</v>
      </c>
      <c r="C28" s="65">
        <v>0.33333333333333331</v>
      </c>
      <c r="D28" s="86">
        <v>0.33333333333333331</v>
      </c>
      <c r="E28" s="66">
        <v>0.75</v>
      </c>
      <c r="F28" s="81">
        <v>0.75</v>
      </c>
      <c r="G28" s="48"/>
      <c r="H28" s="48"/>
      <c r="I28" s="68" t="s">
        <v>63</v>
      </c>
      <c r="J28" s="67"/>
      <c r="K28" s="69">
        <v>0</v>
      </c>
      <c r="L28" s="67">
        <v>0</v>
      </c>
      <c r="M28" s="70">
        <v>0</v>
      </c>
      <c r="N28" s="34">
        <f t="shared" si="3"/>
        <v>0.375</v>
      </c>
      <c r="O28" s="38">
        <f t="shared" si="4"/>
        <v>0.375</v>
      </c>
      <c r="P28" s="82" t="s">
        <v>122</v>
      </c>
      <c r="Q28" s="43">
        <v>44812</v>
      </c>
      <c r="R28" s="35">
        <v>0</v>
      </c>
      <c r="S28" s="35">
        <v>0</v>
      </c>
      <c r="T28" s="10" t="str">
        <f t="shared" si="0"/>
        <v>Sem - 37</v>
      </c>
      <c r="U28" s="10" t="str">
        <f t="shared" si="1"/>
        <v>Septembre</v>
      </c>
      <c r="V28" s="36" t="s">
        <v>1336</v>
      </c>
      <c r="W28" s="34"/>
      <c r="X28" s="91">
        <f t="shared" si="2"/>
        <v>0</v>
      </c>
      <c r="Y28" s="92" t="str">
        <f>VLOOKUP('CM-CIC'!B28,Annuaire_roster!B:F,4,0)</f>
        <v>OUBRAHIM Mohammed</v>
      </c>
      <c r="Z28" s="37" t="s">
        <v>110</v>
      </c>
      <c r="AA28" s="60" t="s">
        <v>232</v>
      </c>
      <c r="AB28" s="35" t="s">
        <v>63</v>
      </c>
      <c r="AC28" s="35" t="s">
        <v>63</v>
      </c>
      <c r="AD28" s="35" t="s">
        <v>63</v>
      </c>
      <c r="AE28" s="44" t="s">
        <v>63</v>
      </c>
      <c r="AF28" s="61"/>
      <c r="AG28" s="45"/>
    </row>
    <row r="29" spans="1:33" x14ac:dyDescent="0.2">
      <c r="A29" s="59">
        <f>+VLOOKUP(B29,Annuaire_roster!B:G,5,0)</f>
        <v>1278</v>
      </c>
      <c r="B29" s="78" t="s">
        <v>119</v>
      </c>
      <c r="C29" s="65">
        <v>0.33333333333333331</v>
      </c>
      <c r="D29" s="65">
        <v>0.33333333333333331</v>
      </c>
      <c r="E29" s="66">
        <v>0.75</v>
      </c>
      <c r="F29" s="66">
        <v>0.75</v>
      </c>
      <c r="G29" s="67"/>
      <c r="H29" s="67"/>
      <c r="I29" s="68" t="s">
        <v>63</v>
      </c>
      <c r="J29" s="67"/>
      <c r="K29" s="69">
        <v>0</v>
      </c>
      <c r="L29" s="67">
        <v>0</v>
      </c>
      <c r="M29" s="70">
        <v>0</v>
      </c>
      <c r="N29" s="34">
        <f t="shared" si="3"/>
        <v>0.375</v>
      </c>
      <c r="O29" s="38">
        <f t="shared" si="4"/>
        <v>0.375</v>
      </c>
      <c r="P29" s="72" t="s">
        <v>122</v>
      </c>
      <c r="Q29" s="43">
        <v>44813</v>
      </c>
      <c r="R29" s="35">
        <v>0</v>
      </c>
      <c r="S29" s="35">
        <v>0</v>
      </c>
      <c r="T29" s="10" t="str">
        <f t="shared" si="0"/>
        <v>Sem - 37</v>
      </c>
      <c r="U29" s="10" t="str">
        <f t="shared" si="1"/>
        <v>Septembre</v>
      </c>
      <c r="V29" s="36" t="s">
        <v>1337</v>
      </c>
      <c r="W29" s="34"/>
      <c r="X29" s="91">
        <f t="shared" si="2"/>
        <v>0</v>
      </c>
      <c r="Y29" s="92" t="str">
        <f>VLOOKUP('CM-CIC'!B29,Annuaire_roster!B:F,4,0)</f>
        <v>OUBRAHIM Mohammed</v>
      </c>
      <c r="Z29" s="37" t="s">
        <v>110</v>
      </c>
      <c r="AA29" s="60" t="s">
        <v>232</v>
      </c>
      <c r="AB29" s="35" t="s">
        <v>63</v>
      </c>
      <c r="AC29" s="35" t="s">
        <v>63</v>
      </c>
      <c r="AD29" s="35" t="s">
        <v>63</v>
      </c>
      <c r="AE29" s="44" t="s">
        <v>63</v>
      </c>
      <c r="AF29" s="61"/>
      <c r="AG29" s="45"/>
    </row>
    <row r="30" spans="1:33" x14ac:dyDescent="0.2">
      <c r="A30" s="59">
        <f>+VLOOKUP(B30,Annuaire_roster!B:G,5,0)</f>
        <v>1265</v>
      </c>
      <c r="B30" s="78" t="s">
        <v>120</v>
      </c>
      <c r="C30" s="65">
        <v>0.33333333333333331</v>
      </c>
      <c r="D30" s="65">
        <v>0.33333333333333331</v>
      </c>
      <c r="E30" s="66">
        <v>0.75</v>
      </c>
      <c r="F30" s="66">
        <v>0.75</v>
      </c>
      <c r="G30" s="67"/>
      <c r="H30" s="67"/>
      <c r="I30" s="64" t="s">
        <v>63</v>
      </c>
      <c r="J30" s="67"/>
      <c r="K30" s="69">
        <v>0</v>
      </c>
      <c r="L30" s="67">
        <v>0</v>
      </c>
      <c r="M30" s="70">
        <v>0</v>
      </c>
      <c r="N30" s="34">
        <f t="shared" si="3"/>
        <v>0.375</v>
      </c>
      <c r="O30" s="38">
        <f t="shared" si="4"/>
        <v>0.375</v>
      </c>
      <c r="P30" s="72" t="s">
        <v>122</v>
      </c>
      <c r="Q30" s="43">
        <v>44813</v>
      </c>
      <c r="R30" s="35">
        <v>0</v>
      </c>
      <c r="S30" s="35">
        <v>0</v>
      </c>
      <c r="T30" s="10" t="str">
        <f t="shared" si="0"/>
        <v>Sem - 37</v>
      </c>
      <c r="U30" s="10" t="str">
        <f t="shared" si="1"/>
        <v>Septembre</v>
      </c>
      <c r="V30" s="36" t="s">
        <v>1338</v>
      </c>
      <c r="W30" s="34"/>
      <c r="X30" s="91">
        <f t="shared" si="2"/>
        <v>0</v>
      </c>
      <c r="Y30" s="92" t="str">
        <f>VLOOKUP('CM-CIC'!B30,Annuaire_roster!B:F,4,0)</f>
        <v>OUBRAHIM Mohammed</v>
      </c>
      <c r="Z30" s="37" t="s">
        <v>110</v>
      </c>
      <c r="AA30" s="60" t="s">
        <v>232</v>
      </c>
      <c r="AB30" s="35" t="s">
        <v>63</v>
      </c>
      <c r="AC30" s="35" t="s">
        <v>63</v>
      </c>
      <c r="AD30" s="35" t="s">
        <v>63</v>
      </c>
      <c r="AE30" s="44" t="s">
        <v>63</v>
      </c>
      <c r="AF30" s="61"/>
      <c r="AG30" s="45"/>
    </row>
    <row r="31" spans="1:33" x14ac:dyDescent="0.2">
      <c r="A31" s="59">
        <f>+VLOOKUP(B31,Annuaire_roster!B:G,5,0)</f>
        <v>1317</v>
      </c>
      <c r="B31" s="78" t="s">
        <v>121</v>
      </c>
      <c r="C31" s="65">
        <v>0.33333333333333331</v>
      </c>
      <c r="D31" s="65">
        <v>0.33333333333333331</v>
      </c>
      <c r="E31" s="87">
        <v>0.75</v>
      </c>
      <c r="F31" s="66">
        <v>0.75</v>
      </c>
      <c r="G31" s="67"/>
      <c r="H31" s="67"/>
      <c r="I31" s="64" t="s">
        <v>63</v>
      </c>
      <c r="J31" s="67"/>
      <c r="K31" s="69">
        <v>0</v>
      </c>
      <c r="L31" s="67">
        <v>0</v>
      </c>
      <c r="M31" s="70">
        <v>0</v>
      </c>
      <c r="N31" s="34">
        <f t="shared" si="3"/>
        <v>0.375</v>
      </c>
      <c r="O31" s="38">
        <f t="shared" si="4"/>
        <v>0.375</v>
      </c>
      <c r="P31" s="72" t="s">
        <v>122</v>
      </c>
      <c r="Q31" s="43">
        <v>44813</v>
      </c>
      <c r="R31" s="35">
        <v>0</v>
      </c>
      <c r="S31" s="35">
        <v>0</v>
      </c>
      <c r="T31" s="10" t="str">
        <f t="shared" si="0"/>
        <v>Sem - 37</v>
      </c>
      <c r="U31" s="10" t="str">
        <f t="shared" si="1"/>
        <v>Septembre</v>
      </c>
      <c r="V31" s="36" t="s">
        <v>1339</v>
      </c>
      <c r="W31" s="34"/>
      <c r="X31" s="91">
        <f t="shared" si="2"/>
        <v>0</v>
      </c>
      <c r="Y31" s="92" t="str">
        <f>VLOOKUP('CM-CIC'!B31,Annuaire_roster!B:F,4,0)</f>
        <v>OUBRAHIM Mohammed</v>
      </c>
      <c r="Z31" s="37" t="s">
        <v>110</v>
      </c>
      <c r="AA31" s="60" t="s">
        <v>232</v>
      </c>
      <c r="AB31" s="35" t="s">
        <v>63</v>
      </c>
      <c r="AC31" s="35" t="s">
        <v>63</v>
      </c>
      <c r="AD31" s="35" t="s">
        <v>63</v>
      </c>
      <c r="AE31" s="44" t="s">
        <v>63</v>
      </c>
      <c r="AF31" s="61"/>
      <c r="AG31" s="45"/>
    </row>
    <row r="32" spans="1:33" x14ac:dyDescent="0.2">
      <c r="A32" s="59">
        <f>+VLOOKUP(B32,Annuaire_roster!B:G,5,0)</f>
        <v>1278</v>
      </c>
      <c r="B32" s="78" t="s">
        <v>119</v>
      </c>
      <c r="C32" s="65">
        <v>0.33333333333333331</v>
      </c>
      <c r="D32" s="65">
        <v>0.33333333333333331</v>
      </c>
      <c r="E32" s="66">
        <v>0.70833333333333337</v>
      </c>
      <c r="F32" s="66">
        <v>0.70833333333333337</v>
      </c>
      <c r="G32" s="67"/>
      <c r="H32" s="67"/>
      <c r="I32" s="64" t="s">
        <v>63</v>
      </c>
      <c r="J32" s="67"/>
      <c r="K32" s="69">
        <v>0</v>
      </c>
      <c r="L32" s="67">
        <v>0</v>
      </c>
      <c r="M32" s="70">
        <v>0</v>
      </c>
      <c r="N32" s="34">
        <f t="shared" si="3"/>
        <v>0.33333333333333337</v>
      </c>
      <c r="O32" s="38">
        <f t="shared" si="4"/>
        <v>0.33333333333333337</v>
      </c>
      <c r="P32" s="72" t="s">
        <v>122</v>
      </c>
      <c r="Q32" s="43">
        <v>44814</v>
      </c>
      <c r="R32" s="35">
        <v>0</v>
      </c>
      <c r="S32" s="35">
        <v>0</v>
      </c>
      <c r="T32" s="10" t="str">
        <f t="shared" si="0"/>
        <v>Sem - 37</v>
      </c>
      <c r="U32" s="10" t="str">
        <f t="shared" si="1"/>
        <v>Septembre</v>
      </c>
      <c r="V32" s="36" t="s">
        <v>1340</v>
      </c>
      <c r="W32" s="34"/>
      <c r="X32" s="91">
        <f t="shared" si="2"/>
        <v>0</v>
      </c>
      <c r="Y32" s="92" t="str">
        <f>VLOOKUP('CM-CIC'!B32,Annuaire_roster!B:F,4,0)</f>
        <v>OUBRAHIM Mohammed</v>
      </c>
      <c r="Z32" s="37" t="s">
        <v>110</v>
      </c>
      <c r="AA32" s="60" t="s">
        <v>232</v>
      </c>
      <c r="AB32" s="35" t="s">
        <v>63</v>
      </c>
      <c r="AC32" s="35" t="s">
        <v>63</v>
      </c>
      <c r="AD32" s="35" t="s">
        <v>63</v>
      </c>
      <c r="AE32" s="44" t="s">
        <v>63</v>
      </c>
      <c r="AF32" s="61"/>
      <c r="AG32" s="45"/>
    </row>
    <row r="33" spans="1:33" x14ac:dyDescent="0.2">
      <c r="A33" s="59">
        <f>+VLOOKUP(B33,Annuaire_roster!B:G,5,0)</f>
        <v>1265</v>
      </c>
      <c r="B33" s="78" t="s">
        <v>120</v>
      </c>
      <c r="C33" s="65">
        <v>0.33333333333333331</v>
      </c>
      <c r="D33" s="65">
        <v>0.33333333333333331</v>
      </c>
      <c r="E33" s="66">
        <v>0.70833333333333337</v>
      </c>
      <c r="F33" s="66">
        <v>0.70833333333333337</v>
      </c>
      <c r="G33" s="67"/>
      <c r="H33" s="67"/>
      <c r="I33" s="64" t="s">
        <v>63</v>
      </c>
      <c r="J33" s="67"/>
      <c r="K33" s="69">
        <v>0</v>
      </c>
      <c r="L33" s="67">
        <v>0</v>
      </c>
      <c r="M33" s="70">
        <v>0</v>
      </c>
      <c r="N33" s="34">
        <f t="shared" si="3"/>
        <v>0.33333333333333337</v>
      </c>
      <c r="O33" s="38">
        <f t="shared" si="4"/>
        <v>0.33333333333333337</v>
      </c>
      <c r="P33" s="72" t="s">
        <v>122</v>
      </c>
      <c r="Q33" s="43">
        <v>44814</v>
      </c>
      <c r="R33" s="35">
        <v>0</v>
      </c>
      <c r="S33" s="35">
        <v>0</v>
      </c>
      <c r="T33" s="10" t="str">
        <f t="shared" si="0"/>
        <v>Sem - 37</v>
      </c>
      <c r="U33" s="10" t="str">
        <f t="shared" si="1"/>
        <v>Septembre</v>
      </c>
      <c r="V33" s="36" t="s">
        <v>1341</v>
      </c>
      <c r="W33" s="34"/>
      <c r="X33" s="91">
        <f t="shared" si="2"/>
        <v>0</v>
      </c>
      <c r="Y33" s="92" t="str">
        <f>VLOOKUP('CM-CIC'!B33,Annuaire_roster!B:F,4,0)</f>
        <v>OUBRAHIM Mohammed</v>
      </c>
      <c r="Z33" s="37" t="s">
        <v>110</v>
      </c>
      <c r="AA33" s="60" t="s">
        <v>232</v>
      </c>
      <c r="AB33" s="35" t="s">
        <v>63</v>
      </c>
      <c r="AC33" s="35" t="s">
        <v>63</v>
      </c>
      <c r="AD33" s="35" t="s">
        <v>63</v>
      </c>
      <c r="AE33" s="44" t="s">
        <v>63</v>
      </c>
      <c r="AF33" s="61"/>
      <c r="AG33" s="45"/>
    </row>
    <row r="34" spans="1:33" x14ac:dyDescent="0.2">
      <c r="A34" s="59">
        <f>+VLOOKUP(B34,Annuaire_roster!B:G,5,0)</f>
        <v>1317</v>
      </c>
      <c r="B34" s="78" t="s">
        <v>121</v>
      </c>
      <c r="C34" s="65">
        <v>0.33333333333333331</v>
      </c>
      <c r="D34" s="65">
        <v>0.33333333333333331</v>
      </c>
      <c r="E34" s="66">
        <v>0.70833333333333337</v>
      </c>
      <c r="F34" s="66">
        <v>0.70833333333333337</v>
      </c>
      <c r="G34" s="67"/>
      <c r="H34" s="67"/>
      <c r="I34" s="64" t="s">
        <v>63</v>
      </c>
      <c r="J34" s="67"/>
      <c r="K34" s="69">
        <v>0</v>
      </c>
      <c r="L34" s="67">
        <v>0</v>
      </c>
      <c r="M34" s="70">
        <v>0</v>
      </c>
      <c r="N34" s="34">
        <f t="shared" si="3"/>
        <v>0.33333333333333337</v>
      </c>
      <c r="O34" s="38">
        <f t="shared" si="4"/>
        <v>0.33333333333333337</v>
      </c>
      <c r="P34" s="72" t="s">
        <v>122</v>
      </c>
      <c r="Q34" s="43">
        <v>44814</v>
      </c>
      <c r="R34" s="35">
        <v>0</v>
      </c>
      <c r="S34" s="35">
        <v>0</v>
      </c>
      <c r="T34" s="10" t="str">
        <f t="shared" si="0"/>
        <v>Sem - 37</v>
      </c>
      <c r="U34" s="10" t="str">
        <f t="shared" si="1"/>
        <v>Septembre</v>
      </c>
      <c r="V34" s="36" t="s">
        <v>1342</v>
      </c>
      <c r="W34" s="34"/>
      <c r="X34" s="91">
        <f t="shared" si="2"/>
        <v>0</v>
      </c>
      <c r="Y34" s="92" t="str">
        <f>VLOOKUP('CM-CIC'!B34,Annuaire_roster!B:F,4,0)</f>
        <v>OUBRAHIM Mohammed</v>
      </c>
      <c r="Z34" s="37" t="s">
        <v>110</v>
      </c>
      <c r="AA34" s="60" t="s">
        <v>232</v>
      </c>
      <c r="AB34" s="35" t="s">
        <v>63</v>
      </c>
      <c r="AC34" s="35" t="s">
        <v>63</v>
      </c>
      <c r="AD34" s="35" t="s">
        <v>63</v>
      </c>
      <c r="AE34" s="44" t="s">
        <v>63</v>
      </c>
      <c r="AF34" s="61"/>
      <c r="AG34" s="45"/>
    </row>
    <row r="35" spans="1:33" x14ac:dyDescent="0.2">
      <c r="A35" s="59">
        <f>+VLOOKUP(B35,Annuaire_roster!B:G,5,0)</f>
        <v>1278</v>
      </c>
      <c r="B35" s="78" t="s">
        <v>119</v>
      </c>
      <c r="C35" s="65"/>
      <c r="D35" s="65" t="s">
        <v>64</v>
      </c>
      <c r="E35" s="71"/>
      <c r="F35" s="66" t="s">
        <v>64</v>
      </c>
      <c r="G35" s="67"/>
      <c r="H35" s="67"/>
      <c r="I35" s="64" t="s">
        <v>63</v>
      </c>
      <c r="J35" s="67"/>
      <c r="K35" s="69">
        <v>0</v>
      </c>
      <c r="L35" s="67">
        <v>0</v>
      </c>
      <c r="M35" s="70">
        <v>0</v>
      </c>
      <c r="N35" s="34" t="str">
        <f t="shared" si="3"/>
        <v/>
      </c>
      <c r="O35" s="38">
        <f t="shared" si="4"/>
        <v>0</v>
      </c>
      <c r="P35" s="72" t="s">
        <v>122</v>
      </c>
      <c r="Q35" s="43">
        <v>44815</v>
      </c>
      <c r="R35" s="35">
        <v>0</v>
      </c>
      <c r="S35" s="35">
        <v>0</v>
      </c>
      <c r="T35" s="10" t="str">
        <f t="shared" si="0"/>
        <v>Sem - 37</v>
      </c>
      <c r="U35" s="10" t="str">
        <f t="shared" si="1"/>
        <v>Septembre</v>
      </c>
      <c r="V35" s="36" t="s">
        <v>1343</v>
      </c>
      <c r="W35" s="34"/>
      <c r="X35" s="91">
        <f t="shared" si="2"/>
        <v>0</v>
      </c>
      <c r="Y35" s="92" t="str">
        <f>VLOOKUP('CM-CIC'!B35,Annuaire_roster!B:F,4,0)</f>
        <v>OUBRAHIM Mohammed</v>
      </c>
      <c r="Z35" s="37" t="s">
        <v>110</v>
      </c>
      <c r="AA35" s="60" t="s">
        <v>232</v>
      </c>
      <c r="AB35" s="35" t="s">
        <v>63</v>
      </c>
      <c r="AC35" s="35" t="s">
        <v>63</v>
      </c>
      <c r="AD35" s="35" t="s">
        <v>63</v>
      </c>
      <c r="AE35" s="44" t="s">
        <v>63</v>
      </c>
      <c r="AF35" s="61"/>
      <c r="AG35" s="45"/>
    </row>
    <row r="36" spans="1:33" x14ac:dyDescent="0.2">
      <c r="A36" s="59">
        <f>+VLOOKUP(B36,Annuaire_roster!B:G,5,0)</f>
        <v>1265</v>
      </c>
      <c r="B36" s="78" t="s">
        <v>120</v>
      </c>
      <c r="C36" s="65"/>
      <c r="D36" s="65" t="s">
        <v>64</v>
      </c>
      <c r="E36" s="71"/>
      <c r="F36" s="66" t="s">
        <v>64</v>
      </c>
      <c r="G36" s="67"/>
      <c r="H36" s="67"/>
      <c r="I36" s="64" t="s">
        <v>63</v>
      </c>
      <c r="J36" s="67"/>
      <c r="K36" s="69">
        <v>0</v>
      </c>
      <c r="L36" s="67">
        <v>0</v>
      </c>
      <c r="M36" s="70">
        <v>0</v>
      </c>
      <c r="N36" s="34" t="str">
        <f t="shared" si="3"/>
        <v/>
      </c>
      <c r="O36" s="38">
        <f t="shared" si="4"/>
        <v>0</v>
      </c>
      <c r="P36" s="72" t="s">
        <v>122</v>
      </c>
      <c r="Q36" s="43">
        <v>44815</v>
      </c>
      <c r="R36" s="35">
        <v>0</v>
      </c>
      <c r="S36" s="35">
        <v>0</v>
      </c>
      <c r="T36" s="10" t="str">
        <f t="shared" si="0"/>
        <v>Sem - 37</v>
      </c>
      <c r="U36" s="10" t="str">
        <f t="shared" si="1"/>
        <v>Septembre</v>
      </c>
      <c r="V36" s="36" t="s">
        <v>1344</v>
      </c>
      <c r="W36" s="34"/>
      <c r="X36" s="91">
        <f t="shared" si="2"/>
        <v>0</v>
      </c>
      <c r="Y36" s="92" t="str">
        <f>VLOOKUP('CM-CIC'!B36,Annuaire_roster!B:F,4,0)</f>
        <v>OUBRAHIM Mohammed</v>
      </c>
      <c r="Z36" s="37" t="s">
        <v>110</v>
      </c>
      <c r="AA36" s="60" t="s">
        <v>232</v>
      </c>
      <c r="AB36" s="35" t="s">
        <v>63</v>
      </c>
      <c r="AC36" s="35" t="s">
        <v>63</v>
      </c>
      <c r="AD36" s="35" t="s">
        <v>63</v>
      </c>
      <c r="AE36" s="44" t="s">
        <v>63</v>
      </c>
      <c r="AF36" s="61"/>
      <c r="AG36" s="45"/>
    </row>
    <row r="37" spans="1:33" x14ac:dyDescent="0.2">
      <c r="A37" s="59">
        <f>+VLOOKUP(B37,Annuaire_roster!B:G,5,0)</f>
        <v>1317</v>
      </c>
      <c r="B37" s="78" t="s">
        <v>121</v>
      </c>
      <c r="C37" s="65"/>
      <c r="D37" s="65" t="s">
        <v>64</v>
      </c>
      <c r="E37" s="71"/>
      <c r="F37" s="66" t="s">
        <v>64</v>
      </c>
      <c r="G37" s="67"/>
      <c r="H37" s="67"/>
      <c r="I37" s="64" t="s">
        <v>63</v>
      </c>
      <c r="J37" s="67"/>
      <c r="K37" s="69">
        <v>0</v>
      </c>
      <c r="L37" s="67">
        <v>0</v>
      </c>
      <c r="M37" s="70">
        <v>0</v>
      </c>
      <c r="N37" s="34" t="str">
        <f t="shared" si="3"/>
        <v/>
      </c>
      <c r="O37" s="38">
        <f t="shared" si="4"/>
        <v>0</v>
      </c>
      <c r="P37" s="72" t="s">
        <v>122</v>
      </c>
      <c r="Q37" s="43">
        <v>44815</v>
      </c>
      <c r="R37" s="35">
        <v>0</v>
      </c>
      <c r="S37" s="35">
        <v>0</v>
      </c>
      <c r="T37" s="10" t="str">
        <f t="shared" si="0"/>
        <v>Sem - 37</v>
      </c>
      <c r="U37" s="10" t="str">
        <f t="shared" si="1"/>
        <v>Septembre</v>
      </c>
      <c r="V37" s="36" t="s">
        <v>1345</v>
      </c>
      <c r="W37" s="34"/>
      <c r="X37" s="91">
        <f t="shared" si="2"/>
        <v>0</v>
      </c>
      <c r="Y37" s="92" t="str">
        <f>VLOOKUP('CM-CIC'!B37,Annuaire_roster!B:F,4,0)</f>
        <v>OUBRAHIM Mohammed</v>
      </c>
      <c r="Z37" s="37" t="s">
        <v>110</v>
      </c>
      <c r="AA37" s="60" t="s">
        <v>232</v>
      </c>
      <c r="AB37" s="35" t="s">
        <v>63</v>
      </c>
      <c r="AC37" s="35" t="s">
        <v>63</v>
      </c>
      <c r="AD37" s="35" t="s">
        <v>63</v>
      </c>
      <c r="AE37" s="44" t="s">
        <v>63</v>
      </c>
      <c r="AF37" s="61"/>
      <c r="AG37" s="45"/>
    </row>
    <row r="38" spans="1:33" x14ac:dyDescent="0.2">
      <c r="A38" s="59">
        <f>+VLOOKUP(B38,Annuaire_roster!B:G,5,0)</f>
        <v>1278</v>
      </c>
      <c r="B38" s="78" t="s">
        <v>119</v>
      </c>
      <c r="C38" s="65"/>
      <c r="D38" s="65" t="s">
        <v>64</v>
      </c>
      <c r="E38" s="71"/>
      <c r="F38" s="66" t="s">
        <v>64</v>
      </c>
      <c r="G38" s="67"/>
      <c r="H38" s="67"/>
      <c r="I38" s="68" t="s">
        <v>63</v>
      </c>
      <c r="J38" s="67"/>
      <c r="K38" s="69">
        <v>0</v>
      </c>
      <c r="L38" s="67">
        <v>0</v>
      </c>
      <c r="M38" s="70">
        <v>0</v>
      </c>
      <c r="N38" s="34" t="str">
        <f t="shared" si="3"/>
        <v/>
      </c>
      <c r="O38" s="38">
        <f t="shared" si="4"/>
        <v>0</v>
      </c>
      <c r="P38" s="72" t="s">
        <v>122</v>
      </c>
      <c r="Q38" s="43">
        <v>44816</v>
      </c>
      <c r="R38" s="35">
        <v>0</v>
      </c>
      <c r="S38" s="35">
        <v>0</v>
      </c>
      <c r="T38" s="10" t="str">
        <f t="shared" si="0"/>
        <v>Sem - 37</v>
      </c>
      <c r="U38" s="10" t="str">
        <f t="shared" si="1"/>
        <v>Septembre</v>
      </c>
      <c r="V38" s="36" t="s">
        <v>1346</v>
      </c>
      <c r="W38" s="34"/>
      <c r="X38" s="91">
        <f t="shared" si="2"/>
        <v>0</v>
      </c>
      <c r="Y38" s="92" t="str">
        <f>VLOOKUP('CM-CIC'!B38,Annuaire_roster!B:F,4,0)</f>
        <v>OUBRAHIM Mohammed</v>
      </c>
      <c r="Z38" s="37" t="s">
        <v>110</v>
      </c>
      <c r="AA38" s="60" t="s">
        <v>232</v>
      </c>
      <c r="AB38" s="35" t="s">
        <v>63</v>
      </c>
      <c r="AC38" s="35" t="s">
        <v>63</v>
      </c>
      <c r="AD38" s="35" t="s">
        <v>63</v>
      </c>
      <c r="AE38" s="44" t="s">
        <v>63</v>
      </c>
      <c r="AF38" s="61"/>
      <c r="AG38" s="45"/>
    </row>
    <row r="39" spans="1:33" x14ac:dyDescent="0.2">
      <c r="A39" s="59">
        <f>+VLOOKUP(B39,Annuaire_roster!B:G,5,0)</f>
        <v>1265</v>
      </c>
      <c r="B39" s="78" t="s">
        <v>120</v>
      </c>
      <c r="C39" s="65"/>
      <c r="D39" s="65" t="s">
        <v>64</v>
      </c>
      <c r="E39" s="71"/>
      <c r="F39" s="66" t="s">
        <v>64</v>
      </c>
      <c r="G39" s="67"/>
      <c r="H39" s="67"/>
      <c r="I39" s="68" t="s">
        <v>63</v>
      </c>
      <c r="J39" s="67"/>
      <c r="K39" s="69">
        <v>0</v>
      </c>
      <c r="L39" s="67">
        <v>0</v>
      </c>
      <c r="M39" s="70">
        <v>0</v>
      </c>
      <c r="N39" s="34" t="str">
        <f t="shared" si="3"/>
        <v/>
      </c>
      <c r="O39" s="38">
        <f t="shared" si="4"/>
        <v>0</v>
      </c>
      <c r="P39" s="72" t="s">
        <v>122</v>
      </c>
      <c r="Q39" s="43">
        <v>44816</v>
      </c>
      <c r="R39" s="35">
        <v>0</v>
      </c>
      <c r="S39" s="35">
        <v>0</v>
      </c>
      <c r="T39" s="10" t="str">
        <f t="shared" si="0"/>
        <v>Sem - 37</v>
      </c>
      <c r="U39" s="10" t="str">
        <f t="shared" si="1"/>
        <v>Septembre</v>
      </c>
      <c r="V39" s="36" t="s">
        <v>1347</v>
      </c>
      <c r="W39" s="34"/>
      <c r="X39" s="91">
        <f t="shared" si="2"/>
        <v>0</v>
      </c>
      <c r="Y39" s="92" t="str">
        <f>VLOOKUP('CM-CIC'!B39,Annuaire_roster!B:F,4,0)</f>
        <v>OUBRAHIM Mohammed</v>
      </c>
      <c r="Z39" s="37" t="s">
        <v>110</v>
      </c>
      <c r="AA39" s="60" t="s">
        <v>232</v>
      </c>
      <c r="AB39" s="35" t="s">
        <v>63</v>
      </c>
      <c r="AC39" s="35" t="s">
        <v>63</v>
      </c>
      <c r="AD39" s="35" t="s">
        <v>63</v>
      </c>
      <c r="AE39" s="44" t="s">
        <v>63</v>
      </c>
      <c r="AF39" s="61"/>
      <c r="AG39" s="45"/>
    </row>
    <row r="40" spans="1:33" x14ac:dyDescent="0.2">
      <c r="A40" s="59">
        <f>+VLOOKUP(B40,Annuaire_roster!B:G,5,0)</f>
        <v>1317</v>
      </c>
      <c r="B40" s="78" t="s">
        <v>121</v>
      </c>
      <c r="C40" s="65"/>
      <c r="D40" s="65" t="s">
        <v>64</v>
      </c>
      <c r="E40" s="71"/>
      <c r="F40" s="66" t="s">
        <v>64</v>
      </c>
      <c r="G40" s="67"/>
      <c r="H40" s="67"/>
      <c r="I40" s="68" t="s">
        <v>63</v>
      </c>
      <c r="J40" s="67"/>
      <c r="K40" s="69">
        <v>0</v>
      </c>
      <c r="L40" s="67">
        <v>0</v>
      </c>
      <c r="M40" s="70">
        <v>0</v>
      </c>
      <c r="N40" s="34" t="str">
        <f t="shared" si="3"/>
        <v/>
      </c>
      <c r="O40" s="38">
        <f t="shared" si="4"/>
        <v>0</v>
      </c>
      <c r="P40" s="72" t="s">
        <v>122</v>
      </c>
      <c r="Q40" s="43">
        <v>44816</v>
      </c>
      <c r="R40" s="35">
        <v>0</v>
      </c>
      <c r="S40" s="35">
        <v>0</v>
      </c>
      <c r="T40" s="10" t="str">
        <f t="shared" si="0"/>
        <v>Sem - 37</v>
      </c>
      <c r="U40" s="10" t="str">
        <f t="shared" si="1"/>
        <v>Septembre</v>
      </c>
      <c r="V40" s="36" t="s">
        <v>1348</v>
      </c>
      <c r="W40" s="34"/>
      <c r="X40" s="91">
        <f t="shared" si="2"/>
        <v>0</v>
      </c>
      <c r="Y40" s="92" t="str">
        <f>VLOOKUP('CM-CIC'!B40,Annuaire_roster!B:F,4,0)</f>
        <v>OUBRAHIM Mohammed</v>
      </c>
      <c r="Z40" s="37" t="s">
        <v>110</v>
      </c>
      <c r="AA40" s="60" t="s">
        <v>232</v>
      </c>
      <c r="AB40" s="35" t="s">
        <v>63</v>
      </c>
      <c r="AC40" s="35" t="s">
        <v>63</v>
      </c>
      <c r="AD40" s="35" t="s">
        <v>63</v>
      </c>
      <c r="AE40" s="44" t="s">
        <v>63</v>
      </c>
      <c r="AF40" s="61"/>
      <c r="AG40" s="45"/>
    </row>
    <row r="41" spans="1:33" x14ac:dyDescent="0.2">
      <c r="A41" s="59">
        <f>+VLOOKUP(B41,Annuaire_roster!B:G,5,0)</f>
        <v>1317</v>
      </c>
      <c r="B41" s="78" t="s">
        <v>121</v>
      </c>
      <c r="C41" s="65">
        <v>0.34513888888888888</v>
      </c>
      <c r="D41" s="65">
        <v>0.33333333333333331</v>
      </c>
      <c r="E41" s="71">
        <v>0.75</v>
      </c>
      <c r="F41" s="66">
        <v>0.75</v>
      </c>
      <c r="G41" s="48"/>
      <c r="H41" s="48"/>
      <c r="I41" s="152"/>
      <c r="J41" s="67"/>
      <c r="K41" s="69"/>
      <c r="L41" s="67">
        <v>0</v>
      </c>
      <c r="M41" s="70">
        <v>0</v>
      </c>
      <c r="N41" s="34">
        <f t="shared" si="3"/>
        <v>0.375</v>
      </c>
      <c r="O41" s="38">
        <f t="shared" si="4"/>
        <v>0.375</v>
      </c>
      <c r="P41" s="82" t="s">
        <v>122</v>
      </c>
      <c r="Q41" s="43">
        <v>44817</v>
      </c>
      <c r="R41" s="35">
        <f t="shared" ref="R41:R72" si="5">IF(M41="Abs",O41,0)</f>
        <v>0</v>
      </c>
      <c r="S41" s="35">
        <f t="shared" ref="S41:S72" si="6">SUM(R41,L41,I41,J41,W41,H41)</f>
        <v>0</v>
      </c>
      <c r="T41" s="10" t="str">
        <f t="shared" si="0"/>
        <v>Sem - 38</v>
      </c>
      <c r="U41" s="10" t="str">
        <f t="shared" si="1"/>
        <v>Septembre</v>
      </c>
      <c r="V41" s="36" t="str">
        <f t="shared" ref="V41:V72" si="7">+TEXT(Q41,"aaa")</f>
        <v>2026</v>
      </c>
      <c r="W41" s="34"/>
      <c r="X41" s="91">
        <f t="shared" si="2"/>
        <v>0</v>
      </c>
      <c r="Y41" s="92" t="str">
        <f>VLOOKUP('CM-CIC'!B41,Annuaire_roster!B:F,4,0)</f>
        <v>OUBRAHIM Mohammed</v>
      </c>
      <c r="Z41" s="37" t="s">
        <v>110</v>
      </c>
      <c r="AA41" s="60" t="s">
        <v>39</v>
      </c>
      <c r="AB41" s="35" t="str">
        <f t="shared" ref="AB41:AB72" si="8">IF(AND(D41="Congé",F41="Congé"),0.333333333333333,IF(OR(AND(D41="Congé",F41&lt;&gt;"Congé"),(AND(F41="Congé",D41&lt;&gt;"Congé"))),0.166666666666667,""))</f>
        <v/>
      </c>
      <c r="AC41" s="35" t="str">
        <f t="shared" ref="AC41:AC72" si="9">IF(AND(D41="Congé sans solde",F41="Congé sans solde"),0.333333333333333,IF(OR(AND(D41="Congé sans solde",F41&lt;&gt;"Congé sans solde"),(AND(F41="Congé sans solde",D41&lt;&gt;"Congé sans solde"))),0.166666666666667,""))</f>
        <v/>
      </c>
      <c r="AD41" s="35" t="str">
        <f t="shared" ref="AD41:AD72" si="10">IF(AND(D41="Congé spécial",F41="Congé spécial"),0.333333333333333,IF(OR(AND(D41="Congé spécial",F41&lt;&gt;"Congé décès"),(AND(F41="Congé spécial",D41&lt;&gt;"Congé spécial"))),0.166666666666667,""))</f>
        <v/>
      </c>
      <c r="AE41" s="44" t="str">
        <f t="shared" ref="AE41:AE72" si="11">IF(AND(D41="Férié",F41="Férié"),0.333333333333333,IF(OR(AND(D41="Férié",F41&lt;&gt;"Férié"),(AND(F41="Férié",D41&lt;&gt;"Férié"))),0.166666666666667,""))</f>
        <v/>
      </c>
      <c r="AF41" s="61"/>
      <c r="AG41" s="45"/>
    </row>
    <row r="42" spans="1:33" x14ac:dyDescent="0.2">
      <c r="A42" s="59">
        <f>+VLOOKUP(B42,Annuaire_roster!B:G,5,0)</f>
        <v>1278</v>
      </c>
      <c r="B42" s="78" t="s">
        <v>119</v>
      </c>
      <c r="C42" s="65">
        <v>0.32916666666666666</v>
      </c>
      <c r="D42" s="65">
        <v>0.33333333333333331</v>
      </c>
      <c r="E42" s="66">
        <v>0.75</v>
      </c>
      <c r="F42" s="66">
        <v>0.75</v>
      </c>
      <c r="G42" s="67"/>
      <c r="H42" s="67"/>
      <c r="I42" s="64" t="s">
        <v>63</v>
      </c>
      <c r="J42" s="67"/>
      <c r="K42" s="69">
        <v>0</v>
      </c>
      <c r="L42" s="67">
        <v>0</v>
      </c>
      <c r="M42" s="70">
        <v>0</v>
      </c>
      <c r="N42" s="34">
        <f t="shared" si="3"/>
        <v>0.375</v>
      </c>
      <c r="O42" s="38">
        <f t="shared" si="4"/>
        <v>0.375</v>
      </c>
      <c r="P42" s="72" t="s">
        <v>122</v>
      </c>
      <c r="Q42" s="43">
        <v>44817</v>
      </c>
      <c r="R42" s="35">
        <f t="shared" si="5"/>
        <v>0</v>
      </c>
      <c r="S42" s="35">
        <f t="shared" si="6"/>
        <v>0</v>
      </c>
      <c r="T42" s="10" t="str">
        <f t="shared" si="0"/>
        <v>Sem - 38</v>
      </c>
      <c r="U42" s="10" t="str">
        <f t="shared" si="1"/>
        <v>Septembre</v>
      </c>
      <c r="V42" s="36" t="str">
        <f t="shared" si="7"/>
        <v>2026</v>
      </c>
      <c r="W42" s="34"/>
      <c r="X42" s="91">
        <f t="shared" si="2"/>
        <v>4.1666666666666519E-3</v>
      </c>
      <c r="Y42" s="92" t="str">
        <f>VLOOKUP('CM-CIC'!B42,Annuaire_roster!B:F,4,0)</f>
        <v>OUBRAHIM Mohammed</v>
      </c>
      <c r="Z42" s="37" t="s">
        <v>110</v>
      </c>
      <c r="AA42" s="60" t="s">
        <v>39</v>
      </c>
      <c r="AB42" s="35" t="str">
        <f t="shared" si="8"/>
        <v/>
      </c>
      <c r="AC42" s="35" t="str">
        <f t="shared" si="9"/>
        <v/>
      </c>
      <c r="AD42" s="35" t="str">
        <f t="shared" si="10"/>
        <v/>
      </c>
      <c r="AE42" s="44" t="str">
        <f t="shared" si="11"/>
        <v/>
      </c>
      <c r="AF42" s="61"/>
      <c r="AG42" s="45"/>
    </row>
    <row r="43" spans="1:33" x14ac:dyDescent="0.2">
      <c r="A43" s="59">
        <f>+VLOOKUP(B43,Annuaire_roster!B:G,5,0)</f>
        <v>1265</v>
      </c>
      <c r="B43" s="78" t="s">
        <v>120</v>
      </c>
      <c r="C43" s="65">
        <v>0.33263888888888887</v>
      </c>
      <c r="D43" s="65">
        <v>0.33333333333333331</v>
      </c>
      <c r="E43" s="71">
        <v>0.75</v>
      </c>
      <c r="F43" s="66">
        <v>0.75</v>
      </c>
      <c r="G43" s="67"/>
      <c r="H43" s="67"/>
      <c r="I43" s="64" t="s">
        <v>63</v>
      </c>
      <c r="J43" s="67"/>
      <c r="K43" s="69">
        <v>0</v>
      </c>
      <c r="L43" s="67">
        <v>0</v>
      </c>
      <c r="M43" s="70">
        <v>0</v>
      </c>
      <c r="N43" s="34">
        <f t="shared" si="3"/>
        <v>0.375</v>
      </c>
      <c r="O43" s="38">
        <f t="shared" si="4"/>
        <v>0.375</v>
      </c>
      <c r="P43" s="72" t="s">
        <v>122</v>
      </c>
      <c r="Q43" s="43">
        <v>44817</v>
      </c>
      <c r="R43" s="35">
        <f t="shared" si="5"/>
        <v>0</v>
      </c>
      <c r="S43" s="35">
        <f t="shared" si="6"/>
        <v>0</v>
      </c>
      <c r="T43" s="10" t="str">
        <f t="shared" si="0"/>
        <v>Sem - 38</v>
      </c>
      <c r="U43" s="10" t="str">
        <f t="shared" si="1"/>
        <v>Septembre</v>
      </c>
      <c r="V43" s="36" t="str">
        <f t="shared" si="7"/>
        <v>2026</v>
      </c>
      <c r="W43" s="34"/>
      <c r="X43" s="91">
        <f t="shared" si="2"/>
        <v>0</v>
      </c>
      <c r="Y43" s="92" t="str">
        <f>VLOOKUP('CM-CIC'!B43,Annuaire_roster!B:F,4,0)</f>
        <v>OUBRAHIM Mohammed</v>
      </c>
      <c r="Z43" s="37" t="s">
        <v>110</v>
      </c>
      <c r="AA43" s="60" t="s">
        <v>39</v>
      </c>
      <c r="AB43" s="35" t="str">
        <f t="shared" si="8"/>
        <v/>
      </c>
      <c r="AC43" s="35" t="str">
        <f t="shared" si="9"/>
        <v/>
      </c>
      <c r="AD43" s="35" t="str">
        <f t="shared" si="10"/>
        <v/>
      </c>
      <c r="AE43" s="44" t="str">
        <f t="shared" si="11"/>
        <v/>
      </c>
      <c r="AF43" s="61"/>
      <c r="AG43" s="45"/>
    </row>
    <row r="44" spans="1:33" x14ac:dyDescent="0.2">
      <c r="A44" s="59">
        <f>+VLOOKUP(B44,Annuaire_roster!B:G,5,0)</f>
        <v>1278</v>
      </c>
      <c r="B44" s="78" t="s">
        <v>119</v>
      </c>
      <c r="C44" s="65">
        <v>0.3298611111111111</v>
      </c>
      <c r="D44" s="65">
        <v>0.33333333333333331</v>
      </c>
      <c r="E44" s="66">
        <v>0.75</v>
      </c>
      <c r="F44" s="66">
        <v>0.75</v>
      </c>
      <c r="G44" s="67"/>
      <c r="H44" s="67"/>
      <c r="I44" s="64" t="s">
        <v>63</v>
      </c>
      <c r="J44" s="67"/>
      <c r="K44" s="69">
        <v>0</v>
      </c>
      <c r="L44" s="67">
        <v>0</v>
      </c>
      <c r="M44" s="70">
        <v>0</v>
      </c>
      <c r="N44" s="34">
        <f t="shared" si="3"/>
        <v>0.375</v>
      </c>
      <c r="O44" s="38">
        <f t="shared" si="4"/>
        <v>0.375</v>
      </c>
      <c r="P44" s="72" t="s">
        <v>122</v>
      </c>
      <c r="Q44" s="43">
        <v>44818</v>
      </c>
      <c r="R44" s="35">
        <f t="shared" si="5"/>
        <v>0</v>
      </c>
      <c r="S44" s="35">
        <f t="shared" si="6"/>
        <v>0</v>
      </c>
      <c r="T44" s="10" t="str">
        <f t="shared" si="0"/>
        <v>Sem - 38</v>
      </c>
      <c r="U44" s="10" t="str">
        <f t="shared" si="1"/>
        <v>Septembre</v>
      </c>
      <c r="V44" s="36" t="str">
        <f t="shared" si="7"/>
        <v>2026</v>
      </c>
      <c r="W44" s="34"/>
      <c r="X44" s="91">
        <f t="shared" si="2"/>
        <v>3.4722222222222099E-3</v>
      </c>
      <c r="Y44" s="92" t="str">
        <f>VLOOKUP('CM-CIC'!B44,Annuaire_roster!B:F,4,0)</f>
        <v>OUBRAHIM Mohammed</v>
      </c>
      <c r="Z44" s="37" t="s">
        <v>110</v>
      </c>
      <c r="AA44" s="60" t="s">
        <v>39</v>
      </c>
      <c r="AB44" s="35" t="str">
        <f t="shared" si="8"/>
        <v/>
      </c>
      <c r="AC44" s="35" t="str">
        <f t="shared" si="9"/>
        <v/>
      </c>
      <c r="AD44" s="35" t="str">
        <f t="shared" si="10"/>
        <v/>
      </c>
      <c r="AE44" s="44" t="str">
        <f t="shared" si="11"/>
        <v/>
      </c>
      <c r="AF44" s="61"/>
      <c r="AG44" s="45"/>
    </row>
    <row r="45" spans="1:33" x14ac:dyDescent="0.2">
      <c r="A45" s="59">
        <f>+VLOOKUP(B45,Annuaire_roster!B:G,5,0)</f>
        <v>1265</v>
      </c>
      <c r="B45" s="78" t="s">
        <v>120</v>
      </c>
      <c r="C45" s="65">
        <v>0.3298611111111111</v>
      </c>
      <c r="D45" s="65">
        <v>0.33333333333333331</v>
      </c>
      <c r="E45" s="66">
        <v>0.75</v>
      </c>
      <c r="F45" s="66">
        <v>0.75</v>
      </c>
      <c r="G45" s="67"/>
      <c r="H45" s="67"/>
      <c r="I45" s="64" t="s">
        <v>63</v>
      </c>
      <c r="J45" s="67"/>
      <c r="K45" s="69">
        <v>0</v>
      </c>
      <c r="L45" s="67">
        <v>0</v>
      </c>
      <c r="M45" s="70">
        <v>0</v>
      </c>
      <c r="N45" s="34">
        <f t="shared" si="3"/>
        <v>0.375</v>
      </c>
      <c r="O45" s="38">
        <f t="shared" si="4"/>
        <v>0.375</v>
      </c>
      <c r="P45" s="72" t="s">
        <v>122</v>
      </c>
      <c r="Q45" s="43">
        <v>44818</v>
      </c>
      <c r="R45" s="35">
        <f t="shared" si="5"/>
        <v>0</v>
      </c>
      <c r="S45" s="35">
        <f t="shared" si="6"/>
        <v>0</v>
      </c>
      <c r="T45" s="10" t="str">
        <f t="shared" si="0"/>
        <v>Sem - 38</v>
      </c>
      <c r="U45" s="10" t="str">
        <f t="shared" si="1"/>
        <v>Septembre</v>
      </c>
      <c r="V45" s="36" t="str">
        <f t="shared" si="7"/>
        <v>2026</v>
      </c>
      <c r="W45" s="34"/>
      <c r="X45" s="91">
        <f t="shared" si="2"/>
        <v>3.4722222222222099E-3</v>
      </c>
      <c r="Y45" s="92" t="str">
        <f>VLOOKUP('CM-CIC'!B45,Annuaire_roster!B:F,4,0)</f>
        <v>OUBRAHIM Mohammed</v>
      </c>
      <c r="Z45" s="37" t="s">
        <v>110</v>
      </c>
      <c r="AA45" s="60" t="s">
        <v>39</v>
      </c>
      <c r="AB45" s="35" t="str">
        <f t="shared" si="8"/>
        <v/>
      </c>
      <c r="AC45" s="35" t="str">
        <f t="shared" si="9"/>
        <v/>
      </c>
      <c r="AD45" s="35" t="str">
        <f t="shared" si="10"/>
        <v/>
      </c>
      <c r="AE45" s="44" t="str">
        <f t="shared" si="11"/>
        <v/>
      </c>
      <c r="AF45" s="61"/>
      <c r="AG45" s="45"/>
    </row>
    <row r="46" spans="1:33" x14ac:dyDescent="0.2">
      <c r="A46" s="59">
        <f>+VLOOKUP(B46,Annuaire_roster!B:G,5,0)</f>
        <v>1317</v>
      </c>
      <c r="B46" s="78" t="s">
        <v>121</v>
      </c>
      <c r="C46" s="65">
        <v>0.33055555555555555</v>
      </c>
      <c r="D46" s="65">
        <v>0.33333333333333331</v>
      </c>
      <c r="E46" s="66">
        <v>0.75</v>
      </c>
      <c r="F46" s="66">
        <v>0.75</v>
      </c>
      <c r="G46" s="67"/>
      <c r="H46" s="67"/>
      <c r="I46" s="68" t="s">
        <v>63</v>
      </c>
      <c r="J46" s="67"/>
      <c r="K46" s="69">
        <v>0</v>
      </c>
      <c r="L46" s="67">
        <v>0</v>
      </c>
      <c r="M46" s="70">
        <v>0</v>
      </c>
      <c r="N46" s="34">
        <f t="shared" si="3"/>
        <v>0.375</v>
      </c>
      <c r="O46" s="38">
        <f t="shared" si="4"/>
        <v>0.375</v>
      </c>
      <c r="P46" s="72" t="s">
        <v>122</v>
      </c>
      <c r="Q46" s="43">
        <v>44818</v>
      </c>
      <c r="R46" s="35">
        <f t="shared" si="5"/>
        <v>0</v>
      </c>
      <c r="S46" s="35">
        <f t="shared" si="6"/>
        <v>0</v>
      </c>
      <c r="T46" s="10" t="str">
        <f t="shared" si="0"/>
        <v>Sem - 38</v>
      </c>
      <c r="U46" s="10" t="str">
        <f t="shared" si="1"/>
        <v>Septembre</v>
      </c>
      <c r="V46" s="36" t="str">
        <f t="shared" si="7"/>
        <v>2026</v>
      </c>
      <c r="W46" s="34"/>
      <c r="X46" s="91">
        <f t="shared" si="2"/>
        <v>2.7777777777777679E-3</v>
      </c>
      <c r="Y46" s="92" t="str">
        <f>VLOOKUP('CM-CIC'!B46,Annuaire_roster!B:F,4,0)</f>
        <v>OUBRAHIM Mohammed</v>
      </c>
      <c r="Z46" s="37" t="s">
        <v>110</v>
      </c>
      <c r="AA46" s="60" t="s">
        <v>39</v>
      </c>
      <c r="AB46" s="35" t="str">
        <f t="shared" si="8"/>
        <v/>
      </c>
      <c r="AC46" s="35" t="str">
        <f t="shared" si="9"/>
        <v/>
      </c>
      <c r="AD46" s="35" t="str">
        <f t="shared" si="10"/>
        <v/>
      </c>
      <c r="AE46" s="44" t="str">
        <f t="shared" si="11"/>
        <v/>
      </c>
      <c r="AF46" s="61"/>
      <c r="AG46" s="45"/>
    </row>
    <row r="47" spans="1:33" x14ac:dyDescent="0.2">
      <c r="A47" s="59">
        <f>+VLOOKUP(B47,Annuaire_roster!B:G,5,0)</f>
        <v>1278</v>
      </c>
      <c r="B47" s="78" t="s">
        <v>119</v>
      </c>
      <c r="C47" s="65">
        <v>0.33263888888888887</v>
      </c>
      <c r="D47" s="65">
        <v>0.33333333333333331</v>
      </c>
      <c r="E47" s="71">
        <v>0.75</v>
      </c>
      <c r="F47" s="66">
        <v>0.75</v>
      </c>
      <c r="G47" s="67"/>
      <c r="H47" s="67"/>
      <c r="I47" s="68" t="s">
        <v>63</v>
      </c>
      <c r="J47" s="67"/>
      <c r="K47" s="69">
        <v>0</v>
      </c>
      <c r="L47" s="67">
        <v>0</v>
      </c>
      <c r="M47" s="70">
        <v>0</v>
      </c>
      <c r="N47" s="34">
        <f t="shared" si="3"/>
        <v>0.375</v>
      </c>
      <c r="O47" s="38">
        <f t="shared" si="4"/>
        <v>0.375</v>
      </c>
      <c r="P47" s="72" t="s">
        <v>122</v>
      </c>
      <c r="Q47" s="43">
        <v>44819</v>
      </c>
      <c r="R47" s="35">
        <f t="shared" si="5"/>
        <v>0</v>
      </c>
      <c r="S47" s="35">
        <f t="shared" si="6"/>
        <v>0</v>
      </c>
      <c r="T47" s="10" t="str">
        <f t="shared" si="0"/>
        <v>Sem - 38</v>
      </c>
      <c r="U47" s="10" t="str">
        <f t="shared" si="1"/>
        <v>Septembre</v>
      </c>
      <c r="V47" s="36" t="str">
        <f t="shared" si="7"/>
        <v>2026</v>
      </c>
      <c r="W47" s="34"/>
      <c r="X47" s="91">
        <f t="shared" si="2"/>
        <v>0</v>
      </c>
      <c r="Y47" s="92" t="str">
        <f>VLOOKUP('CM-CIC'!B47,Annuaire_roster!B:F,4,0)</f>
        <v>OUBRAHIM Mohammed</v>
      </c>
      <c r="Z47" s="37" t="s">
        <v>110</v>
      </c>
      <c r="AA47" s="60" t="s">
        <v>39</v>
      </c>
      <c r="AB47" s="35" t="str">
        <f t="shared" si="8"/>
        <v/>
      </c>
      <c r="AC47" s="35" t="str">
        <f t="shared" si="9"/>
        <v/>
      </c>
      <c r="AD47" s="35" t="str">
        <f t="shared" si="10"/>
        <v/>
      </c>
      <c r="AE47" s="44" t="str">
        <f t="shared" si="11"/>
        <v/>
      </c>
      <c r="AF47" s="61"/>
      <c r="AG47" s="45"/>
    </row>
    <row r="48" spans="1:33" x14ac:dyDescent="0.2">
      <c r="A48" s="59">
        <f>+VLOOKUP(B48,Annuaire_roster!B:G,5,0)</f>
        <v>1265</v>
      </c>
      <c r="B48" s="78" t="s">
        <v>120</v>
      </c>
      <c r="C48" s="65">
        <v>0.33055555555555555</v>
      </c>
      <c r="D48" s="65">
        <v>0.33333333333333331</v>
      </c>
      <c r="E48" s="66">
        <v>0.75</v>
      </c>
      <c r="F48" s="66">
        <v>0.75</v>
      </c>
      <c r="G48" s="67"/>
      <c r="H48" s="67"/>
      <c r="I48" s="68" t="s">
        <v>63</v>
      </c>
      <c r="J48" s="67"/>
      <c r="K48" s="69">
        <v>0</v>
      </c>
      <c r="L48" s="67">
        <v>0</v>
      </c>
      <c r="M48" s="70">
        <v>0</v>
      </c>
      <c r="N48" s="34">
        <f t="shared" si="3"/>
        <v>0.375</v>
      </c>
      <c r="O48" s="38">
        <f t="shared" si="4"/>
        <v>0.375</v>
      </c>
      <c r="P48" s="72" t="s">
        <v>122</v>
      </c>
      <c r="Q48" s="43">
        <v>44819</v>
      </c>
      <c r="R48" s="35">
        <f t="shared" si="5"/>
        <v>0</v>
      </c>
      <c r="S48" s="35">
        <f t="shared" si="6"/>
        <v>0</v>
      </c>
      <c r="T48" s="10" t="str">
        <f t="shared" si="0"/>
        <v>Sem - 38</v>
      </c>
      <c r="U48" s="10" t="str">
        <f t="shared" si="1"/>
        <v>Septembre</v>
      </c>
      <c r="V48" s="36" t="str">
        <f t="shared" si="7"/>
        <v>2026</v>
      </c>
      <c r="W48" s="34"/>
      <c r="X48" s="91">
        <f t="shared" si="2"/>
        <v>2.7777777777777679E-3</v>
      </c>
      <c r="Y48" s="92" t="str">
        <f>VLOOKUP('CM-CIC'!B48,Annuaire_roster!B:F,4,0)</f>
        <v>OUBRAHIM Mohammed</v>
      </c>
      <c r="Z48" s="37" t="s">
        <v>110</v>
      </c>
      <c r="AA48" s="60" t="s">
        <v>39</v>
      </c>
      <c r="AB48" s="35" t="str">
        <f t="shared" si="8"/>
        <v/>
      </c>
      <c r="AC48" s="35" t="str">
        <f t="shared" si="9"/>
        <v/>
      </c>
      <c r="AD48" s="35" t="str">
        <f t="shared" si="10"/>
        <v/>
      </c>
      <c r="AE48" s="44" t="str">
        <f t="shared" si="11"/>
        <v/>
      </c>
      <c r="AF48" s="61"/>
      <c r="AG48" s="45"/>
    </row>
    <row r="49" spans="1:33" x14ac:dyDescent="0.2">
      <c r="A49" s="59">
        <f>+VLOOKUP(B49,Annuaire_roster!B:G,5,0)</f>
        <v>1317</v>
      </c>
      <c r="B49" s="78" t="s">
        <v>121</v>
      </c>
      <c r="C49" s="65">
        <v>0.33055555555555555</v>
      </c>
      <c r="D49" s="86">
        <v>0.33333333333333331</v>
      </c>
      <c r="E49" s="66">
        <v>0.75</v>
      </c>
      <c r="F49" s="81">
        <v>0.75</v>
      </c>
      <c r="G49" s="48"/>
      <c r="H49" s="48"/>
      <c r="I49" s="68" t="s">
        <v>63</v>
      </c>
      <c r="J49" s="67"/>
      <c r="K49" s="69">
        <v>0</v>
      </c>
      <c r="L49" s="67">
        <v>0</v>
      </c>
      <c r="M49" s="70">
        <v>0</v>
      </c>
      <c r="N49" s="34">
        <f t="shared" si="3"/>
        <v>0.375</v>
      </c>
      <c r="O49" s="38">
        <f t="shared" si="4"/>
        <v>0.375</v>
      </c>
      <c r="P49" s="82" t="s">
        <v>122</v>
      </c>
      <c r="Q49" s="43">
        <v>44819</v>
      </c>
      <c r="R49" s="35">
        <f t="shared" si="5"/>
        <v>0</v>
      </c>
      <c r="S49" s="35">
        <f t="shared" si="6"/>
        <v>0</v>
      </c>
      <c r="T49" s="10" t="str">
        <f t="shared" si="0"/>
        <v>Sem - 38</v>
      </c>
      <c r="U49" s="10" t="str">
        <f t="shared" si="1"/>
        <v>Septembre</v>
      </c>
      <c r="V49" s="36" t="str">
        <f t="shared" si="7"/>
        <v>2026</v>
      </c>
      <c r="W49" s="34"/>
      <c r="X49" s="91">
        <f t="shared" si="2"/>
        <v>2.7777777777777679E-3</v>
      </c>
      <c r="Y49" s="92" t="str">
        <f>VLOOKUP('CM-CIC'!B49,Annuaire_roster!B:F,4,0)</f>
        <v>OUBRAHIM Mohammed</v>
      </c>
      <c r="Z49" s="37" t="s">
        <v>110</v>
      </c>
      <c r="AA49" s="60" t="s">
        <v>39</v>
      </c>
      <c r="AB49" s="35" t="str">
        <f t="shared" si="8"/>
        <v/>
      </c>
      <c r="AC49" s="35" t="str">
        <f t="shared" si="9"/>
        <v/>
      </c>
      <c r="AD49" s="35" t="str">
        <f t="shared" si="10"/>
        <v/>
      </c>
      <c r="AE49" s="44" t="str">
        <f t="shared" si="11"/>
        <v/>
      </c>
      <c r="AF49" s="61"/>
      <c r="AG49" s="45"/>
    </row>
    <row r="50" spans="1:33" x14ac:dyDescent="0.2">
      <c r="A50" s="59">
        <f>+VLOOKUP(B50,Annuaire_roster!B:G,5,0)</f>
        <v>1278</v>
      </c>
      <c r="B50" s="78" t="s">
        <v>119</v>
      </c>
      <c r="C50" s="65">
        <v>0.33055555555555555</v>
      </c>
      <c r="D50" s="65">
        <v>0.33333333333333331</v>
      </c>
      <c r="E50" s="66">
        <v>0.75</v>
      </c>
      <c r="F50" s="66">
        <v>0.75</v>
      </c>
      <c r="G50" s="67"/>
      <c r="H50" s="67"/>
      <c r="I50" s="68" t="s">
        <v>63</v>
      </c>
      <c r="J50" s="67"/>
      <c r="K50" s="69">
        <v>0</v>
      </c>
      <c r="L50" s="67">
        <v>0</v>
      </c>
      <c r="M50" s="70">
        <v>0</v>
      </c>
      <c r="N50" s="34">
        <f t="shared" si="3"/>
        <v>0.375</v>
      </c>
      <c r="O50" s="38">
        <f t="shared" si="4"/>
        <v>0.375</v>
      </c>
      <c r="P50" s="72" t="s">
        <v>122</v>
      </c>
      <c r="Q50" s="43">
        <v>44820</v>
      </c>
      <c r="R50" s="35">
        <f t="shared" si="5"/>
        <v>0</v>
      </c>
      <c r="S50" s="35">
        <f t="shared" si="6"/>
        <v>0</v>
      </c>
      <c r="T50" s="10" t="str">
        <f t="shared" si="0"/>
        <v>Sem - 38</v>
      </c>
      <c r="U50" s="10" t="str">
        <f t="shared" si="1"/>
        <v>Septembre</v>
      </c>
      <c r="V50" s="36" t="str">
        <f t="shared" si="7"/>
        <v>2026</v>
      </c>
      <c r="W50" s="34"/>
      <c r="X50" s="91">
        <f t="shared" si="2"/>
        <v>2.7777777777777679E-3</v>
      </c>
      <c r="Y50" s="92" t="str">
        <f>VLOOKUP('CM-CIC'!B50,Annuaire_roster!B:F,4,0)</f>
        <v>OUBRAHIM Mohammed</v>
      </c>
      <c r="Z50" s="37" t="s">
        <v>110</v>
      </c>
      <c r="AA50" s="60" t="s">
        <v>39</v>
      </c>
      <c r="AB50" s="35" t="str">
        <f t="shared" si="8"/>
        <v/>
      </c>
      <c r="AC50" s="35" t="str">
        <f t="shared" si="9"/>
        <v/>
      </c>
      <c r="AD50" s="35" t="str">
        <f t="shared" si="10"/>
        <v/>
      </c>
      <c r="AE50" s="44" t="str">
        <f t="shared" si="11"/>
        <v/>
      </c>
      <c r="AF50" s="61"/>
      <c r="AG50" s="45"/>
    </row>
    <row r="51" spans="1:33" x14ac:dyDescent="0.2">
      <c r="A51" s="59">
        <f>+VLOOKUP(B51,Annuaire_roster!B:G,5,0)</f>
        <v>1265</v>
      </c>
      <c r="B51" s="78" t="s">
        <v>120</v>
      </c>
      <c r="C51" s="65">
        <v>0.3298611111111111</v>
      </c>
      <c r="D51" s="65">
        <v>0.33333333333333331</v>
      </c>
      <c r="E51" s="66">
        <v>0.75</v>
      </c>
      <c r="F51" s="66">
        <v>0.75</v>
      </c>
      <c r="G51" s="67"/>
      <c r="H51" s="67"/>
      <c r="I51" s="64" t="s">
        <v>63</v>
      </c>
      <c r="J51" s="67"/>
      <c r="K51" s="69">
        <v>0</v>
      </c>
      <c r="L51" s="67">
        <v>0</v>
      </c>
      <c r="M51" s="70">
        <v>0</v>
      </c>
      <c r="N51" s="34">
        <f t="shared" si="3"/>
        <v>0.375</v>
      </c>
      <c r="O51" s="38">
        <f t="shared" si="4"/>
        <v>0.375</v>
      </c>
      <c r="P51" s="72" t="s">
        <v>122</v>
      </c>
      <c r="Q51" s="43">
        <v>44820</v>
      </c>
      <c r="R51" s="35">
        <f t="shared" si="5"/>
        <v>0</v>
      </c>
      <c r="S51" s="35">
        <f t="shared" si="6"/>
        <v>0</v>
      </c>
      <c r="T51" s="10" t="str">
        <f t="shared" si="0"/>
        <v>Sem - 38</v>
      </c>
      <c r="U51" s="10" t="str">
        <f t="shared" si="1"/>
        <v>Septembre</v>
      </c>
      <c r="V51" s="36" t="str">
        <f t="shared" si="7"/>
        <v>2026</v>
      </c>
      <c r="W51" s="34"/>
      <c r="X51" s="91">
        <f t="shared" si="2"/>
        <v>3.4722222222222099E-3</v>
      </c>
      <c r="Y51" s="92" t="str">
        <f>VLOOKUP('CM-CIC'!B51,Annuaire_roster!B:F,4,0)</f>
        <v>OUBRAHIM Mohammed</v>
      </c>
      <c r="Z51" s="37" t="s">
        <v>110</v>
      </c>
      <c r="AA51" s="60" t="s">
        <v>39</v>
      </c>
      <c r="AB51" s="35" t="str">
        <f t="shared" si="8"/>
        <v/>
      </c>
      <c r="AC51" s="35" t="str">
        <f t="shared" si="9"/>
        <v/>
      </c>
      <c r="AD51" s="35" t="str">
        <f t="shared" si="10"/>
        <v/>
      </c>
      <c r="AE51" s="44" t="str">
        <f t="shared" si="11"/>
        <v/>
      </c>
      <c r="AF51" s="61"/>
      <c r="AG51" s="45"/>
    </row>
    <row r="52" spans="1:33" x14ac:dyDescent="0.2">
      <c r="A52" s="59">
        <f>+VLOOKUP(B52,Annuaire_roster!B:G,5,0)</f>
        <v>1317</v>
      </c>
      <c r="B52" s="78" t="s">
        <v>121</v>
      </c>
      <c r="C52" s="65">
        <v>0.33194444444444443</v>
      </c>
      <c r="D52" s="65">
        <v>0.33333333333333331</v>
      </c>
      <c r="E52" s="87">
        <v>0.75</v>
      </c>
      <c r="F52" s="66">
        <v>0.75</v>
      </c>
      <c r="G52" s="67"/>
      <c r="H52" s="67"/>
      <c r="I52" s="64" t="s">
        <v>63</v>
      </c>
      <c r="J52" s="67"/>
      <c r="K52" s="69">
        <v>0</v>
      </c>
      <c r="L52" s="67">
        <v>0</v>
      </c>
      <c r="M52" s="70">
        <v>0</v>
      </c>
      <c r="N52" s="34">
        <f t="shared" ref="N52:N83" si="12">IFERROR(IF(OR(D52="OFF",D52="Congé",M52="Abs",D52="Congé sans solde",D52="Férié"),"",IF(O52-K52-L52&gt;O52,O52,IF(O52-K52-L52&lt;0,"",O52-K52-L52))),"")</f>
        <v>0.375</v>
      </c>
      <c r="O52" s="38">
        <f t="shared" ref="O52:O83" si="13">IF(AG52="2H Pause déjeuner",IF(F52-D52-0.0833333333333333&lt;0,F52-D52-0.0833333333333333+1,F52-D52-0.0833333333333333),IF(OR(AND(F52="OFF",D52="OFF"),AND(F52="Congé",D52="Congé"),AND(F52="Congé sans solde",D52="Congé sans solde"),AND(F52="Congé spécial",D52="Congé spécial"),AND(F52="Férié",D52="Férié"),AND(F52="OFF",D52="Congé"),AND(F52="OFF",D52="Congé sans solde"),AND(F52="OFF",D52="Congé spécial"),AND(F52="OFF",D52="Férié"),AND(F52="Congé",D52="OFF"),AND(F52="Congé",D52="Congé sans solde"),AND(F52="Congé",D52="Congé spécial"),AND(F52="Congé",D52="Férié"),AND(F52="Congé sans solde",D52="OFF"),AND(F52="Congé sans solde",D52="Congé"),AND(F52="Congé sans solde",D52="Congé spécial"),AND(F52="Congé sans solde",D52="Férié"),AND(F52="Congé spécial",D52="OFF"),AND(F52="Congé spécial",D52="Congé"),AND(F52="Congé spécial",D52="Congé sans solde"),AND(F52="Congé spécial",D52="Férié"),AND(F52="Férié",D52="OFF"),AND(F52="Férié",D52="Congé"),AND(F52="Férié",D52="Congé sans solde"),AND(F52="Férié",D52="Congé spécial")),0,IF(OR(F52="OFF",F52="Congé",F52="Congé spécial",F52="Congé sans solde",D52="OFF",D52="Congé",D52="Congé spécial",D52="Congé sans solde"),0.208333333333334,IF(AND(AG52="",F52-D52&lt;0),("24:00:00"-D52)+("00:00:00"+F52)-0.0416666666666667,IF(AND(OR(AG52="Allaitement",AG52="Sans déjeuner"),F52-D52&lt;0),("24:00:00"-D52)+("00:00:00"+F52),IF(AND(AG52="",F52-D52&gt;0.166666666666667),F52-D52-0.0416666666666667,IF(AND(OR(AG52="Allaitement",AG52="Sans déjeuner"),F52-D52&gt;0.166666666666667),F52-D52,F52-D52)))))))</f>
        <v>0.375</v>
      </c>
      <c r="P52" s="72" t="s">
        <v>122</v>
      </c>
      <c r="Q52" s="43">
        <v>44820</v>
      </c>
      <c r="R52" s="35">
        <f t="shared" si="5"/>
        <v>0</v>
      </c>
      <c r="S52" s="35">
        <f t="shared" si="6"/>
        <v>0</v>
      </c>
      <c r="T52" s="10" t="str">
        <f t="shared" si="0"/>
        <v>Sem - 38</v>
      </c>
      <c r="U52" s="10" t="str">
        <f t="shared" si="1"/>
        <v>Septembre</v>
      </c>
      <c r="V52" s="36" t="str">
        <f t="shared" si="7"/>
        <v>2026</v>
      </c>
      <c r="W52" s="34"/>
      <c r="X52" s="91">
        <f t="shared" si="2"/>
        <v>1.388888888888884E-3</v>
      </c>
      <c r="Y52" s="92" t="str">
        <f>VLOOKUP('CM-CIC'!B52,Annuaire_roster!B:F,4,0)</f>
        <v>OUBRAHIM Mohammed</v>
      </c>
      <c r="Z52" s="37" t="s">
        <v>110</v>
      </c>
      <c r="AA52" s="60" t="s">
        <v>39</v>
      </c>
      <c r="AB52" s="35" t="str">
        <f t="shared" si="8"/>
        <v/>
      </c>
      <c r="AC52" s="35" t="str">
        <f t="shared" si="9"/>
        <v/>
      </c>
      <c r="AD52" s="35" t="str">
        <f t="shared" si="10"/>
        <v/>
      </c>
      <c r="AE52" s="44" t="str">
        <f t="shared" si="11"/>
        <v/>
      </c>
      <c r="AF52" s="61"/>
      <c r="AG52" s="45"/>
    </row>
    <row r="53" spans="1:33" x14ac:dyDescent="0.2">
      <c r="A53" s="59">
        <f>+VLOOKUP(B53,Annuaire_roster!B:G,5,0)</f>
        <v>1278</v>
      </c>
      <c r="B53" s="78" t="s">
        <v>119</v>
      </c>
      <c r="C53" s="65">
        <v>0.33333333333333331</v>
      </c>
      <c r="D53" s="65">
        <v>0.33333333333333331</v>
      </c>
      <c r="E53" s="66">
        <v>0.70833333333333337</v>
      </c>
      <c r="F53" s="66">
        <v>0.70833333333333337</v>
      </c>
      <c r="G53" s="67"/>
      <c r="H53" s="67"/>
      <c r="I53" s="64" t="s">
        <v>63</v>
      </c>
      <c r="J53" s="67"/>
      <c r="K53" s="69">
        <v>0</v>
      </c>
      <c r="L53" s="67">
        <v>0</v>
      </c>
      <c r="M53" s="70">
        <v>0</v>
      </c>
      <c r="N53" s="34">
        <f t="shared" si="12"/>
        <v>0.33333333333333337</v>
      </c>
      <c r="O53" s="38">
        <f t="shared" si="13"/>
        <v>0.33333333333333337</v>
      </c>
      <c r="P53" s="72" t="s">
        <v>122</v>
      </c>
      <c r="Q53" s="43">
        <v>44821</v>
      </c>
      <c r="R53" s="35">
        <f t="shared" si="5"/>
        <v>0</v>
      </c>
      <c r="S53" s="35">
        <f t="shared" si="6"/>
        <v>0</v>
      </c>
      <c r="T53" s="10" t="str">
        <f t="shared" si="0"/>
        <v>Sem - 38</v>
      </c>
      <c r="U53" s="10" t="str">
        <f t="shared" si="1"/>
        <v>Septembre</v>
      </c>
      <c r="V53" s="36" t="str">
        <f t="shared" si="7"/>
        <v>2026</v>
      </c>
      <c r="W53" s="34"/>
      <c r="X53" s="91">
        <f t="shared" si="2"/>
        <v>0</v>
      </c>
      <c r="Y53" s="92" t="str">
        <f>VLOOKUP('CM-CIC'!B53,Annuaire_roster!B:F,4,0)</f>
        <v>OUBRAHIM Mohammed</v>
      </c>
      <c r="Z53" s="37" t="s">
        <v>110</v>
      </c>
      <c r="AA53" s="60" t="s">
        <v>39</v>
      </c>
      <c r="AB53" s="35" t="str">
        <f t="shared" si="8"/>
        <v/>
      </c>
      <c r="AC53" s="35" t="str">
        <f t="shared" si="9"/>
        <v/>
      </c>
      <c r="AD53" s="35" t="str">
        <f t="shared" si="10"/>
        <v/>
      </c>
      <c r="AE53" s="44" t="str">
        <f t="shared" si="11"/>
        <v/>
      </c>
      <c r="AF53" s="61"/>
      <c r="AG53" s="45"/>
    </row>
    <row r="54" spans="1:33" x14ac:dyDescent="0.2">
      <c r="A54" s="59">
        <f>+VLOOKUP(B54,Annuaire_roster!B:G,5,0)</f>
        <v>1265</v>
      </c>
      <c r="B54" s="78" t="s">
        <v>120</v>
      </c>
      <c r="C54" s="65">
        <v>0.33333333333333331</v>
      </c>
      <c r="D54" s="65">
        <v>0.33333333333333331</v>
      </c>
      <c r="E54" s="66">
        <v>0.70833333333333337</v>
      </c>
      <c r="F54" s="66">
        <v>0.70833333333333337</v>
      </c>
      <c r="G54" s="67"/>
      <c r="H54" s="67"/>
      <c r="I54" s="64" t="s">
        <v>63</v>
      </c>
      <c r="J54" s="67"/>
      <c r="K54" s="69">
        <v>0</v>
      </c>
      <c r="L54" s="67">
        <v>0</v>
      </c>
      <c r="M54" s="70">
        <v>0</v>
      </c>
      <c r="N54" s="34">
        <f t="shared" si="12"/>
        <v>0.33333333333333337</v>
      </c>
      <c r="O54" s="38">
        <f t="shared" si="13"/>
        <v>0.33333333333333337</v>
      </c>
      <c r="P54" s="72" t="s">
        <v>122</v>
      </c>
      <c r="Q54" s="43">
        <v>44821</v>
      </c>
      <c r="R54" s="35">
        <f t="shared" si="5"/>
        <v>0</v>
      </c>
      <c r="S54" s="35">
        <f t="shared" si="6"/>
        <v>0</v>
      </c>
      <c r="T54" s="10" t="str">
        <f t="shared" si="0"/>
        <v>Sem - 38</v>
      </c>
      <c r="U54" s="10" t="str">
        <f t="shared" si="1"/>
        <v>Septembre</v>
      </c>
      <c r="V54" s="36" t="str">
        <f t="shared" si="7"/>
        <v>2026</v>
      </c>
      <c r="W54" s="34"/>
      <c r="X54" s="91">
        <f t="shared" si="2"/>
        <v>0</v>
      </c>
      <c r="Y54" s="92" t="str">
        <f>VLOOKUP('CM-CIC'!B54,Annuaire_roster!B:F,4,0)</f>
        <v>OUBRAHIM Mohammed</v>
      </c>
      <c r="Z54" s="37" t="s">
        <v>110</v>
      </c>
      <c r="AA54" s="60" t="s">
        <v>39</v>
      </c>
      <c r="AB54" s="35" t="str">
        <f t="shared" si="8"/>
        <v/>
      </c>
      <c r="AC54" s="35" t="str">
        <f t="shared" si="9"/>
        <v/>
      </c>
      <c r="AD54" s="35" t="str">
        <f t="shared" si="10"/>
        <v/>
      </c>
      <c r="AE54" s="44" t="str">
        <f t="shared" si="11"/>
        <v/>
      </c>
      <c r="AF54" s="61"/>
      <c r="AG54" s="45"/>
    </row>
    <row r="55" spans="1:33" x14ac:dyDescent="0.2">
      <c r="A55" s="59">
        <f>+VLOOKUP(B55,Annuaire_roster!B:G,5,0)</f>
        <v>1317</v>
      </c>
      <c r="B55" s="78" t="s">
        <v>121</v>
      </c>
      <c r="C55" s="65">
        <v>0.33333333333333331</v>
      </c>
      <c r="D55" s="65">
        <v>0.33333333333333331</v>
      </c>
      <c r="E55" s="66">
        <v>0.70833333333333337</v>
      </c>
      <c r="F55" s="66">
        <v>0.70833333333333337</v>
      </c>
      <c r="G55" s="67"/>
      <c r="H55" s="67"/>
      <c r="I55" s="64" t="s">
        <v>63</v>
      </c>
      <c r="J55" s="67"/>
      <c r="K55" s="69">
        <v>0</v>
      </c>
      <c r="L55" s="67">
        <v>0</v>
      </c>
      <c r="M55" s="70">
        <v>0</v>
      </c>
      <c r="N55" s="34">
        <f t="shared" si="12"/>
        <v>0.33333333333333337</v>
      </c>
      <c r="O55" s="38">
        <f t="shared" si="13"/>
        <v>0.33333333333333337</v>
      </c>
      <c r="P55" s="72" t="s">
        <v>122</v>
      </c>
      <c r="Q55" s="43">
        <v>44821</v>
      </c>
      <c r="R55" s="35">
        <f t="shared" si="5"/>
        <v>0</v>
      </c>
      <c r="S55" s="35">
        <f t="shared" si="6"/>
        <v>0</v>
      </c>
      <c r="T55" s="10" t="str">
        <f t="shared" si="0"/>
        <v>Sem - 38</v>
      </c>
      <c r="U55" s="10" t="str">
        <f t="shared" si="1"/>
        <v>Septembre</v>
      </c>
      <c r="V55" s="36" t="str">
        <f t="shared" si="7"/>
        <v>2026</v>
      </c>
      <c r="W55" s="34"/>
      <c r="X55" s="91">
        <f t="shared" si="2"/>
        <v>0</v>
      </c>
      <c r="Y55" s="92" t="str">
        <f>VLOOKUP('CM-CIC'!B55,Annuaire_roster!B:F,4,0)</f>
        <v>OUBRAHIM Mohammed</v>
      </c>
      <c r="Z55" s="37" t="s">
        <v>110</v>
      </c>
      <c r="AA55" s="60" t="s">
        <v>39</v>
      </c>
      <c r="AB55" s="35" t="str">
        <f t="shared" si="8"/>
        <v/>
      </c>
      <c r="AC55" s="35" t="str">
        <f t="shared" si="9"/>
        <v/>
      </c>
      <c r="AD55" s="35" t="str">
        <f t="shared" si="10"/>
        <v/>
      </c>
      <c r="AE55" s="44" t="str">
        <f t="shared" si="11"/>
        <v/>
      </c>
      <c r="AF55" s="61"/>
      <c r="AG55" s="45"/>
    </row>
    <row r="56" spans="1:33" x14ac:dyDescent="0.2">
      <c r="A56" s="59">
        <f>+VLOOKUP(B56,Annuaire_roster!B:G,5,0)</f>
        <v>1278</v>
      </c>
      <c r="B56" s="78" t="s">
        <v>119</v>
      </c>
      <c r="C56" s="65"/>
      <c r="D56" s="65" t="s">
        <v>64</v>
      </c>
      <c r="E56" s="71"/>
      <c r="F56" s="66" t="s">
        <v>64</v>
      </c>
      <c r="G56" s="67"/>
      <c r="H56" s="67"/>
      <c r="I56" s="64" t="s">
        <v>63</v>
      </c>
      <c r="J56" s="67"/>
      <c r="K56" s="69">
        <v>0</v>
      </c>
      <c r="L56" s="67">
        <v>0</v>
      </c>
      <c r="M56" s="70">
        <v>0</v>
      </c>
      <c r="N56" s="34" t="str">
        <f t="shared" si="12"/>
        <v/>
      </c>
      <c r="O56" s="38">
        <f t="shared" si="13"/>
        <v>0</v>
      </c>
      <c r="P56" s="72" t="s">
        <v>122</v>
      </c>
      <c r="Q56" s="43">
        <v>44822</v>
      </c>
      <c r="R56" s="35">
        <f t="shared" si="5"/>
        <v>0</v>
      </c>
      <c r="S56" s="35">
        <f t="shared" si="6"/>
        <v>0</v>
      </c>
      <c r="T56" s="10" t="str">
        <f t="shared" si="0"/>
        <v>Sem - 38</v>
      </c>
      <c r="U56" s="10" t="str">
        <f t="shared" si="1"/>
        <v>Septembre</v>
      </c>
      <c r="V56" s="36" t="str">
        <f t="shared" si="7"/>
        <v>2026</v>
      </c>
      <c r="W56" s="34"/>
      <c r="X56" s="91">
        <f t="shared" si="2"/>
        <v>0</v>
      </c>
      <c r="Y56" s="92" t="str">
        <f>VLOOKUP('CM-CIC'!B56,Annuaire_roster!B:F,4,0)</f>
        <v>OUBRAHIM Mohammed</v>
      </c>
      <c r="Z56" s="37" t="s">
        <v>110</v>
      </c>
      <c r="AA56" s="60" t="s">
        <v>39</v>
      </c>
      <c r="AB56" s="35" t="str">
        <f t="shared" si="8"/>
        <v/>
      </c>
      <c r="AC56" s="35" t="str">
        <f t="shared" si="9"/>
        <v/>
      </c>
      <c r="AD56" s="35" t="str">
        <f t="shared" si="10"/>
        <v/>
      </c>
      <c r="AE56" s="44" t="str">
        <f t="shared" si="11"/>
        <v/>
      </c>
      <c r="AF56" s="61"/>
      <c r="AG56" s="45"/>
    </row>
    <row r="57" spans="1:33" x14ac:dyDescent="0.2">
      <c r="A57" s="59">
        <f>+VLOOKUP(B57,Annuaire_roster!B:G,5,0)</f>
        <v>1265</v>
      </c>
      <c r="B57" s="78" t="s">
        <v>120</v>
      </c>
      <c r="C57" s="65"/>
      <c r="D57" s="65" t="s">
        <v>64</v>
      </c>
      <c r="E57" s="71"/>
      <c r="F57" s="66" t="s">
        <v>64</v>
      </c>
      <c r="G57" s="67"/>
      <c r="H57" s="67"/>
      <c r="I57" s="64" t="s">
        <v>63</v>
      </c>
      <c r="J57" s="67"/>
      <c r="K57" s="69">
        <v>0</v>
      </c>
      <c r="L57" s="67">
        <v>0</v>
      </c>
      <c r="M57" s="70">
        <v>0</v>
      </c>
      <c r="N57" s="34" t="str">
        <f t="shared" si="12"/>
        <v/>
      </c>
      <c r="O57" s="38">
        <f t="shared" si="13"/>
        <v>0</v>
      </c>
      <c r="P57" s="72" t="s">
        <v>122</v>
      </c>
      <c r="Q57" s="43">
        <v>44822</v>
      </c>
      <c r="R57" s="35">
        <f t="shared" si="5"/>
        <v>0</v>
      </c>
      <c r="S57" s="35">
        <f t="shared" si="6"/>
        <v>0</v>
      </c>
      <c r="T57" s="10" t="str">
        <f t="shared" si="0"/>
        <v>Sem - 38</v>
      </c>
      <c r="U57" s="10" t="str">
        <f t="shared" si="1"/>
        <v>Septembre</v>
      </c>
      <c r="V57" s="36" t="str">
        <f t="shared" si="7"/>
        <v>2026</v>
      </c>
      <c r="W57" s="34"/>
      <c r="X57" s="91">
        <f t="shared" si="2"/>
        <v>0</v>
      </c>
      <c r="Y57" s="92" t="str">
        <f>VLOOKUP('CM-CIC'!B57,Annuaire_roster!B:F,4,0)</f>
        <v>OUBRAHIM Mohammed</v>
      </c>
      <c r="Z57" s="37" t="s">
        <v>110</v>
      </c>
      <c r="AA57" s="60" t="s">
        <v>39</v>
      </c>
      <c r="AB57" s="35" t="str">
        <f t="shared" si="8"/>
        <v/>
      </c>
      <c r="AC57" s="35" t="str">
        <f t="shared" si="9"/>
        <v/>
      </c>
      <c r="AD57" s="35" t="str">
        <f t="shared" si="10"/>
        <v/>
      </c>
      <c r="AE57" s="44" t="str">
        <f t="shared" si="11"/>
        <v/>
      </c>
      <c r="AF57" s="61"/>
      <c r="AG57" s="45"/>
    </row>
    <row r="58" spans="1:33" x14ac:dyDescent="0.2">
      <c r="A58" s="59">
        <f>+VLOOKUP(B58,Annuaire_roster!B:G,5,0)</f>
        <v>1317</v>
      </c>
      <c r="B58" s="78" t="s">
        <v>121</v>
      </c>
      <c r="C58" s="65"/>
      <c r="D58" s="65" t="s">
        <v>64</v>
      </c>
      <c r="E58" s="71"/>
      <c r="F58" s="66" t="s">
        <v>64</v>
      </c>
      <c r="G58" s="67"/>
      <c r="H58" s="67"/>
      <c r="I58" s="64" t="s">
        <v>63</v>
      </c>
      <c r="J58" s="67"/>
      <c r="K58" s="69">
        <v>0</v>
      </c>
      <c r="L58" s="67">
        <v>0</v>
      </c>
      <c r="M58" s="70">
        <v>0</v>
      </c>
      <c r="N58" s="34" t="str">
        <f t="shared" si="12"/>
        <v/>
      </c>
      <c r="O58" s="38">
        <f t="shared" si="13"/>
        <v>0</v>
      </c>
      <c r="P58" s="72" t="s">
        <v>122</v>
      </c>
      <c r="Q58" s="43">
        <v>44822</v>
      </c>
      <c r="R58" s="35">
        <f t="shared" si="5"/>
        <v>0</v>
      </c>
      <c r="S58" s="35">
        <f t="shared" si="6"/>
        <v>0</v>
      </c>
      <c r="T58" s="10" t="str">
        <f t="shared" si="0"/>
        <v>Sem - 38</v>
      </c>
      <c r="U58" s="10" t="str">
        <f t="shared" si="1"/>
        <v>Septembre</v>
      </c>
      <c r="V58" s="36" t="str">
        <f t="shared" si="7"/>
        <v>2026</v>
      </c>
      <c r="W58" s="34"/>
      <c r="X58" s="91">
        <f t="shared" si="2"/>
        <v>0</v>
      </c>
      <c r="Y58" s="92" t="str">
        <f>VLOOKUP('CM-CIC'!B58,Annuaire_roster!B:F,4,0)</f>
        <v>OUBRAHIM Mohammed</v>
      </c>
      <c r="Z58" s="37" t="s">
        <v>110</v>
      </c>
      <c r="AA58" s="60" t="s">
        <v>39</v>
      </c>
      <c r="AB58" s="35" t="str">
        <f t="shared" si="8"/>
        <v/>
      </c>
      <c r="AC58" s="35" t="str">
        <f t="shared" si="9"/>
        <v/>
      </c>
      <c r="AD58" s="35" t="str">
        <f t="shared" si="10"/>
        <v/>
      </c>
      <c r="AE58" s="44" t="str">
        <f t="shared" si="11"/>
        <v/>
      </c>
      <c r="AF58" s="61"/>
      <c r="AG58" s="45"/>
    </row>
    <row r="59" spans="1:33" x14ac:dyDescent="0.2">
      <c r="A59" s="59">
        <f>+VLOOKUP(B59,Annuaire_roster!B:G,5,0)</f>
        <v>1278</v>
      </c>
      <c r="B59" s="78" t="s">
        <v>119</v>
      </c>
      <c r="C59" s="65"/>
      <c r="D59" s="65" t="s">
        <v>64</v>
      </c>
      <c r="E59" s="71"/>
      <c r="F59" s="66" t="s">
        <v>64</v>
      </c>
      <c r="G59" s="67"/>
      <c r="H59" s="67"/>
      <c r="I59" s="68" t="s">
        <v>63</v>
      </c>
      <c r="J59" s="67"/>
      <c r="K59" s="69">
        <v>0</v>
      </c>
      <c r="L59" s="67">
        <v>0</v>
      </c>
      <c r="M59" s="70">
        <v>0</v>
      </c>
      <c r="N59" s="34" t="str">
        <f t="shared" si="12"/>
        <v/>
      </c>
      <c r="O59" s="38">
        <f t="shared" si="13"/>
        <v>0</v>
      </c>
      <c r="P59" s="72" t="s">
        <v>122</v>
      </c>
      <c r="Q59" s="43">
        <v>44823</v>
      </c>
      <c r="R59" s="35">
        <f t="shared" si="5"/>
        <v>0</v>
      </c>
      <c r="S59" s="35">
        <f t="shared" si="6"/>
        <v>0</v>
      </c>
      <c r="T59" s="10" t="str">
        <f t="shared" si="0"/>
        <v>Sem - 38</v>
      </c>
      <c r="U59" s="10" t="str">
        <f t="shared" si="1"/>
        <v>Septembre</v>
      </c>
      <c r="V59" s="36" t="str">
        <f t="shared" si="7"/>
        <v>2026</v>
      </c>
      <c r="W59" s="34"/>
      <c r="X59" s="91">
        <f t="shared" si="2"/>
        <v>0</v>
      </c>
      <c r="Y59" s="92" t="str">
        <f>VLOOKUP('CM-CIC'!B59,Annuaire_roster!B:F,4,0)</f>
        <v>OUBRAHIM Mohammed</v>
      </c>
      <c r="Z59" s="37" t="s">
        <v>110</v>
      </c>
      <c r="AA59" s="60" t="s">
        <v>39</v>
      </c>
      <c r="AB59" s="35" t="str">
        <f t="shared" si="8"/>
        <v/>
      </c>
      <c r="AC59" s="35" t="str">
        <f t="shared" si="9"/>
        <v/>
      </c>
      <c r="AD59" s="35" t="str">
        <f t="shared" si="10"/>
        <v/>
      </c>
      <c r="AE59" s="44" t="str">
        <f t="shared" si="11"/>
        <v/>
      </c>
      <c r="AF59" s="61"/>
      <c r="AG59" s="45"/>
    </row>
    <row r="60" spans="1:33" x14ac:dyDescent="0.2">
      <c r="A60" s="59">
        <f>+VLOOKUP(B60,Annuaire_roster!B:G,5,0)</f>
        <v>1265</v>
      </c>
      <c r="B60" s="78" t="s">
        <v>120</v>
      </c>
      <c r="C60" s="65"/>
      <c r="D60" s="65" t="s">
        <v>64</v>
      </c>
      <c r="E60" s="71"/>
      <c r="F60" s="66" t="s">
        <v>64</v>
      </c>
      <c r="G60" s="67"/>
      <c r="H60" s="67"/>
      <c r="I60" s="68" t="s">
        <v>63</v>
      </c>
      <c r="J60" s="67"/>
      <c r="K60" s="69">
        <v>0</v>
      </c>
      <c r="L60" s="67">
        <v>0</v>
      </c>
      <c r="M60" s="70">
        <v>0</v>
      </c>
      <c r="N60" s="34" t="str">
        <f t="shared" si="12"/>
        <v/>
      </c>
      <c r="O60" s="38">
        <f t="shared" si="13"/>
        <v>0</v>
      </c>
      <c r="P60" s="72" t="s">
        <v>122</v>
      </c>
      <c r="Q60" s="43">
        <v>44823</v>
      </c>
      <c r="R60" s="35">
        <f t="shared" si="5"/>
        <v>0</v>
      </c>
      <c r="S60" s="35">
        <f t="shared" si="6"/>
        <v>0</v>
      </c>
      <c r="T60" s="10" t="str">
        <f t="shared" si="0"/>
        <v>Sem - 38</v>
      </c>
      <c r="U60" s="10" t="str">
        <f t="shared" si="1"/>
        <v>Septembre</v>
      </c>
      <c r="V60" s="36" t="str">
        <f t="shared" si="7"/>
        <v>2026</v>
      </c>
      <c r="W60" s="34"/>
      <c r="X60" s="91">
        <f t="shared" si="2"/>
        <v>0</v>
      </c>
      <c r="Y60" s="92" t="str">
        <f>VLOOKUP('CM-CIC'!B60,Annuaire_roster!B:F,4,0)</f>
        <v>OUBRAHIM Mohammed</v>
      </c>
      <c r="Z60" s="37" t="s">
        <v>110</v>
      </c>
      <c r="AA60" s="60" t="s">
        <v>39</v>
      </c>
      <c r="AB60" s="35" t="str">
        <f t="shared" si="8"/>
        <v/>
      </c>
      <c r="AC60" s="35" t="str">
        <f t="shared" si="9"/>
        <v/>
      </c>
      <c r="AD60" s="35" t="str">
        <f t="shared" si="10"/>
        <v/>
      </c>
      <c r="AE60" s="44" t="str">
        <f t="shared" si="11"/>
        <v/>
      </c>
      <c r="AF60" s="61"/>
      <c r="AG60" s="45"/>
    </row>
    <row r="61" spans="1:33" x14ac:dyDescent="0.2">
      <c r="A61" s="59">
        <f>+VLOOKUP(B61,Annuaire_roster!B:G,5,0)</f>
        <v>1317</v>
      </c>
      <c r="B61" s="78" t="s">
        <v>121</v>
      </c>
      <c r="C61" s="65"/>
      <c r="D61" s="65" t="s">
        <v>64</v>
      </c>
      <c r="E61" s="71"/>
      <c r="F61" s="66" t="s">
        <v>64</v>
      </c>
      <c r="G61" s="67"/>
      <c r="H61" s="67"/>
      <c r="I61" s="68" t="s">
        <v>63</v>
      </c>
      <c r="J61" s="67"/>
      <c r="K61" s="69">
        <v>0</v>
      </c>
      <c r="L61" s="67">
        <v>0</v>
      </c>
      <c r="M61" s="70">
        <v>0</v>
      </c>
      <c r="N61" s="34" t="str">
        <f t="shared" si="12"/>
        <v/>
      </c>
      <c r="O61" s="38">
        <f t="shared" si="13"/>
        <v>0</v>
      </c>
      <c r="P61" s="72" t="s">
        <v>122</v>
      </c>
      <c r="Q61" s="43">
        <v>44823</v>
      </c>
      <c r="R61" s="35">
        <f t="shared" si="5"/>
        <v>0</v>
      </c>
      <c r="S61" s="35">
        <f t="shared" si="6"/>
        <v>0</v>
      </c>
      <c r="T61" s="10" t="str">
        <f t="shared" si="0"/>
        <v>Sem - 38</v>
      </c>
      <c r="U61" s="10" t="str">
        <f t="shared" si="1"/>
        <v>Septembre</v>
      </c>
      <c r="V61" s="36" t="str">
        <f t="shared" si="7"/>
        <v>2026</v>
      </c>
      <c r="W61" s="34"/>
      <c r="X61" s="91">
        <f t="shared" si="2"/>
        <v>0</v>
      </c>
      <c r="Y61" s="92" t="str">
        <f>VLOOKUP('CM-CIC'!B61,Annuaire_roster!B:F,4,0)</f>
        <v>OUBRAHIM Mohammed</v>
      </c>
      <c r="Z61" s="37" t="s">
        <v>110</v>
      </c>
      <c r="AA61" s="60" t="s">
        <v>39</v>
      </c>
      <c r="AB61" s="35" t="str">
        <f t="shared" si="8"/>
        <v/>
      </c>
      <c r="AC61" s="35" t="str">
        <f t="shared" si="9"/>
        <v/>
      </c>
      <c r="AD61" s="35" t="str">
        <f t="shared" si="10"/>
        <v/>
      </c>
      <c r="AE61" s="44" t="str">
        <f t="shared" si="11"/>
        <v/>
      </c>
      <c r="AF61" s="61"/>
      <c r="AG61" s="45"/>
    </row>
    <row r="62" spans="1:33" x14ac:dyDescent="0.2">
      <c r="A62" s="59">
        <f>+VLOOKUP(B62,Annuaire_roster!B:G,5,0)</f>
        <v>1278</v>
      </c>
      <c r="B62" s="78" t="s">
        <v>119</v>
      </c>
      <c r="C62" s="65">
        <v>0.33333333333333331</v>
      </c>
      <c r="D62" s="65">
        <v>0.33333333333333331</v>
      </c>
      <c r="E62" s="66">
        <v>0.75</v>
      </c>
      <c r="F62" s="66">
        <v>0.75</v>
      </c>
      <c r="G62" s="67"/>
      <c r="H62" s="67"/>
      <c r="I62" s="68" t="s">
        <v>63</v>
      </c>
      <c r="J62" s="67"/>
      <c r="K62" s="69">
        <v>0</v>
      </c>
      <c r="L62" s="67">
        <v>0</v>
      </c>
      <c r="M62" s="70">
        <v>0</v>
      </c>
      <c r="N62" s="34">
        <f t="shared" si="12"/>
        <v>0.375</v>
      </c>
      <c r="O62" s="38">
        <f t="shared" si="13"/>
        <v>0.375</v>
      </c>
      <c r="P62" s="72" t="s">
        <v>122</v>
      </c>
      <c r="Q62" s="43">
        <v>44824</v>
      </c>
      <c r="R62" s="35">
        <f t="shared" si="5"/>
        <v>0</v>
      </c>
      <c r="S62" s="35">
        <f t="shared" si="6"/>
        <v>0</v>
      </c>
      <c r="T62" s="10" t="str">
        <f t="shared" si="0"/>
        <v>Sem - 39</v>
      </c>
      <c r="U62" s="10" t="str">
        <f t="shared" si="1"/>
        <v>Septembre</v>
      </c>
      <c r="V62" s="36" t="str">
        <f t="shared" si="7"/>
        <v>2026</v>
      </c>
      <c r="W62" s="34"/>
      <c r="X62" s="91">
        <f t="shared" si="2"/>
        <v>0</v>
      </c>
      <c r="Y62" s="92" t="str">
        <f>VLOOKUP('CM-CIC'!B62,Annuaire_roster!B:F,4,0)</f>
        <v>OUBRAHIM Mohammed</v>
      </c>
      <c r="Z62" s="37" t="s">
        <v>110</v>
      </c>
      <c r="AA62" s="60" t="s">
        <v>39</v>
      </c>
      <c r="AB62" s="35" t="str">
        <f t="shared" si="8"/>
        <v/>
      </c>
      <c r="AC62" s="35" t="str">
        <f t="shared" si="9"/>
        <v/>
      </c>
      <c r="AD62" s="35" t="str">
        <f t="shared" si="10"/>
        <v/>
      </c>
      <c r="AE62" s="44" t="str">
        <f t="shared" si="11"/>
        <v/>
      </c>
      <c r="AF62" s="61"/>
      <c r="AG62" s="45"/>
    </row>
    <row r="63" spans="1:33" x14ac:dyDescent="0.2">
      <c r="A63" s="59">
        <f>+VLOOKUP(B63,Annuaire_roster!B:G,5,0)</f>
        <v>1265</v>
      </c>
      <c r="B63" s="78" t="s">
        <v>120</v>
      </c>
      <c r="C63" s="65">
        <v>0.33333333333333331</v>
      </c>
      <c r="D63" s="65">
        <v>0.33333333333333331</v>
      </c>
      <c r="E63" s="71">
        <v>0.75</v>
      </c>
      <c r="F63" s="66">
        <v>0.75</v>
      </c>
      <c r="G63" s="67"/>
      <c r="H63" s="67"/>
      <c r="I63" s="68" t="s">
        <v>63</v>
      </c>
      <c r="J63" s="67"/>
      <c r="K63" s="69">
        <v>0</v>
      </c>
      <c r="L63" s="67">
        <v>0</v>
      </c>
      <c r="M63" s="70">
        <v>0</v>
      </c>
      <c r="N63" s="34">
        <f t="shared" si="12"/>
        <v>0.375</v>
      </c>
      <c r="O63" s="38">
        <f t="shared" si="13"/>
        <v>0.375</v>
      </c>
      <c r="P63" s="72" t="s">
        <v>122</v>
      </c>
      <c r="Q63" s="43">
        <v>44824</v>
      </c>
      <c r="R63" s="35">
        <f t="shared" si="5"/>
        <v>0</v>
      </c>
      <c r="S63" s="35">
        <f t="shared" si="6"/>
        <v>0</v>
      </c>
      <c r="T63" s="10" t="str">
        <f t="shared" si="0"/>
        <v>Sem - 39</v>
      </c>
      <c r="U63" s="10" t="str">
        <f t="shared" si="1"/>
        <v>Septembre</v>
      </c>
      <c r="V63" s="36" t="str">
        <f t="shared" si="7"/>
        <v>2026</v>
      </c>
      <c r="W63" s="34"/>
      <c r="X63" s="91">
        <f t="shared" si="2"/>
        <v>0</v>
      </c>
      <c r="Y63" s="92" t="str">
        <f>VLOOKUP('CM-CIC'!B63,Annuaire_roster!B:F,4,0)</f>
        <v>OUBRAHIM Mohammed</v>
      </c>
      <c r="Z63" s="37" t="s">
        <v>110</v>
      </c>
      <c r="AA63" s="60" t="s">
        <v>39</v>
      </c>
      <c r="AB63" s="35" t="str">
        <f t="shared" si="8"/>
        <v/>
      </c>
      <c r="AC63" s="35" t="str">
        <f t="shared" si="9"/>
        <v/>
      </c>
      <c r="AD63" s="35" t="str">
        <f t="shared" si="10"/>
        <v/>
      </c>
      <c r="AE63" s="44" t="str">
        <f t="shared" si="11"/>
        <v/>
      </c>
      <c r="AF63" s="61"/>
      <c r="AG63" s="45"/>
    </row>
    <row r="64" spans="1:33" x14ac:dyDescent="0.2">
      <c r="A64" s="59">
        <f>+VLOOKUP(B64,Annuaire_roster!B:G,5,0)</f>
        <v>1317</v>
      </c>
      <c r="B64" s="78" t="s">
        <v>121</v>
      </c>
      <c r="C64" s="65">
        <v>0.33333333333333331</v>
      </c>
      <c r="D64" s="65">
        <v>0.33333333333333331</v>
      </c>
      <c r="E64" s="71">
        <v>0.75</v>
      </c>
      <c r="F64" s="66">
        <v>0.75</v>
      </c>
      <c r="G64" s="48"/>
      <c r="H64" s="48"/>
      <c r="I64" s="68" t="s">
        <v>63</v>
      </c>
      <c r="J64" s="67"/>
      <c r="K64" s="69">
        <v>0</v>
      </c>
      <c r="L64" s="67">
        <v>0</v>
      </c>
      <c r="M64" s="70">
        <v>0</v>
      </c>
      <c r="N64" s="34">
        <f t="shared" si="12"/>
        <v>0.375</v>
      </c>
      <c r="O64" s="38">
        <f t="shared" si="13"/>
        <v>0.375</v>
      </c>
      <c r="P64" s="82" t="s">
        <v>122</v>
      </c>
      <c r="Q64" s="43">
        <v>44824</v>
      </c>
      <c r="R64" s="35">
        <f t="shared" si="5"/>
        <v>0</v>
      </c>
      <c r="S64" s="35">
        <f t="shared" si="6"/>
        <v>0</v>
      </c>
      <c r="T64" s="10" t="str">
        <f t="shared" si="0"/>
        <v>Sem - 39</v>
      </c>
      <c r="U64" s="10" t="str">
        <f t="shared" si="1"/>
        <v>Septembre</v>
      </c>
      <c r="V64" s="36" t="str">
        <f t="shared" si="7"/>
        <v>2026</v>
      </c>
      <c r="W64" s="34"/>
      <c r="X64" s="91">
        <f t="shared" si="2"/>
        <v>0</v>
      </c>
      <c r="Y64" s="92" t="str">
        <f>VLOOKUP('CM-CIC'!B64,Annuaire_roster!B:F,4,0)</f>
        <v>OUBRAHIM Mohammed</v>
      </c>
      <c r="Z64" s="37" t="s">
        <v>110</v>
      </c>
      <c r="AA64" s="60" t="s">
        <v>39</v>
      </c>
      <c r="AB64" s="35" t="str">
        <f t="shared" si="8"/>
        <v/>
      </c>
      <c r="AC64" s="35" t="str">
        <f t="shared" si="9"/>
        <v/>
      </c>
      <c r="AD64" s="35" t="str">
        <f t="shared" si="10"/>
        <v/>
      </c>
      <c r="AE64" s="44" t="str">
        <f t="shared" si="11"/>
        <v/>
      </c>
      <c r="AF64" s="61"/>
      <c r="AG64" s="45"/>
    </row>
    <row r="65" spans="1:33" x14ac:dyDescent="0.2">
      <c r="A65" s="59">
        <f>+VLOOKUP(B65,Annuaire_roster!B:G,5,0)</f>
        <v>1278</v>
      </c>
      <c r="B65" s="78" t="s">
        <v>119</v>
      </c>
      <c r="C65" s="65"/>
      <c r="D65" s="65" t="s">
        <v>188</v>
      </c>
      <c r="E65" s="66"/>
      <c r="F65" s="66" t="s">
        <v>188</v>
      </c>
      <c r="G65" s="67"/>
      <c r="H65" s="67"/>
      <c r="I65" s="68" t="s">
        <v>63</v>
      </c>
      <c r="J65" s="67"/>
      <c r="K65" s="69">
        <v>0</v>
      </c>
      <c r="L65" s="67">
        <v>0</v>
      </c>
      <c r="M65" s="70">
        <v>0</v>
      </c>
      <c r="N65" s="34" t="str">
        <f t="shared" si="12"/>
        <v/>
      </c>
      <c r="O65" s="38">
        <f t="shared" si="13"/>
        <v>0</v>
      </c>
      <c r="P65" s="72" t="s">
        <v>122</v>
      </c>
      <c r="Q65" s="43">
        <v>44825</v>
      </c>
      <c r="R65" s="35">
        <f t="shared" si="5"/>
        <v>0</v>
      </c>
      <c r="S65" s="35">
        <f t="shared" si="6"/>
        <v>0</v>
      </c>
      <c r="T65" s="10" t="str">
        <f t="shared" si="0"/>
        <v>Sem - 39</v>
      </c>
      <c r="U65" s="10" t="str">
        <f t="shared" si="1"/>
        <v>Septembre</v>
      </c>
      <c r="V65" s="36" t="str">
        <f t="shared" si="7"/>
        <v>2026</v>
      </c>
      <c r="W65" s="34"/>
      <c r="X65" s="91">
        <f t="shared" si="2"/>
        <v>0</v>
      </c>
      <c r="Y65" s="92" t="str">
        <f>VLOOKUP('CM-CIC'!B65,Annuaire_roster!B:F,4,0)</f>
        <v>OUBRAHIM Mohammed</v>
      </c>
      <c r="Z65" s="37" t="s">
        <v>110</v>
      </c>
      <c r="AA65" s="60" t="s">
        <v>39</v>
      </c>
      <c r="AB65" s="35">
        <f t="shared" si="8"/>
        <v>0.33333333333333298</v>
      </c>
      <c r="AC65" s="35" t="str">
        <f t="shared" si="9"/>
        <v/>
      </c>
      <c r="AD65" s="35" t="str">
        <f t="shared" si="10"/>
        <v/>
      </c>
      <c r="AE65" s="44" t="str">
        <f t="shared" si="11"/>
        <v/>
      </c>
      <c r="AF65" s="61"/>
      <c r="AG65" s="45"/>
    </row>
    <row r="66" spans="1:33" x14ac:dyDescent="0.2">
      <c r="A66" s="59">
        <f>+VLOOKUP(B66,Annuaire_roster!B:G,5,0)</f>
        <v>1265</v>
      </c>
      <c r="B66" s="78" t="s">
        <v>120</v>
      </c>
      <c r="C66" s="65">
        <v>0.33333333333333331</v>
      </c>
      <c r="D66" s="65">
        <v>0.33333333333333331</v>
      </c>
      <c r="E66" s="66">
        <v>0.75</v>
      </c>
      <c r="F66" s="66">
        <v>0.75</v>
      </c>
      <c r="G66" s="67"/>
      <c r="H66" s="67"/>
      <c r="I66" s="68" t="s">
        <v>63</v>
      </c>
      <c r="J66" s="67"/>
      <c r="K66" s="69">
        <v>0</v>
      </c>
      <c r="L66" s="67">
        <v>0</v>
      </c>
      <c r="M66" s="70">
        <v>0</v>
      </c>
      <c r="N66" s="34">
        <f t="shared" si="12"/>
        <v>0.375</v>
      </c>
      <c r="O66" s="38">
        <f t="shared" si="13"/>
        <v>0.375</v>
      </c>
      <c r="P66" s="72" t="s">
        <v>122</v>
      </c>
      <c r="Q66" s="43">
        <v>44825</v>
      </c>
      <c r="R66" s="35">
        <f t="shared" si="5"/>
        <v>0</v>
      </c>
      <c r="S66" s="35">
        <f t="shared" si="6"/>
        <v>0</v>
      </c>
      <c r="T66" s="10" t="str">
        <f t="shared" ref="T66:T129" si="14">"Sem - "&amp;WEEKNUM(Q66,21)</f>
        <v>Sem - 39</v>
      </c>
      <c r="U66" s="10" t="str">
        <f t="shared" ref="U66:U129" si="15">PROPER(TEXT(Q66,"mmmm"))</f>
        <v>Septembre</v>
      </c>
      <c r="V66" s="36" t="str">
        <f t="shared" si="7"/>
        <v>2026</v>
      </c>
      <c r="W66" s="34"/>
      <c r="X66" s="91">
        <f t="shared" ref="X66:X129" si="16">IFERROR(IF(M66="Abs",0,IF((D66-C66+E66-F66)&lt;0.000694444444444444,0,(D66-C66+E66-F66))),0)</f>
        <v>0</v>
      </c>
      <c r="Y66" s="92" t="str">
        <f>VLOOKUP('CM-CIC'!B66,Annuaire_roster!B:F,4,0)</f>
        <v>OUBRAHIM Mohammed</v>
      </c>
      <c r="Z66" s="37" t="s">
        <v>110</v>
      </c>
      <c r="AA66" s="60" t="s">
        <v>39</v>
      </c>
      <c r="AB66" s="35" t="str">
        <f t="shared" si="8"/>
        <v/>
      </c>
      <c r="AC66" s="35" t="str">
        <f t="shared" si="9"/>
        <v/>
      </c>
      <c r="AD66" s="35" t="str">
        <f t="shared" si="10"/>
        <v/>
      </c>
      <c r="AE66" s="44" t="str">
        <f t="shared" si="11"/>
        <v/>
      </c>
      <c r="AF66" s="61"/>
      <c r="AG66" s="45"/>
    </row>
    <row r="67" spans="1:33" x14ac:dyDescent="0.2">
      <c r="A67" s="59">
        <f>+VLOOKUP(B67,Annuaire_roster!B:G,5,0)</f>
        <v>1317</v>
      </c>
      <c r="B67" s="78" t="s">
        <v>121</v>
      </c>
      <c r="C67" s="65">
        <v>0.33333333333333331</v>
      </c>
      <c r="D67" s="65">
        <v>0.33333333333333331</v>
      </c>
      <c r="E67" s="66">
        <v>0.75</v>
      </c>
      <c r="F67" s="66">
        <v>0.75</v>
      </c>
      <c r="G67" s="67"/>
      <c r="H67" s="67"/>
      <c r="I67" s="68" t="s">
        <v>63</v>
      </c>
      <c r="J67" s="67"/>
      <c r="K67" s="69">
        <v>0</v>
      </c>
      <c r="L67" s="67">
        <v>0</v>
      </c>
      <c r="M67" s="70">
        <v>0</v>
      </c>
      <c r="N67" s="34">
        <f t="shared" si="12"/>
        <v>0.375</v>
      </c>
      <c r="O67" s="38">
        <f t="shared" si="13"/>
        <v>0.375</v>
      </c>
      <c r="P67" s="72" t="s">
        <v>122</v>
      </c>
      <c r="Q67" s="43">
        <v>44825</v>
      </c>
      <c r="R67" s="35">
        <f t="shared" si="5"/>
        <v>0</v>
      </c>
      <c r="S67" s="35">
        <f t="shared" si="6"/>
        <v>0</v>
      </c>
      <c r="T67" s="10" t="str">
        <f t="shared" si="14"/>
        <v>Sem - 39</v>
      </c>
      <c r="U67" s="10" t="str">
        <f t="shared" si="15"/>
        <v>Septembre</v>
      </c>
      <c r="V67" s="36" t="str">
        <f t="shared" si="7"/>
        <v>2026</v>
      </c>
      <c r="W67" s="34"/>
      <c r="X67" s="91">
        <f t="shared" si="16"/>
        <v>0</v>
      </c>
      <c r="Y67" s="92" t="str">
        <f>VLOOKUP('CM-CIC'!B67,Annuaire_roster!B:F,4,0)</f>
        <v>OUBRAHIM Mohammed</v>
      </c>
      <c r="Z67" s="37" t="s">
        <v>110</v>
      </c>
      <c r="AA67" s="60" t="s">
        <v>39</v>
      </c>
      <c r="AB67" s="35" t="str">
        <f t="shared" si="8"/>
        <v/>
      </c>
      <c r="AC67" s="35" t="str">
        <f t="shared" si="9"/>
        <v/>
      </c>
      <c r="AD67" s="35" t="str">
        <f t="shared" si="10"/>
        <v/>
      </c>
      <c r="AE67" s="44" t="str">
        <f t="shared" si="11"/>
        <v/>
      </c>
      <c r="AF67" s="61"/>
      <c r="AG67" s="45"/>
    </row>
    <row r="68" spans="1:33" x14ac:dyDescent="0.2">
      <c r="A68" s="59">
        <f>+VLOOKUP(B68,Annuaire_roster!B:G,5,0)</f>
        <v>1278</v>
      </c>
      <c r="B68" s="78" t="s">
        <v>119</v>
      </c>
      <c r="C68" s="65">
        <v>0.33333333333333331</v>
      </c>
      <c r="D68" s="65">
        <v>0.33333333333333331</v>
      </c>
      <c r="E68" s="71">
        <v>0.75</v>
      </c>
      <c r="F68" s="66">
        <v>0.75</v>
      </c>
      <c r="G68" s="67"/>
      <c r="H68" s="67"/>
      <c r="I68" s="68" t="s">
        <v>63</v>
      </c>
      <c r="J68" s="67"/>
      <c r="K68" s="69">
        <v>0</v>
      </c>
      <c r="L68" s="67">
        <v>0</v>
      </c>
      <c r="M68" s="70">
        <v>0</v>
      </c>
      <c r="N68" s="34">
        <f t="shared" si="12"/>
        <v>0.375</v>
      </c>
      <c r="O68" s="38">
        <f t="shared" si="13"/>
        <v>0.375</v>
      </c>
      <c r="P68" s="72" t="s">
        <v>122</v>
      </c>
      <c r="Q68" s="43">
        <v>44826</v>
      </c>
      <c r="R68" s="35">
        <f t="shared" si="5"/>
        <v>0</v>
      </c>
      <c r="S68" s="35">
        <f t="shared" si="6"/>
        <v>0</v>
      </c>
      <c r="T68" s="10" t="str">
        <f t="shared" si="14"/>
        <v>Sem - 39</v>
      </c>
      <c r="U68" s="10" t="str">
        <f t="shared" si="15"/>
        <v>Septembre</v>
      </c>
      <c r="V68" s="36" t="str">
        <f t="shared" si="7"/>
        <v>2026</v>
      </c>
      <c r="W68" s="34"/>
      <c r="X68" s="91">
        <f t="shared" si="16"/>
        <v>0</v>
      </c>
      <c r="Y68" s="92" t="str">
        <f>VLOOKUP('CM-CIC'!B68,Annuaire_roster!B:F,4,0)</f>
        <v>OUBRAHIM Mohammed</v>
      </c>
      <c r="Z68" s="37" t="s">
        <v>110</v>
      </c>
      <c r="AA68" s="60" t="s">
        <v>39</v>
      </c>
      <c r="AB68" s="35" t="str">
        <f t="shared" si="8"/>
        <v/>
      </c>
      <c r="AC68" s="35" t="str">
        <f t="shared" si="9"/>
        <v/>
      </c>
      <c r="AD68" s="35" t="str">
        <f t="shared" si="10"/>
        <v/>
      </c>
      <c r="AE68" s="44" t="str">
        <f t="shared" si="11"/>
        <v/>
      </c>
      <c r="AF68" s="61"/>
      <c r="AG68" s="45"/>
    </row>
    <row r="69" spans="1:33" x14ac:dyDescent="0.2">
      <c r="A69" s="59">
        <f>+VLOOKUP(B69,Annuaire_roster!B:G,5,0)</f>
        <v>1265</v>
      </c>
      <c r="B69" s="78" t="s">
        <v>120</v>
      </c>
      <c r="C69" s="65">
        <v>0.33333333333333331</v>
      </c>
      <c r="D69" s="65">
        <v>0.33333333333333331</v>
      </c>
      <c r="E69" s="66">
        <v>0.75</v>
      </c>
      <c r="F69" s="66">
        <v>0.75</v>
      </c>
      <c r="G69" s="67"/>
      <c r="H69" s="67"/>
      <c r="I69" s="68" t="s">
        <v>63</v>
      </c>
      <c r="J69" s="67"/>
      <c r="K69" s="69">
        <v>0</v>
      </c>
      <c r="L69" s="67">
        <v>0</v>
      </c>
      <c r="M69" s="70">
        <v>0</v>
      </c>
      <c r="N69" s="34">
        <f t="shared" si="12"/>
        <v>0.375</v>
      </c>
      <c r="O69" s="38">
        <f t="shared" si="13"/>
        <v>0.375</v>
      </c>
      <c r="P69" s="72" t="s">
        <v>122</v>
      </c>
      <c r="Q69" s="43">
        <v>44826</v>
      </c>
      <c r="R69" s="35">
        <f t="shared" si="5"/>
        <v>0</v>
      </c>
      <c r="S69" s="35">
        <f t="shared" si="6"/>
        <v>0</v>
      </c>
      <c r="T69" s="10" t="str">
        <f t="shared" si="14"/>
        <v>Sem - 39</v>
      </c>
      <c r="U69" s="10" t="str">
        <f t="shared" si="15"/>
        <v>Septembre</v>
      </c>
      <c r="V69" s="36" t="str">
        <f t="shared" si="7"/>
        <v>2026</v>
      </c>
      <c r="W69" s="34"/>
      <c r="X69" s="91">
        <f t="shared" si="16"/>
        <v>0</v>
      </c>
      <c r="Y69" s="92" t="str">
        <f>VLOOKUP('CM-CIC'!B69,Annuaire_roster!B:F,4,0)</f>
        <v>OUBRAHIM Mohammed</v>
      </c>
      <c r="Z69" s="37" t="s">
        <v>110</v>
      </c>
      <c r="AA69" s="60" t="s">
        <v>39</v>
      </c>
      <c r="AB69" s="35" t="str">
        <f t="shared" si="8"/>
        <v/>
      </c>
      <c r="AC69" s="35" t="str">
        <f t="shared" si="9"/>
        <v/>
      </c>
      <c r="AD69" s="35" t="str">
        <f t="shared" si="10"/>
        <v/>
      </c>
      <c r="AE69" s="44" t="str">
        <f t="shared" si="11"/>
        <v/>
      </c>
      <c r="AF69" s="61"/>
      <c r="AG69" s="45"/>
    </row>
    <row r="70" spans="1:33" x14ac:dyDescent="0.2">
      <c r="A70" s="59">
        <f>+VLOOKUP(B70,Annuaire_roster!B:G,5,0)</f>
        <v>1317</v>
      </c>
      <c r="B70" s="78" t="s">
        <v>121</v>
      </c>
      <c r="C70" s="65">
        <v>0.33333333333333331</v>
      </c>
      <c r="D70" s="86">
        <v>0.33333333333333331</v>
      </c>
      <c r="E70" s="66">
        <v>0.75</v>
      </c>
      <c r="F70" s="81">
        <v>0.75</v>
      </c>
      <c r="G70" s="48"/>
      <c r="H70" s="48"/>
      <c r="I70" s="68" t="s">
        <v>63</v>
      </c>
      <c r="J70" s="67"/>
      <c r="K70" s="69">
        <v>0</v>
      </c>
      <c r="L70" s="67">
        <v>0</v>
      </c>
      <c r="M70" s="70">
        <v>0</v>
      </c>
      <c r="N70" s="34">
        <f t="shared" si="12"/>
        <v>0.375</v>
      </c>
      <c r="O70" s="38">
        <f t="shared" si="13"/>
        <v>0.375</v>
      </c>
      <c r="P70" s="82" t="s">
        <v>122</v>
      </c>
      <c r="Q70" s="43">
        <v>44826</v>
      </c>
      <c r="R70" s="35">
        <f t="shared" si="5"/>
        <v>0</v>
      </c>
      <c r="S70" s="35">
        <f t="shared" si="6"/>
        <v>0</v>
      </c>
      <c r="T70" s="10" t="str">
        <f t="shared" si="14"/>
        <v>Sem - 39</v>
      </c>
      <c r="U70" s="10" t="str">
        <f t="shared" si="15"/>
        <v>Septembre</v>
      </c>
      <c r="V70" s="36" t="str">
        <f t="shared" si="7"/>
        <v>2026</v>
      </c>
      <c r="W70" s="34"/>
      <c r="X70" s="91">
        <f t="shared" si="16"/>
        <v>0</v>
      </c>
      <c r="Y70" s="92" t="str">
        <f>VLOOKUP('CM-CIC'!B70,Annuaire_roster!B:F,4,0)</f>
        <v>OUBRAHIM Mohammed</v>
      </c>
      <c r="Z70" s="37" t="s">
        <v>110</v>
      </c>
      <c r="AA70" s="60" t="s">
        <v>39</v>
      </c>
      <c r="AB70" s="35" t="str">
        <f t="shared" si="8"/>
        <v/>
      </c>
      <c r="AC70" s="35" t="str">
        <f t="shared" si="9"/>
        <v/>
      </c>
      <c r="AD70" s="35" t="str">
        <f t="shared" si="10"/>
        <v/>
      </c>
      <c r="AE70" s="44" t="str">
        <f t="shared" si="11"/>
        <v/>
      </c>
      <c r="AF70" s="61"/>
      <c r="AG70" s="45"/>
    </row>
    <row r="71" spans="1:33" x14ac:dyDescent="0.2">
      <c r="A71" s="59">
        <f>+VLOOKUP(B71,Annuaire_roster!B:G,5,0)</f>
        <v>1278</v>
      </c>
      <c r="B71" s="78" t="s">
        <v>119</v>
      </c>
      <c r="C71" s="65">
        <v>0.33194444444444443</v>
      </c>
      <c r="D71" s="65">
        <v>0.33333333333333331</v>
      </c>
      <c r="E71" s="66">
        <v>0.75</v>
      </c>
      <c r="F71" s="66">
        <v>0.75</v>
      </c>
      <c r="G71" s="67"/>
      <c r="H71" s="67"/>
      <c r="I71" s="68" t="s">
        <v>63</v>
      </c>
      <c r="J71" s="67"/>
      <c r="K71" s="69">
        <v>0</v>
      </c>
      <c r="L71" s="67">
        <v>0</v>
      </c>
      <c r="M71" s="70">
        <v>0</v>
      </c>
      <c r="N71" s="34">
        <f t="shared" si="12"/>
        <v>0.375</v>
      </c>
      <c r="O71" s="38">
        <f t="shared" si="13"/>
        <v>0.375</v>
      </c>
      <c r="P71" s="72" t="s">
        <v>122</v>
      </c>
      <c r="Q71" s="43">
        <v>44827</v>
      </c>
      <c r="R71" s="35">
        <f t="shared" si="5"/>
        <v>0</v>
      </c>
      <c r="S71" s="35">
        <f t="shared" si="6"/>
        <v>0</v>
      </c>
      <c r="T71" s="10" t="str">
        <f t="shared" si="14"/>
        <v>Sem - 39</v>
      </c>
      <c r="U71" s="10" t="str">
        <f t="shared" si="15"/>
        <v>Septembre</v>
      </c>
      <c r="V71" s="36" t="str">
        <f t="shared" si="7"/>
        <v>2026</v>
      </c>
      <c r="W71" s="34"/>
      <c r="X71" s="91">
        <f t="shared" si="16"/>
        <v>1.388888888888884E-3</v>
      </c>
      <c r="Y71" s="92" t="str">
        <f>VLOOKUP('CM-CIC'!B71,Annuaire_roster!B:F,4,0)</f>
        <v>OUBRAHIM Mohammed</v>
      </c>
      <c r="Z71" s="37" t="s">
        <v>110</v>
      </c>
      <c r="AA71" s="60" t="s">
        <v>39</v>
      </c>
      <c r="AB71" s="35" t="str">
        <f t="shared" si="8"/>
        <v/>
      </c>
      <c r="AC71" s="35" t="str">
        <f t="shared" si="9"/>
        <v/>
      </c>
      <c r="AD71" s="35" t="str">
        <f t="shared" si="10"/>
        <v/>
      </c>
      <c r="AE71" s="44" t="str">
        <f t="shared" si="11"/>
        <v/>
      </c>
      <c r="AF71" s="61"/>
      <c r="AG71" s="45"/>
    </row>
    <row r="72" spans="1:33" x14ac:dyDescent="0.2">
      <c r="A72" s="59">
        <f>+VLOOKUP(B72,Annuaire_roster!B:G,5,0)</f>
        <v>1265</v>
      </c>
      <c r="B72" s="78" t="s">
        <v>120</v>
      </c>
      <c r="C72" s="73">
        <v>0.33055555555555555</v>
      </c>
      <c r="D72" s="73">
        <v>0.33333333333333331</v>
      </c>
      <c r="E72" s="66">
        <v>0.75</v>
      </c>
      <c r="F72" s="66">
        <v>0.75</v>
      </c>
      <c r="G72" s="67"/>
      <c r="H72" s="67"/>
      <c r="I72" s="96" t="s">
        <v>63</v>
      </c>
      <c r="J72" s="67"/>
      <c r="K72" s="69">
        <v>0</v>
      </c>
      <c r="L72" s="67">
        <v>0</v>
      </c>
      <c r="M72" s="74">
        <v>0</v>
      </c>
      <c r="N72" s="34">
        <f t="shared" si="12"/>
        <v>0.375</v>
      </c>
      <c r="O72" s="38">
        <f t="shared" si="13"/>
        <v>0.375</v>
      </c>
      <c r="P72" s="77" t="s">
        <v>122</v>
      </c>
      <c r="Q72" s="43">
        <v>44827</v>
      </c>
      <c r="R72" s="35">
        <f t="shared" si="5"/>
        <v>0</v>
      </c>
      <c r="S72" s="35">
        <f t="shared" si="6"/>
        <v>0</v>
      </c>
      <c r="T72" s="10" t="str">
        <f t="shared" si="14"/>
        <v>Sem - 39</v>
      </c>
      <c r="U72" s="10" t="str">
        <f t="shared" si="15"/>
        <v>Septembre</v>
      </c>
      <c r="V72" s="36" t="str">
        <f t="shared" si="7"/>
        <v>2026</v>
      </c>
      <c r="W72" s="34"/>
      <c r="X72" s="91">
        <f t="shared" si="16"/>
        <v>2.7777777777777679E-3</v>
      </c>
      <c r="Y72" s="92" t="str">
        <f>VLOOKUP('CM-CIC'!B72,Annuaire_roster!B:F,4,0)</f>
        <v>OUBRAHIM Mohammed</v>
      </c>
      <c r="Z72" s="37" t="s">
        <v>110</v>
      </c>
      <c r="AA72" s="60" t="s">
        <v>39</v>
      </c>
      <c r="AB72" s="35" t="str">
        <f t="shared" si="8"/>
        <v/>
      </c>
      <c r="AC72" s="35" t="str">
        <f t="shared" si="9"/>
        <v/>
      </c>
      <c r="AD72" s="35" t="str">
        <f t="shared" si="10"/>
        <v/>
      </c>
      <c r="AE72" s="44" t="str">
        <f t="shared" si="11"/>
        <v/>
      </c>
      <c r="AF72" s="61"/>
      <c r="AG72" s="45"/>
    </row>
    <row r="73" spans="1:33" x14ac:dyDescent="0.2">
      <c r="A73" s="59">
        <f>+VLOOKUP(B73,Annuaire_roster!B:G,5,0)</f>
        <v>1317</v>
      </c>
      <c r="B73" s="78" t="s">
        <v>121</v>
      </c>
      <c r="C73" s="73">
        <v>0.3263888888888889</v>
      </c>
      <c r="D73" s="73">
        <v>0.33333333333333331</v>
      </c>
      <c r="E73" s="87">
        <v>0.75</v>
      </c>
      <c r="F73" s="66">
        <v>0.75</v>
      </c>
      <c r="G73" s="67"/>
      <c r="H73" s="67"/>
      <c r="I73" s="96" t="s">
        <v>63</v>
      </c>
      <c r="J73" s="67"/>
      <c r="K73" s="69">
        <v>0</v>
      </c>
      <c r="L73" s="67">
        <v>0</v>
      </c>
      <c r="M73" s="74">
        <v>0</v>
      </c>
      <c r="N73" s="34">
        <f t="shared" si="12"/>
        <v>0.375</v>
      </c>
      <c r="O73" s="38">
        <f t="shared" si="13"/>
        <v>0.375</v>
      </c>
      <c r="P73" s="77" t="s">
        <v>122</v>
      </c>
      <c r="Q73" s="43">
        <v>44827</v>
      </c>
      <c r="R73" s="35">
        <f t="shared" ref="R73:R91" si="17">IF(M73="Abs",O73,0)</f>
        <v>0</v>
      </c>
      <c r="S73" s="35">
        <f t="shared" ref="S73:S91" si="18">SUM(R73,L73,I73,J73,W73,H73)</f>
        <v>0</v>
      </c>
      <c r="T73" s="10" t="str">
        <f t="shared" si="14"/>
        <v>Sem - 39</v>
      </c>
      <c r="U73" s="10" t="str">
        <f t="shared" si="15"/>
        <v>Septembre</v>
      </c>
      <c r="V73" s="36" t="str">
        <f t="shared" ref="V73:V91" si="19">+TEXT(Q73,"aaa")</f>
        <v>2026</v>
      </c>
      <c r="W73" s="34"/>
      <c r="X73" s="91">
        <f t="shared" si="16"/>
        <v>6.9444444444444198E-3</v>
      </c>
      <c r="Y73" s="92" t="str">
        <f>VLOOKUP('CM-CIC'!B73,Annuaire_roster!B:F,4,0)</f>
        <v>OUBRAHIM Mohammed</v>
      </c>
      <c r="Z73" s="37" t="s">
        <v>110</v>
      </c>
      <c r="AA73" s="60" t="s">
        <v>39</v>
      </c>
      <c r="AB73" s="35" t="str">
        <f t="shared" ref="AB73:AB91" si="20">IF(AND(D73="Congé",F73="Congé"),0.333333333333333,IF(OR(AND(D73="Congé",F73&lt;&gt;"Congé"),(AND(F73="Congé",D73&lt;&gt;"Congé"))),0.166666666666667,""))</f>
        <v/>
      </c>
      <c r="AC73" s="35" t="str">
        <f t="shared" ref="AC73:AC91" si="21">IF(AND(D73="Congé sans solde",F73="Congé sans solde"),0.333333333333333,IF(OR(AND(D73="Congé sans solde",F73&lt;&gt;"Congé sans solde"),(AND(F73="Congé sans solde",D73&lt;&gt;"Congé sans solde"))),0.166666666666667,""))</f>
        <v/>
      </c>
      <c r="AD73" s="35" t="str">
        <f t="shared" ref="AD73:AD91" si="22">IF(AND(D73="Congé spécial",F73="Congé spécial"),0.333333333333333,IF(OR(AND(D73="Congé spécial",F73&lt;&gt;"Congé décès"),(AND(F73="Congé spécial",D73&lt;&gt;"Congé spécial"))),0.166666666666667,""))</f>
        <v/>
      </c>
      <c r="AE73" s="44" t="str">
        <f t="shared" ref="AE73:AE91" si="23">IF(AND(D73="Férié",F73="Férié"),0.333333333333333,IF(OR(AND(D73="Férié",F73&lt;&gt;"Férié"),(AND(F73="Férié",D73&lt;&gt;"Férié"))),0.166666666666667,""))</f>
        <v/>
      </c>
      <c r="AF73" s="61"/>
      <c r="AG73" s="45"/>
    </row>
    <row r="74" spans="1:33" x14ac:dyDescent="0.2">
      <c r="A74" s="59">
        <f>+VLOOKUP(B74,Annuaire_roster!B:G,5,0)</f>
        <v>1278</v>
      </c>
      <c r="B74" s="78" t="s">
        <v>119</v>
      </c>
      <c r="C74" s="73">
        <v>0.33263888888888887</v>
      </c>
      <c r="D74" s="73">
        <v>0.33333333333333331</v>
      </c>
      <c r="E74" s="66">
        <v>0.70833333333333337</v>
      </c>
      <c r="F74" s="66">
        <v>0.70833333333333337</v>
      </c>
      <c r="G74" s="67"/>
      <c r="H74" s="67"/>
      <c r="I74" s="96" t="s">
        <v>63</v>
      </c>
      <c r="J74" s="67"/>
      <c r="K74" s="69">
        <v>0</v>
      </c>
      <c r="L74" s="67">
        <v>0</v>
      </c>
      <c r="M74" s="74">
        <v>0</v>
      </c>
      <c r="N74" s="34">
        <f t="shared" si="12"/>
        <v>0.33333333333333337</v>
      </c>
      <c r="O74" s="38">
        <f t="shared" si="13"/>
        <v>0.33333333333333337</v>
      </c>
      <c r="P74" s="77" t="s">
        <v>122</v>
      </c>
      <c r="Q74" s="43">
        <v>44828</v>
      </c>
      <c r="R74" s="35">
        <f t="shared" si="17"/>
        <v>0</v>
      </c>
      <c r="S74" s="35">
        <f t="shared" si="18"/>
        <v>0</v>
      </c>
      <c r="T74" s="10" t="str">
        <f t="shared" si="14"/>
        <v>Sem - 39</v>
      </c>
      <c r="U74" s="10" t="str">
        <f t="shared" si="15"/>
        <v>Septembre</v>
      </c>
      <c r="V74" s="36" t="str">
        <f t="shared" si="19"/>
        <v>2026</v>
      </c>
      <c r="W74" s="34"/>
      <c r="X74" s="91">
        <f t="shared" si="16"/>
        <v>0</v>
      </c>
      <c r="Y74" s="92" t="str">
        <f>VLOOKUP('CM-CIC'!B74,Annuaire_roster!B:F,4,0)</f>
        <v>OUBRAHIM Mohammed</v>
      </c>
      <c r="Z74" s="37" t="s">
        <v>110</v>
      </c>
      <c r="AA74" s="60" t="s">
        <v>39</v>
      </c>
      <c r="AB74" s="35" t="str">
        <f t="shared" si="20"/>
        <v/>
      </c>
      <c r="AC74" s="35" t="str">
        <f t="shared" si="21"/>
        <v/>
      </c>
      <c r="AD74" s="35" t="str">
        <f t="shared" si="22"/>
        <v/>
      </c>
      <c r="AE74" s="44" t="str">
        <f t="shared" si="23"/>
        <v/>
      </c>
      <c r="AF74" s="61"/>
      <c r="AG74" s="45"/>
    </row>
    <row r="75" spans="1:33" x14ac:dyDescent="0.2">
      <c r="A75" s="59">
        <f>+VLOOKUP(B75,Annuaire_roster!B:G,5,0)</f>
        <v>1265</v>
      </c>
      <c r="B75" s="78" t="s">
        <v>120</v>
      </c>
      <c r="C75" s="73">
        <v>0.3298611111111111</v>
      </c>
      <c r="D75" s="73">
        <v>0.33333333333333331</v>
      </c>
      <c r="E75" s="66">
        <v>0.70833333333333337</v>
      </c>
      <c r="F75" s="66">
        <v>0.70833333333333337</v>
      </c>
      <c r="G75" s="67"/>
      <c r="H75" s="67"/>
      <c r="I75" s="96" t="s">
        <v>63</v>
      </c>
      <c r="J75" s="67"/>
      <c r="K75" s="69">
        <v>0</v>
      </c>
      <c r="L75" s="67">
        <v>0</v>
      </c>
      <c r="M75" s="74">
        <v>0</v>
      </c>
      <c r="N75" s="34">
        <f t="shared" si="12"/>
        <v>0.33333333333333337</v>
      </c>
      <c r="O75" s="38">
        <f t="shared" si="13"/>
        <v>0.33333333333333337</v>
      </c>
      <c r="P75" s="77" t="s">
        <v>122</v>
      </c>
      <c r="Q75" s="43">
        <v>44828</v>
      </c>
      <c r="R75" s="35">
        <f t="shared" si="17"/>
        <v>0</v>
      </c>
      <c r="S75" s="35">
        <f t="shared" si="18"/>
        <v>0</v>
      </c>
      <c r="T75" s="10" t="str">
        <f t="shared" si="14"/>
        <v>Sem - 39</v>
      </c>
      <c r="U75" s="10" t="str">
        <f t="shared" si="15"/>
        <v>Septembre</v>
      </c>
      <c r="V75" s="36" t="str">
        <f t="shared" si="19"/>
        <v>2026</v>
      </c>
      <c r="W75" s="34"/>
      <c r="X75" s="91">
        <f t="shared" si="16"/>
        <v>3.4722222222222099E-3</v>
      </c>
      <c r="Y75" s="92" t="str">
        <f>VLOOKUP('CM-CIC'!B75,Annuaire_roster!B:F,4,0)</f>
        <v>OUBRAHIM Mohammed</v>
      </c>
      <c r="Z75" s="37" t="s">
        <v>110</v>
      </c>
      <c r="AA75" s="60" t="s">
        <v>39</v>
      </c>
      <c r="AB75" s="35" t="str">
        <f t="shared" si="20"/>
        <v/>
      </c>
      <c r="AC75" s="35" t="str">
        <f t="shared" si="21"/>
        <v/>
      </c>
      <c r="AD75" s="35" t="str">
        <f t="shared" si="22"/>
        <v/>
      </c>
      <c r="AE75" s="44" t="str">
        <f t="shared" si="23"/>
        <v/>
      </c>
      <c r="AF75" s="61"/>
      <c r="AG75" s="45"/>
    </row>
    <row r="76" spans="1:33" x14ac:dyDescent="0.2">
      <c r="A76" s="59">
        <f>+VLOOKUP(B76,Annuaire_roster!B:G,5,0)</f>
        <v>1317</v>
      </c>
      <c r="B76" s="78" t="s">
        <v>121</v>
      </c>
      <c r="C76" s="73">
        <v>0.33333333333333331</v>
      </c>
      <c r="D76" s="73">
        <v>0.33333333333333331</v>
      </c>
      <c r="E76" s="66">
        <v>0.70833333333333337</v>
      </c>
      <c r="F76" s="66">
        <v>0.70833333333333337</v>
      </c>
      <c r="G76" s="67"/>
      <c r="H76" s="67"/>
      <c r="I76" s="96" t="s">
        <v>63</v>
      </c>
      <c r="J76" s="67"/>
      <c r="K76" s="69">
        <v>0</v>
      </c>
      <c r="L76" s="67">
        <v>0</v>
      </c>
      <c r="M76" s="74">
        <v>0</v>
      </c>
      <c r="N76" s="34">
        <f t="shared" si="12"/>
        <v>0.33333333333333337</v>
      </c>
      <c r="O76" s="38">
        <f t="shared" si="13"/>
        <v>0.33333333333333337</v>
      </c>
      <c r="P76" s="77" t="s">
        <v>122</v>
      </c>
      <c r="Q76" s="43">
        <v>44828</v>
      </c>
      <c r="R76" s="35">
        <f t="shared" si="17"/>
        <v>0</v>
      </c>
      <c r="S76" s="35">
        <f t="shared" si="18"/>
        <v>0</v>
      </c>
      <c r="T76" s="10" t="str">
        <f t="shared" si="14"/>
        <v>Sem - 39</v>
      </c>
      <c r="U76" s="10" t="str">
        <f t="shared" si="15"/>
        <v>Septembre</v>
      </c>
      <c r="V76" s="36" t="str">
        <f t="shared" si="19"/>
        <v>2026</v>
      </c>
      <c r="W76" s="34"/>
      <c r="X76" s="91">
        <f t="shared" si="16"/>
        <v>0</v>
      </c>
      <c r="Y76" s="92" t="str">
        <f>VLOOKUP('CM-CIC'!B76,Annuaire_roster!B:F,4,0)</f>
        <v>OUBRAHIM Mohammed</v>
      </c>
      <c r="Z76" s="37" t="s">
        <v>110</v>
      </c>
      <c r="AA76" s="60" t="s">
        <v>39</v>
      </c>
      <c r="AB76" s="35" t="str">
        <f t="shared" si="20"/>
        <v/>
      </c>
      <c r="AC76" s="35" t="str">
        <f t="shared" si="21"/>
        <v/>
      </c>
      <c r="AD76" s="35" t="str">
        <f t="shared" si="22"/>
        <v/>
      </c>
      <c r="AE76" s="44" t="str">
        <f t="shared" si="23"/>
        <v/>
      </c>
      <c r="AF76" s="61"/>
      <c r="AG76" s="45"/>
    </row>
    <row r="77" spans="1:33" x14ac:dyDescent="0.2">
      <c r="A77" s="59">
        <f>+VLOOKUP(B77,Annuaire_roster!B:G,5,0)</f>
        <v>1278</v>
      </c>
      <c r="B77" s="78" t="s">
        <v>119</v>
      </c>
      <c r="C77" s="73"/>
      <c r="D77" s="73" t="s">
        <v>64</v>
      </c>
      <c r="E77" s="71"/>
      <c r="F77" s="66" t="s">
        <v>64</v>
      </c>
      <c r="G77" s="67"/>
      <c r="H77" s="67"/>
      <c r="I77" s="96" t="s">
        <v>63</v>
      </c>
      <c r="J77" s="67"/>
      <c r="K77" s="69">
        <v>0</v>
      </c>
      <c r="L77" s="67">
        <v>0</v>
      </c>
      <c r="M77" s="74">
        <v>0</v>
      </c>
      <c r="N77" s="34" t="str">
        <f t="shared" si="12"/>
        <v/>
      </c>
      <c r="O77" s="38">
        <f t="shared" si="13"/>
        <v>0</v>
      </c>
      <c r="P77" s="77" t="s">
        <v>122</v>
      </c>
      <c r="Q77" s="43">
        <v>44829</v>
      </c>
      <c r="R77" s="35">
        <f t="shared" si="17"/>
        <v>0</v>
      </c>
      <c r="S77" s="35">
        <f t="shared" si="18"/>
        <v>0</v>
      </c>
      <c r="T77" s="10" t="str">
        <f t="shared" si="14"/>
        <v>Sem - 39</v>
      </c>
      <c r="U77" s="10" t="str">
        <f t="shared" si="15"/>
        <v>Septembre</v>
      </c>
      <c r="V77" s="36" t="str">
        <f t="shared" si="19"/>
        <v>2026</v>
      </c>
      <c r="W77" s="34"/>
      <c r="X77" s="91">
        <f t="shared" si="16"/>
        <v>0</v>
      </c>
      <c r="Y77" s="92" t="str">
        <f>VLOOKUP('CM-CIC'!B77,Annuaire_roster!B:F,4,0)</f>
        <v>OUBRAHIM Mohammed</v>
      </c>
      <c r="Z77" s="37" t="s">
        <v>110</v>
      </c>
      <c r="AA77" s="60" t="s">
        <v>39</v>
      </c>
      <c r="AB77" s="35" t="str">
        <f t="shared" si="20"/>
        <v/>
      </c>
      <c r="AC77" s="35" t="str">
        <f t="shared" si="21"/>
        <v/>
      </c>
      <c r="AD77" s="35" t="str">
        <f t="shared" si="22"/>
        <v/>
      </c>
      <c r="AE77" s="44" t="str">
        <f t="shared" si="23"/>
        <v/>
      </c>
      <c r="AF77" s="61"/>
      <c r="AG77" s="45"/>
    </row>
    <row r="78" spans="1:33" x14ac:dyDescent="0.2">
      <c r="A78" s="59">
        <f>+VLOOKUP(B78,Annuaire_roster!B:G,5,0)</f>
        <v>1265</v>
      </c>
      <c r="B78" s="78" t="s">
        <v>120</v>
      </c>
      <c r="C78" s="73"/>
      <c r="D78" s="73" t="s">
        <v>64</v>
      </c>
      <c r="E78" s="71"/>
      <c r="F78" s="66" t="s">
        <v>64</v>
      </c>
      <c r="G78" s="67"/>
      <c r="H78" s="67"/>
      <c r="I78" s="96" t="s">
        <v>63</v>
      </c>
      <c r="J78" s="67"/>
      <c r="K78" s="69">
        <v>0</v>
      </c>
      <c r="L78" s="67">
        <v>0</v>
      </c>
      <c r="M78" s="74">
        <v>0</v>
      </c>
      <c r="N78" s="34" t="str">
        <f t="shared" si="12"/>
        <v/>
      </c>
      <c r="O78" s="38">
        <f t="shared" si="13"/>
        <v>0</v>
      </c>
      <c r="P78" s="77" t="s">
        <v>122</v>
      </c>
      <c r="Q78" s="43">
        <v>44829</v>
      </c>
      <c r="R78" s="35">
        <f t="shared" si="17"/>
        <v>0</v>
      </c>
      <c r="S78" s="35">
        <f t="shared" si="18"/>
        <v>0</v>
      </c>
      <c r="T78" s="10" t="str">
        <f t="shared" si="14"/>
        <v>Sem - 39</v>
      </c>
      <c r="U78" s="10" t="str">
        <f t="shared" si="15"/>
        <v>Septembre</v>
      </c>
      <c r="V78" s="36" t="str">
        <f t="shared" si="19"/>
        <v>2026</v>
      </c>
      <c r="W78" s="34"/>
      <c r="X78" s="91">
        <f t="shared" si="16"/>
        <v>0</v>
      </c>
      <c r="Y78" s="92" t="str">
        <f>VLOOKUP('CM-CIC'!B78,Annuaire_roster!B:F,4,0)</f>
        <v>OUBRAHIM Mohammed</v>
      </c>
      <c r="Z78" s="37" t="s">
        <v>110</v>
      </c>
      <c r="AA78" s="60" t="s">
        <v>39</v>
      </c>
      <c r="AB78" s="35" t="str">
        <f t="shared" si="20"/>
        <v/>
      </c>
      <c r="AC78" s="35" t="str">
        <f t="shared" si="21"/>
        <v/>
      </c>
      <c r="AD78" s="35" t="str">
        <f t="shared" si="22"/>
        <v/>
      </c>
      <c r="AE78" s="44" t="str">
        <f t="shared" si="23"/>
        <v/>
      </c>
      <c r="AF78" s="61"/>
      <c r="AG78" s="45"/>
    </row>
    <row r="79" spans="1:33" x14ac:dyDescent="0.2">
      <c r="A79" s="59">
        <f>+VLOOKUP(B79,Annuaire_roster!B:G,5,0)</f>
        <v>1317</v>
      </c>
      <c r="B79" s="78" t="s">
        <v>121</v>
      </c>
      <c r="C79" s="73"/>
      <c r="D79" s="73" t="s">
        <v>64</v>
      </c>
      <c r="E79" s="71"/>
      <c r="F79" s="66" t="s">
        <v>64</v>
      </c>
      <c r="G79" s="67"/>
      <c r="H79" s="67"/>
      <c r="I79" s="96" t="s">
        <v>63</v>
      </c>
      <c r="J79" s="67"/>
      <c r="K79" s="69">
        <v>0</v>
      </c>
      <c r="L79" s="67">
        <v>0</v>
      </c>
      <c r="M79" s="74">
        <v>0</v>
      </c>
      <c r="N79" s="34" t="str">
        <f t="shared" si="12"/>
        <v/>
      </c>
      <c r="O79" s="38">
        <f t="shared" si="13"/>
        <v>0</v>
      </c>
      <c r="P79" s="77" t="s">
        <v>122</v>
      </c>
      <c r="Q79" s="43">
        <v>44829</v>
      </c>
      <c r="R79" s="35">
        <f t="shared" si="17"/>
        <v>0</v>
      </c>
      <c r="S79" s="35">
        <f t="shared" si="18"/>
        <v>0</v>
      </c>
      <c r="T79" s="10" t="str">
        <f t="shared" si="14"/>
        <v>Sem - 39</v>
      </c>
      <c r="U79" s="10" t="str">
        <f t="shared" si="15"/>
        <v>Septembre</v>
      </c>
      <c r="V79" s="36" t="str">
        <f t="shared" si="19"/>
        <v>2026</v>
      </c>
      <c r="W79" s="34"/>
      <c r="X79" s="91">
        <f t="shared" si="16"/>
        <v>0</v>
      </c>
      <c r="Y79" s="92" t="str">
        <f>VLOOKUP('CM-CIC'!B79,Annuaire_roster!B:F,4,0)</f>
        <v>OUBRAHIM Mohammed</v>
      </c>
      <c r="Z79" s="37" t="s">
        <v>110</v>
      </c>
      <c r="AA79" s="60" t="s">
        <v>39</v>
      </c>
      <c r="AB79" s="35" t="str">
        <f t="shared" si="20"/>
        <v/>
      </c>
      <c r="AC79" s="35" t="str">
        <f t="shared" si="21"/>
        <v/>
      </c>
      <c r="AD79" s="35" t="str">
        <f t="shared" si="22"/>
        <v/>
      </c>
      <c r="AE79" s="44" t="str">
        <f t="shared" si="23"/>
        <v/>
      </c>
      <c r="AF79" s="61"/>
      <c r="AG79" s="45"/>
    </row>
    <row r="80" spans="1:33" x14ac:dyDescent="0.2">
      <c r="A80" s="59">
        <f>+VLOOKUP(B80,Annuaire_roster!B:G,5,0)</f>
        <v>1278</v>
      </c>
      <c r="B80" s="78" t="s">
        <v>119</v>
      </c>
      <c r="C80" s="73"/>
      <c r="D80" s="73" t="s">
        <v>64</v>
      </c>
      <c r="E80" s="71"/>
      <c r="F80" s="66" t="s">
        <v>64</v>
      </c>
      <c r="G80" s="67"/>
      <c r="H80" s="67"/>
      <c r="I80" s="107" t="s">
        <v>63</v>
      </c>
      <c r="J80" s="67"/>
      <c r="K80" s="69">
        <v>0</v>
      </c>
      <c r="L80" s="67">
        <v>0</v>
      </c>
      <c r="M80" s="74">
        <v>0</v>
      </c>
      <c r="N80" s="34" t="str">
        <f t="shared" si="12"/>
        <v/>
      </c>
      <c r="O80" s="38">
        <f t="shared" si="13"/>
        <v>0</v>
      </c>
      <c r="P80" s="77" t="s">
        <v>122</v>
      </c>
      <c r="Q80" s="43">
        <v>44830</v>
      </c>
      <c r="R80" s="35">
        <f t="shared" si="17"/>
        <v>0</v>
      </c>
      <c r="S80" s="35">
        <f t="shared" si="18"/>
        <v>0</v>
      </c>
      <c r="T80" s="10" t="str">
        <f t="shared" si="14"/>
        <v>Sem - 39</v>
      </c>
      <c r="U80" s="10" t="str">
        <f t="shared" si="15"/>
        <v>Septembre</v>
      </c>
      <c r="V80" s="36" t="str">
        <f t="shared" si="19"/>
        <v>2026</v>
      </c>
      <c r="W80" s="34"/>
      <c r="X80" s="91">
        <f t="shared" si="16"/>
        <v>0</v>
      </c>
      <c r="Y80" s="92" t="str">
        <f>VLOOKUP('CM-CIC'!B80,Annuaire_roster!B:F,4,0)</f>
        <v>OUBRAHIM Mohammed</v>
      </c>
      <c r="Z80" s="37" t="s">
        <v>110</v>
      </c>
      <c r="AA80" s="60" t="s">
        <v>39</v>
      </c>
      <c r="AB80" s="35" t="str">
        <f t="shared" si="20"/>
        <v/>
      </c>
      <c r="AC80" s="35" t="str">
        <f t="shared" si="21"/>
        <v/>
      </c>
      <c r="AD80" s="35" t="str">
        <f t="shared" si="22"/>
        <v/>
      </c>
      <c r="AE80" s="44" t="str">
        <f t="shared" si="23"/>
        <v/>
      </c>
      <c r="AF80" s="61"/>
      <c r="AG80" s="45"/>
    </row>
    <row r="81" spans="1:33" x14ac:dyDescent="0.2">
      <c r="A81" s="59">
        <f>+VLOOKUP(B81,Annuaire_roster!B:G,5,0)</f>
        <v>1265</v>
      </c>
      <c r="B81" s="78" t="s">
        <v>120</v>
      </c>
      <c r="C81" s="73"/>
      <c r="D81" s="73" t="s">
        <v>64</v>
      </c>
      <c r="E81" s="71"/>
      <c r="F81" s="66" t="s">
        <v>64</v>
      </c>
      <c r="G81" s="67"/>
      <c r="H81" s="67"/>
      <c r="I81" s="107" t="s">
        <v>63</v>
      </c>
      <c r="J81" s="67"/>
      <c r="K81" s="69">
        <v>0</v>
      </c>
      <c r="L81" s="67">
        <v>0</v>
      </c>
      <c r="M81" s="74">
        <v>0</v>
      </c>
      <c r="N81" s="34" t="str">
        <f t="shared" si="12"/>
        <v/>
      </c>
      <c r="O81" s="38">
        <f t="shared" si="13"/>
        <v>0</v>
      </c>
      <c r="P81" s="77" t="s">
        <v>122</v>
      </c>
      <c r="Q81" s="43">
        <v>44830</v>
      </c>
      <c r="R81" s="35">
        <f t="shared" si="17"/>
        <v>0</v>
      </c>
      <c r="S81" s="35">
        <f t="shared" si="18"/>
        <v>0</v>
      </c>
      <c r="T81" s="10" t="str">
        <f t="shared" si="14"/>
        <v>Sem - 39</v>
      </c>
      <c r="U81" s="10" t="str">
        <f t="shared" si="15"/>
        <v>Septembre</v>
      </c>
      <c r="V81" s="36" t="str">
        <f t="shared" si="19"/>
        <v>2026</v>
      </c>
      <c r="W81" s="34"/>
      <c r="X81" s="91">
        <f t="shared" si="16"/>
        <v>0</v>
      </c>
      <c r="Y81" s="92" t="str">
        <f>VLOOKUP('CM-CIC'!B81,Annuaire_roster!B:F,4,0)</f>
        <v>OUBRAHIM Mohammed</v>
      </c>
      <c r="Z81" s="37" t="s">
        <v>110</v>
      </c>
      <c r="AA81" s="60" t="s">
        <v>39</v>
      </c>
      <c r="AB81" s="35" t="str">
        <f t="shared" si="20"/>
        <v/>
      </c>
      <c r="AC81" s="35" t="str">
        <f t="shared" si="21"/>
        <v/>
      </c>
      <c r="AD81" s="35" t="str">
        <f t="shared" si="22"/>
        <v/>
      </c>
      <c r="AE81" s="44" t="str">
        <f t="shared" si="23"/>
        <v/>
      </c>
      <c r="AF81" s="61"/>
      <c r="AG81" s="45"/>
    </row>
    <row r="82" spans="1:33" x14ac:dyDescent="0.2">
      <c r="A82" s="59">
        <f>+VLOOKUP(B82,Annuaire_roster!B:G,5,0)</f>
        <v>1317</v>
      </c>
      <c r="B82" s="78" t="s">
        <v>121</v>
      </c>
      <c r="C82" s="73"/>
      <c r="D82" s="73" t="s">
        <v>64</v>
      </c>
      <c r="E82" s="71"/>
      <c r="F82" s="66" t="s">
        <v>64</v>
      </c>
      <c r="G82" s="67"/>
      <c r="H82" s="67"/>
      <c r="I82" s="107" t="s">
        <v>63</v>
      </c>
      <c r="J82" s="67"/>
      <c r="K82" s="69">
        <v>0</v>
      </c>
      <c r="L82" s="67">
        <v>0</v>
      </c>
      <c r="M82" s="74">
        <v>0</v>
      </c>
      <c r="N82" s="34" t="str">
        <f t="shared" si="12"/>
        <v/>
      </c>
      <c r="O82" s="38">
        <f t="shared" si="13"/>
        <v>0</v>
      </c>
      <c r="P82" s="77" t="s">
        <v>122</v>
      </c>
      <c r="Q82" s="43">
        <v>44830</v>
      </c>
      <c r="R82" s="35">
        <f t="shared" si="17"/>
        <v>0</v>
      </c>
      <c r="S82" s="35">
        <f t="shared" si="18"/>
        <v>0</v>
      </c>
      <c r="T82" s="10" t="str">
        <f t="shared" si="14"/>
        <v>Sem - 39</v>
      </c>
      <c r="U82" s="10" t="str">
        <f t="shared" si="15"/>
        <v>Septembre</v>
      </c>
      <c r="V82" s="36" t="str">
        <f t="shared" si="19"/>
        <v>2026</v>
      </c>
      <c r="W82" s="34"/>
      <c r="X82" s="91">
        <f t="shared" si="16"/>
        <v>0</v>
      </c>
      <c r="Y82" s="92" t="str">
        <f>VLOOKUP('CM-CIC'!B82,Annuaire_roster!B:F,4,0)</f>
        <v>OUBRAHIM Mohammed</v>
      </c>
      <c r="Z82" s="37" t="s">
        <v>110</v>
      </c>
      <c r="AA82" s="60" t="s">
        <v>39</v>
      </c>
      <c r="AB82" s="35" t="str">
        <f t="shared" si="20"/>
        <v/>
      </c>
      <c r="AC82" s="35" t="str">
        <f t="shared" si="21"/>
        <v/>
      </c>
      <c r="AD82" s="35" t="str">
        <f t="shared" si="22"/>
        <v/>
      </c>
      <c r="AE82" s="44" t="str">
        <f t="shared" si="23"/>
        <v/>
      </c>
      <c r="AF82" s="61"/>
      <c r="AG82" s="45"/>
    </row>
    <row r="83" spans="1:33" x14ac:dyDescent="0.2">
      <c r="A83" s="59">
        <f>+VLOOKUP(B83,Annuaire_roster!B:G,5,0)</f>
        <v>1278</v>
      </c>
      <c r="B83" s="78" t="s">
        <v>119</v>
      </c>
      <c r="C83" s="73">
        <v>0.33194444444444443</v>
      </c>
      <c r="D83" s="73">
        <v>0.33333333333333331</v>
      </c>
      <c r="E83" s="66">
        <v>0.75</v>
      </c>
      <c r="F83" s="66">
        <v>0.75</v>
      </c>
      <c r="G83" s="67"/>
      <c r="H83" s="67"/>
      <c r="I83" s="107" t="s">
        <v>63</v>
      </c>
      <c r="J83" s="67"/>
      <c r="K83" s="69">
        <v>0</v>
      </c>
      <c r="L83" s="67">
        <v>0</v>
      </c>
      <c r="M83" s="74">
        <v>0</v>
      </c>
      <c r="N83" s="34">
        <f t="shared" si="12"/>
        <v>0.375</v>
      </c>
      <c r="O83" s="38">
        <f t="shared" si="13"/>
        <v>0.375</v>
      </c>
      <c r="P83" s="77" t="s">
        <v>122</v>
      </c>
      <c r="Q83" s="43">
        <v>44831</v>
      </c>
      <c r="R83" s="35">
        <f t="shared" si="17"/>
        <v>0</v>
      </c>
      <c r="S83" s="35">
        <f t="shared" si="18"/>
        <v>0</v>
      </c>
      <c r="T83" s="10" t="str">
        <f t="shared" si="14"/>
        <v>Sem - 40</v>
      </c>
      <c r="U83" s="10" t="str">
        <f t="shared" si="15"/>
        <v>Septembre</v>
      </c>
      <c r="V83" s="36" t="str">
        <f t="shared" si="19"/>
        <v>2026</v>
      </c>
      <c r="W83" s="34"/>
      <c r="X83" s="91">
        <f t="shared" si="16"/>
        <v>1.388888888888884E-3</v>
      </c>
      <c r="Y83" s="92" t="str">
        <f>VLOOKUP('CM-CIC'!B83,Annuaire_roster!B:F,4,0)</f>
        <v>OUBRAHIM Mohammed</v>
      </c>
      <c r="Z83" s="37" t="s">
        <v>110</v>
      </c>
      <c r="AA83" s="60" t="s">
        <v>39</v>
      </c>
      <c r="AB83" s="35" t="str">
        <f t="shared" si="20"/>
        <v/>
      </c>
      <c r="AC83" s="35" t="str">
        <f t="shared" si="21"/>
        <v/>
      </c>
      <c r="AD83" s="35" t="str">
        <f t="shared" si="22"/>
        <v/>
      </c>
      <c r="AE83" s="44" t="str">
        <f t="shared" si="23"/>
        <v/>
      </c>
      <c r="AF83" s="61"/>
      <c r="AG83" s="45"/>
    </row>
    <row r="84" spans="1:33" x14ac:dyDescent="0.2">
      <c r="A84" s="59">
        <f>+VLOOKUP(B84,Annuaire_roster!B:G,5,0)</f>
        <v>1265</v>
      </c>
      <c r="B84" s="78" t="s">
        <v>120</v>
      </c>
      <c r="C84" s="73">
        <v>0.33124999999999999</v>
      </c>
      <c r="D84" s="73">
        <v>0.33333333333333331</v>
      </c>
      <c r="E84" s="71">
        <v>0.75</v>
      </c>
      <c r="F84" s="66">
        <v>0.75</v>
      </c>
      <c r="G84" s="67"/>
      <c r="H84" s="67"/>
      <c r="I84" s="107" t="s">
        <v>63</v>
      </c>
      <c r="J84" s="67"/>
      <c r="K84" s="69">
        <v>0</v>
      </c>
      <c r="L84" s="67">
        <v>0</v>
      </c>
      <c r="M84" s="74">
        <v>0</v>
      </c>
      <c r="N84" s="34">
        <f t="shared" ref="N84:N91" si="24">IFERROR(IF(OR(D84="OFF",D84="Congé",M84="Abs",D84="Congé sans solde",D84="Férié"),"",IF(O84-K84-L84&gt;O84,O84,IF(O84-K84-L84&lt;0,"",O84-K84-L84))),"")</f>
        <v>0.375</v>
      </c>
      <c r="O84" s="38">
        <f t="shared" ref="O84:O91" si="25">IF(AG84="2H Pause déjeuner",IF(F84-D84-0.0833333333333333&lt;0,F84-D84-0.0833333333333333+1,F84-D84-0.0833333333333333),IF(OR(AND(F84="OFF",D84="OFF"),AND(F84="Congé",D84="Congé"),AND(F84="Congé sans solde",D84="Congé sans solde"),AND(F84="Congé spécial",D84="Congé spécial"),AND(F84="Férié",D84="Férié"),AND(F84="OFF",D84="Congé"),AND(F84="OFF",D84="Congé sans solde"),AND(F84="OFF",D84="Congé spécial"),AND(F84="OFF",D84="Férié"),AND(F84="Congé",D84="OFF"),AND(F84="Congé",D84="Congé sans solde"),AND(F84="Congé",D84="Congé spécial"),AND(F84="Congé",D84="Férié"),AND(F84="Congé sans solde",D84="OFF"),AND(F84="Congé sans solde",D84="Congé"),AND(F84="Congé sans solde",D84="Congé spécial"),AND(F84="Congé sans solde",D84="Férié"),AND(F84="Congé spécial",D84="OFF"),AND(F84="Congé spécial",D84="Congé"),AND(F84="Congé spécial",D84="Congé sans solde"),AND(F84="Congé spécial",D84="Férié"),AND(F84="Férié",D84="OFF"),AND(F84="Férié",D84="Congé"),AND(F84="Férié",D84="Congé sans solde"),AND(F84="Férié",D84="Congé spécial")),0,IF(OR(F84="OFF",F84="Congé",F84="Congé spécial",F84="Congé sans solde",D84="OFF",D84="Congé",D84="Congé spécial",D84="Congé sans solde"),0.208333333333334,IF(AND(AG84="",F84-D84&lt;0),("24:00:00"-D84)+("00:00:00"+F84)-0.0416666666666667,IF(AND(OR(AG84="Allaitement",AG84="Sans déjeuner"),F84-D84&lt;0),("24:00:00"-D84)+("00:00:00"+F84),IF(AND(AG84="",F84-D84&gt;0.166666666666667),F84-D84-0.0416666666666667,IF(AND(OR(AG84="Allaitement",AG84="Sans déjeuner"),F84-D84&gt;0.166666666666667),F84-D84,F84-D84)))))))</f>
        <v>0.375</v>
      </c>
      <c r="P84" s="72" t="s">
        <v>122</v>
      </c>
      <c r="Q84" s="43">
        <v>44831</v>
      </c>
      <c r="R84" s="35">
        <f t="shared" si="17"/>
        <v>0</v>
      </c>
      <c r="S84" s="35">
        <f t="shared" si="18"/>
        <v>0</v>
      </c>
      <c r="T84" s="10" t="str">
        <f t="shared" si="14"/>
        <v>Sem - 40</v>
      </c>
      <c r="U84" s="10" t="str">
        <f t="shared" si="15"/>
        <v>Septembre</v>
      </c>
      <c r="V84" s="36" t="str">
        <f t="shared" si="19"/>
        <v>2026</v>
      </c>
      <c r="W84" s="34"/>
      <c r="X84" s="91">
        <f t="shared" si="16"/>
        <v>2.0833333333333259E-3</v>
      </c>
      <c r="Y84" s="92" t="str">
        <f>VLOOKUP('CM-CIC'!B84,Annuaire_roster!B:F,4,0)</f>
        <v>OUBRAHIM Mohammed</v>
      </c>
      <c r="Z84" s="37" t="s">
        <v>110</v>
      </c>
      <c r="AA84" s="60" t="s">
        <v>39</v>
      </c>
      <c r="AB84" s="35" t="str">
        <f t="shared" si="20"/>
        <v/>
      </c>
      <c r="AC84" s="35" t="str">
        <f t="shared" si="21"/>
        <v/>
      </c>
      <c r="AD84" s="35" t="str">
        <f t="shared" si="22"/>
        <v/>
      </c>
      <c r="AE84" s="44" t="str">
        <f t="shared" si="23"/>
        <v/>
      </c>
      <c r="AF84" s="61"/>
      <c r="AG84" s="45"/>
    </row>
    <row r="85" spans="1:33" x14ac:dyDescent="0.2">
      <c r="A85" s="59">
        <f>+VLOOKUP(B85,Annuaire_roster!B:G,5,0)</f>
        <v>1317</v>
      </c>
      <c r="B85" s="78" t="s">
        <v>121</v>
      </c>
      <c r="C85" s="73">
        <v>0.33333333333333331</v>
      </c>
      <c r="D85" s="73">
        <v>0.33333333333333331</v>
      </c>
      <c r="E85" s="71">
        <v>0.75</v>
      </c>
      <c r="F85" s="66">
        <v>0.75</v>
      </c>
      <c r="G85" s="48"/>
      <c r="H85" s="48"/>
      <c r="I85" s="107" t="s">
        <v>63</v>
      </c>
      <c r="J85" s="67"/>
      <c r="K85" s="69">
        <v>0</v>
      </c>
      <c r="L85" s="67">
        <v>0</v>
      </c>
      <c r="M85" s="74">
        <v>0</v>
      </c>
      <c r="N85" s="34">
        <f t="shared" si="24"/>
        <v>0.375</v>
      </c>
      <c r="O85" s="38">
        <f t="shared" si="25"/>
        <v>0.375</v>
      </c>
      <c r="P85" s="82" t="s">
        <v>122</v>
      </c>
      <c r="Q85" s="43">
        <v>44831</v>
      </c>
      <c r="R85" s="35">
        <f t="shared" si="17"/>
        <v>0</v>
      </c>
      <c r="S85" s="35">
        <f t="shared" si="18"/>
        <v>0</v>
      </c>
      <c r="T85" s="10" t="str">
        <f t="shared" si="14"/>
        <v>Sem - 40</v>
      </c>
      <c r="U85" s="10" t="str">
        <f t="shared" si="15"/>
        <v>Septembre</v>
      </c>
      <c r="V85" s="36" t="str">
        <f t="shared" si="19"/>
        <v>2026</v>
      </c>
      <c r="W85" s="34"/>
      <c r="X85" s="91">
        <f t="shared" si="16"/>
        <v>0</v>
      </c>
      <c r="Y85" s="92" t="str">
        <f>VLOOKUP('CM-CIC'!B85,Annuaire_roster!B:F,4,0)</f>
        <v>OUBRAHIM Mohammed</v>
      </c>
      <c r="Z85" s="37" t="s">
        <v>110</v>
      </c>
      <c r="AA85" s="60" t="s">
        <v>39</v>
      </c>
      <c r="AB85" s="35" t="str">
        <f t="shared" si="20"/>
        <v/>
      </c>
      <c r="AC85" s="35" t="str">
        <f t="shared" si="21"/>
        <v/>
      </c>
      <c r="AD85" s="35" t="str">
        <f t="shared" si="22"/>
        <v/>
      </c>
      <c r="AE85" s="44" t="str">
        <f t="shared" si="23"/>
        <v/>
      </c>
      <c r="AF85" s="61"/>
      <c r="AG85" s="45"/>
    </row>
    <row r="86" spans="1:33" x14ac:dyDescent="0.2">
      <c r="A86" s="59">
        <f>+VLOOKUP(B86,Annuaire_roster!B:G,5,0)</f>
        <v>1278</v>
      </c>
      <c r="B86" s="78" t="s">
        <v>119</v>
      </c>
      <c r="C86" s="73">
        <v>0.33124999999999999</v>
      </c>
      <c r="D86" s="73">
        <v>0.33333333333333331</v>
      </c>
      <c r="E86" s="66">
        <v>0.75</v>
      </c>
      <c r="F86" s="66">
        <v>0.75</v>
      </c>
      <c r="G86" s="67"/>
      <c r="H86" s="67"/>
      <c r="I86" s="107" t="s">
        <v>63</v>
      </c>
      <c r="J86" s="67"/>
      <c r="K86" s="69">
        <v>0</v>
      </c>
      <c r="L86" s="67">
        <v>0</v>
      </c>
      <c r="M86" s="74">
        <v>0</v>
      </c>
      <c r="N86" s="34">
        <f t="shared" si="24"/>
        <v>0.375</v>
      </c>
      <c r="O86" s="38">
        <f t="shared" si="25"/>
        <v>0.375</v>
      </c>
      <c r="P86" s="72" t="s">
        <v>122</v>
      </c>
      <c r="Q86" s="43">
        <v>44832</v>
      </c>
      <c r="R86" s="35">
        <f t="shared" si="17"/>
        <v>0</v>
      </c>
      <c r="S86" s="35">
        <f t="shared" si="18"/>
        <v>0</v>
      </c>
      <c r="T86" s="10" t="str">
        <f t="shared" si="14"/>
        <v>Sem - 40</v>
      </c>
      <c r="U86" s="10" t="str">
        <f t="shared" si="15"/>
        <v>Septembre</v>
      </c>
      <c r="V86" s="36" t="str">
        <f t="shared" si="19"/>
        <v>2026</v>
      </c>
      <c r="W86" s="34"/>
      <c r="X86" s="91">
        <f t="shared" si="16"/>
        <v>2.0833333333333259E-3</v>
      </c>
      <c r="Y86" s="92" t="str">
        <f>VLOOKUP('CM-CIC'!B86,Annuaire_roster!B:F,4,0)</f>
        <v>OUBRAHIM Mohammed</v>
      </c>
      <c r="Z86" s="37" t="s">
        <v>110</v>
      </c>
      <c r="AA86" s="60" t="s">
        <v>39</v>
      </c>
      <c r="AB86" s="35" t="str">
        <f t="shared" si="20"/>
        <v/>
      </c>
      <c r="AC86" s="35" t="str">
        <f t="shared" si="21"/>
        <v/>
      </c>
      <c r="AD86" s="35" t="str">
        <f t="shared" si="22"/>
        <v/>
      </c>
      <c r="AE86" s="44" t="str">
        <f t="shared" si="23"/>
        <v/>
      </c>
      <c r="AF86" s="61"/>
      <c r="AG86" s="45"/>
    </row>
    <row r="87" spans="1:33" x14ac:dyDescent="0.2">
      <c r="A87" s="59">
        <f>+VLOOKUP(B87,Annuaire_roster!B:G,5,0)</f>
        <v>1265</v>
      </c>
      <c r="B87" s="78" t="s">
        <v>120</v>
      </c>
      <c r="C87" s="73">
        <v>0.3298611111111111</v>
      </c>
      <c r="D87" s="73">
        <v>0.33333333333333331</v>
      </c>
      <c r="E87" s="66">
        <v>0.75</v>
      </c>
      <c r="F87" s="66">
        <v>0.75</v>
      </c>
      <c r="G87" s="67"/>
      <c r="H87" s="67"/>
      <c r="I87" s="107" t="s">
        <v>63</v>
      </c>
      <c r="J87" s="67"/>
      <c r="K87" s="69">
        <v>0</v>
      </c>
      <c r="L87" s="67">
        <v>0</v>
      </c>
      <c r="M87" s="74">
        <v>0</v>
      </c>
      <c r="N87" s="34">
        <f t="shared" si="24"/>
        <v>0.375</v>
      </c>
      <c r="O87" s="38">
        <f t="shared" si="25"/>
        <v>0.375</v>
      </c>
      <c r="P87" s="72" t="s">
        <v>122</v>
      </c>
      <c r="Q87" s="43">
        <v>44832</v>
      </c>
      <c r="R87" s="35">
        <f t="shared" si="17"/>
        <v>0</v>
      </c>
      <c r="S87" s="35">
        <f t="shared" si="18"/>
        <v>0</v>
      </c>
      <c r="T87" s="10" t="str">
        <f t="shared" si="14"/>
        <v>Sem - 40</v>
      </c>
      <c r="U87" s="10" t="str">
        <f t="shared" si="15"/>
        <v>Septembre</v>
      </c>
      <c r="V87" s="36" t="str">
        <f t="shared" si="19"/>
        <v>2026</v>
      </c>
      <c r="W87" s="34"/>
      <c r="X87" s="91">
        <f t="shared" si="16"/>
        <v>3.4722222222222099E-3</v>
      </c>
      <c r="Y87" s="92" t="str">
        <f>VLOOKUP('CM-CIC'!B87,Annuaire_roster!B:F,4,0)</f>
        <v>OUBRAHIM Mohammed</v>
      </c>
      <c r="Z87" s="37" t="s">
        <v>110</v>
      </c>
      <c r="AA87" s="60" t="s">
        <v>39</v>
      </c>
      <c r="AB87" s="35" t="str">
        <f t="shared" si="20"/>
        <v/>
      </c>
      <c r="AC87" s="35" t="str">
        <f t="shared" si="21"/>
        <v/>
      </c>
      <c r="AD87" s="35" t="str">
        <f t="shared" si="22"/>
        <v/>
      </c>
      <c r="AE87" s="44" t="str">
        <f t="shared" si="23"/>
        <v/>
      </c>
      <c r="AF87" s="61"/>
      <c r="AG87" s="45"/>
    </row>
    <row r="88" spans="1:33" x14ac:dyDescent="0.2">
      <c r="A88" s="59">
        <f>+VLOOKUP(B88,Annuaire_roster!B:G,5,0)</f>
        <v>1317</v>
      </c>
      <c r="B88" s="78" t="s">
        <v>121</v>
      </c>
      <c r="C88" s="73">
        <v>0.35208333333333336</v>
      </c>
      <c r="D88" s="73">
        <v>0.33333333333333331</v>
      </c>
      <c r="E88" s="66">
        <v>0.75</v>
      </c>
      <c r="F88" s="66">
        <v>0.75</v>
      </c>
      <c r="G88" s="67"/>
      <c r="H88" s="67"/>
      <c r="I88" s="108"/>
      <c r="J88" s="67"/>
      <c r="K88" s="69"/>
      <c r="L88" s="67">
        <v>0</v>
      </c>
      <c r="M88" s="74">
        <v>0</v>
      </c>
      <c r="N88" s="34">
        <f t="shared" si="24"/>
        <v>0.375</v>
      </c>
      <c r="O88" s="38">
        <f t="shared" si="25"/>
        <v>0.375</v>
      </c>
      <c r="P88" s="72" t="s">
        <v>122</v>
      </c>
      <c r="Q88" s="43">
        <v>44832</v>
      </c>
      <c r="R88" s="35">
        <f t="shared" si="17"/>
        <v>0</v>
      </c>
      <c r="S88" s="35">
        <f t="shared" si="18"/>
        <v>0</v>
      </c>
      <c r="T88" s="10" t="str">
        <f t="shared" si="14"/>
        <v>Sem - 40</v>
      </c>
      <c r="U88" s="10" t="str">
        <f t="shared" si="15"/>
        <v>Septembre</v>
      </c>
      <c r="V88" s="36" t="str">
        <f t="shared" si="19"/>
        <v>2026</v>
      </c>
      <c r="W88" s="34"/>
      <c r="X88" s="91">
        <f t="shared" si="16"/>
        <v>0</v>
      </c>
      <c r="Y88" s="92" t="str">
        <f>VLOOKUP('CM-CIC'!B88,Annuaire_roster!B:F,4,0)</f>
        <v>OUBRAHIM Mohammed</v>
      </c>
      <c r="Z88" s="37" t="s">
        <v>110</v>
      </c>
      <c r="AA88" s="60" t="s">
        <v>39</v>
      </c>
      <c r="AB88" s="35" t="str">
        <f t="shared" si="20"/>
        <v/>
      </c>
      <c r="AC88" s="35" t="str">
        <f t="shared" si="21"/>
        <v/>
      </c>
      <c r="AD88" s="35" t="str">
        <f t="shared" si="22"/>
        <v/>
      </c>
      <c r="AE88" s="44" t="str">
        <f t="shared" si="23"/>
        <v/>
      </c>
      <c r="AF88" s="61"/>
      <c r="AG88" s="45"/>
    </row>
    <row r="89" spans="1:33" x14ac:dyDescent="0.2">
      <c r="A89" s="59">
        <f>+VLOOKUP(B89,Annuaire_roster!B:G,5,0)</f>
        <v>1278</v>
      </c>
      <c r="B89" s="78" t="s">
        <v>119</v>
      </c>
      <c r="C89" s="73">
        <v>0.33194444444444443</v>
      </c>
      <c r="D89" s="73">
        <v>0.33333333333333331</v>
      </c>
      <c r="E89" s="71">
        <v>0.75</v>
      </c>
      <c r="F89" s="66">
        <v>0.75</v>
      </c>
      <c r="G89" s="67"/>
      <c r="H89" s="67"/>
      <c r="I89" s="107" t="s">
        <v>63</v>
      </c>
      <c r="J89" s="67"/>
      <c r="K89" s="69">
        <v>0</v>
      </c>
      <c r="L89" s="67">
        <v>0</v>
      </c>
      <c r="M89" s="74">
        <v>0</v>
      </c>
      <c r="N89" s="34">
        <f t="shared" si="24"/>
        <v>0.375</v>
      </c>
      <c r="O89" s="38">
        <f t="shared" si="25"/>
        <v>0.375</v>
      </c>
      <c r="P89" s="72" t="s">
        <v>122</v>
      </c>
      <c r="Q89" s="43">
        <v>44833</v>
      </c>
      <c r="R89" s="35">
        <f t="shared" si="17"/>
        <v>0</v>
      </c>
      <c r="S89" s="35">
        <f t="shared" si="18"/>
        <v>0</v>
      </c>
      <c r="T89" s="10" t="str">
        <f t="shared" si="14"/>
        <v>Sem - 40</v>
      </c>
      <c r="U89" s="10" t="str">
        <f t="shared" si="15"/>
        <v>Septembre</v>
      </c>
      <c r="V89" s="36" t="str">
        <f t="shared" si="19"/>
        <v>2026</v>
      </c>
      <c r="W89" s="34"/>
      <c r="X89" s="91">
        <f t="shared" si="16"/>
        <v>1.388888888888884E-3</v>
      </c>
      <c r="Y89" s="92" t="str">
        <f>VLOOKUP('CM-CIC'!B89,Annuaire_roster!B:F,4,0)</f>
        <v>OUBRAHIM Mohammed</v>
      </c>
      <c r="Z89" s="37" t="s">
        <v>110</v>
      </c>
      <c r="AA89" s="60" t="s">
        <v>39</v>
      </c>
      <c r="AB89" s="35" t="str">
        <f t="shared" si="20"/>
        <v/>
      </c>
      <c r="AC89" s="35" t="str">
        <f t="shared" si="21"/>
        <v/>
      </c>
      <c r="AD89" s="35" t="str">
        <f t="shared" si="22"/>
        <v/>
      </c>
      <c r="AE89" s="44" t="str">
        <f t="shared" si="23"/>
        <v/>
      </c>
      <c r="AF89" s="61"/>
      <c r="AG89" s="45"/>
    </row>
    <row r="90" spans="1:33" x14ac:dyDescent="0.2">
      <c r="A90" s="59">
        <f>+VLOOKUP(B90,Annuaire_roster!B:G,5,0)</f>
        <v>1265</v>
      </c>
      <c r="B90" s="78" t="s">
        <v>120</v>
      </c>
      <c r="C90" s="73">
        <v>0.33263888888888887</v>
      </c>
      <c r="D90" s="73">
        <v>0.33333333333333331</v>
      </c>
      <c r="E90" s="66">
        <v>0.75</v>
      </c>
      <c r="F90" s="66">
        <v>0.75</v>
      </c>
      <c r="G90" s="67"/>
      <c r="H90" s="67"/>
      <c r="I90" s="107" t="s">
        <v>63</v>
      </c>
      <c r="J90" s="67"/>
      <c r="K90" s="69">
        <v>0</v>
      </c>
      <c r="L90" s="67">
        <v>0</v>
      </c>
      <c r="M90" s="74">
        <v>0</v>
      </c>
      <c r="N90" s="34">
        <f t="shared" si="24"/>
        <v>0.375</v>
      </c>
      <c r="O90" s="38">
        <f t="shared" si="25"/>
        <v>0.375</v>
      </c>
      <c r="P90" s="72" t="s">
        <v>122</v>
      </c>
      <c r="Q90" s="43">
        <v>44833</v>
      </c>
      <c r="R90" s="35">
        <f t="shared" si="17"/>
        <v>0</v>
      </c>
      <c r="S90" s="35">
        <f t="shared" si="18"/>
        <v>0</v>
      </c>
      <c r="T90" s="10" t="str">
        <f t="shared" si="14"/>
        <v>Sem - 40</v>
      </c>
      <c r="U90" s="10" t="str">
        <f t="shared" si="15"/>
        <v>Septembre</v>
      </c>
      <c r="V90" s="36" t="str">
        <f t="shared" si="19"/>
        <v>2026</v>
      </c>
      <c r="W90" s="34"/>
      <c r="X90" s="91">
        <f t="shared" si="16"/>
        <v>0</v>
      </c>
      <c r="Y90" s="92" t="str">
        <f>VLOOKUP('CM-CIC'!B90,Annuaire_roster!B:F,4,0)</f>
        <v>OUBRAHIM Mohammed</v>
      </c>
      <c r="Z90" s="37" t="s">
        <v>110</v>
      </c>
      <c r="AA90" s="60" t="s">
        <v>39</v>
      </c>
      <c r="AB90" s="35" t="str">
        <f t="shared" si="20"/>
        <v/>
      </c>
      <c r="AC90" s="35" t="str">
        <f t="shared" si="21"/>
        <v/>
      </c>
      <c r="AD90" s="35" t="str">
        <f t="shared" si="22"/>
        <v/>
      </c>
      <c r="AE90" s="44" t="str">
        <f t="shared" si="23"/>
        <v/>
      </c>
      <c r="AF90" s="61"/>
      <c r="AG90" s="45"/>
    </row>
    <row r="91" spans="1:33" x14ac:dyDescent="0.2">
      <c r="A91" s="59">
        <f>+VLOOKUP(B91,Annuaire_roster!B:G,5,0)</f>
        <v>1317</v>
      </c>
      <c r="B91" s="78" t="s">
        <v>121</v>
      </c>
      <c r="C91" s="73">
        <v>0.32847222222222222</v>
      </c>
      <c r="D91" s="49">
        <v>0.33333333333333331</v>
      </c>
      <c r="E91" s="66">
        <v>0.75</v>
      </c>
      <c r="F91" s="81">
        <v>0.75</v>
      </c>
      <c r="G91" s="48"/>
      <c r="H91" s="48"/>
      <c r="I91" s="107" t="s">
        <v>63</v>
      </c>
      <c r="J91" s="67"/>
      <c r="K91" s="69">
        <v>0</v>
      </c>
      <c r="L91" s="67">
        <v>0</v>
      </c>
      <c r="M91" s="74">
        <v>0</v>
      </c>
      <c r="N91" s="34">
        <f t="shared" si="24"/>
        <v>0.375</v>
      </c>
      <c r="O91" s="38">
        <f t="shared" si="25"/>
        <v>0.375</v>
      </c>
      <c r="P91" s="82" t="s">
        <v>122</v>
      </c>
      <c r="Q91" s="43">
        <v>44833</v>
      </c>
      <c r="R91" s="35">
        <f t="shared" si="17"/>
        <v>0</v>
      </c>
      <c r="S91" s="35">
        <f t="shared" si="18"/>
        <v>0</v>
      </c>
      <c r="T91" s="10" t="str">
        <f t="shared" si="14"/>
        <v>Sem - 40</v>
      </c>
      <c r="U91" s="10" t="str">
        <f t="shared" si="15"/>
        <v>Septembre</v>
      </c>
      <c r="V91" s="36" t="str">
        <f t="shared" si="19"/>
        <v>2026</v>
      </c>
      <c r="W91" s="34"/>
      <c r="X91" s="91">
        <f t="shared" si="16"/>
        <v>4.8611111111110938E-3</v>
      </c>
      <c r="Y91" s="92" t="str">
        <f>VLOOKUP('CM-CIC'!B91,Annuaire_roster!B:F,4,0)</f>
        <v>OUBRAHIM Mohammed</v>
      </c>
      <c r="Z91" s="37" t="s">
        <v>110</v>
      </c>
      <c r="AA91" s="60" t="s">
        <v>39</v>
      </c>
      <c r="AB91" s="35" t="str">
        <f t="shared" si="20"/>
        <v/>
      </c>
      <c r="AC91" s="35" t="str">
        <f t="shared" si="21"/>
        <v/>
      </c>
      <c r="AD91" s="35" t="str">
        <f t="shared" si="22"/>
        <v/>
      </c>
      <c r="AE91" s="44" t="str">
        <f t="shared" si="23"/>
        <v/>
      </c>
      <c r="AF91" s="61"/>
      <c r="AG91" s="45"/>
    </row>
    <row r="92" spans="1:33" x14ac:dyDescent="0.2">
      <c r="A92" s="59">
        <f>+VLOOKUP(B92,Annuaire_roster!B:G,5,0)</f>
        <v>1006</v>
      </c>
      <c r="B92" s="78" t="s">
        <v>50</v>
      </c>
      <c r="C92" s="73">
        <v>0.32541666666666663</v>
      </c>
      <c r="D92" s="73">
        <v>0.33333333333333331</v>
      </c>
      <c r="E92" s="66">
        <v>0.75</v>
      </c>
      <c r="F92" s="66">
        <v>0.75</v>
      </c>
      <c r="G92" s="49"/>
      <c r="H92" s="48"/>
      <c r="I92" s="125"/>
      <c r="J92" s="48"/>
      <c r="K92" s="58">
        <v>0</v>
      </c>
      <c r="L92" s="48">
        <v>0</v>
      </c>
      <c r="M92" s="74">
        <v>0</v>
      </c>
      <c r="N92" s="34">
        <v>0.375</v>
      </c>
      <c r="O92" s="38">
        <v>0.375</v>
      </c>
      <c r="P92" s="82" t="s">
        <v>33</v>
      </c>
      <c r="Q92" s="43">
        <v>44804</v>
      </c>
      <c r="R92" s="35">
        <v>0</v>
      </c>
      <c r="S92" s="35">
        <v>0</v>
      </c>
      <c r="T92" s="10" t="str">
        <f t="shared" si="14"/>
        <v>Sem - 36</v>
      </c>
      <c r="U92" s="10" t="str">
        <f t="shared" si="15"/>
        <v>Septembre</v>
      </c>
      <c r="V92" s="36" t="s">
        <v>231</v>
      </c>
      <c r="W92" s="34"/>
      <c r="X92" s="91">
        <f t="shared" si="16"/>
        <v>7.9166666666666829E-3</v>
      </c>
      <c r="Y92" s="92" t="str">
        <f>VLOOKUP('CM-CIC'!B92,Annuaire_roster!B:F,4,0)</f>
        <v>HMIDOUCH Fouad</v>
      </c>
      <c r="Z92" s="37" t="s">
        <v>110</v>
      </c>
      <c r="AA92" s="60" t="s">
        <v>232</v>
      </c>
      <c r="AB92" s="35" t="s">
        <v>63</v>
      </c>
      <c r="AC92" s="35" t="s">
        <v>63</v>
      </c>
      <c r="AD92" s="35" t="s">
        <v>63</v>
      </c>
      <c r="AE92" s="44" t="s">
        <v>63</v>
      </c>
      <c r="AF92" s="61"/>
      <c r="AG92" s="45"/>
    </row>
    <row r="93" spans="1:33" x14ac:dyDescent="0.2">
      <c r="A93" s="59">
        <f>+VLOOKUP(B93,Annuaire_roster!B:G,5,0)</f>
        <v>777</v>
      </c>
      <c r="B93" s="78" t="s">
        <v>42</v>
      </c>
      <c r="C93" s="73">
        <v>0.3339583333333333</v>
      </c>
      <c r="D93" s="73">
        <v>0.33333333333333331</v>
      </c>
      <c r="E93" s="66">
        <v>0.75</v>
      </c>
      <c r="F93" s="66">
        <v>0.75</v>
      </c>
      <c r="G93" s="49"/>
      <c r="H93" s="48"/>
      <c r="I93" s="125"/>
      <c r="J93" s="48"/>
      <c r="K93" s="58">
        <v>0</v>
      </c>
      <c r="L93" s="48">
        <v>0</v>
      </c>
      <c r="M93" s="74">
        <v>0</v>
      </c>
      <c r="N93" s="34">
        <v>0.375</v>
      </c>
      <c r="O93" s="38">
        <v>0.375</v>
      </c>
      <c r="P93" s="82" t="s">
        <v>33</v>
      </c>
      <c r="Q93" s="43">
        <v>44804</v>
      </c>
      <c r="R93" s="35">
        <v>0</v>
      </c>
      <c r="S93" s="35">
        <v>0</v>
      </c>
      <c r="T93" s="10" t="str">
        <f t="shared" si="14"/>
        <v>Sem - 36</v>
      </c>
      <c r="U93" s="10" t="str">
        <f t="shared" si="15"/>
        <v>Septembre</v>
      </c>
      <c r="V93" s="36" t="s">
        <v>231</v>
      </c>
      <c r="W93" s="34"/>
      <c r="X93" s="91">
        <f t="shared" si="16"/>
        <v>0</v>
      </c>
      <c r="Y93" s="92" t="str">
        <f>VLOOKUP('CM-CIC'!B93,Annuaire_roster!B:F,4,0)</f>
        <v>HMIDOUCH Fouad</v>
      </c>
      <c r="Z93" s="37" t="s">
        <v>110</v>
      </c>
      <c r="AA93" s="60" t="s">
        <v>232</v>
      </c>
      <c r="AB93" s="35" t="s">
        <v>63</v>
      </c>
      <c r="AC93" s="35" t="s">
        <v>63</v>
      </c>
      <c r="AD93" s="35" t="s">
        <v>63</v>
      </c>
      <c r="AE93" s="44" t="s">
        <v>63</v>
      </c>
      <c r="AF93" s="61"/>
      <c r="AG93" s="45"/>
    </row>
    <row r="94" spans="1:33" x14ac:dyDescent="0.2">
      <c r="A94" s="59">
        <f>+VLOOKUP(B94,Annuaire_roster!B:G,5,0)</f>
        <v>86</v>
      </c>
      <c r="B94" s="78" t="s">
        <v>25</v>
      </c>
      <c r="C94" s="73">
        <v>0.33368055555555554</v>
      </c>
      <c r="D94" s="73">
        <v>0.33333333333333331</v>
      </c>
      <c r="E94" s="66">
        <v>0.75</v>
      </c>
      <c r="F94" s="66">
        <v>0.75</v>
      </c>
      <c r="G94" s="49"/>
      <c r="H94" s="48"/>
      <c r="I94" s="125"/>
      <c r="J94" s="48"/>
      <c r="K94" s="58">
        <v>0</v>
      </c>
      <c r="L94" s="48">
        <v>0</v>
      </c>
      <c r="M94" s="74">
        <v>0</v>
      </c>
      <c r="N94" s="34">
        <v>0.375</v>
      </c>
      <c r="O94" s="38">
        <v>0.375</v>
      </c>
      <c r="P94" s="82" t="s">
        <v>33</v>
      </c>
      <c r="Q94" s="43">
        <v>44804</v>
      </c>
      <c r="R94" s="35">
        <v>0</v>
      </c>
      <c r="S94" s="35">
        <v>0</v>
      </c>
      <c r="T94" s="10" t="str">
        <f t="shared" si="14"/>
        <v>Sem - 36</v>
      </c>
      <c r="U94" s="10" t="str">
        <f t="shared" si="15"/>
        <v>Septembre</v>
      </c>
      <c r="V94" s="36" t="s">
        <v>231</v>
      </c>
      <c r="W94" s="34"/>
      <c r="X94" s="91">
        <f t="shared" si="16"/>
        <v>0</v>
      </c>
      <c r="Y94" s="92" t="str">
        <f>VLOOKUP('CM-CIC'!B94,Annuaire_roster!B:F,4,0)</f>
        <v>HMIDOUCH Fouad</v>
      </c>
      <c r="Z94" s="37" t="s">
        <v>110</v>
      </c>
      <c r="AA94" s="60" t="s">
        <v>232</v>
      </c>
      <c r="AB94" s="35" t="s">
        <v>63</v>
      </c>
      <c r="AC94" s="35" t="s">
        <v>63</v>
      </c>
      <c r="AD94" s="35" t="s">
        <v>63</v>
      </c>
      <c r="AE94" s="44" t="s">
        <v>63</v>
      </c>
      <c r="AF94" s="61"/>
      <c r="AG94" s="45"/>
    </row>
    <row r="95" spans="1:33" x14ac:dyDescent="0.2">
      <c r="A95" s="59">
        <f>+VLOOKUP(B95,Annuaire_roster!B:G,5,0)</f>
        <v>1183</v>
      </c>
      <c r="B95" s="78" t="s">
        <v>81</v>
      </c>
      <c r="C95" s="73">
        <v>0.32915509259259257</v>
      </c>
      <c r="D95" s="73">
        <v>0.33333333333333331</v>
      </c>
      <c r="E95" s="66">
        <v>0.75</v>
      </c>
      <c r="F95" s="66">
        <v>0.75</v>
      </c>
      <c r="G95" s="49"/>
      <c r="H95" s="48"/>
      <c r="I95" s="125"/>
      <c r="J95" s="48"/>
      <c r="K95" s="58">
        <v>0</v>
      </c>
      <c r="L95" s="48">
        <v>0</v>
      </c>
      <c r="M95" s="74">
        <v>0</v>
      </c>
      <c r="N95" s="34">
        <v>0.375</v>
      </c>
      <c r="O95" s="38">
        <v>0.375</v>
      </c>
      <c r="P95" s="82" t="s">
        <v>33</v>
      </c>
      <c r="Q95" s="43">
        <v>44804</v>
      </c>
      <c r="R95" s="35">
        <v>0</v>
      </c>
      <c r="S95" s="35">
        <v>0</v>
      </c>
      <c r="T95" s="10" t="str">
        <f t="shared" si="14"/>
        <v>Sem - 36</v>
      </c>
      <c r="U95" s="10" t="str">
        <f t="shared" si="15"/>
        <v>Septembre</v>
      </c>
      <c r="V95" s="36" t="s">
        <v>231</v>
      </c>
      <c r="W95" s="34"/>
      <c r="X95" s="91">
        <f t="shared" si="16"/>
        <v>4.1782407407406907E-3</v>
      </c>
      <c r="Y95" s="92" t="str">
        <f>VLOOKUP('CM-CIC'!B95,Annuaire_roster!B:F,4,0)</f>
        <v>HMIDOUCH Fouad</v>
      </c>
      <c r="Z95" s="37" t="s">
        <v>110</v>
      </c>
      <c r="AA95" s="60">
        <v>0</v>
      </c>
      <c r="AB95" s="35" t="s">
        <v>63</v>
      </c>
      <c r="AC95" s="35" t="s">
        <v>63</v>
      </c>
      <c r="AD95" s="35" t="s">
        <v>63</v>
      </c>
      <c r="AE95" s="44" t="s">
        <v>63</v>
      </c>
      <c r="AF95" s="61"/>
      <c r="AG95" s="45"/>
    </row>
    <row r="96" spans="1:33" x14ac:dyDescent="0.2">
      <c r="A96" s="59">
        <f>+VLOOKUP(B96,Annuaire_roster!B:G,5,0)</f>
        <v>973</v>
      </c>
      <c r="B96" s="78" t="s">
        <v>84</v>
      </c>
      <c r="C96" s="73">
        <v>0.33074074074074072</v>
      </c>
      <c r="D96" s="73">
        <v>0.33333333333333331</v>
      </c>
      <c r="E96" s="66">
        <v>0.75</v>
      </c>
      <c r="F96" s="66">
        <v>0.75</v>
      </c>
      <c r="G96" s="49"/>
      <c r="H96" s="48"/>
      <c r="I96" s="125"/>
      <c r="J96" s="48"/>
      <c r="K96" s="58">
        <v>0</v>
      </c>
      <c r="L96" s="48">
        <v>0</v>
      </c>
      <c r="M96" s="74">
        <v>0</v>
      </c>
      <c r="N96" s="34">
        <v>0.375</v>
      </c>
      <c r="O96" s="38">
        <v>0.375</v>
      </c>
      <c r="P96" s="76" t="s">
        <v>33</v>
      </c>
      <c r="Q96" s="43">
        <v>44804</v>
      </c>
      <c r="R96" s="35">
        <v>0</v>
      </c>
      <c r="S96" s="35">
        <v>0</v>
      </c>
      <c r="T96" s="10" t="str">
        <f t="shared" si="14"/>
        <v>Sem - 36</v>
      </c>
      <c r="U96" s="10" t="str">
        <f t="shared" si="15"/>
        <v>Septembre</v>
      </c>
      <c r="V96" s="36" t="s">
        <v>231</v>
      </c>
      <c r="W96" s="34"/>
      <c r="X96" s="91">
        <f t="shared" si="16"/>
        <v>2.5925925925925908E-3</v>
      </c>
      <c r="Y96" s="92" t="str">
        <f>VLOOKUP('CM-CIC'!B96,Annuaire_roster!B:F,4,0)</f>
        <v>HMIDOUCH Fouad</v>
      </c>
      <c r="Z96" s="37" t="s">
        <v>110</v>
      </c>
      <c r="AA96" s="60" t="s">
        <v>232</v>
      </c>
      <c r="AB96" s="35" t="s">
        <v>63</v>
      </c>
      <c r="AC96" s="35" t="s">
        <v>63</v>
      </c>
      <c r="AD96" s="35" t="s">
        <v>63</v>
      </c>
      <c r="AE96" s="44" t="s">
        <v>63</v>
      </c>
      <c r="AF96" s="61"/>
      <c r="AG96" s="45"/>
    </row>
    <row r="97" spans="1:33" x14ac:dyDescent="0.2">
      <c r="A97" s="59">
        <f>+VLOOKUP(B97,Annuaire_roster!B:G,5,0)</f>
        <v>1539</v>
      </c>
      <c r="B97" s="78" t="s">
        <v>185</v>
      </c>
      <c r="C97" s="73">
        <v>0.33333333333333331</v>
      </c>
      <c r="D97" s="73">
        <v>0.33333333333333331</v>
      </c>
      <c r="E97" s="66">
        <v>0.75</v>
      </c>
      <c r="F97" s="66">
        <v>0.75</v>
      </c>
      <c r="G97" s="49"/>
      <c r="H97" s="48"/>
      <c r="I97" s="125"/>
      <c r="J97" s="48"/>
      <c r="K97" s="58">
        <v>0</v>
      </c>
      <c r="L97" s="48">
        <v>0</v>
      </c>
      <c r="M97" s="74">
        <v>0</v>
      </c>
      <c r="N97" s="34">
        <v>0.375</v>
      </c>
      <c r="O97" s="38">
        <v>0.375</v>
      </c>
      <c r="P97" s="76" t="s">
        <v>33</v>
      </c>
      <c r="Q97" s="43">
        <v>44804</v>
      </c>
      <c r="R97" s="35">
        <v>0</v>
      </c>
      <c r="S97" s="35">
        <v>0</v>
      </c>
      <c r="T97" s="10" t="str">
        <f t="shared" si="14"/>
        <v>Sem - 36</v>
      </c>
      <c r="U97" s="10" t="str">
        <f t="shared" si="15"/>
        <v>Septembre</v>
      </c>
      <c r="V97" s="36" t="s">
        <v>231</v>
      </c>
      <c r="W97" s="34"/>
      <c r="X97" s="91">
        <f t="shared" si="16"/>
        <v>0</v>
      </c>
      <c r="Y97" s="92" t="str">
        <f>VLOOKUP('CM-CIC'!B97,Annuaire_roster!B:F,4,0)</f>
        <v>HMIDOUCH Fouad</v>
      </c>
      <c r="Z97" s="37" t="s">
        <v>110</v>
      </c>
      <c r="AA97" s="60">
        <v>0</v>
      </c>
      <c r="AB97" s="35" t="s">
        <v>63</v>
      </c>
      <c r="AC97" s="35" t="s">
        <v>63</v>
      </c>
      <c r="AD97" s="35" t="s">
        <v>63</v>
      </c>
      <c r="AE97" s="44" t="s">
        <v>63</v>
      </c>
      <c r="AF97" s="61"/>
      <c r="AG97" s="45"/>
    </row>
    <row r="98" spans="1:33" x14ac:dyDescent="0.2">
      <c r="A98" s="59">
        <f>+VLOOKUP(B98,Annuaire_roster!B:G,5,0)</f>
        <v>1006</v>
      </c>
      <c r="B98" s="78" t="s">
        <v>50</v>
      </c>
      <c r="C98" s="73">
        <v>0.33504629629629629</v>
      </c>
      <c r="D98" s="73">
        <v>0.33333333333333331</v>
      </c>
      <c r="E98" s="66">
        <v>0.75</v>
      </c>
      <c r="F98" s="66">
        <v>0.75</v>
      </c>
      <c r="G98" s="49"/>
      <c r="H98" s="48"/>
      <c r="I98" s="126"/>
      <c r="J98" s="48"/>
      <c r="K98" s="58">
        <v>0</v>
      </c>
      <c r="L98" s="48">
        <v>0</v>
      </c>
      <c r="M98" s="74">
        <v>0</v>
      </c>
      <c r="N98" s="34">
        <v>0.375</v>
      </c>
      <c r="O98" s="38">
        <v>0.375</v>
      </c>
      <c r="P98" s="76" t="s">
        <v>33</v>
      </c>
      <c r="Q98" s="43">
        <v>44805</v>
      </c>
      <c r="R98" s="35">
        <v>0</v>
      </c>
      <c r="S98" s="35">
        <v>0</v>
      </c>
      <c r="T98" s="10" t="str">
        <f t="shared" si="14"/>
        <v>Sem - 36</v>
      </c>
      <c r="U98" s="10" t="str">
        <f t="shared" si="15"/>
        <v>Septembre</v>
      </c>
      <c r="V98" s="36" t="s">
        <v>231</v>
      </c>
      <c r="W98" s="34"/>
      <c r="X98" s="91">
        <f t="shared" si="16"/>
        <v>0</v>
      </c>
      <c r="Y98" s="92" t="str">
        <f>VLOOKUP('CM-CIC'!B98,Annuaire_roster!B:F,4,0)</f>
        <v>HMIDOUCH Fouad</v>
      </c>
      <c r="Z98" s="37" t="s">
        <v>110</v>
      </c>
      <c r="AA98" s="60" t="s">
        <v>232</v>
      </c>
      <c r="AB98" s="35" t="s">
        <v>63</v>
      </c>
      <c r="AC98" s="35" t="s">
        <v>63</v>
      </c>
      <c r="AD98" s="35" t="s">
        <v>63</v>
      </c>
      <c r="AE98" s="44" t="s">
        <v>63</v>
      </c>
      <c r="AF98" s="61"/>
      <c r="AG98" s="45"/>
    </row>
    <row r="99" spans="1:33" x14ac:dyDescent="0.2">
      <c r="A99" s="59">
        <f>+VLOOKUP(B99,Annuaire_roster!B:G,5,0)</f>
        <v>777</v>
      </c>
      <c r="B99" s="78" t="s">
        <v>42</v>
      </c>
      <c r="C99" s="73">
        <v>0.33138888888888884</v>
      </c>
      <c r="D99" s="73">
        <v>0.33333333333333331</v>
      </c>
      <c r="E99" s="66">
        <v>0.75</v>
      </c>
      <c r="F99" s="66">
        <v>0.75</v>
      </c>
      <c r="G99" s="49"/>
      <c r="H99" s="48"/>
      <c r="I99" s="125"/>
      <c r="J99" s="48"/>
      <c r="K99" s="58">
        <v>0</v>
      </c>
      <c r="L99" s="48">
        <v>0</v>
      </c>
      <c r="M99" s="74">
        <v>0</v>
      </c>
      <c r="N99" s="34">
        <v>0.375</v>
      </c>
      <c r="O99" s="38">
        <v>0.375</v>
      </c>
      <c r="P99" s="76" t="s">
        <v>33</v>
      </c>
      <c r="Q99" s="43">
        <v>44805</v>
      </c>
      <c r="R99" s="35">
        <v>0</v>
      </c>
      <c r="S99" s="35">
        <v>0</v>
      </c>
      <c r="T99" s="10" t="str">
        <f t="shared" si="14"/>
        <v>Sem - 36</v>
      </c>
      <c r="U99" s="10" t="str">
        <f t="shared" si="15"/>
        <v>Septembre</v>
      </c>
      <c r="V99" s="36" t="s">
        <v>231</v>
      </c>
      <c r="W99" s="34"/>
      <c r="X99" s="91">
        <f t="shared" si="16"/>
        <v>1.9444444444445264E-3</v>
      </c>
      <c r="Y99" s="92" t="str">
        <f>VLOOKUP('CM-CIC'!B99,Annuaire_roster!B:F,4,0)</f>
        <v>HMIDOUCH Fouad</v>
      </c>
      <c r="Z99" s="37" t="s">
        <v>110</v>
      </c>
      <c r="AA99" s="60" t="s">
        <v>232</v>
      </c>
      <c r="AB99" s="35" t="s">
        <v>63</v>
      </c>
      <c r="AC99" s="35" t="s">
        <v>63</v>
      </c>
      <c r="AD99" s="35" t="s">
        <v>63</v>
      </c>
      <c r="AE99" s="44" t="s">
        <v>63</v>
      </c>
      <c r="AF99" s="61"/>
      <c r="AG99" s="45"/>
    </row>
    <row r="100" spans="1:33" x14ac:dyDescent="0.2">
      <c r="A100" s="59">
        <f>+VLOOKUP(B100,Annuaire_roster!B:G,5,0)</f>
        <v>86</v>
      </c>
      <c r="B100" s="78" t="s">
        <v>25</v>
      </c>
      <c r="C100" s="73">
        <v>0.33349537037037036</v>
      </c>
      <c r="D100" s="73">
        <v>0.33333333333333331</v>
      </c>
      <c r="E100" s="66">
        <v>0.75</v>
      </c>
      <c r="F100" s="66">
        <v>0.75</v>
      </c>
      <c r="G100" s="49"/>
      <c r="H100" s="48"/>
      <c r="I100" s="125"/>
      <c r="J100" s="48"/>
      <c r="K100" s="58">
        <v>0</v>
      </c>
      <c r="L100" s="48">
        <v>0</v>
      </c>
      <c r="M100" s="74">
        <v>0</v>
      </c>
      <c r="N100" s="34">
        <v>0.375</v>
      </c>
      <c r="O100" s="38">
        <v>0.375</v>
      </c>
      <c r="P100" s="76" t="s">
        <v>33</v>
      </c>
      <c r="Q100" s="43">
        <v>44805</v>
      </c>
      <c r="R100" s="35">
        <v>0</v>
      </c>
      <c r="S100" s="35">
        <v>0</v>
      </c>
      <c r="T100" s="10" t="str">
        <f t="shared" si="14"/>
        <v>Sem - 36</v>
      </c>
      <c r="U100" s="10" t="str">
        <f t="shared" si="15"/>
        <v>Septembre</v>
      </c>
      <c r="V100" s="36" t="s">
        <v>231</v>
      </c>
      <c r="W100" s="34"/>
      <c r="X100" s="91">
        <f t="shared" si="16"/>
        <v>0</v>
      </c>
      <c r="Y100" s="92" t="str">
        <f>VLOOKUP('CM-CIC'!B100,Annuaire_roster!B:F,4,0)</f>
        <v>HMIDOUCH Fouad</v>
      </c>
      <c r="Z100" s="37" t="s">
        <v>110</v>
      </c>
      <c r="AA100" s="60" t="s">
        <v>232</v>
      </c>
      <c r="AB100" s="35" t="s">
        <v>63</v>
      </c>
      <c r="AC100" s="35" t="s">
        <v>63</v>
      </c>
      <c r="AD100" s="35" t="s">
        <v>63</v>
      </c>
      <c r="AE100" s="44" t="s">
        <v>63</v>
      </c>
      <c r="AF100" s="61"/>
      <c r="AG100" s="45"/>
    </row>
    <row r="101" spans="1:33" x14ac:dyDescent="0.2">
      <c r="A101" s="59">
        <f>+VLOOKUP(B101,Annuaire_roster!B:G,5,0)</f>
        <v>1183</v>
      </c>
      <c r="B101" s="78" t="s">
        <v>81</v>
      </c>
      <c r="C101" s="73">
        <v>0.33208333333333334</v>
      </c>
      <c r="D101" s="73">
        <v>0.33333333333333331</v>
      </c>
      <c r="E101" s="66">
        <v>0.75</v>
      </c>
      <c r="F101" s="66">
        <v>0.75</v>
      </c>
      <c r="G101" s="49"/>
      <c r="H101" s="48"/>
      <c r="I101" s="125"/>
      <c r="J101" s="48"/>
      <c r="K101" s="58">
        <v>0</v>
      </c>
      <c r="L101" s="48">
        <v>0</v>
      </c>
      <c r="M101" s="74">
        <v>0</v>
      </c>
      <c r="N101" s="34">
        <v>0.375</v>
      </c>
      <c r="O101" s="38">
        <v>0.375</v>
      </c>
      <c r="P101" s="76" t="s">
        <v>33</v>
      </c>
      <c r="Q101" s="43">
        <v>44805</v>
      </c>
      <c r="R101" s="35">
        <v>0</v>
      </c>
      <c r="S101" s="35">
        <v>0</v>
      </c>
      <c r="T101" s="10" t="str">
        <f t="shared" si="14"/>
        <v>Sem - 36</v>
      </c>
      <c r="U101" s="10" t="str">
        <f t="shared" si="15"/>
        <v>Septembre</v>
      </c>
      <c r="V101" s="36" t="s">
        <v>231</v>
      </c>
      <c r="W101" s="34"/>
      <c r="X101" s="91">
        <f t="shared" si="16"/>
        <v>1.2499999999999734E-3</v>
      </c>
      <c r="Y101" s="92" t="str">
        <f>VLOOKUP('CM-CIC'!B101,Annuaire_roster!B:F,4,0)</f>
        <v>HMIDOUCH Fouad</v>
      </c>
      <c r="Z101" s="37" t="s">
        <v>110</v>
      </c>
      <c r="AA101" s="60">
        <v>0</v>
      </c>
      <c r="AB101" s="35" t="s">
        <v>63</v>
      </c>
      <c r="AC101" s="35" t="s">
        <v>63</v>
      </c>
      <c r="AD101" s="35" t="s">
        <v>63</v>
      </c>
      <c r="AE101" s="44" t="s">
        <v>63</v>
      </c>
      <c r="AF101" s="61"/>
      <c r="AG101" s="45"/>
    </row>
    <row r="102" spans="1:33" x14ac:dyDescent="0.2">
      <c r="A102" s="59">
        <f>+VLOOKUP(B102,Annuaire_roster!B:G,5,0)</f>
        <v>973</v>
      </c>
      <c r="B102" s="78" t="s">
        <v>84</v>
      </c>
      <c r="C102" s="73">
        <v>0.33108796296296295</v>
      </c>
      <c r="D102" s="73">
        <v>0.33333333333333331</v>
      </c>
      <c r="E102" s="66">
        <v>0.75</v>
      </c>
      <c r="F102" s="66">
        <v>0.75</v>
      </c>
      <c r="G102" s="49"/>
      <c r="H102" s="48"/>
      <c r="I102" s="125"/>
      <c r="J102" s="48"/>
      <c r="K102" s="58">
        <v>0</v>
      </c>
      <c r="L102" s="48">
        <v>0</v>
      </c>
      <c r="M102" s="74">
        <v>0</v>
      </c>
      <c r="N102" s="34">
        <v>0.375</v>
      </c>
      <c r="O102" s="38">
        <v>0.375</v>
      </c>
      <c r="P102" s="76" t="s">
        <v>33</v>
      </c>
      <c r="Q102" s="43">
        <v>44805</v>
      </c>
      <c r="R102" s="35">
        <v>0</v>
      </c>
      <c r="S102" s="35">
        <v>0</v>
      </c>
      <c r="T102" s="10" t="str">
        <f t="shared" si="14"/>
        <v>Sem - 36</v>
      </c>
      <c r="U102" s="10" t="str">
        <f t="shared" si="15"/>
        <v>Septembre</v>
      </c>
      <c r="V102" s="36" t="s">
        <v>231</v>
      </c>
      <c r="W102" s="34"/>
      <c r="X102" s="91">
        <f t="shared" si="16"/>
        <v>2.2453703703704253E-3</v>
      </c>
      <c r="Y102" s="92" t="str">
        <f>VLOOKUP('CM-CIC'!B102,Annuaire_roster!B:F,4,0)</f>
        <v>HMIDOUCH Fouad</v>
      </c>
      <c r="Z102" s="37" t="s">
        <v>110</v>
      </c>
      <c r="AA102" s="60" t="s">
        <v>232</v>
      </c>
      <c r="AB102" s="35" t="s">
        <v>63</v>
      </c>
      <c r="AC102" s="35" t="s">
        <v>63</v>
      </c>
      <c r="AD102" s="35" t="s">
        <v>63</v>
      </c>
      <c r="AE102" s="44" t="s">
        <v>63</v>
      </c>
      <c r="AF102" s="61"/>
      <c r="AG102" s="45"/>
    </row>
    <row r="103" spans="1:33" x14ac:dyDescent="0.2">
      <c r="A103" s="59">
        <f>+VLOOKUP(B103,Annuaire_roster!B:G,5,0)</f>
        <v>1539</v>
      </c>
      <c r="B103" s="78" t="s">
        <v>185</v>
      </c>
      <c r="C103" s="73">
        <v>0.31501157407407404</v>
      </c>
      <c r="D103" s="73">
        <v>0.33333333333333331</v>
      </c>
      <c r="E103" s="66">
        <v>0.75</v>
      </c>
      <c r="F103" s="66">
        <v>0.75</v>
      </c>
      <c r="G103" s="49"/>
      <c r="H103" s="48"/>
      <c r="I103" s="125"/>
      <c r="J103" s="48"/>
      <c r="K103" s="58">
        <v>0</v>
      </c>
      <c r="L103" s="48">
        <v>0</v>
      </c>
      <c r="M103" s="74">
        <v>0</v>
      </c>
      <c r="N103" s="34">
        <v>0.375</v>
      </c>
      <c r="O103" s="38">
        <v>0.375</v>
      </c>
      <c r="P103" s="76" t="s">
        <v>33</v>
      </c>
      <c r="Q103" s="43">
        <v>44805</v>
      </c>
      <c r="R103" s="35">
        <v>0</v>
      </c>
      <c r="S103" s="35">
        <v>0</v>
      </c>
      <c r="T103" s="10" t="str">
        <f t="shared" si="14"/>
        <v>Sem - 36</v>
      </c>
      <c r="U103" s="10" t="str">
        <f t="shared" si="15"/>
        <v>Septembre</v>
      </c>
      <c r="V103" s="36" t="s">
        <v>231</v>
      </c>
      <c r="W103" s="34"/>
      <c r="X103" s="91">
        <f t="shared" si="16"/>
        <v>1.8321759259259274E-2</v>
      </c>
      <c r="Y103" s="92" t="str">
        <f>VLOOKUP('CM-CIC'!B103,Annuaire_roster!B:F,4,0)</f>
        <v>HMIDOUCH Fouad</v>
      </c>
      <c r="Z103" s="37" t="s">
        <v>110</v>
      </c>
      <c r="AA103" s="60">
        <v>0</v>
      </c>
      <c r="AB103" s="35" t="s">
        <v>63</v>
      </c>
      <c r="AC103" s="35" t="s">
        <v>63</v>
      </c>
      <c r="AD103" s="35" t="s">
        <v>63</v>
      </c>
      <c r="AE103" s="44" t="s">
        <v>63</v>
      </c>
      <c r="AF103" s="61"/>
      <c r="AG103" s="45"/>
    </row>
    <row r="104" spans="1:33" x14ac:dyDescent="0.2">
      <c r="A104" s="59">
        <f>+VLOOKUP(B104,Annuaire_roster!B:G,5,0)</f>
        <v>86</v>
      </c>
      <c r="B104" s="78" t="s">
        <v>25</v>
      </c>
      <c r="C104" s="73">
        <v>0.33410879629629625</v>
      </c>
      <c r="D104" s="73">
        <v>0.33333333333333331</v>
      </c>
      <c r="E104" s="66">
        <v>0.75</v>
      </c>
      <c r="F104" s="66">
        <v>0.75</v>
      </c>
      <c r="G104" s="49"/>
      <c r="H104" s="48"/>
      <c r="I104" s="126"/>
      <c r="J104" s="48"/>
      <c r="K104" s="58">
        <v>0</v>
      </c>
      <c r="L104" s="48">
        <v>0</v>
      </c>
      <c r="M104" s="74">
        <v>0</v>
      </c>
      <c r="N104" s="34">
        <v>0.375</v>
      </c>
      <c r="O104" s="38">
        <v>0.375</v>
      </c>
      <c r="P104" s="76" t="s">
        <v>33</v>
      </c>
      <c r="Q104" s="43">
        <v>44806</v>
      </c>
      <c r="R104" s="35">
        <v>0</v>
      </c>
      <c r="S104" s="35">
        <v>0</v>
      </c>
      <c r="T104" s="10" t="str">
        <f t="shared" si="14"/>
        <v>Sem - 36</v>
      </c>
      <c r="U104" s="10" t="str">
        <f t="shared" si="15"/>
        <v>Septembre</v>
      </c>
      <c r="V104" s="36" t="s">
        <v>231</v>
      </c>
      <c r="W104" s="34"/>
      <c r="X104" s="91">
        <f t="shared" si="16"/>
        <v>0</v>
      </c>
      <c r="Y104" s="92" t="str">
        <f>VLOOKUP('CM-CIC'!B104,Annuaire_roster!B:F,4,0)</f>
        <v>HMIDOUCH Fouad</v>
      </c>
      <c r="Z104" s="37" t="s">
        <v>110</v>
      </c>
      <c r="AA104" s="60" t="s">
        <v>232</v>
      </c>
      <c r="AB104" s="35" t="s">
        <v>63</v>
      </c>
      <c r="AC104" s="35" t="s">
        <v>63</v>
      </c>
      <c r="AD104" s="35" t="s">
        <v>63</v>
      </c>
      <c r="AE104" s="44" t="s">
        <v>63</v>
      </c>
      <c r="AF104" s="61"/>
      <c r="AG104" s="45"/>
    </row>
    <row r="105" spans="1:33" x14ac:dyDescent="0.2">
      <c r="A105" s="59">
        <f>+VLOOKUP(B105,Annuaire_roster!B:G,5,0)</f>
        <v>1006</v>
      </c>
      <c r="B105" s="78" t="s">
        <v>50</v>
      </c>
      <c r="C105" s="73">
        <v>0.33130787037037035</v>
      </c>
      <c r="D105" s="73">
        <v>0.33333333333333331</v>
      </c>
      <c r="E105" s="66">
        <v>0.75</v>
      </c>
      <c r="F105" s="66">
        <v>0.75</v>
      </c>
      <c r="G105" s="49"/>
      <c r="H105" s="48"/>
      <c r="I105" s="125"/>
      <c r="J105" s="48"/>
      <c r="K105" s="58">
        <v>0</v>
      </c>
      <c r="L105" s="48">
        <v>0</v>
      </c>
      <c r="M105" s="74">
        <v>0</v>
      </c>
      <c r="N105" s="34">
        <v>0.375</v>
      </c>
      <c r="O105" s="38">
        <v>0.375</v>
      </c>
      <c r="P105" s="76" t="s">
        <v>33</v>
      </c>
      <c r="Q105" s="43">
        <v>44806</v>
      </c>
      <c r="R105" s="35">
        <v>0</v>
      </c>
      <c r="S105" s="35">
        <v>0</v>
      </c>
      <c r="T105" s="10" t="str">
        <f t="shared" si="14"/>
        <v>Sem - 36</v>
      </c>
      <c r="U105" s="10" t="str">
        <f t="shared" si="15"/>
        <v>Septembre</v>
      </c>
      <c r="V105" s="36" t="s">
        <v>231</v>
      </c>
      <c r="W105" s="34"/>
      <c r="X105" s="91">
        <f t="shared" si="16"/>
        <v>2.0254629629630205E-3</v>
      </c>
      <c r="Y105" s="92" t="str">
        <f>VLOOKUP('CM-CIC'!B105,Annuaire_roster!B:F,4,0)</f>
        <v>HMIDOUCH Fouad</v>
      </c>
      <c r="Z105" s="37" t="s">
        <v>110</v>
      </c>
      <c r="AA105" s="60" t="s">
        <v>232</v>
      </c>
      <c r="AB105" s="35" t="s">
        <v>63</v>
      </c>
      <c r="AC105" s="35" t="s">
        <v>63</v>
      </c>
      <c r="AD105" s="35" t="s">
        <v>63</v>
      </c>
      <c r="AE105" s="44" t="s">
        <v>63</v>
      </c>
      <c r="AF105" s="61"/>
      <c r="AG105" s="45"/>
    </row>
    <row r="106" spans="1:33" x14ac:dyDescent="0.2">
      <c r="A106" s="59">
        <f>+VLOOKUP(B106,Annuaire_roster!B:G,5,0)</f>
        <v>777</v>
      </c>
      <c r="B106" s="78" t="s">
        <v>42</v>
      </c>
      <c r="C106" s="73">
        <v>0.33109953703703704</v>
      </c>
      <c r="D106" s="73">
        <v>0.33333333333333331</v>
      </c>
      <c r="E106" s="66">
        <v>0.75</v>
      </c>
      <c r="F106" s="66">
        <v>0.75</v>
      </c>
      <c r="G106" s="49"/>
      <c r="H106" s="48"/>
      <c r="I106" s="125"/>
      <c r="J106" s="48"/>
      <c r="K106" s="58">
        <v>0</v>
      </c>
      <c r="L106" s="48">
        <v>0</v>
      </c>
      <c r="M106" s="74">
        <v>0</v>
      </c>
      <c r="N106" s="34">
        <v>0.375</v>
      </c>
      <c r="O106" s="38">
        <v>0.375</v>
      </c>
      <c r="P106" s="76" t="s">
        <v>33</v>
      </c>
      <c r="Q106" s="43">
        <v>44806</v>
      </c>
      <c r="R106" s="35">
        <v>0</v>
      </c>
      <c r="S106" s="35">
        <v>0</v>
      </c>
      <c r="T106" s="10" t="str">
        <f t="shared" si="14"/>
        <v>Sem - 36</v>
      </c>
      <c r="U106" s="10" t="str">
        <f t="shared" si="15"/>
        <v>Septembre</v>
      </c>
      <c r="V106" s="36" t="s">
        <v>231</v>
      </c>
      <c r="W106" s="34"/>
      <c r="X106" s="91">
        <f t="shared" si="16"/>
        <v>2.2337962962962754E-3</v>
      </c>
      <c r="Y106" s="92" t="str">
        <f>VLOOKUP('CM-CIC'!B106,Annuaire_roster!B:F,4,0)</f>
        <v>HMIDOUCH Fouad</v>
      </c>
      <c r="Z106" s="37" t="s">
        <v>110</v>
      </c>
      <c r="AA106" s="60" t="s">
        <v>232</v>
      </c>
      <c r="AB106" s="35" t="s">
        <v>63</v>
      </c>
      <c r="AC106" s="35" t="s">
        <v>63</v>
      </c>
      <c r="AD106" s="35" t="s">
        <v>63</v>
      </c>
      <c r="AE106" s="44" t="s">
        <v>63</v>
      </c>
      <c r="AF106" s="61"/>
      <c r="AG106" s="45"/>
    </row>
    <row r="107" spans="1:33" x14ac:dyDescent="0.2">
      <c r="A107" s="59">
        <f>+VLOOKUP(B107,Annuaire_roster!B:G,5,0)</f>
        <v>1183</v>
      </c>
      <c r="B107" s="78" t="s">
        <v>81</v>
      </c>
      <c r="C107" s="73">
        <v>0.34636574074074072</v>
      </c>
      <c r="D107" s="73">
        <v>0.33333333333333331</v>
      </c>
      <c r="E107" s="66">
        <v>0.75</v>
      </c>
      <c r="F107" s="66">
        <v>0.75</v>
      </c>
      <c r="G107" s="49"/>
      <c r="H107" s="48"/>
      <c r="I107" s="67">
        <v>1.3032407407407409E-2</v>
      </c>
      <c r="J107" s="48"/>
      <c r="K107" s="58">
        <v>1.3032407407407409E-2</v>
      </c>
      <c r="L107" s="48">
        <v>0</v>
      </c>
      <c r="M107" s="74">
        <v>0</v>
      </c>
      <c r="N107" s="34">
        <v>0.36196759259259259</v>
      </c>
      <c r="O107" s="38">
        <v>0.375</v>
      </c>
      <c r="P107" s="76" t="s">
        <v>33</v>
      </c>
      <c r="Q107" s="43">
        <v>44806</v>
      </c>
      <c r="R107" s="35">
        <v>0</v>
      </c>
      <c r="S107" s="35">
        <v>1.3032407407407409E-2</v>
      </c>
      <c r="T107" s="10" t="str">
        <f t="shared" si="14"/>
        <v>Sem - 36</v>
      </c>
      <c r="U107" s="10" t="str">
        <f t="shared" si="15"/>
        <v>Septembre</v>
      </c>
      <c r="V107" s="36" t="s">
        <v>231</v>
      </c>
      <c r="W107" s="34"/>
      <c r="X107" s="91">
        <f t="shared" si="16"/>
        <v>0</v>
      </c>
      <c r="Y107" s="92" t="str">
        <f>VLOOKUP('CM-CIC'!B107,Annuaire_roster!B:F,4,0)</f>
        <v>HMIDOUCH Fouad</v>
      </c>
      <c r="Z107" s="37" t="s">
        <v>110</v>
      </c>
      <c r="AA107" s="60">
        <v>0</v>
      </c>
      <c r="AB107" s="35" t="s">
        <v>63</v>
      </c>
      <c r="AC107" s="35" t="s">
        <v>63</v>
      </c>
      <c r="AD107" s="35" t="s">
        <v>63</v>
      </c>
      <c r="AE107" s="44" t="s">
        <v>63</v>
      </c>
      <c r="AF107" s="61"/>
      <c r="AG107" s="45"/>
    </row>
    <row r="108" spans="1:33" x14ac:dyDescent="0.2">
      <c r="A108" s="59">
        <f>+VLOOKUP(B108,Annuaire_roster!B:G,5,0)</f>
        <v>973</v>
      </c>
      <c r="B108" s="78" t="s">
        <v>84</v>
      </c>
      <c r="C108" s="73">
        <v>0.33065972222222223</v>
      </c>
      <c r="D108" s="73">
        <v>0.33333333333333331</v>
      </c>
      <c r="E108" s="66">
        <v>0.75</v>
      </c>
      <c r="F108" s="66">
        <v>0.75</v>
      </c>
      <c r="G108" s="49"/>
      <c r="H108" s="48"/>
      <c r="I108" s="125"/>
      <c r="J108" s="48"/>
      <c r="K108" s="58">
        <v>0</v>
      </c>
      <c r="L108" s="48">
        <v>0</v>
      </c>
      <c r="M108" s="74">
        <v>0</v>
      </c>
      <c r="N108" s="34">
        <v>0.375</v>
      </c>
      <c r="O108" s="38">
        <v>0.375</v>
      </c>
      <c r="P108" s="76" t="s">
        <v>33</v>
      </c>
      <c r="Q108" s="43">
        <v>44806</v>
      </c>
      <c r="R108" s="35">
        <v>0</v>
      </c>
      <c r="S108" s="35">
        <v>0</v>
      </c>
      <c r="T108" s="10" t="str">
        <f t="shared" si="14"/>
        <v>Sem - 36</v>
      </c>
      <c r="U108" s="10" t="str">
        <f t="shared" si="15"/>
        <v>Septembre</v>
      </c>
      <c r="V108" s="36" t="s">
        <v>231</v>
      </c>
      <c r="W108" s="34"/>
      <c r="X108" s="91">
        <f t="shared" si="16"/>
        <v>2.673611111111085E-3</v>
      </c>
      <c r="Y108" s="92" t="str">
        <f>VLOOKUP('CM-CIC'!B108,Annuaire_roster!B:F,4,0)</f>
        <v>HMIDOUCH Fouad</v>
      </c>
      <c r="Z108" s="37" t="s">
        <v>110</v>
      </c>
      <c r="AA108" s="60" t="s">
        <v>232</v>
      </c>
      <c r="AB108" s="35" t="s">
        <v>63</v>
      </c>
      <c r="AC108" s="35" t="s">
        <v>63</v>
      </c>
      <c r="AD108" s="35" t="s">
        <v>63</v>
      </c>
      <c r="AE108" s="44" t="s">
        <v>63</v>
      </c>
      <c r="AF108" s="61"/>
      <c r="AG108" s="45"/>
    </row>
    <row r="109" spans="1:33" x14ac:dyDescent="0.2">
      <c r="A109" s="59">
        <f>+VLOOKUP(B109,Annuaire_roster!B:G,5,0)</f>
        <v>1539</v>
      </c>
      <c r="B109" s="78" t="s">
        <v>185</v>
      </c>
      <c r="C109" s="73">
        <v>0.32548611111111109</v>
      </c>
      <c r="D109" s="73">
        <v>0.33333333333333331</v>
      </c>
      <c r="E109" s="66">
        <v>0.75</v>
      </c>
      <c r="F109" s="66">
        <v>0.75</v>
      </c>
      <c r="G109" s="49"/>
      <c r="H109" s="48"/>
      <c r="I109" s="125"/>
      <c r="J109" s="48"/>
      <c r="K109" s="58">
        <v>0</v>
      </c>
      <c r="L109" s="48">
        <v>0</v>
      </c>
      <c r="M109" s="74">
        <v>0</v>
      </c>
      <c r="N109" s="34">
        <v>0.375</v>
      </c>
      <c r="O109" s="38">
        <v>0.375</v>
      </c>
      <c r="P109" s="76" t="s">
        <v>33</v>
      </c>
      <c r="Q109" s="43">
        <v>44806</v>
      </c>
      <c r="R109" s="35">
        <v>0</v>
      </c>
      <c r="S109" s="35">
        <v>0</v>
      </c>
      <c r="T109" s="10" t="str">
        <f t="shared" si="14"/>
        <v>Sem - 36</v>
      </c>
      <c r="U109" s="10" t="str">
        <f t="shared" si="15"/>
        <v>Septembre</v>
      </c>
      <c r="V109" s="36" t="s">
        <v>231</v>
      </c>
      <c r="W109" s="34"/>
      <c r="X109" s="91">
        <f t="shared" si="16"/>
        <v>7.8472222222222276E-3</v>
      </c>
      <c r="Y109" s="92" t="str">
        <f>VLOOKUP('CM-CIC'!B109,Annuaire_roster!B:F,4,0)</f>
        <v>HMIDOUCH Fouad</v>
      </c>
      <c r="Z109" s="37" t="s">
        <v>110</v>
      </c>
      <c r="AA109" s="60">
        <v>0</v>
      </c>
      <c r="AB109" s="35" t="s">
        <v>63</v>
      </c>
      <c r="AC109" s="35" t="s">
        <v>63</v>
      </c>
      <c r="AD109" s="35" t="s">
        <v>63</v>
      </c>
      <c r="AE109" s="44" t="s">
        <v>63</v>
      </c>
      <c r="AF109" s="61"/>
      <c r="AG109" s="45"/>
    </row>
    <row r="110" spans="1:33" x14ac:dyDescent="0.2">
      <c r="A110" s="59">
        <f>+VLOOKUP(B110,Annuaire_roster!B:G,5,0)</f>
        <v>1006</v>
      </c>
      <c r="B110" s="78" t="s">
        <v>50</v>
      </c>
      <c r="C110" s="73">
        <v>0.33682870370370366</v>
      </c>
      <c r="D110" s="73">
        <v>0.33333333333333331</v>
      </c>
      <c r="E110" s="66">
        <v>0.70833333333333337</v>
      </c>
      <c r="F110" s="66">
        <v>0.70833333333333337</v>
      </c>
      <c r="G110" s="49"/>
      <c r="H110" s="48"/>
      <c r="I110" s="126"/>
      <c r="J110" s="48"/>
      <c r="K110" s="58">
        <v>0</v>
      </c>
      <c r="L110" s="48">
        <v>0</v>
      </c>
      <c r="M110" s="74">
        <v>0</v>
      </c>
      <c r="N110" s="34">
        <v>0.33333333333333337</v>
      </c>
      <c r="O110" s="38">
        <v>0.33333333333333337</v>
      </c>
      <c r="P110" s="76" t="s">
        <v>33</v>
      </c>
      <c r="Q110" s="43">
        <v>44807</v>
      </c>
      <c r="R110" s="35">
        <v>0</v>
      </c>
      <c r="S110" s="35">
        <v>0</v>
      </c>
      <c r="T110" s="10" t="str">
        <f t="shared" si="14"/>
        <v>Sem - 36</v>
      </c>
      <c r="U110" s="10" t="str">
        <f t="shared" si="15"/>
        <v>Septembre</v>
      </c>
      <c r="V110" s="36" t="s">
        <v>231</v>
      </c>
      <c r="W110" s="34"/>
      <c r="X110" s="91">
        <f t="shared" si="16"/>
        <v>0</v>
      </c>
      <c r="Y110" s="92" t="str">
        <f>VLOOKUP('CM-CIC'!B110,Annuaire_roster!B:F,4,0)</f>
        <v>HMIDOUCH Fouad</v>
      </c>
      <c r="Z110" s="37" t="s">
        <v>110</v>
      </c>
      <c r="AA110" s="60" t="s">
        <v>232</v>
      </c>
      <c r="AB110" s="35" t="s">
        <v>63</v>
      </c>
      <c r="AC110" s="35" t="s">
        <v>63</v>
      </c>
      <c r="AD110" s="35" t="s">
        <v>63</v>
      </c>
      <c r="AE110" s="44" t="s">
        <v>63</v>
      </c>
      <c r="AF110" s="61"/>
      <c r="AG110" s="45"/>
    </row>
    <row r="111" spans="1:33" x14ac:dyDescent="0.2">
      <c r="A111" s="59">
        <f>+VLOOKUP(B111,Annuaire_roster!B:G,5,0)</f>
        <v>86</v>
      </c>
      <c r="B111" s="78" t="s">
        <v>25</v>
      </c>
      <c r="C111" s="73">
        <v>0.3372337962962963</v>
      </c>
      <c r="D111" s="73">
        <v>0.33333333333333331</v>
      </c>
      <c r="E111" s="66">
        <v>0.70833333333333337</v>
      </c>
      <c r="F111" s="66">
        <v>0.70833333333333337</v>
      </c>
      <c r="G111" s="49"/>
      <c r="H111" s="48"/>
      <c r="I111" s="126"/>
      <c r="J111" s="48"/>
      <c r="K111" s="58">
        <v>0</v>
      </c>
      <c r="L111" s="48">
        <v>0</v>
      </c>
      <c r="M111" s="74">
        <v>0</v>
      </c>
      <c r="N111" s="34">
        <v>0.33333333333333337</v>
      </c>
      <c r="O111" s="38">
        <v>0.33333333333333337</v>
      </c>
      <c r="P111" s="76" t="s">
        <v>33</v>
      </c>
      <c r="Q111" s="43">
        <v>44807</v>
      </c>
      <c r="R111" s="35">
        <v>0</v>
      </c>
      <c r="S111" s="35">
        <v>0</v>
      </c>
      <c r="T111" s="10" t="str">
        <f t="shared" si="14"/>
        <v>Sem - 36</v>
      </c>
      <c r="U111" s="10" t="str">
        <f t="shared" si="15"/>
        <v>Septembre</v>
      </c>
      <c r="V111" s="36" t="s">
        <v>231</v>
      </c>
      <c r="W111" s="34"/>
      <c r="X111" s="91">
        <f t="shared" si="16"/>
        <v>0</v>
      </c>
      <c r="Y111" s="92" t="str">
        <f>VLOOKUP('CM-CIC'!B111,Annuaire_roster!B:F,4,0)</f>
        <v>HMIDOUCH Fouad</v>
      </c>
      <c r="Z111" s="37" t="s">
        <v>110</v>
      </c>
      <c r="AA111" s="60" t="s">
        <v>232</v>
      </c>
      <c r="AB111" s="35" t="s">
        <v>63</v>
      </c>
      <c r="AC111" s="35" t="s">
        <v>63</v>
      </c>
      <c r="AD111" s="35" t="s">
        <v>63</v>
      </c>
      <c r="AE111" s="44" t="s">
        <v>63</v>
      </c>
      <c r="AF111" s="61"/>
      <c r="AG111" s="45"/>
    </row>
    <row r="112" spans="1:33" x14ac:dyDescent="0.2">
      <c r="A112" s="59">
        <f>+VLOOKUP(B112,Annuaire_roster!B:G,5,0)</f>
        <v>1183</v>
      </c>
      <c r="B112" s="78" t="s">
        <v>81</v>
      </c>
      <c r="C112" s="73">
        <v>0.33812500000000001</v>
      </c>
      <c r="D112" s="73">
        <v>0.33333333333333331</v>
      </c>
      <c r="E112" s="66">
        <v>0.70833333333333337</v>
      </c>
      <c r="F112" s="66">
        <v>0.70833333333333337</v>
      </c>
      <c r="G112" s="49"/>
      <c r="H112" s="48"/>
      <c r="I112" s="126"/>
      <c r="J112" s="48"/>
      <c r="K112" s="58">
        <v>0</v>
      </c>
      <c r="L112" s="48">
        <v>0</v>
      </c>
      <c r="M112" s="74">
        <v>0</v>
      </c>
      <c r="N112" s="34">
        <v>0.33333333333333337</v>
      </c>
      <c r="O112" s="38">
        <v>0.33333333333333337</v>
      </c>
      <c r="P112" s="76" t="s">
        <v>33</v>
      </c>
      <c r="Q112" s="43">
        <v>44807</v>
      </c>
      <c r="R112" s="35">
        <v>0</v>
      </c>
      <c r="S112" s="35">
        <v>0</v>
      </c>
      <c r="T112" s="10" t="str">
        <f t="shared" si="14"/>
        <v>Sem - 36</v>
      </c>
      <c r="U112" s="10" t="str">
        <f t="shared" si="15"/>
        <v>Septembre</v>
      </c>
      <c r="V112" s="36" t="s">
        <v>231</v>
      </c>
      <c r="W112" s="34"/>
      <c r="X112" s="91">
        <f t="shared" si="16"/>
        <v>0</v>
      </c>
      <c r="Y112" s="92" t="str">
        <f>VLOOKUP('CM-CIC'!B112,Annuaire_roster!B:F,4,0)</f>
        <v>HMIDOUCH Fouad</v>
      </c>
      <c r="Z112" s="37" t="s">
        <v>110</v>
      </c>
      <c r="AA112" s="60">
        <v>0</v>
      </c>
      <c r="AB112" s="35" t="s">
        <v>63</v>
      </c>
      <c r="AC112" s="35" t="s">
        <v>63</v>
      </c>
      <c r="AD112" s="35" t="s">
        <v>63</v>
      </c>
      <c r="AE112" s="44" t="s">
        <v>63</v>
      </c>
      <c r="AF112" s="61"/>
      <c r="AG112" s="45"/>
    </row>
    <row r="113" spans="1:33" x14ac:dyDescent="0.2">
      <c r="A113" s="59">
        <f>+VLOOKUP(B113,Annuaire_roster!B:G,5,0)</f>
        <v>1539</v>
      </c>
      <c r="B113" s="78" t="s">
        <v>185</v>
      </c>
      <c r="C113" s="73">
        <v>0.36495370370370367</v>
      </c>
      <c r="D113" s="73">
        <v>0.33333333333333331</v>
      </c>
      <c r="E113" s="66">
        <v>0.70833333333333337</v>
      </c>
      <c r="F113" s="66">
        <v>0.70833333333333337</v>
      </c>
      <c r="G113" s="49"/>
      <c r="H113" s="48"/>
      <c r="I113" s="126"/>
      <c r="J113" s="48"/>
      <c r="K113" s="58">
        <v>0</v>
      </c>
      <c r="L113" s="48">
        <v>0</v>
      </c>
      <c r="M113" s="74">
        <v>0</v>
      </c>
      <c r="N113" s="34">
        <v>0.33333333333333337</v>
      </c>
      <c r="O113" s="38">
        <v>0.33333333333333337</v>
      </c>
      <c r="P113" s="76" t="s">
        <v>33</v>
      </c>
      <c r="Q113" s="43">
        <v>44807</v>
      </c>
      <c r="R113" s="35">
        <v>0</v>
      </c>
      <c r="S113" s="35">
        <v>0</v>
      </c>
      <c r="T113" s="10" t="str">
        <f t="shared" si="14"/>
        <v>Sem - 36</v>
      </c>
      <c r="U113" s="10" t="str">
        <f t="shared" si="15"/>
        <v>Septembre</v>
      </c>
      <c r="V113" s="36" t="s">
        <v>231</v>
      </c>
      <c r="W113" s="34"/>
      <c r="X113" s="91">
        <f t="shared" si="16"/>
        <v>0</v>
      </c>
      <c r="Y113" s="92" t="str">
        <f>VLOOKUP('CM-CIC'!B113,Annuaire_roster!B:F,4,0)</f>
        <v>HMIDOUCH Fouad</v>
      </c>
      <c r="Z113" s="37" t="s">
        <v>110</v>
      </c>
      <c r="AA113" s="60">
        <v>0</v>
      </c>
      <c r="AB113" s="35" t="s">
        <v>63</v>
      </c>
      <c r="AC113" s="35" t="s">
        <v>63</v>
      </c>
      <c r="AD113" s="35" t="s">
        <v>63</v>
      </c>
      <c r="AE113" s="44" t="s">
        <v>63</v>
      </c>
      <c r="AF113" s="61"/>
      <c r="AG113" s="45"/>
    </row>
    <row r="114" spans="1:33" x14ac:dyDescent="0.2">
      <c r="A114" s="59">
        <f>+VLOOKUP(B114,Annuaire_roster!B:G,5,0)</f>
        <v>777</v>
      </c>
      <c r="B114" s="78" t="s">
        <v>42</v>
      </c>
      <c r="C114" s="73">
        <v>0.33130787037037035</v>
      </c>
      <c r="D114" s="73">
        <v>0.33333333333333331</v>
      </c>
      <c r="E114" s="66">
        <v>0.70833333333333337</v>
      </c>
      <c r="F114" s="66">
        <v>0.70833333333333337</v>
      </c>
      <c r="G114" s="49"/>
      <c r="H114" s="48"/>
      <c r="I114" s="125"/>
      <c r="J114" s="48"/>
      <c r="K114" s="58">
        <v>0</v>
      </c>
      <c r="L114" s="48">
        <v>0</v>
      </c>
      <c r="M114" s="74">
        <v>0</v>
      </c>
      <c r="N114" s="34">
        <v>0.33333333333333337</v>
      </c>
      <c r="O114" s="38">
        <v>0.33333333333333337</v>
      </c>
      <c r="P114" s="76" t="s">
        <v>33</v>
      </c>
      <c r="Q114" s="43">
        <v>44807</v>
      </c>
      <c r="R114" s="35">
        <v>0</v>
      </c>
      <c r="S114" s="35">
        <v>0</v>
      </c>
      <c r="T114" s="10" t="str">
        <f t="shared" si="14"/>
        <v>Sem - 36</v>
      </c>
      <c r="U114" s="10" t="str">
        <f t="shared" si="15"/>
        <v>Septembre</v>
      </c>
      <c r="V114" s="36" t="s">
        <v>231</v>
      </c>
      <c r="W114" s="34"/>
      <c r="X114" s="91">
        <f t="shared" si="16"/>
        <v>2.0254629629629095E-3</v>
      </c>
      <c r="Y114" s="92" t="str">
        <f>VLOOKUP('CM-CIC'!B114,Annuaire_roster!B:F,4,0)</f>
        <v>HMIDOUCH Fouad</v>
      </c>
      <c r="Z114" s="37" t="s">
        <v>110</v>
      </c>
      <c r="AA114" s="60" t="s">
        <v>232</v>
      </c>
      <c r="AB114" s="35" t="s">
        <v>63</v>
      </c>
      <c r="AC114" s="35" t="s">
        <v>63</v>
      </c>
      <c r="AD114" s="35" t="s">
        <v>63</v>
      </c>
      <c r="AE114" s="44" t="s">
        <v>63</v>
      </c>
      <c r="AF114" s="61"/>
      <c r="AG114" s="45"/>
    </row>
    <row r="115" spans="1:33" x14ac:dyDescent="0.2">
      <c r="A115" s="59">
        <f>+VLOOKUP(B115,Annuaire_roster!B:G,5,0)</f>
        <v>973</v>
      </c>
      <c r="B115" s="78" t="s">
        <v>84</v>
      </c>
      <c r="C115" s="73">
        <v>0.33071759259259259</v>
      </c>
      <c r="D115" s="73">
        <v>0.33333333333333331</v>
      </c>
      <c r="E115" s="66">
        <v>0.70833333333333337</v>
      </c>
      <c r="F115" s="66">
        <v>0.70833333333333337</v>
      </c>
      <c r="G115" s="49"/>
      <c r="H115" s="48"/>
      <c r="I115" s="125"/>
      <c r="J115" s="48"/>
      <c r="K115" s="58">
        <v>0</v>
      </c>
      <c r="L115" s="48">
        <v>0</v>
      </c>
      <c r="M115" s="74">
        <v>0</v>
      </c>
      <c r="N115" s="34">
        <v>0.33333333333333337</v>
      </c>
      <c r="O115" s="38">
        <v>0.33333333333333337</v>
      </c>
      <c r="P115" s="76" t="s">
        <v>33</v>
      </c>
      <c r="Q115" s="43">
        <v>44807</v>
      </c>
      <c r="R115" s="35">
        <v>0</v>
      </c>
      <c r="S115" s="35">
        <v>0</v>
      </c>
      <c r="T115" s="10" t="str">
        <f t="shared" si="14"/>
        <v>Sem - 36</v>
      </c>
      <c r="U115" s="10" t="str">
        <f t="shared" si="15"/>
        <v>Septembre</v>
      </c>
      <c r="V115" s="36" t="s">
        <v>231</v>
      </c>
      <c r="W115" s="34"/>
      <c r="X115" s="91">
        <f t="shared" si="16"/>
        <v>2.6157407407406685E-3</v>
      </c>
      <c r="Y115" s="92" t="str">
        <f>VLOOKUP('CM-CIC'!B115,Annuaire_roster!B:F,4,0)</f>
        <v>HMIDOUCH Fouad</v>
      </c>
      <c r="Z115" s="37" t="s">
        <v>110</v>
      </c>
      <c r="AA115" s="60" t="s">
        <v>232</v>
      </c>
      <c r="AB115" s="35" t="s">
        <v>63</v>
      </c>
      <c r="AC115" s="35" t="s">
        <v>63</v>
      </c>
      <c r="AD115" s="35" t="s">
        <v>63</v>
      </c>
      <c r="AE115" s="44" t="s">
        <v>63</v>
      </c>
      <c r="AF115" s="61"/>
      <c r="AG115" s="45"/>
    </row>
    <row r="116" spans="1:33" x14ac:dyDescent="0.2">
      <c r="A116" s="59">
        <f>+VLOOKUP(B116,Annuaire_roster!B:G,5,0)</f>
        <v>1006</v>
      </c>
      <c r="B116" s="78" t="s">
        <v>50</v>
      </c>
      <c r="C116" s="73"/>
      <c r="D116" s="73" t="s">
        <v>64</v>
      </c>
      <c r="E116" s="66"/>
      <c r="F116" s="66" t="s">
        <v>64</v>
      </c>
      <c r="G116" s="49"/>
      <c r="H116" s="48"/>
      <c r="I116" s="125"/>
      <c r="J116" s="48"/>
      <c r="K116" s="58">
        <v>0</v>
      </c>
      <c r="L116" s="48">
        <v>0</v>
      </c>
      <c r="M116" s="74">
        <v>0</v>
      </c>
      <c r="N116" s="34" t="s">
        <v>63</v>
      </c>
      <c r="O116" s="38">
        <v>0</v>
      </c>
      <c r="P116" s="76" t="s">
        <v>33</v>
      </c>
      <c r="Q116" s="43">
        <v>44808</v>
      </c>
      <c r="R116" s="35">
        <v>0</v>
      </c>
      <c r="S116" s="35">
        <v>0</v>
      </c>
      <c r="T116" s="10" t="str">
        <f t="shared" si="14"/>
        <v>Sem - 36</v>
      </c>
      <c r="U116" s="10" t="str">
        <f t="shared" si="15"/>
        <v>Septembre</v>
      </c>
      <c r="V116" s="36" t="s">
        <v>231</v>
      </c>
      <c r="W116" s="34"/>
      <c r="X116" s="91">
        <f t="shared" si="16"/>
        <v>0</v>
      </c>
      <c r="Y116" s="92" t="str">
        <f>VLOOKUP('CM-CIC'!B116,Annuaire_roster!B:F,4,0)</f>
        <v>HMIDOUCH Fouad</v>
      </c>
      <c r="Z116" s="37" t="s">
        <v>110</v>
      </c>
      <c r="AA116" s="60" t="s">
        <v>232</v>
      </c>
      <c r="AB116" s="35" t="s">
        <v>63</v>
      </c>
      <c r="AC116" s="35" t="s">
        <v>63</v>
      </c>
      <c r="AD116" s="35" t="s">
        <v>63</v>
      </c>
      <c r="AE116" s="44" t="s">
        <v>63</v>
      </c>
      <c r="AF116" s="61"/>
      <c r="AG116" s="45"/>
    </row>
    <row r="117" spans="1:33" x14ac:dyDescent="0.2">
      <c r="A117" s="59">
        <f>+VLOOKUP(B117,Annuaire_roster!B:G,5,0)</f>
        <v>777</v>
      </c>
      <c r="B117" s="78" t="s">
        <v>42</v>
      </c>
      <c r="C117" s="73"/>
      <c r="D117" s="73" t="s">
        <v>64</v>
      </c>
      <c r="E117" s="66"/>
      <c r="F117" s="66" t="s">
        <v>64</v>
      </c>
      <c r="G117" s="49"/>
      <c r="H117" s="48"/>
      <c r="I117" s="125"/>
      <c r="J117" s="48"/>
      <c r="K117" s="58">
        <v>0</v>
      </c>
      <c r="L117" s="48">
        <v>0</v>
      </c>
      <c r="M117" s="74">
        <v>0</v>
      </c>
      <c r="N117" s="34" t="s">
        <v>63</v>
      </c>
      <c r="O117" s="38">
        <v>0</v>
      </c>
      <c r="P117" s="76" t="s">
        <v>33</v>
      </c>
      <c r="Q117" s="43">
        <v>44808</v>
      </c>
      <c r="R117" s="35">
        <v>0</v>
      </c>
      <c r="S117" s="35">
        <v>0</v>
      </c>
      <c r="T117" s="10" t="str">
        <f t="shared" si="14"/>
        <v>Sem - 36</v>
      </c>
      <c r="U117" s="10" t="str">
        <f t="shared" si="15"/>
        <v>Septembre</v>
      </c>
      <c r="V117" s="36" t="s">
        <v>231</v>
      </c>
      <c r="W117" s="34"/>
      <c r="X117" s="91">
        <f t="shared" si="16"/>
        <v>0</v>
      </c>
      <c r="Y117" s="92" t="str">
        <f>VLOOKUP('CM-CIC'!B117,Annuaire_roster!B:F,4,0)</f>
        <v>HMIDOUCH Fouad</v>
      </c>
      <c r="Z117" s="37" t="s">
        <v>110</v>
      </c>
      <c r="AA117" s="60" t="s">
        <v>232</v>
      </c>
      <c r="AB117" s="35" t="s">
        <v>63</v>
      </c>
      <c r="AC117" s="35" t="s">
        <v>63</v>
      </c>
      <c r="AD117" s="35" t="s">
        <v>63</v>
      </c>
      <c r="AE117" s="44" t="s">
        <v>63</v>
      </c>
      <c r="AF117" s="61"/>
      <c r="AG117" s="45"/>
    </row>
    <row r="118" spans="1:33" x14ac:dyDescent="0.2">
      <c r="A118" s="59">
        <f>+VLOOKUP(B118,Annuaire_roster!B:G,5,0)</f>
        <v>86</v>
      </c>
      <c r="B118" s="78" t="s">
        <v>25</v>
      </c>
      <c r="C118" s="73"/>
      <c r="D118" s="73" t="s">
        <v>64</v>
      </c>
      <c r="E118" s="66"/>
      <c r="F118" s="66" t="s">
        <v>64</v>
      </c>
      <c r="G118" s="49"/>
      <c r="H118" s="48"/>
      <c r="I118" s="125"/>
      <c r="J118" s="48"/>
      <c r="K118" s="58">
        <v>0</v>
      </c>
      <c r="L118" s="48">
        <v>0</v>
      </c>
      <c r="M118" s="74">
        <v>0</v>
      </c>
      <c r="N118" s="34" t="s">
        <v>63</v>
      </c>
      <c r="O118" s="38">
        <v>0</v>
      </c>
      <c r="P118" s="76" t="s">
        <v>33</v>
      </c>
      <c r="Q118" s="43">
        <v>44808</v>
      </c>
      <c r="R118" s="35">
        <v>0</v>
      </c>
      <c r="S118" s="35">
        <v>0</v>
      </c>
      <c r="T118" s="10" t="str">
        <f t="shared" si="14"/>
        <v>Sem - 36</v>
      </c>
      <c r="U118" s="10" t="str">
        <f t="shared" si="15"/>
        <v>Septembre</v>
      </c>
      <c r="V118" s="36" t="s">
        <v>231</v>
      </c>
      <c r="W118" s="34"/>
      <c r="X118" s="91">
        <f t="shared" si="16"/>
        <v>0</v>
      </c>
      <c r="Y118" s="92" t="str">
        <f>VLOOKUP('CM-CIC'!B118,Annuaire_roster!B:F,4,0)</f>
        <v>HMIDOUCH Fouad</v>
      </c>
      <c r="Z118" s="37" t="s">
        <v>110</v>
      </c>
      <c r="AA118" s="60" t="s">
        <v>232</v>
      </c>
      <c r="AB118" s="35" t="s">
        <v>63</v>
      </c>
      <c r="AC118" s="35" t="s">
        <v>63</v>
      </c>
      <c r="AD118" s="35" t="s">
        <v>63</v>
      </c>
      <c r="AE118" s="44" t="s">
        <v>63</v>
      </c>
      <c r="AF118" s="61"/>
      <c r="AG118" s="45"/>
    </row>
    <row r="119" spans="1:33" x14ac:dyDescent="0.2">
      <c r="A119" s="59">
        <f>+VLOOKUP(B119,Annuaire_roster!B:G,5,0)</f>
        <v>1183</v>
      </c>
      <c r="B119" s="78" t="s">
        <v>81</v>
      </c>
      <c r="C119" s="73"/>
      <c r="D119" s="73" t="s">
        <v>64</v>
      </c>
      <c r="E119" s="66"/>
      <c r="F119" s="66" t="s">
        <v>64</v>
      </c>
      <c r="G119" s="49"/>
      <c r="H119" s="48"/>
      <c r="I119" s="125"/>
      <c r="J119" s="48"/>
      <c r="K119" s="58">
        <v>0</v>
      </c>
      <c r="L119" s="48">
        <v>0</v>
      </c>
      <c r="M119" s="74">
        <v>0</v>
      </c>
      <c r="N119" s="34" t="s">
        <v>63</v>
      </c>
      <c r="O119" s="38">
        <v>0</v>
      </c>
      <c r="P119" s="76" t="s">
        <v>33</v>
      </c>
      <c r="Q119" s="43">
        <v>44808</v>
      </c>
      <c r="R119" s="35">
        <v>0</v>
      </c>
      <c r="S119" s="35">
        <v>0</v>
      </c>
      <c r="T119" s="10" t="str">
        <f t="shared" si="14"/>
        <v>Sem - 36</v>
      </c>
      <c r="U119" s="10" t="str">
        <f t="shared" si="15"/>
        <v>Septembre</v>
      </c>
      <c r="V119" s="36" t="s">
        <v>231</v>
      </c>
      <c r="W119" s="34"/>
      <c r="X119" s="91">
        <f t="shared" si="16"/>
        <v>0</v>
      </c>
      <c r="Y119" s="92" t="str">
        <f>VLOOKUP('CM-CIC'!B119,Annuaire_roster!B:F,4,0)</f>
        <v>HMIDOUCH Fouad</v>
      </c>
      <c r="Z119" s="37" t="s">
        <v>110</v>
      </c>
      <c r="AA119" s="60">
        <v>0</v>
      </c>
      <c r="AB119" s="35" t="s">
        <v>63</v>
      </c>
      <c r="AC119" s="35" t="s">
        <v>63</v>
      </c>
      <c r="AD119" s="35" t="s">
        <v>63</v>
      </c>
      <c r="AE119" s="44" t="s">
        <v>63</v>
      </c>
      <c r="AF119" s="61"/>
      <c r="AG119" s="45"/>
    </row>
    <row r="120" spans="1:33" x14ac:dyDescent="0.2">
      <c r="A120" s="59">
        <f>+VLOOKUP(B120,Annuaire_roster!B:G,5,0)</f>
        <v>973</v>
      </c>
      <c r="B120" s="78" t="s">
        <v>84</v>
      </c>
      <c r="C120" s="73"/>
      <c r="D120" s="73" t="s">
        <v>64</v>
      </c>
      <c r="E120" s="66"/>
      <c r="F120" s="66" t="s">
        <v>64</v>
      </c>
      <c r="G120" s="49"/>
      <c r="H120" s="48"/>
      <c r="I120" s="125"/>
      <c r="J120" s="48"/>
      <c r="K120" s="58">
        <v>0</v>
      </c>
      <c r="L120" s="48">
        <v>0</v>
      </c>
      <c r="M120" s="74">
        <v>0</v>
      </c>
      <c r="N120" s="34" t="s">
        <v>63</v>
      </c>
      <c r="O120" s="38">
        <v>0</v>
      </c>
      <c r="P120" s="76" t="s">
        <v>33</v>
      </c>
      <c r="Q120" s="43">
        <v>44808</v>
      </c>
      <c r="R120" s="35">
        <v>0</v>
      </c>
      <c r="S120" s="35">
        <v>0</v>
      </c>
      <c r="T120" s="10" t="str">
        <f t="shared" si="14"/>
        <v>Sem - 36</v>
      </c>
      <c r="U120" s="10" t="str">
        <f t="shared" si="15"/>
        <v>Septembre</v>
      </c>
      <c r="V120" s="36" t="s">
        <v>231</v>
      </c>
      <c r="W120" s="34"/>
      <c r="X120" s="91">
        <f t="shared" si="16"/>
        <v>0</v>
      </c>
      <c r="Y120" s="92" t="str">
        <f>VLOOKUP('CM-CIC'!B120,Annuaire_roster!B:F,4,0)</f>
        <v>HMIDOUCH Fouad</v>
      </c>
      <c r="Z120" s="37" t="s">
        <v>110</v>
      </c>
      <c r="AA120" s="60" t="s">
        <v>232</v>
      </c>
      <c r="AB120" s="35" t="s">
        <v>63</v>
      </c>
      <c r="AC120" s="35" t="s">
        <v>63</v>
      </c>
      <c r="AD120" s="35" t="s">
        <v>63</v>
      </c>
      <c r="AE120" s="44" t="s">
        <v>63</v>
      </c>
      <c r="AF120" s="61"/>
      <c r="AG120" s="45"/>
    </row>
    <row r="121" spans="1:33" x14ac:dyDescent="0.2">
      <c r="A121" s="59">
        <f>+VLOOKUP(B121,Annuaire_roster!B:G,5,0)</f>
        <v>1539</v>
      </c>
      <c r="B121" s="78" t="s">
        <v>185</v>
      </c>
      <c r="C121" s="73"/>
      <c r="D121" s="73" t="s">
        <v>64</v>
      </c>
      <c r="E121" s="66"/>
      <c r="F121" s="66" t="s">
        <v>64</v>
      </c>
      <c r="G121" s="49"/>
      <c r="H121" s="48"/>
      <c r="I121" s="125"/>
      <c r="J121" s="48"/>
      <c r="K121" s="58">
        <v>0</v>
      </c>
      <c r="L121" s="48">
        <v>0</v>
      </c>
      <c r="M121" s="74">
        <v>0</v>
      </c>
      <c r="N121" s="34" t="s">
        <v>63</v>
      </c>
      <c r="O121" s="38">
        <v>0</v>
      </c>
      <c r="P121" s="76" t="s">
        <v>33</v>
      </c>
      <c r="Q121" s="43">
        <v>44808</v>
      </c>
      <c r="R121" s="35">
        <v>0</v>
      </c>
      <c r="S121" s="35">
        <v>0</v>
      </c>
      <c r="T121" s="10" t="str">
        <f t="shared" si="14"/>
        <v>Sem - 36</v>
      </c>
      <c r="U121" s="10" t="str">
        <f t="shared" si="15"/>
        <v>Septembre</v>
      </c>
      <c r="V121" s="36" t="s">
        <v>231</v>
      </c>
      <c r="W121" s="34"/>
      <c r="X121" s="91">
        <f t="shared" si="16"/>
        <v>0</v>
      </c>
      <c r="Y121" s="92" t="str">
        <f>VLOOKUP('CM-CIC'!B121,Annuaire_roster!B:F,4,0)</f>
        <v>HMIDOUCH Fouad</v>
      </c>
      <c r="Z121" s="37" t="s">
        <v>110</v>
      </c>
      <c r="AA121" s="60">
        <v>0</v>
      </c>
      <c r="AB121" s="35" t="s">
        <v>63</v>
      </c>
      <c r="AC121" s="35" t="s">
        <v>63</v>
      </c>
      <c r="AD121" s="35" t="s">
        <v>63</v>
      </c>
      <c r="AE121" s="44" t="s">
        <v>63</v>
      </c>
      <c r="AF121" s="61"/>
      <c r="AG121" s="45"/>
    </row>
    <row r="122" spans="1:33" x14ac:dyDescent="0.2">
      <c r="A122" s="59">
        <f>+VLOOKUP(B122,Annuaire_roster!B:G,5,0)</f>
        <v>1006</v>
      </c>
      <c r="B122" s="78" t="s">
        <v>50</v>
      </c>
      <c r="C122" s="73"/>
      <c r="D122" s="73" t="s">
        <v>64</v>
      </c>
      <c r="E122" s="66"/>
      <c r="F122" s="66" t="s">
        <v>64</v>
      </c>
      <c r="G122" s="49"/>
      <c r="H122" s="48"/>
      <c r="I122" s="125"/>
      <c r="J122" s="48"/>
      <c r="K122" s="58">
        <v>0</v>
      </c>
      <c r="L122" s="48">
        <v>0</v>
      </c>
      <c r="M122" s="74">
        <v>0</v>
      </c>
      <c r="N122" s="34" t="s">
        <v>63</v>
      </c>
      <c r="O122" s="38">
        <v>0</v>
      </c>
      <c r="P122" s="76" t="s">
        <v>33</v>
      </c>
      <c r="Q122" s="43">
        <v>44809</v>
      </c>
      <c r="R122" s="35">
        <v>0</v>
      </c>
      <c r="S122" s="35">
        <v>0</v>
      </c>
      <c r="T122" s="10" t="str">
        <f t="shared" si="14"/>
        <v>Sem - 36</v>
      </c>
      <c r="U122" s="10" t="str">
        <f t="shared" si="15"/>
        <v>Septembre</v>
      </c>
      <c r="V122" s="36" t="s">
        <v>231</v>
      </c>
      <c r="W122" s="34"/>
      <c r="X122" s="91">
        <f t="shared" si="16"/>
        <v>0</v>
      </c>
      <c r="Y122" s="92" t="str">
        <f>VLOOKUP('CM-CIC'!B122,Annuaire_roster!B:F,4,0)</f>
        <v>HMIDOUCH Fouad</v>
      </c>
      <c r="Z122" s="37" t="s">
        <v>110</v>
      </c>
      <c r="AA122" s="60" t="s">
        <v>232</v>
      </c>
      <c r="AB122" s="35" t="s">
        <v>63</v>
      </c>
      <c r="AC122" s="35" t="s">
        <v>63</v>
      </c>
      <c r="AD122" s="35" t="s">
        <v>63</v>
      </c>
      <c r="AE122" s="44" t="s">
        <v>63</v>
      </c>
      <c r="AF122" s="61"/>
      <c r="AG122" s="45"/>
    </row>
    <row r="123" spans="1:33" x14ac:dyDescent="0.2">
      <c r="A123" s="59">
        <f>+VLOOKUP(B123,Annuaire_roster!B:G,5,0)</f>
        <v>777</v>
      </c>
      <c r="B123" s="78" t="s">
        <v>42</v>
      </c>
      <c r="C123" s="73"/>
      <c r="D123" s="73" t="s">
        <v>64</v>
      </c>
      <c r="E123" s="66"/>
      <c r="F123" s="66" t="s">
        <v>64</v>
      </c>
      <c r="G123" s="49"/>
      <c r="H123" s="48"/>
      <c r="I123" s="125"/>
      <c r="J123" s="48"/>
      <c r="K123" s="58">
        <v>0</v>
      </c>
      <c r="L123" s="48">
        <v>0</v>
      </c>
      <c r="M123" s="74">
        <v>0</v>
      </c>
      <c r="N123" s="34" t="s">
        <v>63</v>
      </c>
      <c r="O123" s="38">
        <v>0</v>
      </c>
      <c r="P123" s="76" t="s">
        <v>33</v>
      </c>
      <c r="Q123" s="43">
        <v>44809</v>
      </c>
      <c r="R123" s="35">
        <v>0</v>
      </c>
      <c r="S123" s="35">
        <v>0</v>
      </c>
      <c r="T123" s="10" t="str">
        <f t="shared" si="14"/>
        <v>Sem - 36</v>
      </c>
      <c r="U123" s="10" t="str">
        <f t="shared" si="15"/>
        <v>Septembre</v>
      </c>
      <c r="V123" s="36" t="s">
        <v>231</v>
      </c>
      <c r="W123" s="34"/>
      <c r="X123" s="91">
        <f t="shared" si="16"/>
        <v>0</v>
      </c>
      <c r="Y123" s="92" t="str">
        <f>VLOOKUP('CM-CIC'!B123,Annuaire_roster!B:F,4,0)</f>
        <v>HMIDOUCH Fouad</v>
      </c>
      <c r="Z123" s="37" t="s">
        <v>110</v>
      </c>
      <c r="AA123" s="60" t="s">
        <v>232</v>
      </c>
      <c r="AB123" s="35" t="s">
        <v>63</v>
      </c>
      <c r="AC123" s="35" t="s">
        <v>63</v>
      </c>
      <c r="AD123" s="35" t="s">
        <v>63</v>
      </c>
      <c r="AE123" s="44" t="s">
        <v>63</v>
      </c>
      <c r="AF123" s="61"/>
      <c r="AG123" s="45"/>
    </row>
    <row r="124" spans="1:33" x14ac:dyDescent="0.2">
      <c r="A124" s="59">
        <f>+VLOOKUP(B124,Annuaire_roster!B:G,5,0)</f>
        <v>86</v>
      </c>
      <c r="B124" s="78" t="s">
        <v>25</v>
      </c>
      <c r="C124" s="73"/>
      <c r="D124" s="73" t="s">
        <v>64</v>
      </c>
      <c r="E124" s="66"/>
      <c r="F124" s="66" t="s">
        <v>64</v>
      </c>
      <c r="G124" s="49"/>
      <c r="H124" s="48"/>
      <c r="I124" s="125"/>
      <c r="J124" s="48"/>
      <c r="K124" s="58">
        <v>0</v>
      </c>
      <c r="L124" s="48">
        <v>0</v>
      </c>
      <c r="M124" s="74">
        <v>0</v>
      </c>
      <c r="N124" s="34" t="s">
        <v>63</v>
      </c>
      <c r="O124" s="38">
        <v>0</v>
      </c>
      <c r="P124" s="76" t="s">
        <v>33</v>
      </c>
      <c r="Q124" s="43">
        <v>44809</v>
      </c>
      <c r="R124" s="35">
        <v>0</v>
      </c>
      <c r="S124" s="35">
        <v>0</v>
      </c>
      <c r="T124" s="10" t="str">
        <f t="shared" si="14"/>
        <v>Sem - 36</v>
      </c>
      <c r="U124" s="10" t="str">
        <f t="shared" si="15"/>
        <v>Septembre</v>
      </c>
      <c r="V124" s="36" t="s">
        <v>231</v>
      </c>
      <c r="W124" s="34"/>
      <c r="X124" s="91">
        <f t="shared" si="16"/>
        <v>0</v>
      </c>
      <c r="Y124" s="92" t="str">
        <f>VLOOKUP('CM-CIC'!B124,Annuaire_roster!B:F,4,0)</f>
        <v>HMIDOUCH Fouad</v>
      </c>
      <c r="Z124" s="37" t="s">
        <v>110</v>
      </c>
      <c r="AA124" s="60" t="s">
        <v>232</v>
      </c>
      <c r="AB124" s="35" t="s">
        <v>63</v>
      </c>
      <c r="AC124" s="35" t="s">
        <v>63</v>
      </c>
      <c r="AD124" s="35" t="s">
        <v>63</v>
      </c>
      <c r="AE124" s="44" t="s">
        <v>63</v>
      </c>
      <c r="AF124" s="61"/>
      <c r="AG124" s="45"/>
    </row>
    <row r="125" spans="1:33" x14ac:dyDescent="0.2">
      <c r="A125" s="59">
        <f>+VLOOKUP(B125,Annuaire_roster!B:G,5,0)</f>
        <v>1183</v>
      </c>
      <c r="B125" s="78" t="s">
        <v>81</v>
      </c>
      <c r="C125" s="73"/>
      <c r="D125" s="73" t="s">
        <v>64</v>
      </c>
      <c r="E125" s="66"/>
      <c r="F125" s="66" t="s">
        <v>64</v>
      </c>
      <c r="G125" s="49"/>
      <c r="H125" s="48"/>
      <c r="I125" s="125"/>
      <c r="J125" s="48"/>
      <c r="K125" s="58">
        <v>0</v>
      </c>
      <c r="L125" s="48">
        <v>0</v>
      </c>
      <c r="M125" s="74">
        <v>0</v>
      </c>
      <c r="N125" s="34" t="s">
        <v>63</v>
      </c>
      <c r="O125" s="38">
        <v>0</v>
      </c>
      <c r="P125" s="76" t="s">
        <v>33</v>
      </c>
      <c r="Q125" s="43">
        <v>44809</v>
      </c>
      <c r="R125" s="35">
        <v>0</v>
      </c>
      <c r="S125" s="35">
        <v>0</v>
      </c>
      <c r="T125" s="10" t="str">
        <f t="shared" si="14"/>
        <v>Sem - 36</v>
      </c>
      <c r="U125" s="10" t="str">
        <f t="shared" si="15"/>
        <v>Septembre</v>
      </c>
      <c r="V125" s="36" t="s">
        <v>231</v>
      </c>
      <c r="W125" s="34"/>
      <c r="X125" s="91">
        <f t="shared" si="16"/>
        <v>0</v>
      </c>
      <c r="Y125" s="92" t="str">
        <f>VLOOKUP('CM-CIC'!B125,Annuaire_roster!B:F,4,0)</f>
        <v>HMIDOUCH Fouad</v>
      </c>
      <c r="Z125" s="37" t="s">
        <v>110</v>
      </c>
      <c r="AA125" s="60">
        <v>0</v>
      </c>
      <c r="AB125" s="35" t="s">
        <v>63</v>
      </c>
      <c r="AC125" s="35" t="s">
        <v>63</v>
      </c>
      <c r="AD125" s="35" t="s">
        <v>63</v>
      </c>
      <c r="AE125" s="44" t="s">
        <v>63</v>
      </c>
      <c r="AF125" s="61"/>
      <c r="AG125" s="45"/>
    </row>
    <row r="126" spans="1:33" x14ac:dyDescent="0.2">
      <c r="A126" s="59">
        <f>+VLOOKUP(B126,Annuaire_roster!B:G,5,0)</f>
        <v>973</v>
      </c>
      <c r="B126" s="78" t="s">
        <v>84</v>
      </c>
      <c r="C126" s="73"/>
      <c r="D126" s="73" t="s">
        <v>64</v>
      </c>
      <c r="E126" s="66"/>
      <c r="F126" s="66" t="s">
        <v>64</v>
      </c>
      <c r="G126" s="49"/>
      <c r="H126" s="48"/>
      <c r="I126" s="125"/>
      <c r="J126" s="48"/>
      <c r="K126" s="58">
        <v>0</v>
      </c>
      <c r="L126" s="48">
        <v>0</v>
      </c>
      <c r="M126" s="74">
        <v>0</v>
      </c>
      <c r="N126" s="34" t="s">
        <v>63</v>
      </c>
      <c r="O126" s="38">
        <v>0</v>
      </c>
      <c r="P126" s="76" t="s">
        <v>33</v>
      </c>
      <c r="Q126" s="43">
        <v>44809</v>
      </c>
      <c r="R126" s="35">
        <v>0</v>
      </c>
      <c r="S126" s="35">
        <v>0</v>
      </c>
      <c r="T126" s="10" t="str">
        <f t="shared" si="14"/>
        <v>Sem - 36</v>
      </c>
      <c r="U126" s="10" t="str">
        <f t="shared" si="15"/>
        <v>Septembre</v>
      </c>
      <c r="V126" s="36" t="s">
        <v>231</v>
      </c>
      <c r="W126" s="34"/>
      <c r="X126" s="91">
        <f t="shared" si="16"/>
        <v>0</v>
      </c>
      <c r="Y126" s="92" t="str">
        <f>VLOOKUP('CM-CIC'!B126,Annuaire_roster!B:F,4,0)</f>
        <v>HMIDOUCH Fouad</v>
      </c>
      <c r="Z126" s="37" t="s">
        <v>110</v>
      </c>
      <c r="AA126" s="60" t="s">
        <v>232</v>
      </c>
      <c r="AB126" s="35" t="s">
        <v>63</v>
      </c>
      <c r="AC126" s="35" t="s">
        <v>63</v>
      </c>
      <c r="AD126" s="35" t="s">
        <v>63</v>
      </c>
      <c r="AE126" s="44" t="s">
        <v>63</v>
      </c>
      <c r="AF126" s="61"/>
      <c r="AG126" s="45"/>
    </row>
    <row r="127" spans="1:33" x14ac:dyDescent="0.2">
      <c r="A127" s="59">
        <f>+VLOOKUP(B127,Annuaire_roster!B:G,5,0)</f>
        <v>1539</v>
      </c>
      <c r="B127" s="78" t="s">
        <v>185</v>
      </c>
      <c r="C127" s="73"/>
      <c r="D127" s="73" t="s">
        <v>64</v>
      </c>
      <c r="E127" s="66"/>
      <c r="F127" s="66" t="s">
        <v>64</v>
      </c>
      <c r="G127" s="49"/>
      <c r="H127" s="48"/>
      <c r="I127" s="125"/>
      <c r="J127" s="48"/>
      <c r="K127" s="58">
        <v>0</v>
      </c>
      <c r="L127" s="48">
        <v>0</v>
      </c>
      <c r="M127" s="74">
        <v>0</v>
      </c>
      <c r="N127" s="34" t="s">
        <v>63</v>
      </c>
      <c r="O127" s="38">
        <v>0</v>
      </c>
      <c r="P127" s="76" t="s">
        <v>33</v>
      </c>
      <c r="Q127" s="43">
        <v>44809</v>
      </c>
      <c r="R127" s="35">
        <v>0</v>
      </c>
      <c r="S127" s="35">
        <v>0</v>
      </c>
      <c r="T127" s="10" t="str">
        <f t="shared" si="14"/>
        <v>Sem - 36</v>
      </c>
      <c r="U127" s="10" t="str">
        <f t="shared" si="15"/>
        <v>Septembre</v>
      </c>
      <c r="V127" s="36" t="s">
        <v>231</v>
      </c>
      <c r="W127" s="34"/>
      <c r="X127" s="91">
        <f t="shared" si="16"/>
        <v>0</v>
      </c>
      <c r="Y127" s="92" t="str">
        <f>VLOOKUP('CM-CIC'!B127,Annuaire_roster!B:F,4,0)</f>
        <v>HMIDOUCH Fouad</v>
      </c>
      <c r="Z127" s="37" t="s">
        <v>110</v>
      </c>
      <c r="AA127" s="60">
        <v>0</v>
      </c>
      <c r="AB127" s="35" t="s">
        <v>63</v>
      </c>
      <c r="AC127" s="35" t="s">
        <v>63</v>
      </c>
      <c r="AD127" s="35" t="s">
        <v>63</v>
      </c>
      <c r="AE127" s="44" t="s">
        <v>63</v>
      </c>
      <c r="AF127" s="61"/>
      <c r="AG127" s="45"/>
    </row>
    <row r="128" spans="1:33" x14ac:dyDescent="0.2">
      <c r="A128" s="59">
        <f>+VLOOKUP(B128,Annuaire_roster!B:G,5,0)</f>
        <v>1006</v>
      </c>
      <c r="B128" s="78" t="s">
        <v>50</v>
      </c>
      <c r="C128" s="73">
        <v>0.3362384259259259</v>
      </c>
      <c r="D128" s="73">
        <v>0.33333333333333331</v>
      </c>
      <c r="E128" s="66">
        <v>0.75</v>
      </c>
      <c r="F128" s="66">
        <v>0.75</v>
      </c>
      <c r="G128" s="49"/>
      <c r="H128" s="48"/>
      <c r="I128" s="129"/>
      <c r="J128" s="48"/>
      <c r="K128" s="58"/>
      <c r="L128" s="48">
        <v>0</v>
      </c>
      <c r="M128" s="74">
        <v>0</v>
      </c>
      <c r="N128" s="34">
        <f t="shared" ref="N128:N159" si="26">IFERROR(IF(OR(D128="OFF",D128="Congé",M128="Abs",D128="Congé sans solde",D128="Férié"),"",IF(O128-K128-L128&gt;O128,O128,IF(O128-K128-L128&lt;0,"",O128-K128-L128))),"")</f>
        <v>0.375</v>
      </c>
      <c r="O128" s="38">
        <f t="shared" ref="O128:O159" si="27">IF(AG128="2H Pause déjeuner",IF(F128-D128-0.0833333333333333&lt;0,F128-D128-0.0833333333333333+1,F128-D128-0.0833333333333333),IF(OR(AND(F128="OFF",D128="OFF"),AND(F128="Congé",D128="Congé"),AND(F128="Congé sans solde",D128="Congé sans solde"),AND(F128="Congé spécial",D128="Congé spécial"),AND(F128="Férié",D128="Férié"),AND(F128="OFF",D128="Congé"),AND(F128="OFF",D128="Congé sans solde"),AND(F128="OFF",D128="Congé spécial"),AND(F128="OFF",D128="Férié"),AND(F128="Congé",D128="OFF"),AND(F128="Congé",D128="Congé sans solde"),AND(F128="Congé",D128="Congé spécial"),AND(F128="Congé",D128="Férié"),AND(F128="Congé sans solde",D128="OFF"),AND(F128="Congé sans solde",D128="Congé"),AND(F128="Congé sans solde",D128="Congé spécial"),AND(F128="Congé sans solde",D128="Férié"),AND(F128="Congé spécial",D128="OFF"),AND(F128="Congé spécial",D128="Congé"),AND(F128="Congé spécial",D128="Congé sans solde"),AND(F128="Congé spécial",D128="Férié"),AND(F128="Férié",D128="OFF"),AND(F128="Férié",D128="Congé"),AND(F128="Férié",D128="Congé sans solde"),AND(F128="Férié",D128="Congé spécial")),0,IF(OR(F128="OFF",F128="Congé",F128="Congé spécial",F128="Congé sans solde",D128="OFF",D128="Congé",D128="Congé spécial",D128="Congé sans solde"),0.208333333333334,IF(AND(AG128="",F128-D128&lt;0),("24:00:00"-D128)+("00:00:00"+F128)-0.0416666666666667,IF(AND(OR(AG128="Allaitement",AG128="Sans déjeuner"),F128-D128&lt;0),("24:00:00"-D128)+("00:00:00"+F128),IF(AND(AG128="",F128-D128&gt;0.166666666666667),F128-D128-0.0416666666666667,IF(AND(OR(AG128="Allaitement",AG128="Sans déjeuner"),F128-D128&gt;0.166666666666667),F128-D128,F128-D128)))))))</f>
        <v>0.375</v>
      </c>
      <c r="P128" s="76" t="s">
        <v>33</v>
      </c>
      <c r="Q128" s="43">
        <v>44810</v>
      </c>
      <c r="R128" s="35">
        <v>0</v>
      </c>
      <c r="S128" s="35">
        <v>0</v>
      </c>
      <c r="T128" s="10" t="str">
        <f t="shared" si="14"/>
        <v>Sem - 37</v>
      </c>
      <c r="U128" s="10" t="str">
        <f t="shared" si="15"/>
        <v>Septembre</v>
      </c>
      <c r="V128" s="36" t="s">
        <v>1027</v>
      </c>
      <c r="W128" s="34"/>
      <c r="X128" s="91">
        <f t="shared" si="16"/>
        <v>0</v>
      </c>
      <c r="Y128" s="92" t="str">
        <f>VLOOKUP('CM-CIC'!B128,Annuaire_roster!B:F,4,0)</f>
        <v>HMIDOUCH Fouad</v>
      </c>
      <c r="Z128" s="37" t="s">
        <v>110</v>
      </c>
      <c r="AA128" s="60" t="s">
        <v>232</v>
      </c>
      <c r="AB128" s="35" t="s">
        <v>63</v>
      </c>
      <c r="AC128" s="35" t="s">
        <v>63</v>
      </c>
      <c r="AD128" s="35" t="s">
        <v>63</v>
      </c>
      <c r="AE128" s="44" t="s">
        <v>63</v>
      </c>
      <c r="AF128" s="61"/>
      <c r="AG128" s="45"/>
    </row>
    <row r="129" spans="1:33" x14ac:dyDescent="0.2">
      <c r="A129" s="59">
        <f>+VLOOKUP(B129,Annuaire_roster!B:G,5,0)</f>
        <v>777</v>
      </c>
      <c r="B129" s="78" t="s">
        <v>42</v>
      </c>
      <c r="C129" s="73">
        <v>0.33098379629629626</v>
      </c>
      <c r="D129" s="73">
        <v>0.33333333333333331</v>
      </c>
      <c r="E129" s="66">
        <v>0.75</v>
      </c>
      <c r="F129" s="66">
        <v>0.75</v>
      </c>
      <c r="G129" s="49"/>
      <c r="H129" s="48"/>
      <c r="I129" s="75" t="s">
        <v>63</v>
      </c>
      <c r="J129" s="48"/>
      <c r="K129" s="58">
        <v>0</v>
      </c>
      <c r="L129" s="48">
        <v>0</v>
      </c>
      <c r="M129" s="74">
        <v>0</v>
      </c>
      <c r="N129" s="34">
        <f t="shared" si="26"/>
        <v>0.375</v>
      </c>
      <c r="O129" s="38">
        <f t="shared" si="27"/>
        <v>0.375</v>
      </c>
      <c r="P129" s="76" t="s">
        <v>33</v>
      </c>
      <c r="Q129" s="43">
        <v>44810</v>
      </c>
      <c r="R129" s="35">
        <v>0</v>
      </c>
      <c r="S129" s="35">
        <v>0</v>
      </c>
      <c r="T129" s="10" t="str">
        <f t="shared" si="14"/>
        <v>Sem - 37</v>
      </c>
      <c r="U129" s="10" t="str">
        <f t="shared" si="15"/>
        <v>Septembre</v>
      </c>
      <c r="V129" s="36" t="s">
        <v>1028</v>
      </c>
      <c r="W129" s="34"/>
      <c r="X129" s="91">
        <f t="shared" si="16"/>
        <v>2.3495370370369972E-3</v>
      </c>
      <c r="Y129" s="92" t="str">
        <f>VLOOKUP('CM-CIC'!B129,Annuaire_roster!B:F,4,0)</f>
        <v>HMIDOUCH Fouad</v>
      </c>
      <c r="Z129" s="37" t="s">
        <v>110</v>
      </c>
      <c r="AA129" s="60" t="s">
        <v>232</v>
      </c>
      <c r="AB129" s="35" t="s">
        <v>63</v>
      </c>
      <c r="AC129" s="35" t="s">
        <v>63</v>
      </c>
      <c r="AD129" s="35" t="s">
        <v>63</v>
      </c>
      <c r="AE129" s="44" t="s">
        <v>63</v>
      </c>
      <c r="AF129" s="61"/>
      <c r="AG129" s="45"/>
    </row>
    <row r="130" spans="1:33" x14ac:dyDescent="0.2">
      <c r="A130" s="59">
        <f>+VLOOKUP(B130,Annuaire_roster!B:G,5,0)</f>
        <v>86</v>
      </c>
      <c r="B130" s="78" t="s">
        <v>25</v>
      </c>
      <c r="C130" s="73"/>
      <c r="D130" s="73" t="s">
        <v>188</v>
      </c>
      <c r="E130" s="66"/>
      <c r="F130" s="66" t="s">
        <v>188</v>
      </c>
      <c r="G130" s="49"/>
      <c r="H130" s="48"/>
      <c r="I130" s="75" t="s">
        <v>63</v>
      </c>
      <c r="J130" s="48"/>
      <c r="K130" s="58">
        <v>0</v>
      </c>
      <c r="L130" s="48">
        <v>0</v>
      </c>
      <c r="M130" s="74">
        <v>0</v>
      </c>
      <c r="N130" s="34" t="str">
        <f t="shared" si="26"/>
        <v/>
      </c>
      <c r="O130" s="38">
        <f t="shared" si="27"/>
        <v>0</v>
      </c>
      <c r="P130" s="76" t="s">
        <v>33</v>
      </c>
      <c r="Q130" s="43">
        <v>44810</v>
      </c>
      <c r="R130" s="35">
        <v>0</v>
      </c>
      <c r="S130" s="35">
        <v>0</v>
      </c>
      <c r="T130" s="10" t="str">
        <f t="shared" ref="T130:T193" si="28">"Sem - "&amp;WEEKNUM(Q130,21)</f>
        <v>Sem - 37</v>
      </c>
      <c r="U130" s="10" t="str">
        <f t="shared" ref="U130:U193" si="29">PROPER(TEXT(Q130,"mmmm"))</f>
        <v>Septembre</v>
      </c>
      <c r="V130" s="36" t="s">
        <v>1029</v>
      </c>
      <c r="W130" s="34"/>
      <c r="X130" s="91">
        <f t="shared" ref="X130:X193" si="30">IFERROR(IF(M130="Abs",0,IF((D130-C130+E130-F130)&lt;0.000694444444444444,0,(D130-C130+E130-F130))),0)</f>
        <v>0</v>
      </c>
      <c r="Y130" s="92" t="str">
        <f>VLOOKUP('CM-CIC'!B130,Annuaire_roster!B:F,4,0)</f>
        <v>HMIDOUCH Fouad</v>
      </c>
      <c r="Z130" s="37" t="s">
        <v>110</v>
      </c>
      <c r="AA130" s="60" t="s">
        <v>232</v>
      </c>
      <c r="AB130" s="35" t="s">
        <v>63</v>
      </c>
      <c r="AC130" s="35" t="s">
        <v>63</v>
      </c>
      <c r="AD130" s="35" t="s">
        <v>63</v>
      </c>
      <c r="AE130" s="44" t="s">
        <v>63</v>
      </c>
      <c r="AF130" s="61"/>
      <c r="AG130" s="45"/>
    </row>
    <row r="131" spans="1:33" x14ac:dyDescent="0.2">
      <c r="A131" s="59">
        <f>+VLOOKUP(B131,Annuaire_roster!B:G,5,0)</f>
        <v>1183</v>
      </c>
      <c r="B131" s="78" t="s">
        <v>81</v>
      </c>
      <c r="C131" s="73">
        <v>0.33026620370370369</v>
      </c>
      <c r="D131" s="73">
        <v>0.33333333333333331</v>
      </c>
      <c r="E131" s="66">
        <v>0.75</v>
      </c>
      <c r="F131" s="66">
        <v>0.75</v>
      </c>
      <c r="G131" s="49"/>
      <c r="H131" s="48"/>
      <c r="I131" s="75" t="s">
        <v>63</v>
      </c>
      <c r="J131" s="48"/>
      <c r="K131" s="58">
        <v>0</v>
      </c>
      <c r="L131" s="48">
        <v>0</v>
      </c>
      <c r="M131" s="74">
        <v>0</v>
      </c>
      <c r="N131" s="34">
        <f t="shared" si="26"/>
        <v>0.375</v>
      </c>
      <c r="O131" s="38">
        <f t="shared" si="27"/>
        <v>0.375</v>
      </c>
      <c r="P131" s="76" t="s">
        <v>33</v>
      </c>
      <c r="Q131" s="43">
        <v>44810</v>
      </c>
      <c r="R131" s="35">
        <v>0</v>
      </c>
      <c r="S131" s="35">
        <v>0</v>
      </c>
      <c r="T131" s="10" t="str">
        <f t="shared" si="28"/>
        <v>Sem - 37</v>
      </c>
      <c r="U131" s="10" t="str">
        <f t="shared" si="29"/>
        <v>Septembre</v>
      </c>
      <c r="V131" s="36" t="s">
        <v>1030</v>
      </c>
      <c r="W131" s="34"/>
      <c r="X131" s="91">
        <f t="shared" si="30"/>
        <v>3.067129629629628E-3</v>
      </c>
      <c r="Y131" s="92" t="str">
        <f>VLOOKUP('CM-CIC'!B131,Annuaire_roster!B:F,4,0)</f>
        <v>HMIDOUCH Fouad</v>
      </c>
      <c r="Z131" s="37" t="s">
        <v>110</v>
      </c>
      <c r="AA131" s="60" t="s">
        <v>232</v>
      </c>
      <c r="AB131" s="35" t="s">
        <v>63</v>
      </c>
      <c r="AC131" s="35" t="s">
        <v>63</v>
      </c>
      <c r="AD131" s="35" t="s">
        <v>63</v>
      </c>
      <c r="AE131" s="44" t="s">
        <v>63</v>
      </c>
      <c r="AF131" s="61"/>
      <c r="AG131" s="45"/>
    </row>
    <row r="132" spans="1:33" x14ac:dyDescent="0.2">
      <c r="A132" s="59">
        <f>+VLOOKUP(B132,Annuaire_roster!B:G,5,0)</f>
        <v>973</v>
      </c>
      <c r="B132" s="78" t="s">
        <v>84</v>
      </c>
      <c r="C132" s="73"/>
      <c r="D132" s="73" t="s">
        <v>188</v>
      </c>
      <c r="E132" s="66"/>
      <c r="F132" s="66" t="s">
        <v>188</v>
      </c>
      <c r="G132" s="49"/>
      <c r="H132" s="48"/>
      <c r="I132" s="75" t="s">
        <v>63</v>
      </c>
      <c r="J132" s="48"/>
      <c r="K132" s="58">
        <v>0</v>
      </c>
      <c r="L132" s="48">
        <v>0</v>
      </c>
      <c r="M132" s="74">
        <v>0</v>
      </c>
      <c r="N132" s="34" t="str">
        <f t="shared" si="26"/>
        <v/>
      </c>
      <c r="O132" s="38">
        <f t="shared" si="27"/>
        <v>0</v>
      </c>
      <c r="P132" s="76" t="s">
        <v>33</v>
      </c>
      <c r="Q132" s="43">
        <v>44810</v>
      </c>
      <c r="R132" s="35">
        <v>0</v>
      </c>
      <c r="S132" s="35">
        <v>0</v>
      </c>
      <c r="T132" s="10" t="str">
        <f t="shared" si="28"/>
        <v>Sem - 37</v>
      </c>
      <c r="U132" s="10" t="str">
        <f t="shared" si="29"/>
        <v>Septembre</v>
      </c>
      <c r="V132" s="36" t="s">
        <v>1031</v>
      </c>
      <c r="W132" s="34"/>
      <c r="X132" s="91">
        <f t="shared" si="30"/>
        <v>0</v>
      </c>
      <c r="Y132" s="92" t="str">
        <f>VLOOKUP('CM-CIC'!B132,Annuaire_roster!B:F,4,0)</f>
        <v>HMIDOUCH Fouad</v>
      </c>
      <c r="Z132" s="37" t="s">
        <v>110</v>
      </c>
      <c r="AA132" s="60" t="s">
        <v>232</v>
      </c>
      <c r="AB132" s="35" t="s">
        <v>63</v>
      </c>
      <c r="AC132" s="35" t="s">
        <v>63</v>
      </c>
      <c r="AD132" s="35" t="s">
        <v>63</v>
      </c>
      <c r="AE132" s="44" t="s">
        <v>63</v>
      </c>
      <c r="AF132" s="61"/>
      <c r="AG132" s="45"/>
    </row>
    <row r="133" spans="1:33" x14ac:dyDescent="0.2">
      <c r="A133" s="59">
        <f>+VLOOKUP(B133,Annuaire_roster!B:G,5,0)</f>
        <v>1539</v>
      </c>
      <c r="B133" s="78" t="s">
        <v>185</v>
      </c>
      <c r="C133" s="73">
        <v>0.3193171296296296</v>
      </c>
      <c r="D133" s="73">
        <v>0.33333333333333331</v>
      </c>
      <c r="E133" s="66">
        <v>0.75</v>
      </c>
      <c r="F133" s="66">
        <v>0.75</v>
      </c>
      <c r="G133" s="49"/>
      <c r="H133" s="48"/>
      <c r="I133" s="75" t="s">
        <v>63</v>
      </c>
      <c r="J133" s="48"/>
      <c r="K133" s="58">
        <v>0</v>
      </c>
      <c r="L133" s="48">
        <v>0</v>
      </c>
      <c r="M133" s="74">
        <v>0</v>
      </c>
      <c r="N133" s="34">
        <f t="shared" si="26"/>
        <v>0.375</v>
      </c>
      <c r="O133" s="38">
        <f t="shared" si="27"/>
        <v>0.375</v>
      </c>
      <c r="P133" s="76" t="s">
        <v>33</v>
      </c>
      <c r="Q133" s="43">
        <v>44810</v>
      </c>
      <c r="R133" s="35">
        <v>0</v>
      </c>
      <c r="S133" s="35">
        <v>0</v>
      </c>
      <c r="T133" s="10" t="str">
        <f t="shared" si="28"/>
        <v>Sem - 37</v>
      </c>
      <c r="U133" s="10" t="str">
        <f t="shared" si="29"/>
        <v>Septembre</v>
      </c>
      <c r="V133" s="36" t="s">
        <v>1032</v>
      </c>
      <c r="W133" s="34"/>
      <c r="X133" s="91">
        <f t="shared" si="30"/>
        <v>1.4016203703703711E-2</v>
      </c>
      <c r="Y133" s="92" t="str">
        <f>VLOOKUP('CM-CIC'!B133,Annuaire_roster!B:F,4,0)</f>
        <v>HMIDOUCH Fouad</v>
      </c>
      <c r="Z133" s="37" t="s">
        <v>110</v>
      </c>
      <c r="AA133" s="60" t="s">
        <v>232</v>
      </c>
      <c r="AB133" s="35" t="s">
        <v>63</v>
      </c>
      <c r="AC133" s="35" t="s">
        <v>63</v>
      </c>
      <c r="AD133" s="35" t="s">
        <v>63</v>
      </c>
      <c r="AE133" s="44" t="s">
        <v>63</v>
      </c>
      <c r="AF133" s="61"/>
      <c r="AG133" s="45"/>
    </row>
    <row r="134" spans="1:33" x14ac:dyDescent="0.2">
      <c r="A134" s="59">
        <f>+VLOOKUP(B134,Annuaire_roster!B:G,5,0)</f>
        <v>1006</v>
      </c>
      <c r="B134" s="78" t="s">
        <v>50</v>
      </c>
      <c r="C134" s="73">
        <v>0.3281944444444444</v>
      </c>
      <c r="D134" s="73">
        <v>0.33333333333333331</v>
      </c>
      <c r="E134" s="66">
        <v>0.75</v>
      </c>
      <c r="F134" s="66">
        <v>0.75</v>
      </c>
      <c r="G134" s="49"/>
      <c r="H134" s="48"/>
      <c r="I134" s="75" t="s">
        <v>63</v>
      </c>
      <c r="J134" s="48"/>
      <c r="K134" s="58">
        <v>0</v>
      </c>
      <c r="L134" s="48">
        <v>0</v>
      </c>
      <c r="M134" s="74">
        <v>0</v>
      </c>
      <c r="N134" s="34">
        <f t="shared" si="26"/>
        <v>0.375</v>
      </c>
      <c r="O134" s="38">
        <f t="shared" si="27"/>
        <v>0.375</v>
      </c>
      <c r="P134" s="76" t="s">
        <v>33</v>
      </c>
      <c r="Q134" s="43">
        <v>44811</v>
      </c>
      <c r="R134" s="35">
        <v>0</v>
      </c>
      <c r="S134" s="35">
        <v>0</v>
      </c>
      <c r="T134" s="10" t="str">
        <f t="shared" si="28"/>
        <v>Sem - 37</v>
      </c>
      <c r="U134" s="10" t="str">
        <f t="shared" si="29"/>
        <v>Septembre</v>
      </c>
      <c r="V134" s="36" t="s">
        <v>1033</v>
      </c>
      <c r="W134" s="34"/>
      <c r="X134" s="91">
        <f t="shared" si="30"/>
        <v>5.138888888888915E-3</v>
      </c>
      <c r="Y134" s="92" t="str">
        <f>VLOOKUP('CM-CIC'!B134,Annuaire_roster!B:F,4,0)</f>
        <v>HMIDOUCH Fouad</v>
      </c>
      <c r="Z134" s="37" t="s">
        <v>110</v>
      </c>
      <c r="AA134" s="60" t="s">
        <v>232</v>
      </c>
      <c r="AB134" s="35" t="s">
        <v>63</v>
      </c>
      <c r="AC134" s="35" t="s">
        <v>63</v>
      </c>
      <c r="AD134" s="35" t="s">
        <v>63</v>
      </c>
      <c r="AE134" s="44" t="s">
        <v>63</v>
      </c>
      <c r="AF134" s="61"/>
      <c r="AG134" s="45"/>
    </row>
    <row r="135" spans="1:33" x14ac:dyDescent="0.2">
      <c r="A135" s="59">
        <f>+VLOOKUP(B135,Annuaire_roster!B:G,5,0)</f>
        <v>777</v>
      </c>
      <c r="B135" s="78" t="s">
        <v>42</v>
      </c>
      <c r="C135" s="73">
        <v>0.330474537037037</v>
      </c>
      <c r="D135" s="73">
        <v>0.33333333333333331</v>
      </c>
      <c r="E135" s="66">
        <v>0.75</v>
      </c>
      <c r="F135" s="66">
        <v>0.75</v>
      </c>
      <c r="G135" s="49"/>
      <c r="H135" s="48"/>
      <c r="I135" s="75" t="s">
        <v>63</v>
      </c>
      <c r="J135" s="48"/>
      <c r="K135" s="58">
        <v>0</v>
      </c>
      <c r="L135" s="48">
        <v>0</v>
      </c>
      <c r="M135" s="74">
        <v>0</v>
      </c>
      <c r="N135" s="34">
        <f t="shared" si="26"/>
        <v>0.375</v>
      </c>
      <c r="O135" s="38">
        <f t="shared" si="27"/>
        <v>0.375</v>
      </c>
      <c r="P135" s="76" t="s">
        <v>33</v>
      </c>
      <c r="Q135" s="43">
        <v>44811</v>
      </c>
      <c r="R135" s="35">
        <v>0</v>
      </c>
      <c r="S135" s="35">
        <v>0</v>
      </c>
      <c r="T135" s="10" t="str">
        <f t="shared" si="28"/>
        <v>Sem - 37</v>
      </c>
      <c r="U135" s="10" t="str">
        <f t="shared" si="29"/>
        <v>Septembre</v>
      </c>
      <c r="V135" s="36" t="s">
        <v>1034</v>
      </c>
      <c r="W135" s="34"/>
      <c r="X135" s="91">
        <f t="shared" si="30"/>
        <v>2.8587962962962621E-3</v>
      </c>
      <c r="Y135" s="92" t="str">
        <f>VLOOKUP('CM-CIC'!B135,Annuaire_roster!B:F,4,0)</f>
        <v>HMIDOUCH Fouad</v>
      </c>
      <c r="Z135" s="37" t="s">
        <v>110</v>
      </c>
      <c r="AA135" s="60" t="s">
        <v>232</v>
      </c>
      <c r="AB135" s="35" t="s">
        <v>63</v>
      </c>
      <c r="AC135" s="35" t="s">
        <v>63</v>
      </c>
      <c r="AD135" s="35" t="s">
        <v>63</v>
      </c>
      <c r="AE135" s="44" t="s">
        <v>63</v>
      </c>
      <c r="AF135" s="61"/>
      <c r="AG135" s="45"/>
    </row>
    <row r="136" spans="1:33" x14ac:dyDescent="0.2">
      <c r="A136" s="59">
        <f>+VLOOKUP(B136,Annuaire_roster!B:G,5,0)</f>
        <v>86</v>
      </c>
      <c r="B136" s="78" t="s">
        <v>25</v>
      </c>
      <c r="C136" s="73"/>
      <c r="D136" s="73" t="s">
        <v>188</v>
      </c>
      <c r="E136" s="66"/>
      <c r="F136" s="66" t="s">
        <v>188</v>
      </c>
      <c r="G136" s="49"/>
      <c r="H136" s="48"/>
      <c r="I136" s="75" t="s">
        <v>63</v>
      </c>
      <c r="J136" s="48"/>
      <c r="K136" s="58">
        <v>0</v>
      </c>
      <c r="L136" s="48">
        <v>0</v>
      </c>
      <c r="M136" s="74">
        <v>0</v>
      </c>
      <c r="N136" s="34" t="str">
        <f t="shared" si="26"/>
        <v/>
      </c>
      <c r="O136" s="38">
        <f t="shared" si="27"/>
        <v>0</v>
      </c>
      <c r="P136" s="76" t="s">
        <v>33</v>
      </c>
      <c r="Q136" s="43">
        <v>44811</v>
      </c>
      <c r="R136" s="35">
        <v>0</v>
      </c>
      <c r="S136" s="35">
        <v>0</v>
      </c>
      <c r="T136" s="10" t="str">
        <f t="shared" si="28"/>
        <v>Sem - 37</v>
      </c>
      <c r="U136" s="10" t="str">
        <f t="shared" si="29"/>
        <v>Septembre</v>
      </c>
      <c r="V136" s="36" t="s">
        <v>1035</v>
      </c>
      <c r="W136" s="34"/>
      <c r="X136" s="91">
        <f t="shared" si="30"/>
        <v>0</v>
      </c>
      <c r="Y136" s="92" t="str">
        <f>VLOOKUP('CM-CIC'!B136,Annuaire_roster!B:F,4,0)</f>
        <v>HMIDOUCH Fouad</v>
      </c>
      <c r="Z136" s="37" t="s">
        <v>110</v>
      </c>
      <c r="AA136" s="60" t="s">
        <v>232</v>
      </c>
      <c r="AB136" s="35" t="s">
        <v>63</v>
      </c>
      <c r="AC136" s="35" t="s">
        <v>63</v>
      </c>
      <c r="AD136" s="35" t="s">
        <v>63</v>
      </c>
      <c r="AE136" s="44" t="s">
        <v>63</v>
      </c>
      <c r="AF136" s="61"/>
      <c r="AG136" s="45"/>
    </row>
    <row r="137" spans="1:33" x14ac:dyDescent="0.2">
      <c r="A137" s="59">
        <f>+VLOOKUP(B137,Annuaire_roster!B:G,5,0)</f>
        <v>1183</v>
      </c>
      <c r="B137" s="78" t="s">
        <v>81</v>
      </c>
      <c r="C137" s="73">
        <v>0.33046296296296296</v>
      </c>
      <c r="D137" s="73">
        <v>0.33333333333333331</v>
      </c>
      <c r="E137" s="66">
        <v>0.75</v>
      </c>
      <c r="F137" s="66">
        <v>0.75</v>
      </c>
      <c r="G137" s="49"/>
      <c r="H137" s="48"/>
      <c r="I137" s="75" t="s">
        <v>63</v>
      </c>
      <c r="J137" s="48"/>
      <c r="K137" s="58">
        <v>0</v>
      </c>
      <c r="L137" s="48">
        <v>0</v>
      </c>
      <c r="M137" s="74">
        <v>0</v>
      </c>
      <c r="N137" s="34">
        <f t="shared" si="26"/>
        <v>0.375</v>
      </c>
      <c r="O137" s="38">
        <f t="shared" si="27"/>
        <v>0.375</v>
      </c>
      <c r="P137" s="76" t="s">
        <v>33</v>
      </c>
      <c r="Q137" s="43">
        <v>44811</v>
      </c>
      <c r="R137" s="35">
        <v>0</v>
      </c>
      <c r="S137" s="35">
        <v>0</v>
      </c>
      <c r="T137" s="10" t="str">
        <f t="shared" si="28"/>
        <v>Sem - 37</v>
      </c>
      <c r="U137" s="10" t="str">
        <f t="shared" si="29"/>
        <v>Septembre</v>
      </c>
      <c r="V137" s="36" t="s">
        <v>1036</v>
      </c>
      <c r="W137" s="34"/>
      <c r="X137" s="91">
        <f t="shared" si="30"/>
        <v>2.870370370370301E-3</v>
      </c>
      <c r="Y137" s="92" t="str">
        <f>VLOOKUP('CM-CIC'!B137,Annuaire_roster!B:F,4,0)</f>
        <v>HMIDOUCH Fouad</v>
      </c>
      <c r="Z137" s="37" t="s">
        <v>110</v>
      </c>
      <c r="AA137" s="60" t="s">
        <v>232</v>
      </c>
      <c r="AB137" s="35" t="s">
        <v>63</v>
      </c>
      <c r="AC137" s="35" t="s">
        <v>63</v>
      </c>
      <c r="AD137" s="35" t="s">
        <v>63</v>
      </c>
      <c r="AE137" s="44" t="s">
        <v>63</v>
      </c>
      <c r="AF137" s="61"/>
      <c r="AG137" s="45"/>
    </row>
    <row r="138" spans="1:33" x14ac:dyDescent="0.2">
      <c r="A138" s="59">
        <f>+VLOOKUP(B138,Annuaire_roster!B:G,5,0)</f>
        <v>973</v>
      </c>
      <c r="B138" s="78" t="s">
        <v>84</v>
      </c>
      <c r="C138" s="73"/>
      <c r="D138" s="73" t="s">
        <v>188</v>
      </c>
      <c r="E138" s="66"/>
      <c r="F138" s="66" t="s">
        <v>188</v>
      </c>
      <c r="G138" s="49"/>
      <c r="H138" s="48"/>
      <c r="I138" s="75" t="s">
        <v>63</v>
      </c>
      <c r="J138" s="48"/>
      <c r="K138" s="58">
        <v>0</v>
      </c>
      <c r="L138" s="48">
        <v>0</v>
      </c>
      <c r="M138" s="74">
        <v>0</v>
      </c>
      <c r="N138" s="34" t="str">
        <f t="shared" si="26"/>
        <v/>
      </c>
      <c r="O138" s="38">
        <f t="shared" si="27"/>
        <v>0</v>
      </c>
      <c r="P138" s="76" t="s">
        <v>33</v>
      </c>
      <c r="Q138" s="43">
        <v>44811</v>
      </c>
      <c r="R138" s="35">
        <v>0</v>
      </c>
      <c r="S138" s="35">
        <v>0</v>
      </c>
      <c r="T138" s="10" t="str">
        <f t="shared" si="28"/>
        <v>Sem - 37</v>
      </c>
      <c r="U138" s="10" t="str">
        <f t="shared" si="29"/>
        <v>Septembre</v>
      </c>
      <c r="V138" s="36" t="s">
        <v>1037</v>
      </c>
      <c r="W138" s="34"/>
      <c r="X138" s="91">
        <f t="shared" si="30"/>
        <v>0</v>
      </c>
      <c r="Y138" s="92" t="str">
        <f>VLOOKUP('CM-CIC'!B138,Annuaire_roster!B:F,4,0)</f>
        <v>HMIDOUCH Fouad</v>
      </c>
      <c r="Z138" s="37" t="s">
        <v>110</v>
      </c>
      <c r="AA138" s="60" t="s">
        <v>232</v>
      </c>
      <c r="AB138" s="35" t="s">
        <v>63</v>
      </c>
      <c r="AC138" s="35" t="s">
        <v>63</v>
      </c>
      <c r="AD138" s="35" t="s">
        <v>63</v>
      </c>
      <c r="AE138" s="44" t="s">
        <v>63</v>
      </c>
      <c r="AF138" s="61"/>
      <c r="AG138" s="45"/>
    </row>
    <row r="139" spans="1:33" x14ac:dyDescent="0.2">
      <c r="A139" s="59">
        <f>+VLOOKUP(B139,Annuaire_roster!B:G,5,0)</f>
        <v>1539</v>
      </c>
      <c r="B139" s="78" t="s">
        <v>185</v>
      </c>
      <c r="C139" s="73">
        <v>0.32749999999999996</v>
      </c>
      <c r="D139" s="73">
        <v>0.33333333333333331</v>
      </c>
      <c r="E139" s="66">
        <v>0.75</v>
      </c>
      <c r="F139" s="66">
        <v>0.75</v>
      </c>
      <c r="G139" s="49"/>
      <c r="H139" s="48"/>
      <c r="I139" s="75" t="s">
        <v>63</v>
      </c>
      <c r="J139" s="48"/>
      <c r="K139" s="58">
        <v>0</v>
      </c>
      <c r="L139" s="48">
        <v>0</v>
      </c>
      <c r="M139" s="74">
        <v>0</v>
      </c>
      <c r="N139" s="34">
        <f t="shared" si="26"/>
        <v>0.375</v>
      </c>
      <c r="O139" s="38">
        <f t="shared" si="27"/>
        <v>0.375</v>
      </c>
      <c r="P139" s="76" t="s">
        <v>33</v>
      </c>
      <c r="Q139" s="43">
        <v>44811</v>
      </c>
      <c r="R139" s="35">
        <v>0</v>
      </c>
      <c r="S139" s="35">
        <v>0</v>
      </c>
      <c r="T139" s="10" t="str">
        <f t="shared" si="28"/>
        <v>Sem - 37</v>
      </c>
      <c r="U139" s="10" t="str">
        <f t="shared" si="29"/>
        <v>Septembre</v>
      </c>
      <c r="V139" s="36" t="s">
        <v>1038</v>
      </c>
      <c r="W139" s="34"/>
      <c r="X139" s="91">
        <f t="shared" si="30"/>
        <v>5.833333333333357E-3</v>
      </c>
      <c r="Y139" s="92" t="str">
        <f>VLOOKUP('CM-CIC'!B139,Annuaire_roster!B:F,4,0)</f>
        <v>HMIDOUCH Fouad</v>
      </c>
      <c r="Z139" s="37" t="s">
        <v>110</v>
      </c>
      <c r="AA139" s="60" t="s">
        <v>232</v>
      </c>
      <c r="AB139" s="35" t="s">
        <v>63</v>
      </c>
      <c r="AC139" s="35" t="s">
        <v>63</v>
      </c>
      <c r="AD139" s="35" t="s">
        <v>63</v>
      </c>
      <c r="AE139" s="44" t="s">
        <v>63</v>
      </c>
      <c r="AF139" s="61"/>
      <c r="AG139" s="45"/>
    </row>
    <row r="140" spans="1:33" x14ac:dyDescent="0.2">
      <c r="A140" s="59">
        <f>+VLOOKUP(B140,Annuaire_roster!B:G,5,0)</f>
        <v>86</v>
      </c>
      <c r="B140" s="78" t="s">
        <v>25</v>
      </c>
      <c r="C140" s="73">
        <v>0.34072916666666664</v>
      </c>
      <c r="D140" s="73">
        <v>0.33333333333333331</v>
      </c>
      <c r="E140" s="66">
        <v>0.75</v>
      </c>
      <c r="F140" s="66">
        <v>0.75</v>
      </c>
      <c r="G140" s="49"/>
      <c r="H140" s="48"/>
      <c r="I140" s="129"/>
      <c r="J140" s="48"/>
      <c r="K140" s="58"/>
      <c r="L140" s="48">
        <v>0</v>
      </c>
      <c r="M140" s="74">
        <v>0</v>
      </c>
      <c r="N140" s="34">
        <f t="shared" si="26"/>
        <v>0.375</v>
      </c>
      <c r="O140" s="38">
        <f t="shared" si="27"/>
        <v>0.375</v>
      </c>
      <c r="P140" s="76" t="s">
        <v>33</v>
      </c>
      <c r="Q140" s="43">
        <v>44812</v>
      </c>
      <c r="R140" s="35">
        <v>0</v>
      </c>
      <c r="S140" s="35">
        <v>0</v>
      </c>
      <c r="T140" s="10" t="str">
        <f t="shared" si="28"/>
        <v>Sem - 37</v>
      </c>
      <c r="U140" s="10" t="str">
        <f t="shared" si="29"/>
        <v>Septembre</v>
      </c>
      <c r="V140" s="36" t="s">
        <v>1041</v>
      </c>
      <c r="W140" s="34"/>
      <c r="X140" s="91">
        <f t="shared" si="30"/>
        <v>0</v>
      </c>
      <c r="Y140" s="92" t="str">
        <f>VLOOKUP('CM-CIC'!B140,Annuaire_roster!B:F,4,0)</f>
        <v>HMIDOUCH Fouad</v>
      </c>
      <c r="Z140" s="37" t="s">
        <v>110</v>
      </c>
      <c r="AA140" s="60" t="s">
        <v>232</v>
      </c>
      <c r="AB140" s="35" t="s">
        <v>63</v>
      </c>
      <c r="AC140" s="35" t="s">
        <v>63</v>
      </c>
      <c r="AD140" s="35" t="s">
        <v>63</v>
      </c>
      <c r="AE140" s="44" t="s">
        <v>63</v>
      </c>
      <c r="AF140" s="61"/>
      <c r="AG140" s="45"/>
    </row>
    <row r="141" spans="1:33" x14ac:dyDescent="0.2">
      <c r="A141" s="59">
        <f>+VLOOKUP(B141,Annuaire_roster!B:G,5,0)</f>
        <v>1006</v>
      </c>
      <c r="B141" s="78" t="s">
        <v>50</v>
      </c>
      <c r="C141" s="73">
        <v>0.32664351851851853</v>
      </c>
      <c r="D141" s="73">
        <v>0.33333333333333331</v>
      </c>
      <c r="E141" s="66">
        <v>0.75</v>
      </c>
      <c r="F141" s="66">
        <v>0.75</v>
      </c>
      <c r="G141" s="49"/>
      <c r="H141" s="48"/>
      <c r="I141" s="75" t="s">
        <v>63</v>
      </c>
      <c r="J141" s="48"/>
      <c r="K141" s="58">
        <v>0</v>
      </c>
      <c r="L141" s="48">
        <v>0</v>
      </c>
      <c r="M141" s="74">
        <v>0</v>
      </c>
      <c r="N141" s="34">
        <f t="shared" si="26"/>
        <v>0.375</v>
      </c>
      <c r="O141" s="38">
        <f t="shared" si="27"/>
        <v>0.375</v>
      </c>
      <c r="P141" s="76" t="s">
        <v>33</v>
      </c>
      <c r="Q141" s="43">
        <v>44812</v>
      </c>
      <c r="R141" s="35">
        <v>0</v>
      </c>
      <c r="S141" s="35">
        <v>0</v>
      </c>
      <c r="T141" s="10" t="str">
        <f t="shared" si="28"/>
        <v>Sem - 37</v>
      </c>
      <c r="U141" s="10" t="str">
        <f t="shared" si="29"/>
        <v>Septembre</v>
      </c>
      <c r="V141" s="36" t="s">
        <v>1039</v>
      </c>
      <c r="W141" s="34"/>
      <c r="X141" s="91">
        <f t="shared" si="30"/>
        <v>6.6898148148147873E-3</v>
      </c>
      <c r="Y141" s="92" t="str">
        <f>VLOOKUP('CM-CIC'!B141,Annuaire_roster!B:F,4,0)</f>
        <v>HMIDOUCH Fouad</v>
      </c>
      <c r="Z141" s="37" t="s">
        <v>110</v>
      </c>
      <c r="AA141" s="60" t="s">
        <v>232</v>
      </c>
      <c r="AB141" s="35" t="s">
        <v>63</v>
      </c>
      <c r="AC141" s="35" t="s">
        <v>63</v>
      </c>
      <c r="AD141" s="35" t="s">
        <v>63</v>
      </c>
      <c r="AE141" s="44" t="s">
        <v>63</v>
      </c>
      <c r="AF141" s="61"/>
      <c r="AG141" s="45"/>
    </row>
    <row r="142" spans="1:33" x14ac:dyDescent="0.2">
      <c r="A142" s="59">
        <f>+VLOOKUP(B142,Annuaire_roster!B:G,5,0)</f>
        <v>777</v>
      </c>
      <c r="B142" s="78" t="s">
        <v>42</v>
      </c>
      <c r="C142" s="73">
        <v>0.33035879629629628</v>
      </c>
      <c r="D142" s="73">
        <v>0.33333333333333331</v>
      </c>
      <c r="E142" s="66">
        <v>0.75</v>
      </c>
      <c r="F142" s="66">
        <v>0.75</v>
      </c>
      <c r="G142" s="73"/>
      <c r="H142" s="67"/>
      <c r="I142" s="75" t="s">
        <v>63</v>
      </c>
      <c r="J142" s="48"/>
      <c r="K142" s="58">
        <v>0</v>
      </c>
      <c r="L142" s="48">
        <v>0</v>
      </c>
      <c r="M142" s="74">
        <v>0</v>
      </c>
      <c r="N142" s="34">
        <f t="shared" si="26"/>
        <v>0.375</v>
      </c>
      <c r="O142" s="38">
        <f t="shared" si="27"/>
        <v>0.375</v>
      </c>
      <c r="P142" s="77" t="s">
        <v>33</v>
      </c>
      <c r="Q142" s="43">
        <v>44812</v>
      </c>
      <c r="R142" s="35">
        <v>0</v>
      </c>
      <c r="S142" s="35">
        <v>0</v>
      </c>
      <c r="T142" s="10" t="str">
        <f t="shared" si="28"/>
        <v>Sem - 37</v>
      </c>
      <c r="U142" s="10" t="str">
        <f t="shared" si="29"/>
        <v>Septembre</v>
      </c>
      <c r="V142" s="36" t="s">
        <v>1040</v>
      </c>
      <c r="W142" s="34"/>
      <c r="X142" s="91">
        <f t="shared" si="30"/>
        <v>2.9745370370370949E-3</v>
      </c>
      <c r="Y142" s="92" t="str">
        <f>VLOOKUP('CM-CIC'!B142,Annuaire_roster!B:F,4,0)</f>
        <v>HMIDOUCH Fouad</v>
      </c>
      <c r="Z142" s="37" t="s">
        <v>110</v>
      </c>
      <c r="AA142" s="60" t="s">
        <v>232</v>
      </c>
      <c r="AB142" s="35" t="s">
        <v>63</v>
      </c>
      <c r="AC142" s="35" t="s">
        <v>63</v>
      </c>
      <c r="AD142" s="35" t="s">
        <v>63</v>
      </c>
      <c r="AE142" s="44" t="s">
        <v>63</v>
      </c>
      <c r="AF142" s="61"/>
      <c r="AG142" s="45"/>
    </row>
    <row r="143" spans="1:33" x14ac:dyDescent="0.2">
      <c r="A143" s="59">
        <f>+VLOOKUP(B143,Annuaire_roster!B:G,5,0)</f>
        <v>1183</v>
      </c>
      <c r="B143" s="78" t="s">
        <v>81</v>
      </c>
      <c r="C143" s="73">
        <v>0.33231481481481479</v>
      </c>
      <c r="D143" s="73">
        <v>0.33333333333333331</v>
      </c>
      <c r="E143" s="66">
        <v>0.75</v>
      </c>
      <c r="F143" s="66">
        <v>0.75</v>
      </c>
      <c r="G143" s="49"/>
      <c r="H143" s="48"/>
      <c r="I143" s="75" t="s">
        <v>63</v>
      </c>
      <c r="J143" s="48"/>
      <c r="K143" s="58">
        <v>0</v>
      </c>
      <c r="L143" s="48">
        <v>0</v>
      </c>
      <c r="M143" s="74">
        <v>0</v>
      </c>
      <c r="N143" s="34">
        <f t="shared" si="26"/>
        <v>0.375</v>
      </c>
      <c r="O143" s="38">
        <f t="shared" si="27"/>
        <v>0.375</v>
      </c>
      <c r="P143" s="76" t="s">
        <v>33</v>
      </c>
      <c r="Q143" s="43">
        <v>44812</v>
      </c>
      <c r="R143" s="35">
        <v>0</v>
      </c>
      <c r="S143" s="35">
        <v>0</v>
      </c>
      <c r="T143" s="10" t="str">
        <f t="shared" si="28"/>
        <v>Sem - 37</v>
      </c>
      <c r="U143" s="10" t="str">
        <f t="shared" si="29"/>
        <v>Septembre</v>
      </c>
      <c r="V143" s="36" t="s">
        <v>1042</v>
      </c>
      <c r="W143" s="34"/>
      <c r="X143" s="91">
        <f t="shared" si="30"/>
        <v>1.0185185185185297E-3</v>
      </c>
      <c r="Y143" s="92" t="str">
        <f>VLOOKUP('CM-CIC'!B143,Annuaire_roster!B:F,4,0)</f>
        <v>HMIDOUCH Fouad</v>
      </c>
      <c r="Z143" s="37" t="s">
        <v>110</v>
      </c>
      <c r="AA143" s="60" t="s">
        <v>232</v>
      </c>
      <c r="AB143" s="35" t="s">
        <v>63</v>
      </c>
      <c r="AC143" s="35" t="s">
        <v>63</v>
      </c>
      <c r="AD143" s="35" t="s">
        <v>63</v>
      </c>
      <c r="AE143" s="44" t="s">
        <v>63</v>
      </c>
      <c r="AF143" s="61"/>
      <c r="AG143" s="45"/>
    </row>
    <row r="144" spans="1:33" x14ac:dyDescent="0.2">
      <c r="A144" s="59">
        <f>+VLOOKUP(B144,Annuaire_roster!B:G,5,0)</f>
        <v>973</v>
      </c>
      <c r="B144" s="78" t="s">
        <v>84</v>
      </c>
      <c r="C144" s="73"/>
      <c r="D144" s="73" t="s">
        <v>188</v>
      </c>
      <c r="E144" s="66"/>
      <c r="F144" s="66" t="s">
        <v>188</v>
      </c>
      <c r="G144" s="49"/>
      <c r="H144" s="48"/>
      <c r="I144" s="75" t="s">
        <v>63</v>
      </c>
      <c r="J144" s="48"/>
      <c r="K144" s="58">
        <v>0</v>
      </c>
      <c r="L144" s="48">
        <v>0</v>
      </c>
      <c r="M144" s="74">
        <v>0</v>
      </c>
      <c r="N144" s="34" t="str">
        <f t="shared" si="26"/>
        <v/>
      </c>
      <c r="O144" s="38">
        <f t="shared" si="27"/>
        <v>0</v>
      </c>
      <c r="P144" s="76" t="s">
        <v>33</v>
      </c>
      <c r="Q144" s="43">
        <v>44812</v>
      </c>
      <c r="R144" s="35">
        <v>0</v>
      </c>
      <c r="S144" s="35">
        <v>0</v>
      </c>
      <c r="T144" s="10" t="str">
        <f t="shared" si="28"/>
        <v>Sem - 37</v>
      </c>
      <c r="U144" s="10" t="str">
        <f t="shared" si="29"/>
        <v>Septembre</v>
      </c>
      <c r="V144" s="36" t="s">
        <v>1043</v>
      </c>
      <c r="W144" s="34"/>
      <c r="X144" s="91">
        <f t="shared" si="30"/>
        <v>0</v>
      </c>
      <c r="Y144" s="92" t="str">
        <f>VLOOKUP('CM-CIC'!B144,Annuaire_roster!B:F,4,0)</f>
        <v>HMIDOUCH Fouad</v>
      </c>
      <c r="Z144" s="37" t="s">
        <v>110</v>
      </c>
      <c r="AA144" s="60" t="s">
        <v>232</v>
      </c>
      <c r="AB144" s="35" t="s">
        <v>63</v>
      </c>
      <c r="AC144" s="35" t="s">
        <v>63</v>
      </c>
      <c r="AD144" s="35" t="s">
        <v>63</v>
      </c>
      <c r="AE144" s="44" t="s">
        <v>63</v>
      </c>
      <c r="AF144" s="61"/>
      <c r="AG144" s="45"/>
    </row>
    <row r="145" spans="1:33" x14ac:dyDescent="0.2">
      <c r="A145" s="59">
        <f>+VLOOKUP(B145,Annuaire_roster!B:G,5,0)</f>
        <v>1539</v>
      </c>
      <c r="B145" s="78" t="s">
        <v>185</v>
      </c>
      <c r="C145" s="73">
        <v>0.32807870370370368</v>
      </c>
      <c r="D145" s="73">
        <v>0.33333333333333331</v>
      </c>
      <c r="E145" s="66">
        <v>0.75</v>
      </c>
      <c r="F145" s="66">
        <v>0.75</v>
      </c>
      <c r="G145" s="49"/>
      <c r="H145" s="48"/>
      <c r="I145" s="75" t="s">
        <v>63</v>
      </c>
      <c r="J145" s="48"/>
      <c r="K145" s="58">
        <v>0</v>
      </c>
      <c r="L145" s="48">
        <v>0</v>
      </c>
      <c r="M145" s="74">
        <v>0</v>
      </c>
      <c r="N145" s="34">
        <f t="shared" si="26"/>
        <v>0.375</v>
      </c>
      <c r="O145" s="38">
        <f t="shared" si="27"/>
        <v>0.375</v>
      </c>
      <c r="P145" s="76" t="s">
        <v>33</v>
      </c>
      <c r="Q145" s="43">
        <v>44812</v>
      </c>
      <c r="R145" s="35">
        <v>0</v>
      </c>
      <c r="S145" s="35">
        <v>0</v>
      </c>
      <c r="T145" s="10" t="str">
        <f t="shared" si="28"/>
        <v>Sem - 37</v>
      </c>
      <c r="U145" s="10" t="str">
        <f t="shared" si="29"/>
        <v>Septembre</v>
      </c>
      <c r="V145" s="36" t="s">
        <v>1044</v>
      </c>
      <c r="W145" s="34"/>
      <c r="X145" s="91">
        <f t="shared" si="30"/>
        <v>5.2546296296296369E-3</v>
      </c>
      <c r="Y145" s="92" t="str">
        <f>VLOOKUP('CM-CIC'!B145,Annuaire_roster!B:F,4,0)</f>
        <v>HMIDOUCH Fouad</v>
      </c>
      <c r="Z145" s="37" t="s">
        <v>110</v>
      </c>
      <c r="AA145" s="60" t="s">
        <v>232</v>
      </c>
      <c r="AB145" s="35" t="s">
        <v>63</v>
      </c>
      <c r="AC145" s="35" t="s">
        <v>63</v>
      </c>
      <c r="AD145" s="35" t="s">
        <v>63</v>
      </c>
      <c r="AE145" s="44" t="s">
        <v>63</v>
      </c>
      <c r="AF145" s="61"/>
      <c r="AG145" s="45"/>
    </row>
    <row r="146" spans="1:33" x14ac:dyDescent="0.2">
      <c r="A146" s="59">
        <f>+VLOOKUP(B146,Annuaire_roster!B:G,5,0)</f>
        <v>1006</v>
      </c>
      <c r="B146" s="78" t="s">
        <v>50</v>
      </c>
      <c r="C146" s="73">
        <v>0.33067129629629627</v>
      </c>
      <c r="D146" s="73">
        <v>0.33333333333333331</v>
      </c>
      <c r="E146" s="66">
        <v>0.75</v>
      </c>
      <c r="F146" s="66">
        <v>0.75</v>
      </c>
      <c r="G146" s="49"/>
      <c r="H146" s="48"/>
      <c r="I146" s="75" t="s">
        <v>63</v>
      </c>
      <c r="J146" s="48"/>
      <c r="K146" s="58">
        <v>0</v>
      </c>
      <c r="L146" s="48">
        <v>0</v>
      </c>
      <c r="M146" s="74">
        <v>0</v>
      </c>
      <c r="N146" s="34">
        <f t="shared" si="26"/>
        <v>0.375</v>
      </c>
      <c r="O146" s="38">
        <f t="shared" si="27"/>
        <v>0.375</v>
      </c>
      <c r="P146" s="76" t="s">
        <v>33</v>
      </c>
      <c r="Q146" s="43">
        <v>44813</v>
      </c>
      <c r="R146" s="35">
        <v>0</v>
      </c>
      <c r="S146" s="35">
        <v>0</v>
      </c>
      <c r="T146" s="10" t="str">
        <f t="shared" si="28"/>
        <v>Sem - 37</v>
      </c>
      <c r="U146" s="10" t="str">
        <f t="shared" si="29"/>
        <v>Septembre</v>
      </c>
      <c r="V146" s="36" t="s">
        <v>1045</v>
      </c>
      <c r="W146" s="34"/>
      <c r="X146" s="91">
        <f t="shared" si="30"/>
        <v>2.6620370370370461E-3</v>
      </c>
      <c r="Y146" s="92" t="str">
        <f>VLOOKUP('CM-CIC'!B146,Annuaire_roster!B:F,4,0)</f>
        <v>HMIDOUCH Fouad</v>
      </c>
      <c r="Z146" s="37" t="s">
        <v>110</v>
      </c>
      <c r="AA146" s="60" t="s">
        <v>232</v>
      </c>
      <c r="AB146" s="35" t="s">
        <v>63</v>
      </c>
      <c r="AC146" s="35" t="s">
        <v>63</v>
      </c>
      <c r="AD146" s="35" t="s">
        <v>63</v>
      </c>
      <c r="AE146" s="44" t="s">
        <v>63</v>
      </c>
      <c r="AF146" s="61"/>
      <c r="AG146" s="45"/>
    </row>
    <row r="147" spans="1:33" x14ac:dyDescent="0.2">
      <c r="A147" s="59">
        <f>+VLOOKUP(B147,Annuaire_roster!B:G,5,0)</f>
        <v>777</v>
      </c>
      <c r="B147" s="78" t="s">
        <v>42</v>
      </c>
      <c r="C147" s="73">
        <v>0.33241898148148147</v>
      </c>
      <c r="D147" s="73">
        <v>0.33333333333333331</v>
      </c>
      <c r="E147" s="66">
        <v>0.75</v>
      </c>
      <c r="F147" s="66">
        <v>0.75</v>
      </c>
      <c r="G147" s="49"/>
      <c r="H147" s="48"/>
      <c r="I147" s="75" t="s">
        <v>63</v>
      </c>
      <c r="J147" s="48"/>
      <c r="K147" s="58">
        <v>0</v>
      </c>
      <c r="L147" s="48">
        <v>0</v>
      </c>
      <c r="M147" s="74">
        <v>0</v>
      </c>
      <c r="N147" s="34">
        <f t="shared" si="26"/>
        <v>0.375</v>
      </c>
      <c r="O147" s="38">
        <f t="shared" si="27"/>
        <v>0.375</v>
      </c>
      <c r="P147" s="76" t="s">
        <v>33</v>
      </c>
      <c r="Q147" s="43">
        <v>44813</v>
      </c>
      <c r="R147" s="35">
        <v>0</v>
      </c>
      <c r="S147" s="35">
        <v>0</v>
      </c>
      <c r="T147" s="10" t="str">
        <f t="shared" si="28"/>
        <v>Sem - 37</v>
      </c>
      <c r="U147" s="10" t="str">
        <f t="shared" si="29"/>
        <v>Septembre</v>
      </c>
      <c r="V147" s="36" t="s">
        <v>1046</v>
      </c>
      <c r="W147" s="34"/>
      <c r="X147" s="91">
        <f t="shared" si="30"/>
        <v>9.1435185185184675E-4</v>
      </c>
      <c r="Y147" s="92" t="str">
        <f>VLOOKUP('CM-CIC'!B147,Annuaire_roster!B:F,4,0)</f>
        <v>HMIDOUCH Fouad</v>
      </c>
      <c r="Z147" s="37" t="s">
        <v>110</v>
      </c>
      <c r="AA147" s="60" t="s">
        <v>232</v>
      </c>
      <c r="AB147" s="35" t="s">
        <v>63</v>
      </c>
      <c r="AC147" s="35" t="s">
        <v>63</v>
      </c>
      <c r="AD147" s="35" t="s">
        <v>63</v>
      </c>
      <c r="AE147" s="44" t="s">
        <v>63</v>
      </c>
      <c r="AF147" s="61"/>
      <c r="AG147" s="45"/>
    </row>
    <row r="148" spans="1:33" x14ac:dyDescent="0.2">
      <c r="A148" s="59">
        <f>+VLOOKUP(B148,Annuaire_roster!B:G,5,0)</f>
        <v>86</v>
      </c>
      <c r="B148" s="78" t="s">
        <v>25</v>
      </c>
      <c r="C148" s="73">
        <v>0.33381944444444445</v>
      </c>
      <c r="D148" s="73">
        <v>0.33333333333333331</v>
      </c>
      <c r="E148" s="66">
        <v>0.75</v>
      </c>
      <c r="F148" s="66">
        <v>0.75</v>
      </c>
      <c r="G148" s="49"/>
      <c r="H148" s="48"/>
      <c r="I148" s="75" t="s">
        <v>63</v>
      </c>
      <c r="J148" s="48"/>
      <c r="K148" s="58">
        <v>0</v>
      </c>
      <c r="L148" s="48">
        <v>0</v>
      </c>
      <c r="M148" s="74">
        <v>0</v>
      </c>
      <c r="N148" s="34">
        <f t="shared" si="26"/>
        <v>0.375</v>
      </c>
      <c r="O148" s="38">
        <f t="shared" si="27"/>
        <v>0.375</v>
      </c>
      <c r="P148" s="76" t="s">
        <v>33</v>
      </c>
      <c r="Q148" s="43">
        <v>44813</v>
      </c>
      <c r="R148" s="35">
        <v>0</v>
      </c>
      <c r="S148" s="35">
        <v>0</v>
      </c>
      <c r="T148" s="10" t="str">
        <f t="shared" si="28"/>
        <v>Sem - 37</v>
      </c>
      <c r="U148" s="10" t="str">
        <f t="shared" si="29"/>
        <v>Septembre</v>
      </c>
      <c r="V148" s="36" t="s">
        <v>1047</v>
      </c>
      <c r="W148" s="34"/>
      <c r="X148" s="91">
        <f t="shared" si="30"/>
        <v>0</v>
      </c>
      <c r="Y148" s="92" t="str">
        <f>VLOOKUP('CM-CIC'!B148,Annuaire_roster!B:F,4,0)</f>
        <v>HMIDOUCH Fouad</v>
      </c>
      <c r="Z148" s="37" t="s">
        <v>110</v>
      </c>
      <c r="AA148" s="60" t="s">
        <v>232</v>
      </c>
      <c r="AB148" s="35" t="s">
        <v>63</v>
      </c>
      <c r="AC148" s="35" t="s">
        <v>63</v>
      </c>
      <c r="AD148" s="35" t="s">
        <v>63</v>
      </c>
      <c r="AE148" s="44" t="s">
        <v>63</v>
      </c>
      <c r="AF148" s="61"/>
      <c r="AG148" s="45"/>
    </row>
    <row r="149" spans="1:33" x14ac:dyDescent="0.2">
      <c r="A149" s="59">
        <f>+VLOOKUP(B149,Annuaire_roster!B:G,5,0)</f>
        <v>1183</v>
      </c>
      <c r="B149" s="78" t="s">
        <v>81</v>
      </c>
      <c r="C149" s="73">
        <v>0.33021990740740736</v>
      </c>
      <c r="D149" s="73">
        <v>0.33333333333333331</v>
      </c>
      <c r="E149" s="66">
        <v>0.75</v>
      </c>
      <c r="F149" s="66">
        <v>0.75</v>
      </c>
      <c r="G149" s="49"/>
      <c r="H149" s="48"/>
      <c r="I149" s="75" t="s">
        <v>63</v>
      </c>
      <c r="J149" s="48"/>
      <c r="K149" s="58">
        <v>0</v>
      </c>
      <c r="L149" s="48">
        <v>0</v>
      </c>
      <c r="M149" s="74">
        <v>0</v>
      </c>
      <c r="N149" s="34">
        <f t="shared" si="26"/>
        <v>0.375</v>
      </c>
      <c r="O149" s="38">
        <f t="shared" si="27"/>
        <v>0.375</v>
      </c>
      <c r="P149" s="76" t="s">
        <v>33</v>
      </c>
      <c r="Q149" s="43">
        <v>44813</v>
      </c>
      <c r="R149" s="35">
        <v>0</v>
      </c>
      <c r="S149" s="35">
        <v>0</v>
      </c>
      <c r="T149" s="10" t="str">
        <f t="shared" si="28"/>
        <v>Sem - 37</v>
      </c>
      <c r="U149" s="10" t="str">
        <f t="shared" si="29"/>
        <v>Septembre</v>
      </c>
      <c r="V149" s="36" t="s">
        <v>1048</v>
      </c>
      <c r="W149" s="34"/>
      <c r="X149" s="91">
        <f t="shared" si="30"/>
        <v>3.1134259259260055E-3</v>
      </c>
      <c r="Y149" s="92" t="str">
        <f>VLOOKUP('CM-CIC'!B149,Annuaire_roster!B:F,4,0)</f>
        <v>HMIDOUCH Fouad</v>
      </c>
      <c r="Z149" s="37" t="s">
        <v>110</v>
      </c>
      <c r="AA149" s="60" t="s">
        <v>232</v>
      </c>
      <c r="AB149" s="35" t="s">
        <v>63</v>
      </c>
      <c r="AC149" s="35" t="s">
        <v>63</v>
      </c>
      <c r="AD149" s="35" t="s">
        <v>63</v>
      </c>
      <c r="AE149" s="44" t="s">
        <v>63</v>
      </c>
      <c r="AF149" s="61"/>
      <c r="AG149" s="45"/>
    </row>
    <row r="150" spans="1:33" x14ac:dyDescent="0.2">
      <c r="A150" s="59">
        <f>+VLOOKUP(B150,Annuaire_roster!B:G,5,0)</f>
        <v>973</v>
      </c>
      <c r="B150" s="78" t="s">
        <v>84</v>
      </c>
      <c r="C150" s="73"/>
      <c r="D150" s="73" t="s">
        <v>188</v>
      </c>
      <c r="E150" s="66"/>
      <c r="F150" s="66" t="s">
        <v>188</v>
      </c>
      <c r="G150" s="49"/>
      <c r="H150" s="48"/>
      <c r="I150" s="75" t="s">
        <v>63</v>
      </c>
      <c r="J150" s="48"/>
      <c r="K150" s="58">
        <v>0</v>
      </c>
      <c r="L150" s="48">
        <v>0</v>
      </c>
      <c r="M150" s="74">
        <v>0</v>
      </c>
      <c r="N150" s="34" t="str">
        <f t="shared" si="26"/>
        <v/>
      </c>
      <c r="O150" s="38">
        <f t="shared" si="27"/>
        <v>0</v>
      </c>
      <c r="P150" s="76" t="s">
        <v>33</v>
      </c>
      <c r="Q150" s="43">
        <v>44813</v>
      </c>
      <c r="R150" s="35">
        <v>0</v>
      </c>
      <c r="S150" s="35">
        <v>0</v>
      </c>
      <c r="T150" s="10" t="str">
        <f t="shared" si="28"/>
        <v>Sem - 37</v>
      </c>
      <c r="U150" s="10" t="str">
        <f t="shared" si="29"/>
        <v>Septembre</v>
      </c>
      <c r="V150" s="36" t="s">
        <v>1049</v>
      </c>
      <c r="W150" s="34"/>
      <c r="X150" s="91">
        <f t="shared" si="30"/>
        <v>0</v>
      </c>
      <c r="Y150" s="92" t="str">
        <f>VLOOKUP('CM-CIC'!B150,Annuaire_roster!B:F,4,0)</f>
        <v>HMIDOUCH Fouad</v>
      </c>
      <c r="Z150" s="37" t="s">
        <v>110</v>
      </c>
      <c r="AA150" s="60" t="s">
        <v>232</v>
      </c>
      <c r="AB150" s="35" t="s">
        <v>63</v>
      </c>
      <c r="AC150" s="35" t="s">
        <v>63</v>
      </c>
      <c r="AD150" s="35" t="s">
        <v>63</v>
      </c>
      <c r="AE150" s="44" t="s">
        <v>63</v>
      </c>
      <c r="AF150" s="61"/>
      <c r="AG150" s="45"/>
    </row>
    <row r="151" spans="1:33" x14ac:dyDescent="0.2">
      <c r="A151" s="59">
        <f>+VLOOKUP(B151,Annuaire_roster!B:G,5,0)</f>
        <v>1539</v>
      </c>
      <c r="B151" s="78" t="s">
        <v>185</v>
      </c>
      <c r="C151" s="73">
        <v>0.333125</v>
      </c>
      <c r="D151" s="73">
        <v>0.33333333333333331</v>
      </c>
      <c r="E151" s="66">
        <v>0.75</v>
      </c>
      <c r="F151" s="66">
        <v>0.75</v>
      </c>
      <c r="G151" s="49"/>
      <c r="H151" s="48"/>
      <c r="I151" s="75" t="s">
        <v>63</v>
      </c>
      <c r="J151" s="48"/>
      <c r="K151" s="58">
        <v>0</v>
      </c>
      <c r="L151" s="48">
        <v>0</v>
      </c>
      <c r="M151" s="74">
        <v>0</v>
      </c>
      <c r="N151" s="34">
        <f t="shared" si="26"/>
        <v>0.375</v>
      </c>
      <c r="O151" s="38">
        <f t="shared" si="27"/>
        <v>0.375</v>
      </c>
      <c r="P151" s="76" t="s">
        <v>33</v>
      </c>
      <c r="Q151" s="43">
        <v>44813</v>
      </c>
      <c r="R151" s="35">
        <v>0</v>
      </c>
      <c r="S151" s="35">
        <v>0</v>
      </c>
      <c r="T151" s="10" t="str">
        <f t="shared" si="28"/>
        <v>Sem - 37</v>
      </c>
      <c r="U151" s="10" t="str">
        <f t="shared" si="29"/>
        <v>Septembre</v>
      </c>
      <c r="V151" s="36" t="s">
        <v>1050</v>
      </c>
      <c r="W151" s="34"/>
      <c r="X151" s="91">
        <f t="shared" si="30"/>
        <v>0</v>
      </c>
      <c r="Y151" s="92" t="str">
        <f>VLOOKUP('CM-CIC'!B151,Annuaire_roster!B:F,4,0)</f>
        <v>HMIDOUCH Fouad</v>
      </c>
      <c r="Z151" s="37" t="s">
        <v>110</v>
      </c>
      <c r="AA151" s="60" t="s">
        <v>232</v>
      </c>
      <c r="AB151" s="35" t="s">
        <v>63</v>
      </c>
      <c r="AC151" s="35" t="s">
        <v>63</v>
      </c>
      <c r="AD151" s="35" t="s">
        <v>63</v>
      </c>
      <c r="AE151" s="44" t="s">
        <v>63</v>
      </c>
      <c r="AF151" s="61"/>
      <c r="AG151" s="45"/>
    </row>
    <row r="152" spans="1:33" x14ac:dyDescent="0.2">
      <c r="A152" s="59">
        <f>+VLOOKUP(B152,Annuaire_roster!B:G,5,0)</f>
        <v>86</v>
      </c>
      <c r="B152" s="78" t="s">
        <v>25</v>
      </c>
      <c r="C152" s="73">
        <v>0.33688657407407407</v>
      </c>
      <c r="D152" s="73">
        <v>0.33333333333333331</v>
      </c>
      <c r="E152" s="66">
        <v>0.70833333333333337</v>
      </c>
      <c r="F152" s="66">
        <v>0.70833333333333337</v>
      </c>
      <c r="G152" s="49"/>
      <c r="H152" s="48"/>
      <c r="I152" s="129"/>
      <c r="J152" s="48"/>
      <c r="K152" s="58"/>
      <c r="L152" s="48">
        <v>0</v>
      </c>
      <c r="M152" s="74">
        <v>0</v>
      </c>
      <c r="N152" s="34">
        <f t="shared" si="26"/>
        <v>0.33333333333333337</v>
      </c>
      <c r="O152" s="38">
        <f t="shared" si="27"/>
        <v>0.33333333333333337</v>
      </c>
      <c r="P152" s="76" t="s">
        <v>33</v>
      </c>
      <c r="Q152" s="43">
        <v>44814</v>
      </c>
      <c r="R152" s="35">
        <v>0</v>
      </c>
      <c r="S152" s="35">
        <v>0</v>
      </c>
      <c r="T152" s="10" t="str">
        <f t="shared" si="28"/>
        <v>Sem - 37</v>
      </c>
      <c r="U152" s="10" t="str">
        <f t="shared" si="29"/>
        <v>Septembre</v>
      </c>
      <c r="V152" s="36" t="s">
        <v>1053</v>
      </c>
      <c r="W152" s="34"/>
      <c r="X152" s="91">
        <f t="shared" si="30"/>
        <v>0</v>
      </c>
      <c r="Y152" s="92" t="str">
        <f>VLOOKUP('CM-CIC'!B152,Annuaire_roster!B:F,4,0)</f>
        <v>HMIDOUCH Fouad</v>
      </c>
      <c r="Z152" s="37" t="s">
        <v>110</v>
      </c>
      <c r="AA152" s="60" t="s">
        <v>232</v>
      </c>
      <c r="AB152" s="35" t="s">
        <v>63</v>
      </c>
      <c r="AC152" s="35" t="s">
        <v>63</v>
      </c>
      <c r="AD152" s="35" t="s">
        <v>63</v>
      </c>
      <c r="AE152" s="44" t="s">
        <v>63</v>
      </c>
      <c r="AF152" s="61"/>
      <c r="AG152" s="45"/>
    </row>
    <row r="153" spans="1:33" x14ac:dyDescent="0.2">
      <c r="A153" s="59">
        <f>+VLOOKUP(B153,Annuaire_roster!B:G,5,0)</f>
        <v>1006</v>
      </c>
      <c r="B153" s="78" t="s">
        <v>50</v>
      </c>
      <c r="C153" s="73">
        <v>0.32831018518518518</v>
      </c>
      <c r="D153" s="73">
        <v>0.33333333333333331</v>
      </c>
      <c r="E153" s="66">
        <v>0.70833333333333337</v>
      </c>
      <c r="F153" s="66">
        <v>0.70833333333333337</v>
      </c>
      <c r="G153" s="49"/>
      <c r="H153" s="48"/>
      <c r="I153" s="75" t="s">
        <v>63</v>
      </c>
      <c r="J153" s="48"/>
      <c r="K153" s="58">
        <v>0</v>
      </c>
      <c r="L153" s="48">
        <v>0</v>
      </c>
      <c r="M153" s="74">
        <v>0</v>
      </c>
      <c r="N153" s="34">
        <f t="shared" si="26"/>
        <v>0.33333333333333337</v>
      </c>
      <c r="O153" s="38">
        <f t="shared" si="27"/>
        <v>0.33333333333333337</v>
      </c>
      <c r="P153" s="76" t="s">
        <v>33</v>
      </c>
      <c r="Q153" s="43">
        <v>44814</v>
      </c>
      <c r="R153" s="35">
        <v>0</v>
      </c>
      <c r="S153" s="35">
        <v>0</v>
      </c>
      <c r="T153" s="10" t="str">
        <f t="shared" si="28"/>
        <v>Sem - 37</v>
      </c>
      <c r="U153" s="10" t="str">
        <f t="shared" si="29"/>
        <v>Septembre</v>
      </c>
      <c r="V153" s="36" t="s">
        <v>1051</v>
      </c>
      <c r="W153" s="34"/>
      <c r="X153" s="91">
        <f t="shared" si="30"/>
        <v>5.0231481481480822E-3</v>
      </c>
      <c r="Y153" s="92" t="str">
        <f>VLOOKUP('CM-CIC'!B153,Annuaire_roster!B:F,4,0)</f>
        <v>HMIDOUCH Fouad</v>
      </c>
      <c r="Z153" s="37" t="s">
        <v>110</v>
      </c>
      <c r="AA153" s="60" t="s">
        <v>232</v>
      </c>
      <c r="AB153" s="35" t="s">
        <v>63</v>
      </c>
      <c r="AC153" s="35" t="s">
        <v>63</v>
      </c>
      <c r="AD153" s="35" t="s">
        <v>63</v>
      </c>
      <c r="AE153" s="44" t="s">
        <v>63</v>
      </c>
      <c r="AF153" s="61"/>
      <c r="AG153" s="45"/>
    </row>
    <row r="154" spans="1:33" x14ac:dyDescent="0.2">
      <c r="A154" s="59">
        <f>+VLOOKUP(B154,Annuaire_roster!B:G,5,0)</f>
        <v>777</v>
      </c>
      <c r="B154" s="78" t="s">
        <v>42</v>
      </c>
      <c r="C154" s="73">
        <v>0.33337962962962964</v>
      </c>
      <c r="D154" s="73">
        <v>0.33333333333333331</v>
      </c>
      <c r="E154" s="66">
        <v>0.70833333333333337</v>
      </c>
      <c r="F154" s="66">
        <v>0.70833333333333337</v>
      </c>
      <c r="G154" s="49"/>
      <c r="H154" s="48"/>
      <c r="I154" s="75" t="s">
        <v>63</v>
      </c>
      <c r="J154" s="48"/>
      <c r="K154" s="58">
        <v>0</v>
      </c>
      <c r="L154" s="48">
        <v>0</v>
      </c>
      <c r="M154" s="74">
        <v>0</v>
      </c>
      <c r="N154" s="34">
        <f t="shared" si="26"/>
        <v>0.33333333333333337</v>
      </c>
      <c r="O154" s="38">
        <f t="shared" si="27"/>
        <v>0.33333333333333337</v>
      </c>
      <c r="P154" s="76" t="s">
        <v>33</v>
      </c>
      <c r="Q154" s="43">
        <v>44814</v>
      </c>
      <c r="R154" s="35">
        <v>0</v>
      </c>
      <c r="S154" s="35">
        <v>0</v>
      </c>
      <c r="T154" s="10" t="str">
        <f t="shared" si="28"/>
        <v>Sem - 37</v>
      </c>
      <c r="U154" s="10" t="str">
        <f t="shared" si="29"/>
        <v>Septembre</v>
      </c>
      <c r="V154" s="36" t="s">
        <v>1052</v>
      </c>
      <c r="W154" s="34"/>
      <c r="X154" s="91">
        <f t="shared" si="30"/>
        <v>0</v>
      </c>
      <c r="Y154" s="92" t="str">
        <f>VLOOKUP('CM-CIC'!B154,Annuaire_roster!B:F,4,0)</f>
        <v>HMIDOUCH Fouad</v>
      </c>
      <c r="Z154" s="37" t="s">
        <v>110</v>
      </c>
      <c r="AA154" s="60" t="s">
        <v>232</v>
      </c>
      <c r="AB154" s="35" t="s">
        <v>63</v>
      </c>
      <c r="AC154" s="35" t="s">
        <v>63</v>
      </c>
      <c r="AD154" s="35" t="s">
        <v>63</v>
      </c>
      <c r="AE154" s="44" t="s">
        <v>63</v>
      </c>
      <c r="AF154" s="61"/>
      <c r="AG154" s="45"/>
    </row>
    <row r="155" spans="1:33" x14ac:dyDescent="0.2">
      <c r="A155" s="59">
        <f>+VLOOKUP(B155,Annuaire_roster!B:G,5,0)</f>
        <v>1183</v>
      </c>
      <c r="B155" s="78" t="s">
        <v>81</v>
      </c>
      <c r="C155" s="73">
        <v>0.33283564814814814</v>
      </c>
      <c r="D155" s="73">
        <v>0.33333333333333331</v>
      </c>
      <c r="E155" s="66">
        <v>0.70833333333333337</v>
      </c>
      <c r="F155" s="66">
        <v>0.70833333333333337</v>
      </c>
      <c r="G155" s="49"/>
      <c r="H155" s="48"/>
      <c r="I155" s="75" t="s">
        <v>63</v>
      </c>
      <c r="J155" s="48"/>
      <c r="K155" s="58">
        <v>0</v>
      </c>
      <c r="L155" s="48">
        <v>0</v>
      </c>
      <c r="M155" s="74">
        <v>0</v>
      </c>
      <c r="N155" s="34">
        <f t="shared" si="26"/>
        <v>0.33333333333333337</v>
      </c>
      <c r="O155" s="38">
        <f t="shared" si="27"/>
        <v>0.33333333333333337</v>
      </c>
      <c r="P155" s="76" t="s">
        <v>33</v>
      </c>
      <c r="Q155" s="43">
        <v>44814</v>
      </c>
      <c r="R155" s="35">
        <v>0</v>
      </c>
      <c r="S155" s="35">
        <v>0</v>
      </c>
      <c r="T155" s="10" t="str">
        <f t="shared" si="28"/>
        <v>Sem - 37</v>
      </c>
      <c r="U155" s="10" t="str">
        <f t="shared" si="29"/>
        <v>Septembre</v>
      </c>
      <c r="V155" s="36" t="s">
        <v>1054</v>
      </c>
      <c r="W155" s="34"/>
      <c r="X155" s="91">
        <f t="shared" si="30"/>
        <v>0</v>
      </c>
      <c r="Y155" s="92" t="str">
        <f>VLOOKUP('CM-CIC'!B155,Annuaire_roster!B:F,4,0)</f>
        <v>HMIDOUCH Fouad</v>
      </c>
      <c r="Z155" s="37" t="s">
        <v>110</v>
      </c>
      <c r="AA155" s="60" t="s">
        <v>232</v>
      </c>
      <c r="AB155" s="35" t="s">
        <v>63</v>
      </c>
      <c r="AC155" s="35" t="s">
        <v>63</v>
      </c>
      <c r="AD155" s="35" t="s">
        <v>63</v>
      </c>
      <c r="AE155" s="44" t="s">
        <v>63</v>
      </c>
      <c r="AF155" s="61"/>
      <c r="AG155" s="45"/>
    </row>
    <row r="156" spans="1:33" x14ac:dyDescent="0.2">
      <c r="A156" s="59">
        <f>+VLOOKUP(B156,Annuaire_roster!B:G,5,0)</f>
        <v>973</v>
      </c>
      <c r="B156" s="78" t="s">
        <v>84</v>
      </c>
      <c r="C156" s="73"/>
      <c r="D156" s="73" t="s">
        <v>188</v>
      </c>
      <c r="E156" s="66"/>
      <c r="F156" s="66" t="s">
        <v>188</v>
      </c>
      <c r="G156" s="49"/>
      <c r="H156" s="48"/>
      <c r="I156" s="75" t="s">
        <v>63</v>
      </c>
      <c r="J156" s="48"/>
      <c r="K156" s="58">
        <v>0</v>
      </c>
      <c r="L156" s="48">
        <v>0</v>
      </c>
      <c r="M156" s="74">
        <v>0</v>
      </c>
      <c r="N156" s="34" t="str">
        <f t="shared" si="26"/>
        <v/>
      </c>
      <c r="O156" s="38">
        <f t="shared" si="27"/>
        <v>0</v>
      </c>
      <c r="P156" s="82" t="s">
        <v>33</v>
      </c>
      <c r="Q156" s="43">
        <v>44814</v>
      </c>
      <c r="R156" s="35">
        <v>0</v>
      </c>
      <c r="S156" s="35">
        <v>0</v>
      </c>
      <c r="T156" s="10" t="str">
        <f t="shared" si="28"/>
        <v>Sem - 37</v>
      </c>
      <c r="U156" s="10" t="str">
        <f t="shared" si="29"/>
        <v>Septembre</v>
      </c>
      <c r="V156" s="36" t="s">
        <v>1055</v>
      </c>
      <c r="W156" s="34"/>
      <c r="X156" s="91">
        <f t="shared" si="30"/>
        <v>0</v>
      </c>
      <c r="Y156" s="92" t="str">
        <f>VLOOKUP('CM-CIC'!B156,Annuaire_roster!B:F,4,0)</f>
        <v>HMIDOUCH Fouad</v>
      </c>
      <c r="Z156" s="37" t="s">
        <v>110</v>
      </c>
      <c r="AA156" s="60" t="s">
        <v>232</v>
      </c>
      <c r="AB156" s="35" t="s">
        <v>63</v>
      </c>
      <c r="AC156" s="35" t="s">
        <v>63</v>
      </c>
      <c r="AD156" s="35" t="s">
        <v>63</v>
      </c>
      <c r="AE156" s="44" t="s">
        <v>63</v>
      </c>
      <c r="AF156" s="61"/>
      <c r="AG156" s="45"/>
    </row>
    <row r="157" spans="1:33" x14ac:dyDescent="0.2">
      <c r="A157" s="59">
        <f>+VLOOKUP(B157,Annuaire_roster!B:G,5,0)</f>
        <v>1539</v>
      </c>
      <c r="B157" s="78" t="s">
        <v>185</v>
      </c>
      <c r="C157" s="73">
        <v>0.32096064814814812</v>
      </c>
      <c r="D157" s="73">
        <v>0.33333333333333331</v>
      </c>
      <c r="E157" s="66">
        <v>0.70833333333333337</v>
      </c>
      <c r="F157" s="66">
        <v>0.70833333333333337</v>
      </c>
      <c r="G157" s="49"/>
      <c r="H157" s="48"/>
      <c r="I157" s="75" t="s">
        <v>63</v>
      </c>
      <c r="J157" s="48"/>
      <c r="K157" s="58">
        <v>0</v>
      </c>
      <c r="L157" s="48">
        <v>0</v>
      </c>
      <c r="M157" s="74">
        <v>0</v>
      </c>
      <c r="N157" s="34">
        <f t="shared" si="26"/>
        <v>0.33333333333333337</v>
      </c>
      <c r="O157" s="38">
        <f t="shared" si="27"/>
        <v>0.33333333333333337</v>
      </c>
      <c r="P157" s="82" t="s">
        <v>33</v>
      </c>
      <c r="Q157" s="43">
        <v>44814</v>
      </c>
      <c r="R157" s="35">
        <v>0</v>
      </c>
      <c r="S157" s="35">
        <v>0</v>
      </c>
      <c r="T157" s="10" t="str">
        <f t="shared" si="28"/>
        <v>Sem - 37</v>
      </c>
      <c r="U157" s="10" t="str">
        <f t="shared" si="29"/>
        <v>Septembre</v>
      </c>
      <c r="V157" s="36" t="s">
        <v>1056</v>
      </c>
      <c r="W157" s="34"/>
      <c r="X157" s="91">
        <f t="shared" si="30"/>
        <v>1.2372685185185195E-2</v>
      </c>
      <c r="Y157" s="92" t="str">
        <f>VLOOKUP('CM-CIC'!B157,Annuaire_roster!B:F,4,0)</f>
        <v>HMIDOUCH Fouad</v>
      </c>
      <c r="Z157" s="37" t="s">
        <v>110</v>
      </c>
      <c r="AA157" s="60" t="s">
        <v>232</v>
      </c>
      <c r="AB157" s="35" t="s">
        <v>63</v>
      </c>
      <c r="AC157" s="35" t="s">
        <v>63</v>
      </c>
      <c r="AD157" s="35" t="s">
        <v>63</v>
      </c>
      <c r="AE157" s="44" t="s">
        <v>63</v>
      </c>
      <c r="AF157" s="61"/>
      <c r="AG157" s="45"/>
    </row>
    <row r="158" spans="1:33" x14ac:dyDescent="0.2">
      <c r="A158" s="59">
        <f>+VLOOKUP(B158,Annuaire_roster!B:G,5,0)</f>
        <v>1006</v>
      </c>
      <c r="B158" s="78" t="s">
        <v>50</v>
      </c>
      <c r="C158" s="73"/>
      <c r="D158" s="73" t="s">
        <v>64</v>
      </c>
      <c r="E158" s="66"/>
      <c r="F158" s="66" t="s">
        <v>64</v>
      </c>
      <c r="G158" s="49"/>
      <c r="H158" s="48"/>
      <c r="I158" s="75" t="s">
        <v>63</v>
      </c>
      <c r="J158" s="48"/>
      <c r="K158" s="58">
        <v>0</v>
      </c>
      <c r="L158" s="48">
        <v>0</v>
      </c>
      <c r="M158" s="74">
        <v>0</v>
      </c>
      <c r="N158" s="34" t="str">
        <f t="shared" si="26"/>
        <v/>
      </c>
      <c r="O158" s="38">
        <f t="shared" si="27"/>
        <v>0</v>
      </c>
      <c r="P158" s="82" t="s">
        <v>33</v>
      </c>
      <c r="Q158" s="43">
        <v>44815</v>
      </c>
      <c r="R158" s="35">
        <v>0</v>
      </c>
      <c r="S158" s="35">
        <v>0</v>
      </c>
      <c r="T158" s="10" t="str">
        <f t="shared" si="28"/>
        <v>Sem - 37</v>
      </c>
      <c r="U158" s="10" t="str">
        <f t="shared" si="29"/>
        <v>Septembre</v>
      </c>
      <c r="V158" s="36" t="s">
        <v>1057</v>
      </c>
      <c r="W158" s="34"/>
      <c r="X158" s="91">
        <f t="shared" si="30"/>
        <v>0</v>
      </c>
      <c r="Y158" s="92" t="str">
        <f>VLOOKUP('CM-CIC'!B158,Annuaire_roster!B:F,4,0)</f>
        <v>HMIDOUCH Fouad</v>
      </c>
      <c r="Z158" s="37" t="s">
        <v>110</v>
      </c>
      <c r="AA158" s="60" t="s">
        <v>232</v>
      </c>
      <c r="AB158" s="35" t="s">
        <v>63</v>
      </c>
      <c r="AC158" s="35" t="s">
        <v>63</v>
      </c>
      <c r="AD158" s="35" t="s">
        <v>63</v>
      </c>
      <c r="AE158" s="44" t="s">
        <v>63</v>
      </c>
      <c r="AF158" s="61"/>
      <c r="AG158" s="45"/>
    </row>
    <row r="159" spans="1:33" x14ac:dyDescent="0.2">
      <c r="A159" s="59">
        <f>+VLOOKUP(B159,Annuaire_roster!B:G,5,0)</f>
        <v>777</v>
      </c>
      <c r="B159" s="78" t="s">
        <v>42</v>
      </c>
      <c r="C159" s="73"/>
      <c r="D159" s="73" t="s">
        <v>64</v>
      </c>
      <c r="E159" s="66"/>
      <c r="F159" s="66" t="s">
        <v>64</v>
      </c>
      <c r="G159" s="49"/>
      <c r="H159" s="48"/>
      <c r="I159" s="75" t="s">
        <v>63</v>
      </c>
      <c r="J159" s="48"/>
      <c r="K159" s="58">
        <v>0</v>
      </c>
      <c r="L159" s="48">
        <v>0</v>
      </c>
      <c r="M159" s="74">
        <v>0</v>
      </c>
      <c r="N159" s="34" t="str">
        <f t="shared" si="26"/>
        <v/>
      </c>
      <c r="O159" s="38">
        <f t="shared" si="27"/>
        <v>0</v>
      </c>
      <c r="P159" s="82" t="s">
        <v>33</v>
      </c>
      <c r="Q159" s="43">
        <v>44815</v>
      </c>
      <c r="R159" s="35">
        <v>0</v>
      </c>
      <c r="S159" s="35">
        <v>0</v>
      </c>
      <c r="T159" s="10" t="str">
        <f t="shared" si="28"/>
        <v>Sem - 37</v>
      </c>
      <c r="U159" s="10" t="str">
        <f t="shared" si="29"/>
        <v>Septembre</v>
      </c>
      <c r="V159" s="36" t="s">
        <v>1058</v>
      </c>
      <c r="W159" s="34"/>
      <c r="X159" s="91">
        <f t="shared" si="30"/>
        <v>0</v>
      </c>
      <c r="Y159" s="92" t="str">
        <f>VLOOKUP('CM-CIC'!B159,Annuaire_roster!B:F,4,0)</f>
        <v>HMIDOUCH Fouad</v>
      </c>
      <c r="Z159" s="37" t="s">
        <v>110</v>
      </c>
      <c r="AA159" s="60" t="s">
        <v>232</v>
      </c>
      <c r="AB159" s="35" t="s">
        <v>63</v>
      </c>
      <c r="AC159" s="35" t="s">
        <v>63</v>
      </c>
      <c r="AD159" s="35" t="s">
        <v>63</v>
      </c>
      <c r="AE159" s="44" t="s">
        <v>63</v>
      </c>
      <c r="AF159" s="61"/>
      <c r="AG159" s="45"/>
    </row>
    <row r="160" spans="1:33" x14ac:dyDescent="0.2">
      <c r="A160" s="59">
        <f>+VLOOKUP(B160,Annuaire_roster!B:G,5,0)</f>
        <v>86</v>
      </c>
      <c r="B160" s="78" t="s">
        <v>25</v>
      </c>
      <c r="C160" s="73"/>
      <c r="D160" s="73" t="s">
        <v>64</v>
      </c>
      <c r="E160" s="66"/>
      <c r="F160" s="66" t="s">
        <v>64</v>
      </c>
      <c r="G160" s="49"/>
      <c r="H160" s="48"/>
      <c r="I160" s="75" t="s">
        <v>63</v>
      </c>
      <c r="J160" s="48"/>
      <c r="K160" s="58">
        <v>0</v>
      </c>
      <c r="L160" s="48">
        <v>0</v>
      </c>
      <c r="M160" s="74">
        <v>0</v>
      </c>
      <c r="N160" s="34" t="str">
        <f t="shared" ref="N160:N191" si="31">IFERROR(IF(OR(D160="OFF",D160="Congé",M160="Abs",D160="Congé sans solde",D160="Férié"),"",IF(O160-K160-L160&gt;O160,O160,IF(O160-K160-L160&lt;0,"",O160-K160-L160))),"")</f>
        <v/>
      </c>
      <c r="O160" s="38">
        <f t="shared" ref="O160:O191" si="32">IF(AG160="2H Pause déjeuner",IF(F160-D160-0.0833333333333333&lt;0,F160-D160-0.0833333333333333+1,F160-D160-0.0833333333333333),IF(OR(AND(F160="OFF",D160="OFF"),AND(F160="Congé",D160="Congé"),AND(F160="Congé sans solde",D160="Congé sans solde"),AND(F160="Congé spécial",D160="Congé spécial"),AND(F160="Férié",D160="Férié"),AND(F160="OFF",D160="Congé"),AND(F160="OFF",D160="Congé sans solde"),AND(F160="OFF",D160="Congé spécial"),AND(F160="OFF",D160="Férié"),AND(F160="Congé",D160="OFF"),AND(F160="Congé",D160="Congé sans solde"),AND(F160="Congé",D160="Congé spécial"),AND(F160="Congé",D160="Férié"),AND(F160="Congé sans solde",D160="OFF"),AND(F160="Congé sans solde",D160="Congé"),AND(F160="Congé sans solde",D160="Congé spécial"),AND(F160="Congé sans solde",D160="Férié"),AND(F160="Congé spécial",D160="OFF"),AND(F160="Congé spécial",D160="Congé"),AND(F160="Congé spécial",D160="Congé sans solde"),AND(F160="Congé spécial",D160="Férié"),AND(F160="Férié",D160="OFF"),AND(F160="Férié",D160="Congé"),AND(F160="Férié",D160="Congé sans solde"),AND(F160="Férié",D160="Congé spécial")),0,IF(OR(F160="OFF",F160="Congé",F160="Congé spécial",F160="Congé sans solde",D160="OFF",D160="Congé",D160="Congé spécial",D160="Congé sans solde"),0.208333333333334,IF(AND(AG160="",F160-D160&lt;0),("24:00:00"-D160)+("00:00:00"+F160)-0.0416666666666667,IF(AND(OR(AG160="Allaitement",AG160="Sans déjeuner"),F160-D160&lt;0),("24:00:00"-D160)+("00:00:00"+F160),IF(AND(AG160="",F160-D160&gt;0.166666666666667),F160-D160-0.0416666666666667,IF(AND(OR(AG160="Allaitement",AG160="Sans déjeuner"),F160-D160&gt;0.166666666666667),F160-D160,F160-D160)))))))</f>
        <v>0</v>
      </c>
      <c r="P160" s="82" t="s">
        <v>33</v>
      </c>
      <c r="Q160" s="43">
        <v>44815</v>
      </c>
      <c r="R160" s="35">
        <v>0</v>
      </c>
      <c r="S160" s="35">
        <v>0</v>
      </c>
      <c r="T160" s="10" t="str">
        <f t="shared" si="28"/>
        <v>Sem - 37</v>
      </c>
      <c r="U160" s="10" t="str">
        <f t="shared" si="29"/>
        <v>Septembre</v>
      </c>
      <c r="V160" s="36" t="s">
        <v>1059</v>
      </c>
      <c r="W160" s="34"/>
      <c r="X160" s="91">
        <f t="shared" si="30"/>
        <v>0</v>
      </c>
      <c r="Y160" s="92" t="str">
        <f>VLOOKUP('CM-CIC'!B160,Annuaire_roster!B:F,4,0)</f>
        <v>HMIDOUCH Fouad</v>
      </c>
      <c r="Z160" s="37" t="s">
        <v>110</v>
      </c>
      <c r="AA160" s="60" t="s">
        <v>232</v>
      </c>
      <c r="AB160" s="35" t="s">
        <v>63</v>
      </c>
      <c r="AC160" s="35" t="s">
        <v>63</v>
      </c>
      <c r="AD160" s="35" t="s">
        <v>63</v>
      </c>
      <c r="AE160" s="44" t="s">
        <v>63</v>
      </c>
      <c r="AF160" s="61"/>
      <c r="AG160" s="45"/>
    </row>
    <row r="161" spans="1:33" x14ac:dyDescent="0.2">
      <c r="A161" s="59">
        <f>+VLOOKUP(B161,Annuaire_roster!B:G,5,0)</f>
        <v>1183</v>
      </c>
      <c r="B161" s="78" t="s">
        <v>81</v>
      </c>
      <c r="C161" s="73"/>
      <c r="D161" s="73" t="s">
        <v>64</v>
      </c>
      <c r="E161" s="66"/>
      <c r="F161" s="66" t="s">
        <v>64</v>
      </c>
      <c r="G161" s="49"/>
      <c r="H161" s="48"/>
      <c r="I161" s="75" t="s">
        <v>63</v>
      </c>
      <c r="J161" s="48"/>
      <c r="K161" s="58">
        <v>0</v>
      </c>
      <c r="L161" s="48">
        <v>0</v>
      </c>
      <c r="M161" s="74">
        <v>0</v>
      </c>
      <c r="N161" s="34" t="str">
        <f t="shared" si="31"/>
        <v/>
      </c>
      <c r="O161" s="38">
        <f t="shared" si="32"/>
        <v>0</v>
      </c>
      <c r="P161" s="82" t="s">
        <v>33</v>
      </c>
      <c r="Q161" s="43">
        <v>44815</v>
      </c>
      <c r="R161" s="35">
        <v>0</v>
      </c>
      <c r="S161" s="35">
        <v>0</v>
      </c>
      <c r="T161" s="10" t="str">
        <f t="shared" si="28"/>
        <v>Sem - 37</v>
      </c>
      <c r="U161" s="10" t="str">
        <f t="shared" si="29"/>
        <v>Septembre</v>
      </c>
      <c r="V161" s="36" t="s">
        <v>1060</v>
      </c>
      <c r="W161" s="34"/>
      <c r="X161" s="91">
        <f t="shared" si="30"/>
        <v>0</v>
      </c>
      <c r="Y161" s="92" t="str">
        <f>VLOOKUP('CM-CIC'!B161,Annuaire_roster!B:F,4,0)</f>
        <v>HMIDOUCH Fouad</v>
      </c>
      <c r="Z161" s="37" t="s">
        <v>110</v>
      </c>
      <c r="AA161" s="60" t="s">
        <v>232</v>
      </c>
      <c r="AB161" s="35" t="s">
        <v>63</v>
      </c>
      <c r="AC161" s="35" t="s">
        <v>63</v>
      </c>
      <c r="AD161" s="35" t="s">
        <v>63</v>
      </c>
      <c r="AE161" s="44" t="s">
        <v>63</v>
      </c>
      <c r="AF161" s="61"/>
      <c r="AG161" s="45"/>
    </row>
    <row r="162" spans="1:33" x14ac:dyDescent="0.2">
      <c r="A162" s="59">
        <f>+VLOOKUP(B162,Annuaire_roster!B:G,5,0)</f>
        <v>973</v>
      </c>
      <c r="B162" s="78" t="s">
        <v>84</v>
      </c>
      <c r="C162" s="73"/>
      <c r="D162" s="73" t="s">
        <v>64</v>
      </c>
      <c r="E162" s="66"/>
      <c r="F162" s="66" t="s">
        <v>64</v>
      </c>
      <c r="G162" s="49"/>
      <c r="H162" s="48"/>
      <c r="I162" s="75" t="s">
        <v>63</v>
      </c>
      <c r="J162" s="48"/>
      <c r="K162" s="58">
        <v>0</v>
      </c>
      <c r="L162" s="48">
        <v>0</v>
      </c>
      <c r="M162" s="74">
        <v>0</v>
      </c>
      <c r="N162" s="34" t="str">
        <f t="shared" si="31"/>
        <v/>
      </c>
      <c r="O162" s="38">
        <f t="shared" si="32"/>
        <v>0</v>
      </c>
      <c r="P162" s="82" t="s">
        <v>33</v>
      </c>
      <c r="Q162" s="43">
        <v>44815</v>
      </c>
      <c r="R162" s="35">
        <v>0</v>
      </c>
      <c r="S162" s="35">
        <v>0</v>
      </c>
      <c r="T162" s="10" t="str">
        <f t="shared" si="28"/>
        <v>Sem - 37</v>
      </c>
      <c r="U162" s="10" t="str">
        <f t="shared" si="29"/>
        <v>Septembre</v>
      </c>
      <c r="V162" s="36" t="s">
        <v>1061</v>
      </c>
      <c r="W162" s="34"/>
      <c r="X162" s="91">
        <f t="shared" si="30"/>
        <v>0</v>
      </c>
      <c r="Y162" s="92" t="str">
        <f>VLOOKUP('CM-CIC'!B162,Annuaire_roster!B:F,4,0)</f>
        <v>HMIDOUCH Fouad</v>
      </c>
      <c r="Z162" s="37" t="s">
        <v>110</v>
      </c>
      <c r="AA162" s="60" t="s">
        <v>232</v>
      </c>
      <c r="AB162" s="35" t="s">
        <v>63</v>
      </c>
      <c r="AC162" s="35" t="s">
        <v>63</v>
      </c>
      <c r="AD162" s="35" t="s">
        <v>63</v>
      </c>
      <c r="AE162" s="44" t="s">
        <v>63</v>
      </c>
      <c r="AF162" s="61"/>
      <c r="AG162" s="45"/>
    </row>
    <row r="163" spans="1:33" x14ac:dyDescent="0.2">
      <c r="A163" s="59">
        <f>+VLOOKUP(B163,Annuaire_roster!B:G,5,0)</f>
        <v>1539</v>
      </c>
      <c r="B163" s="78" t="s">
        <v>185</v>
      </c>
      <c r="C163" s="73"/>
      <c r="D163" s="73" t="s">
        <v>64</v>
      </c>
      <c r="E163" s="66"/>
      <c r="F163" s="66" t="s">
        <v>64</v>
      </c>
      <c r="G163" s="49"/>
      <c r="H163" s="48"/>
      <c r="I163" s="75" t="s">
        <v>63</v>
      </c>
      <c r="J163" s="48"/>
      <c r="K163" s="58">
        <v>0</v>
      </c>
      <c r="L163" s="48">
        <v>0</v>
      </c>
      <c r="M163" s="74">
        <v>0</v>
      </c>
      <c r="N163" s="34" t="str">
        <f t="shared" si="31"/>
        <v/>
      </c>
      <c r="O163" s="38">
        <f t="shared" si="32"/>
        <v>0</v>
      </c>
      <c r="P163" s="82" t="s">
        <v>33</v>
      </c>
      <c r="Q163" s="43">
        <v>44815</v>
      </c>
      <c r="R163" s="35">
        <v>0</v>
      </c>
      <c r="S163" s="35">
        <v>0</v>
      </c>
      <c r="T163" s="10" t="str">
        <f t="shared" si="28"/>
        <v>Sem - 37</v>
      </c>
      <c r="U163" s="10" t="str">
        <f t="shared" si="29"/>
        <v>Septembre</v>
      </c>
      <c r="V163" s="36" t="s">
        <v>1062</v>
      </c>
      <c r="W163" s="34"/>
      <c r="X163" s="91">
        <f t="shared" si="30"/>
        <v>0</v>
      </c>
      <c r="Y163" s="92" t="str">
        <f>VLOOKUP('CM-CIC'!B163,Annuaire_roster!B:F,4,0)</f>
        <v>HMIDOUCH Fouad</v>
      </c>
      <c r="Z163" s="37" t="s">
        <v>110</v>
      </c>
      <c r="AA163" s="60" t="s">
        <v>232</v>
      </c>
      <c r="AB163" s="35" t="s">
        <v>63</v>
      </c>
      <c r="AC163" s="35" t="s">
        <v>63</v>
      </c>
      <c r="AD163" s="35" t="s">
        <v>63</v>
      </c>
      <c r="AE163" s="44" t="s">
        <v>63</v>
      </c>
      <c r="AF163" s="61"/>
      <c r="AG163" s="45"/>
    </row>
    <row r="164" spans="1:33" x14ac:dyDescent="0.2">
      <c r="A164" s="59">
        <f>+VLOOKUP(B164,Annuaire_roster!B:G,5,0)</f>
        <v>1006</v>
      </c>
      <c r="B164" s="78" t="s">
        <v>50</v>
      </c>
      <c r="C164" s="73"/>
      <c r="D164" s="73" t="s">
        <v>64</v>
      </c>
      <c r="E164" s="66"/>
      <c r="F164" s="66" t="s">
        <v>64</v>
      </c>
      <c r="G164" s="49"/>
      <c r="H164" s="48"/>
      <c r="I164" s="75" t="s">
        <v>63</v>
      </c>
      <c r="J164" s="48"/>
      <c r="K164" s="58">
        <v>0</v>
      </c>
      <c r="L164" s="48">
        <v>0</v>
      </c>
      <c r="M164" s="74">
        <v>0</v>
      </c>
      <c r="N164" s="34" t="str">
        <f t="shared" si="31"/>
        <v/>
      </c>
      <c r="O164" s="38">
        <f t="shared" si="32"/>
        <v>0</v>
      </c>
      <c r="P164" s="82" t="s">
        <v>33</v>
      </c>
      <c r="Q164" s="43">
        <v>44816</v>
      </c>
      <c r="R164" s="35">
        <v>0</v>
      </c>
      <c r="S164" s="35">
        <v>0</v>
      </c>
      <c r="T164" s="10" t="str">
        <f t="shared" si="28"/>
        <v>Sem - 37</v>
      </c>
      <c r="U164" s="10" t="str">
        <f t="shared" si="29"/>
        <v>Septembre</v>
      </c>
      <c r="V164" s="36" t="s">
        <v>1063</v>
      </c>
      <c r="W164" s="34"/>
      <c r="X164" s="91">
        <f t="shared" si="30"/>
        <v>0</v>
      </c>
      <c r="Y164" s="92" t="str">
        <f>VLOOKUP('CM-CIC'!B164,Annuaire_roster!B:F,4,0)</f>
        <v>HMIDOUCH Fouad</v>
      </c>
      <c r="Z164" s="37" t="s">
        <v>110</v>
      </c>
      <c r="AA164" s="60" t="s">
        <v>232</v>
      </c>
      <c r="AB164" s="35" t="s">
        <v>63</v>
      </c>
      <c r="AC164" s="35" t="s">
        <v>63</v>
      </c>
      <c r="AD164" s="35" t="s">
        <v>63</v>
      </c>
      <c r="AE164" s="44" t="s">
        <v>63</v>
      </c>
      <c r="AF164" s="61"/>
      <c r="AG164" s="45"/>
    </row>
    <row r="165" spans="1:33" x14ac:dyDescent="0.2">
      <c r="A165" s="59">
        <f>+VLOOKUP(B165,Annuaire_roster!B:G,5,0)</f>
        <v>777</v>
      </c>
      <c r="B165" s="78" t="s">
        <v>42</v>
      </c>
      <c r="C165" s="73"/>
      <c r="D165" s="73" t="s">
        <v>64</v>
      </c>
      <c r="E165" s="66"/>
      <c r="F165" s="66" t="s">
        <v>64</v>
      </c>
      <c r="G165" s="49"/>
      <c r="H165" s="48"/>
      <c r="I165" s="75" t="s">
        <v>63</v>
      </c>
      <c r="J165" s="48"/>
      <c r="K165" s="58">
        <v>0</v>
      </c>
      <c r="L165" s="48">
        <v>0</v>
      </c>
      <c r="M165" s="74">
        <v>0</v>
      </c>
      <c r="N165" s="34" t="str">
        <f t="shared" si="31"/>
        <v/>
      </c>
      <c r="O165" s="38">
        <f t="shared" si="32"/>
        <v>0</v>
      </c>
      <c r="P165" s="82" t="s">
        <v>33</v>
      </c>
      <c r="Q165" s="43">
        <v>44816</v>
      </c>
      <c r="R165" s="35">
        <v>0</v>
      </c>
      <c r="S165" s="35">
        <v>0</v>
      </c>
      <c r="T165" s="10" t="str">
        <f t="shared" si="28"/>
        <v>Sem - 37</v>
      </c>
      <c r="U165" s="10" t="str">
        <f t="shared" si="29"/>
        <v>Septembre</v>
      </c>
      <c r="V165" s="36" t="s">
        <v>1064</v>
      </c>
      <c r="W165" s="34"/>
      <c r="X165" s="91">
        <f t="shared" si="30"/>
        <v>0</v>
      </c>
      <c r="Y165" s="92" t="str">
        <f>VLOOKUP('CM-CIC'!B165,Annuaire_roster!B:F,4,0)</f>
        <v>HMIDOUCH Fouad</v>
      </c>
      <c r="Z165" s="37" t="s">
        <v>110</v>
      </c>
      <c r="AA165" s="60" t="s">
        <v>232</v>
      </c>
      <c r="AB165" s="35" t="s">
        <v>63</v>
      </c>
      <c r="AC165" s="35" t="s">
        <v>63</v>
      </c>
      <c r="AD165" s="35" t="s">
        <v>63</v>
      </c>
      <c r="AE165" s="44" t="s">
        <v>63</v>
      </c>
      <c r="AF165" s="61"/>
      <c r="AG165" s="45"/>
    </row>
    <row r="166" spans="1:33" x14ac:dyDescent="0.2">
      <c r="A166" s="59">
        <f>+VLOOKUP(B166,Annuaire_roster!B:G,5,0)</f>
        <v>86</v>
      </c>
      <c r="B166" s="78" t="s">
        <v>25</v>
      </c>
      <c r="C166" s="73"/>
      <c r="D166" s="73" t="s">
        <v>64</v>
      </c>
      <c r="E166" s="66"/>
      <c r="F166" s="66" t="s">
        <v>64</v>
      </c>
      <c r="G166" s="49"/>
      <c r="H166" s="48"/>
      <c r="I166" s="75" t="s">
        <v>63</v>
      </c>
      <c r="J166" s="48"/>
      <c r="K166" s="58">
        <v>0</v>
      </c>
      <c r="L166" s="48">
        <v>0</v>
      </c>
      <c r="M166" s="74">
        <v>0</v>
      </c>
      <c r="N166" s="34" t="str">
        <f t="shared" si="31"/>
        <v/>
      </c>
      <c r="O166" s="38">
        <f t="shared" si="32"/>
        <v>0</v>
      </c>
      <c r="P166" s="82" t="s">
        <v>33</v>
      </c>
      <c r="Q166" s="43">
        <v>44816</v>
      </c>
      <c r="R166" s="35">
        <v>0</v>
      </c>
      <c r="S166" s="35">
        <v>0</v>
      </c>
      <c r="T166" s="10" t="str">
        <f t="shared" si="28"/>
        <v>Sem - 37</v>
      </c>
      <c r="U166" s="10" t="str">
        <f t="shared" si="29"/>
        <v>Septembre</v>
      </c>
      <c r="V166" s="36" t="s">
        <v>1065</v>
      </c>
      <c r="W166" s="34"/>
      <c r="X166" s="91">
        <f t="shared" si="30"/>
        <v>0</v>
      </c>
      <c r="Y166" s="92" t="str">
        <f>VLOOKUP('CM-CIC'!B166,Annuaire_roster!B:F,4,0)</f>
        <v>HMIDOUCH Fouad</v>
      </c>
      <c r="Z166" s="37" t="s">
        <v>110</v>
      </c>
      <c r="AA166" s="60" t="s">
        <v>232</v>
      </c>
      <c r="AB166" s="35" t="s">
        <v>63</v>
      </c>
      <c r="AC166" s="35" t="s">
        <v>63</v>
      </c>
      <c r="AD166" s="35" t="s">
        <v>63</v>
      </c>
      <c r="AE166" s="44" t="s">
        <v>63</v>
      </c>
      <c r="AF166" s="61"/>
      <c r="AG166" s="45"/>
    </row>
    <row r="167" spans="1:33" x14ac:dyDescent="0.2">
      <c r="A167" s="59">
        <f>+VLOOKUP(B167,Annuaire_roster!B:G,5,0)</f>
        <v>1183</v>
      </c>
      <c r="B167" s="78" t="s">
        <v>81</v>
      </c>
      <c r="C167" s="73"/>
      <c r="D167" s="73" t="s">
        <v>64</v>
      </c>
      <c r="E167" s="66"/>
      <c r="F167" s="66" t="s">
        <v>64</v>
      </c>
      <c r="G167" s="49"/>
      <c r="H167" s="48"/>
      <c r="I167" s="75" t="s">
        <v>63</v>
      </c>
      <c r="J167" s="48"/>
      <c r="K167" s="58">
        <v>0</v>
      </c>
      <c r="L167" s="48">
        <v>0</v>
      </c>
      <c r="M167" s="74">
        <v>0</v>
      </c>
      <c r="N167" s="34" t="str">
        <f t="shared" si="31"/>
        <v/>
      </c>
      <c r="O167" s="38">
        <f t="shared" si="32"/>
        <v>0</v>
      </c>
      <c r="P167" s="82" t="s">
        <v>33</v>
      </c>
      <c r="Q167" s="43">
        <v>44816</v>
      </c>
      <c r="R167" s="35">
        <v>0</v>
      </c>
      <c r="S167" s="35">
        <v>0</v>
      </c>
      <c r="T167" s="10" t="str">
        <f t="shared" si="28"/>
        <v>Sem - 37</v>
      </c>
      <c r="U167" s="10" t="str">
        <f t="shared" si="29"/>
        <v>Septembre</v>
      </c>
      <c r="V167" s="36" t="s">
        <v>1066</v>
      </c>
      <c r="W167" s="34"/>
      <c r="X167" s="91">
        <f t="shared" si="30"/>
        <v>0</v>
      </c>
      <c r="Y167" s="92" t="str">
        <f>VLOOKUP('CM-CIC'!B167,Annuaire_roster!B:F,4,0)</f>
        <v>HMIDOUCH Fouad</v>
      </c>
      <c r="Z167" s="37" t="s">
        <v>110</v>
      </c>
      <c r="AA167" s="60" t="s">
        <v>232</v>
      </c>
      <c r="AB167" s="35" t="s">
        <v>63</v>
      </c>
      <c r="AC167" s="35" t="s">
        <v>63</v>
      </c>
      <c r="AD167" s="35" t="s">
        <v>63</v>
      </c>
      <c r="AE167" s="44" t="s">
        <v>63</v>
      </c>
      <c r="AF167" s="61"/>
      <c r="AG167" s="45"/>
    </row>
    <row r="168" spans="1:33" x14ac:dyDescent="0.2">
      <c r="A168" s="59">
        <f>+VLOOKUP(B168,Annuaire_roster!B:G,5,0)</f>
        <v>973</v>
      </c>
      <c r="B168" s="78" t="s">
        <v>84</v>
      </c>
      <c r="C168" s="73"/>
      <c r="D168" s="73" t="s">
        <v>64</v>
      </c>
      <c r="E168" s="66"/>
      <c r="F168" s="66" t="s">
        <v>64</v>
      </c>
      <c r="G168" s="49"/>
      <c r="H168" s="48"/>
      <c r="I168" s="75" t="s">
        <v>63</v>
      </c>
      <c r="J168" s="48"/>
      <c r="K168" s="58">
        <v>0</v>
      </c>
      <c r="L168" s="48">
        <v>0</v>
      </c>
      <c r="M168" s="74">
        <v>0</v>
      </c>
      <c r="N168" s="34" t="str">
        <f t="shared" si="31"/>
        <v/>
      </c>
      <c r="O168" s="38">
        <f t="shared" si="32"/>
        <v>0</v>
      </c>
      <c r="P168" s="82" t="s">
        <v>33</v>
      </c>
      <c r="Q168" s="43">
        <v>44816</v>
      </c>
      <c r="R168" s="35">
        <v>0</v>
      </c>
      <c r="S168" s="35">
        <v>0</v>
      </c>
      <c r="T168" s="10" t="str">
        <f t="shared" si="28"/>
        <v>Sem - 37</v>
      </c>
      <c r="U168" s="10" t="str">
        <f t="shared" si="29"/>
        <v>Septembre</v>
      </c>
      <c r="V168" s="36" t="s">
        <v>1067</v>
      </c>
      <c r="W168" s="34"/>
      <c r="X168" s="91">
        <f t="shared" si="30"/>
        <v>0</v>
      </c>
      <c r="Y168" s="92" t="str">
        <f>VLOOKUP('CM-CIC'!B168,Annuaire_roster!B:F,4,0)</f>
        <v>HMIDOUCH Fouad</v>
      </c>
      <c r="Z168" s="37" t="s">
        <v>110</v>
      </c>
      <c r="AA168" s="60" t="s">
        <v>232</v>
      </c>
      <c r="AB168" s="35" t="s">
        <v>63</v>
      </c>
      <c r="AC168" s="35" t="s">
        <v>63</v>
      </c>
      <c r="AD168" s="35" t="s">
        <v>63</v>
      </c>
      <c r="AE168" s="44" t="s">
        <v>63</v>
      </c>
      <c r="AF168" s="61"/>
      <c r="AG168" s="45"/>
    </row>
    <row r="169" spans="1:33" x14ac:dyDescent="0.2">
      <c r="A169" s="59">
        <f>+VLOOKUP(B169,Annuaire_roster!B:G,5,0)</f>
        <v>1539</v>
      </c>
      <c r="B169" s="78" t="s">
        <v>185</v>
      </c>
      <c r="C169" s="73"/>
      <c r="D169" s="73" t="s">
        <v>64</v>
      </c>
      <c r="E169" s="66"/>
      <c r="F169" s="66" t="s">
        <v>64</v>
      </c>
      <c r="G169" s="49"/>
      <c r="H169" s="48"/>
      <c r="I169" s="75" t="s">
        <v>63</v>
      </c>
      <c r="J169" s="48"/>
      <c r="K169" s="58">
        <v>0</v>
      </c>
      <c r="L169" s="48">
        <v>0</v>
      </c>
      <c r="M169" s="74">
        <v>0</v>
      </c>
      <c r="N169" s="34" t="str">
        <f t="shared" si="31"/>
        <v/>
      </c>
      <c r="O169" s="38">
        <f t="shared" si="32"/>
        <v>0</v>
      </c>
      <c r="P169" s="82" t="s">
        <v>33</v>
      </c>
      <c r="Q169" s="43">
        <v>44816</v>
      </c>
      <c r="R169" s="35">
        <v>0</v>
      </c>
      <c r="S169" s="35">
        <v>0</v>
      </c>
      <c r="T169" s="10" t="str">
        <f t="shared" si="28"/>
        <v>Sem - 37</v>
      </c>
      <c r="U169" s="10" t="str">
        <f t="shared" si="29"/>
        <v>Septembre</v>
      </c>
      <c r="V169" s="36" t="s">
        <v>1068</v>
      </c>
      <c r="W169" s="34"/>
      <c r="X169" s="91">
        <f t="shared" si="30"/>
        <v>0</v>
      </c>
      <c r="Y169" s="92" t="str">
        <f>VLOOKUP('CM-CIC'!B169,Annuaire_roster!B:F,4,0)</f>
        <v>HMIDOUCH Fouad</v>
      </c>
      <c r="Z169" s="37" t="s">
        <v>110</v>
      </c>
      <c r="AA169" s="60" t="s">
        <v>232</v>
      </c>
      <c r="AB169" s="35" t="s">
        <v>63</v>
      </c>
      <c r="AC169" s="35" t="s">
        <v>63</v>
      </c>
      <c r="AD169" s="35" t="s">
        <v>63</v>
      </c>
      <c r="AE169" s="44" t="s">
        <v>63</v>
      </c>
      <c r="AF169" s="61"/>
      <c r="AG169" s="45"/>
    </row>
    <row r="170" spans="1:33" x14ac:dyDescent="0.2">
      <c r="A170" s="59">
        <f>+VLOOKUP(B170,Annuaire_roster!B:G,5,0)</f>
        <v>1006</v>
      </c>
      <c r="B170" s="78" t="s">
        <v>50</v>
      </c>
      <c r="C170" s="73">
        <v>0.33333333333333331</v>
      </c>
      <c r="D170" s="73">
        <v>0.33333333333333331</v>
      </c>
      <c r="E170" s="66">
        <v>0.75</v>
      </c>
      <c r="F170" s="66">
        <v>0.75</v>
      </c>
      <c r="G170" s="49"/>
      <c r="H170" s="48"/>
      <c r="I170" s="75" t="s">
        <v>63</v>
      </c>
      <c r="J170" s="48"/>
      <c r="K170" s="58">
        <v>0</v>
      </c>
      <c r="L170" s="48">
        <v>0</v>
      </c>
      <c r="M170" s="74">
        <v>0</v>
      </c>
      <c r="N170" s="34">
        <f t="shared" si="31"/>
        <v>0.375</v>
      </c>
      <c r="O170" s="38">
        <f t="shared" si="32"/>
        <v>0.375</v>
      </c>
      <c r="P170" s="82" t="s">
        <v>33</v>
      </c>
      <c r="Q170" s="43">
        <v>44817</v>
      </c>
      <c r="R170" s="35">
        <f t="shared" ref="R170:R201" si="33">IF(M170="Abs",O170,0)</f>
        <v>0</v>
      </c>
      <c r="S170" s="35">
        <f t="shared" ref="S170:S201" si="34">SUM(R170,L170,I170,J170,W170,H170)</f>
        <v>0</v>
      </c>
      <c r="T170" s="10" t="str">
        <f t="shared" si="28"/>
        <v>Sem - 38</v>
      </c>
      <c r="U170" s="10" t="str">
        <f t="shared" si="29"/>
        <v>Septembre</v>
      </c>
      <c r="V170" s="36" t="str">
        <f t="shared" ref="V170:V201" si="35">+TEXT(Q170,"aaa")</f>
        <v>2026</v>
      </c>
      <c r="W170" s="34"/>
      <c r="X170" s="91">
        <f t="shared" si="30"/>
        <v>0</v>
      </c>
      <c r="Y170" s="92" t="str">
        <f>VLOOKUP('CM-CIC'!B170,Annuaire_roster!B:F,4,0)</f>
        <v>HMIDOUCH Fouad</v>
      </c>
      <c r="Z170" s="37" t="s">
        <v>110</v>
      </c>
      <c r="AA170" s="60" t="s">
        <v>39</v>
      </c>
      <c r="AB170" s="35" t="str">
        <f t="shared" ref="AB170:AB201" si="36">IF(AND(D170="Congé",F170="Congé"),0.333333333333333,IF(OR(AND(D170="Congé",F170&lt;&gt;"Congé"),(AND(F170="Congé",D170&lt;&gt;"Congé"))),0.166666666666667,""))</f>
        <v/>
      </c>
      <c r="AC170" s="35" t="str">
        <f t="shared" ref="AC170:AC201" si="37">IF(AND(D170="Congé sans solde",F170="Congé sans solde"),0.333333333333333,IF(OR(AND(D170="Congé sans solde",F170&lt;&gt;"Congé sans solde"),(AND(F170="Congé sans solde",D170&lt;&gt;"Congé sans solde"))),0.166666666666667,""))</f>
        <v/>
      </c>
      <c r="AD170" s="35" t="str">
        <f t="shared" ref="AD170:AD201" si="38">IF(AND(D170="Congé spécial",F170="Congé spécial"),0.333333333333333,IF(OR(AND(D170="Congé spécial",F170&lt;&gt;"Congé décès"),(AND(F170="Congé spécial",D170&lt;&gt;"Congé spécial"))),0.166666666666667,""))</f>
        <v/>
      </c>
      <c r="AE170" s="44" t="str">
        <f t="shared" ref="AE170:AE201" si="39">IF(AND(D170="Férié",F170="Férié"),0.333333333333333,IF(OR(AND(D170="Férié",F170&lt;&gt;"Férié"),(AND(F170="Férié",D170&lt;&gt;"Férié"))),0.166666666666667,""))</f>
        <v/>
      </c>
      <c r="AF170" s="61"/>
      <c r="AG170" s="45"/>
    </row>
    <row r="171" spans="1:33" x14ac:dyDescent="0.2">
      <c r="A171" s="59">
        <f>+VLOOKUP(B171,Annuaire_roster!B:G,5,0)</f>
        <v>777</v>
      </c>
      <c r="B171" s="78" t="s">
        <v>42</v>
      </c>
      <c r="C171" s="73">
        <v>0.33124999999999999</v>
      </c>
      <c r="D171" s="73">
        <v>0.33333333333333331</v>
      </c>
      <c r="E171" s="66">
        <v>0.75</v>
      </c>
      <c r="F171" s="66">
        <v>0.75</v>
      </c>
      <c r="G171" s="49"/>
      <c r="H171" s="48"/>
      <c r="I171" s="75" t="s">
        <v>63</v>
      </c>
      <c r="J171" s="48"/>
      <c r="K171" s="58">
        <v>0</v>
      </c>
      <c r="L171" s="48">
        <v>0</v>
      </c>
      <c r="M171" s="74">
        <v>0</v>
      </c>
      <c r="N171" s="34">
        <f t="shared" si="31"/>
        <v>0.375</v>
      </c>
      <c r="O171" s="38">
        <f t="shared" si="32"/>
        <v>0.375</v>
      </c>
      <c r="P171" s="82" t="s">
        <v>33</v>
      </c>
      <c r="Q171" s="43">
        <v>44817</v>
      </c>
      <c r="R171" s="35">
        <f t="shared" si="33"/>
        <v>0</v>
      </c>
      <c r="S171" s="35">
        <f t="shared" si="34"/>
        <v>0</v>
      </c>
      <c r="T171" s="10" t="str">
        <f t="shared" si="28"/>
        <v>Sem - 38</v>
      </c>
      <c r="U171" s="10" t="str">
        <f t="shared" si="29"/>
        <v>Septembre</v>
      </c>
      <c r="V171" s="36" t="str">
        <f t="shared" si="35"/>
        <v>2026</v>
      </c>
      <c r="W171" s="34"/>
      <c r="X171" s="91">
        <f t="shared" si="30"/>
        <v>2.0833333333333259E-3</v>
      </c>
      <c r="Y171" s="92" t="str">
        <f>VLOOKUP('CM-CIC'!B171,Annuaire_roster!B:F,4,0)</f>
        <v>HMIDOUCH Fouad</v>
      </c>
      <c r="Z171" s="37" t="s">
        <v>110</v>
      </c>
      <c r="AA171" s="60" t="s">
        <v>39</v>
      </c>
      <c r="AB171" s="35" t="str">
        <f t="shared" si="36"/>
        <v/>
      </c>
      <c r="AC171" s="35" t="str">
        <f t="shared" si="37"/>
        <v/>
      </c>
      <c r="AD171" s="35" t="str">
        <f t="shared" si="38"/>
        <v/>
      </c>
      <c r="AE171" s="44" t="str">
        <f t="shared" si="39"/>
        <v/>
      </c>
      <c r="AF171" s="61"/>
      <c r="AG171" s="45"/>
    </row>
    <row r="172" spans="1:33" x14ac:dyDescent="0.2">
      <c r="A172" s="59">
        <f>+VLOOKUP(B172,Annuaire_roster!B:G,5,0)</f>
        <v>86</v>
      </c>
      <c r="B172" s="78" t="s">
        <v>25</v>
      </c>
      <c r="C172" s="73"/>
      <c r="D172" s="73">
        <v>0.33333333333333331</v>
      </c>
      <c r="E172" s="66"/>
      <c r="F172" s="66">
        <v>0.75</v>
      </c>
      <c r="G172" s="49"/>
      <c r="H172" s="48"/>
      <c r="I172" s="75" t="s">
        <v>63</v>
      </c>
      <c r="J172" s="48"/>
      <c r="K172" s="58">
        <v>0</v>
      </c>
      <c r="L172" s="48">
        <v>0</v>
      </c>
      <c r="M172" s="74" t="s">
        <v>187</v>
      </c>
      <c r="N172" s="34" t="str">
        <f t="shared" si="31"/>
        <v/>
      </c>
      <c r="O172" s="38">
        <f t="shared" si="32"/>
        <v>0.375</v>
      </c>
      <c r="P172" s="82" t="s">
        <v>33</v>
      </c>
      <c r="Q172" s="43">
        <v>44817</v>
      </c>
      <c r="R172" s="35">
        <f t="shared" si="33"/>
        <v>0.375</v>
      </c>
      <c r="S172" s="35">
        <f t="shared" si="34"/>
        <v>0.375</v>
      </c>
      <c r="T172" s="10" t="str">
        <f t="shared" si="28"/>
        <v>Sem - 38</v>
      </c>
      <c r="U172" s="10" t="str">
        <f t="shared" si="29"/>
        <v>Septembre</v>
      </c>
      <c r="V172" s="36" t="str">
        <f t="shared" si="35"/>
        <v>2026</v>
      </c>
      <c r="W172" s="34"/>
      <c r="X172" s="91">
        <f t="shared" si="30"/>
        <v>0</v>
      </c>
      <c r="Y172" s="92" t="str">
        <f>VLOOKUP('CM-CIC'!B172,Annuaire_roster!B:F,4,0)</f>
        <v>HMIDOUCH Fouad</v>
      </c>
      <c r="Z172" s="37" t="s">
        <v>110</v>
      </c>
      <c r="AA172" s="60" t="s">
        <v>39</v>
      </c>
      <c r="AB172" s="35" t="str">
        <f t="shared" si="36"/>
        <v/>
      </c>
      <c r="AC172" s="35" t="str">
        <f t="shared" si="37"/>
        <v/>
      </c>
      <c r="AD172" s="35" t="str">
        <f t="shared" si="38"/>
        <v/>
      </c>
      <c r="AE172" s="44" t="str">
        <f t="shared" si="39"/>
        <v/>
      </c>
      <c r="AF172" s="61"/>
      <c r="AG172" s="45"/>
    </row>
    <row r="173" spans="1:33" x14ac:dyDescent="0.2">
      <c r="A173" s="59">
        <f>+VLOOKUP(B173,Annuaire_roster!B:G,5,0)</f>
        <v>1183</v>
      </c>
      <c r="B173" s="78" t="s">
        <v>81</v>
      </c>
      <c r="C173" s="73">
        <v>0.33124999999999999</v>
      </c>
      <c r="D173" s="73">
        <v>0.33333333333333331</v>
      </c>
      <c r="E173" s="66">
        <v>0.75</v>
      </c>
      <c r="F173" s="66">
        <v>0.75</v>
      </c>
      <c r="G173" s="49"/>
      <c r="H173" s="48"/>
      <c r="I173" s="83" t="s">
        <v>63</v>
      </c>
      <c r="J173" s="48"/>
      <c r="K173" s="58">
        <v>0</v>
      </c>
      <c r="L173" s="48">
        <v>0</v>
      </c>
      <c r="M173" s="74">
        <v>0</v>
      </c>
      <c r="N173" s="34">
        <f t="shared" si="31"/>
        <v>0.375</v>
      </c>
      <c r="O173" s="38">
        <f t="shared" si="32"/>
        <v>0.375</v>
      </c>
      <c r="P173" s="82" t="s">
        <v>33</v>
      </c>
      <c r="Q173" s="43">
        <v>44817</v>
      </c>
      <c r="R173" s="35">
        <f t="shared" si="33"/>
        <v>0</v>
      </c>
      <c r="S173" s="35">
        <f t="shared" si="34"/>
        <v>0</v>
      </c>
      <c r="T173" s="10" t="str">
        <f t="shared" si="28"/>
        <v>Sem - 38</v>
      </c>
      <c r="U173" s="10" t="str">
        <f t="shared" si="29"/>
        <v>Septembre</v>
      </c>
      <c r="V173" s="36" t="str">
        <f t="shared" si="35"/>
        <v>2026</v>
      </c>
      <c r="W173" s="34"/>
      <c r="X173" s="91">
        <f t="shared" si="30"/>
        <v>2.0833333333333259E-3</v>
      </c>
      <c r="Y173" s="92" t="str">
        <f>VLOOKUP('CM-CIC'!B173,Annuaire_roster!B:F,4,0)</f>
        <v>HMIDOUCH Fouad</v>
      </c>
      <c r="Z173" s="37" t="s">
        <v>110</v>
      </c>
      <c r="AA173" s="60" t="s">
        <v>39</v>
      </c>
      <c r="AB173" s="35" t="str">
        <f t="shared" si="36"/>
        <v/>
      </c>
      <c r="AC173" s="35" t="str">
        <f t="shared" si="37"/>
        <v/>
      </c>
      <c r="AD173" s="35" t="str">
        <f t="shared" si="38"/>
        <v/>
      </c>
      <c r="AE173" s="44" t="str">
        <f t="shared" si="39"/>
        <v/>
      </c>
      <c r="AF173" s="61"/>
      <c r="AG173" s="45"/>
    </row>
    <row r="174" spans="1:33" x14ac:dyDescent="0.2">
      <c r="A174" s="59">
        <f>+VLOOKUP(B174,Annuaire_roster!B:G,5,0)</f>
        <v>973</v>
      </c>
      <c r="B174" s="78" t="s">
        <v>84</v>
      </c>
      <c r="C174" s="73">
        <v>0.33124999999999999</v>
      </c>
      <c r="D174" s="73">
        <v>0.33333333333333331</v>
      </c>
      <c r="E174" s="66">
        <v>0.75</v>
      </c>
      <c r="F174" s="66">
        <v>0.75</v>
      </c>
      <c r="G174" s="49"/>
      <c r="H174" s="48"/>
      <c r="I174" s="75" t="s">
        <v>63</v>
      </c>
      <c r="J174" s="48"/>
      <c r="K174" s="58">
        <v>0</v>
      </c>
      <c r="L174" s="48">
        <v>0</v>
      </c>
      <c r="M174" s="74">
        <v>0</v>
      </c>
      <c r="N174" s="34">
        <f t="shared" si="31"/>
        <v>0.375</v>
      </c>
      <c r="O174" s="38">
        <f t="shared" si="32"/>
        <v>0.375</v>
      </c>
      <c r="P174" s="82" t="s">
        <v>33</v>
      </c>
      <c r="Q174" s="43">
        <v>44817</v>
      </c>
      <c r="R174" s="35">
        <f t="shared" si="33"/>
        <v>0</v>
      </c>
      <c r="S174" s="35">
        <f t="shared" si="34"/>
        <v>0</v>
      </c>
      <c r="T174" s="10" t="str">
        <f t="shared" si="28"/>
        <v>Sem - 38</v>
      </c>
      <c r="U174" s="10" t="str">
        <f t="shared" si="29"/>
        <v>Septembre</v>
      </c>
      <c r="V174" s="36" t="str">
        <f t="shared" si="35"/>
        <v>2026</v>
      </c>
      <c r="W174" s="34"/>
      <c r="X174" s="91">
        <f t="shared" si="30"/>
        <v>2.0833333333333259E-3</v>
      </c>
      <c r="Y174" s="92" t="str">
        <f>VLOOKUP('CM-CIC'!B174,Annuaire_roster!B:F,4,0)</f>
        <v>HMIDOUCH Fouad</v>
      </c>
      <c r="Z174" s="37" t="s">
        <v>110</v>
      </c>
      <c r="AA174" s="60" t="s">
        <v>39</v>
      </c>
      <c r="AB174" s="35" t="str">
        <f t="shared" si="36"/>
        <v/>
      </c>
      <c r="AC174" s="35" t="str">
        <f t="shared" si="37"/>
        <v/>
      </c>
      <c r="AD174" s="35" t="str">
        <f t="shared" si="38"/>
        <v/>
      </c>
      <c r="AE174" s="44" t="str">
        <f t="shared" si="39"/>
        <v/>
      </c>
      <c r="AF174" s="61"/>
      <c r="AG174" s="45"/>
    </row>
    <row r="175" spans="1:33" x14ac:dyDescent="0.2">
      <c r="A175" s="59">
        <f>+VLOOKUP(B175,Annuaire_roster!B:G,5,0)</f>
        <v>1539</v>
      </c>
      <c r="B175" s="78" t="s">
        <v>185</v>
      </c>
      <c r="C175" s="73">
        <v>0.33194444444444443</v>
      </c>
      <c r="D175" s="73">
        <v>0.33333333333333331</v>
      </c>
      <c r="E175" s="66">
        <v>0.75</v>
      </c>
      <c r="F175" s="66">
        <v>0.75</v>
      </c>
      <c r="G175" s="49"/>
      <c r="H175" s="48"/>
      <c r="I175" s="75" t="s">
        <v>63</v>
      </c>
      <c r="J175" s="48"/>
      <c r="K175" s="58">
        <v>0</v>
      </c>
      <c r="L175" s="48">
        <v>0</v>
      </c>
      <c r="M175" s="74">
        <v>0</v>
      </c>
      <c r="N175" s="34">
        <f t="shared" si="31"/>
        <v>0.375</v>
      </c>
      <c r="O175" s="38">
        <f t="shared" si="32"/>
        <v>0.375</v>
      </c>
      <c r="P175" s="82" t="s">
        <v>33</v>
      </c>
      <c r="Q175" s="43">
        <v>44817</v>
      </c>
      <c r="R175" s="35">
        <f t="shared" si="33"/>
        <v>0</v>
      </c>
      <c r="S175" s="35">
        <f t="shared" si="34"/>
        <v>0</v>
      </c>
      <c r="T175" s="10" t="str">
        <f t="shared" si="28"/>
        <v>Sem - 38</v>
      </c>
      <c r="U175" s="10" t="str">
        <f t="shared" si="29"/>
        <v>Septembre</v>
      </c>
      <c r="V175" s="36" t="str">
        <f t="shared" si="35"/>
        <v>2026</v>
      </c>
      <c r="W175" s="34"/>
      <c r="X175" s="91">
        <f t="shared" si="30"/>
        <v>1.388888888888884E-3</v>
      </c>
      <c r="Y175" s="92" t="str">
        <f>VLOOKUP('CM-CIC'!B175,Annuaire_roster!B:F,4,0)</f>
        <v>HMIDOUCH Fouad</v>
      </c>
      <c r="Z175" s="37" t="s">
        <v>110</v>
      </c>
      <c r="AA175" s="60" t="s">
        <v>39</v>
      </c>
      <c r="AB175" s="35" t="str">
        <f t="shared" si="36"/>
        <v/>
      </c>
      <c r="AC175" s="35" t="str">
        <f t="shared" si="37"/>
        <v/>
      </c>
      <c r="AD175" s="35" t="str">
        <f t="shared" si="38"/>
        <v/>
      </c>
      <c r="AE175" s="44" t="str">
        <f t="shared" si="39"/>
        <v/>
      </c>
      <c r="AF175" s="61"/>
      <c r="AG175" s="45"/>
    </row>
    <row r="176" spans="1:33" x14ac:dyDescent="0.2">
      <c r="A176" s="59">
        <f>+VLOOKUP(B176,Annuaire_roster!B:G,5,0)</f>
        <v>1006</v>
      </c>
      <c r="B176" s="78" t="s">
        <v>50</v>
      </c>
      <c r="C176" s="73">
        <v>0.33333333333333331</v>
      </c>
      <c r="D176" s="73">
        <v>0.33333333333333331</v>
      </c>
      <c r="E176" s="66">
        <v>0.75</v>
      </c>
      <c r="F176" s="66">
        <v>0.75</v>
      </c>
      <c r="G176" s="49"/>
      <c r="H176" s="48"/>
      <c r="I176" s="75" t="s">
        <v>63</v>
      </c>
      <c r="J176" s="48"/>
      <c r="K176" s="58">
        <v>0</v>
      </c>
      <c r="L176" s="48">
        <v>0</v>
      </c>
      <c r="M176" s="74">
        <v>0</v>
      </c>
      <c r="N176" s="34">
        <f t="shared" si="31"/>
        <v>0.375</v>
      </c>
      <c r="O176" s="38">
        <f t="shared" si="32"/>
        <v>0.375</v>
      </c>
      <c r="P176" s="82" t="s">
        <v>33</v>
      </c>
      <c r="Q176" s="43">
        <v>44818</v>
      </c>
      <c r="R176" s="35">
        <f t="shared" si="33"/>
        <v>0</v>
      </c>
      <c r="S176" s="35">
        <f t="shared" si="34"/>
        <v>0</v>
      </c>
      <c r="T176" s="10" t="str">
        <f t="shared" si="28"/>
        <v>Sem - 38</v>
      </c>
      <c r="U176" s="10" t="str">
        <f t="shared" si="29"/>
        <v>Septembre</v>
      </c>
      <c r="V176" s="36" t="str">
        <f t="shared" si="35"/>
        <v>2026</v>
      </c>
      <c r="W176" s="34"/>
      <c r="X176" s="91">
        <f t="shared" si="30"/>
        <v>0</v>
      </c>
      <c r="Y176" s="92" t="str">
        <f>VLOOKUP('CM-CIC'!B176,Annuaire_roster!B:F,4,0)</f>
        <v>HMIDOUCH Fouad</v>
      </c>
      <c r="Z176" s="37" t="s">
        <v>110</v>
      </c>
      <c r="AA176" s="60" t="s">
        <v>39</v>
      </c>
      <c r="AB176" s="35" t="str">
        <f t="shared" si="36"/>
        <v/>
      </c>
      <c r="AC176" s="35" t="str">
        <f t="shared" si="37"/>
        <v/>
      </c>
      <c r="AD176" s="35" t="str">
        <f t="shared" si="38"/>
        <v/>
      </c>
      <c r="AE176" s="44" t="str">
        <f t="shared" si="39"/>
        <v/>
      </c>
      <c r="AF176" s="61"/>
      <c r="AG176" s="45"/>
    </row>
    <row r="177" spans="1:33" x14ac:dyDescent="0.2">
      <c r="A177" s="59">
        <f>+VLOOKUP(B177,Annuaire_roster!B:G,5,0)</f>
        <v>777</v>
      </c>
      <c r="B177" s="78" t="s">
        <v>42</v>
      </c>
      <c r="C177" s="73">
        <v>0.3298611111111111</v>
      </c>
      <c r="D177" s="73">
        <v>0.33333333333333331</v>
      </c>
      <c r="E177" s="66">
        <v>0.75</v>
      </c>
      <c r="F177" s="66">
        <v>0.75</v>
      </c>
      <c r="G177" s="49"/>
      <c r="H177" s="48"/>
      <c r="I177" s="75" t="s">
        <v>63</v>
      </c>
      <c r="J177" s="48"/>
      <c r="K177" s="58">
        <v>0</v>
      </c>
      <c r="L177" s="48">
        <v>0</v>
      </c>
      <c r="M177" s="74">
        <v>0</v>
      </c>
      <c r="N177" s="34">
        <f t="shared" si="31"/>
        <v>0.375</v>
      </c>
      <c r="O177" s="38">
        <f t="shared" si="32"/>
        <v>0.375</v>
      </c>
      <c r="P177" s="82" t="s">
        <v>33</v>
      </c>
      <c r="Q177" s="43">
        <v>44818</v>
      </c>
      <c r="R177" s="35">
        <f t="shared" si="33"/>
        <v>0</v>
      </c>
      <c r="S177" s="35">
        <f t="shared" si="34"/>
        <v>0</v>
      </c>
      <c r="T177" s="10" t="str">
        <f t="shared" si="28"/>
        <v>Sem - 38</v>
      </c>
      <c r="U177" s="10" t="str">
        <f t="shared" si="29"/>
        <v>Septembre</v>
      </c>
      <c r="V177" s="36" t="str">
        <f t="shared" si="35"/>
        <v>2026</v>
      </c>
      <c r="W177" s="34"/>
      <c r="X177" s="91">
        <f t="shared" si="30"/>
        <v>3.4722222222222099E-3</v>
      </c>
      <c r="Y177" s="92" t="str">
        <f>VLOOKUP('CM-CIC'!B177,Annuaire_roster!B:F,4,0)</f>
        <v>HMIDOUCH Fouad</v>
      </c>
      <c r="Z177" s="37" t="s">
        <v>110</v>
      </c>
      <c r="AA177" s="60" t="s">
        <v>39</v>
      </c>
      <c r="AB177" s="35" t="str">
        <f t="shared" si="36"/>
        <v/>
      </c>
      <c r="AC177" s="35" t="str">
        <f t="shared" si="37"/>
        <v/>
      </c>
      <c r="AD177" s="35" t="str">
        <f t="shared" si="38"/>
        <v/>
      </c>
      <c r="AE177" s="44" t="str">
        <f t="shared" si="39"/>
        <v/>
      </c>
      <c r="AF177" s="61"/>
      <c r="AG177" s="45"/>
    </row>
    <row r="178" spans="1:33" x14ac:dyDescent="0.2">
      <c r="A178" s="59">
        <f>+VLOOKUP(B178,Annuaire_roster!B:G,5,0)</f>
        <v>86</v>
      </c>
      <c r="B178" s="78" t="s">
        <v>25</v>
      </c>
      <c r="C178" s="73">
        <v>0.33333333333333331</v>
      </c>
      <c r="D178" s="73">
        <v>0.33333333333333331</v>
      </c>
      <c r="E178" s="66">
        <v>0.75</v>
      </c>
      <c r="F178" s="66">
        <v>0.75</v>
      </c>
      <c r="G178" s="49"/>
      <c r="H178" s="48"/>
      <c r="I178" s="75" t="s">
        <v>63</v>
      </c>
      <c r="J178" s="48"/>
      <c r="K178" s="58">
        <v>0</v>
      </c>
      <c r="L178" s="48">
        <v>0</v>
      </c>
      <c r="M178" s="74">
        <v>0</v>
      </c>
      <c r="N178" s="34">
        <f t="shared" si="31"/>
        <v>0.375</v>
      </c>
      <c r="O178" s="38">
        <f t="shared" si="32"/>
        <v>0.375</v>
      </c>
      <c r="P178" s="82" t="s">
        <v>33</v>
      </c>
      <c r="Q178" s="43">
        <v>44818</v>
      </c>
      <c r="R178" s="35">
        <f t="shared" si="33"/>
        <v>0</v>
      </c>
      <c r="S178" s="35">
        <f t="shared" si="34"/>
        <v>0</v>
      </c>
      <c r="T178" s="10" t="str">
        <f t="shared" si="28"/>
        <v>Sem - 38</v>
      </c>
      <c r="U178" s="10" t="str">
        <f t="shared" si="29"/>
        <v>Septembre</v>
      </c>
      <c r="V178" s="36" t="str">
        <f t="shared" si="35"/>
        <v>2026</v>
      </c>
      <c r="W178" s="34"/>
      <c r="X178" s="91">
        <f t="shared" si="30"/>
        <v>0</v>
      </c>
      <c r="Y178" s="92" t="str">
        <f>VLOOKUP('CM-CIC'!B178,Annuaire_roster!B:F,4,0)</f>
        <v>HMIDOUCH Fouad</v>
      </c>
      <c r="Z178" s="37" t="s">
        <v>110</v>
      </c>
      <c r="AA178" s="60" t="s">
        <v>39</v>
      </c>
      <c r="AB178" s="35" t="str">
        <f t="shared" si="36"/>
        <v/>
      </c>
      <c r="AC178" s="35" t="str">
        <f t="shared" si="37"/>
        <v/>
      </c>
      <c r="AD178" s="35" t="str">
        <f t="shared" si="38"/>
        <v/>
      </c>
      <c r="AE178" s="44" t="str">
        <f t="shared" si="39"/>
        <v/>
      </c>
      <c r="AF178" s="61"/>
      <c r="AG178" s="45"/>
    </row>
    <row r="179" spans="1:33" x14ac:dyDescent="0.2">
      <c r="A179" s="59">
        <f>+VLOOKUP(B179,Annuaire_roster!B:G,5,0)</f>
        <v>1183</v>
      </c>
      <c r="B179" s="78" t="s">
        <v>81</v>
      </c>
      <c r="C179" s="73">
        <v>0.33194444444444443</v>
      </c>
      <c r="D179" s="73">
        <v>0.33333333333333331</v>
      </c>
      <c r="E179" s="66">
        <v>0.75</v>
      </c>
      <c r="F179" s="66">
        <v>0.75</v>
      </c>
      <c r="G179" s="49"/>
      <c r="H179" s="48"/>
      <c r="I179" s="75" t="s">
        <v>63</v>
      </c>
      <c r="J179" s="48"/>
      <c r="K179" s="58">
        <v>0</v>
      </c>
      <c r="L179" s="48">
        <v>0</v>
      </c>
      <c r="M179" s="74">
        <v>0</v>
      </c>
      <c r="N179" s="34">
        <f t="shared" si="31"/>
        <v>0.375</v>
      </c>
      <c r="O179" s="38">
        <f t="shared" si="32"/>
        <v>0.375</v>
      </c>
      <c r="P179" s="82" t="s">
        <v>33</v>
      </c>
      <c r="Q179" s="43">
        <v>44818</v>
      </c>
      <c r="R179" s="35">
        <f t="shared" si="33"/>
        <v>0</v>
      </c>
      <c r="S179" s="35">
        <f t="shared" si="34"/>
        <v>0</v>
      </c>
      <c r="T179" s="10" t="str">
        <f t="shared" si="28"/>
        <v>Sem - 38</v>
      </c>
      <c r="U179" s="10" t="str">
        <f t="shared" si="29"/>
        <v>Septembre</v>
      </c>
      <c r="V179" s="36" t="str">
        <f t="shared" si="35"/>
        <v>2026</v>
      </c>
      <c r="W179" s="34"/>
      <c r="X179" s="91">
        <f t="shared" si="30"/>
        <v>1.388888888888884E-3</v>
      </c>
      <c r="Y179" s="92" t="str">
        <f>VLOOKUP('CM-CIC'!B179,Annuaire_roster!B:F,4,0)</f>
        <v>HMIDOUCH Fouad</v>
      </c>
      <c r="Z179" s="37" t="s">
        <v>110</v>
      </c>
      <c r="AA179" s="60" t="s">
        <v>39</v>
      </c>
      <c r="AB179" s="35" t="str">
        <f t="shared" si="36"/>
        <v/>
      </c>
      <c r="AC179" s="35" t="str">
        <f t="shared" si="37"/>
        <v/>
      </c>
      <c r="AD179" s="35" t="str">
        <f t="shared" si="38"/>
        <v/>
      </c>
      <c r="AE179" s="44" t="str">
        <f t="shared" si="39"/>
        <v/>
      </c>
      <c r="AF179" s="61"/>
      <c r="AG179" s="45"/>
    </row>
    <row r="180" spans="1:33" x14ac:dyDescent="0.2">
      <c r="A180" s="59">
        <f>+VLOOKUP(B180,Annuaire_roster!B:G,5,0)</f>
        <v>973</v>
      </c>
      <c r="B180" s="78" t="s">
        <v>84</v>
      </c>
      <c r="C180" s="73">
        <v>0.33055555555555555</v>
      </c>
      <c r="D180" s="73">
        <v>0.33333333333333331</v>
      </c>
      <c r="E180" s="66">
        <v>0.75</v>
      </c>
      <c r="F180" s="66">
        <v>0.75</v>
      </c>
      <c r="G180" s="49"/>
      <c r="H180" s="48"/>
      <c r="I180" s="75" t="s">
        <v>63</v>
      </c>
      <c r="J180" s="48"/>
      <c r="K180" s="58">
        <v>0</v>
      </c>
      <c r="L180" s="48">
        <v>0</v>
      </c>
      <c r="M180" s="74">
        <v>0</v>
      </c>
      <c r="N180" s="34">
        <f t="shared" si="31"/>
        <v>0.375</v>
      </c>
      <c r="O180" s="38">
        <f t="shared" si="32"/>
        <v>0.375</v>
      </c>
      <c r="P180" s="82" t="s">
        <v>33</v>
      </c>
      <c r="Q180" s="43">
        <v>44818</v>
      </c>
      <c r="R180" s="35">
        <f t="shared" si="33"/>
        <v>0</v>
      </c>
      <c r="S180" s="35">
        <f t="shared" si="34"/>
        <v>0</v>
      </c>
      <c r="T180" s="10" t="str">
        <f t="shared" si="28"/>
        <v>Sem - 38</v>
      </c>
      <c r="U180" s="10" t="str">
        <f t="shared" si="29"/>
        <v>Septembre</v>
      </c>
      <c r="V180" s="36" t="str">
        <f t="shared" si="35"/>
        <v>2026</v>
      </c>
      <c r="W180" s="34"/>
      <c r="X180" s="91">
        <f t="shared" si="30"/>
        <v>2.7777777777777679E-3</v>
      </c>
      <c r="Y180" s="92" t="str">
        <f>VLOOKUP('CM-CIC'!B180,Annuaire_roster!B:F,4,0)</f>
        <v>HMIDOUCH Fouad</v>
      </c>
      <c r="Z180" s="37" t="s">
        <v>110</v>
      </c>
      <c r="AA180" s="60" t="s">
        <v>39</v>
      </c>
      <c r="AB180" s="35" t="str">
        <f t="shared" si="36"/>
        <v/>
      </c>
      <c r="AC180" s="35" t="str">
        <f t="shared" si="37"/>
        <v/>
      </c>
      <c r="AD180" s="35" t="str">
        <f t="shared" si="38"/>
        <v/>
      </c>
      <c r="AE180" s="44" t="str">
        <f t="shared" si="39"/>
        <v/>
      </c>
      <c r="AF180" s="61"/>
      <c r="AG180" s="45"/>
    </row>
    <row r="181" spans="1:33" x14ac:dyDescent="0.2">
      <c r="A181" s="59">
        <f>+VLOOKUP(B181,Annuaire_roster!B:G,5,0)</f>
        <v>1539</v>
      </c>
      <c r="B181" s="78" t="s">
        <v>185</v>
      </c>
      <c r="C181" s="73">
        <v>0.33055555555555555</v>
      </c>
      <c r="D181" s="73">
        <v>0.33333333333333331</v>
      </c>
      <c r="E181" s="66">
        <v>0.75</v>
      </c>
      <c r="F181" s="66">
        <v>0.75</v>
      </c>
      <c r="G181" s="49"/>
      <c r="H181" s="48"/>
      <c r="I181" s="75" t="s">
        <v>63</v>
      </c>
      <c r="J181" s="48"/>
      <c r="K181" s="58">
        <v>0</v>
      </c>
      <c r="L181" s="48">
        <v>0</v>
      </c>
      <c r="M181" s="74">
        <v>0</v>
      </c>
      <c r="N181" s="34">
        <f t="shared" si="31"/>
        <v>0.375</v>
      </c>
      <c r="O181" s="38">
        <f t="shared" si="32"/>
        <v>0.375</v>
      </c>
      <c r="P181" s="82" t="s">
        <v>33</v>
      </c>
      <c r="Q181" s="43">
        <v>44818</v>
      </c>
      <c r="R181" s="35">
        <f t="shared" si="33"/>
        <v>0</v>
      </c>
      <c r="S181" s="35">
        <f t="shared" si="34"/>
        <v>0</v>
      </c>
      <c r="T181" s="10" t="str">
        <f t="shared" si="28"/>
        <v>Sem - 38</v>
      </c>
      <c r="U181" s="10" t="str">
        <f t="shared" si="29"/>
        <v>Septembre</v>
      </c>
      <c r="V181" s="36" t="str">
        <f t="shared" si="35"/>
        <v>2026</v>
      </c>
      <c r="W181" s="34"/>
      <c r="X181" s="91">
        <f t="shared" si="30"/>
        <v>2.7777777777777679E-3</v>
      </c>
      <c r="Y181" s="92" t="str">
        <f>VLOOKUP('CM-CIC'!B181,Annuaire_roster!B:F,4,0)</f>
        <v>HMIDOUCH Fouad</v>
      </c>
      <c r="Z181" s="37" t="s">
        <v>110</v>
      </c>
      <c r="AA181" s="60" t="s">
        <v>39</v>
      </c>
      <c r="AB181" s="35" t="str">
        <f t="shared" si="36"/>
        <v/>
      </c>
      <c r="AC181" s="35" t="str">
        <f t="shared" si="37"/>
        <v/>
      </c>
      <c r="AD181" s="35" t="str">
        <f t="shared" si="38"/>
        <v/>
      </c>
      <c r="AE181" s="44" t="str">
        <f t="shared" si="39"/>
        <v/>
      </c>
      <c r="AF181" s="61"/>
      <c r="AG181" s="45"/>
    </row>
    <row r="182" spans="1:33" x14ac:dyDescent="0.2">
      <c r="A182" s="59">
        <f>+VLOOKUP(B182,Annuaire_roster!B:G,5,0)</f>
        <v>1006</v>
      </c>
      <c r="B182" s="78" t="s">
        <v>50</v>
      </c>
      <c r="C182" s="73">
        <v>0.33333333333333331</v>
      </c>
      <c r="D182" s="73">
        <v>0.33333333333333331</v>
      </c>
      <c r="E182" s="66">
        <v>0.75</v>
      </c>
      <c r="F182" s="66">
        <v>0.75</v>
      </c>
      <c r="G182" s="49"/>
      <c r="H182" s="48"/>
      <c r="I182" s="75" t="s">
        <v>63</v>
      </c>
      <c r="J182" s="48"/>
      <c r="K182" s="58">
        <v>0</v>
      </c>
      <c r="L182" s="48">
        <v>0</v>
      </c>
      <c r="M182" s="74">
        <v>0</v>
      </c>
      <c r="N182" s="34">
        <f t="shared" si="31"/>
        <v>0.375</v>
      </c>
      <c r="O182" s="38">
        <f t="shared" si="32"/>
        <v>0.375</v>
      </c>
      <c r="P182" s="82" t="s">
        <v>33</v>
      </c>
      <c r="Q182" s="43">
        <v>44819</v>
      </c>
      <c r="R182" s="35">
        <f t="shared" si="33"/>
        <v>0</v>
      </c>
      <c r="S182" s="35">
        <f t="shared" si="34"/>
        <v>0</v>
      </c>
      <c r="T182" s="10" t="str">
        <f t="shared" si="28"/>
        <v>Sem - 38</v>
      </c>
      <c r="U182" s="10" t="str">
        <f t="shared" si="29"/>
        <v>Septembre</v>
      </c>
      <c r="V182" s="36" t="str">
        <f t="shared" si="35"/>
        <v>2026</v>
      </c>
      <c r="W182" s="34"/>
      <c r="X182" s="91">
        <f t="shared" si="30"/>
        <v>0</v>
      </c>
      <c r="Y182" s="92" t="str">
        <f>VLOOKUP('CM-CIC'!B182,Annuaire_roster!B:F,4,0)</f>
        <v>HMIDOUCH Fouad</v>
      </c>
      <c r="Z182" s="37" t="s">
        <v>110</v>
      </c>
      <c r="AA182" s="60" t="s">
        <v>39</v>
      </c>
      <c r="AB182" s="35" t="str">
        <f t="shared" si="36"/>
        <v/>
      </c>
      <c r="AC182" s="35" t="str">
        <f t="shared" si="37"/>
        <v/>
      </c>
      <c r="AD182" s="35" t="str">
        <f t="shared" si="38"/>
        <v/>
      </c>
      <c r="AE182" s="44" t="str">
        <f t="shared" si="39"/>
        <v/>
      </c>
      <c r="AF182" s="61"/>
      <c r="AG182" s="45"/>
    </row>
    <row r="183" spans="1:33" x14ac:dyDescent="0.2">
      <c r="A183" s="59">
        <f>+VLOOKUP(B183,Annuaire_roster!B:G,5,0)</f>
        <v>777</v>
      </c>
      <c r="B183" s="78" t="s">
        <v>42</v>
      </c>
      <c r="C183" s="73">
        <v>0.33055555555555555</v>
      </c>
      <c r="D183" s="73">
        <v>0.33333333333333331</v>
      </c>
      <c r="E183" s="66">
        <v>0.75</v>
      </c>
      <c r="F183" s="66">
        <v>0.75</v>
      </c>
      <c r="G183" s="73"/>
      <c r="H183" s="67"/>
      <c r="I183" s="75" t="s">
        <v>63</v>
      </c>
      <c r="J183" s="48"/>
      <c r="K183" s="58">
        <v>0</v>
      </c>
      <c r="L183" s="48">
        <v>0</v>
      </c>
      <c r="M183" s="74">
        <v>0</v>
      </c>
      <c r="N183" s="34">
        <f t="shared" si="31"/>
        <v>0.375</v>
      </c>
      <c r="O183" s="38">
        <f t="shared" si="32"/>
        <v>0.375</v>
      </c>
      <c r="P183" s="72" t="s">
        <v>33</v>
      </c>
      <c r="Q183" s="43">
        <v>44819</v>
      </c>
      <c r="R183" s="35">
        <f t="shared" si="33"/>
        <v>0</v>
      </c>
      <c r="S183" s="35">
        <f t="shared" si="34"/>
        <v>0</v>
      </c>
      <c r="T183" s="10" t="str">
        <f t="shared" si="28"/>
        <v>Sem - 38</v>
      </c>
      <c r="U183" s="10" t="str">
        <f t="shared" si="29"/>
        <v>Septembre</v>
      </c>
      <c r="V183" s="36" t="str">
        <f t="shared" si="35"/>
        <v>2026</v>
      </c>
      <c r="W183" s="34"/>
      <c r="X183" s="91">
        <f t="shared" si="30"/>
        <v>2.7777777777777679E-3</v>
      </c>
      <c r="Y183" s="92" t="str">
        <f>VLOOKUP('CM-CIC'!B183,Annuaire_roster!B:F,4,0)</f>
        <v>HMIDOUCH Fouad</v>
      </c>
      <c r="Z183" s="37" t="s">
        <v>110</v>
      </c>
      <c r="AA183" s="60" t="s">
        <v>39</v>
      </c>
      <c r="AB183" s="35" t="str">
        <f t="shared" si="36"/>
        <v/>
      </c>
      <c r="AC183" s="35" t="str">
        <f t="shared" si="37"/>
        <v/>
      </c>
      <c r="AD183" s="35" t="str">
        <f t="shared" si="38"/>
        <v/>
      </c>
      <c r="AE183" s="44" t="str">
        <f t="shared" si="39"/>
        <v/>
      </c>
      <c r="AF183" s="61"/>
      <c r="AG183" s="45"/>
    </row>
    <row r="184" spans="1:33" x14ac:dyDescent="0.2">
      <c r="A184" s="59">
        <f>+VLOOKUP(B184,Annuaire_roster!B:G,5,0)</f>
        <v>86</v>
      </c>
      <c r="B184" s="78" t="s">
        <v>25</v>
      </c>
      <c r="C184" s="73">
        <v>0.33263888888888887</v>
      </c>
      <c r="D184" s="73">
        <v>0.33333333333333331</v>
      </c>
      <c r="E184" s="66">
        <v>0.75</v>
      </c>
      <c r="F184" s="66">
        <v>0.75</v>
      </c>
      <c r="G184" s="49"/>
      <c r="H184" s="48"/>
      <c r="I184" s="75" t="s">
        <v>63</v>
      </c>
      <c r="J184" s="48"/>
      <c r="K184" s="58">
        <v>0</v>
      </c>
      <c r="L184" s="48">
        <v>0</v>
      </c>
      <c r="M184" s="74">
        <v>0</v>
      </c>
      <c r="N184" s="34">
        <f t="shared" si="31"/>
        <v>0.375</v>
      </c>
      <c r="O184" s="38">
        <f t="shared" si="32"/>
        <v>0.375</v>
      </c>
      <c r="P184" s="82" t="s">
        <v>33</v>
      </c>
      <c r="Q184" s="43">
        <v>44819</v>
      </c>
      <c r="R184" s="35">
        <f t="shared" si="33"/>
        <v>0</v>
      </c>
      <c r="S184" s="35">
        <f t="shared" si="34"/>
        <v>0</v>
      </c>
      <c r="T184" s="10" t="str">
        <f t="shared" si="28"/>
        <v>Sem - 38</v>
      </c>
      <c r="U184" s="10" t="str">
        <f t="shared" si="29"/>
        <v>Septembre</v>
      </c>
      <c r="V184" s="36" t="str">
        <f t="shared" si="35"/>
        <v>2026</v>
      </c>
      <c r="W184" s="34"/>
      <c r="X184" s="91">
        <f t="shared" si="30"/>
        <v>0</v>
      </c>
      <c r="Y184" s="92" t="str">
        <f>VLOOKUP('CM-CIC'!B184,Annuaire_roster!B:F,4,0)</f>
        <v>HMIDOUCH Fouad</v>
      </c>
      <c r="Z184" s="37" t="s">
        <v>110</v>
      </c>
      <c r="AA184" s="60" t="s">
        <v>39</v>
      </c>
      <c r="AB184" s="35" t="str">
        <f t="shared" si="36"/>
        <v/>
      </c>
      <c r="AC184" s="35" t="str">
        <f t="shared" si="37"/>
        <v/>
      </c>
      <c r="AD184" s="35" t="str">
        <f t="shared" si="38"/>
        <v/>
      </c>
      <c r="AE184" s="44" t="str">
        <f t="shared" si="39"/>
        <v/>
      </c>
      <c r="AF184" s="61"/>
      <c r="AG184" s="45"/>
    </row>
    <row r="185" spans="1:33" x14ac:dyDescent="0.2">
      <c r="A185" s="59">
        <f>+VLOOKUP(B185,Annuaire_roster!B:G,5,0)</f>
        <v>1183</v>
      </c>
      <c r="B185" s="78" t="s">
        <v>81</v>
      </c>
      <c r="C185" s="73">
        <v>0.33124999999999999</v>
      </c>
      <c r="D185" s="73">
        <v>0.33333333333333331</v>
      </c>
      <c r="E185" s="66">
        <v>0.75</v>
      </c>
      <c r="F185" s="66">
        <v>0.75</v>
      </c>
      <c r="G185" s="49"/>
      <c r="H185" s="48"/>
      <c r="I185" s="75" t="s">
        <v>63</v>
      </c>
      <c r="J185" s="48"/>
      <c r="K185" s="58">
        <v>0</v>
      </c>
      <c r="L185" s="48">
        <v>0</v>
      </c>
      <c r="M185" s="74">
        <v>0</v>
      </c>
      <c r="N185" s="34">
        <f t="shared" si="31"/>
        <v>0.375</v>
      </c>
      <c r="O185" s="38">
        <f t="shared" si="32"/>
        <v>0.375</v>
      </c>
      <c r="P185" s="82" t="s">
        <v>33</v>
      </c>
      <c r="Q185" s="43">
        <v>44819</v>
      </c>
      <c r="R185" s="35">
        <f t="shared" si="33"/>
        <v>0</v>
      </c>
      <c r="S185" s="35">
        <f t="shared" si="34"/>
        <v>0</v>
      </c>
      <c r="T185" s="10" t="str">
        <f t="shared" si="28"/>
        <v>Sem - 38</v>
      </c>
      <c r="U185" s="10" t="str">
        <f t="shared" si="29"/>
        <v>Septembre</v>
      </c>
      <c r="V185" s="36" t="str">
        <f t="shared" si="35"/>
        <v>2026</v>
      </c>
      <c r="W185" s="34"/>
      <c r="X185" s="91">
        <f t="shared" si="30"/>
        <v>2.0833333333333259E-3</v>
      </c>
      <c r="Y185" s="92" t="str">
        <f>VLOOKUP('CM-CIC'!B185,Annuaire_roster!B:F,4,0)</f>
        <v>HMIDOUCH Fouad</v>
      </c>
      <c r="Z185" s="37" t="s">
        <v>110</v>
      </c>
      <c r="AA185" s="60" t="s">
        <v>39</v>
      </c>
      <c r="AB185" s="35" t="str">
        <f t="shared" si="36"/>
        <v/>
      </c>
      <c r="AC185" s="35" t="str">
        <f t="shared" si="37"/>
        <v/>
      </c>
      <c r="AD185" s="35" t="str">
        <f t="shared" si="38"/>
        <v/>
      </c>
      <c r="AE185" s="44" t="str">
        <f t="shared" si="39"/>
        <v/>
      </c>
      <c r="AF185" s="61"/>
      <c r="AG185" s="45"/>
    </row>
    <row r="186" spans="1:33" x14ac:dyDescent="0.2">
      <c r="A186" s="59">
        <f>+VLOOKUP(B186,Annuaire_roster!B:G,5,0)</f>
        <v>973</v>
      </c>
      <c r="B186" s="78" t="s">
        <v>84</v>
      </c>
      <c r="C186" s="73">
        <v>0.33055555555555555</v>
      </c>
      <c r="D186" s="73">
        <v>0.33333333333333331</v>
      </c>
      <c r="E186" s="66">
        <v>0.75</v>
      </c>
      <c r="F186" s="66">
        <v>0.75</v>
      </c>
      <c r="G186" s="49"/>
      <c r="H186" s="48"/>
      <c r="I186" s="75" t="s">
        <v>63</v>
      </c>
      <c r="J186" s="48"/>
      <c r="K186" s="58">
        <v>0</v>
      </c>
      <c r="L186" s="48">
        <v>0</v>
      </c>
      <c r="M186" s="74">
        <v>0</v>
      </c>
      <c r="N186" s="34">
        <f t="shared" si="31"/>
        <v>0.375</v>
      </c>
      <c r="O186" s="38">
        <f t="shared" si="32"/>
        <v>0.375</v>
      </c>
      <c r="P186" s="82" t="s">
        <v>33</v>
      </c>
      <c r="Q186" s="43">
        <v>44819</v>
      </c>
      <c r="R186" s="35">
        <f t="shared" si="33"/>
        <v>0</v>
      </c>
      <c r="S186" s="35">
        <f t="shared" si="34"/>
        <v>0</v>
      </c>
      <c r="T186" s="10" t="str">
        <f t="shared" si="28"/>
        <v>Sem - 38</v>
      </c>
      <c r="U186" s="10" t="str">
        <f t="shared" si="29"/>
        <v>Septembre</v>
      </c>
      <c r="V186" s="36" t="str">
        <f t="shared" si="35"/>
        <v>2026</v>
      </c>
      <c r="W186" s="34"/>
      <c r="X186" s="91">
        <f t="shared" si="30"/>
        <v>2.7777777777777679E-3</v>
      </c>
      <c r="Y186" s="92" t="str">
        <f>VLOOKUP('CM-CIC'!B186,Annuaire_roster!B:F,4,0)</f>
        <v>HMIDOUCH Fouad</v>
      </c>
      <c r="Z186" s="37" t="s">
        <v>110</v>
      </c>
      <c r="AA186" s="60" t="s">
        <v>39</v>
      </c>
      <c r="AB186" s="35" t="str">
        <f t="shared" si="36"/>
        <v/>
      </c>
      <c r="AC186" s="35" t="str">
        <f t="shared" si="37"/>
        <v/>
      </c>
      <c r="AD186" s="35" t="str">
        <f t="shared" si="38"/>
        <v/>
      </c>
      <c r="AE186" s="44" t="str">
        <f t="shared" si="39"/>
        <v/>
      </c>
      <c r="AF186" s="61"/>
      <c r="AG186" s="45"/>
    </row>
    <row r="187" spans="1:33" x14ac:dyDescent="0.2">
      <c r="A187" s="59">
        <f>+VLOOKUP(B187,Annuaire_roster!B:G,5,0)</f>
        <v>1539</v>
      </c>
      <c r="B187" s="78" t="s">
        <v>185</v>
      </c>
      <c r="C187" s="66">
        <v>0.3298611111111111</v>
      </c>
      <c r="D187" s="73">
        <v>0.33333333333333331</v>
      </c>
      <c r="E187" s="66">
        <v>0.75</v>
      </c>
      <c r="F187" s="66">
        <v>0.75</v>
      </c>
      <c r="G187" s="49"/>
      <c r="H187" s="48"/>
      <c r="I187" s="75" t="s">
        <v>63</v>
      </c>
      <c r="J187" s="48"/>
      <c r="K187" s="58">
        <v>0</v>
      </c>
      <c r="L187" s="48">
        <v>0</v>
      </c>
      <c r="M187" s="74">
        <v>0</v>
      </c>
      <c r="N187" s="34">
        <f t="shared" si="31"/>
        <v>0.375</v>
      </c>
      <c r="O187" s="38">
        <f t="shared" si="32"/>
        <v>0.375</v>
      </c>
      <c r="P187" s="76" t="s">
        <v>33</v>
      </c>
      <c r="Q187" s="43">
        <v>44819</v>
      </c>
      <c r="R187" s="35">
        <f t="shared" si="33"/>
        <v>0</v>
      </c>
      <c r="S187" s="35">
        <f t="shared" si="34"/>
        <v>0</v>
      </c>
      <c r="T187" s="10" t="str">
        <f t="shared" si="28"/>
        <v>Sem - 38</v>
      </c>
      <c r="U187" s="10" t="str">
        <f t="shared" si="29"/>
        <v>Septembre</v>
      </c>
      <c r="V187" s="36" t="str">
        <f t="shared" si="35"/>
        <v>2026</v>
      </c>
      <c r="W187" s="34"/>
      <c r="X187" s="91">
        <f t="shared" si="30"/>
        <v>3.4722222222222099E-3</v>
      </c>
      <c r="Y187" s="92" t="str">
        <f>VLOOKUP('CM-CIC'!B187,Annuaire_roster!B:F,4,0)</f>
        <v>HMIDOUCH Fouad</v>
      </c>
      <c r="Z187" s="37" t="s">
        <v>110</v>
      </c>
      <c r="AA187" s="60" t="s">
        <v>39</v>
      </c>
      <c r="AB187" s="35" t="str">
        <f t="shared" si="36"/>
        <v/>
      </c>
      <c r="AC187" s="35" t="str">
        <f t="shared" si="37"/>
        <v/>
      </c>
      <c r="AD187" s="35" t="str">
        <f t="shared" si="38"/>
        <v/>
      </c>
      <c r="AE187" s="44" t="str">
        <f t="shared" si="39"/>
        <v/>
      </c>
      <c r="AF187" s="61"/>
      <c r="AG187" s="45"/>
    </row>
    <row r="188" spans="1:33" x14ac:dyDescent="0.2">
      <c r="A188" s="59">
        <f>+VLOOKUP(B188,Annuaire_roster!B:G,5,0)</f>
        <v>86</v>
      </c>
      <c r="B188" s="78" t="s">
        <v>25</v>
      </c>
      <c r="C188" s="66">
        <v>0.33680555555555558</v>
      </c>
      <c r="D188" s="73">
        <v>0.33333333333333331</v>
      </c>
      <c r="E188" s="66">
        <v>0.75</v>
      </c>
      <c r="F188" s="66">
        <v>0.75</v>
      </c>
      <c r="G188" s="49"/>
      <c r="H188" s="48"/>
      <c r="I188" s="129"/>
      <c r="J188" s="48"/>
      <c r="K188" s="58"/>
      <c r="L188" s="48">
        <v>0</v>
      </c>
      <c r="M188" s="74">
        <v>0</v>
      </c>
      <c r="N188" s="34">
        <f t="shared" si="31"/>
        <v>0.375</v>
      </c>
      <c r="O188" s="38">
        <f t="shared" si="32"/>
        <v>0.375</v>
      </c>
      <c r="P188" s="76" t="s">
        <v>33</v>
      </c>
      <c r="Q188" s="43">
        <v>44820</v>
      </c>
      <c r="R188" s="35">
        <f t="shared" si="33"/>
        <v>0</v>
      </c>
      <c r="S188" s="35">
        <f t="shared" si="34"/>
        <v>0</v>
      </c>
      <c r="T188" s="10" t="str">
        <f t="shared" si="28"/>
        <v>Sem - 38</v>
      </c>
      <c r="U188" s="10" t="str">
        <f t="shared" si="29"/>
        <v>Septembre</v>
      </c>
      <c r="V188" s="36" t="str">
        <f t="shared" si="35"/>
        <v>2026</v>
      </c>
      <c r="W188" s="34"/>
      <c r="X188" s="91">
        <f t="shared" si="30"/>
        <v>0</v>
      </c>
      <c r="Y188" s="92" t="str">
        <f>VLOOKUP('CM-CIC'!B188,Annuaire_roster!B:F,4,0)</f>
        <v>HMIDOUCH Fouad</v>
      </c>
      <c r="Z188" s="37" t="s">
        <v>110</v>
      </c>
      <c r="AA188" s="60" t="s">
        <v>39</v>
      </c>
      <c r="AB188" s="35" t="str">
        <f t="shared" si="36"/>
        <v/>
      </c>
      <c r="AC188" s="35" t="str">
        <f t="shared" si="37"/>
        <v/>
      </c>
      <c r="AD188" s="35" t="str">
        <f t="shared" si="38"/>
        <v/>
      </c>
      <c r="AE188" s="44" t="str">
        <f t="shared" si="39"/>
        <v/>
      </c>
      <c r="AF188" s="61"/>
      <c r="AG188" s="45"/>
    </row>
    <row r="189" spans="1:33" x14ac:dyDescent="0.2">
      <c r="A189" s="59">
        <f>+VLOOKUP(B189,Annuaire_roster!B:G,5,0)</f>
        <v>1183</v>
      </c>
      <c r="B189" s="78" t="s">
        <v>81</v>
      </c>
      <c r="C189" s="66">
        <v>0.33958333333333335</v>
      </c>
      <c r="D189" s="73">
        <v>0.33333333333333331</v>
      </c>
      <c r="E189" s="66">
        <v>0.75</v>
      </c>
      <c r="F189" s="66">
        <v>0.75</v>
      </c>
      <c r="G189" s="49"/>
      <c r="H189" s="48"/>
      <c r="I189" s="129"/>
      <c r="J189" s="48"/>
      <c r="K189" s="58"/>
      <c r="L189" s="48">
        <v>0</v>
      </c>
      <c r="M189" s="74">
        <v>0</v>
      </c>
      <c r="N189" s="34">
        <f t="shared" si="31"/>
        <v>0.375</v>
      </c>
      <c r="O189" s="38">
        <f t="shared" si="32"/>
        <v>0.375</v>
      </c>
      <c r="P189" s="76" t="s">
        <v>33</v>
      </c>
      <c r="Q189" s="43">
        <v>44820</v>
      </c>
      <c r="R189" s="35">
        <f t="shared" si="33"/>
        <v>0</v>
      </c>
      <c r="S189" s="35">
        <f t="shared" si="34"/>
        <v>0</v>
      </c>
      <c r="T189" s="10" t="str">
        <f t="shared" si="28"/>
        <v>Sem - 38</v>
      </c>
      <c r="U189" s="10" t="str">
        <f t="shared" si="29"/>
        <v>Septembre</v>
      </c>
      <c r="V189" s="36" t="str">
        <f t="shared" si="35"/>
        <v>2026</v>
      </c>
      <c r="W189" s="34"/>
      <c r="X189" s="91">
        <f t="shared" si="30"/>
        <v>0</v>
      </c>
      <c r="Y189" s="92" t="str">
        <f>VLOOKUP('CM-CIC'!B189,Annuaire_roster!B:F,4,0)</f>
        <v>HMIDOUCH Fouad</v>
      </c>
      <c r="Z189" s="37" t="s">
        <v>110</v>
      </c>
      <c r="AA189" s="60" t="s">
        <v>39</v>
      </c>
      <c r="AB189" s="35" t="str">
        <f t="shared" si="36"/>
        <v/>
      </c>
      <c r="AC189" s="35" t="str">
        <f t="shared" si="37"/>
        <v/>
      </c>
      <c r="AD189" s="35" t="str">
        <f t="shared" si="38"/>
        <v/>
      </c>
      <c r="AE189" s="44" t="str">
        <f t="shared" si="39"/>
        <v/>
      </c>
      <c r="AF189" s="61"/>
      <c r="AG189" s="45"/>
    </row>
    <row r="190" spans="1:33" x14ac:dyDescent="0.2">
      <c r="A190" s="59">
        <f>+VLOOKUP(B190,Annuaire_roster!B:G,5,0)</f>
        <v>1006</v>
      </c>
      <c r="B190" s="78" t="s">
        <v>50</v>
      </c>
      <c r="C190" s="66">
        <v>0.32847222222222222</v>
      </c>
      <c r="D190" s="73">
        <v>0.33333333333333331</v>
      </c>
      <c r="E190" s="66">
        <v>0.75</v>
      </c>
      <c r="F190" s="66">
        <v>0.75</v>
      </c>
      <c r="G190" s="49"/>
      <c r="H190" s="48"/>
      <c r="I190" s="75" t="s">
        <v>63</v>
      </c>
      <c r="J190" s="48"/>
      <c r="K190" s="58">
        <v>0</v>
      </c>
      <c r="L190" s="48">
        <v>0</v>
      </c>
      <c r="M190" s="74">
        <v>0</v>
      </c>
      <c r="N190" s="34">
        <f t="shared" si="31"/>
        <v>0.375</v>
      </c>
      <c r="O190" s="38">
        <f t="shared" si="32"/>
        <v>0.375</v>
      </c>
      <c r="P190" s="76" t="s">
        <v>33</v>
      </c>
      <c r="Q190" s="43">
        <v>44820</v>
      </c>
      <c r="R190" s="35">
        <f t="shared" si="33"/>
        <v>0</v>
      </c>
      <c r="S190" s="35">
        <f t="shared" si="34"/>
        <v>0</v>
      </c>
      <c r="T190" s="10" t="str">
        <f t="shared" si="28"/>
        <v>Sem - 38</v>
      </c>
      <c r="U190" s="10" t="str">
        <f t="shared" si="29"/>
        <v>Septembre</v>
      </c>
      <c r="V190" s="36" t="str">
        <f t="shared" si="35"/>
        <v>2026</v>
      </c>
      <c r="W190" s="34"/>
      <c r="X190" s="91">
        <f t="shared" si="30"/>
        <v>4.8611111111110938E-3</v>
      </c>
      <c r="Y190" s="92" t="str">
        <f>VLOOKUP('CM-CIC'!B190,Annuaire_roster!B:F,4,0)</f>
        <v>HMIDOUCH Fouad</v>
      </c>
      <c r="Z190" s="37" t="s">
        <v>110</v>
      </c>
      <c r="AA190" s="60" t="s">
        <v>39</v>
      </c>
      <c r="AB190" s="35" t="str">
        <f t="shared" si="36"/>
        <v/>
      </c>
      <c r="AC190" s="35" t="str">
        <f t="shared" si="37"/>
        <v/>
      </c>
      <c r="AD190" s="35" t="str">
        <f t="shared" si="38"/>
        <v/>
      </c>
      <c r="AE190" s="44" t="str">
        <f t="shared" si="39"/>
        <v/>
      </c>
      <c r="AF190" s="61"/>
      <c r="AG190" s="45"/>
    </row>
    <row r="191" spans="1:33" x14ac:dyDescent="0.2">
      <c r="A191" s="59">
        <f>+VLOOKUP(B191,Annuaire_roster!B:G,5,0)</f>
        <v>777</v>
      </c>
      <c r="B191" s="78" t="s">
        <v>42</v>
      </c>
      <c r="C191" s="66">
        <v>0.33124999999999999</v>
      </c>
      <c r="D191" s="73">
        <v>0.33333333333333331</v>
      </c>
      <c r="E191" s="66">
        <v>0.75</v>
      </c>
      <c r="F191" s="66">
        <v>0.75</v>
      </c>
      <c r="G191" s="49"/>
      <c r="H191" s="48"/>
      <c r="I191" s="75" t="s">
        <v>63</v>
      </c>
      <c r="J191" s="48"/>
      <c r="K191" s="58">
        <v>0</v>
      </c>
      <c r="L191" s="48">
        <v>0</v>
      </c>
      <c r="M191" s="74">
        <v>0</v>
      </c>
      <c r="N191" s="34">
        <f t="shared" si="31"/>
        <v>0.375</v>
      </c>
      <c r="O191" s="38">
        <f t="shared" si="32"/>
        <v>0.375</v>
      </c>
      <c r="P191" s="76" t="s">
        <v>33</v>
      </c>
      <c r="Q191" s="43">
        <v>44820</v>
      </c>
      <c r="R191" s="35">
        <f t="shared" si="33"/>
        <v>0</v>
      </c>
      <c r="S191" s="35">
        <f t="shared" si="34"/>
        <v>0</v>
      </c>
      <c r="T191" s="10" t="str">
        <f t="shared" si="28"/>
        <v>Sem - 38</v>
      </c>
      <c r="U191" s="10" t="str">
        <f t="shared" si="29"/>
        <v>Septembre</v>
      </c>
      <c r="V191" s="36" t="str">
        <f t="shared" si="35"/>
        <v>2026</v>
      </c>
      <c r="W191" s="34"/>
      <c r="X191" s="91">
        <f t="shared" si="30"/>
        <v>2.0833333333333259E-3</v>
      </c>
      <c r="Y191" s="92" t="str">
        <f>VLOOKUP('CM-CIC'!B191,Annuaire_roster!B:F,4,0)</f>
        <v>HMIDOUCH Fouad</v>
      </c>
      <c r="Z191" s="37" t="s">
        <v>110</v>
      </c>
      <c r="AA191" s="60" t="s">
        <v>39</v>
      </c>
      <c r="AB191" s="35" t="str">
        <f t="shared" si="36"/>
        <v/>
      </c>
      <c r="AC191" s="35" t="str">
        <f t="shared" si="37"/>
        <v/>
      </c>
      <c r="AD191" s="35" t="str">
        <f t="shared" si="38"/>
        <v/>
      </c>
      <c r="AE191" s="44" t="str">
        <f t="shared" si="39"/>
        <v/>
      </c>
      <c r="AF191" s="61"/>
      <c r="AG191" s="45"/>
    </row>
    <row r="192" spans="1:33" x14ac:dyDescent="0.2">
      <c r="A192" s="59">
        <f>+VLOOKUP(B192,Annuaire_roster!B:G,5,0)</f>
        <v>973</v>
      </c>
      <c r="B192" s="78" t="s">
        <v>84</v>
      </c>
      <c r="C192" s="66">
        <v>0.33055555555555555</v>
      </c>
      <c r="D192" s="73">
        <v>0.33333333333333331</v>
      </c>
      <c r="E192" s="66">
        <v>0.75</v>
      </c>
      <c r="F192" s="66">
        <v>0.75</v>
      </c>
      <c r="G192" s="49"/>
      <c r="H192" s="48"/>
      <c r="I192" s="75" t="s">
        <v>63</v>
      </c>
      <c r="J192" s="48"/>
      <c r="K192" s="58">
        <v>0</v>
      </c>
      <c r="L192" s="48">
        <v>0</v>
      </c>
      <c r="M192" s="74">
        <v>0</v>
      </c>
      <c r="N192" s="34">
        <f t="shared" ref="N192:N223" si="40">IFERROR(IF(OR(D192="OFF",D192="Congé",M192="Abs",D192="Congé sans solde",D192="Férié"),"",IF(O192-K192-L192&gt;O192,O192,IF(O192-K192-L192&lt;0,"",O192-K192-L192))),"")</f>
        <v>0.375</v>
      </c>
      <c r="O192" s="38">
        <f t="shared" ref="O192:O223" si="41">IF(AG192="2H Pause déjeuner",IF(F192-D192-0.0833333333333333&lt;0,F192-D192-0.0833333333333333+1,F192-D192-0.0833333333333333),IF(OR(AND(F192="OFF",D192="OFF"),AND(F192="Congé",D192="Congé"),AND(F192="Congé sans solde",D192="Congé sans solde"),AND(F192="Congé spécial",D192="Congé spécial"),AND(F192="Férié",D192="Férié"),AND(F192="OFF",D192="Congé"),AND(F192="OFF",D192="Congé sans solde"),AND(F192="OFF",D192="Congé spécial"),AND(F192="OFF",D192="Férié"),AND(F192="Congé",D192="OFF"),AND(F192="Congé",D192="Congé sans solde"),AND(F192="Congé",D192="Congé spécial"),AND(F192="Congé",D192="Férié"),AND(F192="Congé sans solde",D192="OFF"),AND(F192="Congé sans solde",D192="Congé"),AND(F192="Congé sans solde",D192="Congé spécial"),AND(F192="Congé sans solde",D192="Férié"),AND(F192="Congé spécial",D192="OFF"),AND(F192="Congé spécial",D192="Congé"),AND(F192="Congé spécial",D192="Congé sans solde"),AND(F192="Congé spécial",D192="Férié"),AND(F192="Férié",D192="OFF"),AND(F192="Férié",D192="Congé"),AND(F192="Férié",D192="Congé sans solde"),AND(F192="Férié",D192="Congé spécial")),0,IF(OR(F192="OFF",F192="Congé",F192="Congé spécial",F192="Congé sans solde",D192="OFF",D192="Congé",D192="Congé spécial",D192="Congé sans solde"),0.208333333333334,IF(AND(AG192="",F192-D192&lt;0),("24:00:00"-D192)+("00:00:00"+F192)-0.0416666666666667,IF(AND(OR(AG192="Allaitement",AG192="Sans déjeuner"),F192-D192&lt;0),("24:00:00"-D192)+("00:00:00"+F192),IF(AND(AG192="",F192-D192&gt;0.166666666666667),F192-D192-0.0416666666666667,IF(AND(OR(AG192="Allaitement",AG192="Sans déjeuner"),F192-D192&gt;0.166666666666667),F192-D192,F192-D192)))))))</f>
        <v>0.375</v>
      </c>
      <c r="P192" s="76" t="s">
        <v>33</v>
      </c>
      <c r="Q192" s="43">
        <v>44820</v>
      </c>
      <c r="R192" s="35">
        <f t="shared" si="33"/>
        <v>0</v>
      </c>
      <c r="S192" s="35">
        <f t="shared" si="34"/>
        <v>0</v>
      </c>
      <c r="T192" s="10" t="str">
        <f t="shared" si="28"/>
        <v>Sem - 38</v>
      </c>
      <c r="U192" s="10" t="str">
        <f t="shared" si="29"/>
        <v>Septembre</v>
      </c>
      <c r="V192" s="36" t="str">
        <f t="shared" si="35"/>
        <v>2026</v>
      </c>
      <c r="W192" s="34"/>
      <c r="X192" s="91">
        <f t="shared" si="30"/>
        <v>2.7777777777777679E-3</v>
      </c>
      <c r="Y192" s="92" t="str">
        <f>VLOOKUP('CM-CIC'!B192,Annuaire_roster!B:F,4,0)</f>
        <v>HMIDOUCH Fouad</v>
      </c>
      <c r="Z192" s="37" t="s">
        <v>110</v>
      </c>
      <c r="AA192" s="60" t="s">
        <v>39</v>
      </c>
      <c r="AB192" s="35" t="str">
        <f t="shared" si="36"/>
        <v/>
      </c>
      <c r="AC192" s="35" t="str">
        <f t="shared" si="37"/>
        <v/>
      </c>
      <c r="AD192" s="35" t="str">
        <f t="shared" si="38"/>
        <v/>
      </c>
      <c r="AE192" s="44" t="str">
        <f t="shared" si="39"/>
        <v/>
      </c>
      <c r="AF192" s="61"/>
      <c r="AG192" s="45"/>
    </row>
    <row r="193" spans="1:33" x14ac:dyDescent="0.2">
      <c r="A193" s="59">
        <f>+VLOOKUP(B193,Annuaire_roster!B:G,5,0)</f>
        <v>1539</v>
      </c>
      <c r="B193" s="78" t="s">
        <v>185</v>
      </c>
      <c r="C193" s="66">
        <v>0.3298611111111111</v>
      </c>
      <c r="D193" s="73">
        <v>0.33333333333333331</v>
      </c>
      <c r="E193" s="66">
        <v>0.75</v>
      </c>
      <c r="F193" s="66">
        <v>0.75</v>
      </c>
      <c r="G193" s="49"/>
      <c r="H193" s="48"/>
      <c r="I193" s="75" t="s">
        <v>63</v>
      </c>
      <c r="J193" s="48"/>
      <c r="K193" s="58">
        <v>0</v>
      </c>
      <c r="L193" s="48">
        <v>0</v>
      </c>
      <c r="M193" s="74">
        <v>0</v>
      </c>
      <c r="N193" s="34">
        <f t="shared" si="40"/>
        <v>0.375</v>
      </c>
      <c r="O193" s="38">
        <f t="shared" si="41"/>
        <v>0.375</v>
      </c>
      <c r="P193" s="76" t="s">
        <v>33</v>
      </c>
      <c r="Q193" s="43">
        <v>44820</v>
      </c>
      <c r="R193" s="35">
        <f t="shared" si="33"/>
        <v>0</v>
      </c>
      <c r="S193" s="35">
        <f t="shared" si="34"/>
        <v>0</v>
      </c>
      <c r="T193" s="10" t="str">
        <f t="shared" si="28"/>
        <v>Sem - 38</v>
      </c>
      <c r="U193" s="10" t="str">
        <f t="shared" si="29"/>
        <v>Septembre</v>
      </c>
      <c r="V193" s="36" t="str">
        <f t="shared" si="35"/>
        <v>2026</v>
      </c>
      <c r="W193" s="34"/>
      <c r="X193" s="91">
        <f t="shared" si="30"/>
        <v>3.4722222222222099E-3</v>
      </c>
      <c r="Y193" s="92" t="str">
        <f>VLOOKUP('CM-CIC'!B193,Annuaire_roster!B:F,4,0)</f>
        <v>HMIDOUCH Fouad</v>
      </c>
      <c r="Z193" s="37" t="s">
        <v>110</v>
      </c>
      <c r="AA193" s="60" t="s">
        <v>39</v>
      </c>
      <c r="AB193" s="35" t="str">
        <f t="shared" si="36"/>
        <v/>
      </c>
      <c r="AC193" s="35" t="str">
        <f t="shared" si="37"/>
        <v/>
      </c>
      <c r="AD193" s="35" t="str">
        <f t="shared" si="38"/>
        <v/>
      </c>
      <c r="AE193" s="44" t="str">
        <f t="shared" si="39"/>
        <v/>
      </c>
      <c r="AF193" s="61"/>
      <c r="AG193" s="45"/>
    </row>
    <row r="194" spans="1:33" x14ac:dyDescent="0.2">
      <c r="A194" s="59">
        <f>+VLOOKUP(B194,Annuaire_roster!B:G,5,0)</f>
        <v>1006</v>
      </c>
      <c r="B194" s="78" t="s">
        <v>50</v>
      </c>
      <c r="C194" s="66">
        <v>0.32777777777777778</v>
      </c>
      <c r="D194" s="73">
        <v>0.33333333333333331</v>
      </c>
      <c r="E194" s="66">
        <v>0.70833333333333337</v>
      </c>
      <c r="F194" s="66">
        <v>0.70833333333333337</v>
      </c>
      <c r="G194" s="49"/>
      <c r="H194" s="48"/>
      <c r="I194" s="75" t="s">
        <v>63</v>
      </c>
      <c r="J194" s="48"/>
      <c r="K194" s="58">
        <v>0</v>
      </c>
      <c r="L194" s="48">
        <v>0</v>
      </c>
      <c r="M194" s="74">
        <v>0</v>
      </c>
      <c r="N194" s="34">
        <f t="shared" si="40"/>
        <v>0.33333333333333337</v>
      </c>
      <c r="O194" s="38">
        <f t="shared" si="41"/>
        <v>0.33333333333333337</v>
      </c>
      <c r="P194" s="76" t="s">
        <v>33</v>
      </c>
      <c r="Q194" s="43">
        <v>44821</v>
      </c>
      <c r="R194" s="35">
        <f t="shared" si="33"/>
        <v>0</v>
      </c>
      <c r="S194" s="35">
        <f t="shared" si="34"/>
        <v>0</v>
      </c>
      <c r="T194" s="10" t="str">
        <f t="shared" ref="T194:T257" si="42">"Sem - "&amp;WEEKNUM(Q194,21)</f>
        <v>Sem - 38</v>
      </c>
      <c r="U194" s="10" t="str">
        <f t="shared" ref="U194:U257" si="43">PROPER(TEXT(Q194,"mmmm"))</f>
        <v>Septembre</v>
      </c>
      <c r="V194" s="36" t="str">
        <f t="shared" si="35"/>
        <v>2026</v>
      </c>
      <c r="W194" s="34"/>
      <c r="X194" s="91">
        <f t="shared" ref="X194:X257" si="44">IFERROR(IF(M194="Abs",0,IF((D194-C194+E194-F194)&lt;0.000694444444444444,0,(D194-C194+E194-F194))),0)</f>
        <v>5.5555555555555358E-3</v>
      </c>
      <c r="Y194" s="92" t="str">
        <f>VLOOKUP('CM-CIC'!B194,Annuaire_roster!B:F,4,0)</f>
        <v>HMIDOUCH Fouad</v>
      </c>
      <c r="Z194" s="37" t="s">
        <v>110</v>
      </c>
      <c r="AA194" s="60" t="s">
        <v>39</v>
      </c>
      <c r="AB194" s="35" t="str">
        <f t="shared" si="36"/>
        <v/>
      </c>
      <c r="AC194" s="35" t="str">
        <f t="shared" si="37"/>
        <v/>
      </c>
      <c r="AD194" s="35" t="str">
        <f t="shared" si="38"/>
        <v/>
      </c>
      <c r="AE194" s="44" t="str">
        <f t="shared" si="39"/>
        <v/>
      </c>
      <c r="AF194" s="61"/>
      <c r="AG194" s="45"/>
    </row>
    <row r="195" spans="1:33" x14ac:dyDescent="0.2">
      <c r="A195" s="59">
        <f>+VLOOKUP(B195,Annuaire_roster!B:G,5,0)</f>
        <v>777</v>
      </c>
      <c r="B195" s="78" t="s">
        <v>42</v>
      </c>
      <c r="C195" s="66">
        <v>0.33124999999999999</v>
      </c>
      <c r="D195" s="73">
        <v>0.33333333333333331</v>
      </c>
      <c r="E195" s="66">
        <v>0.70833333333333337</v>
      </c>
      <c r="F195" s="66">
        <v>0.70833333333333337</v>
      </c>
      <c r="G195" s="49"/>
      <c r="H195" s="48"/>
      <c r="I195" s="75" t="s">
        <v>63</v>
      </c>
      <c r="J195" s="48"/>
      <c r="K195" s="58">
        <v>0</v>
      </c>
      <c r="L195" s="48">
        <v>0</v>
      </c>
      <c r="M195" s="74">
        <v>0</v>
      </c>
      <c r="N195" s="34">
        <f t="shared" si="40"/>
        <v>0.33333333333333337</v>
      </c>
      <c r="O195" s="38">
        <f t="shared" si="41"/>
        <v>0.33333333333333337</v>
      </c>
      <c r="P195" s="76" t="s">
        <v>33</v>
      </c>
      <c r="Q195" s="43">
        <v>44821</v>
      </c>
      <c r="R195" s="35">
        <f t="shared" si="33"/>
        <v>0</v>
      </c>
      <c r="S195" s="35">
        <f t="shared" si="34"/>
        <v>0</v>
      </c>
      <c r="T195" s="10" t="str">
        <f t="shared" si="42"/>
        <v>Sem - 38</v>
      </c>
      <c r="U195" s="10" t="str">
        <f t="shared" si="43"/>
        <v>Septembre</v>
      </c>
      <c r="V195" s="36" t="str">
        <f t="shared" si="35"/>
        <v>2026</v>
      </c>
      <c r="W195" s="34"/>
      <c r="X195" s="91">
        <f t="shared" si="44"/>
        <v>2.0833333333333259E-3</v>
      </c>
      <c r="Y195" s="92" t="str">
        <f>VLOOKUP('CM-CIC'!B195,Annuaire_roster!B:F,4,0)</f>
        <v>HMIDOUCH Fouad</v>
      </c>
      <c r="Z195" s="37" t="s">
        <v>110</v>
      </c>
      <c r="AA195" s="60" t="s">
        <v>39</v>
      </c>
      <c r="AB195" s="35" t="str">
        <f t="shared" si="36"/>
        <v/>
      </c>
      <c r="AC195" s="35" t="str">
        <f t="shared" si="37"/>
        <v/>
      </c>
      <c r="AD195" s="35" t="str">
        <f t="shared" si="38"/>
        <v/>
      </c>
      <c r="AE195" s="44" t="str">
        <f t="shared" si="39"/>
        <v/>
      </c>
      <c r="AF195" s="61"/>
      <c r="AG195" s="45"/>
    </row>
    <row r="196" spans="1:33" x14ac:dyDescent="0.2">
      <c r="A196" s="59">
        <f>+VLOOKUP(B196,Annuaire_roster!B:G,5,0)</f>
        <v>86</v>
      </c>
      <c r="B196" s="78" t="s">
        <v>25</v>
      </c>
      <c r="C196" s="66">
        <v>0.33333333333333331</v>
      </c>
      <c r="D196" s="73">
        <v>0.33333333333333331</v>
      </c>
      <c r="E196" s="66">
        <v>0.70833333333333337</v>
      </c>
      <c r="F196" s="66">
        <v>0.70833333333333337</v>
      </c>
      <c r="G196" s="49"/>
      <c r="H196" s="48"/>
      <c r="I196" s="75" t="s">
        <v>63</v>
      </c>
      <c r="J196" s="48"/>
      <c r="K196" s="58">
        <v>0</v>
      </c>
      <c r="L196" s="48">
        <v>0</v>
      </c>
      <c r="M196" s="74">
        <v>0</v>
      </c>
      <c r="N196" s="34">
        <f t="shared" si="40"/>
        <v>0.33333333333333337</v>
      </c>
      <c r="O196" s="38">
        <f t="shared" si="41"/>
        <v>0.33333333333333337</v>
      </c>
      <c r="P196" s="76" t="s">
        <v>33</v>
      </c>
      <c r="Q196" s="43">
        <v>44821</v>
      </c>
      <c r="R196" s="35">
        <f t="shared" si="33"/>
        <v>0</v>
      </c>
      <c r="S196" s="35">
        <f t="shared" si="34"/>
        <v>0</v>
      </c>
      <c r="T196" s="10" t="str">
        <f t="shared" si="42"/>
        <v>Sem - 38</v>
      </c>
      <c r="U196" s="10" t="str">
        <f t="shared" si="43"/>
        <v>Septembre</v>
      </c>
      <c r="V196" s="36" t="str">
        <f t="shared" si="35"/>
        <v>2026</v>
      </c>
      <c r="W196" s="34"/>
      <c r="X196" s="91">
        <f t="shared" si="44"/>
        <v>0</v>
      </c>
      <c r="Y196" s="92" t="str">
        <f>VLOOKUP('CM-CIC'!B196,Annuaire_roster!B:F,4,0)</f>
        <v>HMIDOUCH Fouad</v>
      </c>
      <c r="Z196" s="37" t="s">
        <v>110</v>
      </c>
      <c r="AA196" s="60" t="s">
        <v>39</v>
      </c>
      <c r="AB196" s="35" t="str">
        <f t="shared" si="36"/>
        <v/>
      </c>
      <c r="AC196" s="35" t="str">
        <f t="shared" si="37"/>
        <v/>
      </c>
      <c r="AD196" s="35" t="str">
        <f t="shared" si="38"/>
        <v/>
      </c>
      <c r="AE196" s="44" t="str">
        <f t="shared" si="39"/>
        <v/>
      </c>
      <c r="AF196" s="61"/>
      <c r="AG196" s="45"/>
    </row>
    <row r="197" spans="1:33" x14ac:dyDescent="0.2">
      <c r="A197" s="59">
        <f>+VLOOKUP(B197,Annuaire_roster!B:G,5,0)</f>
        <v>1183</v>
      </c>
      <c r="B197" s="78" t="s">
        <v>81</v>
      </c>
      <c r="C197" s="66">
        <v>0.32916666666666666</v>
      </c>
      <c r="D197" s="73">
        <v>0.33333333333333331</v>
      </c>
      <c r="E197" s="66">
        <v>0.70833333333333337</v>
      </c>
      <c r="F197" s="66">
        <v>0.70833333333333337</v>
      </c>
      <c r="G197" s="49"/>
      <c r="H197" s="48"/>
      <c r="I197" s="75" t="s">
        <v>63</v>
      </c>
      <c r="J197" s="48"/>
      <c r="K197" s="58">
        <v>0</v>
      </c>
      <c r="L197" s="48">
        <v>0</v>
      </c>
      <c r="M197" s="74">
        <v>0</v>
      </c>
      <c r="N197" s="34">
        <f t="shared" si="40"/>
        <v>0.33333333333333337</v>
      </c>
      <c r="O197" s="38">
        <f t="shared" si="41"/>
        <v>0.33333333333333337</v>
      </c>
      <c r="P197" s="76" t="s">
        <v>33</v>
      </c>
      <c r="Q197" s="43">
        <v>44821</v>
      </c>
      <c r="R197" s="35">
        <f t="shared" si="33"/>
        <v>0</v>
      </c>
      <c r="S197" s="35">
        <f t="shared" si="34"/>
        <v>0</v>
      </c>
      <c r="T197" s="10" t="str">
        <f t="shared" si="42"/>
        <v>Sem - 38</v>
      </c>
      <c r="U197" s="10" t="str">
        <f t="shared" si="43"/>
        <v>Septembre</v>
      </c>
      <c r="V197" s="36" t="str">
        <f t="shared" si="35"/>
        <v>2026</v>
      </c>
      <c r="W197" s="34"/>
      <c r="X197" s="91">
        <f t="shared" si="44"/>
        <v>4.1666666666666519E-3</v>
      </c>
      <c r="Y197" s="92" t="str">
        <f>VLOOKUP('CM-CIC'!B197,Annuaire_roster!B:F,4,0)</f>
        <v>HMIDOUCH Fouad</v>
      </c>
      <c r="Z197" s="37" t="s">
        <v>110</v>
      </c>
      <c r="AA197" s="60" t="s">
        <v>39</v>
      </c>
      <c r="AB197" s="35" t="str">
        <f t="shared" si="36"/>
        <v/>
      </c>
      <c r="AC197" s="35" t="str">
        <f t="shared" si="37"/>
        <v/>
      </c>
      <c r="AD197" s="35" t="str">
        <f t="shared" si="38"/>
        <v/>
      </c>
      <c r="AE197" s="44" t="str">
        <f t="shared" si="39"/>
        <v/>
      </c>
      <c r="AF197" s="61"/>
      <c r="AG197" s="45"/>
    </row>
    <row r="198" spans="1:33" x14ac:dyDescent="0.2">
      <c r="A198" s="59">
        <f>+VLOOKUP(B198,Annuaire_roster!B:G,5,0)</f>
        <v>973</v>
      </c>
      <c r="B198" s="78" t="s">
        <v>84</v>
      </c>
      <c r="C198" s="66">
        <v>0.33055555555555555</v>
      </c>
      <c r="D198" s="73">
        <v>0.33333333333333331</v>
      </c>
      <c r="E198" s="66">
        <v>0.70833333333333337</v>
      </c>
      <c r="F198" s="66">
        <v>0.70833333333333337</v>
      </c>
      <c r="G198" s="49"/>
      <c r="H198" s="48"/>
      <c r="I198" s="75" t="s">
        <v>63</v>
      </c>
      <c r="J198" s="48"/>
      <c r="K198" s="58">
        <v>0</v>
      </c>
      <c r="L198" s="48">
        <v>0</v>
      </c>
      <c r="M198" s="74">
        <v>0</v>
      </c>
      <c r="N198" s="34">
        <f t="shared" si="40"/>
        <v>0.33333333333333337</v>
      </c>
      <c r="O198" s="38">
        <f t="shared" si="41"/>
        <v>0.33333333333333337</v>
      </c>
      <c r="P198" s="76" t="s">
        <v>33</v>
      </c>
      <c r="Q198" s="43">
        <v>44821</v>
      </c>
      <c r="R198" s="35">
        <f t="shared" si="33"/>
        <v>0</v>
      </c>
      <c r="S198" s="35">
        <f t="shared" si="34"/>
        <v>0</v>
      </c>
      <c r="T198" s="10" t="str">
        <f t="shared" si="42"/>
        <v>Sem - 38</v>
      </c>
      <c r="U198" s="10" t="str">
        <f t="shared" si="43"/>
        <v>Septembre</v>
      </c>
      <c r="V198" s="36" t="str">
        <f t="shared" si="35"/>
        <v>2026</v>
      </c>
      <c r="W198" s="34"/>
      <c r="X198" s="91">
        <f t="shared" si="44"/>
        <v>2.7777777777777679E-3</v>
      </c>
      <c r="Y198" s="92" t="str">
        <f>VLOOKUP('CM-CIC'!B198,Annuaire_roster!B:F,4,0)</f>
        <v>HMIDOUCH Fouad</v>
      </c>
      <c r="Z198" s="37" t="s">
        <v>110</v>
      </c>
      <c r="AA198" s="60" t="s">
        <v>39</v>
      </c>
      <c r="AB198" s="35" t="str">
        <f t="shared" si="36"/>
        <v/>
      </c>
      <c r="AC198" s="35" t="str">
        <f t="shared" si="37"/>
        <v/>
      </c>
      <c r="AD198" s="35" t="str">
        <f t="shared" si="38"/>
        <v/>
      </c>
      <c r="AE198" s="44" t="str">
        <f t="shared" si="39"/>
        <v/>
      </c>
      <c r="AF198" s="61"/>
      <c r="AG198" s="45"/>
    </row>
    <row r="199" spans="1:33" x14ac:dyDescent="0.2">
      <c r="A199" s="59">
        <f>+VLOOKUP(B199,Annuaire_roster!B:G,5,0)</f>
        <v>1539</v>
      </c>
      <c r="B199" s="78" t="s">
        <v>185</v>
      </c>
      <c r="C199" s="66">
        <v>0.33055555555555555</v>
      </c>
      <c r="D199" s="73">
        <v>0.33333333333333331</v>
      </c>
      <c r="E199" s="66">
        <v>0.70833333333333337</v>
      </c>
      <c r="F199" s="66">
        <v>0.70833333333333337</v>
      </c>
      <c r="G199" s="49"/>
      <c r="H199" s="48"/>
      <c r="I199" s="75" t="s">
        <v>63</v>
      </c>
      <c r="J199" s="48"/>
      <c r="K199" s="58">
        <v>0</v>
      </c>
      <c r="L199" s="48">
        <v>0</v>
      </c>
      <c r="M199" s="74">
        <v>0</v>
      </c>
      <c r="N199" s="34">
        <f t="shared" si="40"/>
        <v>0.33333333333333337</v>
      </c>
      <c r="O199" s="38">
        <f t="shared" si="41"/>
        <v>0.33333333333333337</v>
      </c>
      <c r="P199" s="76" t="s">
        <v>33</v>
      </c>
      <c r="Q199" s="43">
        <v>44821</v>
      </c>
      <c r="R199" s="35">
        <f t="shared" si="33"/>
        <v>0</v>
      </c>
      <c r="S199" s="35">
        <f t="shared" si="34"/>
        <v>0</v>
      </c>
      <c r="T199" s="10" t="str">
        <f t="shared" si="42"/>
        <v>Sem - 38</v>
      </c>
      <c r="U199" s="10" t="str">
        <f t="shared" si="43"/>
        <v>Septembre</v>
      </c>
      <c r="V199" s="36" t="str">
        <f t="shared" si="35"/>
        <v>2026</v>
      </c>
      <c r="W199" s="34"/>
      <c r="X199" s="91">
        <f t="shared" si="44"/>
        <v>2.7777777777777679E-3</v>
      </c>
      <c r="Y199" s="92" t="str">
        <f>VLOOKUP('CM-CIC'!B199,Annuaire_roster!B:F,4,0)</f>
        <v>HMIDOUCH Fouad</v>
      </c>
      <c r="Z199" s="37" t="s">
        <v>110</v>
      </c>
      <c r="AA199" s="60" t="s">
        <v>39</v>
      </c>
      <c r="AB199" s="35" t="str">
        <f t="shared" si="36"/>
        <v/>
      </c>
      <c r="AC199" s="35" t="str">
        <f t="shared" si="37"/>
        <v/>
      </c>
      <c r="AD199" s="35" t="str">
        <f t="shared" si="38"/>
        <v/>
      </c>
      <c r="AE199" s="44" t="str">
        <f t="shared" si="39"/>
        <v/>
      </c>
      <c r="AF199" s="61"/>
      <c r="AG199" s="45"/>
    </row>
    <row r="200" spans="1:33" x14ac:dyDescent="0.2">
      <c r="A200" s="59">
        <f>+VLOOKUP(B200,Annuaire_roster!B:G,5,0)</f>
        <v>1006</v>
      </c>
      <c r="B200" s="78" t="s">
        <v>50</v>
      </c>
      <c r="C200" s="66"/>
      <c r="D200" s="73" t="s">
        <v>64</v>
      </c>
      <c r="E200" s="66"/>
      <c r="F200" s="66" t="s">
        <v>64</v>
      </c>
      <c r="G200" s="49"/>
      <c r="H200" s="48"/>
      <c r="I200" s="75" t="s">
        <v>63</v>
      </c>
      <c r="J200" s="48"/>
      <c r="K200" s="58">
        <v>0</v>
      </c>
      <c r="L200" s="48">
        <v>0</v>
      </c>
      <c r="M200" s="74">
        <v>0</v>
      </c>
      <c r="N200" s="34" t="str">
        <f t="shared" si="40"/>
        <v/>
      </c>
      <c r="O200" s="38">
        <f t="shared" si="41"/>
        <v>0</v>
      </c>
      <c r="P200" s="76" t="s">
        <v>33</v>
      </c>
      <c r="Q200" s="43">
        <v>44822</v>
      </c>
      <c r="R200" s="35">
        <f t="shared" si="33"/>
        <v>0</v>
      </c>
      <c r="S200" s="35">
        <f t="shared" si="34"/>
        <v>0</v>
      </c>
      <c r="T200" s="10" t="str">
        <f t="shared" si="42"/>
        <v>Sem - 38</v>
      </c>
      <c r="U200" s="10" t="str">
        <f t="shared" si="43"/>
        <v>Septembre</v>
      </c>
      <c r="V200" s="36" t="str">
        <f t="shared" si="35"/>
        <v>2026</v>
      </c>
      <c r="W200" s="34"/>
      <c r="X200" s="91">
        <f t="shared" si="44"/>
        <v>0</v>
      </c>
      <c r="Y200" s="92" t="str">
        <f>VLOOKUP('CM-CIC'!B200,Annuaire_roster!B:F,4,0)</f>
        <v>HMIDOUCH Fouad</v>
      </c>
      <c r="Z200" s="37" t="s">
        <v>110</v>
      </c>
      <c r="AA200" s="60" t="s">
        <v>39</v>
      </c>
      <c r="AB200" s="35" t="str">
        <f t="shared" si="36"/>
        <v/>
      </c>
      <c r="AC200" s="35" t="str">
        <f t="shared" si="37"/>
        <v/>
      </c>
      <c r="AD200" s="35" t="str">
        <f t="shared" si="38"/>
        <v/>
      </c>
      <c r="AE200" s="44" t="str">
        <f t="shared" si="39"/>
        <v/>
      </c>
      <c r="AF200" s="61"/>
      <c r="AG200" s="45"/>
    </row>
    <row r="201" spans="1:33" x14ac:dyDescent="0.2">
      <c r="A201" s="59">
        <f>+VLOOKUP(B201,Annuaire_roster!B:G,5,0)</f>
        <v>777</v>
      </c>
      <c r="B201" s="78" t="s">
        <v>42</v>
      </c>
      <c r="C201" s="66"/>
      <c r="D201" s="73" t="s">
        <v>64</v>
      </c>
      <c r="E201" s="66"/>
      <c r="F201" s="66" t="s">
        <v>64</v>
      </c>
      <c r="G201" s="49"/>
      <c r="H201" s="48"/>
      <c r="I201" s="75" t="s">
        <v>63</v>
      </c>
      <c r="J201" s="48"/>
      <c r="K201" s="58">
        <v>0</v>
      </c>
      <c r="L201" s="48">
        <v>0</v>
      </c>
      <c r="M201" s="74">
        <v>0</v>
      </c>
      <c r="N201" s="34" t="str">
        <f t="shared" si="40"/>
        <v/>
      </c>
      <c r="O201" s="38">
        <f t="shared" si="41"/>
        <v>0</v>
      </c>
      <c r="P201" s="76" t="s">
        <v>33</v>
      </c>
      <c r="Q201" s="43">
        <v>44822</v>
      </c>
      <c r="R201" s="35">
        <f t="shared" si="33"/>
        <v>0</v>
      </c>
      <c r="S201" s="35">
        <f t="shared" si="34"/>
        <v>0</v>
      </c>
      <c r="T201" s="10" t="str">
        <f t="shared" si="42"/>
        <v>Sem - 38</v>
      </c>
      <c r="U201" s="10" t="str">
        <f t="shared" si="43"/>
        <v>Septembre</v>
      </c>
      <c r="V201" s="36" t="str">
        <f t="shared" si="35"/>
        <v>2026</v>
      </c>
      <c r="W201" s="34"/>
      <c r="X201" s="91">
        <f t="shared" si="44"/>
        <v>0</v>
      </c>
      <c r="Y201" s="92" t="str">
        <f>VLOOKUP('CM-CIC'!B201,Annuaire_roster!B:F,4,0)</f>
        <v>HMIDOUCH Fouad</v>
      </c>
      <c r="Z201" s="37" t="s">
        <v>110</v>
      </c>
      <c r="AA201" s="60" t="s">
        <v>39</v>
      </c>
      <c r="AB201" s="35" t="str">
        <f t="shared" si="36"/>
        <v/>
      </c>
      <c r="AC201" s="35" t="str">
        <f t="shared" si="37"/>
        <v/>
      </c>
      <c r="AD201" s="35" t="str">
        <f t="shared" si="38"/>
        <v/>
      </c>
      <c r="AE201" s="44" t="str">
        <f t="shared" si="39"/>
        <v/>
      </c>
      <c r="AF201" s="61"/>
      <c r="AG201" s="45"/>
    </row>
    <row r="202" spans="1:33" x14ac:dyDescent="0.2">
      <c r="A202" s="59">
        <f>+VLOOKUP(B202,Annuaire_roster!B:G,5,0)</f>
        <v>86</v>
      </c>
      <c r="B202" s="78" t="s">
        <v>25</v>
      </c>
      <c r="C202" s="66"/>
      <c r="D202" s="73" t="s">
        <v>64</v>
      </c>
      <c r="E202" s="66"/>
      <c r="F202" s="66" t="s">
        <v>64</v>
      </c>
      <c r="G202" s="49"/>
      <c r="H202" s="48"/>
      <c r="I202" s="75" t="s">
        <v>63</v>
      </c>
      <c r="J202" s="48"/>
      <c r="K202" s="58">
        <v>0</v>
      </c>
      <c r="L202" s="48">
        <v>0</v>
      </c>
      <c r="M202" s="74">
        <v>0</v>
      </c>
      <c r="N202" s="34" t="str">
        <f t="shared" si="40"/>
        <v/>
      </c>
      <c r="O202" s="38">
        <f t="shared" si="41"/>
        <v>0</v>
      </c>
      <c r="P202" s="76" t="s">
        <v>33</v>
      </c>
      <c r="Q202" s="43">
        <v>44822</v>
      </c>
      <c r="R202" s="35">
        <f t="shared" ref="R202:R233" si="45">IF(M202="Abs",O202,0)</f>
        <v>0</v>
      </c>
      <c r="S202" s="35">
        <f t="shared" ref="S202:S233" si="46">SUM(R202,L202,I202,J202,W202,H202)</f>
        <v>0</v>
      </c>
      <c r="T202" s="10" t="str">
        <f t="shared" si="42"/>
        <v>Sem - 38</v>
      </c>
      <c r="U202" s="10" t="str">
        <f t="shared" si="43"/>
        <v>Septembre</v>
      </c>
      <c r="V202" s="36" t="str">
        <f t="shared" ref="V202:V233" si="47">+TEXT(Q202,"aaa")</f>
        <v>2026</v>
      </c>
      <c r="W202" s="34"/>
      <c r="X202" s="91">
        <f t="shared" si="44"/>
        <v>0</v>
      </c>
      <c r="Y202" s="92" t="str">
        <f>VLOOKUP('CM-CIC'!B202,Annuaire_roster!B:F,4,0)</f>
        <v>HMIDOUCH Fouad</v>
      </c>
      <c r="Z202" s="37" t="s">
        <v>110</v>
      </c>
      <c r="AA202" s="60" t="s">
        <v>39</v>
      </c>
      <c r="AB202" s="35" t="str">
        <f t="shared" ref="AB202:AB233" si="48">IF(AND(D202="Congé",F202="Congé"),0.333333333333333,IF(OR(AND(D202="Congé",F202&lt;&gt;"Congé"),(AND(F202="Congé",D202&lt;&gt;"Congé"))),0.166666666666667,""))</f>
        <v/>
      </c>
      <c r="AC202" s="35" t="str">
        <f t="shared" ref="AC202:AC233" si="49">IF(AND(D202="Congé sans solde",F202="Congé sans solde"),0.333333333333333,IF(OR(AND(D202="Congé sans solde",F202&lt;&gt;"Congé sans solde"),(AND(F202="Congé sans solde",D202&lt;&gt;"Congé sans solde"))),0.166666666666667,""))</f>
        <v/>
      </c>
      <c r="AD202" s="35" t="str">
        <f t="shared" ref="AD202:AD233" si="50">IF(AND(D202="Congé spécial",F202="Congé spécial"),0.333333333333333,IF(OR(AND(D202="Congé spécial",F202&lt;&gt;"Congé décès"),(AND(F202="Congé spécial",D202&lt;&gt;"Congé spécial"))),0.166666666666667,""))</f>
        <v/>
      </c>
      <c r="AE202" s="44" t="str">
        <f t="shared" ref="AE202:AE233" si="51">IF(AND(D202="Férié",F202="Férié"),0.333333333333333,IF(OR(AND(D202="Férié",F202&lt;&gt;"Férié"),(AND(F202="Férié",D202&lt;&gt;"Férié"))),0.166666666666667,""))</f>
        <v/>
      </c>
      <c r="AF202" s="61"/>
      <c r="AG202" s="45"/>
    </row>
    <row r="203" spans="1:33" x14ac:dyDescent="0.2">
      <c r="A203" s="59">
        <f>+VLOOKUP(B203,Annuaire_roster!B:G,5,0)</f>
        <v>1183</v>
      </c>
      <c r="B203" s="78" t="s">
        <v>81</v>
      </c>
      <c r="C203" s="66"/>
      <c r="D203" s="73" t="s">
        <v>64</v>
      </c>
      <c r="E203" s="66"/>
      <c r="F203" s="66" t="s">
        <v>64</v>
      </c>
      <c r="G203" s="49"/>
      <c r="H203" s="48"/>
      <c r="I203" s="75" t="s">
        <v>63</v>
      </c>
      <c r="J203" s="48"/>
      <c r="K203" s="58">
        <v>0</v>
      </c>
      <c r="L203" s="48">
        <v>0</v>
      </c>
      <c r="M203" s="74">
        <v>0</v>
      </c>
      <c r="N203" s="34" t="str">
        <f t="shared" si="40"/>
        <v/>
      </c>
      <c r="O203" s="38">
        <f t="shared" si="41"/>
        <v>0</v>
      </c>
      <c r="P203" s="76" t="s">
        <v>33</v>
      </c>
      <c r="Q203" s="43">
        <v>44822</v>
      </c>
      <c r="R203" s="35">
        <f t="shared" si="45"/>
        <v>0</v>
      </c>
      <c r="S203" s="35">
        <f t="shared" si="46"/>
        <v>0</v>
      </c>
      <c r="T203" s="10" t="str">
        <f t="shared" si="42"/>
        <v>Sem - 38</v>
      </c>
      <c r="U203" s="10" t="str">
        <f t="shared" si="43"/>
        <v>Septembre</v>
      </c>
      <c r="V203" s="36" t="str">
        <f t="shared" si="47"/>
        <v>2026</v>
      </c>
      <c r="W203" s="34"/>
      <c r="X203" s="91">
        <f t="shared" si="44"/>
        <v>0</v>
      </c>
      <c r="Y203" s="92" t="str">
        <f>VLOOKUP('CM-CIC'!B203,Annuaire_roster!B:F,4,0)</f>
        <v>HMIDOUCH Fouad</v>
      </c>
      <c r="Z203" s="37" t="s">
        <v>110</v>
      </c>
      <c r="AA203" s="60" t="s">
        <v>39</v>
      </c>
      <c r="AB203" s="35" t="str">
        <f t="shared" si="48"/>
        <v/>
      </c>
      <c r="AC203" s="35" t="str">
        <f t="shared" si="49"/>
        <v/>
      </c>
      <c r="AD203" s="35" t="str">
        <f t="shared" si="50"/>
        <v/>
      </c>
      <c r="AE203" s="44" t="str">
        <f t="shared" si="51"/>
        <v/>
      </c>
      <c r="AF203" s="61"/>
      <c r="AG203" s="45"/>
    </row>
    <row r="204" spans="1:33" x14ac:dyDescent="0.2">
      <c r="A204" s="59">
        <f>+VLOOKUP(B204,Annuaire_roster!B:G,5,0)</f>
        <v>973</v>
      </c>
      <c r="B204" s="78" t="s">
        <v>84</v>
      </c>
      <c r="C204" s="66"/>
      <c r="D204" s="73" t="s">
        <v>64</v>
      </c>
      <c r="E204" s="66"/>
      <c r="F204" s="66" t="s">
        <v>64</v>
      </c>
      <c r="G204" s="49"/>
      <c r="H204" s="48"/>
      <c r="I204" s="75" t="s">
        <v>63</v>
      </c>
      <c r="J204" s="48"/>
      <c r="K204" s="58">
        <v>0</v>
      </c>
      <c r="L204" s="48">
        <v>0</v>
      </c>
      <c r="M204" s="74">
        <v>0</v>
      </c>
      <c r="N204" s="34" t="str">
        <f t="shared" si="40"/>
        <v/>
      </c>
      <c r="O204" s="38">
        <f t="shared" si="41"/>
        <v>0</v>
      </c>
      <c r="P204" s="76" t="s">
        <v>33</v>
      </c>
      <c r="Q204" s="43">
        <v>44822</v>
      </c>
      <c r="R204" s="35">
        <f t="shared" si="45"/>
        <v>0</v>
      </c>
      <c r="S204" s="35">
        <f t="shared" si="46"/>
        <v>0</v>
      </c>
      <c r="T204" s="10" t="str">
        <f t="shared" si="42"/>
        <v>Sem - 38</v>
      </c>
      <c r="U204" s="10" t="str">
        <f t="shared" si="43"/>
        <v>Septembre</v>
      </c>
      <c r="V204" s="36" t="str">
        <f t="shared" si="47"/>
        <v>2026</v>
      </c>
      <c r="W204" s="34"/>
      <c r="X204" s="91">
        <f t="shared" si="44"/>
        <v>0</v>
      </c>
      <c r="Y204" s="92" t="str">
        <f>VLOOKUP('CM-CIC'!B204,Annuaire_roster!B:F,4,0)</f>
        <v>HMIDOUCH Fouad</v>
      </c>
      <c r="Z204" s="37" t="s">
        <v>110</v>
      </c>
      <c r="AA204" s="60" t="s">
        <v>39</v>
      </c>
      <c r="AB204" s="35" t="str">
        <f t="shared" si="48"/>
        <v/>
      </c>
      <c r="AC204" s="35" t="str">
        <f t="shared" si="49"/>
        <v/>
      </c>
      <c r="AD204" s="35" t="str">
        <f t="shared" si="50"/>
        <v/>
      </c>
      <c r="AE204" s="44" t="str">
        <f t="shared" si="51"/>
        <v/>
      </c>
      <c r="AF204" s="61"/>
      <c r="AG204" s="45"/>
    </row>
    <row r="205" spans="1:33" x14ac:dyDescent="0.2">
      <c r="A205" s="59">
        <f>+VLOOKUP(B205,Annuaire_roster!B:G,5,0)</f>
        <v>1539</v>
      </c>
      <c r="B205" s="78" t="s">
        <v>185</v>
      </c>
      <c r="C205" s="66"/>
      <c r="D205" s="73" t="s">
        <v>64</v>
      </c>
      <c r="E205" s="66"/>
      <c r="F205" s="66" t="s">
        <v>64</v>
      </c>
      <c r="G205" s="49"/>
      <c r="H205" s="48"/>
      <c r="I205" s="75" t="s">
        <v>63</v>
      </c>
      <c r="J205" s="48"/>
      <c r="K205" s="58">
        <v>0</v>
      </c>
      <c r="L205" s="48">
        <v>0</v>
      </c>
      <c r="M205" s="74">
        <v>0</v>
      </c>
      <c r="N205" s="34" t="str">
        <f t="shared" si="40"/>
        <v/>
      </c>
      <c r="O205" s="38">
        <f t="shared" si="41"/>
        <v>0</v>
      </c>
      <c r="P205" s="76" t="s">
        <v>33</v>
      </c>
      <c r="Q205" s="43">
        <v>44822</v>
      </c>
      <c r="R205" s="35">
        <f t="shared" si="45"/>
        <v>0</v>
      </c>
      <c r="S205" s="35">
        <f t="shared" si="46"/>
        <v>0</v>
      </c>
      <c r="T205" s="10" t="str">
        <f t="shared" si="42"/>
        <v>Sem - 38</v>
      </c>
      <c r="U205" s="10" t="str">
        <f t="shared" si="43"/>
        <v>Septembre</v>
      </c>
      <c r="V205" s="36" t="str">
        <f t="shared" si="47"/>
        <v>2026</v>
      </c>
      <c r="W205" s="34"/>
      <c r="X205" s="91">
        <f t="shared" si="44"/>
        <v>0</v>
      </c>
      <c r="Y205" s="92" t="str">
        <f>VLOOKUP('CM-CIC'!B205,Annuaire_roster!B:F,4,0)</f>
        <v>HMIDOUCH Fouad</v>
      </c>
      <c r="Z205" s="37" t="s">
        <v>110</v>
      </c>
      <c r="AA205" s="60" t="s">
        <v>39</v>
      </c>
      <c r="AB205" s="35" t="str">
        <f t="shared" si="48"/>
        <v/>
      </c>
      <c r="AC205" s="35" t="str">
        <f t="shared" si="49"/>
        <v/>
      </c>
      <c r="AD205" s="35" t="str">
        <f t="shared" si="50"/>
        <v/>
      </c>
      <c r="AE205" s="44" t="str">
        <f t="shared" si="51"/>
        <v/>
      </c>
      <c r="AF205" s="61"/>
      <c r="AG205" s="45"/>
    </row>
    <row r="206" spans="1:33" x14ac:dyDescent="0.2">
      <c r="A206" s="59">
        <f>+VLOOKUP(B206,Annuaire_roster!B:G,5,0)</f>
        <v>1006</v>
      </c>
      <c r="B206" s="78" t="s">
        <v>50</v>
      </c>
      <c r="C206" s="66"/>
      <c r="D206" s="73" t="s">
        <v>64</v>
      </c>
      <c r="E206" s="66"/>
      <c r="F206" s="66" t="s">
        <v>64</v>
      </c>
      <c r="G206" s="49"/>
      <c r="H206" s="48"/>
      <c r="I206" s="75" t="s">
        <v>63</v>
      </c>
      <c r="J206" s="48"/>
      <c r="K206" s="58">
        <v>0</v>
      </c>
      <c r="L206" s="48">
        <v>0</v>
      </c>
      <c r="M206" s="74">
        <v>0</v>
      </c>
      <c r="N206" s="34" t="str">
        <f t="shared" si="40"/>
        <v/>
      </c>
      <c r="O206" s="38">
        <f t="shared" si="41"/>
        <v>0</v>
      </c>
      <c r="P206" s="76" t="s">
        <v>33</v>
      </c>
      <c r="Q206" s="43">
        <v>44823</v>
      </c>
      <c r="R206" s="35">
        <f t="shared" si="45"/>
        <v>0</v>
      </c>
      <c r="S206" s="35">
        <f t="shared" si="46"/>
        <v>0</v>
      </c>
      <c r="T206" s="10" t="str">
        <f t="shared" si="42"/>
        <v>Sem - 38</v>
      </c>
      <c r="U206" s="10" t="str">
        <f t="shared" si="43"/>
        <v>Septembre</v>
      </c>
      <c r="V206" s="36" t="str">
        <f t="shared" si="47"/>
        <v>2026</v>
      </c>
      <c r="W206" s="34"/>
      <c r="X206" s="91">
        <f t="shared" si="44"/>
        <v>0</v>
      </c>
      <c r="Y206" s="92" t="str">
        <f>VLOOKUP('CM-CIC'!B206,Annuaire_roster!B:F,4,0)</f>
        <v>HMIDOUCH Fouad</v>
      </c>
      <c r="Z206" s="37" t="s">
        <v>110</v>
      </c>
      <c r="AA206" s="60" t="s">
        <v>39</v>
      </c>
      <c r="AB206" s="35" t="str">
        <f t="shared" si="48"/>
        <v/>
      </c>
      <c r="AC206" s="35" t="str">
        <f t="shared" si="49"/>
        <v/>
      </c>
      <c r="AD206" s="35" t="str">
        <f t="shared" si="50"/>
        <v/>
      </c>
      <c r="AE206" s="44" t="str">
        <f t="shared" si="51"/>
        <v/>
      </c>
      <c r="AF206" s="61"/>
      <c r="AG206" s="45"/>
    </row>
    <row r="207" spans="1:33" x14ac:dyDescent="0.2">
      <c r="A207" s="59">
        <f>+VLOOKUP(B207,Annuaire_roster!B:G,5,0)</f>
        <v>777</v>
      </c>
      <c r="B207" s="78" t="s">
        <v>42</v>
      </c>
      <c r="C207" s="66"/>
      <c r="D207" s="73" t="s">
        <v>64</v>
      </c>
      <c r="E207" s="66"/>
      <c r="F207" s="66" t="s">
        <v>64</v>
      </c>
      <c r="G207" s="49"/>
      <c r="H207" s="48"/>
      <c r="I207" s="75" t="s">
        <v>63</v>
      </c>
      <c r="J207" s="48"/>
      <c r="K207" s="58">
        <v>0</v>
      </c>
      <c r="L207" s="48">
        <v>0</v>
      </c>
      <c r="M207" s="74">
        <v>0</v>
      </c>
      <c r="N207" s="34" t="str">
        <f t="shared" si="40"/>
        <v/>
      </c>
      <c r="O207" s="38">
        <f t="shared" si="41"/>
        <v>0</v>
      </c>
      <c r="P207" s="76" t="s">
        <v>33</v>
      </c>
      <c r="Q207" s="43">
        <v>44823</v>
      </c>
      <c r="R207" s="35">
        <f t="shared" si="45"/>
        <v>0</v>
      </c>
      <c r="S207" s="35">
        <f t="shared" si="46"/>
        <v>0</v>
      </c>
      <c r="T207" s="10" t="str">
        <f t="shared" si="42"/>
        <v>Sem - 38</v>
      </c>
      <c r="U207" s="10" t="str">
        <f t="shared" si="43"/>
        <v>Septembre</v>
      </c>
      <c r="V207" s="36" t="str">
        <f t="shared" si="47"/>
        <v>2026</v>
      </c>
      <c r="W207" s="34"/>
      <c r="X207" s="91">
        <f t="shared" si="44"/>
        <v>0</v>
      </c>
      <c r="Y207" s="92" t="str">
        <f>VLOOKUP('CM-CIC'!B207,Annuaire_roster!B:F,4,0)</f>
        <v>HMIDOUCH Fouad</v>
      </c>
      <c r="Z207" s="37" t="s">
        <v>110</v>
      </c>
      <c r="AA207" s="60" t="s">
        <v>39</v>
      </c>
      <c r="AB207" s="35" t="str">
        <f t="shared" si="48"/>
        <v/>
      </c>
      <c r="AC207" s="35" t="str">
        <f t="shared" si="49"/>
        <v/>
      </c>
      <c r="AD207" s="35" t="str">
        <f t="shared" si="50"/>
        <v/>
      </c>
      <c r="AE207" s="44" t="str">
        <f t="shared" si="51"/>
        <v/>
      </c>
      <c r="AF207" s="61"/>
      <c r="AG207" s="45"/>
    </row>
    <row r="208" spans="1:33" x14ac:dyDescent="0.2">
      <c r="A208" s="59">
        <f>+VLOOKUP(B208,Annuaire_roster!B:G,5,0)</f>
        <v>86</v>
      </c>
      <c r="B208" s="78" t="s">
        <v>25</v>
      </c>
      <c r="C208" s="66"/>
      <c r="D208" s="73" t="s">
        <v>64</v>
      </c>
      <c r="E208" s="66"/>
      <c r="F208" s="66" t="s">
        <v>64</v>
      </c>
      <c r="G208" s="49"/>
      <c r="H208" s="48"/>
      <c r="I208" s="75" t="s">
        <v>63</v>
      </c>
      <c r="J208" s="48"/>
      <c r="K208" s="58">
        <v>0</v>
      </c>
      <c r="L208" s="48">
        <v>0</v>
      </c>
      <c r="M208" s="74">
        <v>0</v>
      </c>
      <c r="N208" s="34" t="str">
        <f t="shared" si="40"/>
        <v/>
      </c>
      <c r="O208" s="38">
        <f t="shared" si="41"/>
        <v>0</v>
      </c>
      <c r="P208" s="76" t="s">
        <v>33</v>
      </c>
      <c r="Q208" s="43">
        <v>44823</v>
      </c>
      <c r="R208" s="35">
        <f t="shared" si="45"/>
        <v>0</v>
      </c>
      <c r="S208" s="35">
        <f t="shared" si="46"/>
        <v>0</v>
      </c>
      <c r="T208" s="10" t="str">
        <f t="shared" si="42"/>
        <v>Sem - 38</v>
      </c>
      <c r="U208" s="10" t="str">
        <f t="shared" si="43"/>
        <v>Septembre</v>
      </c>
      <c r="V208" s="36" t="str">
        <f t="shared" si="47"/>
        <v>2026</v>
      </c>
      <c r="W208" s="34"/>
      <c r="X208" s="91">
        <f t="shared" si="44"/>
        <v>0</v>
      </c>
      <c r="Y208" s="92" t="str">
        <f>VLOOKUP('CM-CIC'!B208,Annuaire_roster!B:F,4,0)</f>
        <v>HMIDOUCH Fouad</v>
      </c>
      <c r="Z208" s="37" t="s">
        <v>110</v>
      </c>
      <c r="AA208" s="60" t="s">
        <v>39</v>
      </c>
      <c r="AB208" s="35" t="str">
        <f t="shared" si="48"/>
        <v/>
      </c>
      <c r="AC208" s="35" t="str">
        <f t="shared" si="49"/>
        <v/>
      </c>
      <c r="AD208" s="35" t="str">
        <f t="shared" si="50"/>
        <v/>
      </c>
      <c r="AE208" s="44" t="str">
        <f t="shared" si="51"/>
        <v/>
      </c>
      <c r="AF208" s="61"/>
      <c r="AG208" s="45"/>
    </row>
    <row r="209" spans="1:33" x14ac:dyDescent="0.2">
      <c r="A209" s="59">
        <f>+VLOOKUP(B209,Annuaire_roster!B:G,5,0)</f>
        <v>1183</v>
      </c>
      <c r="B209" s="78" t="s">
        <v>81</v>
      </c>
      <c r="C209" s="66"/>
      <c r="D209" s="73" t="s">
        <v>64</v>
      </c>
      <c r="E209" s="66"/>
      <c r="F209" s="66" t="s">
        <v>64</v>
      </c>
      <c r="G209" s="49"/>
      <c r="H209" s="48"/>
      <c r="I209" s="75" t="s">
        <v>63</v>
      </c>
      <c r="J209" s="48"/>
      <c r="K209" s="58">
        <v>0</v>
      </c>
      <c r="L209" s="48">
        <v>0</v>
      </c>
      <c r="M209" s="74">
        <v>0</v>
      </c>
      <c r="N209" s="34" t="str">
        <f t="shared" si="40"/>
        <v/>
      </c>
      <c r="O209" s="38">
        <f t="shared" si="41"/>
        <v>0</v>
      </c>
      <c r="P209" s="76" t="s">
        <v>33</v>
      </c>
      <c r="Q209" s="43">
        <v>44823</v>
      </c>
      <c r="R209" s="35">
        <f t="shared" si="45"/>
        <v>0</v>
      </c>
      <c r="S209" s="35">
        <f t="shared" si="46"/>
        <v>0</v>
      </c>
      <c r="T209" s="10" t="str">
        <f t="shared" si="42"/>
        <v>Sem - 38</v>
      </c>
      <c r="U209" s="10" t="str">
        <f t="shared" si="43"/>
        <v>Septembre</v>
      </c>
      <c r="V209" s="36" t="str">
        <f t="shared" si="47"/>
        <v>2026</v>
      </c>
      <c r="W209" s="34"/>
      <c r="X209" s="91">
        <f t="shared" si="44"/>
        <v>0</v>
      </c>
      <c r="Y209" s="92" t="str">
        <f>VLOOKUP('CM-CIC'!B209,Annuaire_roster!B:F,4,0)</f>
        <v>HMIDOUCH Fouad</v>
      </c>
      <c r="Z209" s="37" t="s">
        <v>110</v>
      </c>
      <c r="AA209" s="60" t="s">
        <v>39</v>
      </c>
      <c r="AB209" s="35" t="str">
        <f t="shared" si="48"/>
        <v/>
      </c>
      <c r="AC209" s="35" t="str">
        <f t="shared" si="49"/>
        <v/>
      </c>
      <c r="AD209" s="35" t="str">
        <f t="shared" si="50"/>
        <v/>
      </c>
      <c r="AE209" s="44" t="str">
        <f t="shared" si="51"/>
        <v/>
      </c>
      <c r="AF209" s="61"/>
      <c r="AG209" s="45"/>
    </row>
    <row r="210" spans="1:33" x14ac:dyDescent="0.2">
      <c r="A210" s="59">
        <f>+VLOOKUP(B210,Annuaire_roster!B:G,5,0)</f>
        <v>973</v>
      </c>
      <c r="B210" s="78" t="s">
        <v>84</v>
      </c>
      <c r="C210" s="66"/>
      <c r="D210" s="73" t="s">
        <v>64</v>
      </c>
      <c r="E210" s="66"/>
      <c r="F210" s="66" t="s">
        <v>64</v>
      </c>
      <c r="G210" s="49"/>
      <c r="H210" s="48"/>
      <c r="I210" s="75" t="s">
        <v>63</v>
      </c>
      <c r="J210" s="48"/>
      <c r="K210" s="58">
        <v>0</v>
      </c>
      <c r="L210" s="48">
        <v>0</v>
      </c>
      <c r="M210" s="74">
        <v>0</v>
      </c>
      <c r="N210" s="34" t="str">
        <f t="shared" si="40"/>
        <v/>
      </c>
      <c r="O210" s="38">
        <f t="shared" si="41"/>
        <v>0</v>
      </c>
      <c r="P210" s="76" t="s">
        <v>33</v>
      </c>
      <c r="Q210" s="43">
        <v>44823</v>
      </c>
      <c r="R210" s="35">
        <f t="shared" si="45"/>
        <v>0</v>
      </c>
      <c r="S210" s="35">
        <f t="shared" si="46"/>
        <v>0</v>
      </c>
      <c r="T210" s="10" t="str">
        <f t="shared" si="42"/>
        <v>Sem - 38</v>
      </c>
      <c r="U210" s="10" t="str">
        <f t="shared" si="43"/>
        <v>Septembre</v>
      </c>
      <c r="V210" s="36" t="str">
        <f t="shared" si="47"/>
        <v>2026</v>
      </c>
      <c r="W210" s="34"/>
      <c r="X210" s="91">
        <f t="shared" si="44"/>
        <v>0</v>
      </c>
      <c r="Y210" s="92" t="str">
        <f>VLOOKUP('CM-CIC'!B210,Annuaire_roster!B:F,4,0)</f>
        <v>HMIDOUCH Fouad</v>
      </c>
      <c r="Z210" s="37" t="s">
        <v>110</v>
      </c>
      <c r="AA210" s="60" t="s">
        <v>39</v>
      </c>
      <c r="AB210" s="35" t="str">
        <f t="shared" si="48"/>
        <v/>
      </c>
      <c r="AC210" s="35" t="str">
        <f t="shared" si="49"/>
        <v/>
      </c>
      <c r="AD210" s="35" t="str">
        <f t="shared" si="50"/>
        <v/>
      </c>
      <c r="AE210" s="44" t="str">
        <f t="shared" si="51"/>
        <v/>
      </c>
      <c r="AF210" s="61"/>
      <c r="AG210" s="45"/>
    </row>
    <row r="211" spans="1:33" x14ac:dyDescent="0.2">
      <c r="A211" s="59">
        <f>+VLOOKUP(B211,Annuaire_roster!B:G,5,0)</f>
        <v>1539</v>
      </c>
      <c r="B211" s="78" t="s">
        <v>185</v>
      </c>
      <c r="C211" s="66"/>
      <c r="D211" s="73" t="s">
        <v>64</v>
      </c>
      <c r="E211" s="66"/>
      <c r="F211" s="66" t="s">
        <v>64</v>
      </c>
      <c r="G211" s="49"/>
      <c r="H211" s="48"/>
      <c r="I211" s="75" t="s">
        <v>63</v>
      </c>
      <c r="J211" s="48"/>
      <c r="K211" s="58">
        <v>0</v>
      </c>
      <c r="L211" s="48">
        <v>0</v>
      </c>
      <c r="M211" s="74">
        <v>0</v>
      </c>
      <c r="N211" s="34" t="str">
        <f t="shared" si="40"/>
        <v/>
      </c>
      <c r="O211" s="38">
        <f t="shared" si="41"/>
        <v>0</v>
      </c>
      <c r="P211" s="76" t="s">
        <v>33</v>
      </c>
      <c r="Q211" s="43">
        <v>44823</v>
      </c>
      <c r="R211" s="35">
        <f t="shared" si="45"/>
        <v>0</v>
      </c>
      <c r="S211" s="35">
        <f t="shared" si="46"/>
        <v>0</v>
      </c>
      <c r="T211" s="10" t="str">
        <f t="shared" si="42"/>
        <v>Sem - 38</v>
      </c>
      <c r="U211" s="10" t="str">
        <f t="shared" si="43"/>
        <v>Septembre</v>
      </c>
      <c r="V211" s="36" t="str">
        <f t="shared" si="47"/>
        <v>2026</v>
      </c>
      <c r="W211" s="34"/>
      <c r="X211" s="91">
        <f t="shared" si="44"/>
        <v>0</v>
      </c>
      <c r="Y211" s="92" t="str">
        <f>VLOOKUP('CM-CIC'!B211,Annuaire_roster!B:F,4,0)</f>
        <v>HMIDOUCH Fouad</v>
      </c>
      <c r="Z211" s="37" t="s">
        <v>110</v>
      </c>
      <c r="AA211" s="60" t="s">
        <v>39</v>
      </c>
      <c r="AB211" s="35" t="str">
        <f t="shared" si="48"/>
        <v/>
      </c>
      <c r="AC211" s="35" t="str">
        <f t="shared" si="49"/>
        <v/>
      </c>
      <c r="AD211" s="35" t="str">
        <f t="shared" si="50"/>
        <v/>
      </c>
      <c r="AE211" s="44" t="str">
        <f t="shared" si="51"/>
        <v/>
      </c>
      <c r="AF211" s="61"/>
      <c r="AG211" s="45"/>
    </row>
    <row r="212" spans="1:33" x14ac:dyDescent="0.2">
      <c r="A212" s="59">
        <f>+VLOOKUP(B212,Annuaire_roster!B:G,5,0)</f>
        <v>1006</v>
      </c>
      <c r="B212" s="72" t="s">
        <v>50</v>
      </c>
      <c r="C212" s="66">
        <v>0.29166666666666669</v>
      </c>
      <c r="D212" s="73">
        <v>0.29166666666666669</v>
      </c>
      <c r="E212" s="66">
        <v>0.70833333333333337</v>
      </c>
      <c r="F212" s="66">
        <v>0.70833333333333337</v>
      </c>
      <c r="G212" s="49"/>
      <c r="H212" s="48"/>
      <c r="I212" s="75" t="s">
        <v>63</v>
      </c>
      <c r="J212" s="48"/>
      <c r="K212" s="58">
        <v>0</v>
      </c>
      <c r="L212" s="48">
        <v>0</v>
      </c>
      <c r="M212" s="74">
        <v>0</v>
      </c>
      <c r="N212" s="34">
        <f t="shared" si="40"/>
        <v>0.375</v>
      </c>
      <c r="O212" s="38">
        <f t="shared" si="41"/>
        <v>0.375</v>
      </c>
      <c r="P212" s="76" t="s">
        <v>33</v>
      </c>
      <c r="Q212" s="43">
        <v>44824</v>
      </c>
      <c r="R212" s="35">
        <f t="shared" si="45"/>
        <v>0</v>
      </c>
      <c r="S212" s="35">
        <f t="shared" si="46"/>
        <v>0</v>
      </c>
      <c r="T212" s="10" t="str">
        <f t="shared" si="42"/>
        <v>Sem - 39</v>
      </c>
      <c r="U212" s="10" t="str">
        <f t="shared" si="43"/>
        <v>Septembre</v>
      </c>
      <c r="V212" s="36" t="str">
        <f t="shared" si="47"/>
        <v>2026</v>
      </c>
      <c r="W212" s="34"/>
      <c r="X212" s="91">
        <f t="shared" si="44"/>
        <v>0</v>
      </c>
      <c r="Y212" s="92" t="str">
        <f>VLOOKUP('CM-CIC'!B212,Annuaire_roster!B:F,4,0)</f>
        <v>HMIDOUCH Fouad</v>
      </c>
      <c r="Z212" s="37" t="s">
        <v>110</v>
      </c>
      <c r="AA212" s="60" t="s">
        <v>39</v>
      </c>
      <c r="AB212" s="35" t="str">
        <f t="shared" si="48"/>
        <v/>
      </c>
      <c r="AC212" s="35" t="str">
        <f t="shared" si="49"/>
        <v/>
      </c>
      <c r="AD212" s="35" t="str">
        <f t="shared" si="50"/>
        <v/>
      </c>
      <c r="AE212" s="44" t="str">
        <f t="shared" si="51"/>
        <v/>
      </c>
      <c r="AF212" s="61"/>
      <c r="AG212" s="45"/>
    </row>
    <row r="213" spans="1:33" x14ac:dyDescent="0.2">
      <c r="A213" s="59">
        <f>+VLOOKUP(B213,Annuaire_roster!B:G,5,0)</f>
        <v>777</v>
      </c>
      <c r="B213" s="72" t="s">
        <v>42</v>
      </c>
      <c r="C213" s="66">
        <v>0.2902777777777778</v>
      </c>
      <c r="D213" s="73">
        <v>0.29166666666666669</v>
      </c>
      <c r="E213" s="66">
        <v>0.70833333333333337</v>
      </c>
      <c r="F213" s="66">
        <v>0.70833333333333337</v>
      </c>
      <c r="G213" s="49"/>
      <c r="H213" s="48"/>
      <c r="I213" s="75" t="s">
        <v>63</v>
      </c>
      <c r="J213" s="48"/>
      <c r="K213" s="58">
        <v>0</v>
      </c>
      <c r="L213" s="48">
        <v>0</v>
      </c>
      <c r="M213" s="74">
        <v>0</v>
      </c>
      <c r="N213" s="34">
        <f t="shared" si="40"/>
        <v>0.375</v>
      </c>
      <c r="O213" s="38">
        <f t="shared" si="41"/>
        <v>0.375</v>
      </c>
      <c r="P213" s="76" t="s">
        <v>33</v>
      </c>
      <c r="Q213" s="43">
        <v>44824</v>
      </c>
      <c r="R213" s="35">
        <f t="shared" si="45"/>
        <v>0</v>
      </c>
      <c r="S213" s="35">
        <f t="shared" si="46"/>
        <v>0</v>
      </c>
      <c r="T213" s="10" t="str">
        <f t="shared" si="42"/>
        <v>Sem - 39</v>
      </c>
      <c r="U213" s="10" t="str">
        <f t="shared" si="43"/>
        <v>Septembre</v>
      </c>
      <c r="V213" s="36" t="str">
        <f t="shared" si="47"/>
        <v>2026</v>
      </c>
      <c r="W213" s="34"/>
      <c r="X213" s="91">
        <f t="shared" si="44"/>
        <v>1.388888888888884E-3</v>
      </c>
      <c r="Y213" s="92" t="str">
        <f>VLOOKUP('CM-CIC'!B213,Annuaire_roster!B:F,4,0)</f>
        <v>HMIDOUCH Fouad</v>
      </c>
      <c r="Z213" s="37" t="s">
        <v>110</v>
      </c>
      <c r="AA213" s="60" t="s">
        <v>39</v>
      </c>
      <c r="AB213" s="35" t="str">
        <f t="shared" si="48"/>
        <v/>
      </c>
      <c r="AC213" s="35" t="str">
        <f t="shared" si="49"/>
        <v/>
      </c>
      <c r="AD213" s="35" t="str">
        <f t="shared" si="50"/>
        <v/>
      </c>
      <c r="AE213" s="44" t="str">
        <f t="shared" si="51"/>
        <v/>
      </c>
      <c r="AF213" s="61"/>
      <c r="AG213" s="45"/>
    </row>
    <row r="214" spans="1:33" x14ac:dyDescent="0.2">
      <c r="A214" s="59">
        <f>+VLOOKUP(B214,Annuaire_roster!B:G,5,0)</f>
        <v>86</v>
      </c>
      <c r="B214" s="72" t="s">
        <v>25</v>
      </c>
      <c r="C214" s="66">
        <v>0.28888888888888886</v>
      </c>
      <c r="D214" s="73">
        <v>0.29166666666666669</v>
      </c>
      <c r="E214" s="66">
        <v>0.70833333333333337</v>
      </c>
      <c r="F214" s="66">
        <v>0.70833333333333337</v>
      </c>
      <c r="G214" s="49"/>
      <c r="H214" s="48"/>
      <c r="I214" s="75" t="s">
        <v>63</v>
      </c>
      <c r="J214" s="48"/>
      <c r="K214" s="58">
        <v>0</v>
      </c>
      <c r="L214" s="48">
        <v>0</v>
      </c>
      <c r="M214" s="74">
        <v>0</v>
      </c>
      <c r="N214" s="34">
        <f t="shared" si="40"/>
        <v>0.375</v>
      </c>
      <c r="O214" s="38">
        <f t="shared" si="41"/>
        <v>0.375</v>
      </c>
      <c r="P214" s="76" t="s">
        <v>33</v>
      </c>
      <c r="Q214" s="43">
        <v>44824</v>
      </c>
      <c r="R214" s="35">
        <f t="shared" si="45"/>
        <v>0</v>
      </c>
      <c r="S214" s="35">
        <f t="shared" si="46"/>
        <v>0</v>
      </c>
      <c r="T214" s="10" t="str">
        <f t="shared" si="42"/>
        <v>Sem - 39</v>
      </c>
      <c r="U214" s="10" t="str">
        <f t="shared" si="43"/>
        <v>Septembre</v>
      </c>
      <c r="V214" s="36" t="str">
        <f t="shared" si="47"/>
        <v>2026</v>
      </c>
      <c r="W214" s="34"/>
      <c r="X214" s="91">
        <f t="shared" si="44"/>
        <v>2.7777777777778789E-3</v>
      </c>
      <c r="Y214" s="92" t="str">
        <f>VLOOKUP('CM-CIC'!B214,Annuaire_roster!B:F,4,0)</f>
        <v>HMIDOUCH Fouad</v>
      </c>
      <c r="Z214" s="37" t="s">
        <v>110</v>
      </c>
      <c r="AA214" s="60" t="s">
        <v>39</v>
      </c>
      <c r="AB214" s="35" t="str">
        <f t="shared" si="48"/>
        <v/>
      </c>
      <c r="AC214" s="35" t="str">
        <f t="shared" si="49"/>
        <v/>
      </c>
      <c r="AD214" s="35" t="str">
        <f t="shared" si="50"/>
        <v/>
      </c>
      <c r="AE214" s="44" t="str">
        <f t="shared" si="51"/>
        <v/>
      </c>
      <c r="AF214" s="61"/>
      <c r="AG214" s="45"/>
    </row>
    <row r="215" spans="1:33" x14ac:dyDescent="0.2">
      <c r="A215" s="59">
        <f>+VLOOKUP(B215,Annuaire_roster!B:G,5,0)</f>
        <v>1183</v>
      </c>
      <c r="B215" s="72" t="s">
        <v>81</v>
      </c>
      <c r="C215" s="66">
        <v>0.2902777777777778</v>
      </c>
      <c r="D215" s="73">
        <v>0.29166666666666669</v>
      </c>
      <c r="E215" s="66">
        <v>0.70833333333333337</v>
      </c>
      <c r="F215" s="66">
        <v>0.70833333333333337</v>
      </c>
      <c r="G215" s="49"/>
      <c r="H215" s="48"/>
      <c r="I215" s="83" t="s">
        <v>63</v>
      </c>
      <c r="J215" s="48"/>
      <c r="K215" s="58">
        <v>0</v>
      </c>
      <c r="L215" s="48">
        <v>0</v>
      </c>
      <c r="M215" s="74">
        <v>0</v>
      </c>
      <c r="N215" s="34">
        <f t="shared" si="40"/>
        <v>0.375</v>
      </c>
      <c r="O215" s="38">
        <f t="shared" si="41"/>
        <v>0.375</v>
      </c>
      <c r="P215" s="76" t="s">
        <v>33</v>
      </c>
      <c r="Q215" s="43">
        <v>44824</v>
      </c>
      <c r="R215" s="35">
        <f t="shared" si="45"/>
        <v>0</v>
      </c>
      <c r="S215" s="35">
        <f t="shared" si="46"/>
        <v>0</v>
      </c>
      <c r="T215" s="10" t="str">
        <f t="shared" si="42"/>
        <v>Sem - 39</v>
      </c>
      <c r="U215" s="10" t="str">
        <f t="shared" si="43"/>
        <v>Septembre</v>
      </c>
      <c r="V215" s="36" t="str">
        <f t="shared" si="47"/>
        <v>2026</v>
      </c>
      <c r="W215" s="34"/>
      <c r="X215" s="91">
        <f t="shared" si="44"/>
        <v>1.388888888888884E-3</v>
      </c>
      <c r="Y215" s="92" t="str">
        <f>VLOOKUP('CM-CIC'!B215,Annuaire_roster!B:F,4,0)</f>
        <v>HMIDOUCH Fouad</v>
      </c>
      <c r="Z215" s="37" t="s">
        <v>110</v>
      </c>
      <c r="AA215" s="60" t="s">
        <v>39</v>
      </c>
      <c r="AB215" s="35" t="str">
        <f t="shared" si="48"/>
        <v/>
      </c>
      <c r="AC215" s="35" t="str">
        <f t="shared" si="49"/>
        <v/>
      </c>
      <c r="AD215" s="35" t="str">
        <f t="shared" si="50"/>
        <v/>
      </c>
      <c r="AE215" s="44" t="str">
        <f t="shared" si="51"/>
        <v/>
      </c>
      <c r="AF215" s="61"/>
      <c r="AG215" s="45"/>
    </row>
    <row r="216" spans="1:33" x14ac:dyDescent="0.2">
      <c r="A216" s="59">
        <f>+VLOOKUP(B216,Annuaire_roster!B:G,5,0)</f>
        <v>973</v>
      </c>
      <c r="B216" s="72" t="s">
        <v>84</v>
      </c>
      <c r="C216" s="66">
        <v>0.29166666666666669</v>
      </c>
      <c r="D216" s="73">
        <v>0.29166666666666669</v>
      </c>
      <c r="E216" s="66">
        <v>0.70833333333333337</v>
      </c>
      <c r="F216" s="66">
        <v>0.70833333333333337</v>
      </c>
      <c r="G216" s="49"/>
      <c r="H216" s="48"/>
      <c r="I216" s="75" t="s">
        <v>63</v>
      </c>
      <c r="J216" s="48"/>
      <c r="K216" s="58">
        <v>0</v>
      </c>
      <c r="L216" s="48">
        <v>0</v>
      </c>
      <c r="M216" s="74">
        <v>0</v>
      </c>
      <c r="N216" s="34">
        <f t="shared" si="40"/>
        <v>0.375</v>
      </c>
      <c r="O216" s="38">
        <f t="shared" si="41"/>
        <v>0.375</v>
      </c>
      <c r="P216" s="76" t="s">
        <v>33</v>
      </c>
      <c r="Q216" s="43">
        <v>44824</v>
      </c>
      <c r="R216" s="35">
        <f t="shared" si="45"/>
        <v>0</v>
      </c>
      <c r="S216" s="35">
        <f t="shared" si="46"/>
        <v>0</v>
      </c>
      <c r="T216" s="10" t="str">
        <f t="shared" si="42"/>
        <v>Sem - 39</v>
      </c>
      <c r="U216" s="10" t="str">
        <f t="shared" si="43"/>
        <v>Septembre</v>
      </c>
      <c r="V216" s="36" t="str">
        <f t="shared" si="47"/>
        <v>2026</v>
      </c>
      <c r="W216" s="34"/>
      <c r="X216" s="91">
        <f t="shared" si="44"/>
        <v>0</v>
      </c>
      <c r="Y216" s="92" t="str">
        <f>VLOOKUP('CM-CIC'!B216,Annuaire_roster!B:F,4,0)</f>
        <v>HMIDOUCH Fouad</v>
      </c>
      <c r="Z216" s="37" t="s">
        <v>110</v>
      </c>
      <c r="AA216" s="60" t="s">
        <v>39</v>
      </c>
      <c r="AB216" s="35" t="str">
        <f t="shared" si="48"/>
        <v/>
      </c>
      <c r="AC216" s="35" t="str">
        <f t="shared" si="49"/>
        <v/>
      </c>
      <c r="AD216" s="35" t="str">
        <f t="shared" si="50"/>
        <v/>
      </c>
      <c r="AE216" s="44" t="str">
        <f t="shared" si="51"/>
        <v/>
      </c>
      <c r="AF216" s="61"/>
      <c r="AG216" s="45"/>
    </row>
    <row r="217" spans="1:33" x14ac:dyDescent="0.2">
      <c r="A217" s="59">
        <f>+VLOOKUP(B217,Annuaire_roster!B:G,5,0)</f>
        <v>1539</v>
      </c>
      <c r="B217" s="72" t="s">
        <v>185</v>
      </c>
      <c r="C217" s="66">
        <v>0.29166666666666669</v>
      </c>
      <c r="D217" s="73">
        <v>0.29166666666666669</v>
      </c>
      <c r="E217" s="66">
        <v>0.70833333333333337</v>
      </c>
      <c r="F217" s="66">
        <v>0.70833333333333337</v>
      </c>
      <c r="G217" s="49"/>
      <c r="H217" s="48"/>
      <c r="I217" s="75" t="s">
        <v>63</v>
      </c>
      <c r="J217" s="48"/>
      <c r="K217" s="58">
        <v>0</v>
      </c>
      <c r="L217" s="48">
        <v>0</v>
      </c>
      <c r="M217" s="74">
        <v>0</v>
      </c>
      <c r="N217" s="34">
        <f t="shared" si="40"/>
        <v>0.375</v>
      </c>
      <c r="O217" s="38">
        <f t="shared" si="41"/>
        <v>0.375</v>
      </c>
      <c r="P217" s="76" t="s">
        <v>33</v>
      </c>
      <c r="Q217" s="43">
        <v>44824</v>
      </c>
      <c r="R217" s="35">
        <f t="shared" si="45"/>
        <v>0</v>
      </c>
      <c r="S217" s="35">
        <f t="shared" si="46"/>
        <v>0</v>
      </c>
      <c r="T217" s="10" t="str">
        <f t="shared" si="42"/>
        <v>Sem - 39</v>
      </c>
      <c r="U217" s="10" t="str">
        <f t="shared" si="43"/>
        <v>Septembre</v>
      </c>
      <c r="V217" s="36" t="str">
        <f t="shared" si="47"/>
        <v>2026</v>
      </c>
      <c r="W217" s="34"/>
      <c r="X217" s="91">
        <f t="shared" si="44"/>
        <v>0</v>
      </c>
      <c r="Y217" s="92" t="str">
        <f>VLOOKUP('CM-CIC'!B217,Annuaire_roster!B:F,4,0)</f>
        <v>HMIDOUCH Fouad</v>
      </c>
      <c r="Z217" s="37" t="s">
        <v>110</v>
      </c>
      <c r="AA217" s="60" t="s">
        <v>39</v>
      </c>
      <c r="AB217" s="35" t="str">
        <f t="shared" si="48"/>
        <v/>
      </c>
      <c r="AC217" s="35" t="str">
        <f t="shared" si="49"/>
        <v/>
      </c>
      <c r="AD217" s="35" t="str">
        <f t="shared" si="50"/>
        <v/>
      </c>
      <c r="AE217" s="44" t="str">
        <f t="shared" si="51"/>
        <v/>
      </c>
      <c r="AF217" s="61"/>
      <c r="AG217" s="45"/>
    </row>
    <row r="218" spans="1:33" x14ac:dyDescent="0.2">
      <c r="A218" s="59">
        <f>+VLOOKUP(B218,Annuaire_roster!B:G,5,0)</f>
        <v>1006</v>
      </c>
      <c r="B218" s="72" t="s">
        <v>50</v>
      </c>
      <c r="C218" s="66">
        <v>0.28333333333333333</v>
      </c>
      <c r="D218" s="73">
        <v>0.29166666666666669</v>
      </c>
      <c r="E218" s="66">
        <v>0.70833333333333337</v>
      </c>
      <c r="F218" s="66">
        <v>0.70833333333333337</v>
      </c>
      <c r="G218" s="49"/>
      <c r="H218" s="48"/>
      <c r="I218" s="75" t="s">
        <v>63</v>
      </c>
      <c r="J218" s="48"/>
      <c r="K218" s="58">
        <v>0</v>
      </c>
      <c r="L218" s="48">
        <v>0</v>
      </c>
      <c r="M218" s="74">
        <v>0</v>
      </c>
      <c r="N218" s="34">
        <f t="shared" si="40"/>
        <v>0.375</v>
      </c>
      <c r="O218" s="38">
        <f t="shared" si="41"/>
        <v>0.375</v>
      </c>
      <c r="P218" s="76" t="s">
        <v>33</v>
      </c>
      <c r="Q218" s="43">
        <v>44825</v>
      </c>
      <c r="R218" s="35">
        <f t="shared" si="45"/>
        <v>0</v>
      </c>
      <c r="S218" s="35">
        <f t="shared" si="46"/>
        <v>0</v>
      </c>
      <c r="T218" s="10" t="str">
        <f t="shared" si="42"/>
        <v>Sem - 39</v>
      </c>
      <c r="U218" s="10" t="str">
        <f t="shared" si="43"/>
        <v>Septembre</v>
      </c>
      <c r="V218" s="36" t="str">
        <f t="shared" si="47"/>
        <v>2026</v>
      </c>
      <c r="W218" s="34"/>
      <c r="X218" s="91">
        <f t="shared" si="44"/>
        <v>8.3333333333334147E-3</v>
      </c>
      <c r="Y218" s="92" t="str">
        <f>VLOOKUP('CM-CIC'!B218,Annuaire_roster!B:F,4,0)</f>
        <v>HMIDOUCH Fouad</v>
      </c>
      <c r="Z218" s="37" t="s">
        <v>110</v>
      </c>
      <c r="AA218" s="60" t="s">
        <v>39</v>
      </c>
      <c r="AB218" s="35" t="str">
        <f t="shared" si="48"/>
        <v/>
      </c>
      <c r="AC218" s="35" t="str">
        <f t="shared" si="49"/>
        <v/>
      </c>
      <c r="AD218" s="35" t="str">
        <f t="shared" si="50"/>
        <v/>
      </c>
      <c r="AE218" s="44" t="str">
        <f t="shared" si="51"/>
        <v/>
      </c>
      <c r="AF218" s="61"/>
      <c r="AG218" s="45"/>
    </row>
    <row r="219" spans="1:33" x14ac:dyDescent="0.2">
      <c r="A219" s="59">
        <f>+VLOOKUP(B219,Annuaire_roster!B:G,5,0)</f>
        <v>777</v>
      </c>
      <c r="B219" s="72" t="s">
        <v>42</v>
      </c>
      <c r="C219" s="66">
        <v>0.28819444444444442</v>
      </c>
      <c r="D219" s="73">
        <v>0.29166666666666669</v>
      </c>
      <c r="E219" s="66">
        <v>0.70833333333333337</v>
      </c>
      <c r="F219" s="66">
        <v>0.70833333333333337</v>
      </c>
      <c r="G219" s="49"/>
      <c r="H219" s="48"/>
      <c r="I219" s="75" t="s">
        <v>63</v>
      </c>
      <c r="J219" s="48"/>
      <c r="K219" s="58">
        <v>0</v>
      </c>
      <c r="L219" s="48">
        <v>0</v>
      </c>
      <c r="M219" s="74">
        <v>0</v>
      </c>
      <c r="N219" s="34">
        <f t="shared" si="40"/>
        <v>0.375</v>
      </c>
      <c r="O219" s="38">
        <f t="shared" si="41"/>
        <v>0.375</v>
      </c>
      <c r="P219" s="76" t="s">
        <v>33</v>
      </c>
      <c r="Q219" s="43">
        <v>44825</v>
      </c>
      <c r="R219" s="35">
        <f t="shared" si="45"/>
        <v>0</v>
      </c>
      <c r="S219" s="35">
        <f t="shared" si="46"/>
        <v>0</v>
      </c>
      <c r="T219" s="10" t="str">
        <f t="shared" si="42"/>
        <v>Sem - 39</v>
      </c>
      <c r="U219" s="10" t="str">
        <f t="shared" si="43"/>
        <v>Septembre</v>
      </c>
      <c r="V219" s="36" t="str">
        <f t="shared" si="47"/>
        <v>2026</v>
      </c>
      <c r="W219" s="34"/>
      <c r="X219" s="91">
        <f t="shared" si="44"/>
        <v>3.4722222222222099E-3</v>
      </c>
      <c r="Y219" s="92" t="str">
        <f>VLOOKUP('CM-CIC'!B219,Annuaire_roster!B:F,4,0)</f>
        <v>HMIDOUCH Fouad</v>
      </c>
      <c r="Z219" s="37" t="s">
        <v>110</v>
      </c>
      <c r="AA219" s="60" t="s">
        <v>39</v>
      </c>
      <c r="AB219" s="35" t="str">
        <f t="shared" si="48"/>
        <v/>
      </c>
      <c r="AC219" s="35" t="str">
        <f t="shared" si="49"/>
        <v/>
      </c>
      <c r="AD219" s="35" t="str">
        <f t="shared" si="50"/>
        <v/>
      </c>
      <c r="AE219" s="44" t="str">
        <f t="shared" si="51"/>
        <v/>
      </c>
      <c r="AF219" s="61"/>
      <c r="AG219" s="45"/>
    </row>
    <row r="220" spans="1:33" x14ac:dyDescent="0.2">
      <c r="A220" s="59">
        <f>+VLOOKUP(B220,Annuaire_roster!B:G,5,0)</f>
        <v>86</v>
      </c>
      <c r="B220" s="72" t="s">
        <v>25</v>
      </c>
      <c r="C220" s="66">
        <v>0.28888888888888886</v>
      </c>
      <c r="D220" s="73">
        <v>0.29166666666666669</v>
      </c>
      <c r="E220" s="66">
        <v>0.70833333333333337</v>
      </c>
      <c r="F220" s="66">
        <v>0.70833333333333337</v>
      </c>
      <c r="G220" s="49"/>
      <c r="H220" s="48"/>
      <c r="I220" s="75" t="s">
        <v>63</v>
      </c>
      <c r="J220" s="48"/>
      <c r="K220" s="58">
        <v>0</v>
      </c>
      <c r="L220" s="48">
        <v>0</v>
      </c>
      <c r="M220" s="74">
        <v>0</v>
      </c>
      <c r="N220" s="34">
        <f t="shared" si="40"/>
        <v>0.375</v>
      </c>
      <c r="O220" s="38">
        <f t="shared" si="41"/>
        <v>0.375</v>
      </c>
      <c r="P220" s="76" t="s">
        <v>33</v>
      </c>
      <c r="Q220" s="43">
        <v>44825</v>
      </c>
      <c r="R220" s="35">
        <f t="shared" si="45"/>
        <v>0</v>
      </c>
      <c r="S220" s="35">
        <f t="shared" si="46"/>
        <v>0</v>
      </c>
      <c r="T220" s="10" t="str">
        <f t="shared" si="42"/>
        <v>Sem - 39</v>
      </c>
      <c r="U220" s="10" t="str">
        <f t="shared" si="43"/>
        <v>Septembre</v>
      </c>
      <c r="V220" s="36" t="str">
        <f t="shared" si="47"/>
        <v>2026</v>
      </c>
      <c r="W220" s="34"/>
      <c r="X220" s="91">
        <f t="shared" si="44"/>
        <v>2.7777777777778789E-3</v>
      </c>
      <c r="Y220" s="92" t="str">
        <f>VLOOKUP('CM-CIC'!B220,Annuaire_roster!B:F,4,0)</f>
        <v>HMIDOUCH Fouad</v>
      </c>
      <c r="Z220" s="37" t="s">
        <v>110</v>
      </c>
      <c r="AA220" s="60" t="s">
        <v>39</v>
      </c>
      <c r="AB220" s="35" t="str">
        <f t="shared" si="48"/>
        <v/>
      </c>
      <c r="AC220" s="35" t="str">
        <f t="shared" si="49"/>
        <v/>
      </c>
      <c r="AD220" s="35" t="str">
        <f t="shared" si="50"/>
        <v/>
      </c>
      <c r="AE220" s="44" t="str">
        <f t="shared" si="51"/>
        <v/>
      </c>
      <c r="AF220" s="61"/>
      <c r="AG220" s="45"/>
    </row>
    <row r="221" spans="1:33" x14ac:dyDescent="0.2">
      <c r="A221" s="59">
        <f>+VLOOKUP(B221,Annuaire_roster!B:G,5,0)</f>
        <v>1183</v>
      </c>
      <c r="B221" s="72" t="s">
        <v>81</v>
      </c>
      <c r="C221" s="66">
        <v>0.29166666666666669</v>
      </c>
      <c r="D221" s="73">
        <v>0.29166666666666669</v>
      </c>
      <c r="E221" s="66">
        <v>0.70833333333333337</v>
      </c>
      <c r="F221" s="66">
        <v>0.70833333333333337</v>
      </c>
      <c r="G221" s="49"/>
      <c r="H221" s="48"/>
      <c r="I221" s="75" t="s">
        <v>63</v>
      </c>
      <c r="J221" s="48"/>
      <c r="K221" s="58">
        <v>0</v>
      </c>
      <c r="L221" s="48">
        <v>0</v>
      </c>
      <c r="M221" s="74">
        <v>0</v>
      </c>
      <c r="N221" s="34">
        <f t="shared" si="40"/>
        <v>0.375</v>
      </c>
      <c r="O221" s="38">
        <f t="shared" si="41"/>
        <v>0.375</v>
      </c>
      <c r="P221" s="76" t="s">
        <v>33</v>
      </c>
      <c r="Q221" s="43">
        <v>44825</v>
      </c>
      <c r="R221" s="35">
        <f t="shared" si="45"/>
        <v>0</v>
      </c>
      <c r="S221" s="35">
        <f t="shared" si="46"/>
        <v>0</v>
      </c>
      <c r="T221" s="10" t="str">
        <f t="shared" si="42"/>
        <v>Sem - 39</v>
      </c>
      <c r="U221" s="10" t="str">
        <f t="shared" si="43"/>
        <v>Septembre</v>
      </c>
      <c r="V221" s="36" t="str">
        <f t="shared" si="47"/>
        <v>2026</v>
      </c>
      <c r="W221" s="34"/>
      <c r="X221" s="91">
        <f t="shared" si="44"/>
        <v>0</v>
      </c>
      <c r="Y221" s="92" t="str">
        <f>VLOOKUP('CM-CIC'!B221,Annuaire_roster!B:F,4,0)</f>
        <v>HMIDOUCH Fouad</v>
      </c>
      <c r="Z221" s="37" t="s">
        <v>110</v>
      </c>
      <c r="AA221" s="60" t="s">
        <v>39</v>
      </c>
      <c r="AB221" s="35" t="str">
        <f t="shared" si="48"/>
        <v/>
      </c>
      <c r="AC221" s="35" t="str">
        <f t="shared" si="49"/>
        <v/>
      </c>
      <c r="AD221" s="35" t="str">
        <f t="shared" si="50"/>
        <v/>
      </c>
      <c r="AE221" s="44" t="str">
        <f t="shared" si="51"/>
        <v/>
      </c>
      <c r="AF221" s="61"/>
      <c r="AG221" s="45"/>
    </row>
    <row r="222" spans="1:33" x14ac:dyDescent="0.2">
      <c r="A222" s="59">
        <f>+VLOOKUP(B222,Annuaire_roster!B:G,5,0)</f>
        <v>973</v>
      </c>
      <c r="B222" s="72" t="s">
        <v>84</v>
      </c>
      <c r="C222" s="66">
        <v>0.28958333333333336</v>
      </c>
      <c r="D222" s="73">
        <v>0.29166666666666669</v>
      </c>
      <c r="E222" s="66">
        <v>0.70833333333333337</v>
      </c>
      <c r="F222" s="66">
        <v>0.70833333333333337</v>
      </c>
      <c r="G222" s="49"/>
      <c r="H222" s="48"/>
      <c r="I222" s="75" t="s">
        <v>63</v>
      </c>
      <c r="J222" s="48"/>
      <c r="K222" s="58">
        <v>0</v>
      </c>
      <c r="L222" s="48">
        <v>0</v>
      </c>
      <c r="M222" s="74">
        <v>0</v>
      </c>
      <c r="N222" s="34">
        <f t="shared" si="40"/>
        <v>0.375</v>
      </c>
      <c r="O222" s="38">
        <f t="shared" si="41"/>
        <v>0.375</v>
      </c>
      <c r="P222" s="76" t="s">
        <v>33</v>
      </c>
      <c r="Q222" s="43">
        <v>44825</v>
      </c>
      <c r="R222" s="35">
        <f t="shared" si="45"/>
        <v>0</v>
      </c>
      <c r="S222" s="35">
        <f t="shared" si="46"/>
        <v>0</v>
      </c>
      <c r="T222" s="10" t="str">
        <f t="shared" si="42"/>
        <v>Sem - 39</v>
      </c>
      <c r="U222" s="10" t="str">
        <f t="shared" si="43"/>
        <v>Septembre</v>
      </c>
      <c r="V222" s="36" t="str">
        <f t="shared" si="47"/>
        <v>2026</v>
      </c>
      <c r="W222" s="34"/>
      <c r="X222" s="91">
        <f t="shared" si="44"/>
        <v>2.0833333333333259E-3</v>
      </c>
      <c r="Y222" s="92" t="str">
        <f>VLOOKUP('CM-CIC'!B222,Annuaire_roster!B:F,4,0)</f>
        <v>HMIDOUCH Fouad</v>
      </c>
      <c r="Z222" s="37" t="s">
        <v>110</v>
      </c>
      <c r="AA222" s="60" t="s">
        <v>39</v>
      </c>
      <c r="AB222" s="35" t="str">
        <f t="shared" si="48"/>
        <v/>
      </c>
      <c r="AC222" s="35" t="str">
        <f t="shared" si="49"/>
        <v/>
      </c>
      <c r="AD222" s="35" t="str">
        <f t="shared" si="50"/>
        <v/>
      </c>
      <c r="AE222" s="44" t="str">
        <f t="shared" si="51"/>
        <v/>
      </c>
      <c r="AF222" s="61"/>
      <c r="AG222" s="45"/>
    </row>
    <row r="223" spans="1:33" x14ac:dyDescent="0.2">
      <c r="A223" s="59">
        <f>+VLOOKUP(B223,Annuaire_roster!B:G,5,0)</f>
        <v>1539</v>
      </c>
      <c r="B223" s="72" t="s">
        <v>185</v>
      </c>
      <c r="C223" s="66">
        <v>0.31736111111111109</v>
      </c>
      <c r="D223" s="73">
        <v>0.29166666666666669</v>
      </c>
      <c r="E223" s="66">
        <v>0.70833333333333337</v>
      </c>
      <c r="F223" s="66">
        <v>0.70833333333333337</v>
      </c>
      <c r="G223" s="49"/>
      <c r="H223" s="48"/>
      <c r="I223" s="75">
        <v>2.5694444444444409E-2</v>
      </c>
      <c r="J223" s="48"/>
      <c r="K223" s="58">
        <v>2.5694444444444409E-2</v>
      </c>
      <c r="L223" s="48">
        <v>0</v>
      </c>
      <c r="M223" s="74">
        <v>0</v>
      </c>
      <c r="N223" s="34">
        <f t="shared" si="40"/>
        <v>0.34930555555555559</v>
      </c>
      <c r="O223" s="38">
        <f t="shared" si="41"/>
        <v>0.375</v>
      </c>
      <c r="P223" s="76" t="s">
        <v>33</v>
      </c>
      <c r="Q223" s="43">
        <v>44825</v>
      </c>
      <c r="R223" s="35">
        <f t="shared" si="45"/>
        <v>0</v>
      </c>
      <c r="S223" s="35">
        <f t="shared" si="46"/>
        <v>2.5694444444444409E-2</v>
      </c>
      <c r="T223" s="10" t="str">
        <f t="shared" si="42"/>
        <v>Sem - 39</v>
      </c>
      <c r="U223" s="10" t="str">
        <f t="shared" si="43"/>
        <v>Septembre</v>
      </c>
      <c r="V223" s="36" t="str">
        <f t="shared" si="47"/>
        <v>2026</v>
      </c>
      <c r="W223" s="34"/>
      <c r="X223" s="91">
        <f t="shared" si="44"/>
        <v>0</v>
      </c>
      <c r="Y223" s="92" t="str">
        <f>VLOOKUP('CM-CIC'!B223,Annuaire_roster!B:F,4,0)</f>
        <v>HMIDOUCH Fouad</v>
      </c>
      <c r="Z223" s="37" t="s">
        <v>110</v>
      </c>
      <c r="AA223" s="60" t="s">
        <v>39</v>
      </c>
      <c r="AB223" s="35" t="str">
        <f t="shared" si="48"/>
        <v/>
      </c>
      <c r="AC223" s="35" t="str">
        <f t="shared" si="49"/>
        <v/>
      </c>
      <c r="AD223" s="35" t="str">
        <f t="shared" si="50"/>
        <v/>
      </c>
      <c r="AE223" s="44" t="str">
        <f t="shared" si="51"/>
        <v/>
      </c>
      <c r="AF223" s="61"/>
      <c r="AG223" s="45"/>
    </row>
    <row r="224" spans="1:33" x14ac:dyDescent="0.2">
      <c r="A224" s="59">
        <f>+VLOOKUP(B224,Annuaire_roster!B:G,5,0)</f>
        <v>1006</v>
      </c>
      <c r="B224" s="72" t="s">
        <v>50</v>
      </c>
      <c r="C224" s="66">
        <v>0.28402777777777777</v>
      </c>
      <c r="D224" s="73">
        <v>0.29166666666666669</v>
      </c>
      <c r="E224" s="66">
        <v>0.70833333333333337</v>
      </c>
      <c r="F224" s="66">
        <v>0.70833333333333337</v>
      </c>
      <c r="G224" s="49"/>
      <c r="H224" s="48"/>
      <c r="I224" s="75" t="s">
        <v>63</v>
      </c>
      <c r="J224" s="48"/>
      <c r="K224" s="58">
        <v>0</v>
      </c>
      <c r="L224" s="48">
        <v>0</v>
      </c>
      <c r="M224" s="74">
        <v>0</v>
      </c>
      <c r="N224" s="34">
        <f t="shared" ref="N224:N255" si="52">IFERROR(IF(OR(D224="OFF",D224="Congé",M224="Abs",D224="Congé sans solde",D224="Férié"),"",IF(O224-K224-L224&gt;O224,O224,IF(O224-K224-L224&lt;0,"",O224-K224-L224))),"")</f>
        <v>0.375</v>
      </c>
      <c r="O224" s="38">
        <f t="shared" ref="O224:O255" si="53">IF(AG224="2H Pause déjeuner",IF(F224-D224-0.0833333333333333&lt;0,F224-D224-0.0833333333333333+1,F224-D224-0.0833333333333333),IF(OR(AND(F224="OFF",D224="OFF"),AND(F224="Congé",D224="Congé"),AND(F224="Congé sans solde",D224="Congé sans solde"),AND(F224="Congé spécial",D224="Congé spécial"),AND(F224="Férié",D224="Férié"),AND(F224="OFF",D224="Congé"),AND(F224="OFF",D224="Congé sans solde"),AND(F224="OFF",D224="Congé spécial"),AND(F224="OFF",D224="Férié"),AND(F224="Congé",D224="OFF"),AND(F224="Congé",D224="Congé sans solde"),AND(F224="Congé",D224="Congé spécial"),AND(F224="Congé",D224="Férié"),AND(F224="Congé sans solde",D224="OFF"),AND(F224="Congé sans solde",D224="Congé"),AND(F224="Congé sans solde",D224="Congé spécial"),AND(F224="Congé sans solde",D224="Férié"),AND(F224="Congé spécial",D224="OFF"),AND(F224="Congé spécial",D224="Congé"),AND(F224="Congé spécial",D224="Congé sans solde"),AND(F224="Congé spécial",D224="Férié"),AND(F224="Férié",D224="OFF"),AND(F224="Férié",D224="Congé"),AND(F224="Férié",D224="Congé sans solde"),AND(F224="Férié",D224="Congé spécial")),0,IF(OR(F224="OFF",F224="Congé",F224="Congé spécial",F224="Congé sans solde",D224="OFF",D224="Congé",D224="Congé spécial",D224="Congé sans solde"),0.208333333333334,IF(AND(AG224="",F224-D224&lt;0),("24:00:00"-D224)+("00:00:00"+F224)-0.0416666666666667,IF(AND(OR(AG224="Allaitement",AG224="Sans déjeuner"),F224-D224&lt;0),("24:00:00"-D224)+("00:00:00"+F224),IF(AND(AG224="",F224-D224&gt;0.166666666666667),F224-D224-0.0416666666666667,IF(AND(OR(AG224="Allaitement",AG224="Sans déjeuner"),F224-D224&gt;0.166666666666667),F224-D224,F224-D224)))))))</f>
        <v>0.375</v>
      </c>
      <c r="P224" s="76" t="s">
        <v>33</v>
      </c>
      <c r="Q224" s="43">
        <v>44826</v>
      </c>
      <c r="R224" s="35">
        <f t="shared" si="45"/>
        <v>0</v>
      </c>
      <c r="S224" s="35">
        <f t="shared" si="46"/>
        <v>0</v>
      </c>
      <c r="T224" s="10" t="str">
        <f t="shared" si="42"/>
        <v>Sem - 39</v>
      </c>
      <c r="U224" s="10" t="str">
        <f t="shared" si="43"/>
        <v>Septembre</v>
      </c>
      <c r="V224" s="36" t="str">
        <f t="shared" si="47"/>
        <v>2026</v>
      </c>
      <c r="W224" s="34"/>
      <c r="X224" s="91">
        <f t="shared" si="44"/>
        <v>7.6388888888888618E-3</v>
      </c>
      <c r="Y224" s="92" t="str">
        <f>VLOOKUP('CM-CIC'!B224,Annuaire_roster!B:F,4,0)</f>
        <v>HMIDOUCH Fouad</v>
      </c>
      <c r="Z224" s="37" t="s">
        <v>110</v>
      </c>
      <c r="AA224" s="60" t="s">
        <v>39</v>
      </c>
      <c r="AB224" s="35" t="str">
        <f t="shared" si="48"/>
        <v/>
      </c>
      <c r="AC224" s="35" t="str">
        <f t="shared" si="49"/>
        <v/>
      </c>
      <c r="AD224" s="35" t="str">
        <f t="shared" si="50"/>
        <v/>
      </c>
      <c r="AE224" s="44" t="str">
        <f t="shared" si="51"/>
        <v/>
      </c>
      <c r="AF224" s="61"/>
      <c r="AG224" s="45"/>
    </row>
    <row r="225" spans="1:33" x14ac:dyDescent="0.2">
      <c r="A225" s="59">
        <f>+VLOOKUP(B225,Annuaire_roster!B:G,5,0)</f>
        <v>777</v>
      </c>
      <c r="B225" s="72" t="s">
        <v>42</v>
      </c>
      <c r="C225" s="66">
        <v>0.28888888888888886</v>
      </c>
      <c r="D225" s="73">
        <v>0.29166666666666669</v>
      </c>
      <c r="E225" s="66">
        <v>0.70833333333333337</v>
      </c>
      <c r="F225" s="66">
        <v>0.70833333333333337</v>
      </c>
      <c r="G225" s="73"/>
      <c r="H225" s="67"/>
      <c r="I225" s="75" t="s">
        <v>63</v>
      </c>
      <c r="J225" s="48"/>
      <c r="K225" s="58">
        <v>0</v>
      </c>
      <c r="L225" s="48">
        <v>0</v>
      </c>
      <c r="M225" s="74">
        <v>0</v>
      </c>
      <c r="N225" s="34">
        <f t="shared" si="52"/>
        <v>0.375</v>
      </c>
      <c r="O225" s="38">
        <f t="shared" si="53"/>
        <v>0.375</v>
      </c>
      <c r="P225" s="77" t="s">
        <v>33</v>
      </c>
      <c r="Q225" s="43">
        <v>44826</v>
      </c>
      <c r="R225" s="35">
        <f t="shared" si="45"/>
        <v>0</v>
      </c>
      <c r="S225" s="35">
        <f t="shared" si="46"/>
        <v>0</v>
      </c>
      <c r="T225" s="10" t="str">
        <f t="shared" si="42"/>
        <v>Sem - 39</v>
      </c>
      <c r="U225" s="10" t="str">
        <f t="shared" si="43"/>
        <v>Septembre</v>
      </c>
      <c r="V225" s="36" t="str">
        <f t="shared" si="47"/>
        <v>2026</v>
      </c>
      <c r="W225" s="34"/>
      <c r="X225" s="91">
        <f t="shared" si="44"/>
        <v>2.7777777777778789E-3</v>
      </c>
      <c r="Y225" s="92" t="str">
        <f>VLOOKUP('CM-CIC'!B225,Annuaire_roster!B:F,4,0)</f>
        <v>HMIDOUCH Fouad</v>
      </c>
      <c r="Z225" s="37" t="s">
        <v>110</v>
      </c>
      <c r="AA225" s="60" t="s">
        <v>39</v>
      </c>
      <c r="AB225" s="35" t="str">
        <f t="shared" si="48"/>
        <v/>
      </c>
      <c r="AC225" s="35" t="str">
        <f t="shared" si="49"/>
        <v/>
      </c>
      <c r="AD225" s="35" t="str">
        <f t="shared" si="50"/>
        <v/>
      </c>
      <c r="AE225" s="44" t="str">
        <f t="shared" si="51"/>
        <v/>
      </c>
      <c r="AF225" s="61"/>
      <c r="AG225" s="45"/>
    </row>
    <row r="226" spans="1:33" x14ac:dyDescent="0.2">
      <c r="A226" s="59">
        <f>+VLOOKUP(B226,Annuaire_roster!B:G,5,0)</f>
        <v>86</v>
      </c>
      <c r="B226" s="72" t="s">
        <v>25</v>
      </c>
      <c r="C226" s="66">
        <v>0.29166666666666669</v>
      </c>
      <c r="D226" s="73">
        <v>0.29166666666666669</v>
      </c>
      <c r="E226" s="66">
        <v>0.70833333333333337</v>
      </c>
      <c r="F226" s="66">
        <v>0.70833333333333337</v>
      </c>
      <c r="G226" s="49"/>
      <c r="H226" s="48"/>
      <c r="I226" s="75" t="s">
        <v>63</v>
      </c>
      <c r="J226" s="48"/>
      <c r="K226" s="58">
        <v>0</v>
      </c>
      <c r="L226" s="48">
        <v>0</v>
      </c>
      <c r="M226" s="74">
        <v>0</v>
      </c>
      <c r="N226" s="34">
        <f t="shared" si="52"/>
        <v>0.375</v>
      </c>
      <c r="O226" s="38">
        <f t="shared" si="53"/>
        <v>0.375</v>
      </c>
      <c r="P226" s="76" t="s">
        <v>33</v>
      </c>
      <c r="Q226" s="43">
        <v>44826</v>
      </c>
      <c r="R226" s="35">
        <f t="shared" si="45"/>
        <v>0</v>
      </c>
      <c r="S226" s="35">
        <f t="shared" si="46"/>
        <v>0</v>
      </c>
      <c r="T226" s="10" t="str">
        <f t="shared" si="42"/>
        <v>Sem - 39</v>
      </c>
      <c r="U226" s="10" t="str">
        <f t="shared" si="43"/>
        <v>Septembre</v>
      </c>
      <c r="V226" s="36" t="str">
        <f t="shared" si="47"/>
        <v>2026</v>
      </c>
      <c r="W226" s="34"/>
      <c r="X226" s="91">
        <f t="shared" si="44"/>
        <v>0</v>
      </c>
      <c r="Y226" s="92" t="str">
        <f>VLOOKUP('CM-CIC'!B226,Annuaire_roster!B:F,4,0)</f>
        <v>HMIDOUCH Fouad</v>
      </c>
      <c r="Z226" s="37" t="s">
        <v>110</v>
      </c>
      <c r="AA226" s="60" t="s">
        <v>39</v>
      </c>
      <c r="AB226" s="35" t="str">
        <f t="shared" si="48"/>
        <v/>
      </c>
      <c r="AC226" s="35" t="str">
        <f t="shared" si="49"/>
        <v/>
      </c>
      <c r="AD226" s="35" t="str">
        <f t="shared" si="50"/>
        <v/>
      </c>
      <c r="AE226" s="44" t="str">
        <f t="shared" si="51"/>
        <v/>
      </c>
      <c r="AF226" s="61"/>
      <c r="AG226" s="45"/>
    </row>
    <row r="227" spans="1:33" x14ac:dyDescent="0.2">
      <c r="A227" s="59">
        <f>+VLOOKUP(B227,Annuaire_roster!B:G,5,0)</f>
        <v>1183</v>
      </c>
      <c r="B227" s="72" t="s">
        <v>81</v>
      </c>
      <c r="C227" s="66">
        <v>0.29166666666666669</v>
      </c>
      <c r="D227" s="73">
        <v>0.29166666666666669</v>
      </c>
      <c r="E227" s="66">
        <v>0.70833333333333337</v>
      </c>
      <c r="F227" s="66">
        <v>0.70833333333333337</v>
      </c>
      <c r="G227" s="49"/>
      <c r="H227" s="48"/>
      <c r="I227" s="75" t="s">
        <v>63</v>
      </c>
      <c r="J227" s="48"/>
      <c r="K227" s="58">
        <v>0</v>
      </c>
      <c r="L227" s="48">
        <v>0</v>
      </c>
      <c r="M227" s="74">
        <v>0</v>
      </c>
      <c r="N227" s="34">
        <f t="shared" si="52"/>
        <v>0.375</v>
      </c>
      <c r="O227" s="38">
        <f t="shared" si="53"/>
        <v>0.375</v>
      </c>
      <c r="P227" s="76" t="s">
        <v>33</v>
      </c>
      <c r="Q227" s="43">
        <v>44826</v>
      </c>
      <c r="R227" s="35">
        <f t="shared" si="45"/>
        <v>0</v>
      </c>
      <c r="S227" s="35">
        <f t="shared" si="46"/>
        <v>0</v>
      </c>
      <c r="T227" s="10" t="str">
        <f t="shared" si="42"/>
        <v>Sem - 39</v>
      </c>
      <c r="U227" s="10" t="str">
        <f t="shared" si="43"/>
        <v>Septembre</v>
      </c>
      <c r="V227" s="36" t="str">
        <f t="shared" si="47"/>
        <v>2026</v>
      </c>
      <c r="W227" s="34"/>
      <c r="X227" s="91">
        <f t="shared" si="44"/>
        <v>0</v>
      </c>
      <c r="Y227" s="92" t="str">
        <f>VLOOKUP('CM-CIC'!B227,Annuaire_roster!B:F,4,0)</f>
        <v>HMIDOUCH Fouad</v>
      </c>
      <c r="Z227" s="37" t="s">
        <v>110</v>
      </c>
      <c r="AA227" s="60" t="s">
        <v>39</v>
      </c>
      <c r="AB227" s="35" t="str">
        <f t="shared" si="48"/>
        <v/>
      </c>
      <c r="AC227" s="35" t="str">
        <f t="shared" si="49"/>
        <v/>
      </c>
      <c r="AD227" s="35" t="str">
        <f t="shared" si="50"/>
        <v/>
      </c>
      <c r="AE227" s="44" t="str">
        <f t="shared" si="51"/>
        <v/>
      </c>
      <c r="AF227" s="61"/>
      <c r="AG227" s="45"/>
    </row>
    <row r="228" spans="1:33" x14ac:dyDescent="0.2">
      <c r="A228" s="59">
        <f>+VLOOKUP(B228,Annuaire_roster!B:G,5,0)</f>
        <v>973</v>
      </c>
      <c r="B228" s="72" t="s">
        <v>84</v>
      </c>
      <c r="C228" s="66">
        <v>0.28958333333333336</v>
      </c>
      <c r="D228" s="73">
        <v>0.29166666666666669</v>
      </c>
      <c r="E228" s="66">
        <v>0.70833333333333337</v>
      </c>
      <c r="F228" s="66">
        <v>0.70833333333333337</v>
      </c>
      <c r="G228" s="49"/>
      <c r="H228" s="48"/>
      <c r="I228" s="75" t="s">
        <v>63</v>
      </c>
      <c r="J228" s="48"/>
      <c r="K228" s="58">
        <v>0</v>
      </c>
      <c r="L228" s="48">
        <v>0</v>
      </c>
      <c r="M228" s="74">
        <v>0</v>
      </c>
      <c r="N228" s="34">
        <f t="shared" si="52"/>
        <v>0.375</v>
      </c>
      <c r="O228" s="38">
        <f t="shared" si="53"/>
        <v>0.375</v>
      </c>
      <c r="P228" s="76" t="s">
        <v>33</v>
      </c>
      <c r="Q228" s="43">
        <v>44826</v>
      </c>
      <c r="R228" s="35">
        <f t="shared" si="45"/>
        <v>0</v>
      </c>
      <c r="S228" s="35">
        <f t="shared" si="46"/>
        <v>0</v>
      </c>
      <c r="T228" s="10" t="str">
        <f t="shared" si="42"/>
        <v>Sem - 39</v>
      </c>
      <c r="U228" s="10" t="str">
        <f t="shared" si="43"/>
        <v>Septembre</v>
      </c>
      <c r="V228" s="36" t="str">
        <f t="shared" si="47"/>
        <v>2026</v>
      </c>
      <c r="W228" s="34"/>
      <c r="X228" s="91">
        <f t="shared" si="44"/>
        <v>2.0833333333333259E-3</v>
      </c>
      <c r="Y228" s="92" t="str">
        <f>VLOOKUP('CM-CIC'!B228,Annuaire_roster!B:F,4,0)</f>
        <v>HMIDOUCH Fouad</v>
      </c>
      <c r="Z228" s="37" t="s">
        <v>110</v>
      </c>
      <c r="AA228" s="60" t="s">
        <v>39</v>
      </c>
      <c r="AB228" s="35" t="str">
        <f t="shared" si="48"/>
        <v/>
      </c>
      <c r="AC228" s="35" t="str">
        <f t="shared" si="49"/>
        <v/>
      </c>
      <c r="AD228" s="35" t="str">
        <f t="shared" si="50"/>
        <v/>
      </c>
      <c r="AE228" s="44" t="str">
        <f t="shared" si="51"/>
        <v/>
      </c>
      <c r="AF228" s="61"/>
      <c r="AG228" s="45"/>
    </row>
    <row r="229" spans="1:33" x14ac:dyDescent="0.2">
      <c r="A229" s="59">
        <f>+VLOOKUP(B229,Annuaire_roster!B:G,5,0)</f>
        <v>1539</v>
      </c>
      <c r="B229" s="72" t="s">
        <v>185</v>
      </c>
      <c r="C229" s="66">
        <v>0.28819444444444442</v>
      </c>
      <c r="D229" s="73">
        <v>0.29166666666666669</v>
      </c>
      <c r="E229" s="66">
        <v>0.70833333333333337</v>
      </c>
      <c r="F229" s="66">
        <v>0.70833333333333337</v>
      </c>
      <c r="G229" s="49"/>
      <c r="H229" s="48"/>
      <c r="I229" s="75" t="s">
        <v>63</v>
      </c>
      <c r="J229" s="48"/>
      <c r="K229" s="58">
        <v>0</v>
      </c>
      <c r="L229" s="48">
        <v>0</v>
      </c>
      <c r="M229" s="74">
        <v>0</v>
      </c>
      <c r="N229" s="34">
        <f t="shared" si="52"/>
        <v>0.375</v>
      </c>
      <c r="O229" s="38">
        <f t="shared" si="53"/>
        <v>0.375</v>
      </c>
      <c r="P229" s="76" t="s">
        <v>33</v>
      </c>
      <c r="Q229" s="43">
        <v>44826</v>
      </c>
      <c r="R229" s="35">
        <f t="shared" si="45"/>
        <v>0</v>
      </c>
      <c r="S229" s="35">
        <f t="shared" si="46"/>
        <v>0</v>
      </c>
      <c r="T229" s="10" t="str">
        <f t="shared" si="42"/>
        <v>Sem - 39</v>
      </c>
      <c r="U229" s="10" t="str">
        <f t="shared" si="43"/>
        <v>Septembre</v>
      </c>
      <c r="V229" s="36" t="str">
        <f t="shared" si="47"/>
        <v>2026</v>
      </c>
      <c r="W229" s="34"/>
      <c r="X229" s="91">
        <f t="shared" si="44"/>
        <v>3.4722222222222099E-3</v>
      </c>
      <c r="Y229" s="92" t="str">
        <f>VLOOKUP('CM-CIC'!B229,Annuaire_roster!B:F,4,0)</f>
        <v>HMIDOUCH Fouad</v>
      </c>
      <c r="Z229" s="37" t="s">
        <v>110</v>
      </c>
      <c r="AA229" s="60" t="s">
        <v>39</v>
      </c>
      <c r="AB229" s="35" t="str">
        <f t="shared" si="48"/>
        <v/>
      </c>
      <c r="AC229" s="35" t="str">
        <f t="shared" si="49"/>
        <v/>
      </c>
      <c r="AD229" s="35" t="str">
        <f t="shared" si="50"/>
        <v/>
      </c>
      <c r="AE229" s="44" t="str">
        <f t="shared" si="51"/>
        <v/>
      </c>
      <c r="AF229" s="61"/>
      <c r="AG229" s="45"/>
    </row>
    <row r="230" spans="1:33" x14ac:dyDescent="0.2">
      <c r="A230" s="59">
        <f>+VLOOKUP(B230,Annuaire_roster!B:G,5,0)</f>
        <v>1006</v>
      </c>
      <c r="B230" s="72" t="s">
        <v>50</v>
      </c>
      <c r="C230" s="66">
        <v>0.29166666666666669</v>
      </c>
      <c r="D230" s="73">
        <v>0.29166666666666669</v>
      </c>
      <c r="E230" s="66">
        <v>0.70833333333333337</v>
      </c>
      <c r="F230" s="66">
        <v>0.70833333333333337</v>
      </c>
      <c r="G230" s="49"/>
      <c r="H230" s="48"/>
      <c r="I230" s="75" t="s">
        <v>63</v>
      </c>
      <c r="J230" s="48"/>
      <c r="K230" s="58">
        <v>0</v>
      </c>
      <c r="L230" s="48">
        <v>0</v>
      </c>
      <c r="M230" s="74">
        <v>0</v>
      </c>
      <c r="N230" s="34">
        <f t="shared" si="52"/>
        <v>0.375</v>
      </c>
      <c r="O230" s="38">
        <f t="shared" si="53"/>
        <v>0.375</v>
      </c>
      <c r="P230" s="76" t="s">
        <v>33</v>
      </c>
      <c r="Q230" s="43">
        <v>44827</v>
      </c>
      <c r="R230" s="35">
        <f t="shared" si="45"/>
        <v>0</v>
      </c>
      <c r="S230" s="35">
        <f t="shared" si="46"/>
        <v>0</v>
      </c>
      <c r="T230" s="10" t="str">
        <f t="shared" si="42"/>
        <v>Sem - 39</v>
      </c>
      <c r="U230" s="10" t="str">
        <f t="shared" si="43"/>
        <v>Septembre</v>
      </c>
      <c r="V230" s="36" t="str">
        <f t="shared" si="47"/>
        <v>2026</v>
      </c>
      <c r="W230" s="34"/>
      <c r="X230" s="91">
        <f t="shared" si="44"/>
        <v>0</v>
      </c>
      <c r="Y230" s="92" t="str">
        <f>VLOOKUP('CM-CIC'!B230,Annuaire_roster!B:F,4,0)</f>
        <v>HMIDOUCH Fouad</v>
      </c>
      <c r="Z230" s="37" t="s">
        <v>110</v>
      </c>
      <c r="AA230" s="60" t="s">
        <v>39</v>
      </c>
      <c r="AB230" s="35" t="str">
        <f t="shared" si="48"/>
        <v/>
      </c>
      <c r="AC230" s="35" t="str">
        <f t="shared" si="49"/>
        <v/>
      </c>
      <c r="AD230" s="35" t="str">
        <f t="shared" si="50"/>
        <v/>
      </c>
      <c r="AE230" s="44" t="str">
        <f t="shared" si="51"/>
        <v/>
      </c>
      <c r="AF230" s="61"/>
      <c r="AG230" s="45"/>
    </row>
    <row r="231" spans="1:33" x14ac:dyDescent="0.2">
      <c r="A231" s="59">
        <f>+VLOOKUP(B231,Annuaire_roster!B:G,5,0)</f>
        <v>777</v>
      </c>
      <c r="B231" s="72" t="s">
        <v>42</v>
      </c>
      <c r="C231" s="66">
        <v>0.2902777777777778</v>
      </c>
      <c r="D231" s="73">
        <v>0.29166666666666669</v>
      </c>
      <c r="E231" s="66">
        <v>0.70833333333333337</v>
      </c>
      <c r="F231" s="66">
        <v>0.70833333333333337</v>
      </c>
      <c r="G231" s="49"/>
      <c r="H231" s="48"/>
      <c r="I231" s="75" t="s">
        <v>63</v>
      </c>
      <c r="J231" s="48"/>
      <c r="K231" s="58">
        <v>0</v>
      </c>
      <c r="L231" s="48">
        <v>0</v>
      </c>
      <c r="M231" s="74">
        <v>0</v>
      </c>
      <c r="N231" s="34">
        <f t="shared" si="52"/>
        <v>0.375</v>
      </c>
      <c r="O231" s="38">
        <f t="shared" si="53"/>
        <v>0.375</v>
      </c>
      <c r="P231" s="76" t="s">
        <v>33</v>
      </c>
      <c r="Q231" s="43">
        <v>44827</v>
      </c>
      <c r="R231" s="35">
        <f t="shared" si="45"/>
        <v>0</v>
      </c>
      <c r="S231" s="35">
        <f t="shared" si="46"/>
        <v>0</v>
      </c>
      <c r="T231" s="10" t="str">
        <f t="shared" si="42"/>
        <v>Sem - 39</v>
      </c>
      <c r="U231" s="10" t="str">
        <f t="shared" si="43"/>
        <v>Septembre</v>
      </c>
      <c r="V231" s="36" t="str">
        <f t="shared" si="47"/>
        <v>2026</v>
      </c>
      <c r="W231" s="34"/>
      <c r="X231" s="91">
        <f t="shared" si="44"/>
        <v>1.388888888888884E-3</v>
      </c>
      <c r="Y231" s="92" t="str">
        <f>VLOOKUP('CM-CIC'!B231,Annuaire_roster!B:F,4,0)</f>
        <v>HMIDOUCH Fouad</v>
      </c>
      <c r="Z231" s="37" t="s">
        <v>110</v>
      </c>
      <c r="AA231" s="60" t="s">
        <v>39</v>
      </c>
      <c r="AB231" s="35" t="str">
        <f t="shared" si="48"/>
        <v/>
      </c>
      <c r="AC231" s="35" t="str">
        <f t="shared" si="49"/>
        <v/>
      </c>
      <c r="AD231" s="35" t="str">
        <f t="shared" si="50"/>
        <v/>
      </c>
      <c r="AE231" s="44" t="str">
        <f t="shared" si="51"/>
        <v/>
      </c>
      <c r="AF231" s="61"/>
      <c r="AG231" s="45"/>
    </row>
    <row r="232" spans="1:33" x14ac:dyDescent="0.2">
      <c r="A232" s="59">
        <f>+VLOOKUP(B232,Annuaire_roster!B:G,5,0)</f>
        <v>86</v>
      </c>
      <c r="B232" s="72" t="s">
        <v>25</v>
      </c>
      <c r="C232" s="66">
        <v>0.2902777777777778</v>
      </c>
      <c r="D232" s="73">
        <v>0.29166666666666669</v>
      </c>
      <c r="E232" s="66">
        <v>0.70833333333333337</v>
      </c>
      <c r="F232" s="66">
        <v>0.70833333333333337</v>
      </c>
      <c r="G232" s="49"/>
      <c r="H232" s="48"/>
      <c r="I232" s="75" t="s">
        <v>63</v>
      </c>
      <c r="J232" s="48"/>
      <c r="K232" s="58">
        <v>0</v>
      </c>
      <c r="L232" s="48">
        <v>0</v>
      </c>
      <c r="M232" s="74">
        <v>0</v>
      </c>
      <c r="N232" s="34">
        <f t="shared" si="52"/>
        <v>0.375</v>
      </c>
      <c r="O232" s="38">
        <f t="shared" si="53"/>
        <v>0.375</v>
      </c>
      <c r="P232" s="76" t="s">
        <v>33</v>
      </c>
      <c r="Q232" s="43">
        <v>44827</v>
      </c>
      <c r="R232" s="35">
        <f t="shared" si="45"/>
        <v>0</v>
      </c>
      <c r="S232" s="35">
        <f t="shared" si="46"/>
        <v>0</v>
      </c>
      <c r="T232" s="10" t="str">
        <f t="shared" si="42"/>
        <v>Sem - 39</v>
      </c>
      <c r="U232" s="10" t="str">
        <f t="shared" si="43"/>
        <v>Septembre</v>
      </c>
      <c r="V232" s="36" t="str">
        <f t="shared" si="47"/>
        <v>2026</v>
      </c>
      <c r="W232" s="34"/>
      <c r="X232" s="91">
        <f t="shared" si="44"/>
        <v>1.388888888888884E-3</v>
      </c>
      <c r="Y232" s="92" t="str">
        <f>VLOOKUP('CM-CIC'!B232,Annuaire_roster!B:F,4,0)</f>
        <v>HMIDOUCH Fouad</v>
      </c>
      <c r="Z232" s="37" t="s">
        <v>110</v>
      </c>
      <c r="AA232" s="60" t="s">
        <v>39</v>
      </c>
      <c r="AB232" s="35" t="str">
        <f t="shared" si="48"/>
        <v/>
      </c>
      <c r="AC232" s="35" t="str">
        <f t="shared" si="49"/>
        <v/>
      </c>
      <c r="AD232" s="35" t="str">
        <f t="shared" si="50"/>
        <v/>
      </c>
      <c r="AE232" s="44" t="str">
        <f t="shared" si="51"/>
        <v/>
      </c>
      <c r="AF232" s="61"/>
      <c r="AG232" s="45"/>
    </row>
    <row r="233" spans="1:33" x14ac:dyDescent="0.2">
      <c r="A233" s="59">
        <f>+VLOOKUP(B233,Annuaire_roster!B:G,5,0)</f>
        <v>1183</v>
      </c>
      <c r="B233" s="72" t="s">
        <v>81</v>
      </c>
      <c r="C233" s="66">
        <v>0.2902777777777778</v>
      </c>
      <c r="D233" s="73">
        <v>0.29166666666666669</v>
      </c>
      <c r="E233" s="66">
        <v>0.70833333333333337</v>
      </c>
      <c r="F233" s="66">
        <v>0.70833333333333337</v>
      </c>
      <c r="G233" s="49"/>
      <c r="H233" s="48"/>
      <c r="I233" s="75" t="s">
        <v>63</v>
      </c>
      <c r="J233" s="48"/>
      <c r="K233" s="58">
        <v>0</v>
      </c>
      <c r="L233" s="48">
        <v>0</v>
      </c>
      <c r="M233" s="74">
        <v>0</v>
      </c>
      <c r="N233" s="34">
        <f t="shared" si="52"/>
        <v>0.375</v>
      </c>
      <c r="O233" s="38">
        <f t="shared" si="53"/>
        <v>0.375</v>
      </c>
      <c r="P233" s="76" t="s">
        <v>33</v>
      </c>
      <c r="Q233" s="43">
        <v>44827</v>
      </c>
      <c r="R233" s="35">
        <f t="shared" si="45"/>
        <v>0</v>
      </c>
      <c r="S233" s="35">
        <f t="shared" si="46"/>
        <v>0</v>
      </c>
      <c r="T233" s="10" t="str">
        <f t="shared" si="42"/>
        <v>Sem - 39</v>
      </c>
      <c r="U233" s="10" t="str">
        <f t="shared" si="43"/>
        <v>Septembre</v>
      </c>
      <c r="V233" s="36" t="str">
        <f t="shared" si="47"/>
        <v>2026</v>
      </c>
      <c r="W233" s="34"/>
      <c r="X233" s="91">
        <f t="shared" si="44"/>
        <v>1.388888888888884E-3</v>
      </c>
      <c r="Y233" s="92" t="str">
        <f>VLOOKUP('CM-CIC'!B233,Annuaire_roster!B:F,4,0)</f>
        <v>HMIDOUCH Fouad</v>
      </c>
      <c r="Z233" s="37" t="s">
        <v>110</v>
      </c>
      <c r="AA233" s="60" t="s">
        <v>39</v>
      </c>
      <c r="AB233" s="35" t="str">
        <f t="shared" si="48"/>
        <v/>
      </c>
      <c r="AC233" s="35" t="str">
        <f t="shared" si="49"/>
        <v/>
      </c>
      <c r="AD233" s="35" t="str">
        <f t="shared" si="50"/>
        <v/>
      </c>
      <c r="AE233" s="44" t="str">
        <f t="shared" si="51"/>
        <v/>
      </c>
      <c r="AF233" s="61"/>
      <c r="AG233" s="45"/>
    </row>
    <row r="234" spans="1:33" x14ac:dyDescent="0.2">
      <c r="A234" s="59">
        <f>+VLOOKUP(B234,Annuaire_roster!B:G,5,0)</f>
        <v>973</v>
      </c>
      <c r="B234" s="72" t="s">
        <v>84</v>
      </c>
      <c r="C234" s="66">
        <v>0.29097222222222224</v>
      </c>
      <c r="D234" s="73">
        <v>0.29166666666666669</v>
      </c>
      <c r="E234" s="66">
        <v>0.70833333333333337</v>
      </c>
      <c r="F234" s="66">
        <v>0.70833333333333337</v>
      </c>
      <c r="G234" s="49"/>
      <c r="H234" s="48"/>
      <c r="I234" s="75" t="s">
        <v>63</v>
      </c>
      <c r="J234" s="48"/>
      <c r="K234" s="58">
        <v>0</v>
      </c>
      <c r="L234" s="48">
        <v>0</v>
      </c>
      <c r="M234" s="74">
        <v>0</v>
      </c>
      <c r="N234" s="34">
        <f t="shared" si="52"/>
        <v>0.375</v>
      </c>
      <c r="O234" s="38">
        <f t="shared" si="53"/>
        <v>0.375</v>
      </c>
      <c r="P234" s="76" t="s">
        <v>33</v>
      </c>
      <c r="Q234" s="43">
        <v>44827</v>
      </c>
      <c r="R234" s="35">
        <f t="shared" ref="R234:R265" si="54">IF(M234="Abs",O234,0)</f>
        <v>0</v>
      </c>
      <c r="S234" s="35">
        <f t="shared" ref="S234:S265" si="55">SUM(R234,L234,I234,J234,W234,H234)</f>
        <v>0</v>
      </c>
      <c r="T234" s="10" t="str">
        <f t="shared" si="42"/>
        <v>Sem - 39</v>
      </c>
      <c r="U234" s="10" t="str">
        <f t="shared" si="43"/>
        <v>Septembre</v>
      </c>
      <c r="V234" s="36" t="str">
        <f t="shared" ref="V234:V265" si="56">+TEXT(Q234,"aaa")</f>
        <v>2026</v>
      </c>
      <c r="W234" s="34"/>
      <c r="X234" s="91">
        <f t="shared" si="44"/>
        <v>0</v>
      </c>
      <c r="Y234" s="92" t="str">
        <f>VLOOKUP('CM-CIC'!B234,Annuaire_roster!B:F,4,0)</f>
        <v>HMIDOUCH Fouad</v>
      </c>
      <c r="Z234" s="37" t="s">
        <v>110</v>
      </c>
      <c r="AA234" s="60" t="s">
        <v>39</v>
      </c>
      <c r="AB234" s="35" t="str">
        <f t="shared" ref="AB234:AB265" si="57">IF(AND(D234="Congé",F234="Congé"),0.333333333333333,IF(OR(AND(D234="Congé",F234&lt;&gt;"Congé"),(AND(F234="Congé",D234&lt;&gt;"Congé"))),0.166666666666667,""))</f>
        <v/>
      </c>
      <c r="AC234" s="35" t="str">
        <f t="shared" ref="AC234:AC265" si="58">IF(AND(D234="Congé sans solde",F234="Congé sans solde"),0.333333333333333,IF(OR(AND(D234="Congé sans solde",F234&lt;&gt;"Congé sans solde"),(AND(F234="Congé sans solde",D234&lt;&gt;"Congé sans solde"))),0.166666666666667,""))</f>
        <v/>
      </c>
      <c r="AD234" s="35" t="str">
        <f t="shared" ref="AD234:AD265" si="59">IF(AND(D234="Congé spécial",F234="Congé spécial"),0.333333333333333,IF(OR(AND(D234="Congé spécial",F234&lt;&gt;"Congé décès"),(AND(F234="Congé spécial",D234&lt;&gt;"Congé spécial"))),0.166666666666667,""))</f>
        <v/>
      </c>
      <c r="AE234" s="44" t="str">
        <f t="shared" ref="AE234:AE265" si="60">IF(AND(D234="Férié",F234="Férié"),0.333333333333333,IF(OR(AND(D234="Férié",F234&lt;&gt;"Férié"),(AND(F234="Férié",D234&lt;&gt;"Férié"))),0.166666666666667,""))</f>
        <v/>
      </c>
      <c r="AF234" s="61"/>
      <c r="AG234" s="45"/>
    </row>
    <row r="235" spans="1:33" x14ac:dyDescent="0.2">
      <c r="A235" s="59">
        <f>+VLOOKUP(B235,Annuaire_roster!B:G,5,0)</f>
        <v>1539</v>
      </c>
      <c r="B235" s="72" t="s">
        <v>185</v>
      </c>
      <c r="C235" s="66">
        <v>0.29166666666666669</v>
      </c>
      <c r="D235" s="73">
        <v>0.29166666666666669</v>
      </c>
      <c r="E235" s="66">
        <v>0.70833333333333337</v>
      </c>
      <c r="F235" s="66">
        <v>0.70833333333333337</v>
      </c>
      <c r="G235" s="49"/>
      <c r="H235" s="48"/>
      <c r="I235" s="75" t="s">
        <v>63</v>
      </c>
      <c r="J235" s="48"/>
      <c r="K235" s="58">
        <v>0</v>
      </c>
      <c r="L235" s="48">
        <v>0</v>
      </c>
      <c r="M235" s="74">
        <v>0</v>
      </c>
      <c r="N235" s="34">
        <f t="shared" si="52"/>
        <v>0.375</v>
      </c>
      <c r="O235" s="38">
        <f t="shared" si="53"/>
        <v>0.375</v>
      </c>
      <c r="P235" s="76" t="s">
        <v>33</v>
      </c>
      <c r="Q235" s="43">
        <v>44827</v>
      </c>
      <c r="R235" s="35">
        <f t="shared" si="54"/>
        <v>0</v>
      </c>
      <c r="S235" s="35">
        <f t="shared" si="55"/>
        <v>0</v>
      </c>
      <c r="T235" s="10" t="str">
        <f t="shared" si="42"/>
        <v>Sem - 39</v>
      </c>
      <c r="U235" s="10" t="str">
        <f t="shared" si="43"/>
        <v>Septembre</v>
      </c>
      <c r="V235" s="36" t="str">
        <f t="shared" si="56"/>
        <v>2026</v>
      </c>
      <c r="W235" s="34"/>
      <c r="X235" s="91">
        <f t="shared" si="44"/>
        <v>0</v>
      </c>
      <c r="Y235" s="92" t="str">
        <f>VLOOKUP('CM-CIC'!B235,Annuaire_roster!B:F,4,0)</f>
        <v>HMIDOUCH Fouad</v>
      </c>
      <c r="Z235" s="37" t="s">
        <v>110</v>
      </c>
      <c r="AA235" s="60" t="s">
        <v>39</v>
      </c>
      <c r="AB235" s="35" t="str">
        <f t="shared" si="57"/>
        <v/>
      </c>
      <c r="AC235" s="35" t="str">
        <f t="shared" si="58"/>
        <v/>
      </c>
      <c r="AD235" s="35" t="str">
        <f t="shared" si="59"/>
        <v/>
      </c>
      <c r="AE235" s="44" t="str">
        <f t="shared" si="60"/>
        <v/>
      </c>
      <c r="AF235" s="61"/>
      <c r="AG235" s="45"/>
    </row>
    <row r="236" spans="1:33" x14ac:dyDescent="0.2">
      <c r="A236" s="59">
        <f>+VLOOKUP(B236,Annuaire_roster!B:G,5,0)</f>
        <v>1006</v>
      </c>
      <c r="B236" s="72" t="s">
        <v>50</v>
      </c>
      <c r="C236" s="66">
        <v>0.28472222222222221</v>
      </c>
      <c r="D236" s="73">
        <v>0.29166666666666669</v>
      </c>
      <c r="E236" s="66">
        <v>0.66666666666666663</v>
      </c>
      <c r="F236" s="66">
        <v>0.66666666666666663</v>
      </c>
      <c r="G236" s="49"/>
      <c r="H236" s="48"/>
      <c r="I236" s="75" t="s">
        <v>63</v>
      </c>
      <c r="J236" s="48"/>
      <c r="K236" s="58">
        <v>0</v>
      </c>
      <c r="L236" s="48">
        <v>0</v>
      </c>
      <c r="M236" s="74">
        <v>0</v>
      </c>
      <c r="N236" s="34">
        <f t="shared" si="52"/>
        <v>0.33333333333333326</v>
      </c>
      <c r="O236" s="38">
        <f t="shared" si="53"/>
        <v>0.33333333333333326</v>
      </c>
      <c r="P236" s="76" t="s">
        <v>33</v>
      </c>
      <c r="Q236" s="43">
        <v>44828</v>
      </c>
      <c r="R236" s="35">
        <f t="shared" si="54"/>
        <v>0</v>
      </c>
      <c r="S236" s="35">
        <f t="shared" si="55"/>
        <v>0</v>
      </c>
      <c r="T236" s="10" t="str">
        <f t="shared" si="42"/>
        <v>Sem - 39</v>
      </c>
      <c r="U236" s="10" t="str">
        <f t="shared" si="43"/>
        <v>Septembre</v>
      </c>
      <c r="V236" s="36" t="str">
        <f t="shared" si="56"/>
        <v>2026</v>
      </c>
      <c r="W236" s="34"/>
      <c r="X236" s="91">
        <f t="shared" si="44"/>
        <v>6.9444444444445308E-3</v>
      </c>
      <c r="Y236" s="92" t="str">
        <f>VLOOKUP('CM-CIC'!B236,Annuaire_roster!B:F,4,0)</f>
        <v>HMIDOUCH Fouad</v>
      </c>
      <c r="Z236" s="37" t="s">
        <v>110</v>
      </c>
      <c r="AA236" s="60" t="s">
        <v>39</v>
      </c>
      <c r="AB236" s="35" t="str">
        <f t="shared" si="57"/>
        <v/>
      </c>
      <c r="AC236" s="35" t="str">
        <f t="shared" si="58"/>
        <v/>
      </c>
      <c r="AD236" s="35" t="str">
        <f t="shared" si="59"/>
        <v/>
      </c>
      <c r="AE236" s="44" t="str">
        <f t="shared" si="60"/>
        <v/>
      </c>
      <c r="AF236" s="61"/>
      <c r="AG236" s="45"/>
    </row>
    <row r="237" spans="1:33" x14ac:dyDescent="0.2">
      <c r="A237" s="59">
        <f>+VLOOKUP(B237,Annuaire_roster!B:G,5,0)</f>
        <v>777</v>
      </c>
      <c r="B237" s="72" t="s">
        <v>42</v>
      </c>
      <c r="C237" s="66">
        <v>0.28958333333333336</v>
      </c>
      <c r="D237" s="73">
        <v>0.29166666666666669</v>
      </c>
      <c r="E237" s="66">
        <v>0.66666666666666663</v>
      </c>
      <c r="F237" s="66">
        <v>0.66666666666666663</v>
      </c>
      <c r="G237" s="49"/>
      <c r="H237" s="48"/>
      <c r="I237" s="75" t="s">
        <v>63</v>
      </c>
      <c r="J237" s="48"/>
      <c r="K237" s="58">
        <v>0</v>
      </c>
      <c r="L237" s="48">
        <v>0</v>
      </c>
      <c r="M237" s="74">
        <v>0</v>
      </c>
      <c r="N237" s="34">
        <f t="shared" si="52"/>
        <v>0.33333333333333326</v>
      </c>
      <c r="O237" s="38">
        <f t="shared" si="53"/>
        <v>0.33333333333333326</v>
      </c>
      <c r="P237" s="76" t="s">
        <v>33</v>
      </c>
      <c r="Q237" s="43">
        <v>44828</v>
      </c>
      <c r="R237" s="35">
        <f t="shared" si="54"/>
        <v>0</v>
      </c>
      <c r="S237" s="35">
        <f t="shared" si="55"/>
        <v>0</v>
      </c>
      <c r="T237" s="10" t="str">
        <f t="shared" si="42"/>
        <v>Sem - 39</v>
      </c>
      <c r="U237" s="10" t="str">
        <f t="shared" si="43"/>
        <v>Septembre</v>
      </c>
      <c r="V237" s="36" t="str">
        <f t="shared" si="56"/>
        <v>2026</v>
      </c>
      <c r="W237" s="34"/>
      <c r="X237" s="91">
        <f t="shared" si="44"/>
        <v>2.0833333333333259E-3</v>
      </c>
      <c r="Y237" s="92" t="str">
        <f>VLOOKUP('CM-CIC'!B237,Annuaire_roster!B:F,4,0)</f>
        <v>HMIDOUCH Fouad</v>
      </c>
      <c r="Z237" s="37" t="s">
        <v>110</v>
      </c>
      <c r="AA237" s="60" t="s">
        <v>39</v>
      </c>
      <c r="AB237" s="35" t="str">
        <f t="shared" si="57"/>
        <v/>
      </c>
      <c r="AC237" s="35" t="str">
        <f t="shared" si="58"/>
        <v/>
      </c>
      <c r="AD237" s="35" t="str">
        <f t="shared" si="59"/>
        <v/>
      </c>
      <c r="AE237" s="44" t="str">
        <f t="shared" si="60"/>
        <v/>
      </c>
      <c r="AF237" s="61"/>
      <c r="AG237" s="45"/>
    </row>
    <row r="238" spans="1:33" x14ac:dyDescent="0.2">
      <c r="A238" s="59">
        <f>+VLOOKUP(B238,Annuaire_roster!B:G,5,0)</f>
        <v>86</v>
      </c>
      <c r="B238" s="72" t="s">
        <v>25</v>
      </c>
      <c r="C238" s="66">
        <v>0.29166666666666669</v>
      </c>
      <c r="D238" s="73">
        <v>0.29166666666666669</v>
      </c>
      <c r="E238" s="66">
        <v>0.66666666666666663</v>
      </c>
      <c r="F238" s="66">
        <v>0.66666666666666663</v>
      </c>
      <c r="G238" s="49"/>
      <c r="H238" s="48"/>
      <c r="I238" s="75" t="s">
        <v>63</v>
      </c>
      <c r="J238" s="48"/>
      <c r="K238" s="58">
        <v>0</v>
      </c>
      <c r="L238" s="48">
        <v>0</v>
      </c>
      <c r="M238" s="74">
        <v>0</v>
      </c>
      <c r="N238" s="34">
        <f t="shared" si="52"/>
        <v>0.33333333333333326</v>
      </c>
      <c r="O238" s="38">
        <f t="shared" si="53"/>
        <v>0.33333333333333326</v>
      </c>
      <c r="P238" s="76" t="s">
        <v>33</v>
      </c>
      <c r="Q238" s="43">
        <v>44828</v>
      </c>
      <c r="R238" s="35">
        <f t="shared" si="54"/>
        <v>0</v>
      </c>
      <c r="S238" s="35">
        <f t="shared" si="55"/>
        <v>0</v>
      </c>
      <c r="T238" s="10" t="str">
        <f t="shared" si="42"/>
        <v>Sem - 39</v>
      </c>
      <c r="U238" s="10" t="str">
        <f t="shared" si="43"/>
        <v>Septembre</v>
      </c>
      <c r="V238" s="36" t="str">
        <f t="shared" si="56"/>
        <v>2026</v>
      </c>
      <c r="W238" s="34"/>
      <c r="X238" s="91">
        <f t="shared" si="44"/>
        <v>0</v>
      </c>
      <c r="Y238" s="92" t="str">
        <f>VLOOKUP('CM-CIC'!B238,Annuaire_roster!B:F,4,0)</f>
        <v>HMIDOUCH Fouad</v>
      </c>
      <c r="Z238" s="37" t="s">
        <v>110</v>
      </c>
      <c r="AA238" s="60" t="s">
        <v>39</v>
      </c>
      <c r="AB238" s="35" t="str">
        <f t="shared" si="57"/>
        <v/>
      </c>
      <c r="AC238" s="35" t="str">
        <f t="shared" si="58"/>
        <v/>
      </c>
      <c r="AD238" s="35" t="str">
        <f t="shared" si="59"/>
        <v/>
      </c>
      <c r="AE238" s="44" t="str">
        <f t="shared" si="60"/>
        <v/>
      </c>
      <c r="AF238" s="61"/>
      <c r="AG238" s="45"/>
    </row>
    <row r="239" spans="1:33" x14ac:dyDescent="0.2">
      <c r="A239" s="59">
        <f>+VLOOKUP(B239,Annuaire_roster!B:G,5,0)</f>
        <v>1183</v>
      </c>
      <c r="B239" s="72" t="s">
        <v>81</v>
      </c>
      <c r="C239" s="66">
        <v>0.28819444444444442</v>
      </c>
      <c r="D239" s="73">
        <v>0.29166666666666669</v>
      </c>
      <c r="E239" s="66">
        <v>0.66666666666666663</v>
      </c>
      <c r="F239" s="66">
        <v>0.66666666666666663</v>
      </c>
      <c r="G239" s="49"/>
      <c r="H239" s="48"/>
      <c r="I239" s="75" t="s">
        <v>63</v>
      </c>
      <c r="J239" s="48"/>
      <c r="K239" s="58">
        <v>0</v>
      </c>
      <c r="L239" s="48">
        <v>0</v>
      </c>
      <c r="M239" s="74">
        <v>0</v>
      </c>
      <c r="N239" s="34">
        <f t="shared" si="52"/>
        <v>0.33333333333333326</v>
      </c>
      <c r="O239" s="38">
        <f t="shared" si="53"/>
        <v>0.33333333333333326</v>
      </c>
      <c r="P239" s="76" t="s">
        <v>33</v>
      </c>
      <c r="Q239" s="43">
        <v>44828</v>
      </c>
      <c r="R239" s="35">
        <f t="shared" si="54"/>
        <v>0</v>
      </c>
      <c r="S239" s="35">
        <f t="shared" si="55"/>
        <v>0</v>
      </c>
      <c r="T239" s="10" t="str">
        <f t="shared" si="42"/>
        <v>Sem - 39</v>
      </c>
      <c r="U239" s="10" t="str">
        <f t="shared" si="43"/>
        <v>Septembre</v>
      </c>
      <c r="V239" s="36" t="str">
        <f t="shared" si="56"/>
        <v>2026</v>
      </c>
      <c r="W239" s="34"/>
      <c r="X239" s="91">
        <f t="shared" si="44"/>
        <v>3.4722222222222099E-3</v>
      </c>
      <c r="Y239" s="92" t="str">
        <f>VLOOKUP('CM-CIC'!B239,Annuaire_roster!B:F,4,0)</f>
        <v>HMIDOUCH Fouad</v>
      </c>
      <c r="Z239" s="37" t="s">
        <v>110</v>
      </c>
      <c r="AA239" s="60" t="s">
        <v>39</v>
      </c>
      <c r="AB239" s="35" t="str">
        <f t="shared" si="57"/>
        <v/>
      </c>
      <c r="AC239" s="35" t="str">
        <f t="shared" si="58"/>
        <v/>
      </c>
      <c r="AD239" s="35" t="str">
        <f t="shared" si="59"/>
        <v/>
      </c>
      <c r="AE239" s="44" t="str">
        <f t="shared" si="60"/>
        <v/>
      </c>
      <c r="AF239" s="61"/>
      <c r="AG239" s="45"/>
    </row>
    <row r="240" spans="1:33" x14ac:dyDescent="0.2">
      <c r="A240" s="59">
        <f>+VLOOKUP(B240,Annuaire_roster!B:G,5,0)</f>
        <v>973</v>
      </c>
      <c r="B240" s="72" t="s">
        <v>84</v>
      </c>
      <c r="C240" s="66">
        <v>0.28888888888888886</v>
      </c>
      <c r="D240" s="73">
        <v>0.29166666666666669</v>
      </c>
      <c r="E240" s="66">
        <v>0.66666666666666663</v>
      </c>
      <c r="F240" s="66">
        <v>0.66666666666666663</v>
      </c>
      <c r="G240" s="49"/>
      <c r="H240" s="48"/>
      <c r="I240" s="75" t="s">
        <v>63</v>
      </c>
      <c r="J240" s="48"/>
      <c r="K240" s="58">
        <v>0</v>
      </c>
      <c r="L240" s="48">
        <v>0</v>
      </c>
      <c r="M240" s="74">
        <v>0</v>
      </c>
      <c r="N240" s="34">
        <f t="shared" si="52"/>
        <v>0.33333333333333326</v>
      </c>
      <c r="O240" s="38">
        <f t="shared" si="53"/>
        <v>0.33333333333333326</v>
      </c>
      <c r="P240" s="76" t="s">
        <v>33</v>
      </c>
      <c r="Q240" s="43">
        <v>44828</v>
      </c>
      <c r="R240" s="35">
        <f t="shared" si="54"/>
        <v>0</v>
      </c>
      <c r="S240" s="35">
        <f t="shared" si="55"/>
        <v>0</v>
      </c>
      <c r="T240" s="10" t="str">
        <f t="shared" si="42"/>
        <v>Sem - 39</v>
      </c>
      <c r="U240" s="10" t="str">
        <f t="shared" si="43"/>
        <v>Septembre</v>
      </c>
      <c r="V240" s="36" t="str">
        <f t="shared" si="56"/>
        <v>2026</v>
      </c>
      <c r="W240" s="34"/>
      <c r="X240" s="91">
        <f t="shared" si="44"/>
        <v>2.7777777777778789E-3</v>
      </c>
      <c r="Y240" s="92" t="str">
        <f>VLOOKUP('CM-CIC'!B240,Annuaire_roster!B:F,4,0)</f>
        <v>HMIDOUCH Fouad</v>
      </c>
      <c r="Z240" s="37" t="s">
        <v>110</v>
      </c>
      <c r="AA240" s="60" t="s">
        <v>39</v>
      </c>
      <c r="AB240" s="35" t="str">
        <f t="shared" si="57"/>
        <v/>
      </c>
      <c r="AC240" s="35" t="str">
        <f t="shared" si="58"/>
        <v/>
      </c>
      <c r="AD240" s="35" t="str">
        <f t="shared" si="59"/>
        <v/>
      </c>
      <c r="AE240" s="44" t="str">
        <f t="shared" si="60"/>
        <v/>
      </c>
      <c r="AF240" s="61"/>
      <c r="AG240" s="45"/>
    </row>
    <row r="241" spans="1:33" x14ac:dyDescent="0.2">
      <c r="A241" s="59">
        <f>+VLOOKUP(B241,Annuaire_roster!B:G,5,0)</f>
        <v>1539</v>
      </c>
      <c r="B241" s="72" t="s">
        <v>185</v>
      </c>
      <c r="C241" s="66">
        <v>0.28958333333333336</v>
      </c>
      <c r="D241" s="73">
        <v>0.29166666666666669</v>
      </c>
      <c r="E241" s="66">
        <v>0.66666666666666663</v>
      </c>
      <c r="F241" s="66">
        <v>0.66666666666666663</v>
      </c>
      <c r="G241" s="49"/>
      <c r="H241" s="48"/>
      <c r="I241" s="75" t="s">
        <v>63</v>
      </c>
      <c r="J241" s="48"/>
      <c r="K241" s="58">
        <v>0</v>
      </c>
      <c r="L241" s="48">
        <v>0</v>
      </c>
      <c r="M241" s="74">
        <v>0</v>
      </c>
      <c r="N241" s="34">
        <f t="shared" si="52"/>
        <v>0.33333333333333326</v>
      </c>
      <c r="O241" s="38">
        <f t="shared" si="53"/>
        <v>0.33333333333333326</v>
      </c>
      <c r="P241" s="76" t="s">
        <v>33</v>
      </c>
      <c r="Q241" s="43">
        <v>44828</v>
      </c>
      <c r="R241" s="35">
        <f t="shared" si="54"/>
        <v>0</v>
      </c>
      <c r="S241" s="35">
        <f t="shared" si="55"/>
        <v>0</v>
      </c>
      <c r="T241" s="10" t="str">
        <f t="shared" si="42"/>
        <v>Sem - 39</v>
      </c>
      <c r="U241" s="10" t="str">
        <f t="shared" si="43"/>
        <v>Septembre</v>
      </c>
      <c r="V241" s="36" t="str">
        <f t="shared" si="56"/>
        <v>2026</v>
      </c>
      <c r="W241" s="34"/>
      <c r="X241" s="91">
        <f t="shared" si="44"/>
        <v>2.0833333333333259E-3</v>
      </c>
      <c r="Y241" s="92" t="str">
        <f>VLOOKUP('CM-CIC'!B241,Annuaire_roster!B:F,4,0)</f>
        <v>HMIDOUCH Fouad</v>
      </c>
      <c r="Z241" s="37" t="s">
        <v>110</v>
      </c>
      <c r="AA241" s="60" t="s">
        <v>39</v>
      </c>
      <c r="AB241" s="35" t="str">
        <f t="shared" si="57"/>
        <v/>
      </c>
      <c r="AC241" s="35" t="str">
        <f t="shared" si="58"/>
        <v/>
      </c>
      <c r="AD241" s="35" t="str">
        <f t="shared" si="59"/>
        <v/>
      </c>
      <c r="AE241" s="44" t="str">
        <f t="shared" si="60"/>
        <v/>
      </c>
      <c r="AF241" s="61"/>
      <c r="AG241" s="45"/>
    </row>
    <row r="242" spans="1:33" x14ac:dyDescent="0.2">
      <c r="A242" s="59">
        <f>+VLOOKUP(B242,Annuaire_roster!B:G,5,0)</f>
        <v>1006</v>
      </c>
      <c r="B242" s="72" t="s">
        <v>50</v>
      </c>
      <c r="C242" s="66"/>
      <c r="D242" s="73" t="s">
        <v>64</v>
      </c>
      <c r="E242" s="66"/>
      <c r="F242" s="66" t="s">
        <v>64</v>
      </c>
      <c r="G242" s="49"/>
      <c r="H242" s="48"/>
      <c r="I242" s="75" t="s">
        <v>63</v>
      </c>
      <c r="J242" s="48"/>
      <c r="K242" s="58">
        <v>0</v>
      </c>
      <c r="L242" s="48">
        <v>0</v>
      </c>
      <c r="M242" s="74">
        <v>0</v>
      </c>
      <c r="N242" s="34" t="str">
        <f t="shared" si="52"/>
        <v/>
      </c>
      <c r="O242" s="38">
        <f t="shared" si="53"/>
        <v>0</v>
      </c>
      <c r="P242" s="76" t="s">
        <v>33</v>
      </c>
      <c r="Q242" s="43">
        <v>44829</v>
      </c>
      <c r="R242" s="35">
        <f t="shared" si="54"/>
        <v>0</v>
      </c>
      <c r="S242" s="35">
        <f t="shared" si="55"/>
        <v>0</v>
      </c>
      <c r="T242" s="10" t="str">
        <f t="shared" si="42"/>
        <v>Sem - 39</v>
      </c>
      <c r="U242" s="10" t="str">
        <f t="shared" si="43"/>
        <v>Septembre</v>
      </c>
      <c r="V242" s="36" t="str">
        <f t="shared" si="56"/>
        <v>2026</v>
      </c>
      <c r="W242" s="34"/>
      <c r="X242" s="91">
        <f t="shared" si="44"/>
        <v>0</v>
      </c>
      <c r="Y242" s="92" t="str">
        <f>VLOOKUP('CM-CIC'!B242,Annuaire_roster!B:F,4,0)</f>
        <v>HMIDOUCH Fouad</v>
      </c>
      <c r="Z242" s="37" t="s">
        <v>110</v>
      </c>
      <c r="AA242" s="60" t="s">
        <v>39</v>
      </c>
      <c r="AB242" s="35" t="str">
        <f t="shared" si="57"/>
        <v/>
      </c>
      <c r="AC242" s="35" t="str">
        <f t="shared" si="58"/>
        <v/>
      </c>
      <c r="AD242" s="35" t="str">
        <f t="shared" si="59"/>
        <v/>
      </c>
      <c r="AE242" s="44" t="str">
        <f t="shared" si="60"/>
        <v/>
      </c>
      <c r="AF242" s="61"/>
      <c r="AG242" s="45"/>
    </row>
    <row r="243" spans="1:33" x14ac:dyDescent="0.2">
      <c r="A243" s="59">
        <f>+VLOOKUP(B243,Annuaire_roster!B:G,5,0)</f>
        <v>777</v>
      </c>
      <c r="B243" s="72" t="s">
        <v>42</v>
      </c>
      <c r="C243" s="66"/>
      <c r="D243" s="73" t="s">
        <v>64</v>
      </c>
      <c r="E243" s="66"/>
      <c r="F243" s="66" t="s">
        <v>64</v>
      </c>
      <c r="G243" s="49"/>
      <c r="H243" s="48"/>
      <c r="I243" s="75" t="s">
        <v>63</v>
      </c>
      <c r="J243" s="48"/>
      <c r="K243" s="58">
        <v>0</v>
      </c>
      <c r="L243" s="48">
        <v>0</v>
      </c>
      <c r="M243" s="74">
        <v>0</v>
      </c>
      <c r="N243" s="34" t="str">
        <f t="shared" si="52"/>
        <v/>
      </c>
      <c r="O243" s="38">
        <f t="shared" si="53"/>
        <v>0</v>
      </c>
      <c r="P243" s="76" t="s">
        <v>33</v>
      </c>
      <c r="Q243" s="43">
        <v>44829</v>
      </c>
      <c r="R243" s="35">
        <f t="shared" si="54"/>
        <v>0</v>
      </c>
      <c r="S243" s="35">
        <f t="shared" si="55"/>
        <v>0</v>
      </c>
      <c r="T243" s="10" t="str">
        <f t="shared" si="42"/>
        <v>Sem - 39</v>
      </c>
      <c r="U243" s="10" t="str">
        <f t="shared" si="43"/>
        <v>Septembre</v>
      </c>
      <c r="V243" s="36" t="str">
        <f t="shared" si="56"/>
        <v>2026</v>
      </c>
      <c r="W243" s="34"/>
      <c r="X243" s="91">
        <f t="shared" si="44"/>
        <v>0</v>
      </c>
      <c r="Y243" s="92" t="str">
        <f>VLOOKUP('CM-CIC'!B243,Annuaire_roster!B:F,4,0)</f>
        <v>HMIDOUCH Fouad</v>
      </c>
      <c r="Z243" s="37" t="s">
        <v>110</v>
      </c>
      <c r="AA243" s="60" t="s">
        <v>39</v>
      </c>
      <c r="AB243" s="35" t="str">
        <f t="shared" si="57"/>
        <v/>
      </c>
      <c r="AC243" s="35" t="str">
        <f t="shared" si="58"/>
        <v/>
      </c>
      <c r="AD243" s="35" t="str">
        <f t="shared" si="59"/>
        <v/>
      </c>
      <c r="AE243" s="44" t="str">
        <f t="shared" si="60"/>
        <v/>
      </c>
      <c r="AF243" s="61"/>
      <c r="AG243" s="45"/>
    </row>
    <row r="244" spans="1:33" x14ac:dyDescent="0.2">
      <c r="A244" s="59">
        <f>+VLOOKUP(B244,Annuaire_roster!B:G,5,0)</f>
        <v>86</v>
      </c>
      <c r="B244" s="72" t="s">
        <v>25</v>
      </c>
      <c r="C244" s="66"/>
      <c r="D244" s="73" t="s">
        <v>64</v>
      </c>
      <c r="E244" s="66"/>
      <c r="F244" s="66" t="s">
        <v>64</v>
      </c>
      <c r="G244" s="49"/>
      <c r="H244" s="48"/>
      <c r="I244" s="75" t="s">
        <v>63</v>
      </c>
      <c r="J244" s="48"/>
      <c r="K244" s="58">
        <v>0</v>
      </c>
      <c r="L244" s="48">
        <v>0</v>
      </c>
      <c r="M244" s="74">
        <v>0</v>
      </c>
      <c r="N244" s="34" t="str">
        <f t="shared" si="52"/>
        <v/>
      </c>
      <c r="O244" s="38">
        <f t="shared" si="53"/>
        <v>0</v>
      </c>
      <c r="P244" s="76" t="s">
        <v>33</v>
      </c>
      <c r="Q244" s="43">
        <v>44829</v>
      </c>
      <c r="R244" s="35">
        <f t="shared" si="54"/>
        <v>0</v>
      </c>
      <c r="S244" s="35">
        <f t="shared" si="55"/>
        <v>0</v>
      </c>
      <c r="T244" s="10" t="str">
        <f t="shared" si="42"/>
        <v>Sem - 39</v>
      </c>
      <c r="U244" s="10" t="str">
        <f t="shared" si="43"/>
        <v>Septembre</v>
      </c>
      <c r="V244" s="36" t="str">
        <f t="shared" si="56"/>
        <v>2026</v>
      </c>
      <c r="W244" s="34"/>
      <c r="X244" s="91">
        <f t="shared" si="44"/>
        <v>0</v>
      </c>
      <c r="Y244" s="92" t="str">
        <f>VLOOKUP('CM-CIC'!B244,Annuaire_roster!B:F,4,0)</f>
        <v>HMIDOUCH Fouad</v>
      </c>
      <c r="Z244" s="37" t="s">
        <v>110</v>
      </c>
      <c r="AA244" s="60" t="s">
        <v>39</v>
      </c>
      <c r="AB244" s="35" t="str">
        <f t="shared" si="57"/>
        <v/>
      </c>
      <c r="AC244" s="35" t="str">
        <f t="shared" si="58"/>
        <v/>
      </c>
      <c r="AD244" s="35" t="str">
        <f t="shared" si="59"/>
        <v/>
      </c>
      <c r="AE244" s="44" t="str">
        <f t="shared" si="60"/>
        <v/>
      </c>
      <c r="AF244" s="61"/>
      <c r="AG244" s="45"/>
    </row>
    <row r="245" spans="1:33" x14ac:dyDescent="0.2">
      <c r="A245" s="59">
        <f>+VLOOKUP(B245,Annuaire_roster!B:G,5,0)</f>
        <v>1183</v>
      </c>
      <c r="B245" s="72" t="s">
        <v>81</v>
      </c>
      <c r="C245" s="65"/>
      <c r="D245" s="65" t="s">
        <v>64</v>
      </c>
      <c r="E245" s="66"/>
      <c r="F245" s="66" t="s">
        <v>64</v>
      </c>
      <c r="G245" s="49"/>
      <c r="H245" s="48"/>
      <c r="I245" s="84" t="s">
        <v>63</v>
      </c>
      <c r="J245" s="48"/>
      <c r="K245" s="58">
        <v>0</v>
      </c>
      <c r="L245" s="48">
        <v>0</v>
      </c>
      <c r="M245" s="70">
        <v>0</v>
      </c>
      <c r="N245" s="34" t="str">
        <f t="shared" si="52"/>
        <v/>
      </c>
      <c r="O245" s="38">
        <f t="shared" si="53"/>
        <v>0</v>
      </c>
      <c r="P245" s="82" t="s">
        <v>33</v>
      </c>
      <c r="Q245" s="43">
        <v>44829</v>
      </c>
      <c r="R245" s="35">
        <f t="shared" si="54"/>
        <v>0</v>
      </c>
      <c r="S245" s="35">
        <f t="shared" si="55"/>
        <v>0</v>
      </c>
      <c r="T245" s="10" t="str">
        <f t="shared" si="42"/>
        <v>Sem - 39</v>
      </c>
      <c r="U245" s="10" t="str">
        <f t="shared" si="43"/>
        <v>Septembre</v>
      </c>
      <c r="V245" s="36" t="str">
        <f t="shared" si="56"/>
        <v>2026</v>
      </c>
      <c r="W245" s="34"/>
      <c r="X245" s="91">
        <f t="shared" si="44"/>
        <v>0</v>
      </c>
      <c r="Y245" s="92" t="str">
        <f>VLOOKUP('CM-CIC'!B245,Annuaire_roster!B:F,4,0)</f>
        <v>HMIDOUCH Fouad</v>
      </c>
      <c r="Z245" s="37" t="s">
        <v>110</v>
      </c>
      <c r="AA245" s="60" t="s">
        <v>39</v>
      </c>
      <c r="AB245" s="35" t="str">
        <f t="shared" si="57"/>
        <v/>
      </c>
      <c r="AC245" s="35" t="str">
        <f t="shared" si="58"/>
        <v/>
      </c>
      <c r="AD245" s="35" t="str">
        <f t="shared" si="59"/>
        <v/>
      </c>
      <c r="AE245" s="44" t="str">
        <f t="shared" si="60"/>
        <v/>
      </c>
      <c r="AF245" s="61"/>
      <c r="AG245" s="45"/>
    </row>
    <row r="246" spans="1:33" x14ac:dyDescent="0.2">
      <c r="A246" s="59">
        <f>+VLOOKUP(B246,Annuaire_roster!B:G,5,0)</f>
        <v>973</v>
      </c>
      <c r="B246" s="72" t="s">
        <v>84</v>
      </c>
      <c r="C246" s="65"/>
      <c r="D246" s="65" t="s">
        <v>64</v>
      </c>
      <c r="E246" s="66"/>
      <c r="F246" s="66" t="s">
        <v>64</v>
      </c>
      <c r="G246" s="49"/>
      <c r="H246" s="48"/>
      <c r="I246" s="84" t="s">
        <v>63</v>
      </c>
      <c r="J246" s="48"/>
      <c r="K246" s="58">
        <v>0</v>
      </c>
      <c r="L246" s="48">
        <v>0</v>
      </c>
      <c r="M246" s="70">
        <v>0</v>
      </c>
      <c r="N246" s="34" t="str">
        <f t="shared" si="52"/>
        <v/>
      </c>
      <c r="O246" s="38">
        <f t="shared" si="53"/>
        <v>0</v>
      </c>
      <c r="P246" s="82" t="s">
        <v>33</v>
      </c>
      <c r="Q246" s="43">
        <v>44829</v>
      </c>
      <c r="R246" s="35">
        <f t="shared" si="54"/>
        <v>0</v>
      </c>
      <c r="S246" s="35">
        <f t="shared" si="55"/>
        <v>0</v>
      </c>
      <c r="T246" s="10" t="str">
        <f t="shared" si="42"/>
        <v>Sem - 39</v>
      </c>
      <c r="U246" s="10" t="str">
        <f t="shared" si="43"/>
        <v>Septembre</v>
      </c>
      <c r="V246" s="36" t="str">
        <f t="shared" si="56"/>
        <v>2026</v>
      </c>
      <c r="W246" s="34"/>
      <c r="X246" s="91">
        <f t="shared" si="44"/>
        <v>0</v>
      </c>
      <c r="Y246" s="92" t="str">
        <f>VLOOKUP('CM-CIC'!B246,Annuaire_roster!B:F,4,0)</f>
        <v>HMIDOUCH Fouad</v>
      </c>
      <c r="Z246" s="37" t="s">
        <v>110</v>
      </c>
      <c r="AA246" s="60" t="s">
        <v>39</v>
      </c>
      <c r="AB246" s="35" t="str">
        <f t="shared" si="57"/>
        <v/>
      </c>
      <c r="AC246" s="35" t="str">
        <f t="shared" si="58"/>
        <v/>
      </c>
      <c r="AD246" s="35" t="str">
        <f t="shared" si="59"/>
        <v/>
      </c>
      <c r="AE246" s="44" t="str">
        <f t="shared" si="60"/>
        <v/>
      </c>
      <c r="AF246" s="61"/>
      <c r="AG246" s="45"/>
    </row>
    <row r="247" spans="1:33" x14ac:dyDescent="0.2">
      <c r="A247" s="59">
        <f>+VLOOKUP(B247,Annuaire_roster!B:G,5,0)</f>
        <v>1539</v>
      </c>
      <c r="B247" s="72" t="s">
        <v>185</v>
      </c>
      <c r="C247" s="65"/>
      <c r="D247" s="65" t="s">
        <v>64</v>
      </c>
      <c r="E247" s="66"/>
      <c r="F247" s="66" t="s">
        <v>64</v>
      </c>
      <c r="G247" s="49"/>
      <c r="H247" s="48"/>
      <c r="I247" s="84" t="s">
        <v>63</v>
      </c>
      <c r="J247" s="48"/>
      <c r="K247" s="58">
        <v>0</v>
      </c>
      <c r="L247" s="48">
        <v>0</v>
      </c>
      <c r="M247" s="70">
        <v>0</v>
      </c>
      <c r="N247" s="34" t="str">
        <f t="shared" si="52"/>
        <v/>
      </c>
      <c r="O247" s="38">
        <f t="shared" si="53"/>
        <v>0</v>
      </c>
      <c r="P247" s="82" t="s">
        <v>33</v>
      </c>
      <c r="Q247" s="43">
        <v>44829</v>
      </c>
      <c r="R247" s="35">
        <f t="shared" si="54"/>
        <v>0</v>
      </c>
      <c r="S247" s="35">
        <f t="shared" si="55"/>
        <v>0</v>
      </c>
      <c r="T247" s="10" t="str">
        <f t="shared" si="42"/>
        <v>Sem - 39</v>
      </c>
      <c r="U247" s="10" t="str">
        <f t="shared" si="43"/>
        <v>Septembre</v>
      </c>
      <c r="V247" s="36" t="str">
        <f t="shared" si="56"/>
        <v>2026</v>
      </c>
      <c r="W247" s="34"/>
      <c r="X247" s="91">
        <f t="shared" si="44"/>
        <v>0</v>
      </c>
      <c r="Y247" s="92" t="str">
        <f>VLOOKUP('CM-CIC'!B247,Annuaire_roster!B:F,4,0)</f>
        <v>HMIDOUCH Fouad</v>
      </c>
      <c r="Z247" s="37" t="s">
        <v>110</v>
      </c>
      <c r="AA247" s="60" t="s">
        <v>39</v>
      </c>
      <c r="AB247" s="35" t="str">
        <f t="shared" si="57"/>
        <v/>
      </c>
      <c r="AC247" s="35" t="str">
        <f t="shared" si="58"/>
        <v/>
      </c>
      <c r="AD247" s="35" t="str">
        <f t="shared" si="59"/>
        <v/>
      </c>
      <c r="AE247" s="44" t="str">
        <f t="shared" si="60"/>
        <v/>
      </c>
      <c r="AF247" s="61"/>
      <c r="AG247" s="45"/>
    </row>
    <row r="248" spans="1:33" x14ac:dyDescent="0.2">
      <c r="A248" s="59">
        <f>+VLOOKUP(B248,Annuaire_roster!B:G,5,0)</f>
        <v>1006</v>
      </c>
      <c r="B248" s="72" t="s">
        <v>50</v>
      </c>
      <c r="C248" s="65"/>
      <c r="D248" s="65" t="s">
        <v>64</v>
      </c>
      <c r="E248" s="66"/>
      <c r="F248" s="66" t="s">
        <v>64</v>
      </c>
      <c r="G248" s="49"/>
      <c r="H248" s="48"/>
      <c r="I248" s="84" t="s">
        <v>63</v>
      </c>
      <c r="J248" s="48"/>
      <c r="K248" s="58">
        <v>0</v>
      </c>
      <c r="L248" s="48">
        <v>0</v>
      </c>
      <c r="M248" s="70">
        <v>0</v>
      </c>
      <c r="N248" s="34" t="str">
        <f t="shared" si="52"/>
        <v/>
      </c>
      <c r="O248" s="38">
        <f t="shared" si="53"/>
        <v>0</v>
      </c>
      <c r="P248" s="82" t="s">
        <v>33</v>
      </c>
      <c r="Q248" s="43">
        <v>44830</v>
      </c>
      <c r="R248" s="35">
        <f t="shared" si="54"/>
        <v>0</v>
      </c>
      <c r="S248" s="35">
        <f t="shared" si="55"/>
        <v>0</v>
      </c>
      <c r="T248" s="10" t="str">
        <f t="shared" si="42"/>
        <v>Sem - 39</v>
      </c>
      <c r="U248" s="10" t="str">
        <f t="shared" si="43"/>
        <v>Septembre</v>
      </c>
      <c r="V248" s="36" t="str">
        <f t="shared" si="56"/>
        <v>2026</v>
      </c>
      <c r="W248" s="34"/>
      <c r="X248" s="91">
        <f t="shared" si="44"/>
        <v>0</v>
      </c>
      <c r="Y248" s="92" t="str">
        <f>VLOOKUP('CM-CIC'!B248,Annuaire_roster!B:F,4,0)</f>
        <v>HMIDOUCH Fouad</v>
      </c>
      <c r="Z248" s="37" t="s">
        <v>110</v>
      </c>
      <c r="AA248" s="60" t="s">
        <v>39</v>
      </c>
      <c r="AB248" s="35" t="str">
        <f t="shared" si="57"/>
        <v/>
      </c>
      <c r="AC248" s="35" t="str">
        <f t="shared" si="58"/>
        <v/>
      </c>
      <c r="AD248" s="35" t="str">
        <f t="shared" si="59"/>
        <v/>
      </c>
      <c r="AE248" s="44" t="str">
        <f t="shared" si="60"/>
        <v/>
      </c>
      <c r="AF248" s="61"/>
      <c r="AG248" s="45"/>
    </row>
    <row r="249" spans="1:33" x14ac:dyDescent="0.2">
      <c r="A249" s="59">
        <f>+VLOOKUP(B249,Annuaire_roster!B:G,5,0)</f>
        <v>777</v>
      </c>
      <c r="B249" s="72" t="s">
        <v>42</v>
      </c>
      <c r="C249" s="65"/>
      <c r="D249" s="65" t="s">
        <v>64</v>
      </c>
      <c r="E249" s="66"/>
      <c r="F249" s="66" t="s">
        <v>64</v>
      </c>
      <c r="G249" s="49"/>
      <c r="H249" s="48"/>
      <c r="I249" s="84" t="s">
        <v>63</v>
      </c>
      <c r="J249" s="48"/>
      <c r="K249" s="58">
        <v>0</v>
      </c>
      <c r="L249" s="48">
        <v>0</v>
      </c>
      <c r="M249" s="70">
        <v>0</v>
      </c>
      <c r="N249" s="34" t="str">
        <f t="shared" si="52"/>
        <v/>
      </c>
      <c r="O249" s="38">
        <f t="shared" si="53"/>
        <v>0</v>
      </c>
      <c r="P249" s="82" t="s">
        <v>33</v>
      </c>
      <c r="Q249" s="43">
        <v>44830</v>
      </c>
      <c r="R249" s="35">
        <f t="shared" si="54"/>
        <v>0</v>
      </c>
      <c r="S249" s="35">
        <f t="shared" si="55"/>
        <v>0</v>
      </c>
      <c r="T249" s="10" t="str">
        <f t="shared" si="42"/>
        <v>Sem - 39</v>
      </c>
      <c r="U249" s="10" t="str">
        <f t="shared" si="43"/>
        <v>Septembre</v>
      </c>
      <c r="V249" s="36" t="str">
        <f t="shared" si="56"/>
        <v>2026</v>
      </c>
      <c r="W249" s="34"/>
      <c r="X249" s="91">
        <f t="shared" si="44"/>
        <v>0</v>
      </c>
      <c r="Y249" s="92" t="str">
        <f>VLOOKUP('CM-CIC'!B249,Annuaire_roster!B:F,4,0)</f>
        <v>HMIDOUCH Fouad</v>
      </c>
      <c r="Z249" s="37" t="s">
        <v>110</v>
      </c>
      <c r="AA249" s="60" t="s">
        <v>39</v>
      </c>
      <c r="AB249" s="35" t="str">
        <f t="shared" si="57"/>
        <v/>
      </c>
      <c r="AC249" s="35" t="str">
        <f t="shared" si="58"/>
        <v/>
      </c>
      <c r="AD249" s="35" t="str">
        <f t="shared" si="59"/>
        <v/>
      </c>
      <c r="AE249" s="44" t="str">
        <f t="shared" si="60"/>
        <v/>
      </c>
      <c r="AF249" s="61"/>
      <c r="AG249" s="45"/>
    </row>
    <row r="250" spans="1:33" x14ac:dyDescent="0.2">
      <c r="A250" s="59">
        <f>+VLOOKUP(B250,Annuaire_roster!B:G,5,0)</f>
        <v>86</v>
      </c>
      <c r="B250" s="72" t="s">
        <v>25</v>
      </c>
      <c r="C250" s="65"/>
      <c r="D250" s="65" t="s">
        <v>64</v>
      </c>
      <c r="E250" s="66"/>
      <c r="F250" s="66" t="s">
        <v>64</v>
      </c>
      <c r="G250" s="49"/>
      <c r="H250" s="48"/>
      <c r="I250" s="84" t="s">
        <v>63</v>
      </c>
      <c r="J250" s="48"/>
      <c r="K250" s="58">
        <v>0</v>
      </c>
      <c r="L250" s="48">
        <v>0</v>
      </c>
      <c r="M250" s="70">
        <v>0</v>
      </c>
      <c r="N250" s="34" t="str">
        <f t="shared" si="52"/>
        <v/>
      </c>
      <c r="O250" s="38">
        <f t="shared" si="53"/>
        <v>0</v>
      </c>
      <c r="P250" s="82" t="s">
        <v>33</v>
      </c>
      <c r="Q250" s="43">
        <v>44830</v>
      </c>
      <c r="R250" s="35">
        <f t="shared" si="54"/>
        <v>0</v>
      </c>
      <c r="S250" s="35">
        <f t="shared" si="55"/>
        <v>0</v>
      </c>
      <c r="T250" s="10" t="str">
        <f t="shared" si="42"/>
        <v>Sem - 39</v>
      </c>
      <c r="U250" s="10" t="str">
        <f t="shared" si="43"/>
        <v>Septembre</v>
      </c>
      <c r="V250" s="36" t="str">
        <f t="shared" si="56"/>
        <v>2026</v>
      </c>
      <c r="W250" s="34"/>
      <c r="X250" s="91">
        <f t="shared" si="44"/>
        <v>0</v>
      </c>
      <c r="Y250" s="92" t="str">
        <f>VLOOKUP('CM-CIC'!B250,Annuaire_roster!B:F,4,0)</f>
        <v>HMIDOUCH Fouad</v>
      </c>
      <c r="Z250" s="37" t="s">
        <v>110</v>
      </c>
      <c r="AA250" s="60" t="s">
        <v>39</v>
      </c>
      <c r="AB250" s="35" t="str">
        <f t="shared" si="57"/>
        <v/>
      </c>
      <c r="AC250" s="35" t="str">
        <f t="shared" si="58"/>
        <v/>
      </c>
      <c r="AD250" s="35" t="str">
        <f t="shared" si="59"/>
        <v/>
      </c>
      <c r="AE250" s="44" t="str">
        <f t="shared" si="60"/>
        <v/>
      </c>
      <c r="AF250" s="61"/>
      <c r="AG250" s="45"/>
    </row>
    <row r="251" spans="1:33" x14ac:dyDescent="0.2">
      <c r="A251" s="59">
        <f>+VLOOKUP(B251,Annuaire_roster!B:G,5,0)</f>
        <v>1183</v>
      </c>
      <c r="B251" s="72" t="s">
        <v>81</v>
      </c>
      <c r="C251" s="65"/>
      <c r="D251" s="65" t="s">
        <v>64</v>
      </c>
      <c r="E251" s="66"/>
      <c r="F251" s="66" t="s">
        <v>64</v>
      </c>
      <c r="G251" s="49"/>
      <c r="H251" s="48"/>
      <c r="I251" s="84" t="s">
        <v>63</v>
      </c>
      <c r="J251" s="48"/>
      <c r="K251" s="58">
        <v>0</v>
      </c>
      <c r="L251" s="48">
        <v>0</v>
      </c>
      <c r="M251" s="70">
        <v>0</v>
      </c>
      <c r="N251" s="34" t="str">
        <f t="shared" si="52"/>
        <v/>
      </c>
      <c r="O251" s="38">
        <f t="shared" si="53"/>
        <v>0</v>
      </c>
      <c r="P251" s="82" t="s">
        <v>33</v>
      </c>
      <c r="Q251" s="43">
        <v>44830</v>
      </c>
      <c r="R251" s="35">
        <f t="shared" si="54"/>
        <v>0</v>
      </c>
      <c r="S251" s="35">
        <f t="shared" si="55"/>
        <v>0</v>
      </c>
      <c r="T251" s="10" t="str">
        <f t="shared" si="42"/>
        <v>Sem - 39</v>
      </c>
      <c r="U251" s="10" t="str">
        <f t="shared" si="43"/>
        <v>Septembre</v>
      </c>
      <c r="V251" s="36" t="str">
        <f t="shared" si="56"/>
        <v>2026</v>
      </c>
      <c r="W251" s="34"/>
      <c r="X251" s="91">
        <f t="shared" si="44"/>
        <v>0</v>
      </c>
      <c r="Y251" s="92" t="str">
        <f>VLOOKUP('CM-CIC'!B251,Annuaire_roster!B:F,4,0)</f>
        <v>HMIDOUCH Fouad</v>
      </c>
      <c r="Z251" s="37" t="s">
        <v>110</v>
      </c>
      <c r="AA251" s="60" t="s">
        <v>39</v>
      </c>
      <c r="AB251" s="35" t="str">
        <f t="shared" si="57"/>
        <v/>
      </c>
      <c r="AC251" s="35" t="str">
        <f t="shared" si="58"/>
        <v/>
      </c>
      <c r="AD251" s="35" t="str">
        <f t="shared" si="59"/>
        <v/>
      </c>
      <c r="AE251" s="44" t="str">
        <f t="shared" si="60"/>
        <v/>
      </c>
      <c r="AF251" s="61"/>
      <c r="AG251" s="45"/>
    </row>
    <row r="252" spans="1:33" x14ac:dyDescent="0.2">
      <c r="A252" s="59">
        <f>+VLOOKUP(B252,Annuaire_roster!B:G,5,0)</f>
        <v>973</v>
      </c>
      <c r="B252" s="72" t="s">
        <v>84</v>
      </c>
      <c r="C252" s="65"/>
      <c r="D252" s="65" t="s">
        <v>64</v>
      </c>
      <c r="E252" s="66"/>
      <c r="F252" s="66" t="s">
        <v>64</v>
      </c>
      <c r="G252" s="49"/>
      <c r="H252" s="48"/>
      <c r="I252" s="84" t="s">
        <v>63</v>
      </c>
      <c r="J252" s="48"/>
      <c r="K252" s="58">
        <v>0</v>
      </c>
      <c r="L252" s="48">
        <v>0</v>
      </c>
      <c r="M252" s="70">
        <v>0</v>
      </c>
      <c r="N252" s="34" t="str">
        <f t="shared" si="52"/>
        <v/>
      </c>
      <c r="O252" s="38">
        <f t="shared" si="53"/>
        <v>0</v>
      </c>
      <c r="P252" s="82" t="s">
        <v>33</v>
      </c>
      <c r="Q252" s="43">
        <v>44830</v>
      </c>
      <c r="R252" s="35">
        <f t="shared" si="54"/>
        <v>0</v>
      </c>
      <c r="S252" s="35">
        <f t="shared" si="55"/>
        <v>0</v>
      </c>
      <c r="T252" s="10" t="str">
        <f t="shared" si="42"/>
        <v>Sem - 39</v>
      </c>
      <c r="U252" s="10" t="str">
        <f t="shared" si="43"/>
        <v>Septembre</v>
      </c>
      <c r="V252" s="36" t="str">
        <f t="shared" si="56"/>
        <v>2026</v>
      </c>
      <c r="W252" s="34"/>
      <c r="X252" s="91">
        <f t="shared" si="44"/>
        <v>0</v>
      </c>
      <c r="Y252" s="92" t="str">
        <f>VLOOKUP('CM-CIC'!B252,Annuaire_roster!B:F,4,0)</f>
        <v>HMIDOUCH Fouad</v>
      </c>
      <c r="Z252" s="37" t="s">
        <v>110</v>
      </c>
      <c r="AA252" s="60" t="s">
        <v>39</v>
      </c>
      <c r="AB252" s="35" t="str">
        <f t="shared" si="57"/>
        <v/>
      </c>
      <c r="AC252" s="35" t="str">
        <f t="shared" si="58"/>
        <v/>
      </c>
      <c r="AD252" s="35" t="str">
        <f t="shared" si="59"/>
        <v/>
      </c>
      <c r="AE252" s="44" t="str">
        <f t="shared" si="60"/>
        <v/>
      </c>
      <c r="AF252" s="61"/>
      <c r="AG252" s="45"/>
    </row>
    <row r="253" spans="1:33" x14ac:dyDescent="0.2">
      <c r="A253" s="59">
        <f>+VLOOKUP(B253,Annuaire_roster!B:G,5,0)</f>
        <v>1539</v>
      </c>
      <c r="B253" s="72" t="s">
        <v>185</v>
      </c>
      <c r="C253" s="65"/>
      <c r="D253" s="65" t="s">
        <v>64</v>
      </c>
      <c r="E253" s="66"/>
      <c r="F253" s="66" t="s">
        <v>64</v>
      </c>
      <c r="G253" s="49"/>
      <c r="H253" s="48"/>
      <c r="I253" s="84" t="s">
        <v>63</v>
      </c>
      <c r="J253" s="48"/>
      <c r="K253" s="58">
        <v>0</v>
      </c>
      <c r="L253" s="48">
        <v>0</v>
      </c>
      <c r="M253" s="70">
        <v>0</v>
      </c>
      <c r="N253" s="34" t="str">
        <f t="shared" si="52"/>
        <v/>
      </c>
      <c r="O253" s="38">
        <f t="shared" si="53"/>
        <v>0</v>
      </c>
      <c r="P253" s="82" t="s">
        <v>33</v>
      </c>
      <c r="Q253" s="43">
        <v>44830</v>
      </c>
      <c r="R253" s="35">
        <f t="shared" si="54"/>
        <v>0</v>
      </c>
      <c r="S253" s="35">
        <f t="shared" si="55"/>
        <v>0</v>
      </c>
      <c r="T253" s="10" t="str">
        <f t="shared" si="42"/>
        <v>Sem - 39</v>
      </c>
      <c r="U253" s="10" t="str">
        <f t="shared" si="43"/>
        <v>Septembre</v>
      </c>
      <c r="V253" s="36" t="str">
        <f t="shared" si="56"/>
        <v>2026</v>
      </c>
      <c r="W253" s="34"/>
      <c r="X253" s="91">
        <f t="shared" si="44"/>
        <v>0</v>
      </c>
      <c r="Y253" s="92" t="str">
        <f>VLOOKUP('CM-CIC'!B253,Annuaire_roster!B:F,4,0)</f>
        <v>HMIDOUCH Fouad</v>
      </c>
      <c r="Z253" s="37" t="s">
        <v>110</v>
      </c>
      <c r="AA253" s="60" t="s">
        <v>39</v>
      </c>
      <c r="AB253" s="35" t="str">
        <f t="shared" si="57"/>
        <v/>
      </c>
      <c r="AC253" s="35" t="str">
        <f t="shared" si="58"/>
        <v/>
      </c>
      <c r="AD253" s="35" t="str">
        <f t="shared" si="59"/>
        <v/>
      </c>
      <c r="AE253" s="44" t="str">
        <f t="shared" si="60"/>
        <v/>
      </c>
      <c r="AF253" s="61"/>
      <c r="AG253" s="45"/>
    </row>
    <row r="254" spans="1:33" x14ac:dyDescent="0.2">
      <c r="A254" s="59">
        <f>+VLOOKUP(B254,Annuaire_roster!B:G,5,0)</f>
        <v>1006</v>
      </c>
      <c r="B254" s="72" t="s">
        <v>50</v>
      </c>
      <c r="C254" s="65">
        <v>0.28680555555555554</v>
      </c>
      <c r="D254" s="65">
        <v>0.29166666666666669</v>
      </c>
      <c r="E254" s="66">
        <v>0.70833333333333337</v>
      </c>
      <c r="F254" s="66">
        <v>0.70833333333333337</v>
      </c>
      <c r="G254" s="49"/>
      <c r="H254" s="48"/>
      <c r="I254" s="84" t="s">
        <v>63</v>
      </c>
      <c r="J254" s="48"/>
      <c r="K254" s="58">
        <v>0</v>
      </c>
      <c r="L254" s="48">
        <v>0</v>
      </c>
      <c r="M254" s="70">
        <v>0</v>
      </c>
      <c r="N254" s="34">
        <f t="shared" si="52"/>
        <v>0.375</v>
      </c>
      <c r="O254" s="38">
        <f t="shared" si="53"/>
        <v>0.375</v>
      </c>
      <c r="P254" s="82" t="s">
        <v>33</v>
      </c>
      <c r="Q254" s="43">
        <v>44831</v>
      </c>
      <c r="R254" s="35">
        <f t="shared" si="54"/>
        <v>0</v>
      </c>
      <c r="S254" s="35">
        <f t="shared" si="55"/>
        <v>0</v>
      </c>
      <c r="T254" s="10" t="str">
        <f t="shared" si="42"/>
        <v>Sem - 40</v>
      </c>
      <c r="U254" s="10" t="str">
        <f t="shared" si="43"/>
        <v>Septembre</v>
      </c>
      <c r="V254" s="36" t="str">
        <f t="shared" si="56"/>
        <v>2026</v>
      </c>
      <c r="W254" s="34"/>
      <c r="X254" s="91">
        <f t="shared" si="44"/>
        <v>4.8611111111110938E-3</v>
      </c>
      <c r="Y254" s="92" t="str">
        <f>VLOOKUP('CM-CIC'!B254,Annuaire_roster!B:F,4,0)</f>
        <v>HMIDOUCH Fouad</v>
      </c>
      <c r="Z254" s="37" t="s">
        <v>110</v>
      </c>
      <c r="AA254" s="60" t="s">
        <v>39</v>
      </c>
      <c r="AB254" s="35" t="str">
        <f t="shared" si="57"/>
        <v/>
      </c>
      <c r="AC254" s="35" t="str">
        <f t="shared" si="58"/>
        <v/>
      </c>
      <c r="AD254" s="35" t="str">
        <f t="shared" si="59"/>
        <v/>
      </c>
      <c r="AE254" s="44" t="str">
        <f t="shared" si="60"/>
        <v/>
      </c>
      <c r="AF254" s="61"/>
      <c r="AG254" s="45"/>
    </row>
    <row r="255" spans="1:33" x14ac:dyDescent="0.2">
      <c r="A255" s="59">
        <f>+VLOOKUP(B255,Annuaire_roster!B:G,5,0)</f>
        <v>777</v>
      </c>
      <c r="B255" s="72" t="s">
        <v>42</v>
      </c>
      <c r="C255" s="65">
        <v>0.2902777777777778</v>
      </c>
      <c r="D255" s="65">
        <v>0.29166666666666669</v>
      </c>
      <c r="E255" s="66">
        <v>0.70833333333333337</v>
      </c>
      <c r="F255" s="66">
        <v>0.70833333333333337</v>
      </c>
      <c r="G255" s="49"/>
      <c r="H255" s="48"/>
      <c r="I255" s="84" t="s">
        <v>63</v>
      </c>
      <c r="J255" s="48"/>
      <c r="K255" s="58">
        <v>0</v>
      </c>
      <c r="L255" s="48">
        <v>0</v>
      </c>
      <c r="M255" s="70">
        <v>0</v>
      </c>
      <c r="N255" s="34">
        <f t="shared" si="52"/>
        <v>0.375</v>
      </c>
      <c r="O255" s="38">
        <f t="shared" si="53"/>
        <v>0.375</v>
      </c>
      <c r="P255" s="82" t="s">
        <v>33</v>
      </c>
      <c r="Q255" s="43">
        <v>44831</v>
      </c>
      <c r="R255" s="35">
        <f t="shared" si="54"/>
        <v>0</v>
      </c>
      <c r="S255" s="35">
        <f t="shared" si="55"/>
        <v>0</v>
      </c>
      <c r="T255" s="10" t="str">
        <f t="shared" si="42"/>
        <v>Sem - 40</v>
      </c>
      <c r="U255" s="10" t="str">
        <f t="shared" si="43"/>
        <v>Septembre</v>
      </c>
      <c r="V255" s="36" t="str">
        <f t="shared" si="56"/>
        <v>2026</v>
      </c>
      <c r="W255" s="34"/>
      <c r="X255" s="91">
        <f t="shared" si="44"/>
        <v>1.388888888888884E-3</v>
      </c>
      <c r="Y255" s="92" t="str">
        <f>VLOOKUP('CM-CIC'!B255,Annuaire_roster!B:F,4,0)</f>
        <v>HMIDOUCH Fouad</v>
      </c>
      <c r="Z255" s="37" t="s">
        <v>110</v>
      </c>
      <c r="AA255" s="60" t="s">
        <v>39</v>
      </c>
      <c r="AB255" s="35" t="str">
        <f t="shared" si="57"/>
        <v/>
      </c>
      <c r="AC255" s="35" t="str">
        <f t="shared" si="58"/>
        <v/>
      </c>
      <c r="AD255" s="35" t="str">
        <f t="shared" si="59"/>
        <v/>
      </c>
      <c r="AE255" s="44" t="str">
        <f t="shared" si="60"/>
        <v/>
      </c>
      <c r="AF255" s="61"/>
      <c r="AG255" s="45"/>
    </row>
    <row r="256" spans="1:33" x14ac:dyDescent="0.2">
      <c r="A256" s="59">
        <f>+VLOOKUP(B256,Annuaire_roster!B:G,5,0)</f>
        <v>86</v>
      </c>
      <c r="B256" s="72" t="s">
        <v>25</v>
      </c>
      <c r="C256" s="65">
        <v>0.29583333333333334</v>
      </c>
      <c r="D256" s="65">
        <v>0.29166666666666669</v>
      </c>
      <c r="E256" s="66">
        <v>0.70833333333333337</v>
      </c>
      <c r="F256" s="66">
        <v>0.70833333333333337</v>
      </c>
      <c r="G256" s="49"/>
      <c r="H256" s="48"/>
      <c r="I256" s="146"/>
      <c r="J256" s="48"/>
      <c r="K256" s="58"/>
      <c r="L256" s="48">
        <v>0</v>
      </c>
      <c r="M256" s="70">
        <v>0</v>
      </c>
      <c r="N256" s="34">
        <f t="shared" ref="N256:N273" si="61">IFERROR(IF(OR(D256="OFF",D256="Congé",M256="Abs",D256="Congé sans solde",D256="Férié"),"",IF(O256-K256-L256&gt;O256,O256,IF(O256-K256-L256&lt;0,"",O256-K256-L256))),"")</f>
        <v>0.375</v>
      </c>
      <c r="O256" s="38">
        <f t="shared" ref="O256:O273" si="62">IF(AG256="2H Pause déjeuner",IF(F256-D256-0.0833333333333333&lt;0,F256-D256-0.0833333333333333+1,F256-D256-0.0833333333333333),IF(OR(AND(F256="OFF",D256="OFF"),AND(F256="Congé",D256="Congé"),AND(F256="Congé sans solde",D256="Congé sans solde"),AND(F256="Congé spécial",D256="Congé spécial"),AND(F256="Férié",D256="Férié"),AND(F256="OFF",D256="Congé"),AND(F256="OFF",D256="Congé sans solde"),AND(F256="OFF",D256="Congé spécial"),AND(F256="OFF",D256="Férié"),AND(F256="Congé",D256="OFF"),AND(F256="Congé",D256="Congé sans solde"),AND(F256="Congé",D256="Congé spécial"),AND(F256="Congé",D256="Férié"),AND(F256="Congé sans solde",D256="OFF"),AND(F256="Congé sans solde",D256="Congé"),AND(F256="Congé sans solde",D256="Congé spécial"),AND(F256="Congé sans solde",D256="Férié"),AND(F256="Congé spécial",D256="OFF"),AND(F256="Congé spécial",D256="Congé"),AND(F256="Congé spécial",D256="Congé sans solde"),AND(F256="Congé spécial",D256="Férié"),AND(F256="Férié",D256="OFF"),AND(F256="Férié",D256="Congé"),AND(F256="Férié",D256="Congé sans solde"),AND(F256="Férié",D256="Congé spécial")),0,IF(OR(F256="OFF",F256="Congé",F256="Congé spécial",F256="Congé sans solde",D256="OFF",D256="Congé",D256="Congé spécial",D256="Congé sans solde"),0.208333333333334,IF(AND(AG256="",F256-D256&lt;0),("24:00:00"-D256)+("00:00:00"+F256)-0.0416666666666667,IF(AND(OR(AG256="Allaitement",AG256="Sans déjeuner"),F256-D256&lt;0),("24:00:00"-D256)+("00:00:00"+F256),IF(AND(AG256="",F256-D256&gt;0.166666666666667),F256-D256-0.0416666666666667,IF(AND(OR(AG256="Allaitement",AG256="Sans déjeuner"),F256-D256&gt;0.166666666666667),F256-D256,F256-D256)))))))</f>
        <v>0.375</v>
      </c>
      <c r="P256" s="82" t="s">
        <v>33</v>
      </c>
      <c r="Q256" s="43">
        <v>44831</v>
      </c>
      <c r="R256" s="35">
        <f t="shared" si="54"/>
        <v>0</v>
      </c>
      <c r="S256" s="35">
        <f t="shared" si="55"/>
        <v>0</v>
      </c>
      <c r="T256" s="10" t="str">
        <f t="shared" si="42"/>
        <v>Sem - 40</v>
      </c>
      <c r="U256" s="10" t="str">
        <f t="shared" si="43"/>
        <v>Septembre</v>
      </c>
      <c r="V256" s="36" t="str">
        <f t="shared" si="56"/>
        <v>2026</v>
      </c>
      <c r="W256" s="34"/>
      <c r="X256" s="91">
        <f t="shared" si="44"/>
        <v>0</v>
      </c>
      <c r="Y256" s="92" t="str">
        <f>VLOOKUP('CM-CIC'!B256,Annuaire_roster!B:F,4,0)</f>
        <v>HMIDOUCH Fouad</v>
      </c>
      <c r="Z256" s="37" t="s">
        <v>110</v>
      </c>
      <c r="AA256" s="60" t="s">
        <v>39</v>
      </c>
      <c r="AB256" s="35" t="str">
        <f t="shared" si="57"/>
        <v/>
      </c>
      <c r="AC256" s="35" t="str">
        <f t="shared" si="58"/>
        <v/>
      </c>
      <c r="AD256" s="35" t="str">
        <f t="shared" si="59"/>
        <v/>
      </c>
      <c r="AE256" s="44" t="str">
        <f t="shared" si="60"/>
        <v/>
      </c>
      <c r="AF256" s="61"/>
      <c r="AG256" s="45"/>
    </row>
    <row r="257" spans="1:33" x14ac:dyDescent="0.2">
      <c r="A257" s="59">
        <f>+VLOOKUP(B257,Annuaire_roster!B:G,5,0)</f>
        <v>1183</v>
      </c>
      <c r="B257" s="72" t="s">
        <v>81</v>
      </c>
      <c r="C257" s="65">
        <v>0.29166666666666669</v>
      </c>
      <c r="D257" s="65">
        <v>0.29166666666666669</v>
      </c>
      <c r="E257" s="66">
        <v>0.70833333333333337</v>
      </c>
      <c r="F257" s="66">
        <v>0.70833333333333337</v>
      </c>
      <c r="G257" s="49"/>
      <c r="H257" s="48"/>
      <c r="I257" s="85" t="s">
        <v>63</v>
      </c>
      <c r="J257" s="48"/>
      <c r="K257" s="58">
        <v>0</v>
      </c>
      <c r="L257" s="48">
        <v>0</v>
      </c>
      <c r="M257" s="70">
        <v>0</v>
      </c>
      <c r="N257" s="34">
        <f t="shared" si="61"/>
        <v>0.375</v>
      </c>
      <c r="O257" s="38">
        <f t="shared" si="62"/>
        <v>0.375</v>
      </c>
      <c r="P257" s="82" t="s">
        <v>33</v>
      </c>
      <c r="Q257" s="43">
        <v>44831</v>
      </c>
      <c r="R257" s="35">
        <f t="shared" si="54"/>
        <v>0</v>
      </c>
      <c r="S257" s="35">
        <f t="shared" si="55"/>
        <v>0</v>
      </c>
      <c r="T257" s="10" t="str">
        <f t="shared" si="42"/>
        <v>Sem - 40</v>
      </c>
      <c r="U257" s="10" t="str">
        <f t="shared" si="43"/>
        <v>Septembre</v>
      </c>
      <c r="V257" s="36" t="str">
        <f t="shared" si="56"/>
        <v>2026</v>
      </c>
      <c r="W257" s="34"/>
      <c r="X257" s="91">
        <f t="shared" si="44"/>
        <v>0</v>
      </c>
      <c r="Y257" s="92" t="str">
        <f>VLOOKUP('CM-CIC'!B257,Annuaire_roster!B:F,4,0)</f>
        <v>HMIDOUCH Fouad</v>
      </c>
      <c r="Z257" s="37" t="s">
        <v>110</v>
      </c>
      <c r="AA257" s="60" t="s">
        <v>39</v>
      </c>
      <c r="AB257" s="35" t="str">
        <f t="shared" si="57"/>
        <v/>
      </c>
      <c r="AC257" s="35" t="str">
        <f t="shared" si="58"/>
        <v/>
      </c>
      <c r="AD257" s="35" t="str">
        <f t="shared" si="59"/>
        <v/>
      </c>
      <c r="AE257" s="44" t="str">
        <f t="shared" si="60"/>
        <v/>
      </c>
      <c r="AF257" s="61"/>
      <c r="AG257" s="45"/>
    </row>
    <row r="258" spans="1:33" x14ac:dyDescent="0.2">
      <c r="A258" s="59">
        <f>+VLOOKUP(B258,Annuaire_roster!B:G,5,0)</f>
        <v>973</v>
      </c>
      <c r="B258" s="72" t="s">
        <v>84</v>
      </c>
      <c r="C258" s="65">
        <v>0.28888888888888886</v>
      </c>
      <c r="D258" s="65">
        <v>0.29166666666666669</v>
      </c>
      <c r="E258" s="66">
        <v>0.70833333333333337</v>
      </c>
      <c r="F258" s="66">
        <v>0.70833333333333337</v>
      </c>
      <c r="G258" s="49"/>
      <c r="H258" s="48"/>
      <c r="I258" s="84" t="s">
        <v>63</v>
      </c>
      <c r="J258" s="48"/>
      <c r="K258" s="58">
        <v>0</v>
      </c>
      <c r="L258" s="48">
        <v>0</v>
      </c>
      <c r="M258" s="70">
        <v>0</v>
      </c>
      <c r="N258" s="34">
        <f t="shared" si="61"/>
        <v>0.375</v>
      </c>
      <c r="O258" s="38">
        <f t="shared" si="62"/>
        <v>0.375</v>
      </c>
      <c r="P258" s="82" t="s">
        <v>33</v>
      </c>
      <c r="Q258" s="43">
        <v>44831</v>
      </c>
      <c r="R258" s="35">
        <f t="shared" si="54"/>
        <v>0</v>
      </c>
      <c r="S258" s="35">
        <f t="shared" si="55"/>
        <v>0</v>
      </c>
      <c r="T258" s="10" t="str">
        <f t="shared" ref="T258:T321" si="63">"Sem - "&amp;WEEKNUM(Q258,21)</f>
        <v>Sem - 40</v>
      </c>
      <c r="U258" s="10" t="str">
        <f t="shared" ref="U258:U321" si="64">PROPER(TEXT(Q258,"mmmm"))</f>
        <v>Septembre</v>
      </c>
      <c r="V258" s="36" t="str">
        <f t="shared" si="56"/>
        <v>2026</v>
      </c>
      <c r="W258" s="34"/>
      <c r="X258" s="91">
        <f t="shared" ref="X258:X321" si="65">IFERROR(IF(M258="Abs",0,IF((D258-C258+E258-F258)&lt;0.000694444444444444,0,(D258-C258+E258-F258))),0)</f>
        <v>2.7777777777778789E-3</v>
      </c>
      <c r="Y258" s="92" t="str">
        <f>VLOOKUP('CM-CIC'!B258,Annuaire_roster!B:F,4,0)</f>
        <v>HMIDOUCH Fouad</v>
      </c>
      <c r="Z258" s="37" t="s">
        <v>110</v>
      </c>
      <c r="AA258" s="60" t="s">
        <v>39</v>
      </c>
      <c r="AB258" s="35" t="str">
        <f t="shared" si="57"/>
        <v/>
      </c>
      <c r="AC258" s="35" t="str">
        <f t="shared" si="58"/>
        <v/>
      </c>
      <c r="AD258" s="35" t="str">
        <f t="shared" si="59"/>
        <v/>
      </c>
      <c r="AE258" s="44" t="str">
        <f t="shared" si="60"/>
        <v/>
      </c>
      <c r="AF258" s="61"/>
      <c r="AG258" s="45"/>
    </row>
    <row r="259" spans="1:33" x14ac:dyDescent="0.2">
      <c r="A259" s="59">
        <f>+VLOOKUP(B259,Annuaire_roster!B:G,5,0)</f>
        <v>1539</v>
      </c>
      <c r="B259" s="72" t="s">
        <v>185</v>
      </c>
      <c r="C259" s="65">
        <v>0.28819444444444442</v>
      </c>
      <c r="D259" s="65">
        <v>0.29166666666666669</v>
      </c>
      <c r="E259" s="66">
        <v>0.70833333333333337</v>
      </c>
      <c r="F259" s="66">
        <v>0.70833333333333337</v>
      </c>
      <c r="G259" s="49"/>
      <c r="H259" s="48"/>
      <c r="I259" s="84" t="s">
        <v>63</v>
      </c>
      <c r="J259" s="48"/>
      <c r="K259" s="58">
        <v>0</v>
      </c>
      <c r="L259" s="48">
        <v>0</v>
      </c>
      <c r="M259" s="70">
        <v>0</v>
      </c>
      <c r="N259" s="34">
        <f t="shared" si="61"/>
        <v>0.375</v>
      </c>
      <c r="O259" s="38">
        <f t="shared" si="62"/>
        <v>0.375</v>
      </c>
      <c r="P259" s="82" t="s">
        <v>33</v>
      </c>
      <c r="Q259" s="43">
        <v>44831</v>
      </c>
      <c r="R259" s="35">
        <f t="shared" si="54"/>
        <v>0</v>
      </c>
      <c r="S259" s="35">
        <f t="shared" si="55"/>
        <v>0</v>
      </c>
      <c r="T259" s="10" t="str">
        <f t="shared" si="63"/>
        <v>Sem - 40</v>
      </c>
      <c r="U259" s="10" t="str">
        <f t="shared" si="64"/>
        <v>Septembre</v>
      </c>
      <c r="V259" s="36" t="str">
        <f t="shared" si="56"/>
        <v>2026</v>
      </c>
      <c r="W259" s="34"/>
      <c r="X259" s="91">
        <f t="shared" si="65"/>
        <v>3.4722222222222099E-3</v>
      </c>
      <c r="Y259" s="92" t="str">
        <f>VLOOKUP('CM-CIC'!B259,Annuaire_roster!B:F,4,0)</f>
        <v>HMIDOUCH Fouad</v>
      </c>
      <c r="Z259" s="37" t="s">
        <v>110</v>
      </c>
      <c r="AA259" s="60" t="s">
        <v>39</v>
      </c>
      <c r="AB259" s="35" t="str">
        <f t="shared" si="57"/>
        <v/>
      </c>
      <c r="AC259" s="35" t="str">
        <f t="shared" si="58"/>
        <v/>
      </c>
      <c r="AD259" s="35" t="str">
        <f t="shared" si="59"/>
        <v/>
      </c>
      <c r="AE259" s="44" t="str">
        <f t="shared" si="60"/>
        <v/>
      </c>
      <c r="AF259" s="61"/>
      <c r="AG259" s="45"/>
    </row>
    <row r="260" spans="1:33" x14ac:dyDescent="0.2">
      <c r="A260" s="59">
        <f>+VLOOKUP(B260,Annuaire_roster!B:G,5,0)</f>
        <v>1006</v>
      </c>
      <c r="B260" s="72" t="s">
        <v>50</v>
      </c>
      <c r="C260" s="65">
        <v>0.28819444444444442</v>
      </c>
      <c r="D260" s="65">
        <v>0.29166666666666669</v>
      </c>
      <c r="E260" s="66">
        <v>0.70833333333333337</v>
      </c>
      <c r="F260" s="66">
        <v>0.70833333333333337</v>
      </c>
      <c r="G260" s="49"/>
      <c r="H260" s="48"/>
      <c r="I260" s="84" t="s">
        <v>63</v>
      </c>
      <c r="J260" s="48"/>
      <c r="K260" s="58">
        <v>0</v>
      </c>
      <c r="L260" s="48">
        <v>0</v>
      </c>
      <c r="M260" s="70">
        <v>0</v>
      </c>
      <c r="N260" s="34">
        <f t="shared" si="61"/>
        <v>0.375</v>
      </c>
      <c r="O260" s="38">
        <f t="shared" si="62"/>
        <v>0.375</v>
      </c>
      <c r="P260" s="82" t="s">
        <v>33</v>
      </c>
      <c r="Q260" s="43">
        <v>44832</v>
      </c>
      <c r="R260" s="35">
        <f t="shared" si="54"/>
        <v>0</v>
      </c>
      <c r="S260" s="35">
        <f t="shared" si="55"/>
        <v>0</v>
      </c>
      <c r="T260" s="10" t="str">
        <f t="shared" si="63"/>
        <v>Sem - 40</v>
      </c>
      <c r="U260" s="10" t="str">
        <f t="shared" si="64"/>
        <v>Septembre</v>
      </c>
      <c r="V260" s="36" t="str">
        <f t="shared" si="56"/>
        <v>2026</v>
      </c>
      <c r="W260" s="34"/>
      <c r="X260" s="91">
        <f t="shared" si="65"/>
        <v>3.4722222222222099E-3</v>
      </c>
      <c r="Y260" s="92" t="str">
        <f>VLOOKUP('CM-CIC'!B260,Annuaire_roster!B:F,4,0)</f>
        <v>HMIDOUCH Fouad</v>
      </c>
      <c r="Z260" s="37" t="s">
        <v>110</v>
      </c>
      <c r="AA260" s="60" t="s">
        <v>39</v>
      </c>
      <c r="AB260" s="35" t="str">
        <f t="shared" si="57"/>
        <v/>
      </c>
      <c r="AC260" s="35" t="str">
        <f t="shared" si="58"/>
        <v/>
      </c>
      <c r="AD260" s="35" t="str">
        <f t="shared" si="59"/>
        <v/>
      </c>
      <c r="AE260" s="44" t="str">
        <f t="shared" si="60"/>
        <v/>
      </c>
      <c r="AF260" s="61"/>
      <c r="AG260" s="45"/>
    </row>
    <row r="261" spans="1:33" x14ac:dyDescent="0.2">
      <c r="A261" s="59">
        <f>+VLOOKUP(B261,Annuaire_roster!B:G,5,0)</f>
        <v>777</v>
      </c>
      <c r="B261" s="72" t="s">
        <v>42</v>
      </c>
      <c r="C261" s="65">
        <v>0.29097222222222224</v>
      </c>
      <c r="D261" s="65">
        <v>0.29166666666666669</v>
      </c>
      <c r="E261" s="66">
        <v>0.70833333333333337</v>
      </c>
      <c r="F261" s="66">
        <v>0.70833333333333337</v>
      </c>
      <c r="G261" s="49"/>
      <c r="H261" s="48"/>
      <c r="I261" s="84" t="s">
        <v>63</v>
      </c>
      <c r="J261" s="48"/>
      <c r="K261" s="58">
        <v>0</v>
      </c>
      <c r="L261" s="48">
        <v>0</v>
      </c>
      <c r="M261" s="70">
        <v>0</v>
      </c>
      <c r="N261" s="34">
        <f t="shared" si="61"/>
        <v>0.375</v>
      </c>
      <c r="O261" s="38">
        <f t="shared" si="62"/>
        <v>0.375</v>
      </c>
      <c r="P261" s="82" t="s">
        <v>33</v>
      </c>
      <c r="Q261" s="43">
        <v>44832</v>
      </c>
      <c r="R261" s="35">
        <f t="shared" si="54"/>
        <v>0</v>
      </c>
      <c r="S261" s="35">
        <f t="shared" si="55"/>
        <v>0</v>
      </c>
      <c r="T261" s="10" t="str">
        <f t="shared" si="63"/>
        <v>Sem - 40</v>
      </c>
      <c r="U261" s="10" t="str">
        <f t="shared" si="64"/>
        <v>Septembre</v>
      </c>
      <c r="V261" s="36" t="str">
        <f t="shared" si="56"/>
        <v>2026</v>
      </c>
      <c r="W261" s="34"/>
      <c r="X261" s="91">
        <f t="shared" si="65"/>
        <v>0</v>
      </c>
      <c r="Y261" s="92" t="str">
        <f>VLOOKUP('CM-CIC'!B261,Annuaire_roster!B:F,4,0)</f>
        <v>HMIDOUCH Fouad</v>
      </c>
      <c r="Z261" s="37" t="s">
        <v>110</v>
      </c>
      <c r="AA261" s="60" t="s">
        <v>39</v>
      </c>
      <c r="AB261" s="35" t="str">
        <f t="shared" si="57"/>
        <v/>
      </c>
      <c r="AC261" s="35" t="str">
        <f t="shared" si="58"/>
        <v/>
      </c>
      <c r="AD261" s="35" t="str">
        <f t="shared" si="59"/>
        <v/>
      </c>
      <c r="AE261" s="44" t="str">
        <f t="shared" si="60"/>
        <v/>
      </c>
      <c r="AF261" s="61"/>
      <c r="AG261" s="45"/>
    </row>
    <row r="262" spans="1:33" x14ac:dyDescent="0.2">
      <c r="A262" s="59">
        <f>+VLOOKUP(B262,Annuaire_roster!B:G,5,0)</f>
        <v>86</v>
      </c>
      <c r="B262" s="72" t="s">
        <v>25</v>
      </c>
      <c r="C262" s="65">
        <v>0.30277777777777776</v>
      </c>
      <c r="D262" s="65">
        <v>0.29166666666666669</v>
      </c>
      <c r="E262" s="66">
        <v>0.70833333333333337</v>
      </c>
      <c r="F262" s="66">
        <v>0.70833333333333337</v>
      </c>
      <c r="G262" s="49"/>
      <c r="H262" s="48"/>
      <c r="I262" s="146"/>
      <c r="J262" s="48"/>
      <c r="K262" s="58"/>
      <c r="L262" s="48">
        <v>0</v>
      </c>
      <c r="M262" s="70">
        <v>0</v>
      </c>
      <c r="N262" s="34">
        <f t="shared" si="61"/>
        <v>0.375</v>
      </c>
      <c r="O262" s="38">
        <f t="shared" si="62"/>
        <v>0.375</v>
      </c>
      <c r="P262" s="82" t="s">
        <v>33</v>
      </c>
      <c r="Q262" s="43">
        <v>44832</v>
      </c>
      <c r="R262" s="35">
        <f t="shared" si="54"/>
        <v>0</v>
      </c>
      <c r="S262" s="35">
        <f t="shared" si="55"/>
        <v>0</v>
      </c>
      <c r="T262" s="10" t="str">
        <f t="shared" si="63"/>
        <v>Sem - 40</v>
      </c>
      <c r="U262" s="10" t="str">
        <f t="shared" si="64"/>
        <v>Septembre</v>
      </c>
      <c r="V262" s="36" t="str">
        <f t="shared" si="56"/>
        <v>2026</v>
      </c>
      <c r="W262" s="34"/>
      <c r="X262" s="91">
        <f t="shared" si="65"/>
        <v>0</v>
      </c>
      <c r="Y262" s="92" t="str">
        <f>VLOOKUP('CM-CIC'!B262,Annuaire_roster!B:F,4,0)</f>
        <v>HMIDOUCH Fouad</v>
      </c>
      <c r="Z262" s="37" t="s">
        <v>110</v>
      </c>
      <c r="AA262" s="60" t="s">
        <v>39</v>
      </c>
      <c r="AB262" s="35" t="str">
        <f t="shared" si="57"/>
        <v/>
      </c>
      <c r="AC262" s="35" t="str">
        <f t="shared" si="58"/>
        <v/>
      </c>
      <c r="AD262" s="35" t="str">
        <f t="shared" si="59"/>
        <v/>
      </c>
      <c r="AE262" s="44" t="str">
        <f t="shared" si="60"/>
        <v/>
      </c>
      <c r="AF262" s="61"/>
      <c r="AG262" s="45"/>
    </row>
    <row r="263" spans="1:33" x14ac:dyDescent="0.2">
      <c r="A263" s="59">
        <f>+VLOOKUP(B263,Annuaire_roster!B:G,5,0)</f>
        <v>1183</v>
      </c>
      <c r="B263" s="72" t="s">
        <v>81</v>
      </c>
      <c r="C263" s="65">
        <v>0.28958333333333336</v>
      </c>
      <c r="D263" s="65">
        <v>0.29166666666666669</v>
      </c>
      <c r="E263" s="66">
        <v>0.70833333333333337</v>
      </c>
      <c r="F263" s="66">
        <v>0.70833333333333337</v>
      </c>
      <c r="G263" s="49"/>
      <c r="H263" s="48"/>
      <c r="I263" s="84" t="s">
        <v>63</v>
      </c>
      <c r="J263" s="48"/>
      <c r="K263" s="58">
        <v>0</v>
      </c>
      <c r="L263" s="48">
        <v>0</v>
      </c>
      <c r="M263" s="70">
        <v>0</v>
      </c>
      <c r="N263" s="34">
        <f t="shared" si="61"/>
        <v>0.375</v>
      </c>
      <c r="O263" s="38">
        <f t="shared" si="62"/>
        <v>0.375</v>
      </c>
      <c r="P263" s="82" t="s">
        <v>33</v>
      </c>
      <c r="Q263" s="43">
        <v>44832</v>
      </c>
      <c r="R263" s="35">
        <f t="shared" si="54"/>
        <v>0</v>
      </c>
      <c r="S263" s="35">
        <f t="shared" si="55"/>
        <v>0</v>
      </c>
      <c r="T263" s="10" t="str">
        <f t="shared" si="63"/>
        <v>Sem - 40</v>
      </c>
      <c r="U263" s="10" t="str">
        <f t="shared" si="64"/>
        <v>Septembre</v>
      </c>
      <c r="V263" s="36" t="str">
        <f t="shared" si="56"/>
        <v>2026</v>
      </c>
      <c r="W263" s="34"/>
      <c r="X263" s="91">
        <f t="shared" si="65"/>
        <v>2.0833333333333259E-3</v>
      </c>
      <c r="Y263" s="92" t="str">
        <f>VLOOKUP('CM-CIC'!B263,Annuaire_roster!B:F,4,0)</f>
        <v>HMIDOUCH Fouad</v>
      </c>
      <c r="Z263" s="37" t="s">
        <v>110</v>
      </c>
      <c r="AA263" s="60" t="s">
        <v>39</v>
      </c>
      <c r="AB263" s="35" t="str">
        <f t="shared" si="57"/>
        <v/>
      </c>
      <c r="AC263" s="35" t="str">
        <f t="shared" si="58"/>
        <v/>
      </c>
      <c r="AD263" s="35" t="str">
        <f t="shared" si="59"/>
        <v/>
      </c>
      <c r="AE263" s="44" t="str">
        <f t="shared" si="60"/>
        <v/>
      </c>
      <c r="AF263" s="61"/>
      <c r="AG263" s="45"/>
    </row>
    <row r="264" spans="1:33" x14ac:dyDescent="0.2">
      <c r="A264" s="59">
        <f>+VLOOKUP(B264,Annuaire_roster!B:G,5,0)</f>
        <v>973</v>
      </c>
      <c r="B264" s="72" t="s">
        <v>84</v>
      </c>
      <c r="C264" s="65">
        <v>0.28958333333333336</v>
      </c>
      <c r="D264" s="65">
        <v>0.29166666666666669</v>
      </c>
      <c r="E264" s="66">
        <v>0.70833333333333337</v>
      </c>
      <c r="F264" s="66">
        <v>0.70833333333333337</v>
      </c>
      <c r="G264" s="49"/>
      <c r="H264" s="48"/>
      <c r="I264" s="84" t="s">
        <v>63</v>
      </c>
      <c r="J264" s="48"/>
      <c r="K264" s="58">
        <v>0</v>
      </c>
      <c r="L264" s="48">
        <v>0</v>
      </c>
      <c r="M264" s="70">
        <v>0</v>
      </c>
      <c r="N264" s="34">
        <f t="shared" si="61"/>
        <v>0.375</v>
      </c>
      <c r="O264" s="38">
        <f t="shared" si="62"/>
        <v>0.375</v>
      </c>
      <c r="P264" s="82" t="s">
        <v>33</v>
      </c>
      <c r="Q264" s="43">
        <v>44832</v>
      </c>
      <c r="R264" s="35">
        <f t="shared" si="54"/>
        <v>0</v>
      </c>
      <c r="S264" s="35">
        <f t="shared" si="55"/>
        <v>0</v>
      </c>
      <c r="T264" s="10" t="str">
        <f t="shared" si="63"/>
        <v>Sem - 40</v>
      </c>
      <c r="U264" s="10" t="str">
        <f t="shared" si="64"/>
        <v>Septembre</v>
      </c>
      <c r="V264" s="36" t="str">
        <f t="shared" si="56"/>
        <v>2026</v>
      </c>
      <c r="W264" s="34"/>
      <c r="X264" s="91">
        <f t="shared" si="65"/>
        <v>2.0833333333333259E-3</v>
      </c>
      <c r="Y264" s="92" t="str">
        <f>VLOOKUP('CM-CIC'!B264,Annuaire_roster!B:F,4,0)</f>
        <v>HMIDOUCH Fouad</v>
      </c>
      <c r="Z264" s="37" t="s">
        <v>110</v>
      </c>
      <c r="AA264" s="60" t="s">
        <v>39</v>
      </c>
      <c r="AB264" s="35" t="str">
        <f t="shared" si="57"/>
        <v/>
      </c>
      <c r="AC264" s="35" t="str">
        <f t="shared" si="58"/>
        <v/>
      </c>
      <c r="AD264" s="35" t="str">
        <f t="shared" si="59"/>
        <v/>
      </c>
      <c r="AE264" s="44" t="str">
        <f t="shared" si="60"/>
        <v/>
      </c>
      <c r="AF264" s="61"/>
      <c r="AG264" s="45"/>
    </row>
    <row r="265" spans="1:33" x14ac:dyDescent="0.2">
      <c r="A265" s="59">
        <f>+VLOOKUP(B265,Annuaire_roster!B:G,5,0)</f>
        <v>1539</v>
      </c>
      <c r="B265" s="72" t="s">
        <v>185</v>
      </c>
      <c r="C265" s="65">
        <v>0.2902777777777778</v>
      </c>
      <c r="D265" s="65">
        <v>0.29166666666666669</v>
      </c>
      <c r="E265" s="66">
        <v>0.70833333333333337</v>
      </c>
      <c r="F265" s="66">
        <v>0.70833333333333337</v>
      </c>
      <c r="G265" s="49"/>
      <c r="H265" s="48"/>
      <c r="I265" s="84" t="s">
        <v>63</v>
      </c>
      <c r="J265" s="48"/>
      <c r="K265" s="58">
        <v>0</v>
      </c>
      <c r="L265" s="48">
        <v>0</v>
      </c>
      <c r="M265" s="70">
        <v>0</v>
      </c>
      <c r="N265" s="34">
        <f t="shared" si="61"/>
        <v>0.375</v>
      </c>
      <c r="O265" s="38">
        <f t="shared" si="62"/>
        <v>0.375</v>
      </c>
      <c r="P265" s="82" t="s">
        <v>33</v>
      </c>
      <c r="Q265" s="43">
        <v>44832</v>
      </c>
      <c r="R265" s="35">
        <f t="shared" si="54"/>
        <v>0</v>
      </c>
      <c r="S265" s="35">
        <f t="shared" si="55"/>
        <v>0</v>
      </c>
      <c r="T265" s="10" t="str">
        <f t="shared" si="63"/>
        <v>Sem - 40</v>
      </c>
      <c r="U265" s="10" t="str">
        <f t="shared" si="64"/>
        <v>Septembre</v>
      </c>
      <c r="V265" s="36" t="str">
        <f t="shared" si="56"/>
        <v>2026</v>
      </c>
      <c r="W265" s="34"/>
      <c r="X265" s="91">
        <f t="shared" si="65"/>
        <v>1.388888888888884E-3</v>
      </c>
      <c r="Y265" s="92" t="str">
        <f>VLOOKUP('CM-CIC'!B265,Annuaire_roster!B:F,4,0)</f>
        <v>HMIDOUCH Fouad</v>
      </c>
      <c r="Z265" s="37" t="s">
        <v>110</v>
      </c>
      <c r="AA265" s="60" t="s">
        <v>39</v>
      </c>
      <c r="AB265" s="35" t="str">
        <f t="shared" si="57"/>
        <v/>
      </c>
      <c r="AC265" s="35" t="str">
        <f t="shared" si="58"/>
        <v/>
      </c>
      <c r="AD265" s="35" t="str">
        <f t="shared" si="59"/>
        <v/>
      </c>
      <c r="AE265" s="44" t="str">
        <f t="shared" si="60"/>
        <v/>
      </c>
      <c r="AF265" s="61"/>
      <c r="AG265" s="45"/>
    </row>
    <row r="266" spans="1:33" x14ac:dyDescent="0.2">
      <c r="A266" s="59">
        <f>+VLOOKUP(B266,Annuaire_roster!B:G,5,0)</f>
        <v>1006</v>
      </c>
      <c r="B266" s="72" t="s">
        <v>50</v>
      </c>
      <c r="C266" s="65">
        <v>0.28958333333333336</v>
      </c>
      <c r="D266" s="65">
        <v>0.29166666666666669</v>
      </c>
      <c r="E266" s="66">
        <v>0.70833333333333337</v>
      </c>
      <c r="F266" s="66">
        <v>0.70833333333333337</v>
      </c>
      <c r="G266" s="49"/>
      <c r="H266" s="48"/>
      <c r="I266" s="84" t="s">
        <v>63</v>
      </c>
      <c r="J266" s="48"/>
      <c r="K266" s="58">
        <v>0</v>
      </c>
      <c r="L266" s="48">
        <v>0</v>
      </c>
      <c r="M266" s="70">
        <v>0</v>
      </c>
      <c r="N266" s="34">
        <f t="shared" si="61"/>
        <v>0.375</v>
      </c>
      <c r="O266" s="38">
        <f t="shared" si="62"/>
        <v>0.375</v>
      </c>
      <c r="P266" s="82" t="s">
        <v>33</v>
      </c>
      <c r="Q266" s="43">
        <v>44833</v>
      </c>
      <c r="R266" s="35">
        <f t="shared" ref="R266:R273" si="66">IF(M266="Abs",O266,0)</f>
        <v>0</v>
      </c>
      <c r="S266" s="35">
        <f t="shared" ref="S266:S273" si="67">SUM(R266,L266,I266,J266,W266,H266)</f>
        <v>0</v>
      </c>
      <c r="T266" s="10" t="str">
        <f t="shared" si="63"/>
        <v>Sem - 40</v>
      </c>
      <c r="U266" s="10" t="str">
        <f t="shared" si="64"/>
        <v>Septembre</v>
      </c>
      <c r="V266" s="36" t="str">
        <f t="shared" ref="V266:V273" si="68">+TEXT(Q266,"aaa")</f>
        <v>2026</v>
      </c>
      <c r="W266" s="34"/>
      <c r="X266" s="91">
        <f t="shared" si="65"/>
        <v>2.0833333333333259E-3</v>
      </c>
      <c r="Y266" s="92" t="str">
        <f>VLOOKUP('CM-CIC'!B266,Annuaire_roster!B:F,4,0)</f>
        <v>HMIDOUCH Fouad</v>
      </c>
      <c r="Z266" s="37" t="s">
        <v>110</v>
      </c>
      <c r="AA266" s="60" t="s">
        <v>39</v>
      </c>
      <c r="AB266" s="35" t="str">
        <f t="shared" ref="AB266:AB273" si="69">IF(AND(D266="Congé",F266="Congé"),0.333333333333333,IF(OR(AND(D266="Congé",F266&lt;&gt;"Congé"),(AND(F266="Congé",D266&lt;&gt;"Congé"))),0.166666666666667,""))</f>
        <v/>
      </c>
      <c r="AC266" s="35" t="str">
        <f t="shared" ref="AC266:AC273" si="70">IF(AND(D266="Congé sans solde",F266="Congé sans solde"),0.333333333333333,IF(OR(AND(D266="Congé sans solde",F266&lt;&gt;"Congé sans solde"),(AND(F266="Congé sans solde",D266&lt;&gt;"Congé sans solde"))),0.166666666666667,""))</f>
        <v/>
      </c>
      <c r="AD266" s="35" t="str">
        <f t="shared" ref="AD266:AD273" si="71">IF(AND(D266="Congé spécial",F266="Congé spécial"),0.333333333333333,IF(OR(AND(D266="Congé spécial",F266&lt;&gt;"Congé décès"),(AND(F266="Congé spécial",D266&lt;&gt;"Congé spécial"))),0.166666666666667,""))</f>
        <v/>
      </c>
      <c r="AE266" s="44" t="str">
        <f t="shared" ref="AE266:AE273" si="72">IF(AND(D266="Férié",F266="Férié"),0.333333333333333,IF(OR(AND(D266="Férié",F266&lt;&gt;"Férié"),(AND(F266="Férié",D266&lt;&gt;"Férié"))),0.166666666666667,""))</f>
        <v/>
      </c>
      <c r="AF266" s="61"/>
      <c r="AG266" s="45"/>
    </row>
    <row r="267" spans="1:33" x14ac:dyDescent="0.2">
      <c r="A267" s="59">
        <f>+VLOOKUP(B267,Annuaire_roster!B:G,5,0)</f>
        <v>777</v>
      </c>
      <c r="B267" s="72" t="s">
        <v>42</v>
      </c>
      <c r="C267" s="65">
        <v>0.28819444444444442</v>
      </c>
      <c r="D267" s="65">
        <v>0.29166666666666669</v>
      </c>
      <c r="E267" s="66">
        <v>0.70833333333333337</v>
      </c>
      <c r="F267" s="66">
        <v>0.70833333333333337</v>
      </c>
      <c r="G267" s="73"/>
      <c r="H267" s="67"/>
      <c r="I267" s="84" t="s">
        <v>63</v>
      </c>
      <c r="J267" s="48"/>
      <c r="K267" s="58">
        <v>0</v>
      </c>
      <c r="L267" s="48">
        <v>0</v>
      </c>
      <c r="M267" s="70">
        <v>0</v>
      </c>
      <c r="N267" s="34">
        <f t="shared" si="61"/>
        <v>0.375</v>
      </c>
      <c r="O267" s="38">
        <f t="shared" si="62"/>
        <v>0.375</v>
      </c>
      <c r="P267" s="72" t="s">
        <v>33</v>
      </c>
      <c r="Q267" s="43">
        <v>44833</v>
      </c>
      <c r="R267" s="35">
        <f t="shared" si="66"/>
        <v>0</v>
      </c>
      <c r="S267" s="35">
        <f t="shared" si="67"/>
        <v>0</v>
      </c>
      <c r="T267" s="10" t="str">
        <f t="shared" si="63"/>
        <v>Sem - 40</v>
      </c>
      <c r="U267" s="10" t="str">
        <f t="shared" si="64"/>
        <v>Septembre</v>
      </c>
      <c r="V267" s="36" t="str">
        <f t="shared" si="68"/>
        <v>2026</v>
      </c>
      <c r="W267" s="34"/>
      <c r="X267" s="91">
        <f t="shared" si="65"/>
        <v>3.4722222222222099E-3</v>
      </c>
      <c r="Y267" s="92" t="str">
        <f>VLOOKUP('CM-CIC'!B267,Annuaire_roster!B:F,4,0)</f>
        <v>HMIDOUCH Fouad</v>
      </c>
      <c r="Z267" s="37" t="s">
        <v>110</v>
      </c>
      <c r="AA267" s="60" t="s">
        <v>39</v>
      </c>
      <c r="AB267" s="35" t="str">
        <f t="shared" si="69"/>
        <v/>
      </c>
      <c r="AC267" s="35" t="str">
        <f t="shared" si="70"/>
        <v/>
      </c>
      <c r="AD267" s="35" t="str">
        <f t="shared" si="71"/>
        <v/>
      </c>
      <c r="AE267" s="44" t="str">
        <f t="shared" si="72"/>
        <v/>
      </c>
      <c r="AF267" s="61"/>
      <c r="AG267" s="45"/>
    </row>
    <row r="268" spans="1:33" x14ac:dyDescent="0.2">
      <c r="A268" s="59">
        <f>+VLOOKUP(B268,Annuaire_roster!B:G,5,0)</f>
        <v>86</v>
      </c>
      <c r="B268" s="72" t="s">
        <v>25</v>
      </c>
      <c r="C268" s="65">
        <v>0.2986111111111111</v>
      </c>
      <c r="D268" s="65">
        <v>0.29166666666666669</v>
      </c>
      <c r="E268" s="66">
        <v>0.70833333333333337</v>
      </c>
      <c r="F268" s="66">
        <v>0.70833333333333337</v>
      </c>
      <c r="G268" s="49"/>
      <c r="H268" s="48"/>
      <c r="I268" s="146"/>
      <c r="J268" s="48"/>
      <c r="K268" s="58"/>
      <c r="L268" s="48">
        <v>0</v>
      </c>
      <c r="M268" s="70">
        <v>0</v>
      </c>
      <c r="N268" s="34">
        <f t="shared" si="61"/>
        <v>0.375</v>
      </c>
      <c r="O268" s="38">
        <f t="shared" si="62"/>
        <v>0.375</v>
      </c>
      <c r="P268" s="82" t="s">
        <v>33</v>
      </c>
      <c r="Q268" s="43">
        <v>44833</v>
      </c>
      <c r="R268" s="35">
        <f t="shared" si="66"/>
        <v>0</v>
      </c>
      <c r="S268" s="35">
        <f t="shared" si="67"/>
        <v>0</v>
      </c>
      <c r="T268" s="10" t="str">
        <f t="shared" si="63"/>
        <v>Sem - 40</v>
      </c>
      <c r="U268" s="10" t="str">
        <f t="shared" si="64"/>
        <v>Septembre</v>
      </c>
      <c r="V268" s="36" t="str">
        <f t="shared" si="68"/>
        <v>2026</v>
      </c>
      <c r="W268" s="34"/>
      <c r="X268" s="91">
        <f t="shared" si="65"/>
        <v>0</v>
      </c>
      <c r="Y268" s="92" t="str">
        <f>VLOOKUP('CM-CIC'!B268,Annuaire_roster!B:F,4,0)</f>
        <v>HMIDOUCH Fouad</v>
      </c>
      <c r="Z268" s="37" t="s">
        <v>110</v>
      </c>
      <c r="AA268" s="60" t="s">
        <v>39</v>
      </c>
      <c r="AB268" s="35" t="str">
        <f t="shared" si="69"/>
        <v/>
      </c>
      <c r="AC268" s="35" t="str">
        <f t="shared" si="70"/>
        <v/>
      </c>
      <c r="AD268" s="35" t="str">
        <f t="shared" si="71"/>
        <v/>
      </c>
      <c r="AE268" s="44" t="str">
        <f t="shared" si="72"/>
        <v/>
      </c>
      <c r="AF268" s="61"/>
      <c r="AG268" s="45"/>
    </row>
    <row r="269" spans="1:33" x14ac:dyDescent="0.2">
      <c r="A269" s="59">
        <f>+VLOOKUP(B269,Annuaire_roster!B:G,5,0)</f>
        <v>1183</v>
      </c>
      <c r="B269" s="72" t="s">
        <v>81</v>
      </c>
      <c r="C269" s="65">
        <v>0.29097222222222224</v>
      </c>
      <c r="D269" s="65">
        <v>0.29166666666666669</v>
      </c>
      <c r="E269" s="66">
        <v>0.70833333333333337</v>
      </c>
      <c r="F269" s="66">
        <v>0.70833333333333337</v>
      </c>
      <c r="G269" s="49"/>
      <c r="H269" s="48"/>
      <c r="I269" s="84" t="s">
        <v>63</v>
      </c>
      <c r="J269" s="48"/>
      <c r="K269" s="58">
        <v>0</v>
      </c>
      <c r="L269" s="48">
        <v>0</v>
      </c>
      <c r="M269" s="70">
        <v>0</v>
      </c>
      <c r="N269" s="34">
        <f t="shared" si="61"/>
        <v>0.375</v>
      </c>
      <c r="O269" s="38">
        <f t="shared" si="62"/>
        <v>0.375</v>
      </c>
      <c r="P269" s="82" t="s">
        <v>33</v>
      </c>
      <c r="Q269" s="43">
        <v>44833</v>
      </c>
      <c r="R269" s="35">
        <f t="shared" si="66"/>
        <v>0</v>
      </c>
      <c r="S269" s="35">
        <f t="shared" si="67"/>
        <v>0</v>
      </c>
      <c r="T269" s="10" t="str">
        <f t="shared" si="63"/>
        <v>Sem - 40</v>
      </c>
      <c r="U269" s="10" t="str">
        <f t="shared" si="64"/>
        <v>Septembre</v>
      </c>
      <c r="V269" s="36" t="str">
        <f t="shared" si="68"/>
        <v>2026</v>
      </c>
      <c r="W269" s="34"/>
      <c r="X269" s="91">
        <f t="shared" si="65"/>
        <v>0</v>
      </c>
      <c r="Y269" s="92" t="str">
        <f>VLOOKUP('CM-CIC'!B269,Annuaire_roster!B:F,4,0)</f>
        <v>HMIDOUCH Fouad</v>
      </c>
      <c r="Z269" s="37" t="s">
        <v>110</v>
      </c>
      <c r="AA269" s="60" t="s">
        <v>39</v>
      </c>
      <c r="AB269" s="35" t="str">
        <f t="shared" si="69"/>
        <v/>
      </c>
      <c r="AC269" s="35" t="str">
        <f t="shared" si="70"/>
        <v/>
      </c>
      <c r="AD269" s="35" t="str">
        <f t="shared" si="71"/>
        <v/>
      </c>
      <c r="AE269" s="44" t="str">
        <f t="shared" si="72"/>
        <v/>
      </c>
      <c r="AF269" s="61"/>
      <c r="AG269" s="45"/>
    </row>
    <row r="270" spans="1:33" x14ac:dyDescent="0.2">
      <c r="A270" s="59">
        <f>+VLOOKUP(B270,Annuaire_roster!B:G,5,0)</f>
        <v>973</v>
      </c>
      <c r="B270" s="72" t="s">
        <v>84</v>
      </c>
      <c r="C270" s="65">
        <v>0.28819444444444442</v>
      </c>
      <c r="D270" s="65">
        <v>0.29166666666666669</v>
      </c>
      <c r="E270" s="66">
        <v>0.70833333333333337</v>
      </c>
      <c r="F270" s="66">
        <v>0.70833333333333337</v>
      </c>
      <c r="G270" s="49"/>
      <c r="H270" s="48"/>
      <c r="I270" s="84" t="s">
        <v>63</v>
      </c>
      <c r="J270" s="48"/>
      <c r="K270" s="58">
        <v>0</v>
      </c>
      <c r="L270" s="48">
        <v>0</v>
      </c>
      <c r="M270" s="70">
        <v>0</v>
      </c>
      <c r="N270" s="34">
        <f t="shared" si="61"/>
        <v>0.375</v>
      </c>
      <c r="O270" s="38">
        <f t="shared" si="62"/>
        <v>0.375</v>
      </c>
      <c r="P270" s="82" t="s">
        <v>33</v>
      </c>
      <c r="Q270" s="43">
        <v>44833</v>
      </c>
      <c r="R270" s="35">
        <f t="shared" si="66"/>
        <v>0</v>
      </c>
      <c r="S270" s="35">
        <f t="shared" si="67"/>
        <v>0</v>
      </c>
      <c r="T270" s="10" t="str">
        <f t="shared" si="63"/>
        <v>Sem - 40</v>
      </c>
      <c r="U270" s="10" t="str">
        <f t="shared" si="64"/>
        <v>Septembre</v>
      </c>
      <c r="V270" s="36" t="str">
        <f t="shared" si="68"/>
        <v>2026</v>
      </c>
      <c r="W270" s="34"/>
      <c r="X270" s="91">
        <f t="shared" si="65"/>
        <v>3.4722222222222099E-3</v>
      </c>
      <c r="Y270" s="92" t="str">
        <f>VLOOKUP('CM-CIC'!B270,Annuaire_roster!B:F,4,0)</f>
        <v>HMIDOUCH Fouad</v>
      </c>
      <c r="Z270" s="37" t="s">
        <v>110</v>
      </c>
      <c r="AA270" s="60" t="s">
        <v>39</v>
      </c>
      <c r="AB270" s="35" t="str">
        <f t="shared" si="69"/>
        <v/>
      </c>
      <c r="AC270" s="35" t="str">
        <f t="shared" si="70"/>
        <v/>
      </c>
      <c r="AD270" s="35" t="str">
        <f t="shared" si="71"/>
        <v/>
      </c>
      <c r="AE270" s="44" t="str">
        <f t="shared" si="72"/>
        <v/>
      </c>
      <c r="AF270" s="61"/>
      <c r="AG270" s="45"/>
    </row>
    <row r="271" spans="1:33" x14ac:dyDescent="0.2">
      <c r="A271" s="59">
        <f>+VLOOKUP(B271,Annuaire_roster!B:G,5,0)</f>
        <v>1539</v>
      </c>
      <c r="B271" s="72" t="s">
        <v>185</v>
      </c>
      <c r="C271" s="65">
        <v>0.29166666666666669</v>
      </c>
      <c r="D271" s="65">
        <v>0.29166666666666669</v>
      </c>
      <c r="E271" s="66">
        <v>0.70833333333333337</v>
      </c>
      <c r="F271" s="66">
        <v>0.70833333333333337</v>
      </c>
      <c r="G271" s="49"/>
      <c r="H271" s="48"/>
      <c r="I271" s="84" t="s">
        <v>63</v>
      </c>
      <c r="J271" s="48"/>
      <c r="K271" s="58">
        <v>0</v>
      </c>
      <c r="L271" s="48">
        <v>0</v>
      </c>
      <c r="M271" s="70">
        <v>0</v>
      </c>
      <c r="N271" s="34">
        <f t="shared" si="61"/>
        <v>0.375</v>
      </c>
      <c r="O271" s="38">
        <f t="shared" si="62"/>
        <v>0.375</v>
      </c>
      <c r="P271" s="82" t="s">
        <v>33</v>
      </c>
      <c r="Q271" s="43">
        <v>44833</v>
      </c>
      <c r="R271" s="35">
        <f t="shared" si="66"/>
        <v>0</v>
      </c>
      <c r="S271" s="35">
        <f t="shared" si="67"/>
        <v>0</v>
      </c>
      <c r="T271" s="10" t="str">
        <f t="shared" si="63"/>
        <v>Sem - 40</v>
      </c>
      <c r="U271" s="10" t="str">
        <f t="shared" si="64"/>
        <v>Septembre</v>
      </c>
      <c r="V271" s="36" t="str">
        <f t="shared" si="68"/>
        <v>2026</v>
      </c>
      <c r="W271" s="34"/>
      <c r="X271" s="91">
        <f t="shared" si="65"/>
        <v>0</v>
      </c>
      <c r="Y271" s="92" t="str">
        <f>VLOOKUP('CM-CIC'!B271,Annuaire_roster!B:F,4,0)</f>
        <v>HMIDOUCH Fouad</v>
      </c>
      <c r="Z271" s="37" t="s">
        <v>110</v>
      </c>
      <c r="AA271" s="60" t="s">
        <v>39</v>
      </c>
      <c r="AB271" s="35" t="str">
        <f t="shared" si="69"/>
        <v/>
      </c>
      <c r="AC271" s="35" t="str">
        <f t="shared" si="70"/>
        <v/>
      </c>
      <c r="AD271" s="35" t="str">
        <f t="shared" si="71"/>
        <v/>
      </c>
      <c r="AE271" s="44" t="str">
        <f t="shared" si="72"/>
        <v/>
      </c>
      <c r="AF271" s="61"/>
      <c r="AG271" s="45"/>
    </row>
    <row r="272" spans="1:33" x14ac:dyDescent="0.2">
      <c r="A272" s="59">
        <f>+VLOOKUP(B272,Annuaire_roster!B:G,5,0)</f>
        <v>894</v>
      </c>
      <c r="B272" s="78" t="s">
        <v>43</v>
      </c>
      <c r="C272" s="97">
        <v>0.375</v>
      </c>
      <c r="D272" s="97">
        <v>0.375</v>
      </c>
      <c r="E272" s="100">
        <v>0.79166666666666663</v>
      </c>
      <c r="F272" s="100">
        <v>0.79166666666666663</v>
      </c>
      <c r="G272" s="67"/>
      <c r="H272" s="67"/>
      <c r="I272" s="64" t="s">
        <v>63</v>
      </c>
      <c r="J272" s="67"/>
      <c r="K272" s="69">
        <v>0</v>
      </c>
      <c r="L272" s="67">
        <v>0</v>
      </c>
      <c r="M272" s="70">
        <v>0</v>
      </c>
      <c r="N272" s="34">
        <f t="shared" si="61"/>
        <v>0.37499999999999994</v>
      </c>
      <c r="O272" s="38">
        <f t="shared" si="62"/>
        <v>0.37499999999999994</v>
      </c>
      <c r="P272" s="72" t="s">
        <v>114</v>
      </c>
      <c r="Q272" s="117">
        <v>44804</v>
      </c>
      <c r="R272" s="35">
        <f t="shared" si="66"/>
        <v>0</v>
      </c>
      <c r="S272" s="35">
        <f t="shared" si="67"/>
        <v>0</v>
      </c>
      <c r="T272" s="10" t="str">
        <f t="shared" si="63"/>
        <v>Sem - 36</v>
      </c>
      <c r="U272" s="10" t="str">
        <f t="shared" si="64"/>
        <v>Septembre</v>
      </c>
      <c r="V272" s="36" t="str">
        <f t="shared" si="68"/>
        <v>2026</v>
      </c>
      <c r="W272" s="34"/>
      <c r="X272" s="91">
        <f t="shared" si="65"/>
        <v>0</v>
      </c>
      <c r="Y272" s="92" t="str">
        <f>VLOOKUP('CM-CIC'!B272,Annuaire_roster!B:F,4,0)</f>
        <v>FARKACH Hicham</v>
      </c>
      <c r="Z272" s="37" t="s">
        <v>110</v>
      </c>
      <c r="AA272" s="60" t="s">
        <v>39</v>
      </c>
      <c r="AB272" s="35" t="str">
        <f t="shared" si="69"/>
        <v/>
      </c>
      <c r="AC272" s="35" t="str">
        <f t="shared" si="70"/>
        <v/>
      </c>
      <c r="AD272" s="35" t="str">
        <f t="shared" si="71"/>
        <v/>
      </c>
      <c r="AE272" s="44" t="str">
        <f t="shared" si="72"/>
        <v/>
      </c>
      <c r="AF272" s="61"/>
      <c r="AG272" s="45"/>
    </row>
    <row r="273" spans="1:33" x14ac:dyDescent="0.2">
      <c r="A273" s="59">
        <f>+VLOOKUP(B273,Annuaire_roster!B:G,5,0)</f>
        <v>1085</v>
      </c>
      <c r="B273" s="78" t="s">
        <v>89</v>
      </c>
      <c r="C273" s="97">
        <v>0.375</v>
      </c>
      <c r="D273" s="97">
        <v>0.375</v>
      </c>
      <c r="E273" s="100">
        <v>0.79166666666666663</v>
      </c>
      <c r="F273" s="100">
        <v>0.79166666666666663</v>
      </c>
      <c r="G273" s="67"/>
      <c r="H273" s="67"/>
      <c r="I273" s="64" t="s">
        <v>63</v>
      </c>
      <c r="J273" s="67"/>
      <c r="K273" s="69">
        <v>0</v>
      </c>
      <c r="L273" s="67">
        <v>0</v>
      </c>
      <c r="M273" s="70">
        <v>0</v>
      </c>
      <c r="N273" s="34">
        <f t="shared" si="61"/>
        <v>0.37499999999999994</v>
      </c>
      <c r="O273" s="38">
        <f t="shared" si="62"/>
        <v>0.37499999999999994</v>
      </c>
      <c r="P273" s="72" t="s">
        <v>114</v>
      </c>
      <c r="Q273" s="117">
        <v>44804</v>
      </c>
      <c r="R273" s="35">
        <f t="shared" si="66"/>
        <v>0</v>
      </c>
      <c r="S273" s="35">
        <f t="shared" si="67"/>
        <v>0</v>
      </c>
      <c r="T273" s="10" t="str">
        <f t="shared" si="63"/>
        <v>Sem - 36</v>
      </c>
      <c r="U273" s="10" t="str">
        <f t="shared" si="64"/>
        <v>Septembre</v>
      </c>
      <c r="V273" s="36" t="str">
        <f t="shared" si="68"/>
        <v>2026</v>
      </c>
      <c r="W273" s="34"/>
      <c r="X273" s="91">
        <f t="shared" si="65"/>
        <v>0</v>
      </c>
      <c r="Y273" s="92" t="str">
        <f>VLOOKUP('CM-CIC'!B273,Annuaire_roster!B:F,4,0)</f>
        <v>FARKACH Hicham</v>
      </c>
      <c r="Z273" s="37" t="s">
        <v>110</v>
      </c>
      <c r="AA273" s="60" t="s">
        <v>39</v>
      </c>
      <c r="AB273" s="35" t="str">
        <f t="shared" si="69"/>
        <v/>
      </c>
      <c r="AC273" s="35" t="str">
        <f t="shared" si="70"/>
        <v/>
      </c>
      <c r="AD273" s="35" t="str">
        <f t="shared" si="71"/>
        <v/>
      </c>
      <c r="AE273" s="44" t="str">
        <f t="shared" si="72"/>
        <v/>
      </c>
      <c r="AF273" s="61"/>
      <c r="AG273" s="45"/>
    </row>
    <row r="274" spans="1:33" x14ac:dyDescent="0.2">
      <c r="A274" s="59">
        <f>+VLOOKUP(B274,Annuaire_roster!B:G,5,0)</f>
        <v>948</v>
      </c>
      <c r="B274" s="78" t="s">
        <v>95</v>
      </c>
      <c r="C274" s="65">
        <v>0.33333333333333331</v>
      </c>
      <c r="D274" s="65">
        <v>0.33333333333333331</v>
      </c>
      <c r="E274" s="66">
        <v>0.75</v>
      </c>
      <c r="F274" s="66">
        <v>0.75</v>
      </c>
      <c r="G274" s="49"/>
      <c r="H274" s="48"/>
      <c r="I274" s="69" t="s">
        <v>63</v>
      </c>
      <c r="J274" s="48"/>
      <c r="K274" s="58">
        <v>0</v>
      </c>
      <c r="L274" s="48">
        <v>0</v>
      </c>
      <c r="M274" s="70">
        <v>0</v>
      </c>
      <c r="N274" s="34">
        <v>0.375</v>
      </c>
      <c r="O274" s="38">
        <v>0.375</v>
      </c>
      <c r="P274" s="82" t="s">
        <v>114</v>
      </c>
      <c r="Q274" s="43">
        <v>44804</v>
      </c>
      <c r="R274" s="35">
        <v>0</v>
      </c>
      <c r="S274" s="35">
        <v>0</v>
      </c>
      <c r="T274" s="10" t="str">
        <f t="shared" si="63"/>
        <v>Sem - 36</v>
      </c>
      <c r="U274" s="10" t="str">
        <f t="shared" si="64"/>
        <v>Septembre</v>
      </c>
      <c r="V274" s="36" t="s">
        <v>231</v>
      </c>
      <c r="W274" s="34"/>
      <c r="X274" s="91">
        <f t="shared" si="65"/>
        <v>0</v>
      </c>
      <c r="Y274" s="92" t="str">
        <f>VLOOKUP('CM-CIC'!B274,Annuaire_roster!B:F,4,0)</f>
        <v>FARKACH Hicham</v>
      </c>
      <c r="Z274" s="37" t="s">
        <v>110</v>
      </c>
      <c r="AA274" s="60" t="s">
        <v>232</v>
      </c>
      <c r="AB274" s="35" t="s">
        <v>63</v>
      </c>
      <c r="AC274" s="35" t="s">
        <v>63</v>
      </c>
      <c r="AD274" s="35" t="s">
        <v>63</v>
      </c>
      <c r="AE274" s="44" t="s">
        <v>63</v>
      </c>
      <c r="AF274" s="61"/>
      <c r="AG274" s="45"/>
    </row>
    <row r="275" spans="1:33" x14ac:dyDescent="0.2">
      <c r="A275" s="59" t="str">
        <f>+VLOOKUP(B275,Annuaire_roster!B:G,5,0)</f>
        <v>01584</v>
      </c>
      <c r="B275" s="78" t="s">
        <v>196</v>
      </c>
      <c r="C275" s="65">
        <v>0.375</v>
      </c>
      <c r="D275" s="65">
        <v>0.375</v>
      </c>
      <c r="E275" s="66">
        <v>0.79166666666666663</v>
      </c>
      <c r="F275" s="66">
        <v>0.79166666666666663</v>
      </c>
      <c r="G275" s="49">
        <v>0</v>
      </c>
      <c r="H275" s="48">
        <v>0</v>
      </c>
      <c r="I275" s="69" t="s">
        <v>63</v>
      </c>
      <c r="J275" s="48">
        <v>0</v>
      </c>
      <c r="K275" s="58">
        <v>0</v>
      </c>
      <c r="L275" s="48">
        <v>0</v>
      </c>
      <c r="M275" s="70">
        <v>0</v>
      </c>
      <c r="N275" s="34">
        <f>IFERROR(IF(OR(D275="OFF",D275="Congé",M275="Abs",D275="Congé sans solde",D275="Férié"),"",IF(O275-K275-L275&gt;O275,O275,IF(O275-K275-L275&lt;0,"",O275-K275-L275))),"")</f>
        <v>0.37499999999999994</v>
      </c>
      <c r="O275" s="38">
        <f>IF(AG275="2H Pause déjeuner",IF(F275-D275-0.0833333333333333&lt;0,F275-D275-0.0833333333333333+1,F275-D275-0.0833333333333333),IF(OR(AND(F275="OFF",D275="OFF"),AND(F275="Congé",D275="Congé"),AND(F275="Congé sans solde",D275="Congé sans solde"),AND(F275="Congé spécial",D275="Congé spécial"),AND(F275="Férié",D275="Férié"),AND(F275="OFF",D275="Congé"),AND(F275="OFF",D275="Congé sans solde"),AND(F275="OFF",D275="Congé spécial"),AND(F275="OFF",D275="Férié"),AND(F275="Congé",D275="OFF"),AND(F275="Congé",D275="Congé sans solde"),AND(F275="Congé",D275="Congé spécial"),AND(F275="Congé",D275="Férié"),AND(F275="Congé sans solde",D275="OFF"),AND(F275="Congé sans solde",D275="Congé"),AND(F275="Congé sans solde",D275="Congé spécial"),AND(F275="Congé sans solde",D275="Férié"),AND(F275="Congé spécial",D275="OFF"),AND(F275="Congé spécial",D275="Congé"),AND(F275="Congé spécial",D275="Congé sans solde"),AND(F275="Congé spécial",D275="Férié"),AND(F275="Férié",D275="OFF"),AND(F275="Férié",D275="Congé"),AND(F275="Férié",D275="Congé sans solde"),AND(F275="Férié",D275="Congé spécial")),0,IF(OR(F275="OFF",F275="Congé",F275="Congé spécial",F275="Congé sans solde",D275="OFF",D275="Congé",D275="Congé spécial",D275="Congé sans solde"),0.208333333333334,IF(AND(AG275="",F275-D275&lt;0),("24:00:00"-D275)+("00:00:00"+F275)-0.0416666666666667,IF(AND(OR(AG275="Allaitement",AG275="Sans déjeuner"),F275-D275&lt;0),("24:00:00"-D275)+("00:00:00"+F275),IF(AND(AG275="",F275-D275&gt;0.166666666666667),F275-D275-0.0416666666666667,IF(AND(OR(AG275="Allaitement",AG275="Sans déjeuner"),F275-D275&gt;0.166666666666667),F275-D275,F275-D275)))))))</f>
        <v>0.37499999999999994</v>
      </c>
      <c r="P275" s="82" t="s">
        <v>114</v>
      </c>
      <c r="Q275" s="43">
        <v>44804</v>
      </c>
      <c r="R275" s="35">
        <f>IF(M275="Abs",O275,0)</f>
        <v>0</v>
      </c>
      <c r="S275" s="35">
        <f>SUM(R275,L275,I275,J275,W275,H275)</f>
        <v>0</v>
      </c>
      <c r="T275" s="10" t="str">
        <f t="shared" si="63"/>
        <v>Sem - 36</v>
      </c>
      <c r="U275" s="10" t="str">
        <f t="shared" si="64"/>
        <v>Septembre</v>
      </c>
      <c r="V275" s="36" t="str">
        <f>+TEXT(Q275,"aaa")</f>
        <v>2026</v>
      </c>
      <c r="W275" s="34"/>
      <c r="X275" s="91">
        <f t="shared" si="65"/>
        <v>0</v>
      </c>
      <c r="Y275" s="92" t="str">
        <f>VLOOKUP('CM-CIC'!B275,Annuaire_roster!B:F,4,0)</f>
        <v>KINANA Widad</v>
      </c>
      <c r="Z275" s="37" t="s">
        <v>110</v>
      </c>
      <c r="AA275" s="60" t="s">
        <v>39</v>
      </c>
      <c r="AB275" s="35" t="str">
        <f>IF(AND(D275="Congé",F275="Congé"),0.333333333333333,IF(OR(AND(D275="Congé",F275&lt;&gt;"Congé"),(AND(F275="Congé",D275&lt;&gt;"Congé"))),0.166666666666667,""))</f>
        <v/>
      </c>
      <c r="AC275" s="35" t="str">
        <f>IF(AND(D275="Congé sans solde",F275="Congé sans solde"),0.333333333333333,IF(OR(AND(D275="Congé sans solde",F275&lt;&gt;"Congé sans solde"),(AND(F275="Congé sans solde",D275&lt;&gt;"Congé sans solde"))),0.166666666666667,""))</f>
        <v/>
      </c>
      <c r="AD275" s="35" t="str">
        <f>IF(AND(D275="Congé spécial",F275="Congé spécial"),0.333333333333333,IF(OR(AND(D275="Congé spécial",F275&lt;&gt;"Congé décès"),(AND(F275="Congé spécial",D275&lt;&gt;"Congé spécial"))),0.166666666666667,""))</f>
        <v/>
      </c>
      <c r="AE275" s="44" t="str">
        <f>IF(AND(D275="Férié",F275="Férié"),0.333333333333333,IF(OR(AND(D275="Férié",F275&lt;&gt;"Férié"),(AND(F275="Férié",D275&lt;&gt;"Férié"))),0.166666666666667,""))</f>
        <v/>
      </c>
      <c r="AF275" s="61"/>
      <c r="AG275" s="45"/>
    </row>
    <row r="276" spans="1:33" x14ac:dyDescent="0.2">
      <c r="A276" s="59">
        <f>+VLOOKUP(B276,Annuaire_roster!B:G,5,0)</f>
        <v>948</v>
      </c>
      <c r="B276" s="78" t="s">
        <v>95</v>
      </c>
      <c r="C276" s="65">
        <v>0.33333333333333331</v>
      </c>
      <c r="D276" s="65">
        <v>0.33333333333333331</v>
      </c>
      <c r="E276" s="66">
        <v>0.75</v>
      </c>
      <c r="F276" s="66">
        <v>0.75</v>
      </c>
      <c r="G276" s="49"/>
      <c r="H276" s="48"/>
      <c r="I276" s="69" t="s">
        <v>63</v>
      </c>
      <c r="J276" s="48"/>
      <c r="K276" s="58">
        <v>0</v>
      </c>
      <c r="L276" s="48">
        <v>0</v>
      </c>
      <c r="M276" s="70">
        <v>0</v>
      </c>
      <c r="N276" s="34">
        <v>0.375</v>
      </c>
      <c r="O276" s="38">
        <v>0.375</v>
      </c>
      <c r="P276" s="82" t="s">
        <v>114</v>
      </c>
      <c r="Q276" s="43">
        <v>44805</v>
      </c>
      <c r="R276" s="35">
        <v>0</v>
      </c>
      <c r="S276" s="35">
        <v>0</v>
      </c>
      <c r="T276" s="10" t="str">
        <f t="shared" si="63"/>
        <v>Sem - 36</v>
      </c>
      <c r="U276" s="10" t="str">
        <f t="shared" si="64"/>
        <v>Septembre</v>
      </c>
      <c r="V276" s="36" t="s">
        <v>231</v>
      </c>
      <c r="W276" s="34"/>
      <c r="X276" s="91">
        <f t="shared" si="65"/>
        <v>0</v>
      </c>
      <c r="Y276" s="92" t="str">
        <f>VLOOKUP('CM-CIC'!B276,Annuaire_roster!B:F,4,0)</f>
        <v>FARKACH Hicham</v>
      </c>
      <c r="Z276" s="37" t="s">
        <v>110</v>
      </c>
      <c r="AA276" s="60" t="s">
        <v>232</v>
      </c>
      <c r="AB276" s="35" t="s">
        <v>63</v>
      </c>
      <c r="AC276" s="35" t="s">
        <v>63</v>
      </c>
      <c r="AD276" s="35" t="s">
        <v>63</v>
      </c>
      <c r="AE276" s="44" t="s">
        <v>63</v>
      </c>
      <c r="AF276" s="61"/>
      <c r="AG276" s="45"/>
    </row>
    <row r="277" spans="1:33" x14ac:dyDescent="0.2">
      <c r="A277" s="59">
        <f>+VLOOKUP(B277,Annuaire_roster!B:G,5,0)</f>
        <v>894</v>
      </c>
      <c r="B277" s="78" t="s">
        <v>43</v>
      </c>
      <c r="C277" s="97">
        <v>0.375</v>
      </c>
      <c r="D277" s="97">
        <v>0.375</v>
      </c>
      <c r="E277" s="100">
        <v>0.79166666666666663</v>
      </c>
      <c r="F277" s="100">
        <v>0.79166666666666663</v>
      </c>
      <c r="G277" s="67"/>
      <c r="H277" s="67"/>
      <c r="I277" s="64" t="s">
        <v>63</v>
      </c>
      <c r="J277" s="67"/>
      <c r="K277" s="69">
        <v>0</v>
      </c>
      <c r="L277" s="67">
        <v>0</v>
      </c>
      <c r="M277" s="70">
        <v>0</v>
      </c>
      <c r="N277" s="34">
        <f>IFERROR(IF(OR(D277="OFF",D277="Congé",M277="Abs",D277="Congé sans solde",D277="Férié"),"",IF(O277-K277-L277&gt;O277,O277,IF(O277-K277-L277&lt;0,"",O277-K277-L277))),"")</f>
        <v>0.37499999999999994</v>
      </c>
      <c r="O277" s="38">
        <f>IF(AG277="2H Pause déjeuner",IF(F277-D277-0.0833333333333333&lt;0,F277-D277-0.0833333333333333+1,F277-D277-0.0833333333333333),IF(OR(AND(F277="OFF",D277="OFF"),AND(F277="Congé",D277="Congé"),AND(F277="Congé sans solde",D277="Congé sans solde"),AND(F277="Congé spécial",D277="Congé spécial"),AND(F277="Férié",D277="Férié"),AND(F277="OFF",D277="Congé"),AND(F277="OFF",D277="Congé sans solde"),AND(F277="OFF",D277="Congé spécial"),AND(F277="OFF",D277="Férié"),AND(F277="Congé",D277="OFF"),AND(F277="Congé",D277="Congé sans solde"),AND(F277="Congé",D277="Congé spécial"),AND(F277="Congé",D277="Férié"),AND(F277="Congé sans solde",D277="OFF"),AND(F277="Congé sans solde",D277="Congé"),AND(F277="Congé sans solde",D277="Congé spécial"),AND(F277="Congé sans solde",D277="Férié"),AND(F277="Congé spécial",D277="OFF"),AND(F277="Congé spécial",D277="Congé"),AND(F277="Congé spécial",D277="Congé sans solde"),AND(F277="Congé spécial",D277="Férié"),AND(F277="Férié",D277="OFF"),AND(F277="Férié",D277="Congé"),AND(F277="Férié",D277="Congé sans solde"),AND(F277="Férié",D277="Congé spécial")),0,IF(OR(F277="OFF",F277="Congé",F277="Congé spécial",F277="Congé sans solde",D277="OFF",D277="Congé",D277="Congé spécial",D277="Congé sans solde"),0.208333333333334,IF(AND(AG277="",F277-D277&lt;0),("24:00:00"-D277)+("00:00:00"+F277)-0.0416666666666667,IF(AND(OR(AG277="Allaitement",AG277="Sans déjeuner"),F277-D277&lt;0),("24:00:00"-D277)+("00:00:00"+F277),IF(AND(AG277="",F277-D277&gt;0.166666666666667),F277-D277-0.0416666666666667,IF(AND(OR(AG277="Allaitement",AG277="Sans déjeuner"),F277-D277&gt;0.166666666666667),F277-D277,F277-D277)))))))</f>
        <v>0.37499999999999994</v>
      </c>
      <c r="P277" s="72" t="s">
        <v>114</v>
      </c>
      <c r="Q277" s="117">
        <v>44805</v>
      </c>
      <c r="R277" s="35">
        <f>IF(M277="Abs",O277,0)</f>
        <v>0</v>
      </c>
      <c r="S277" s="35">
        <f>SUM(R277,L277,I277,J277,W277,H277)</f>
        <v>0</v>
      </c>
      <c r="T277" s="10" t="str">
        <f t="shared" si="63"/>
        <v>Sem - 36</v>
      </c>
      <c r="U277" s="10" t="str">
        <f t="shared" si="64"/>
        <v>Septembre</v>
      </c>
      <c r="V277" s="36" t="str">
        <f>+TEXT(Q277,"aaa")</f>
        <v>2026</v>
      </c>
      <c r="W277" s="34"/>
      <c r="X277" s="91">
        <f t="shared" si="65"/>
        <v>0</v>
      </c>
      <c r="Y277" s="92" t="str">
        <f>VLOOKUP('CM-CIC'!B277,Annuaire_roster!B:F,4,0)</f>
        <v>FARKACH Hicham</v>
      </c>
      <c r="Z277" s="37" t="s">
        <v>110</v>
      </c>
      <c r="AA277" s="60" t="s">
        <v>39</v>
      </c>
      <c r="AB277" s="35" t="str">
        <f>IF(AND(D277="Congé",F277="Congé"),0.333333333333333,IF(OR(AND(D277="Congé",F277&lt;&gt;"Congé"),(AND(F277="Congé",D277&lt;&gt;"Congé"))),0.166666666666667,""))</f>
        <v/>
      </c>
      <c r="AC277" s="35" t="str">
        <f>IF(AND(D277="Congé sans solde",F277="Congé sans solde"),0.333333333333333,IF(OR(AND(D277="Congé sans solde",F277&lt;&gt;"Congé sans solde"),(AND(F277="Congé sans solde",D277&lt;&gt;"Congé sans solde"))),0.166666666666667,""))</f>
        <v/>
      </c>
      <c r="AD277" s="35" t="str">
        <f>IF(AND(D277="Congé spécial",F277="Congé spécial"),0.333333333333333,IF(OR(AND(D277="Congé spécial",F277&lt;&gt;"Congé décès"),(AND(F277="Congé spécial",D277&lt;&gt;"Congé spécial"))),0.166666666666667,""))</f>
        <v/>
      </c>
      <c r="AE277" s="44" t="str">
        <f>IF(AND(D277="Férié",F277="Férié"),0.333333333333333,IF(OR(AND(D277="Férié",F277&lt;&gt;"Férié"),(AND(F277="Férié",D277&lt;&gt;"Férié"))),0.166666666666667,""))</f>
        <v/>
      </c>
      <c r="AF277" s="61"/>
      <c r="AG277" s="45"/>
    </row>
    <row r="278" spans="1:33" x14ac:dyDescent="0.2">
      <c r="A278" s="59">
        <f>+VLOOKUP(B278,Annuaire_roster!B:G,5,0)</f>
        <v>1085</v>
      </c>
      <c r="B278" s="78" t="s">
        <v>89</v>
      </c>
      <c r="C278" s="97">
        <v>0.375</v>
      </c>
      <c r="D278" s="97">
        <v>0.375</v>
      </c>
      <c r="E278" s="100">
        <v>0.79166666666666663</v>
      </c>
      <c r="F278" s="100">
        <v>0.79166666666666663</v>
      </c>
      <c r="G278" s="67"/>
      <c r="H278" s="67"/>
      <c r="I278" s="64" t="s">
        <v>63</v>
      </c>
      <c r="J278" s="67"/>
      <c r="K278" s="69">
        <v>0</v>
      </c>
      <c r="L278" s="67">
        <v>0</v>
      </c>
      <c r="M278" s="70">
        <v>0</v>
      </c>
      <c r="N278" s="34">
        <f>IFERROR(IF(OR(D278="OFF",D278="Congé",M278="Abs",D278="Congé sans solde",D278="Férié"),"",IF(O278-K278-L278&gt;O278,O278,IF(O278-K278-L278&lt;0,"",O278-K278-L278))),"")</f>
        <v>0.37499999999999994</v>
      </c>
      <c r="O278" s="38">
        <f>IF(AG278="2H Pause déjeuner",IF(F278-D278-0.0833333333333333&lt;0,F278-D278-0.0833333333333333+1,F278-D278-0.0833333333333333),IF(OR(AND(F278="OFF",D278="OFF"),AND(F278="Congé",D278="Congé"),AND(F278="Congé sans solde",D278="Congé sans solde"),AND(F278="Congé spécial",D278="Congé spécial"),AND(F278="Férié",D278="Férié"),AND(F278="OFF",D278="Congé"),AND(F278="OFF",D278="Congé sans solde"),AND(F278="OFF",D278="Congé spécial"),AND(F278="OFF",D278="Férié"),AND(F278="Congé",D278="OFF"),AND(F278="Congé",D278="Congé sans solde"),AND(F278="Congé",D278="Congé spécial"),AND(F278="Congé",D278="Férié"),AND(F278="Congé sans solde",D278="OFF"),AND(F278="Congé sans solde",D278="Congé"),AND(F278="Congé sans solde",D278="Congé spécial"),AND(F278="Congé sans solde",D278="Férié"),AND(F278="Congé spécial",D278="OFF"),AND(F278="Congé spécial",D278="Congé"),AND(F278="Congé spécial",D278="Congé sans solde"),AND(F278="Congé spécial",D278="Férié"),AND(F278="Férié",D278="OFF"),AND(F278="Férié",D278="Congé"),AND(F278="Férié",D278="Congé sans solde"),AND(F278="Férié",D278="Congé spécial")),0,IF(OR(F278="OFF",F278="Congé",F278="Congé spécial",F278="Congé sans solde",D278="OFF",D278="Congé",D278="Congé spécial",D278="Congé sans solde"),0.208333333333334,IF(AND(AG278="",F278-D278&lt;0),("24:00:00"-D278)+("00:00:00"+F278)-0.0416666666666667,IF(AND(OR(AG278="Allaitement",AG278="Sans déjeuner"),F278-D278&lt;0),("24:00:00"-D278)+("00:00:00"+F278),IF(AND(AG278="",F278-D278&gt;0.166666666666667),F278-D278-0.0416666666666667,IF(AND(OR(AG278="Allaitement",AG278="Sans déjeuner"),F278-D278&gt;0.166666666666667),F278-D278,F278-D278)))))))</f>
        <v>0.37499999999999994</v>
      </c>
      <c r="P278" s="72" t="s">
        <v>114</v>
      </c>
      <c r="Q278" s="117">
        <v>44805</v>
      </c>
      <c r="R278" s="35">
        <f>IF(M278="Abs",O278,0)</f>
        <v>0</v>
      </c>
      <c r="S278" s="35">
        <f>SUM(R278,L278,I278,J278,W278,H278)</f>
        <v>0</v>
      </c>
      <c r="T278" s="10" t="str">
        <f t="shared" si="63"/>
        <v>Sem - 36</v>
      </c>
      <c r="U278" s="10" t="str">
        <f t="shared" si="64"/>
        <v>Septembre</v>
      </c>
      <c r="V278" s="36" t="str">
        <f>+TEXT(Q278,"aaa")</f>
        <v>2026</v>
      </c>
      <c r="W278" s="34"/>
      <c r="X278" s="91">
        <f t="shared" si="65"/>
        <v>0</v>
      </c>
      <c r="Y278" s="92" t="str">
        <f>VLOOKUP('CM-CIC'!B278,Annuaire_roster!B:F,4,0)</f>
        <v>FARKACH Hicham</v>
      </c>
      <c r="Z278" s="37" t="s">
        <v>110</v>
      </c>
      <c r="AA278" s="60" t="s">
        <v>39</v>
      </c>
      <c r="AB278" s="35" t="str">
        <f>IF(AND(D278="Congé",F278="Congé"),0.333333333333333,IF(OR(AND(D278="Congé",F278&lt;&gt;"Congé"),(AND(F278="Congé",D278&lt;&gt;"Congé"))),0.166666666666667,""))</f>
        <v/>
      </c>
      <c r="AC278" s="35" t="str">
        <f>IF(AND(D278="Congé sans solde",F278="Congé sans solde"),0.333333333333333,IF(OR(AND(D278="Congé sans solde",F278&lt;&gt;"Congé sans solde"),(AND(F278="Congé sans solde",D278&lt;&gt;"Congé sans solde"))),0.166666666666667,""))</f>
        <v/>
      </c>
      <c r="AD278" s="35" t="str">
        <f>IF(AND(D278="Congé spécial",F278="Congé spécial"),0.333333333333333,IF(OR(AND(D278="Congé spécial",F278&lt;&gt;"Congé décès"),(AND(F278="Congé spécial",D278&lt;&gt;"Congé spécial"))),0.166666666666667,""))</f>
        <v/>
      </c>
      <c r="AE278" s="44" t="str">
        <f>IF(AND(D278="Férié",F278="Férié"),0.333333333333333,IF(OR(AND(D278="Férié",F278&lt;&gt;"Férié"),(AND(F278="Férié",D278&lt;&gt;"Férié"))),0.166666666666667,""))</f>
        <v/>
      </c>
      <c r="AF278" s="61"/>
      <c r="AG278" s="45"/>
    </row>
    <row r="279" spans="1:33" x14ac:dyDescent="0.2">
      <c r="A279" s="59" t="str">
        <f>+VLOOKUP(B279,Annuaire_roster!B:G,5,0)</f>
        <v>01584</v>
      </c>
      <c r="B279" s="78" t="s">
        <v>196</v>
      </c>
      <c r="C279" s="65">
        <v>0.375</v>
      </c>
      <c r="D279" s="65">
        <v>0.375</v>
      </c>
      <c r="E279" s="66">
        <v>0.79166666666666663</v>
      </c>
      <c r="F279" s="66">
        <v>0.79166666666666663</v>
      </c>
      <c r="G279" s="49">
        <v>0</v>
      </c>
      <c r="H279" s="48">
        <v>0</v>
      </c>
      <c r="I279" s="69" t="s">
        <v>63</v>
      </c>
      <c r="J279" s="48">
        <v>0</v>
      </c>
      <c r="K279" s="58">
        <v>0</v>
      </c>
      <c r="L279" s="48">
        <v>0</v>
      </c>
      <c r="M279" s="70">
        <v>0</v>
      </c>
      <c r="N279" s="34">
        <f>IFERROR(IF(OR(D279="OFF",D279="Congé",M279="Abs",D279="Congé sans solde",D279="Férié"),"",IF(O279-K279-L279&gt;O279,O279,IF(O279-K279-L279&lt;0,"",O279-K279-L279))),"")</f>
        <v>0.37499999999999994</v>
      </c>
      <c r="O279" s="38">
        <f>IF(AG279="2H Pause déjeuner",IF(F279-D279-0.0833333333333333&lt;0,F279-D279-0.0833333333333333+1,F279-D279-0.0833333333333333),IF(OR(AND(F279="OFF",D279="OFF"),AND(F279="Congé",D279="Congé"),AND(F279="Congé sans solde",D279="Congé sans solde"),AND(F279="Congé spécial",D279="Congé spécial"),AND(F279="Férié",D279="Férié"),AND(F279="OFF",D279="Congé"),AND(F279="OFF",D279="Congé sans solde"),AND(F279="OFF",D279="Congé spécial"),AND(F279="OFF",D279="Férié"),AND(F279="Congé",D279="OFF"),AND(F279="Congé",D279="Congé sans solde"),AND(F279="Congé",D279="Congé spécial"),AND(F279="Congé",D279="Férié"),AND(F279="Congé sans solde",D279="OFF"),AND(F279="Congé sans solde",D279="Congé"),AND(F279="Congé sans solde",D279="Congé spécial"),AND(F279="Congé sans solde",D279="Férié"),AND(F279="Congé spécial",D279="OFF"),AND(F279="Congé spécial",D279="Congé"),AND(F279="Congé spécial",D279="Congé sans solde"),AND(F279="Congé spécial",D279="Férié"),AND(F279="Férié",D279="OFF"),AND(F279="Férié",D279="Congé"),AND(F279="Férié",D279="Congé sans solde"),AND(F279="Férié",D279="Congé spécial")),0,IF(OR(F279="OFF",F279="Congé",F279="Congé spécial",F279="Congé sans solde",D279="OFF",D279="Congé",D279="Congé spécial",D279="Congé sans solde"),0.208333333333334,IF(AND(AG279="",F279-D279&lt;0),("24:00:00"-D279)+("00:00:00"+F279)-0.0416666666666667,IF(AND(OR(AG279="Allaitement",AG279="Sans déjeuner"),F279-D279&lt;0),("24:00:00"-D279)+("00:00:00"+F279),IF(AND(AG279="",F279-D279&gt;0.166666666666667),F279-D279-0.0416666666666667,IF(AND(OR(AG279="Allaitement",AG279="Sans déjeuner"),F279-D279&gt;0.166666666666667),F279-D279,F279-D279)))))))</f>
        <v>0.37499999999999994</v>
      </c>
      <c r="P279" s="82" t="s">
        <v>114</v>
      </c>
      <c r="Q279" s="43">
        <v>44805</v>
      </c>
      <c r="R279" s="35">
        <f>IF(M279="Abs",O279,0)</f>
        <v>0</v>
      </c>
      <c r="S279" s="35">
        <f>SUM(R279,L279,I279,J279,W279,H279)</f>
        <v>0</v>
      </c>
      <c r="T279" s="10" t="str">
        <f t="shared" si="63"/>
        <v>Sem - 36</v>
      </c>
      <c r="U279" s="10" t="str">
        <f t="shared" si="64"/>
        <v>Septembre</v>
      </c>
      <c r="V279" s="36" t="str">
        <f>+TEXT(Q279,"aaa")</f>
        <v>2026</v>
      </c>
      <c r="W279" s="34"/>
      <c r="X279" s="91">
        <f t="shared" si="65"/>
        <v>0</v>
      </c>
      <c r="Y279" s="92" t="str">
        <f>VLOOKUP('CM-CIC'!B279,Annuaire_roster!B:F,4,0)</f>
        <v>KINANA Widad</v>
      </c>
      <c r="Z279" s="37" t="s">
        <v>110</v>
      </c>
      <c r="AA279" s="60" t="s">
        <v>39</v>
      </c>
      <c r="AB279" s="35" t="str">
        <f>IF(AND(D279="Congé",F279="Congé"),0.333333333333333,IF(OR(AND(D279="Congé",F279&lt;&gt;"Congé"),(AND(F279="Congé",D279&lt;&gt;"Congé"))),0.166666666666667,""))</f>
        <v/>
      </c>
      <c r="AC279" s="35" t="str">
        <f>IF(AND(D279="Congé sans solde",F279="Congé sans solde"),0.333333333333333,IF(OR(AND(D279="Congé sans solde",F279&lt;&gt;"Congé sans solde"),(AND(F279="Congé sans solde",D279&lt;&gt;"Congé sans solde"))),0.166666666666667,""))</f>
        <v/>
      </c>
      <c r="AD279" s="35" t="str">
        <f>IF(AND(D279="Congé spécial",F279="Congé spécial"),0.333333333333333,IF(OR(AND(D279="Congé spécial",F279&lt;&gt;"Congé décès"),(AND(F279="Congé spécial",D279&lt;&gt;"Congé spécial"))),0.166666666666667,""))</f>
        <v/>
      </c>
      <c r="AE279" s="44" t="str">
        <f>IF(AND(D279="Férié",F279="Férié"),0.333333333333333,IF(OR(AND(D279="Férié",F279&lt;&gt;"Férié"),(AND(F279="Férié",D279&lt;&gt;"Férié"))),0.166666666666667,""))</f>
        <v/>
      </c>
      <c r="AF279" s="61"/>
      <c r="AG279" s="45"/>
    </row>
    <row r="280" spans="1:33" x14ac:dyDescent="0.2">
      <c r="A280" s="59">
        <f>+VLOOKUP(B280,Annuaire_roster!B:G,5,0)</f>
        <v>948</v>
      </c>
      <c r="B280" s="78" t="s">
        <v>95</v>
      </c>
      <c r="C280" s="65">
        <v>0.33333333333333331</v>
      </c>
      <c r="D280" s="65">
        <v>0.33333333333333331</v>
      </c>
      <c r="E280" s="66">
        <v>0.75</v>
      </c>
      <c r="F280" s="66">
        <v>0.75</v>
      </c>
      <c r="G280" s="49"/>
      <c r="H280" s="48"/>
      <c r="I280" s="69" t="s">
        <v>63</v>
      </c>
      <c r="J280" s="48"/>
      <c r="K280" s="58">
        <v>0</v>
      </c>
      <c r="L280" s="48">
        <v>0</v>
      </c>
      <c r="M280" s="70">
        <v>0</v>
      </c>
      <c r="N280" s="34">
        <v>0.375</v>
      </c>
      <c r="O280" s="38">
        <v>0.375</v>
      </c>
      <c r="P280" s="82" t="s">
        <v>114</v>
      </c>
      <c r="Q280" s="43">
        <v>44806</v>
      </c>
      <c r="R280" s="35">
        <v>0</v>
      </c>
      <c r="S280" s="35">
        <v>0</v>
      </c>
      <c r="T280" s="10" t="str">
        <f t="shared" si="63"/>
        <v>Sem - 36</v>
      </c>
      <c r="U280" s="10" t="str">
        <f t="shared" si="64"/>
        <v>Septembre</v>
      </c>
      <c r="V280" s="36" t="s">
        <v>231</v>
      </c>
      <c r="W280" s="34"/>
      <c r="X280" s="91">
        <f t="shared" si="65"/>
        <v>0</v>
      </c>
      <c r="Y280" s="92" t="str">
        <f>VLOOKUP('CM-CIC'!B280,Annuaire_roster!B:F,4,0)</f>
        <v>FARKACH Hicham</v>
      </c>
      <c r="Z280" s="37" t="s">
        <v>110</v>
      </c>
      <c r="AA280" s="60" t="s">
        <v>232</v>
      </c>
      <c r="AB280" s="35" t="s">
        <v>63</v>
      </c>
      <c r="AC280" s="35" t="s">
        <v>63</v>
      </c>
      <c r="AD280" s="35" t="s">
        <v>63</v>
      </c>
      <c r="AE280" s="44" t="s">
        <v>63</v>
      </c>
      <c r="AF280" s="61"/>
      <c r="AG280" s="45"/>
    </row>
    <row r="281" spans="1:33" x14ac:dyDescent="0.2">
      <c r="A281" s="59">
        <f>+VLOOKUP(B281,Annuaire_roster!B:G,5,0)</f>
        <v>894</v>
      </c>
      <c r="B281" s="78" t="s">
        <v>43</v>
      </c>
      <c r="C281" s="97">
        <v>0.375</v>
      </c>
      <c r="D281" s="97">
        <v>0.375</v>
      </c>
      <c r="E281" s="100">
        <v>0.79166666666666663</v>
      </c>
      <c r="F281" s="100">
        <v>0.79166666666666663</v>
      </c>
      <c r="G281" s="67"/>
      <c r="H281" s="67"/>
      <c r="I281" s="64" t="s">
        <v>63</v>
      </c>
      <c r="J281" s="67"/>
      <c r="K281" s="69">
        <v>0</v>
      </c>
      <c r="L281" s="67">
        <v>0</v>
      </c>
      <c r="M281" s="70">
        <v>0</v>
      </c>
      <c r="N281" s="34">
        <f>IFERROR(IF(OR(D281="OFF",D281="Congé",M281="Abs",D281="Congé sans solde",D281="Férié"),"",IF(O281-K281-L281&gt;O281,O281,IF(O281-K281-L281&lt;0,"",O281-K281-L281))),"")</f>
        <v>0.37499999999999994</v>
      </c>
      <c r="O281" s="38">
        <f>IF(AG281="2H Pause déjeuner",IF(F281-D281-0.0833333333333333&lt;0,F281-D281-0.0833333333333333+1,F281-D281-0.0833333333333333),IF(OR(AND(F281="OFF",D281="OFF"),AND(F281="Congé",D281="Congé"),AND(F281="Congé sans solde",D281="Congé sans solde"),AND(F281="Congé spécial",D281="Congé spécial"),AND(F281="Férié",D281="Férié"),AND(F281="OFF",D281="Congé"),AND(F281="OFF",D281="Congé sans solde"),AND(F281="OFF",D281="Congé spécial"),AND(F281="OFF",D281="Férié"),AND(F281="Congé",D281="OFF"),AND(F281="Congé",D281="Congé sans solde"),AND(F281="Congé",D281="Congé spécial"),AND(F281="Congé",D281="Férié"),AND(F281="Congé sans solde",D281="OFF"),AND(F281="Congé sans solde",D281="Congé"),AND(F281="Congé sans solde",D281="Congé spécial"),AND(F281="Congé sans solde",D281="Férié"),AND(F281="Congé spécial",D281="OFF"),AND(F281="Congé spécial",D281="Congé"),AND(F281="Congé spécial",D281="Congé sans solde"),AND(F281="Congé spécial",D281="Férié"),AND(F281="Férié",D281="OFF"),AND(F281="Férié",D281="Congé"),AND(F281="Férié",D281="Congé sans solde"),AND(F281="Férié",D281="Congé spécial")),0,IF(OR(F281="OFF",F281="Congé",F281="Congé spécial",F281="Congé sans solde",D281="OFF",D281="Congé",D281="Congé spécial",D281="Congé sans solde"),0.208333333333334,IF(AND(AG281="",F281-D281&lt;0),("24:00:00"-D281)+("00:00:00"+F281)-0.0416666666666667,IF(AND(OR(AG281="Allaitement",AG281="Sans déjeuner"),F281-D281&lt;0),("24:00:00"-D281)+("00:00:00"+F281),IF(AND(AG281="",F281-D281&gt;0.166666666666667),F281-D281-0.0416666666666667,IF(AND(OR(AG281="Allaitement",AG281="Sans déjeuner"),F281-D281&gt;0.166666666666667),F281-D281,F281-D281)))))))</f>
        <v>0.37499999999999994</v>
      </c>
      <c r="P281" s="72" t="s">
        <v>114</v>
      </c>
      <c r="Q281" s="117">
        <v>44806</v>
      </c>
      <c r="R281" s="35">
        <f>IF(M281="Abs",O281,0)</f>
        <v>0</v>
      </c>
      <c r="S281" s="35">
        <f>SUM(R281,L281,I281,J281,W281,H281)</f>
        <v>0</v>
      </c>
      <c r="T281" s="10" t="str">
        <f t="shared" si="63"/>
        <v>Sem - 36</v>
      </c>
      <c r="U281" s="10" t="str">
        <f t="shared" si="64"/>
        <v>Septembre</v>
      </c>
      <c r="V281" s="36" t="str">
        <f>+TEXT(Q281,"aaa")</f>
        <v>2026</v>
      </c>
      <c r="W281" s="34"/>
      <c r="X281" s="91">
        <f t="shared" si="65"/>
        <v>0</v>
      </c>
      <c r="Y281" s="92" t="str">
        <f>VLOOKUP('CM-CIC'!B281,Annuaire_roster!B:F,4,0)</f>
        <v>FARKACH Hicham</v>
      </c>
      <c r="Z281" s="37" t="s">
        <v>110</v>
      </c>
      <c r="AA281" s="60" t="s">
        <v>39</v>
      </c>
      <c r="AB281" s="35" t="str">
        <f>IF(AND(D281="Congé",F281="Congé"),0.333333333333333,IF(OR(AND(D281="Congé",F281&lt;&gt;"Congé"),(AND(F281="Congé",D281&lt;&gt;"Congé"))),0.166666666666667,""))</f>
        <v/>
      </c>
      <c r="AC281" s="35" t="str">
        <f>IF(AND(D281="Congé sans solde",F281="Congé sans solde"),0.333333333333333,IF(OR(AND(D281="Congé sans solde",F281&lt;&gt;"Congé sans solde"),(AND(F281="Congé sans solde",D281&lt;&gt;"Congé sans solde"))),0.166666666666667,""))</f>
        <v/>
      </c>
      <c r="AD281" s="35" t="str">
        <f>IF(AND(D281="Congé spécial",F281="Congé spécial"),0.333333333333333,IF(OR(AND(D281="Congé spécial",F281&lt;&gt;"Congé décès"),(AND(F281="Congé spécial",D281&lt;&gt;"Congé spécial"))),0.166666666666667,""))</f>
        <v/>
      </c>
      <c r="AE281" s="44" t="str">
        <f>IF(AND(D281="Férié",F281="Férié"),0.333333333333333,IF(OR(AND(D281="Férié",F281&lt;&gt;"Férié"),(AND(F281="Férié",D281&lt;&gt;"Férié"))),0.166666666666667,""))</f>
        <v/>
      </c>
      <c r="AF281" s="61"/>
      <c r="AG281" s="45"/>
    </row>
    <row r="282" spans="1:33" x14ac:dyDescent="0.2">
      <c r="A282" s="59">
        <f>+VLOOKUP(B282,Annuaire_roster!B:G,5,0)</f>
        <v>1085</v>
      </c>
      <c r="B282" s="78" t="s">
        <v>89</v>
      </c>
      <c r="C282" s="97">
        <v>0.375</v>
      </c>
      <c r="D282" s="97">
        <v>0.375</v>
      </c>
      <c r="E282" s="100">
        <v>0.79166666666666663</v>
      </c>
      <c r="F282" s="100">
        <v>0.79166666666666663</v>
      </c>
      <c r="G282" s="67"/>
      <c r="H282" s="67"/>
      <c r="I282" s="64" t="s">
        <v>63</v>
      </c>
      <c r="J282" s="67"/>
      <c r="K282" s="69">
        <v>0</v>
      </c>
      <c r="L282" s="67">
        <v>0</v>
      </c>
      <c r="M282" s="70">
        <v>0</v>
      </c>
      <c r="N282" s="34">
        <f>IFERROR(IF(OR(D282="OFF",D282="Congé",M282="Abs",D282="Congé sans solde",D282="Férié"),"",IF(O282-K282-L282&gt;O282,O282,IF(O282-K282-L282&lt;0,"",O282-K282-L282))),"")</f>
        <v>0.37499999999999994</v>
      </c>
      <c r="O282" s="38">
        <f>IF(AG282="2H Pause déjeuner",IF(F282-D282-0.0833333333333333&lt;0,F282-D282-0.0833333333333333+1,F282-D282-0.0833333333333333),IF(OR(AND(F282="OFF",D282="OFF"),AND(F282="Congé",D282="Congé"),AND(F282="Congé sans solde",D282="Congé sans solde"),AND(F282="Congé spécial",D282="Congé spécial"),AND(F282="Férié",D282="Férié"),AND(F282="OFF",D282="Congé"),AND(F282="OFF",D282="Congé sans solde"),AND(F282="OFF",D282="Congé spécial"),AND(F282="OFF",D282="Férié"),AND(F282="Congé",D282="OFF"),AND(F282="Congé",D282="Congé sans solde"),AND(F282="Congé",D282="Congé spécial"),AND(F282="Congé",D282="Férié"),AND(F282="Congé sans solde",D282="OFF"),AND(F282="Congé sans solde",D282="Congé"),AND(F282="Congé sans solde",D282="Congé spécial"),AND(F282="Congé sans solde",D282="Férié"),AND(F282="Congé spécial",D282="OFF"),AND(F282="Congé spécial",D282="Congé"),AND(F282="Congé spécial",D282="Congé sans solde"),AND(F282="Congé spécial",D282="Férié"),AND(F282="Férié",D282="OFF"),AND(F282="Férié",D282="Congé"),AND(F282="Férié",D282="Congé sans solde"),AND(F282="Férié",D282="Congé spécial")),0,IF(OR(F282="OFF",F282="Congé",F282="Congé spécial",F282="Congé sans solde",D282="OFF",D282="Congé",D282="Congé spécial",D282="Congé sans solde"),0.208333333333334,IF(AND(AG282="",F282-D282&lt;0),("24:00:00"-D282)+("00:00:00"+F282)-0.0416666666666667,IF(AND(OR(AG282="Allaitement",AG282="Sans déjeuner"),F282-D282&lt;0),("24:00:00"-D282)+("00:00:00"+F282),IF(AND(AG282="",F282-D282&gt;0.166666666666667),F282-D282-0.0416666666666667,IF(AND(OR(AG282="Allaitement",AG282="Sans déjeuner"),F282-D282&gt;0.166666666666667),F282-D282,F282-D282)))))))</f>
        <v>0.37499999999999994</v>
      </c>
      <c r="P282" s="72" t="s">
        <v>114</v>
      </c>
      <c r="Q282" s="117">
        <v>44806</v>
      </c>
      <c r="R282" s="35">
        <f>IF(M282="Abs",O282,0)</f>
        <v>0</v>
      </c>
      <c r="S282" s="35">
        <f>SUM(R282,L282,I282,J282,W282,H282)</f>
        <v>0</v>
      </c>
      <c r="T282" s="10" t="str">
        <f t="shared" si="63"/>
        <v>Sem - 36</v>
      </c>
      <c r="U282" s="10" t="str">
        <f t="shared" si="64"/>
        <v>Septembre</v>
      </c>
      <c r="V282" s="36" t="str">
        <f>+TEXT(Q282,"aaa")</f>
        <v>2026</v>
      </c>
      <c r="W282" s="34"/>
      <c r="X282" s="91">
        <f t="shared" si="65"/>
        <v>0</v>
      </c>
      <c r="Y282" s="92" t="str">
        <f>VLOOKUP('CM-CIC'!B282,Annuaire_roster!B:F,4,0)</f>
        <v>FARKACH Hicham</v>
      </c>
      <c r="Z282" s="37" t="s">
        <v>110</v>
      </c>
      <c r="AA282" s="60" t="s">
        <v>39</v>
      </c>
      <c r="AB282" s="35" t="str">
        <f>IF(AND(D282="Congé",F282="Congé"),0.333333333333333,IF(OR(AND(D282="Congé",F282&lt;&gt;"Congé"),(AND(F282="Congé",D282&lt;&gt;"Congé"))),0.166666666666667,""))</f>
        <v/>
      </c>
      <c r="AC282" s="35" t="str">
        <f>IF(AND(D282="Congé sans solde",F282="Congé sans solde"),0.333333333333333,IF(OR(AND(D282="Congé sans solde",F282&lt;&gt;"Congé sans solde"),(AND(F282="Congé sans solde",D282&lt;&gt;"Congé sans solde"))),0.166666666666667,""))</f>
        <v/>
      </c>
      <c r="AD282" s="35" t="str">
        <f>IF(AND(D282="Congé spécial",F282="Congé spécial"),0.333333333333333,IF(OR(AND(D282="Congé spécial",F282&lt;&gt;"Congé décès"),(AND(F282="Congé spécial",D282&lt;&gt;"Congé spécial"))),0.166666666666667,""))</f>
        <v/>
      </c>
      <c r="AE282" s="44" t="str">
        <f>IF(AND(D282="Férié",F282="Férié"),0.333333333333333,IF(OR(AND(D282="Férié",F282&lt;&gt;"Férié"),(AND(F282="Férié",D282&lt;&gt;"Férié"))),0.166666666666667,""))</f>
        <v/>
      </c>
      <c r="AF282" s="61"/>
      <c r="AG282" s="45"/>
    </row>
    <row r="283" spans="1:33" x14ac:dyDescent="0.2">
      <c r="A283" s="59" t="str">
        <f>+VLOOKUP(B283,Annuaire_roster!B:G,5,0)</f>
        <v>01584</v>
      </c>
      <c r="B283" s="78" t="s">
        <v>196</v>
      </c>
      <c r="C283" s="65">
        <v>0.375</v>
      </c>
      <c r="D283" s="65">
        <v>0.375</v>
      </c>
      <c r="E283" s="66">
        <v>0.79166666666666663</v>
      </c>
      <c r="F283" s="66">
        <v>0.79166666666666663</v>
      </c>
      <c r="G283" s="49">
        <v>0</v>
      </c>
      <c r="H283" s="48">
        <v>0</v>
      </c>
      <c r="I283" s="69" t="s">
        <v>63</v>
      </c>
      <c r="J283" s="48">
        <v>0</v>
      </c>
      <c r="K283" s="58">
        <v>0</v>
      </c>
      <c r="L283" s="48">
        <v>0</v>
      </c>
      <c r="M283" s="70">
        <v>0</v>
      </c>
      <c r="N283" s="34">
        <f>IFERROR(IF(OR(D283="OFF",D283="Congé",M283="Abs",D283="Congé sans solde",D283="Férié"),"",IF(O283-K283-L283&gt;O283,O283,IF(O283-K283-L283&lt;0,"",O283-K283-L283))),"")</f>
        <v>0.37499999999999994</v>
      </c>
      <c r="O283" s="38">
        <f>IF(AG283="2H Pause déjeuner",IF(F283-D283-0.0833333333333333&lt;0,F283-D283-0.0833333333333333+1,F283-D283-0.0833333333333333),IF(OR(AND(F283="OFF",D283="OFF"),AND(F283="Congé",D283="Congé"),AND(F283="Congé sans solde",D283="Congé sans solde"),AND(F283="Congé spécial",D283="Congé spécial"),AND(F283="Férié",D283="Férié"),AND(F283="OFF",D283="Congé"),AND(F283="OFF",D283="Congé sans solde"),AND(F283="OFF",D283="Congé spécial"),AND(F283="OFF",D283="Férié"),AND(F283="Congé",D283="OFF"),AND(F283="Congé",D283="Congé sans solde"),AND(F283="Congé",D283="Congé spécial"),AND(F283="Congé",D283="Férié"),AND(F283="Congé sans solde",D283="OFF"),AND(F283="Congé sans solde",D283="Congé"),AND(F283="Congé sans solde",D283="Congé spécial"),AND(F283="Congé sans solde",D283="Férié"),AND(F283="Congé spécial",D283="OFF"),AND(F283="Congé spécial",D283="Congé"),AND(F283="Congé spécial",D283="Congé sans solde"),AND(F283="Congé spécial",D283="Férié"),AND(F283="Férié",D283="OFF"),AND(F283="Férié",D283="Congé"),AND(F283="Férié",D283="Congé sans solde"),AND(F283="Férié",D283="Congé spécial")),0,IF(OR(F283="OFF",F283="Congé",F283="Congé spécial",F283="Congé sans solde",D283="OFF",D283="Congé",D283="Congé spécial",D283="Congé sans solde"),0.208333333333334,IF(AND(AG283="",F283-D283&lt;0),("24:00:00"-D283)+("00:00:00"+F283)-0.0416666666666667,IF(AND(OR(AG283="Allaitement",AG283="Sans déjeuner"),F283-D283&lt;0),("24:00:00"-D283)+("00:00:00"+F283),IF(AND(AG283="",F283-D283&gt;0.166666666666667),F283-D283-0.0416666666666667,IF(AND(OR(AG283="Allaitement",AG283="Sans déjeuner"),F283-D283&gt;0.166666666666667),F283-D283,F283-D283)))))))</f>
        <v>0.37499999999999994</v>
      </c>
      <c r="P283" s="82" t="s">
        <v>114</v>
      </c>
      <c r="Q283" s="43">
        <v>44806</v>
      </c>
      <c r="R283" s="35">
        <f>IF(M283="Abs",O283,0)</f>
        <v>0</v>
      </c>
      <c r="S283" s="35">
        <f>SUM(R283,L283,I283,J283,W283,H283)</f>
        <v>0</v>
      </c>
      <c r="T283" s="10" t="str">
        <f t="shared" si="63"/>
        <v>Sem - 36</v>
      </c>
      <c r="U283" s="10" t="str">
        <f t="shared" si="64"/>
        <v>Septembre</v>
      </c>
      <c r="V283" s="36" t="str">
        <f>+TEXT(Q283,"aaa")</f>
        <v>2026</v>
      </c>
      <c r="W283" s="34"/>
      <c r="X283" s="91">
        <f t="shared" si="65"/>
        <v>0</v>
      </c>
      <c r="Y283" s="92" t="str">
        <f>VLOOKUP('CM-CIC'!B283,Annuaire_roster!B:F,4,0)</f>
        <v>KINANA Widad</v>
      </c>
      <c r="Z283" s="37" t="s">
        <v>110</v>
      </c>
      <c r="AA283" s="60" t="s">
        <v>39</v>
      </c>
      <c r="AB283" s="35" t="str">
        <f>IF(AND(D283="Congé",F283="Congé"),0.333333333333333,IF(OR(AND(D283="Congé",F283&lt;&gt;"Congé"),(AND(F283="Congé",D283&lt;&gt;"Congé"))),0.166666666666667,""))</f>
        <v/>
      </c>
      <c r="AC283" s="35" t="str">
        <f>IF(AND(D283="Congé sans solde",F283="Congé sans solde"),0.333333333333333,IF(OR(AND(D283="Congé sans solde",F283&lt;&gt;"Congé sans solde"),(AND(F283="Congé sans solde",D283&lt;&gt;"Congé sans solde"))),0.166666666666667,""))</f>
        <v/>
      </c>
      <c r="AD283" s="35" t="str">
        <f>IF(AND(D283="Congé spécial",F283="Congé spécial"),0.333333333333333,IF(OR(AND(D283="Congé spécial",F283&lt;&gt;"Congé décès"),(AND(F283="Congé spécial",D283&lt;&gt;"Congé spécial"))),0.166666666666667,""))</f>
        <v/>
      </c>
      <c r="AE283" s="44" t="str">
        <f>IF(AND(D283="Férié",F283="Férié"),0.333333333333333,IF(OR(AND(D283="Férié",F283&lt;&gt;"Férié"),(AND(F283="Férié",D283&lt;&gt;"Férié"))),0.166666666666667,""))</f>
        <v/>
      </c>
      <c r="AF283" s="61"/>
      <c r="AG283" s="45"/>
    </row>
    <row r="284" spans="1:33" x14ac:dyDescent="0.2">
      <c r="A284" s="59">
        <f>+VLOOKUP(B284,Annuaire_roster!B:G,5,0)</f>
        <v>948</v>
      </c>
      <c r="B284" s="78" t="s">
        <v>95</v>
      </c>
      <c r="C284" s="65">
        <v>0.33333333333333331</v>
      </c>
      <c r="D284" s="65">
        <v>0.33333333333333331</v>
      </c>
      <c r="E284" s="66">
        <v>0.70833333333333337</v>
      </c>
      <c r="F284" s="66">
        <v>0.70833333333333337</v>
      </c>
      <c r="G284" s="49"/>
      <c r="H284" s="48"/>
      <c r="I284" s="69" t="s">
        <v>63</v>
      </c>
      <c r="J284" s="48"/>
      <c r="K284" s="58">
        <v>0</v>
      </c>
      <c r="L284" s="48">
        <v>0</v>
      </c>
      <c r="M284" s="70">
        <v>0</v>
      </c>
      <c r="N284" s="34">
        <v>0.33333333333333337</v>
      </c>
      <c r="O284" s="38">
        <v>0.33333333333333337</v>
      </c>
      <c r="P284" s="82" t="s">
        <v>114</v>
      </c>
      <c r="Q284" s="43">
        <v>44807</v>
      </c>
      <c r="R284" s="35">
        <v>0</v>
      </c>
      <c r="S284" s="35">
        <v>0</v>
      </c>
      <c r="T284" s="10" t="str">
        <f t="shared" si="63"/>
        <v>Sem - 36</v>
      </c>
      <c r="U284" s="10" t="str">
        <f t="shared" si="64"/>
        <v>Septembre</v>
      </c>
      <c r="V284" s="36" t="s">
        <v>231</v>
      </c>
      <c r="W284" s="34"/>
      <c r="X284" s="91">
        <f t="shared" si="65"/>
        <v>0</v>
      </c>
      <c r="Y284" s="92" t="str">
        <f>VLOOKUP('CM-CIC'!B284,Annuaire_roster!B:F,4,0)</f>
        <v>FARKACH Hicham</v>
      </c>
      <c r="Z284" s="37" t="s">
        <v>110</v>
      </c>
      <c r="AA284" s="60" t="s">
        <v>232</v>
      </c>
      <c r="AB284" s="35" t="s">
        <v>63</v>
      </c>
      <c r="AC284" s="35" t="s">
        <v>63</v>
      </c>
      <c r="AD284" s="35" t="s">
        <v>63</v>
      </c>
      <c r="AE284" s="44" t="s">
        <v>63</v>
      </c>
      <c r="AF284" s="61"/>
      <c r="AG284" s="45"/>
    </row>
    <row r="285" spans="1:33" x14ac:dyDescent="0.2">
      <c r="A285" s="59">
        <f>+VLOOKUP(B285,Annuaire_roster!B:G,5,0)</f>
        <v>894</v>
      </c>
      <c r="B285" s="78" t="s">
        <v>43</v>
      </c>
      <c r="C285" s="97">
        <v>0.375</v>
      </c>
      <c r="D285" s="97">
        <v>0.375</v>
      </c>
      <c r="E285" s="100">
        <v>0.79166666666666663</v>
      </c>
      <c r="F285" s="100">
        <v>0.79166666666666663</v>
      </c>
      <c r="G285" s="67"/>
      <c r="H285" s="67"/>
      <c r="I285" s="64" t="s">
        <v>63</v>
      </c>
      <c r="J285" s="67"/>
      <c r="K285" s="69">
        <v>0</v>
      </c>
      <c r="L285" s="67">
        <v>0</v>
      </c>
      <c r="M285" s="70">
        <v>0</v>
      </c>
      <c r="N285" s="34">
        <f>IFERROR(IF(OR(D285="OFF",D285="Congé",M285="Abs",D285="Congé sans solde",D285="Férié"),"",IF(O285-K285-L285&gt;O285,O285,IF(O285-K285-L285&lt;0,"",O285-K285-L285))),"")</f>
        <v>0.37499999999999994</v>
      </c>
      <c r="O285" s="38">
        <f>IF(AG285="2H Pause déjeuner",IF(F285-D285-0.0833333333333333&lt;0,F285-D285-0.0833333333333333+1,F285-D285-0.0833333333333333),IF(OR(AND(F285="OFF",D285="OFF"),AND(F285="Congé",D285="Congé"),AND(F285="Congé sans solde",D285="Congé sans solde"),AND(F285="Congé spécial",D285="Congé spécial"),AND(F285="Férié",D285="Férié"),AND(F285="OFF",D285="Congé"),AND(F285="OFF",D285="Congé sans solde"),AND(F285="OFF",D285="Congé spécial"),AND(F285="OFF",D285="Férié"),AND(F285="Congé",D285="OFF"),AND(F285="Congé",D285="Congé sans solde"),AND(F285="Congé",D285="Congé spécial"),AND(F285="Congé",D285="Férié"),AND(F285="Congé sans solde",D285="OFF"),AND(F285="Congé sans solde",D285="Congé"),AND(F285="Congé sans solde",D285="Congé spécial"),AND(F285="Congé sans solde",D285="Férié"),AND(F285="Congé spécial",D285="OFF"),AND(F285="Congé spécial",D285="Congé"),AND(F285="Congé spécial",D285="Congé sans solde"),AND(F285="Congé spécial",D285="Férié"),AND(F285="Férié",D285="OFF"),AND(F285="Férié",D285="Congé"),AND(F285="Férié",D285="Congé sans solde"),AND(F285="Férié",D285="Congé spécial")),0,IF(OR(F285="OFF",F285="Congé",F285="Congé spécial",F285="Congé sans solde",D285="OFF",D285="Congé",D285="Congé spécial",D285="Congé sans solde"),0.208333333333334,IF(AND(AG285="",F285-D285&lt;0),("24:00:00"-D285)+("00:00:00"+F285)-0.0416666666666667,IF(AND(OR(AG285="Allaitement",AG285="Sans déjeuner"),F285-D285&lt;0),("24:00:00"-D285)+("00:00:00"+F285),IF(AND(AG285="",F285-D285&gt;0.166666666666667),F285-D285-0.0416666666666667,IF(AND(OR(AG285="Allaitement",AG285="Sans déjeuner"),F285-D285&gt;0.166666666666667),F285-D285,F285-D285)))))))</f>
        <v>0.37499999999999994</v>
      </c>
      <c r="P285" s="72" t="s">
        <v>114</v>
      </c>
      <c r="Q285" s="117">
        <v>44807</v>
      </c>
      <c r="R285" s="35">
        <f>IF(M285="Abs",O285,0)</f>
        <v>0</v>
      </c>
      <c r="S285" s="35">
        <f>SUM(R285,L285,I285,J285,W285,H285)</f>
        <v>0</v>
      </c>
      <c r="T285" s="10" t="str">
        <f t="shared" si="63"/>
        <v>Sem - 36</v>
      </c>
      <c r="U285" s="10" t="str">
        <f t="shared" si="64"/>
        <v>Septembre</v>
      </c>
      <c r="V285" s="36" t="str">
        <f>+TEXT(Q285,"aaa")</f>
        <v>2026</v>
      </c>
      <c r="W285" s="34"/>
      <c r="X285" s="91">
        <f t="shared" si="65"/>
        <v>0</v>
      </c>
      <c r="Y285" s="92" t="str">
        <f>VLOOKUP('CM-CIC'!B285,Annuaire_roster!B:F,4,0)</f>
        <v>FARKACH Hicham</v>
      </c>
      <c r="Z285" s="37" t="s">
        <v>110</v>
      </c>
      <c r="AA285" s="60" t="s">
        <v>39</v>
      </c>
      <c r="AB285" s="35" t="str">
        <f>IF(AND(D285="Congé",F285="Congé"),0.333333333333333,IF(OR(AND(D285="Congé",F285&lt;&gt;"Congé"),(AND(F285="Congé",D285&lt;&gt;"Congé"))),0.166666666666667,""))</f>
        <v/>
      </c>
      <c r="AC285" s="35" t="str">
        <f>IF(AND(D285="Congé sans solde",F285="Congé sans solde"),0.333333333333333,IF(OR(AND(D285="Congé sans solde",F285&lt;&gt;"Congé sans solde"),(AND(F285="Congé sans solde",D285&lt;&gt;"Congé sans solde"))),0.166666666666667,""))</f>
        <v/>
      </c>
      <c r="AD285" s="35" t="str">
        <f>IF(AND(D285="Congé spécial",F285="Congé spécial"),0.333333333333333,IF(OR(AND(D285="Congé spécial",F285&lt;&gt;"Congé décès"),(AND(F285="Congé spécial",D285&lt;&gt;"Congé spécial"))),0.166666666666667,""))</f>
        <v/>
      </c>
      <c r="AE285" s="44" t="str">
        <f>IF(AND(D285="Férié",F285="Férié"),0.333333333333333,IF(OR(AND(D285="Férié",F285&lt;&gt;"Férié"),(AND(F285="Férié",D285&lt;&gt;"Férié"))),0.166666666666667,""))</f>
        <v/>
      </c>
      <c r="AF285" s="61"/>
      <c r="AG285" s="45"/>
    </row>
    <row r="286" spans="1:33" x14ac:dyDescent="0.2">
      <c r="A286" s="59">
        <f>+VLOOKUP(B286,Annuaire_roster!B:G,5,0)</f>
        <v>1085</v>
      </c>
      <c r="B286" s="78" t="s">
        <v>89</v>
      </c>
      <c r="C286" s="97">
        <v>0.375</v>
      </c>
      <c r="D286" s="97">
        <v>0.375</v>
      </c>
      <c r="E286" s="100">
        <v>0.75</v>
      </c>
      <c r="F286" s="100">
        <v>0.75</v>
      </c>
      <c r="G286" s="67"/>
      <c r="H286" s="67"/>
      <c r="I286" s="64" t="s">
        <v>63</v>
      </c>
      <c r="J286" s="67"/>
      <c r="K286" s="69">
        <v>0</v>
      </c>
      <c r="L286" s="67">
        <v>0</v>
      </c>
      <c r="M286" s="70">
        <v>0</v>
      </c>
      <c r="N286" s="34">
        <f>IFERROR(IF(OR(D286="OFF",D286="Congé",M286="Abs",D286="Congé sans solde",D286="Férié"),"",IF(O286-K286-L286&gt;O286,O286,IF(O286-K286-L286&lt;0,"",O286-K286-L286))),"")</f>
        <v>0.33333333333333331</v>
      </c>
      <c r="O286" s="38">
        <f>IF(AG286="2H Pause déjeuner",IF(F286-D286-0.0833333333333333&lt;0,F286-D286-0.0833333333333333+1,F286-D286-0.0833333333333333),IF(OR(AND(F286="OFF",D286="OFF"),AND(F286="Congé",D286="Congé"),AND(F286="Congé sans solde",D286="Congé sans solde"),AND(F286="Congé spécial",D286="Congé spécial"),AND(F286="Férié",D286="Férié"),AND(F286="OFF",D286="Congé"),AND(F286="OFF",D286="Congé sans solde"),AND(F286="OFF",D286="Congé spécial"),AND(F286="OFF",D286="Férié"),AND(F286="Congé",D286="OFF"),AND(F286="Congé",D286="Congé sans solde"),AND(F286="Congé",D286="Congé spécial"),AND(F286="Congé",D286="Férié"),AND(F286="Congé sans solde",D286="OFF"),AND(F286="Congé sans solde",D286="Congé"),AND(F286="Congé sans solde",D286="Congé spécial"),AND(F286="Congé sans solde",D286="Férié"),AND(F286="Congé spécial",D286="OFF"),AND(F286="Congé spécial",D286="Congé"),AND(F286="Congé spécial",D286="Congé sans solde"),AND(F286="Congé spécial",D286="Férié"),AND(F286="Férié",D286="OFF"),AND(F286="Férié",D286="Congé"),AND(F286="Férié",D286="Congé sans solde"),AND(F286="Férié",D286="Congé spécial")),0,IF(OR(F286="OFF",F286="Congé",F286="Congé spécial",F286="Congé sans solde",D286="OFF",D286="Congé",D286="Congé spécial",D286="Congé sans solde"),0.208333333333334,IF(AND(AG286="",F286-D286&lt;0),("24:00:00"-D286)+("00:00:00"+F286)-0.0416666666666667,IF(AND(OR(AG286="Allaitement",AG286="Sans déjeuner"),F286-D286&lt;0),("24:00:00"-D286)+("00:00:00"+F286),IF(AND(AG286="",F286-D286&gt;0.166666666666667),F286-D286-0.0416666666666667,IF(AND(OR(AG286="Allaitement",AG286="Sans déjeuner"),F286-D286&gt;0.166666666666667),F286-D286,F286-D286)))))))</f>
        <v>0.33333333333333331</v>
      </c>
      <c r="P286" s="72" t="s">
        <v>114</v>
      </c>
      <c r="Q286" s="117">
        <v>44807</v>
      </c>
      <c r="R286" s="35">
        <f>IF(M286="Abs",O286,0)</f>
        <v>0</v>
      </c>
      <c r="S286" s="35">
        <f>SUM(R286,L286,I286,J286,W286,H286)</f>
        <v>0</v>
      </c>
      <c r="T286" s="10" t="str">
        <f t="shared" si="63"/>
        <v>Sem - 36</v>
      </c>
      <c r="U286" s="10" t="str">
        <f t="shared" si="64"/>
        <v>Septembre</v>
      </c>
      <c r="V286" s="36" t="str">
        <f>+TEXT(Q286,"aaa")</f>
        <v>2026</v>
      </c>
      <c r="W286" s="34"/>
      <c r="X286" s="91">
        <f t="shared" si="65"/>
        <v>0</v>
      </c>
      <c r="Y286" s="92" t="str">
        <f>VLOOKUP('CM-CIC'!B286,Annuaire_roster!B:F,4,0)</f>
        <v>FARKACH Hicham</v>
      </c>
      <c r="Z286" s="37" t="s">
        <v>110</v>
      </c>
      <c r="AA286" s="60" t="s">
        <v>39</v>
      </c>
      <c r="AB286" s="35" t="str">
        <f>IF(AND(D286="Congé",F286="Congé"),0.333333333333333,IF(OR(AND(D286="Congé",F286&lt;&gt;"Congé"),(AND(F286="Congé",D286&lt;&gt;"Congé"))),0.166666666666667,""))</f>
        <v/>
      </c>
      <c r="AC286" s="35" t="str">
        <f>IF(AND(D286="Congé sans solde",F286="Congé sans solde"),0.333333333333333,IF(OR(AND(D286="Congé sans solde",F286&lt;&gt;"Congé sans solde"),(AND(F286="Congé sans solde",D286&lt;&gt;"Congé sans solde"))),0.166666666666667,""))</f>
        <v/>
      </c>
      <c r="AD286" s="35" t="str">
        <f>IF(AND(D286="Congé spécial",F286="Congé spécial"),0.333333333333333,IF(OR(AND(D286="Congé spécial",F286&lt;&gt;"Congé décès"),(AND(F286="Congé spécial",D286&lt;&gt;"Congé spécial"))),0.166666666666667,""))</f>
        <v/>
      </c>
      <c r="AE286" s="44" t="str">
        <f>IF(AND(D286="Férié",F286="Férié"),0.333333333333333,IF(OR(AND(D286="Férié",F286&lt;&gt;"Férié"),(AND(F286="Férié",D286&lt;&gt;"Férié"))),0.166666666666667,""))</f>
        <v/>
      </c>
      <c r="AF286" s="61"/>
      <c r="AG286" s="45"/>
    </row>
    <row r="287" spans="1:33" x14ac:dyDescent="0.2">
      <c r="A287" s="59" t="str">
        <f>+VLOOKUP(B287,Annuaire_roster!B:G,5,0)</f>
        <v>01584</v>
      </c>
      <c r="B287" s="78" t="s">
        <v>196</v>
      </c>
      <c r="C287" s="65">
        <v>0.375</v>
      </c>
      <c r="D287" s="65">
        <v>0.375</v>
      </c>
      <c r="E287" s="66">
        <v>0.79166666666666663</v>
      </c>
      <c r="F287" s="66">
        <v>0.79166666666666663</v>
      </c>
      <c r="G287" s="49">
        <v>0</v>
      </c>
      <c r="H287" s="48">
        <v>0</v>
      </c>
      <c r="I287" s="69" t="s">
        <v>63</v>
      </c>
      <c r="J287" s="48">
        <v>0</v>
      </c>
      <c r="K287" s="58">
        <v>0</v>
      </c>
      <c r="L287" s="48">
        <v>0</v>
      </c>
      <c r="M287" s="70">
        <v>0</v>
      </c>
      <c r="N287" s="34">
        <f>IFERROR(IF(OR(D287="OFF",D287="Congé",M287="Abs",D287="Congé sans solde",D287="Férié"),"",IF(O287-K287-L287&gt;O287,O287,IF(O287-K287-L287&lt;0,"",O287-K287-L287))),"")</f>
        <v>0.37499999999999994</v>
      </c>
      <c r="O287" s="38">
        <f>IF(AG287="2H Pause déjeuner",IF(F287-D287-0.0833333333333333&lt;0,F287-D287-0.0833333333333333+1,F287-D287-0.0833333333333333),IF(OR(AND(F287="OFF",D287="OFF"),AND(F287="Congé",D287="Congé"),AND(F287="Congé sans solde",D287="Congé sans solde"),AND(F287="Congé spécial",D287="Congé spécial"),AND(F287="Férié",D287="Férié"),AND(F287="OFF",D287="Congé"),AND(F287="OFF",D287="Congé sans solde"),AND(F287="OFF",D287="Congé spécial"),AND(F287="OFF",D287="Férié"),AND(F287="Congé",D287="OFF"),AND(F287="Congé",D287="Congé sans solde"),AND(F287="Congé",D287="Congé spécial"),AND(F287="Congé",D287="Férié"),AND(F287="Congé sans solde",D287="OFF"),AND(F287="Congé sans solde",D287="Congé"),AND(F287="Congé sans solde",D287="Congé spécial"),AND(F287="Congé sans solde",D287="Férié"),AND(F287="Congé spécial",D287="OFF"),AND(F287="Congé spécial",D287="Congé"),AND(F287="Congé spécial",D287="Congé sans solde"),AND(F287="Congé spécial",D287="Férié"),AND(F287="Férié",D287="OFF"),AND(F287="Férié",D287="Congé"),AND(F287="Férié",D287="Congé sans solde"),AND(F287="Férié",D287="Congé spécial")),0,IF(OR(F287="OFF",F287="Congé",F287="Congé spécial",F287="Congé sans solde",D287="OFF",D287="Congé",D287="Congé spécial",D287="Congé sans solde"),0.208333333333334,IF(AND(AG287="",F287-D287&lt;0),("24:00:00"-D287)+("00:00:00"+F287)-0.0416666666666667,IF(AND(OR(AG287="Allaitement",AG287="Sans déjeuner"),F287-D287&lt;0),("24:00:00"-D287)+("00:00:00"+F287),IF(AND(AG287="",F287-D287&gt;0.166666666666667),F287-D287-0.0416666666666667,IF(AND(OR(AG287="Allaitement",AG287="Sans déjeuner"),F287-D287&gt;0.166666666666667),F287-D287,F287-D287)))))))</f>
        <v>0.37499999999999994</v>
      </c>
      <c r="P287" s="82" t="s">
        <v>114</v>
      </c>
      <c r="Q287" s="43">
        <v>44807</v>
      </c>
      <c r="R287" s="35">
        <f>IF(M287="Abs",O287,0)</f>
        <v>0</v>
      </c>
      <c r="S287" s="35">
        <f>SUM(R287,L287,I287,J287,W287,H287)</f>
        <v>0</v>
      </c>
      <c r="T287" s="10" t="str">
        <f t="shared" si="63"/>
        <v>Sem - 36</v>
      </c>
      <c r="U287" s="10" t="str">
        <f t="shared" si="64"/>
        <v>Septembre</v>
      </c>
      <c r="V287" s="36" t="str">
        <f>+TEXT(Q287,"aaa")</f>
        <v>2026</v>
      </c>
      <c r="W287" s="34"/>
      <c r="X287" s="91">
        <f t="shared" si="65"/>
        <v>0</v>
      </c>
      <c r="Y287" s="92" t="str">
        <f>VLOOKUP('CM-CIC'!B287,Annuaire_roster!B:F,4,0)</f>
        <v>KINANA Widad</v>
      </c>
      <c r="Z287" s="37" t="s">
        <v>110</v>
      </c>
      <c r="AA287" s="60" t="s">
        <v>39</v>
      </c>
      <c r="AB287" s="35" t="str">
        <f>IF(AND(D287="Congé",F287="Congé"),0.333333333333333,IF(OR(AND(D287="Congé",F287&lt;&gt;"Congé"),(AND(F287="Congé",D287&lt;&gt;"Congé"))),0.166666666666667,""))</f>
        <v/>
      </c>
      <c r="AC287" s="35" t="str">
        <f>IF(AND(D287="Congé sans solde",F287="Congé sans solde"),0.333333333333333,IF(OR(AND(D287="Congé sans solde",F287&lt;&gt;"Congé sans solde"),(AND(F287="Congé sans solde",D287&lt;&gt;"Congé sans solde"))),0.166666666666667,""))</f>
        <v/>
      </c>
      <c r="AD287" s="35" t="str">
        <f>IF(AND(D287="Congé spécial",F287="Congé spécial"),0.333333333333333,IF(OR(AND(D287="Congé spécial",F287&lt;&gt;"Congé décès"),(AND(F287="Congé spécial",D287&lt;&gt;"Congé spécial"))),0.166666666666667,""))</f>
        <v/>
      </c>
      <c r="AE287" s="44" t="str">
        <f>IF(AND(D287="Férié",F287="Férié"),0.333333333333333,IF(OR(AND(D287="Férié",F287&lt;&gt;"Férié"),(AND(F287="Férié",D287&lt;&gt;"Férié"))),0.166666666666667,""))</f>
        <v/>
      </c>
      <c r="AF287" s="61"/>
      <c r="AG287" s="45"/>
    </row>
    <row r="288" spans="1:33" x14ac:dyDescent="0.2">
      <c r="A288" s="59">
        <f>+VLOOKUP(B288,Annuaire_roster!B:G,5,0)</f>
        <v>948</v>
      </c>
      <c r="B288" s="78" t="s">
        <v>95</v>
      </c>
      <c r="C288" s="65"/>
      <c r="D288" s="65" t="s">
        <v>64</v>
      </c>
      <c r="E288" s="66"/>
      <c r="F288" s="66" t="s">
        <v>64</v>
      </c>
      <c r="G288" s="49"/>
      <c r="H288" s="48"/>
      <c r="I288" s="69" t="s">
        <v>63</v>
      </c>
      <c r="J288" s="48"/>
      <c r="K288" s="58">
        <v>0</v>
      </c>
      <c r="L288" s="48">
        <v>0</v>
      </c>
      <c r="M288" s="70">
        <v>0</v>
      </c>
      <c r="N288" s="34" t="s">
        <v>63</v>
      </c>
      <c r="O288" s="38">
        <v>0</v>
      </c>
      <c r="P288" s="82" t="s">
        <v>114</v>
      </c>
      <c r="Q288" s="43">
        <v>44808</v>
      </c>
      <c r="R288" s="35">
        <v>0</v>
      </c>
      <c r="S288" s="35">
        <v>0</v>
      </c>
      <c r="T288" s="10" t="str">
        <f t="shared" si="63"/>
        <v>Sem - 36</v>
      </c>
      <c r="U288" s="10" t="str">
        <f t="shared" si="64"/>
        <v>Septembre</v>
      </c>
      <c r="V288" s="36" t="s">
        <v>231</v>
      </c>
      <c r="W288" s="34"/>
      <c r="X288" s="91">
        <f t="shared" si="65"/>
        <v>0</v>
      </c>
      <c r="Y288" s="92" t="str">
        <f>VLOOKUP('CM-CIC'!B288,Annuaire_roster!B:F,4,0)</f>
        <v>FARKACH Hicham</v>
      </c>
      <c r="Z288" s="37" t="s">
        <v>110</v>
      </c>
      <c r="AA288" s="60" t="s">
        <v>232</v>
      </c>
      <c r="AB288" s="35" t="s">
        <v>63</v>
      </c>
      <c r="AC288" s="35" t="s">
        <v>63</v>
      </c>
      <c r="AD288" s="35" t="s">
        <v>63</v>
      </c>
      <c r="AE288" s="44" t="s">
        <v>63</v>
      </c>
      <c r="AF288" s="61"/>
      <c r="AG288" s="45"/>
    </row>
    <row r="289" spans="1:33" x14ac:dyDescent="0.2">
      <c r="A289" s="59">
        <f>+VLOOKUP(B289,Annuaire_roster!B:G,5,0)</f>
        <v>894</v>
      </c>
      <c r="B289" s="78" t="s">
        <v>43</v>
      </c>
      <c r="C289" s="65"/>
      <c r="D289" s="65" t="s">
        <v>64</v>
      </c>
      <c r="E289" s="66"/>
      <c r="F289" s="66" t="s">
        <v>64</v>
      </c>
      <c r="G289" s="67"/>
      <c r="H289" s="67"/>
      <c r="I289" s="64" t="s">
        <v>63</v>
      </c>
      <c r="J289" s="67"/>
      <c r="K289" s="69">
        <v>0</v>
      </c>
      <c r="L289" s="67">
        <v>0</v>
      </c>
      <c r="M289" s="70">
        <v>0</v>
      </c>
      <c r="N289" s="34" t="str">
        <f>IFERROR(IF(OR(D289="OFF",D289="Congé",M289="Abs",D289="Congé sans solde",D289="Férié"),"",IF(O289-K289-L289&gt;O289,O289,IF(O289-K289-L289&lt;0,"",O289-K289-L289))),"")</f>
        <v/>
      </c>
      <c r="O289" s="38">
        <f>IF(AG289="2H Pause déjeuner",IF(F289-D289-0.0833333333333333&lt;0,F289-D289-0.0833333333333333+1,F289-D289-0.0833333333333333),IF(OR(AND(F289="OFF",D289="OFF"),AND(F289="Congé",D289="Congé"),AND(F289="Congé sans solde",D289="Congé sans solde"),AND(F289="Congé spécial",D289="Congé spécial"),AND(F289="Férié",D289="Férié"),AND(F289="OFF",D289="Congé"),AND(F289="OFF",D289="Congé sans solde"),AND(F289="OFF",D289="Congé spécial"),AND(F289="OFF",D289="Férié"),AND(F289="Congé",D289="OFF"),AND(F289="Congé",D289="Congé sans solde"),AND(F289="Congé",D289="Congé spécial"),AND(F289="Congé",D289="Férié"),AND(F289="Congé sans solde",D289="OFF"),AND(F289="Congé sans solde",D289="Congé"),AND(F289="Congé sans solde",D289="Congé spécial"),AND(F289="Congé sans solde",D289="Férié"),AND(F289="Congé spécial",D289="OFF"),AND(F289="Congé spécial",D289="Congé"),AND(F289="Congé spécial",D289="Congé sans solde"),AND(F289="Congé spécial",D289="Férié"),AND(F289="Férié",D289="OFF"),AND(F289="Férié",D289="Congé"),AND(F289="Férié",D289="Congé sans solde"),AND(F289="Férié",D289="Congé spécial")),0,IF(OR(F289="OFF",F289="Congé",F289="Congé spécial",F289="Congé sans solde",D289="OFF",D289="Congé",D289="Congé spécial",D289="Congé sans solde"),0.208333333333334,IF(AND(AG289="",F289-D289&lt;0),("24:00:00"-D289)+("00:00:00"+F289)-0.0416666666666667,IF(AND(OR(AG289="Allaitement",AG289="Sans déjeuner"),F289-D289&lt;0),("24:00:00"-D289)+("00:00:00"+F289),IF(AND(AG289="",F289-D289&gt;0.166666666666667),F289-D289-0.0416666666666667,IF(AND(OR(AG289="Allaitement",AG289="Sans déjeuner"),F289-D289&gt;0.166666666666667),F289-D289,F289-D289)))))))</f>
        <v>0</v>
      </c>
      <c r="P289" s="72" t="s">
        <v>114</v>
      </c>
      <c r="Q289" s="117">
        <v>44808</v>
      </c>
      <c r="R289" s="35">
        <f>IF(M289="Abs",O289,0)</f>
        <v>0</v>
      </c>
      <c r="S289" s="35">
        <f>SUM(R289,L289,I289,J289,W289,H289)</f>
        <v>0</v>
      </c>
      <c r="T289" s="10" t="str">
        <f t="shared" si="63"/>
        <v>Sem - 36</v>
      </c>
      <c r="U289" s="10" t="str">
        <f t="shared" si="64"/>
        <v>Septembre</v>
      </c>
      <c r="V289" s="36" t="str">
        <f>+TEXT(Q289,"aaa")</f>
        <v>2026</v>
      </c>
      <c r="W289" s="34"/>
      <c r="X289" s="91">
        <f t="shared" si="65"/>
        <v>0</v>
      </c>
      <c r="Y289" s="92" t="str">
        <f>VLOOKUP('CM-CIC'!B289,Annuaire_roster!B:F,4,0)</f>
        <v>FARKACH Hicham</v>
      </c>
      <c r="Z289" s="37" t="s">
        <v>110</v>
      </c>
      <c r="AA289" s="60" t="s">
        <v>39</v>
      </c>
      <c r="AB289" s="35" t="str">
        <f>IF(AND(D289="Congé",F289="Congé"),0.333333333333333,IF(OR(AND(D289="Congé",F289&lt;&gt;"Congé"),(AND(F289="Congé",D289&lt;&gt;"Congé"))),0.166666666666667,""))</f>
        <v/>
      </c>
      <c r="AC289" s="35" t="str">
        <f>IF(AND(D289="Congé sans solde",F289="Congé sans solde"),0.333333333333333,IF(OR(AND(D289="Congé sans solde",F289&lt;&gt;"Congé sans solde"),(AND(F289="Congé sans solde",D289&lt;&gt;"Congé sans solde"))),0.166666666666667,""))</f>
        <v/>
      </c>
      <c r="AD289" s="35" t="str">
        <f>IF(AND(D289="Congé spécial",F289="Congé spécial"),0.333333333333333,IF(OR(AND(D289="Congé spécial",F289&lt;&gt;"Congé décès"),(AND(F289="Congé spécial",D289&lt;&gt;"Congé spécial"))),0.166666666666667,""))</f>
        <v/>
      </c>
      <c r="AE289" s="44" t="str">
        <f>IF(AND(D289="Férié",F289="Férié"),0.333333333333333,IF(OR(AND(D289="Férié",F289&lt;&gt;"Férié"),(AND(F289="Férié",D289&lt;&gt;"Férié"))),0.166666666666667,""))</f>
        <v/>
      </c>
      <c r="AF289" s="61"/>
      <c r="AG289" s="45"/>
    </row>
    <row r="290" spans="1:33" x14ac:dyDescent="0.2">
      <c r="A290" s="59">
        <f>+VLOOKUP(B290,Annuaire_roster!B:G,5,0)</f>
        <v>1085</v>
      </c>
      <c r="B290" s="78" t="s">
        <v>89</v>
      </c>
      <c r="C290" s="65"/>
      <c r="D290" s="65" t="s">
        <v>64</v>
      </c>
      <c r="E290" s="66"/>
      <c r="F290" s="66" t="s">
        <v>64</v>
      </c>
      <c r="G290" s="67"/>
      <c r="H290" s="67"/>
      <c r="I290" s="64" t="s">
        <v>63</v>
      </c>
      <c r="J290" s="67"/>
      <c r="K290" s="69">
        <v>0</v>
      </c>
      <c r="L290" s="67">
        <v>0</v>
      </c>
      <c r="M290" s="70">
        <v>0</v>
      </c>
      <c r="N290" s="34" t="str">
        <f>IFERROR(IF(OR(D290="OFF",D290="Congé",M290="Abs",D290="Congé sans solde",D290="Férié"),"",IF(O290-K290-L290&gt;O290,O290,IF(O290-K290-L290&lt;0,"",O290-K290-L290))),"")</f>
        <v/>
      </c>
      <c r="O290" s="38">
        <f>IF(AG290="2H Pause déjeuner",IF(F290-D290-0.0833333333333333&lt;0,F290-D290-0.0833333333333333+1,F290-D290-0.0833333333333333),IF(OR(AND(F290="OFF",D290="OFF"),AND(F290="Congé",D290="Congé"),AND(F290="Congé sans solde",D290="Congé sans solde"),AND(F290="Congé spécial",D290="Congé spécial"),AND(F290="Férié",D290="Férié"),AND(F290="OFF",D290="Congé"),AND(F290="OFF",D290="Congé sans solde"),AND(F290="OFF",D290="Congé spécial"),AND(F290="OFF",D290="Férié"),AND(F290="Congé",D290="OFF"),AND(F290="Congé",D290="Congé sans solde"),AND(F290="Congé",D290="Congé spécial"),AND(F290="Congé",D290="Férié"),AND(F290="Congé sans solde",D290="OFF"),AND(F290="Congé sans solde",D290="Congé"),AND(F290="Congé sans solde",D290="Congé spécial"),AND(F290="Congé sans solde",D290="Férié"),AND(F290="Congé spécial",D290="OFF"),AND(F290="Congé spécial",D290="Congé"),AND(F290="Congé spécial",D290="Congé sans solde"),AND(F290="Congé spécial",D290="Férié"),AND(F290="Férié",D290="OFF"),AND(F290="Férié",D290="Congé"),AND(F290="Férié",D290="Congé sans solde"),AND(F290="Férié",D290="Congé spécial")),0,IF(OR(F290="OFF",F290="Congé",F290="Congé spécial",F290="Congé sans solde",D290="OFF",D290="Congé",D290="Congé spécial",D290="Congé sans solde"),0.208333333333334,IF(AND(AG290="",F290-D290&lt;0),("24:00:00"-D290)+("00:00:00"+F290)-0.0416666666666667,IF(AND(OR(AG290="Allaitement",AG290="Sans déjeuner"),F290-D290&lt;0),("24:00:00"-D290)+("00:00:00"+F290),IF(AND(AG290="",F290-D290&gt;0.166666666666667),F290-D290-0.0416666666666667,IF(AND(OR(AG290="Allaitement",AG290="Sans déjeuner"),F290-D290&gt;0.166666666666667),F290-D290,F290-D290)))))))</f>
        <v>0</v>
      </c>
      <c r="P290" s="72" t="s">
        <v>114</v>
      </c>
      <c r="Q290" s="117">
        <v>44808</v>
      </c>
      <c r="R290" s="35">
        <f>IF(M290="Abs",O290,0)</f>
        <v>0</v>
      </c>
      <c r="S290" s="35">
        <f>SUM(R290,L290,I290,J290,W290,H290)</f>
        <v>0</v>
      </c>
      <c r="T290" s="10" t="str">
        <f t="shared" si="63"/>
        <v>Sem - 36</v>
      </c>
      <c r="U290" s="10" t="str">
        <f t="shared" si="64"/>
        <v>Septembre</v>
      </c>
      <c r="V290" s="36" t="str">
        <f>+TEXT(Q290,"aaa")</f>
        <v>2026</v>
      </c>
      <c r="W290" s="34"/>
      <c r="X290" s="91">
        <f t="shared" si="65"/>
        <v>0</v>
      </c>
      <c r="Y290" s="92" t="str">
        <f>VLOOKUP('CM-CIC'!B290,Annuaire_roster!B:F,4,0)</f>
        <v>FARKACH Hicham</v>
      </c>
      <c r="Z290" s="37" t="s">
        <v>110</v>
      </c>
      <c r="AA290" s="60" t="s">
        <v>39</v>
      </c>
      <c r="AB290" s="35" t="str">
        <f>IF(AND(D290="Congé",F290="Congé"),0.333333333333333,IF(OR(AND(D290="Congé",F290&lt;&gt;"Congé"),(AND(F290="Congé",D290&lt;&gt;"Congé"))),0.166666666666667,""))</f>
        <v/>
      </c>
      <c r="AC290" s="35" t="str">
        <f>IF(AND(D290="Congé sans solde",F290="Congé sans solde"),0.333333333333333,IF(OR(AND(D290="Congé sans solde",F290&lt;&gt;"Congé sans solde"),(AND(F290="Congé sans solde",D290&lt;&gt;"Congé sans solde"))),0.166666666666667,""))</f>
        <v/>
      </c>
      <c r="AD290" s="35" t="str">
        <f>IF(AND(D290="Congé spécial",F290="Congé spécial"),0.333333333333333,IF(OR(AND(D290="Congé spécial",F290&lt;&gt;"Congé décès"),(AND(F290="Congé spécial",D290&lt;&gt;"Congé spécial"))),0.166666666666667,""))</f>
        <v/>
      </c>
      <c r="AE290" s="44" t="str">
        <f>IF(AND(D290="Férié",F290="Férié"),0.333333333333333,IF(OR(AND(D290="Férié",F290&lt;&gt;"Férié"),(AND(F290="Férié",D290&lt;&gt;"Férié"))),0.166666666666667,""))</f>
        <v/>
      </c>
      <c r="AF290" s="61"/>
      <c r="AG290" s="45"/>
    </row>
    <row r="291" spans="1:33" x14ac:dyDescent="0.2">
      <c r="A291" s="59" t="str">
        <f>+VLOOKUP(B291,Annuaire_roster!B:G,5,0)</f>
        <v>01584</v>
      </c>
      <c r="B291" s="78" t="s">
        <v>196</v>
      </c>
      <c r="C291" s="65"/>
      <c r="D291" s="65" t="s">
        <v>64</v>
      </c>
      <c r="E291" s="66"/>
      <c r="F291" s="66" t="s">
        <v>64</v>
      </c>
      <c r="G291" s="49">
        <v>0</v>
      </c>
      <c r="H291" s="48">
        <v>0</v>
      </c>
      <c r="I291" s="69" t="s">
        <v>63</v>
      </c>
      <c r="J291" s="48">
        <v>0</v>
      </c>
      <c r="K291" s="58">
        <v>0</v>
      </c>
      <c r="L291" s="48">
        <v>0</v>
      </c>
      <c r="M291" s="70">
        <v>0</v>
      </c>
      <c r="N291" s="34" t="str">
        <f>IFERROR(IF(OR(D291="OFF",D291="Congé",M291="Abs",D291="Congé sans solde",D291="Férié"),"",IF(O291-K291-L291&gt;O291,O291,IF(O291-K291-L291&lt;0,"",O291-K291-L291))),"")</f>
        <v/>
      </c>
      <c r="O291" s="38">
        <f>IF(AG291="2H Pause déjeuner",IF(F291-D291-0.0833333333333333&lt;0,F291-D291-0.0833333333333333+1,F291-D291-0.0833333333333333),IF(OR(AND(F291="OFF",D291="OFF"),AND(F291="Congé",D291="Congé"),AND(F291="Congé sans solde",D291="Congé sans solde"),AND(F291="Congé spécial",D291="Congé spécial"),AND(F291="Férié",D291="Férié"),AND(F291="OFF",D291="Congé"),AND(F291="OFF",D291="Congé sans solde"),AND(F291="OFF",D291="Congé spécial"),AND(F291="OFF",D291="Férié"),AND(F291="Congé",D291="OFF"),AND(F291="Congé",D291="Congé sans solde"),AND(F291="Congé",D291="Congé spécial"),AND(F291="Congé",D291="Férié"),AND(F291="Congé sans solde",D291="OFF"),AND(F291="Congé sans solde",D291="Congé"),AND(F291="Congé sans solde",D291="Congé spécial"),AND(F291="Congé sans solde",D291="Férié"),AND(F291="Congé spécial",D291="OFF"),AND(F291="Congé spécial",D291="Congé"),AND(F291="Congé spécial",D291="Congé sans solde"),AND(F291="Congé spécial",D291="Férié"),AND(F291="Férié",D291="OFF"),AND(F291="Férié",D291="Congé"),AND(F291="Férié",D291="Congé sans solde"),AND(F291="Férié",D291="Congé spécial")),0,IF(OR(F291="OFF",F291="Congé",F291="Congé spécial",F291="Congé sans solde",D291="OFF",D291="Congé",D291="Congé spécial",D291="Congé sans solde"),0.208333333333334,IF(AND(AG291="",F291-D291&lt;0),("24:00:00"-D291)+("00:00:00"+F291)-0.0416666666666667,IF(AND(OR(AG291="Allaitement",AG291="Sans déjeuner"),F291-D291&lt;0),("24:00:00"-D291)+("00:00:00"+F291),IF(AND(AG291="",F291-D291&gt;0.166666666666667),F291-D291-0.0416666666666667,IF(AND(OR(AG291="Allaitement",AG291="Sans déjeuner"),F291-D291&gt;0.166666666666667),F291-D291,F291-D291)))))))</f>
        <v>0</v>
      </c>
      <c r="P291" s="82" t="s">
        <v>114</v>
      </c>
      <c r="Q291" s="43">
        <v>44808</v>
      </c>
      <c r="R291" s="35">
        <f>IF(M291="Abs",O291,0)</f>
        <v>0</v>
      </c>
      <c r="S291" s="35">
        <f>SUM(R291,L291,I291,J291,W291,H291)</f>
        <v>0</v>
      </c>
      <c r="T291" s="10" t="str">
        <f t="shared" si="63"/>
        <v>Sem - 36</v>
      </c>
      <c r="U291" s="10" t="str">
        <f t="shared" si="64"/>
        <v>Septembre</v>
      </c>
      <c r="V291" s="36" t="str">
        <f>+TEXT(Q291,"aaa")</f>
        <v>2026</v>
      </c>
      <c r="W291" s="34"/>
      <c r="X291" s="91">
        <f t="shared" si="65"/>
        <v>0</v>
      </c>
      <c r="Y291" s="92" t="str">
        <f>VLOOKUP('CM-CIC'!B291,Annuaire_roster!B:F,4,0)</f>
        <v>KINANA Widad</v>
      </c>
      <c r="Z291" s="37" t="s">
        <v>110</v>
      </c>
      <c r="AA291" s="60" t="s">
        <v>39</v>
      </c>
      <c r="AB291" s="35" t="str">
        <f>IF(AND(D291="Congé",F291="Congé"),0.333333333333333,IF(OR(AND(D291="Congé",F291&lt;&gt;"Congé"),(AND(F291="Congé",D291&lt;&gt;"Congé"))),0.166666666666667,""))</f>
        <v/>
      </c>
      <c r="AC291" s="35" t="str">
        <f>IF(AND(D291="Congé sans solde",F291="Congé sans solde"),0.333333333333333,IF(OR(AND(D291="Congé sans solde",F291&lt;&gt;"Congé sans solde"),(AND(F291="Congé sans solde",D291&lt;&gt;"Congé sans solde"))),0.166666666666667,""))</f>
        <v/>
      </c>
      <c r="AD291" s="35" t="str">
        <f>IF(AND(D291="Congé spécial",F291="Congé spécial"),0.333333333333333,IF(OR(AND(D291="Congé spécial",F291&lt;&gt;"Congé décès"),(AND(F291="Congé spécial",D291&lt;&gt;"Congé spécial"))),0.166666666666667,""))</f>
        <v/>
      </c>
      <c r="AE291" s="44" t="str">
        <f>IF(AND(D291="Férié",F291="Férié"),0.333333333333333,IF(OR(AND(D291="Férié",F291&lt;&gt;"Férié"),(AND(F291="Férié",D291&lt;&gt;"Férié"))),0.166666666666667,""))</f>
        <v/>
      </c>
      <c r="AF291" s="61"/>
      <c r="AG291" s="45"/>
    </row>
    <row r="292" spans="1:33" x14ac:dyDescent="0.2">
      <c r="A292" s="59">
        <f>+VLOOKUP(B292,Annuaire_roster!B:G,5,0)</f>
        <v>948</v>
      </c>
      <c r="B292" s="78" t="s">
        <v>95</v>
      </c>
      <c r="C292" s="65"/>
      <c r="D292" s="65" t="s">
        <v>64</v>
      </c>
      <c r="E292" s="66"/>
      <c r="F292" s="66" t="s">
        <v>64</v>
      </c>
      <c r="G292" s="49"/>
      <c r="H292" s="48"/>
      <c r="I292" s="69" t="s">
        <v>63</v>
      </c>
      <c r="J292" s="48"/>
      <c r="K292" s="58">
        <v>0</v>
      </c>
      <c r="L292" s="48">
        <v>0</v>
      </c>
      <c r="M292" s="70">
        <v>0</v>
      </c>
      <c r="N292" s="34" t="s">
        <v>63</v>
      </c>
      <c r="O292" s="38">
        <v>0</v>
      </c>
      <c r="P292" s="82" t="s">
        <v>114</v>
      </c>
      <c r="Q292" s="43">
        <v>44809</v>
      </c>
      <c r="R292" s="35">
        <v>0</v>
      </c>
      <c r="S292" s="35">
        <v>0</v>
      </c>
      <c r="T292" s="10" t="str">
        <f t="shared" si="63"/>
        <v>Sem - 36</v>
      </c>
      <c r="U292" s="10" t="str">
        <f t="shared" si="64"/>
        <v>Septembre</v>
      </c>
      <c r="V292" s="36" t="s">
        <v>231</v>
      </c>
      <c r="W292" s="34"/>
      <c r="X292" s="91">
        <f t="shared" si="65"/>
        <v>0</v>
      </c>
      <c r="Y292" s="92" t="str">
        <f>VLOOKUP('CM-CIC'!B292,Annuaire_roster!B:F,4,0)</f>
        <v>FARKACH Hicham</v>
      </c>
      <c r="Z292" s="37" t="s">
        <v>110</v>
      </c>
      <c r="AA292" s="60" t="s">
        <v>232</v>
      </c>
      <c r="AB292" s="35" t="s">
        <v>63</v>
      </c>
      <c r="AC292" s="35" t="s">
        <v>63</v>
      </c>
      <c r="AD292" s="35" t="s">
        <v>63</v>
      </c>
      <c r="AE292" s="44" t="s">
        <v>63</v>
      </c>
      <c r="AF292" s="61"/>
      <c r="AG292" s="45"/>
    </row>
    <row r="293" spans="1:33" x14ac:dyDescent="0.2">
      <c r="A293" s="59">
        <f>+VLOOKUP(B293,Annuaire_roster!B:G,5,0)</f>
        <v>894</v>
      </c>
      <c r="B293" s="78" t="s">
        <v>43</v>
      </c>
      <c r="C293" s="65"/>
      <c r="D293" s="65" t="s">
        <v>64</v>
      </c>
      <c r="E293" s="66"/>
      <c r="F293" s="66" t="s">
        <v>64</v>
      </c>
      <c r="G293" s="67"/>
      <c r="H293" s="67"/>
      <c r="I293" s="64" t="s">
        <v>63</v>
      </c>
      <c r="J293" s="67"/>
      <c r="K293" s="69">
        <v>0</v>
      </c>
      <c r="L293" s="67">
        <v>0</v>
      </c>
      <c r="M293" s="70">
        <v>0</v>
      </c>
      <c r="N293" s="34" t="str">
        <f t="shared" ref="N293:N324" si="73">IFERROR(IF(OR(D293="OFF",D293="Congé",M293="Abs",D293="Congé sans solde",D293="Férié"),"",IF(O293-K293-L293&gt;O293,O293,IF(O293-K293-L293&lt;0,"",O293-K293-L293))),"")</f>
        <v/>
      </c>
      <c r="O293" s="38">
        <f t="shared" ref="O293:O324" si="74">IF(AG293="2H Pause déjeuner",IF(F293-D293-0.0833333333333333&lt;0,F293-D293-0.0833333333333333+1,F293-D293-0.0833333333333333),IF(OR(AND(F293="OFF",D293="OFF"),AND(F293="Congé",D293="Congé"),AND(F293="Congé sans solde",D293="Congé sans solde"),AND(F293="Congé spécial",D293="Congé spécial"),AND(F293="Férié",D293="Férié"),AND(F293="OFF",D293="Congé"),AND(F293="OFF",D293="Congé sans solde"),AND(F293="OFF",D293="Congé spécial"),AND(F293="OFF",D293="Férié"),AND(F293="Congé",D293="OFF"),AND(F293="Congé",D293="Congé sans solde"),AND(F293="Congé",D293="Congé spécial"),AND(F293="Congé",D293="Férié"),AND(F293="Congé sans solde",D293="OFF"),AND(F293="Congé sans solde",D293="Congé"),AND(F293="Congé sans solde",D293="Congé spécial"),AND(F293="Congé sans solde",D293="Férié"),AND(F293="Congé spécial",D293="OFF"),AND(F293="Congé spécial",D293="Congé"),AND(F293="Congé spécial",D293="Congé sans solde"),AND(F293="Congé spécial",D293="Férié"),AND(F293="Férié",D293="OFF"),AND(F293="Férié",D293="Congé"),AND(F293="Férié",D293="Congé sans solde"),AND(F293="Férié",D293="Congé spécial")),0,IF(OR(F293="OFF",F293="Congé",F293="Congé spécial",F293="Congé sans solde",D293="OFF",D293="Congé",D293="Congé spécial",D293="Congé sans solde"),0.208333333333334,IF(AND(AG293="",F293-D293&lt;0),("24:00:00"-D293)+("00:00:00"+F293)-0.0416666666666667,IF(AND(OR(AG293="Allaitement",AG293="Sans déjeuner"),F293-D293&lt;0),("24:00:00"-D293)+("00:00:00"+F293),IF(AND(AG293="",F293-D293&gt;0.166666666666667),F293-D293-0.0416666666666667,IF(AND(OR(AG293="Allaitement",AG293="Sans déjeuner"),F293-D293&gt;0.166666666666667),F293-D293,F293-D293)))))))</f>
        <v>0</v>
      </c>
      <c r="P293" s="72" t="s">
        <v>114</v>
      </c>
      <c r="Q293" s="117">
        <v>44809</v>
      </c>
      <c r="R293" s="35">
        <f>IF(M293="Abs",O293,0)</f>
        <v>0</v>
      </c>
      <c r="S293" s="35">
        <f>SUM(R293,L293,I293,J293,W293,H293)</f>
        <v>0</v>
      </c>
      <c r="T293" s="10" t="str">
        <f t="shared" si="63"/>
        <v>Sem - 36</v>
      </c>
      <c r="U293" s="10" t="str">
        <f t="shared" si="64"/>
        <v>Septembre</v>
      </c>
      <c r="V293" s="36" t="str">
        <f>+TEXT(Q293,"aaa")</f>
        <v>2026</v>
      </c>
      <c r="W293" s="34"/>
      <c r="X293" s="91">
        <f t="shared" si="65"/>
        <v>0</v>
      </c>
      <c r="Y293" s="92" t="str">
        <f>VLOOKUP('CM-CIC'!B293,Annuaire_roster!B:F,4,0)</f>
        <v>FARKACH Hicham</v>
      </c>
      <c r="Z293" s="37" t="s">
        <v>110</v>
      </c>
      <c r="AA293" s="60" t="s">
        <v>39</v>
      </c>
      <c r="AB293" s="35" t="str">
        <f>IF(AND(D293="Congé",F293="Congé"),0.333333333333333,IF(OR(AND(D293="Congé",F293&lt;&gt;"Congé"),(AND(F293="Congé",D293&lt;&gt;"Congé"))),0.166666666666667,""))</f>
        <v/>
      </c>
      <c r="AC293" s="35" t="str">
        <f>IF(AND(D293="Congé sans solde",F293="Congé sans solde"),0.333333333333333,IF(OR(AND(D293="Congé sans solde",F293&lt;&gt;"Congé sans solde"),(AND(F293="Congé sans solde",D293&lt;&gt;"Congé sans solde"))),0.166666666666667,""))</f>
        <v/>
      </c>
      <c r="AD293" s="35" t="str">
        <f>IF(AND(D293="Congé spécial",F293="Congé spécial"),0.333333333333333,IF(OR(AND(D293="Congé spécial",F293&lt;&gt;"Congé décès"),(AND(F293="Congé spécial",D293&lt;&gt;"Congé spécial"))),0.166666666666667,""))</f>
        <v/>
      </c>
      <c r="AE293" s="44" t="str">
        <f>IF(AND(D293="Férié",F293="Férié"),0.333333333333333,IF(OR(AND(D293="Férié",F293&lt;&gt;"Férié"),(AND(F293="Férié",D293&lt;&gt;"Férié"))),0.166666666666667,""))</f>
        <v/>
      </c>
      <c r="AF293" s="61"/>
      <c r="AG293" s="45"/>
    </row>
    <row r="294" spans="1:33" x14ac:dyDescent="0.2">
      <c r="A294" s="59">
        <f>+VLOOKUP(B294,Annuaire_roster!B:G,5,0)</f>
        <v>1085</v>
      </c>
      <c r="B294" s="78" t="s">
        <v>89</v>
      </c>
      <c r="C294" s="65"/>
      <c r="D294" s="65" t="s">
        <v>64</v>
      </c>
      <c r="E294" s="66"/>
      <c r="F294" s="66" t="s">
        <v>64</v>
      </c>
      <c r="G294" s="67"/>
      <c r="H294" s="67"/>
      <c r="I294" s="64" t="s">
        <v>63</v>
      </c>
      <c r="J294" s="67"/>
      <c r="K294" s="69">
        <v>0</v>
      </c>
      <c r="L294" s="67">
        <v>0</v>
      </c>
      <c r="M294" s="70">
        <v>0</v>
      </c>
      <c r="N294" s="34" t="str">
        <f t="shared" si="73"/>
        <v/>
      </c>
      <c r="O294" s="38">
        <f t="shared" si="74"/>
        <v>0</v>
      </c>
      <c r="P294" s="72" t="s">
        <v>114</v>
      </c>
      <c r="Q294" s="117">
        <v>44809</v>
      </c>
      <c r="R294" s="35">
        <f>IF(M294="Abs",O294,0)</f>
        <v>0</v>
      </c>
      <c r="S294" s="35">
        <f>SUM(R294,L294,I294,J294,W294,H294)</f>
        <v>0</v>
      </c>
      <c r="T294" s="10" t="str">
        <f t="shared" si="63"/>
        <v>Sem - 36</v>
      </c>
      <c r="U294" s="10" t="str">
        <f t="shared" si="64"/>
        <v>Septembre</v>
      </c>
      <c r="V294" s="36" t="str">
        <f>+TEXT(Q294,"aaa")</f>
        <v>2026</v>
      </c>
      <c r="W294" s="34"/>
      <c r="X294" s="91">
        <f t="shared" si="65"/>
        <v>0</v>
      </c>
      <c r="Y294" s="92" t="str">
        <f>VLOOKUP('CM-CIC'!B294,Annuaire_roster!B:F,4,0)</f>
        <v>FARKACH Hicham</v>
      </c>
      <c r="Z294" s="37" t="s">
        <v>110</v>
      </c>
      <c r="AA294" s="60" t="s">
        <v>39</v>
      </c>
      <c r="AB294" s="35" t="str">
        <f>IF(AND(D294="Congé",F294="Congé"),0.333333333333333,IF(OR(AND(D294="Congé",F294&lt;&gt;"Congé"),(AND(F294="Congé",D294&lt;&gt;"Congé"))),0.166666666666667,""))</f>
        <v/>
      </c>
      <c r="AC294" s="35" t="str">
        <f>IF(AND(D294="Congé sans solde",F294="Congé sans solde"),0.333333333333333,IF(OR(AND(D294="Congé sans solde",F294&lt;&gt;"Congé sans solde"),(AND(F294="Congé sans solde",D294&lt;&gt;"Congé sans solde"))),0.166666666666667,""))</f>
        <v/>
      </c>
      <c r="AD294" s="35" t="str">
        <f>IF(AND(D294="Congé spécial",F294="Congé spécial"),0.333333333333333,IF(OR(AND(D294="Congé spécial",F294&lt;&gt;"Congé décès"),(AND(F294="Congé spécial",D294&lt;&gt;"Congé spécial"))),0.166666666666667,""))</f>
        <v/>
      </c>
      <c r="AE294" s="44" t="str">
        <f>IF(AND(D294="Férié",F294="Férié"),0.333333333333333,IF(OR(AND(D294="Férié",F294&lt;&gt;"Férié"),(AND(F294="Férié",D294&lt;&gt;"Férié"))),0.166666666666667,""))</f>
        <v/>
      </c>
      <c r="AF294" s="61"/>
      <c r="AG294" s="45"/>
    </row>
    <row r="295" spans="1:33" x14ac:dyDescent="0.2">
      <c r="A295" s="59" t="str">
        <f>+VLOOKUP(B295,Annuaire_roster!B:G,5,0)</f>
        <v>01584</v>
      </c>
      <c r="B295" s="78" t="s">
        <v>196</v>
      </c>
      <c r="C295" s="65"/>
      <c r="D295" s="65" t="s">
        <v>64</v>
      </c>
      <c r="E295" s="66"/>
      <c r="F295" s="66" t="s">
        <v>64</v>
      </c>
      <c r="G295" s="49">
        <v>0</v>
      </c>
      <c r="H295" s="48">
        <v>0</v>
      </c>
      <c r="I295" s="69" t="s">
        <v>63</v>
      </c>
      <c r="J295" s="48">
        <v>0</v>
      </c>
      <c r="K295" s="58">
        <v>0</v>
      </c>
      <c r="L295" s="48">
        <v>0</v>
      </c>
      <c r="M295" s="70">
        <v>0</v>
      </c>
      <c r="N295" s="34" t="str">
        <f t="shared" si="73"/>
        <v/>
      </c>
      <c r="O295" s="38">
        <f t="shared" si="74"/>
        <v>0</v>
      </c>
      <c r="P295" s="82" t="s">
        <v>114</v>
      </c>
      <c r="Q295" s="43">
        <v>44809</v>
      </c>
      <c r="R295" s="35">
        <f>IF(M295="Abs",O295,0)</f>
        <v>0</v>
      </c>
      <c r="S295" s="35">
        <f>SUM(R295,L295,I295,J295,W295,H295)</f>
        <v>0</v>
      </c>
      <c r="T295" s="10" t="str">
        <f t="shared" si="63"/>
        <v>Sem - 36</v>
      </c>
      <c r="U295" s="10" t="str">
        <f t="shared" si="64"/>
        <v>Septembre</v>
      </c>
      <c r="V295" s="36" t="str">
        <f>+TEXT(Q295,"aaa")</f>
        <v>2026</v>
      </c>
      <c r="W295" s="34"/>
      <c r="X295" s="91">
        <f t="shared" si="65"/>
        <v>0</v>
      </c>
      <c r="Y295" s="92" t="str">
        <f>VLOOKUP('CM-CIC'!B295,Annuaire_roster!B:F,4,0)</f>
        <v>KINANA Widad</v>
      </c>
      <c r="Z295" s="37" t="s">
        <v>110</v>
      </c>
      <c r="AA295" s="60" t="s">
        <v>39</v>
      </c>
      <c r="AB295" s="35" t="str">
        <f>IF(AND(D295="Congé",F295="Congé"),0.333333333333333,IF(OR(AND(D295="Congé",F295&lt;&gt;"Congé"),(AND(F295="Congé",D295&lt;&gt;"Congé"))),0.166666666666667,""))</f>
        <v/>
      </c>
      <c r="AC295" s="35" t="str">
        <f>IF(AND(D295="Congé sans solde",F295="Congé sans solde"),0.333333333333333,IF(OR(AND(D295="Congé sans solde",F295&lt;&gt;"Congé sans solde"),(AND(F295="Congé sans solde",D295&lt;&gt;"Congé sans solde"))),0.166666666666667,""))</f>
        <v/>
      </c>
      <c r="AD295" s="35" t="str">
        <f>IF(AND(D295="Congé spécial",F295="Congé spécial"),0.333333333333333,IF(OR(AND(D295="Congé spécial",F295&lt;&gt;"Congé décès"),(AND(F295="Congé spécial",D295&lt;&gt;"Congé spécial"))),0.166666666666667,""))</f>
        <v/>
      </c>
      <c r="AE295" s="44" t="str">
        <f>IF(AND(D295="Férié",F295="Férié"),0.333333333333333,IF(OR(AND(D295="Férié",F295&lt;&gt;"Férié"),(AND(F295="Férié",D295&lt;&gt;"Férié"))),0.166666666666667,""))</f>
        <v/>
      </c>
      <c r="AF295" s="61"/>
      <c r="AG295" s="45"/>
    </row>
    <row r="296" spans="1:33" x14ac:dyDescent="0.2">
      <c r="A296" s="59">
        <f>+VLOOKUP(B296,Annuaire_roster!B:G,5,0)</f>
        <v>948</v>
      </c>
      <c r="B296" s="78" t="s">
        <v>95</v>
      </c>
      <c r="C296" s="65">
        <v>0.33333333333333331</v>
      </c>
      <c r="D296" s="65">
        <v>0.33333333333333331</v>
      </c>
      <c r="E296" s="66">
        <v>0.75</v>
      </c>
      <c r="F296" s="66">
        <v>0.75</v>
      </c>
      <c r="G296" s="67"/>
      <c r="H296" s="67"/>
      <c r="I296" s="68"/>
      <c r="J296" s="67"/>
      <c r="K296" s="69"/>
      <c r="L296" s="67"/>
      <c r="M296" s="70">
        <v>0</v>
      </c>
      <c r="N296" s="34">
        <f t="shared" si="73"/>
        <v>0.375</v>
      </c>
      <c r="O296" s="38">
        <f t="shared" si="74"/>
        <v>0.375</v>
      </c>
      <c r="P296" s="72" t="s">
        <v>114</v>
      </c>
      <c r="Q296" s="43">
        <v>44810</v>
      </c>
      <c r="R296" s="35">
        <v>0</v>
      </c>
      <c r="S296" s="35">
        <v>0</v>
      </c>
      <c r="T296" s="10" t="str">
        <f t="shared" si="63"/>
        <v>Sem - 37</v>
      </c>
      <c r="U296" s="10" t="str">
        <f t="shared" si="64"/>
        <v>Septembre</v>
      </c>
      <c r="V296" s="36" t="s">
        <v>1244</v>
      </c>
      <c r="W296" s="34"/>
      <c r="X296" s="91">
        <f t="shared" si="65"/>
        <v>0</v>
      </c>
      <c r="Y296" s="92" t="str">
        <f>VLOOKUP('CM-CIC'!B296,Annuaire_roster!B:F,4,0)</f>
        <v>FARKACH Hicham</v>
      </c>
      <c r="Z296" s="37" t="s">
        <v>110</v>
      </c>
      <c r="AA296" s="60" t="s">
        <v>232</v>
      </c>
      <c r="AB296" s="35" t="s">
        <v>63</v>
      </c>
      <c r="AC296" s="35" t="s">
        <v>63</v>
      </c>
      <c r="AD296" s="35" t="s">
        <v>63</v>
      </c>
      <c r="AE296" s="44" t="s">
        <v>63</v>
      </c>
      <c r="AF296" s="61"/>
      <c r="AG296" s="45"/>
    </row>
    <row r="297" spans="1:33" x14ac:dyDescent="0.2">
      <c r="A297" s="59">
        <f>+VLOOKUP(B297,Annuaire_roster!B:G,5,0)</f>
        <v>1085</v>
      </c>
      <c r="B297" s="78" t="s">
        <v>89</v>
      </c>
      <c r="C297" s="97">
        <v>0.375</v>
      </c>
      <c r="D297" s="97">
        <v>0.375</v>
      </c>
      <c r="E297" s="100">
        <v>0.79166666666666663</v>
      </c>
      <c r="F297" s="100">
        <v>0.79166666666666663</v>
      </c>
      <c r="G297" s="67"/>
      <c r="H297" s="67"/>
      <c r="I297" s="64" t="s">
        <v>63</v>
      </c>
      <c r="J297" s="67"/>
      <c r="K297" s="69">
        <v>0</v>
      </c>
      <c r="L297" s="67">
        <v>0</v>
      </c>
      <c r="M297" s="70">
        <v>0</v>
      </c>
      <c r="N297" s="34">
        <f t="shared" si="73"/>
        <v>0.37499999999999994</v>
      </c>
      <c r="O297" s="38">
        <f t="shared" si="74"/>
        <v>0.37499999999999994</v>
      </c>
      <c r="P297" s="72" t="s">
        <v>114</v>
      </c>
      <c r="Q297" s="117">
        <v>44810</v>
      </c>
      <c r="R297" s="35">
        <f>IF(M297="Abs",O297,0)</f>
        <v>0</v>
      </c>
      <c r="S297" s="35">
        <f>SUM(R297,L297,I297,J297,W297,H297)</f>
        <v>0</v>
      </c>
      <c r="T297" s="10" t="str">
        <f t="shared" si="63"/>
        <v>Sem - 37</v>
      </c>
      <c r="U297" s="10" t="str">
        <f t="shared" si="64"/>
        <v>Septembre</v>
      </c>
      <c r="V297" s="36" t="str">
        <f>+TEXT(Q297,"aaa")</f>
        <v>2026</v>
      </c>
      <c r="W297" s="34"/>
      <c r="X297" s="91">
        <f t="shared" si="65"/>
        <v>0</v>
      </c>
      <c r="Y297" s="92" t="str">
        <f>VLOOKUP('CM-CIC'!B297,Annuaire_roster!B:F,4,0)</f>
        <v>FARKACH Hicham</v>
      </c>
      <c r="Z297" s="37" t="s">
        <v>110</v>
      </c>
      <c r="AA297" s="60" t="s">
        <v>39</v>
      </c>
      <c r="AB297" s="35" t="str">
        <f>IF(AND(D297="Congé",F297="Congé"),0.333333333333333,IF(OR(AND(D297="Congé",F297&lt;&gt;"Congé"),(AND(F297="Congé",D297&lt;&gt;"Congé"))),0.166666666666667,""))</f>
        <v/>
      </c>
      <c r="AC297" s="35" t="str">
        <f>IF(AND(D297="Congé sans solde",F297="Congé sans solde"),0.333333333333333,IF(OR(AND(D297="Congé sans solde",F297&lt;&gt;"Congé sans solde"),(AND(F297="Congé sans solde",D297&lt;&gt;"Congé sans solde"))),0.166666666666667,""))</f>
        <v/>
      </c>
      <c r="AD297" s="35" t="str">
        <f>IF(AND(D297="Congé spécial",F297="Congé spécial"),0.333333333333333,IF(OR(AND(D297="Congé spécial",F297&lt;&gt;"Congé décès"),(AND(F297="Congé spécial",D297&lt;&gt;"Congé spécial"))),0.166666666666667,""))</f>
        <v/>
      </c>
      <c r="AE297" s="44" t="str">
        <f>IF(AND(D297="Férié",F297="Férié"),0.333333333333333,IF(OR(AND(D297="Férié",F297&lt;&gt;"Férié"),(AND(F297="Férié",D297&lt;&gt;"Férié"))),0.166666666666667,""))</f>
        <v/>
      </c>
      <c r="AF297" s="61"/>
      <c r="AG297" s="45"/>
    </row>
    <row r="298" spans="1:33" x14ac:dyDescent="0.2">
      <c r="A298" s="59">
        <f>+VLOOKUP(B298,Annuaire_roster!B:G,5,0)</f>
        <v>894</v>
      </c>
      <c r="B298" s="78" t="s">
        <v>43</v>
      </c>
      <c r="C298" s="97">
        <v>0.375</v>
      </c>
      <c r="D298" s="97">
        <v>0.375</v>
      </c>
      <c r="E298" s="100">
        <v>0.79166666666666663</v>
      </c>
      <c r="F298" s="100">
        <v>0.79166666666666663</v>
      </c>
      <c r="G298" s="67"/>
      <c r="H298" s="67"/>
      <c r="I298" s="64" t="s">
        <v>63</v>
      </c>
      <c r="J298" s="67"/>
      <c r="K298" s="69">
        <v>0</v>
      </c>
      <c r="L298" s="67">
        <v>0</v>
      </c>
      <c r="M298" s="70">
        <v>0</v>
      </c>
      <c r="N298" s="34">
        <f t="shared" si="73"/>
        <v>0.37499999999999994</v>
      </c>
      <c r="O298" s="38">
        <f t="shared" si="74"/>
        <v>0.37499999999999994</v>
      </c>
      <c r="P298" s="72" t="s">
        <v>114</v>
      </c>
      <c r="Q298" s="117">
        <v>44810</v>
      </c>
      <c r="R298" s="35">
        <f>IF(M298="Abs",O298,0)</f>
        <v>0</v>
      </c>
      <c r="S298" s="35">
        <f>SUM(R298,L298,I298,J298,W298,H298)</f>
        <v>0</v>
      </c>
      <c r="T298" s="10" t="str">
        <f t="shared" si="63"/>
        <v>Sem - 37</v>
      </c>
      <c r="U298" s="10" t="str">
        <f t="shared" si="64"/>
        <v>Septembre</v>
      </c>
      <c r="V298" s="36" t="str">
        <f>+TEXT(Q298,"aaa")</f>
        <v>2026</v>
      </c>
      <c r="W298" s="34"/>
      <c r="X298" s="91">
        <f t="shared" si="65"/>
        <v>0</v>
      </c>
      <c r="Y298" s="92" t="str">
        <f>VLOOKUP('CM-CIC'!B298,Annuaire_roster!B:F,4,0)</f>
        <v>FARKACH Hicham</v>
      </c>
      <c r="Z298" s="37" t="s">
        <v>110</v>
      </c>
      <c r="AA298" s="60" t="s">
        <v>39</v>
      </c>
      <c r="AB298" s="35" t="str">
        <f>IF(AND(D298="Congé",F298="Congé"),0.333333333333333,IF(OR(AND(D298="Congé",F298&lt;&gt;"Congé"),(AND(F298="Congé",D298&lt;&gt;"Congé"))),0.166666666666667,""))</f>
        <v/>
      </c>
      <c r="AC298" s="35" t="str">
        <f>IF(AND(D298="Congé sans solde",F298="Congé sans solde"),0.333333333333333,IF(OR(AND(D298="Congé sans solde",F298&lt;&gt;"Congé sans solde"),(AND(F298="Congé sans solde",D298&lt;&gt;"Congé sans solde"))),0.166666666666667,""))</f>
        <v/>
      </c>
      <c r="AD298" s="35" t="str">
        <f>IF(AND(D298="Congé spécial",F298="Congé spécial"),0.333333333333333,IF(OR(AND(D298="Congé spécial",F298&lt;&gt;"Congé décès"),(AND(F298="Congé spécial",D298&lt;&gt;"Congé spécial"))),0.166666666666667,""))</f>
        <v/>
      </c>
      <c r="AE298" s="44" t="str">
        <f>IF(AND(D298="Férié",F298="Férié"),0.333333333333333,IF(OR(AND(D298="Férié",F298&lt;&gt;"Férié"),(AND(F298="Férié",D298&lt;&gt;"Férié"))),0.166666666666667,""))</f>
        <v/>
      </c>
      <c r="AF298" s="61"/>
      <c r="AG298" s="45"/>
    </row>
    <row r="299" spans="1:33" x14ac:dyDescent="0.2">
      <c r="A299" s="59" t="str">
        <f>+VLOOKUP(B299,Annuaire_roster!B:G,5,0)</f>
        <v>01584</v>
      </c>
      <c r="B299" s="78" t="s">
        <v>196</v>
      </c>
      <c r="C299" s="65">
        <v>0.375</v>
      </c>
      <c r="D299" s="65">
        <v>0.375</v>
      </c>
      <c r="E299" s="66">
        <v>0.79166666666666663</v>
      </c>
      <c r="F299" s="66">
        <v>0.79166666666666663</v>
      </c>
      <c r="G299" s="67"/>
      <c r="H299" s="67"/>
      <c r="I299" s="68" t="s">
        <v>63</v>
      </c>
      <c r="J299" s="67"/>
      <c r="K299" s="132">
        <v>0</v>
      </c>
      <c r="L299" s="133">
        <v>0</v>
      </c>
      <c r="M299" s="70">
        <v>0</v>
      </c>
      <c r="N299" s="34">
        <f t="shared" si="73"/>
        <v>0.37499999999999994</v>
      </c>
      <c r="O299" s="38">
        <f t="shared" si="74"/>
        <v>0.37499999999999994</v>
      </c>
      <c r="P299" s="82" t="s">
        <v>114</v>
      </c>
      <c r="Q299" s="43">
        <v>44810</v>
      </c>
      <c r="R299" s="35">
        <v>0</v>
      </c>
      <c r="S299" s="35">
        <v>0</v>
      </c>
      <c r="T299" s="10" t="str">
        <f t="shared" si="63"/>
        <v>Sem - 37</v>
      </c>
      <c r="U299" s="10" t="str">
        <f t="shared" si="64"/>
        <v>Septembre</v>
      </c>
      <c r="V299" s="36" t="s">
        <v>303</v>
      </c>
      <c r="W299" s="34"/>
      <c r="X299" s="91">
        <f t="shared" si="65"/>
        <v>0</v>
      </c>
      <c r="Y299" s="92" t="str">
        <f>VLOOKUP('CM-CIC'!B299,Annuaire_roster!B:F,4,0)</f>
        <v>KINANA Widad</v>
      </c>
      <c r="Z299" s="37" t="s">
        <v>110</v>
      </c>
      <c r="AA299" s="60" t="s">
        <v>232</v>
      </c>
      <c r="AB299" s="35" t="s">
        <v>63</v>
      </c>
      <c r="AC299" s="35" t="s">
        <v>63</v>
      </c>
      <c r="AD299" s="35" t="s">
        <v>63</v>
      </c>
      <c r="AE299" s="44" t="s">
        <v>63</v>
      </c>
      <c r="AF299" s="61"/>
      <c r="AG299" s="45"/>
    </row>
    <row r="300" spans="1:33" x14ac:dyDescent="0.2">
      <c r="A300" s="59">
        <f>+VLOOKUP(B300,Annuaire_roster!B:G,5,0)</f>
        <v>948</v>
      </c>
      <c r="B300" s="78" t="s">
        <v>95</v>
      </c>
      <c r="C300" s="65"/>
      <c r="D300" s="65">
        <v>0.33333333333333331</v>
      </c>
      <c r="E300" s="66"/>
      <c r="F300" s="66">
        <v>0.75</v>
      </c>
      <c r="G300" s="67"/>
      <c r="H300" s="67"/>
      <c r="I300" s="68"/>
      <c r="J300" s="67"/>
      <c r="K300" s="69"/>
      <c r="L300" s="67"/>
      <c r="M300" s="70" t="s">
        <v>187</v>
      </c>
      <c r="N300" s="34" t="str">
        <f t="shared" si="73"/>
        <v/>
      </c>
      <c r="O300" s="38">
        <f t="shared" si="74"/>
        <v>0.375</v>
      </c>
      <c r="P300" s="72" t="s">
        <v>114</v>
      </c>
      <c r="Q300" s="43">
        <v>44811</v>
      </c>
      <c r="R300" s="35">
        <v>0</v>
      </c>
      <c r="S300" s="35">
        <v>0</v>
      </c>
      <c r="T300" s="10" t="str">
        <f t="shared" si="63"/>
        <v>Sem - 37</v>
      </c>
      <c r="U300" s="10" t="str">
        <f t="shared" si="64"/>
        <v>Septembre</v>
      </c>
      <c r="V300" s="36" t="s">
        <v>1256</v>
      </c>
      <c r="W300" s="34"/>
      <c r="X300" s="91">
        <f t="shared" si="65"/>
        <v>0</v>
      </c>
      <c r="Y300" s="92" t="str">
        <f>VLOOKUP('CM-CIC'!B300,Annuaire_roster!B:F,4,0)</f>
        <v>FARKACH Hicham</v>
      </c>
      <c r="Z300" s="37" t="s">
        <v>110</v>
      </c>
      <c r="AA300" s="60" t="s">
        <v>232</v>
      </c>
      <c r="AB300" s="35" t="s">
        <v>63</v>
      </c>
      <c r="AC300" s="35" t="s">
        <v>63</v>
      </c>
      <c r="AD300" s="35" t="s">
        <v>63</v>
      </c>
      <c r="AE300" s="44" t="s">
        <v>63</v>
      </c>
      <c r="AF300" s="61"/>
      <c r="AG300" s="45"/>
    </row>
    <row r="301" spans="1:33" x14ac:dyDescent="0.2">
      <c r="A301" s="59">
        <f>+VLOOKUP(B301,Annuaire_roster!B:G,5,0)</f>
        <v>1085</v>
      </c>
      <c r="B301" s="78" t="s">
        <v>89</v>
      </c>
      <c r="C301" s="97">
        <v>0.375</v>
      </c>
      <c r="D301" s="97">
        <v>0.375</v>
      </c>
      <c r="E301" s="100">
        <v>0.79166666666666663</v>
      </c>
      <c r="F301" s="100">
        <v>0.79166666666666663</v>
      </c>
      <c r="G301" s="67"/>
      <c r="H301" s="67"/>
      <c r="I301" s="64" t="s">
        <v>63</v>
      </c>
      <c r="J301" s="67"/>
      <c r="K301" s="69">
        <v>0</v>
      </c>
      <c r="L301" s="67">
        <v>0</v>
      </c>
      <c r="M301" s="70">
        <v>0</v>
      </c>
      <c r="N301" s="34">
        <f t="shared" si="73"/>
        <v>0.37499999999999994</v>
      </c>
      <c r="O301" s="38">
        <f t="shared" si="74"/>
        <v>0.37499999999999994</v>
      </c>
      <c r="P301" s="72" t="s">
        <v>114</v>
      </c>
      <c r="Q301" s="117">
        <v>44811</v>
      </c>
      <c r="R301" s="35">
        <f>IF(M301="Abs",O301,0)</f>
        <v>0</v>
      </c>
      <c r="S301" s="35">
        <f>SUM(R301,L301,I301,J301,W301,H301)</f>
        <v>0</v>
      </c>
      <c r="T301" s="10" t="str">
        <f t="shared" si="63"/>
        <v>Sem - 37</v>
      </c>
      <c r="U301" s="10" t="str">
        <f t="shared" si="64"/>
        <v>Septembre</v>
      </c>
      <c r="V301" s="36" t="str">
        <f>+TEXT(Q301,"aaa")</f>
        <v>2026</v>
      </c>
      <c r="W301" s="34"/>
      <c r="X301" s="91">
        <f t="shared" si="65"/>
        <v>0</v>
      </c>
      <c r="Y301" s="92" t="str">
        <f>VLOOKUP('CM-CIC'!B301,Annuaire_roster!B:F,4,0)</f>
        <v>FARKACH Hicham</v>
      </c>
      <c r="Z301" s="37" t="s">
        <v>110</v>
      </c>
      <c r="AA301" s="60" t="s">
        <v>39</v>
      </c>
      <c r="AB301" s="35" t="str">
        <f>IF(AND(D301="Congé",F301="Congé"),0.333333333333333,IF(OR(AND(D301="Congé",F301&lt;&gt;"Congé"),(AND(F301="Congé",D301&lt;&gt;"Congé"))),0.166666666666667,""))</f>
        <v/>
      </c>
      <c r="AC301" s="35" t="str">
        <f>IF(AND(D301="Congé sans solde",F301="Congé sans solde"),0.333333333333333,IF(OR(AND(D301="Congé sans solde",F301&lt;&gt;"Congé sans solde"),(AND(F301="Congé sans solde",D301&lt;&gt;"Congé sans solde"))),0.166666666666667,""))</f>
        <v/>
      </c>
      <c r="AD301" s="35" t="str">
        <f>IF(AND(D301="Congé spécial",F301="Congé spécial"),0.333333333333333,IF(OR(AND(D301="Congé spécial",F301&lt;&gt;"Congé décès"),(AND(F301="Congé spécial",D301&lt;&gt;"Congé spécial"))),0.166666666666667,""))</f>
        <v/>
      </c>
      <c r="AE301" s="44" t="str">
        <f>IF(AND(D301="Férié",F301="Férié"),0.333333333333333,IF(OR(AND(D301="Férié",F301&lt;&gt;"Férié"),(AND(F301="Férié",D301&lt;&gt;"Férié"))),0.166666666666667,""))</f>
        <v/>
      </c>
      <c r="AF301" s="61"/>
      <c r="AG301" s="45"/>
    </row>
    <row r="302" spans="1:33" x14ac:dyDescent="0.2">
      <c r="A302" s="59">
        <f>+VLOOKUP(B302,Annuaire_roster!B:G,5,0)</f>
        <v>894</v>
      </c>
      <c r="B302" s="78" t="s">
        <v>43</v>
      </c>
      <c r="C302" s="97">
        <v>0.375</v>
      </c>
      <c r="D302" s="97">
        <v>0.375</v>
      </c>
      <c r="E302" s="100">
        <v>0.79166666666666663</v>
      </c>
      <c r="F302" s="100">
        <v>0.79166666666666663</v>
      </c>
      <c r="G302" s="67"/>
      <c r="H302" s="67"/>
      <c r="I302" s="64" t="s">
        <v>63</v>
      </c>
      <c r="J302" s="67"/>
      <c r="K302" s="69">
        <v>0</v>
      </c>
      <c r="L302" s="67">
        <v>0</v>
      </c>
      <c r="M302" s="70">
        <v>0</v>
      </c>
      <c r="N302" s="34">
        <f t="shared" si="73"/>
        <v>0.37499999999999994</v>
      </c>
      <c r="O302" s="38">
        <f t="shared" si="74"/>
        <v>0.37499999999999994</v>
      </c>
      <c r="P302" s="72" t="s">
        <v>114</v>
      </c>
      <c r="Q302" s="117">
        <v>44811</v>
      </c>
      <c r="R302" s="35">
        <f>IF(M302="Abs",O302,0)</f>
        <v>0</v>
      </c>
      <c r="S302" s="35">
        <f>SUM(R302,L302,I302,J302,W302,H302)</f>
        <v>0</v>
      </c>
      <c r="T302" s="10" t="str">
        <f t="shared" si="63"/>
        <v>Sem - 37</v>
      </c>
      <c r="U302" s="10" t="str">
        <f t="shared" si="64"/>
        <v>Septembre</v>
      </c>
      <c r="V302" s="36" t="str">
        <f>+TEXT(Q302,"aaa")</f>
        <v>2026</v>
      </c>
      <c r="W302" s="34"/>
      <c r="X302" s="91">
        <f t="shared" si="65"/>
        <v>0</v>
      </c>
      <c r="Y302" s="92" t="str">
        <f>VLOOKUP('CM-CIC'!B302,Annuaire_roster!B:F,4,0)</f>
        <v>FARKACH Hicham</v>
      </c>
      <c r="Z302" s="37" t="s">
        <v>110</v>
      </c>
      <c r="AA302" s="60" t="s">
        <v>39</v>
      </c>
      <c r="AB302" s="35" t="str">
        <f>IF(AND(D302="Congé",F302="Congé"),0.333333333333333,IF(OR(AND(D302="Congé",F302&lt;&gt;"Congé"),(AND(F302="Congé",D302&lt;&gt;"Congé"))),0.166666666666667,""))</f>
        <v/>
      </c>
      <c r="AC302" s="35" t="str">
        <f>IF(AND(D302="Congé sans solde",F302="Congé sans solde"),0.333333333333333,IF(OR(AND(D302="Congé sans solde",F302&lt;&gt;"Congé sans solde"),(AND(F302="Congé sans solde",D302&lt;&gt;"Congé sans solde"))),0.166666666666667,""))</f>
        <v/>
      </c>
      <c r="AD302" s="35" t="str">
        <f>IF(AND(D302="Congé spécial",F302="Congé spécial"),0.333333333333333,IF(OR(AND(D302="Congé spécial",F302&lt;&gt;"Congé décès"),(AND(F302="Congé spécial",D302&lt;&gt;"Congé spécial"))),0.166666666666667,""))</f>
        <v/>
      </c>
      <c r="AE302" s="44" t="str">
        <f>IF(AND(D302="Férié",F302="Férié"),0.333333333333333,IF(OR(AND(D302="Férié",F302&lt;&gt;"Férié"),(AND(F302="Férié",D302&lt;&gt;"Férié"))),0.166666666666667,""))</f>
        <v/>
      </c>
      <c r="AF302" s="61"/>
      <c r="AG302" s="45"/>
    </row>
    <row r="303" spans="1:33" x14ac:dyDescent="0.2">
      <c r="A303" s="59" t="str">
        <f>+VLOOKUP(B303,Annuaire_roster!B:G,5,0)</f>
        <v>01584</v>
      </c>
      <c r="B303" s="78" t="s">
        <v>196</v>
      </c>
      <c r="C303" s="65">
        <v>0.375</v>
      </c>
      <c r="D303" s="65">
        <v>0.375</v>
      </c>
      <c r="E303" s="66">
        <v>0.79166666666666663</v>
      </c>
      <c r="F303" s="66">
        <v>0.79166666666666663</v>
      </c>
      <c r="G303" s="67"/>
      <c r="H303" s="67"/>
      <c r="I303" s="68" t="s">
        <v>63</v>
      </c>
      <c r="J303" s="67"/>
      <c r="K303" s="132">
        <v>0</v>
      </c>
      <c r="L303" s="133">
        <v>0</v>
      </c>
      <c r="M303" s="70">
        <v>0</v>
      </c>
      <c r="N303" s="34">
        <f t="shared" si="73"/>
        <v>0.37499999999999994</v>
      </c>
      <c r="O303" s="38">
        <f t="shared" si="74"/>
        <v>0.37499999999999994</v>
      </c>
      <c r="P303" s="82" t="s">
        <v>114</v>
      </c>
      <c r="Q303" s="43">
        <v>44811</v>
      </c>
      <c r="R303" s="35">
        <v>0</v>
      </c>
      <c r="S303" s="35">
        <v>0</v>
      </c>
      <c r="T303" s="10" t="str">
        <f t="shared" si="63"/>
        <v>Sem - 37</v>
      </c>
      <c r="U303" s="10" t="str">
        <f t="shared" si="64"/>
        <v>Septembre</v>
      </c>
      <c r="V303" s="36" t="s">
        <v>379</v>
      </c>
      <c r="W303" s="34"/>
      <c r="X303" s="91">
        <f t="shared" si="65"/>
        <v>0</v>
      </c>
      <c r="Y303" s="92" t="str">
        <f>VLOOKUP('CM-CIC'!B303,Annuaire_roster!B:F,4,0)</f>
        <v>KINANA Widad</v>
      </c>
      <c r="Z303" s="37" t="s">
        <v>110</v>
      </c>
      <c r="AA303" s="60" t="s">
        <v>232</v>
      </c>
      <c r="AB303" s="35" t="s">
        <v>63</v>
      </c>
      <c r="AC303" s="35" t="s">
        <v>63</v>
      </c>
      <c r="AD303" s="35" t="s">
        <v>63</v>
      </c>
      <c r="AE303" s="44" t="s">
        <v>63</v>
      </c>
      <c r="AF303" s="61"/>
      <c r="AG303" s="45"/>
    </row>
    <row r="304" spans="1:33" x14ac:dyDescent="0.2">
      <c r="A304" s="59">
        <f>+VLOOKUP(B304,Annuaire_roster!B:G,5,0)</f>
        <v>948</v>
      </c>
      <c r="B304" s="78" t="s">
        <v>95</v>
      </c>
      <c r="C304" s="65">
        <v>0.33333333333333331</v>
      </c>
      <c r="D304" s="65">
        <v>0.33333333333333331</v>
      </c>
      <c r="E304" s="66">
        <v>0.75</v>
      </c>
      <c r="F304" s="66">
        <v>0.75</v>
      </c>
      <c r="G304" s="67"/>
      <c r="H304" s="67"/>
      <c r="I304" s="68"/>
      <c r="J304" s="67"/>
      <c r="K304" s="69"/>
      <c r="L304" s="67"/>
      <c r="M304" s="70">
        <v>0</v>
      </c>
      <c r="N304" s="34">
        <f t="shared" si="73"/>
        <v>0.375</v>
      </c>
      <c r="O304" s="38">
        <f t="shared" si="74"/>
        <v>0.375</v>
      </c>
      <c r="P304" s="72" t="s">
        <v>114</v>
      </c>
      <c r="Q304" s="43">
        <v>44812</v>
      </c>
      <c r="R304" s="35">
        <v>0</v>
      </c>
      <c r="S304" s="35">
        <v>0</v>
      </c>
      <c r="T304" s="10" t="str">
        <f t="shared" si="63"/>
        <v>Sem - 37</v>
      </c>
      <c r="U304" s="10" t="str">
        <f t="shared" si="64"/>
        <v>Septembre</v>
      </c>
      <c r="V304" s="36" t="s">
        <v>1268</v>
      </c>
      <c r="W304" s="34"/>
      <c r="X304" s="91">
        <f t="shared" si="65"/>
        <v>0</v>
      </c>
      <c r="Y304" s="92" t="str">
        <f>VLOOKUP('CM-CIC'!B304,Annuaire_roster!B:F,4,0)</f>
        <v>FARKACH Hicham</v>
      </c>
      <c r="Z304" s="37" t="s">
        <v>110</v>
      </c>
      <c r="AA304" s="60" t="s">
        <v>232</v>
      </c>
      <c r="AB304" s="35" t="s">
        <v>63</v>
      </c>
      <c r="AC304" s="35" t="s">
        <v>63</v>
      </c>
      <c r="AD304" s="35" t="s">
        <v>63</v>
      </c>
      <c r="AE304" s="44" t="s">
        <v>63</v>
      </c>
      <c r="AF304" s="61"/>
      <c r="AG304" s="45"/>
    </row>
    <row r="305" spans="1:33" x14ac:dyDescent="0.2">
      <c r="A305" s="59">
        <f>+VLOOKUP(B305,Annuaire_roster!B:G,5,0)</f>
        <v>1085</v>
      </c>
      <c r="B305" s="78" t="s">
        <v>89</v>
      </c>
      <c r="C305" s="97">
        <v>0.375</v>
      </c>
      <c r="D305" s="97">
        <v>0.375</v>
      </c>
      <c r="E305" s="100">
        <v>0.79166666666666663</v>
      </c>
      <c r="F305" s="100">
        <v>0.79166666666666663</v>
      </c>
      <c r="G305" s="67"/>
      <c r="H305" s="67"/>
      <c r="I305" s="64" t="s">
        <v>63</v>
      </c>
      <c r="J305" s="67"/>
      <c r="K305" s="69">
        <v>0</v>
      </c>
      <c r="L305" s="67">
        <v>0</v>
      </c>
      <c r="M305" s="70">
        <v>0</v>
      </c>
      <c r="N305" s="34">
        <f t="shared" si="73"/>
        <v>0.37499999999999994</v>
      </c>
      <c r="O305" s="38">
        <f t="shared" si="74"/>
        <v>0.37499999999999994</v>
      </c>
      <c r="P305" s="72" t="s">
        <v>114</v>
      </c>
      <c r="Q305" s="117">
        <v>44812</v>
      </c>
      <c r="R305" s="35">
        <f>IF(M305="Abs",O305,0)</f>
        <v>0</v>
      </c>
      <c r="S305" s="35">
        <f>SUM(R305,L305,I305,J305,W305,H305)</f>
        <v>0</v>
      </c>
      <c r="T305" s="10" t="str">
        <f t="shared" si="63"/>
        <v>Sem - 37</v>
      </c>
      <c r="U305" s="10" t="str">
        <f t="shared" si="64"/>
        <v>Septembre</v>
      </c>
      <c r="V305" s="36" t="str">
        <f>+TEXT(Q305,"aaa")</f>
        <v>2026</v>
      </c>
      <c r="W305" s="34"/>
      <c r="X305" s="91">
        <f t="shared" si="65"/>
        <v>0</v>
      </c>
      <c r="Y305" s="92" t="str">
        <f>VLOOKUP('CM-CIC'!B305,Annuaire_roster!B:F,4,0)</f>
        <v>FARKACH Hicham</v>
      </c>
      <c r="Z305" s="37" t="s">
        <v>110</v>
      </c>
      <c r="AA305" s="60" t="s">
        <v>39</v>
      </c>
      <c r="AB305" s="35" t="str">
        <f>IF(AND(D305="Congé",F305="Congé"),0.333333333333333,IF(OR(AND(D305="Congé",F305&lt;&gt;"Congé"),(AND(F305="Congé",D305&lt;&gt;"Congé"))),0.166666666666667,""))</f>
        <v/>
      </c>
      <c r="AC305" s="35" t="str">
        <f>IF(AND(D305="Congé sans solde",F305="Congé sans solde"),0.333333333333333,IF(OR(AND(D305="Congé sans solde",F305&lt;&gt;"Congé sans solde"),(AND(F305="Congé sans solde",D305&lt;&gt;"Congé sans solde"))),0.166666666666667,""))</f>
        <v/>
      </c>
      <c r="AD305" s="35" t="str">
        <f>IF(AND(D305="Congé spécial",F305="Congé spécial"),0.333333333333333,IF(OR(AND(D305="Congé spécial",F305&lt;&gt;"Congé décès"),(AND(F305="Congé spécial",D305&lt;&gt;"Congé spécial"))),0.166666666666667,""))</f>
        <v/>
      </c>
      <c r="AE305" s="44" t="str">
        <f>IF(AND(D305="Férié",F305="Férié"),0.333333333333333,IF(OR(AND(D305="Férié",F305&lt;&gt;"Férié"),(AND(F305="Férié",D305&lt;&gt;"Férié"))),0.166666666666667,""))</f>
        <v/>
      </c>
      <c r="AF305" s="61"/>
      <c r="AG305" s="45"/>
    </row>
    <row r="306" spans="1:33" x14ac:dyDescent="0.2">
      <c r="A306" s="59">
        <f>+VLOOKUP(B306,Annuaire_roster!B:G,5,0)</f>
        <v>894</v>
      </c>
      <c r="B306" s="78" t="s">
        <v>43</v>
      </c>
      <c r="C306" s="97">
        <v>0.375</v>
      </c>
      <c r="D306" s="97">
        <v>0.375</v>
      </c>
      <c r="E306" s="100">
        <v>0.79166666666666663</v>
      </c>
      <c r="F306" s="100">
        <v>0.79166666666666663</v>
      </c>
      <c r="G306" s="67"/>
      <c r="H306" s="67"/>
      <c r="I306" s="64" t="s">
        <v>63</v>
      </c>
      <c r="J306" s="67"/>
      <c r="K306" s="69">
        <v>0</v>
      </c>
      <c r="L306" s="67">
        <v>0</v>
      </c>
      <c r="M306" s="70">
        <v>0</v>
      </c>
      <c r="N306" s="34">
        <f t="shared" si="73"/>
        <v>0.37499999999999994</v>
      </c>
      <c r="O306" s="38">
        <f t="shared" si="74"/>
        <v>0.37499999999999994</v>
      </c>
      <c r="P306" s="72" t="s">
        <v>114</v>
      </c>
      <c r="Q306" s="117">
        <v>44812</v>
      </c>
      <c r="R306" s="35">
        <f>IF(M306="Abs",O306,0)</f>
        <v>0</v>
      </c>
      <c r="S306" s="35">
        <f>SUM(R306,L306,I306,J306,W306,H306)</f>
        <v>0</v>
      </c>
      <c r="T306" s="10" t="str">
        <f t="shared" si="63"/>
        <v>Sem - 37</v>
      </c>
      <c r="U306" s="10" t="str">
        <f t="shared" si="64"/>
        <v>Septembre</v>
      </c>
      <c r="V306" s="36" t="str">
        <f>+TEXT(Q306,"aaa")</f>
        <v>2026</v>
      </c>
      <c r="W306" s="34"/>
      <c r="X306" s="91">
        <f t="shared" si="65"/>
        <v>0</v>
      </c>
      <c r="Y306" s="92" t="str">
        <f>VLOOKUP('CM-CIC'!B306,Annuaire_roster!B:F,4,0)</f>
        <v>FARKACH Hicham</v>
      </c>
      <c r="Z306" s="37" t="s">
        <v>110</v>
      </c>
      <c r="AA306" s="60" t="s">
        <v>39</v>
      </c>
      <c r="AB306" s="35" t="str">
        <f>IF(AND(D306="Congé",F306="Congé"),0.333333333333333,IF(OR(AND(D306="Congé",F306&lt;&gt;"Congé"),(AND(F306="Congé",D306&lt;&gt;"Congé"))),0.166666666666667,""))</f>
        <v/>
      </c>
      <c r="AC306" s="35" t="str">
        <f>IF(AND(D306="Congé sans solde",F306="Congé sans solde"),0.333333333333333,IF(OR(AND(D306="Congé sans solde",F306&lt;&gt;"Congé sans solde"),(AND(F306="Congé sans solde",D306&lt;&gt;"Congé sans solde"))),0.166666666666667,""))</f>
        <v/>
      </c>
      <c r="AD306" s="35" t="str">
        <f>IF(AND(D306="Congé spécial",F306="Congé spécial"),0.333333333333333,IF(OR(AND(D306="Congé spécial",F306&lt;&gt;"Congé décès"),(AND(F306="Congé spécial",D306&lt;&gt;"Congé spécial"))),0.166666666666667,""))</f>
        <v/>
      </c>
      <c r="AE306" s="44" t="str">
        <f>IF(AND(D306="Férié",F306="Férié"),0.333333333333333,IF(OR(AND(D306="Férié",F306&lt;&gt;"Férié"),(AND(F306="Férié",D306&lt;&gt;"Férié"))),0.166666666666667,""))</f>
        <v/>
      </c>
      <c r="AF306" s="61"/>
      <c r="AG306" s="45"/>
    </row>
    <row r="307" spans="1:33" x14ac:dyDescent="0.2">
      <c r="A307" s="59" t="str">
        <f>+VLOOKUP(B307,Annuaire_roster!B:G,5,0)</f>
        <v>01584</v>
      </c>
      <c r="B307" s="78" t="s">
        <v>196</v>
      </c>
      <c r="C307" s="65">
        <v>0.375</v>
      </c>
      <c r="D307" s="65">
        <v>0.375</v>
      </c>
      <c r="E307" s="66">
        <v>0.79166666666666663</v>
      </c>
      <c r="F307" s="66">
        <v>0.79166666666666663</v>
      </c>
      <c r="G307" s="67"/>
      <c r="H307" s="67"/>
      <c r="I307" s="68" t="s">
        <v>63</v>
      </c>
      <c r="J307" s="67"/>
      <c r="K307" s="132">
        <v>0</v>
      </c>
      <c r="L307" s="133">
        <v>0</v>
      </c>
      <c r="M307" s="70">
        <v>0</v>
      </c>
      <c r="N307" s="34">
        <f t="shared" si="73"/>
        <v>0.37499999999999994</v>
      </c>
      <c r="O307" s="38">
        <f t="shared" si="74"/>
        <v>0.37499999999999994</v>
      </c>
      <c r="P307" s="82" t="s">
        <v>114</v>
      </c>
      <c r="Q307" s="43">
        <v>44812</v>
      </c>
      <c r="R307" s="35">
        <v>0</v>
      </c>
      <c r="S307" s="35">
        <v>0</v>
      </c>
      <c r="T307" s="10" t="str">
        <f t="shared" si="63"/>
        <v>Sem - 37</v>
      </c>
      <c r="U307" s="10" t="str">
        <f t="shared" si="64"/>
        <v>Septembre</v>
      </c>
      <c r="V307" s="36" t="s">
        <v>455</v>
      </c>
      <c r="W307" s="34"/>
      <c r="X307" s="91">
        <f t="shared" si="65"/>
        <v>0</v>
      </c>
      <c r="Y307" s="92" t="str">
        <f>VLOOKUP('CM-CIC'!B307,Annuaire_roster!B:F,4,0)</f>
        <v>KINANA Widad</v>
      </c>
      <c r="Z307" s="37" t="s">
        <v>110</v>
      </c>
      <c r="AA307" s="60" t="s">
        <v>232</v>
      </c>
      <c r="AB307" s="35" t="s">
        <v>63</v>
      </c>
      <c r="AC307" s="35" t="s">
        <v>63</v>
      </c>
      <c r="AD307" s="35" t="s">
        <v>63</v>
      </c>
      <c r="AE307" s="44" t="s">
        <v>63</v>
      </c>
      <c r="AF307" s="61"/>
      <c r="AG307" s="45"/>
    </row>
    <row r="308" spans="1:33" x14ac:dyDescent="0.2">
      <c r="A308" s="59">
        <f>+VLOOKUP(B308,Annuaire_roster!B:G,5,0)</f>
        <v>948</v>
      </c>
      <c r="B308" s="78" t="s">
        <v>95</v>
      </c>
      <c r="C308" s="65">
        <v>0.33333333333333331</v>
      </c>
      <c r="D308" s="65">
        <v>0.33333333333333331</v>
      </c>
      <c r="E308" s="66">
        <v>0.75</v>
      </c>
      <c r="F308" s="66">
        <v>0.75</v>
      </c>
      <c r="G308" s="73"/>
      <c r="H308" s="67"/>
      <c r="I308" s="84"/>
      <c r="J308" s="67"/>
      <c r="K308" s="69"/>
      <c r="L308" s="67"/>
      <c r="M308" s="70">
        <v>0</v>
      </c>
      <c r="N308" s="34">
        <f t="shared" si="73"/>
        <v>0.375</v>
      </c>
      <c r="O308" s="38">
        <f t="shared" si="74"/>
        <v>0.375</v>
      </c>
      <c r="P308" s="72" t="s">
        <v>114</v>
      </c>
      <c r="Q308" s="43">
        <v>44813</v>
      </c>
      <c r="R308" s="35">
        <v>0</v>
      </c>
      <c r="S308" s="35">
        <v>0</v>
      </c>
      <c r="T308" s="10" t="str">
        <f t="shared" si="63"/>
        <v>Sem - 37</v>
      </c>
      <c r="U308" s="10" t="str">
        <f t="shared" si="64"/>
        <v>Septembre</v>
      </c>
      <c r="V308" s="36" t="s">
        <v>1288</v>
      </c>
      <c r="W308" s="34"/>
      <c r="X308" s="91">
        <f t="shared" si="65"/>
        <v>0</v>
      </c>
      <c r="Y308" s="92" t="str">
        <f>VLOOKUP('CM-CIC'!B308,Annuaire_roster!B:F,4,0)</f>
        <v>FARKACH Hicham</v>
      </c>
      <c r="Z308" s="37" t="s">
        <v>110</v>
      </c>
      <c r="AA308" s="60" t="s">
        <v>232</v>
      </c>
      <c r="AB308" s="35" t="s">
        <v>63</v>
      </c>
      <c r="AC308" s="35" t="s">
        <v>63</v>
      </c>
      <c r="AD308" s="35" t="s">
        <v>63</v>
      </c>
      <c r="AE308" s="44" t="s">
        <v>63</v>
      </c>
      <c r="AF308" s="61"/>
      <c r="AG308" s="45"/>
    </row>
    <row r="309" spans="1:33" x14ac:dyDescent="0.2">
      <c r="A309" s="59">
        <f>+VLOOKUP(B309,Annuaire_roster!B:G,5,0)</f>
        <v>1085</v>
      </c>
      <c r="B309" s="78" t="s">
        <v>89</v>
      </c>
      <c r="C309" s="97">
        <v>0.375</v>
      </c>
      <c r="D309" s="97">
        <v>0.375</v>
      </c>
      <c r="E309" s="100">
        <v>0.79166666666666663</v>
      </c>
      <c r="F309" s="100">
        <v>0.79166666666666663</v>
      </c>
      <c r="G309" s="67"/>
      <c r="H309" s="67"/>
      <c r="I309" s="64" t="s">
        <v>63</v>
      </c>
      <c r="J309" s="67"/>
      <c r="K309" s="69">
        <v>0</v>
      </c>
      <c r="L309" s="67">
        <v>0</v>
      </c>
      <c r="M309" s="70">
        <v>0</v>
      </c>
      <c r="N309" s="34">
        <f t="shared" si="73"/>
        <v>0.37499999999999994</v>
      </c>
      <c r="O309" s="38">
        <f t="shared" si="74"/>
        <v>0.37499999999999994</v>
      </c>
      <c r="P309" s="72" t="s">
        <v>114</v>
      </c>
      <c r="Q309" s="117">
        <v>44813</v>
      </c>
      <c r="R309" s="35">
        <f>IF(M309="Abs",O309,0)</f>
        <v>0</v>
      </c>
      <c r="S309" s="35">
        <f>SUM(R309,L309,I309,J309,W309,H309)</f>
        <v>0</v>
      </c>
      <c r="T309" s="10" t="str">
        <f t="shared" si="63"/>
        <v>Sem - 37</v>
      </c>
      <c r="U309" s="10" t="str">
        <f t="shared" si="64"/>
        <v>Septembre</v>
      </c>
      <c r="V309" s="36" t="str">
        <f>+TEXT(Q309,"aaa")</f>
        <v>2026</v>
      </c>
      <c r="W309" s="34"/>
      <c r="X309" s="91">
        <f t="shared" si="65"/>
        <v>0</v>
      </c>
      <c r="Y309" s="92" t="str">
        <f>VLOOKUP('CM-CIC'!B309,Annuaire_roster!B:F,4,0)</f>
        <v>FARKACH Hicham</v>
      </c>
      <c r="Z309" s="37" t="s">
        <v>110</v>
      </c>
      <c r="AA309" s="60" t="s">
        <v>39</v>
      </c>
      <c r="AB309" s="35" t="str">
        <f>IF(AND(D309="Congé",F309="Congé"),0.333333333333333,IF(OR(AND(D309="Congé",F309&lt;&gt;"Congé"),(AND(F309="Congé",D309&lt;&gt;"Congé"))),0.166666666666667,""))</f>
        <v/>
      </c>
      <c r="AC309" s="35" t="str">
        <f>IF(AND(D309="Congé sans solde",F309="Congé sans solde"),0.333333333333333,IF(OR(AND(D309="Congé sans solde",F309&lt;&gt;"Congé sans solde"),(AND(F309="Congé sans solde",D309&lt;&gt;"Congé sans solde"))),0.166666666666667,""))</f>
        <v/>
      </c>
      <c r="AD309" s="35" t="str">
        <f>IF(AND(D309="Congé spécial",F309="Congé spécial"),0.333333333333333,IF(OR(AND(D309="Congé spécial",F309&lt;&gt;"Congé décès"),(AND(F309="Congé spécial",D309&lt;&gt;"Congé spécial"))),0.166666666666667,""))</f>
        <v/>
      </c>
      <c r="AE309" s="44" t="str">
        <f>IF(AND(D309="Férié",F309="Férié"),0.333333333333333,IF(OR(AND(D309="Férié",F309&lt;&gt;"Férié"),(AND(F309="Férié",D309&lt;&gt;"Férié"))),0.166666666666667,""))</f>
        <v/>
      </c>
      <c r="AF309" s="61"/>
      <c r="AG309" s="45"/>
    </row>
    <row r="310" spans="1:33" x14ac:dyDescent="0.2">
      <c r="A310" s="59">
        <f>+VLOOKUP(B310,Annuaire_roster!B:G,5,0)</f>
        <v>894</v>
      </c>
      <c r="B310" s="78" t="s">
        <v>43</v>
      </c>
      <c r="C310" s="97">
        <v>0.375</v>
      </c>
      <c r="D310" s="97">
        <v>0.375</v>
      </c>
      <c r="E310" s="100">
        <v>0.79166666666666663</v>
      </c>
      <c r="F310" s="100">
        <v>0.79166666666666663</v>
      </c>
      <c r="G310" s="67"/>
      <c r="H310" s="67"/>
      <c r="I310" s="64" t="s">
        <v>63</v>
      </c>
      <c r="J310" s="67"/>
      <c r="K310" s="69">
        <v>0</v>
      </c>
      <c r="L310" s="67">
        <v>0</v>
      </c>
      <c r="M310" s="70">
        <v>0</v>
      </c>
      <c r="N310" s="34">
        <f t="shared" si="73"/>
        <v>0.37499999999999994</v>
      </c>
      <c r="O310" s="38">
        <f t="shared" si="74"/>
        <v>0.37499999999999994</v>
      </c>
      <c r="P310" s="72" t="s">
        <v>114</v>
      </c>
      <c r="Q310" s="117">
        <v>44813</v>
      </c>
      <c r="R310" s="35">
        <f>IF(M310="Abs",O310,0)</f>
        <v>0</v>
      </c>
      <c r="S310" s="35">
        <f>SUM(R310,L310,I310,J310,W310,H310)</f>
        <v>0</v>
      </c>
      <c r="T310" s="10" t="str">
        <f t="shared" si="63"/>
        <v>Sem - 37</v>
      </c>
      <c r="U310" s="10" t="str">
        <f t="shared" si="64"/>
        <v>Septembre</v>
      </c>
      <c r="V310" s="36" t="str">
        <f>+TEXT(Q310,"aaa")</f>
        <v>2026</v>
      </c>
      <c r="W310" s="34"/>
      <c r="X310" s="91">
        <f t="shared" si="65"/>
        <v>0</v>
      </c>
      <c r="Y310" s="92" t="str">
        <f>VLOOKUP('CM-CIC'!B310,Annuaire_roster!B:F,4,0)</f>
        <v>FARKACH Hicham</v>
      </c>
      <c r="Z310" s="37" t="s">
        <v>110</v>
      </c>
      <c r="AA310" s="60" t="s">
        <v>39</v>
      </c>
      <c r="AB310" s="35" t="str">
        <f>IF(AND(D310="Congé",F310="Congé"),0.333333333333333,IF(OR(AND(D310="Congé",F310&lt;&gt;"Congé"),(AND(F310="Congé",D310&lt;&gt;"Congé"))),0.166666666666667,""))</f>
        <v/>
      </c>
      <c r="AC310" s="35" t="str">
        <f>IF(AND(D310="Congé sans solde",F310="Congé sans solde"),0.333333333333333,IF(OR(AND(D310="Congé sans solde",F310&lt;&gt;"Congé sans solde"),(AND(F310="Congé sans solde",D310&lt;&gt;"Congé sans solde"))),0.166666666666667,""))</f>
        <v/>
      </c>
      <c r="AD310" s="35" t="str">
        <f>IF(AND(D310="Congé spécial",F310="Congé spécial"),0.333333333333333,IF(OR(AND(D310="Congé spécial",F310&lt;&gt;"Congé décès"),(AND(F310="Congé spécial",D310&lt;&gt;"Congé spécial"))),0.166666666666667,""))</f>
        <v/>
      </c>
      <c r="AE310" s="44" t="str">
        <f>IF(AND(D310="Férié",F310="Férié"),0.333333333333333,IF(OR(AND(D310="Férié",F310&lt;&gt;"Férié"),(AND(F310="Férié",D310&lt;&gt;"Férié"))),0.166666666666667,""))</f>
        <v/>
      </c>
      <c r="AF310" s="61"/>
      <c r="AG310" s="45"/>
    </row>
    <row r="311" spans="1:33" x14ac:dyDescent="0.2">
      <c r="A311" s="59" t="str">
        <f>+VLOOKUP(B311,Annuaire_roster!B:G,5,0)</f>
        <v>01584</v>
      </c>
      <c r="B311" s="78" t="s">
        <v>196</v>
      </c>
      <c r="C311" s="65">
        <v>0.375</v>
      </c>
      <c r="D311" s="65">
        <v>0.375</v>
      </c>
      <c r="E311" s="66">
        <v>0.79166666666666663</v>
      </c>
      <c r="F311" s="66">
        <v>0.79166666666666663</v>
      </c>
      <c r="G311" s="67"/>
      <c r="H311" s="67"/>
      <c r="I311" s="68" t="s">
        <v>63</v>
      </c>
      <c r="J311" s="67"/>
      <c r="K311" s="132">
        <v>0</v>
      </c>
      <c r="L311" s="133">
        <v>0</v>
      </c>
      <c r="M311" s="70">
        <v>0</v>
      </c>
      <c r="N311" s="34">
        <f t="shared" si="73"/>
        <v>0.37499999999999994</v>
      </c>
      <c r="O311" s="38">
        <f t="shared" si="74"/>
        <v>0.37499999999999994</v>
      </c>
      <c r="P311" s="82" t="s">
        <v>114</v>
      </c>
      <c r="Q311" s="43">
        <v>44813</v>
      </c>
      <c r="R311" s="35">
        <v>0</v>
      </c>
      <c r="S311" s="35">
        <v>0</v>
      </c>
      <c r="T311" s="10" t="str">
        <f t="shared" si="63"/>
        <v>Sem - 37</v>
      </c>
      <c r="U311" s="10" t="str">
        <f t="shared" si="64"/>
        <v>Septembre</v>
      </c>
      <c r="V311" s="36" t="s">
        <v>530</v>
      </c>
      <c r="W311" s="34"/>
      <c r="X311" s="91">
        <f t="shared" si="65"/>
        <v>0</v>
      </c>
      <c r="Y311" s="92" t="str">
        <f>VLOOKUP('CM-CIC'!B311,Annuaire_roster!B:F,4,0)</f>
        <v>KINANA Widad</v>
      </c>
      <c r="Z311" s="37" t="s">
        <v>110</v>
      </c>
      <c r="AA311" s="60" t="s">
        <v>232</v>
      </c>
      <c r="AB311" s="35" t="s">
        <v>63</v>
      </c>
      <c r="AC311" s="35" t="s">
        <v>63</v>
      </c>
      <c r="AD311" s="35" t="s">
        <v>63</v>
      </c>
      <c r="AE311" s="44" t="s">
        <v>63</v>
      </c>
      <c r="AF311" s="61"/>
      <c r="AG311" s="45"/>
    </row>
    <row r="312" spans="1:33" x14ac:dyDescent="0.2">
      <c r="A312" s="59">
        <f>+VLOOKUP(B312,Annuaire_roster!B:G,5,0)</f>
        <v>948</v>
      </c>
      <c r="B312" s="78" t="s">
        <v>95</v>
      </c>
      <c r="C312" s="65">
        <v>0.33333333333333331</v>
      </c>
      <c r="D312" s="65">
        <v>0.33333333333333331</v>
      </c>
      <c r="E312" s="66">
        <v>0.70833333333333337</v>
      </c>
      <c r="F312" s="66">
        <v>0.70833333333333337</v>
      </c>
      <c r="G312" s="73"/>
      <c r="H312" s="67"/>
      <c r="I312" s="84"/>
      <c r="J312" s="67"/>
      <c r="K312" s="69"/>
      <c r="L312" s="67"/>
      <c r="M312" s="70">
        <v>0</v>
      </c>
      <c r="N312" s="34">
        <f t="shared" si="73"/>
        <v>0.33333333333333337</v>
      </c>
      <c r="O312" s="38">
        <f t="shared" si="74"/>
        <v>0.33333333333333337</v>
      </c>
      <c r="P312" s="72" t="s">
        <v>114</v>
      </c>
      <c r="Q312" s="43">
        <v>44814</v>
      </c>
      <c r="R312" s="35">
        <v>0</v>
      </c>
      <c r="S312" s="35">
        <v>0</v>
      </c>
      <c r="T312" s="10" t="str">
        <f t="shared" si="63"/>
        <v>Sem - 37</v>
      </c>
      <c r="U312" s="10" t="str">
        <f t="shared" si="64"/>
        <v>Septembre</v>
      </c>
      <c r="V312" s="36" t="s">
        <v>1300</v>
      </c>
      <c r="W312" s="34"/>
      <c r="X312" s="91">
        <f t="shared" si="65"/>
        <v>0</v>
      </c>
      <c r="Y312" s="92" t="str">
        <f>VLOOKUP('CM-CIC'!B312,Annuaire_roster!B:F,4,0)</f>
        <v>FARKACH Hicham</v>
      </c>
      <c r="Z312" s="37" t="s">
        <v>110</v>
      </c>
      <c r="AA312" s="60" t="s">
        <v>232</v>
      </c>
      <c r="AB312" s="35" t="s">
        <v>63</v>
      </c>
      <c r="AC312" s="35" t="s">
        <v>63</v>
      </c>
      <c r="AD312" s="35" t="s">
        <v>63</v>
      </c>
      <c r="AE312" s="44" t="s">
        <v>63</v>
      </c>
      <c r="AF312" s="61"/>
      <c r="AG312" s="45"/>
    </row>
    <row r="313" spans="1:33" x14ac:dyDescent="0.2">
      <c r="A313" s="59">
        <f>+VLOOKUP(B313,Annuaire_roster!B:G,5,0)</f>
        <v>1085</v>
      </c>
      <c r="B313" s="78" t="s">
        <v>89</v>
      </c>
      <c r="C313" s="97">
        <v>0.375</v>
      </c>
      <c r="D313" s="97">
        <v>0.375</v>
      </c>
      <c r="E313" s="100">
        <v>0.75</v>
      </c>
      <c r="F313" s="100">
        <v>0.75</v>
      </c>
      <c r="G313" s="67"/>
      <c r="H313" s="67"/>
      <c r="I313" s="64" t="s">
        <v>63</v>
      </c>
      <c r="J313" s="67"/>
      <c r="K313" s="69">
        <v>0</v>
      </c>
      <c r="L313" s="67">
        <v>0</v>
      </c>
      <c r="M313" s="70">
        <v>0</v>
      </c>
      <c r="N313" s="34">
        <f t="shared" si="73"/>
        <v>0.33333333333333331</v>
      </c>
      <c r="O313" s="38">
        <f t="shared" si="74"/>
        <v>0.33333333333333331</v>
      </c>
      <c r="P313" s="72" t="s">
        <v>114</v>
      </c>
      <c r="Q313" s="117">
        <v>44814</v>
      </c>
      <c r="R313" s="35">
        <f>IF(M313="Abs",O313,0)</f>
        <v>0</v>
      </c>
      <c r="S313" s="35">
        <f>SUM(R313,L313,I313,J313,W313,H313)</f>
        <v>0</v>
      </c>
      <c r="T313" s="10" t="str">
        <f t="shared" si="63"/>
        <v>Sem - 37</v>
      </c>
      <c r="U313" s="10" t="str">
        <f t="shared" si="64"/>
        <v>Septembre</v>
      </c>
      <c r="V313" s="36" t="str">
        <f>+TEXT(Q313,"aaa")</f>
        <v>2026</v>
      </c>
      <c r="W313" s="34"/>
      <c r="X313" s="91">
        <f t="shared" si="65"/>
        <v>0</v>
      </c>
      <c r="Y313" s="92" t="str">
        <f>VLOOKUP('CM-CIC'!B313,Annuaire_roster!B:F,4,0)</f>
        <v>FARKACH Hicham</v>
      </c>
      <c r="Z313" s="37" t="s">
        <v>110</v>
      </c>
      <c r="AA313" s="60" t="s">
        <v>39</v>
      </c>
      <c r="AB313" s="35" t="str">
        <f>IF(AND(D313="Congé",F313="Congé"),0.333333333333333,IF(OR(AND(D313="Congé",F313&lt;&gt;"Congé"),(AND(F313="Congé",D313&lt;&gt;"Congé"))),0.166666666666667,""))</f>
        <v/>
      </c>
      <c r="AC313" s="35" t="str">
        <f>IF(AND(D313="Congé sans solde",F313="Congé sans solde"),0.333333333333333,IF(OR(AND(D313="Congé sans solde",F313&lt;&gt;"Congé sans solde"),(AND(F313="Congé sans solde",D313&lt;&gt;"Congé sans solde"))),0.166666666666667,""))</f>
        <v/>
      </c>
      <c r="AD313" s="35" t="str">
        <f>IF(AND(D313="Congé spécial",F313="Congé spécial"),0.333333333333333,IF(OR(AND(D313="Congé spécial",F313&lt;&gt;"Congé décès"),(AND(F313="Congé spécial",D313&lt;&gt;"Congé spécial"))),0.166666666666667,""))</f>
        <v/>
      </c>
      <c r="AE313" s="44" t="str">
        <f>IF(AND(D313="Férié",F313="Férié"),0.333333333333333,IF(OR(AND(D313="Férié",F313&lt;&gt;"Férié"),(AND(F313="Férié",D313&lt;&gt;"Férié"))),0.166666666666667,""))</f>
        <v/>
      </c>
      <c r="AF313" s="61"/>
      <c r="AG313" s="45"/>
    </row>
    <row r="314" spans="1:33" x14ac:dyDescent="0.2">
      <c r="A314" s="59">
        <f>+VLOOKUP(B314,Annuaire_roster!B:G,5,0)</f>
        <v>894</v>
      </c>
      <c r="B314" s="78" t="s">
        <v>43</v>
      </c>
      <c r="C314" s="97">
        <v>0.41666666666666669</v>
      </c>
      <c r="D314" s="97">
        <v>0.41666666666666669</v>
      </c>
      <c r="E314" s="100">
        <v>0.79166666666666663</v>
      </c>
      <c r="F314" s="100">
        <v>0.79166666666666663</v>
      </c>
      <c r="G314" s="67"/>
      <c r="H314" s="67"/>
      <c r="I314" s="64" t="s">
        <v>63</v>
      </c>
      <c r="J314" s="67"/>
      <c r="K314" s="69">
        <v>0</v>
      </c>
      <c r="L314" s="67">
        <v>0</v>
      </c>
      <c r="M314" s="70">
        <v>0</v>
      </c>
      <c r="N314" s="34">
        <f t="shared" si="73"/>
        <v>0.33333333333333326</v>
      </c>
      <c r="O314" s="38">
        <f t="shared" si="74"/>
        <v>0.33333333333333326</v>
      </c>
      <c r="P314" s="72" t="s">
        <v>114</v>
      </c>
      <c r="Q314" s="117">
        <v>44814</v>
      </c>
      <c r="R314" s="35">
        <f>IF(M314="Abs",O314,0)</f>
        <v>0</v>
      </c>
      <c r="S314" s="35">
        <f>SUM(R314,L314,I314,J314,W314,H314)</f>
        <v>0</v>
      </c>
      <c r="T314" s="10" t="str">
        <f t="shared" si="63"/>
        <v>Sem - 37</v>
      </c>
      <c r="U314" s="10" t="str">
        <f t="shared" si="64"/>
        <v>Septembre</v>
      </c>
      <c r="V314" s="36" t="str">
        <f>+TEXT(Q314,"aaa")</f>
        <v>2026</v>
      </c>
      <c r="W314" s="34"/>
      <c r="X314" s="91">
        <f t="shared" si="65"/>
        <v>0</v>
      </c>
      <c r="Y314" s="92" t="str">
        <f>VLOOKUP('CM-CIC'!B314,Annuaire_roster!B:F,4,0)</f>
        <v>FARKACH Hicham</v>
      </c>
      <c r="Z314" s="37" t="s">
        <v>110</v>
      </c>
      <c r="AA314" s="60" t="s">
        <v>39</v>
      </c>
      <c r="AB314" s="35" t="str">
        <f>IF(AND(D314="Congé",F314="Congé"),0.333333333333333,IF(OR(AND(D314="Congé",F314&lt;&gt;"Congé"),(AND(F314="Congé",D314&lt;&gt;"Congé"))),0.166666666666667,""))</f>
        <v/>
      </c>
      <c r="AC314" s="35" t="str">
        <f>IF(AND(D314="Congé sans solde",F314="Congé sans solde"),0.333333333333333,IF(OR(AND(D314="Congé sans solde",F314&lt;&gt;"Congé sans solde"),(AND(F314="Congé sans solde",D314&lt;&gt;"Congé sans solde"))),0.166666666666667,""))</f>
        <v/>
      </c>
      <c r="AD314" s="35" t="str">
        <f>IF(AND(D314="Congé spécial",F314="Congé spécial"),0.333333333333333,IF(OR(AND(D314="Congé spécial",F314&lt;&gt;"Congé décès"),(AND(F314="Congé spécial",D314&lt;&gt;"Congé spécial"))),0.166666666666667,""))</f>
        <v/>
      </c>
      <c r="AE314" s="44" t="str">
        <f>IF(AND(D314="Férié",F314="Férié"),0.333333333333333,IF(OR(AND(D314="Férié",F314&lt;&gt;"Férié"),(AND(F314="Férié",D314&lt;&gt;"Férié"))),0.166666666666667,""))</f>
        <v/>
      </c>
      <c r="AF314" s="61"/>
      <c r="AG314" s="45"/>
    </row>
    <row r="315" spans="1:33" x14ac:dyDescent="0.2">
      <c r="A315" s="59" t="str">
        <f>+VLOOKUP(B315,Annuaire_roster!B:G,5,0)</f>
        <v>01584</v>
      </c>
      <c r="B315" s="78" t="s">
        <v>196</v>
      </c>
      <c r="C315" s="65">
        <v>0.41666666666666669</v>
      </c>
      <c r="D315" s="65">
        <v>0.41666666666666669</v>
      </c>
      <c r="E315" s="66">
        <v>0.79166666666666663</v>
      </c>
      <c r="F315" s="66">
        <v>0.79166666666666663</v>
      </c>
      <c r="G315" s="67"/>
      <c r="H315" s="67"/>
      <c r="I315" s="68" t="s">
        <v>63</v>
      </c>
      <c r="J315" s="67"/>
      <c r="K315" s="132">
        <v>0</v>
      </c>
      <c r="L315" s="133">
        <v>0</v>
      </c>
      <c r="M315" s="70">
        <v>0</v>
      </c>
      <c r="N315" s="34">
        <f t="shared" si="73"/>
        <v>0.33333333333333326</v>
      </c>
      <c r="O315" s="38">
        <f t="shared" si="74"/>
        <v>0.33333333333333326</v>
      </c>
      <c r="P315" s="82" t="s">
        <v>114</v>
      </c>
      <c r="Q315" s="43">
        <v>44814</v>
      </c>
      <c r="R315" s="35">
        <v>0</v>
      </c>
      <c r="S315" s="35">
        <v>0</v>
      </c>
      <c r="T315" s="10" t="str">
        <f t="shared" si="63"/>
        <v>Sem - 37</v>
      </c>
      <c r="U315" s="10" t="str">
        <f t="shared" si="64"/>
        <v>Septembre</v>
      </c>
      <c r="V315" s="36" t="s">
        <v>604</v>
      </c>
      <c r="W315" s="34"/>
      <c r="X315" s="91">
        <f t="shared" si="65"/>
        <v>0</v>
      </c>
      <c r="Y315" s="92" t="str">
        <f>VLOOKUP('CM-CIC'!B315,Annuaire_roster!B:F,4,0)</f>
        <v>KINANA Widad</v>
      </c>
      <c r="Z315" s="37" t="s">
        <v>110</v>
      </c>
      <c r="AA315" s="60" t="s">
        <v>232</v>
      </c>
      <c r="AB315" s="35" t="s">
        <v>63</v>
      </c>
      <c r="AC315" s="35" t="s">
        <v>63</v>
      </c>
      <c r="AD315" s="35" t="s">
        <v>63</v>
      </c>
      <c r="AE315" s="44" t="s">
        <v>63</v>
      </c>
      <c r="AF315" s="61"/>
      <c r="AG315" s="45"/>
    </row>
    <row r="316" spans="1:33" x14ac:dyDescent="0.2">
      <c r="A316" s="59">
        <f>+VLOOKUP(B316,Annuaire_roster!B:G,5,0)</f>
        <v>948</v>
      </c>
      <c r="B316" s="78" t="s">
        <v>95</v>
      </c>
      <c r="C316" s="65"/>
      <c r="D316" s="65" t="s">
        <v>64</v>
      </c>
      <c r="E316" s="66"/>
      <c r="F316" s="66" t="s">
        <v>64</v>
      </c>
      <c r="G316" s="73"/>
      <c r="H316" s="67"/>
      <c r="I316" s="84"/>
      <c r="J316" s="67"/>
      <c r="K316" s="69"/>
      <c r="L316" s="67"/>
      <c r="M316" s="70">
        <v>0</v>
      </c>
      <c r="N316" s="34" t="str">
        <f t="shared" si="73"/>
        <v/>
      </c>
      <c r="O316" s="38">
        <f t="shared" si="74"/>
        <v>0</v>
      </c>
      <c r="P316" s="72" t="s">
        <v>114</v>
      </c>
      <c r="Q316" s="43">
        <v>44815</v>
      </c>
      <c r="R316" s="35">
        <v>0</v>
      </c>
      <c r="S316" s="35">
        <v>0</v>
      </c>
      <c r="T316" s="10" t="str">
        <f t="shared" si="63"/>
        <v>Sem - 37</v>
      </c>
      <c r="U316" s="10" t="str">
        <f t="shared" si="64"/>
        <v>Septembre</v>
      </c>
      <c r="V316" s="36" t="s">
        <v>1304</v>
      </c>
      <c r="W316" s="34"/>
      <c r="X316" s="91">
        <f t="shared" si="65"/>
        <v>0</v>
      </c>
      <c r="Y316" s="92" t="str">
        <f>VLOOKUP('CM-CIC'!B316,Annuaire_roster!B:F,4,0)</f>
        <v>FARKACH Hicham</v>
      </c>
      <c r="Z316" s="37" t="s">
        <v>110</v>
      </c>
      <c r="AA316" s="60" t="s">
        <v>232</v>
      </c>
      <c r="AB316" s="35" t="s">
        <v>63</v>
      </c>
      <c r="AC316" s="35" t="s">
        <v>63</v>
      </c>
      <c r="AD316" s="35" t="s">
        <v>63</v>
      </c>
      <c r="AE316" s="44" t="s">
        <v>63</v>
      </c>
      <c r="AF316" s="61"/>
      <c r="AG316" s="45"/>
    </row>
    <row r="317" spans="1:33" x14ac:dyDescent="0.2">
      <c r="A317" s="59">
        <f>+VLOOKUP(B317,Annuaire_roster!B:G,5,0)</f>
        <v>1085</v>
      </c>
      <c r="B317" s="78" t="s">
        <v>89</v>
      </c>
      <c r="C317" s="65"/>
      <c r="D317" s="65" t="s">
        <v>64</v>
      </c>
      <c r="E317" s="66"/>
      <c r="F317" s="66" t="s">
        <v>64</v>
      </c>
      <c r="G317" s="67"/>
      <c r="H317" s="67"/>
      <c r="I317" s="64" t="s">
        <v>63</v>
      </c>
      <c r="J317" s="67"/>
      <c r="K317" s="69">
        <v>0</v>
      </c>
      <c r="L317" s="67">
        <v>0</v>
      </c>
      <c r="M317" s="70">
        <v>0</v>
      </c>
      <c r="N317" s="34" t="str">
        <f t="shared" si="73"/>
        <v/>
      </c>
      <c r="O317" s="38">
        <f t="shared" si="74"/>
        <v>0</v>
      </c>
      <c r="P317" s="72" t="s">
        <v>114</v>
      </c>
      <c r="Q317" s="117">
        <v>44815</v>
      </c>
      <c r="R317" s="35">
        <f>IF(M317="Abs",O317,0)</f>
        <v>0</v>
      </c>
      <c r="S317" s="35">
        <f>SUM(R317,L317,I317,J317,W317,H317)</f>
        <v>0</v>
      </c>
      <c r="T317" s="10" t="str">
        <f t="shared" si="63"/>
        <v>Sem - 37</v>
      </c>
      <c r="U317" s="10" t="str">
        <f t="shared" si="64"/>
        <v>Septembre</v>
      </c>
      <c r="V317" s="36" t="str">
        <f>+TEXT(Q317,"aaa")</f>
        <v>2026</v>
      </c>
      <c r="W317" s="34"/>
      <c r="X317" s="91">
        <f t="shared" si="65"/>
        <v>0</v>
      </c>
      <c r="Y317" s="92" t="str">
        <f>VLOOKUP('CM-CIC'!B317,Annuaire_roster!B:F,4,0)</f>
        <v>FARKACH Hicham</v>
      </c>
      <c r="Z317" s="37" t="s">
        <v>110</v>
      </c>
      <c r="AA317" s="60" t="s">
        <v>39</v>
      </c>
      <c r="AB317" s="35" t="str">
        <f>IF(AND(D317="Congé",F317="Congé"),0.333333333333333,IF(OR(AND(D317="Congé",F317&lt;&gt;"Congé"),(AND(F317="Congé",D317&lt;&gt;"Congé"))),0.166666666666667,""))</f>
        <v/>
      </c>
      <c r="AC317" s="35" t="str">
        <f>IF(AND(D317="Congé sans solde",F317="Congé sans solde"),0.333333333333333,IF(OR(AND(D317="Congé sans solde",F317&lt;&gt;"Congé sans solde"),(AND(F317="Congé sans solde",D317&lt;&gt;"Congé sans solde"))),0.166666666666667,""))</f>
        <v/>
      </c>
      <c r="AD317" s="35" t="str">
        <f>IF(AND(D317="Congé spécial",F317="Congé spécial"),0.333333333333333,IF(OR(AND(D317="Congé spécial",F317&lt;&gt;"Congé décès"),(AND(F317="Congé spécial",D317&lt;&gt;"Congé spécial"))),0.166666666666667,""))</f>
        <v/>
      </c>
      <c r="AE317" s="44" t="str">
        <f>IF(AND(D317="Férié",F317="Férié"),0.333333333333333,IF(OR(AND(D317="Férié",F317&lt;&gt;"Férié"),(AND(F317="Férié",D317&lt;&gt;"Férié"))),0.166666666666667,""))</f>
        <v/>
      </c>
      <c r="AF317" s="61"/>
      <c r="AG317" s="45"/>
    </row>
    <row r="318" spans="1:33" x14ac:dyDescent="0.2">
      <c r="A318" s="59">
        <f>+VLOOKUP(B318,Annuaire_roster!B:G,5,0)</f>
        <v>894</v>
      </c>
      <c r="B318" s="78" t="s">
        <v>43</v>
      </c>
      <c r="C318" s="65"/>
      <c r="D318" s="65" t="s">
        <v>64</v>
      </c>
      <c r="E318" s="66"/>
      <c r="F318" s="66" t="s">
        <v>64</v>
      </c>
      <c r="G318" s="67"/>
      <c r="H318" s="67"/>
      <c r="I318" s="64" t="s">
        <v>63</v>
      </c>
      <c r="J318" s="67"/>
      <c r="K318" s="69">
        <v>0</v>
      </c>
      <c r="L318" s="67">
        <v>0</v>
      </c>
      <c r="M318" s="70">
        <v>0</v>
      </c>
      <c r="N318" s="34" t="str">
        <f t="shared" si="73"/>
        <v/>
      </c>
      <c r="O318" s="38">
        <f t="shared" si="74"/>
        <v>0</v>
      </c>
      <c r="P318" s="72" t="s">
        <v>114</v>
      </c>
      <c r="Q318" s="117">
        <v>44815</v>
      </c>
      <c r="R318" s="35">
        <f>IF(M318="Abs",O318,0)</f>
        <v>0</v>
      </c>
      <c r="S318" s="35">
        <f>SUM(R318,L318,I318,J318,W318,H318)</f>
        <v>0</v>
      </c>
      <c r="T318" s="10" t="str">
        <f t="shared" si="63"/>
        <v>Sem - 37</v>
      </c>
      <c r="U318" s="10" t="str">
        <f t="shared" si="64"/>
        <v>Septembre</v>
      </c>
      <c r="V318" s="36" t="str">
        <f>+TEXT(Q318,"aaa")</f>
        <v>2026</v>
      </c>
      <c r="W318" s="34"/>
      <c r="X318" s="91">
        <f t="shared" si="65"/>
        <v>0</v>
      </c>
      <c r="Y318" s="92" t="str">
        <f>VLOOKUP('CM-CIC'!B318,Annuaire_roster!B:F,4,0)</f>
        <v>FARKACH Hicham</v>
      </c>
      <c r="Z318" s="37" t="s">
        <v>110</v>
      </c>
      <c r="AA318" s="60" t="s">
        <v>39</v>
      </c>
      <c r="AB318" s="35" t="str">
        <f>IF(AND(D318="Congé",F318="Congé"),0.333333333333333,IF(OR(AND(D318="Congé",F318&lt;&gt;"Congé"),(AND(F318="Congé",D318&lt;&gt;"Congé"))),0.166666666666667,""))</f>
        <v/>
      </c>
      <c r="AC318" s="35" t="str">
        <f>IF(AND(D318="Congé sans solde",F318="Congé sans solde"),0.333333333333333,IF(OR(AND(D318="Congé sans solde",F318&lt;&gt;"Congé sans solde"),(AND(F318="Congé sans solde",D318&lt;&gt;"Congé sans solde"))),0.166666666666667,""))</f>
        <v/>
      </c>
      <c r="AD318" s="35" t="str">
        <f>IF(AND(D318="Congé spécial",F318="Congé spécial"),0.333333333333333,IF(OR(AND(D318="Congé spécial",F318&lt;&gt;"Congé décès"),(AND(F318="Congé spécial",D318&lt;&gt;"Congé spécial"))),0.166666666666667,""))</f>
        <v/>
      </c>
      <c r="AE318" s="44" t="str">
        <f>IF(AND(D318="Férié",F318="Férié"),0.333333333333333,IF(OR(AND(D318="Férié",F318&lt;&gt;"Férié"),(AND(F318="Férié",D318&lt;&gt;"Férié"))),0.166666666666667,""))</f>
        <v/>
      </c>
      <c r="AF318" s="61"/>
      <c r="AG318" s="45"/>
    </row>
    <row r="319" spans="1:33" x14ac:dyDescent="0.2">
      <c r="A319" s="59" t="str">
        <f>+VLOOKUP(B319,Annuaire_roster!B:G,5,0)</f>
        <v>01584</v>
      </c>
      <c r="B319" s="78" t="s">
        <v>196</v>
      </c>
      <c r="C319" s="65"/>
      <c r="D319" s="65" t="s">
        <v>64</v>
      </c>
      <c r="E319" s="66"/>
      <c r="F319" s="66" t="s">
        <v>64</v>
      </c>
      <c r="G319" s="67"/>
      <c r="H319" s="67"/>
      <c r="I319" s="68" t="s">
        <v>63</v>
      </c>
      <c r="J319" s="67"/>
      <c r="K319" s="69">
        <v>0</v>
      </c>
      <c r="L319" s="67">
        <v>0</v>
      </c>
      <c r="M319" s="70">
        <v>0</v>
      </c>
      <c r="N319" s="34" t="str">
        <f t="shared" si="73"/>
        <v/>
      </c>
      <c r="O319" s="38">
        <f t="shared" si="74"/>
        <v>0</v>
      </c>
      <c r="P319" s="82" t="s">
        <v>114</v>
      </c>
      <c r="Q319" s="43">
        <v>44815</v>
      </c>
      <c r="R319" s="35">
        <v>0</v>
      </c>
      <c r="S319" s="35">
        <v>0</v>
      </c>
      <c r="T319" s="10" t="str">
        <f t="shared" si="63"/>
        <v>Sem - 37</v>
      </c>
      <c r="U319" s="10" t="str">
        <f t="shared" si="64"/>
        <v>Septembre</v>
      </c>
      <c r="V319" s="36" t="s">
        <v>678</v>
      </c>
      <c r="W319" s="34"/>
      <c r="X319" s="91">
        <f t="shared" si="65"/>
        <v>0</v>
      </c>
      <c r="Y319" s="92" t="str">
        <f>VLOOKUP('CM-CIC'!B319,Annuaire_roster!B:F,4,0)</f>
        <v>KINANA Widad</v>
      </c>
      <c r="Z319" s="37" t="s">
        <v>110</v>
      </c>
      <c r="AA319" s="60" t="s">
        <v>232</v>
      </c>
      <c r="AB319" s="35" t="s">
        <v>63</v>
      </c>
      <c r="AC319" s="35" t="s">
        <v>63</v>
      </c>
      <c r="AD319" s="35" t="s">
        <v>63</v>
      </c>
      <c r="AE319" s="44" t="s">
        <v>63</v>
      </c>
      <c r="AF319" s="61"/>
      <c r="AG319" s="45"/>
    </row>
    <row r="320" spans="1:33" x14ac:dyDescent="0.2">
      <c r="A320" s="59">
        <f>+VLOOKUP(B320,Annuaire_roster!B:G,5,0)</f>
        <v>948</v>
      </c>
      <c r="B320" s="78" t="s">
        <v>95</v>
      </c>
      <c r="C320" s="65"/>
      <c r="D320" s="65" t="s">
        <v>64</v>
      </c>
      <c r="E320" s="66"/>
      <c r="F320" s="66" t="s">
        <v>64</v>
      </c>
      <c r="G320" s="73"/>
      <c r="H320" s="67"/>
      <c r="I320" s="84"/>
      <c r="J320" s="67"/>
      <c r="K320" s="69"/>
      <c r="L320" s="67"/>
      <c r="M320" s="70">
        <v>0</v>
      </c>
      <c r="N320" s="34" t="str">
        <f t="shared" si="73"/>
        <v/>
      </c>
      <c r="O320" s="38">
        <f t="shared" si="74"/>
        <v>0</v>
      </c>
      <c r="P320" s="72" t="s">
        <v>114</v>
      </c>
      <c r="Q320" s="43">
        <v>44816</v>
      </c>
      <c r="R320" s="35">
        <v>0</v>
      </c>
      <c r="S320" s="35">
        <v>0</v>
      </c>
      <c r="T320" s="10" t="str">
        <f t="shared" si="63"/>
        <v>Sem - 37</v>
      </c>
      <c r="U320" s="10" t="str">
        <f t="shared" si="64"/>
        <v>Septembre</v>
      </c>
      <c r="V320" s="36" t="s">
        <v>1316</v>
      </c>
      <c r="W320" s="34"/>
      <c r="X320" s="91">
        <f t="shared" si="65"/>
        <v>0</v>
      </c>
      <c r="Y320" s="92" t="str">
        <f>VLOOKUP('CM-CIC'!B320,Annuaire_roster!B:F,4,0)</f>
        <v>FARKACH Hicham</v>
      </c>
      <c r="Z320" s="37" t="s">
        <v>110</v>
      </c>
      <c r="AA320" s="60" t="s">
        <v>232</v>
      </c>
      <c r="AB320" s="35" t="s">
        <v>63</v>
      </c>
      <c r="AC320" s="35" t="s">
        <v>63</v>
      </c>
      <c r="AD320" s="35" t="s">
        <v>63</v>
      </c>
      <c r="AE320" s="44" t="s">
        <v>63</v>
      </c>
      <c r="AF320" s="61"/>
      <c r="AG320" s="45"/>
    </row>
    <row r="321" spans="1:33" x14ac:dyDescent="0.2">
      <c r="A321" s="59">
        <f>+VLOOKUP(B321,Annuaire_roster!B:G,5,0)</f>
        <v>1085</v>
      </c>
      <c r="B321" s="78" t="s">
        <v>89</v>
      </c>
      <c r="C321" s="65"/>
      <c r="D321" s="65" t="s">
        <v>64</v>
      </c>
      <c r="E321" s="66"/>
      <c r="F321" s="66" t="s">
        <v>64</v>
      </c>
      <c r="G321" s="67"/>
      <c r="H321" s="67"/>
      <c r="I321" s="64" t="s">
        <v>63</v>
      </c>
      <c r="J321" s="67"/>
      <c r="K321" s="69">
        <v>0</v>
      </c>
      <c r="L321" s="67">
        <v>0</v>
      </c>
      <c r="M321" s="70">
        <v>0</v>
      </c>
      <c r="N321" s="34" t="str">
        <f t="shared" si="73"/>
        <v/>
      </c>
      <c r="O321" s="38">
        <f t="shared" si="74"/>
        <v>0</v>
      </c>
      <c r="P321" s="72" t="s">
        <v>114</v>
      </c>
      <c r="Q321" s="117">
        <v>44816</v>
      </c>
      <c r="R321" s="35">
        <f>IF(M321="Abs",O321,0)</f>
        <v>0</v>
      </c>
      <c r="S321" s="35">
        <f>SUM(R321,L321,I321,J321,W321,H321)</f>
        <v>0</v>
      </c>
      <c r="T321" s="10" t="str">
        <f t="shared" si="63"/>
        <v>Sem - 37</v>
      </c>
      <c r="U321" s="10" t="str">
        <f t="shared" si="64"/>
        <v>Septembre</v>
      </c>
      <c r="V321" s="36" t="str">
        <f>+TEXT(Q321,"aaa")</f>
        <v>2026</v>
      </c>
      <c r="W321" s="34"/>
      <c r="X321" s="91">
        <f t="shared" si="65"/>
        <v>0</v>
      </c>
      <c r="Y321" s="92" t="str">
        <f>VLOOKUP('CM-CIC'!B321,Annuaire_roster!B:F,4,0)</f>
        <v>FARKACH Hicham</v>
      </c>
      <c r="Z321" s="37" t="s">
        <v>110</v>
      </c>
      <c r="AA321" s="60" t="s">
        <v>39</v>
      </c>
      <c r="AB321" s="35" t="str">
        <f>IF(AND(D321="Congé",F321="Congé"),0.333333333333333,IF(OR(AND(D321="Congé",F321&lt;&gt;"Congé"),(AND(F321="Congé",D321&lt;&gt;"Congé"))),0.166666666666667,""))</f>
        <v/>
      </c>
      <c r="AC321" s="35" t="str">
        <f>IF(AND(D321="Congé sans solde",F321="Congé sans solde"),0.333333333333333,IF(OR(AND(D321="Congé sans solde",F321&lt;&gt;"Congé sans solde"),(AND(F321="Congé sans solde",D321&lt;&gt;"Congé sans solde"))),0.166666666666667,""))</f>
        <v/>
      </c>
      <c r="AD321" s="35" t="str">
        <f>IF(AND(D321="Congé spécial",F321="Congé spécial"),0.333333333333333,IF(OR(AND(D321="Congé spécial",F321&lt;&gt;"Congé décès"),(AND(F321="Congé spécial",D321&lt;&gt;"Congé spécial"))),0.166666666666667,""))</f>
        <v/>
      </c>
      <c r="AE321" s="44" t="str">
        <f>IF(AND(D321="Férié",F321="Férié"),0.333333333333333,IF(OR(AND(D321="Férié",F321&lt;&gt;"Férié"),(AND(F321="Férié",D321&lt;&gt;"Férié"))),0.166666666666667,""))</f>
        <v/>
      </c>
      <c r="AF321" s="61"/>
      <c r="AG321" s="45"/>
    </row>
    <row r="322" spans="1:33" x14ac:dyDescent="0.2">
      <c r="A322" s="59">
        <f>+VLOOKUP(B322,Annuaire_roster!B:G,5,0)</f>
        <v>894</v>
      </c>
      <c r="B322" s="78" t="s">
        <v>43</v>
      </c>
      <c r="C322" s="65"/>
      <c r="D322" s="65" t="s">
        <v>64</v>
      </c>
      <c r="E322" s="66"/>
      <c r="F322" s="66" t="s">
        <v>64</v>
      </c>
      <c r="G322" s="67"/>
      <c r="H322" s="67"/>
      <c r="I322" s="64" t="s">
        <v>63</v>
      </c>
      <c r="J322" s="67"/>
      <c r="K322" s="69">
        <v>0</v>
      </c>
      <c r="L322" s="67">
        <v>0</v>
      </c>
      <c r="M322" s="70">
        <v>0</v>
      </c>
      <c r="N322" s="34" t="str">
        <f t="shared" si="73"/>
        <v/>
      </c>
      <c r="O322" s="38">
        <f t="shared" si="74"/>
        <v>0</v>
      </c>
      <c r="P322" s="72" t="s">
        <v>114</v>
      </c>
      <c r="Q322" s="117">
        <v>44816</v>
      </c>
      <c r="R322" s="35">
        <f>IF(M322="Abs",O322,0)</f>
        <v>0</v>
      </c>
      <c r="S322" s="35">
        <f>SUM(R322,L322,I322,J322,W322,H322)</f>
        <v>0</v>
      </c>
      <c r="T322" s="10" t="str">
        <f t="shared" ref="T322:T385" si="75">"Sem - "&amp;WEEKNUM(Q322,21)</f>
        <v>Sem - 37</v>
      </c>
      <c r="U322" s="10" t="str">
        <f t="shared" ref="U322:U385" si="76">PROPER(TEXT(Q322,"mmmm"))</f>
        <v>Septembre</v>
      </c>
      <c r="V322" s="36" t="str">
        <f>+TEXT(Q322,"aaa")</f>
        <v>2026</v>
      </c>
      <c r="W322" s="34"/>
      <c r="X322" s="91">
        <f t="shared" ref="X322:X385" si="77">IFERROR(IF(M322="Abs",0,IF((D322-C322+E322-F322)&lt;0.000694444444444444,0,(D322-C322+E322-F322))),0)</f>
        <v>0</v>
      </c>
      <c r="Y322" s="92" t="str">
        <f>VLOOKUP('CM-CIC'!B322,Annuaire_roster!B:F,4,0)</f>
        <v>FARKACH Hicham</v>
      </c>
      <c r="Z322" s="37" t="s">
        <v>110</v>
      </c>
      <c r="AA322" s="60" t="s">
        <v>39</v>
      </c>
      <c r="AB322" s="35" t="str">
        <f>IF(AND(D322="Congé",F322="Congé"),0.333333333333333,IF(OR(AND(D322="Congé",F322&lt;&gt;"Congé"),(AND(F322="Congé",D322&lt;&gt;"Congé"))),0.166666666666667,""))</f>
        <v/>
      </c>
      <c r="AC322" s="35" t="str">
        <f>IF(AND(D322="Congé sans solde",F322="Congé sans solde"),0.333333333333333,IF(OR(AND(D322="Congé sans solde",F322&lt;&gt;"Congé sans solde"),(AND(F322="Congé sans solde",D322&lt;&gt;"Congé sans solde"))),0.166666666666667,""))</f>
        <v/>
      </c>
      <c r="AD322" s="35" t="str">
        <f>IF(AND(D322="Congé spécial",F322="Congé spécial"),0.333333333333333,IF(OR(AND(D322="Congé spécial",F322&lt;&gt;"Congé décès"),(AND(F322="Congé spécial",D322&lt;&gt;"Congé spécial"))),0.166666666666667,""))</f>
        <v/>
      </c>
      <c r="AE322" s="44" t="str">
        <f>IF(AND(D322="Férié",F322="Férié"),0.333333333333333,IF(OR(AND(D322="Férié",F322&lt;&gt;"Férié"),(AND(F322="Férié",D322&lt;&gt;"Férié"))),0.166666666666667,""))</f>
        <v/>
      </c>
      <c r="AF322" s="61"/>
      <c r="AG322" s="45"/>
    </row>
    <row r="323" spans="1:33" x14ac:dyDescent="0.2">
      <c r="A323" s="59" t="str">
        <f>+VLOOKUP(B323,Annuaire_roster!B:G,5,0)</f>
        <v>01584</v>
      </c>
      <c r="B323" s="78" t="s">
        <v>196</v>
      </c>
      <c r="C323" s="65"/>
      <c r="D323" s="65" t="s">
        <v>64</v>
      </c>
      <c r="E323" s="66"/>
      <c r="F323" s="66" t="s">
        <v>64</v>
      </c>
      <c r="G323" s="67"/>
      <c r="H323" s="67"/>
      <c r="I323" s="68" t="s">
        <v>63</v>
      </c>
      <c r="J323" s="67"/>
      <c r="K323" s="69">
        <v>0</v>
      </c>
      <c r="L323" s="67">
        <v>0</v>
      </c>
      <c r="M323" s="70">
        <v>0</v>
      </c>
      <c r="N323" s="34" t="str">
        <f t="shared" si="73"/>
        <v/>
      </c>
      <c r="O323" s="38">
        <f t="shared" si="74"/>
        <v>0</v>
      </c>
      <c r="P323" s="82" t="s">
        <v>114</v>
      </c>
      <c r="Q323" s="43">
        <v>44816</v>
      </c>
      <c r="R323" s="35">
        <v>0</v>
      </c>
      <c r="S323" s="35">
        <v>0</v>
      </c>
      <c r="T323" s="10" t="str">
        <f t="shared" si="75"/>
        <v>Sem - 37</v>
      </c>
      <c r="U323" s="10" t="str">
        <f t="shared" si="76"/>
        <v>Septembre</v>
      </c>
      <c r="V323" s="36" t="s">
        <v>756</v>
      </c>
      <c r="W323" s="34"/>
      <c r="X323" s="91">
        <f t="shared" si="77"/>
        <v>0</v>
      </c>
      <c r="Y323" s="92" t="str">
        <f>VLOOKUP('CM-CIC'!B323,Annuaire_roster!B:F,4,0)</f>
        <v>KINANA Widad</v>
      </c>
      <c r="Z323" s="37" t="s">
        <v>110</v>
      </c>
      <c r="AA323" s="60" t="s">
        <v>232</v>
      </c>
      <c r="AB323" s="35" t="s">
        <v>63</v>
      </c>
      <c r="AC323" s="35" t="s">
        <v>63</v>
      </c>
      <c r="AD323" s="35" t="s">
        <v>63</v>
      </c>
      <c r="AE323" s="44" t="s">
        <v>63</v>
      </c>
      <c r="AF323" s="61"/>
      <c r="AG323" s="45"/>
    </row>
    <row r="324" spans="1:33" x14ac:dyDescent="0.2">
      <c r="A324" s="59">
        <f>+VLOOKUP(B324,Annuaire_roster!B:G,5,0)</f>
        <v>948</v>
      </c>
      <c r="B324" s="78" t="s">
        <v>95</v>
      </c>
      <c r="C324" s="65">
        <v>0.33333333333333331</v>
      </c>
      <c r="D324" s="65">
        <v>0.33333333333333331</v>
      </c>
      <c r="E324" s="66">
        <v>0.75</v>
      </c>
      <c r="F324" s="66">
        <v>0.75</v>
      </c>
      <c r="G324" s="67"/>
      <c r="H324" s="67"/>
      <c r="I324" s="68" t="s">
        <v>63</v>
      </c>
      <c r="J324" s="67"/>
      <c r="K324" s="69">
        <v>0</v>
      </c>
      <c r="L324" s="67">
        <v>0</v>
      </c>
      <c r="M324" s="70">
        <v>0</v>
      </c>
      <c r="N324" s="34">
        <f t="shared" si="73"/>
        <v>0.375</v>
      </c>
      <c r="O324" s="38">
        <f t="shared" si="74"/>
        <v>0.375</v>
      </c>
      <c r="P324" s="72" t="s">
        <v>114</v>
      </c>
      <c r="Q324" s="43">
        <v>44817</v>
      </c>
      <c r="R324" s="35">
        <f>IF(M324="Abs",O324,0)</f>
        <v>0</v>
      </c>
      <c r="S324" s="35">
        <f>SUM(R324,L324,I324,J324,W324,H324)</f>
        <v>0</v>
      </c>
      <c r="T324" s="10" t="str">
        <f t="shared" si="75"/>
        <v>Sem - 38</v>
      </c>
      <c r="U324" s="10" t="str">
        <f t="shared" si="76"/>
        <v>Septembre</v>
      </c>
      <c r="V324" s="36" t="str">
        <f>+TEXT(Q324,"aaa")</f>
        <v>2026</v>
      </c>
      <c r="W324" s="34"/>
      <c r="X324" s="91">
        <f t="shared" si="77"/>
        <v>0</v>
      </c>
      <c r="Y324" s="92" t="str">
        <f>VLOOKUP('CM-CIC'!B324,Annuaire_roster!B:F,4,0)</f>
        <v>FARKACH Hicham</v>
      </c>
      <c r="Z324" s="37" t="s">
        <v>110</v>
      </c>
      <c r="AA324" s="60" t="s">
        <v>39</v>
      </c>
      <c r="AB324" s="35" t="str">
        <f>IF(AND(D324="Congé",F324="Congé"),0.333333333333333,IF(OR(AND(D324="Congé",F324&lt;&gt;"Congé"),(AND(F324="Congé",D324&lt;&gt;"Congé"))),0.166666666666667,""))</f>
        <v/>
      </c>
      <c r="AC324" s="35" t="str">
        <f>IF(AND(D324="Congé sans solde",F324="Congé sans solde"),0.333333333333333,IF(OR(AND(D324="Congé sans solde",F324&lt;&gt;"Congé sans solde"),(AND(F324="Congé sans solde",D324&lt;&gt;"Congé sans solde"))),0.166666666666667,""))</f>
        <v/>
      </c>
      <c r="AD324" s="35" t="str">
        <f>IF(AND(D324="Congé spécial",F324="Congé spécial"),0.333333333333333,IF(OR(AND(D324="Congé spécial",F324&lt;&gt;"Congé décès"),(AND(F324="Congé spécial",D324&lt;&gt;"Congé spécial"))),0.166666666666667,""))</f>
        <v/>
      </c>
      <c r="AE324" s="44" t="str">
        <f>IF(AND(D324="Férié",F324="Férié"),0.333333333333333,IF(OR(AND(D324="Férié",F324&lt;&gt;"Férié"),(AND(F324="Férié",D324&lt;&gt;"Férié"))),0.166666666666667,""))</f>
        <v/>
      </c>
      <c r="AF324" s="61"/>
      <c r="AG324" s="45"/>
    </row>
    <row r="325" spans="1:33" x14ac:dyDescent="0.2">
      <c r="A325" s="59">
        <f>+VLOOKUP(B325,Annuaire_roster!B:G,5,0)</f>
        <v>894</v>
      </c>
      <c r="B325" s="78" t="s">
        <v>43</v>
      </c>
      <c r="C325" s="97">
        <v>0.375</v>
      </c>
      <c r="D325" s="97">
        <v>0.375</v>
      </c>
      <c r="E325" s="100">
        <v>0.79166666666666663</v>
      </c>
      <c r="F325" s="100">
        <v>0.79166666666666663</v>
      </c>
      <c r="G325" s="67"/>
      <c r="H325" s="67"/>
      <c r="I325" s="64" t="s">
        <v>63</v>
      </c>
      <c r="J325" s="67"/>
      <c r="K325" s="69">
        <v>0</v>
      </c>
      <c r="L325" s="67">
        <v>0</v>
      </c>
      <c r="M325" s="70">
        <v>0</v>
      </c>
      <c r="N325" s="34">
        <f t="shared" ref="N325:N356" si="78">IFERROR(IF(OR(D325="OFF",D325="Congé",M325="Abs",D325="Congé sans solde",D325="Férié"),"",IF(O325-K325-L325&gt;O325,O325,IF(O325-K325-L325&lt;0,"",O325-K325-L325))),"")</f>
        <v>0.37499999999999994</v>
      </c>
      <c r="O325" s="38">
        <f t="shared" ref="O325:O356" si="79">IF(AG325="2H Pause déjeuner",IF(F325-D325-0.0833333333333333&lt;0,F325-D325-0.0833333333333333+1,F325-D325-0.0833333333333333),IF(OR(AND(F325="OFF",D325="OFF"),AND(F325="Congé",D325="Congé"),AND(F325="Congé sans solde",D325="Congé sans solde"),AND(F325="Congé spécial",D325="Congé spécial"),AND(F325="Férié",D325="Férié"),AND(F325="OFF",D325="Congé"),AND(F325="OFF",D325="Congé sans solde"),AND(F325="OFF",D325="Congé spécial"),AND(F325="OFF",D325="Férié"),AND(F325="Congé",D325="OFF"),AND(F325="Congé",D325="Congé sans solde"),AND(F325="Congé",D325="Congé spécial"),AND(F325="Congé",D325="Férié"),AND(F325="Congé sans solde",D325="OFF"),AND(F325="Congé sans solde",D325="Congé"),AND(F325="Congé sans solde",D325="Congé spécial"),AND(F325="Congé sans solde",D325="Férié"),AND(F325="Congé spécial",D325="OFF"),AND(F325="Congé spécial",D325="Congé"),AND(F325="Congé spécial",D325="Congé sans solde"),AND(F325="Congé spécial",D325="Férié"),AND(F325="Férié",D325="OFF"),AND(F325="Férié",D325="Congé"),AND(F325="Férié",D325="Congé sans solde"),AND(F325="Férié",D325="Congé spécial")),0,IF(OR(F325="OFF",F325="Congé",F325="Congé spécial",F325="Congé sans solde",D325="OFF",D325="Congé",D325="Congé spécial",D325="Congé sans solde"),0.208333333333334,IF(AND(AG325="",F325-D325&lt;0),("24:00:00"-D325)+("00:00:00"+F325)-0.0416666666666667,IF(AND(OR(AG325="Allaitement",AG325="Sans déjeuner"),F325-D325&lt;0),("24:00:00"-D325)+("00:00:00"+F325),IF(AND(AG325="",F325-D325&gt;0.166666666666667),F325-D325-0.0416666666666667,IF(AND(OR(AG325="Allaitement",AG325="Sans déjeuner"),F325-D325&gt;0.166666666666667),F325-D325,F325-D325)))))))</f>
        <v>0.37499999999999994</v>
      </c>
      <c r="P325" s="72" t="s">
        <v>114</v>
      </c>
      <c r="Q325" s="43">
        <v>44817</v>
      </c>
      <c r="R325" s="35">
        <f>IF(M325="Abs",O325,0)</f>
        <v>0</v>
      </c>
      <c r="S325" s="35">
        <f>SUM(R325,L325,I325,J325,W325,H325)</f>
        <v>0</v>
      </c>
      <c r="T325" s="10" t="str">
        <f t="shared" si="75"/>
        <v>Sem - 38</v>
      </c>
      <c r="U325" s="10" t="str">
        <f t="shared" si="76"/>
        <v>Septembre</v>
      </c>
      <c r="V325" s="36" t="str">
        <f>+TEXT(Q325,"aaa")</f>
        <v>2026</v>
      </c>
      <c r="W325" s="34"/>
      <c r="X325" s="91">
        <f t="shared" si="77"/>
        <v>0</v>
      </c>
      <c r="Y325" s="92" t="str">
        <f>VLOOKUP('CM-CIC'!B325,Annuaire_roster!B:F,4,0)</f>
        <v>FARKACH Hicham</v>
      </c>
      <c r="Z325" s="37" t="s">
        <v>110</v>
      </c>
      <c r="AA325" s="60" t="s">
        <v>39</v>
      </c>
      <c r="AB325" s="35" t="str">
        <f>IF(AND(D325="Congé",F325="Congé"),0.333333333333333,IF(OR(AND(D325="Congé",F325&lt;&gt;"Congé"),(AND(F325="Congé",D325&lt;&gt;"Congé"))),0.166666666666667,""))</f>
        <v/>
      </c>
      <c r="AC325" s="35" t="str">
        <f>IF(AND(D325="Congé sans solde",F325="Congé sans solde"),0.333333333333333,IF(OR(AND(D325="Congé sans solde",F325&lt;&gt;"Congé sans solde"),(AND(F325="Congé sans solde",D325&lt;&gt;"Congé sans solde"))),0.166666666666667,""))</f>
        <v/>
      </c>
      <c r="AD325" s="35" t="str">
        <f>IF(AND(D325="Congé spécial",F325="Congé spécial"),0.333333333333333,IF(OR(AND(D325="Congé spécial",F325&lt;&gt;"Congé décès"),(AND(F325="Congé spécial",D325&lt;&gt;"Congé spécial"))),0.166666666666667,""))</f>
        <v/>
      </c>
      <c r="AE325" s="44" t="str">
        <f>IF(AND(D325="Férié",F325="Férié"),0.333333333333333,IF(OR(AND(D325="Férié",F325&lt;&gt;"Férié"),(AND(F325="Férié",D325&lt;&gt;"Férié"))),0.166666666666667,""))</f>
        <v/>
      </c>
      <c r="AF325" s="61"/>
      <c r="AG325" s="45"/>
    </row>
    <row r="326" spans="1:33" x14ac:dyDescent="0.2">
      <c r="A326" s="59">
        <f>+VLOOKUP(B326,Annuaire_roster!B:G,5,0)</f>
        <v>1085</v>
      </c>
      <c r="B326" s="78" t="s">
        <v>89</v>
      </c>
      <c r="C326" s="97">
        <v>0.375</v>
      </c>
      <c r="D326" s="97">
        <v>0.375</v>
      </c>
      <c r="E326" s="100">
        <v>0.79166666666666663</v>
      </c>
      <c r="F326" s="100">
        <v>0.79166666666666663</v>
      </c>
      <c r="G326" s="67"/>
      <c r="H326" s="67"/>
      <c r="I326" s="64" t="s">
        <v>63</v>
      </c>
      <c r="J326" s="67"/>
      <c r="K326" s="69">
        <v>0</v>
      </c>
      <c r="L326" s="67">
        <v>0</v>
      </c>
      <c r="M326" s="70">
        <v>0</v>
      </c>
      <c r="N326" s="34">
        <f t="shared" si="78"/>
        <v>0.37499999999999994</v>
      </c>
      <c r="O326" s="38">
        <f t="shared" si="79"/>
        <v>0.37499999999999994</v>
      </c>
      <c r="P326" s="82" t="s">
        <v>114</v>
      </c>
      <c r="Q326" s="43">
        <v>44817</v>
      </c>
      <c r="R326" s="35">
        <f>IF(M326="Abs",O326,0)</f>
        <v>0</v>
      </c>
      <c r="S326" s="35">
        <f>SUM(R326,L326,I326,J326,W326,H326)</f>
        <v>0</v>
      </c>
      <c r="T326" s="10" t="str">
        <f t="shared" si="75"/>
        <v>Sem - 38</v>
      </c>
      <c r="U326" s="10" t="str">
        <f t="shared" si="76"/>
        <v>Septembre</v>
      </c>
      <c r="V326" s="36" t="str">
        <f>+TEXT(Q326,"aaa")</f>
        <v>2026</v>
      </c>
      <c r="W326" s="34"/>
      <c r="X326" s="91">
        <f t="shared" si="77"/>
        <v>0</v>
      </c>
      <c r="Y326" s="92" t="str">
        <f>VLOOKUP('CM-CIC'!B326,Annuaire_roster!B:F,4,0)</f>
        <v>FARKACH Hicham</v>
      </c>
      <c r="Z326" s="37" t="s">
        <v>110</v>
      </c>
      <c r="AA326" s="60" t="s">
        <v>39</v>
      </c>
      <c r="AB326" s="35" t="str">
        <f>IF(AND(D326="Congé",F326="Congé"),0.333333333333333,IF(OR(AND(D326="Congé",F326&lt;&gt;"Congé"),(AND(F326="Congé",D326&lt;&gt;"Congé"))),0.166666666666667,""))</f>
        <v/>
      </c>
      <c r="AC326" s="35" t="str">
        <f>IF(AND(D326="Congé sans solde",F326="Congé sans solde"),0.333333333333333,IF(OR(AND(D326="Congé sans solde",F326&lt;&gt;"Congé sans solde"),(AND(F326="Congé sans solde",D326&lt;&gt;"Congé sans solde"))),0.166666666666667,""))</f>
        <v/>
      </c>
      <c r="AD326" s="35" t="str">
        <f>IF(AND(D326="Congé spécial",F326="Congé spécial"),0.333333333333333,IF(OR(AND(D326="Congé spécial",F326&lt;&gt;"Congé décès"),(AND(F326="Congé spécial",D326&lt;&gt;"Congé spécial"))),0.166666666666667,""))</f>
        <v/>
      </c>
      <c r="AE326" s="44" t="str">
        <f>IF(AND(D326="Férié",F326="Férié"),0.333333333333333,IF(OR(AND(D326="Férié",F326&lt;&gt;"Férié"),(AND(F326="Férié",D326&lt;&gt;"Férié"))),0.166666666666667,""))</f>
        <v/>
      </c>
      <c r="AF326" s="61"/>
      <c r="AG326" s="45"/>
    </row>
    <row r="327" spans="1:33" x14ac:dyDescent="0.2">
      <c r="A327" s="59" t="str">
        <f>+VLOOKUP(B327,Annuaire_roster!B:G,5,0)</f>
        <v>01584</v>
      </c>
      <c r="B327" s="78" t="s">
        <v>196</v>
      </c>
      <c r="C327" s="65">
        <v>0.375</v>
      </c>
      <c r="D327" s="65">
        <v>0.375</v>
      </c>
      <c r="E327" s="66">
        <v>0.79166666666666663</v>
      </c>
      <c r="F327" s="66">
        <v>0.79166666666666663</v>
      </c>
      <c r="G327" s="67"/>
      <c r="H327" s="67"/>
      <c r="I327" s="68" t="s">
        <v>63</v>
      </c>
      <c r="J327" s="67"/>
      <c r="K327" s="132">
        <v>0</v>
      </c>
      <c r="L327" s="133">
        <v>0</v>
      </c>
      <c r="M327" s="70">
        <v>0</v>
      </c>
      <c r="N327" s="34">
        <f t="shared" si="78"/>
        <v>0.37499999999999994</v>
      </c>
      <c r="O327" s="38">
        <f t="shared" si="79"/>
        <v>0.37499999999999994</v>
      </c>
      <c r="P327" s="82" t="s">
        <v>114</v>
      </c>
      <c r="Q327" s="43">
        <v>44817</v>
      </c>
      <c r="R327" s="35">
        <v>0</v>
      </c>
      <c r="S327" s="35">
        <v>0</v>
      </c>
      <c r="T327" s="10" t="str">
        <f t="shared" si="75"/>
        <v>Sem - 38</v>
      </c>
      <c r="U327" s="10" t="str">
        <f t="shared" si="76"/>
        <v>Septembre</v>
      </c>
      <c r="V327" s="36" t="s">
        <v>756</v>
      </c>
      <c r="W327" s="34"/>
      <c r="X327" s="91">
        <f t="shared" si="77"/>
        <v>0</v>
      </c>
      <c r="Y327" s="92" t="str">
        <f>VLOOKUP('CM-CIC'!B327,Annuaire_roster!B:F,4,0)</f>
        <v>KINANA Widad</v>
      </c>
      <c r="Z327" s="37" t="s">
        <v>110</v>
      </c>
      <c r="AA327" s="60" t="s">
        <v>232</v>
      </c>
      <c r="AB327" s="35" t="s">
        <v>63</v>
      </c>
      <c r="AC327" s="35" t="s">
        <v>63</v>
      </c>
      <c r="AD327" s="35" t="s">
        <v>63</v>
      </c>
      <c r="AE327" s="44" t="s">
        <v>63</v>
      </c>
      <c r="AF327" s="61"/>
      <c r="AG327" s="45"/>
    </row>
    <row r="328" spans="1:33" x14ac:dyDescent="0.2">
      <c r="A328" s="59">
        <f>+VLOOKUP(B328,Annuaire_roster!B:G,5,0)</f>
        <v>948</v>
      </c>
      <c r="B328" s="78" t="s">
        <v>95</v>
      </c>
      <c r="C328" s="65">
        <v>0.33333333333333331</v>
      </c>
      <c r="D328" s="65">
        <v>0.33333333333333331</v>
      </c>
      <c r="E328" s="66">
        <v>0.75</v>
      </c>
      <c r="F328" s="66">
        <v>0.75</v>
      </c>
      <c r="G328" s="67"/>
      <c r="H328" s="67"/>
      <c r="I328" s="68" t="s">
        <v>63</v>
      </c>
      <c r="J328" s="67"/>
      <c r="K328" s="69">
        <v>0</v>
      </c>
      <c r="L328" s="67">
        <v>0</v>
      </c>
      <c r="M328" s="70">
        <v>0</v>
      </c>
      <c r="N328" s="34">
        <f t="shared" si="78"/>
        <v>0.375</v>
      </c>
      <c r="O328" s="38">
        <f t="shared" si="79"/>
        <v>0.375</v>
      </c>
      <c r="P328" s="72" t="s">
        <v>114</v>
      </c>
      <c r="Q328" s="43">
        <v>44818</v>
      </c>
      <c r="R328" s="35">
        <f>IF(M328="Abs",O328,0)</f>
        <v>0</v>
      </c>
      <c r="S328" s="35">
        <f>SUM(R328,L328,I328,J328,W328,H328)</f>
        <v>0</v>
      </c>
      <c r="T328" s="10" t="str">
        <f t="shared" si="75"/>
        <v>Sem - 38</v>
      </c>
      <c r="U328" s="10" t="str">
        <f t="shared" si="76"/>
        <v>Septembre</v>
      </c>
      <c r="V328" s="36" t="str">
        <f>+TEXT(Q328,"aaa")</f>
        <v>2026</v>
      </c>
      <c r="W328" s="34"/>
      <c r="X328" s="91">
        <f t="shared" si="77"/>
        <v>0</v>
      </c>
      <c r="Y328" s="92" t="str">
        <f>VLOOKUP('CM-CIC'!B328,Annuaire_roster!B:F,4,0)</f>
        <v>FARKACH Hicham</v>
      </c>
      <c r="Z328" s="37" t="s">
        <v>110</v>
      </c>
      <c r="AA328" s="60" t="s">
        <v>39</v>
      </c>
      <c r="AB328" s="35" t="str">
        <f>IF(AND(D328="Congé",F328="Congé"),0.333333333333333,IF(OR(AND(D328="Congé",F328&lt;&gt;"Congé"),(AND(F328="Congé",D328&lt;&gt;"Congé"))),0.166666666666667,""))</f>
        <v/>
      </c>
      <c r="AC328" s="35" t="str">
        <f>IF(AND(D328="Congé sans solde",F328="Congé sans solde"),0.333333333333333,IF(OR(AND(D328="Congé sans solde",F328&lt;&gt;"Congé sans solde"),(AND(F328="Congé sans solde",D328&lt;&gt;"Congé sans solde"))),0.166666666666667,""))</f>
        <v/>
      </c>
      <c r="AD328" s="35" t="str">
        <f>IF(AND(D328="Congé spécial",F328="Congé spécial"),0.333333333333333,IF(OR(AND(D328="Congé spécial",F328&lt;&gt;"Congé décès"),(AND(F328="Congé spécial",D328&lt;&gt;"Congé spécial"))),0.166666666666667,""))</f>
        <v/>
      </c>
      <c r="AE328" s="44" t="str">
        <f>IF(AND(D328="Férié",F328="Férié"),0.333333333333333,IF(OR(AND(D328="Férié",F328&lt;&gt;"Férié"),(AND(F328="Férié",D328&lt;&gt;"Férié"))),0.166666666666667,""))</f>
        <v/>
      </c>
      <c r="AF328" s="61"/>
      <c r="AG328" s="45"/>
    </row>
    <row r="329" spans="1:33" x14ac:dyDescent="0.2">
      <c r="A329" s="59">
        <f>+VLOOKUP(B329,Annuaire_roster!B:G,5,0)</f>
        <v>894</v>
      </c>
      <c r="B329" s="78" t="s">
        <v>43</v>
      </c>
      <c r="C329" s="97">
        <v>0.375</v>
      </c>
      <c r="D329" s="97">
        <v>0.375</v>
      </c>
      <c r="E329" s="100">
        <v>0.79166666666666663</v>
      </c>
      <c r="F329" s="100">
        <v>0.79166666666666663</v>
      </c>
      <c r="G329" s="67"/>
      <c r="H329" s="67"/>
      <c r="I329" s="64"/>
      <c r="J329" s="67"/>
      <c r="K329" s="69"/>
      <c r="L329" s="67"/>
      <c r="M329" s="70"/>
      <c r="N329" s="34">
        <f t="shared" si="78"/>
        <v>0.37499999999999994</v>
      </c>
      <c r="O329" s="38">
        <f t="shared" si="79"/>
        <v>0.37499999999999994</v>
      </c>
      <c r="P329" s="72" t="s">
        <v>114</v>
      </c>
      <c r="Q329" s="43">
        <v>44818</v>
      </c>
      <c r="R329" s="35">
        <f>IF(M329="Abs",O329,0)</f>
        <v>0</v>
      </c>
      <c r="S329" s="35">
        <f>SUM(R329,L329,I329,J329,W329,H329)</f>
        <v>0</v>
      </c>
      <c r="T329" s="10" t="str">
        <f t="shared" si="75"/>
        <v>Sem - 38</v>
      </c>
      <c r="U329" s="10" t="str">
        <f t="shared" si="76"/>
        <v>Septembre</v>
      </c>
      <c r="V329" s="36" t="str">
        <f>+TEXT(Q329,"aaa")</f>
        <v>2026</v>
      </c>
      <c r="W329" s="34"/>
      <c r="X329" s="91">
        <f t="shared" si="77"/>
        <v>0</v>
      </c>
      <c r="Y329" s="92" t="str">
        <f>VLOOKUP('CM-CIC'!B329,Annuaire_roster!B:F,4,0)</f>
        <v>FARKACH Hicham</v>
      </c>
      <c r="Z329" s="37" t="s">
        <v>110</v>
      </c>
      <c r="AA329" s="60" t="s">
        <v>39</v>
      </c>
      <c r="AB329" s="35" t="str">
        <f>IF(AND(D329="Congé",F329="Congé"),0.333333333333333,IF(OR(AND(D329="Congé",F329&lt;&gt;"Congé"),(AND(F329="Congé",D329&lt;&gt;"Congé"))),0.166666666666667,""))</f>
        <v/>
      </c>
      <c r="AC329" s="35" t="str">
        <f>IF(AND(D329="Congé sans solde",F329="Congé sans solde"),0.333333333333333,IF(OR(AND(D329="Congé sans solde",F329&lt;&gt;"Congé sans solde"),(AND(F329="Congé sans solde",D329&lt;&gt;"Congé sans solde"))),0.166666666666667,""))</f>
        <v/>
      </c>
      <c r="AD329" s="35" t="str">
        <f>IF(AND(D329="Congé spécial",F329="Congé spécial"),0.333333333333333,IF(OR(AND(D329="Congé spécial",F329&lt;&gt;"Congé décès"),(AND(F329="Congé spécial",D329&lt;&gt;"Congé spécial"))),0.166666666666667,""))</f>
        <v/>
      </c>
      <c r="AE329" s="44" t="str">
        <f>IF(AND(D329="Férié",F329="Férié"),0.333333333333333,IF(OR(AND(D329="Férié",F329&lt;&gt;"Férié"),(AND(F329="Férié",D329&lt;&gt;"Férié"))),0.166666666666667,""))</f>
        <v/>
      </c>
      <c r="AF329" s="61"/>
      <c r="AG329" s="45"/>
    </row>
    <row r="330" spans="1:33" x14ac:dyDescent="0.2">
      <c r="A330" s="59">
        <f>+VLOOKUP(B330,Annuaire_roster!B:G,5,0)</f>
        <v>1085</v>
      </c>
      <c r="B330" s="78" t="s">
        <v>89</v>
      </c>
      <c r="C330" s="97">
        <v>0.375</v>
      </c>
      <c r="D330" s="97">
        <v>0.375</v>
      </c>
      <c r="E330" s="100">
        <v>0.79166666666666663</v>
      </c>
      <c r="F330" s="100">
        <v>0.79166666666666663</v>
      </c>
      <c r="G330" s="67"/>
      <c r="H330" s="67"/>
      <c r="I330" s="64" t="s">
        <v>63</v>
      </c>
      <c r="J330" s="67"/>
      <c r="K330" s="69">
        <v>0</v>
      </c>
      <c r="L330" s="67">
        <v>0</v>
      </c>
      <c r="M330" s="70">
        <v>0</v>
      </c>
      <c r="N330" s="34">
        <f t="shared" si="78"/>
        <v>0.37499999999999994</v>
      </c>
      <c r="O330" s="38">
        <f t="shared" si="79"/>
        <v>0.37499999999999994</v>
      </c>
      <c r="P330" s="82" t="s">
        <v>114</v>
      </c>
      <c r="Q330" s="43">
        <v>44818</v>
      </c>
      <c r="R330" s="35">
        <f>IF(M330="Abs",O330,0)</f>
        <v>0</v>
      </c>
      <c r="S330" s="35">
        <f>SUM(R330,L330,I330,J330,W330,H330)</f>
        <v>0</v>
      </c>
      <c r="T330" s="10" t="str">
        <f t="shared" si="75"/>
        <v>Sem - 38</v>
      </c>
      <c r="U330" s="10" t="str">
        <f t="shared" si="76"/>
        <v>Septembre</v>
      </c>
      <c r="V330" s="36" t="str">
        <f>+TEXT(Q330,"aaa")</f>
        <v>2026</v>
      </c>
      <c r="W330" s="34"/>
      <c r="X330" s="91">
        <f t="shared" si="77"/>
        <v>0</v>
      </c>
      <c r="Y330" s="92" t="str">
        <f>VLOOKUP('CM-CIC'!B330,Annuaire_roster!B:F,4,0)</f>
        <v>FARKACH Hicham</v>
      </c>
      <c r="Z330" s="37" t="s">
        <v>110</v>
      </c>
      <c r="AA330" s="60" t="s">
        <v>39</v>
      </c>
      <c r="AB330" s="35" t="str">
        <f>IF(AND(D330="Congé",F330="Congé"),0.333333333333333,IF(OR(AND(D330="Congé",F330&lt;&gt;"Congé"),(AND(F330="Congé",D330&lt;&gt;"Congé"))),0.166666666666667,""))</f>
        <v/>
      </c>
      <c r="AC330" s="35" t="str">
        <f>IF(AND(D330="Congé sans solde",F330="Congé sans solde"),0.333333333333333,IF(OR(AND(D330="Congé sans solde",F330&lt;&gt;"Congé sans solde"),(AND(F330="Congé sans solde",D330&lt;&gt;"Congé sans solde"))),0.166666666666667,""))</f>
        <v/>
      </c>
      <c r="AD330" s="35" t="str">
        <f>IF(AND(D330="Congé spécial",F330="Congé spécial"),0.333333333333333,IF(OR(AND(D330="Congé spécial",F330&lt;&gt;"Congé décès"),(AND(F330="Congé spécial",D330&lt;&gt;"Congé spécial"))),0.166666666666667,""))</f>
        <v/>
      </c>
      <c r="AE330" s="44" t="str">
        <f>IF(AND(D330="Férié",F330="Férié"),0.333333333333333,IF(OR(AND(D330="Férié",F330&lt;&gt;"Férié"),(AND(F330="Férié",D330&lt;&gt;"Férié"))),0.166666666666667,""))</f>
        <v/>
      </c>
      <c r="AF330" s="61"/>
      <c r="AG330" s="45"/>
    </row>
    <row r="331" spans="1:33" x14ac:dyDescent="0.2">
      <c r="A331" s="59" t="str">
        <f>+VLOOKUP(B331,Annuaire_roster!B:G,5,0)</f>
        <v>01584</v>
      </c>
      <c r="B331" s="78" t="s">
        <v>196</v>
      </c>
      <c r="C331" s="65">
        <v>0.375</v>
      </c>
      <c r="D331" s="65">
        <v>0.375</v>
      </c>
      <c r="E331" s="66">
        <v>0.79166666666666663</v>
      </c>
      <c r="F331" s="66">
        <v>0.79166666666666663</v>
      </c>
      <c r="G331" s="67"/>
      <c r="H331" s="67"/>
      <c r="I331" s="68" t="s">
        <v>63</v>
      </c>
      <c r="J331" s="67"/>
      <c r="K331" s="132">
        <v>0</v>
      </c>
      <c r="L331" s="133">
        <v>0</v>
      </c>
      <c r="M331" s="70">
        <v>0</v>
      </c>
      <c r="N331" s="34">
        <f t="shared" si="78"/>
        <v>0.37499999999999994</v>
      </c>
      <c r="O331" s="38">
        <f t="shared" si="79"/>
        <v>0.37499999999999994</v>
      </c>
      <c r="P331" s="82" t="s">
        <v>114</v>
      </c>
      <c r="Q331" s="43">
        <v>44818</v>
      </c>
      <c r="R331" s="35">
        <v>0</v>
      </c>
      <c r="S331" s="35">
        <v>0</v>
      </c>
      <c r="T331" s="10" t="str">
        <f t="shared" si="75"/>
        <v>Sem - 38</v>
      </c>
      <c r="U331" s="10" t="str">
        <f t="shared" si="76"/>
        <v>Septembre</v>
      </c>
      <c r="V331" s="36" t="s">
        <v>756</v>
      </c>
      <c r="W331" s="34"/>
      <c r="X331" s="91">
        <f t="shared" si="77"/>
        <v>0</v>
      </c>
      <c r="Y331" s="92" t="str">
        <f>VLOOKUP('CM-CIC'!B331,Annuaire_roster!B:F,4,0)</f>
        <v>KINANA Widad</v>
      </c>
      <c r="Z331" s="37" t="s">
        <v>110</v>
      </c>
      <c r="AA331" s="60" t="s">
        <v>232</v>
      </c>
      <c r="AB331" s="35" t="s">
        <v>63</v>
      </c>
      <c r="AC331" s="35" t="s">
        <v>63</v>
      </c>
      <c r="AD331" s="35" t="s">
        <v>63</v>
      </c>
      <c r="AE331" s="44" t="s">
        <v>63</v>
      </c>
      <c r="AF331" s="61"/>
      <c r="AG331" s="45"/>
    </row>
    <row r="332" spans="1:33" x14ac:dyDescent="0.2">
      <c r="A332" s="59">
        <f>+VLOOKUP(B332,Annuaire_roster!B:G,5,0)</f>
        <v>948</v>
      </c>
      <c r="B332" s="78" t="s">
        <v>95</v>
      </c>
      <c r="C332" s="65">
        <v>0.33333333333333331</v>
      </c>
      <c r="D332" s="65">
        <v>0.33333333333333331</v>
      </c>
      <c r="E332" s="71">
        <v>0.75</v>
      </c>
      <c r="F332" s="66">
        <v>0.75</v>
      </c>
      <c r="G332" s="67"/>
      <c r="H332" s="67"/>
      <c r="I332" s="68" t="s">
        <v>63</v>
      </c>
      <c r="J332" s="67"/>
      <c r="K332" s="69">
        <v>0</v>
      </c>
      <c r="L332" s="67">
        <v>0</v>
      </c>
      <c r="M332" s="70">
        <v>0</v>
      </c>
      <c r="N332" s="34">
        <f t="shared" si="78"/>
        <v>0.375</v>
      </c>
      <c r="O332" s="38">
        <f t="shared" si="79"/>
        <v>0.375</v>
      </c>
      <c r="P332" s="72" t="s">
        <v>114</v>
      </c>
      <c r="Q332" s="43">
        <v>44819</v>
      </c>
      <c r="R332" s="35">
        <f>IF(M332="Abs",O332,0)</f>
        <v>0</v>
      </c>
      <c r="S332" s="35">
        <f>SUM(R332,L332,I332,J332,W332,H332)</f>
        <v>0</v>
      </c>
      <c r="T332" s="10" t="str">
        <f t="shared" si="75"/>
        <v>Sem - 38</v>
      </c>
      <c r="U332" s="10" t="str">
        <f t="shared" si="76"/>
        <v>Septembre</v>
      </c>
      <c r="V332" s="36" t="str">
        <f>+TEXT(Q332,"aaa")</f>
        <v>2026</v>
      </c>
      <c r="W332" s="34"/>
      <c r="X332" s="91">
        <f t="shared" si="77"/>
        <v>0</v>
      </c>
      <c r="Y332" s="92" t="str">
        <f>VLOOKUP('CM-CIC'!B332,Annuaire_roster!B:F,4,0)</f>
        <v>FARKACH Hicham</v>
      </c>
      <c r="Z332" s="37" t="s">
        <v>110</v>
      </c>
      <c r="AA332" s="60" t="s">
        <v>39</v>
      </c>
      <c r="AB332" s="35" t="str">
        <f>IF(AND(D332="Congé",F332="Congé"),0.333333333333333,IF(OR(AND(D332="Congé",F332&lt;&gt;"Congé"),(AND(F332="Congé",D332&lt;&gt;"Congé"))),0.166666666666667,""))</f>
        <v/>
      </c>
      <c r="AC332" s="35" t="str">
        <f>IF(AND(D332="Congé sans solde",F332="Congé sans solde"),0.333333333333333,IF(OR(AND(D332="Congé sans solde",F332&lt;&gt;"Congé sans solde"),(AND(F332="Congé sans solde",D332&lt;&gt;"Congé sans solde"))),0.166666666666667,""))</f>
        <v/>
      </c>
      <c r="AD332" s="35" t="str">
        <f>IF(AND(D332="Congé spécial",F332="Congé spécial"),0.333333333333333,IF(OR(AND(D332="Congé spécial",F332&lt;&gt;"Congé décès"),(AND(F332="Congé spécial",D332&lt;&gt;"Congé spécial"))),0.166666666666667,""))</f>
        <v/>
      </c>
      <c r="AE332" s="44" t="str">
        <f>IF(AND(D332="Férié",F332="Férié"),0.333333333333333,IF(OR(AND(D332="Férié",F332&lt;&gt;"Férié"),(AND(F332="Férié",D332&lt;&gt;"Férié"))),0.166666666666667,""))</f>
        <v/>
      </c>
      <c r="AF332" s="61"/>
      <c r="AG332" s="45"/>
    </row>
    <row r="333" spans="1:33" x14ac:dyDescent="0.2">
      <c r="A333" s="59">
        <f>+VLOOKUP(B333,Annuaire_roster!B:G,5,0)</f>
        <v>894</v>
      </c>
      <c r="B333" s="78" t="s">
        <v>43</v>
      </c>
      <c r="C333" s="97">
        <v>0.375</v>
      </c>
      <c r="D333" s="97">
        <v>0.375</v>
      </c>
      <c r="E333" s="100">
        <v>0.79166666666666663</v>
      </c>
      <c r="F333" s="100">
        <v>0.79166666666666663</v>
      </c>
      <c r="G333" s="67"/>
      <c r="H333" s="67"/>
      <c r="I333" s="64" t="s">
        <v>63</v>
      </c>
      <c r="J333" s="67"/>
      <c r="K333" s="69">
        <v>0</v>
      </c>
      <c r="L333" s="67">
        <v>0</v>
      </c>
      <c r="M333" s="70">
        <v>0</v>
      </c>
      <c r="N333" s="34">
        <f t="shared" si="78"/>
        <v>0.37499999999999994</v>
      </c>
      <c r="O333" s="38">
        <f t="shared" si="79"/>
        <v>0.37499999999999994</v>
      </c>
      <c r="P333" s="72" t="s">
        <v>114</v>
      </c>
      <c r="Q333" s="43">
        <v>44819</v>
      </c>
      <c r="R333" s="35">
        <f>IF(M333="Abs",O333,0)</f>
        <v>0</v>
      </c>
      <c r="S333" s="35">
        <f>SUM(R333,L333,I333,J333,W333,H333)</f>
        <v>0</v>
      </c>
      <c r="T333" s="10" t="str">
        <f t="shared" si="75"/>
        <v>Sem - 38</v>
      </c>
      <c r="U333" s="10" t="str">
        <f t="shared" si="76"/>
        <v>Septembre</v>
      </c>
      <c r="V333" s="36" t="str">
        <f>+TEXT(Q333,"aaa")</f>
        <v>2026</v>
      </c>
      <c r="W333" s="34"/>
      <c r="X333" s="91">
        <f t="shared" si="77"/>
        <v>0</v>
      </c>
      <c r="Y333" s="92" t="str">
        <f>VLOOKUP('CM-CIC'!B333,Annuaire_roster!B:F,4,0)</f>
        <v>FARKACH Hicham</v>
      </c>
      <c r="Z333" s="37" t="s">
        <v>110</v>
      </c>
      <c r="AA333" s="60" t="s">
        <v>39</v>
      </c>
      <c r="AB333" s="35" t="str">
        <f>IF(AND(D333="Congé",F333="Congé"),0.333333333333333,IF(OR(AND(D333="Congé",F333&lt;&gt;"Congé"),(AND(F333="Congé",D333&lt;&gt;"Congé"))),0.166666666666667,""))</f>
        <v/>
      </c>
      <c r="AC333" s="35" t="str">
        <f>IF(AND(D333="Congé sans solde",F333="Congé sans solde"),0.333333333333333,IF(OR(AND(D333="Congé sans solde",F333&lt;&gt;"Congé sans solde"),(AND(F333="Congé sans solde",D333&lt;&gt;"Congé sans solde"))),0.166666666666667,""))</f>
        <v/>
      </c>
      <c r="AD333" s="35" t="str">
        <f>IF(AND(D333="Congé spécial",F333="Congé spécial"),0.333333333333333,IF(OR(AND(D333="Congé spécial",F333&lt;&gt;"Congé décès"),(AND(F333="Congé spécial",D333&lt;&gt;"Congé spécial"))),0.166666666666667,""))</f>
        <v/>
      </c>
      <c r="AE333" s="44" t="str">
        <f>IF(AND(D333="Férié",F333="Férié"),0.333333333333333,IF(OR(AND(D333="Férié",F333&lt;&gt;"Férié"),(AND(F333="Férié",D333&lt;&gt;"Férié"))),0.166666666666667,""))</f>
        <v/>
      </c>
      <c r="AF333" s="61"/>
      <c r="AG333" s="45"/>
    </row>
    <row r="334" spans="1:33" x14ac:dyDescent="0.2">
      <c r="A334" s="59">
        <f>+VLOOKUP(B334,Annuaire_roster!B:G,5,0)</f>
        <v>1085</v>
      </c>
      <c r="B334" s="78" t="s">
        <v>89</v>
      </c>
      <c r="C334" s="97">
        <v>0.375</v>
      </c>
      <c r="D334" s="97">
        <v>0.375</v>
      </c>
      <c r="E334" s="100">
        <v>0.79166666666666663</v>
      </c>
      <c r="F334" s="100">
        <v>0.79166666666666663</v>
      </c>
      <c r="G334" s="67"/>
      <c r="H334" s="67"/>
      <c r="I334" s="64" t="s">
        <v>63</v>
      </c>
      <c r="J334" s="67"/>
      <c r="K334" s="69">
        <v>0</v>
      </c>
      <c r="L334" s="67">
        <v>0</v>
      </c>
      <c r="M334" s="70">
        <v>0</v>
      </c>
      <c r="N334" s="34">
        <f t="shared" si="78"/>
        <v>0.37499999999999994</v>
      </c>
      <c r="O334" s="38">
        <f t="shared" si="79"/>
        <v>0.37499999999999994</v>
      </c>
      <c r="P334" s="82" t="s">
        <v>114</v>
      </c>
      <c r="Q334" s="43">
        <v>44819</v>
      </c>
      <c r="R334" s="35">
        <f>IF(M334="Abs",O334,0)</f>
        <v>0</v>
      </c>
      <c r="S334" s="35">
        <f>SUM(R334,L334,I334,J334,W334,H334)</f>
        <v>0</v>
      </c>
      <c r="T334" s="10" t="str">
        <f t="shared" si="75"/>
        <v>Sem - 38</v>
      </c>
      <c r="U334" s="10" t="str">
        <f t="shared" si="76"/>
        <v>Septembre</v>
      </c>
      <c r="V334" s="36" t="str">
        <f>+TEXT(Q334,"aaa")</f>
        <v>2026</v>
      </c>
      <c r="W334" s="34"/>
      <c r="X334" s="91">
        <f t="shared" si="77"/>
        <v>0</v>
      </c>
      <c r="Y334" s="92" t="str">
        <f>VLOOKUP('CM-CIC'!B334,Annuaire_roster!B:F,4,0)</f>
        <v>FARKACH Hicham</v>
      </c>
      <c r="Z334" s="37" t="s">
        <v>110</v>
      </c>
      <c r="AA334" s="60" t="s">
        <v>39</v>
      </c>
      <c r="AB334" s="35" t="str">
        <f>IF(AND(D334="Congé",F334="Congé"),0.333333333333333,IF(OR(AND(D334="Congé",F334&lt;&gt;"Congé"),(AND(F334="Congé",D334&lt;&gt;"Congé"))),0.166666666666667,""))</f>
        <v/>
      </c>
      <c r="AC334" s="35" t="str">
        <f>IF(AND(D334="Congé sans solde",F334="Congé sans solde"),0.333333333333333,IF(OR(AND(D334="Congé sans solde",F334&lt;&gt;"Congé sans solde"),(AND(F334="Congé sans solde",D334&lt;&gt;"Congé sans solde"))),0.166666666666667,""))</f>
        <v/>
      </c>
      <c r="AD334" s="35" t="str">
        <f>IF(AND(D334="Congé spécial",F334="Congé spécial"),0.333333333333333,IF(OR(AND(D334="Congé spécial",F334&lt;&gt;"Congé décès"),(AND(F334="Congé spécial",D334&lt;&gt;"Congé spécial"))),0.166666666666667,""))</f>
        <v/>
      </c>
      <c r="AE334" s="44" t="str">
        <f>IF(AND(D334="Férié",F334="Férié"),0.333333333333333,IF(OR(AND(D334="Férié",F334&lt;&gt;"Férié"),(AND(F334="Férié",D334&lt;&gt;"Férié"))),0.166666666666667,""))</f>
        <v/>
      </c>
      <c r="AF334" s="61"/>
      <c r="AG334" s="45"/>
    </row>
    <row r="335" spans="1:33" x14ac:dyDescent="0.2">
      <c r="A335" s="59" t="str">
        <f>+VLOOKUP(B335,Annuaire_roster!B:G,5,0)</f>
        <v>01584</v>
      </c>
      <c r="B335" s="78" t="s">
        <v>196</v>
      </c>
      <c r="C335" s="65">
        <v>0.375</v>
      </c>
      <c r="D335" s="65">
        <v>0.375</v>
      </c>
      <c r="E335" s="66">
        <v>0.79166666666666663</v>
      </c>
      <c r="F335" s="66">
        <v>0.79166666666666663</v>
      </c>
      <c r="G335" s="67"/>
      <c r="H335" s="67"/>
      <c r="I335" s="68" t="s">
        <v>63</v>
      </c>
      <c r="J335" s="67"/>
      <c r="K335" s="132">
        <v>0</v>
      </c>
      <c r="L335" s="133">
        <v>0</v>
      </c>
      <c r="M335" s="70">
        <v>0</v>
      </c>
      <c r="N335" s="34">
        <f t="shared" si="78"/>
        <v>0.37499999999999994</v>
      </c>
      <c r="O335" s="38">
        <f t="shared" si="79"/>
        <v>0.37499999999999994</v>
      </c>
      <c r="P335" s="82" t="s">
        <v>114</v>
      </c>
      <c r="Q335" s="43">
        <v>44819</v>
      </c>
      <c r="R335" s="35">
        <v>0</v>
      </c>
      <c r="S335" s="35">
        <v>0</v>
      </c>
      <c r="T335" s="10" t="str">
        <f t="shared" si="75"/>
        <v>Sem - 38</v>
      </c>
      <c r="U335" s="10" t="str">
        <f t="shared" si="76"/>
        <v>Septembre</v>
      </c>
      <c r="V335" s="36" t="s">
        <v>756</v>
      </c>
      <c r="W335" s="34"/>
      <c r="X335" s="91">
        <f t="shared" si="77"/>
        <v>0</v>
      </c>
      <c r="Y335" s="92" t="str">
        <f>VLOOKUP('CM-CIC'!B335,Annuaire_roster!B:F,4,0)</f>
        <v>KINANA Widad</v>
      </c>
      <c r="Z335" s="37" t="s">
        <v>110</v>
      </c>
      <c r="AA335" s="60" t="s">
        <v>232</v>
      </c>
      <c r="AB335" s="35" t="s">
        <v>63</v>
      </c>
      <c r="AC335" s="35" t="s">
        <v>63</v>
      </c>
      <c r="AD335" s="35" t="s">
        <v>63</v>
      </c>
      <c r="AE335" s="44" t="s">
        <v>63</v>
      </c>
      <c r="AF335" s="61"/>
      <c r="AG335" s="45"/>
    </row>
    <row r="336" spans="1:33" x14ac:dyDescent="0.2">
      <c r="A336" s="59">
        <f>+VLOOKUP(B336,Annuaire_roster!B:G,5,0)</f>
        <v>948</v>
      </c>
      <c r="B336" s="78" t="s">
        <v>95</v>
      </c>
      <c r="C336" s="65">
        <v>0.33333333333333331</v>
      </c>
      <c r="D336" s="65">
        <v>0.33333333333333331</v>
      </c>
      <c r="E336" s="66">
        <v>0.75</v>
      </c>
      <c r="F336" s="66">
        <v>0.75</v>
      </c>
      <c r="G336" s="67"/>
      <c r="H336" s="67"/>
      <c r="I336" s="68" t="s">
        <v>63</v>
      </c>
      <c r="J336" s="48"/>
      <c r="K336" s="69">
        <v>0</v>
      </c>
      <c r="L336" s="67">
        <v>0</v>
      </c>
      <c r="M336" s="70">
        <v>0</v>
      </c>
      <c r="N336" s="34">
        <f t="shared" si="78"/>
        <v>0.375</v>
      </c>
      <c r="O336" s="38">
        <f t="shared" si="79"/>
        <v>0.375</v>
      </c>
      <c r="P336" s="72" t="s">
        <v>114</v>
      </c>
      <c r="Q336" s="43">
        <v>44820</v>
      </c>
      <c r="R336" s="35">
        <f>IF(M336="Abs",O336,0)</f>
        <v>0</v>
      </c>
      <c r="S336" s="35">
        <f>SUM(R336,L336,I336,J336,W336,H336)</f>
        <v>0</v>
      </c>
      <c r="T336" s="10" t="str">
        <f t="shared" si="75"/>
        <v>Sem - 38</v>
      </c>
      <c r="U336" s="10" t="str">
        <f t="shared" si="76"/>
        <v>Septembre</v>
      </c>
      <c r="V336" s="36" t="str">
        <f>+TEXT(Q336,"aaa")</f>
        <v>2026</v>
      </c>
      <c r="W336" s="34"/>
      <c r="X336" s="91">
        <f t="shared" si="77"/>
        <v>0</v>
      </c>
      <c r="Y336" s="92" t="str">
        <f>VLOOKUP('CM-CIC'!B336,Annuaire_roster!B:F,4,0)</f>
        <v>FARKACH Hicham</v>
      </c>
      <c r="Z336" s="37" t="s">
        <v>110</v>
      </c>
      <c r="AA336" s="60" t="s">
        <v>39</v>
      </c>
      <c r="AB336" s="35" t="str">
        <f>IF(AND(D336="Congé",F336="Congé"),0.333333333333333,IF(OR(AND(D336="Congé",F336&lt;&gt;"Congé"),(AND(F336="Congé",D336&lt;&gt;"Congé"))),0.166666666666667,""))</f>
        <v/>
      </c>
      <c r="AC336" s="35" t="str">
        <f>IF(AND(D336="Congé sans solde",F336="Congé sans solde"),0.333333333333333,IF(OR(AND(D336="Congé sans solde",F336&lt;&gt;"Congé sans solde"),(AND(F336="Congé sans solde",D336&lt;&gt;"Congé sans solde"))),0.166666666666667,""))</f>
        <v/>
      </c>
      <c r="AD336" s="35" t="str">
        <f>IF(AND(D336="Congé spécial",F336="Congé spécial"),0.333333333333333,IF(OR(AND(D336="Congé spécial",F336&lt;&gt;"Congé décès"),(AND(F336="Congé spécial",D336&lt;&gt;"Congé spécial"))),0.166666666666667,""))</f>
        <v/>
      </c>
      <c r="AE336" s="44" t="str">
        <f>IF(AND(D336="Férié",F336="Férié"),0.333333333333333,IF(OR(AND(D336="Férié",F336&lt;&gt;"Férié"),(AND(F336="Férié",D336&lt;&gt;"Férié"))),0.166666666666667,""))</f>
        <v/>
      </c>
      <c r="AF336" s="61"/>
      <c r="AG336" s="45"/>
    </row>
    <row r="337" spans="1:33" x14ac:dyDescent="0.2">
      <c r="A337" s="59">
        <f>+VLOOKUP(B337,Annuaire_roster!B:G,5,0)</f>
        <v>894</v>
      </c>
      <c r="B337" s="78" t="s">
        <v>43</v>
      </c>
      <c r="C337" s="97">
        <v>0.375</v>
      </c>
      <c r="D337" s="97">
        <v>0.375</v>
      </c>
      <c r="E337" s="100">
        <v>0.79166666666666663</v>
      </c>
      <c r="F337" s="100">
        <v>0.79166666666666663</v>
      </c>
      <c r="G337" s="67"/>
      <c r="H337" s="67"/>
      <c r="I337" s="64" t="s">
        <v>63</v>
      </c>
      <c r="J337" s="67"/>
      <c r="K337" s="69">
        <v>0</v>
      </c>
      <c r="L337" s="67">
        <v>0</v>
      </c>
      <c r="M337" s="70">
        <v>0</v>
      </c>
      <c r="N337" s="34">
        <f t="shared" si="78"/>
        <v>0.37499999999999994</v>
      </c>
      <c r="O337" s="38">
        <f t="shared" si="79"/>
        <v>0.37499999999999994</v>
      </c>
      <c r="P337" s="72" t="s">
        <v>114</v>
      </c>
      <c r="Q337" s="43">
        <v>44820</v>
      </c>
      <c r="R337" s="35">
        <f>IF(M337="Abs",O337,0)</f>
        <v>0</v>
      </c>
      <c r="S337" s="35">
        <f>SUM(R337,L337,I337,J337,W337,H337)</f>
        <v>0</v>
      </c>
      <c r="T337" s="10" t="str">
        <f t="shared" si="75"/>
        <v>Sem - 38</v>
      </c>
      <c r="U337" s="10" t="str">
        <f t="shared" si="76"/>
        <v>Septembre</v>
      </c>
      <c r="V337" s="36" t="str">
        <f>+TEXT(Q337,"aaa")</f>
        <v>2026</v>
      </c>
      <c r="W337" s="34"/>
      <c r="X337" s="91">
        <f t="shared" si="77"/>
        <v>0</v>
      </c>
      <c r="Y337" s="92" t="str">
        <f>VLOOKUP('CM-CIC'!B337,Annuaire_roster!B:F,4,0)</f>
        <v>FARKACH Hicham</v>
      </c>
      <c r="Z337" s="37" t="s">
        <v>110</v>
      </c>
      <c r="AA337" s="60" t="s">
        <v>39</v>
      </c>
      <c r="AB337" s="35" t="str">
        <f>IF(AND(D337="Congé",F337="Congé"),0.333333333333333,IF(OR(AND(D337="Congé",F337&lt;&gt;"Congé"),(AND(F337="Congé",D337&lt;&gt;"Congé"))),0.166666666666667,""))</f>
        <v/>
      </c>
      <c r="AC337" s="35" t="str">
        <f>IF(AND(D337="Congé sans solde",F337="Congé sans solde"),0.333333333333333,IF(OR(AND(D337="Congé sans solde",F337&lt;&gt;"Congé sans solde"),(AND(F337="Congé sans solde",D337&lt;&gt;"Congé sans solde"))),0.166666666666667,""))</f>
        <v/>
      </c>
      <c r="AD337" s="35" t="str">
        <f>IF(AND(D337="Congé spécial",F337="Congé spécial"),0.333333333333333,IF(OR(AND(D337="Congé spécial",F337&lt;&gt;"Congé décès"),(AND(F337="Congé spécial",D337&lt;&gt;"Congé spécial"))),0.166666666666667,""))</f>
        <v/>
      </c>
      <c r="AE337" s="44" t="str">
        <f>IF(AND(D337="Férié",F337="Férié"),0.333333333333333,IF(OR(AND(D337="Férié",F337&lt;&gt;"Férié"),(AND(F337="Férié",D337&lt;&gt;"Férié"))),0.166666666666667,""))</f>
        <v/>
      </c>
      <c r="AF337" s="61"/>
      <c r="AG337" s="45"/>
    </row>
    <row r="338" spans="1:33" x14ac:dyDescent="0.2">
      <c r="A338" s="59">
        <f>+VLOOKUP(B338,Annuaire_roster!B:G,5,0)</f>
        <v>1085</v>
      </c>
      <c r="B338" s="78" t="s">
        <v>89</v>
      </c>
      <c r="C338" s="97">
        <v>0.375</v>
      </c>
      <c r="D338" s="97">
        <v>0.375</v>
      </c>
      <c r="E338" s="100">
        <v>0.79166666666666663</v>
      </c>
      <c r="F338" s="100">
        <v>0.79166666666666663</v>
      </c>
      <c r="G338" s="67"/>
      <c r="H338" s="67"/>
      <c r="I338" s="64" t="s">
        <v>63</v>
      </c>
      <c r="J338" s="67"/>
      <c r="K338" s="69">
        <v>0</v>
      </c>
      <c r="L338" s="67">
        <v>0</v>
      </c>
      <c r="M338" s="70">
        <v>0</v>
      </c>
      <c r="N338" s="34">
        <f t="shared" si="78"/>
        <v>0.37499999999999994</v>
      </c>
      <c r="O338" s="38">
        <f t="shared" si="79"/>
        <v>0.37499999999999994</v>
      </c>
      <c r="P338" s="82" t="s">
        <v>114</v>
      </c>
      <c r="Q338" s="43">
        <v>44820</v>
      </c>
      <c r="R338" s="35">
        <f>IF(M338="Abs",O338,0)</f>
        <v>0</v>
      </c>
      <c r="S338" s="35">
        <f>SUM(R338,L338,I338,J338,W338,H338)</f>
        <v>0</v>
      </c>
      <c r="T338" s="10" t="str">
        <f t="shared" si="75"/>
        <v>Sem - 38</v>
      </c>
      <c r="U338" s="10" t="str">
        <f t="shared" si="76"/>
        <v>Septembre</v>
      </c>
      <c r="V338" s="36" t="str">
        <f>+TEXT(Q338,"aaa")</f>
        <v>2026</v>
      </c>
      <c r="W338" s="34"/>
      <c r="X338" s="91">
        <f t="shared" si="77"/>
        <v>0</v>
      </c>
      <c r="Y338" s="92" t="str">
        <f>VLOOKUP('CM-CIC'!B338,Annuaire_roster!B:F,4,0)</f>
        <v>FARKACH Hicham</v>
      </c>
      <c r="Z338" s="37" t="s">
        <v>110</v>
      </c>
      <c r="AA338" s="60" t="s">
        <v>39</v>
      </c>
      <c r="AB338" s="35" t="str">
        <f>IF(AND(D338="Congé",F338="Congé"),0.333333333333333,IF(OR(AND(D338="Congé",F338&lt;&gt;"Congé"),(AND(F338="Congé",D338&lt;&gt;"Congé"))),0.166666666666667,""))</f>
        <v/>
      </c>
      <c r="AC338" s="35" t="str">
        <f>IF(AND(D338="Congé sans solde",F338="Congé sans solde"),0.333333333333333,IF(OR(AND(D338="Congé sans solde",F338&lt;&gt;"Congé sans solde"),(AND(F338="Congé sans solde",D338&lt;&gt;"Congé sans solde"))),0.166666666666667,""))</f>
        <v/>
      </c>
      <c r="AD338" s="35" t="str">
        <f>IF(AND(D338="Congé spécial",F338="Congé spécial"),0.333333333333333,IF(OR(AND(D338="Congé spécial",F338&lt;&gt;"Congé décès"),(AND(F338="Congé spécial",D338&lt;&gt;"Congé spécial"))),0.166666666666667,""))</f>
        <v/>
      </c>
      <c r="AE338" s="44" t="str">
        <f>IF(AND(D338="Férié",F338="Férié"),0.333333333333333,IF(OR(AND(D338="Férié",F338&lt;&gt;"Férié"),(AND(F338="Férié",D338&lt;&gt;"Férié"))),0.166666666666667,""))</f>
        <v/>
      </c>
      <c r="AF338" s="61"/>
      <c r="AG338" s="45"/>
    </row>
    <row r="339" spans="1:33" x14ac:dyDescent="0.2">
      <c r="A339" s="59" t="str">
        <f>+VLOOKUP(B339,Annuaire_roster!B:G,5,0)</f>
        <v>01584</v>
      </c>
      <c r="B339" s="78" t="s">
        <v>196</v>
      </c>
      <c r="C339" s="65">
        <v>0.375</v>
      </c>
      <c r="D339" s="65">
        <v>0.375</v>
      </c>
      <c r="E339" s="66">
        <v>0.79166666666666663</v>
      </c>
      <c r="F339" s="66">
        <v>0.79166666666666663</v>
      </c>
      <c r="G339" s="67"/>
      <c r="H339" s="67"/>
      <c r="I339" s="68" t="s">
        <v>63</v>
      </c>
      <c r="J339" s="67"/>
      <c r="K339" s="132">
        <v>0</v>
      </c>
      <c r="L339" s="133">
        <v>0</v>
      </c>
      <c r="M339" s="70">
        <v>0</v>
      </c>
      <c r="N339" s="34">
        <f t="shared" si="78"/>
        <v>0.37499999999999994</v>
      </c>
      <c r="O339" s="38">
        <f t="shared" si="79"/>
        <v>0.37499999999999994</v>
      </c>
      <c r="P339" s="82" t="s">
        <v>114</v>
      </c>
      <c r="Q339" s="43">
        <v>44820</v>
      </c>
      <c r="R339" s="35">
        <v>0</v>
      </c>
      <c r="S339" s="35">
        <v>0</v>
      </c>
      <c r="T339" s="10" t="str">
        <f t="shared" si="75"/>
        <v>Sem - 38</v>
      </c>
      <c r="U339" s="10" t="str">
        <f t="shared" si="76"/>
        <v>Septembre</v>
      </c>
      <c r="V339" s="36" t="s">
        <v>756</v>
      </c>
      <c r="W339" s="34"/>
      <c r="X339" s="91">
        <f t="shared" si="77"/>
        <v>0</v>
      </c>
      <c r="Y339" s="92" t="str">
        <f>VLOOKUP('CM-CIC'!B339,Annuaire_roster!B:F,4,0)</f>
        <v>KINANA Widad</v>
      </c>
      <c r="Z339" s="37" t="s">
        <v>110</v>
      </c>
      <c r="AA339" s="60" t="s">
        <v>232</v>
      </c>
      <c r="AB339" s="35" t="s">
        <v>63</v>
      </c>
      <c r="AC339" s="35" t="s">
        <v>63</v>
      </c>
      <c r="AD339" s="35" t="s">
        <v>63</v>
      </c>
      <c r="AE339" s="44" t="s">
        <v>63</v>
      </c>
      <c r="AF339" s="61"/>
      <c r="AG339" s="45"/>
    </row>
    <row r="340" spans="1:33" x14ac:dyDescent="0.2">
      <c r="A340" s="59">
        <f>+VLOOKUP(B340,Annuaire_roster!B:G,5,0)</f>
        <v>948</v>
      </c>
      <c r="B340" s="78" t="s">
        <v>95</v>
      </c>
      <c r="C340" s="65">
        <v>0.33333333333333331</v>
      </c>
      <c r="D340" s="65">
        <v>0.33333333333333331</v>
      </c>
      <c r="E340" s="66">
        <v>0.70833333333333337</v>
      </c>
      <c r="F340" s="66">
        <v>0.70833333333333337</v>
      </c>
      <c r="G340" s="67"/>
      <c r="H340" s="67"/>
      <c r="I340" s="68" t="s">
        <v>63</v>
      </c>
      <c r="J340" s="48"/>
      <c r="K340" s="69">
        <v>0</v>
      </c>
      <c r="L340" s="67">
        <v>0</v>
      </c>
      <c r="M340" s="70">
        <v>0</v>
      </c>
      <c r="N340" s="34">
        <f t="shared" si="78"/>
        <v>0.33333333333333337</v>
      </c>
      <c r="O340" s="38">
        <f t="shared" si="79"/>
        <v>0.33333333333333337</v>
      </c>
      <c r="P340" s="72" t="s">
        <v>114</v>
      </c>
      <c r="Q340" s="43">
        <v>44821</v>
      </c>
      <c r="R340" s="35">
        <f>IF(M340="Abs",O340,0)</f>
        <v>0</v>
      </c>
      <c r="S340" s="35">
        <f>SUM(R340,L340,I340,J340,W340,H340)</f>
        <v>0</v>
      </c>
      <c r="T340" s="10" t="str">
        <f t="shared" si="75"/>
        <v>Sem - 38</v>
      </c>
      <c r="U340" s="10" t="str">
        <f t="shared" si="76"/>
        <v>Septembre</v>
      </c>
      <c r="V340" s="36" t="str">
        <f>+TEXT(Q340,"aaa")</f>
        <v>2026</v>
      </c>
      <c r="W340" s="34"/>
      <c r="X340" s="91">
        <f t="shared" si="77"/>
        <v>0</v>
      </c>
      <c r="Y340" s="92" t="str">
        <f>VLOOKUP('CM-CIC'!B340,Annuaire_roster!B:F,4,0)</f>
        <v>FARKACH Hicham</v>
      </c>
      <c r="Z340" s="37" t="s">
        <v>110</v>
      </c>
      <c r="AA340" s="60" t="s">
        <v>39</v>
      </c>
      <c r="AB340" s="35" t="str">
        <f>IF(AND(D340="Congé",F340="Congé"),0.333333333333333,IF(OR(AND(D340="Congé",F340&lt;&gt;"Congé"),(AND(F340="Congé",D340&lt;&gt;"Congé"))),0.166666666666667,""))</f>
        <v/>
      </c>
      <c r="AC340" s="35" t="str">
        <f>IF(AND(D340="Congé sans solde",F340="Congé sans solde"),0.333333333333333,IF(OR(AND(D340="Congé sans solde",F340&lt;&gt;"Congé sans solde"),(AND(F340="Congé sans solde",D340&lt;&gt;"Congé sans solde"))),0.166666666666667,""))</f>
        <v/>
      </c>
      <c r="AD340" s="35" t="str">
        <f>IF(AND(D340="Congé spécial",F340="Congé spécial"),0.333333333333333,IF(OR(AND(D340="Congé spécial",F340&lt;&gt;"Congé décès"),(AND(F340="Congé spécial",D340&lt;&gt;"Congé spécial"))),0.166666666666667,""))</f>
        <v/>
      </c>
      <c r="AE340" s="44" t="str">
        <f>IF(AND(D340="Férié",F340="Férié"),0.333333333333333,IF(OR(AND(D340="Férié",F340&lt;&gt;"Férié"),(AND(F340="Férié",D340&lt;&gt;"Férié"))),0.166666666666667,""))</f>
        <v/>
      </c>
      <c r="AF340" s="61"/>
      <c r="AG340" s="45"/>
    </row>
    <row r="341" spans="1:33" x14ac:dyDescent="0.2">
      <c r="A341" s="59">
        <f>+VLOOKUP(B341,Annuaire_roster!B:G,5,0)</f>
        <v>894</v>
      </c>
      <c r="B341" s="78" t="s">
        <v>43</v>
      </c>
      <c r="C341" s="97">
        <v>0.41666666666666669</v>
      </c>
      <c r="D341" s="97">
        <v>0.41666666666666669</v>
      </c>
      <c r="E341" s="100">
        <v>0.79166666666666663</v>
      </c>
      <c r="F341" s="100">
        <v>0.79166666666666663</v>
      </c>
      <c r="G341" s="67"/>
      <c r="H341" s="67"/>
      <c r="I341" s="64" t="s">
        <v>63</v>
      </c>
      <c r="J341" s="67"/>
      <c r="K341" s="69">
        <v>0</v>
      </c>
      <c r="L341" s="67">
        <v>0</v>
      </c>
      <c r="M341" s="70">
        <v>0</v>
      </c>
      <c r="N341" s="34">
        <f t="shared" si="78"/>
        <v>0.33333333333333326</v>
      </c>
      <c r="O341" s="38">
        <f t="shared" si="79"/>
        <v>0.33333333333333326</v>
      </c>
      <c r="P341" s="72" t="s">
        <v>114</v>
      </c>
      <c r="Q341" s="43">
        <v>44821</v>
      </c>
      <c r="R341" s="35">
        <f>IF(M341="Abs",O341,0)</f>
        <v>0</v>
      </c>
      <c r="S341" s="35">
        <f>SUM(R341,L341,I341,J341,W341,H341)</f>
        <v>0</v>
      </c>
      <c r="T341" s="10" t="str">
        <f t="shared" si="75"/>
        <v>Sem - 38</v>
      </c>
      <c r="U341" s="10" t="str">
        <f t="shared" si="76"/>
        <v>Septembre</v>
      </c>
      <c r="V341" s="36" t="str">
        <f>+TEXT(Q341,"aaa")</f>
        <v>2026</v>
      </c>
      <c r="W341" s="34"/>
      <c r="X341" s="91">
        <f t="shared" si="77"/>
        <v>0</v>
      </c>
      <c r="Y341" s="92" t="str">
        <f>VLOOKUP('CM-CIC'!B341,Annuaire_roster!B:F,4,0)</f>
        <v>FARKACH Hicham</v>
      </c>
      <c r="Z341" s="37" t="s">
        <v>110</v>
      </c>
      <c r="AA341" s="60" t="s">
        <v>39</v>
      </c>
      <c r="AB341" s="35" t="str">
        <f>IF(AND(D341="Congé",F341="Congé"),0.333333333333333,IF(OR(AND(D341="Congé",F341&lt;&gt;"Congé"),(AND(F341="Congé",D341&lt;&gt;"Congé"))),0.166666666666667,""))</f>
        <v/>
      </c>
      <c r="AC341" s="35" t="str">
        <f>IF(AND(D341="Congé sans solde",F341="Congé sans solde"),0.333333333333333,IF(OR(AND(D341="Congé sans solde",F341&lt;&gt;"Congé sans solde"),(AND(F341="Congé sans solde",D341&lt;&gt;"Congé sans solde"))),0.166666666666667,""))</f>
        <v/>
      </c>
      <c r="AD341" s="35" t="str">
        <f>IF(AND(D341="Congé spécial",F341="Congé spécial"),0.333333333333333,IF(OR(AND(D341="Congé spécial",F341&lt;&gt;"Congé décès"),(AND(F341="Congé spécial",D341&lt;&gt;"Congé spécial"))),0.166666666666667,""))</f>
        <v/>
      </c>
      <c r="AE341" s="44" t="str">
        <f>IF(AND(D341="Férié",F341="Férié"),0.333333333333333,IF(OR(AND(D341="Férié",F341&lt;&gt;"Férié"),(AND(F341="Férié",D341&lt;&gt;"Férié"))),0.166666666666667,""))</f>
        <v/>
      </c>
      <c r="AF341" s="61"/>
      <c r="AG341" s="45"/>
    </row>
    <row r="342" spans="1:33" x14ac:dyDescent="0.2">
      <c r="A342" s="59">
        <f>+VLOOKUP(B342,Annuaire_roster!B:G,5,0)</f>
        <v>1085</v>
      </c>
      <c r="B342" s="78" t="s">
        <v>89</v>
      </c>
      <c r="C342" s="97">
        <v>0.375</v>
      </c>
      <c r="D342" s="97">
        <v>0.375</v>
      </c>
      <c r="E342" s="100">
        <v>0.75</v>
      </c>
      <c r="F342" s="100">
        <v>0.75</v>
      </c>
      <c r="G342" s="67"/>
      <c r="H342" s="67"/>
      <c r="I342" s="64" t="s">
        <v>63</v>
      </c>
      <c r="J342" s="67"/>
      <c r="K342" s="69">
        <v>0</v>
      </c>
      <c r="L342" s="67">
        <v>0</v>
      </c>
      <c r="M342" s="70">
        <v>0</v>
      </c>
      <c r="N342" s="34">
        <f t="shared" si="78"/>
        <v>0.33333333333333331</v>
      </c>
      <c r="O342" s="38">
        <f t="shared" si="79"/>
        <v>0.33333333333333331</v>
      </c>
      <c r="P342" s="82" t="s">
        <v>114</v>
      </c>
      <c r="Q342" s="43">
        <v>44821</v>
      </c>
      <c r="R342" s="35">
        <f>IF(M342="Abs",O342,0)</f>
        <v>0</v>
      </c>
      <c r="S342" s="35">
        <f>SUM(R342,L342,I342,J342,W342,H342)</f>
        <v>0</v>
      </c>
      <c r="T342" s="10" t="str">
        <f t="shared" si="75"/>
        <v>Sem - 38</v>
      </c>
      <c r="U342" s="10" t="str">
        <f t="shared" si="76"/>
        <v>Septembre</v>
      </c>
      <c r="V342" s="36" t="str">
        <f>+TEXT(Q342,"aaa")</f>
        <v>2026</v>
      </c>
      <c r="W342" s="34"/>
      <c r="X342" s="91">
        <f t="shared" si="77"/>
        <v>0</v>
      </c>
      <c r="Y342" s="92" t="str">
        <f>VLOOKUP('CM-CIC'!B342,Annuaire_roster!B:F,4,0)</f>
        <v>FARKACH Hicham</v>
      </c>
      <c r="Z342" s="37" t="s">
        <v>110</v>
      </c>
      <c r="AA342" s="60" t="s">
        <v>39</v>
      </c>
      <c r="AB342" s="35" t="str">
        <f>IF(AND(D342="Congé",F342="Congé"),0.333333333333333,IF(OR(AND(D342="Congé",F342&lt;&gt;"Congé"),(AND(F342="Congé",D342&lt;&gt;"Congé"))),0.166666666666667,""))</f>
        <v/>
      </c>
      <c r="AC342" s="35" t="str">
        <f>IF(AND(D342="Congé sans solde",F342="Congé sans solde"),0.333333333333333,IF(OR(AND(D342="Congé sans solde",F342&lt;&gt;"Congé sans solde"),(AND(F342="Congé sans solde",D342&lt;&gt;"Congé sans solde"))),0.166666666666667,""))</f>
        <v/>
      </c>
      <c r="AD342" s="35" t="str">
        <f>IF(AND(D342="Congé spécial",F342="Congé spécial"),0.333333333333333,IF(OR(AND(D342="Congé spécial",F342&lt;&gt;"Congé décès"),(AND(F342="Congé spécial",D342&lt;&gt;"Congé spécial"))),0.166666666666667,""))</f>
        <v/>
      </c>
      <c r="AE342" s="44" t="str">
        <f>IF(AND(D342="Férié",F342="Férié"),0.333333333333333,IF(OR(AND(D342="Férié",F342&lt;&gt;"Férié"),(AND(F342="Férié",D342&lt;&gt;"Férié"))),0.166666666666667,""))</f>
        <v/>
      </c>
      <c r="AF342" s="61"/>
      <c r="AG342" s="45"/>
    </row>
    <row r="343" spans="1:33" x14ac:dyDescent="0.2">
      <c r="A343" s="59" t="str">
        <f>+VLOOKUP(B343,Annuaire_roster!B:G,5,0)</f>
        <v>01584</v>
      </c>
      <c r="B343" s="78" t="s">
        <v>196</v>
      </c>
      <c r="C343" s="65">
        <v>0.41666666666666669</v>
      </c>
      <c r="D343" s="65">
        <v>0.41666666666666669</v>
      </c>
      <c r="E343" s="66">
        <v>0.79166666666666663</v>
      </c>
      <c r="F343" s="66">
        <v>0.79166666666666663</v>
      </c>
      <c r="G343" s="67"/>
      <c r="H343" s="67"/>
      <c r="I343" s="68" t="s">
        <v>63</v>
      </c>
      <c r="J343" s="67"/>
      <c r="K343" s="132">
        <v>0</v>
      </c>
      <c r="L343" s="133">
        <v>0</v>
      </c>
      <c r="M343" s="70">
        <v>0</v>
      </c>
      <c r="N343" s="34">
        <f t="shared" si="78"/>
        <v>0.33333333333333326</v>
      </c>
      <c r="O343" s="38">
        <f t="shared" si="79"/>
        <v>0.33333333333333326</v>
      </c>
      <c r="P343" s="82" t="s">
        <v>114</v>
      </c>
      <c r="Q343" s="43">
        <v>44821</v>
      </c>
      <c r="R343" s="35">
        <v>0</v>
      </c>
      <c r="S343" s="35">
        <v>0</v>
      </c>
      <c r="T343" s="10" t="str">
        <f t="shared" si="75"/>
        <v>Sem - 38</v>
      </c>
      <c r="U343" s="10" t="str">
        <f t="shared" si="76"/>
        <v>Septembre</v>
      </c>
      <c r="V343" s="36" t="s">
        <v>756</v>
      </c>
      <c r="W343" s="34"/>
      <c r="X343" s="91">
        <f t="shared" si="77"/>
        <v>0</v>
      </c>
      <c r="Y343" s="92" t="str">
        <f>VLOOKUP('CM-CIC'!B343,Annuaire_roster!B:F,4,0)</f>
        <v>KINANA Widad</v>
      </c>
      <c r="Z343" s="37" t="s">
        <v>110</v>
      </c>
      <c r="AA343" s="60" t="s">
        <v>232</v>
      </c>
      <c r="AB343" s="35" t="s">
        <v>63</v>
      </c>
      <c r="AC343" s="35" t="s">
        <v>63</v>
      </c>
      <c r="AD343" s="35" t="s">
        <v>63</v>
      </c>
      <c r="AE343" s="44" t="s">
        <v>63</v>
      </c>
      <c r="AF343" s="61"/>
      <c r="AG343" s="45"/>
    </row>
    <row r="344" spans="1:33" x14ac:dyDescent="0.2">
      <c r="A344" s="59">
        <f>+VLOOKUP(B344,Annuaire_roster!B:G,5,0)</f>
        <v>948</v>
      </c>
      <c r="B344" s="78" t="s">
        <v>95</v>
      </c>
      <c r="C344" s="65"/>
      <c r="D344" s="65" t="s">
        <v>64</v>
      </c>
      <c r="E344" s="66"/>
      <c r="F344" s="66" t="s">
        <v>64</v>
      </c>
      <c r="G344" s="67"/>
      <c r="H344" s="67"/>
      <c r="I344" s="68" t="s">
        <v>63</v>
      </c>
      <c r="J344" s="67"/>
      <c r="K344" s="69">
        <v>0</v>
      </c>
      <c r="L344" s="67">
        <v>0</v>
      </c>
      <c r="M344" s="70">
        <v>0</v>
      </c>
      <c r="N344" s="34" t="str">
        <f t="shared" si="78"/>
        <v/>
      </c>
      <c r="O344" s="38">
        <f t="shared" si="79"/>
        <v>0</v>
      </c>
      <c r="P344" s="72" t="s">
        <v>114</v>
      </c>
      <c r="Q344" s="43">
        <v>44822</v>
      </c>
      <c r="R344" s="35">
        <f>IF(M344="Abs",O344,0)</f>
        <v>0</v>
      </c>
      <c r="S344" s="35">
        <f>SUM(R344,L344,I344,J344,W344,H344)</f>
        <v>0</v>
      </c>
      <c r="T344" s="10" t="str">
        <f t="shared" si="75"/>
        <v>Sem - 38</v>
      </c>
      <c r="U344" s="10" t="str">
        <f t="shared" si="76"/>
        <v>Septembre</v>
      </c>
      <c r="V344" s="36" t="str">
        <f>+TEXT(Q344,"aaa")</f>
        <v>2026</v>
      </c>
      <c r="W344" s="34"/>
      <c r="X344" s="91">
        <f t="shared" si="77"/>
        <v>0</v>
      </c>
      <c r="Y344" s="92" t="str">
        <f>VLOOKUP('CM-CIC'!B344,Annuaire_roster!B:F,4,0)</f>
        <v>FARKACH Hicham</v>
      </c>
      <c r="Z344" s="37" t="s">
        <v>110</v>
      </c>
      <c r="AA344" s="60" t="s">
        <v>39</v>
      </c>
      <c r="AB344" s="35" t="str">
        <f>IF(AND(D344="Congé",F344="Congé"),0.333333333333333,IF(OR(AND(D344="Congé",F344&lt;&gt;"Congé"),(AND(F344="Congé",D344&lt;&gt;"Congé"))),0.166666666666667,""))</f>
        <v/>
      </c>
      <c r="AC344" s="35" t="str">
        <f>IF(AND(D344="Congé sans solde",F344="Congé sans solde"),0.333333333333333,IF(OR(AND(D344="Congé sans solde",F344&lt;&gt;"Congé sans solde"),(AND(F344="Congé sans solde",D344&lt;&gt;"Congé sans solde"))),0.166666666666667,""))</f>
        <v/>
      </c>
      <c r="AD344" s="35" t="str">
        <f>IF(AND(D344="Congé spécial",F344="Congé spécial"),0.333333333333333,IF(OR(AND(D344="Congé spécial",F344&lt;&gt;"Congé décès"),(AND(F344="Congé spécial",D344&lt;&gt;"Congé spécial"))),0.166666666666667,""))</f>
        <v/>
      </c>
      <c r="AE344" s="44" t="str">
        <f>IF(AND(D344="Férié",F344="Férié"),0.333333333333333,IF(OR(AND(D344="Férié",F344&lt;&gt;"Férié"),(AND(F344="Férié",D344&lt;&gt;"Férié"))),0.166666666666667,""))</f>
        <v/>
      </c>
      <c r="AF344" s="61"/>
      <c r="AG344" s="45"/>
    </row>
    <row r="345" spans="1:33" x14ac:dyDescent="0.2">
      <c r="A345" s="59">
        <f>+VLOOKUP(B345,Annuaire_roster!B:G,5,0)</f>
        <v>894</v>
      </c>
      <c r="B345" s="78" t="s">
        <v>43</v>
      </c>
      <c r="C345" s="65"/>
      <c r="D345" s="65" t="s">
        <v>64</v>
      </c>
      <c r="E345" s="66"/>
      <c r="F345" s="66" t="s">
        <v>64</v>
      </c>
      <c r="G345" s="67"/>
      <c r="H345" s="67"/>
      <c r="I345" s="64" t="s">
        <v>63</v>
      </c>
      <c r="J345" s="67"/>
      <c r="K345" s="69">
        <v>0</v>
      </c>
      <c r="L345" s="67">
        <v>0</v>
      </c>
      <c r="M345" s="70">
        <v>0</v>
      </c>
      <c r="N345" s="34" t="str">
        <f t="shared" si="78"/>
        <v/>
      </c>
      <c r="O345" s="38">
        <f t="shared" si="79"/>
        <v>0</v>
      </c>
      <c r="P345" s="72" t="s">
        <v>114</v>
      </c>
      <c r="Q345" s="43">
        <v>44822</v>
      </c>
      <c r="R345" s="35">
        <f>IF(M345="Abs",O345,0)</f>
        <v>0</v>
      </c>
      <c r="S345" s="35">
        <f>SUM(R345,L345,I345,J345,W345,H345)</f>
        <v>0</v>
      </c>
      <c r="T345" s="10" t="str">
        <f t="shared" si="75"/>
        <v>Sem - 38</v>
      </c>
      <c r="U345" s="10" t="str">
        <f t="shared" si="76"/>
        <v>Septembre</v>
      </c>
      <c r="V345" s="36" t="str">
        <f>+TEXT(Q345,"aaa")</f>
        <v>2026</v>
      </c>
      <c r="W345" s="34"/>
      <c r="X345" s="91">
        <f t="shared" si="77"/>
        <v>0</v>
      </c>
      <c r="Y345" s="92" t="str">
        <f>VLOOKUP('CM-CIC'!B345,Annuaire_roster!B:F,4,0)</f>
        <v>FARKACH Hicham</v>
      </c>
      <c r="Z345" s="37" t="s">
        <v>110</v>
      </c>
      <c r="AA345" s="60" t="s">
        <v>39</v>
      </c>
      <c r="AB345" s="35" t="str">
        <f>IF(AND(D345="Congé",F345="Congé"),0.333333333333333,IF(OR(AND(D345="Congé",F345&lt;&gt;"Congé"),(AND(F345="Congé",D345&lt;&gt;"Congé"))),0.166666666666667,""))</f>
        <v/>
      </c>
      <c r="AC345" s="35" t="str">
        <f>IF(AND(D345="Congé sans solde",F345="Congé sans solde"),0.333333333333333,IF(OR(AND(D345="Congé sans solde",F345&lt;&gt;"Congé sans solde"),(AND(F345="Congé sans solde",D345&lt;&gt;"Congé sans solde"))),0.166666666666667,""))</f>
        <v/>
      </c>
      <c r="AD345" s="35" t="str">
        <f>IF(AND(D345="Congé spécial",F345="Congé spécial"),0.333333333333333,IF(OR(AND(D345="Congé spécial",F345&lt;&gt;"Congé décès"),(AND(F345="Congé spécial",D345&lt;&gt;"Congé spécial"))),0.166666666666667,""))</f>
        <v/>
      </c>
      <c r="AE345" s="44" t="str">
        <f>IF(AND(D345="Férié",F345="Férié"),0.333333333333333,IF(OR(AND(D345="Férié",F345&lt;&gt;"Férié"),(AND(F345="Férié",D345&lt;&gt;"Férié"))),0.166666666666667,""))</f>
        <v/>
      </c>
      <c r="AF345" s="61"/>
      <c r="AG345" s="45"/>
    </row>
    <row r="346" spans="1:33" x14ac:dyDescent="0.2">
      <c r="A346" s="59">
        <f>+VLOOKUP(B346,Annuaire_roster!B:G,5,0)</f>
        <v>1085</v>
      </c>
      <c r="B346" s="78" t="s">
        <v>89</v>
      </c>
      <c r="C346" s="65"/>
      <c r="D346" s="65" t="s">
        <v>64</v>
      </c>
      <c r="E346" s="66"/>
      <c r="F346" s="66" t="s">
        <v>64</v>
      </c>
      <c r="G346" s="67"/>
      <c r="H346" s="67"/>
      <c r="I346" s="64" t="s">
        <v>63</v>
      </c>
      <c r="J346" s="67"/>
      <c r="K346" s="69">
        <v>0</v>
      </c>
      <c r="L346" s="67">
        <v>0</v>
      </c>
      <c r="M346" s="70">
        <v>0</v>
      </c>
      <c r="N346" s="34" t="str">
        <f t="shared" si="78"/>
        <v/>
      </c>
      <c r="O346" s="38">
        <f t="shared" si="79"/>
        <v>0</v>
      </c>
      <c r="P346" s="82" t="s">
        <v>114</v>
      </c>
      <c r="Q346" s="43">
        <v>44822</v>
      </c>
      <c r="R346" s="35">
        <f>IF(M346="Abs",O346,0)</f>
        <v>0</v>
      </c>
      <c r="S346" s="35">
        <f>SUM(R346,L346,I346,J346,W346,H346)</f>
        <v>0</v>
      </c>
      <c r="T346" s="10" t="str">
        <f t="shared" si="75"/>
        <v>Sem - 38</v>
      </c>
      <c r="U346" s="10" t="str">
        <f t="shared" si="76"/>
        <v>Septembre</v>
      </c>
      <c r="V346" s="36" t="str">
        <f>+TEXT(Q346,"aaa")</f>
        <v>2026</v>
      </c>
      <c r="W346" s="34"/>
      <c r="X346" s="91">
        <f t="shared" si="77"/>
        <v>0</v>
      </c>
      <c r="Y346" s="92" t="str">
        <f>VLOOKUP('CM-CIC'!B346,Annuaire_roster!B:F,4,0)</f>
        <v>FARKACH Hicham</v>
      </c>
      <c r="Z346" s="37" t="s">
        <v>110</v>
      </c>
      <c r="AA346" s="60" t="s">
        <v>39</v>
      </c>
      <c r="AB346" s="35" t="str">
        <f>IF(AND(D346="Congé",F346="Congé"),0.333333333333333,IF(OR(AND(D346="Congé",F346&lt;&gt;"Congé"),(AND(F346="Congé",D346&lt;&gt;"Congé"))),0.166666666666667,""))</f>
        <v/>
      </c>
      <c r="AC346" s="35" t="str">
        <f>IF(AND(D346="Congé sans solde",F346="Congé sans solde"),0.333333333333333,IF(OR(AND(D346="Congé sans solde",F346&lt;&gt;"Congé sans solde"),(AND(F346="Congé sans solde",D346&lt;&gt;"Congé sans solde"))),0.166666666666667,""))</f>
        <v/>
      </c>
      <c r="AD346" s="35" t="str">
        <f>IF(AND(D346="Congé spécial",F346="Congé spécial"),0.333333333333333,IF(OR(AND(D346="Congé spécial",F346&lt;&gt;"Congé décès"),(AND(F346="Congé spécial",D346&lt;&gt;"Congé spécial"))),0.166666666666667,""))</f>
        <v/>
      </c>
      <c r="AE346" s="44" t="str">
        <f>IF(AND(D346="Férié",F346="Férié"),0.333333333333333,IF(OR(AND(D346="Férié",F346&lt;&gt;"Férié"),(AND(F346="Férié",D346&lt;&gt;"Férié"))),0.166666666666667,""))</f>
        <v/>
      </c>
      <c r="AF346" s="61"/>
      <c r="AG346" s="45"/>
    </row>
    <row r="347" spans="1:33" x14ac:dyDescent="0.2">
      <c r="A347" s="59" t="str">
        <f>+VLOOKUP(B347,Annuaire_roster!B:G,5,0)</f>
        <v>01584</v>
      </c>
      <c r="B347" s="78" t="s">
        <v>196</v>
      </c>
      <c r="C347" s="65"/>
      <c r="D347" s="65" t="s">
        <v>64</v>
      </c>
      <c r="E347" s="66"/>
      <c r="F347" s="66" t="s">
        <v>64</v>
      </c>
      <c r="G347" s="67"/>
      <c r="H347" s="67"/>
      <c r="I347" s="68" t="s">
        <v>63</v>
      </c>
      <c r="J347" s="67"/>
      <c r="K347" s="69">
        <v>0</v>
      </c>
      <c r="L347" s="67">
        <v>0</v>
      </c>
      <c r="M347" s="70">
        <v>0</v>
      </c>
      <c r="N347" s="34" t="str">
        <f t="shared" si="78"/>
        <v/>
      </c>
      <c r="O347" s="38">
        <f t="shared" si="79"/>
        <v>0</v>
      </c>
      <c r="P347" s="82" t="s">
        <v>114</v>
      </c>
      <c r="Q347" s="43">
        <v>44822</v>
      </c>
      <c r="R347" s="35">
        <v>0</v>
      </c>
      <c r="S347" s="35">
        <v>0</v>
      </c>
      <c r="T347" s="10" t="str">
        <f t="shared" si="75"/>
        <v>Sem - 38</v>
      </c>
      <c r="U347" s="10" t="str">
        <f t="shared" si="76"/>
        <v>Septembre</v>
      </c>
      <c r="V347" s="36" t="s">
        <v>756</v>
      </c>
      <c r="W347" s="34"/>
      <c r="X347" s="91">
        <f t="shared" si="77"/>
        <v>0</v>
      </c>
      <c r="Y347" s="92" t="str">
        <f>VLOOKUP('CM-CIC'!B347,Annuaire_roster!B:F,4,0)</f>
        <v>KINANA Widad</v>
      </c>
      <c r="Z347" s="37" t="s">
        <v>110</v>
      </c>
      <c r="AA347" s="60" t="s">
        <v>232</v>
      </c>
      <c r="AB347" s="35" t="s">
        <v>63</v>
      </c>
      <c r="AC347" s="35" t="s">
        <v>63</v>
      </c>
      <c r="AD347" s="35" t="s">
        <v>63</v>
      </c>
      <c r="AE347" s="44" t="s">
        <v>63</v>
      </c>
      <c r="AF347" s="61"/>
      <c r="AG347" s="45"/>
    </row>
    <row r="348" spans="1:33" x14ac:dyDescent="0.2">
      <c r="A348" s="59">
        <f>+VLOOKUP(B348,Annuaire_roster!B:G,5,0)</f>
        <v>948</v>
      </c>
      <c r="B348" s="78" t="s">
        <v>95</v>
      </c>
      <c r="C348" s="65"/>
      <c r="D348" s="65" t="s">
        <v>64</v>
      </c>
      <c r="E348" s="66"/>
      <c r="F348" s="66" t="s">
        <v>64</v>
      </c>
      <c r="G348" s="67"/>
      <c r="H348" s="67"/>
      <c r="I348" s="68" t="s">
        <v>63</v>
      </c>
      <c r="J348" s="67"/>
      <c r="K348" s="69">
        <v>0</v>
      </c>
      <c r="L348" s="67">
        <v>0</v>
      </c>
      <c r="M348" s="70">
        <v>0</v>
      </c>
      <c r="N348" s="34" t="str">
        <f t="shared" si="78"/>
        <v/>
      </c>
      <c r="O348" s="38">
        <f t="shared" si="79"/>
        <v>0</v>
      </c>
      <c r="P348" s="72" t="s">
        <v>114</v>
      </c>
      <c r="Q348" s="43">
        <v>44823</v>
      </c>
      <c r="R348" s="35">
        <f>IF(M348="Abs",O348,0)</f>
        <v>0</v>
      </c>
      <c r="S348" s="35">
        <f>SUM(R348,L348,I348,J348,W348,H348)</f>
        <v>0</v>
      </c>
      <c r="T348" s="10" t="str">
        <f t="shared" si="75"/>
        <v>Sem - 38</v>
      </c>
      <c r="U348" s="10" t="str">
        <f t="shared" si="76"/>
        <v>Septembre</v>
      </c>
      <c r="V348" s="36" t="str">
        <f>+TEXT(Q348,"aaa")</f>
        <v>2026</v>
      </c>
      <c r="W348" s="34"/>
      <c r="X348" s="91">
        <f t="shared" si="77"/>
        <v>0</v>
      </c>
      <c r="Y348" s="92" t="str">
        <f>VLOOKUP('CM-CIC'!B348,Annuaire_roster!B:F,4,0)</f>
        <v>FARKACH Hicham</v>
      </c>
      <c r="Z348" s="37" t="s">
        <v>110</v>
      </c>
      <c r="AA348" s="60" t="s">
        <v>39</v>
      </c>
      <c r="AB348" s="35" t="str">
        <f>IF(AND(D348="Congé",F348="Congé"),0.333333333333333,IF(OR(AND(D348="Congé",F348&lt;&gt;"Congé"),(AND(F348="Congé",D348&lt;&gt;"Congé"))),0.166666666666667,""))</f>
        <v/>
      </c>
      <c r="AC348" s="35" t="str">
        <f>IF(AND(D348="Congé sans solde",F348="Congé sans solde"),0.333333333333333,IF(OR(AND(D348="Congé sans solde",F348&lt;&gt;"Congé sans solde"),(AND(F348="Congé sans solde",D348&lt;&gt;"Congé sans solde"))),0.166666666666667,""))</f>
        <v/>
      </c>
      <c r="AD348" s="35" t="str">
        <f>IF(AND(D348="Congé spécial",F348="Congé spécial"),0.333333333333333,IF(OR(AND(D348="Congé spécial",F348&lt;&gt;"Congé décès"),(AND(F348="Congé spécial",D348&lt;&gt;"Congé spécial"))),0.166666666666667,""))</f>
        <v/>
      </c>
      <c r="AE348" s="44" t="str">
        <f>IF(AND(D348="Férié",F348="Férié"),0.333333333333333,IF(OR(AND(D348="Férié",F348&lt;&gt;"Férié"),(AND(F348="Férié",D348&lt;&gt;"Férié"))),0.166666666666667,""))</f>
        <v/>
      </c>
      <c r="AF348" s="61"/>
      <c r="AG348" s="45"/>
    </row>
    <row r="349" spans="1:33" x14ac:dyDescent="0.2">
      <c r="A349" s="59">
        <f>+VLOOKUP(B349,Annuaire_roster!B:G,5,0)</f>
        <v>894</v>
      </c>
      <c r="B349" s="78" t="s">
        <v>43</v>
      </c>
      <c r="C349" s="65"/>
      <c r="D349" s="65" t="s">
        <v>64</v>
      </c>
      <c r="E349" s="66"/>
      <c r="F349" s="66" t="s">
        <v>64</v>
      </c>
      <c r="G349" s="67"/>
      <c r="H349" s="67"/>
      <c r="I349" s="64" t="s">
        <v>63</v>
      </c>
      <c r="J349" s="67"/>
      <c r="K349" s="69">
        <v>0</v>
      </c>
      <c r="L349" s="67">
        <v>0</v>
      </c>
      <c r="M349" s="70">
        <v>0</v>
      </c>
      <c r="N349" s="34" t="str">
        <f t="shared" si="78"/>
        <v/>
      </c>
      <c r="O349" s="38">
        <f t="shared" si="79"/>
        <v>0</v>
      </c>
      <c r="P349" s="72" t="s">
        <v>114</v>
      </c>
      <c r="Q349" s="43">
        <v>44823</v>
      </c>
      <c r="R349" s="35">
        <f>IF(M349="Abs",O349,0)</f>
        <v>0</v>
      </c>
      <c r="S349" s="35">
        <f>SUM(R349,L349,I349,J349,W349,H349)</f>
        <v>0</v>
      </c>
      <c r="T349" s="10" t="str">
        <f t="shared" si="75"/>
        <v>Sem - 38</v>
      </c>
      <c r="U349" s="10" t="str">
        <f t="shared" si="76"/>
        <v>Septembre</v>
      </c>
      <c r="V349" s="36" t="str">
        <f>+TEXT(Q349,"aaa")</f>
        <v>2026</v>
      </c>
      <c r="W349" s="34"/>
      <c r="X349" s="91">
        <f t="shared" si="77"/>
        <v>0</v>
      </c>
      <c r="Y349" s="92" t="str">
        <f>VLOOKUP('CM-CIC'!B349,Annuaire_roster!B:F,4,0)</f>
        <v>FARKACH Hicham</v>
      </c>
      <c r="Z349" s="37" t="s">
        <v>110</v>
      </c>
      <c r="AA349" s="60" t="s">
        <v>39</v>
      </c>
      <c r="AB349" s="35" t="str">
        <f>IF(AND(D349="Congé",F349="Congé"),0.333333333333333,IF(OR(AND(D349="Congé",F349&lt;&gt;"Congé"),(AND(F349="Congé",D349&lt;&gt;"Congé"))),0.166666666666667,""))</f>
        <v/>
      </c>
      <c r="AC349" s="35" t="str">
        <f>IF(AND(D349="Congé sans solde",F349="Congé sans solde"),0.333333333333333,IF(OR(AND(D349="Congé sans solde",F349&lt;&gt;"Congé sans solde"),(AND(F349="Congé sans solde",D349&lt;&gt;"Congé sans solde"))),0.166666666666667,""))</f>
        <v/>
      </c>
      <c r="AD349" s="35" t="str">
        <f>IF(AND(D349="Congé spécial",F349="Congé spécial"),0.333333333333333,IF(OR(AND(D349="Congé spécial",F349&lt;&gt;"Congé décès"),(AND(F349="Congé spécial",D349&lt;&gt;"Congé spécial"))),0.166666666666667,""))</f>
        <v/>
      </c>
      <c r="AE349" s="44" t="str">
        <f>IF(AND(D349="Férié",F349="Férié"),0.333333333333333,IF(OR(AND(D349="Férié",F349&lt;&gt;"Férié"),(AND(F349="Férié",D349&lt;&gt;"Férié"))),0.166666666666667,""))</f>
        <v/>
      </c>
      <c r="AF349" s="61"/>
      <c r="AG349" s="45"/>
    </row>
    <row r="350" spans="1:33" x14ac:dyDescent="0.2">
      <c r="A350" s="59">
        <f>+VLOOKUP(B350,Annuaire_roster!B:G,5,0)</f>
        <v>1085</v>
      </c>
      <c r="B350" s="78" t="s">
        <v>89</v>
      </c>
      <c r="C350" s="65"/>
      <c r="D350" s="65" t="s">
        <v>64</v>
      </c>
      <c r="E350" s="66"/>
      <c r="F350" s="66" t="s">
        <v>64</v>
      </c>
      <c r="G350" s="67"/>
      <c r="H350" s="67"/>
      <c r="I350" s="64" t="s">
        <v>63</v>
      </c>
      <c r="J350" s="67"/>
      <c r="K350" s="69">
        <v>0</v>
      </c>
      <c r="L350" s="67">
        <v>0</v>
      </c>
      <c r="M350" s="70">
        <v>0</v>
      </c>
      <c r="N350" s="34" t="str">
        <f t="shared" si="78"/>
        <v/>
      </c>
      <c r="O350" s="38">
        <f t="shared" si="79"/>
        <v>0</v>
      </c>
      <c r="P350" s="82" t="s">
        <v>114</v>
      </c>
      <c r="Q350" s="43">
        <v>44823</v>
      </c>
      <c r="R350" s="35">
        <f>IF(M350="Abs",O350,0)</f>
        <v>0</v>
      </c>
      <c r="S350" s="35">
        <f>SUM(R350,L350,I350,J350,W350,H350)</f>
        <v>0</v>
      </c>
      <c r="T350" s="10" t="str">
        <f t="shared" si="75"/>
        <v>Sem - 38</v>
      </c>
      <c r="U350" s="10" t="str">
        <f t="shared" si="76"/>
        <v>Septembre</v>
      </c>
      <c r="V350" s="36" t="str">
        <f>+TEXT(Q350,"aaa")</f>
        <v>2026</v>
      </c>
      <c r="W350" s="34"/>
      <c r="X350" s="91">
        <f t="shared" si="77"/>
        <v>0</v>
      </c>
      <c r="Y350" s="92" t="str">
        <f>VLOOKUP('CM-CIC'!B350,Annuaire_roster!B:F,4,0)</f>
        <v>FARKACH Hicham</v>
      </c>
      <c r="Z350" s="37" t="s">
        <v>110</v>
      </c>
      <c r="AA350" s="60" t="s">
        <v>39</v>
      </c>
      <c r="AB350" s="35" t="str">
        <f>IF(AND(D350="Congé",F350="Congé"),0.333333333333333,IF(OR(AND(D350="Congé",F350&lt;&gt;"Congé"),(AND(F350="Congé",D350&lt;&gt;"Congé"))),0.166666666666667,""))</f>
        <v/>
      </c>
      <c r="AC350" s="35" t="str">
        <f>IF(AND(D350="Congé sans solde",F350="Congé sans solde"),0.333333333333333,IF(OR(AND(D350="Congé sans solde",F350&lt;&gt;"Congé sans solde"),(AND(F350="Congé sans solde",D350&lt;&gt;"Congé sans solde"))),0.166666666666667,""))</f>
        <v/>
      </c>
      <c r="AD350" s="35" t="str">
        <f>IF(AND(D350="Congé spécial",F350="Congé spécial"),0.333333333333333,IF(OR(AND(D350="Congé spécial",F350&lt;&gt;"Congé décès"),(AND(F350="Congé spécial",D350&lt;&gt;"Congé spécial"))),0.166666666666667,""))</f>
        <v/>
      </c>
      <c r="AE350" s="44" t="str">
        <f>IF(AND(D350="Férié",F350="Férié"),0.333333333333333,IF(OR(AND(D350="Férié",F350&lt;&gt;"Férié"),(AND(F350="Férié",D350&lt;&gt;"Férié"))),0.166666666666667,""))</f>
        <v/>
      </c>
      <c r="AF350" s="61"/>
      <c r="AG350" s="45"/>
    </row>
    <row r="351" spans="1:33" x14ac:dyDescent="0.2">
      <c r="A351" s="59" t="str">
        <f>+VLOOKUP(B351,Annuaire_roster!B:G,5,0)</f>
        <v>01584</v>
      </c>
      <c r="B351" s="78" t="s">
        <v>196</v>
      </c>
      <c r="C351" s="65"/>
      <c r="D351" s="65" t="s">
        <v>64</v>
      </c>
      <c r="E351" s="66"/>
      <c r="F351" s="66" t="s">
        <v>64</v>
      </c>
      <c r="G351" s="67"/>
      <c r="H351" s="67"/>
      <c r="I351" s="68" t="s">
        <v>63</v>
      </c>
      <c r="J351" s="67"/>
      <c r="K351" s="69">
        <v>0</v>
      </c>
      <c r="L351" s="67">
        <v>0</v>
      </c>
      <c r="M351" s="70">
        <v>0</v>
      </c>
      <c r="N351" s="34" t="str">
        <f t="shared" si="78"/>
        <v/>
      </c>
      <c r="O351" s="38">
        <f t="shared" si="79"/>
        <v>0</v>
      </c>
      <c r="P351" s="82" t="s">
        <v>114</v>
      </c>
      <c r="Q351" s="43">
        <v>44823</v>
      </c>
      <c r="R351" s="35">
        <v>0</v>
      </c>
      <c r="S351" s="35">
        <v>0</v>
      </c>
      <c r="T351" s="10" t="str">
        <f t="shared" si="75"/>
        <v>Sem - 38</v>
      </c>
      <c r="U351" s="10" t="str">
        <f t="shared" si="76"/>
        <v>Septembre</v>
      </c>
      <c r="V351" s="36" t="s">
        <v>756</v>
      </c>
      <c r="W351" s="34"/>
      <c r="X351" s="91">
        <f t="shared" si="77"/>
        <v>0</v>
      </c>
      <c r="Y351" s="92" t="str">
        <f>VLOOKUP('CM-CIC'!B351,Annuaire_roster!B:F,4,0)</f>
        <v>KINANA Widad</v>
      </c>
      <c r="Z351" s="37" t="s">
        <v>110</v>
      </c>
      <c r="AA351" s="60" t="s">
        <v>232</v>
      </c>
      <c r="AB351" s="35" t="s">
        <v>63</v>
      </c>
      <c r="AC351" s="35" t="s">
        <v>63</v>
      </c>
      <c r="AD351" s="35" t="s">
        <v>63</v>
      </c>
      <c r="AE351" s="44" t="s">
        <v>63</v>
      </c>
      <c r="AF351" s="61"/>
      <c r="AG351" s="45"/>
    </row>
    <row r="352" spans="1:33" x14ac:dyDescent="0.2">
      <c r="A352" s="59">
        <f>+VLOOKUP(B352,Annuaire_roster!B:G,5,0)</f>
        <v>948</v>
      </c>
      <c r="B352" s="78" t="s">
        <v>95</v>
      </c>
      <c r="C352" s="65">
        <v>0.33333333333333331</v>
      </c>
      <c r="D352" s="65">
        <v>0.33333333333333331</v>
      </c>
      <c r="E352" s="66">
        <v>0.75</v>
      </c>
      <c r="F352" s="66">
        <v>0.75</v>
      </c>
      <c r="G352" s="67"/>
      <c r="H352" s="67"/>
      <c r="I352" s="68" t="s">
        <v>63</v>
      </c>
      <c r="J352" s="67"/>
      <c r="K352" s="69">
        <v>0</v>
      </c>
      <c r="L352" s="67">
        <v>0</v>
      </c>
      <c r="M352" s="70">
        <v>0</v>
      </c>
      <c r="N352" s="34">
        <f t="shared" si="78"/>
        <v>0.375</v>
      </c>
      <c r="O352" s="38">
        <f t="shared" si="79"/>
        <v>0.375</v>
      </c>
      <c r="P352" s="72" t="s">
        <v>114</v>
      </c>
      <c r="Q352" s="43">
        <v>44824</v>
      </c>
      <c r="R352" s="35">
        <f t="shared" ref="R352:R360" si="80">IF(M352="Abs",O352,0)</f>
        <v>0</v>
      </c>
      <c r="S352" s="35">
        <f t="shared" ref="S352:S360" si="81">SUM(R352,L352,I352,J352,W352,H352)</f>
        <v>0</v>
      </c>
      <c r="T352" s="10" t="str">
        <f t="shared" si="75"/>
        <v>Sem - 39</v>
      </c>
      <c r="U352" s="10" t="str">
        <f t="shared" si="76"/>
        <v>Septembre</v>
      </c>
      <c r="V352" s="36" t="str">
        <f t="shared" ref="V352:V360" si="82">+TEXT(Q352,"aaa")</f>
        <v>2026</v>
      </c>
      <c r="W352" s="34"/>
      <c r="X352" s="91">
        <f t="shared" si="77"/>
        <v>0</v>
      </c>
      <c r="Y352" s="92" t="str">
        <f>VLOOKUP('CM-CIC'!B352,Annuaire_roster!B:F,4,0)</f>
        <v>FARKACH Hicham</v>
      </c>
      <c r="Z352" s="37" t="s">
        <v>110</v>
      </c>
      <c r="AA352" s="60" t="s">
        <v>39</v>
      </c>
      <c r="AB352" s="35" t="str">
        <f t="shared" ref="AB352:AB360" si="83">IF(AND(D352="Congé",F352="Congé"),0.333333333333333,IF(OR(AND(D352="Congé",F352&lt;&gt;"Congé"),(AND(F352="Congé",D352&lt;&gt;"Congé"))),0.166666666666667,""))</f>
        <v/>
      </c>
      <c r="AC352" s="35" t="str">
        <f t="shared" ref="AC352:AC360" si="84">IF(AND(D352="Congé sans solde",F352="Congé sans solde"),0.333333333333333,IF(OR(AND(D352="Congé sans solde",F352&lt;&gt;"Congé sans solde"),(AND(F352="Congé sans solde",D352&lt;&gt;"Congé sans solde"))),0.166666666666667,""))</f>
        <v/>
      </c>
      <c r="AD352" s="35" t="str">
        <f t="shared" ref="AD352:AD360" si="85">IF(AND(D352="Congé spécial",F352="Congé spécial"),0.333333333333333,IF(OR(AND(D352="Congé spécial",F352&lt;&gt;"Congé décès"),(AND(F352="Congé spécial",D352&lt;&gt;"Congé spécial"))),0.166666666666667,""))</f>
        <v/>
      </c>
      <c r="AE352" s="44" t="str">
        <f t="shared" ref="AE352:AE360" si="86">IF(AND(D352="Férié",F352="Férié"),0.333333333333333,IF(OR(AND(D352="Férié",F352&lt;&gt;"Férié"),(AND(F352="Férié",D352&lt;&gt;"Férié"))),0.166666666666667,""))</f>
        <v/>
      </c>
      <c r="AF352" s="61"/>
      <c r="AG352" s="45"/>
    </row>
    <row r="353" spans="1:33" x14ac:dyDescent="0.2">
      <c r="A353" s="59" t="str">
        <f>+VLOOKUP(B353,Annuaire_roster!B:G,5,0)</f>
        <v>01584</v>
      </c>
      <c r="B353" s="78" t="s">
        <v>196</v>
      </c>
      <c r="C353" s="65">
        <v>0.33333333333333331</v>
      </c>
      <c r="D353" s="65">
        <v>0.33333333333333331</v>
      </c>
      <c r="E353" s="66">
        <v>0.75</v>
      </c>
      <c r="F353" s="66">
        <v>0.75</v>
      </c>
      <c r="G353" s="67"/>
      <c r="H353" s="67"/>
      <c r="I353" s="68" t="s">
        <v>63</v>
      </c>
      <c r="J353" s="67"/>
      <c r="K353" s="69">
        <v>0</v>
      </c>
      <c r="L353" s="67">
        <v>0</v>
      </c>
      <c r="M353" s="70">
        <v>0</v>
      </c>
      <c r="N353" s="34">
        <f t="shared" si="78"/>
        <v>0.375</v>
      </c>
      <c r="O353" s="38">
        <f t="shared" si="79"/>
        <v>0.375</v>
      </c>
      <c r="P353" s="72" t="s">
        <v>114</v>
      </c>
      <c r="Q353" s="43">
        <v>44824</v>
      </c>
      <c r="R353" s="35">
        <f t="shared" si="80"/>
        <v>0</v>
      </c>
      <c r="S353" s="35">
        <f t="shared" si="81"/>
        <v>0</v>
      </c>
      <c r="T353" s="10" t="str">
        <f t="shared" si="75"/>
        <v>Sem - 39</v>
      </c>
      <c r="U353" s="10" t="str">
        <f t="shared" si="76"/>
        <v>Septembre</v>
      </c>
      <c r="V353" s="36" t="str">
        <f t="shared" si="82"/>
        <v>2026</v>
      </c>
      <c r="W353" s="34"/>
      <c r="X353" s="91">
        <f t="shared" si="77"/>
        <v>0</v>
      </c>
      <c r="Y353" s="92" t="str">
        <f>VLOOKUP('CM-CIC'!B361,Annuaire_roster!B:F,4,0)</f>
        <v>KINANA Widad</v>
      </c>
      <c r="Z353" s="37" t="s">
        <v>110</v>
      </c>
      <c r="AA353" s="60" t="s">
        <v>39</v>
      </c>
      <c r="AB353" s="35" t="str">
        <f t="shared" si="83"/>
        <v/>
      </c>
      <c r="AC353" s="35" t="str">
        <f t="shared" si="84"/>
        <v/>
      </c>
      <c r="AD353" s="35" t="str">
        <f t="shared" si="85"/>
        <v/>
      </c>
      <c r="AE353" s="44" t="str">
        <f t="shared" si="86"/>
        <v/>
      </c>
      <c r="AF353" s="61"/>
      <c r="AG353" s="45"/>
    </row>
    <row r="354" spans="1:33" x14ac:dyDescent="0.2">
      <c r="A354" s="59">
        <f>+VLOOKUP(B354,Annuaire_roster!B:G,5,0)</f>
        <v>894</v>
      </c>
      <c r="B354" s="78" t="s">
        <v>43</v>
      </c>
      <c r="C354" s="65">
        <v>0.33333333333333331</v>
      </c>
      <c r="D354" s="65">
        <v>0.33333333333333331</v>
      </c>
      <c r="E354" s="66">
        <v>0.75</v>
      </c>
      <c r="F354" s="66">
        <v>0.75</v>
      </c>
      <c r="G354" s="67"/>
      <c r="H354" s="67"/>
      <c r="I354" s="68" t="s">
        <v>63</v>
      </c>
      <c r="J354" s="67"/>
      <c r="K354" s="69">
        <v>0</v>
      </c>
      <c r="L354" s="67">
        <v>0</v>
      </c>
      <c r="M354" s="70">
        <v>0</v>
      </c>
      <c r="N354" s="34">
        <f t="shared" si="78"/>
        <v>0.375</v>
      </c>
      <c r="O354" s="38">
        <f t="shared" si="79"/>
        <v>0.375</v>
      </c>
      <c r="P354" s="72" t="s">
        <v>114</v>
      </c>
      <c r="Q354" s="43">
        <v>44824</v>
      </c>
      <c r="R354" s="35">
        <f t="shared" si="80"/>
        <v>0</v>
      </c>
      <c r="S354" s="35">
        <f t="shared" si="81"/>
        <v>0</v>
      </c>
      <c r="T354" s="10" t="str">
        <f t="shared" si="75"/>
        <v>Sem - 39</v>
      </c>
      <c r="U354" s="10" t="str">
        <f t="shared" si="76"/>
        <v>Septembre</v>
      </c>
      <c r="V354" s="36" t="str">
        <f t="shared" si="82"/>
        <v>2026</v>
      </c>
      <c r="W354" s="34"/>
      <c r="X354" s="91">
        <f t="shared" si="77"/>
        <v>0</v>
      </c>
      <c r="Y354" s="92" t="str">
        <f>VLOOKUP('CM-CIC'!B5690,Annuaire_roster!B:F,4,0)</f>
        <v>EL JAOUHARI Ussama</v>
      </c>
      <c r="Z354" s="37" t="s">
        <v>110</v>
      </c>
      <c r="AA354" s="60" t="s">
        <v>39</v>
      </c>
      <c r="AB354" s="35" t="str">
        <f t="shared" si="83"/>
        <v/>
      </c>
      <c r="AC354" s="35" t="str">
        <f t="shared" si="84"/>
        <v/>
      </c>
      <c r="AD354" s="35" t="str">
        <f t="shared" si="85"/>
        <v/>
      </c>
      <c r="AE354" s="44" t="str">
        <f t="shared" si="86"/>
        <v/>
      </c>
      <c r="AF354" s="61"/>
      <c r="AG354" s="45"/>
    </row>
    <row r="355" spans="1:33" x14ac:dyDescent="0.2">
      <c r="A355" s="59">
        <f>+VLOOKUP(B355,Annuaire_roster!B:G,5,0)</f>
        <v>1085</v>
      </c>
      <c r="B355" s="78" t="s">
        <v>89</v>
      </c>
      <c r="C355" s="65">
        <v>0.33333333333333331</v>
      </c>
      <c r="D355" s="65">
        <v>0.33333333333333331</v>
      </c>
      <c r="E355" s="66">
        <v>0.75</v>
      </c>
      <c r="F355" s="66">
        <v>0.75</v>
      </c>
      <c r="G355" s="67"/>
      <c r="H355" s="67"/>
      <c r="I355" s="68" t="s">
        <v>63</v>
      </c>
      <c r="J355" s="67"/>
      <c r="K355" s="69">
        <v>0</v>
      </c>
      <c r="L355" s="67">
        <v>0</v>
      </c>
      <c r="M355" s="70">
        <v>0</v>
      </c>
      <c r="N355" s="34">
        <f t="shared" si="78"/>
        <v>0.375</v>
      </c>
      <c r="O355" s="38">
        <f t="shared" si="79"/>
        <v>0.375</v>
      </c>
      <c r="P355" s="72" t="s">
        <v>114</v>
      </c>
      <c r="Q355" s="43">
        <v>44824</v>
      </c>
      <c r="R355" s="35">
        <f t="shared" si="80"/>
        <v>0</v>
      </c>
      <c r="S355" s="35">
        <f t="shared" si="81"/>
        <v>0</v>
      </c>
      <c r="T355" s="10" t="str">
        <f t="shared" si="75"/>
        <v>Sem - 39</v>
      </c>
      <c r="U355" s="10" t="str">
        <f t="shared" si="76"/>
        <v>Septembre</v>
      </c>
      <c r="V355" s="36" t="str">
        <f t="shared" si="82"/>
        <v>2026</v>
      </c>
      <c r="W355" s="34"/>
      <c r="X355" s="91">
        <f t="shared" si="77"/>
        <v>0</v>
      </c>
      <c r="Y355" s="92" t="str">
        <f>VLOOKUP('CM-CIC'!B5697,Annuaire_roster!B:F,4,0)</f>
        <v>EL JAOUHARI Ussama</v>
      </c>
      <c r="Z355" s="37" t="s">
        <v>110</v>
      </c>
      <c r="AA355" s="60" t="s">
        <v>39</v>
      </c>
      <c r="AB355" s="35" t="str">
        <f t="shared" si="83"/>
        <v/>
      </c>
      <c r="AC355" s="35" t="str">
        <f t="shared" si="84"/>
        <v/>
      </c>
      <c r="AD355" s="35" t="str">
        <f t="shared" si="85"/>
        <v/>
      </c>
      <c r="AE355" s="44" t="str">
        <f t="shared" si="86"/>
        <v/>
      </c>
      <c r="AF355" s="61"/>
      <c r="AG355" s="45"/>
    </row>
    <row r="356" spans="1:33" x14ac:dyDescent="0.2">
      <c r="A356" s="59" t="str">
        <f>+VLOOKUP(B356,Annuaire_roster!B:G,5,0)</f>
        <v>01584</v>
      </c>
      <c r="B356" s="78" t="s">
        <v>196</v>
      </c>
      <c r="C356" s="65">
        <v>0.33333333333333331</v>
      </c>
      <c r="D356" s="65">
        <v>0.33333333333333331</v>
      </c>
      <c r="E356" s="66">
        <v>0.75</v>
      </c>
      <c r="F356" s="66">
        <v>0.75</v>
      </c>
      <c r="G356" s="67"/>
      <c r="H356" s="67"/>
      <c r="I356" s="68" t="s">
        <v>63</v>
      </c>
      <c r="J356" s="67"/>
      <c r="K356" s="69">
        <v>0</v>
      </c>
      <c r="L356" s="67">
        <v>0</v>
      </c>
      <c r="M356" s="70">
        <v>0</v>
      </c>
      <c r="N356" s="34">
        <f t="shared" si="78"/>
        <v>0.375</v>
      </c>
      <c r="O356" s="38">
        <f t="shared" si="79"/>
        <v>0.375</v>
      </c>
      <c r="P356" s="72" t="s">
        <v>114</v>
      </c>
      <c r="Q356" s="43">
        <v>44825</v>
      </c>
      <c r="R356" s="35">
        <f t="shared" si="80"/>
        <v>0</v>
      </c>
      <c r="S356" s="35">
        <f t="shared" si="81"/>
        <v>0</v>
      </c>
      <c r="T356" s="10" t="str">
        <f t="shared" si="75"/>
        <v>Sem - 39</v>
      </c>
      <c r="U356" s="10" t="str">
        <f t="shared" si="76"/>
        <v>Septembre</v>
      </c>
      <c r="V356" s="36" t="str">
        <f t="shared" si="82"/>
        <v>2026</v>
      </c>
      <c r="W356" s="34"/>
      <c r="X356" s="91">
        <f t="shared" si="77"/>
        <v>0</v>
      </c>
      <c r="Y356" s="92" t="str">
        <f>VLOOKUP('CM-CIC'!B365,Annuaire_roster!B:F,4,0)</f>
        <v>KINANA Widad</v>
      </c>
      <c r="Z356" s="37" t="s">
        <v>110</v>
      </c>
      <c r="AA356" s="60" t="s">
        <v>39</v>
      </c>
      <c r="AB356" s="35" t="str">
        <f t="shared" si="83"/>
        <v/>
      </c>
      <c r="AC356" s="35" t="str">
        <f t="shared" si="84"/>
        <v/>
      </c>
      <c r="AD356" s="35" t="str">
        <f t="shared" si="85"/>
        <v/>
      </c>
      <c r="AE356" s="44" t="str">
        <f t="shared" si="86"/>
        <v/>
      </c>
      <c r="AF356" s="61"/>
      <c r="AG356" s="45"/>
    </row>
    <row r="357" spans="1:33" x14ac:dyDescent="0.2">
      <c r="A357" s="59">
        <f>+VLOOKUP(B357,Annuaire_roster!B:G,5,0)</f>
        <v>948</v>
      </c>
      <c r="B357" s="78" t="s">
        <v>95</v>
      </c>
      <c r="C357" s="65">
        <v>0.33333333333333331</v>
      </c>
      <c r="D357" s="65">
        <v>0.33333333333333331</v>
      </c>
      <c r="E357" s="66">
        <v>0.75</v>
      </c>
      <c r="F357" s="66">
        <v>0.75</v>
      </c>
      <c r="G357" s="67"/>
      <c r="H357" s="67"/>
      <c r="I357" s="68" t="s">
        <v>63</v>
      </c>
      <c r="J357" s="67"/>
      <c r="K357" s="69">
        <v>0</v>
      </c>
      <c r="L357" s="67">
        <v>0</v>
      </c>
      <c r="M357" s="70">
        <v>0</v>
      </c>
      <c r="N357" s="34">
        <f t="shared" ref="N357:N388" si="87">IFERROR(IF(OR(D357="OFF",D357="Congé",M357="Abs",D357="Congé sans solde",D357="Férié"),"",IF(O357-K357-L357&gt;O357,O357,IF(O357-K357-L357&lt;0,"",O357-K357-L357))),"")</f>
        <v>0.375</v>
      </c>
      <c r="O357" s="38">
        <f t="shared" ref="O357:O391" si="88">IF(AG357="2H Pause déjeuner",IF(F357-D357-0.0833333333333333&lt;0,F357-D357-0.0833333333333333+1,F357-D357-0.0833333333333333),IF(OR(AND(F357="OFF",D357="OFF"),AND(F357="Congé",D357="Congé"),AND(F357="Congé sans solde",D357="Congé sans solde"),AND(F357="Congé spécial",D357="Congé spécial"),AND(F357="Férié",D357="Férié"),AND(F357="OFF",D357="Congé"),AND(F357="OFF",D357="Congé sans solde"),AND(F357="OFF",D357="Congé spécial"),AND(F357="OFF",D357="Férié"),AND(F357="Congé",D357="OFF"),AND(F357="Congé",D357="Congé sans solde"),AND(F357="Congé",D357="Congé spécial"),AND(F357="Congé",D357="Férié"),AND(F357="Congé sans solde",D357="OFF"),AND(F357="Congé sans solde",D357="Congé"),AND(F357="Congé sans solde",D357="Congé spécial"),AND(F357="Congé sans solde",D357="Férié"),AND(F357="Congé spécial",D357="OFF"),AND(F357="Congé spécial",D357="Congé"),AND(F357="Congé spécial",D357="Congé sans solde"),AND(F357="Congé spécial",D357="Férié"),AND(F357="Férié",D357="OFF"),AND(F357="Férié",D357="Congé"),AND(F357="Férié",D357="Congé sans solde"),AND(F357="Férié",D357="Congé spécial")),0,IF(OR(F357="OFF",F357="Congé",F357="Congé spécial",F357="Congé sans solde",D357="OFF",D357="Congé",D357="Congé spécial",D357="Congé sans solde"),0.208333333333334,IF(AND(AG357="",F357-D357&lt;0),("24:00:00"-D357)+("00:00:00"+F357)-0.0416666666666667,IF(AND(OR(AG357="Allaitement",AG357="Sans déjeuner"),F357-D357&lt;0),("24:00:00"-D357)+("00:00:00"+F357),IF(AND(AG357="",F357-D357&gt;0.166666666666667),F357-D357-0.0416666666666667,IF(AND(OR(AG357="Allaitement",AG357="Sans déjeuner"),F357-D357&gt;0.166666666666667),F357-D357,F357-D357)))))))</f>
        <v>0.375</v>
      </c>
      <c r="P357" s="72" t="s">
        <v>114</v>
      </c>
      <c r="Q357" s="43">
        <v>44825</v>
      </c>
      <c r="R357" s="35">
        <f t="shared" si="80"/>
        <v>0</v>
      </c>
      <c r="S357" s="35">
        <f t="shared" si="81"/>
        <v>0</v>
      </c>
      <c r="T357" s="10" t="str">
        <f t="shared" si="75"/>
        <v>Sem - 39</v>
      </c>
      <c r="U357" s="10" t="str">
        <f t="shared" si="76"/>
        <v>Septembre</v>
      </c>
      <c r="V357" s="36" t="str">
        <f t="shared" si="82"/>
        <v>2026</v>
      </c>
      <c r="W357" s="34"/>
      <c r="X357" s="91">
        <f t="shared" si="77"/>
        <v>0</v>
      </c>
      <c r="Y357" s="92" t="str">
        <f>VLOOKUP('CM-CIC'!B607,Annuaire_roster!B:F,4,0)</f>
        <v>IDELHAJ Meryem</v>
      </c>
      <c r="Z357" s="37" t="s">
        <v>110</v>
      </c>
      <c r="AA357" s="60" t="s">
        <v>39</v>
      </c>
      <c r="AB357" s="35" t="str">
        <f t="shared" si="83"/>
        <v/>
      </c>
      <c r="AC357" s="35" t="str">
        <f t="shared" si="84"/>
        <v/>
      </c>
      <c r="AD357" s="35" t="str">
        <f t="shared" si="85"/>
        <v/>
      </c>
      <c r="AE357" s="44" t="str">
        <f t="shared" si="86"/>
        <v/>
      </c>
      <c r="AF357" s="61"/>
      <c r="AG357" s="45"/>
    </row>
    <row r="358" spans="1:33" x14ac:dyDescent="0.2">
      <c r="A358" s="59">
        <f>+VLOOKUP(B358,Annuaire_roster!B:G,5,0)</f>
        <v>894</v>
      </c>
      <c r="B358" s="78" t="s">
        <v>43</v>
      </c>
      <c r="C358" s="65">
        <v>0.33333333333333331</v>
      </c>
      <c r="D358" s="65">
        <v>0.33333333333333331</v>
      </c>
      <c r="E358" s="66">
        <v>0.75</v>
      </c>
      <c r="F358" s="66">
        <v>0.75</v>
      </c>
      <c r="G358" s="67"/>
      <c r="H358" s="67"/>
      <c r="I358" s="68" t="s">
        <v>63</v>
      </c>
      <c r="J358" s="67"/>
      <c r="K358" s="69">
        <v>0</v>
      </c>
      <c r="L358" s="67">
        <v>0</v>
      </c>
      <c r="M358" s="70">
        <v>0</v>
      </c>
      <c r="N358" s="34">
        <f t="shared" si="87"/>
        <v>0.375</v>
      </c>
      <c r="O358" s="38">
        <f t="shared" si="88"/>
        <v>0.375</v>
      </c>
      <c r="P358" s="72" t="s">
        <v>114</v>
      </c>
      <c r="Q358" s="43">
        <v>44825</v>
      </c>
      <c r="R358" s="35">
        <f t="shared" si="80"/>
        <v>0</v>
      </c>
      <c r="S358" s="35">
        <f t="shared" si="81"/>
        <v>0</v>
      </c>
      <c r="T358" s="10" t="str">
        <f t="shared" si="75"/>
        <v>Sem - 39</v>
      </c>
      <c r="U358" s="10" t="str">
        <f t="shared" si="76"/>
        <v>Septembre</v>
      </c>
      <c r="V358" s="36" t="str">
        <f t="shared" si="82"/>
        <v>2026</v>
      </c>
      <c r="W358" s="34"/>
      <c r="X358" s="91">
        <f t="shared" si="77"/>
        <v>0</v>
      </c>
      <c r="Y358" s="92" t="str">
        <f>VLOOKUP('CM-CIC'!B5691,Annuaire_roster!B:F,4,0)</f>
        <v>EL JAOUHARI Ussama</v>
      </c>
      <c r="Z358" s="37" t="s">
        <v>110</v>
      </c>
      <c r="AA358" s="60" t="s">
        <v>39</v>
      </c>
      <c r="AB358" s="35" t="str">
        <f t="shared" si="83"/>
        <v/>
      </c>
      <c r="AC358" s="35" t="str">
        <f t="shared" si="84"/>
        <v/>
      </c>
      <c r="AD358" s="35" t="str">
        <f t="shared" si="85"/>
        <v/>
      </c>
      <c r="AE358" s="44" t="str">
        <f t="shared" si="86"/>
        <v/>
      </c>
      <c r="AF358" s="61"/>
      <c r="AG358" s="45"/>
    </row>
    <row r="359" spans="1:33" x14ac:dyDescent="0.2">
      <c r="A359" s="59">
        <f>+VLOOKUP(B359,Annuaire_roster!B:G,5,0)</f>
        <v>1085</v>
      </c>
      <c r="B359" s="78" t="s">
        <v>89</v>
      </c>
      <c r="C359" s="65">
        <v>0.33333333333333331</v>
      </c>
      <c r="D359" s="65">
        <v>0.33333333333333331</v>
      </c>
      <c r="E359" s="66">
        <v>0.75</v>
      </c>
      <c r="F359" s="66">
        <v>0.75</v>
      </c>
      <c r="G359" s="67"/>
      <c r="H359" s="67"/>
      <c r="I359" s="68" t="s">
        <v>63</v>
      </c>
      <c r="J359" s="67"/>
      <c r="K359" s="69">
        <v>0</v>
      </c>
      <c r="L359" s="67">
        <v>0</v>
      </c>
      <c r="M359" s="70">
        <v>0</v>
      </c>
      <c r="N359" s="34">
        <f t="shared" si="87"/>
        <v>0.375</v>
      </c>
      <c r="O359" s="38">
        <f t="shared" si="88"/>
        <v>0.375</v>
      </c>
      <c r="P359" s="72" t="s">
        <v>114</v>
      </c>
      <c r="Q359" s="43">
        <v>44825</v>
      </c>
      <c r="R359" s="35">
        <f t="shared" si="80"/>
        <v>0</v>
      </c>
      <c r="S359" s="35">
        <f t="shared" si="81"/>
        <v>0</v>
      </c>
      <c r="T359" s="10" t="str">
        <f t="shared" si="75"/>
        <v>Sem - 39</v>
      </c>
      <c r="U359" s="10" t="str">
        <f t="shared" si="76"/>
        <v>Septembre</v>
      </c>
      <c r="V359" s="36" t="str">
        <f t="shared" si="82"/>
        <v>2026</v>
      </c>
      <c r="W359" s="34"/>
      <c r="X359" s="91">
        <f t="shared" si="77"/>
        <v>0</v>
      </c>
      <c r="Y359" s="92" t="str">
        <f>VLOOKUP('CM-CIC'!B5698,Annuaire_roster!B:F,4,0)</f>
        <v>EL JAOUHARI Ussama</v>
      </c>
      <c r="Z359" s="37" t="s">
        <v>110</v>
      </c>
      <c r="AA359" s="60" t="s">
        <v>39</v>
      </c>
      <c r="AB359" s="35" t="str">
        <f t="shared" si="83"/>
        <v/>
      </c>
      <c r="AC359" s="35" t="str">
        <f t="shared" si="84"/>
        <v/>
      </c>
      <c r="AD359" s="35" t="str">
        <f t="shared" si="85"/>
        <v/>
      </c>
      <c r="AE359" s="44" t="str">
        <f t="shared" si="86"/>
        <v/>
      </c>
      <c r="AF359" s="61"/>
      <c r="AG359" s="45"/>
    </row>
    <row r="360" spans="1:33" x14ac:dyDescent="0.2">
      <c r="A360" s="59">
        <f>+VLOOKUP(B360,Annuaire_roster!B:G,5,0)</f>
        <v>948</v>
      </c>
      <c r="B360" s="78" t="s">
        <v>95</v>
      </c>
      <c r="C360" s="65">
        <v>0.33333333333333331</v>
      </c>
      <c r="D360" s="65">
        <v>0.33333333333333331</v>
      </c>
      <c r="E360" s="71">
        <v>0.75</v>
      </c>
      <c r="F360" s="66">
        <v>0.75</v>
      </c>
      <c r="G360" s="67"/>
      <c r="H360" s="67"/>
      <c r="I360" s="68" t="s">
        <v>63</v>
      </c>
      <c r="J360" s="67"/>
      <c r="K360" s="69">
        <v>0</v>
      </c>
      <c r="L360" s="67">
        <v>0</v>
      </c>
      <c r="M360" s="70">
        <v>0</v>
      </c>
      <c r="N360" s="34">
        <f t="shared" si="87"/>
        <v>0.375</v>
      </c>
      <c r="O360" s="38">
        <f t="shared" si="88"/>
        <v>0.375</v>
      </c>
      <c r="P360" s="72" t="s">
        <v>114</v>
      </c>
      <c r="Q360" s="43">
        <v>44826</v>
      </c>
      <c r="R360" s="35">
        <f t="shared" si="80"/>
        <v>0</v>
      </c>
      <c r="S360" s="35">
        <f t="shared" si="81"/>
        <v>0</v>
      </c>
      <c r="T360" s="10" t="str">
        <f t="shared" si="75"/>
        <v>Sem - 39</v>
      </c>
      <c r="U360" s="10" t="str">
        <f t="shared" si="76"/>
        <v>Septembre</v>
      </c>
      <c r="V360" s="36" t="str">
        <f t="shared" si="82"/>
        <v>2026</v>
      </c>
      <c r="W360" s="34"/>
      <c r="X360" s="91">
        <f t="shared" si="77"/>
        <v>0</v>
      </c>
      <c r="Y360" s="92" t="str">
        <f>VLOOKUP('CM-CIC'!B353,Annuaire_roster!B:F,4,0)</f>
        <v>KINANA Widad</v>
      </c>
      <c r="Z360" s="37" t="s">
        <v>110</v>
      </c>
      <c r="AA360" s="60" t="s">
        <v>39</v>
      </c>
      <c r="AB360" s="35" t="str">
        <f t="shared" si="83"/>
        <v/>
      </c>
      <c r="AC360" s="35" t="str">
        <f t="shared" si="84"/>
        <v/>
      </c>
      <c r="AD360" s="35" t="str">
        <f t="shared" si="85"/>
        <v/>
      </c>
      <c r="AE360" s="44" t="str">
        <f t="shared" si="86"/>
        <v/>
      </c>
      <c r="AF360" s="61"/>
      <c r="AG360" s="45"/>
    </row>
    <row r="361" spans="1:33" x14ac:dyDescent="0.2">
      <c r="A361" s="59" t="str">
        <f>+VLOOKUP(B361,Annuaire_roster!B:G,5,0)</f>
        <v>01584</v>
      </c>
      <c r="B361" s="78" t="s">
        <v>196</v>
      </c>
      <c r="C361" s="65">
        <v>0.33333333333333331</v>
      </c>
      <c r="D361" s="65">
        <v>0.33333333333333331</v>
      </c>
      <c r="E361" s="66">
        <v>0.75</v>
      </c>
      <c r="F361" s="66">
        <v>0.75</v>
      </c>
      <c r="G361" s="67"/>
      <c r="H361" s="67"/>
      <c r="I361" s="68" t="s">
        <v>63</v>
      </c>
      <c r="J361" s="67"/>
      <c r="K361" s="69">
        <v>0</v>
      </c>
      <c r="L361" s="67">
        <v>0</v>
      </c>
      <c r="M361" s="70">
        <v>0</v>
      </c>
      <c r="N361" s="34">
        <f t="shared" si="87"/>
        <v>0.375</v>
      </c>
      <c r="O361" s="38">
        <f t="shared" si="88"/>
        <v>0.375</v>
      </c>
      <c r="P361" s="72" t="s">
        <v>114</v>
      </c>
      <c r="Q361" s="43">
        <v>44826</v>
      </c>
      <c r="R361" s="35">
        <v>0</v>
      </c>
      <c r="S361" s="35">
        <v>0</v>
      </c>
      <c r="T361" s="10" t="str">
        <f t="shared" si="75"/>
        <v>Sem - 39</v>
      </c>
      <c r="U361" s="10" t="str">
        <f t="shared" si="76"/>
        <v>Septembre</v>
      </c>
      <c r="V361" s="36" t="s">
        <v>756</v>
      </c>
      <c r="W361" s="34"/>
      <c r="X361" s="91">
        <f t="shared" si="77"/>
        <v>0</v>
      </c>
      <c r="Y361" s="92" t="str">
        <f>VLOOKUP('CM-CIC'!B369,Annuaire_roster!B:F,4,0)</f>
        <v>KINANA Widad</v>
      </c>
      <c r="Z361" s="37" t="s">
        <v>110</v>
      </c>
      <c r="AA361" s="60" t="s">
        <v>232</v>
      </c>
      <c r="AB361" s="35" t="s">
        <v>63</v>
      </c>
      <c r="AC361" s="35" t="s">
        <v>63</v>
      </c>
      <c r="AD361" s="35" t="s">
        <v>63</v>
      </c>
      <c r="AE361" s="44" t="s">
        <v>63</v>
      </c>
      <c r="AF361" s="61"/>
      <c r="AG361" s="45"/>
    </row>
    <row r="362" spans="1:33" x14ac:dyDescent="0.2">
      <c r="A362" s="59">
        <f>+VLOOKUP(B362,Annuaire_roster!B:G,5,0)</f>
        <v>894</v>
      </c>
      <c r="B362" s="78" t="s">
        <v>43</v>
      </c>
      <c r="C362" s="65">
        <v>0.33333333333333331</v>
      </c>
      <c r="D362" s="65">
        <v>0.33333333333333331</v>
      </c>
      <c r="E362" s="66">
        <v>0.75</v>
      </c>
      <c r="F362" s="66">
        <v>0.75</v>
      </c>
      <c r="G362" s="67"/>
      <c r="H362" s="67"/>
      <c r="I362" s="68" t="s">
        <v>63</v>
      </c>
      <c r="J362" s="67"/>
      <c r="K362" s="69">
        <v>0</v>
      </c>
      <c r="L362" s="67">
        <v>0</v>
      </c>
      <c r="M362" s="70">
        <v>0</v>
      </c>
      <c r="N362" s="34">
        <f t="shared" si="87"/>
        <v>0.375</v>
      </c>
      <c r="O362" s="38">
        <f t="shared" si="88"/>
        <v>0.375</v>
      </c>
      <c r="P362" s="72" t="s">
        <v>114</v>
      </c>
      <c r="Q362" s="43">
        <v>44826</v>
      </c>
      <c r="R362" s="35">
        <f>IF(M362="Abs",O362,0)</f>
        <v>0</v>
      </c>
      <c r="S362" s="35">
        <f>SUM(R362,L362,I362,J362,W362,H362)</f>
        <v>0</v>
      </c>
      <c r="T362" s="10" t="str">
        <f t="shared" si="75"/>
        <v>Sem - 39</v>
      </c>
      <c r="U362" s="10" t="str">
        <f t="shared" si="76"/>
        <v>Septembre</v>
      </c>
      <c r="V362" s="36" t="str">
        <f>+TEXT(Q362,"aaa")</f>
        <v>2026</v>
      </c>
      <c r="W362" s="34"/>
      <c r="X362" s="91">
        <f t="shared" si="77"/>
        <v>0</v>
      </c>
      <c r="Y362" s="92" t="str">
        <f>VLOOKUP('CM-CIC'!B5692,Annuaire_roster!B:F,4,0)</f>
        <v>EL JAOUHARI Ussama</v>
      </c>
      <c r="Z362" s="37" t="s">
        <v>110</v>
      </c>
      <c r="AA362" s="60" t="s">
        <v>39</v>
      </c>
      <c r="AB362" s="35" t="str">
        <f>IF(AND(D362="Congé",F362="Congé"),0.333333333333333,IF(OR(AND(D362="Congé",F362&lt;&gt;"Congé"),(AND(F362="Congé",D362&lt;&gt;"Congé"))),0.166666666666667,""))</f>
        <v/>
      </c>
      <c r="AC362" s="35" t="str">
        <f>IF(AND(D362="Congé sans solde",F362="Congé sans solde"),0.333333333333333,IF(OR(AND(D362="Congé sans solde",F362&lt;&gt;"Congé sans solde"),(AND(F362="Congé sans solde",D362&lt;&gt;"Congé sans solde"))),0.166666666666667,""))</f>
        <v/>
      </c>
      <c r="AD362" s="35" t="str">
        <f>IF(AND(D362="Congé spécial",F362="Congé spécial"),0.333333333333333,IF(OR(AND(D362="Congé spécial",F362&lt;&gt;"Congé décès"),(AND(F362="Congé spécial",D362&lt;&gt;"Congé spécial"))),0.166666666666667,""))</f>
        <v/>
      </c>
      <c r="AE362" s="44" t="str">
        <f>IF(AND(D362="Férié",F362="Férié"),0.333333333333333,IF(OR(AND(D362="Férié",F362&lt;&gt;"Férié"),(AND(F362="Férié",D362&lt;&gt;"Férié"))),0.166666666666667,""))</f>
        <v/>
      </c>
      <c r="AF362" s="61"/>
      <c r="AG362" s="45"/>
    </row>
    <row r="363" spans="1:33" x14ac:dyDescent="0.2">
      <c r="A363" s="59">
        <f>+VLOOKUP(B363,Annuaire_roster!B:G,5,0)</f>
        <v>1085</v>
      </c>
      <c r="B363" s="78" t="s">
        <v>89</v>
      </c>
      <c r="C363" s="65">
        <v>0.33333333333333331</v>
      </c>
      <c r="D363" s="65">
        <v>0.33333333333333331</v>
      </c>
      <c r="E363" s="66">
        <v>0.75</v>
      </c>
      <c r="F363" s="66">
        <v>0.75</v>
      </c>
      <c r="G363" s="67"/>
      <c r="H363" s="67"/>
      <c r="I363" s="68" t="s">
        <v>63</v>
      </c>
      <c r="J363" s="67"/>
      <c r="K363" s="69">
        <v>0</v>
      </c>
      <c r="L363" s="67">
        <v>0</v>
      </c>
      <c r="M363" s="70">
        <v>0</v>
      </c>
      <c r="N363" s="34">
        <f t="shared" si="87"/>
        <v>0.375</v>
      </c>
      <c r="O363" s="38">
        <f t="shared" si="88"/>
        <v>0.375</v>
      </c>
      <c r="P363" s="72" t="s">
        <v>114</v>
      </c>
      <c r="Q363" s="43">
        <v>44826</v>
      </c>
      <c r="R363" s="35">
        <f>IF(M363="Abs",O363,0)</f>
        <v>0</v>
      </c>
      <c r="S363" s="35">
        <f>SUM(R363,L363,I363,J363,W363,H363)</f>
        <v>0</v>
      </c>
      <c r="T363" s="10" t="str">
        <f t="shared" si="75"/>
        <v>Sem - 39</v>
      </c>
      <c r="U363" s="10" t="str">
        <f t="shared" si="76"/>
        <v>Septembre</v>
      </c>
      <c r="V363" s="36" t="str">
        <f>+TEXT(Q363,"aaa")</f>
        <v>2026</v>
      </c>
      <c r="W363" s="34"/>
      <c r="X363" s="91">
        <f t="shared" si="77"/>
        <v>0</v>
      </c>
      <c r="Y363" s="92" t="str">
        <f>VLOOKUP('CM-CIC'!B5699,Annuaire_roster!B:F,4,0)</f>
        <v>EL JAOUHARI Ussama</v>
      </c>
      <c r="Z363" s="37" t="s">
        <v>110</v>
      </c>
      <c r="AA363" s="60" t="s">
        <v>39</v>
      </c>
      <c r="AB363" s="35" t="str">
        <f>IF(AND(D363="Congé",F363="Congé"),0.333333333333333,IF(OR(AND(D363="Congé",F363&lt;&gt;"Congé"),(AND(F363="Congé",D363&lt;&gt;"Congé"))),0.166666666666667,""))</f>
        <v/>
      </c>
      <c r="AC363" s="35" t="str">
        <f>IF(AND(D363="Congé sans solde",F363="Congé sans solde"),0.333333333333333,IF(OR(AND(D363="Congé sans solde",F363&lt;&gt;"Congé sans solde"),(AND(F363="Congé sans solde",D363&lt;&gt;"Congé sans solde"))),0.166666666666667,""))</f>
        <v/>
      </c>
      <c r="AD363" s="35" t="str">
        <f>IF(AND(D363="Congé spécial",F363="Congé spécial"),0.333333333333333,IF(OR(AND(D363="Congé spécial",F363&lt;&gt;"Congé décès"),(AND(F363="Congé spécial",D363&lt;&gt;"Congé spécial"))),0.166666666666667,""))</f>
        <v/>
      </c>
      <c r="AE363" s="44" t="str">
        <f>IF(AND(D363="Férié",F363="Férié"),0.333333333333333,IF(OR(AND(D363="Férié",F363&lt;&gt;"Férié"),(AND(F363="Férié",D363&lt;&gt;"Férié"))),0.166666666666667,""))</f>
        <v/>
      </c>
      <c r="AF363" s="61"/>
      <c r="AG363" s="45"/>
    </row>
    <row r="364" spans="1:33" x14ac:dyDescent="0.2">
      <c r="A364" s="59">
        <f>+VLOOKUP(B364,Annuaire_roster!B:G,5,0)</f>
        <v>948</v>
      </c>
      <c r="B364" s="78" t="s">
        <v>95</v>
      </c>
      <c r="C364" s="65">
        <v>0.33333333333333331</v>
      </c>
      <c r="D364" s="65">
        <v>0.33333333333333331</v>
      </c>
      <c r="E364" s="66">
        <v>0.75</v>
      </c>
      <c r="F364" s="66">
        <v>0.75</v>
      </c>
      <c r="G364" s="67"/>
      <c r="H364" s="67"/>
      <c r="I364" s="68" t="s">
        <v>63</v>
      </c>
      <c r="J364" s="48"/>
      <c r="K364" s="69">
        <v>0</v>
      </c>
      <c r="L364" s="67">
        <v>0</v>
      </c>
      <c r="M364" s="70">
        <v>0</v>
      </c>
      <c r="N364" s="34">
        <f t="shared" si="87"/>
        <v>0.375</v>
      </c>
      <c r="O364" s="38">
        <f t="shared" si="88"/>
        <v>0.375</v>
      </c>
      <c r="P364" s="72" t="s">
        <v>114</v>
      </c>
      <c r="Q364" s="43">
        <v>44827</v>
      </c>
      <c r="R364" s="35">
        <f>IF(M364="Abs",O364,0)</f>
        <v>0</v>
      </c>
      <c r="S364" s="35">
        <f>SUM(R364,L364,I364,J364,W364,H364)</f>
        <v>0</v>
      </c>
      <c r="T364" s="10" t="str">
        <f t="shared" si="75"/>
        <v>Sem - 39</v>
      </c>
      <c r="U364" s="10" t="str">
        <f t="shared" si="76"/>
        <v>Septembre</v>
      </c>
      <c r="V364" s="36" t="str">
        <f>+TEXT(Q364,"aaa")</f>
        <v>2026</v>
      </c>
      <c r="W364" s="34"/>
      <c r="X364" s="91">
        <f t="shared" si="77"/>
        <v>0</v>
      </c>
      <c r="Y364" s="92" t="str">
        <f>VLOOKUP('CM-CIC'!B354,Annuaire_roster!B:F,4,0)</f>
        <v>FARKACH Hicham</v>
      </c>
      <c r="Z364" s="37" t="s">
        <v>110</v>
      </c>
      <c r="AA364" s="60" t="s">
        <v>39</v>
      </c>
      <c r="AB364" s="35" t="str">
        <f>IF(AND(D364="Congé",F364="Congé"),0.333333333333333,IF(OR(AND(D364="Congé",F364&lt;&gt;"Congé"),(AND(F364="Congé",D364&lt;&gt;"Congé"))),0.166666666666667,""))</f>
        <v/>
      </c>
      <c r="AC364" s="35" t="str">
        <f>IF(AND(D364="Congé sans solde",F364="Congé sans solde"),0.333333333333333,IF(OR(AND(D364="Congé sans solde",F364&lt;&gt;"Congé sans solde"),(AND(F364="Congé sans solde",D364&lt;&gt;"Congé sans solde"))),0.166666666666667,""))</f>
        <v/>
      </c>
      <c r="AD364" s="35" t="str">
        <f>IF(AND(D364="Congé spécial",F364="Congé spécial"),0.333333333333333,IF(OR(AND(D364="Congé spécial",F364&lt;&gt;"Congé décès"),(AND(F364="Congé spécial",D364&lt;&gt;"Congé spécial"))),0.166666666666667,""))</f>
        <v/>
      </c>
      <c r="AE364" s="44" t="str">
        <f>IF(AND(D364="Férié",F364="Férié"),0.333333333333333,IF(OR(AND(D364="Férié",F364&lt;&gt;"Férié"),(AND(F364="Férié",D364&lt;&gt;"Férié"))),0.166666666666667,""))</f>
        <v/>
      </c>
      <c r="AF364" s="61"/>
      <c r="AG364" s="45"/>
    </row>
    <row r="365" spans="1:33" x14ac:dyDescent="0.2">
      <c r="A365" s="59" t="str">
        <f>+VLOOKUP(B365,Annuaire_roster!B:G,5,0)</f>
        <v>01584</v>
      </c>
      <c r="B365" s="78" t="s">
        <v>196</v>
      </c>
      <c r="C365" s="65">
        <v>0.33333333333333331</v>
      </c>
      <c r="D365" s="65">
        <v>0.33333333333333331</v>
      </c>
      <c r="E365" s="66">
        <v>0.75</v>
      </c>
      <c r="F365" s="66">
        <v>0.75</v>
      </c>
      <c r="G365" s="67"/>
      <c r="H365" s="67"/>
      <c r="I365" s="68" t="s">
        <v>63</v>
      </c>
      <c r="J365" s="67"/>
      <c r="K365" s="69">
        <v>0</v>
      </c>
      <c r="L365" s="67">
        <v>0</v>
      </c>
      <c r="M365" s="70">
        <v>0</v>
      </c>
      <c r="N365" s="34">
        <f t="shared" si="87"/>
        <v>0.375</v>
      </c>
      <c r="O365" s="38">
        <f t="shared" si="88"/>
        <v>0.375</v>
      </c>
      <c r="P365" s="72" t="s">
        <v>114</v>
      </c>
      <c r="Q365" s="43">
        <v>44827</v>
      </c>
      <c r="R365" s="35">
        <v>0</v>
      </c>
      <c r="S365" s="35">
        <v>0</v>
      </c>
      <c r="T365" s="10" t="str">
        <f t="shared" si="75"/>
        <v>Sem - 39</v>
      </c>
      <c r="U365" s="10" t="str">
        <f t="shared" si="76"/>
        <v>Septembre</v>
      </c>
      <c r="V365" s="36" t="s">
        <v>756</v>
      </c>
      <c r="W365" s="34"/>
      <c r="X365" s="91">
        <f t="shared" si="77"/>
        <v>0</v>
      </c>
      <c r="Y365" s="92" t="str">
        <f>VLOOKUP('CM-CIC'!B5683,Annuaire_roster!B:F,4,0)</f>
        <v>EL JAOUHARI Ussama</v>
      </c>
      <c r="Z365" s="37" t="s">
        <v>110</v>
      </c>
      <c r="AA365" s="60" t="s">
        <v>232</v>
      </c>
      <c r="AB365" s="35" t="s">
        <v>63</v>
      </c>
      <c r="AC365" s="35" t="s">
        <v>63</v>
      </c>
      <c r="AD365" s="35" t="s">
        <v>63</v>
      </c>
      <c r="AE365" s="44" t="s">
        <v>63</v>
      </c>
      <c r="AF365" s="61"/>
      <c r="AG365" s="45"/>
    </row>
    <row r="366" spans="1:33" x14ac:dyDescent="0.2">
      <c r="A366" s="59">
        <f>+VLOOKUP(B366,Annuaire_roster!B:G,5,0)</f>
        <v>894</v>
      </c>
      <c r="B366" s="78" t="s">
        <v>43</v>
      </c>
      <c r="C366" s="65">
        <v>0.33333333333333331</v>
      </c>
      <c r="D366" s="65">
        <v>0.33333333333333331</v>
      </c>
      <c r="E366" s="66">
        <v>0.75</v>
      </c>
      <c r="F366" s="66">
        <v>0.75</v>
      </c>
      <c r="G366" s="67"/>
      <c r="H366" s="67"/>
      <c r="I366" s="68" t="s">
        <v>63</v>
      </c>
      <c r="J366" s="67"/>
      <c r="K366" s="69">
        <v>0</v>
      </c>
      <c r="L366" s="67">
        <v>0</v>
      </c>
      <c r="M366" s="70">
        <v>0</v>
      </c>
      <c r="N366" s="34">
        <f t="shared" si="87"/>
        <v>0.375</v>
      </c>
      <c r="O366" s="38">
        <f t="shared" si="88"/>
        <v>0.375</v>
      </c>
      <c r="P366" s="72" t="s">
        <v>114</v>
      </c>
      <c r="Q366" s="43">
        <v>44827</v>
      </c>
      <c r="R366" s="35">
        <f>IF(M366="Abs",O366,0)</f>
        <v>0</v>
      </c>
      <c r="S366" s="35">
        <f>SUM(R366,L366,I366,J366,W366,H366)</f>
        <v>0</v>
      </c>
      <c r="T366" s="10" t="str">
        <f t="shared" si="75"/>
        <v>Sem - 39</v>
      </c>
      <c r="U366" s="10" t="str">
        <f t="shared" si="76"/>
        <v>Septembre</v>
      </c>
      <c r="V366" s="36" t="str">
        <f>+TEXT(Q366,"aaa")</f>
        <v>2026</v>
      </c>
      <c r="W366" s="34"/>
      <c r="X366" s="91">
        <f t="shared" si="77"/>
        <v>0</v>
      </c>
      <c r="Y366" s="92" t="str">
        <f>VLOOKUP('CM-CIC'!B5693,Annuaire_roster!B:F,4,0)</f>
        <v>EL JAOUHARI Ussama</v>
      </c>
      <c r="Z366" s="37" t="s">
        <v>110</v>
      </c>
      <c r="AA366" s="60" t="s">
        <v>39</v>
      </c>
      <c r="AB366" s="35" t="str">
        <f>IF(AND(D366="Congé",F366="Congé"),0.333333333333333,IF(OR(AND(D366="Congé",F366&lt;&gt;"Congé"),(AND(F366="Congé",D366&lt;&gt;"Congé"))),0.166666666666667,""))</f>
        <v/>
      </c>
      <c r="AC366" s="35" t="str">
        <f>IF(AND(D366="Congé sans solde",F366="Congé sans solde"),0.333333333333333,IF(OR(AND(D366="Congé sans solde",F366&lt;&gt;"Congé sans solde"),(AND(F366="Congé sans solde",D366&lt;&gt;"Congé sans solde"))),0.166666666666667,""))</f>
        <v/>
      </c>
      <c r="AD366" s="35" t="str">
        <f>IF(AND(D366="Congé spécial",F366="Congé spécial"),0.333333333333333,IF(OR(AND(D366="Congé spécial",F366&lt;&gt;"Congé décès"),(AND(F366="Congé spécial",D366&lt;&gt;"Congé spécial"))),0.166666666666667,""))</f>
        <v/>
      </c>
      <c r="AE366" s="44" t="str">
        <f>IF(AND(D366="Férié",F366="Férié"),0.333333333333333,IF(OR(AND(D366="Férié",F366&lt;&gt;"Férié"),(AND(F366="Férié",D366&lt;&gt;"Férié"))),0.166666666666667,""))</f>
        <v/>
      </c>
      <c r="AF366" s="61"/>
      <c r="AG366" s="45"/>
    </row>
    <row r="367" spans="1:33" x14ac:dyDescent="0.2">
      <c r="A367" s="59">
        <f>+VLOOKUP(B367,Annuaire_roster!B:G,5,0)</f>
        <v>1085</v>
      </c>
      <c r="B367" s="78" t="s">
        <v>89</v>
      </c>
      <c r="C367" s="65">
        <v>0.33333333333333331</v>
      </c>
      <c r="D367" s="65">
        <v>0.33333333333333331</v>
      </c>
      <c r="E367" s="66">
        <v>0.75</v>
      </c>
      <c r="F367" s="66">
        <v>0.75</v>
      </c>
      <c r="G367" s="67"/>
      <c r="H367" s="67"/>
      <c r="I367" s="68" t="s">
        <v>63</v>
      </c>
      <c r="J367" s="67"/>
      <c r="K367" s="69">
        <v>0</v>
      </c>
      <c r="L367" s="67">
        <v>0</v>
      </c>
      <c r="M367" s="70">
        <v>0</v>
      </c>
      <c r="N367" s="34">
        <f t="shared" si="87"/>
        <v>0.375</v>
      </c>
      <c r="O367" s="38">
        <f t="shared" si="88"/>
        <v>0.375</v>
      </c>
      <c r="P367" s="72" t="s">
        <v>114</v>
      </c>
      <c r="Q367" s="43">
        <v>44827</v>
      </c>
      <c r="R367" s="35">
        <f>IF(M367="Abs",O367,0)</f>
        <v>0</v>
      </c>
      <c r="S367" s="35">
        <f>SUM(R367,L367,I367,J367,W367,H367)</f>
        <v>0</v>
      </c>
      <c r="T367" s="10" t="str">
        <f t="shared" si="75"/>
        <v>Sem - 39</v>
      </c>
      <c r="U367" s="10" t="str">
        <f t="shared" si="76"/>
        <v>Septembre</v>
      </c>
      <c r="V367" s="36" t="str">
        <f>+TEXT(Q367,"aaa")</f>
        <v>2026</v>
      </c>
      <c r="W367" s="34"/>
      <c r="X367" s="91">
        <f t="shared" si="77"/>
        <v>0</v>
      </c>
      <c r="Y367" s="92" t="str">
        <f>VLOOKUP('CM-CIC'!B5700,Annuaire_roster!B:F,4,0)</f>
        <v>EL JAOUHARI Ussama</v>
      </c>
      <c r="Z367" s="37" t="s">
        <v>110</v>
      </c>
      <c r="AA367" s="60" t="s">
        <v>39</v>
      </c>
      <c r="AB367" s="35" t="str">
        <f>IF(AND(D367="Congé",F367="Congé"),0.333333333333333,IF(OR(AND(D367="Congé",F367&lt;&gt;"Congé"),(AND(F367="Congé",D367&lt;&gt;"Congé"))),0.166666666666667,""))</f>
        <v/>
      </c>
      <c r="AC367" s="35" t="str">
        <f>IF(AND(D367="Congé sans solde",F367="Congé sans solde"),0.333333333333333,IF(OR(AND(D367="Congé sans solde",F367&lt;&gt;"Congé sans solde"),(AND(F367="Congé sans solde",D367&lt;&gt;"Congé sans solde"))),0.166666666666667,""))</f>
        <v/>
      </c>
      <c r="AD367" s="35" t="str">
        <f>IF(AND(D367="Congé spécial",F367="Congé spécial"),0.333333333333333,IF(OR(AND(D367="Congé spécial",F367&lt;&gt;"Congé décès"),(AND(F367="Congé spécial",D367&lt;&gt;"Congé spécial"))),0.166666666666667,""))</f>
        <v/>
      </c>
      <c r="AE367" s="44" t="str">
        <f>IF(AND(D367="Férié",F367="Férié"),0.333333333333333,IF(OR(AND(D367="Férié",F367&lt;&gt;"Férié"),(AND(F367="Férié",D367&lt;&gt;"Férié"))),0.166666666666667,""))</f>
        <v/>
      </c>
      <c r="AF367" s="61"/>
      <c r="AG367" s="45"/>
    </row>
    <row r="368" spans="1:33" x14ac:dyDescent="0.2">
      <c r="A368" s="59">
        <f>+VLOOKUP(B368,Annuaire_roster!B:G,5,0)</f>
        <v>948</v>
      </c>
      <c r="B368" s="78" t="s">
        <v>95</v>
      </c>
      <c r="C368" s="65">
        <v>0.33333333333333331</v>
      </c>
      <c r="D368" s="65">
        <v>0.33333333333333331</v>
      </c>
      <c r="E368" s="66">
        <v>0.70833333333333337</v>
      </c>
      <c r="F368" s="66">
        <v>0.70833333333333337</v>
      </c>
      <c r="G368" s="67"/>
      <c r="H368" s="67"/>
      <c r="I368" s="68" t="s">
        <v>63</v>
      </c>
      <c r="J368" s="48"/>
      <c r="K368" s="69">
        <v>0</v>
      </c>
      <c r="L368" s="67">
        <v>0</v>
      </c>
      <c r="M368" s="70">
        <v>0</v>
      </c>
      <c r="N368" s="34">
        <f t="shared" si="87"/>
        <v>0.33333333333333337</v>
      </c>
      <c r="O368" s="38">
        <f t="shared" si="88"/>
        <v>0.33333333333333337</v>
      </c>
      <c r="P368" s="72" t="s">
        <v>114</v>
      </c>
      <c r="Q368" s="43">
        <v>44828</v>
      </c>
      <c r="R368" s="35">
        <f>IF(M368="Abs",O368,0)</f>
        <v>0</v>
      </c>
      <c r="S368" s="35">
        <f>SUM(R368,L368,I368,J368,W368,H368)</f>
        <v>0</v>
      </c>
      <c r="T368" s="10" t="str">
        <f t="shared" si="75"/>
        <v>Sem - 39</v>
      </c>
      <c r="U368" s="10" t="str">
        <f t="shared" si="76"/>
        <v>Septembre</v>
      </c>
      <c r="V368" s="36" t="str">
        <f>+TEXT(Q368,"aaa")</f>
        <v>2026</v>
      </c>
      <c r="W368" s="34"/>
      <c r="X368" s="91">
        <f t="shared" si="77"/>
        <v>0</v>
      </c>
      <c r="Y368" s="92" t="str">
        <f>VLOOKUP('CM-CIC'!B355,Annuaire_roster!B:F,4,0)</f>
        <v>FARKACH Hicham</v>
      </c>
      <c r="Z368" s="37" t="s">
        <v>110</v>
      </c>
      <c r="AA368" s="60" t="s">
        <v>39</v>
      </c>
      <c r="AB368" s="35" t="str">
        <f>IF(AND(D368="Congé",F368="Congé"),0.333333333333333,IF(OR(AND(D368="Congé",F368&lt;&gt;"Congé"),(AND(F368="Congé",D368&lt;&gt;"Congé"))),0.166666666666667,""))</f>
        <v/>
      </c>
      <c r="AC368" s="35" t="str">
        <f>IF(AND(D368="Congé sans solde",F368="Congé sans solde"),0.333333333333333,IF(OR(AND(D368="Congé sans solde",F368&lt;&gt;"Congé sans solde"),(AND(F368="Congé sans solde",D368&lt;&gt;"Congé sans solde"))),0.166666666666667,""))</f>
        <v/>
      </c>
      <c r="AD368" s="35" t="str">
        <f>IF(AND(D368="Congé spécial",F368="Congé spécial"),0.333333333333333,IF(OR(AND(D368="Congé spécial",F368&lt;&gt;"Congé décès"),(AND(F368="Congé spécial",D368&lt;&gt;"Congé spécial"))),0.166666666666667,""))</f>
        <v/>
      </c>
      <c r="AE368" s="44" t="str">
        <f>IF(AND(D368="Férié",F368="Férié"),0.333333333333333,IF(OR(AND(D368="Férié",F368&lt;&gt;"Férié"),(AND(F368="Férié",D368&lt;&gt;"Férié"))),0.166666666666667,""))</f>
        <v/>
      </c>
      <c r="AF368" s="61"/>
      <c r="AG368" s="45"/>
    </row>
    <row r="369" spans="1:33" x14ac:dyDescent="0.2">
      <c r="A369" s="59" t="str">
        <f>+VLOOKUP(B369,Annuaire_roster!B:G,5,0)</f>
        <v>01584</v>
      </c>
      <c r="B369" s="78" t="s">
        <v>196</v>
      </c>
      <c r="C369" s="65">
        <v>0.375</v>
      </c>
      <c r="D369" s="65">
        <v>0.33333333333333331</v>
      </c>
      <c r="E369" s="66">
        <v>0.75</v>
      </c>
      <c r="F369" s="66">
        <v>0.75</v>
      </c>
      <c r="G369" s="67"/>
      <c r="H369" s="67"/>
      <c r="I369" s="68" t="s">
        <v>63</v>
      </c>
      <c r="J369" s="67"/>
      <c r="K369" s="69">
        <v>0</v>
      </c>
      <c r="L369" s="67">
        <v>0</v>
      </c>
      <c r="M369" s="70">
        <v>0</v>
      </c>
      <c r="N369" s="34">
        <f t="shared" si="87"/>
        <v>0.375</v>
      </c>
      <c r="O369" s="38">
        <f t="shared" si="88"/>
        <v>0.375</v>
      </c>
      <c r="P369" s="72" t="s">
        <v>114</v>
      </c>
      <c r="Q369" s="43">
        <v>44828</v>
      </c>
      <c r="R369" s="35">
        <v>0</v>
      </c>
      <c r="S369" s="35">
        <v>0</v>
      </c>
      <c r="T369" s="10" t="str">
        <f t="shared" si="75"/>
        <v>Sem - 39</v>
      </c>
      <c r="U369" s="10" t="str">
        <f t="shared" si="76"/>
        <v>Septembre</v>
      </c>
      <c r="V369" s="36" t="s">
        <v>756</v>
      </c>
      <c r="W369" s="34"/>
      <c r="X369" s="91">
        <f t="shared" si="77"/>
        <v>0</v>
      </c>
      <c r="Y369" s="92" t="str">
        <f>VLOOKUP('CM-CIC'!B5684,Annuaire_roster!B:F,4,0)</f>
        <v>EL JAOUHARI Ussama</v>
      </c>
      <c r="Z369" s="37" t="s">
        <v>110</v>
      </c>
      <c r="AA369" s="60" t="s">
        <v>232</v>
      </c>
      <c r="AB369" s="35" t="s">
        <v>63</v>
      </c>
      <c r="AC369" s="35" t="s">
        <v>63</v>
      </c>
      <c r="AD369" s="35" t="s">
        <v>63</v>
      </c>
      <c r="AE369" s="44" t="s">
        <v>63</v>
      </c>
      <c r="AF369" s="61"/>
      <c r="AG369" s="45"/>
    </row>
    <row r="370" spans="1:33" x14ac:dyDescent="0.2">
      <c r="A370" s="59">
        <f>+VLOOKUP(B370,Annuaire_roster!B:G,5,0)</f>
        <v>894</v>
      </c>
      <c r="B370" s="78" t="s">
        <v>43</v>
      </c>
      <c r="C370" s="65">
        <v>0.375</v>
      </c>
      <c r="D370" s="65">
        <v>0.33333333333333331</v>
      </c>
      <c r="E370" s="66">
        <v>0.75</v>
      </c>
      <c r="F370" s="66">
        <v>0.75</v>
      </c>
      <c r="G370" s="67"/>
      <c r="H370" s="67"/>
      <c r="I370" s="68" t="s">
        <v>63</v>
      </c>
      <c r="J370" s="67"/>
      <c r="K370" s="69">
        <v>0</v>
      </c>
      <c r="L370" s="67">
        <v>0</v>
      </c>
      <c r="M370" s="70">
        <v>0</v>
      </c>
      <c r="N370" s="34">
        <f t="shared" si="87"/>
        <v>0.375</v>
      </c>
      <c r="O370" s="38">
        <f t="shared" si="88"/>
        <v>0.375</v>
      </c>
      <c r="P370" s="72" t="s">
        <v>114</v>
      </c>
      <c r="Q370" s="43">
        <v>44828</v>
      </c>
      <c r="R370" s="35">
        <f>IF(M370="Abs",O370,0)</f>
        <v>0</v>
      </c>
      <c r="S370" s="35">
        <f>SUM(R370,L370,I370,J370,W370,H370)</f>
        <v>0</v>
      </c>
      <c r="T370" s="10" t="str">
        <f t="shared" si="75"/>
        <v>Sem - 39</v>
      </c>
      <c r="U370" s="10" t="str">
        <f t="shared" si="76"/>
        <v>Septembre</v>
      </c>
      <c r="V370" s="36" t="str">
        <f>+TEXT(Q370,"aaa")</f>
        <v>2026</v>
      </c>
      <c r="W370" s="34"/>
      <c r="X370" s="91">
        <f t="shared" si="77"/>
        <v>0</v>
      </c>
      <c r="Y370" s="92" t="str">
        <f>VLOOKUP('CM-CIC'!B5694,Annuaire_roster!B:F,4,0)</f>
        <v>EL JAOUHARI Ussama</v>
      </c>
      <c r="Z370" s="37" t="s">
        <v>110</v>
      </c>
      <c r="AA370" s="60" t="s">
        <v>39</v>
      </c>
      <c r="AB370" s="35" t="str">
        <f>IF(AND(D370="Congé",F370="Congé"),0.333333333333333,IF(OR(AND(D370="Congé",F370&lt;&gt;"Congé"),(AND(F370="Congé",D370&lt;&gt;"Congé"))),0.166666666666667,""))</f>
        <v/>
      </c>
      <c r="AC370" s="35" t="str">
        <f>IF(AND(D370="Congé sans solde",F370="Congé sans solde"),0.333333333333333,IF(OR(AND(D370="Congé sans solde",F370&lt;&gt;"Congé sans solde"),(AND(F370="Congé sans solde",D370&lt;&gt;"Congé sans solde"))),0.166666666666667,""))</f>
        <v/>
      </c>
      <c r="AD370" s="35" t="str">
        <f>IF(AND(D370="Congé spécial",F370="Congé spécial"),0.333333333333333,IF(OR(AND(D370="Congé spécial",F370&lt;&gt;"Congé décès"),(AND(F370="Congé spécial",D370&lt;&gt;"Congé spécial"))),0.166666666666667,""))</f>
        <v/>
      </c>
      <c r="AE370" s="44" t="str">
        <f>IF(AND(D370="Férié",F370="Férié"),0.333333333333333,IF(OR(AND(D370="Férié",F370&lt;&gt;"Férié"),(AND(F370="Férié",D370&lt;&gt;"Férié"))),0.166666666666667,""))</f>
        <v/>
      </c>
      <c r="AF370" s="61"/>
      <c r="AG370" s="45"/>
    </row>
    <row r="371" spans="1:33" x14ac:dyDescent="0.2">
      <c r="A371" s="59">
        <f>+VLOOKUP(B371,Annuaire_roster!B:G,5,0)</f>
        <v>1085</v>
      </c>
      <c r="B371" s="78" t="s">
        <v>89</v>
      </c>
      <c r="C371" s="65">
        <v>0.33333333333333331</v>
      </c>
      <c r="D371" s="65">
        <v>0.33333333333333331</v>
      </c>
      <c r="E371" s="66">
        <v>0.70833333333333337</v>
      </c>
      <c r="F371" s="66">
        <v>0.70833333333333337</v>
      </c>
      <c r="G371" s="67"/>
      <c r="H371" s="67"/>
      <c r="I371" s="68" t="s">
        <v>63</v>
      </c>
      <c r="J371" s="48"/>
      <c r="K371" s="69">
        <v>0</v>
      </c>
      <c r="L371" s="67">
        <v>0</v>
      </c>
      <c r="M371" s="70">
        <v>0</v>
      </c>
      <c r="N371" s="34">
        <f t="shared" si="87"/>
        <v>0.33333333333333337</v>
      </c>
      <c r="O371" s="38">
        <f t="shared" si="88"/>
        <v>0.33333333333333337</v>
      </c>
      <c r="P371" s="72" t="s">
        <v>114</v>
      </c>
      <c r="Q371" s="43">
        <v>44828</v>
      </c>
      <c r="R371" s="35">
        <f>IF(M371="Abs",O371,0)</f>
        <v>0</v>
      </c>
      <c r="S371" s="35">
        <f>SUM(R371,L371,I371,J371,W371,H371)</f>
        <v>0</v>
      </c>
      <c r="T371" s="10" t="str">
        <f t="shared" si="75"/>
        <v>Sem - 39</v>
      </c>
      <c r="U371" s="10" t="str">
        <f t="shared" si="76"/>
        <v>Septembre</v>
      </c>
      <c r="V371" s="36" t="str">
        <f>+TEXT(Q371,"aaa")</f>
        <v>2026</v>
      </c>
      <c r="W371" s="34"/>
      <c r="X371" s="91">
        <f t="shared" si="77"/>
        <v>0</v>
      </c>
      <c r="Y371" s="92" t="str">
        <f>VLOOKUP('CM-CIC'!B5701,Annuaire_roster!B:F,4,0)</f>
        <v>EL JAOUHARI Ussama</v>
      </c>
      <c r="Z371" s="37" t="s">
        <v>110</v>
      </c>
      <c r="AA371" s="60" t="s">
        <v>39</v>
      </c>
      <c r="AB371" s="35" t="str">
        <f>IF(AND(D371="Congé",F371="Congé"),0.333333333333333,IF(OR(AND(D371="Congé",F371&lt;&gt;"Congé"),(AND(F371="Congé",D371&lt;&gt;"Congé"))),0.166666666666667,""))</f>
        <v/>
      </c>
      <c r="AC371" s="35" t="str">
        <f>IF(AND(D371="Congé sans solde",F371="Congé sans solde"),0.333333333333333,IF(OR(AND(D371="Congé sans solde",F371&lt;&gt;"Congé sans solde"),(AND(F371="Congé sans solde",D371&lt;&gt;"Congé sans solde"))),0.166666666666667,""))</f>
        <v/>
      </c>
      <c r="AD371" s="35" t="str">
        <f>IF(AND(D371="Congé spécial",F371="Congé spécial"),0.333333333333333,IF(OR(AND(D371="Congé spécial",F371&lt;&gt;"Congé décès"),(AND(F371="Congé spécial",D371&lt;&gt;"Congé spécial"))),0.166666666666667,""))</f>
        <v/>
      </c>
      <c r="AE371" s="44" t="str">
        <f>IF(AND(D371="Férié",F371="Férié"),0.333333333333333,IF(OR(AND(D371="Férié",F371&lt;&gt;"Férié"),(AND(F371="Férié",D371&lt;&gt;"Férié"))),0.166666666666667,""))</f>
        <v/>
      </c>
      <c r="AF371" s="61"/>
      <c r="AG371" s="45"/>
    </row>
    <row r="372" spans="1:33" x14ac:dyDescent="0.2">
      <c r="A372" s="59">
        <f>+VLOOKUP(B372,Annuaire_roster!B:G,5,0)</f>
        <v>948</v>
      </c>
      <c r="B372" s="78" t="s">
        <v>95</v>
      </c>
      <c r="C372" s="65"/>
      <c r="D372" s="65" t="s">
        <v>64</v>
      </c>
      <c r="E372" s="66"/>
      <c r="F372" s="66" t="s">
        <v>64</v>
      </c>
      <c r="G372" s="67"/>
      <c r="H372" s="67"/>
      <c r="I372" s="68" t="s">
        <v>63</v>
      </c>
      <c r="J372" s="67"/>
      <c r="K372" s="69">
        <v>0</v>
      </c>
      <c r="L372" s="67">
        <v>0</v>
      </c>
      <c r="M372" s="70">
        <v>0</v>
      </c>
      <c r="N372" s="34" t="str">
        <f t="shared" si="87"/>
        <v/>
      </c>
      <c r="O372" s="38">
        <f t="shared" si="88"/>
        <v>0</v>
      </c>
      <c r="P372" s="72" t="s">
        <v>114</v>
      </c>
      <c r="Q372" s="43">
        <v>44829</v>
      </c>
      <c r="R372" s="35">
        <f>IF(M372="Abs",O372,0)</f>
        <v>0</v>
      </c>
      <c r="S372" s="35">
        <f>SUM(R372,L372,I372,J372,W372,H372)</f>
        <v>0</v>
      </c>
      <c r="T372" s="10" t="str">
        <f t="shared" si="75"/>
        <v>Sem - 39</v>
      </c>
      <c r="U372" s="10" t="str">
        <f t="shared" si="76"/>
        <v>Septembre</v>
      </c>
      <c r="V372" s="36" t="str">
        <f>+TEXT(Q372,"aaa")</f>
        <v>2026</v>
      </c>
      <c r="W372" s="34"/>
      <c r="X372" s="91">
        <f t="shared" si="77"/>
        <v>0</v>
      </c>
      <c r="Y372" s="92" t="str">
        <f>VLOOKUP('CM-CIC'!B356,Annuaire_roster!B:F,4,0)</f>
        <v>KINANA Widad</v>
      </c>
      <c r="Z372" s="37" t="s">
        <v>110</v>
      </c>
      <c r="AA372" s="60" t="s">
        <v>39</v>
      </c>
      <c r="AB372" s="35" t="str">
        <f>IF(AND(D372="Congé",F372="Congé"),0.333333333333333,IF(OR(AND(D372="Congé",F372&lt;&gt;"Congé"),(AND(F372="Congé",D372&lt;&gt;"Congé"))),0.166666666666667,""))</f>
        <v/>
      </c>
      <c r="AC372" s="35" t="str">
        <f>IF(AND(D372="Congé sans solde",F372="Congé sans solde"),0.333333333333333,IF(OR(AND(D372="Congé sans solde",F372&lt;&gt;"Congé sans solde"),(AND(F372="Congé sans solde",D372&lt;&gt;"Congé sans solde"))),0.166666666666667,""))</f>
        <v/>
      </c>
      <c r="AD372" s="35" t="str">
        <f>IF(AND(D372="Congé spécial",F372="Congé spécial"),0.333333333333333,IF(OR(AND(D372="Congé spécial",F372&lt;&gt;"Congé décès"),(AND(F372="Congé spécial",D372&lt;&gt;"Congé spécial"))),0.166666666666667,""))</f>
        <v/>
      </c>
      <c r="AE372" s="44" t="str">
        <f>IF(AND(D372="Férié",F372="Férié"),0.333333333333333,IF(OR(AND(D372="Férié",F372&lt;&gt;"Férié"),(AND(F372="Férié",D372&lt;&gt;"Férié"))),0.166666666666667,""))</f>
        <v/>
      </c>
      <c r="AF372" s="61"/>
      <c r="AG372" s="45"/>
    </row>
    <row r="373" spans="1:33" x14ac:dyDescent="0.2">
      <c r="A373" s="59" t="str">
        <f>+VLOOKUP(B373,Annuaire_roster!B:G,5,0)</f>
        <v>01584</v>
      </c>
      <c r="B373" s="78" t="s">
        <v>196</v>
      </c>
      <c r="C373" s="65"/>
      <c r="D373" s="65" t="s">
        <v>64</v>
      </c>
      <c r="E373" s="66"/>
      <c r="F373" s="66" t="s">
        <v>64</v>
      </c>
      <c r="G373" s="67"/>
      <c r="H373" s="67"/>
      <c r="I373" s="68" t="s">
        <v>63</v>
      </c>
      <c r="J373" s="67"/>
      <c r="K373" s="69">
        <v>0</v>
      </c>
      <c r="L373" s="67">
        <v>0</v>
      </c>
      <c r="M373" s="70">
        <v>0</v>
      </c>
      <c r="N373" s="34" t="str">
        <f t="shared" si="87"/>
        <v/>
      </c>
      <c r="O373" s="38">
        <f t="shared" si="88"/>
        <v>0</v>
      </c>
      <c r="P373" s="72" t="s">
        <v>114</v>
      </c>
      <c r="Q373" s="43">
        <v>44829</v>
      </c>
      <c r="R373" s="35">
        <v>0</v>
      </c>
      <c r="S373" s="35">
        <v>0</v>
      </c>
      <c r="T373" s="10" t="str">
        <f t="shared" si="75"/>
        <v>Sem - 39</v>
      </c>
      <c r="U373" s="10" t="str">
        <f t="shared" si="76"/>
        <v>Septembre</v>
      </c>
      <c r="V373" s="36" t="s">
        <v>756</v>
      </c>
      <c r="W373" s="34"/>
      <c r="X373" s="91">
        <f t="shared" si="77"/>
        <v>0</v>
      </c>
      <c r="Y373" s="92" t="str">
        <f>VLOOKUP('CM-CIC'!B5685,Annuaire_roster!B:F,4,0)</f>
        <v>EL JAOUHARI Ussama</v>
      </c>
      <c r="Z373" s="37" t="s">
        <v>110</v>
      </c>
      <c r="AA373" s="60" t="s">
        <v>232</v>
      </c>
      <c r="AB373" s="35" t="s">
        <v>63</v>
      </c>
      <c r="AC373" s="35" t="s">
        <v>63</v>
      </c>
      <c r="AD373" s="35" t="s">
        <v>63</v>
      </c>
      <c r="AE373" s="44" t="s">
        <v>63</v>
      </c>
      <c r="AF373" s="61"/>
      <c r="AG373" s="45"/>
    </row>
    <row r="374" spans="1:33" x14ac:dyDescent="0.2">
      <c r="A374" s="59">
        <f>+VLOOKUP(B374,Annuaire_roster!B:G,5,0)</f>
        <v>894</v>
      </c>
      <c r="B374" s="78" t="s">
        <v>43</v>
      </c>
      <c r="C374" s="65"/>
      <c r="D374" s="65" t="s">
        <v>64</v>
      </c>
      <c r="E374" s="66"/>
      <c r="F374" s="66" t="s">
        <v>64</v>
      </c>
      <c r="G374" s="67"/>
      <c r="H374" s="67"/>
      <c r="I374" s="68" t="s">
        <v>63</v>
      </c>
      <c r="J374" s="67"/>
      <c r="K374" s="69">
        <v>0</v>
      </c>
      <c r="L374" s="67">
        <v>0</v>
      </c>
      <c r="M374" s="70">
        <v>0</v>
      </c>
      <c r="N374" s="34" t="str">
        <f t="shared" si="87"/>
        <v/>
      </c>
      <c r="O374" s="38">
        <f t="shared" si="88"/>
        <v>0</v>
      </c>
      <c r="P374" s="72" t="s">
        <v>114</v>
      </c>
      <c r="Q374" s="43">
        <v>44829</v>
      </c>
      <c r="R374" s="35">
        <f>IF(M374="Abs",O374,0)</f>
        <v>0</v>
      </c>
      <c r="S374" s="35">
        <f>SUM(R374,L374,I374,J374,W374,H374)</f>
        <v>0</v>
      </c>
      <c r="T374" s="10" t="str">
        <f t="shared" si="75"/>
        <v>Sem - 39</v>
      </c>
      <c r="U374" s="10" t="str">
        <f t="shared" si="76"/>
        <v>Septembre</v>
      </c>
      <c r="V374" s="36" t="str">
        <f>+TEXT(Q374,"aaa")</f>
        <v>2026</v>
      </c>
      <c r="W374" s="34"/>
      <c r="X374" s="91">
        <f t="shared" si="77"/>
        <v>0</v>
      </c>
      <c r="Y374" s="92" t="str">
        <f>VLOOKUP('CM-CIC'!B5695,Annuaire_roster!B:F,4,0)</f>
        <v>EL JAOUHARI Ussama</v>
      </c>
      <c r="Z374" s="37" t="s">
        <v>110</v>
      </c>
      <c r="AA374" s="60" t="s">
        <v>39</v>
      </c>
      <c r="AB374" s="35" t="str">
        <f>IF(AND(D374="Congé",F374="Congé"),0.333333333333333,IF(OR(AND(D374="Congé",F374&lt;&gt;"Congé"),(AND(F374="Congé",D374&lt;&gt;"Congé"))),0.166666666666667,""))</f>
        <v/>
      </c>
      <c r="AC374" s="35" t="str">
        <f>IF(AND(D374="Congé sans solde",F374="Congé sans solde"),0.333333333333333,IF(OR(AND(D374="Congé sans solde",F374&lt;&gt;"Congé sans solde"),(AND(F374="Congé sans solde",D374&lt;&gt;"Congé sans solde"))),0.166666666666667,""))</f>
        <v/>
      </c>
      <c r="AD374" s="35" t="str">
        <f>IF(AND(D374="Congé spécial",F374="Congé spécial"),0.333333333333333,IF(OR(AND(D374="Congé spécial",F374&lt;&gt;"Congé décès"),(AND(F374="Congé spécial",D374&lt;&gt;"Congé spécial"))),0.166666666666667,""))</f>
        <v/>
      </c>
      <c r="AE374" s="44" t="str">
        <f>IF(AND(D374="Férié",F374="Férié"),0.333333333333333,IF(OR(AND(D374="Férié",F374&lt;&gt;"Férié"),(AND(F374="Férié",D374&lt;&gt;"Férié"))),0.166666666666667,""))</f>
        <v/>
      </c>
      <c r="AF374" s="61"/>
      <c r="AG374" s="45"/>
    </row>
    <row r="375" spans="1:33" x14ac:dyDescent="0.2">
      <c r="A375" s="59">
        <f>+VLOOKUP(B375,Annuaire_roster!B:G,5,0)</f>
        <v>1085</v>
      </c>
      <c r="B375" s="78" t="s">
        <v>89</v>
      </c>
      <c r="C375" s="65"/>
      <c r="D375" s="65" t="s">
        <v>64</v>
      </c>
      <c r="E375" s="66"/>
      <c r="F375" s="66" t="s">
        <v>64</v>
      </c>
      <c r="G375" s="67"/>
      <c r="H375" s="67"/>
      <c r="I375" s="68" t="s">
        <v>63</v>
      </c>
      <c r="J375" s="67"/>
      <c r="K375" s="69">
        <v>0</v>
      </c>
      <c r="L375" s="67">
        <v>0</v>
      </c>
      <c r="M375" s="70">
        <v>0</v>
      </c>
      <c r="N375" s="34" t="str">
        <f t="shared" si="87"/>
        <v/>
      </c>
      <c r="O375" s="38">
        <f t="shared" si="88"/>
        <v>0</v>
      </c>
      <c r="P375" s="72" t="s">
        <v>114</v>
      </c>
      <c r="Q375" s="43">
        <v>44829</v>
      </c>
      <c r="R375" s="35">
        <f>IF(M375="Abs",O375,0)</f>
        <v>0</v>
      </c>
      <c r="S375" s="35">
        <f>SUM(R375,L375,I375,J375,W375,H375)</f>
        <v>0</v>
      </c>
      <c r="T375" s="10" t="str">
        <f t="shared" si="75"/>
        <v>Sem - 39</v>
      </c>
      <c r="U375" s="10" t="str">
        <f t="shared" si="76"/>
        <v>Septembre</v>
      </c>
      <c r="V375" s="36" t="str">
        <f>+TEXT(Q375,"aaa")</f>
        <v>2026</v>
      </c>
      <c r="W375" s="34"/>
      <c r="X375" s="91">
        <f t="shared" si="77"/>
        <v>0</v>
      </c>
      <c r="Y375" s="92" t="str">
        <f>VLOOKUP('CM-CIC'!B5702,Annuaire_roster!B:F,4,0)</f>
        <v>EL JAOUHARI Ussama</v>
      </c>
      <c r="Z375" s="37" t="s">
        <v>110</v>
      </c>
      <c r="AA375" s="60" t="s">
        <v>39</v>
      </c>
      <c r="AB375" s="35" t="str">
        <f>IF(AND(D375="Congé",F375="Congé"),0.333333333333333,IF(OR(AND(D375="Congé",F375&lt;&gt;"Congé"),(AND(F375="Congé",D375&lt;&gt;"Congé"))),0.166666666666667,""))</f>
        <v/>
      </c>
      <c r="AC375" s="35" t="str">
        <f>IF(AND(D375="Congé sans solde",F375="Congé sans solde"),0.333333333333333,IF(OR(AND(D375="Congé sans solde",F375&lt;&gt;"Congé sans solde"),(AND(F375="Congé sans solde",D375&lt;&gt;"Congé sans solde"))),0.166666666666667,""))</f>
        <v/>
      </c>
      <c r="AD375" s="35" t="str">
        <f>IF(AND(D375="Congé spécial",F375="Congé spécial"),0.333333333333333,IF(OR(AND(D375="Congé spécial",F375&lt;&gt;"Congé décès"),(AND(F375="Congé spécial",D375&lt;&gt;"Congé spécial"))),0.166666666666667,""))</f>
        <v/>
      </c>
      <c r="AE375" s="44" t="str">
        <f>IF(AND(D375="Férié",F375="Férié"),0.333333333333333,IF(OR(AND(D375="Férié",F375&lt;&gt;"Férié"),(AND(F375="Férié",D375&lt;&gt;"Férié"))),0.166666666666667,""))</f>
        <v/>
      </c>
      <c r="AF375" s="61"/>
      <c r="AG375" s="45"/>
    </row>
    <row r="376" spans="1:33" x14ac:dyDescent="0.2">
      <c r="A376" s="59">
        <f>+VLOOKUP(B376,Annuaire_roster!B:G,5,0)</f>
        <v>948</v>
      </c>
      <c r="B376" s="78" t="s">
        <v>95</v>
      </c>
      <c r="C376" s="65"/>
      <c r="D376" s="65" t="s">
        <v>64</v>
      </c>
      <c r="E376" s="66"/>
      <c r="F376" s="66" t="s">
        <v>64</v>
      </c>
      <c r="G376" s="67"/>
      <c r="H376" s="67"/>
      <c r="I376" s="68" t="s">
        <v>63</v>
      </c>
      <c r="J376" s="67"/>
      <c r="K376" s="69">
        <v>0</v>
      </c>
      <c r="L376" s="67">
        <v>0</v>
      </c>
      <c r="M376" s="70">
        <v>0</v>
      </c>
      <c r="N376" s="34" t="str">
        <f t="shared" si="87"/>
        <v/>
      </c>
      <c r="O376" s="38">
        <f t="shared" si="88"/>
        <v>0</v>
      </c>
      <c r="P376" s="72" t="s">
        <v>114</v>
      </c>
      <c r="Q376" s="43">
        <v>44830</v>
      </c>
      <c r="R376" s="35">
        <f>IF(M376="Abs",O376,0)</f>
        <v>0</v>
      </c>
      <c r="S376" s="35">
        <f>SUM(R376,L376,I376,J376,W376,H376)</f>
        <v>0</v>
      </c>
      <c r="T376" s="10" t="str">
        <f t="shared" si="75"/>
        <v>Sem - 39</v>
      </c>
      <c r="U376" s="10" t="str">
        <f t="shared" si="76"/>
        <v>Septembre</v>
      </c>
      <c r="V376" s="36" t="str">
        <f>+TEXT(Q376,"aaa")</f>
        <v>2026</v>
      </c>
      <c r="W376" s="34"/>
      <c r="X376" s="91">
        <f t="shared" si="77"/>
        <v>0</v>
      </c>
      <c r="Y376" s="92" t="str">
        <f>VLOOKUP('CM-CIC'!B357,Annuaire_roster!B:F,4,0)</f>
        <v>FARKACH Hicham</v>
      </c>
      <c r="Z376" s="37" t="s">
        <v>110</v>
      </c>
      <c r="AA376" s="60" t="s">
        <v>39</v>
      </c>
      <c r="AB376" s="35" t="str">
        <f>IF(AND(D376="Congé",F376="Congé"),0.333333333333333,IF(OR(AND(D376="Congé",F376&lt;&gt;"Congé"),(AND(F376="Congé",D376&lt;&gt;"Congé"))),0.166666666666667,""))</f>
        <v/>
      </c>
      <c r="AC376" s="35" t="str">
        <f>IF(AND(D376="Congé sans solde",F376="Congé sans solde"),0.333333333333333,IF(OR(AND(D376="Congé sans solde",F376&lt;&gt;"Congé sans solde"),(AND(F376="Congé sans solde",D376&lt;&gt;"Congé sans solde"))),0.166666666666667,""))</f>
        <v/>
      </c>
      <c r="AD376" s="35" t="str">
        <f>IF(AND(D376="Congé spécial",F376="Congé spécial"),0.333333333333333,IF(OR(AND(D376="Congé spécial",F376&lt;&gt;"Congé décès"),(AND(F376="Congé spécial",D376&lt;&gt;"Congé spécial"))),0.166666666666667,""))</f>
        <v/>
      </c>
      <c r="AE376" s="44" t="str">
        <f>IF(AND(D376="Férié",F376="Férié"),0.333333333333333,IF(OR(AND(D376="Férié",F376&lt;&gt;"Férié"),(AND(F376="Férié",D376&lt;&gt;"Férié"))),0.166666666666667,""))</f>
        <v/>
      </c>
      <c r="AF376" s="61"/>
      <c r="AG376" s="45"/>
    </row>
    <row r="377" spans="1:33" x14ac:dyDescent="0.2">
      <c r="A377" s="59" t="str">
        <f>+VLOOKUP(B377,Annuaire_roster!B:G,5,0)</f>
        <v>01584</v>
      </c>
      <c r="B377" s="78" t="s">
        <v>196</v>
      </c>
      <c r="C377" s="65"/>
      <c r="D377" s="65" t="s">
        <v>64</v>
      </c>
      <c r="E377" s="66"/>
      <c r="F377" s="66" t="s">
        <v>64</v>
      </c>
      <c r="G377" s="67"/>
      <c r="H377" s="67"/>
      <c r="I377" s="68" t="s">
        <v>63</v>
      </c>
      <c r="J377" s="67"/>
      <c r="K377" s="69">
        <v>0</v>
      </c>
      <c r="L377" s="67">
        <v>0</v>
      </c>
      <c r="M377" s="70">
        <v>0</v>
      </c>
      <c r="N377" s="34" t="str">
        <f t="shared" si="87"/>
        <v/>
      </c>
      <c r="O377" s="38">
        <f t="shared" si="88"/>
        <v>0</v>
      </c>
      <c r="P377" s="72" t="s">
        <v>114</v>
      </c>
      <c r="Q377" s="43">
        <v>44830</v>
      </c>
      <c r="R377" s="35">
        <v>0</v>
      </c>
      <c r="S377" s="35">
        <v>0</v>
      </c>
      <c r="T377" s="10" t="str">
        <f t="shared" si="75"/>
        <v>Sem - 39</v>
      </c>
      <c r="U377" s="10" t="str">
        <f t="shared" si="76"/>
        <v>Septembre</v>
      </c>
      <c r="V377" s="36" t="s">
        <v>756</v>
      </c>
      <c r="W377" s="34"/>
      <c r="X377" s="91">
        <f t="shared" si="77"/>
        <v>0</v>
      </c>
      <c r="Y377" s="92" t="str">
        <f>VLOOKUP('CM-CIC'!B5686,Annuaire_roster!B:F,4,0)</f>
        <v>EL JAOUHARI Ussama</v>
      </c>
      <c r="Z377" s="37" t="s">
        <v>110</v>
      </c>
      <c r="AA377" s="60" t="s">
        <v>232</v>
      </c>
      <c r="AB377" s="35" t="s">
        <v>63</v>
      </c>
      <c r="AC377" s="35" t="s">
        <v>63</v>
      </c>
      <c r="AD377" s="35" t="s">
        <v>63</v>
      </c>
      <c r="AE377" s="44" t="s">
        <v>63</v>
      </c>
      <c r="AF377" s="61"/>
      <c r="AG377" s="45"/>
    </row>
    <row r="378" spans="1:33" x14ac:dyDescent="0.2">
      <c r="A378" s="59">
        <f>+VLOOKUP(B378,Annuaire_roster!B:G,5,0)</f>
        <v>894</v>
      </c>
      <c r="B378" s="78" t="s">
        <v>43</v>
      </c>
      <c r="C378" s="65"/>
      <c r="D378" s="65" t="s">
        <v>64</v>
      </c>
      <c r="E378" s="66"/>
      <c r="F378" s="66" t="s">
        <v>64</v>
      </c>
      <c r="G378" s="67"/>
      <c r="H378" s="67"/>
      <c r="I378" s="68" t="s">
        <v>63</v>
      </c>
      <c r="J378" s="67"/>
      <c r="K378" s="69">
        <v>0</v>
      </c>
      <c r="L378" s="67">
        <v>0</v>
      </c>
      <c r="M378" s="70">
        <v>0</v>
      </c>
      <c r="N378" s="34" t="str">
        <f t="shared" si="87"/>
        <v/>
      </c>
      <c r="O378" s="38">
        <f t="shared" si="88"/>
        <v>0</v>
      </c>
      <c r="P378" s="72" t="s">
        <v>114</v>
      </c>
      <c r="Q378" s="43">
        <v>44830</v>
      </c>
      <c r="R378" s="35">
        <f>IF(M378="Abs",O378,0)</f>
        <v>0</v>
      </c>
      <c r="S378" s="35">
        <f>SUM(R378,L378,I378,J378,W378,H378)</f>
        <v>0</v>
      </c>
      <c r="T378" s="10" t="str">
        <f t="shared" si="75"/>
        <v>Sem - 39</v>
      </c>
      <c r="U378" s="10" t="str">
        <f t="shared" si="76"/>
        <v>Septembre</v>
      </c>
      <c r="V378" s="36" t="str">
        <f>+TEXT(Q378,"aaa")</f>
        <v>2026</v>
      </c>
      <c r="W378" s="34"/>
      <c r="X378" s="91">
        <f t="shared" si="77"/>
        <v>0</v>
      </c>
      <c r="Y378" s="92" t="str">
        <f>VLOOKUP('CM-CIC'!B5696,Annuaire_roster!B:F,4,0)</f>
        <v>EL JAOUHARI Ussama</v>
      </c>
      <c r="Z378" s="37" t="s">
        <v>110</v>
      </c>
      <c r="AA378" s="60" t="s">
        <v>39</v>
      </c>
      <c r="AB378" s="35" t="str">
        <f>IF(AND(D378="Congé",F378="Congé"),0.333333333333333,IF(OR(AND(D378="Congé",F378&lt;&gt;"Congé"),(AND(F378="Congé",D378&lt;&gt;"Congé"))),0.166666666666667,""))</f>
        <v/>
      </c>
      <c r="AC378" s="35" t="str">
        <f>IF(AND(D378="Congé sans solde",F378="Congé sans solde"),0.333333333333333,IF(OR(AND(D378="Congé sans solde",F378&lt;&gt;"Congé sans solde"),(AND(F378="Congé sans solde",D378&lt;&gt;"Congé sans solde"))),0.166666666666667,""))</f>
        <v/>
      </c>
      <c r="AD378" s="35" t="str">
        <f>IF(AND(D378="Congé spécial",F378="Congé spécial"),0.333333333333333,IF(OR(AND(D378="Congé spécial",F378&lt;&gt;"Congé décès"),(AND(F378="Congé spécial",D378&lt;&gt;"Congé spécial"))),0.166666666666667,""))</f>
        <v/>
      </c>
      <c r="AE378" s="44" t="str">
        <f>IF(AND(D378="Férié",F378="Férié"),0.333333333333333,IF(OR(AND(D378="Férié",F378&lt;&gt;"Férié"),(AND(F378="Férié",D378&lt;&gt;"Férié"))),0.166666666666667,""))</f>
        <v/>
      </c>
      <c r="AF378" s="61"/>
      <c r="AG378" s="45"/>
    </row>
    <row r="379" spans="1:33" x14ac:dyDescent="0.2">
      <c r="A379" s="59">
        <f>+VLOOKUP(B379,Annuaire_roster!B:G,5,0)</f>
        <v>1085</v>
      </c>
      <c r="B379" s="78" t="s">
        <v>89</v>
      </c>
      <c r="C379" s="65"/>
      <c r="D379" s="65" t="s">
        <v>64</v>
      </c>
      <c r="E379" s="66"/>
      <c r="F379" s="66" t="s">
        <v>64</v>
      </c>
      <c r="G379" s="67"/>
      <c r="H379" s="67"/>
      <c r="I379" s="68" t="s">
        <v>63</v>
      </c>
      <c r="J379" s="67"/>
      <c r="K379" s="69">
        <v>0</v>
      </c>
      <c r="L379" s="67">
        <v>0</v>
      </c>
      <c r="M379" s="70">
        <v>0</v>
      </c>
      <c r="N379" s="34" t="str">
        <f t="shared" si="87"/>
        <v/>
      </c>
      <c r="O379" s="38">
        <f t="shared" si="88"/>
        <v>0</v>
      </c>
      <c r="P379" s="72" t="s">
        <v>114</v>
      </c>
      <c r="Q379" s="43">
        <v>44830</v>
      </c>
      <c r="R379" s="35">
        <f>IF(M379="Abs",O379,0)</f>
        <v>0</v>
      </c>
      <c r="S379" s="35">
        <f>SUM(R379,L379,I379,J379,W379,H379)</f>
        <v>0</v>
      </c>
      <c r="T379" s="10" t="str">
        <f t="shared" si="75"/>
        <v>Sem - 39</v>
      </c>
      <c r="U379" s="10" t="str">
        <f t="shared" si="76"/>
        <v>Septembre</v>
      </c>
      <c r="V379" s="36" t="str">
        <f>+TEXT(Q379,"aaa")</f>
        <v>2026</v>
      </c>
      <c r="W379" s="34"/>
      <c r="X379" s="91">
        <f t="shared" si="77"/>
        <v>0</v>
      </c>
      <c r="Y379" s="92" t="str">
        <f>VLOOKUP('CM-CIC'!B5703,Annuaire_roster!B:F,4,0)</f>
        <v>EL JAOUHARI Ussama</v>
      </c>
      <c r="Z379" s="37" t="s">
        <v>110</v>
      </c>
      <c r="AA379" s="60" t="s">
        <v>39</v>
      </c>
      <c r="AB379" s="35" t="str">
        <f>IF(AND(D379="Congé",F379="Congé"),0.333333333333333,IF(OR(AND(D379="Congé",F379&lt;&gt;"Congé"),(AND(F379="Congé",D379&lt;&gt;"Congé"))),0.166666666666667,""))</f>
        <v/>
      </c>
      <c r="AC379" s="35" t="str">
        <f>IF(AND(D379="Congé sans solde",F379="Congé sans solde"),0.333333333333333,IF(OR(AND(D379="Congé sans solde",F379&lt;&gt;"Congé sans solde"),(AND(F379="Congé sans solde",D379&lt;&gt;"Congé sans solde"))),0.166666666666667,""))</f>
        <v/>
      </c>
      <c r="AD379" s="35" t="str">
        <f>IF(AND(D379="Congé spécial",F379="Congé spécial"),0.333333333333333,IF(OR(AND(D379="Congé spécial",F379&lt;&gt;"Congé décès"),(AND(F379="Congé spécial",D379&lt;&gt;"Congé spécial"))),0.166666666666667,""))</f>
        <v/>
      </c>
      <c r="AE379" s="44" t="str">
        <f>IF(AND(D379="Férié",F379="Férié"),0.333333333333333,IF(OR(AND(D379="Férié",F379&lt;&gt;"Férié"),(AND(F379="Férié",D379&lt;&gt;"Férié"))),0.166666666666667,""))</f>
        <v/>
      </c>
      <c r="AF379" s="61"/>
      <c r="AG379" s="45"/>
    </row>
    <row r="380" spans="1:33" x14ac:dyDescent="0.2">
      <c r="A380" s="59">
        <f>+VLOOKUP(B380,Annuaire_roster!B:G,5,0)</f>
        <v>948</v>
      </c>
      <c r="B380" s="78" t="s">
        <v>95</v>
      </c>
      <c r="C380" s="65">
        <v>0.29166666666666669</v>
      </c>
      <c r="D380" s="65">
        <v>0.29166666666666669</v>
      </c>
      <c r="E380" s="66">
        <v>0.70833333333333337</v>
      </c>
      <c r="F380" s="66">
        <v>0.70833333333333337</v>
      </c>
      <c r="G380" s="67"/>
      <c r="H380" s="67"/>
      <c r="I380" s="68" t="s">
        <v>63</v>
      </c>
      <c r="J380" s="67"/>
      <c r="K380" s="69">
        <v>0</v>
      </c>
      <c r="L380" s="67">
        <v>0</v>
      </c>
      <c r="M380" s="70">
        <v>0</v>
      </c>
      <c r="N380" s="34">
        <f t="shared" si="87"/>
        <v>0.375</v>
      </c>
      <c r="O380" s="38">
        <f t="shared" si="88"/>
        <v>0.375</v>
      </c>
      <c r="P380" s="72" t="s">
        <v>114</v>
      </c>
      <c r="Q380" s="43">
        <v>44831</v>
      </c>
      <c r="R380" s="35">
        <f>IF(M380="Abs",O380,0)</f>
        <v>0</v>
      </c>
      <c r="S380" s="35">
        <f>SUM(R380,L380,I380,J380,W380,H380)</f>
        <v>0</v>
      </c>
      <c r="T380" s="10" t="str">
        <f t="shared" si="75"/>
        <v>Sem - 40</v>
      </c>
      <c r="U380" s="10" t="str">
        <f t="shared" si="76"/>
        <v>Septembre</v>
      </c>
      <c r="V380" s="36" t="str">
        <f>+TEXT(Q380,"aaa")</f>
        <v>2026</v>
      </c>
      <c r="W380" s="34"/>
      <c r="X380" s="91">
        <f t="shared" si="77"/>
        <v>0</v>
      </c>
      <c r="Y380" s="92" t="str">
        <f>VLOOKUP('CM-CIC'!B358,Annuaire_roster!B:F,4,0)</f>
        <v>FARKACH Hicham</v>
      </c>
      <c r="Z380" s="37" t="s">
        <v>110</v>
      </c>
      <c r="AA380" s="60" t="s">
        <v>39</v>
      </c>
      <c r="AB380" s="35" t="str">
        <f>IF(AND(D380="Congé",F380="Congé"),0.333333333333333,IF(OR(AND(D380="Congé",F380&lt;&gt;"Congé"),(AND(F380="Congé",D380&lt;&gt;"Congé"))),0.166666666666667,""))</f>
        <v/>
      </c>
      <c r="AC380" s="35" t="str">
        <f>IF(AND(D380="Congé sans solde",F380="Congé sans solde"),0.333333333333333,IF(OR(AND(D380="Congé sans solde",F380&lt;&gt;"Congé sans solde"),(AND(F380="Congé sans solde",D380&lt;&gt;"Congé sans solde"))),0.166666666666667,""))</f>
        <v/>
      </c>
      <c r="AD380" s="35" t="str">
        <f>IF(AND(D380="Congé spécial",F380="Congé spécial"),0.333333333333333,IF(OR(AND(D380="Congé spécial",F380&lt;&gt;"Congé décès"),(AND(F380="Congé spécial",D380&lt;&gt;"Congé spécial"))),0.166666666666667,""))</f>
        <v/>
      </c>
      <c r="AE380" s="44" t="str">
        <f>IF(AND(D380="Férié",F380="Férié"),0.333333333333333,IF(OR(AND(D380="Férié",F380&lt;&gt;"Férié"),(AND(F380="Férié",D380&lt;&gt;"Férié"))),0.166666666666667,""))</f>
        <v/>
      </c>
      <c r="AF380" s="61"/>
      <c r="AG380" s="45"/>
    </row>
    <row r="381" spans="1:33" x14ac:dyDescent="0.2">
      <c r="A381" s="59">
        <f>+VLOOKUP(B381,Annuaire_roster!B:G,5,0)</f>
        <v>1085</v>
      </c>
      <c r="B381" s="78" t="s">
        <v>89</v>
      </c>
      <c r="C381" s="65">
        <v>0.33333333333333331</v>
      </c>
      <c r="D381" s="65">
        <v>0.33333333333333331</v>
      </c>
      <c r="E381" s="66">
        <v>0.75</v>
      </c>
      <c r="F381" s="66">
        <v>0.75</v>
      </c>
      <c r="G381" s="67"/>
      <c r="H381" s="67"/>
      <c r="I381" s="68" t="s">
        <v>63</v>
      </c>
      <c r="J381" s="67"/>
      <c r="K381" s="69">
        <v>0</v>
      </c>
      <c r="L381" s="67">
        <v>0</v>
      </c>
      <c r="M381" s="70">
        <v>0</v>
      </c>
      <c r="N381" s="34">
        <f t="shared" si="87"/>
        <v>0.375</v>
      </c>
      <c r="O381" s="38">
        <f t="shared" si="88"/>
        <v>0.375</v>
      </c>
      <c r="P381" s="72" t="s">
        <v>114</v>
      </c>
      <c r="Q381" s="43">
        <v>44831</v>
      </c>
      <c r="R381" s="35">
        <f>IF(M381="Abs",O381,0)</f>
        <v>0</v>
      </c>
      <c r="S381" s="35">
        <f>SUM(R381,L381,I381,J381,W381,H381)</f>
        <v>0</v>
      </c>
      <c r="T381" s="10" t="str">
        <f t="shared" si="75"/>
        <v>Sem - 40</v>
      </c>
      <c r="U381" s="10" t="str">
        <f t="shared" si="76"/>
        <v>Septembre</v>
      </c>
      <c r="V381" s="36" t="str">
        <f>+TEXT(Q381,"aaa")</f>
        <v>2026</v>
      </c>
      <c r="W381" s="34"/>
      <c r="X381" s="91">
        <f t="shared" si="77"/>
        <v>0</v>
      </c>
      <c r="Y381" s="92" t="str">
        <f>VLOOKUP('CM-CIC'!B359,Annuaire_roster!B:F,4,0)</f>
        <v>FARKACH Hicham</v>
      </c>
      <c r="Z381" s="37" t="s">
        <v>110</v>
      </c>
      <c r="AA381" s="60" t="s">
        <v>39</v>
      </c>
      <c r="AB381" s="35" t="str">
        <f>IF(AND(D381="Congé",F381="Congé"),0.333333333333333,IF(OR(AND(D381="Congé",F381&lt;&gt;"Congé"),(AND(F381="Congé",D381&lt;&gt;"Congé"))),0.166666666666667,""))</f>
        <v/>
      </c>
      <c r="AC381" s="35" t="str">
        <f>IF(AND(D381="Congé sans solde",F381="Congé sans solde"),0.333333333333333,IF(OR(AND(D381="Congé sans solde",F381&lt;&gt;"Congé sans solde"),(AND(F381="Congé sans solde",D381&lt;&gt;"Congé sans solde"))),0.166666666666667,""))</f>
        <v/>
      </c>
      <c r="AD381" s="35" t="str">
        <f>IF(AND(D381="Congé spécial",F381="Congé spécial"),0.333333333333333,IF(OR(AND(D381="Congé spécial",F381&lt;&gt;"Congé décès"),(AND(F381="Congé spécial",D381&lt;&gt;"Congé spécial"))),0.166666666666667,""))</f>
        <v/>
      </c>
      <c r="AE381" s="44" t="str">
        <f>IF(AND(D381="Férié",F381="Férié"),0.333333333333333,IF(OR(AND(D381="Férié",F381&lt;&gt;"Férié"),(AND(F381="Férié",D381&lt;&gt;"Férié"))),0.166666666666667,""))</f>
        <v/>
      </c>
      <c r="AF381" s="61"/>
      <c r="AG381" s="45"/>
    </row>
    <row r="382" spans="1:33" x14ac:dyDescent="0.2">
      <c r="A382" s="59">
        <f>+VLOOKUP(B382,Annuaire_roster!B:G,5,0)</f>
        <v>894</v>
      </c>
      <c r="B382" s="78" t="s">
        <v>43</v>
      </c>
      <c r="C382" s="65">
        <v>0.33333333333333331</v>
      </c>
      <c r="D382" s="65">
        <v>0.33333333333333331</v>
      </c>
      <c r="E382" s="66">
        <v>0.75</v>
      </c>
      <c r="F382" s="66">
        <v>0.75</v>
      </c>
      <c r="G382" s="67"/>
      <c r="H382" s="67"/>
      <c r="I382" s="68" t="s">
        <v>63</v>
      </c>
      <c r="J382" s="67"/>
      <c r="K382" s="69">
        <v>0</v>
      </c>
      <c r="L382" s="67">
        <v>0</v>
      </c>
      <c r="M382" s="70">
        <v>0</v>
      </c>
      <c r="N382" s="34">
        <f t="shared" si="87"/>
        <v>0.375</v>
      </c>
      <c r="O382" s="38">
        <f t="shared" si="88"/>
        <v>0.375</v>
      </c>
      <c r="P382" s="72" t="s">
        <v>114</v>
      </c>
      <c r="Q382" s="43">
        <v>44831</v>
      </c>
      <c r="R382" s="35">
        <f>IF(M382="Abs",O382,0)</f>
        <v>0</v>
      </c>
      <c r="S382" s="35">
        <f>SUM(R382,L382,I382,J382,W382,H382)</f>
        <v>0</v>
      </c>
      <c r="T382" s="10" t="str">
        <f t="shared" si="75"/>
        <v>Sem - 40</v>
      </c>
      <c r="U382" s="10" t="str">
        <f t="shared" si="76"/>
        <v>Septembre</v>
      </c>
      <c r="V382" s="36" t="str">
        <f>+TEXT(Q382,"aaa")</f>
        <v>2026</v>
      </c>
      <c r="W382" s="34"/>
      <c r="X382" s="91">
        <f t="shared" si="77"/>
        <v>0</v>
      </c>
      <c r="Y382" s="92" t="str">
        <f>VLOOKUP('CM-CIC'!B360,Annuaire_roster!B:F,4,0)</f>
        <v>FARKACH Hicham</v>
      </c>
      <c r="Z382" s="37" t="s">
        <v>110</v>
      </c>
      <c r="AA382" s="60" t="s">
        <v>39</v>
      </c>
      <c r="AB382" s="35" t="str">
        <f>IF(AND(D382="Congé",F382="Congé"),0.333333333333333,IF(OR(AND(D382="Congé",F382&lt;&gt;"Congé"),(AND(F382="Congé",D382&lt;&gt;"Congé"))),0.166666666666667,""))</f>
        <v/>
      </c>
      <c r="AC382" s="35" t="str">
        <f>IF(AND(D382="Congé sans solde",F382="Congé sans solde"),0.333333333333333,IF(OR(AND(D382="Congé sans solde",F382&lt;&gt;"Congé sans solde"),(AND(F382="Congé sans solde",D382&lt;&gt;"Congé sans solde"))),0.166666666666667,""))</f>
        <v/>
      </c>
      <c r="AD382" s="35" t="str">
        <f>IF(AND(D382="Congé spécial",F382="Congé spécial"),0.333333333333333,IF(OR(AND(D382="Congé spécial",F382&lt;&gt;"Congé décès"),(AND(F382="Congé spécial",D382&lt;&gt;"Congé spécial"))),0.166666666666667,""))</f>
        <v/>
      </c>
      <c r="AE382" s="44" t="str">
        <f>IF(AND(D382="Férié",F382="Férié"),0.333333333333333,IF(OR(AND(D382="Férié",F382&lt;&gt;"Férié"),(AND(F382="Férié",D382&lt;&gt;"Férié"))),0.166666666666667,""))</f>
        <v/>
      </c>
      <c r="AF382" s="61"/>
      <c r="AG382" s="45"/>
    </row>
    <row r="383" spans="1:33" x14ac:dyDescent="0.2">
      <c r="A383" s="59" t="str">
        <f>+VLOOKUP(B383,Annuaire_roster!B:G,5,0)</f>
        <v>01584</v>
      </c>
      <c r="B383" s="78" t="s">
        <v>196</v>
      </c>
      <c r="C383" s="65">
        <v>0.33333333333333331</v>
      </c>
      <c r="D383" s="65">
        <v>0.33333333333333331</v>
      </c>
      <c r="E383" s="66">
        <v>0.75</v>
      </c>
      <c r="F383" s="66">
        <v>0.75</v>
      </c>
      <c r="G383" s="67"/>
      <c r="H383" s="67"/>
      <c r="I383" s="68" t="s">
        <v>63</v>
      </c>
      <c r="J383" s="67"/>
      <c r="K383" s="69">
        <v>0</v>
      </c>
      <c r="L383" s="67">
        <v>0</v>
      </c>
      <c r="M383" s="70">
        <v>0</v>
      </c>
      <c r="N383" s="34">
        <f t="shared" si="87"/>
        <v>0.375</v>
      </c>
      <c r="O383" s="38">
        <f t="shared" si="88"/>
        <v>0.375</v>
      </c>
      <c r="P383" s="72" t="s">
        <v>114</v>
      </c>
      <c r="Q383" s="43">
        <v>44831</v>
      </c>
      <c r="R383" s="35">
        <v>0</v>
      </c>
      <c r="S383" s="35">
        <v>0</v>
      </c>
      <c r="T383" s="10" t="str">
        <f t="shared" si="75"/>
        <v>Sem - 40</v>
      </c>
      <c r="U383" s="10" t="str">
        <f t="shared" si="76"/>
        <v>Septembre</v>
      </c>
      <c r="V383" s="36" t="s">
        <v>756</v>
      </c>
      <c r="W383" s="34"/>
      <c r="X383" s="91">
        <f t="shared" si="77"/>
        <v>0</v>
      </c>
      <c r="Y383" s="92" t="str">
        <f>VLOOKUP('CM-CIC'!B5687,Annuaire_roster!B:F,4,0)</f>
        <v>EL JAOUHARI Ussama</v>
      </c>
      <c r="Z383" s="37" t="s">
        <v>110</v>
      </c>
      <c r="AA383" s="60" t="s">
        <v>232</v>
      </c>
      <c r="AB383" s="35" t="s">
        <v>63</v>
      </c>
      <c r="AC383" s="35" t="s">
        <v>63</v>
      </c>
      <c r="AD383" s="35" t="s">
        <v>63</v>
      </c>
      <c r="AE383" s="44" t="s">
        <v>63</v>
      </c>
      <c r="AF383" s="61"/>
      <c r="AG383" s="45"/>
    </row>
    <row r="384" spans="1:33" x14ac:dyDescent="0.2">
      <c r="A384" s="59">
        <f>+VLOOKUP(B384,Annuaire_roster!B:G,5,0)</f>
        <v>948</v>
      </c>
      <c r="B384" s="78" t="s">
        <v>95</v>
      </c>
      <c r="C384" s="65">
        <v>0.29166666666666669</v>
      </c>
      <c r="D384" s="65">
        <v>0.29166666666666669</v>
      </c>
      <c r="E384" s="66">
        <v>0.70833333333333337</v>
      </c>
      <c r="F384" s="66">
        <v>0.70833333333333337</v>
      </c>
      <c r="G384" s="67"/>
      <c r="H384" s="67"/>
      <c r="I384" s="68" t="s">
        <v>63</v>
      </c>
      <c r="J384" s="67"/>
      <c r="K384" s="69">
        <v>0</v>
      </c>
      <c r="L384" s="67">
        <v>0</v>
      </c>
      <c r="M384" s="70">
        <v>0</v>
      </c>
      <c r="N384" s="34">
        <f t="shared" si="87"/>
        <v>0.375</v>
      </c>
      <c r="O384" s="38">
        <f t="shared" si="88"/>
        <v>0.375</v>
      </c>
      <c r="P384" s="72" t="s">
        <v>114</v>
      </c>
      <c r="Q384" s="43">
        <v>44832</v>
      </c>
      <c r="R384" s="35">
        <f>IF(M384="Abs",O384,0)</f>
        <v>0</v>
      </c>
      <c r="S384" s="35">
        <f>SUM(R384,L384,I384,J384,W384,H384)</f>
        <v>0</v>
      </c>
      <c r="T384" s="10" t="str">
        <f t="shared" si="75"/>
        <v>Sem - 40</v>
      </c>
      <c r="U384" s="10" t="str">
        <f t="shared" si="76"/>
        <v>Septembre</v>
      </c>
      <c r="V384" s="36" t="str">
        <f>+TEXT(Q384,"aaa")</f>
        <v>2026</v>
      </c>
      <c r="W384" s="34"/>
      <c r="X384" s="91">
        <f t="shared" si="77"/>
        <v>0</v>
      </c>
      <c r="Y384" s="92" t="str">
        <f>VLOOKUP('CM-CIC'!B362,Annuaire_roster!B:F,4,0)</f>
        <v>FARKACH Hicham</v>
      </c>
      <c r="Z384" s="37" t="s">
        <v>110</v>
      </c>
      <c r="AA384" s="60" t="s">
        <v>39</v>
      </c>
      <c r="AB384" s="35" t="str">
        <f>IF(AND(D384="Congé",F384="Congé"),0.333333333333333,IF(OR(AND(D384="Congé",F384&lt;&gt;"Congé"),(AND(F384="Congé",D384&lt;&gt;"Congé"))),0.166666666666667,""))</f>
        <v/>
      </c>
      <c r="AC384" s="35" t="str">
        <f>IF(AND(D384="Congé sans solde",F384="Congé sans solde"),0.333333333333333,IF(OR(AND(D384="Congé sans solde",F384&lt;&gt;"Congé sans solde"),(AND(F384="Congé sans solde",D384&lt;&gt;"Congé sans solde"))),0.166666666666667,""))</f>
        <v/>
      </c>
      <c r="AD384" s="35" t="str">
        <f>IF(AND(D384="Congé spécial",F384="Congé spécial"),0.333333333333333,IF(OR(AND(D384="Congé spécial",F384&lt;&gt;"Congé décès"),(AND(F384="Congé spécial",D384&lt;&gt;"Congé spécial"))),0.166666666666667,""))</f>
        <v/>
      </c>
      <c r="AE384" s="44" t="str">
        <f>IF(AND(D384="Férié",F384="Férié"),0.333333333333333,IF(OR(AND(D384="Férié",F384&lt;&gt;"Férié"),(AND(F384="Férié",D384&lt;&gt;"Férié"))),0.166666666666667,""))</f>
        <v/>
      </c>
      <c r="AF384" s="61"/>
      <c r="AG384" s="45"/>
    </row>
    <row r="385" spans="1:33" x14ac:dyDescent="0.2">
      <c r="A385" s="59">
        <f>+VLOOKUP(B385,Annuaire_roster!B:G,5,0)</f>
        <v>1085</v>
      </c>
      <c r="B385" s="78" t="s">
        <v>89</v>
      </c>
      <c r="C385" s="65">
        <v>0.33333333333333331</v>
      </c>
      <c r="D385" s="65">
        <v>0.33333333333333331</v>
      </c>
      <c r="E385" s="66">
        <v>0.75</v>
      </c>
      <c r="F385" s="66">
        <v>0.75</v>
      </c>
      <c r="G385" s="67"/>
      <c r="H385" s="67"/>
      <c r="I385" s="68" t="s">
        <v>63</v>
      </c>
      <c r="J385" s="67"/>
      <c r="K385" s="69">
        <v>0</v>
      </c>
      <c r="L385" s="67">
        <v>0</v>
      </c>
      <c r="M385" s="70">
        <v>0</v>
      </c>
      <c r="N385" s="34">
        <f t="shared" si="87"/>
        <v>0.375</v>
      </c>
      <c r="O385" s="38">
        <f t="shared" si="88"/>
        <v>0.375</v>
      </c>
      <c r="P385" s="72" t="s">
        <v>114</v>
      </c>
      <c r="Q385" s="43">
        <v>44832</v>
      </c>
      <c r="R385" s="35">
        <f>IF(M385="Abs",O385,0)</f>
        <v>0</v>
      </c>
      <c r="S385" s="35">
        <f>SUM(R385,L385,I385,J385,W385,H385)</f>
        <v>0</v>
      </c>
      <c r="T385" s="10" t="str">
        <f t="shared" si="75"/>
        <v>Sem - 40</v>
      </c>
      <c r="U385" s="10" t="str">
        <f t="shared" si="76"/>
        <v>Septembre</v>
      </c>
      <c r="V385" s="36" t="str">
        <f>+TEXT(Q385,"aaa")</f>
        <v>2026</v>
      </c>
      <c r="W385" s="34"/>
      <c r="X385" s="91">
        <f t="shared" si="77"/>
        <v>0</v>
      </c>
      <c r="Y385" s="92" t="str">
        <f>VLOOKUP('CM-CIC'!B363,Annuaire_roster!B:F,4,0)</f>
        <v>FARKACH Hicham</v>
      </c>
      <c r="Z385" s="37" t="s">
        <v>110</v>
      </c>
      <c r="AA385" s="60" t="s">
        <v>39</v>
      </c>
      <c r="AB385" s="35" t="str">
        <f>IF(AND(D385="Congé",F385="Congé"),0.333333333333333,IF(OR(AND(D385="Congé",F385&lt;&gt;"Congé"),(AND(F385="Congé",D385&lt;&gt;"Congé"))),0.166666666666667,""))</f>
        <v/>
      </c>
      <c r="AC385" s="35" t="str">
        <f>IF(AND(D385="Congé sans solde",F385="Congé sans solde"),0.333333333333333,IF(OR(AND(D385="Congé sans solde",F385&lt;&gt;"Congé sans solde"),(AND(F385="Congé sans solde",D385&lt;&gt;"Congé sans solde"))),0.166666666666667,""))</f>
        <v/>
      </c>
      <c r="AD385" s="35" t="str">
        <f>IF(AND(D385="Congé spécial",F385="Congé spécial"),0.333333333333333,IF(OR(AND(D385="Congé spécial",F385&lt;&gt;"Congé décès"),(AND(F385="Congé spécial",D385&lt;&gt;"Congé spécial"))),0.166666666666667,""))</f>
        <v/>
      </c>
      <c r="AE385" s="44" t="str">
        <f>IF(AND(D385="Férié",F385="Férié"),0.333333333333333,IF(OR(AND(D385="Férié",F385&lt;&gt;"Férié"),(AND(F385="Férié",D385&lt;&gt;"Férié"))),0.166666666666667,""))</f>
        <v/>
      </c>
      <c r="AF385" s="61"/>
      <c r="AG385" s="45"/>
    </row>
    <row r="386" spans="1:33" x14ac:dyDescent="0.2">
      <c r="A386" s="59">
        <f>+VLOOKUP(B386,Annuaire_roster!B:G,5,0)</f>
        <v>894</v>
      </c>
      <c r="B386" s="78" t="s">
        <v>43</v>
      </c>
      <c r="C386" s="65">
        <v>0.33333333333333331</v>
      </c>
      <c r="D386" s="65">
        <v>0.33333333333333331</v>
      </c>
      <c r="E386" s="66">
        <v>0.75</v>
      </c>
      <c r="F386" s="66">
        <v>0.75</v>
      </c>
      <c r="G386" s="67"/>
      <c r="H386" s="67"/>
      <c r="I386" s="68" t="s">
        <v>63</v>
      </c>
      <c r="J386" s="67"/>
      <c r="K386" s="69">
        <v>0</v>
      </c>
      <c r="L386" s="67">
        <v>0</v>
      </c>
      <c r="M386" s="70">
        <v>0</v>
      </c>
      <c r="N386" s="34">
        <f t="shared" si="87"/>
        <v>0.375</v>
      </c>
      <c r="O386" s="38">
        <f t="shared" si="88"/>
        <v>0.375</v>
      </c>
      <c r="P386" s="72" t="s">
        <v>114</v>
      </c>
      <c r="Q386" s="43">
        <v>44832</v>
      </c>
      <c r="R386" s="35">
        <f>IF(M386="Abs",O386,0)</f>
        <v>0</v>
      </c>
      <c r="S386" s="35">
        <f>SUM(R386,L386,I386,J386,W386,H386)</f>
        <v>0</v>
      </c>
      <c r="T386" s="10" t="str">
        <f t="shared" ref="T386:T449" si="89">"Sem - "&amp;WEEKNUM(Q386,21)</f>
        <v>Sem - 40</v>
      </c>
      <c r="U386" s="10" t="str">
        <f t="shared" ref="U386:U449" si="90">PROPER(TEXT(Q386,"mmmm"))</f>
        <v>Septembre</v>
      </c>
      <c r="V386" s="36" t="str">
        <f>+TEXT(Q386,"aaa")</f>
        <v>2026</v>
      </c>
      <c r="W386" s="34"/>
      <c r="X386" s="91">
        <f t="shared" ref="X386:X449" si="91">IFERROR(IF(M386="Abs",0,IF((D386-C386+E386-F386)&lt;0.000694444444444444,0,(D386-C386+E386-F386))),0)</f>
        <v>0</v>
      </c>
      <c r="Y386" s="92" t="str">
        <f>VLOOKUP('CM-CIC'!B364,Annuaire_roster!B:F,4,0)</f>
        <v>FARKACH Hicham</v>
      </c>
      <c r="Z386" s="37" t="s">
        <v>110</v>
      </c>
      <c r="AA386" s="60" t="s">
        <v>39</v>
      </c>
      <c r="AB386" s="35" t="str">
        <f>IF(AND(D386="Congé",F386="Congé"),0.333333333333333,IF(OR(AND(D386="Congé",F386&lt;&gt;"Congé"),(AND(F386="Congé",D386&lt;&gt;"Congé"))),0.166666666666667,""))</f>
        <v/>
      </c>
      <c r="AC386" s="35" t="str">
        <f>IF(AND(D386="Congé sans solde",F386="Congé sans solde"),0.333333333333333,IF(OR(AND(D386="Congé sans solde",F386&lt;&gt;"Congé sans solde"),(AND(F386="Congé sans solde",D386&lt;&gt;"Congé sans solde"))),0.166666666666667,""))</f>
        <v/>
      </c>
      <c r="AD386" s="35" t="str">
        <f>IF(AND(D386="Congé spécial",F386="Congé spécial"),0.333333333333333,IF(OR(AND(D386="Congé spécial",F386&lt;&gt;"Congé décès"),(AND(F386="Congé spécial",D386&lt;&gt;"Congé spécial"))),0.166666666666667,""))</f>
        <v/>
      </c>
      <c r="AE386" s="44" t="str">
        <f>IF(AND(D386="Férié",F386="Férié"),0.333333333333333,IF(OR(AND(D386="Férié",F386&lt;&gt;"Férié"),(AND(F386="Férié",D386&lt;&gt;"Férié"))),0.166666666666667,""))</f>
        <v/>
      </c>
      <c r="AF386" s="61"/>
      <c r="AG386" s="45"/>
    </row>
    <row r="387" spans="1:33" x14ac:dyDescent="0.2">
      <c r="A387" s="59" t="str">
        <f>+VLOOKUP(B387,Annuaire_roster!B:G,5,0)</f>
        <v>01584</v>
      </c>
      <c r="B387" s="78" t="s">
        <v>196</v>
      </c>
      <c r="C387" s="73">
        <v>0.33333333333333331</v>
      </c>
      <c r="D387" s="73">
        <v>0.33333333333333331</v>
      </c>
      <c r="E387" s="66">
        <v>0.75</v>
      </c>
      <c r="F387" s="66">
        <v>0.75</v>
      </c>
      <c r="G387" s="67"/>
      <c r="H387" s="67"/>
      <c r="I387" s="107" t="s">
        <v>63</v>
      </c>
      <c r="J387" s="67"/>
      <c r="K387" s="69">
        <v>0</v>
      </c>
      <c r="L387" s="67">
        <v>0</v>
      </c>
      <c r="M387" s="74">
        <v>0</v>
      </c>
      <c r="N387" s="34">
        <f t="shared" si="87"/>
        <v>0.375</v>
      </c>
      <c r="O387" s="38">
        <f t="shared" si="88"/>
        <v>0.375</v>
      </c>
      <c r="P387" s="77" t="s">
        <v>114</v>
      </c>
      <c r="Q387" s="43">
        <v>44832</v>
      </c>
      <c r="R387" s="35">
        <v>0</v>
      </c>
      <c r="S387" s="35">
        <v>0</v>
      </c>
      <c r="T387" s="10" t="str">
        <f t="shared" si="89"/>
        <v>Sem - 40</v>
      </c>
      <c r="U387" s="10" t="str">
        <f t="shared" si="90"/>
        <v>Septembre</v>
      </c>
      <c r="V387" s="36" t="s">
        <v>756</v>
      </c>
      <c r="W387" s="34"/>
      <c r="X387" s="91">
        <f t="shared" si="91"/>
        <v>0</v>
      </c>
      <c r="Y387" s="92" t="str">
        <f>VLOOKUP('CM-CIC'!B5688,Annuaire_roster!B:F,4,0)</f>
        <v>EL JAOUHARI Ussama</v>
      </c>
      <c r="Z387" s="37" t="s">
        <v>110</v>
      </c>
      <c r="AA387" s="60" t="s">
        <v>232</v>
      </c>
      <c r="AB387" s="35" t="s">
        <v>63</v>
      </c>
      <c r="AC387" s="35" t="s">
        <v>63</v>
      </c>
      <c r="AD387" s="35" t="s">
        <v>63</v>
      </c>
      <c r="AE387" s="44" t="s">
        <v>63</v>
      </c>
      <c r="AF387" s="61"/>
      <c r="AG387" s="45"/>
    </row>
    <row r="388" spans="1:33" x14ac:dyDescent="0.2">
      <c r="A388" s="59">
        <f>+VLOOKUP(B388,Annuaire_roster!B:G,5,0)</f>
        <v>948</v>
      </c>
      <c r="B388" s="78" t="s">
        <v>95</v>
      </c>
      <c r="C388" s="73">
        <v>0.29166666666666669</v>
      </c>
      <c r="D388" s="73">
        <v>0.29166666666666669</v>
      </c>
      <c r="E388" s="71">
        <v>0.70833333333333337</v>
      </c>
      <c r="F388" s="66">
        <v>0.70833333333333337</v>
      </c>
      <c r="G388" s="67"/>
      <c r="H388" s="67"/>
      <c r="I388" s="107" t="s">
        <v>63</v>
      </c>
      <c r="J388" s="67"/>
      <c r="K388" s="69">
        <v>0</v>
      </c>
      <c r="L388" s="67">
        <v>0</v>
      </c>
      <c r="M388" s="74">
        <v>0</v>
      </c>
      <c r="N388" s="34">
        <f t="shared" si="87"/>
        <v>0.375</v>
      </c>
      <c r="O388" s="38">
        <f t="shared" si="88"/>
        <v>0.375</v>
      </c>
      <c r="P388" s="77" t="s">
        <v>114</v>
      </c>
      <c r="Q388" s="43">
        <v>44833</v>
      </c>
      <c r="R388" s="35">
        <f>IF(M388="Abs",O388,0)</f>
        <v>0</v>
      </c>
      <c r="S388" s="35">
        <f>SUM(R388,L388,I388,J388,W388,H388)</f>
        <v>0</v>
      </c>
      <c r="T388" s="10" t="str">
        <f t="shared" si="89"/>
        <v>Sem - 40</v>
      </c>
      <c r="U388" s="10" t="str">
        <f t="shared" si="90"/>
        <v>Septembre</v>
      </c>
      <c r="V388" s="36" t="str">
        <f>+TEXT(Q388,"aaa")</f>
        <v>2026</v>
      </c>
      <c r="W388" s="34"/>
      <c r="X388" s="91">
        <f t="shared" si="91"/>
        <v>0</v>
      </c>
      <c r="Y388" s="92" t="str">
        <f>VLOOKUP('CM-CIC'!B366,Annuaire_roster!B:F,4,0)</f>
        <v>FARKACH Hicham</v>
      </c>
      <c r="Z388" s="37" t="s">
        <v>110</v>
      </c>
      <c r="AA388" s="60" t="s">
        <v>39</v>
      </c>
      <c r="AB388" s="35" t="str">
        <f>IF(AND(D388="Congé",F388="Congé"),0.333333333333333,IF(OR(AND(D388="Congé",F388&lt;&gt;"Congé"),(AND(F388="Congé",D388&lt;&gt;"Congé"))),0.166666666666667,""))</f>
        <v/>
      </c>
      <c r="AC388" s="35" t="str">
        <f>IF(AND(D388="Congé sans solde",F388="Congé sans solde"),0.333333333333333,IF(OR(AND(D388="Congé sans solde",F388&lt;&gt;"Congé sans solde"),(AND(F388="Congé sans solde",D388&lt;&gt;"Congé sans solde"))),0.166666666666667,""))</f>
        <v/>
      </c>
      <c r="AD388" s="35" t="str">
        <f>IF(AND(D388="Congé spécial",F388="Congé spécial"),0.333333333333333,IF(OR(AND(D388="Congé spécial",F388&lt;&gt;"Congé décès"),(AND(F388="Congé spécial",D388&lt;&gt;"Congé spécial"))),0.166666666666667,""))</f>
        <v/>
      </c>
      <c r="AE388" s="44" t="str">
        <f>IF(AND(D388="Férié",F388="Férié"),0.333333333333333,IF(OR(AND(D388="Férié",F388&lt;&gt;"Férié"),(AND(F388="Férié",D388&lt;&gt;"Férié"))),0.166666666666667,""))</f>
        <v/>
      </c>
      <c r="AF388" s="61"/>
      <c r="AG388" s="45"/>
    </row>
    <row r="389" spans="1:33" x14ac:dyDescent="0.2">
      <c r="A389" s="59">
        <f>+VLOOKUP(B389,Annuaire_roster!B:G,5,0)</f>
        <v>1085</v>
      </c>
      <c r="B389" s="78" t="s">
        <v>89</v>
      </c>
      <c r="C389" s="73">
        <v>0.33333333333333331</v>
      </c>
      <c r="D389" s="73">
        <v>0.33333333333333331</v>
      </c>
      <c r="E389" s="66">
        <v>0.75</v>
      </c>
      <c r="F389" s="66">
        <v>0.75</v>
      </c>
      <c r="G389" s="67"/>
      <c r="H389" s="67"/>
      <c r="I389" s="107" t="s">
        <v>63</v>
      </c>
      <c r="J389" s="67"/>
      <c r="K389" s="69">
        <v>0</v>
      </c>
      <c r="L389" s="67">
        <v>0</v>
      </c>
      <c r="M389" s="74">
        <v>0</v>
      </c>
      <c r="N389" s="34">
        <f t="shared" ref="N389:N391" si="92">IFERROR(IF(OR(D389="OFF",D389="Congé",M389="Abs",D389="Congé sans solde",D389="Férié"),"",IF(O389-K389-L389&gt;O389,O389,IF(O389-K389-L389&lt;0,"",O389-K389-L389))),"")</f>
        <v>0.375</v>
      </c>
      <c r="O389" s="38">
        <f t="shared" si="88"/>
        <v>0.375</v>
      </c>
      <c r="P389" s="77" t="s">
        <v>114</v>
      </c>
      <c r="Q389" s="43">
        <v>44833</v>
      </c>
      <c r="R389" s="35">
        <f>IF(M389="Abs",O389,0)</f>
        <v>0</v>
      </c>
      <c r="S389" s="35">
        <f>SUM(R389,L389,I389,J389,W389,H389)</f>
        <v>0</v>
      </c>
      <c r="T389" s="10" t="str">
        <f t="shared" si="89"/>
        <v>Sem - 40</v>
      </c>
      <c r="U389" s="10" t="str">
        <f t="shared" si="90"/>
        <v>Septembre</v>
      </c>
      <c r="V389" s="36" t="str">
        <f>+TEXT(Q389,"aaa")</f>
        <v>2026</v>
      </c>
      <c r="W389" s="34"/>
      <c r="X389" s="91">
        <f t="shared" si="91"/>
        <v>0</v>
      </c>
      <c r="Y389" s="92" t="str">
        <f>VLOOKUP('CM-CIC'!B367,Annuaire_roster!B:F,4,0)</f>
        <v>FARKACH Hicham</v>
      </c>
      <c r="Z389" s="37" t="s">
        <v>110</v>
      </c>
      <c r="AA389" s="60" t="s">
        <v>39</v>
      </c>
      <c r="AB389" s="35" t="str">
        <f>IF(AND(D389="Congé",F389="Congé"),0.333333333333333,IF(OR(AND(D389="Congé",F389&lt;&gt;"Congé"),(AND(F389="Congé",D389&lt;&gt;"Congé"))),0.166666666666667,""))</f>
        <v/>
      </c>
      <c r="AC389" s="35" t="str">
        <f>IF(AND(D389="Congé sans solde",F389="Congé sans solde"),0.333333333333333,IF(OR(AND(D389="Congé sans solde",F389&lt;&gt;"Congé sans solde"),(AND(F389="Congé sans solde",D389&lt;&gt;"Congé sans solde"))),0.166666666666667,""))</f>
        <v/>
      </c>
      <c r="AD389" s="35" t="str">
        <f>IF(AND(D389="Congé spécial",F389="Congé spécial"),0.333333333333333,IF(OR(AND(D389="Congé spécial",F389&lt;&gt;"Congé décès"),(AND(F389="Congé spécial",D389&lt;&gt;"Congé spécial"))),0.166666666666667,""))</f>
        <v/>
      </c>
      <c r="AE389" s="44" t="str">
        <f>IF(AND(D389="Férié",F389="Férié"),0.333333333333333,IF(OR(AND(D389="Férié",F389&lt;&gt;"Férié"),(AND(F389="Férié",D389&lt;&gt;"Férié"))),0.166666666666667,""))</f>
        <v/>
      </c>
      <c r="AF389" s="61"/>
      <c r="AG389" s="45"/>
    </row>
    <row r="390" spans="1:33" x14ac:dyDescent="0.2">
      <c r="A390" s="59">
        <f>+VLOOKUP(B390,Annuaire_roster!B:G,5,0)</f>
        <v>894</v>
      </c>
      <c r="B390" s="78" t="s">
        <v>43</v>
      </c>
      <c r="C390" s="73"/>
      <c r="D390" s="73" t="s">
        <v>188</v>
      </c>
      <c r="E390" s="66"/>
      <c r="F390" s="66" t="s">
        <v>188</v>
      </c>
      <c r="G390" s="67"/>
      <c r="H390" s="67"/>
      <c r="I390" s="107" t="s">
        <v>63</v>
      </c>
      <c r="J390" s="67"/>
      <c r="K390" s="69">
        <v>0</v>
      </c>
      <c r="L390" s="67">
        <v>0</v>
      </c>
      <c r="M390" s="74">
        <v>0</v>
      </c>
      <c r="N390" s="34" t="str">
        <f t="shared" si="92"/>
        <v/>
      </c>
      <c r="O390" s="38">
        <f t="shared" si="88"/>
        <v>0</v>
      </c>
      <c r="P390" s="77" t="s">
        <v>114</v>
      </c>
      <c r="Q390" s="43">
        <v>44833</v>
      </c>
      <c r="R390" s="35">
        <f>IF(M390="Abs",O390,0)</f>
        <v>0</v>
      </c>
      <c r="S390" s="35">
        <f>SUM(R390,L390,I390,J390,W390,H390)</f>
        <v>0</v>
      </c>
      <c r="T390" s="10" t="str">
        <f t="shared" si="89"/>
        <v>Sem - 40</v>
      </c>
      <c r="U390" s="10" t="str">
        <f t="shared" si="90"/>
        <v>Septembre</v>
      </c>
      <c r="V390" s="36" t="str">
        <f>+TEXT(Q390,"aaa")</f>
        <v>2026</v>
      </c>
      <c r="W390" s="34"/>
      <c r="X390" s="91">
        <f t="shared" si="91"/>
        <v>0</v>
      </c>
      <c r="Y390" s="92" t="str">
        <f>VLOOKUP('CM-CIC'!B368,Annuaire_roster!B:F,4,0)</f>
        <v>FARKACH Hicham</v>
      </c>
      <c r="Z390" s="37" t="s">
        <v>110</v>
      </c>
      <c r="AA390" s="60" t="s">
        <v>39</v>
      </c>
      <c r="AB390" s="35">
        <f>IF(AND(D390="Congé",F390="Congé"),0.333333333333333,IF(OR(AND(D390="Congé",F390&lt;&gt;"Congé"),(AND(F390="Congé",D390&lt;&gt;"Congé"))),0.166666666666667,""))</f>
        <v>0.33333333333333298</v>
      </c>
      <c r="AC390" s="35" t="str">
        <f>IF(AND(D390="Congé sans solde",F390="Congé sans solde"),0.333333333333333,IF(OR(AND(D390="Congé sans solde",F390&lt;&gt;"Congé sans solde"),(AND(F390="Congé sans solde",D390&lt;&gt;"Congé sans solde"))),0.166666666666667,""))</f>
        <v/>
      </c>
      <c r="AD390" s="35" t="str">
        <f>IF(AND(D390="Congé spécial",F390="Congé spécial"),0.333333333333333,IF(OR(AND(D390="Congé spécial",F390&lt;&gt;"Congé décès"),(AND(F390="Congé spécial",D390&lt;&gt;"Congé spécial"))),0.166666666666667,""))</f>
        <v/>
      </c>
      <c r="AE390" s="44" t="str">
        <f>IF(AND(D390="Férié",F390="Férié"),0.333333333333333,IF(OR(AND(D390="Férié",F390&lt;&gt;"Férié"),(AND(F390="Férié",D390&lt;&gt;"Férié"))),0.166666666666667,""))</f>
        <v/>
      </c>
      <c r="AF390" s="61"/>
      <c r="AG390" s="45"/>
    </row>
    <row r="391" spans="1:33" x14ac:dyDescent="0.2">
      <c r="A391" s="59" t="str">
        <f>+VLOOKUP(B391,Annuaire_roster!B:G,5,0)</f>
        <v>01584</v>
      </c>
      <c r="B391" s="78" t="s">
        <v>196</v>
      </c>
      <c r="C391" s="73"/>
      <c r="D391" s="73" t="s">
        <v>188</v>
      </c>
      <c r="E391" s="66"/>
      <c r="F391" s="66" t="s">
        <v>188</v>
      </c>
      <c r="G391" s="67"/>
      <c r="H391" s="67"/>
      <c r="I391" s="107" t="s">
        <v>63</v>
      </c>
      <c r="J391" s="67"/>
      <c r="K391" s="69">
        <v>0</v>
      </c>
      <c r="L391" s="67">
        <v>0</v>
      </c>
      <c r="M391" s="74">
        <v>0</v>
      </c>
      <c r="N391" s="34" t="str">
        <f t="shared" si="92"/>
        <v/>
      </c>
      <c r="O391" s="38">
        <f t="shared" si="88"/>
        <v>0</v>
      </c>
      <c r="P391" s="77" t="s">
        <v>114</v>
      </c>
      <c r="Q391" s="43">
        <v>44833</v>
      </c>
      <c r="R391" s="35">
        <v>0</v>
      </c>
      <c r="S391" s="35">
        <v>0</v>
      </c>
      <c r="T391" s="10" t="str">
        <f t="shared" si="89"/>
        <v>Sem - 40</v>
      </c>
      <c r="U391" s="10" t="str">
        <f t="shared" si="90"/>
        <v>Septembre</v>
      </c>
      <c r="V391" s="36" t="s">
        <v>756</v>
      </c>
      <c r="W391" s="34"/>
      <c r="X391" s="91">
        <f t="shared" si="91"/>
        <v>0</v>
      </c>
      <c r="Y391" s="92" t="str">
        <f>VLOOKUP('CM-CIC'!B5689,Annuaire_roster!B:F,4,0)</f>
        <v>EL JAOUHARI Ussama</v>
      </c>
      <c r="Z391" s="37" t="s">
        <v>110</v>
      </c>
      <c r="AA391" s="60" t="s">
        <v>232</v>
      </c>
      <c r="AB391" s="35" t="s">
        <v>63</v>
      </c>
      <c r="AC391" s="35" t="s">
        <v>63</v>
      </c>
      <c r="AD391" s="35" t="s">
        <v>63</v>
      </c>
      <c r="AE391" s="44" t="s">
        <v>63</v>
      </c>
      <c r="AF391" s="61"/>
      <c r="AG391" s="45"/>
    </row>
    <row r="392" spans="1:33" x14ac:dyDescent="0.2">
      <c r="A392" s="59">
        <f>+VLOOKUP(B392,Annuaire_roster!B:G,5,0)</f>
        <v>1068</v>
      </c>
      <c r="B392" s="78" t="s">
        <v>98</v>
      </c>
      <c r="C392" s="73"/>
      <c r="D392" s="73" t="s">
        <v>188</v>
      </c>
      <c r="E392" s="66"/>
      <c r="F392" s="66" t="s">
        <v>188</v>
      </c>
      <c r="G392" s="49"/>
      <c r="H392" s="48"/>
      <c r="I392" s="67" t="s">
        <v>63</v>
      </c>
      <c r="J392" s="48"/>
      <c r="K392" s="58">
        <v>0</v>
      </c>
      <c r="L392" s="48">
        <v>0</v>
      </c>
      <c r="M392" s="74">
        <v>0</v>
      </c>
      <c r="N392" s="34" t="s">
        <v>63</v>
      </c>
      <c r="O392" s="38">
        <v>0</v>
      </c>
      <c r="P392" s="76" t="s">
        <v>61</v>
      </c>
      <c r="Q392" s="43">
        <v>44804</v>
      </c>
      <c r="R392" s="35">
        <v>0</v>
      </c>
      <c r="S392" s="35">
        <v>0</v>
      </c>
      <c r="T392" s="10" t="str">
        <f t="shared" si="89"/>
        <v>Sem - 36</v>
      </c>
      <c r="U392" s="10" t="str">
        <f t="shared" si="90"/>
        <v>Septembre</v>
      </c>
      <c r="V392" s="36" t="s">
        <v>231</v>
      </c>
      <c r="W392" s="34"/>
      <c r="X392" s="91">
        <f t="shared" si="91"/>
        <v>0</v>
      </c>
      <c r="Y392" s="92" t="str">
        <f>VLOOKUP('CM-CIC'!B370,Annuaire_roster!B:F,4,0)</f>
        <v>FARKACH Hicham</v>
      </c>
      <c r="Z392" s="37" t="s">
        <v>110</v>
      </c>
      <c r="AA392" s="60" t="s">
        <v>232</v>
      </c>
      <c r="AB392" s="35">
        <v>0.33333333333333298</v>
      </c>
      <c r="AC392" s="35" t="s">
        <v>63</v>
      </c>
      <c r="AD392" s="35" t="s">
        <v>63</v>
      </c>
      <c r="AE392" s="44" t="s">
        <v>63</v>
      </c>
      <c r="AF392" s="61"/>
      <c r="AG392" s="45"/>
    </row>
    <row r="393" spans="1:33" x14ac:dyDescent="0.2">
      <c r="A393" s="59">
        <f>+VLOOKUP(B393,Annuaire_roster!B:G,5,0)</f>
        <v>1151</v>
      </c>
      <c r="B393" s="78" t="s">
        <v>65</v>
      </c>
      <c r="C393" s="73">
        <v>0.33194444444444443</v>
      </c>
      <c r="D393" s="73">
        <v>0.33333333333333331</v>
      </c>
      <c r="E393" s="66">
        <v>0.75</v>
      </c>
      <c r="F393" s="66">
        <v>0.75</v>
      </c>
      <c r="G393" s="49"/>
      <c r="H393" s="48"/>
      <c r="I393" s="67" t="s">
        <v>63</v>
      </c>
      <c r="J393" s="48"/>
      <c r="K393" s="58">
        <v>0</v>
      </c>
      <c r="L393" s="48">
        <v>0</v>
      </c>
      <c r="M393" s="74">
        <v>0</v>
      </c>
      <c r="N393" s="34">
        <v>0.375</v>
      </c>
      <c r="O393" s="38">
        <v>0.375</v>
      </c>
      <c r="P393" s="76" t="s">
        <v>61</v>
      </c>
      <c r="Q393" s="43">
        <v>44804</v>
      </c>
      <c r="R393" s="35">
        <v>0</v>
      </c>
      <c r="S393" s="35">
        <v>0</v>
      </c>
      <c r="T393" s="10" t="str">
        <f t="shared" si="89"/>
        <v>Sem - 36</v>
      </c>
      <c r="U393" s="10" t="str">
        <f t="shared" si="90"/>
        <v>Septembre</v>
      </c>
      <c r="V393" s="36" t="s">
        <v>231</v>
      </c>
      <c r="W393" s="34"/>
      <c r="X393" s="91">
        <f t="shared" si="91"/>
        <v>1.388888888888884E-3</v>
      </c>
      <c r="Y393" s="92" t="str">
        <f>VLOOKUP('CM-CIC'!B371,Annuaire_roster!B:F,4,0)</f>
        <v>FARKACH Hicham</v>
      </c>
      <c r="Z393" s="37" t="s">
        <v>110</v>
      </c>
      <c r="AA393" s="60">
        <v>0</v>
      </c>
      <c r="AB393" s="35" t="s">
        <v>63</v>
      </c>
      <c r="AC393" s="35" t="s">
        <v>63</v>
      </c>
      <c r="AD393" s="35" t="s">
        <v>63</v>
      </c>
      <c r="AE393" s="44" t="s">
        <v>63</v>
      </c>
      <c r="AF393" s="61"/>
      <c r="AG393" s="45"/>
    </row>
    <row r="394" spans="1:33" x14ac:dyDescent="0.2">
      <c r="A394" s="59">
        <f>+VLOOKUP(B394,Annuaire_roster!B:G,5,0)</f>
        <v>1301</v>
      </c>
      <c r="B394" s="78" t="s">
        <v>111</v>
      </c>
      <c r="C394" s="73"/>
      <c r="D394" s="73" t="s">
        <v>188</v>
      </c>
      <c r="E394" s="66"/>
      <c r="F394" s="66" t="s">
        <v>188</v>
      </c>
      <c r="G394" s="49"/>
      <c r="H394" s="48"/>
      <c r="I394" s="67" t="s">
        <v>63</v>
      </c>
      <c r="J394" s="48"/>
      <c r="K394" s="58">
        <v>0</v>
      </c>
      <c r="L394" s="48">
        <v>0</v>
      </c>
      <c r="M394" s="74">
        <v>0</v>
      </c>
      <c r="N394" s="34" t="s">
        <v>63</v>
      </c>
      <c r="O394" s="38">
        <v>0</v>
      </c>
      <c r="P394" s="76" t="s">
        <v>61</v>
      </c>
      <c r="Q394" s="43">
        <v>44804</v>
      </c>
      <c r="R394" s="35">
        <v>0</v>
      </c>
      <c r="S394" s="35">
        <v>0</v>
      </c>
      <c r="T394" s="10" t="str">
        <f t="shared" si="89"/>
        <v>Sem - 36</v>
      </c>
      <c r="U394" s="10" t="str">
        <f t="shared" si="90"/>
        <v>Septembre</v>
      </c>
      <c r="V394" s="36" t="s">
        <v>231</v>
      </c>
      <c r="W394" s="34"/>
      <c r="X394" s="91">
        <f t="shared" si="91"/>
        <v>0</v>
      </c>
      <c r="Y394" s="92" t="str">
        <f>VLOOKUP('CM-CIC'!B372,Annuaire_roster!B:F,4,0)</f>
        <v>FARKACH Hicham</v>
      </c>
      <c r="Z394" s="37" t="s">
        <v>110</v>
      </c>
      <c r="AA394" s="60">
        <v>0</v>
      </c>
      <c r="AB394" s="35">
        <v>0.33333333333333298</v>
      </c>
      <c r="AC394" s="35" t="s">
        <v>63</v>
      </c>
      <c r="AD394" s="35" t="s">
        <v>63</v>
      </c>
      <c r="AE394" s="44" t="s">
        <v>63</v>
      </c>
      <c r="AF394" s="61"/>
      <c r="AG394" s="45"/>
    </row>
    <row r="395" spans="1:33" x14ac:dyDescent="0.2">
      <c r="A395" s="59">
        <f>+VLOOKUP(B395,Annuaire_roster!B:G,5,0)</f>
        <v>1300</v>
      </c>
      <c r="B395" s="78" t="s">
        <v>93</v>
      </c>
      <c r="C395" s="73">
        <v>0.33124999999999999</v>
      </c>
      <c r="D395" s="73">
        <v>0.33333333333333331</v>
      </c>
      <c r="E395" s="66">
        <v>0.75</v>
      </c>
      <c r="F395" s="66">
        <v>0.75</v>
      </c>
      <c r="G395" s="49"/>
      <c r="H395" s="48"/>
      <c r="I395" s="67" t="s">
        <v>63</v>
      </c>
      <c r="J395" s="48"/>
      <c r="K395" s="58">
        <v>0</v>
      </c>
      <c r="L395" s="48">
        <v>0</v>
      </c>
      <c r="M395" s="74">
        <v>0</v>
      </c>
      <c r="N395" s="34">
        <v>0.375</v>
      </c>
      <c r="O395" s="38">
        <v>0.375</v>
      </c>
      <c r="P395" s="76" t="s">
        <v>61</v>
      </c>
      <c r="Q395" s="43">
        <v>44804</v>
      </c>
      <c r="R395" s="35">
        <v>0</v>
      </c>
      <c r="S395" s="35">
        <v>0</v>
      </c>
      <c r="T395" s="10" t="str">
        <f t="shared" si="89"/>
        <v>Sem - 36</v>
      </c>
      <c r="U395" s="10" t="str">
        <f t="shared" si="90"/>
        <v>Septembre</v>
      </c>
      <c r="V395" s="36" t="s">
        <v>231</v>
      </c>
      <c r="W395" s="34"/>
      <c r="X395" s="91">
        <f t="shared" si="91"/>
        <v>2.0833333333333259E-3</v>
      </c>
      <c r="Y395" s="92" t="str">
        <f>VLOOKUP('CM-CIC'!B373,Annuaire_roster!B:F,4,0)</f>
        <v>KINANA Widad</v>
      </c>
      <c r="Z395" s="37" t="s">
        <v>110</v>
      </c>
      <c r="AA395" s="60">
        <v>0</v>
      </c>
      <c r="AB395" s="35" t="s">
        <v>63</v>
      </c>
      <c r="AC395" s="35" t="s">
        <v>63</v>
      </c>
      <c r="AD395" s="35" t="s">
        <v>63</v>
      </c>
      <c r="AE395" s="44" t="s">
        <v>63</v>
      </c>
      <c r="AF395" s="61"/>
      <c r="AG395" s="45"/>
    </row>
    <row r="396" spans="1:33" x14ac:dyDescent="0.2">
      <c r="A396" s="59">
        <f>+VLOOKUP(B396,Annuaire_roster!B:G,5,0)</f>
        <v>1474</v>
      </c>
      <c r="B396" s="78" t="s">
        <v>174</v>
      </c>
      <c r="C396" s="73">
        <v>0.32569444444444445</v>
      </c>
      <c r="D396" s="73">
        <v>0.33333333333333331</v>
      </c>
      <c r="E396" s="66">
        <v>0.75</v>
      </c>
      <c r="F396" s="66">
        <v>0.75</v>
      </c>
      <c r="G396" s="49"/>
      <c r="H396" s="48"/>
      <c r="I396" s="67" t="s">
        <v>63</v>
      </c>
      <c r="J396" s="48"/>
      <c r="K396" s="58">
        <v>0</v>
      </c>
      <c r="L396" s="48">
        <v>0</v>
      </c>
      <c r="M396" s="74">
        <v>0</v>
      </c>
      <c r="N396" s="34">
        <v>0.375</v>
      </c>
      <c r="O396" s="38">
        <v>0.375</v>
      </c>
      <c r="P396" s="76" t="s">
        <v>61</v>
      </c>
      <c r="Q396" s="43">
        <v>44804</v>
      </c>
      <c r="R396" s="35">
        <v>0</v>
      </c>
      <c r="S396" s="35">
        <v>0</v>
      </c>
      <c r="T396" s="10" t="str">
        <f t="shared" si="89"/>
        <v>Sem - 36</v>
      </c>
      <c r="U396" s="10" t="str">
        <f t="shared" si="90"/>
        <v>Septembre</v>
      </c>
      <c r="V396" s="36" t="s">
        <v>231</v>
      </c>
      <c r="W396" s="34"/>
      <c r="X396" s="91">
        <f t="shared" si="91"/>
        <v>7.6388888888888618E-3</v>
      </c>
      <c r="Y396" s="92" t="str">
        <f>VLOOKUP('CM-CIC'!B374,Annuaire_roster!B:F,4,0)</f>
        <v>FARKACH Hicham</v>
      </c>
      <c r="Z396" s="37" t="s">
        <v>110</v>
      </c>
      <c r="AA396" s="60">
        <v>0</v>
      </c>
      <c r="AB396" s="35" t="s">
        <v>63</v>
      </c>
      <c r="AC396" s="35" t="s">
        <v>63</v>
      </c>
      <c r="AD396" s="35" t="s">
        <v>63</v>
      </c>
      <c r="AE396" s="44" t="s">
        <v>63</v>
      </c>
      <c r="AF396" s="61"/>
      <c r="AG396" s="45"/>
    </row>
    <row r="397" spans="1:33" x14ac:dyDescent="0.2">
      <c r="A397" s="59">
        <f>+VLOOKUP(B397,Annuaire_roster!B:G,5,0)</f>
        <v>1495</v>
      </c>
      <c r="B397" s="78" t="s">
        <v>172</v>
      </c>
      <c r="C397" s="73">
        <v>0.33263888888888887</v>
      </c>
      <c r="D397" s="73">
        <v>0.33333333333333331</v>
      </c>
      <c r="E397" s="66">
        <v>0.75</v>
      </c>
      <c r="F397" s="66">
        <v>0.75</v>
      </c>
      <c r="G397" s="49"/>
      <c r="H397" s="48"/>
      <c r="I397" s="67" t="s">
        <v>63</v>
      </c>
      <c r="J397" s="48"/>
      <c r="K397" s="58">
        <v>0</v>
      </c>
      <c r="L397" s="48">
        <v>0</v>
      </c>
      <c r="M397" s="74">
        <v>0</v>
      </c>
      <c r="N397" s="34">
        <v>0.375</v>
      </c>
      <c r="O397" s="38">
        <v>0.375</v>
      </c>
      <c r="P397" s="76" t="s">
        <v>61</v>
      </c>
      <c r="Q397" s="43">
        <v>44804</v>
      </c>
      <c r="R397" s="35">
        <v>0</v>
      </c>
      <c r="S397" s="35">
        <v>0</v>
      </c>
      <c r="T397" s="10" t="str">
        <f t="shared" si="89"/>
        <v>Sem - 36</v>
      </c>
      <c r="U397" s="10" t="str">
        <f t="shared" si="90"/>
        <v>Septembre</v>
      </c>
      <c r="V397" s="36" t="s">
        <v>231</v>
      </c>
      <c r="W397" s="34"/>
      <c r="X397" s="91">
        <f t="shared" si="91"/>
        <v>0</v>
      </c>
      <c r="Y397" s="92" t="str">
        <f>VLOOKUP('CM-CIC'!B375,Annuaire_roster!B:F,4,0)</f>
        <v>FARKACH Hicham</v>
      </c>
      <c r="Z397" s="37" t="s">
        <v>110</v>
      </c>
      <c r="AA397" s="60">
        <v>0</v>
      </c>
      <c r="AB397" s="35" t="s">
        <v>63</v>
      </c>
      <c r="AC397" s="35" t="s">
        <v>63</v>
      </c>
      <c r="AD397" s="35" t="s">
        <v>63</v>
      </c>
      <c r="AE397" s="44" t="s">
        <v>63</v>
      </c>
      <c r="AF397" s="61"/>
      <c r="AG397" s="45"/>
    </row>
    <row r="398" spans="1:33" x14ac:dyDescent="0.2">
      <c r="A398" s="59">
        <f>+VLOOKUP(B398,Annuaire_roster!B:G,5,0)</f>
        <v>1309</v>
      </c>
      <c r="B398" s="78" t="s">
        <v>85</v>
      </c>
      <c r="C398" s="73">
        <v>0.33055555555555555</v>
      </c>
      <c r="D398" s="73">
        <v>0.33333333333333331</v>
      </c>
      <c r="E398" s="66">
        <v>0.75</v>
      </c>
      <c r="F398" s="66">
        <v>0.75</v>
      </c>
      <c r="G398" s="49"/>
      <c r="H398" s="48"/>
      <c r="I398" s="67" t="s">
        <v>63</v>
      </c>
      <c r="J398" s="48"/>
      <c r="K398" s="58">
        <v>0</v>
      </c>
      <c r="L398" s="48">
        <v>0</v>
      </c>
      <c r="M398" s="74">
        <v>0</v>
      </c>
      <c r="N398" s="34">
        <v>0.375</v>
      </c>
      <c r="O398" s="38">
        <v>0.375</v>
      </c>
      <c r="P398" s="76" t="s">
        <v>61</v>
      </c>
      <c r="Q398" s="43">
        <v>44804</v>
      </c>
      <c r="R398" s="35">
        <v>0</v>
      </c>
      <c r="S398" s="35">
        <v>0</v>
      </c>
      <c r="T398" s="10" t="str">
        <f t="shared" si="89"/>
        <v>Sem - 36</v>
      </c>
      <c r="U398" s="10" t="str">
        <f t="shared" si="90"/>
        <v>Septembre</v>
      </c>
      <c r="V398" s="36" t="s">
        <v>231</v>
      </c>
      <c r="W398" s="34"/>
      <c r="X398" s="91">
        <f t="shared" si="91"/>
        <v>2.7777777777777679E-3</v>
      </c>
      <c r="Y398" s="92" t="str">
        <f>VLOOKUP('CM-CIC'!B376,Annuaire_roster!B:F,4,0)</f>
        <v>FARKACH Hicham</v>
      </c>
      <c r="Z398" s="37" t="s">
        <v>110</v>
      </c>
      <c r="AA398" s="60">
        <v>0</v>
      </c>
      <c r="AB398" s="35" t="s">
        <v>63</v>
      </c>
      <c r="AC398" s="35" t="s">
        <v>63</v>
      </c>
      <c r="AD398" s="35" t="s">
        <v>63</v>
      </c>
      <c r="AE398" s="44" t="s">
        <v>63</v>
      </c>
      <c r="AF398" s="61"/>
      <c r="AG398" s="45"/>
    </row>
    <row r="399" spans="1:33" x14ac:dyDescent="0.2">
      <c r="A399" s="59">
        <f>+VLOOKUP(B399,Annuaire_roster!B:G,5,0)</f>
        <v>1283</v>
      </c>
      <c r="B399" s="78" t="s">
        <v>86</v>
      </c>
      <c r="C399" s="73">
        <v>0.33333333333333331</v>
      </c>
      <c r="D399" s="73">
        <v>0.33333333333333331</v>
      </c>
      <c r="E399" s="66">
        <v>0.75</v>
      </c>
      <c r="F399" s="66">
        <v>0.75</v>
      </c>
      <c r="G399" s="49"/>
      <c r="H399" s="48"/>
      <c r="I399" s="67" t="s">
        <v>63</v>
      </c>
      <c r="J399" s="48"/>
      <c r="K399" s="58">
        <v>0</v>
      </c>
      <c r="L399" s="48">
        <v>0</v>
      </c>
      <c r="M399" s="74">
        <v>0</v>
      </c>
      <c r="N399" s="34">
        <v>0.375</v>
      </c>
      <c r="O399" s="38">
        <v>0.375</v>
      </c>
      <c r="P399" s="76" t="s">
        <v>61</v>
      </c>
      <c r="Q399" s="43">
        <v>44804</v>
      </c>
      <c r="R399" s="35">
        <v>0</v>
      </c>
      <c r="S399" s="35">
        <v>0</v>
      </c>
      <c r="T399" s="10" t="str">
        <f t="shared" si="89"/>
        <v>Sem - 36</v>
      </c>
      <c r="U399" s="10" t="str">
        <f t="shared" si="90"/>
        <v>Septembre</v>
      </c>
      <c r="V399" s="36" t="s">
        <v>231</v>
      </c>
      <c r="W399" s="34"/>
      <c r="X399" s="91">
        <f t="shared" si="91"/>
        <v>0</v>
      </c>
      <c r="Y399" s="92" t="str">
        <f>VLOOKUP('CM-CIC'!B377,Annuaire_roster!B:F,4,0)</f>
        <v>KINANA Widad</v>
      </c>
      <c r="Z399" s="37" t="s">
        <v>110</v>
      </c>
      <c r="AA399" s="60">
        <v>0</v>
      </c>
      <c r="AB399" s="35" t="s">
        <v>63</v>
      </c>
      <c r="AC399" s="35" t="s">
        <v>63</v>
      </c>
      <c r="AD399" s="35" t="s">
        <v>63</v>
      </c>
      <c r="AE399" s="44" t="s">
        <v>63</v>
      </c>
      <c r="AF399" s="61"/>
      <c r="AG399" s="45"/>
    </row>
    <row r="400" spans="1:33" x14ac:dyDescent="0.2">
      <c r="A400" s="59">
        <f>+VLOOKUP(B400,Annuaire_roster!B:G,5,0)</f>
        <v>1066</v>
      </c>
      <c r="B400" s="78" t="s">
        <v>97</v>
      </c>
      <c r="C400" s="73">
        <v>0.3298611111111111</v>
      </c>
      <c r="D400" s="73">
        <v>0.33333333333333331</v>
      </c>
      <c r="E400" s="66">
        <v>0.75</v>
      </c>
      <c r="F400" s="66">
        <v>0.75</v>
      </c>
      <c r="G400" s="49"/>
      <c r="H400" s="48"/>
      <c r="I400" s="67" t="s">
        <v>63</v>
      </c>
      <c r="J400" s="48"/>
      <c r="K400" s="58">
        <v>0</v>
      </c>
      <c r="L400" s="48">
        <v>0</v>
      </c>
      <c r="M400" s="74">
        <v>0</v>
      </c>
      <c r="N400" s="34">
        <v>0.375</v>
      </c>
      <c r="O400" s="38">
        <v>0.375</v>
      </c>
      <c r="P400" s="76" t="s">
        <v>61</v>
      </c>
      <c r="Q400" s="43">
        <v>44804</v>
      </c>
      <c r="R400" s="35">
        <v>0</v>
      </c>
      <c r="S400" s="35">
        <v>0</v>
      </c>
      <c r="T400" s="10" t="str">
        <f t="shared" si="89"/>
        <v>Sem - 36</v>
      </c>
      <c r="U400" s="10" t="str">
        <f t="shared" si="90"/>
        <v>Septembre</v>
      </c>
      <c r="V400" s="36" t="s">
        <v>231</v>
      </c>
      <c r="W400" s="34"/>
      <c r="X400" s="91">
        <f t="shared" si="91"/>
        <v>3.4722222222222099E-3</v>
      </c>
      <c r="Y400" s="92" t="str">
        <f>VLOOKUP('CM-CIC'!B378,Annuaire_roster!B:F,4,0)</f>
        <v>FARKACH Hicham</v>
      </c>
      <c r="Z400" s="37" t="s">
        <v>110</v>
      </c>
      <c r="AA400" s="60" t="s">
        <v>232</v>
      </c>
      <c r="AB400" s="35" t="s">
        <v>63</v>
      </c>
      <c r="AC400" s="35" t="s">
        <v>63</v>
      </c>
      <c r="AD400" s="35" t="s">
        <v>63</v>
      </c>
      <c r="AE400" s="44" t="s">
        <v>63</v>
      </c>
      <c r="AF400" s="61"/>
      <c r="AG400" s="45"/>
    </row>
    <row r="401" spans="1:33" x14ac:dyDescent="0.2">
      <c r="A401" s="59">
        <f>+VLOOKUP(B401,Annuaire_roster!B:G,5,0)</f>
        <v>1011</v>
      </c>
      <c r="B401" s="78" t="s">
        <v>47</v>
      </c>
      <c r="C401" s="73">
        <v>0.33055555555555555</v>
      </c>
      <c r="D401" s="73">
        <v>0.33333333333333331</v>
      </c>
      <c r="E401" s="66">
        <v>0.75</v>
      </c>
      <c r="F401" s="66">
        <v>0.75</v>
      </c>
      <c r="G401" s="49"/>
      <c r="H401" s="48"/>
      <c r="I401" s="67" t="s">
        <v>63</v>
      </c>
      <c r="J401" s="48"/>
      <c r="K401" s="58">
        <v>0</v>
      </c>
      <c r="L401" s="48">
        <v>0</v>
      </c>
      <c r="M401" s="74">
        <v>0</v>
      </c>
      <c r="N401" s="34">
        <v>0.375</v>
      </c>
      <c r="O401" s="38">
        <v>0.375</v>
      </c>
      <c r="P401" s="76" t="s">
        <v>61</v>
      </c>
      <c r="Q401" s="43">
        <v>44804</v>
      </c>
      <c r="R401" s="35">
        <v>0</v>
      </c>
      <c r="S401" s="35">
        <v>0</v>
      </c>
      <c r="T401" s="10" t="str">
        <f t="shared" si="89"/>
        <v>Sem - 36</v>
      </c>
      <c r="U401" s="10" t="str">
        <f t="shared" si="90"/>
        <v>Septembre</v>
      </c>
      <c r="V401" s="36" t="s">
        <v>231</v>
      </c>
      <c r="W401" s="34"/>
      <c r="X401" s="91">
        <f t="shared" si="91"/>
        <v>2.7777777777777679E-3</v>
      </c>
      <c r="Y401" s="92" t="str">
        <f>VLOOKUP('CM-CIC'!B379,Annuaire_roster!B:F,4,0)</f>
        <v>FARKACH Hicham</v>
      </c>
      <c r="Z401" s="37" t="s">
        <v>110</v>
      </c>
      <c r="AA401" s="60" t="s">
        <v>232</v>
      </c>
      <c r="AB401" s="35" t="s">
        <v>63</v>
      </c>
      <c r="AC401" s="35" t="s">
        <v>63</v>
      </c>
      <c r="AD401" s="35" t="s">
        <v>63</v>
      </c>
      <c r="AE401" s="44" t="s">
        <v>63</v>
      </c>
      <c r="AF401" s="61"/>
      <c r="AG401" s="45"/>
    </row>
    <row r="402" spans="1:33" x14ac:dyDescent="0.2">
      <c r="A402" s="59">
        <f>+VLOOKUP(B402,Annuaire_roster!B:G,5,0)</f>
        <v>1004</v>
      </c>
      <c r="B402" s="78" t="s">
        <v>96</v>
      </c>
      <c r="C402" s="73">
        <v>0.33194444444444443</v>
      </c>
      <c r="D402" s="73">
        <v>0.33333333333333331</v>
      </c>
      <c r="E402" s="66">
        <v>0.75</v>
      </c>
      <c r="F402" s="66">
        <v>0.75</v>
      </c>
      <c r="G402" s="49"/>
      <c r="H402" s="48"/>
      <c r="I402" s="67" t="s">
        <v>63</v>
      </c>
      <c r="J402" s="48"/>
      <c r="K402" s="58">
        <v>0</v>
      </c>
      <c r="L402" s="48">
        <v>0</v>
      </c>
      <c r="M402" s="74">
        <v>0</v>
      </c>
      <c r="N402" s="34">
        <v>0.375</v>
      </c>
      <c r="O402" s="38">
        <v>0.375</v>
      </c>
      <c r="P402" s="76" t="s">
        <v>61</v>
      </c>
      <c r="Q402" s="43">
        <v>44804</v>
      </c>
      <c r="R402" s="35">
        <v>0</v>
      </c>
      <c r="S402" s="35">
        <v>0</v>
      </c>
      <c r="T402" s="10" t="str">
        <f t="shared" si="89"/>
        <v>Sem - 36</v>
      </c>
      <c r="U402" s="10" t="str">
        <f t="shared" si="90"/>
        <v>Septembre</v>
      </c>
      <c r="V402" s="36" t="s">
        <v>231</v>
      </c>
      <c r="W402" s="34"/>
      <c r="X402" s="91">
        <f t="shared" si="91"/>
        <v>1.388888888888884E-3</v>
      </c>
      <c r="Y402" s="92" t="str">
        <f>VLOOKUP('CM-CIC'!B380,Annuaire_roster!B:F,4,0)</f>
        <v>FARKACH Hicham</v>
      </c>
      <c r="Z402" s="37" t="s">
        <v>110</v>
      </c>
      <c r="AA402" s="60" t="s">
        <v>232</v>
      </c>
      <c r="AB402" s="35" t="s">
        <v>63</v>
      </c>
      <c r="AC402" s="35" t="s">
        <v>63</v>
      </c>
      <c r="AD402" s="35" t="s">
        <v>63</v>
      </c>
      <c r="AE402" s="44" t="s">
        <v>63</v>
      </c>
      <c r="AF402" s="61"/>
      <c r="AG402" s="45"/>
    </row>
    <row r="403" spans="1:33" x14ac:dyDescent="0.2">
      <c r="A403" s="59">
        <f>+VLOOKUP(B403,Annuaire_roster!B:G,5,0)</f>
        <v>1068</v>
      </c>
      <c r="B403" s="78" t="s">
        <v>98</v>
      </c>
      <c r="C403" s="73"/>
      <c r="D403" s="73" t="s">
        <v>188</v>
      </c>
      <c r="E403" s="66"/>
      <c r="F403" s="66" t="s">
        <v>188</v>
      </c>
      <c r="G403" s="49"/>
      <c r="H403" s="48"/>
      <c r="I403" s="67" t="s">
        <v>63</v>
      </c>
      <c r="J403" s="48"/>
      <c r="K403" s="58">
        <v>0</v>
      </c>
      <c r="L403" s="48">
        <v>0</v>
      </c>
      <c r="M403" s="74">
        <v>0</v>
      </c>
      <c r="N403" s="34" t="s">
        <v>63</v>
      </c>
      <c r="O403" s="38">
        <v>0</v>
      </c>
      <c r="P403" s="76" t="s">
        <v>61</v>
      </c>
      <c r="Q403" s="43">
        <v>44805</v>
      </c>
      <c r="R403" s="35">
        <v>0</v>
      </c>
      <c r="S403" s="35">
        <v>0</v>
      </c>
      <c r="T403" s="10" t="str">
        <f t="shared" si="89"/>
        <v>Sem - 36</v>
      </c>
      <c r="U403" s="10" t="str">
        <f t="shared" si="90"/>
        <v>Septembre</v>
      </c>
      <c r="V403" s="36" t="s">
        <v>231</v>
      </c>
      <c r="W403" s="34"/>
      <c r="X403" s="91">
        <f t="shared" si="91"/>
        <v>0</v>
      </c>
      <c r="Y403" s="92" t="str">
        <f>VLOOKUP('CM-CIC'!B381,Annuaire_roster!B:F,4,0)</f>
        <v>FARKACH Hicham</v>
      </c>
      <c r="Z403" s="37" t="s">
        <v>110</v>
      </c>
      <c r="AA403" s="60" t="s">
        <v>232</v>
      </c>
      <c r="AB403" s="35">
        <v>0.33333333333333298</v>
      </c>
      <c r="AC403" s="35" t="s">
        <v>63</v>
      </c>
      <c r="AD403" s="35" t="s">
        <v>63</v>
      </c>
      <c r="AE403" s="44" t="s">
        <v>63</v>
      </c>
      <c r="AF403" s="61"/>
      <c r="AG403" s="45"/>
    </row>
    <row r="404" spans="1:33" x14ac:dyDescent="0.2">
      <c r="A404" s="59">
        <f>+VLOOKUP(B404,Annuaire_roster!B:G,5,0)</f>
        <v>1151</v>
      </c>
      <c r="B404" s="78" t="s">
        <v>65</v>
      </c>
      <c r="C404" s="73">
        <v>0.33333333333333331</v>
      </c>
      <c r="D404" s="73">
        <v>0.33333333333333331</v>
      </c>
      <c r="E404" s="66">
        <v>0.75</v>
      </c>
      <c r="F404" s="66">
        <v>0.75</v>
      </c>
      <c r="G404" s="49"/>
      <c r="H404" s="48"/>
      <c r="I404" s="67" t="s">
        <v>63</v>
      </c>
      <c r="J404" s="48"/>
      <c r="K404" s="58">
        <v>0</v>
      </c>
      <c r="L404" s="48">
        <v>0</v>
      </c>
      <c r="M404" s="74">
        <v>0</v>
      </c>
      <c r="N404" s="34">
        <v>0.375</v>
      </c>
      <c r="O404" s="38">
        <v>0.375</v>
      </c>
      <c r="P404" s="76" t="s">
        <v>61</v>
      </c>
      <c r="Q404" s="43">
        <v>44805</v>
      </c>
      <c r="R404" s="35">
        <v>0</v>
      </c>
      <c r="S404" s="35">
        <v>0</v>
      </c>
      <c r="T404" s="10" t="str">
        <f t="shared" si="89"/>
        <v>Sem - 36</v>
      </c>
      <c r="U404" s="10" t="str">
        <f t="shared" si="90"/>
        <v>Septembre</v>
      </c>
      <c r="V404" s="36" t="s">
        <v>231</v>
      </c>
      <c r="W404" s="34"/>
      <c r="X404" s="91">
        <f t="shared" si="91"/>
        <v>0</v>
      </c>
      <c r="Y404" s="92" t="str">
        <f>VLOOKUP('CM-CIC'!B382,Annuaire_roster!B:F,4,0)</f>
        <v>FARKACH Hicham</v>
      </c>
      <c r="Z404" s="37" t="s">
        <v>110</v>
      </c>
      <c r="AA404" s="60">
        <v>0</v>
      </c>
      <c r="AB404" s="35" t="s">
        <v>63</v>
      </c>
      <c r="AC404" s="35" t="s">
        <v>63</v>
      </c>
      <c r="AD404" s="35" t="s">
        <v>63</v>
      </c>
      <c r="AE404" s="44" t="s">
        <v>63</v>
      </c>
      <c r="AF404" s="61"/>
      <c r="AG404" s="45"/>
    </row>
    <row r="405" spans="1:33" x14ac:dyDescent="0.2">
      <c r="A405" s="59">
        <f>+VLOOKUP(B405,Annuaire_roster!B:G,5,0)</f>
        <v>1301</v>
      </c>
      <c r="B405" s="78" t="s">
        <v>111</v>
      </c>
      <c r="C405" s="73"/>
      <c r="D405" s="73" t="s">
        <v>188</v>
      </c>
      <c r="E405" s="66"/>
      <c r="F405" s="66" t="s">
        <v>188</v>
      </c>
      <c r="G405" s="49"/>
      <c r="H405" s="48"/>
      <c r="I405" s="67" t="s">
        <v>63</v>
      </c>
      <c r="J405" s="48"/>
      <c r="K405" s="58">
        <v>0</v>
      </c>
      <c r="L405" s="48">
        <v>0</v>
      </c>
      <c r="M405" s="74">
        <v>0</v>
      </c>
      <c r="N405" s="34" t="s">
        <v>63</v>
      </c>
      <c r="O405" s="38">
        <v>0</v>
      </c>
      <c r="P405" s="76" t="s">
        <v>61</v>
      </c>
      <c r="Q405" s="43">
        <v>44805</v>
      </c>
      <c r="R405" s="35">
        <v>0</v>
      </c>
      <c r="S405" s="35">
        <v>0</v>
      </c>
      <c r="T405" s="10" t="str">
        <f t="shared" si="89"/>
        <v>Sem - 36</v>
      </c>
      <c r="U405" s="10" t="str">
        <f t="shared" si="90"/>
        <v>Septembre</v>
      </c>
      <c r="V405" s="36" t="s">
        <v>231</v>
      </c>
      <c r="W405" s="34"/>
      <c r="X405" s="91">
        <f t="shared" si="91"/>
        <v>0</v>
      </c>
      <c r="Y405" s="92" t="str">
        <f>VLOOKUP('CM-CIC'!B383,Annuaire_roster!B:F,4,0)</f>
        <v>KINANA Widad</v>
      </c>
      <c r="Z405" s="37" t="s">
        <v>110</v>
      </c>
      <c r="AA405" s="60">
        <v>0</v>
      </c>
      <c r="AB405" s="35">
        <v>0.33333333333333298</v>
      </c>
      <c r="AC405" s="35" t="s">
        <v>63</v>
      </c>
      <c r="AD405" s="35" t="s">
        <v>63</v>
      </c>
      <c r="AE405" s="44" t="s">
        <v>63</v>
      </c>
      <c r="AF405" s="61"/>
      <c r="AG405" s="45"/>
    </row>
    <row r="406" spans="1:33" x14ac:dyDescent="0.2">
      <c r="A406" s="59">
        <f>+VLOOKUP(B406,Annuaire_roster!B:G,5,0)</f>
        <v>1300</v>
      </c>
      <c r="B406" s="78" t="s">
        <v>93</v>
      </c>
      <c r="C406" s="73">
        <v>0.33124999999999999</v>
      </c>
      <c r="D406" s="73">
        <v>0.33333333333333331</v>
      </c>
      <c r="E406" s="66">
        <v>0.75</v>
      </c>
      <c r="F406" s="66">
        <v>0.75</v>
      </c>
      <c r="G406" s="49"/>
      <c r="H406" s="48"/>
      <c r="I406" s="67" t="s">
        <v>63</v>
      </c>
      <c r="J406" s="48"/>
      <c r="K406" s="58">
        <v>0</v>
      </c>
      <c r="L406" s="48">
        <v>0</v>
      </c>
      <c r="M406" s="74">
        <v>0</v>
      </c>
      <c r="N406" s="34">
        <v>0.375</v>
      </c>
      <c r="O406" s="38">
        <v>0.375</v>
      </c>
      <c r="P406" s="76" t="s">
        <v>61</v>
      </c>
      <c r="Q406" s="43">
        <v>44805</v>
      </c>
      <c r="R406" s="35">
        <v>0</v>
      </c>
      <c r="S406" s="35">
        <v>0</v>
      </c>
      <c r="T406" s="10" t="str">
        <f t="shared" si="89"/>
        <v>Sem - 36</v>
      </c>
      <c r="U406" s="10" t="str">
        <f t="shared" si="90"/>
        <v>Septembre</v>
      </c>
      <c r="V406" s="36" t="s">
        <v>231</v>
      </c>
      <c r="W406" s="34"/>
      <c r="X406" s="91">
        <f t="shared" si="91"/>
        <v>2.0833333333333259E-3</v>
      </c>
      <c r="Y406" s="92" t="str">
        <f>VLOOKUP('CM-CIC'!B384,Annuaire_roster!B:F,4,0)</f>
        <v>FARKACH Hicham</v>
      </c>
      <c r="Z406" s="37" t="s">
        <v>110</v>
      </c>
      <c r="AA406" s="60">
        <v>0</v>
      </c>
      <c r="AB406" s="35" t="s">
        <v>63</v>
      </c>
      <c r="AC406" s="35" t="s">
        <v>63</v>
      </c>
      <c r="AD406" s="35" t="s">
        <v>63</v>
      </c>
      <c r="AE406" s="44" t="s">
        <v>63</v>
      </c>
      <c r="AF406" s="61"/>
      <c r="AG406" s="45"/>
    </row>
    <row r="407" spans="1:33" x14ac:dyDescent="0.2">
      <c r="A407" s="59">
        <f>+VLOOKUP(B407,Annuaire_roster!B:G,5,0)</f>
        <v>1474</v>
      </c>
      <c r="B407" s="78" t="s">
        <v>174</v>
      </c>
      <c r="C407" s="73">
        <v>0.33055555555555555</v>
      </c>
      <c r="D407" s="73">
        <v>0.33333333333333331</v>
      </c>
      <c r="E407" s="66">
        <v>0.75</v>
      </c>
      <c r="F407" s="66">
        <v>0.75</v>
      </c>
      <c r="G407" s="49"/>
      <c r="H407" s="48"/>
      <c r="I407" s="67" t="s">
        <v>63</v>
      </c>
      <c r="J407" s="48"/>
      <c r="K407" s="58">
        <v>0</v>
      </c>
      <c r="L407" s="48">
        <v>0</v>
      </c>
      <c r="M407" s="74">
        <v>0</v>
      </c>
      <c r="N407" s="34">
        <v>0.375</v>
      </c>
      <c r="O407" s="38">
        <v>0.375</v>
      </c>
      <c r="P407" s="76" t="s">
        <v>61</v>
      </c>
      <c r="Q407" s="43">
        <v>44805</v>
      </c>
      <c r="R407" s="35">
        <v>0</v>
      </c>
      <c r="S407" s="35">
        <v>0</v>
      </c>
      <c r="T407" s="10" t="str">
        <f t="shared" si="89"/>
        <v>Sem - 36</v>
      </c>
      <c r="U407" s="10" t="str">
        <f t="shared" si="90"/>
        <v>Septembre</v>
      </c>
      <c r="V407" s="36" t="s">
        <v>231</v>
      </c>
      <c r="W407" s="34"/>
      <c r="X407" s="91">
        <f t="shared" si="91"/>
        <v>2.7777777777777679E-3</v>
      </c>
      <c r="Y407" s="92" t="str">
        <f>VLOOKUP('CM-CIC'!B385,Annuaire_roster!B:F,4,0)</f>
        <v>FARKACH Hicham</v>
      </c>
      <c r="Z407" s="37" t="s">
        <v>110</v>
      </c>
      <c r="AA407" s="60">
        <v>0</v>
      </c>
      <c r="AB407" s="35" t="s">
        <v>63</v>
      </c>
      <c r="AC407" s="35" t="s">
        <v>63</v>
      </c>
      <c r="AD407" s="35" t="s">
        <v>63</v>
      </c>
      <c r="AE407" s="44" t="s">
        <v>63</v>
      </c>
      <c r="AF407" s="61"/>
      <c r="AG407" s="45"/>
    </row>
    <row r="408" spans="1:33" x14ac:dyDescent="0.2">
      <c r="A408" s="59">
        <f>+VLOOKUP(B408,Annuaire_roster!B:G,5,0)</f>
        <v>1495</v>
      </c>
      <c r="B408" s="78" t="s">
        <v>172</v>
      </c>
      <c r="C408" s="73">
        <v>0.32777777777777778</v>
      </c>
      <c r="D408" s="73">
        <v>0.33333333333333331</v>
      </c>
      <c r="E408" s="66">
        <v>0.75</v>
      </c>
      <c r="F408" s="66">
        <v>0.75</v>
      </c>
      <c r="G408" s="49"/>
      <c r="H408" s="48"/>
      <c r="I408" s="67" t="s">
        <v>63</v>
      </c>
      <c r="J408" s="48"/>
      <c r="K408" s="58">
        <v>0</v>
      </c>
      <c r="L408" s="48">
        <v>0</v>
      </c>
      <c r="M408" s="74">
        <v>0</v>
      </c>
      <c r="N408" s="34">
        <v>0.375</v>
      </c>
      <c r="O408" s="38">
        <v>0.375</v>
      </c>
      <c r="P408" s="76" t="s">
        <v>61</v>
      </c>
      <c r="Q408" s="43">
        <v>44805</v>
      </c>
      <c r="R408" s="35">
        <v>0</v>
      </c>
      <c r="S408" s="35">
        <v>0</v>
      </c>
      <c r="T408" s="10" t="str">
        <f t="shared" si="89"/>
        <v>Sem - 36</v>
      </c>
      <c r="U408" s="10" t="str">
        <f t="shared" si="90"/>
        <v>Septembre</v>
      </c>
      <c r="V408" s="36" t="s">
        <v>231</v>
      </c>
      <c r="W408" s="34"/>
      <c r="X408" s="91">
        <f t="shared" si="91"/>
        <v>5.5555555555555358E-3</v>
      </c>
      <c r="Y408" s="92" t="str">
        <f>VLOOKUP('CM-CIC'!B386,Annuaire_roster!B:F,4,0)</f>
        <v>FARKACH Hicham</v>
      </c>
      <c r="Z408" s="37" t="s">
        <v>110</v>
      </c>
      <c r="AA408" s="60">
        <v>0</v>
      </c>
      <c r="AB408" s="35" t="s">
        <v>63</v>
      </c>
      <c r="AC408" s="35" t="s">
        <v>63</v>
      </c>
      <c r="AD408" s="35" t="s">
        <v>63</v>
      </c>
      <c r="AE408" s="44" t="s">
        <v>63</v>
      </c>
      <c r="AF408" s="61"/>
      <c r="AG408" s="45"/>
    </row>
    <row r="409" spans="1:33" x14ac:dyDescent="0.2">
      <c r="A409" s="59">
        <f>+VLOOKUP(B409,Annuaire_roster!B:G,5,0)</f>
        <v>1309</v>
      </c>
      <c r="B409" s="78" t="s">
        <v>85</v>
      </c>
      <c r="C409" s="73">
        <v>0.32916666666666666</v>
      </c>
      <c r="D409" s="73">
        <v>0.33333333333333331</v>
      </c>
      <c r="E409" s="66">
        <v>0.75</v>
      </c>
      <c r="F409" s="66">
        <v>0.75</v>
      </c>
      <c r="G409" s="49"/>
      <c r="H409" s="48"/>
      <c r="I409" s="67" t="s">
        <v>63</v>
      </c>
      <c r="J409" s="48"/>
      <c r="K409" s="58">
        <v>0</v>
      </c>
      <c r="L409" s="48">
        <v>0</v>
      </c>
      <c r="M409" s="74">
        <v>0</v>
      </c>
      <c r="N409" s="34">
        <v>0.375</v>
      </c>
      <c r="O409" s="38">
        <v>0.375</v>
      </c>
      <c r="P409" s="76" t="s">
        <v>61</v>
      </c>
      <c r="Q409" s="43">
        <v>44805</v>
      </c>
      <c r="R409" s="35">
        <v>0</v>
      </c>
      <c r="S409" s="35">
        <v>0</v>
      </c>
      <c r="T409" s="10" t="str">
        <f t="shared" si="89"/>
        <v>Sem - 36</v>
      </c>
      <c r="U409" s="10" t="str">
        <f t="shared" si="90"/>
        <v>Septembre</v>
      </c>
      <c r="V409" s="36" t="s">
        <v>231</v>
      </c>
      <c r="W409" s="34"/>
      <c r="X409" s="91">
        <f t="shared" si="91"/>
        <v>4.1666666666666519E-3</v>
      </c>
      <c r="Y409" s="92" t="str">
        <f>VLOOKUP('CM-CIC'!B387,Annuaire_roster!B:F,4,0)</f>
        <v>KINANA Widad</v>
      </c>
      <c r="Z409" s="37" t="s">
        <v>110</v>
      </c>
      <c r="AA409" s="60">
        <v>0</v>
      </c>
      <c r="AB409" s="35" t="s">
        <v>63</v>
      </c>
      <c r="AC409" s="35" t="s">
        <v>63</v>
      </c>
      <c r="AD409" s="35" t="s">
        <v>63</v>
      </c>
      <c r="AE409" s="44" t="s">
        <v>63</v>
      </c>
      <c r="AF409" s="61"/>
      <c r="AG409" s="45"/>
    </row>
    <row r="410" spans="1:33" x14ac:dyDescent="0.2">
      <c r="A410" s="59">
        <f>+VLOOKUP(B410,Annuaire_roster!B:G,5,0)</f>
        <v>1283</v>
      </c>
      <c r="B410" s="78" t="s">
        <v>86</v>
      </c>
      <c r="C410" s="73">
        <v>0.33333333333333331</v>
      </c>
      <c r="D410" s="73">
        <v>0.33333333333333331</v>
      </c>
      <c r="E410" s="66">
        <v>0.75</v>
      </c>
      <c r="F410" s="66">
        <v>0.75</v>
      </c>
      <c r="G410" s="49"/>
      <c r="H410" s="48"/>
      <c r="I410" s="67" t="s">
        <v>63</v>
      </c>
      <c r="J410" s="48"/>
      <c r="K410" s="58">
        <v>0</v>
      </c>
      <c r="L410" s="48">
        <v>0</v>
      </c>
      <c r="M410" s="74">
        <v>0</v>
      </c>
      <c r="N410" s="34">
        <v>0.375</v>
      </c>
      <c r="O410" s="38">
        <v>0.375</v>
      </c>
      <c r="P410" s="76" t="s">
        <v>61</v>
      </c>
      <c r="Q410" s="43">
        <v>44805</v>
      </c>
      <c r="R410" s="35">
        <v>0</v>
      </c>
      <c r="S410" s="35">
        <v>0</v>
      </c>
      <c r="T410" s="10" t="str">
        <f t="shared" si="89"/>
        <v>Sem - 36</v>
      </c>
      <c r="U410" s="10" t="str">
        <f t="shared" si="90"/>
        <v>Septembre</v>
      </c>
      <c r="V410" s="36" t="s">
        <v>231</v>
      </c>
      <c r="W410" s="34"/>
      <c r="X410" s="91">
        <f t="shared" si="91"/>
        <v>0</v>
      </c>
      <c r="Y410" s="92" t="str">
        <f>VLOOKUP('CM-CIC'!B388,Annuaire_roster!B:F,4,0)</f>
        <v>FARKACH Hicham</v>
      </c>
      <c r="Z410" s="37" t="s">
        <v>110</v>
      </c>
      <c r="AA410" s="60">
        <v>0</v>
      </c>
      <c r="AB410" s="35" t="s">
        <v>63</v>
      </c>
      <c r="AC410" s="35" t="s">
        <v>63</v>
      </c>
      <c r="AD410" s="35" t="s">
        <v>63</v>
      </c>
      <c r="AE410" s="44" t="s">
        <v>63</v>
      </c>
      <c r="AF410" s="61"/>
      <c r="AG410" s="45"/>
    </row>
    <row r="411" spans="1:33" x14ac:dyDescent="0.2">
      <c r="A411" s="59">
        <f>+VLOOKUP(B411,Annuaire_roster!B:G,5,0)</f>
        <v>1066</v>
      </c>
      <c r="B411" s="78" t="s">
        <v>97</v>
      </c>
      <c r="C411" s="73">
        <v>0.33194444444444443</v>
      </c>
      <c r="D411" s="73">
        <v>0.33333333333333331</v>
      </c>
      <c r="E411" s="66">
        <v>0.75</v>
      </c>
      <c r="F411" s="66">
        <v>0.75</v>
      </c>
      <c r="G411" s="49"/>
      <c r="H411" s="48"/>
      <c r="I411" s="67" t="s">
        <v>63</v>
      </c>
      <c r="J411" s="48"/>
      <c r="K411" s="58">
        <v>0</v>
      </c>
      <c r="L411" s="48">
        <v>0</v>
      </c>
      <c r="M411" s="74">
        <v>0</v>
      </c>
      <c r="N411" s="34">
        <v>0.375</v>
      </c>
      <c r="O411" s="38">
        <v>0.375</v>
      </c>
      <c r="P411" s="76" t="s">
        <v>61</v>
      </c>
      <c r="Q411" s="43">
        <v>44805</v>
      </c>
      <c r="R411" s="35">
        <v>0</v>
      </c>
      <c r="S411" s="35">
        <v>0</v>
      </c>
      <c r="T411" s="10" t="str">
        <f t="shared" si="89"/>
        <v>Sem - 36</v>
      </c>
      <c r="U411" s="10" t="str">
        <f t="shared" si="90"/>
        <v>Septembre</v>
      </c>
      <c r="V411" s="36" t="s">
        <v>231</v>
      </c>
      <c r="W411" s="34"/>
      <c r="X411" s="91">
        <f t="shared" si="91"/>
        <v>1.388888888888884E-3</v>
      </c>
      <c r="Y411" s="92" t="str">
        <f>VLOOKUP('CM-CIC'!B389,Annuaire_roster!B:F,4,0)</f>
        <v>FARKACH Hicham</v>
      </c>
      <c r="Z411" s="37" t="s">
        <v>110</v>
      </c>
      <c r="AA411" s="60" t="s">
        <v>232</v>
      </c>
      <c r="AB411" s="35" t="s">
        <v>63</v>
      </c>
      <c r="AC411" s="35" t="s">
        <v>63</v>
      </c>
      <c r="AD411" s="35" t="s">
        <v>63</v>
      </c>
      <c r="AE411" s="44" t="s">
        <v>63</v>
      </c>
      <c r="AF411" s="61"/>
      <c r="AG411" s="45"/>
    </row>
    <row r="412" spans="1:33" x14ac:dyDescent="0.2">
      <c r="A412" s="59">
        <f>+VLOOKUP(B412,Annuaire_roster!B:G,5,0)</f>
        <v>1011</v>
      </c>
      <c r="B412" s="78" t="s">
        <v>47</v>
      </c>
      <c r="C412" s="73">
        <v>0.32777777777777778</v>
      </c>
      <c r="D412" s="73">
        <v>0.33333333333333331</v>
      </c>
      <c r="E412" s="66">
        <v>0.75</v>
      </c>
      <c r="F412" s="66">
        <v>0.75</v>
      </c>
      <c r="G412" s="49"/>
      <c r="H412" s="48"/>
      <c r="I412" s="67" t="s">
        <v>63</v>
      </c>
      <c r="J412" s="48"/>
      <c r="K412" s="58">
        <v>0</v>
      </c>
      <c r="L412" s="48">
        <v>0</v>
      </c>
      <c r="M412" s="74">
        <v>0</v>
      </c>
      <c r="N412" s="34">
        <v>0.375</v>
      </c>
      <c r="O412" s="38">
        <v>0.375</v>
      </c>
      <c r="P412" s="76" t="s">
        <v>61</v>
      </c>
      <c r="Q412" s="43">
        <v>44805</v>
      </c>
      <c r="R412" s="35">
        <v>0</v>
      </c>
      <c r="S412" s="35">
        <v>0</v>
      </c>
      <c r="T412" s="10" t="str">
        <f t="shared" si="89"/>
        <v>Sem - 36</v>
      </c>
      <c r="U412" s="10" t="str">
        <f t="shared" si="90"/>
        <v>Septembre</v>
      </c>
      <c r="V412" s="36" t="s">
        <v>231</v>
      </c>
      <c r="W412" s="34"/>
      <c r="X412" s="91">
        <f t="shared" si="91"/>
        <v>5.5555555555555358E-3</v>
      </c>
      <c r="Y412" s="92" t="str">
        <f>VLOOKUP('CM-CIC'!B390,Annuaire_roster!B:F,4,0)</f>
        <v>FARKACH Hicham</v>
      </c>
      <c r="Z412" s="37" t="s">
        <v>110</v>
      </c>
      <c r="AA412" s="60" t="s">
        <v>232</v>
      </c>
      <c r="AB412" s="35" t="s">
        <v>63</v>
      </c>
      <c r="AC412" s="35" t="s">
        <v>63</v>
      </c>
      <c r="AD412" s="35" t="s">
        <v>63</v>
      </c>
      <c r="AE412" s="44" t="s">
        <v>63</v>
      </c>
      <c r="AF412" s="61"/>
      <c r="AG412" s="45"/>
    </row>
    <row r="413" spans="1:33" x14ac:dyDescent="0.2">
      <c r="A413" s="59">
        <f>+VLOOKUP(B413,Annuaire_roster!B:G,5,0)</f>
        <v>1004</v>
      </c>
      <c r="B413" s="78" t="s">
        <v>96</v>
      </c>
      <c r="C413" s="73">
        <v>0.33194444444444443</v>
      </c>
      <c r="D413" s="73">
        <v>0.33333333333333331</v>
      </c>
      <c r="E413" s="66">
        <v>0.75</v>
      </c>
      <c r="F413" s="66">
        <v>0.75</v>
      </c>
      <c r="G413" s="49"/>
      <c r="H413" s="48"/>
      <c r="I413" s="67" t="s">
        <v>63</v>
      </c>
      <c r="J413" s="48"/>
      <c r="K413" s="58">
        <v>0</v>
      </c>
      <c r="L413" s="48">
        <v>0</v>
      </c>
      <c r="M413" s="74">
        <v>0</v>
      </c>
      <c r="N413" s="34">
        <v>0.375</v>
      </c>
      <c r="O413" s="38">
        <v>0.375</v>
      </c>
      <c r="P413" s="76" t="s">
        <v>61</v>
      </c>
      <c r="Q413" s="43">
        <v>44805</v>
      </c>
      <c r="R413" s="35">
        <v>0</v>
      </c>
      <c r="S413" s="35">
        <v>0</v>
      </c>
      <c r="T413" s="10" t="str">
        <f t="shared" si="89"/>
        <v>Sem - 36</v>
      </c>
      <c r="U413" s="10" t="str">
        <f t="shared" si="90"/>
        <v>Septembre</v>
      </c>
      <c r="V413" s="36" t="s">
        <v>231</v>
      </c>
      <c r="W413" s="34"/>
      <c r="X413" s="91">
        <f t="shared" si="91"/>
        <v>1.388888888888884E-3</v>
      </c>
      <c r="Y413" s="92" t="str">
        <f>VLOOKUP('CM-CIC'!B391,Annuaire_roster!B:F,4,0)</f>
        <v>KINANA Widad</v>
      </c>
      <c r="Z413" s="37" t="s">
        <v>110</v>
      </c>
      <c r="AA413" s="60" t="s">
        <v>232</v>
      </c>
      <c r="AB413" s="35" t="s">
        <v>63</v>
      </c>
      <c r="AC413" s="35" t="s">
        <v>63</v>
      </c>
      <c r="AD413" s="35" t="s">
        <v>63</v>
      </c>
      <c r="AE413" s="44" t="s">
        <v>63</v>
      </c>
      <c r="AF413" s="61"/>
      <c r="AG413" s="45"/>
    </row>
    <row r="414" spans="1:33" x14ac:dyDescent="0.2">
      <c r="A414" s="59">
        <f>+VLOOKUP(B414,Annuaire_roster!B:G,5,0)</f>
        <v>1068</v>
      </c>
      <c r="B414" s="78" t="s">
        <v>98</v>
      </c>
      <c r="C414" s="73"/>
      <c r="D414" s="73" t="s">
        <v>188</v>
      </c>
      <c r="E414" s="66"/>
      <c r="F414" s="66" t="s">
        <v>188</v>
      </c>
      <c r="G414" s="49"/>
      <c r="H414" s="48"/>
      <c r="I414" s="67" t="s">
        <v>63</v>
      </c>
      <c r="J414" s="48"/>
      <c r="K414" s="58">
        <v>0</v>
      </c>
      <c r="L414" s="48">
        <v>0</v>
      </c>
      <c r="M414" s="74">
        <v>0</v>
      </c>
      <c r="N414" s="34" t="s">
        <v>63</v>
      </c>
      <c r="O414" s="38">
        <v>0</v>
      </c>
      <c r="P414" s="76" t="s">
        <v>61</v>
      </c>
      <c r="Q414" s="43">
        <v>44806</v>
      </c>
      <c r="R414" s="35">
        <v>0</v>
      </c>
      <c r="S414" s="35">
        <v>0</v>
      </c>
      <c r="T414" s="10" t="str">
        <f t="shared" si="89"/>
        <v>Sem - 36</v>
      </c>
      <c r="U414" s="10" t="str">
        <f t="shared" si="90"/>
        <v>Septembre</v>
      </c>
      <c r="V414" s="36" t="s">
        <v>231</v>
      </c>
      <c r="W414" s="34"/>
      <c r="X414" s="91">
        <f t="shared" si="91"/>
        <v>0</v>
      </c>
      <c r="Y414" s="92" t="str">
        <f>VLOOKUP('CM-CIC'!B392,Annuaire_roster!B:F,4,0)</f>
        <v>IDELHAJ Meryem</v>
      </c>
      <c r="Z414" s="37" t="s">
        <v>110</v>
      </c>
      <c r="AA414" s="60" t="s">
        <v>232</v>
      </c>
      <c r="AB414" s="35">
        <v>0.33333333333333298</v>
      </c>
      <c r="AC414" s="35" t="s">
        <v>63</v>
      </c>
      <c r="AD414" s="35" t="s">
        <v>63</v>
      </c>
      <c r="AE414" s="44" t="s">
        <v>63</v>
      </c>
      <c r="AF414" s="61"/>
      <c r="AG414" s="45"/>
    </row>
    <row r="415" spans="1:33" x14ac:dyDescent="0.2">
      <c r="A415" s="59">
        <f>+VLOOKUP(B415,Annuaire_roster!B:G,5,0)</f>
        <v>1301</v>
      </c>
      <c r="B415" s="78" t="s">
        <v>111</v>
      </c>
      <c r="C415" s="73"/>
      <c r="D415" s="73" t="s">
        <v>188</v>
      </c>
      <c r="E415" s="66"/>
      <c r="F415" s="66" t="s">
        <v>188</v>
      </c>
      <c r="G415" s="49"/>
      <c r="H415" s="48"/>
      <c r="I415" s="67" t="s">
        <v>63</v>
      </c>
      <c r="J415" s="48"/>
      <c r="K415" s="58">
        <v>0</v>
      </c>
      <c r="L415" s="48">
        <v>0</v>
      </c>
      <c r="M415" s="74">
        <v>0</v>
      </c>
      <c r="N415" s="34" t="s">
        <v>63</v>
      </c>
      <c r="O415" s="38">
        <v>0</v>
      </c>
      <c r="P415" s="76" t="s">
        <v>61</v>
      </c>
      <c r="Q415" s="43">
        <v>44806</v>
      </c>
      <c r="R415" s="35">
        <v>0</v>
      </c>
      <c r="S415" s="35">
        <v>0</v>
      </c>
      <c r="T415" s="10" t="str">
        <f t="shared" si="89"/>
        <v>Sem - 36</v>
      </c>
      <c r="U415" s="10" t="str">
        <f t="shared" si="90"/>
        <v>Septembre</v>
      </c>
      <c r="V415" s="36" t="s">
        <v>231</v>
      </c>
      <c r="W415" s="34"/>
      <c r="X415" s="91">
        <f t="shared" si="91"/>
        <v>0</v>
      </c>
      <c r="Y415" s="92" t="str">
        <f>VLOOKUP('CM-CIC'!B393,Annuaire_roster!B:F,4,0)</f>
        <v>IDELHAJ Meryem</v>
      </c>
      <c r="Z415" s="37" t="s">
        <v>110</v>
      </c>
      <c r="AA415" s="60">
        <v>0</v>
      </c>
      <c r="AB415" s="35">
        <v>0.33333333333333298</v>
      </c>
      <c r="AC415" s="35" t="s">
        <v>63</v>
      </c>
      <c r="AD415" s="35" t="s">
        <v>63</v>
      </c>
      <c r="AE415" s="44" t="s">
        <v>63</v>
      </c>
      <c r="AF415" s="61"/>
      <c r="AG415" s="45"/>
    </row>
    <row r="416" spans="1:33" x14ac:dyDescent="0.2">
      <c r="A416" s="59">
        <f>+VLOOKUP(B416,Annuaire_roster!B:G,5,0)</f>
        <v>1300</v>
      </c>
      <c r="B416" s="78" t="s">
        <v>93</v>
      </c>
      <c r="C416" s="73">
        <v>0.33263888888888887</v>
      </c>
      <c r="D416" s="73">
        <v>0.33333333333333331</v>
      </c>
      <c r="E416" s="66">
        <v>0.75</v>
      </c>
      <c r="F416" s="66">
        <v>0.75</v>
      </c>
      <c r="G416" s="49"/>
      <c r="H416" s="48"/>
      <c r="I416" s="67" t="s">
        <v>63</v>
      </c>
      <c r="J416" s="48"/>
      <c r="K416" s="58">
        <v>0</v>
      </c>
      <c r="L416" s="48">
        <v>0</v>
      </c>
      <c r="M416" s="74">
        <v>0</v>
      </c>
      <c r="N416" s="34">
        <v>0.375</v>
      </c>
      <c r="O416" s="38">
        <v>0.375</v>
      </c>
      <c r="P416" s="76" t="s">
        <v>61</v>
      </c>
      <c r="Q416" s="43">
        <v>44806</v>
      </c>
      <c r="R416" s="35">
        <v>0</v>
      </c>
      <c r="S416" s="35">
        <v>0</v>
      </c>
      <c r="T416" s="10" t="str">
        <f t="shared" si="89"/>
        <v>Sem - 36</v>
      </c>
      <c r="U416" s="10" t="str">
        <f t="shared" si="90"/>
        <v>Septembre</v>
      </c>
      <c r="V416" s="36" t="s">
        <v>231</v>
      </c>
      <c r="W416" s="34"/>
      <c r="X416" s="91">
        <f t="shared" si="91"/>
        <v>0</v>
      </c>
      <c r="Y416" s="92" t="str">
        <f>VLOOKUP('CM-CIC'!B394,Annuaire_roster!B:F,4,0)</f>
        <v>IDELHAJ Meryem</v>
      </c>
      <c r="Z416" s="37" t="s">
        <v>110</v>
      </c>
      <c r="AA416" s="60">
        <v>0</v>
      </c>
      <c r="AB416" s="35" t="s">
        <v>63</v>
      </c>
      <c r="AC416" s="35" t="s">
        <v>63</v>
      </c>
      <c r="AD416" s="35" t="s">
        <v>63</v>
      </c>
      <c r="AE416" s="44" t="s">
        <v>63</v>
      </c>
      <c r="AF416" s="61"/>
      <c r="AG416" s="45"/>
    </row>
    <row r="417" spans="1:33" x14ac:dyDescent="0.2">
      <c r="A417" s="59">
        <f>+VLOOKUP(B417,Annuaire_roster!B:G,5,0)</f>
        <v>1474</v>
      </c>
      <c r="B417" s="78" t="s">
        <v>174</v>
      </c>
      <c r="C417" s="73">
        <v>0.33333333333333331</v>
      </c>
      <c r="D417" s="73">
        <v>0.33333333333333331</v>
      </c>
      <c r="E417" s="66">
        <v>0.75</v>
      </c>
      <c r="F417" s="66">
        <v>0.75</v>
      </c>
      <c r="G417" s="49"/>
      <c r="H417" s="48"/>
      <c r="I417" s="67" t="s">
        <v>63</v>
      </c>
      <c r="J417" s="48"/>
      <c r="K417" s="58">
        <v>0</v>
      </c>
      <c r="L417" s="48">
        <v>0</v>
      </c>
      <c r="M417" s="74">
        <v>0</v>
      </c>
      <c r="N417" s="34">
        <v>0.375</v>
      </c>
      <c r="O417" s="38">
        <v>0.375</v>
      </c>
      <c r="P417" s="76" t="s">
        <v>61</v>
      </c>
      <c r="Q417" s="43">
        <v>44806</v>
      </c>
      <c r="R417" s="35">
        <v>0</v>
      </c>
      <c r="S417" s="35">
        <v>0</v>
      </c>
      <c r="T417" s="10" t="str">
        <f t="shared" si="89"/>
        <v>Sem - 36</v>
      </c>
      <c r="U417" s="10" t="str">
        <f t="shared" si="90"/>
        <v>Septembre</v>
      </c>
      <c r="V417" s="36" t="s">
        <v>231</v>
      </c>
      <c r="W417" s="34"/>
      <c r="X417" s="91">
        <f t="shared" si="91"/>
        <v>0</v>
      </c>
      <c r="Y417" s="92" t="str">
        <f>VLOOKUP('CM-CIC'!B395,Annuaire_roster!B:F,4,0)</f>
        <v>IDELHAJ Meryem</v>
      </c>
      <c r="Z417" s="37" t="s">
        <v>110</v>
      </c>
      <c r="AA417" s="60">
        <v>0</v>
      </c>
      <c r="AB417" s="35" t="s">
        <v>63</v>
      </c>
      <c r="AC417" s="35" t="s">
        <v>63</v>
      </c>
      <c r="AD417" s="35" t="s">
        <v>63</v>
      </c>
      <c r="AE417" s="44" t="s">
        <v>63</v>
      </c>
      <c r="AF417" s="61"/>
      <c r="AG417" s="45"/>
    </row>
    <row r="418" spans="1:33" x14ac:dyDescent="0.2">
      <c r="A418" s="59">
        <f>+VLOOKUP(B418,Annuaire_roster!B:G,5,0)</f>
        <v>1495</v>
      </c>
      <c r="B418" s="78" t="s">
        <v>172</v>
      </c>
      <c r="C418" s="73"/>
      <c r="D418" s="73" t="s">
        <v>188</v>
      </c>
      <c r="E418" s="66"/>
      <c r="F418" s="66" t="s">
        <v>188</v>
      </c>
      <c r="G418" s="49"/>
      <c r="H418" s="48"/>
      <c r="I418" s="67" t="s">
        <v>63</v>
      </c>
      <c r="J418" s="48"/>
      <c r="K418" s="58">
        <v>0</v>
      </c>
      <c r="L418" s="48">
        <v>0</v>
      </c>
      <c r="M418" s="74">
        <v>0</v>
      </c>
      <c r="N418" s="34" t="s">
        <v>63</v>
      </c>
      <c r="O418" s="38">
        <v>0</v>
      </c>
      <c r="P418" s="76" t="s">
        <v>61</v>
      </c>
      <c r="Q418" s="43">
        <v>44806</v>
      </c>
      <c r="R418" s="35">
        <v>0</v>
      </c>
      <c r="S418" s="35">
        <v>0</v>
      </c>
      <c r="T418" s="10" t="str">
        <f t="shared" si="89"/>
        <v>Sem - 36</v>
      </c>
      <c r="U418" s="10" t="str">
        <f t="shared" si="90"/>
        <v>Septembre</v>
      </c>
      <c r="V418" s="36" t="s">
        <v>231</v>
      </c>
      <c r="W418" s="34"/>
      <c r="X418" s="91">
        <f t="shared" si="91"/>
        <v>0</v>
      </c>
      <c r="Y418" s="92" t="str">
        <f>VLOOKUP('CM-CIC'!B396,Annuaire_roster!B:F,4,0)</f>
        <v>IDELHAJ Meryem</v>
      </c>
      <c r="Z418" s="37" t="s">
        <v>110</v>
      </c>
      <c r="AA418" s="60">
        <v>0</v>
      </c>
      <c r="AB418" s="35">
        <v>0.33333333333333298</v>
      </c>
      <c r="AC418" s="35" t="s">
        <v>63</v>
      </c>
      <c r="AD418" s="35" t="s">
        <v>63</v>
      </c>
      <c r="AE418" s="44" t="s">
        <v>63</v>
      </c>
      <c r="AF418" s="61"/>
      <c r="AG418" s="45"/>
    </row>
    <row r="419" spans="1:33" x14ac:dyDescent="0.2">
      <c r="A419" s="59">
        <f>+VLOOKUP(B419,Annuaire_roster!B:G,5,0)</f>
        <v>1309</v>
      </c>
      <c r="B419" s="78" t="s">
        <v>85</v>
      </c>
      <c r="C419" s="73">
        <v>0.33124999999999999</v>
      </c>
      <c r="D419" s="73">
        <v>0.33333333333333331</v>
      </c>
      <c r="E419" s="66">
        <v>0.75</v>
      </c>
      <c r="F419" s="66">
        <v>0.75</v>
      </c>
      <c r="G419" s="49"/>
      <c r="H419" s="48"/>
      <c r="I419" s="67" t="s">
        <v>63</v>
      </c>
      <c r="J419" s="48"/>
      <c r="K419" s="58">
        <v>0</v>
      </c>
      <c r="L419" s="48">
        <v>0</v>
      </c>
      <c r="M419" s="74">
        <v>0</v>
      </c>
      <c r="N419" s="34">
        <v>0.375</v>
      </c>
      <c r="O419" s="38">
        <v>0.375</v>
      </c>
      <c r="P419" s="76" t="s">
        <v>61</v>
      </c>
      <c r="Q419" s="43">
        <v>44806</v>
      </c>
      <c r="R419" s="35">
        <v>0</v>
      </c>
      <c r="S419" s="35">
        <v>0</v>
      </c>
      <c r="T419" s="10" t="str">
        <f t="shared" si="89"/>
        <v>Sem - 36</v>
      </c>
      <c r="U419" s="10" t="str">
        <f t="shared" si="90"/>
        <v>Septembre</v>
      </c>
      <c r="V419" s="36" t="s">
        <v>231</v>
      </c>
      <c r="W419" s="34"/>
      <c r="X419" s="91">
        <f t="shared" si="91"/>
        <v>2.0833333333333259E-3</v>
      </c>
      <c r="Y419" s="92" t="str">
        <f>VLOOKUP('CM-CIC'!B397,Annuaire_roster!B:F,4,0)</f>
        <v>IDELHAJ Meryem</v>
      </c>
      <c r="Z419" s="37" t="s">
        <v>110</v>
      </c>
      <c r="AA419" s="60">
        <v>0</v>
      </c>
      <c r="AB419" s="35" t="s">
        <v>63</v>
      </c>
      <c r="AC419" s="35" t="s">
        <v>63</v>
      </c>
      <c r="AD419" s="35" t="s">
        <v>63</v>
      </c>
      <c r="AE419" s="44" t="s">
        <v>63</v>
      </c>
      <c r="AF419" s="61"/>
      <c r="AG419" s="45"/>
    </row>
    <row r="420" spans="1:33" x14ac:dyDescent="0.2">
      <c r="A420" s="59">
        <f>+VLOOKUP(B420,Annuaire_roster!B:G,5,0)</f>
        <v>1283</v>
      </c>
      <c r="B420" s="78" t="s">
        <v>86</v>
      </c>
      <c r="C420" s="73">
        <v>0.33333333333333331</v>
      </c>
      <c r="D420" s="73">
        <v>0.33333333333333331</v>
      </c>
      <c r="E420" s="66">
        <v>0.75</v>
      </c>
      <c r="F420" s="66">
        <v>0.75</v>
      </c>
      <c r="G420" s="49"/>
      <c r="H420" s="48"/>
      <c r="I420" s="67" t="s">
        <v>63</v>
      </c>
      <c r="J420" s="48"/>
      <c r="K420" s="58">
        <v>0</v>
      </c>
      <c r="L420" s="48">
        <v>0</v>
      </c>
      <c r="M420" s="74">
        <v>0</v>
      </c>
      <c r="N420" s="34">
        <v>0.375</v>
      </c>
      <c r="O420" s="38">
        <v>0.375</v>
      </c>
      <c r="P420" s="76" t="s">
        <v>61</v>
      </c>
      <c r="Q420" s="43">
        <v>44806</v>
      </c>
      <c r="R420" s="35">
        <v>0</v>
      </c>
      <c r="S420" s="35">
        <v>0</v>
      </c>
      <c r="T420" s="10" t="str">
        <f t="shared" si="89"/>
        <v>Sem - 36</v>
      </c>
      <c r="U420" s="10" t="str">
        <f t="shared" si="90"/>
        <v>Septembre</v>
      </c>
      <c r="V420" s="36" t="s">
        <v>231</v>
      </c>
      <c r="W420" s="34"/>
      <c r="X420" s="91">
        <f t="shared" si="91"/>
        <v>0</v>
      </c>
      <c r="Y420" s="92" t="str">
        <f>VLOOKUP('CM-CIC'!B398,Annuaire_roster!B:F,4,0)</f>
        <v>IDELHAJ Meryem</v>
      </c>
      <c r="Z420" s="37" t="s">
        <v>110</v>
      </c>
      <c r="AA420" s="60">
        <v>0</v>
      </c>
      <c r="AB420" s="35" t="s">
        <v>63</v>
      </c>
      <c r="AC420" s="35" t="s">
        <v>63</v>
      </c>
      <c r="AD420" s="35" t="s">
        <v>63</v>
      </c>
      <c r="AE420" s="44" t="s">
        <v>63</v>
      </c>
      <c r="AF420" s="61"/>
      <c r="AG420" s="45"/>
    </row>
    <row r="421" spans="1:33" x14ac:dyDescent="0.2">
      <c r="A421" s="59">
        <f>+VLOOKUP(B421,Annuaire_roster!B:G,5,0)</f>
        <v>1066</v>
      </c>
      <c r="B421" s="78" t="s">
        <v>97</v>
      </c>
      <c r="C421" s="73">
        <v>0.33124999999999999</v>
      </c>
      <c r="D421" s="73">
        <v>0.33333333333333331</v>
      </c>
      <c r="E421" s="66">
        <v>0.75</v>
      </c>
      <c r="F421" s="66">
        <v>0.75</v>
      </c>
      <c r="G421" s="49"/>
      <c r="H421" s="48"/>
      <c r="I421" s="67" t="s">
        <v>63</v>
      </c>
      <c r="J421" s="48"/>
      <c r="K421" s="58">
        <v>0</v>
      </c>
      <c r="L421" s="48">
        <v>0</v>
      </c>
      <c r="M421" s="74">
        <v>0</v>
      </c>
      <c r="N421" s="34">
        <v>0.375</v>
      </c>
      <c r="O421" s="38">
        <v>0.375</v>
      </c>
      <c r="P421" s="76" t="s">
        <v>61</v>
      </c>
      <c r="Q421" s="43">
        <v>44806</v>
      </c>
      <c r="R421" s="35">
        <v>0</v>
      </c>
      <c r="S421" s="35">
        <v>0</v>
      </c>
      <c r="T421" s="10" t="str">
        <f t="shared" si="89"/>
        <v>Sem - 36</v>
      </c>
      <c r="U421" s="10" t="str">
        <f t="shared" si="90"/>
        <v>Septembre</v>
      </c>
      <c r="V421" s="36" t="s">
        <v>231</v>
      </c>
      <c r="W421" s="34"/>
      <c r="X421" s="91">
        <f t="shared" si="91"/>
        <v>2.0833333333333259E-3</v>
      </c>
      <c r="Y421" s="92" t="str">
        <f>VLOOKUP('CM-CIC'!B399,Annuaire_roster!B:F,4,0)</f>
        <v>IDELHAJ Meryem</v>
      </c>
      <c r="Z421" s="37" t="s">
        <v>110</v>
      </c>
      <c r="AA421" s="60" t="s">
        <v>232</v>
      </c>
      <c r="AB421" s="35" t="s">
        <v>63</v>
      </c>
      <c r="AC421" s="35" t="s">
        <v>63</v>
      </c>
      <c r="AD421" s="35" t="s">
        <v>63</v>
      </c>
      <c r="AE421" s="44" t="s">
        <v>63</v>
      </c>
      <c r="AF421" s="61"/>
      <c r="AG421" s="45"/>
    </row>
    <row r="422" spans="1:33" x14ac:dyDescent="0.2">
      <c r="A422" s="59">
        <f>+VLOOKUP(B422,Annuaire_roster!B:G,5,0)</f>
        <v>1004</v>
      </c>
      <c r="B422" s="78" t="s">
        <v>96</v>
      </c>
      <c r="C422" s="73">
        <v>0.33194444444444443</v>
      </c>
      <c r="D422" s="73">
        <v>0.33333333333333331</v>
      </c>
      <c r="E422" s="66">
        <v>0.75</v>
      </c>
      <c r="F422" s="66">
        <v>0.75</v>
      </c>
      <c r="G422" s="49"/>
      <c r="H422" s="48"/>
      <c r="I422" s="67" t="s">
        <v>63</v>
      </c>
      <c r="J422" s="48"/>
      <c r="K422" s="58">
        <v>0</v>
      </c>
      <c r="L422" s="48">
        <v>0</v>
      </c>
      <c r="M422" s="74">
        <v>0</v>
      </c>
      <c r="N422" s="34">
        <v>0.375</v>
      </c>
      <c r="O422" s="38">
        <v>0.375</v>
      </c>
      <c r="P422" s="76" t="s">
        <v>61</v>
      </c>
      <c r="Q422" s="43">
        <v>44806</v>
      </c>
      <c r="R422" s="35">
        <v>0</v>
      </c>
      <c r="S422" s="35">
        <v>0</v>
      </c>
      <c r="T422" s="10" t="str">
        <f t="shared" si="89"/>
        <v>Sem - 36</v>
      </c>
      <c r="U422" s="10" t="str">
        <f t="shared" si="90"/>
        <v>Septembre</v>
      </c>
      <c r="V422" s="36" t="s">
        <v>231</v>
      </c>
      <c r="W422" s="34"/>
      <c r="X422" s="91">
        <f t="shared" si="91"/>
        <v>1.388888888888884E-3</v>
      </c>
      <c r="Y422" s="92" t="str">
        <f>VLOOKUP('CM-CIC'!B400,Annuaire_roster!B:F,4,0)</f>
        <v>IDELHAJ Meryem</v>
      </c>
      <c r="Z422" s="37" t="s">
        <v>110</v>
      </c>
      <c r="AA422" s="60" t="s">
        <v>232</v>
      </c>
      <c r="AB422" s="35" t="s">
        <v>63</v>
      </c>
      <c r="AC422" s="35" t="s">
        <v>63</v>
      </c>
      <c r="AD422" s="35" t="s">
        <v>63</v>
      </c>
      <c r="AE422" s="44" t="s">
        <v>63</v>
      </c>
      <c r="AF422" s="61"/>
      <c r="AG422" s="45"/>
    </row>
    <row r="423" spans="1:33" x14ac:dyDescent="0.2">
      <c r="A423" s="59">
        <f>+VLOOKUP(B423,Annuaire_roster!B:G,5,0)</f>
        <v>1151</v>
      </c>
      <c r="B423" s="78" t="s">
        <v>65</v>
      </c>
      <c r="C423" s="73">
        <v>0.33333333333333331</v>
      </c>
      <c r="D423" s="73">
        <v>0.33333333333333331</v>
      </c>
      <c r="E423" s="66">
        <v>0.75</v>
      </c>
      <c r="F423" s="66">
        <v>0.75</v>
      </c>
      <c r="G423" s="49"/>
      <c r="H423" s="48"/>
      <c r="I423" s="67" t="s">
        <v>63</v>
      </c>
      <c r="J423" s="48"/>
      <c r="K423" s="58">
        <v>0</v>
      </c>
      <c r="L423" s="48">
        <v>0</v>
      </c>
      <c r="M423" s="74">
        <v>0</v>
      </c>
      <c r="N423" s="34">
        <v>0.375</v>
      </c>
      <c r="O423" s="38">
        <v>0.375</v>
      </c>
      <c r="P423" s="76" t="s">
        <v>61</v>
      </c>
      <c r="Q423" s="43">
        <v>44806</v>
      </c>
      <c r="R423" s="35">
        <v>0</v>
      </c>
      <c r="S423" s="35">
        <v>0</v>
      </c>
      <c r="T423" s="10" t="str">
        <f t="shared" si="89"/>
        <v>Sem - 36</v>
      </c>
      <c r="U423" s="10" t="str">
        <f t="shared" si="90"/>
        <v>Septembre</v>
      </c>
      <c r="V423" s="36" t="s">
        <v>231</v>
      </c>
      <c r="W423" s="34"/>
      <c r="X423" s="91">
        <f t="shared" si="91"/>
        <v>0</v>
      </c>
      <c r="Y423" s="92" t="str">
        <f>VLOOKUP('CM-CIC'!B401,Annuaire_roster!B:F,4,0)</f>
        <v>IDELHAJ Meryem</v>
      </c>
      <c r="Z423" s="37" t="s">
        <v>110</v>
      </c>
      <c r="AA423" s="60">
        <v>0</v>
      </c>
      <c r="AB423" s="35" t="s">
        <v>63</v>
      </c>
      <c r="AC423" s="35" t="s">
        <v>63</v>
      </c>
      <c r="AD423" s="35" t="s">
        <v>63</v>
      </c>
      <c r="AE423" s="44" t="s">
        <v>63</v>
      </c>
      <c r="AF423" s="61"/>
      <c r="AG423" s="45"/>
    </row>
    <row r="424" spans="1:33" x14ac:dyDescent="0.2">
      <c r="A424" s="59">
        <f>+VLOOKUP(B424,Annuaire_roster!B:G,5,0)</f>
        <v>1011</v>
      </c>
      <c r="B424" s="78" t="s">
        <v>47</v>
      </c>
      <c r="C424" s="73">
        <v>0.33055555555555555</v>
      </c>
      <c r="D424" s="73">
        <v>0.33333333333333331</v>
      </c>
      <c r="E424" s="66">
        <v>0.75</v>
      </c>
      <c r="F424" s="66">
        <v>0.75</v>
      </c>
      <c r="G424" s="49"/>
      <c r="H424" s="48"/>
      <c r="I424" s="67" t="s">
        <v>63</v>
      </c>
      <c r="J424" s="48"/>
      <c r="K424" s="58">
        <v>0</v>
      </c>
      <c r="L424" s="48">
        <v>0</v>
      </c>
      <c r="M424" s="74">
        <v>0</v>
      </c>
      <c r="N424" s="34">
        <v>0.375</v>
      </c>
      <c r="O424" s="38">
        <v>0.375</v>
      </c>
      <c r="P424" s="76" t="s">
        <v>61</v>
      </c>
      <c r="Q424" s="43">
        <v>44806</v>
      </c>
      <c r="R424" s="35">
        <v>0</v>
      </c>
      <c r="S424" s="35">
        <v>0</v>
      </c>
      <c r="T424" s="10" t="str">
        <f t="shared" si="89"/>
        <v>Sem - 36</v>
      </c>
      <c r="U424" s="10" t="str">
        <f t="shared" si="90"/>
        <v>Septembre</v>
      </c>
      <c r="V424" s="36" t="s">
        <v>231</v>
      </c>
      <c r="W424" s="34"/>
      <c r="X424" s="91">
        <f t="shared" si="91"/>
        <v>2.7777777777777679E-3</v>
      </c>
      <c r="Y424" s="92" t="str">
        <f>VLOOKUP('CM-CIC'!B402,Annuaire_roster!B:F,4,0)</f>
        <v>IDELHAJ Meryem</v>
      </c>
      <c r="Z424" s="37" t="s">
        <v>110</v>
      </c>
      <c r="AA424" s="60" t="s">
        <v>232</v>
      </c>
      <c r="AB424" s="35" t="s">
        <v>63</v>
      </c>
      <c r="AC424" s="35" t="s">
        <v>63</v>
      </c>
      <c r="AD424" s="35" t="s">
        <v>63</v>
      </c>
      <c r="AE424" s="44" t="s">
        <v>63</v>
      </c>
      <c r="AF424" s="61"/>
      <c r="AG424" s="45"/>
    </row>
    <row r="425" spans="1:33" x14ac:dyDescent="0.2">
      <c r="A425" s="59">
        <f>+VLOOKUP(B425,Annuaire_roster!B:G,5,0)</f>
        <v>1068</v>
      </c>
      <c r="B425" s="78" t="s">
        <v>98</v>
      </c>
      <c r="C425" s="73"/>
      <c r="D425" s="73" t="s">
        <v>188</v>
      </c>
      <c r="E425" s="66"/>
      <c r="F425" s="66" t="s">
        <v>188</v>
      </c>
      <c r="G425" s="49"/>
      <c r="H425" s="48"/>
      <c r="I425" s="67" t="s">
        <v>63</v>
      </c>
      <c r="J425" s="48"/>
      <c r="K425" s="58">
        <v>0</v>
      </c>
      <c r="L425" s="48">
        <v>0</v>
      </c>
      <c r="M425" s="74">
        <v>0</v>
      </c>
      <c r="N425" s="34" t="s">
        <v>63</v>
      </c>
      <c r="O425" s="38">
        <v>0</v>
      </c>
      <c r="P425" s="76" t="s">
        <v>61</v>
      </c>
      <c r="Q425" s="43">
        <v>44807</v>
      </c>
      <c r="R425" s="35">
        <v>0</v>
      </c>
      <c r="S425" s="35">
        <v>0</v>
      </c>
      <c r="T425" s="10" t="str">
        <f t="shared" si="89"/>
        <v>Sem - 36</v>
      </c>
      <c r="U425" s="10" t="str">
        <f t="shared" si="90"/>
        <v>Septembre</v>
      </c>
      <c r="V425" s="36" t="s">
        <v>231</v>
      </c>
      <c r="W425" s="34"/>
      <c r="X425" s="91">
        <f t="shared" si="91"/>
        <v>0</v>
      </c>
      <c r="Y425" s="92" t="str">
        <f>VLOOKUP('CM-CIC'!B403,Annuaire_roster!B:F,4,0)</f>
        <v>IDELHAJ Meryem</v>
      </c>
      <c r="Z425" s="37" t="s">
        <v>110</v>
      </c>
      <c r="AA425" s="60" t="s">
        <v>232</v>
      </c>
      <c r="AB425" s="35">
        <v>0.33333333333333298</v>
      </c>
      <c r="AC425" s="35" t="s">
        <v>63</v>
      </c>
      <c r="AD425" s="35" t="s">
        <v>63</v>
      </c>
      <c r="AE425" s="44" t="s">
        <v>63</v>
      </c>
      <c r="AF425" s="61"/>
      <c r="AG425" s="45"/>
    </row>
    <row r="426" spans="1:33" x14ac:dyDescent="0.2">
      <c r="A426" s="59">
        <f>+VLOOKUP(B426,Annuaire_roster!B:G,5,0)</f>
        <v>1301</v>
      </c>
      <c r="B426" s="78" t="s">
        <v>111</v>
      </c>
      <c r="C426" s="73"/>
      <c r="D426" s="73" t="s">
        <v>188</v>
      </c>
      <c r="E426" s="66"/>
      <c r="F426" s="66" t="s">
        <v>188</v>
      </c>
      <c r="G426" s="49"/>
      <c r="H426" s="48"/>
      <c r="I426" s="67" t="s">
        <v>63</v>
      </c>
      <c r="J426" s="48"/>
      <c r="K426" s="58">
        <v>0</v>
      </c>
      <c r="L426" s="48">
        <v>0</v>
      </c>
      <c r="M426" s="74">
        <v>0</v>
      </c>
      <c r="N426" s="34" t="s">
        <v>63</v>
      </c>
      <c r="O426" s="38">
        <v>0</v>
      </c>
      <c r="P426" s="76" t="s">
        <v>61</v>
      </c>
      <c r="Q426" s="43">
        <v>44807</v>
      </c>
      <c r="R426" s="35">
        <v>0</v>
      </c>
      <c r="S426" s="35">
        <v>0</v>
      </c>
      <c r="T426" s="10" t="str">
        <f t="shared" si="89"/>
        <v>Sem - 36</v>
      </c>
      <c r="U426" s="10" t="str">
        <f t="shared" si="90"/>
        <v>Septembre</v>
      </c>
      <c r="V426" s="36" t="s">
        <v>231</v>
      </c>
      <c r="W426" s="34"/>
      <c r="X426" s="91">
        <f t="shared" si="91"/>
        <v>0</v>
      </c>
      <c r="Y426" s="92" t="str">
        <f>VLOOKUP('CM-CIC'!B404,Annuaire_roster!B:F,4,0)</f>
        <v>IDELHAJ Meryem</v>
      </c>
      <c r="Z426" s="37" t="s">
        <v>110</v>
      </c>
      <c r="AA426" s="60">
        <v>0</v>
      </c>
      <c r="AB426" s="35">
        <v>0.33333333333333298</v>
      </c>
      <c r="AC426" s="35" t="s">
        <v>63</v>
      </c>
      <c r="AD426" s="35" t="s">
        <v>63</v>
      </c>
      <c r="AE426" s="44" t="s">
        <v>63</v>
      </c>
      <c r="AF426" s="61"/>
      <c r="AG426" s="45"/>
    </row>
    <row r="427" spans="1:33" x14ac:dyDescent="0.2">
      <c r="A427" s="59">
        <f>+VLOOKUP(B427,Annuaire_roster!B:G,5,0)</f>
        <v>1300</v>
      </c>
      <c r="B427" s="78" t="s">
        <v>93</v>
      </c>
      <c r="C427" s="73">
        <v>0.33333333333333331</v>
      </c>
      <c r="D427" s="73">
        <v>0.33333333333333331</v>
      </c>
      <c r="E427" s="66">
        <v>0.70833333333333337</v>
      </c>
      <c r="F427" s="66">
        <v>0.70833333333333337</v>
      </c>
      <c r="G427" s="49"/>
      <c r="H427" s="48"/>
      <c r="I427" s="67" t="s">
        <v>63</v>
      </c>
      <c r="J427" s="48"/>
      <c r="K427" s="58">
        <v>0</v>
      </c>
      <c r="L427" s="48">
        <v>0</v>
      </c>
      <c r="M427" s="74">
        <v>0</v>
      </c>
      <c r="N427" s="34">
        <v>0.33333333333333337</v>
      </c>
      <c r="O427" s="38">
        <v>0.33333333333333337</v>
      </c>
      <c r="P427" s="76" t="s">
        <v>61</v>
      </c>
      <c r="Q427" s="43">
        <v>44807</v>
      </c>
      <c r="R427" s="35">
        <v>0</v>
      </c>
      <c r="S427" s="35">
        <v>0</v>
      </c>
      <c r="T427" s="10" t="str">
        <f t="shared" si="89"/>
        <v>Sem - 36</v>
      </c>
      <c r="U427" s="10" t="str">
        <f t="shared" si="90"/>
        <v>Septembre</v>
      </c>
      <c r="V427" s="36" t="s">
        <v>231</v>
      </c>
      <c r="W427" s="34"/>
      <c r="X427" s="91">
        <f t="shared" si="91"/>
        <v>0</v>
      </c>
      <c r="Y427" s="92" t="str">
        <f>VLOOKUP('CM-CIC'!B405,Annuaire_roster!B:F,4,0)</f>
        <v>IDELHAJ Meryem</v>
      </c>
      <c r="Z427" s="37" t="s">
        <v>110</v>
      </c>
      <c r="AA427" s="60">
        <v>0</v>
      </c>
      <c r="AB427" s="35" t="s">
        <v>63</v>
      </c>
      <c r="AC427" s="35" t="s">
        <v>63</v>
      </c>
      <c r="AD427" s="35" t="s">
        <v>63</v>
      </c>
      <c r="AE427" s="44" t="s">
        <v>63</v>
      </c>
      <c r="AF427" s="61"/>
      <c r="AG427" s="45"/>
    </row>
    <row r="428" spans="1:33" x14ac:dyDescent="0.2">
      <c r="A428" s="59">
        <f>+VLOOKUP(B428,Annuaire_roster!B:G,5,0)</f>
        <v>1474</v>
      </c>
      <c r="B428" s="78" t="s">
        <v>174</v>
      </c>
      <c r="C428" s="73">
        <v>0.3298611111111111</v>
      </c>
      <c r="D428" s="73">
        <v>0.33333333333333331</v>
      </c>
      <c r="E428" s="66">
        <v>0.70833333333333337</v>
      </c>
      <c r="F428" s="66">
        <v>0.70833333333333337</v>
      </c>
      <c r="G428" s="49"/>
      <c r="H428" s="48"/>
      <c r="I428" s="67" t="s">
        <v>63</v>
      </c>
      <c r="J428" s="48"/>
      <c r="K428" s="58">
        <v>0</v>
      </c>
      <c r="L428" s="48">
        <v>0</v>
      </c>
      <c r="M428" s="74">
        <v>0</v>
      </c>
      <c r="N428" s="34">
        <v>0.33333333333333337</v>
      </c>
      <c r="O428" s="38">
        <v>0.33333333333333337</v>
      </c>
      <c r="P428" s="76" t="s">
        <v>61</v>
      </c>
      <c r="Q428" s="43">
        <v>44807</v>
      </c>
      <c r="R428" s="35">
        <v>0</v>
      </c>
      <c r="S428" s="35">
        <v>0</v>
      </c>
      <c r="T428" s="10" t="str">
        <f t="shared" si="89"/>
        <v>Sem - 36</v>
      </c>
      <c r="U428" s="10" t="str">
        <f t="shared" si="90"/>
        <v>Septembre</v>
      </c>
      <c r="V428" s="36" t="s">
        <v>231</v>
      </c>
      <c r="W428" s="34"/>
      <c r="X428" s="91">
        <f t="shared" si="91"/>
        <v>3.4722222222222099E-3</v>
      </c>
      <c r="Y428" s="92" t="str">
        <f>VLOOKUP('CM-CIC'!B406,Annuaire_roster!B:F,4,0)</f>
        <v>IDELHAJ Meryem</v>
      </c>
      <c r="Z428" s="37" t="s">
        <v>110</v>
      </c>
      <c r="AA428" s="60">
        <v>0</v>
      </c>
      <c r="AB428" s="35" t="s">
        <v>63</v>
      </c>
      <c r="AC428" s="35" t="s">
        <v>63</v>
      </c>
      <c r="AD428" s="35" t="s">
        <v>63</v>
      </c>
      <c r="AE428" s="44" t="s">
        <v>63</v>
      </c>
      <c r="AF428" s="61"/>
      <c r="AG428" s="45"/>
    </row>
    <row r="429" spans="1:33" x14ac:dyDescent="0.2">
      <c r="A429" s="59">
        <f>+VLOOKUP(B429,Annuaire_roster!B:G,5,0)</f>
        <v>1495</v>
      </c>
      <c r="B429" s="78" t="s">
        <v>172</v>
      </c>
      <c r="C429" s="73"/>
      <c r="D429" s="73" t="s">
        <v>188</v>
      </c>
      <c r="E429" s="66"/>
      <c r="F429" s="66" t="s">
        <v>188</v>
      </c>
      <c r="G429" s="49"/>
      <c r="H429" s="48"/>
      <c r="I429" s="67" t="s">
        <v>63</v>
      </c>
      <c r="J429" s="48"/>
      <c r="K429" s="58">
        <v>0</v>
      </c>
      <c r="L429" s="48">
        <v>0</v>
      </c>
      <c r="M429" s="74">
        <v>0</v>
      </c>
      <c r="N429" s="34" t="s">
        <v>63</v>
      </c>
      <c r="O429" s="38">
        <v>0</v>
      </c>
      <c r="P429" s="76" t="s">
        <v>61</v>
      </c>
      <c r="Q429" s="43">
        <v>44807</v>
      </c>
      <c r="R429" s="35">
        <v>0</v>
      </c>
      <c r="S429" s="35">
        <v>0</v>
      </c>
      <c r="T429" s="10" t="str">
        <f t="shared" si="89"/>
        <v>Sem - 36</v>
      </c>
      <c r="U429" s="10" t="str">
        <f t="shared" si="90"/>
        <v>Septembre</v>
      </c>
      <c r="V429" s="36" t="s">
        <v>231</v>
      </c>
      <c r="W429" s="34"/>
      <c r="X429" s="91">
        <f t="shared" si="91"/>
        <v>0</v>
      </c>
      <c r="Y429" s="92" t="str">
        <f>VLOOKUP('CM-CIC'!B407,Annuaire_roster!B:F,4,0)</f>
        <v>IDELHAJ Meryem</v>
      </c>
      <c r="Z429" s="37" t="s">
        <v>110</v>
      </c>
      <c r="AA429" s="60">
        <v>0</v>
      </c>
      <c r="AB429" s="35">
        <v>0.33333333333333298</v>
      </c>
      <c r="AC429" s="35" t="s">
        <v>63</v>
      </c>
      <c r="AD429" s="35" t="s">
        <v>63</v>
      </c>
      <c r="AE429" s="44" t="s">
        <v>63</v>
      </c>
      <c r="AF429" s="61"/>
      <c r="AG429" s="45"/>
    </row>
    <row r="430" spans="1:33" x14ac:dyDescent="0.2">
      <c r="A430" s="59">
        <f>+VLOOKUP(B430,Annuaire_roster!B:G,5,0)</f>
        <v>1309</v>
      </c>
      <c r="B430" s="78" t="s">
        <v>85</v>
      </c>
      <c r="C430" s="73">
        <v>0.33333333333333331</v>
      </c>
      <c r="D430" s="73">
        <v>0.33333333333333331</v>
      </c>
      <c r="E430" s="66">
        <v>0.70833333333333337</v>
      </c>
      <c r="F430" s="66">
        <v>0.70833333333333337</v>
      </c>
      <c r="G430" s="49"/>
      <c r="H430" s="48"/>
      <c r="I430" s="67" t="s">
        <v>63</v>
      </c>
      <c r="J430" s="48"/>
      <c r="K430" s="58">
        <v>0</v>
      </c>
      <c r="L430" s="48">
        <v>0</v>
      </c>
      <c r="M430" s="74">
        <v>0</v>
      </c>
      <c r="N430" s="34">
        <v>0.33333333333333337</v>
      </c>
      <c r="O430" s="38">
        <v>0.33333333333333337</v>
      </c>
      <c r="P430" s="76" t="s">
        <v>61</v>
      </c>
      <c r="Q430" s="43">
        <v>44807</v>
      </c>
      <c r="R430" s="35">
        <v>0</v>
      </c>
      <c r="S430" s="35">
        <v>0</v>
      </c>
      <c r="T430" s="10" t="str">
        <f t="shared" si="89"/>
        <v>Sem - 36</v>
      </c>
      <c r="U430" s="10" t="str">
        <f t="shared" si="90"/>
        <v>Septembre</v>
      </c>
      <c r="V430" s="36" t="s">
        <v>231</v>
      </c>
      <c r="W430" s="34"/>
      <c r="X430" s="91">
        <f t="shared" si="91"/>
        <v>0</v>
      </c>
      <c r="Y430" s="92" t="str">
        <f>VLOOKUP('CM-CIC'!B408,Annuaire_roster!B:F,4,0)</f>
        <v>IDELHAJ Meryem</v>
      </c>
      <c r="Z430" s="37" t="s">
        <v>110</v>
      </c>
      <c r="AA430" s="60">
        <v>0</v>
      </c>
      <c r="AB430" s="35" t="s">
        <v>63</v>
      </c>
      <c r="AC430" s="35" t="s">
        <v>63</v>
      </c>
      <c r="AD430" s="35" t="s">
        <v>63</v>
      </c>
      <c r="AE430" s="44" t="s">
        <v>63</v>
      </c>
      <c r="AF430" s="61"/>
      <c r="AG430" s="45"/>
    </row>
    <row r="431" spans="1:33" x14ac:dyDescent="0.2">
      <c r="A431" s="59">
        <f>+VLOOKUP(B431,Annuaire_roster!B:G,5,0)</f>
        <v>1066</v>
      </c>
      <c r="B431" s="78" t="s">
        <v>97</v>
      </c>
      <c r="C431" s="73">
        <v>0.33263888888888887</v>
      </c>
      <c r="D431" s="73">
        <v>0.33333333333333331</v>
      </c>
      <c r="E431" s="66">
        <v>0.70833333333333337</v>
      </c>
      <c r="F431" s="66">
        <v>0.70833333333333337</v>
      </c>
      <c r="G431" s="49"/>
      <c r="H431" s="48"/>
      <c r="I431" s="67" t="s">
        <v>63</v>
      </c>
      <c r="J431" s="48"/>
      <c r="K431" s="58">
        <v>0</v>
      </c>
      <c r="L431" s="48">
        <v>0</v>
      </c>
      <c r="M431" s="74">
        <v>0</v>
      </c>
      <c r="N431" s="34">
        <v>0.33333333333333337</v>
      </c>
      <c r="O431" s="38">
        <v>0.33333333333333337</v>
      </c>
      <c r="P431" s="76" t="s">
        <v>61</v>
      </c>
      <c r="Q431" s="43">
        <v>44807</v>
      </c>
      <c r="R431" s="35">
        <v>0</v>
      </c>
      <c r="S431" s="35">
        <v>0</v>
      </c>
      <c r="T431" s="10" t="str">
        <f t="shared" si="89"/>
        <v>Sem - 36</v>
      </c>
      <c r="U431" s="10" t="str">
        <f t="shared" si="90"/>
        <v>Septembre</v>
      </c>
      <c r="V431" s="36" t="s">
        <v>231</v>
      </c>
      <c r="W431" s="34"/>
      <c r="X431" s="91">
        <f t="shared" si="91"/>
        <v>0</v>
      </c>
      <c r="Y431" s="92" t="str">
        <f>VLOOKUP('CM-CIC'!B409,Annuaire_roster!B:F,4,0)</f>
        <v>IDELHAJ Meryem</v>
      </c>
      <c r="Z431" s="37" t="s">
        <v>110</v>
      </c>
      <c r="AA431" s="60" t="s">
        <v>232</v>
      </c>
      <c r="AB431" s="35" t="s">
        <v>63</v>
      </c>
      <c r="AC431" s="35" t="s">
        <v>63</v>
      </c>
      <c r="AD431" s="35" t="s">
        <v>63</v>
      </c>
      <c r="AE431" s="44" t="s">
        <v>63</v>
      </c>
      <c r="AF431" s="61"/>
      <c r="AG431" s="45"/>
    </row>
    <row r="432" spans="1:33" x14ac:dyDescent="0.2">
      <c r="A432" s="59">
        <f>+VLOOKUP(B432,Annuaire_roster!B:G,5,0)</f>
        <v>1283</v>
      </c>
      <c r="B432" s="78" t="s">
        <v>86</v>
      </c>
      <c r="C432" s="73">
        <v>0.33333333333333331</v>
      </c>
      <c r="D432" s="73">
        <v>0.33333333333333331</v>
      </c>
      <c r="E432" s="66">
        <v>0.70833333333333337</v>
      </c>
      <c r="F432" s="66">
        <v>0.70833333333333337</v>
      </c>
      <c r="G432" s="49"/>
      <c r="H432" s="48"/>
      <c r="I432" s="67" t="s">
        <v>63</v>
      </c>
      <c r="J432" s="48"/>
      <c r="K432" s="58">
        <v>0</v>
      </c>
      <c r="L432" s="48">
        <v>0</v>
      </c>
      <c r="M432" s="74">
        <v>0</v>
      </c>
      <c r="N432" s="34">
        <v>0.33333333333333337</v>
      </c>
      <c r="O432" s="38">
        <v>0.33333333333333337</v>
      </c>
      <c r="P432" s="76" t="s">
        <v>61</v>
      </c>
      <c r="Q432" s="43">
        <v>44807</v>
      </c>
      <c r="R432" s="35">
        <v>0</v>
      </c>
      <c r="S432" s="35">
        <v>0</v>
      </c>
      <c r="T432" s="10" t="str">
        <f t="shared" si="89"/>
        <v>Sem - 36</v>
      </c>
      <c r="U432" s="10" t="str">
        <f t="shared" si="90"/>
        <v>Septembre</v>
      </c>
      <c r="V432" s="36" t="s">
        <v>231</v>
      </c>
      <c r="W432" s="34"/>
      <c r="X432" s="91">
        <f t="shared" si="91"/>
        <v>0</v>
      </c>
      <c r="Y432" s="92" t="str">
        <f>VLOOKUP('CM-CIC'!B410,Annuaire_roster!B:F,4,0)</f>
        <v>IDELHAJ Meryem</v>
      </c>
      <c r="Z432" s="37" t="s">
        <v>110</v>
      </c>
      <c r="AA432" s="60">
        <v>0</v>
      </c>
      <c r="AB432" s="35" t="s">
        <v>63</v>
      </c>
      <c r="AC432" s="35" t="s">
        <v>63</v>
      </c>
      <c r="AD432" s="35" t="s">
        <v>63</v>
      </c>
      <c r="AE432" s="44" t="s">
        <v>63</v>
      </c>
      <c r="AF432" s="61"/>
      <c r="AG432" s="45"/>
    </row>
    <row r="433" spans="1:33" x14ac:dyDescent="0.2">
      <c r="A433" s="59">
        <f>+VLOOKUP(B433,Annuaire_roster!B:G,5,0)</f>
        <v>1004</v>
      </c>
      <c r="B433" s="78" t="s">
        <v>96</v>
      </c>
      <c r="C433" s="73">
        <v>0.33263888888888887</v>
      </c>
      <c r="D433" s="73">
        <v>0.33333333333333331</v>
      </c>
      <c r="E433" s="66">
        <v>0.70833333333333337</v>
      </c>
      <c r="F433" s="66">
        <v>0.70833333333333337</v>
      </c>
      <c r="G433" s="49"/>
      <c r="H433" s="48"/>
      <c r="I433" s="67" t="s">
        <v>63</v>
      </c>
      <c r="J433" s="48"/>
      <c r="K433" s="58">
        <v>0</v>
      </c>
      <c r="L433" s="48">
        <v>0</v>
      </c>
      <c r="M433" s="74">
        <v>0</v>
      </c>
      <c r="N433" s="34">
        <v>0.33333333333333337</v>
      </c>
      <c r="O433" s="38">
        <v>0.33333333333333337</v>
      </c>
      <c r="P433" s="76" t="s">
        <v>61</v>
      </c>
      <c r="Q433" s="43">
        <v>44807</v>
      </c>
      <c r="R433" s="35">
        <v>0</v>
      </c>
      <c r="S433" s="35">
        <v>0</v>
      </c>
      <c r="T433" s="10" t="str">
        <f t="shared" si="89"/>
        <v>Sem - 36</v>
      </c>
      <c r="U433" s="10" t="str">
        <f t="shared" si="90"/>
        <v>Septembre</v>
      </c>
      <c r="V433" s="36" t="s">
        <v>231</v>
      </c>
      <c r="W433" s="34"/>
      <c r="X433" s="91">
        <f t="shared" si="91"/>
        <v>0</v>
      </c>
      <c r="Y433" s="92" t="str">
        <f>VLOOKUP('CM-CIC'!B411,Annuaire_roster!B:F,4,0)</f>
        <v>IDELHAJ Meryem</v>
      </c>
      <c r="Z433" s="37" t="s">
        <v>110</v>
      </c>
      <c r="AA433" s="60" t="s">
        <v>232</v>
      </c>
      <c r="AB433" s="35" t="s">
        <v>63</v>
      </c>
      <c r="AC433" s="35" t="s">
        <v>63</v>
      </c>
      <c r="AD433" s="35" t="s">
        <v>63</v>
      </c>
      <c r="AE433" s="44" t="s">
        <v>63</v>
      </c>
      <c r="AF433" s="61"/>
      <c r="AG433" s="45"/>
    </row>
    <row r="434" spans="1:33" x14ac:dyDescent="0.2">
      <c r="A434" s="59">
        <f>+VLOOKUP(B434,Annuaire_roster!B:G,5,0)</f>
        <v>1151</v>
      </c>
      <c r="B434" s="78" t="s">
        <v>65</v>
      </c>
      <c r="C434" s="73">
        <v>0.33333333333333331</v>
      </c>
      <c r="D434" s="73">
        <v>0.33333333333333331</v>
      </c>
      <c r="E434" s="66">
        <v>0.70833333333333337</v>
      </c>
      <c r="F434" s="66">
        <v>0.70833333333333337</v>
      </c>
      <c r="G434" s="49"/>
      <c r="H434" s="48"/>
      <c r="I434" s="67" t="s">
        <v>63</v>
      </c>
      <c r="J434" s="48"/>
      <c r="K434" s="58">
        <v>0</v>
      </c>
      <c r="L434" s="48">
        <v>0</v>
      </c>
      <c r="M434" s="74">
        <v>0</v>
      </c>
      <c r="N434" s="34">
        <v>0.33333333333333337</v>
      </c>
      <c r="O434" s="38">
        <v>0.33333333333333337</v>
      </c>
      <c r="P434" s="76" t="s">
        <v>61</v>
      </c>
      <c r="Q434" s="43">
        <v>44807</v>
      </c>
      <c r="R434" s="35">
        <v>0</v>
      </c>
      <c r="S434" s="35">
        <v>0</v>
      </c>
      <c r="T434" s="10" t="str">
        <f t="shared" si="89"/>
        <v>Sem - 36</v>
      </c>
      <c r="U434" s="10" t="str">
        <f t="shared" si="90"/>
        <v>Septembre</v>
      </c>
      <c r="V434" s="36" t="s">
        <v>231</v>
      </c>
      <c r="W434" s="34"/>
      <c r="X434" s="91">
        <f t="shared" si="91"/>
        <v>0</v>
      </c>
      <c r="Y434" s="92" t="str">
        <f>VLOOKUP('CM-CIC'!B412,Annuaire_roster!B:F,4,0)</f>
        <v>IDELHAJ Meryem</v>
      </c>
      <c r="Z434" s="37" t="s">
        <v>110</v>
      </c>
      <c r="AA434" s="60">
        <v>0</v>
      </c>
      <c r="AB434" s="35" t="s">
        <v>63</v>
      </c>
      <c r="AC434" s="35" t="s">
        <v>63</v>
      </c>
      <c r="AD434" s="35" t="s">
        <v>63</v>
      </c>
      <c r="AE434" s="44" t="s">
        <v>63</v>
      </c>
      <c r="AF434" s="61"/>
      <c r="AG434" s="45"/>
    </row>
    <row r="435" spans="1:33" x14ac:dyDescent="0.2">
      <c r="A435" s="59">
        <f>+VLOOKUP(B435,Annuaire_roster!B:G,5,0)</f>
        <v>1011</v>
      </c>
      <c r="B435" s="78" t="s">
        <v>47</v>
      </c>
      <c r="C435" s="73">
        <v>0.33333333333333331</v>
      </c>
      <c r="D435" s="73">
        <v>0.33333333333333331</v>
      </c>
      <c r="E435" s="66">
        <v>0.70833333333333337</v>
      </c>
      <c r="F435" s="66">
        <v>0.70833333333333337</v>
      </c>
      <c r="G435" s="49"/>
      <c r="H435" s="48"/>
      <c r="I435" s="67" t="s">
        <v>63</v>
      </c>
      <c r="J435" s="48"/>
      <c r="K435" s="58">
        <v>0</v>
      </c>
      <c r="L435" s="48">
        <v>0</v>
      </c>
      <c r="M435" s="74">
        <v>0</v>
      </c>
      <c r="N435" s="34">
        <v>0.33333333333333337</v>
      </c>
      <c r="O435" s="38">
        <v>0.33333333333333337</v>
      </c>
      <c r="P435" s="76" t="s">
        <v>61</v>
      </c>
      <c r="Q435" s="43">
        <v>44807</v>
      </c>
      <c r="R435" s="35">
        <v>0</v>
      </c>
      <c r="S435" s="35">
        <v>0</v>
      </c>
      <c r="T435" s="10" t="str">
        <f t="shared" si="89"/>
        <v>Sem - 36</v>
      </c>
      <c r="U435" s="10" t="str">
        <f t="shared" si="90"/>
        <v>Septembre</v>
      </c>
      <c r="V435" s="36" t="s">
        <v>231</v>
      </c>
      <c r="W435" s="34"/>
      <c r="X435" s="91">
        <f t="shared" si="91"/>
        <v>0</v>
      </c>
      <c r="Y435" s="92" t="str">
        <f>VLOOKUP('CM-CIC'!B413,Annuaire_roster!B:F,4,0)</f>
        <v>IDELHAJ Meryem</v>
      </c>
      <c r="Z435" s="37" t="s">
        <v>110</v>
      </c>
      <c r="AA435" s="60" t="s">
        <v>232</v>
      </c>
      <c r="AB435" s="35" t="s">
        <v>63</v>
      </c>
      <c r="AC435" s="35" t="s">
        <v>63</v>
      </c>
      <c r="AD435" s="35" t="s">
        <v>63</v>
      </c>
      <c r="AE435" s="44" t="s">
        <v>63</v>
      </c>
      <c r="AF435" s="61"/>
      <c r="AG435" s="45"/>
    </row>
    <row r="436" spans="1:33" x14ac:dyDescent="0.2">
      <c r="A436" s="59">
        <f>+VLOOKUP(B436,Annuaire_roster!B:G,5,0)</f>
        <v>1011</v>
      </c>
      <c r="B436" s="78" t="s">
        <v>47</v>
      </c>
      <c r="C436" s="73"/>
      <c r="D436" s="73" t="s">
        <v>64</v>
      </c>
      <c r="E436" s="66"/>
      <c r="F436" s="66" t="s">
        <v>64</v>
      </c>
      <c r="G436" s="49"/>
      <c r="H436" s="48"/>
      <c r="I436" s="67" t="s">
        <v>63</v>
      </c>
      <c r="J436" s="48"/>
      <c r="K436" s="58">
        <v>0</v>
      </c>
      <c r="L436" s="48">
        <v>0</v>
      </c>
      <c r="M436" s="74">
        <v>0</v>
      </c>
      <c r="N436" s="34" t="s">
        <v>63</v>
      </c>
      <c r="O436" s="38">
        <v>0</v>
      </c>
      <c r="P436" s="76" t="s">
        <v>61</v>
      </c>
      <c r="Q436" s="43">
        <v>44808</v>
      </c>
      <c r="R436" s="35">
        <v>0</v>
      </c>
      <c r="S436" s="35">
        <v>0</v>
      </c>
      <c r="T436" s="10" t="str">
        <f t="shared" si="89"/>
        <v>Sem - 36</v>
      </c>
      <c r="U436" s="10" t="str">
        <f t="shared" si="90"/>
        <v>Septembre</v>
      </c>
      <c r="V436" s="36" t="s">
        <v>231</v>
      </c>
      <c r="W436" s="34"/>
      <c r="X436" s="91">
        <f t="shared" si="91"/>
        <v>0</v>
      </c>
      <c r="Y436" s="92" t="str">
        <f>VLOOKUP('CM-CIC'!B414,Annuaire_roster!B:F,4,0)</f>
        <v>IDELHAJ Meryem</v>
      </c>
      <c r="Z436" s="37" t="s">
        <v>110</v>
      </c>
      <c r="AA436" s="60" t="s">
        <v>232</v>
      </c>
      <c r="AB436" s="35" t="s">
        <v>63</v>
      </c>
      <c r="AC436" s="35" t="s">
        <v>63</v>
      </c>
      <c r="AD436" s="35" t="s">
        <v>63</v>
      </c>
      <c r="AE436" s="44" t="s">
        <v>63</v>
      </c>
      <c r="AF436" s="61"/>
      <c r="AG436" s="45"/>
    </row>
    <row r="437" spans="1:33" x14ac:dyDescent="0.2">
      <c r="A437" s="59">
        <f>+VLOOKUP(B437,Annuaire_roster!B:G,5,0)</f>
        <v>1004</v>
      </c>
      <c r="B437" s="78" t="s">
        <v>96</v>
      </c>
      <c r="C437" s="73"/>
      <c r="D437" s="73" t="s">
        <v>64</v>
      </c>
      <c r="E437" s="66"/>
      <c r="F437" s="66" t="s">
        <v>64</v>
      </c>
      <c r="G437" s="49"/>
      <c r="H437" s="48"/>
      <c r="I437" s="67" t="s">
        <v>63</v>
      </c>
      <c r="J437" s="48"/>
      <c r="K437" s="58">
        <v>0</v>
      </c>
      <c r="L437" s="48">
        <v>0</v>
      </c>
      <c r="M437" s="74">
        <v>0</v>
      </c>
      <c r="N437" s="34" t="s">
        <v>63</v>
      </c>
      <c r="O437" s="38">
        <v>0</v>
      </c>
      <c r="P437" s="76" t="s">
        <v>61</v>
      </c>
      <c r="Q437" s="43">
        <v>44808</v>
      </c>
      <c r="R437" s="35">
        <v>0</v>
      </c>
      <c r="S437" s="35">
        <v>0</v>
      </c>
      <c r="T437" s="10" t="str">
        <f t="shared" si="89"/>
        <v>Sem - 36</v>
      </c>
      <c r="U437" s="10" t="str">
        <f t="shared" si="90"/>
        <v>Septembre</v>
      </c>
      <c r="V437" s="36" t="s">
        <v>231</v>
      </c>
      <c r="W437" s="34"/>
      <c r="X437" s="91">
        <f t="shared" si="91"/>
        <v>0</v>
      </c>
      <c r="Y437" s="92" t="str">
        <f>VLOOKUP('CM-CIC'!B415,Annuaire_roster!B:F,4,0)</f>
        <v>IDELHAJ Meryem</v>
      </c>
      <c r="Z437" s="37" t="s">
        <v>110</v>
      </c>
      <c r="AA437" s="60" t="s">
        <v>232</v>
      </c>
      <c r="AB437" s="35" t="s">
        <v>63</v>
      </c>
      <c r="AC437" s="35" t="s">
        <v>63</v>
      </c>
      <c r="AD437" s="35" t="s">
        <v>63</v>
      </c>
      <c r="AE437" s="44" t="s">
        <v>63</v>
      </c>
      <c r="AF437" s="61"/>
      <c r="AG437" s="45"/>
    </row>
    <row r="438" spans="1:33" x14ac:dyDescent="0.2">
      <c r="A438" s="59">
        <f>+VLOOKUP(B438,Annuaire_roster!B:G,5,0)</f>
        <v>1066</v>
      </c>
      <c r="B438" s="78" t="s">
        <v>97</v>
      </c>
      <c r="C438" s="73"/>
      <c r="D438" s="73" t="s">
        <v>64</v>
      </c>
      <c r="E438" s="66"/>
      <c r="F438" s="66" t="s">
        <v>64</v>
      </c>
      <c r="G438" s="49"/>
      <c r="H438" s="48"/>
      <c r="I438" s="67" t="s">
        <v>63</v>
      </c>
      <c r="J438" s="48"/>
      <c r="K438" s="58">
        <v>0</v>
      </c>
      <c r="L438" s="48">
        <v>0</v>
      </c>
      <c r="M438" s="74">
        <v>0</v>
      </c>
      <c r="N438" s="34" t="s">
        <v>63</v>
      </c>
      <c r="O438" s="38">
        <v>0</v>
      </c>
      <c r="P438" s="76" t="s">
        <v>61</v>
      </c>
      <c r="Q438" s="43">
        <v>44808</v>
      </c>
      <c r="R438" s="35">
        <v>0</v>
      </c>
      <c r="S438" s="35">
        <v>0</v>
      </c>
      <c r="T438" s="10" t="str">
        <f t="shared" si="89"/>
        <v>Sem - 36</v>
      </c>
      <c r="U438" s="10" t="str">
        <f t="shared" si="90"/>
        <v>Septembre</v>
      </c>
      <c r="V438" s="36" t="s">
        <v>231</v>
      </c>
      <c r="W438" s="34"/>
      <c r="X438" s="91">
        <f t="shared" si="91"/>
        <v>0</v>
      </c>
      <c r="Y438" s="92" t="str">
        <f>VLOOKUP('CM-CIC'!B416,Annuaire_roster!B:F,4,0)</f>
        <v>IDELHAJ Meryem</v>
      </c>
      <c r="Z438" s="37" t="s">
        <v>110</v>
      </c>
      <c r="AA438" s="60" t="s">
        <v>232</v>
      </c>
      <c r="AB438" s="35" t="s">
        <v>63</v>
      </c>
      <c r="AC438" s="35" t="s">
        <v>63</v>
      </c>
      <c r="AD438" s="35" t="s">
        <v>63</v>
      </c>
      <c r="AE438" s="44" t="s">
        <v>63</v>
      </c>
      <c r="AF438" s="61"/>
      <c r="AG438" s="45"/>
    </row>
    <row r="439" spans="1:33" x14ac:dyDescent="0.2">
      <c r="A439" s="59">
        <f>+VLOOKUP(B439,Annuaire_roster!B:G,5,0)</f>
        <v>1068</v>
      </c>
      <c r="B439" s="78" t="s">
        <v>98</v>
      </c>
      <c r="C439" s="73"/>
      <c r="D439" s="73" t="s">
        <v>64</v>
      </c>
      <c r="E439" s="66"/>
      <c r="F439" s="66" t="s">
        <v>64</v>
      </c>
      <c r="G439" s="49"/>
      <c r="H439" s="48"/>
      <c r="I439" s="67" t="s">
        <v>63</v>
      </c>
      <c r="J439" s="48"/>
      <c r="K439" s="58">
        <v>0</v>
      </c>
      <c r="L439" s="48">
        <v>0</v>
      </c>
      <c r="M439" s="74">
        <v>0</v>
      </c>
      <c r="N439" s="34" t="s">
        <v>63</v>
      </c>
      <c r="O439" s="38">
        <v>0</v>
      </c>
      <c r="P439" s="76" t="s">
        <v>61</v>
      </c>
      <c r="Q439" s="43">
        <v>44808</v>
      </c>
      <c r="R439" s="35">
        <v>0</v>
      </c>
      <c r="S439" s="35">
        <v>0</v>
      </c>
      <c r="T439" s="10" t="str">
        <f t="shared" si="89"/>
        <v>Sem - 36</v>
      </c>
      <c r="U439" s="10" t="str">
        <f t="shared" si="90"/>
        <v>Septembre</v>
      </c>
      <c r="V439" s="36" t="s">
        <v>231</v>
      </c>
      <c r="W439" s="34"/>
      <c r="X439" s="91">
        <f t="shared" si="91"/>
        <v>0</v>
      </c>
      <c r="Y439" s="92" t="str">
        <f>VLOOKUP('CM-CIC'!B417,Annuaire_roster!B:F,4,0)</f>
        <v>IDELHAJ Meryem</v>
      </c>
      <c r="Z439" s="37" t="s">
        <v>110</v>
      </c>
      <c r="AA439" s="60" t="s">
        <v>232</v>
      </c>
      <c r="AB439" s="35" t="s">
        <v>63</v>
      </c>
      <c r="AC439" s="35" t="s">
        <v>63</v>
      </c>
      <c r="AD439" s="35" t="s">
        <v>63</v>
      </c>
      <c r="AE439" s="44" t="s">
        <v>63</v>
      </c>
      <c r="AF439" s="61"/>
      <c r="AG439" s="45"/>
    </row>
    <row r="440" spans="1:33" x14ac:dyDescent="0.2">
      <c r="A440" s="59">
        <f>+VLOOKUP(B440,Annuaire_roster!B:G,5,0)</f>
        <v>1151</v>
      </c>
      <c r="B440" s="78" t="s">
        <v>65</v>
      </c>
      <c r="C440" s="73"/>
      <c r="D440" s="73" t="s">
        <v>64</v>
      </c>
      <c r="E440" s="66"/>
      <c r="F440" s="66" t="s">
        <v>64</v>
      </c>
      <c r="G440" s="49"/>
      <c r="H440" s="48"/>
      <c r="I440" s="67" t="s">
        <v>63</v>
      </c>
      <c r="J440" s="48"/>
      <c r="K440" s="58">
        <v>0</v>
      </c>
      <c r="L440" s="48">
        <v>0</v>
      </c>
      <c r="M440" s="74">
        <v>0</v>
      </c>
      <c r="N440" s="34" t="s">
        <v>63</v>
      </c>
      <c r="O440" s="38">
        <v>0</v>
      </c>
      <c r="P440" s="76" t="s">
        <v>61</v>
      </c>
      <c r="Q440" s="43">
        <v>44808</v>
      </c>
      <c r="R440" s="35">
        <v>0</v>
      </c>
      <c r="S440" s="35">
        <v>0</v>
      </c>
      <c r="T440" s="10" t="str">
        <f t="shared" si="89"/>
        <v>Sem - 36</v>
      </c>
      <c r="U440" s="10" t="str">
        <f t="shared" si="90"/>
        <v>Septembre</v>
      </c>
      <c r="V440" s="36" t="s">
        <v>231</v>
      </c>
      <c r="W440" s="34"/>
      <c r="X440" s="91">
        <f t="shared" si="91"/>
        <v>0</v>
      </c>
      <c r="Y440" s="92" t="str">
        <f>VLOOKUP('CM-CIC'!B418,Annuaire_roster!B:F,4,0)</f>
        <v>IDELHAJ Meryem</v>
      </c>
      <c r="Z440" s="37" t="s">
        <v>110</v>
      </c>
      <c r="AA440" s="60">
        <v>0</v>
      </c>
      <c r="AB440" s="35" t="s">
        <v>63</v>
      </c>
      <c r="AC440" s="35" t="s">
        <v>63</v>
      </c>
      <c r="AD440" s="35" t="s">
        <v>63</v>
      </c>
      <c r="AE440" s="44" t="s">
        <v>63</v>
      </c>
      <c r="AF440" s="61"/>
      <c r="AG440" s="45"/>
    </row>
    <row r="441" spans="1:33" x14ac:dyDescent="0.2">
      <c r="A441" s="59">
        <f>+VLOOKUP(B441,Annuaire_roster!B:G,5,0)</f>
        <v>1301</v>
      </c>
      <c r="B441" s="78" t="s">
        <v>111</v>
      </c>
      <c r="C441" s="73"/>
      <c r="D441" s="73" t="s">
        <v>64</v>
      </c>
      <c r="E441" s="66"/>
      <c r="F441" s="66" t="s">
        <v>64</v>
      </c>
      <c r="G441" s="49"/>
      <c r="H441" s="48"/>
      <c r="I441" s="67" t="s">
        <v>63</v>
      </c>
      <c r="J441" s="48"/>
      <c r="K441" s="58">
        <v>0</v>
      </c>
      <c r="L441" s="48">
        <v>0</v>
      </c>
      <c r="M441" s="74">
        <v>0</v>
      </c>
      <c r="N441" s="34" t="s">
        <v>63</v>
      </c>
      <c r="O441" s="38">
        <v>0</v>
      </c>
      <c r="P441" s="76" t="s">
        <v>61</v>
      </c>
      <c r="Q441" s="43">
        <v>44808</v>
      </c>
      <c r="R441" s="35">
        <v>0</v>
      </c>
      <c r="S441" s="35">
        <v>0</v>
      </c>
      <c r="T441" s="10" t="str">
        <f t="shared" si="89"/>
        <v>Sem - 36</v>
      </c>
      <c r="U441" s="10" t="str">
        <f t="shared" si="90"/>
        <v>Septembre</v>
      </c>
      <c r="V441" s="36" t="s">
        <v>231</v>
      </c>
      <c r="W441" s="34"/>
      <c r="X441" s="91">
        <f t="shared" si="91"/>
        <v>0</v>
      </c>
      <c r="Y441" s="92" t="str">
        <f>VLOOKUP('CM-CIC'!B419,Annuaire_roster!B:F,4,0)</f>
        <v>IDELHAJ Meryem</v>
      </c>
      <c r="Z441" s="37" t="s">
        <v>110</v>
      </c>
      <c r="AA441" s="60">
        <v>0</v>
      </c>
      <c r="AB441" s="35" t="s">
        <v>63</v>
      </c>
      <c r="AC441" s="35" t="s">
        <v>63</v>
      </c>
      <c r="AD441" s="35" t="s">
        <v>63</v>
      </c>
      <c r="AE441" s="44" t="s">
        <v>63</v>
      </c>
      <c r="AF441" s="61"/>
      <c r="AG441" s="45"/>
    </row>
    <row r="442" spans="1:33" x14ac:dyDescent="0.2">
      <c r="A442" s="59">
        <f>+VLOOKUP(B442,Annuaire_roster!B:G,5,0)</f>
        <v>1300</v>
      </c>
      <c r="B442" s="78" t="s">
        <v>93</v>
      </c>
      <c r="C442" s="73"/>
      <c r="D442" s="73" t="s">
        <v>64</v>
      </c>
      <c r="E442" s="66"/>
      <c r="F442" s="66" t="s">
        <v>64</v>
      </c>
      <c r="G442" s="49"/>
      <c r="H442" s="48"/>
      <c r="I442" s="67" t="s">
        <v>63</v>
      </c>
      <c r="J442" s="48"/>
      <c r="K442" s="58">
        <v>0</v>
      </c>
      <c r="L442" s="48">
        <v>0</v>
      </c>
      <c r="M442" s="74">
        <v>0</v>
      </c>
      <c r="N442" s="34" t="s">
        <v>63</v>
      </c>
      <c r="O442" s="38">
        <v>0</v>
      </c>
      <c r="P442" s="76" t="s">
        <v>61</v>
      </c>
      <c r="Q442" s="43">
        <v>44808</v>
      </c>
      <c r="R442" s="35">
        <v>0</v>
      </c>
      <c r="S442" s="35">
        <v>0</v>
      </c>
      <c r="T442" s="10" t="str">
        <f t="shared" si="89"/>
        <v>Sem - 36</v>
      </c>
      <c r="U442" s="10" t="str">
        <f t="shared" si="90"/>
        <v>Septembre</v>
      </c>
      <c r="V442" s="36" t="s">
        <v>231</v>
      </c>
      <c r="W442" s="34"/>
      <c r="X442" s="91">
        <f t="shared" si="91"/>
        <v>0</v>
      </c>
      <c r="Y442" s="92" t="str">
        <f>VLOOKUP('CM-CIC'!B420,Annuaire_roster!B:F,4,0)</f>
        <v>IDELHAJ Meryem</v>
      </c>
      <c r="Z442" s="37" t="s">
        <v>110</v>
      </c>
      <c r="AA442" s="60">
        <v>0</v>
      </c>
      <c r="AB442" s="35" t="s">
        <v>63</v>
      </c>
      <c r="AC442" s="35" t="s">
        <v>63</v>
      </c>
      <c r="AD442" s="35" t="s">
        <v>63</v>
      </c>
      <c r="AE442" s="44" t="s">
        <v>63</v>
      </c>
      <c r="AF442" s="61"/>
      <c r="AG442" s="45"/>
    </row>
    <row r="443" spans="1:33" x14ac:dyDescent="0.2">
      <c r="A443" s="59">
        <f>+VLOOKUP(B443,Annuaire_roster!B:G,5,0)</f>
        <v>1309</v>
      </c>
      <c r="B443" s="78" t="s">
        <v>85</v>
      </c>
      <c r="C443" s="73"/>
      <c r="D443" s="73" t="s">
        <v>64</v>
      </c>
      <c r="E443" s="66"/>
      <c r="F443" s="66" t="s">
        <v>64</v>
      </c>
      <c r="G443" s="49"/>
      <c r="H443" s="48"/>
      <c r="I443" s="67" t="s">
        <v>63</v>
      </c>
      <c r="J443" s="48"/>
      <c r="K443" s="58">
        <v>0</v>
      </c>
      <c r="L443" s="48">
        <v>0</v>
      </c>
      <c r="M443" s="74">
        <v>0</v>
      </c>
      <c r="N443" s="34" t="s">
        <v>63</v>
      </c>
      <c r="O443" s="38">
        <v>0</v>
      </c>
      <c r="P443" s="76" t="s">
        <v>61</v>
      </c>
      <c r="Q443" s="43">
        <v>44808</v>
      </c>
      <c r="R443" s="35">
        <v>0</v>
      </c>
      <c r="S443" s="35">
        <v>0</v>
      </c>
      <c r="T443" s="10" t="str">
        <f t="shared" si="89"/>
        <v>Sem - 36</v>
      </c>
      <c r="U443" s="10" t="str">
        <f t="shared" si="90"/>
        <v>Septembre</v>
      </c>
      <c r="V443" s="36" t="s">
        <v>231</v>
      </c>
      <c r="W443" s="34"/>
      <c r="X443" s="91">
        <f t="shared" si="91"/>
        <v>0</v>
      </c>
      <c r="Y443" s="92" t="str">
        <f>VLOOKUP('CM-CIC'!B421,Annuaire_roster!B:F,4,0)</f>
        <v>IDELHAJ Meryem</v>
      </c>
      <c r="Z443" s="37" t="s">
        <v>110</v>
      </c>
      <c r="AA443" s="60">
        <v>0</v>
      </c>
      <c r="AB443" s="35" t="s">
        <v>63</v>
      </c>
      <c r="AC443" s="35" t="s">
        <v>63</v>
      </c>
      <c r="AD443" s="35" t="s">
        <v>63</v>
      </c>
      <c r="AE443" s="44" t="s">
        <v>63</v>
      </c>
      <c r="AF443" s="61"/>
      <c r="AG443" s="45"/>
    </row>
    <row r="444" spans="1:33" x14ac:dyDescent="0.2">
      <c r="A444" s="59">
        <f>+VLOOKUP(B444,Annuaire_roster!B:G,5,0)</f>
        <v>1283</v>
      </c>
      <c r="B444" s="78" t="s">
        <v>86</v>
      </c>
      <c r="C444" s="73"/>
      <c r="D444" s="73" t="s">
        <v>64</v>
      </c>
      <c r="E444" s="66"/>
      <c r="F444" s="66" t="s">
        <v>64</v>
      </c>
      <c r="G444" s="49"/>
      <c r="H444" s="48"/>
      <c r="I444" s="67" t="s">
        <v>63</v>
      </c>
      <c r="J444" s="48"/>
      <c r="K444" s="58">
        <v>0</v>
      </c>
      <c r="L444" s="48">
        <v>0</v>
      </c>
      <c r="M444" s="74">
        <v>0</v>
      </c>
      <c r="N444" s="34" t="s">
        <v>63</v>
      </c>
      <c r="O444" s="38">
        <v>0</v>
      </c>
      <c r="P444" s="76" t="s">
        <v>61</v>
      </c>
      <c r="Q444" s="43">
        <v>44808</v>
      </c>
      <c r="R444" s="35">
        <v>0</v>
      </c>
      <c r="S444" s="35">
        <v>0</v>
      </c>
      <c r="T444" s="10" t="str">
        <f t="shared" si="89"/>
        <v>Sem - 36</v>
      </c>
      <c r="U444" s="10" t="str">
        <f t="shared" si="90"/>
        <v>Septembre</v>
      </c>
      <c r="V444" s="36" t="s">
        <v>231</v>
      </c>
      <c r="W444" s="34"/>
      <c r="X444" s="91">
        <f t="shared" si="91"/>
        <v>0</v>
      </c>
      <c r="Y444" s="92" t="str">
        <f>VLOOKUP('CM-CIC'!B422,Annuaire_roster!B:F,4,0)</f>
        <v>IDELHAJ Meryem</v>
      </c>
      <c r="Z444" s="37" t="s">
        <v>110</v>
      </c>
      <c r="AA444" s="60">
        <v>0</v>
      </c>
      <c r="AB444" s="35" t="s">
        <v>63</v>
      </c>
      <c r="AC444" s="35" t="s">
        <v>63</v>
      </c>
      <c r="AD444" s="35" t="s">
        <v>63</v>
      </c>
      <c r="AE444" s="44" t="s">
        <v>63</v>
      </c>
      <c r="AF444" s="61"/>
      <c r="AG444" s="45"/>
    </row>
    <row r="445" spans="1:33" x14ac:dyDescent="0.2">
      <c r="A445" s="59">
        <f>+VLOOKUP(B445,Annuaire_roster!B:G,5,0)</f>
        <v>1474</v>
      </c>
      <c r="B445" s="78" t="s">
        <v>174</v>
      </c>
      <c r="C445" s="73"/>
      <c r="D445" s="73" t="s">
        <v>64</v>
      </c>
      <c r="E445" s="66"/>
      <c r="F445" s="66" t="s">
        <v>64</v>
      </c>
      <c r="G445" s="49"/>
      <c r="H445" s="48"/>
      <c r="I445" s="67" t="s">
        <v>63</v>
      </c>
      <c r="J445" s="48"/>
      <c r="K445" s="58">
        <v>0</v>
      </c>
      <c r="L445" s="48">
        <v>0</v>
      </c>
      <c r="M445" s="74">
        <v>0</v>
      </c>
      <c r="N445" s="34" t="s">
        <v>63</v>
      </c>
      <c r="O445" s="38">
        <v>0</v>
      </c>
      <c r="P445" s="76" t="s">
        <v>61</v>
      </c>
      <c r="Q445" s="43">
        <v>44808</v>
      </c>
      <c r="R445" s="35">
        <v>0</v>
      </c>
      <c r="S445" s="35">
        <v>0</v>
      </c>
      <c r="T445" s="10" t="str">
        <f t="shared" si="89"/>
        <v>Sem - 36</v>
      </c>
      <c r="U445" s="10" t="str">
        <f t="shared" si="90"/>
        <v>Septembre</v>
      </c>
      <c r="V445" s="36" t="s">
        <v>231</v>
      </c>
      <c r="W445" s="34"/>
      <c r="X445" s="91">
        <f t="shared" si="91"/>
        <v>0</v>
      </c>
      <c r="Y445" s="92" t="str">
        <f>VLOOKUP('CM-CIC'!B423,Annuaire_roster!B:F,4,0)</f>
        <v>IDELHAJ Meryem</v>
      </c>
      <c r="Z445" s="37" t="s">
        <v>110</v>
      </c>
      <c r="AA445" s="60">
        <v>0</v>
      </c>
      <c r="AB445" s="35" t="s">
        <v>63</v>
      </c>
      <c r="AC445" s="35" t="s">
        <v>63</v>
      </c>
      <c r="AD445" s="35" t="s">
        <v>63</v>
      </c>
      <c r="AE445" s="44" t="s">
        <v>63</v>
      </c>
      <c r="AF445" s="61"/>
      <c r="AG445" s="45"/>
    </row>
    <row r="446" spans="1:33" x14ac:dyDescent="0.2">
      <c r="A446" s="59">
        <f>+VLOOKUP(B446,Annuaire_roster!B:G,5,0)</f>
        <v>1495</v>
      </c>
      <c r="B446" s="78" t="s">
        <v>172</v>
      </c>
      <c r="C446" s="73"/>
      <c r="D446" s="73" t="s">
        <v>64</v>
      </c>
      <c r="E446" s="66"/>
      <c r="F446" s="66" t="s">
        <v>64</v>
      </c>
      <c r="G446" s="49"/>
      <c r="H446" s="48"/>
      <c r="I446" s="67" t="s">
        <v>63</v>
      </c>
      <c r="J446" s="48"/>
      <c r="K446" s="58">
        <v>0</v>
      </c>
      <c r="L446" s="48">
        <v>0</v>
      </c>
      <c r="M446" s="74">
        <v>0</v>
      </c>
      <c r="N446" s="34" t="s">
        <v>63</v>
      </c>
      <c r="O446" s="38">
        <v>0</v>
      </c>
      <c r="P446" s="76" t="s">
        <v>61</v>
      </c>
      <c r="Q446" s="43">
        <v>44808</v>
      </c>
      <c r="R446" s="35">
        <v>0</v>
      </c>
      <c r="S446" s="35">
        <v>0</v>
      </c>
      <c r="T446" s="10" t="str">
        <f t="shared" si="89"/>
        <v>Sem - 36</v>
      </c>
      <c r="U446" s="10" t="str">
        <f t="shared" si="90"/>
        <v>Septembre</v>
      </c>
      <c r="V446" s="36" t="s">
        <v>231</v>
      </c>
      <c r="W446" s="34"/>
      <c r="X446" s="91">
        <f t="shared" si="91"/>
        <v>0</v>
      </c>
      <c r="Y446" s="92" t="str">
        <f>VLOOKUP('CM-CIC'!B424,Annuaire_roster!B:F,4,0)</f>
        <v>IDELHAJ Meryem</v>
      </c>
      <c r="Z446" s="37" t="s">
        <v>110</v>
      </c>
      <c r="AA446" s="60">
        <v>0</v>
      </c>
      <c r="AB446" s="35" t="s">
        <v>63</v>
      </c>
      <c r="AC446" s="35" t="s">
        <v>63</v>
      </c>
      <c r="AD446" s="35" t="s">
        <v>63</v>
      </c>
      <c r="AE446" s="44" t="s">
        <v>63</v>
      </c>
      <c r="AF446" s="61"/>
      <c r="AG446" s="45"/>
    </row>
    <row r="447" spans="1:33" x14ac:dyDescent="0.2">
      <c r="A447" s="59">
        <f>+VLOOKUP(B447,Annuaire_roster!B:G,5,0)</f>
        <v>1011</v>
      </c>
      <c r="B447" s="78" t="s">
        <v>47</v>
      </c>
      <c r="C447" s="73"/>
      <c r="D447" s="73" t="s">
        <v>64</v>
      </c>
      <c r="E447" s="66"/>
      <c r="F447" s="66" t="s">
        <v>64</v>
      </c>
      <c r="G447" s="49"/>
      <c r="H447" s="48"/>
      <c r="I447" s="67" t="s">
        <v>63</v>
      </c>
      <c r="J447" s="48"/>
      <c r="K447" s="58">
        <v>0</v>
      </c>
      <c r="L447" s="48">
        <v>0</v>
      </c>
      <c r="M447" s="74">
        <v>0</v>
      </c>
      <c r="N447" s="34" t="s">
        <v>63</v>
      </c>
      <c r="O447" s="38">
        <v>0</v>
      </c>
      <c r="P447" s="76" t="s">
        <v>61</v>
      </c>
      <c r="Q447" s="43">
        <v>44809</v>
      </c>
      <c r="R447" s="35">
        <v>0</v>
      </c>
      <c r="S447" s="35">
        <v>0</v>
      </c>
      <c r="T447" s="10" t="str">
        <f t="shared" si="89"/>
        <v>Sem - 36</v>
      </c>
      <c r="U447" s="10" t="str">
        <f t="shared" si="90"/>
        <v>Septembre</v>
      </c>
      <c r="V447" s="36" t="s">
        <v>231</v>
      </c>
      <c r="W447" s="34"/>
      <c r="X447" s="91">
        <f t="shared" si="91"/>
        <v>0</v>
      </c>
      <c r="Y447" s="92" t="str">
        <f>VLOOKUP('CM-CIC'!B425,Annuaire_roster!B:F,4,0)</f>
        <v>IDELHAJ Meryem</v>
      </c>
      <c r="Z447" s="37" t="s">
        <v>110</v>
      </c>
      <c r="AA447" s="60" t="s">
        <v>232</v>
      </c>
      <c r="AB447" s="35" t="s">
        <v>63</v>
      </c>
      <c r="AC447" s="35" t="s">
        <v>63</v>
      </c>
      <c r="AD447" s="35" t="s">
        <v>63</v>
      </c>
      <c r="AE447" s="44" t="s">
        <v>63</v>
      </c>
      <c r="AF447" s="61"/>
      <c r="AG447" s="45"/>
    </row>
    <row r="448" spans="1:33" x14ac:dyDescent="0.2">
      <c r="A448" s="59">
        <f>+VLOOKUP(B448,Annuaire_roster!B:G,5,0)</f>
        <v>1004</v>
      </c>
      <c r="B448" s="78" t="s">
        <v>96</v>
      </c>
      <c r="C448" s="73"/>
      <c r="D448" s="73" t="s">
        <v>64</v>
      </c>
      <c r="E448" s="66"/>
      <c r="F448" s="66" t="s">
        <v>64</v>
      </c>
      <c r="G448" s="49"/>
      <c r="H448" s="48"/>
      <c r="I448" s="67" t="s">
        <v>63</v>
      </c>
      <c r="J448" s="48"/>
      <c r="K448" s="58">
        <v>0</v>
      </c>
      <c r="L448" s="48">
        <v>0</v>
      </c>
      <c r="M448" s="74">
        <v>0</v>
      </c>
      <c r="N448" s="34" t="s">
        <v>63</v>
      </c>
      <c r="O448" s="38">
        <v>0</v>
      </c>
      <c r="P448" s="76" t="s">
        <v>61</v>
      </c>
      <c r="Q448" s="43">
        <v>44809</v>
      </c>
      <c r="R448" s="35">
        <v>0</v>
      </c>
      <c r="S448" s="35">
        <v>0</v>
      </c>
      <c r="T448" s="10" t="str">
        <f t="shared" si="89"/>
        <v>Sem - 36</v>
      </c>
      <c r="U448" s="10" t="str">
        <f t="shared" si="90"/>
        <v>Septembre</v>
      </c>
      <c r="V448" s="36" t="s">
        <v>231</v>
      </c>
      <c r="W448" s="34"/>
      <c r="X448" s="91">
        <f t="shared" si="91"/>
        <v>0</v>
      </c>
      <c r="Y448" s="92" t="str">
        <f>VLOOKUP('CM-CIC'!B426,Annuaire_roster!B:F,4,0)</f>
        <v>IDELHAJ Meryem</v>
      </c>
      <c r="Z448" s="37" t="s">
        <v>110</v>
      </c>
      <c r="AA448" s="60" t="s">
        <v>232</v>
      </c>
      <c r="AB448" s="35" t="s">
        <v>63</v>
      </c>
      <c r="AC448" s="35" t="s">
        <v>63</v>
      </c>
      <c r="AD448" s="35" t="s">
        <v>63</v>
      </c>
      <c r="AE448" s="44" t="s">
        <v>63</v>
      </c>
      <c r="AF448" s="61"/>
      <c r="AG448" s="45"/>
    </row>
    <row r="449" spans="1:33" x14ac:dyDescent="0.2">
      <c r="A449" s="59">
        <f>+VLOOKUP(B449,Annuaire_roster!B:G,5,0)</f>
        <v>1066</v>
      </c>
      <c r="B449" s="78" t="s">
        <v>97</v>
      </c>
      <c r="C449" s="73"/>
      <c r="D449" s="73" t="s">
        <v>64</v>
      </c>
      <c r="E449" s="66"/>
      <c r="F449" s="66" t="s">
        <v>64</v>
      </c>
      <c r="G449" s="49"/>
      <c r="H449" s="48"/>
      <c r="I449" s="67" t="s">
        <v>63</v>
      </c>
      <c r="J449" s="48"/>
      <c r="K449" s="58">
        <v>0</v>
      </c>
      <c r="L449" s="48">
        <v>0</v>
      </c>
      <c r="M449" s="74">
        <v>0</v>
      </c>
      <c r="N449" s="34" t="s">
        <v>63</v>
      </c>
      <c r="O449" s="38">
        <v>0</v>
      </c>
      <c r="P449" s="76" t="s">
        <v>61</v>
      </c>
      <c r="Q449" s="43">
        <v>44809</v>
      </c>
      <c r="R449" s="35">
        <v>0</v>
      </c>
      <c r="S449" s="35">
        <v>0</v>
      </c>
      <c r="T449" s="10" t="str">
        <f t="shared" si="89"/>
        <v>Sem - 36</v>
      </c>
      <c r="U449" s="10" t="str">
        <f t="shared" si="90"/>
        <v>Septembre</v>
      </c>
      <c r="V449" s="36" t="s">
        <v>231</v>
      </c>
      <c r="W449" s="34"/>
      <c r="X449" s="91">
        <f t="shared" si="91"/>
        <v>0</v>
      </c>
      <c r="Y449" s="92" t="str">
        <f>VLOOKUP('CM-CIC'!B427,Annuaire_roster!B:F,4,0)</f>
        <v>IDELHAJ Meryem</v>
      </c>
      <c r="Z449" s="37" t="s">
        <v>110</v>
      </c>
      <c r="AA449" s="60" t="s">
        <v>232</v>
      </c>
      <c r="AB449" s="35" t="s">
        <v>63</v>
      </c>
      <c r="AC449" s="35" t="s">
        <v>63</v>
      </c>
      <c r="AD449" s="35" t="s">
        <v>63</v>
      </c>
      <c r="AE449" s="44" t="s">
        <v>63</v>
      </c>
      <c r="AF449" s="61"/>
      <c r="AG449" s="45"/>
    </row>
    <row r="450" spans="1:33" x14ac:dyDescent="0.2">
      <c r="A450" s="59">
        <f>+VLOOKUP(B450,Annuaire_roster!B:G,5,0)</f>
        <v>1068</v>
      </c>
      <c r="B450" s="78" t="s">
        <v>98</v>
      </c>
      <c r="C450" s="73"/>
      <c r="D450" s="73" t="s">
        <v>64</v>
      </c>
      <c r="E450" s="66"/>
      <c r="F450" s="66" t="s">
        <v>64</v>
      </c>
      <c r="G450" s="49"/>
      <c r="H450" s="48"/>
      <c r="I450" s="67" t="s">
        <v>63</v>
      </c>
      <c r="J450" s="48"/>
      <c r="K450" s="58">
        <v>0</v>
      </c>
      <c r="L450" s="48">
        <v>0</v>
      </c>
      <c r="M450" s="74">
        <v>0</v>
      </c>
      <c r="N450" s="34" t="s">
        <v>63</v>
      </c>
      <c r="O450" s="38">
        <v>0</v>
      </c>
      <c r="P450" s="76" t="s">
        <v>61</v>
      </c>
      <c r="Q450" s="43">
        <v>44809</v>
      </c>
      <c r="R450" s="35">
        <v>0</v>
      </c>
      <c r="S450" s="35">
        <v>0</v>
      </c>
      <c r="T450" s="10" t="str">
        <f t="shared" ref="T450:T513" si="93">"Sem - "&amp;WEEKNUM(Q450,21)</f>
        <v>Sem - 36</v>
      </c>
      <c r="U450" s="10" t="str">
        <f t="shared" ref="U450:U513" si="94">PROPER(TEXT(Q450,"mmmm"))</f>
        <v>Septembre</v>
      </c>
      <c r="V450" s="36" t="s">
        <v>231</v>
      </c>
      <c r="W450" s="34"/>
      <c r="X450" s="91">
        <f t="shared" ref="X450:X513" si="95">IFERROR(IF(M450="Abs",0,IF((D450-C450+E450-F450)&lt;0.000694444444444444,0,(D450-C450+E450-F450))),0)</f>
        <v>0</v>
      </c>
      <c r="Y450" s="92" t="str">
        <f>VLOOKUP('CM-CIC'!B428,Annuaire_roster!B:F,4,0)</f>
        <v>IDELHAJ Meryem</v>
      </c>
      <c r="Z450" s="37" t="s">
        <v>110</v>
      </c>
      <c r="AA450" s="60" t="s">
        <v>232</v>
      </c>
      <c r="AB450" s="35" t="s">
        <v>63</v>
      </c>
      <c r="AC450" s="35" t="s">
        <v>63</v>
      </c>
      <c r="AD450" s="35" t="s">
        <v>63</v>
      </c>
      <c r="AE450" s="44" t="s">
        <v>63</v>
      </c>
      <c r="AF450" s="61"/>
      <c r="AG450" s="45"/>
    </row>
    <row r="451" spans="1:33" x14ac:dyDescent="0.2">
      <c r="A451" s="59">
        <f>+VLOOKUP(B451,Annuaire_roster!B:G,5,0)</f>
        <v>1151</v>
      </c>
      <c r="B451" s="78" t="s">
        <v>65</v>
      </c>
      <c r="C451" s="73"/>
      <c r="D451" s="73" t="s">
        <v>64</v>
      </c>
      <c r="E451" s="66"/>
      <c r="F451" s="66" t="s">
        <v>64</v>
      </c>
      <c r="G451" s="49"/>
      <c r="H451" s="48"/>
      <c r="I451" s="67" t="s">
        <v>63</v>
      </c>
      <c r="J451" s="48"/>
      <c r="K451" s="58">
        <v>0</v>
      </c>
      <c r="L451" s="48">
        <v>0</v>
      </c>
      <c r="M451" s="74">
        <v>0</v>
      </c>
      <c r="N451" s="34" t="s">
        <v>63</v>
      </c>
      <c r="O451" s="38">
        <v>0</v>
      </c>
      <c r="P451" s="76" t="s">
        <v>61</v>
      </c>
      <c r="Q451" s="43">
        <v>44809</v>
      </c>
      <c r="R451" s="35">
        <v>0</v>
      </c>
      <c r="S451" s="35">
        <v>0</v>
      </c>
      <c r="T451" s="10" t="str">
        <f t="shared" si="93"/>
        <v>Sem - 36</v>
      </c>
      <c r="U451" s="10" t="str">
        <f t="shared" si="94"/>
        <v>Septembre</v>
      </c>
      <c r="V451" s="36" t="s">
        <v>231</v>
      </c>
      <c r="W451" s="34"/>
      <c r="X451" s="91">
        <f t="shared" si="95"/>
        <v>0</v>
      </c>
      <c r="Y451" s="92" t="str">
        <f>VLOOKUP('CM-CIC'!B429,Annuaire_roster!B:F,4,0)</f>
        <v>IDELHAJ Meryem</v>
      </c>
      <c r="Z451" s="37" t="s">
        <v>110</v>
      </c>
      <c r="AA451" s="60">
        <v>0</v>
      </c>
      <c r="AB451" s="35" t="s">
        <v>63</v>
      </c>
      <c r="AC451" s="35" t="s">
        <v>63</v>
      </c>
      <c r="AD451" s="35" t="s">
        <v>63</v>
      </c>
      <c r="AE451" s="44" t="s">
        <v>63</v>
      </c>
      <c r="AF451" s="61"/>
      <c r="AG451" s="45"/>
    </row>
    <row r="452" spans="1:33" x14ac:dyDescent="0.2">
      <c r="A452" s="59">
        <f>+VLOOKUP(B452,Annuaire_roster!B:G,5,0)</f>
        <v>1301</v>
      </c>
      <c r="B452" s="78" t="s">
        <v>111</v>
      </c>
      <c r="C452" s="73"/>
      <c r="D452" s="73" t="s">
        <v>64</v>
      </c>
      <c r="E452" s="66"/>
      <c r="F452" s="66" t="s">
        <v>64</v>
      </c>
      <c r="G452" s="49"/>
      <c r="H452" s="48"/>
      <c r="I452" s="67" t="s">
        <v>63</v>
      </c>
      <c r="J452" s="48"/>
      <c r="K452" s="58">
        <v>0</v>
      </c>
      <c r="L452" s="48">
        <v>0</v>
      </c>
      <c r="M452" s="74">
        <v>0</v>
      </c>
      <c r="N452" s="34" t="s">
        <v>63</v>
      </c>
      <c r="O452" s="38">
        <v>0</v>
      </c>
      <c r="P452" s="76" t="s">
        <v>61</v>
      </c>
      <c r="Q452" s="43">
        <v>44809</v>
      </c>
      <c r="R452" s="35">
        <v>0</v>
      </c>
      <c r="S452" s="35">
        <v>0</v>
      </c>
      <c r="T452" s="10" t="str">
        <f t="shared" si="93"/>
        <v>Sem - 36</v>
      </c>
      <c r="U452" s="10" t="str">
        <f t="shared" si="94"/>
        <v>Septembre</v>
      </c>
      <c r="V452" s="36" t="s">
        <v>231</v>
      </c>
      <c r="W452" s="34"/>
      <c r="X452" s="91">
        <f t="shared" si="95"/>
        <v>0</v>
      </c>
      <c r="Y452" s="92" t="str">
        <f>VLOOKUP('CM-CIC'!B430,Annuaire_roster!B:F,4,0)</f>
        <v>IDELHAJ Meryem</v>
      </c>
      <c r="Z452" s="37" t="s">
        <v>110</v>
      </c>
      <c r="AA452" s="60">
        <v>0</v>
      </c>
      <c r="AB452" s="35" t="s">
        <v>63</v>
      </c>
      <c r="AC452" s="35" t="s">
        <v>63</v>
      </c>
      <c r="AD452" s="35" t="s">
        <v>63</v>
      </c>
      <c r="AE452" s="44" t="s">
        <v>63</v>
      </c>
      <c r="AF452" s="61"/>
      <c r="AG452" s="45"/>
    </row>
    <row r="453" spans="1:33" x14ac:dyDescent="0.2">
      <c r="A453" s="59">
        <f>+VLOOKUP(B453,Annuaire_roster!B:G,5,0)</f>
        <v>1300</v>
      </c>
      <c r="B453" s="78" t="s">
        <v>93</v>
      </c>
      <c r="C453" s="73"/>
      <c r="D453" s="73" t="s">
        <v>64</v>
      </c>
      <c r="E453" s="66"/>
      <c r="F453" s="66" t="s">
        <v>64</v>
      </c>
      <c r="G453" s="49"/>
      <c r="H453" s="48"/>
      <c r="I453" s="67" t="s">
        <v>63</v>
      </c>
      <c r="J453" s="48"/>
      <c r="K453" s="58">
        <v>0</v>
      </c>
      <c r="L453" s="48">
        <v>0</v>
      </c>
      <c r="M453" s="74">
        <v>0</v>
      </c>
      <c r="N453" s="34" t="s">
        <v>63</v>
      </c>
      <c r="O453" s="38">
        <v>0</v>
      </c>
      <c r="P453" s="76" t="s">
        <v>61</v>
      </c>
      <c r="Q453" s="43">
        <v>44809</v>
      </c>
      <c r="R453" s="35">
        <v>0</v>
      </c>
      <c r="S453" s="35">
        <v>0</v>
      </c>
      <c r="T453" s="10" t="str">
        <f t="shared" si="93"/>
        <v>Sem - 36</v>
      </c>
      <c r="U453" s="10" t="str">
        <f t="shared" si="94"/>
        <v>Septembre</v>
      </c>
      <c r="V453" s="36" t="s">
        <v>231</v>
      </c>
      <c r="W453" s="34"/>
      <c r="X453" s="91">
        <f t="shared" si="95"/>
        <v>0</v>
      </c>
      <c r="Y453" s="92" t="str">
        <f>VLOOKUP('CM-CIC'!B431,Annuaire_roster!B:F,4,0)</f>
        <v>IDELHAJ Meryem</v>
      </c>
      <c r="Z453" s="37" t="s">
        <v>110</v>
      </c>
      <c r="AA453" s="60">
        <v>0</v>
      </c>
      <c r="AB453" s="35" t="s">
        <v>63</v>
      </c>
      <c r="AC453" s="35" t="s">
        <v>63</v>
      </c>
      <c r="AD453" s="35" t="s">
        <v>63</v>
      </c>
      <c r="AE453" s="44" t="s">
        <v>63</v>
      </c>
      <c r="AF453" s="61"/>
      <c r="AG453" s="45"/>
    </row>
    <row r="454" spans="1:33" x14ac:dyDescent="0.2">
      <c r="A454" s="59">
        <f>+VLOOKUP(B454,Annuaire_roster!B:G,5,0)</f>
        <v>1309</v>
      </c>
      <c r="B454" s="78" t="s">
        <v>85</v>
      </c>
      <c r="C454" s="73"/>
      <c r="D454" s="73" t="s">
        <v>64</v>
      </c>
      <c r="E454" s="66"/>
      <c r="F454" s="66" t="s">
        <v>64</v>
      </c>
      <c r="G454" s="49"/>
      <c r="H454" s="48"/>
      <c r="I454" s="67" t="s">
        <v>63</v>
      </c>
      <c r="J454" s="48"/>
      <c r="K454" s="58">
        <v>0</v>
      </c>
      <c r="L454" s="48">
        <v>0</v>
      </c>
      <c r="M454" s="74">
        <v>0</v>
      </c>
      <c r="N454" s="34" t="s">
        <v>63</v>
      </c>
      <c r="O454" s="38">
        <v>0</v>
      </c>
      <c r="P454" s="76" t="s">
        <v>61</v>
      </c>
      <c r="Q454" s="43">
        <v>44809</v>
      </c>
      <c r="R454" s="35">
        <v>0</v>
      </c>
      <c r="S454" s="35">
        <v>0</v>
      </c>
      <c r="T454" s="10" t="str">
        <f t="shared" si="93"/>
        <v>Sem - 36</v>
      </c>
      <c r="U454" s="10" t="str">
        <f t="shared" si="94"/>
        <v>Septembre</v>
      </c>
      <c r="V454" s="36" t="s">
        <v>231</v>
      </c>
      <c r="W454" s="34"/>
      <c r="X454" s="91">
        <f t="shared" si="95"/>
        <v>0</v>
      </c>
      <c r="Y454" s="92" t="str">
        <f>VLOOKUP('CM-CIC'!B432,Annuaire_roster!B:F,4,0)</f>
        <v>IDELHAJ Meryem</v>
      </c>
      <c r="Z454" s="37" t="s">
        <v>110</v>
      </c>
      <c r="AA454" s="60">
        <v>0</v>
      </c>
      <c r="AB454" s="35" t="s">
        <v>63</v>
      </c>
      <c r="AC454" s="35" t="s">
        <v>63</v>
      </c>
      <c r="AD454" s="35" t="s">
        <v>63</v>
      </c>
      <c r="AE454" s="44" t="s">
        <v>63</v>
      </c>
      <c r="AF454" s="61"/>
      <c r="AG454" s="45"/>
    </row>
    <row r="455" spans="1:33" x14ac:dyDescent="0.2">
      <c r="A455" s="59">
        <f>+VLOOKUP(B455,Annuaire_roster!B:G,5,0)</f>
        <v>1283</v>
      </c>
      <c r="B455" s="78" t="s">
        <v>86</v>
      </c>
      <c r="C455" s="73"/>
      <c r="D455" s="73" t="s">
        <v>64</v>
      </c>
      <c r="E455" s="66"/>
      <c r="F455" s="66" t="s">
        <v>64</v>
      </c>
      <c r="G455" s="49"/>
      <c r="H455" s="48"/>
      <c r="I455" s="67" t="s">
        <v>63</v>
      </c>
      <c r="J455" s="48"/>
      <c r="K455" s="58">
        <v>0</v>
      </c>
      <c r="L455" s="48">
        <v>0</v>
      </c>
      <c r="M455" s="74">
        <v>0</v>
      </c>
      <c r="N455" s="34" t="s">
        <v>63</v>
      </c>
      <c r="O455" s="38">
        <v>0</v>
      </c>
      <c r="P455" s="76" t="s">
        <v>61</v>
      </c>
      <c r="Q455" s="43">
        <v>44809</v>
      </c>
      <c r="R455" s="35">
        <v>0</v>
      </c>
      <c r="S455" s="35">
        <v>0</v>
      </c>
      <c r="T455" s="10" t="str">
        <f t="shared" si="93"/>
        <v>Sem - 36</v>
      </c>
      <c r="U455" s="10" t="str">
        <f t="shared" si="94"/>
        <v>Septembre</v>
      </c>
      <c r="V455" s="36" t="s">
        <v>231</v>
      </c>
      <c r="W455" s="34"/>
      <c r="X455" s="91">
        <f t="shared" si="95"/>
        <v>0</v>
      </c>
      <c r="Y455" s="92" t="str">
        <f>VLOOKUP('CM-CIC'!B433,Annuaire_roster!B:F,4,0)</f>
        <v>IDELHAJ Meryem</v>
      </c>
      <c r="Z455" s="37" t="s">
        <v>110</v>
      </c>
      <c r="AA455" s="60">
        <v>0</v>
      </c>
      <c r="AB455" s="35" t="s">
        <v>63</v>
      </c>
      <c r="AC455" s="35" t="s">
        <v>63</v>
      </c>
      <c r="AD455" s="35" t="s">
        <v>63</v>
      </c>
      <c r="AE455" s="44" t="s">
        <v>63</v>
      </c>
      <c r="AF455" s="61"/>
      <c r="AG455" s="45"/>
    </row>
    <row r="456" spans="1:33" x14ac:dyDescent="0.2">
      <c r="A456" s="59">
        <f>+VLOOKUP(B456,Annuaire_roster!B:G,5,0)</f>
        <v>1474</v>
      </c>
      <c r="B456" s="78" t="s">
        <v>174</v>
      </c>
      <c r="C456" s="73"/>
      <c r="D456" s="73" t="s">
        <v>64</v>
      </c>
      <c r="E456" s="66"/>
      <c r="F456" s="66" t="s">
        <v>64</v>
      </c>
      <c r="G456" s="49"/>
      <c r="H456" s="48"/>
      <c r="I456" s="67" t="s">
        <v>63</v>
      </c>
      <c r="J456" s="48"/>
      <c r="K456" s="58">
        <v>0</v>
      </c>
      <c r="L456" s="48">
        <v>0</v>
      </c>
      <c r="M456" s="74">
        <v>0</v>
      </c>
      <c r="N456" s="34" t="s">
        <v>63</v>
      </c>
      <c r="O456" s="38">
        <v>0</v>
      </c>
      <c r="P456" s="76" t="s">
        <v>61</v>
      </c>
      <c r="Q456" s="43">
        <v>44809</v>
      </c>
      <c r="R456" s="35">
        <v>0</v>
      </c>
      <c r="S456" s="35">
        <v>0</v>
      </c>
      <c r="T456" s="10" t="str">
        <f t="shared" si="93"/>
        <v>Sem - 36</v>
      </c>
      <c r="U456" s="10" t="str">
        <f t="shared" si="94"/>
        <v>Septembre</v>
      </c>
      <c r="V456" s="36" t="s">
        <v>231</v>
      </c>
      <c r="W456" s="34"/>
      <c r="X456" s="91">
        <f t="shared" si="95"/>
        <v>0</v>
      </c>
      <c r="Y456" s="92" t="str">
        <f>VLOOKUP('CM-CIC'!B434,Annuaire_roster!B:F,4,0)</f>
        <v>IDELHAJ Meryem</v>
      </c>
      <c r="Z456" s="37" t="s">
        <v>110</v>
      </c>
      <c r="AA456" s="60">
        <v>0</v>
      </c>
      <c r="AB456" s="35" t="s">
        <v>63</v>
      </c>
      <c r="AC456" s="35" t="s">
        <v>63</v>
      </c>
      <c r="AD456" s="35" t="s">
        <v>63</v>
      </c>
      <c r="AE456" s="44" t="s">
        <v>63</v>
      </c>
      <c r="AF456" s="61"/>
      <c r="AG456" s="45"/>
    </row>
    <row r="457" spans="1:33" x14ac:dyDescent="0.2">
      <c r="A457" s="59">
        <f>+VLOOKUP(B457,Annuaire_roster!B:G,5,0)</f>
        <v>1495</v>
      </c>
      <c r="B457" s="78" t="s">
        <v>172</v>
      </c>
      <c r="C457" s="65"/>
      <c r="D457" s="65" t="s">
        <v>64</v>
      </c>
      <c r="E457" s="66"/>
      <c r="F457" s="66" t="s">
        <v>64</v>
      </c>
      <c r="G457" s="49"/>
      <c r="H457" s="48"/>
      <c r="I457" s="69" t="s">
        <v>63</v>
      </c>
      <c r="J457" s="48"/>
      <c r="K457" s="58">
        <v>0</v>
      </c>
      <c r="L457" s="48">
        <v>0</v>
      </c>
      <c r="M457" s="70">
        <v>0</v>
      </c>
      <c r="N457" s="34" t="s">
        <v>63</v>
      </c>
      <c r="O457" s="38">
        <v>0</v>
      </c>
      <c r="P457" s="82" t="s">
        <v>61</v>
      </c>
      <c r="Q457" s="43">
        <v>44809</v>
      </c>
      <c r="R457" s="35">
        <v>0</v>
      </c>
      <c r="S457" s="35">
        <v>0</v>
      </c>
      <c r="T457" s="10" t="str">
        <f t="shared" si="93"/>
        <v>Sem - 36</v>
      </c>
      <c r="U457" s="10" t="str">
        <f t="shared" si="94"/>
        <v>Septembre</v>
      </c>
      <c r="V457" s="36" t="s">
        <v>231</v>
      </c>
      <c r="W457" s="34"/>
      <c r="X457" s="91">
        <f t="shared" si="95"/>
        <v>0</v>
      </c>
      <c r="Y457" s="92" t="str">
        <f>VLOOKUP('CM-CIC'!B435,Annuaire_roster!B:F,4,0)</f>
        <v>IDELHAJ Meryem</v>
      </c>
      <c r="Z457" s="37" t="s">
        <v>110</v>
      </c>
      <c r="AA457" s="60">
        <v>0</v>
      </c>
      <c r="AB457" s="35" t="s">
        <v>63</v>
      </c>
      <c r="AC457" s="35" t="s">
        <v>63</v>
      </c>
      <c r="AD457" s="35" t="s">
        <v>63</v>
      </c>
      <c r="AE457" s="44" t="s">
        <v>63</v>
      </c>
      <c r="AF457" s="61"/>
      <c r="AG457" s="45"/>
    </row>
    <row r="458" spans="1:33" x14ac:dyDescent="0.2">
      <c r="A458" s="59">
        <f>+VLOOKUP(B458,Annuaire_roster!B:G,5,0)</f>
        <v>1011</v>
      </c>
      <c r="B458" s="78" t="s">
        <v>47</v>
      </c>
      <c r="C458" s="65">
        <v>0.33194444444444443</v>
      </c>
      <c r="D458" s="65">
        <v>0.33333333333333331</v>
      </c>
      <c r="E458" s="66">
        <v>0.75</v>
      </c>
      <c r="F458" s="66">
        <v>0.75</v>
      </c>
      <c r="G458" s="67"/>
      <c r="H458" s="67"/>
      <c r="I458" s="68"/>
      <c r="J458" s="67"/>
      <c r="K458" s="69"/>
      <c r="L458" s="67"/>
      <c r="M458" s="70">
        <v>0</v>
      </c>
      <c r="N458" s="34">
        <f t="shared" ref="N458:N521" si="96">IFERROR(IF(OR(D458="OFF",D458="Congé",M458="Abs",D458="Congé sans solde",D458="Férié"),"",IF(O458-K458-L458&gt;O458,O458,IF(O458-K458-L458&lt;0,"",O458-K458-L458))),"")</f>
        <v>0.375</v>
      </c>
      <c r="O458" s="38">
        <f t="shared" ref="O458:O521" si="97">IF(AG458="2H Pause déjeuner",IF(F458-D458-0.0833333333333333&lt;0,F458-D458-0.0833333333333333+1,F458-D458-0.0833333333333333),IF(OR(AND(F458="OFF",D458="OFF"),AND(F458="Congé",D458="Congé"),AND(F458="Congé sans solde",D458="Congé sans solde"),AND(F458="Congé spécial",D458="Congé spécial"),AND(F458="Férié",D458="Férié"),AND(F458="OFF",D458="Congé"),AND(F458="OFF",D458="Congé sans solde"),AND(F458="OFF",D458="Congé spécial"),AND(F458="OFF",D458="Férié"),AND(F458="Congé",D458="OFF"),AND(F458="Congé",D458="Congé sans solde"),AND(F458="Congé",D458="Congé spécial"),AND(F458="Congé",D458="Férié"),AND(F458="Congé sans solde",D458="OFF"),AND(F458="Congé sans solde",D458="Congé"),AND(F458="Congé sans solde",D458="Congé spécial"),AND(F458="Congé sans solde",D458="Férié"),AND(F458="Congé spécial",D458="OFF"),AND(F458="Congé spécial",D458="Congé"),AND(F458="Congé spécial",D458="Congé sans solde"),AND(F458="Congé spécial",D458="Férié"),AND(F458="Férié",D458="OFF"),AND(F458="Férié",D458="Congé"),AND(F458="Férié",D458="Congé sans solde"),AND(F458="Férié",D458="Congé spécial")),0,IF(OR(F458="OFF",F458="Congé",F458="Congé spécial",F458="Congé sans solde",D458="OFF",D458="Congé",D458="Congé spécial",D458="Congé sans solde"),0.208333333333334,IF(AND(AG458="",F458-D458&lt;0),("24:00:00"-D458)+("00:00:00"+F458)-0.0416666666666667,IF(AND(OR(AG458="Allaitement",AG458="Sans déjeuner"),F458-D458&lt;0),("24:00:00"-D458)+("00:00:00"+F458),IF(AND(AG458="",F458-D458&gt;0.166666666666667),F458-D458-0.0416666666666667,IF(AND(OR(AG458="Allaitement",AG458="Sans déjeuner"),F458-D458&gt;0.166666666666667),F458-D458,F458-D458)))))))</f>
        <v>0.375</v>
      </c>
      <c r="P458" s="72" t="s">
        <v>61</v>
      </c>
      <c r="Q458" s="43">
        <v>44810</v>
      </c>
      <c r="R458" s="35">
        <v>0</v>
      </c>
      <c r="S458" s="35">
        <v>0</v>
      </c>
      <c r="T458" s="10" t="str">
        <f t="shared" si="93"/>
        <v>Sem - 37</v>
      </c>
      <c r="U458" s="10" t="str">
        <f t="shared" si="94"/>
        <v>Septembre</v>
      </c>
      <c r="V458" s="36" t="s">
        <v>1245</v>
      </c>
      <c r="W458" s="34"/>
      <c r="X458" s="91">
        <f t="shared" si="95"/>
        <v>1.388888888888884E-3</v>
      </c>
      <c r="Y458" s="92" t="str">
        <f>VLOOKUP('CM-CIC'!B436,Annuaire_roster!B:F,4,0)</f>
        <v>IDELHAJ Meryem</v>
      </c>
      <c r="Z458" s="37" t="s">
        <v>110</v>
      </c>
      <c r="AA458" s="60" t="s">
        <v>232</v>
      </c>
      <c r="AB458" s="35" t="s">
        <v>63</v>
      </c>
      <c r="AC458" s="35" t="s">
        <v>63</v>
      </c>
      <c r="AD458" s="35" t="s">
        <v>63</v>
      </c>
      <c r="AE458" s="44" t="s">
        <v>63</v>
      </c>
      <c r="AF458" s="61"/>
      <c r="AG458" s="45"/>
    </row>
    <row r="459" spans="1:33" x14ac:dyDescent="0.2">
      <c r="A459" s="59">
        <f>+VLOOKUP(B459,Annuaire_roster!B:G,5,0)</f>
        <v>1004</v>
      </c>
      <c r="B459" s="78" t="s">
        <v>96</v>
      </c>
      <c r="C459" s="65">
        <v>0.33194444444444443</v>
      </c>
      <c r="D459" s="65">
        <v>0.33333333333333331</v>
      </c>
      <c r="E459" s="66">
        <v>0.75</v>
      </c>
      <c r="F459" s="66">
        <v>0.75</v>
      </c>
      <c r="G459" s="67"/>
      <c r="H459" s="67"/>
      <c r="I459" s="68"/>
      <c r="J459" s="67"/>
      <c r="K459" s="69"/>
      <c r="L459" s="67"/>
      <c r="M459" s="70">
        <v>0</v>
      </c>
      <c r="N459" s="34">
        <f t="shared" si="96"/>
        <v>0.375</v>
      </c>
      <c r="O459" s="38">
        <f t="shared" si="97"/>
        <v>0.375</v>
      </c>
      <c r="P459" s="72" t="s">
        <v>61</v>
      </c>
      <c r="Q459" s="43">
        <v>44810</v>
      </c>
      <c r="R459" s="35">
        <v>0</v>
      </c>
      <c r="S459" s="35">
        <v>0</v>
      </c>
      <c r="T459" s="10" t="str">
        <f t="shared" si="93"/>
        <v>Sem - 37</v>
      </c>
      <c r="U459" s="10" t="str">
        <f t="shared" si="94"/>
        <v>Septembre</v>
      </c>
      <c r="V459" s="36" t="s">
        <v>1246</v>
      </c>
      <c r="W459" s="34"/>
      <c r="X459" s="91">
        <f t="shared" si="95"/>
        <v>1.388888888888884E-3</v>
      </c>
      <c r="Y459" s="92" t="str">
        <f>VLOOKUP('CM-CIC'!B437,Annuaire_roster!B:F,4,0)</f>
        <v>IDELHAJ Meryem</v>
      </c>
      <c r="Z459" s="37" t="s">
        <v>110</v>
      </c>
      <c r="AA459" s="60" t="s">
        <v>232</v>
      </c>
      <c r="AB459" s="35" t="s">
        <v>63</v>
      </c>
      <c r="AC459" s="35" t="s">
        <v>63</v>
      </c>
      <c r="AD459" s="35" t="s">
        <v>63</v>
      </c>
      <c r="AE459" s="44" t="s">
        <v>63</v>
      </c>
      <c r="AF459" s="61"/>
      <c r="AG459" s="45"/>
    </row>
    <row r="460" spans="1:33" x14ac:dyDescent="0.2">
      <c r="A460" s="59">
        <f>+VLOOKUP(B460,Annuaire_roster!B:G,5,0)</f>
        <v>1068</v>
      </c>
      <c r="B460" s="78" t="s">
        <v>98</v>
      </c>
      <c r="C460" s="65"/>
      <c r="D460" s="86" t="s">
        <v>188</v>
      </c>
      <c r="E460" s="71"/>
      <c r="F460" s="81" t="s">
        <v>188</v>
      </c>
      <c r="G460" s="67"/>
      <c r="H460" s="67"/>
      <c r="I460" s="68"/>
      <c r="J460" s="67"/>
      <c r="K460" s="69"/>
      <c r="L460" s="67"/>
      <c r="M460" s="70">
        <v>0</v>
      </c>
      <c r="N460" s="34" t="str">
        <f t="shared" si="96"/>
        <v/>
      </c>
      <c r="O460" s="38">
        <f t="shared" si="97"/>
        <v>0</v>
      </c>
      <c r="P460" s="72" t="s">
        <v>61</v>
      </c>
      <c r="Q460" s="43">
        <v>44810</v>
      </c>
      <c r="R460" s="35">
        <v>0</v>
      </c>
      <c r="S460" s="35">
        <v>0</v>
      </c>
      <c r="T460" s="10" t="str">
        <f t="shared" si="93"/>
        <v>Sem - 37</v>
      </c>
      <c r="U460" s="10" t="str">
        <f t="shared" si="94"/>
        <v>Septembre</v>
      </c>
      <c r="V460" s="36" t="s">
        <v>1247</v>
      </c>
      <c r="W460" s="34"/>
      <c r="X460" s="91">
        <f t="shared" si="95"/>
        <v>0</v>
      </c>
      <c r="Y460" s="92" t="str">
        <f>VLOOKUP('CM-CIC'!B438,Annuaire_roster!B:F,4,0)</f>
        <v>IDELHAJ Meryem</v>
      </c>
      <c r="Z460" s="37" t="s">
        <v>110</v>
      </c>
      <c r="AA460" s="60" t="s">
        <v>232</v>
      </c>
      <c r="AB460" s="35" t="s">
        <v>63</v>
      </c>
      <c r="AC460" s="35" t="s">
        <v>63</v>
      </c>
      <c r="AD460" s="35" t="s">
        <v>63</v>
      </c>
      <c r="AE460" s="44" t="s">
        <v>63</v>
      </c>
      <c r="AF460" s="61"/>
      <c r="AG460" s="45"/>
    </row>
    <row r="461" spans="1:33" x14ac:dyDescent="0.2">
      <c r="A461" s="59">
        <f>+VLOOKUP(B461,Annuaire_roster!B:G,5,0)</f>
        <v>1151</v>
      </c>
      <c r="B461" s="78" t="s">
        <v>65</v>
      </c>
      <c r="C461" s="65">
        <v>0.33333333333333331</v>
      </c>
      <c r="D461" s="65">
        <v>0.33333333333333331</v>
      </c>
      <c r="E461" s="66">
        <v>0.75</v>
      </c>
      <c r="F461" s="66">
        <v>0.75</v>
      </c>
      <c r="G461" s="67"/>
      <c r="H461" s="67"/>
      <c r="I461" s="68"/>
      <c r="J461" s="67"/>
      <c r="K461" s="69"/>
      <c r="L461" s="67"/>
      <c r="M461" s="70">
        <v>0</v>
      </c>
      <c r="N461" s="34">
        <f t="shared" si="96"/>
        <v>0.375</v>
      </c>
      <c r="O461" s="38">
        <f t="shared" si="97"/>
        <v>0.375</v>
      </c>
      <c r="P461" s="72" t="s">
        <v>61</v>
      </c>
      <c r="Q461" s="43">
        <v>44810</v>
      </c>
      <c r="R461" s="35">
        <v>0</v>
      </c>
      <c r="S461" s="35">
        <v>0</v>
      </c>
      <c r="T461" s="10" t="str">
        <f t="shared" si="93"/>
        <v>Sem - 37</v>
      </c>
      <c r="U461" s="10" t="str">
        <f t="shared" si="94"/>
        <v>Septembre</v>
      </c>
      <c r="V461" s="36" t="s">
        <v>1248</v>
      </c>
      <c r="W461" s="34"/>
      <c r="X461" s="91">
        <f t="shared" si="95"/>
        <v>0</v>
      </c>
      <c r="Y461" s="92" t="str">
        <f>VLOOKUP('CM-CIC'!B439,Annuaire_roster!B:F,4,0)</f>
        <v>IDELHAJ Meryem</v>
      </c>
      <c r="Z461" s="37" t="s">
        <v>110</v>
      </c>
      <c r="AA461" s="60" t="s">
        <v>232</v>
      </c>
      <c r="AB461" s="35" t="s">
        <v>63</v>
      </c>
      <c r="AC461" s="35" t="s">
        <v>63</v>
      </c>
      <c r="AD461" s="35" t="s">
        <v>63</v>
      </c>
      <c r="AE461" s="44" t="s">
        <v>63</v>
      </c>
      <c r="AF461" s="61"/>
      <c r="AG461" s="45"/>
    </row>
    <row r="462" spans="1:33" x14ac:dyDescent="0.2">
      <c r="A462" s="59">
        <f>+VLOOKUP(B462,Annuaire_roster!B:G,5,0)</f>
        <v>1301</v>
      </c>
      <c r="B462" s="78" t="s">
        <v>111</v>
      </c>
      <c r="C462" s="65"/>
      <c r="D462" s="65" t="s">
        <v>188</v>
      </c>
      <c r="E462" s="71"/>
      <c r="F462" s="66" t="s">
        <v>188</v>
      </c>
      <c r="G462" s="67"/>
      <c r="H462" s="67"/>
      <c r="I462" s="68"/>
      <c r="J462" s="67"/>
      <c r="K462" s="69"/>
      <c r="L462" s="67"/>
      <c r="M462" s="70">
        <v>0</v>
      </c>
      <c r="N462" s="34" t="str">
        <f t="shared" si="96"/>
        <v/>
      </c>
      <c r="O462" s="38">
        <f t="shared" si="97"/>
        <v>0</v>
      </c>
      <c r="P462" s="72" t="s">
        <v>61</v>
      </c>
      <c r="Q462" s="43">
        <v>44810</v>
      </c>
      <c r="R462" s="35">
        <v>0</v>
      </c>
      <c r="S462" s="35">
        <v>0</v>
      </c>
      <c r="T462" s="10" t="str">
        <f t="shared" si="93"/>
        <v>Sem - 37</v>
      </c>
      <c r="U462" s="10" t="str">
        <f t="shared" si="94"/>
        <v>Septembre</v>
      </c>
      <c r="V462" s="36" t="s">
        <v>1249</v>
      </c>
      <c r="W462" s="34"/>
      <c r="X462" s="91">
        <f t="shared" si="95"/>
        <v>0</v>
      </c>
      <c r="Y462" s="92" t="str">
        <f>VLOOKUP('CM-CIC'!B440,Annuaire_roster!B:F,4,0)</f>
        <v>IDELHAJ Meryem</v>
      </c>
      <c r="Z462" s="37" t="s">
        <v>110</v>
      </c>
      <c r="AA462" s="60" t="s">
        <v>232</v>
      </c>
      <c r="AB462" s="35" t="s">
        <v>63</v>
      </c>
      <c r="AC462" s="35" t="s">
        <v>63</v>
      </c>
      <c r="AD462" s="35" t="s">
        <v>63</v>
      </c>
      <c r="AE462" s="44" t="s">
        <v>63</v>
      </c>
      <c r="AF462" s="61"/>
      <c r="AG462" s="45"/>
    </row>
    <row r="463" spans="1:33" x14ac:dyDescent="0.2">
      <c r="A463" s="59">
        <f>+VLOOKUP(B463,Annuaire_roster!B:G,5,0)</f>
        <v>1300</v>
      </c>
      <c r="B463" s="78" t="s">
        <v>93</v>
      </c>
      <c r="C463" s="65">
        <v>0.33124999999999999</v>
      </c>
      <c r="D463" s="65">
        <v>0.33333333333333331</v>
      </c>
      <c r="E463" s="66">
        <v>0.75</v>
      </c>
      <c r="F463" s="66">
        <v>0.75</v>
      </c>
      <c r="G463" s="67"/>
      <c r="H463" s="67"/>
      <c r="I463" s="68"/>
      <c r="J463" s="67"/>
      <c r="K463" s="69"/>
      <c r="L463" s="67"/>
      <c r="M463" s="70">
        <v>0</v>
      </c>
      <c r="N463" s="34">
        <f t="shared" si="96"/>
        <v>0.375</v>
      </c>
      <c r="O463" s="38">
        <f t="shared" si="97"/>
        <v>0.375</v>
      </c>
      <c r="P463" s="72" t="s">
        <v>61</v>
      </c>
      <c r="Q463" s="43">
        <v>44810</v>
      </c>
      <c r="R463" s="35">
        <v>0</v>
      </c>
      <c r="S463" s="35">
        <v>0</v>
      </c>
      <c r="T463" s="10" t="str">
        <f t="shared" si="93"/>
        <v>Sem - 37</v>
      </c>
      <c r="U463" s="10" t="str">
        <f t="shared" si="94"/>
        <v>Septembre</v>
      </c>
      <c r="V463" s="36" t="s">
        <v>1250</v>
      </c>
      <c r="W463" s="34"/>
      <c r="X463" s="91">
        <f t="shared" si="95"/>
        <v>2.0833333333333259E-3</v>
      </c>
      <c r="Y463" s="92" t="str">
        <f>VLOOKUP('CM-CIC'!B441,Annuaire_roster!B:F,4,0)</f>
        <v>IDELHAJ Meryem</v>
      </c>
      <c r="Z463" s="37" t="s">
        <v>110</v>
      </c>
      <c r="AA463" s="60" t="s">
        <v>232</v>
      </c>
      <c r="AB463" s="35" t="s">
        <v>63</v>
      </c>
      <c r="AC463" s="35" t="s">
        <v>63</v>
      </c>
      <c r="AD463" s="35" t="s">
        <v>63</v>
      </c>
      <c r="AE463" s="44" t="s">
        <v>63</v>
      </c>
      <c r="AF463" s="61"/>
      <c r="AG463" s="45"/>
    </row>
    <row r="464" spans="1:33" x14ac:dyDescent="0.2">
      <c r="A464" s="59">
        <f>+VLOOKUP(B464,Annuaire_roster!B:G,5,0)</f>
        <v>1283</v>
      </c>
      <c r="B464" s="78" t="s">
        <v>86</v>
      </c>
      <c r="C464" s="65"/>
      <c r="D464" s="65">
        <v>0.33333333333333331</v>
      </c>
      <c r="E464" s="66"/>
      <c r="F464" s="66">
        <v>0.75</v>
      </c>
      <c r="G464" s="67"/>
      <c r="H464" s="67"/>
      <c r="I464" s="68"/>
      <c r="J464" s="67"/>
      <c r="K464" s="69"/>
      <c r="L464" s="67"/>
      <c r="M464" s="70" t="s">
        <v>187</v>
      </c>
      <c r="N464" s="34" t="str">
        <f t="shared" si="96"/>
        <v/>
      </c>
      <c r="O464" s="38">
        <f t="shared" si="97"/>
        <v>0.375</v>
      </c>
      <c r="P464" s="72" t="s">
        <v>61</v>
      </c>
      <c r="Q464" s="43">
        <v>44810</v>
      </c>
      <c r="R464" s="35">
        <v>0</v>
      </c>
      <c r="S464" s="35">
        <v>0</v>
      </c>
      <c r="T464" s="10" t="str">
        <f t="shared" si="93"/>
        <v>Sem - 37</v>
      </c>
      <c r="U464" s="10" t="str">
        <f t="shared" si="94"/>
        <v>Septembre</v>
      </c>
      <c r="V464" s="36" t="s">
        <v>1251</v>
      </c>
      <c r="W464" s="34"/>
      <c r="X464" s="91">
        <f t="shared" si="95"/>
        <v>0</v>
      </c>
      <c r="Y464" s="92" t="str">
        <f>VLOOKUP('CM-CIC'!B442,Annuaire_roster!B:F,4,0)</f>
        <v>IDELHAJ Meryem</v>
      </c>
      <c r="Z464" s="37" t="s">
        <v>110</v>
      </c>
      <c r="AA464" s="60" t="s">
        <v>232</v>
      </c>
      <c r="AB464" s="35" t="s">
        <v>63</v>
      </c>
      <c r="AC464" s="35" t="s">
        <v>63</v>
      </c>
      <c r="AD464" s="35" t="s">
        <v>63</v>
      </c>
      <c r="AE464" s="44" t="s">
        <v>63</v>
      </c>
      <c r="AF464" s="61"/>
      <c r="AG464" s="45"/>
    </row>
    <row r="465" spans="1:33" x14ac:dyDescent="0.2">
      <c r="A465" s="59">
        <f>+VLOOKUP(B465,Annuaire_roster!B:G,5,0)</f>
        <v>1474</v>
      </c>
      <c r="B465" s="78" t="s">
        <v>174</v>
      </c>
      <c r="C465" s="65">
        <v>0.32916666666666666</v>
      </c>
      <c r="D465" s="65">
        <v>0.33333333333333331</v>
      </c>
      <c r="E465" s="66">
        <v>0.75</v>
      </c>
      <c r="F465" s="66">
        <v>0.75</v>
      </c>
      <c r="G465" s="67"/>
      <c r="H465" s="67"/>
      <c r="I465" s="68"/>
      <c r="J465" s="67"/>
      <c r="K465" s="69"/>
      <c r="L465" s="67"/>
      <c r="M465" s="70">
        <v>0</v>
      </c>
      <c r="N465" s="34">
        <f t="shared" si="96"/>
        <v>0.375</v>
      </c>
      <c r="O465" s="38">
        <f t="shared" si="97"/>
        <v>0.375</v>
      </c>
      <c r="P465" s="72" t="s">
        <v>61</v>
      </c>
      <c r="Q465" s="43">
        <v>44810</v>
      </c>
      <c r="R465" s="35">
        <v>0</v>
      </c>
      <c r="S465" s="35">
        <v>0</v>
      </c>
      <c r="T465" s="10" t="str">
        <f t="shared" si="93"/>
        <v>Sem - 37</v>
      </c>
      <c r="U465" s="10" t="str">
        <f t="shared" si="94"/>
        <v>Septembre</v>
      </c>
      <c r="V465" s="36" t="s">
        <v>1252</v>
      </c>
      <c r="W465" s="34"/>
      <c r="X465" s="91">
        <f t="shared" si="95"/>
        <v>4.1666666666666519E-3</v>
      </c>
      <c r="Y465" s="92" t="str">
        <f>VLOOKUP('CM-CIC'!B443,Annuaire_roster!B:F,4,0)</f>
        <v>IDELHAJ Meryem</v>
      </c>
      <c r="Z465" s="37" t="s">
        <v>110</v>
      </c>
      <c r="AA465" s="60" t="s">
        <v>232</v>
      </c>
      <c r="AB465" s="35" t="s">
        <v>63</v>
      </c>
      <c r="AC465" s="35" t="s">
        <v>63</v>
      </c>
      <c r="AD465" s="35" t="s">
        <v>63</v>
      </c>
      <c r="AE465" s="44" t="s">
        <v>63</v>
      </c>
      <c r="AF465" s="61"/>
      <c r="AG465" s="45"/>
    </row>
    <row r="466" spans="1:33" x14ac:dyDescent="0.2">
      <c r="A466" s="59">
        <f>+VLOOKUP(B466,Annuaire_roster!B:G,5,0)</f>
        <v>1495</v>
      </c>
      <c r="B466" s="78" t="s">
        <v>172</v>
      </c>
      <c r="C466" s="65">
        <v>0.34027777777777773</v>
      </c>
      <c r="D466" s="65">
        <v>0.33333333333333331</v>
      </c>
      <c r="E466" s="66">
        <v>0.75</v>
      </c>
      <c r="F466" s="66">
        <v>0.75</v>
      </c>
      <c r="G466" s="67"/>
      <c r="H466" s="67"/>
      <c r="I466" s="68"/>
      <c r="J466" s="67"/>
      <c r="K466" s="88"/>
      <c r="L466" s="67"/>
      <c r="M466" s="70">
        <v>0</v>
      </c>
      <c r="N466" s="34">
        <f t="shared" si="96"/>
        <v>0.375</v>
      </c>
      <c r="O466" s="38">
        <f t="shared" si="97"/>
        <v>0.375</v>
      </c>
      <c r="P466" s="72" t="s">
        <v>61</v>
      </c>
      <c r="Q466" s="43">
        <v>44810</v>
      </c>
      <c r="R466" s="35">
        <v>0</v>
      </c>
      <c r="S466" s="35">
        <v>0</v>
      </c>
      <c r="T466" s="10" t="str">
        <f t="shared" si="93"/>
        <v>Sem - 37</v>
      </c>
      <c r="U466" s="10" t="str">
        <f t="shared" si="94"/>
        <v>Septembre</v>
      </c>
      <c r="V466" s="36" t="s">
        <v>1253</v>
      </c>
      <c r="W466" s="34"/>
      <c r="X466" s="91">
        <f t="shared" si="95"/>
        <v>0</v>
      </c>
      <c r="Y466" s="92" t="str">
        <f>VLOOKUP('CM-CIC'!B444,Annuaire_roster!B:F,4,0)</f>
        <v>IDELHAJ Meryem</v>
      </c>
      <c r="Z466" s="37" t="s">
        <v>110</v>
      </c>
      <c r="AA466" s="60" t="s">
        <v>232</v>
      </c>
      <c r="AB466" s="35" t="s">
        <v>63</v>
      </c>
      <c r="AC466" s="35" t="s">
        <v>63</v>
      </c>
      <c r="AD466" s="35" t="s">
        <v>63</v>
      </c>
      <c r="AE466" s="44" t="s">
        <v>63</v>
      </c>
      <c r="AF466" s="61"/>
      <c r="AG466" s="45"/>
    </row>
    <row r="467" spans="1:33" x14ac:dyDescent="0.2">
      <c r="A467" s="59">
        <f>+VLOOKUP(B467,Annuaire_roster!B:G,5,0)</f>
        <v>1066</v>
      </c>
      <c r="B467" s="78" t="s">
        <v>97</v>
      </c>
      <c r="C467" s="65">
        <v>0.33124999999999999</v>
      </c>
      <c r="D467" s="65">
        <v>0.33333333333333331</v>
      </c>
      <c r="E467" s="66">
        <v>0.75</v>
      </c>
      <c r="F467" s="66">
        <v>0.75</v>
      </c>
      <c r="G467" s="67"/>
      <c r="H467" s="67"/>
      <c r="I467" s="68"/>
      <c r="J467" s="67"/>
      <c r="K467" s="69"/>
      <c r="L467" s="67"/>
      <c r="M467" s="70">
        <v>0</v>
      </c>
      <c r="N467" s="34">
        <f t="shared" si="96"/>
        <v>0.375</v>
      </c>
      <c r="O467" s="38">
        <f t="shared" si="97"/>
        <v>0.375</v>
      </c>
      <c r="P467" s="72" t="s">
        <v>61</v>
      </c>
      <c r="Q467" s="43">
        <v>44810</v>
      </c>
      <c r="R467" s="35">
        <v>0</v>
      </c>
      <c r="S467" s="35">
        <v>0</v>
      </c>
      <c r="T467" s="10" t="str">
        <f t="shared" si="93"/>
        <v>Sem - 37</v>
      </c>
      <c r="U467" s="10" t="str">
        <f t="shared" si="94"/>
        <v>Septembre</v>
      </c>
      <c r="V467" s="36" t="s">
        <v>1254</v>
      </c>
      <c r="W467" s="34"/>
      <c r="X467" s="91">
        <f t="shared" si="95"/>
        <v>2.0833333333333259E-3</v>
      </c>
      <c r="Y467" s="92" t="str">
        <f>VLOOKUP('CM-CIC'!B445,Annuaire_roster!B:F,4,0)</f>
        <v>IDELHAJ Meryem</v>
      </c>
      <c r="Z467" s="37" t="s">
        <v>110</v>
      </c>
      <c r="AA467" s="60" t="s">
        <v>232</v>
      </c>
      <c r="AB467" s="35" t="s">
        <v>63</v>
      </c>
      <c r="AC467" s="35" t="s">
        <v>63</v>
      </c>
      <c r="AD467" s="35" t="s">
        <v>63</v>
      </c>
      <c r="AE467" s="44" t="s">
        <v>63</v>
      </c>
      <c r="AF467" s="61"/>
      <c r="AG467" s="45"/>
    </row>
    <row r="468" spans="1:33" x14ac:dyDescent="0.2">
      <c r="A468" s="59">
        <f>+VLOOKUP(B468,Annuaire_roster!B:G,5,0)</f>
        <v>1309</v>
      </c>
      <c r="B468" s="78" t="s">
        <v>85</v>
      </c>
      <c r="C468" s="65">
        <v>0.33124999999999999</v>
      </c>
      <c r="D468" s="65">
        <v>0.33333333333333331</v>
      </c>
      <c r="E468" s="66">
        <v>0.75</v>
      </c>
      <c r="F468" s="66">
        <v>0.75</v>
      </c>
      <c r="G468" s="67"/>
      <c r="H468" s="67"/>
      <c r="I468" s="68"/>
      <c r="J468" s="67"/>
      <c r="K468" s="69"/>
      <c r="L468" s="67"/>
      <c r="M468" s="70">
        <v>0</v>
      </c>
      <c r="N468" s="34">
        <f t="shared" si="96"/>
        <v>0.375</v>
      </c>
      <c r="O468" s="38">
        <f t="shared" si="97"/>
        <v>0.375</v>
      </c>
      <c r="P468" s="72" t="s">
        <v>61</v>
      </c>
      <c r="Q468" s="43">
        <v>44810</v>
      </c>
      <c r="R468" s="35">
        <v>0</v>
      </c>
      <c r="S468" s="35">
        <v>0</v>
      </c>
      <c r="T468" s="10" t="str">
        <f t="shared" si="93"/>
        <v>Sem - 37</v>
      </c>
      <c r="U468" s="10" t="str">
        <f t="shared" si="94"/>
        <v>Septembre</v>
      </c>
      <c r="V468" s="36" t="s">
        <v>1255</v>
      </c>
      <c r="W468" s="34"/>
      <c r="X468" s="91">
        <f t="shared" si="95"/>
        <v>2.0833333333333259E-3</v>
      </c>
      <c r="Y468" s="92" t="str">
        <f>VLOOKUP('CM-CIC'!B446,Annuaire_roster!B:F,4,0)</f>
        <v>IDELHAJ Meryem</v>
      </c>
      <c r="Z468" s="37" t="s">
        <v>110</v>
      </c>
      <c r="AA468" s="60" t="s">
        <v>232</v>
      </c>
      <c r="AB468" s="35" t="s">
        <v>63</v>
      </c>
      <c r="AC468" s="35" t="s">
        <v>63</v>
      </c>
      <c r="AD468" s="35" t="s">
        <v>63</v>
      </c>
      <c r="AE468" s="44" t="s">
        <v>63</v>
      </c>
      <c r="AF468" s="61"/>
      <c r="AG468" s="45"/>
    </row>
    <row r="469" spans="1:33" x14ac:dyDescent="0.2">
      <c r="A469" s="59">
        <f>+VLOOKUP(B469,Annuaire_roster!B:G,5,0)</f>
        <v>1068</v>
      </c>
      <c r="B469" s="78" t="s">
        <v>98</v>
      </c>
      <c r="C469" s="65">
        <v>0.33124999999999999</v>
      </c>
      <c r="D469" s="65">
        <v>0.33333333333333331</v>
      </c>
      <c r="E469" s="66">
        <v>0.75</v>
      </c>
      <c r="F469" s="66">
        <v>0.75</v>
      </c>
      <c r="G469" s="67"/>
      <c r="H469" s="67"/>
      <c r="I469" s="68"/>
      <c r="J469" s="67"/>
      <c r="K469" s="69"/>
      <c r="L469" s="67"/>
      <c r="M469" s="70">
        <v>0</v>
      </c>
      <c r="N469" s="34">
        <f t="shared" si="96"/>
        <v>0.375</v>
      </c>
      <c r="O469" s="38">
        <f t="shared" si="97"/>
        <v>0.375</v>
      </c>
      <c r="P469" s="72" t="s">
        <v>61</v>
      </c>
      <c r="Q469" s="43">
        <v>44811</v>
      </c>
      <c r="R469" s="35">
        <v>0</v>
      </c>
      <c r="S469" s="35">
        <v>0</v>
      </c>
      <c r="T469" s="10" t="str">
        <f t="shared" si="93"/>
        <v>Sem - 37</v>
      </c>
      <c r="U469" s="10" t="str">
        <f t="shared" si="94"/>
        <v>Septembre</v>
      </c>
      <c r="V469" s="36" t="s">
        <v>1257</v>
      </c>
      <c r="W469" s="34"/>
      <c r="X469" s="91">
        <f t="shared" si="95"/>
        <v>2.0833333333333259E-3</v>
      </c>
      <c r="Y469" s="92" t="str">
        <f>VLOOKUP('CM-CIC'!B447,Annuaire_roster!B:F,4,0)</f>
        <v>IDELHAJ Meryem</v>
      </c>
      <c r="Z469" s="37" t="s">
        <v>110</v>
      </c>
      <c r="AA469" s="60" t="s">
        <v>232</v>
      </c>
      <c r="AB469" s="35" t="s">
        <v>63</v>
      </c>
      <c r="AC469" s="35" t="s">
        <v>63</v>
      </c>
      <c r="AD469" s="35" t="s">
        <v>63</v>
      </c>
      <c r="AE469" s="44" t="s">
        <v>63</v>
      </c>
      <c r="AF469" s="61"/>
      <c r="AG469" s="45"/>
    </row>
    <row r="470" spans="1:33" x14ac:dyDescent="0.2">
      <c r="A470" s="59">
        <f>+VLOOKUP(B470,Annuaire_roster!B:G,5,0)</f>
        <v>1151</v>
      </c>
      <c r="B470" s="78" t="s">
        <v>65</v>
      </c>
      <c r="C470" s="65">
        <v>0.33333333333333331</v>
      </c>
      <c r="D470" s="65">
        <v>0.33333333333333331</v>
      </c>
      <c r="E470" s="66">
        <v>0.75</v>
      </c>
      <c r="F470" s="66">
        <v>0.75</v>
      </c>
      <c r="G470" s="67"/>
      <c r="H470" s="67"/>
      <c r="I470" s="68"/>
      <c r="J470" s="67"/>
      <c r="K470" s="69"/>
      <c r="L470" s="67"/>
      <c r="M470" s="70">
        <v>0</v>
      </c>
      <c r="N470" s="34">
        <f t="shared" si="96"/>
        <v>0.375</v>
      </c>
      <c r="O470" s="38">
        <f t="shared" si="97"/>
        <v>0.375</v>
      </c>
      <c r="P470" s="72" t="s">
        <v>61</v>
      </c>
      <c r="Q470" s="43">
        <v>44811</v>
      </c>
      <c r="R470" s="35">
        <v>0</v>
      </c>
      <c r="S470" s="35">
        <v>0</v>
      </c>
      <c r="T470" s="10" t="str">
        <f t="shared" si="93"/>
        <v>Sem - 37</v>
      </c>
      <c r="U470" s="10" t="str">
        <f t="shared" si="94"/>
        <v>Septembre</v>
      </c>
      <c r="V470" s="36" t="s">
        <v>1258</v>
      </c>
      <c r="W470" s="34"/>
      <c r="X470" s="91">
        <f t="shared" si="95"/>
        <v>0</v>
      </c>
      <c r="Y470" s="92" t="str">
        <f>VLOOKUP('CM-CIC'!B448,Annuaire_roster!B:F,4,0)</f>
        <v>IDELHAJ Meryem</v>
      </c>
      <c r="Z470" s="37" t="s">
        <v>110</v>
      </c>
      <c r="AA470" s="60" t="s">
        <v>232</v>
      </c>
      <c r="AB470" s="35" t="s">
        <v>63</v>
      </c>
      <c r="AC470" s="35" t="s">
        <v>63</v>
      </c>
      <c r="AD470" s="35" t="s">
        <v>63</v>
      </c>
      <c r="AE470" s="44" t="s">
        <v>63</v>
      </c>
      <c r="AF470" s="61"/>
      <c r="AG470" s="45"/>
    </row>
    <row r="471" spans="1:33" x14ac:dyDescent="0.2">
      <c r="A471" s="59">
        <f>+VLOOKUP(B471,Annuaire_roster!B:G,5,0)</f>
        <v>1301</v>
      </c>
      <c r="B471" s="78" t="s">
        <v>111</v>
      </c>
      <c r="C471" s="65"/>
      <c r="D471" s="65" t="s">
        <v>188</v>
      </c>
      <c r="E471" s="71"/>
      <c r="F471" s="66" t="s">
        <v>188</v>
      </c>
      <c r="G471" s="67"/>
      <c r="H471" s="67"/>
      <c r="I471" s="68"/>
      <c r="J471" s="67"/>
      <c r="K471" s="69"/>
      <c r="L471" s="67"/>
      <c r="M471" s="70">
        <v>0</v>
      </c>
      <c r="N471" s="34" t="str">
        <f t="shared" si="96"/>
        <v/>
      </c>
      <c r="O471" s="38">
        <f t="shared" si="97"/>
        <v>0</v>
      </c>
      <c r="P471" s="72" t="s">
        <v>61</v>
      </c>
      <c r="Q471" s="43">
        <v>44811</v>
      </c>
      <c r="R471" s="35">
        <v>0</v>
      </c>
      <c r="S471" s="35">
        <v>0</v>
      </c>
      <c r="T471" s="10" t="str">
        <f t="shared" si="93"/>
        <v>Sem - 37</v>
      </c>
      <c r="U471" s="10" t="str">
        <f t="shared" si="94"/>
        <v>Septembre</v>
      </c>
      <c r="V471" s="36" t="s">
        <v>1259</v>
      </c>
      <c r="W471" s="34"/>
      <c r="X471" s="91">
        <f t="shared" si="95"/>
        <v>0</v>
      </c>
      <c r="Y471" s="92" t="str">
        <f>VLOOKUP('CM-CIC'!B449,Annuaire_roster!B:F,4,0)</f>
        <v>IDELHAJ Meryem</v>
      </c>
      <c r="Z471" s="37" t="s">
        <v>110</v>
      </c>
      <c r="AA471" s="60" t="s">
        <v>232</v>
      </c>
      <c r="AB471" s="35" t="s">
        <v>63</v>
      </c>
      <c r="AC471" s="35" t="s">
        <v>63</v>
      </c>
      <c r="AD471" s="35" t="s">
        <v>63</v>
      </c>
      <c r="AE471" s="44" t="s">
        <v>63</v>
      </c>
      <c r="AF471" s="61"/>
      <c r="AG471" s="45"/>
    </row>
    <row r="472" spans="1:33" x14ac:dyDescent="0.2">
      <c r="A472" s="59">
        <f>+VLOOKUP(B472,Annuaire_roster!B:G,5,0)</f>
        <v>1300</v>
      </c>
      <c r="B472" s="78" t="s">
        <v>93</v>
      </c>
      <c r="C472" s="65">
        <v>0.33333333333333331</v>
      </c>
      <c r="D472" s="65">
        <v>0.33333333333333331</v>
      </c>
      <c r="E472" s="66">
        <v>0.75</v>
      </c>
      <c r="F472" s="66">
        <v>0.75</v>
      </c>
      <c r="G472" s="67"/>
      <c r="H472" s="67"/>
      <c r="I472" s="68"/>
      <c r="J472" s="67"/>
      <c r="K472" s="69"/>
      <c r="L472" s="67"/>
      <c r="M472" s="70">
        <v>0</v>
      </c>
      <c r="N472" s="34">
        <f t="shared" si="96"/>
        <v>0.375</v>
      </c>
      <c r="O472" s="38">
        <f t="shared" si="97"/>
        <v>0.375</v>
      </c>
      <c r="P472" s="72" t="s">
        <v>61</v>
      </c>
      <c r="Q472" s="43">
        <v>44811</v>
      </c>
      <c r="R472" s="35">
        <v>0</v>
      </c>
      <c r="S472" s="35">
        <v>0</v>
      </c>
      <c r="T472" s="10" t="str">
        <f t="shared" si="93"/>
        <v>Sem - 37</v>
      </c>
      <c r="U472" s="10" t="str">
        <f t="shared" si="94"/>
        <v>Septembre</v>
      </c>
      <c r="V472" s="36" t="s">
        <v>1260</v>
      </c>
      <c r="W472" s="34"/>
      <c r="X472" s="91">
        <f t="shared" si="95"/>
        <v>0</v>
      </c>
      <c r="Y472" s="92" t="str">
        <f>VLOOKUP('CM-CIC'!B450,Annuaire_roster!B:F,4,0)</f>
        <v>IDELHAJ Meryem</v>
      </c>
      <c r="Z472" s="37" t="s">
        <v>110</v>
      </c>
      <c r="AA472" s="60" t="s">
        <v>232</v>
      </c>
      <c r="AB472" s="35" t="s">
        <v>63</v>
      </c>
      <c r="AC472" s="35" t="s">
        <v>63</v>
      </c>
      <c r="AD472" s="35" t="s">
        <v>63</v>
      </c>
      <c r="AE472" s="44" t="s">
        <v>63</v>
      </c>
      <c r="AF472" s="61"/>
      <c r="AG472" s="45"/>
    </row>
    <row r="473" spans="1:33" x14ac:dyDescent="0.2">
      <c r="A473" s="59">
        <f>+VLOOKUP(B473,Annuaire_roster!B:G,5,0)</f>
        <v>1474</v>
      </c>
      <c r="B473" s="78" t="s">
        <v>174</v>
      </c>
      <c r="C473" s="65">
        <v>0.33333333333333331</v>
      </c>
      <c r="D473" s="65">
        <v>0.33333333333333331</v>
      </c>
      <c r="E473" s="66">
        <v>0.75</v>
      </c>
      <c r="F473" s="66">
        <v>0.75</v>
      </c>
      <c r="G473" s="67"/>
      <c r="H473" s="67"/>
      <c r="I473" s="68"/>
      <c r="J473" s="67"/>
      <c r="K473" s="69"/>
      <c r="L473" s="67"/>
      <c r="M473" s="70">
        <v>0</v>
      </c>
      <c r="N473" s="34">
        <f t="shared" si="96"/>
        <v>0.375</v>
      </c>
      <c r="O473" s="38">
        <f t="shared" si="97"/>
        <v>0.375</v>
      </c>
      <c r="P473" s="72" t="s">
        <v>61</v>
      </c>
      <c r="Q473" s="43">
        <v>44811</v>
      </c>
      <c r="R473" s="35">
        <v>0</v>
      </c>
      <c r="S473" s="35">
        <v>0</v>
      </c>
      <c r="T473" s="10" t="str">
        <f t="shared" si="93"/>
        <v>Sem - 37</v>
      </c>
      <c r="U473" s="10" t="str">
        <f t="shared" si="94"/>
        <v>Septembre</v>
      </c>
      <c r="V473" s="36" t="s">
        <v>1261</v>
      </c>
      <c r="W473" s="34"/>
      <c r="X473" s="91">
        <f t="shared" si="95"/>
        <v>0</v>
      </c>
      <c r="Y473" s="92" t="str">
        <f>VLOOKUP('CM-CIC'!B451,Annuaire_roster!B:F,4,0)</f>
        <v>IDELHAJ Meryem</v>
      </c>
      <c r="Z473" s="37" t="s">
        <v>110</v>
      </c>
      <c r="AA473" s="60" t="s">
        <v>232</v>
      </c>
      <c r="AB473" s="35" t="s">
        <v>63</v>
      </c>
      <c r="AC473" s="35" t="s">
        <v>63</v>
      </c>
      <c r="AD473" s="35" t="s">
        <v>63</v>
      </c>
      <c r="AE473" s="44" t="s">
        <v>63</v>
      </c>
      <c r="AF473" s="61"/>
      <c r="AG473" s="45"/>
    </row>
    <row r="474" spans="1:33" x14ac:dyDescent="0.2">
      <c r="A474" s="59">
        <f>+VLOOKUP(B474,Annuaire_roster!B:G,5,0)</f>
        <v>1495</v>
      </c>
      <c r="B474" s="78" t="s">
        <v>172</v>
      </c>
      <c r="C474" s="65">
        <v>0.33333333333333331</v>
      </c>
      <c r="D474" s="65">
        <v>0.33333333333333331</v>
      </c>
      <c r="E474" s="66">
        <v>0.75</v>
      </c>
      <c r="F474" s="66">
        <v>0.75</v>
      </c>
      <c r="G474" s="67"/>
      <c r="H474" s="67"/>
      <c r="I474" s="68"/>
      <c r="J474" s="67"/>
      <c r="K474" s="69"/>
      <c r="L474" s="67"/>
      <c r="M474" s="70">
        <v>0</v>
      </c>
      <c r="N474" s="34">
        <f t="shared" si="96"/>
        <v>0.375</v>
      </c>
      <c r="O474" s="38">
        <f t="shared" si="97"/>
        <v>0.375</v>
      </c>
      <c r="P474" s="72" t="s">
        <v>61</v>
      </c>
      <c r="Q474" s="43">
        <v>44811</v>
      </c>
      <c r="R474" s="35">
        <v>0</v>
      </c>
      <c r="S474" s="35">
        <v>0</v>
      </c>
      <c r="T474" s="10" t="str">
        <f t="shared" si="93"/>
        <v>Sem - 37</v>
      </c>
      <c r="U474" s="10" t="str">
        <f t="shared" si="94"/>
        <v>Septembre</v>
      </c>
      <c r="V474" s="36" t="s">
        <v>1262</v>
      </c>
      <c r="W474" s="34"/>
      <c r="X474" s="91">
        <f t="shared" si="95"/>
        <v>0</v>
      </c>
      <c r="Y474" s="92" t="str">
        <f>VLOOKUP('CM-CIC'!B452,Annuaire_roster!B:F,4,0)</f>
        <v>IDELHAJ Meryem</v>
      </c>
      <c r="Z474" s="37" t="s">
        <v>110</v>
      </c>
      <c r="AA474" s="60" t="s">
        <v>232</v>
      </c>
      <c r="AB474" s="35" t="s">
        <v>63</v>
      </c>
      <c r="AC474" s="35" t="s">
        <v>63</v>
      </c>
      <c r="AD474" s="35" t="s">
        <v>63</v>
      </c>
      <c r="AE474" s="44" t="s">
        <v>63</v>
      </c>
      <c r="AF474" s="61"/>
      <c r="AG474" s="45"/>
    </row>
    <row r="475" spans="1:33" x14ac:dyDescent="0.2">
      <c r="A475" s="59">
        <f>+VLOOKUP(B475,Annuaire_roster!B:G,5,0)</f>
        <v>1309</v>
      </c>
      <c r="B475" s="78" t="s">
        <v>85</v>
      </c>
      <c r="C475" s="65">
        <v>0.33333333333333331</v>
      </c>
      <c r="D475" s="65">
        <v>0.33333333333333331</v>
      </c>
      <c r="E475" s="66">
        <v>0.75</v>
      </c>
      <c r="F475" s="66">
        <v>0.75</v>
      </c>
      <c r="G475" s="67"/>
      <c r="H475" s="67"/>
      <c r="I475" s="68"/>
      <c r="J475" s="67"/>
      <c r="K475" s="69"/>
      <c r="L475" s="67"/>
      <c r="M475" s="70">
        <v>0</v>
      </c>
      <c r="N475" s="34">
        <f t="shared" si="96"/>
        <v>0.375</v>
      </c>
      <c r="O475" s="38">
        <f t="shared" si="97"/>
        <v>0.375</v>
      </c>
      <c r="P475" s="72" t="s">
        <v>61</v>
      </c>
      <c r="Q475" s="43">
        <v>44811</v>
      </c>
      <c r="R475" s="35">
        <v>0</v>
      </c>
      <c r="S475" s="35">
        <v>0</v>
      </c>
      <c r="T475" s="10" t="str">
        <f t="shared" si="93"/>
        <v>Sem - 37</v>
      </c>
      <c r="U475" s="10" t="str">
        <f t="shared" si="94"/>
        <v>Septembre</v>
      </c>
      <c r="V475" s="36" t="s">
        <v>1263</v>
      </c>
      <c r="W475" s="34"/>
      <c r="X475" s="91">
        <f t="shared" si="95"/>
        <v>0</v>
      </c>
      <c r="Y475" s="92" t="str">
        <f>VLOOKUP('CM-CIC'!B453,Annuaire_roster!B:F,4,0)</f>
        <v>IDELHAJ Meryem</v>
      </c>
      <c r="Z475" s="37" t="s">
        <v>110</v>
      </c>
      <c r="AA475" s="60" t="s">
        <v>232</v>
      </c>
      <c r="AB475" s="35" t="s">
        <v>63</v>
      </c>
      <c r="AC475" s="35" t="s">
        <v>63</v>
      </c>
      <c r="AD475" s="35" t="s">
        <v>63</v>
      </c>
      <c r="AE475" s="44" t="s">
        <v>63</v>
      </c>
      <c r="AF475" s="61"/>
      <c r="AG475" s="45"/>
    </row>
    <row r="476" spans="1:33" x14ac:dyDescent="0.2">
      <c r="A476" s="59">
        <f>+VLOOKUP(B476,Annuaire_roster!B:G,5,0)</f>
        <v>1283</v>
      </c>
      <c r="B476" s="78" t="s">
        <v>86</v>
      </c>
      <c r="C476" s="65">
        <v>0.33749999999999997</v>
      </c>
      <c r="D476" s="65">
        <v>0.33333333333333331</v>
      </c>
      <c r="E476" s="66">
        <v>0.75</v>
      </c>
      <c r="F476" s="66">
        <v>0.75</v>
      </c>
      <c r="G476" s="67"/>
      <c r="H476" s="67"/>
      <c r="I476" s="68"/>
      <c r="J476" s="67"/>
      <c r="K476" s="155"/>
      <c r="L476" s="67"/>
      <c r="M476" s="70">
        <v>0</v>
      </c>
      <c r="N476" s="34">
        <f t="shared" si="96"/>
        <v>0.375</v>
      </c>
      <c r="O476" s="38">
        <f t="shared" si="97"/>
        <v>0.375</v>
      </c>
      <c r="P476" s="72" t="s">
        <v>61</v>
      </c>
      <c r="Q476" s="43">
        <v>44811</v>
      </c>
      <c r="R476" s="35">
        <v>0</v>
      </c>
      <c r="S476" s="35">
        <v>0</v>
      </c>
      <c r="T476" s="10" t="str">
        <f t="shared" si="93"/>
        <v>Sem - 37</v>
      </c>
      <c r="U476" s="10" t="str">
        <f t="shared" si="94"/>
        <v>Septembre</v>
      </c>
      <c r="V476" s="36" t="s">
        <v>1264</v>
      </c>
      <c r="W476" s="34"/>
      <c r="X476" s="91">
        <f t="shared" si="95"/>
        <v>0</v>
      </c>
      <c r="Y476" s="92" t="str">
        <f>VLOOKUP('CM-CIC'!B454,Annuaire_roster!B:F,4,0)</f>
        <v>IDELHAJ Meryem</v>
      </c>
      <c r="Z476" s="37" t="s">
        <v>110</v>
      </c>
      <c r="AA476" s="60" t="s">
        <v>232</v>
      </c>
      <c r="AB476" s="35" t="s">
        <v>63</v>
      </c>
      <c r="AC476" s="35" t="s">
        <v>63</v>
      </c>
      <c r="AD476" s="35" t="s">
        <v>63</v>
      </c>
      <c r="AE476" s="44" t="s">
        <v>63</v>
      </c>
      <c r="AF476" s="61"/>
      <c r="AG476" s="45"/>
    </row>
    <row r="477" spans="1:33" x14ac:dyDescent="0.2">
      <c r="A477" s="59">
        <f>+VLOOKUP(B477,Annuaire_roster!B:G,5,0)</f>
        <v>1066</v>
      </c>
      <c r="B477" s="78" t="s">
        <v>97</v>
      </c>
      <c r="C477" s="65">
        <v>0.33263888888888887</v>
      </c>
      <c r="D477" s="65">
        <v>0.33333333333333331</v>
      </c>
      <c r="E477" s="71">
        <v>0.75</v>
      </c>
      <c r="F477" s="66">
        <v>0.75</v>
      </c>
      <c r="G477" s="67"/>
      <c r="H477" s="67"/>
      <c r="I477" s="68"/>
      <c r="J477" s="67"/>
      <c r="K477" s="69"/>
      <c r="L477" s="67"/>
      <c r="M477" s="70"/>
      <c r="N477" s="34">
        <f t="shared" si="96"/>
        <v>0.375</v>
      </c>
      <c r="O477" s="38">
        <f t="shared" si="97"/>
        <v>0.375</v>
      </c>
      <c r="P477" s="72" t="s">
        <v>61</v>
      </c>
      <c r="Q477" s="43">
        <v>44811</v>
      </c>
      <c r="R477" s="35">
        <v>0</v>
      </c>
      <c r="S477" s="35">
        <v>0</v>
      </c>
      <c r="T477" s="10" t="str">
        <f t="shared" si="93"/>
        <v>Sem - 37</v>
      </c>
      <c r="U477" s="10" t="str">
        <f t="shared" si="94"/>
        <v>Septembre</v>
      </c>
      <c r="V477" s="36" t="s">
        <v>1265</v>
      </c>
      <c r="W477" s="34"/>
      <c r="X477" s="91">
        <f t="shared" si="95"/>
        <v>0</v>
      </c>
      <c r="Y477" s="92" t="str">
        <f>VLOOKUP('CM-CIC'!B455,Annuaire_roster!B:F,4,0)</f>
        <v>IDELHAJ Meryem</v>
      </c>
      <c r="Z477" s="37" t="s">
        <v>110</v>
      </c>
      <c r="AA477" s="60" t="s">
        <v>232</v>
      </c>
      <c r="AB477" s="35" t="s">
        <v>63</v>
      </c>
      <c r="AC477" s="35" t="s">
        <v>63</v>
      </c>
      <c r="AD477" s="35" t="s">
        <v>63</v>
      </c>
      <c r="AE477" s="44" t="s">
        <v>63</v>
      </c>
      <c r="AF477" s="61"/>
      <c r="AG477" s="45"/>
    </row>
    <row r="478" spans="1:33" x14ac:dyDescent="0.2">
      <c r="A478" s="59">
        <f>+VLOOKUP(B478,Annuaire_roster!B:G,5,0)</f>
        <v>1011</v>
      </c>
      <c r="B478" s="78" t="s">
        <v>47</v>
      </c>
      <c r="C478" s="65">
        <v>0.33124999999999999</v>
      </c>
      <c r="D478" s="65">
        <v>0.33333333333333331</v>
      </c>
      <c r="E478" s="66">
        <v>0.75</v>
      </c>
      <c r="F478" s="66">
        <v>0.75</v>
      </c>
      <c r="G478" s="67"/>
      <c r="H478" s="67"/>
      <c r="I478" s="68"/>
      <c r="J478" s="67"/>
      <c r="K478" s="69"/>
      <c r="L478" s="67"/>
      <c r="M478" s="70">
        <v>0</v>
      </c>
      <c r="N478" s="34">
        <f t="shared" si="96"/>
        <v>0.375</v>
      </c>
      <c r="O478" s="38">
        <f t="shared" si="97"/>
        <v>0.375</v>
      </c>
      <c r="P478" s="72" t="s">
        <v>61</v>
      </c>
      <c r="Q478" s="43">
        <v>44811</v>
      </c>
      <c r="R478" s="35">
        <v>0</v>
      </c>
      <c r="S478" s="35">
        <v>0</v>
      </c>
      <c r="T478" s="10" t="str">
        <f t="shared" si="93"/>
        <v>Sem - 37</v>
      </c>
      <c r="U478" s="10" t="str">
        <f t="shared" si="94"/>
        <v>Septembre</v>
      </c>
      <c r="V478" s="36" t="s">
        <v>1266</v>
      </c>
      <c r="W478" s="34"/>
      <c r="X478" s="91">
        <f t="shared" si="95"/>
        <v>2.0833333333333259E-3</v>
      </c>
      <c r="Y478" s="92" t="str">
        <f>VLOOKUP('CM-CIC'!B456,Annuaire_roster!B:F,4,0)</f>
        <v>IDELHAJ Meryem</v>
      </c>
      <c r="Z478" s="37" t="s">
        <v>110</v>
      </c>
      <c r="AA478" s="60" t="s">
        <v>232</v>
      </c>
      <c r="AB478" s="35" t="s">
        <v>63</v>
      </c>
      <c r="AC478" s="35" t="s">
        <v>63</v>
      </c>
      <c r="AD478" s="35" t="s">
        <v>63</v>
      </c>
      <c r="AE478" s="44" t="s">
        <v>63</v>
      </c>
      <c r="AF478" s="61"/>
      <c r="AG478" s="45"/>
    </row>
    <row r="479" spans="1:33" x14ac:dyDescent="0.2">
      <c r="A479" s="59">
        <f>+VLOOKUP(B479,Annuaire_roster!B:G,5,0)</f>
        <v>1004</v>
      </c>
      <c r="B479" s="78" t="s">
        <v>96</v>
      </c>
      <c r="C479" s="65">
        <v>0.33194444444444443</v>
      </c>
      <c r="D479" s="65">
        <v>0.33333333333333331</v>
      </c>
      <c r="E479" s="66">
        <v>0.75</v>
      </c>
      <c r="F479" s="66">
        <v>0.75</v>
      </c>
      <c r="G479" s="67"/>
      <c r="H479" s="67"/>
      <c r="I479" s="68"/>
      <c r="J479" s="67"/>
      <c r="K479" s="69"/>
      <c r="L479" s="67"/>
      <c r="M479" s="70">
        <v>0</v>
      </c>
      <c r="N479" s="34">
        <f t="shared" si="96"/>
        <v>0.375</v>
      </c>
      <c r="O479" s="38">
        <f t="shared" si="97"/>
        <v>0.375</v>
      </c>
      <c r="P479" s="72" t="s">
        <v>61</v>
      </c>
      <c r="Q479" s="43">
        <v>44811</v>
      </c>
      <c r="R479" s="35">
        <v>0</v>
      </c>
      <c r="S479" s="35">
        <v>0</v>
      </c>
      <c r="T479" s="10" t="str">
        <f t="shared" si="93"/>
        <v>Sem - 37</v>
      </c>
      <c r="U479" s="10" t="str">
        <f t="shared" si="94"/>
        <v>Septembre</v>
      </c>
      <c r="V479" s="36" t="s">
        <v>1267</v>
      </c>
      <c r="W479" s="34"/>
      <c r="X479" s="91">
        <f t="shared" si="95"/>
        <v>1.388888888888884E-3</v>
      </c>
      <c r="Y479" s="92" t="str">
        <f>VLOOKUP('CM-CIC'!B457,Annuaire_roster!B:F,4,0)</f>
        <v>IDELHAJ Meryem</v>
      </c>
      <c r="Z479" s="37" t="s">
        <v>110</v>
      </c>
      <c r="AA479" s="60" t="s">
        <v>232</v>
      </c>
      <c r="AB479" s="35" t="s">
        <v>63</v>
      </c>
      <c r="AC479" s="35" t="s">
        <v>63</v>
      </c>
      <c r="AD479" s="35" t="s">
        <v>63</v>
      </c>
      <c r="AE479" s="44" t="s">
        <v>63</v>
      </c>
      <c r="AF479" s="61"/>
      <c r="AG479" s="45"/>
    </row>
    <row r="480" spans="1:33" x14ac:dyDescent="0.2">
      <c r="A480" s="59">
        <f>+VLOOKUP(B480,Annuaire_roster!B:G,5,0)</f>
        <v>1068</v>
      </c>
      <c r="B480" s="78" t="s">
        <v>98</v>
      </c>
      <c r="C480" s="65">
        <v>0.33124999999999999</v>
      </c>
      <c r="D480" s="65">
        <v>0.33333333333333331</v>
      </c>
      <c r="E480" s="66">
        <v>0.75</v>
      </c>
      <c r="F480" s="66">
        <v>0.75</v>
      </c>
      <c r="G480" s="67"/>
      <c r="H480" s="67"/>
      <c r="I480" s="68"/>
      <c r="J480" s="67"/>
      <c r="K480" s="69"/>
      <c r="L480" s="67"/>
      <c r="M480" s="70">
        <v>0</v>
      </c>
      <c r="N480" s="34">
        <f t="shared" si="96"/>
        <v>0.375</v>
      </c>
      <c r="O480" s="38">
        <f t="shared" si="97"/>
        <v>0.375</v>
      </c>
      <c r="P480" s="72" t="s">
        <v>61</v>
      </c>
      <c r="Q480" s="43">
        <v>44812</v>
      </c>
      <c r="R480" s="35">
        <v>0</v>
      </c>
      <c r="S480" s="35">
        <v>0</v>
      </c>
      <c r="T480" s="10" t="str">
        <f t="shared" si="93"/>
        <v>Sem - 37</v>
      </c>
      <c r="U480" s="10" t="str">
        <f t="shared" si="94"/>
        <v>Septembre</v>
      </c>
      <c r="V480" s="36" t="s">
        <v>1269</v>
      </c>
      <c r="W480" s="34"/>
      <c r="X480" s="91">
        <f t="shared" si="95"/>
        <v>2.0833333333333259E-3</v>
      </c>
      <c r="Y480" s="92" t="str">
        <f>VLOOKUP('CM-CIC'!B458,Annuaire_roster!B:F,4,0)</f>
        <v>IDELHAJ Meryem</v>
      </c>
      <c r="Z480" s="37" t="s">
        <v>110</v>
      </c>
      <c r="AA480" s="60" t="s">
        <v>232</v>
      </c>
      <c r="AB480" s="35" t="s">
        <v>63</v>
      </c>
      <c r="AC480" s="35" t="s">
        <v>63</v>
      </c>
      <c r="AD480" s="35" t="s">
        <v>63</v>
      </c>
      <c r="AE480" s="44" t="s">
        <v>63</v>
      </c>
      <c r="AF480" s="61"/>
      <c r="AG480" s="45"/>
    </row>
    <row r="481" spans="1:33" x14ac:dyDescent="0.2">
      <c r="A481" s="59">
        <f>+VLOOKUP(B481,Annuaire_roster!B:G,5,0)</f>
        <v>1151</v>
      </c>
      <c r="B481" s="78" t="s">
        <v>65</v>
      </c>
      <c r="C481" s="65">
        <v>0.33333333333333331</v>
      </c>
      <c r="D481" s="65">
        <v>0.33333333333333331</v>
      </c>
      <c r="E481" s="66">
        <v>0.75</v>
      </c>
      <c r="F481" s="66">
        <v>0.75</v>
      </c>
      <c r="G481" s="67"/>
      <c r="H481" s="67"/>
      <c r="I481" s="68"/>
      <c r="J481" s="67"/>
      <c r="K481" s="69"/>
      <c r="L481" s="67"/>
      <c r="M481" s="70">
        <v>0</v>
      </c>
      <c r="N481" s="34">
        <f t="shared" si="96"/>
        <v>0.375</v>
      </c>
      <c r="O481" s="38">
        <f t="shared" si="97"/>
        <v>0.375</v>
      </c>
      <c r="P481" s="72" t="s">
        <v>61</v>
      </c>
      <c r="Q481" s="43">
        <v>44812</v>
      </c>
      <c r="R481" s="35">
        <v>0</v>
      </c>
      <c r="S481" s="35">
        <v>0</v>
      </c>
      <c r="T481" s="10" t="str">
        <f t="shared" si="93"/>
        <v>Sem - 37</v>
      </c>
      <c r="U481" s="10" t="str">
        <f t="shared" si="94"/>
        <v>Septembre</v>
      </c>
      <c r="V481" s="36" t="s">
        <v>1270</v>
      </c>
      <c r="W481" s="34"/>
      <c r="X481" s="91">
        <f t="shared" si="95"/>
        <v>0</v>
      </c>
      <c r="Y481" s="92" t="str">
        <f>VLOOKUP('CM-CIC'!B459,Annuaire_roster!B:F,4,0)</f>
        <v>IDELHAJ Meryem</v>
      </c>
      <c r="Z481" s="37" t="s">
        <v>110</v>
      </c>
      <c r="AA481" s="60" t="s">
        <v>232</v>
      </c>
      <c r="AB481" s="35" t="s">
        <v>63</v>
      </c>
      <c r="AC481" s="35" t="s">
        <v>63</v>
      </c>
      <c r="AD481" s="35" t="s">
        <v>63</v>
      </c>
      <c r="AE481" s="44" t="s">
        <v>63</v>
      </c>
      <c r="AF481" s="61"/>
      <c r="AG481" s="45"/>
    </row>
    <row r="482" spans="1:33" x14ac:dyDescent="0.2">
      <c r="A482" s="59">
        <f>+VLOOKUP(B482,Annuaire_roster!B:G,5,0)</f>
        <v>1301</v>
      </c>
      <c r="B482" s="78" t="s">
        <v>111</v>
      </c>
      <c r="C482" s="65"/>
      <c r="D482" s="65" t="s">
        <v>188</v>
      </c>
      <c r="E482" s="66"/>
      <c r="F482" s="66" t="s">
        <v>188</v>
      </c>
      <c r="G482" s="67"/>
      <c r="H482" s="67"/>
      <c r="I482" s="68"/>
      <c r="J482" s="67"/>
      <c r="K482" s="69"/>
      <c r="L482" s="67"/>
      <c r="M482" s="70">
        <v>0</v>
      </c>
      <c r="N482" s="34" t="str">
        <f t="shared" si="96"/>
        <v/>
      </c>
      <c r="O482" s="38">
        <f t="shared" si="97"/>
        <v>0</v>
      </c>
      <c r="P482" s="72" t="s">
        <v>61</v>
      </c>
      <c r="Q482" s="43">
        <v>44812</v>
      </c>
      <c r="R482" s="35">
        <v>0</v>
      </c>
      <c r="S482" s="35">
        <v>0</v>
      </c>
      <c r="T482" s="10" t="str">
        <f t="shared" si="93"/>
        <v>Sem - 37</v>
      </c>
      <c r="U482" s="10" t="str">
        <f t="shared" si="94"/>
        <v>Septembre</v>
      </c>
      <c r="V482" s="36" t="s">
        <v>1271</v>
      </c>
      <c r="W482" s="34"/>
      <c r="X482" s="91">
        <f t="shared" si="95"/>
        <v>0</v>
      </c>
      <c r="Y482" s="92" t="str">
        <f>VLOOKUP('CM-CIC'!B460,Annuaire_roster!B:F,4,0)</f>
        <v>IDELHAJ Meryem</v>
      </c>
      <c r="Z482" s="37" t="s">
        <v>110</v>
      </c>
      <c r="AA482" s="60" t="s">
        <v>232</v>
      </c>
      <c r="AB482" s="35" t="s">
        <v>63</v>
      </c>
      <c r="AC482" s="35" t="s">
        <v>63</v>
      </c>
      <c r="AD482" s="35" t="s">
        <v>63</v>
      </c>
      <c r="AE482" s="44" t="s">
        <v>63</v>
      </c>
      <c r="AF482" s="61"/>
      <c r="AG482" s="45"/>
    </row>
    <row r="483" spans="1:33" x14ac:dyDescent="0.2">
      <c r="A483" s="59">
        <f>+VLOOKUP(B483,Annuaire_roster!B:G,5,0)</f>
        <v>1300</v>
      </c>
      <c r="B483" s="78" t="s">
        <v>93</v>
      </c>
      <c r="C483" s="65">
        <v>0.33194444444444443</v>
      </c>
      <c r="D483" s="65">
        <v>0.33333333333333331</v>
      </c>
      <c r="E483" s="66">
        <v>0.75</v>
      </c>
      <c r="F483" s="66">
        <v>0.75</v>
      </c>
      <c r="G483" s="67"/>
      <c r="H483" s="67"/>
      <c r="I483" s="68"/>
      <c r="J483" s="67"/>
      <c r="K483" s="69"/>
      <c r="L483" s="67"/>
      <c r="M483" s="70">
        <v>0</v>
      </c>
      <c r="N483" s="34">
        <f t="shared" si="96"/>
        <v>0.375</v>
      </c>
      <c r="O483" s="38">
        <f t="shared" si="97"/>
        <v>0.375</v>
      </c>
      <c r="P483" s="72" t="s">
        <v>61</v>
      </c>
      <c r="Q483" s="43">
        <v>44812</v>
      </c>
      <c r="R483" s="35">
        <v>0</v>
      </c>
      <c r="S483" s="35">
        <v>0</v>
      </c>
      <c r="T483" s="10" t="str">
        <f t="shared" si="93"/>
        <v>Sem - 37</v>
      </c>
      <c r="U483" s="10" t="str">
        <f t="shared" si="94"/>
        <v>Septembre</v>
      </c>
      <c r="V483" s="36" t="s">
        <v>1272</v>
      </c>
      <c r="W483" s="34"/>
      <c r="X483" s="91">
        <f t="shared" si="95"/>
        <v>1.388888888888884E-3</v>
      </c>
      <c r="Y483" s="92" t="str">
        <f>VLOOKUP('CM-CIC'!B461,Annuaire_roster!B:F,4,0)</f>
        <v>IDELHAJ Meryem</v>
      </c>
      <c r="Z483" s="37" t="s">
        <v>110</v>
      </c>
      <c r="AA483" s="60" t="s">
        <v>232</v>
      </c>
      <c r="AB483" s="35" t="s">
        <v>63</v>
      </c>
      <c r="AC483" s="35" t="s">
        <v>63</v>
      </c>
      <c r="AD483" s="35" t="s">
        <v>63</v>
      </c>
      <c r="AE483" s="44" t="s">
        <v>63</v>
      </c>
      <c r="AF483" s="61"/>
      <c r="AG483" s="45"/>
    </row>
    <row r="484" spans="1:33" x14ac:dyDescent="0.2">
      <c r="A484" s="59">
        <f>+VLOOKUP(B484,Annuaire_roster!B:G,5,0)</f>
        <v>1474</v>
      </c>
      <c r="B484" s="78" t="s">
        <v>174</v>
      </c>
      <c r="C484" s="65">
        <v>0.32777777777777778</v>
      </c>
      <c r="D484" s="65">
        <v>0.33333333333333331</v>
      </c>
      <c r="E484" s="66">
        <v>0.75</v>
      </c>
      <c r="F484" s="66">
        <v>0.75</v>
      </c>
      <c r="G484" s="67"/>
      <c r="H484" s="67"/>
      <c r="I484" s="68"/>
      <c r="J484" s="67"/>
      <c r="K484" s="69"/>
      <c r="L484" s="67"/>
      <c r="M484" s="70">
        <v>0</v>
      </c>
      <c r="N484" s="34">
        <f t="shared" si="96"/>
        <v>0.375</v>
      </c>
      <c r="O484" s="38">
        <f t="shared" si="97"/>
        <v>0.375</v>
      </c>
      <c r="P484" s="72" t="s">
        <v>61</v>
      </c>
      <c r="Q484" s="43">
        <v>44812</v>
      </c>
      <c r="R484" s="35">
        <v>0</v>
      </c>
      <c r="S484" s="35">
        <v>0</v>
      </c>
      <c r="T484" s="10" t="str">
        <f t="shared" si="93"/>
        <v>Sem - 37</v>
      </c>
      <c r="U484" s="10" t="str">
        <f t="shared" si="94"/>
        <v>Septembre</v>
      </c>
      <c r="V484" s="36" t="s">
        <v>1273</v>
      </c>
      <c r="W484" s="34"/>
      <c r="X484" s="91">
        <f t="shared" si="95"/>
        <v>5.5555555555555358E-3</v>
      </c>
      <c r="Y484" s="92" t="str">
        <f>VLOOKUP('CM-CIC'!B462,Annuaire_roster!B:F,4,0)</f>
        <v>IDELHAJ Meryem</v>
      </c>
      <c r="Z484" s="37" t="s">
        <v>110</v>
      </c>
      <c r="AA484" s="60" t="s">
        <v>232</v>
      </c>
      <c r="AB484" s="35" t="s">
        <v>63</v>
      </c>
      <c r="AC484" s="35" t="s">
        <v>63</v>
      </c>
      <c r="AD484" s="35" t="s">
        <v>63</v>
      </c>
      <c r="AE484" s="44" t="s">
        <v>63</v>
      </c>
      <c r="AF484" s="61"/>
      <c r="AG484" s="45"/>
    </row>
    <row r="485" spans="1:33" x14ac:dyDescent="0.2">
      <c r="A485" s="59">
        <f>+VLOOKUP(B485,Annuaire_roster!B:G,5,0)</f>
        <v>1495</v>
      </c>
      <c r="B485" s="78" t="s">
        <v>172</v>
      </c>
      <c r="C485" s="65">
        <v>0.33263888888888887</v>
      </c>
      <c r="D485" s="65">
        <v>0.33333333333333331</v>
      </c>
      <c r="E485" s="66">
        <v>0.75</v>
      </c>
      <c r="F485" s="66">
        <v>0.75</v>
      </c>
      <c r="G485" s="67"/>
      <c r="H485" s="67"/>
      <c r="I485" s="68"/>
      <c r="J485" s="67"/>
      <c r="K485" s="69"/>
      <c r="L485" s="67"/>
      <c r="M485" s="70">
        <v>0</v>
      </c>
      <c r="N485" s="34">
        <f t="shared" si="96"/>
        <v>0.375</v>
      </c>
      <c r="O485" s="38">
        <f t="shared" si="97"/>
        <v>0.375</v>
      </c>
      <c r="P485" s="72" t="s">
        <v>61</v>
      </c>
      <c r="Q485" s="43">
        <v>44812</v>
      </c>
      <c r="R485" s="35">
        <v>0</v>
      </c>
      <c r="S485" s="35">
        <v>0</v>
      </c>
      <c r="T485" s="10" t="str">
        <f t="shared" si="93"/>
        <v>Sem - 37</v>
      </c>
      <c r="U485" s="10" t="str">
        <f t="shared" si="94"/>
        <v>Septembre</v>
      </c>
      <c r="V485" s="36" t="s">
        <v>1274</v>
      </c>
      <c r="W485" s="34"/>
      <c r="X485" s="91">
        <f t="shared" si="95"/>
        <v>0</v>
      </c>
      <c r="Y485" s="92" t="str">
        <f>VLOOKUP('CM-CIC'!B463,Annuaire_roster!B:F,4,0)</f>
        <v>IDELHAJ Meryem</v>
      </c>
      <c r="Z485" s="37" t="s">
        <v>110</v>
      </c>
      <c r="AA485" s="60" t="s">
        <v>232</v>
      </c>
      <c r="AB485" s="35" t="s">
        <v>63</v>
      </c>
      <c r="AC485" s="35" t="s">
        <v>63</v>
      </c>
      <c r="AD485" s="35" t="s">
        <v>63</v>
      </c>
      <c r="AE485" s="44" t="s">
        <v>63</v>
      </c>
      <c r="AF485" s="61"/>
      <c r="AG485" s="45"/>
    </row>
    <row r="486" spans="1:33" x14ac:dyDescent="0.2">
      <c r="A486" s="59">
        <f>+VLOOKUP(B486,Annuaire_roster!B:G,5,0)</f>
        <v>1309</v>
      </c>
      <c r="B486" s="78" t="s">
        <v>85</v>
      </c>
      <c r="C486" s="65">
        <v>0.33124999999999999</v>
      </c>
      <c r="D486" s="65">
        <v>0.33333333333333331</v>
      </c>
      <c r="E486" s="66">
        <v>0.75</v>
      </c>
      <c r="F486" s="66">
        <v>0.75</v>
      </c>
      <c r="G486" s="67"/>
      <c r="H486" s="67"/>
      <c r="I486" s="68"/>
      <c r="J486" s="67"/>
      <c r="K486" s="69"/>
      <c r="L486" s="67"/>
      <c r="M486" s="70">
        <v>0</v>
      </c>
      <c r="N486" s="34">
        <f t="shared" si="96"/>
        <v>0.375</v>
      </c>
      <c r="O486" s="38">
        <f t="shared" si="97"/>
        <v>0.375</v>
      </c>
      <c r="P486" s="72" t="s">
        <v>61</v>
      </c>
      <c r="Q486" s="43">
        <v>44812</v>
      </c>
      <c r="R486" s="35">
        <v>0</v>
      </c>
      <c r="S486" s="35">
        <v>0</v>
      </c>
      <c r="T486" s="10" t="str">
        <f t="shared" si="93"/>
        <v>Sem - 37</v>
      </c>
      <c r="U486" s="10" t="str">
        <f t="shared" si="94"/>
        <v>Septembre</v>
      </c>
      <c r="V486" s="36" t="s">
        <v>1275</v>
      </c>
      <c r="W486" s="34"/>
      <c r="X486" s="91">
        <f t="shared" si="95"/>
        <v>2.0833333333333259E-3</v>
      </c>
      <c r="Y486" s="92" t="str">
        <f>VLOOKUP('CM-CIC'!B464,Annuaire_roster!B:F,4,0)</f>
        <v>IDELHAJ Meryem</v>
      </c>
      <c r="Z486" s="37" t="s">
        <v>110</v>
      </c>
      <c r="AA486" s="60" t="s">
        <v>232</v>
      </c>
      <c r="AB486" s="35" t="s">
        <v>63</v>
      </c>
      <c r="AC486" s="35" t="s">
        <v>63</v>
      </c>
      <c r="AD486" s="35" t="s">
        <v>63</v>
      </c>
      <c r="AE486" s="44" t="s">
        <v>63</v>
      </c>
      <c r="AF486" s="61"/>
      <c r="AG486" s="45"/>
    </row>
    <row r="487" spans="1:33" x14ac:dyDescent="0.2">
      <c r="A487" s="59">
        <f>+VLOOKUP(B487,Annuaire_roster!B:G,5,0)</f>
        <v>1283</v>
      </c>
      <c r="B487" s="78" t="s">
        <v>86</v>
      </c>
      <c r="C487" s="65">
        <v>0.33194444444444443</v>
      </c>
      <c r="D487" s="65">
        <v>0.33333333333333331</v>
      </c>
      <c r="E487" s="66">
        <v>0.75</v>
      </c>
      <c r="F487" s="66">
        <v>0.75</v>
      </c>
      <c r="G487" s="67"/>
      <c r="H487" s="67"/>
      <c r="I487" s="68"/>
      <c r="J487" s="67"/>
      <c r="K487" s="69"/>
      <c r="L487" s="67"/>
      <c r="M487" s="70">
        <v>0</v>
      </c>
      <c r="N487" s="34">
        <f t="shared" si="96"/>
        <v>0.375</v>
      </c>
      <c r="O487" s="38">
        <f t="shared" si="97"/>
        <v>0.375</v>
      </c>
      <c r="P487" s="72" t="s">
        <v>61</v>
      </c>
      <c r="Q487" s="43">
        <v>44812</v>
      </c>
      <c r="R487" s="35">
        <v>0</v>
      </c>
      <c r="S487" s="35">
        <v>0</v>
      </c>
      <c r="T487" s="10" t="str">
        <f t="shared" si="93"/>
        <v>Sem - 37</v>
      </c>
      <c r="U487" s="10" t="str">
        <f t="shared" si="94"/>
        <v>Septembre</v>
      </c>
      <c r="V487" s="36" t="s">
        <v>1276</v>
      </c>
      <c r="W487" s="34"/>
      <c r="X487" s="91">
        <f t="shared" si="95"/>
        <v>1.388888888888884E-3</v>
      </c>
      <c r="Y487" s="92" t="str">
        <f>VLOOKUP('CM-CIC'!B465,Annuaire_roster!B:F,4,0)</f>
        <v>IDELHAJ Meryem</v>
      </c>
      <c r="Z487" s="37" t="s">
        <v>110</v>
      </c>
      <c r="AA487" s="60" t="s">
        <v>232</v>
      </c>
      <c r="AB487" s="35" t="s">
        <v>63</v>
      </c>
      <c r="AC487" s="35" t="s">
        <v>63</v>
      </c>
      <c r="AD487" s="35" t="s">
        <v>63</v>
      </c>
      <c r="AE487" s="44" t="s">
        <v>63</v>
      </c>
      <c r="AF487" s="61"/>
      <c r="AG487" s="45"/>
    </row>
    <row r="488" spans="1:33" x14ac:dyDescent="0.2">
      <c r="A488" s="59">
        <f>+VLOOKUP(B488,Annuaire_roster!B:G,5,0)</f>
        <v>1066</v>
      </c>
      <c r="B488" s="78" t="s">
        <v>97</v>
      </c>
      <c r="C488" s="65">
        <v>0.33194444444444443</v>
      </c>
      <c r="D488" s="65">
        <v>0.33333333333333331</v>
      </c>
      <c r="E488" s="66">
        <v>0.75</v>
      </c>
      <c r="F488" s="66">
        <v>0.75</v>
      </c>
      <c r="G488" s="67"/>
      <c r="H488" s="67"/>
      <c r="I488" s="68"/>
      <c r="J488" s="67"/>
      <c r="K488" s="69"/>
      <c r="L488" s="67"/>
      <c r="M488" s="70">
        <v>0</v>
      </c>
      <c r="N488" s="34">
        <f t="shared" si="96"/>
        <v>0.375</v>
      </c>
      <c r="O488" s="38">
        <f t="shared" si="97"/>
        <v>0.375</v>
      </c>
      <c r="P488" s="72" t="s">
        <v>61</v>
      </c>
      <c r="Q488" s="43">
        <v>44812</v>
      </c>
      <c r="R488" s="35">
        <v>0</v>
      </c>
      <c r="S488" s="35">
        <v>0</v>
      </c>
      <c r="T488" s="10" t="str">
        <f t="shared" si="93"/>
        <v>Sem - 37</v>
      </c>
      <c r="U488" s="10" t="str">
        <f t="shared" si="94"/>
        <v>Septembre</v>
      </c>
      <c r="V488" s="36" t="s">
        <v>1277</v>
      </c>
      <c r="W488" s="34"/>
      <c r="X488" s="91">
        <f t="shared" si="95"/>
        <v>1.388888888888884E-3</v>
      </c>
      <c r="Y488" s="92" t="str">
        <f>VLOOKUP('CM-CIC'!B466,Annuaire_roster!B:F,4,0)</f>
        <v>IDELHAJ Meryem</v>
      </c>
      <c r="Z488" s="37" t="s">
        <v>110</v>
      </c>
      <c r="AA488" s="60" t="s">
        <v>232</v>
      </c>
      <c r="AB488" s="35" t="s">
        <v>63</v>
      </c>
      <c r="AC488" s="35" t="s">
        <v>63</v>
      </c>
      <c r="AD488" s="35" t="s">
        <v>63</v>
      </c>
      <c r="AE488" s="44" t="s">
        <v>63</v>
      </c>
      <c r="AF488" s="61"/>
      <c r="AG488" s="45"/>
    </row>
    <row r="489" spans="1:33" x14ac:dyDescent="0.2">
      <c r="A489" s="59">
        <f>+VLOOKUP(B489,Annuaire_roster!B:G,5,0)</f>
        <v>1011</v>
      </c>
      <c r="B489" s="78" t="s">
        <v>47</v>
      </c>
      <c r="C489" s="65">
        <v>0.33124999999999999</v>
      </c>
      <c r="D489" s="65">
        <v>0.33333333333333331</v>
      </c>
      <c r="E489" s="66">
        <v>0.75</v>
      </c>
      <c r="F489" s="66">
        <v>0.75</v>
      </c>
      <c r="G489" s="67"/>
      <c r="H489" s="67"/>
      <c r="I489" s="68"/>
      <c r="J489" s="67"/>
      <c r="K489" s="69"/>
      <c r="L489" s="67"/>
      <c r="M489" s="70">
        <v>0</v>
      </c>
      <c r="N489" s="34">
        <f t="shared" si="96"/>
        <v>0.375</v>
      </c>
      <c r="O489" s="38">
        <f t="shared" si="97"/>
        <v>0.375</v>
      </c>
      <c r="P489" s="72" t="s">
        <v>61</v>
      </c>
      <c r="Q489" s="43">
        <v>44812</v>
      </c>
      <c r="R489" s="35">
        <v>0</v>
      </c>
      <c r="S489" s="35">
        <v>0</v>
      </c>
      <c r="T489" s="10" t="str">
        <f t="shared" si="93"/>
        <v>Sem - 37</v>
      </c>
      <c r="U489" s="10" t="str">
        <f t="shared" si="94"/>
        <v>Septembre</v>
      </c>
      <c r="V489" s="36" t="s">
        <v>1278</v>
      </c>
      <c r="W489" s="34"/>
      <c r="X489" s="91">
        <f t="shared" si="95"/>
        <v>2.0833333333333259E-3</v>
      </c>
      <c r="Y489" s="92" t="str">
        <f>VLOOKUP('CM-CIC'!B467,Annuaire_roster!B:F,4,0)</f>
        <v>IDELHAJ Meryem</v>
      </c>
      <c r="Z489" s="37" t="s">
        <v>110</v>
      </c>
      <c r="AA489" s="60" t="s">
        <v>232</v>
      </c>
      <c r="AB489" s="35" t="s">
        <v>63</v>
      </c>
      <c r="AC489" s="35" t="s">
        <v>63</v>
      </c>
      <c r="AD489" s="35" t="s">
        <v>63</v>
      </c>
      <c r="AE489" s="44" t="s">
        <v>63</v>
      </c>
      <c r="AF489" s="61"/>
      <c r="AG489" s="45"/>
    </row>
    <row r="490" spans="1:33" x14ac:dyDescent="0.2">
      <c r="A490" s="59">
        <f>+VLOOKUP(B490,Annuaire_roster!B:G,5,0)</f>
        <v>1004</v>
      </c>
      <c r="B490" s="78" t="s">
        <v>96</v>
      </c>
      <c r="C490" s="65">
        <v>0.33194444444444443</v>
      </c>
      <c r="D490" s="65">
        <v>0.33333333333333331</v>
      </c>
      <c r="E490" s="66">
        <v>0.75</v>
      </c>
      <c r="F490" s="66">
        <v>0.75</v>
      </c>
      <c r="G490" s="67"/>
      <c r="H490" s="67"/>
      <c r="I490" s="68"/>
      <c r="J490" s="67"/>
      <c r="K490" s="69"/>
      <c r="L490" s="67"/>
      <c r="M490" s="70">
        <v>0</v>
      </c>
      <c r="N490" s="34">
        <f t="shared" si="96"/>
        <v>0.375</v>
      </c>
      <c r="O490" s="38">
        <f t="shared" si="97"/>
        <v>0.375</v>
      </c>
      <c r="P490" s="72" t="s">
        <v>61</v>
      </c>
      <c r="Q490" s="43">
        <v>44812</v>
      </c>
      <c r="R490" s="35">
        <v>0</v>
      </c>
      <c r="S490" s="35">
        <v>0</v>
      </c>
      <c r="T490" s="10" t="str">
        <f t="shared" si="93"/>
        <v>Sem - 37</v>
      </c>
      <c r="U490" s="10" t="str">
        <f t="shared" si="94"/>
        <v>Septembre</v>
      </c>
      <c r="V490" s="36" t="s">
        <v>1279</v>
      </c>
      <c r="W490" s="34"/>
      <c r="X490" s="91">
        <f t="shared" si="95"/>
        <v>1.388888888888884E-3</v>
      </c>
      <c r="Y490" s="92" t="str">
        <f>VLOOKUP('CM-CIC'!B468,Annuaire_roster!B:F,4,0)</f>
        <v>IDELHAJ Meryem</v>
      </c>
      <c r="Z490" s="37" t="s">
        <v>110</v>
      </c>
      <c r="AA490" s="60" t="s">
        <v>232</v>
      </c>
      <c r="AB490" s="35" t="s">
        <v>63</v>
      </c>
      <c r="AC490" s="35" t="s">
        <v>63</v>
      </c>
      <c r="AD490" s="35" t="s">
        <v>63</v>
      </c>
      <c r="AE490" s="44" t="s">
        <v>63</v>
      </c>
      <c r="AF490" s="61"/>
      <c r="AG490" s="45"/>
    </row>
    <row r="491" spans="1:33" x14ac:dyDescent="0.2">
      <c r="A491" s="59">
        <f>+VLOOKUP(B491,Annuaire_roster!B:G,5,0)</f>
        <v>1068</v>
      </c>
      <c r="B491" s="78" t="s">
        <v>98</v>
      </c>
      <c r="C491" s="65">
        <v>0.33194444444444443</v>
      </c>
      <c r="D491" s="65">
        <v>0.33333333333333331</v>
      </c>
      <c r="E491" s="66">
        <v>0.75</v>
      </c>
      <c r="F491" s="66">
        <v>0.75</v>
      </c>
      <c r="G491" s="67"/>
      <c r="H491" s="67"/>
      <c r="I491" s="68"/>
      <c r="J491" s="67"/>
      <c r="K491" s="69"/>
      <c r="L491" s="67"/>
      <c r="M491" s="70">
        <v>0</v>
      </c>
      <c r="N491" s="34">
        <f t="shared" si="96"/>
        <v>0.375</v>
      </c>
      <c r="O491" s="38">
        <f t="shared" si="97"/>
        <v>0.375</v>
      </c>
      <c r="P491" s="72" t="s">
        <v>61</v>
      </c>
      <c r="Q491" s="43">
        <v>44813</v>
      </c>
      <c r="R491" s="35">
        <v>0</v>
      </c>
      <c r="S491" s="35">
        <v>0</v>
      </c>
      <c r="T491" s="10" t="str">
        <f t="shared" si="93"/>
        <v>Sem - 37</v>
      </c>
      <c r="U491" s="10" t="str">
        <f t="shared" si="94"/>
        <v>Septembre</v>
      </c>
      <c r="V491" s="36" t="s">
        <v>1280</v>
      </c>
      <c r="W491" s="34"/>
      <c r="X491" s="91">
        <f t="shared" si="95"/>
        <v>1.388888888888884E-3</v>
      </c>
      <c r="Y491" s="92" t="str">
        <f>VLOOKUP('CM-CIC'!B469,Annuaire_roster!B:F,4,0)</f>
        <v>IDELHAJ Meryem</v>
      </c>
      <c r="Z491" s="37" t="s">
        <v>110</v>
      </c>
      <c r="AA491" s="60" t="s">
        <v>232</v>
      </c>
      <c r="AB491" s="35" t="s">
        <v>63</v>
      </c>
      <c r="AC491" s="35" t="s">
        <v>63</v>
      </c>
      <c r="AD491" s="35" t="s">
        <v>63</v>
      </c>
      <c r="AE491" s="44" t="s">
        <v>63</v>
      </c>
      <c r="AF491" s="61"/>
      <c r="AG491" s="45"/>
    </row>
    <row r="492" spans="1:33" x14ac:dyDescent="0.2">
      <c r="A492" s="59">
        <f>+VLOOKUP(B492,Annuaire_roster!B:G,5,0)</f>
        <v>1301</v>
      </c>
      <c r="B492" s="78" t="s">
        <v>111</v>
      </c>
      <c r="C492" s="65"/>
      <c r="D492" s="65" t="s">
        <v>188</v>
      </c>
      <c r="E492" s="66"/>
      <c r="F492" s="66" t="s">
        <v>188</v>
      </c>
      <c r="G492" s="67"/>
      <c r="H492" s="67"/>
      <c r="I492" s="68"/>
      <c r="J492" s="67"/>
      <c r="K492" s="69"/>
      <c r="L492" s="67"/>
      <c r="M492" s="70">
        <v>0</v>
      </c>
      <c r="N492" s="34" t="str">
        <f t="shared" si="96"/>
        <v/>
      </c>
      <c r="O492" s="38">
        <f t="shared" si="97"/>
        <v>0</v>
      </c>
      <c r="P492" s="72" t="s">
        <v>61</v>
      </c>
      <c r="Q492" s="43">
        <v>44813</v>
      </c>
      <c r="R492" s="35">
        <v>0</v>
      </c>
      <c r="S492" s="35">
        <v>0</v>
      </c>
      <c r="T492" s="10" t="str">
        <f t="shared" si="93"/>
        <v>Sem - 37</v>
      </c>
      <c r="U492" s="10" t="str">
        <f t="shared" si="94"/>
        <v>Septembre</v>
      </c>
      <c r="V492" s="36" t="s">
        <v>1281</v>
      </c>
      <c r="W492" s="34"/>
      <c r="X492" s="91">
        <f t="shared" si="95"/>
        <v>0</v>
      </c>
      <c r="Y492" s="92" t="str">
        <f>VLOOKUP('CM-CIC'!B470,Annuaire_roster!B:F,4,0)</f>
        <v>IDELHAJ Meryem</v>
      </c>
      <c r="Z492" s="37" t="s">
        <v>110</v>
      </c>
      <c r="AA492" s="60" t="s">
        <v>232</v>
      </c>
      <c r="AB492" s="35" t="s">
        <v>63</v>
      </c>
      <c r="AC492" s="35" t="s">
        <v>63</v>
      </c>
      <c r="AD492" s="35" t="s">
        <v>63</v>
      </c>
      <c r="AE492" s="44" t="s">
        <v>63</v>
      </c>
      <c r="AF492" s="61"/>
      <c r="AG492" s="45"/>
    </row>
    <row r="493" spans="1:33" x14ac:dyDescent="0.2">
      <c r="A493" s="59">
        <f>+VLOOKUP(B493,Annuaire_roster!B:G,5,0)</f>
        <v>1300</v>
      </c>
      <c r="B493" s="78" t="s">
        <v>93</v>
      </c>
      <c r="C493" s="65">
        <v>0.33194444444444443</v>
      </c>
      <c r="D493" s="65">
        <v>0.33333333333333331</v>
      </c>
      <c r="E493" s="66">
        <v>0.75</v>
      </c>
      <c r="F493" s="66">
        <v>0.75</v>
      </c>
      <c r="G493" s="67"/>
      <c r="H493" s="67"/>
      <c r="I493" s="68"/>
      <c r="J493" s="67"/>
      <c r="K493" s="69"/>
      <c r="L493" s="67"/>
      <c r="M493" s="70">
        <v>0</v>
      </c>
      <c r="N493" s="34">
        <f t="shared" si="96"/>
        <v>0.375</v>
      </c>
      <c r="O493" s="38">
        <f t="shared" si="97"/>
        <v>0.375</v>
      </c>
      <c r="P493" s="72" t="s">
        <v>61</v>
      </c>
      <c r="Q493" s="43">
        <v>44813</v>
      </c>
      <c r="R493" s="35">
        <v>0</v>
      </c>
      <c r="S493" s="35">
        <v>0</v>
      </c>
      <c r="T493" s="10" t="str">
        <f t="shared" si="93"/>
        <v>Sem - 37</v>
      </c>
      <c r="U493" s="10" t="str">
        <f t="shared" si="94"/>
        <v>Septembre</v>
      </c>
      <c r="V493" s="36" t="s">
        <v>1282</v>
      </c>
      <c r="W493" s="34"/>
      <c r="X493" s="91">
        <f t="shared" si="95"/>
        <v>1.388888888888884E-3</v>
      </c>
      <c r="Y493" s="92" t="str">
        <f>VLOOKUP('CM-CIC'!B471,Annuaire_roster!B:F,4,0)</f>
        <v>IDELHAJ Meryem</v>
      </c>
      <c r="Z493" s="37" t="s">
        <v>110</v>
      </c>
      <c r="AA493" s="60" t="s">
        <v>232</v>
      </c>
      <c r="AB493" s="35" t="s">
        <v>63</v>
      </c>
      <c r="AC493" s="35" t="s">
        <v>63</v>
      </c>
      <c r="AD493" s="35" t="s">
        <v>63</v>
      </c>
      <c r="AE493" s="44" t="s">
        <v>63</v>
      </c>
      <c r="AF493" s="61"/>
      <c r="AG493" s="45"/>
    </row>
    <row r="494" spans="1:33" x14ac:dyDescent="0.2">
      <c r="A494" s="59">
        <f>+VLOOKUP(B494,Annuaire_roster!B:G,5,0)</f>
        <v>1474</v>
      </c>
      <c r="B494" s="78" t="s">
        <v>174</v>
      </c>
      <c r="C494" s="65">
        <v>0.3298611111111111</v>
      </c>
      <c r="D494" s="65">
        <v>0.33333333333333331</v>
      </c>
      <c r="E494" s="66">
        <v>0.75</v>
      </c>
      <c r="F494" s="66">
        <v>0.75</v>
      </c>
      <c r="G494" s="67"/>
      <c r="H494" s="67"/>
      <c r="I494" s="68"/>
      <c r="J494" s="67"/>
      <c r="K494" s="69"/>
      <c r="L494" s="67"/>
      <c r="M494" s="70">
        <v>0</v>
      </c>
      <c r="N494" s="34">
        <f t="shared" si="96"/>
        <v>0.375</v>
      </c>
      <c r="O494" s="38">
        <f t="shared" si="97"/>
        <v>0.375</v>
      </c>
      <c r="P494" s="72" t="s">
        <v>61</v>
      </c>
      <c r="Q494" s="43">
        <v>44813</v>
      </c>
      <c r="R494" s="35">
        <v>0</v>
      </c>
      <c r="S494" s="35">
        <v>0</v>
      </c>
      <c r="T494" s="10" t="str">
        <f t="shared" si="93"/>
        <v>Sem - 37</v>
      </c>
      <c r="U494" s="10" t="str">
        <f t="shared" si="94"/>
        <v>Septembre</v>
      </c>
      <c r="V494" s="36" t="s">
        <v>1283</v>
      </c>
      <c r="W494" s="34"/>
      <c r="X494" s="91">
        <f t="shared" si="95"/>
        <v>3.4722222222222099E-3</v>
      </c>
      <c r="Y494" s="92" t="str">
        <f>VLOOKUP('CM-CIC'!B472,Annuaire_roster!B:F,4,0)</f>
        <v>IDELHAJ Meryem</v>
      </c>
      <c r="Z494" s="37" t="s">
        <v>110</v>
      </c>
      <c r="AA494" s="60" t="s">
        <v>232</v>
      </c>
      <c r="AB494" s="35" t="s">
        <v>63</v>
      </c>
      <c r="AC494" s="35" t="s">
        <v>63</v>
      </c>
      <c r="AD494" s="35" t="s">
        <v>63</v>
      </c>
      <c r="AE494" s="44" t="s">
        <v>63</v>
      </c>
      <c r="AF494" s="61"/>
      <c r="AG494" s="45"/>
    </row>
    <row r="495" spans="1:33" x14ac:dyDescent="0.2">
      <c r="A495" s="59">
        <f>+VLOOKUP(B495,Annuaire_roster!B:G,5,0)</f>
        <v>1495</v>
      </c>
      <c r="B495" s="78" t="s">
        <v>172</v>
      </c>
      <c r="C495" s="65">
        <v>0.33055555555555555</v>
      </c>
      <c r="D495" s="65">
        <v>0.33333333333333331</v>
      </c>
      <c r="E495" s="66">
        <v>0.75</v>
      </c>
      <c r="F495" s="66">
        <v>0.75</v>
      </c>
      <c r="G495" s="67"/>
      <c r="H495" s="67"/>
      <c r="I495" s="68"/>
      <c r="J495" s="67"/>
      <c r="K495" s="69"/>
      <c r="L495" s="67"/>
      <c r="M495" s="70">
        <v>0</v>
      </c>
      <c r="N495" s="34">
        <f t="shared" si="96"/>
        <v>0.375</v>
      </c>
      <c r="O495" s="38">
        <f t="shared" si="97"/>
        <v>0.375</v>
      </c>
      <c r="P495" s="72" t="s">
        <v>61</v>
      </c>
      <c r="Q495" s="43">
        <v>44813</v>
      </c>
      <c r="R495" s="35">
        <v>0</v>
      </c>
      <c r="S495" s="35">
        <v>0</v>
      </c>
      <c r="T495" s="10" t="str">
        <f t="shared" si="93"/>
        <v>Sem - 37</v>
      </c>
      <c r="U495" s="10" t="str">
        <f t="shared" si="94"/>
        <v>Septembre</v>
      </c>
      <c r="V495" s="36" t="s">
        <v>1284</v>
      </c>
      <c r="W495" s="34"/>
      <c r="X495" s="91">
        <f t="shared" si="95"/>
        <v>2.7777777777777679E-3</v>
      </c>
      <c r="Y495" s="92" t="str">
        <f>VLOOKUP('CM-CIC'!B473,Annuaire_roster!B:F,4,0)</f>
        <v>IDELHAJ Meryem</v>
      </c>
      <c r="Z495" s="37" t="s">
        <v>110</v>
      </c>
      <c r="AA495" s="60" t="s">
        <v>232</v>
      </c>
      <c r="AB495" s="35" t="s">
        <v>63</v>
      </c>
      <c r="AC495" s="35" t="s">
        <v>63</v>
      </c>
      <c r="AD495" s="35" t="s">
        <v>63</v>
      </c>
      <c r="AE495" s="44" t="s">
        <v>63</v>
      </c>
      <c r="AF495" s="61"/>
      <c r="AG495" s="45"/>
    </row>
    <row r="496" spans="1:33" x14ac:dyDescent="0.2">
      <c r="A496" s="59">
        <f>+VLOOKUP(B496,Annuaire_roster!B:G,5,0)</f>
        <v>1309</v>
      </c>
      <c r="B496" s="78" t="s">
        <v>85</v>
      </c>
      <c r="C496" s="65">
        <v>0.3347222222222222</v>
      </c>
      <c r="D496" s="65">
        <v>0.33333333333333331</v>
      </c>
      <c r="E496" s="66">
        <v>0.75</v>
      </c>
      <c r="F496" s="66">
        <v>0.75</v>
      </c>
      <c r="G496" s="67"/>
      <c r="H496" s="67"/>
      <c r="I496" s="68"/>
      <c r="J496" s="67"/>
      <c r="K496" s="88"/>
      <c r="L496" s="67"/>
      <c r="M496" s="70">
        <v>0</v>
      </c>
      <c r="N496" s="34">
        <f t="shared" si="96"/>
        <v>0.375</v>
      </c>
      <c r="O496" s="38">
        <f t="shared" si="97"/>
        <v>0.375</v>
      </c>
      <c r="P496" s="72" t="s">
        <v>61</v>
      </c>
      <c r="Q496" s="43">
        <v>44813</v>
      </c>
      <c r="R496" s="35">
        <v>0</v>
      </c>
      <c r="S496" s="35">
        <v>0</v>
      </c>
      <c r="T496" s="10" t="str">
        <f t="shared" si="93"/>
        <v>Sem - 37</v>
      </c>
      <c r="U496" s="10" t="str">
        <f t="shared" si="94"/>
        <v>Septembre</v>
      </c>
      <c r="V496" s="36" t="s">
        <v>1285</v>
      </c>
      <c r="W496" s="34"/>
      <c r="X496" s="91">
        <f t="shared" si="95"/>
        <v>0</v>
      </c>
      <c r="Y496" s="92" t="str">
        <f>VLOOKUP('CM-CIC'!B474,Annuaire_roster!B:F,4,0)</f>
        <v>IDELHAJ Meryem</v>
      </c>
      <c r="Z496" s="37" t="s">
        <v>110</v>
      </c>
      <c r="AA496" s="60" t="s">
        <v>232</v>
      </c>
      <c r="AB496" s="35" t="s">
        <v>63</v>
      </c>
      <c r="AC496" s="35" t="s">
        <v>63</v>
      </c>
      <c r="AD496" s="35" t="s">
        <v>63</v>
      </c>
      <c r="AE496" s="44" t="s">
        <v>63</v>
      </c>
      <c r="AF496" s="61"/>
      <c r="AG496" s="45"/>
    </row>
    <row r="497" spans="1:33" x14ac:dyDescent="0.2">
      <c r="A497" s="59">
        <f>+VLOOKUP(B497,Annuaire_roster!B:G,5,0)</f>
        <v>1283</v>
      </c>
      <c r="B497" s="78" t="s">
        <v>86</v>
      </c>
      <c r="C497" s="65">
        <v>0.33124999999999999</v>
      </c>
      <c r="D497" s="65">
        <v>0.33333333333333331</v>
      </c>
      <c r="E497" s="66">
        <v>0.75</v>
      </c>
      <c r="F497" s="66">
        <v>0.75</v>
      </c>
      <c r="G497" s="73"/>
      <c r="H497" s="67"/>
      <c r="I497" s="84"/>
      <c r="J497" s="67"/>
      <c r="K497" s="69"/>
      <c r="L497" s="67"/>
      <c r="M497" s="70">
        <v>0</v>
      </c>
      <c r="N497" s="34">
        <f t="shared" si="96"/>
        <v>0.375</v>
      </c>
      <c r="O497" s="38">
        <f t="shared" si="97"/>
        <v>0.375</v>
      </c>
      <c r="P497" s="72" t="s">
        <v>61</v>
      </c>
      <c r="Q497" s="43">
        <v>44813</v>
      </c>
      <c r="R497" s="35">
        <v>0</v>
      </c>
      <c r="S497" s="35">
        <v>0</v>
      </c>
      <c r="T497" s="10" t="str">
        <f t="shared" si="93"/>
        <v>Sem - 37</v>
      </c>
      <c r="U497" s="10" t="str">
        <f t="shared" si="94"/>
        <v>Septembre</v>
      </c>
      <c r="V497" s="36" t="s">
        <v>1286</v>
      </c>
      <c r="W497" s="34"/>
      <c r="X497" s="91">
        <f t="shared" si="95"/>
        <v>2.0833333333333259E-3</v>
      </c>
      <c r="Y497" s="92" t="str">
        <f>VLOOKUP('CM-CIC'!B475,Annuaire_roster!B:F,4,0)</f>
        <v>IDELHAJ Meryem</v>
      </c>
      <c r="Z497" s="37" t="s">
        <v>110</v>
      </c>
      <c r="AA497" s="60" t="s">
        <v>232</v>
      </c>
      <c r="AB497" s="35" t="s">
        <v>63</v>
      </c>
      <c r="AC497" s="35" t="s">
        <v>63</v>
      </c>
      <c r="AD497" s="35" t="s">
        <v>63</v>
      </c>
      <c r="AE497" s="44" t="s">
        <v>63</v>
      </c>
      <c r="AF497" s="61"/>
      <c r="AG497" s="45"/>
    </row>
    <row r="498" spans="1:33" x14ac:dyDescent="0.2">
      <c r="A498" s="59">
        <f>+VLOOKUP(B498,Annuaire_roster!B:G,5,0)</f>
        <v>1066</v>
      </c>
      <c r="B498" s="78" t="s">
        <v>97</v>
      </c>
      <c r="C498" s="65">
        <v>0.33055555555555555</v>
      </c>
      <c r="D498" s="65">
        <v>0.33333333333333331</v>
      </c>
      <c r="E498" s="66">
        <v>0.75</v>
      </c>
      <c r="F498" s="66">
        <v>0.75</v>
      </c>
      <c r="G498" s="73"/>
      <c r="H498" s="67"/>
      <c r="I498" s="84"/>
      <c r="J498" s="67"/>
      <c r="K498" s="69"/>
      <c r="L498" s="67"/>
      <c r="M498" s="70">
        <v>0</v>
      </c>
      <c r="N498" s="34">
        <f t="shared" si="96"/>
        <v>0.375</v>
      </c>
      <c r="O498" s="38">
        <f t="shared" si="97"/>
        <v>0.375</v>
      </c>
      <c r="P498" s="72" t="s">
        <v>61</v>
      </c>
      <c r="Q498" s="43">
        <v>44813</v>
      </c>
      <c r="R498" s="35">
        <v>0</v>
      </c>
      <c r="S498" s="35">
        <v>0</v>
      </c>
      <c r="T498" s="10" t="str">
        <f t="shared" si="93"/>
        <v>Sem - 37</v>
      </c>
      <c r="U498" s="10" t="str">
        <f t="shared" si="94"/>
        <v>Septembre</v>
      </c>
      <c r="V498" s="36" t="s">
        <v>1287</v>
      </c>
      <c r="W498" s="34"/>
      <c r="X498" s="91">
        <f t="shared" si="95"/>
        <v>2.7777777777777679E-3</v>
      </c>
      <c r="Y498" s="92" t="str">
        <f>VLOOKUP('CM-CIC'!B476,Annuaire_roster!B:F,4,0)</f>
        <v>IDELHAJ Meryem</v>
      </c>
      <c r="Z498" s="37" t="s">
        <v>110</v>
      </c>
      <c r="AA498" s="60" t="s">
        <v>232</v>
      </c>
      <c r="AB498" s="35" t="s">
        <v>63</v>
      </c>
      <c r="AC498" s="35" t="s">
        <v>63</v>
      </c>
      <c r="AD498" s="35" t="s">
        <v>63</v>
      </c>
      <c r="AE498" s="44" t="s">
        <v>63</v>
      </c>
      <c r="AF498" s="61"/>
      <c r="AG498" s="45"/>
    </row>
    <row r="499" spans="1:33" x14ac:dyDescent="0.2">
      <c r="A499" s="59">
        <f>+VLOOKUP(B499,Annuaire_roster!B:G,5,0)</f>
        <v>1004</v>
      </c>
      <c r="B499" s="78" t="s">
        <v>96</v>
      </c>
      <c r="C499" s="65">
        <v>0.33124999999999999</v>
      </c>
      <c r="D499" s="65">
        <v>0.33333333333333331</v>
      </c>
      <c r="E499" s="66">
        <v>0.75</v>
      </c>
      <c r="F499" s="66">
        <v>0.75</v>
      </c>
      <c r="G499" s="73"/>
      <c r="H499" s="67"/>
      <c r="I499" s="84"/>
      <c r="J499" s="67"/>
      <c r="K499" s="69"/>
      <c r="L499" s="67"/>
      <c r="M499" s="70">
        <v>0</v>
      </c>
      <c r="N499" s="34">
        <f t="shared" si="96"/>
        <v>0.375</v>
      </c>
      <c r="O499" s="38">
        <f t="shared" si="97"/>
        <v>0.375</v>
      </c>
      <c r="P499" s="72" t="s">
        <v>61</v>
      </c>
      <c r="Q499" s="43">
        <v>44813</v>
      </c>
      <c r="R499" s="35">
        <v>0</v>
      </c>
      <c r="S499" s="35">
        <v>0</v>
      </c>
      <c r="T499" s="10" t="str">
        <f t="shared" si="93"/>
        <v>Sem - 37</v>
      </c>
      <c r="U499" s="10" t="str">
        <f t="shared" si="94"/>
        <v>Septembre</v>
      </c>
      <c r="V499" s="36" t="s">
        <v>1289</v>
      </c>
      <c r="W499" s="34"/>
      <c r="X499" s="91">
        <f t="shared" si="95"/>
        <v>2.0833333333333259E-3</v>
      </c>
      <c r="Y499" s="92" t="str">
        <f>VLOOKUP('CM-CIC'!B477,Annuaire_roster!B:F,4,0)</f>
        <v>IDELHAJ Meryem</v>
      </c>
      <c r="Z499" s="37" t="s">
        <v>110</v>
      </c>
      <c r="AA499" s="60" t="s">
        <v>232</v>
      </c>
      <c r="AB499" s="35" t="s">
        <v>63</v>
      </c>
      <c r="AC499" s="35" t="s">
        <v>63</v>
      </c>
      <c r="AD499" s="35" t="s">
        <v>63</v>
      </c>
      <c r="AE499" s="44" t="s">
        <v>63</v>
      </c>
      <c r="AF499" s="61"/>
      <c r="AG499" s="45"/>
    </row>
    <row r="500" spans="1:33" x14ac:dyDescent="0.2">
      <c r="A500" s="59">
        <f>+VLOOKUP(B500,Annuaire_roster!B:G,5,0)</f>
        <v>1151</v>
      </c>
      <c r="B500" s="78" t="s">
        <v>65</v>
      </c>
      <c r="C500" s="65">
        <v>0.33263888888888887</v>
      </c>
      <c r="D500" s="65">
        <v>0.33333333333333331</v>
      </c>
      <c r="E500" s="66">
        <v>0.75</v>
      </c>
      <c r="F500" s="66">
        <v>0.75</v>
      </c>
      <c r="G500" s="73"/>
      <c r="H500" s="67"/>
      <c r="I500" s="84"/>
      <c r="J500" s="67"/>
      <c r="K500" s="69"/>
      <c r="L500" s="67"/>
      <c r="M500" s="70">
        <v>0</v>
      </c>
      <c r="N500" s="34">
        <f t="shared" si="96"/>
        <v>0.375</v>
      </c>
      <c r="O500" s="38">
        <f t="shared" si="97"/>
        <v>0.375</v>
      </c>
      <c r="P500" s="72" t="s">
        <v>61</v>
      </c>
      <c r="Q500" s="43">
        <v>44813</v>
      </c>
      <c r="R500" s="35">
        <v>0</v>
      </c>
      <c r="S500" s="35">
        <v>0</v>
      </c>
      <c r="T500" s="10" t="str">
        <f t="shared" si="93"/>
        <v>Sem - 37</v>
      </c>
      <c r="U500" s="10" t="str">
        <f t="shared" si="94"/>
        <v>Septembre</v>
      </c>
      <c r="V500" s="36" t="s">
        <v>1290</v>
      </c>
      <c r="W500" s="34"/>
      <c r="X500" s="91">
        <f t="shared" si="95"/>
        <v>0</v>
      </c>
      <c r="Y500" s="92" t="str">
        <f>VLOOKUP('CM-CIC'!B478,Annuaire_roster!B:F,4,0)</f>
        <v>IDELHAJ Meryem</v>
      </c>
      <c r="Z500" s="37" t="s">
        <v>110</v>
      </c>
      <c r="AA500" s="60" t="s">
        <v>232</v>
      </c>
      <c r="AB500" s="35" t="s">
        <v>63</v>
      </c>
      <c r="AC500" s="35" t="s">
        <v>63</v>
      </c>
      <c r="AD500" s="35" t="s">
        <v>63</v>
      </c>
      <c r="AE500" s="44" t="s">
        <v>63</v>
      </c>
      <c r="AF500" s="61"/>
      <c r="AG500" s="45"/>
    </row>
    <row r="501" spans="1:33" x14ac:dyDescent="0.2">
      <c r="A501" s="59">
        <f>+VLOOKUP(B501,Annuaire_roster!B:G,5,0)</f>
        <v>1011</v>
      </c>
      <c r="B501" s="78" t="s">
        <v>47</v>
      </c>
      <c r="C501" s="65">
        <v>0.33194444444444443</v>
      </c>
      <c r="D501" s="65">
        <v>0.33333333333333331</v>
      </c>
      <c r="E501" s="66">
        <v>0.75</v>
      </c>
      <c r="F501" s="66">
        <v>0.75</v>
      </c>
      <c r="G501" s="73"/>
      <c r="H501" s="67"/>
      <c r="I501" s="84"/>
      <c r="J501" s="67"/>
      <c r="K501" s="69"/>
      <c r="L501" s="67"/>
      <c r="M501" s="70">
        <v>0</v>
      </c>
      <c r="N501" s="34">
        <f t="shared" si="96"/>
        <v>0.375</v>
      </c>
      <c r="O501" s="38">
        <f t="shared" si="97"/>
        <v>0.375</v>
      </c>
      <c r="P501" s="72" t="s">
        <v>61</v>
      </c>
      <c r="Q501" s="43">
        <v>44813</v>
      </c>
      <c r="R501" s="35">
        <v>0</v>
      </c>
      <c r="S501" s="35">
        <v>0</v>
      </c>
      <c r="T501" s="10" t="str">
        <f t="shared" si="93"/>
        <v>Sem - 37</v>
      </c>
      <c r="U501" s="10" t="str">
        <f t="shared" si="94"/>
        <v>Septembre</v>
      </c>
      <c r="V501" s="36" t="s">
        <v>1291</v>
      </c>
      <c r="W501" s="34"/>
      <c r="X501" s="91">
        <f t="shared" si="95"/>
        <v>1.388888888888884E-3</v>
      </c>
      <c r="Y501" s="92" t="str">
        <f>VLOOKUP('CM-CIC'!B479,Annuaire_roster!B:F,4,0)</f>
        <v>IDELHAJ Meryem</v>
      </c>
      <c r="Z501" s="37" t="s">
        <v>110</v>
      </c>
      <c r="AA501" s="60" t="s">
        <v>232</v>
      </c>
      <c r="AB501" s="35" t="s">
        <v>63</v>
      </c>
      <c r="AC501" s="35" t="s">
        <v>63</v>
      </c>
      <c r="AD501" s="35" t="s">
        <v>63</v>
      </c>
      <c r="AE501" s="44" t="s">
        <v>63</v>
      </c>
      <c r="AF501" s="61"/>
      <c r="AG501" s="45"/>
    </row>
    <row r="502" spans="1:33" x14ac:dyDescent="0.2">
      <c r="A502" s="59">
        <f>+VLOOKUP(B502,Annuaire_roster!B:G,5,0)</f>
        <v>1068</v>
      </c>
      <c r="B502" s="78" t="s">
        <v>98</v>
      </c>
      <c r="C502" s="65">
        <v>0.33333333333333331</v>
      </c>
      <c r="D502" s="65">
        <v>0.33333333333333331</v>
      </c>
      <c r="E502" s="66">
        <v>0.70833333333333337</v>
      </c>
      <c r="F502" s="66">
        <v>0.70833333333333337</v>
      </c>
      <c r="G502" s="73"/>
      <c r="H502" s="67"/>
      <c r="I502" s="84"/>
      <c r="J502" s="67"/>
      <c r="K502" s="69"/>
      <c r="L502" s="67"/>
      <c r="M502" s="70">
        <v>0</v>
      </c>
      <c r="N502" s="34">
        <f t="shared" si="96"/>
        <v>0.33333333333333337</v>
      </c>
      <c r="O502" s="38">
        <f t="shared" si="97"/>
        <v>0.33333333333333337</v>
      </c>
      <c r="P502" s="72" t="s">
        <v>61</v>
      </c>
      <c r="Q502" s="43">
        <v>44814</v>
      </c>
      <c r="R502" s="35">
        <v>0</v>
      </c>
      <c r="S502" s="35">
        <v>0</v>
      </c>
      <c r="T502" s="10" t="str">
        <f t="shared" si="93"/>
        <v>Sem - 37</v>
      </c>
      <c r="U502" s="10" t="str">
        <f t="shared" si="94"/>
        <v>Septembre</v>
      </c>
      <c r="V502" s="36" t="s">
        <v>1292</v>
      </c>
      <c r="W502" s="34"/>
      <c r="X502" s="91">
        <f t="shared" si="95"/>
        <v>0</v>
      </c>
      <c r="Y502" s="92" t="str">
        <f>VLOOKUP('CM-CIC'!B480,Annuaire_roster!B:F,4,0)</f>
        <v>IDELHAJ Meryem</v>
      </c>
      <c r="Z502" s="37" t="s">
        <v>110</v>
      </c>
      <c r="AA502" s="60" t="s">
        <v>232</v>
      </c>
      <c r="AB502" s="35" t="s">
        <v>63</v>
      </c>
      <c r="AC502" s="35" t="s">
        <v>63</v>
      </c>
      <c r="AD502" s="35" t="s">
        <v>63</v>
      </c>
      <c r="AE502" s="44" t="s">
        <v>63</v>
      </c>
      <c r="AF502" s="61"/>
      <c r="AG502" s="45"/>
    </row>
    <row r="503" spans="1:33" x14ac:dyDescent="0.2">
      <c r="A503" s="59">
        <f>+VLOOKUP(B503,Annuaire_roster!B:G,5,0)</f>
        <v>1301</v>
      </c>
      <c r="B503" s="78" t="s">
        <v>111</v>
      </c>
      <c r="C503" s="65"/>
      <c r="D503" s="65" t="s">
        <v>188</v>
      </c>
      <c r="E503" s="66"/>
      <c r="F503" s="66" t="s">
        <v>188</v>
      </c>
      <c r="G503" s="73"/>
      <c r="H503" s="67"/>
      <c r="I503" s="84"/>
      <c r="J503" s="67"/>
      <c r="K503" s="69"/>
      <c r="L503" s="67"/>
      <c r="M503" s="70">
        <v>0</v>
      </c>
      <c r="N503" s="34" t="str">
        <f t="shared" si="96"/>
        <v/>
      </c>
      <c r="O503" s="38">
        <f t="shared" si="97"/>
        <v>0</v>
      </c>
      <c r="P503" s="72" t="s">
        <v>61</v>
      </c>
      <c r="Q503" s="43">
        <v>44814</v>
      </c>
      <c r="R503" s="35">
        <v>0</v>
      </c>
      <c r="S503" s="35">
        <v>0</v>
      </c>
      <c r="T503" s="10" t="str">
        <f t="shared" si="93"/>
        <v>Sem - 37</v>
      </c>
      <c r="U503" s="10" t="str">
        <f t="shared" si="94"/>
        <v>Septembre</v>
      </c>
      <c r="V503" s="36" t="s">
        <v>1293</v>
      </c>
      <c r="W503" s="34"/>
      <c r="X503" s="91">
        <f t="shared" si="95"/>
        <v>0</v>
      </c>
      <c r="Y503" s="92" t="str">
        <f>VLOOKUP('CM-CIC'!B481,Annuaire_roster!B:F,4,0)</f>
        <v>IDELHAJ Meryem</v>
      </c>
      <c r="Z503" s="37" t="s">
        <v>110</v>
      </c>
      <c r="AA503" s="60" t="s">
        <v>232</v>
      </c>
      <c r="AB503" s="35" t="s">
        <v>63</v>
      </c>
      <c r="AC503" s="35" t="s">
        <v>63</v>
      </c>
      <c r="AD503" s="35" t="s">
        <v>63</v>
      </c>
      <c r="AE503" s="44" t="s">
        <v>63</v>
      </c>
      <c r="AF503" s="61"/>
      <c r="AG503" s="45"/>
    </row>
    <row r="504" spans="1:33" x14ac:dyDescent="0.2">
      <c r="A504" s="59">
        <f>+VLOOKUP(B504,Annuaire_roster!B:G,5,0)</f>
        <v>1300</v>
      </c>
      <c r="B504" s="78" t="s">
        <v>93</v>
      </c>
      <c r="C504" s="65">
        <v>0.33124999999999999</v>
      </c>
      <c r="D504" s="65">
        <v>0.33333333333333331</v>
      </c>
      <c r="E504" s="66">
        <v>0.70833333333333337</v>
      </c>
      <c r="F504" s="66">
        <v>0.70833333333333337</v>
      </c>
      <c r="G504" s="73"/>
      <c r="H504" s="67"/>
      <c r="I504" s="84"/>
      <c r="J504" s="67"/>
      <c r="K504" s="69"/>
      <c r="L504" s="67"/>
      <c r="M504" s="70">
        <v>0</v>
      </c>
      <c r="N504" s="34">
        <f t="shared" si="96"/>
        <v>0.33333333333333337</v>
      </c>
      <c r="O504" s="38">
        <f t="shared" si="97"/>
        <v>0.33333333333333337</v>
      </c>
      <c r="P504" s="72" t="s">
        <v>61</v>
      </c>
      <c r="Q504" s="43">
        <v>44814</v>
      </c>
      <c r="R504" s="35">
        <v>0</v>
      </c>
      <c r="S504" s="35">
        <v>0</v>
      </c>
      <c r="T504" s="10" t="str">
        <f t="shared" si="93"/>
        <v>Sem - 37</v>
      </c>
      <c r="U504" s="10" t="str">
        <f t="shared" si="94"/>
        <v>Septembre</v>
      </c>
      <c r="V504" s="36" t="s">
        <v>1294</v>
      </c>
      <c r="W504" s="34"/>
      <c r="X504" s="91">
        <f t="shared" si="95"/>
        <v>2.0833333333333259E-3</v>
      </c>
      <c r="Y504" s="92" t="str">
        <f>VLOOKUP('CM-CIC'!B482,Annuaire_roster!B:F,4,0)</f>
        <v>IDELHAJ Meryem</v>
      </c>
      <c r="Z504" s="37" t="s">
        <v>110</v>
      </c>
      <c r="AA504" s="60" t="s">
        <v>232</v>
      </c>
      <c r="AB504" s="35" t="s">
        <v>63</v>
      </c>
      <c r="AC504" s="35" t="s">
        <v>63</v>
      </c>
      <c r="AD504" s="35" t="s">
        <v>63</v>
      </c>
      <c r="AE504" s="44" t="s">
        <v>63</v>
      </c>
      <c r="AF504" s="61"/>
      <c r="AG504" s="45"/>
    </row>
    <row r="505" spans="1:33" x14ac:dyDescent="0.2">
      <c r="A505" s="59">
        <f>+VLOOKUP(B505,Annuaire_roster!B:G,5,0)</f>
        <v>1474</v>
      </c>
      <c r="B505" s="78" t="s">
        <v>174</v>
      </c>
      <c r="C505" s="65">
        <v>0.33194444444444443</v>
      </c>
      <c r="D505" s="65">
        <v>0.33333333333333331</v>
      </c>
      <c r="E505" s="66">
        <v>0.70833333333333337</v>
      </c>
      <c r="F505" s="66">
        <v>0.70833333333333337</v>
      </c>
      <c r="G505" s="73"/>
      <c r="H505" s="67"/>
      <c r="I505" s="84"/>
      <c r="J505" s="67"/>
      <c r="K505" s="69"/>
      <c r="L505" s="67"/>
      <c r="M505" s="70">
        <v>0</v>
      </c>
      <c r="N505" s="34">
        <f t="shared" si="96"/>
        <v>0.33333333333333337</v>
      </c>
      <c r="O505" s="38">
        <f t="shared" si="97"/>
        <v>0.33333333333333337</v>
      </c>
      <c r="P505" s="72" t="s">
        <v>61</v>
      </c>
      <c r="Q505" s="43">
        <v>44814</v>
      </c>
      <c r="R505" s="35">
        <v>0</v>
      </c>
      <c r="S505" s="35">
        <v>0</v>
      </c>
      <c r="T505" s="10" t="str">
        <f t="shared" si="93"/>
        <v>Sem - 37</v>
      </c>
      <c r="U505" s="10" t="str">
        <f t="shared" si="94"/>
        <v>Septembre</v>
      </c>
      <c r="V505" s="36" t="s">
        <v>1295</v>
      </c>
      <c r="W505" s="34"/>
      <c r="X505" s="91">
        <f t="shared" si="95"/>
        <v>1.388888888888884E-3</v>
      </c>
      <c r="Y505" s="92" t="str">
        <f>VLOOKUP('CM-CIC'!B483,Annuaire_roster!B:F,4,0)</f>
        <v>IDELHAJ Meryem</v>
      </c>
      <c r="Z505" s="37" t="s">
        <v>110</v>
      </c>
      <c r="AA505" s="60" t="s">
        <v>232</v>
      </c>
      <c r="AB505" s="35" t="s">
        <v>63</v>
      </c>
      <c r="AC505" s="35" t="s">
        <v>63</v>
      </c>
      <c r="AD505" s="35" t="s">
        <v>63</v>
      </c>
      <c r="AE505" s="44" t="s">
        <v>63</v>
      </c>
      <c r="AF505" s="61"/>
      <c r="AG505" s="45"/>
    </row>
    <row r="506" spans="1:33" x14ac:dyDescent="0.2">
      <c r="A506" s="59">
        <f>+VLOOKUP(B506,Annuaire_roster!B:G,5,0)</f>
        <v>1495</v>
      </c>
      <c r="B506" s="78" t="s">
        <v>172</v>
      </c>
      <c r="C506" s="65">
        <v>0.33402777777777781</v>
      </c>
      <c r="D506" s="65">
        <v>0.33333333333333331</v>
      </c>
      <c r="E506" s="66">
        <v>0.70833333333333337</v>
      </c>
      <c r="F506" s="66">
        <v>0.70833333333333337</v>
      </c>
      <c r="G506" s="73"/>
      <c r="H506" s="67"/>
      <c r="I506" s="84"/>
      <c r="J506" s="67"/>
      <c r="K506" s="88"/>
      <c r="L506" s="67"/>
      <c r="M506" s="70">
        <v>0</v>
      </c>
      <c r="N506" s="34">
        <f t="shared" si="96"/>
        <v>0.33333333333333337</v>
      </c>
      <c r="O506" s="38">
        <f t="shared" si="97"/>
        <v>0.33333333333333337</v>
      </c>
      <c r="P506" s="72" t="s">
        <v>61</v>
      </c>
      <c r="Q506" s="43">
        <v>44814</v>
      </c>
      <c r="R506" s="35">
        <v>0</v>
      </c>
      <c r="S506" s="35">
        <v>0</v>
      </c>
      <c r="T506" s="10" t="str">
        <f t="shared" si="93"/>
        <v>Sem - 37</v>
      </c>
      <c r="U506" s="10" t="str">
        <f t="shared" si="94"/>
        <v>Septembre</v>
      </c>
      <c r="V506" s="36" t="s">
        <v>1296</v>
      </c>
      <c r="W506" s="34"/>
      <c r="X506" s="91">
        <f t="shared" si="95"/>
        <v>0</v>
      </c>
      <c r="Y506" s="92" t="str">
        <f>VLOOKUP('CM-CIC'!B484,Annuaire_roster!B:F,4,0)</f>
        <v>IDELHAJ Meryem</v>
      </c>
      <c r="Z506" s="37" t="s">
        <v>110</v>
      </c>
      <c r="AA506" s="60" t="s">
        <v>232</v>
      </c>
      <c r="AB506" s="35" t="s">
        <v>63</v>
      </c>
      <c r="AC506" s="35" t="s">
        <v>63</v>
      </c>
      <c r="AD506" s="35" t="s">
        <v>63</v>
      </c>
      <c r="AE506" s="44" t="s">
        <v>63</v>
      </c>
      <c r="AF506" s="61"/>
      <c r="AG506" s="45"/>
    </row>
    <row r="507" spans="1:33" x14ac:dyDescent="0.2">
      <c r="A507" s="59">
        <f>+VLOOKUP(B507,Annuaire_roster!B:G,5,0)</f>
        <v>1309</v>
      </c>
      <c r="B507" s="78" t="s">
        <v>85</v>
      </c>
      <c r="C507" s="65"/>
      <c r="D507" s="65" t="s">
        <v>188</v>
      </c>
      <c r="E507" s="66"/>
      <c r="F507" s="66" t="s">
        <v>188</v>
      </c>
      <c r="G507" s="73"/>
      <c r="H507" s="67"/>
      <c r="I507" s="84"/>
      <c r="J507" s="67"/>
      <c r="K507" s="69"/>
      <c r="L507" s="67"/>
      <c r="M507" s="70">
        <v>0</v>
      </c>
      <c r="N507" s="34" t="str">
        <f t="shared" si="96"/>
        <v/>
      </c>
      <c r="O507" s="38">
        <f t="shared" si="97"/>
        <v>0</v>
      </c>
      <c r="P507" s="72" t="s">
        <v>61</v>
      </c>
      <c r="Q507" s="43">
        <v>44814</v>
      </c>
      <c r="R507" s="35">
        <v>0</v>
      </c>
      <c r="S507" s="35">
        <v>0</v>
      </c>
      <c r="T507" s="10" t="str">
        <f t="shared" si="93"/>
        <v>Sem - 37</v>
      </c>
      <c r="U507" s="10" t="str">
        <f t="shared" si="94"/>
        <v>Septembre</v>
      </c>
      <c r="V507" s="36" t="s">
        <v>1297</v>
      </c>
      <c r="W507" s="34"/>
      <c r="X507" s="91">
        <f t="shared" si="95"/>
        <v>0</v>
      </c>
      <c r="Y507" s="92" t="str">
        <f>VLOOKUP('CM-CIC'!B485,Annuaire_roster!B:F,4,0)</f>
        <v>IDELHAJ Meryem</v>
      </c>
      <c r="Z507" s="37" t="s">
        <v>110</v>
      </c>
      <c r="AA507" s="60" t="s">
        <v>232</v>
      </c>
      <c r="AB507" s="35" t="s">
        <v>63</v>
      </c>
      <c r="AC507" s="35" t="s">
        <v>63</v>
      </c>
      <c r="AD507" s="35" t="s">
        <v>63</v>
      </c>
      <c r="AE507" s="44" t="s">
        <v>63</v>
      </c>
      <c r="AF507" s="61"/>
      <c r="AG507" s="45"/>
    </row>
    <row r="508" spans="1:33" x14ac:dyDescent="0.2">
      <c r="A508" s="59">
        <f>+VLOOKUP(B508,Annuaire_roster!B:G,5,0)</f>
        <v>1066</v>
      </c>
      <c r="B508" s="78" t="s">
        <v>97</v>
      </c>
      <c r="C508" s="65">
        <v>0.33194444444444443</v>
      </c>
      <c r="D508" s="65">
        <v>0.33333333333333331</v>
      </c>
      <c r="E508" s="66">
        <v>0.70833333333333337</v>
      </c>
      <c r="F508" s="66">
        <v>0.70833333333333337</v>
      </c>
      <c r="G508" s="73"/>
      <c r="H508" s="67"/>
      <c r="I508" s="84"/>
      <c r="J508" s="67"/>
      <c r="K508" s="69"/>
      <c r="L508" s="67"/>
      <c r="M508" s="70">
        <v>0</v>
      </c>
      <c r="N508" s="34">
        <f t="shared" si="96"/>
        <v>0.33333333333333337</v>
      </c>
      <c r="O508" s="38">
        <f t="shared" si="97"/>
        <v>0.33333333333333337</v>
      </c>
      <c r="P508" s="72" t="s">
        <v>61</v>
      </c>
      <c r="Q508" s="43">
        <v>44814</v>
      </c>
      <c r="R508" s="35">
        <v>0</v>
      </c>
      <c r="S508" s="35">
        <v>0</v>
      </c>
      <c r="T508" s="10" t="str">
        <f t="shared" si="93"/>
        <v>Sem - 37</v>
      </c>
      <c r="U508" s="10" t="str">
        <f t="shared" si="94"/>
        <v>Septembre</v>
      </c>
      <c r="V508" s="36" t="s">
        <v>1298</v>
      </c>
      <c r="W508" s="34"/>
      <c r="X508" s="91">
        <f t="shared" si="95"/>
        <v>1.388888888888884E-3</v>
      </c>
      <c r="Y508" s="92" t="str">
        <f>VLOOKUP('CM-CIC'!B486,Annuaire_roster!B:F,4,0)</f>
        <v>IDELHAJ Meryem</v>
      </c>
      <c r="Z508" s="37" t="s">
        <v>110</v>
      </c>
      <c r="AA508" s="60" t="s">
        <v>232</v>
      </c>
      <c r="AB508" s="35" t="s">
        <v>63</v>
      </c>
      <c r="AC508" s="35" t="s">
        <v>63</v>
      </c>
      <c r="AD508" s="35" t="s">
        <v>63</v>
      </c>
      <c r="AE508" s="44" t="s">
        <v>63</v>
      </c>
      <c r="AF508" s="61"/>
      <c r="AG508" s="45"/>
    </row>
    <row r="509" spans="1:33" x14ac:dyDescent="0.2">
      <c r="A509" s="59">
        <f>+VLOOKUP(B509,Annuaire_roster!B:G,5,0)</f>
        <v>1283</v>
      </c>
      <c r="B509" s="78" t="s">
        <v>86</v>
      </c>
      <c r="C509" s="65">
        <v>0.33124999999999999</v>
      </c>
      <c r="D509" s="65">
        <v>0.33333333333333331</v>
      </c>
      <c r="E509" s="66">
        <v>0.70833333333333337</v>
      </c>
      <c r="F509" s="66">
        <v>0.70833333333333337</v>
      </c>
      <c r="G509" s="73"/>
      <c r="H509" s="67"/>
      <c r="I509" s="84"/>
      <c r="J509" s="67"/>
      <c r="K509" s="69"/>
      <c r="L509" s="67"/>
      <c r="M509" s="70">
        <v>0</v>
      </c>
      <c r="N509" s="34">
        <f t="shared" si="96"/>
        <v>0.33333333333333337</v>
      </c>
      <c r="O509" s="38">
        <f t="shared" si="97"/>
        <v>0.33333333333333337</v>
      </c>
      <c r="P509" s="72" t="s">
        <v>61</v>
      </c>
      <c r="Q509" s="43">
        <v>44814</v>
      </c>
      <c r="R509" s="35">
        <v>0</v>
      </c>
      <c r="S509" s="35">
        <v>0</v>
      </c>
      <c r="T509" s="10" t="str">
        <f t="shared" si="93"/>
        <v>Sem - 37</v>
      </c>
      <c r="U509" s="10" t="str">
        <f t="shared" si="94"/>
        <v>Septembre</v>
      </c>
      <c r="V509" s="36" t="s">
        <v>1299</v>
      </c>
      <c r="W509" s="34"/>
      <c r="X509" s="91">
        <f t="shared" si="95"/>
        <v>2.0833333333333259E-3</v>
      </c>
      <c r="Y509" s="92" t="str">
        <f>VLOOKUP('CM-CIC'!B487,Annuaire_roster!B:F,4,0)</f>
        <v>IDELHAJ Meryem</v>
      </c>
      <c r="Z509" s="37" t="s">
        <v>110</v>
      </c>
      <c r="AA509" s="60" t="s">
        <v>232</v>
      </c>
      <c r="AB509" s="35" t="s">
        <v>63</v>
      </c>
      <c r="AC509" s="35" t="s">
        <v>63</v>
      </c>
      <c r="AD509" s="35" t="s">
        <v>63</v>
      </c>
      <c r="AE509" s="44" t="s">
        <v>63</v>
      </c>
      <c r="AF509" s="61"/>
      <c r="AG509" s="45"/>
    </row>
    <row r="510" spans="1:33" x14ac:dyDescent="0.2">
      <c r="A510" s="59">
        <f>+VLOOKUP(B510,Annuaire_roster!B:G,5,0)</f>
        <v>1004</v>
      </c>
      <c r="B510" s="78" t="s">
        <v>96</v>
      </c>
      <c r="C510" s="65">
        <v>0.33194444444444443</v>
      </c>
      <c r="D510" s="65">
        <v>0.33333333333333331</v>
      </c>
      <c r="E510" s="66">
        <v>0.70833333333333337</v>
      </c>
      <c r="F510" s="66">
        <v>0.70833333333333337</v>
      </c>
      <c r="G510" s="73"/>
      <c r="H510" s="67"/>
      <c r="I510" s="84"/>
      <c r="J510" s="67"/>
      <c r="K510" s="69"/>
      <c r="L510" s="67"/>
      <c r="M510" s="70">
        <v>0</v>
      </c>
      <c r="N510" s="34">
        <f t="shared" si="96"/>
        <v>0.33333333333333337</v>
      </c>
      <c r="O510" s="38">
        <f t="shared" si="97"/>
        <v>0.33333333333333337</v>
      </c>
      <c r="P510" s="72" t="s">
        <v>61</v>
      </c>
      <c r="Q510" s="43">
        <v>44814</v>
      </c>
      <c r="R510" s="35">
        <v>0</v>
      </c>
      <c r="S510" s="35">
        <v>0</v>
      </c>
      <c r="T510" s="10" t="str">
        <f t="shared" si="93"/>
        <v>Sem - 37</v>
      </c>
      <c r="U510" s="10" t="str">
        <f t="shared" si="94"/>
        <v>Septembre</v>
      </c>
      <c r="V510" s="36" t="s">
        <v>1301</v>
      </c>
      <c r="W510" s="34"/>
      <c r="X510" s="91">
        <f t="shared" si="95"/>
        <v>1.388888888888884E-3</v>
      </c>
      <c r="Y510" s="92" t="str">
        <f>VLOOKUP('CM-CIC'!B488,Annuaire_roster!B:F,4,0)</f>
        <v>IDELHAJ Meryem</v>
      </c>
      <c r="Z510" s="37" t="s">
        <v>110</v>
      </c>
      <c r="AA510" s="60" t="s">
        <v>232</v>
      </c>
      <c r="AB510" s="35" t="s">
        <v>63</v>
      </c>
      <c r="AC510" s="35" t="s">
        <v>63</v>
      </c>
      <c r="AD510" s="35" t="s">
        <v>63</v>
      </c>
      <c r="AE510" s="44" t="s">
        <v>63</v>
      </c>
      <c r="AF510" s="61"/>
      <c r="AG510" s="45"/>
    </row>
    <row r="511" spans="1:33" x14ac:dyDescent="0.2">
      <c r="A511" s="59">
        <f>+VLOOKUP(B511,Annuaire_roster!B:G,5,0)</f>
        <v>1151</v>
      </c>
      <c r="B511" s="78" t="s">
        <v>65</v>
      </c>
      <c r="C511" s="65">
        <v>0.33402777777777781</v>
      </c>
      <c r="D511" s="65">
        <v>0.33333333333333331</v>
      </c>
      <c r="E511" s="66">
        <v>0.70833333333333337</v>
      </c>
      <c r="F511" s="66">
        <v>0.70833333333333337</v>
      </c>
      <c r="G511" s="73"/>
      <c r="H511" s="67"/>
      <c r="I511" s="84"/>
      <c r="J511" s="67"/>
      <c r="K511" s="88"/>
      <c r="L511" s="67"/>
      <c r="M511" s="70">
        <v>0</v>
      </c>
      <c r="N511" s="34">
        <f t="shared" si="96"/>
        <v>0.33333333333333337</v>
      </c>
      <c r="O511" s="38">
        <f t="shared" si="97"/>
        <v>0.33333333333333337</v>
      </c>
      <c r="P511" s="72" t="s">
        <v>61</v>
      </c>
      <c r="Q511" s="43">
        <v>44814</v>
      </c>
      <c r="R511" s="35">
        <v>0</v>
      </c>
      <c r="S511" s="35">
        <v>0</v>
      </c>
      <c r="T511" s="10" t="str">
        <f t="shared" si="93"/>
        <v>Sem - 37</v>
      </c>
      <c r="U511" s="10" t="str">
        <f t="shared" si="94"/>
        <v>Septembre</v>
      </c>
      <c r="V511" s="36" t="s">
        <v>1302</v>
      </c>
      <c r="W511" s="34"/>
      <c r="X511" s="91">
        <f t="shared" si="95"/>
        <v>0</v>
      </c>
      <c r="Y511" s="92" t="str">
        <f>VLOOKUP('CM-CIC'!B489,Annuaire_roster!B:F,4,0)</f>
        <v>IDELHAJ Meryem</v>
      </c>
      <c r="Z511" s="37" t="s">
        <v>110</v>
      </c>
      <c r="AA511" s="60" t="s">
        <v>232</v>
      </c>
      <c r="AB511" s="35" t="s">
        <v>63</v>
      </c>
      <c r="AC511" s="35" t="s">
        <v>63</v>
      </c>
      <c r="AD511" s="35" t="s">
        <v>63</v>
      </c>
      <c r="AE511" s="44" t="s">
        <v>63</v>
      </c>
      <c r="AF511" s="61"/>
      <c r="AG511" s="45"/>
    </row>
    <row r="512" spans="1:33" x14ac:dyDescent="0.2">
      <c r="A512" s="59">
        <f>+VLOOKUP(B512,Annuaire_roster!B:G,5,0)</f>
        <v>1011</v>
      </c>
      <c r="B512" s="78" t="s">
        <v>47</v>
      </c>
      <c r="C512" s="65">
        <v>0.33124999999999999</v>
      </c>
      <c r="D512" s="65">
        <v>0.33333333333333331</v>
      </c>
      <c r="E512" s="66">
        <v>0.70833333333333337</v>
      </c>
      <c r="F512" s="66">
        <v>0.70833333333333337</v>
      </c>
      <c r="G512" s="73"/>
      <c r="H512" s="67"/>
      <c r="I512" s="84"/>
      <c r="J512" s="67"/>
      <c r="K512" s="69"/>
      <c r="L512" s="67"/>
      <c r="M512" s="70">
        <v>0</v>
      </c>
      <c r="N512" s="34">
        <f t="shared" si="96"/>
        <v>0.33333333333333337</v>
      </c>
      <c r="O512" s="38">
        <f t="shared" si="97"/>
        <v>0.33333333333333337</v>
      </c>
      <c r="P512" s="72" t="s">
        <v>61</v>
      </c>
      <c r="Q512" s="43">
        <v>44814</v>
      </c>
      <c r="R512" s="35">
        <v>0</v>
      </c>
      <c r="S512" s="35">
        <v>0</v>
      </c>
      <c r="T512" s="10" t="str">
        <f t="shared" si="93"/>
        <v>Sem - 37</v>
      </c>
      <c r="U512" s="10" t="str">
        <f t="shared" si="94"/>
        <v>Septembre</v>
      </c>
      <c r="V512" s="36" t="s">
        <v>1303</v>
      </c>
      <c r="W512" s="34"/>
      <c r="X512" s="91">
        <f t="shared" si="95"/>
        <v>2.0833333333333259E-3</v>
      </c>
      <c r="Y512" s="92" t="str">
        <f>VLOOKUP('CM-CIC'!B490,Annuaire_roster!B:F,4,0)</f>
        <v>IDELHAJ Meryem</v>
      </c>
      <c r="Z512" s="37" t="s">
        <v>110</v>
      </c>
      <c r="AA512" s="60" t="s">
        <v>232</v>
      </c>
      <c r="AB512" s="35" t="s">
        <v>63</v>
      </c>
      <c r="AC512" s="35" t="s">
        <v>63</v>
      </c>
      <c r="AD512" s="35" t="s">
        <v>63</v>
      </c>
      <c r="AE512" s="44" t="s">
        <v>63</v>
      </c>
      <c r="AF512" s="61"/>
      <c r="AG512" s="45"/>
    </row>
    <row r="513" spans="1:33" x14ac:dyDescent="0.2">
      <c r="A513" s="59">
        <f>+VLOOKUP(B513,Annuaire_roster!B:G,5,0)</f>
        <v>1011</v>
      </c>
      <c r="B513" s="78" t="s">
        <v>47</v>
      </c>
      <c r="C513" s="65"/>
      <c r="D513" s="65" t="s">
        <v>64</v>
      </c>
      <c r="E513" s="66"/>
      <c r="F513" s="66" t="s">
        <v>64</v>
      </c>
      <c r="G513" s="73"/>
      <c r="H513" s="67"/>
      <c r="I513" s="84"/>
      <c r="J513" s="67"/>
      <c r="K513" s="69"/>
      <c r="L513" s="67"/>
      <c r="M513" s="70">
        <v>0</v>
      </c>
      <c r="N513" s="34" t="str">
        <f t="shared" si="96"/>
        <v/>
      </c>
      <c r="O513" s="38">
        <f t="shared" si="97"/>
        <v>0</v>
      </c>
      <c r="P513" s="72" t="s">
        <v>61</v>
      </c>
      <c r="Q513" s="43">
        <v>44815</v>
      </c>
      <c r="R513" s="35">
        <v>0</v>
      </c>
      <c r="S513" s="35">
        <v>0</v>
      </c>
      <c r="T513" s="10" t="str">
        <f t="shared" si="93"/>
        <v>Sem - 37</v>
      </c>
      <c r="U513" s="10" t="str">
        <f t="shared" si="94"/>
        <v>Septembre</v>
      </c>
      <c r="V513" s="36" t="s">
        <v>1305</v>
      </c>
      <c r="W513" s="34"/>
      <c r="X513" s="91">
        <f t="shared" si="95"/>
        <v>0</v>
      </c>
      <c r="Y513" s="92" t="str">
        <f>VLOOKUP('CM-CIC'!B491,Annuaire_roster!B:F,4,0)</f>
        <v>IDELHAJ Meryem</v>
      </c>
      <c r="Z513" s="37" t="s">
        <v>110</v>
      </c>
      <c r="AA513" s="60" t="s">
        <v>232</v>
      </c>
      <c r="AB513" s="35" t="s">
        <v>63</v>
      </c>
      <c r="AC513" s="35" t="s">
        <v>63</v>
      </c>
      <c r="AD513" s="35" t="s">
        <v>63</v>
      </c>
      <c r="AE513" s="44" t="s">
        <v>63</v>
      </c>
      <c r="AF513" s="61"/>
      <c r="AG513" s="45"/>
    </row>
    <row r="514" spans="1:33" x14ac:dyDescent="0.2">
      <c r="A514" s="59">
        <f>+VLOOKUP(B514,Annuaire_roster!B:G,5,0)</f>
        <v>1004</v>
      </c>
      <c r="B514" s="78" t="s">
        <v>96</v>
      </c>
      <c r="C514" s="65"/>
      <c r="D514" s="65" t="s">
        <v>64</v>
      </c>
      <c r="E514" s="66"/>
      <c r="F514" s="66" t="s">
        <v>64</v>
      </c>
      <c r="G514" s="73"/>
      <c r="H514" s="67"/>
      <c r="I514" s="84"/>
      <c r="J514" s="67"/>
      <c r="K514" s="69"/>
      <c r="L514" s="67"/>
      <c r="M514" s="70">
        <v>0</v>
      </c>
      <c r="N514" s="34" t="str">
        <f t="shared" si="96"/>
        <v/>
      </c>
      <c r="O514" s="38">
        <f t="shared" si="97"/>
        <v>0</v>
      </c>
      <c r="P514" s="72" t="s">
        <v>61</v>
      </c>
      <c r="Q514" s="43">
        <v>44815</v>
      </c>
      <c r="R514" s="35">
        <v>0</v>
      </c>
      <c r="S514" s="35">
        <v>0</v>
      </c>
      <c r="T514" s="10" t="str">
        <f t="shared" ref="T514:T577" si="98">"Sem - "&amp;WEEKNUM(Q514,21)</f>
        <v>Sem - 37</v>
      </c>
      <c r="U514" s="10" t="str">
        <f t="shared" ref="U514:U577" si="99">PROPER(TEXT(Q514,"mmmm"))</f>
        <v>Septembre</v>
      </c>
      <c r="V514" s="36" t="s">
        <v>1306</v>
      </c>
      <c r="W514" s="34"/>
      <c r="X514" s="91">
        <f t="shared" ref="X514:X577" si="100">IFERROR(IF(M514="Abs",0,IF((D514-C514+E514-F514)&lt;0.000694444444444444,0,(D514-C514+E514-F514))),0)</f>
        <v>0</v>
      </c>
      <c r="Y514" s="92" t="str">
        <f>VLOOKUP('CM-CIC'!B492,Annuaire_roster!B:F,4,0)</f>
        <v>IDELHAJ Meryem</v>
      </c>
      <c r="Z514" s="37" t="s">
        <v>110</v>
      </c>
      <c r="AA514" s="60" t="s">
        <v>232</v>
      </c>
      <c r="AB514" s="35" t="s">
        <v>63</v>
      </c>
      <c r="AC514" s="35" t="s">
        <v>63</v>
      </c>
      <c r="AD514" s="35" t="s">
        <v>63</v>
      </c>
      <c r="AE514" s="44" t="s">
        <v>63</v>
      </c>
      <c r="AF514" s="61"/>
      <c r="AG514" s="45"/>
    </row>
    <row r="515" spans="1:33" x14ac:dyDescent="0.2">
      <c r="A515" s="59">
        <f>+VLOOKUP(B515,Annuaire_roster!B:G,5,0)</f>
        <v>1066</v>
      </c>
      <c r="B515" s="78" t="s">
        <v>97</v>
      </c>
      <c r="C515" s="65"/>
      <c r="D515" s="65" t="s">
        <v>64</v>
      </c>
      <c r="E515" s="66"/>
      <c r="F515" s="66" t="s">
        <v>64</v>
      </c>
      <c r="G515" s="73"/>
      <c r="H515" s="67"/>
      <c r="I515" s="84"/>
      <c r="J515" s="67"/>
      <c r="K515" s="69"/>
      <c r="L515" s="67"/>
      <c r="M515" s="70">
        <v>0</v>
      </c>
      <c r="N515" s="34" t="str">
        <f t="shared" si="96"/>
        <v/>
      </c>
      <c r="O515" s="38">
        <f t="shared" si="97"/>
        <v>0</v>
      </c>
      <c r="P515" s="72" t="s">
        <v>61</v>
      </c>
      <c r="Q515" s="43">
        <v>44815</v>
      </c>
      <c r="R515" s="35">
        <v>0</v>
      </c>
      <c r="S515" s="35">
        <v>0</v>
      </c>
      <c r="T515" s="10" t="str">
        <f t="shared" si="98"/>
        <v>Sem - 37</v>
      </c>
      <c r="U515" s="10" t="str">
        <f t="shared" si="99"/>
        <v>Septembre</v>
      </c>
      <c r="V515" s="36" t="s">
        <v>1307</v>
      </c>
      <c r="W515" s="34"/>
      <c r="X515" s="91">
        <f t="shared" si="100"/>
        <v>0</v>
      </c>
      <c r="Y515" s="92" t="str">
        <f>VLOOKUP('CM-CIC'!B493,Annuaire_roster!B:F,4,0)</f>
        <v>IDELHAJ Meryem</v>
      </c>
      <c r="Z515" s="37" t="s">
        <v>110</v>
      </c>
      <c r="AA515" s="60" t="s">
        <v>232</v>
      </c>
      <c r="AB515" s="35" t="s">
        <v>63</v>
      </c>
      <c r="AC515" s="35" t="s">
        <v>63</v>
      </c>
      <c r="AD515" s="35" t="s">
        <v>63</v>
      </c>
      <c r="AE515" s="44" t="s">
        <v>63</v>
      </c>
      <c r="AF515" s="61"/>
      <c r="AG515" s="45"/>
    </row>
    <row r="516" spans="1:33" x14ac:dyDescent="0.2">
      <c r="A516" s="59">
        <f>+VLOOKUP(B516,Annuaire_roster!B:G,5,0)</f>
        <v>1068</v>
      </c>
      <c r="B516" s="78" t="s">
        <v>98</v>
      </c>
      <c r="C516" s="65"/>
      <c r="D516" s="65" t="s">
        <v>64</v>
      </c>
      <c r="E516" s="66"/>
      <c r="F516" s="66" t="s">
        <v>64</v>
      </c>
      <c r="G516" s="73"/>
      <c r="H516" s="67"/>
      <c r="I516" s="84"/>
      <c r="J516" s="67"/>
      <c r="K516" s="69"/>
      <c r="L516" s="67"/>
      <c r="M516" s="70">
        <v>0</v>
      </c>
      <c r="N516" s="34" t="str">
        <f t="shared" si="96"/>
        <v/>
      </c>
      <c r="O516" s="38">
        <f t="shared" si="97"/>
        <v>0</v>
      </c>
      <c r="P516" s="72" t="s">
        <v>61</v>
      </c>
      <c r="Q516" s="43">
        <v>44815</v>
      </c>
      <c r="R516" s="35">
        <v>0</v>
      </c>
      <c r="S516" s="35">
        <v>0</v>
      </c>
      <c r="T516" s="10" t="str">
        <f t="shared" si="98"/>
        <v>Sem - 37</v>
      </c>
      <c r="U516" s="10" t="str">
        <f t="shared" si="99"/>
        <v>Septembre</v>
      </c>
      <c r="V516" s="36" t="s">
        <v>1308</v>
      </c>
      <c r="W516" s="34"/>
      <c r="X516" s="91">
        <f t="shared" si="100"/>
        <v>0</v>
      </c>
      <c r="Y516" s="92" t="str">
        <f>VLOOKUP('CM-CIC'!B494,Annuaire_roster!B:F,4,0)</f>
        <v>IDELHAJ Meryem</v>
      </c>
      <c r="Z516" s="37" t="s">
        <v>110</v>
      </c>
      <c r="AA516" s="60" t="s">
        <v>232</v>
      </c>
      <c r="AB516" s="35" t="s">
        <v>63</v>
      </c>
      <c r="AC516" s="35" t="s">
        <v>63</v>
      </c>
      <c r="AD516" s="35" t="s">
        <v>63</v>
      </c>
      <c r="AE516" s="44" t="s">
        <v>63</v>
      </c>
      <c r="AF516" s="61"/>
      <c r="AG516" s="45"/>
    </row>
    <row r="517" spans="1:33" x14ac:dyDescent="0.2">
      <c r="A517" s="59">
        <f>+VLOOKUP(B517,Annuaire_roster!B:G,5,0)</f>
        <v>1151</v>
      </c>
      <c r="B517" s="78" t="s">
        <v>65</v>
      </c>
      <c r="C517" s="65"/>
      <c r="D517" s="65" t="s">
        <v>64</v>
      </c>
      <c r="E517" s="66"/>
      <c r="F517" s="66" t="s">
        <v>64</v>
      </c>
      <c r="G517" s="73"/>
      <c r="H517" s="67"/>
      <c r="I517" s="84"/>
      <c r="J517" s="67"/>
      <c r="K517" s="69"/>
      <c r="L517" s="67"/>
      <c r="M517" s="70">
        <v>0</v>
      </c>
      <c r="N517" s="34" t="str">
        <f t="shared" si="96"/>
        <v/>
      </c>
      <c r="O517" s="38">
        <f t="shared" si="97"/>
        <v>0</v>
      </c>
      <c r="P517" s="72" t="s">
        <v>61</v>
      </c>
      <c r="Q517" s="43">
        <v>44815</v>
      </c>
      <c r="R517" s="35">
        <v>0</v>
      </c>
      <c r="S517" s="35">
        <v>0</v>
      </c>
      <c r="T517" s="10" t="str">
        <f t="shared" si="98"/>
        <v>Sem - 37</v>
      </c>
      <c r="U517" s="10" t="str">
        <f t="shared" si="99"/>
        <v>Septembre</v>
      </c>
      <c r="V517" s="36" t="s">
        <v>1309</v>
      </c>
      <c r="W517" s="34"/>
      <c r="X517" s="91">
        <f t="shared" si="100"/>
        <v>0</v>
      </c>
      <c r="Y517" s="92" t="str">
        <f>VLOOKUP('CM-CIC'!B495,Annuaire_roster!B:F,4,0)</f>
        <v>IDELHAJ Meryem</v>
      </c>
      <c r="Z517" s="37" t="s">
        <v>110</v>
      </c>
      <c r="AA517" s="60" t="s">
        <v>232</v>
      </c>
      <c r="AB517" s="35" t="s">
        <v>63</v>
      </c>
      <c r="AC517" s="35" t="s">
        <v>63</v>
      </c>
      <c r="AD517" s="35" t="s">
        <v>63</v>
      </c>
      <c r="AE517" s="44" t="s">
        <v>63</v>
      </c>
      <c r="AF517" s="61"/>
      <c r="AG517" s="45"/>
    </row>
    <row r="518" spans="1:33" x14ac:dyDescent="0.2">
      <c r="A518" s="59">
        <f>+VLOOKUP(B518,Annuaire_roster!B:G,5,0)</f>
        <v>1301</v>
      </c>
      <c r="B518" s="78" t="s">
        <v>111</v>
      </c>
      <c r="C518" s="65"/>
      <c r="D518" s="65" t="s">
        <v>64</v>
      </c>
      <c r="E518" s="66"/>
      <c r="F518" s="66" t="s">
        <v>64</v>
      </c>
      <c r="G518" s="73"/>
      <c r="H518" s="67"/>
      <c r="I518" s="84"/>
      <c r="J518" s="67"/>
      <c r="K518" s="69"/>
      <c r="L518" s="67"/>
      <c r="M518" s="70">
        <v>0</v>
      </c>
      <c r="N518" s="34" t="str">
        <f t="shared" si="96"/>
        <v/>
      </c>
      <c r="O518" s="38">
        <f t="shared" si="97"/>
        <v>0</v>
      </c>
      <c r="P518" s="72" t="s">
        <v>61</v>
      </c>
      <c r="Q518" s="43">
        <v>44815</v>
      </c>
      <c r="R518" s="35">
        <v>0</v>
      </c>
      <c r="S518" s="35">
        <v>0</v>
      </c>
      <c r="T518" s="10" t="str">
        <f t="shared" si="98"/>
        <v>Sem - 37</v>
      </c>
      <c r="U518" s="10" t="str">
        <f t="shared" si="99"/>
        <v>Septembre</v>
      </c>
      <c r="V518" s="36" t="s">
        <v>1310</v>
      </c>
      <c r="W518" s="34"/>
      <c r="X518" s="91">
        <f t="shared" si="100"/>
        <v>0</v>
      </c>
      <c r="Y518" s="92" t="str">
        <f>VLOOKUP('CM-CIC'!B496,Annuaire_roster!B:F,4,0)</f>
        <v>IDELHAJ Meryem</v>
      </c>
      <c r="Z518" s="37" t="s">
        <v>110</v>
      </c>
      <c r="AA518" s="60" t="s">
        <v>232</v>
      </c>
      <c r="AB518" s="35" t="s">
        <v>63</v>
      </c>
      <c r="AC518" s="35" t="s">
        <v>63</v>
      </c>
      <c r="AD518" s="35" t="s">
        <v>63</v>
      </c>
      <c r="AE518" s="44" t="s">
        <v>63</v>
      </c>
      <c r="AF518" s="61"/>
      <c r="AG518" s="45"/>
    </row>
    <row r="519" spans="1:33" x14ac:dyDescent="0.2">
      <c r="A519" s="59">
        <f>+VLOOKUP(B519,Annuaire_roster!B:G,5,0)</f>
        <v>1300</v>
      </c>
      <c r="B519" s="78" t="s">
        <v>93</v>
      </c>
      <c r="C519" s="73"/>
      <c r="D519" s="73" t="s">
        <v>64</v>
      </c>
      <c r="E519" s="66"/>
      <c r="F519" s="66" t="s">
        <v>64</v>
      </c>
      <c r="G519" s="73"/>
      <c r="H519" s="67"/>
      <c r="I519" s="75"/>
      <c r="J519" s="67"/>
      <c r="K519" s="69"/>
      <c r="L519" s="67"/>
      <c r="M519" s="74">
        <v>0</v>
      </c>
      <c r="N519" s="34" t="str">
        <f t="shared" si="96"/>
        <v/>
      </c>
      <c r="O519" s="38">
        <f t="shared" si="97"/>
        <v>0</v>
      </c>
      <c r="P519" s="77" t="s">
        <v>61</v>
      </c>
      <c r="Q519" s="43">
        <v>44815</v>
      </c>
      <c r="R519" s="35">
        <v>0</v>
      </c>
      <c r="S519" s="35">
        <v>0</v>
      </c>
      <c r="T519" s="10" t="str">
        <f t="shared" si="98"/>
        <v>Sem - 37</v>
      </c>
      <c r="U519" s="10" t="str">
        <f t="shared" si="99"/>
        <v>Septembre</v>
      </c>
      <c r="V519" s="36" t="s">
        <v>1311</v>
      </c>
      <c r="W519" s="34"/>
      <c r="X519" s="91">
        <f t="shared" si="100"/>
        <v>0</v>
      </c>
      <c r="Y519" s="92" t="str">
        <f>VLOOKUP('CM-CIC'!B497,Annuaire_roster!B:F,4,0)</f>
        <v>IDELHAJ Meryem</v>
      </c>
      <c r="Z519" s="37" t="s">
        <v>110</v>
      </c>
      <c r="AA519" s="60" t="s">
        <v>232</v>
      </c>
      <c r="AB519" s="35" t="s">
        <v>63</v>
      </c>
      <c r="AC519" s="35" t="s">
        <v>63</v>
      </c>
      <c r="AD519" s="35" t="s">
        <v>63</v>
      </c>
      <c r="AE519" s="44" t="s">
        <v>63</v>
      </c>
      <c r="AF519" s="61"/>
      <c r="AG519" s="45"/>
    </row>
    <row r="520" spans="1:33" x14ac:dyDescent="0.2">
      <c r="A520" s="59">
        <f>+VLOOKUP(B520,Annuaire_roster!B:G,5,0)</f>
        <v>1309</v>
      </c>
      <c r="B520" s="78" t="s">
        <v>85</v>
      </c>
      <c r="C520" s="73"/>
      <c r="D520" s="73" t="s">
        <v>64</v>
      </c>
      <c r="E520" s="66"/>
      <c r="F520" s="66" t="s">
        <v>64</v>
      </c>
      <c r="G520" s="73"/>
      <c r="H520" s="67"/>
      <c r="I520" s="75"/>
      <c r="J520" s="67"/>
      <c r="K520" s="69"/>
      <c r="L520" s="67"/>
      <c r="M520" s="74">
        <v>0</v>
      </c>
      <c r="N520" s="34" t="str">
        <f t="shared" si="96"/>
        <v/>
      </c>
      <c r="O520" s="38">
        <f t="shared" si="97"/>
        <v>0</v>
      </c>
      <c r="P520" s="77" t="s">
        <v>61</v>
      </c>
      <c r="Q520" s="43">
        <v>44815</v>
      </c>
      <c r="R520" s="35">
        <v>0</v>
      </c>
      <c r="S520" s="35">
        <v>0</v>
      </c>
      <c r="T520" s="10" t="str">
        <f t="shared" si="98"/>
        <v>Sem - 37</v>
      </c>
      <c r="U520" s="10" t="str">
        <f t="shared" si="99"/>
        <v>Septembre</v>
      </c>
      <c r="V520" s="36" t="s">
        <v>1312</v>
      </c>
      <c r="W520" s="34"/>
      <c r="X520" s="91">
        <f t="shared" si="100"/>
        <v>0</v>
      </c>
      <c r="Y520" s="92" t="str">
        <f>VLOOKUP('CM-CIC'!B498,Annuaire_roster!B:F,4,0)</f>
        <v>IDELHAJ Meryem</v>
      </c>
      <c r="Z520" s="37" t="s">
        <v>110</v>
      </c>
      <c r="AA520" s="60" t="s">
        <v>232</v>
      </c>
      <c r="AB520" s="35" t="s">
        <v>63</v>
      </c>
      <c r="AC520" s="35" t="s">
        <v>63</v>
      </c>
      <c r="AD520" s="35" t="s">
        <v>63</v>
      </c>
      <c r="AE520" s="44" t="s">
        <v>63</v>
      </c>
      <c r="AF520" s="61"/>
      <c r="AG520" s="45"/>
    </row>
    <row r="521" spans="1:33" x14ac:dyDescent="0.2">
      <c r="A521" s="59">
        <f>+VLOOKUP(B521,Annuaire_roster!B:G,5,0)</f>
        <v>1283</v>
      </c>
      <c r="B521" s="78" t="s">
        <v>86</v>
      </c>
      <c r="C521" s="73"/>
      <c r="D521" s="73" t="s">
        <v>64</v>
      </c>
      <c r="E521" s="66"/>
      <c r="F521" s="66" t="s">
        <v>64</v>
      </c>
      <c r="G521" s="73"/>
      <c r="H521" s="67"/>
      <c r="I521" s="75"/>
      <c r="J521" s="67"/>
      <c r="K521" s="69"/>
      <c r="L521" s="67"/>
      <c r="M521" s="74">
        <v>0</v>
      </c>
      <c r="N521" s="34" t="str">
        <f t="shared" si="96"/>
        <v/>
      </c>
      <c r="O521" s="38">
        <f t="shared" si="97"/>
        <v>0</v>
      </c>
      <c r="P521" s="77" t="s">
        <v>61</v>
      </c>
      <c r="Q521" s="43">
        <v>44815</v>
      </c>
      <c r="R521" s="35">
        <v>0</v>
      </c>
      <c r="S521" s="35">
        <v>0</v>
      </c>
      <c r="T521" s="10" t="str">
        <f t="shared" si="98"/>
        <v>Sem - 37</v>
      </c>
      <c r="U521" s="10" t="str">
        <f t="shared" si="99"/>
        <v>Septembre</v>
      </c>
      <c r="V521" s="36" t="s">
        <v>1313</v>
      </c>
      <c r="W521" s="34"/>
      <c r="X521" s="91">
        <f t="shared" si="100"/>
        <v>0</v>
      </c>
      <c r="Y521" s="92" t="str">
        <f>VLOOKUP('CM-CIC'!B499,Annuaire_roster!B:F,4,0)</f>
        <v>IDELHAJ Meryem</v>
      </c>
      <c r="Z521" s="37" t="s">
        <v>110</v>
      </c>
      <c r="AA521" s="60" t="s">
        <v>232</v>
      </c>
      <c r="AB521" s="35" t="s">
        <v>63</v>
      </c>
      <c r="AC521" s="35" t="s">
        <v>63</v>
      </c>
      <c r="AD521" s="35" t="s">
        <v>63</v>
      </c>
      <c r="AE521" s="44" t="s">
        <v>63</v>
      </c>
      <c r="AF521" s="61"/>
      <c r="AG521" s="45"/>
    </row>
    <row r="522" spans="1:33" x14ac:dyDescent="0.2">
      <c r="A522" s="59">
        <f>+VLOOKUP(B522,Annuaire_roster!B:G,5,0)</f>
        <v>1474</v>
      </c>
      <c r="B522" s="78" t="s">
        <v>174</v>
      </c>
      <c r="C522" s="73"/>
      <c r="D522" s="73" t="s">
        <v>64</v>
      </c>
      <c r="E522" s="66"/>
      <c r="F522" s="66" t="s">
        <v>64</v>
      </c>
      <c r="G522" s="73"/>
      <c r="H522" s="67"/>
      <c r="I522" s="75"/>
      <c r="J522" s="67"/>
      <c r="K522" s="69"/>
      <c r="L522" s="67"/>
      <c r="M522" s="74">
        <v>0</v>
      </c>
      <c r="N522" s="34" t="str">
        <f t="shared" ref="N522:N585" si="101">IFERROR(IF(OR(D522="OFF",D522="Congé",M522="Abs",D522="Congé sans solde",D522="Férié"),"",IF(O522-K522-L522&gt;O522,O522,IF(O522-K522-L522&lt;0,"",O522-K522-L522))),"")</f>
        <v/>
      </c>
      <c r="O522" s="38">
        <f t="shared" ref="O522:O585" si="102">IF(AG522="2H Pause déjeuner",IF(F522-D522-0.0833333333333333&lt;0,F522-D522-0.0833333333333333+1,F522-D522-0.0833333333333333),IF(OR(AND(F522="OFF",D522="OFF"),AND(F522="Congé",D522="Congé"),AND(F522="Congé sans solde",D522="Congé sans solde"),AND(F522="Congé spécial",D522="Congé spécial"),AND(F522="Férié",D522="Férié"),AND(F522="OFF",D522="Congé"),AND(F522="OFF",D522="Congé sans solde"),AND(F522="OFF",D522="Congé spécial"),AND(F522="OFF",D522="Férié"),AND(F522="Congé",D522="OFF"),AND(F522="Congé",D522="Congé sans solde"),AND(F522="Congé",D522="Congé spécial"),AND(F522="Congé",D522="Férié"),AND(F522="Congé sans solde",D522="OFF"),AND(F522="Congé sans solde",D522="Congé"),AND(F522="Congé sans solde",D522="Congé spécial"),AND(F522="Congé sans solde",D522="Férié"),AND(F522="Congé spécial",D522="OFF"),AND(F522="Congé spécial",D522="Congé"),AND(F522="Congé spécial",D522="Congé sans solde"),AND(F522="Congé spécial",D522="Férié"),AND(F522="Férié",D522="OFF"),AND(F522="Férié",D522="Congé"),AND(F522="Férié",D522="Congé sans solde"),AND(F522="Férié",D522="Congé spécial")),0,IF(OR(F522="OFF",F522="Congé",F522="Congé spécial",F522="Congé sans solde",D522="OFF",D522="Congé",D522="Congé spécial",D522="Congé sans solde"),0.208333333333334,IF(AND(AG522="",F522-D522&lt;0),("24:00:00"-D522)+("00:00:00"+F522)-0.0416666666666667,IF(AND(OR(AG522="Allaitement",AG522="Sans déjeuner"),F522-D522&lt;0),("24:00:00"-D522)+("00:00:00"+F522),IF(AND(AG522="",F522-D522&gt;0.166666666666667),F522-D522-0.0416666666666667,IF(AND(OR(AG522="Allaitement",AG522="Sans déjeuner"),F522-D522&gt;0.166666666666667),F522-D522,F522-D522)))))))</f>
        <v>0</v>
      </c>
      <c r="P522" s="77" t="s">
        <v>61</v>
      </c>
      <c r="Q522" s="43">
        <v>44815</v>
      </c>
      <c r="R522" s="35">
        <v>0</v>
      </c>
      <c r="S522" s="35">
        <v>0</v>
      </c>
      <c r="T522" s="10" t="str">
        <f t="shared" si="98"/>
        <v>Sem - 37</v>
      </c>
      <c r="U522" s="10" t="str">
        <f t="shared" si="99"/>
        <v>Septembre</v>
      </c>
      <c r="V522" s="36" t="s">
        <v>1314</v>
      </c>
      <c r="W522" s="34"/>
      <c r="X522" s="91">
        <f t="shared" si="100"/>
        <v>0</v>
      </c>
      <c r="Y522" s="92" t="str">
        <f>VLOOKUP('CM-CIC'!B500,Annuaire_roster!B:F,4,0)</f>
        <v>IDELHAJ Meryem</v>
      </c>
      <c r="Z522" s="37" t="s">
        <v>110</v>
      </c>
      <c r="AA522" s="60" t="s">
        <v>232</v>
      </c>
      <c r="AB522" s="35" t="s">
        <v>63</v>
      </c>
      <c r="AC522" s="35" t="s">
        <v>63</v>
      </c>
      <c r="AD522" s="35" t="s">
        <v>63</v>
      </c>
      <c r="AE522" s="44" t="s">
        <v>63</v>
      </c>
      <c r="AF522" s="61"/>
      <c r="AG522" s="45"/>
    </row>
    <row r="523" spans="1:33" x14ac:dyDescent="0.2">
      <c r="A523" s="59">
        <f>+VLOOKUP(B523,Annuaire_roster!B:G,5,0)</f>
        <v>1495</v>
      </c>
      <c r="B523" s="78" t="s">
        <v>172</v>
      </c>
      <c r="C523" s="73"/>
      <c r="D523" s="73" t="s">
        <v>64</v>
      </c>
      <c r="E523" s="66"/>
      <c r="F523" s="66" t="s">
        <v>64</v>
      </c>
      <c r="G523" s="73"/>
      <c r="H523" s="67"/>
      <c r="I523" s="75"/>
      <c r="J523" s="67"/>
      <c r="K523" s="69"/>
      <c r="L523" s="67"/>
      <c r="M523" s="74">
        <v>0</v>
      </c>
      <c r="N523" s="34" t="str">
        <f t="shared" si="101"/>
        <v/>
      </c>
      <c r="O523" s="38">
        <f t="shared" si="102"/>
        <v>0</v>
      </c>
      <c r="P523" s="77" t="s">
        <v>61</v>
      </c>
      <c r="Q523" s="43">
        <v>44815</v>
      </c>
      <c r="R523" s="35">
        <v>0</v>
      </c>
      <c r="S523" s="35">
        <v>0</v>
      </c>
      <c r="T523" s="10" t="str">
        <f t="shared" si="98"/>
        <v>Sem - 37</v>
      </c>
      <c r="U523" s="10" t="str">
        <f t="shared" si="99"/>
        <v>Septembre</v>
      </c>
      <c r="V523" s="36" t="s">
        <v>1315</v>
      </c>
      <c r="W523" s="34"/>
      <c r="X523" s="91">
        <f t="shared" si="100"/>
        <v>0</v>
      </c>
      <c r="Y523" s="92" t="str">
        <f>VLOOKUP('CM-CIC'!B501,Annuaire_roster!B:F,4,0)</f>
        <v>IDELHAJ Meryem</v>
      </c>
      <c r="Z523" s="37" t="s">
        <v>110</v>
      </c>
      <c r="AA523" s="60" t="s">
        <v>232</v>
      </c>
      <c r="AB523" s="35" t="s">
        <v>63</v>
      </c>
      <c r="AC523" s="35" t="s">
        <v>63</v>
      </c>
      <c r="AD523" s="35" t="s">
        <v>63</v>
      </c>
      <c r="AE523" s="44" t="s">
        <v>63</v>
      </c>
      <c r="AF523" s="61"/>
      <c r="AG523" s="45"/>
    </row>
    <row r="524" spans="1:33" x14ac:dyDescent="0.2">
      <c r="A524" s="59">
        <f>+VLOOKUP(B524,Annuaire_roster!B:G,5,0)</f>
        <v>1011</v>
      </c>
      <c r="B524" s="78" t="s">
        <v>47</v>
      </c>
      <c r="C524" s="73"/>
      <c r="D524" s="73" t="s">
        <v>64</v>
      </c>
      <c r="E524" s="66"/>
      <c r="F524" s="66" t="s">
        <v>64</v>
      </c>
      <c r="G524" s="73"/>
      <c r="H524" s="67"/>
      <c r="I524" s="75"/>
      <c r="J524" s="67"/>
      <c r="K524" s="69"/>
      <c r="L524" s="67"/>
      <c r="M524" s="74">
        <v>0</v>
      </c>
      <c r="N524" s="34" t="str">
        <f t="shared" si="101"/>
        <v/>
      </c>
      <c r="O524" s="38">
        <f t="shared" si="102"/>
        <v>0</v>
      </c>
      <c r="P524" s="77" t="s">
        <v>61</v>
      </c>
      <c r="Q524" s="43">
        <v>44816</v>
      </c>
      <c r="R524" s="35">
        <v>0</v>
      </c>
      <c r="S524" s="35">
        <v>0</v>
      </c>
      <c r="T524" s="10" t="str">
        <f t="shared" si="98"/>
        <v>Sem - 37</v>
      </c>
      <c r="U524" s="10" t="str">
        <f t="shared" si="99"/>
        <v>Septembre</v>
      </c>
      <c r="V524" s="36" t="s">
        <v>1317</v>
      </c>
      <c r="W524" s="34"/>
      <c r="X524" s="91">
        <f t="shared" si="100"/>
        <v>0</v>
      </c>
      <c r="Y524" s="92" t="str">
        <f>VLOOKUP('CM-CIC'!B502,Annuaire_roster!B:F,4,0)</f>
        <v>IDELHAJ Meryem</v>
      </c>
      <c r="Z524" s="37" t="s">
        <v>110</v>
      </c>
      <c r="AA524" s="60" t="s">
        <v>232</v>
      </c>
      <c r="AB524" s="35" t="s">
        <v>63</v>
      </c>
      <c r="AC524" s="35" t="s">
        <v>63</v>
      </c>
      <c r="AD524" s="35" t="s">
        <v>63</v>
      </c>
      <c r="AE524" s="44" t="s">
        <v>63</v>
      </c>
      <c r="AF524" s="61"/>
      <c r="AG524" s="45"/>
    </row>
    <row r="525" spans="1:33" x14ac:dyDescent="0.2">
      <c r="A525" s="59">
        <f>+VLOOKUP(B525,Annuaire_roster!B:G,5,0)</f>
        <v>1004</v>
      </c>
      <c r="B525" s="78" t="s">
        <v>96</v>
      </c>
      <c r="C525" s="73"/>
      <c r="D525" s="73" t="s">
        <v>64</v>
      </c>
      <c r="E525" s="66"/>
      <c r="F525" s="66" t="s">
        <v>64</v>
      </c>
      <c r="G525" s="73"/>
      <c r="H525" s="67"/>
      <c r="I525" s="75"/>
      <c r="J525" s="67"/>
      <c r="K525" s="69"/>
      <c r="L525" s="67"/>
      <c r="M525" s="74">
        <v>0</v>
      </c>
      <c r="N525" s="34" t="str">
        <f t="shared" si="101"/>
        <v/>
      </c>
      <c r="O525" s="38">
        <f t="shared" si="102"/>
        <v>0</v>
      </c>
      <c r="P525" s="77" t="s">
        <v>61</v>
      </c>
      <c r="Q525" s="43">
        <v>44816</v>
      </c>
      <c r="R525" s="35">
        <v>0</v>
      </c>
      <c r="S525" s="35">
        <v>0</v>
      </c>
      <c r="T525" s="10" t="str">
        <f t="shared" si="98"/>
        <v>Sem - 37</v>
      </c>
      <c r="U525" s="10" t="str">
        <f t="shared" si="99"/>
        <v>Septembre</v>
      </c>
      <c r="V525" s="36" t="s">
        <v>1318</v>
      </c>
      <c r="W525" s="34"/>
      <c r="X525" s="91">
        <f t="shared" si="100"/>
        <v>0</v>
      </c>
      <c r="Y525" s="92" t="str">
        <f>VLOOKUP('CM-CIC'!B503,Annuaire_roster!B:F,4,0)</f>
        <v>IDELHAJ Meryem</v>
      </c>
      <c r="Z525" s="37" t="s">
        <v>110</v>
      </c>
      <c r="AA525" s="60" t="s">
        <v>232</v>
      </c>
      <c r="AB525" s="35" t="s">
        <v>63</v>
      </c>
      <c r="AC525" s="35" t="s">
        <v>63</v>
      </c>
      <c r="AD525" s="35" t="s">
        <v>63</v>
      </c>
      <c r="AE525" s="44" t="s">
        <v>63</v>
      </c>
      <c r="AF525" s="61"/>
      <c r="AG525" s="45"/>
    </row>
    <row r="526" spans="1:33" x14ac:dyDescent="0.2">
      <c r="A526" s="59">
        <f>+VLOOKUP(B526,Annuaire_roster!B:G,5,0)</f>
        <v>1066</v>
      </c>
      <c r="B526" s="78" t="s">
        <v>97</v>
      </c>
      <c r="C526" s="73"/>
      <c r="D526" s="73" t="s">
        <v>64</v>
      </c>
      <c r="E526" s="66"/>
      <c r="F526" s="66" t="s">
        <v>64</v>
      </c>
      <c r="G526" s="73"/>
      <c r="H526" s="67"/>
      <c r="I526" s="75"/>
      <c r="J526" s="67"/>
      <c r="K526" s="69"/>
      <c r="L526" s="67"/>
      <c r="M526" s="74">
        <v>0</v>
      </c>
      <c r="N526" s="34" t="str">
        <f t="shared" si="101"/>
        <v/>
      </c>
      <c r="O526" s="38">
        <f t="shared" si="102"/>
        <v>0</v>
      </c>
      <c r="P526" s="77" t="s">
        <v>61</v>
      </c>
      <c r="Q526" s="43">
        <v>44816</v>
      </c>
      <c r="R526" s="35">
        <v>0</v>
      </c>
      <c r="S526" s="35">
        <v>0</v>
      </c>
      <c r="T526" s="10" t="str">
        <f t="shared" si="98"/>
        <v>Sem - 37</v>
      </c>
      <c r="U526" s="10" t="str">
        <f t="shared" si="99"/>
        <v>Septembre</v>
      </c>
      <c r="V526" s="36" t="s">
        <v>1319</v>
      </c>
      <c r="W526" s="34"/>
      <c r="X526" s="91">
        <f t="shared" si="100"/>
        <v>0</v>
      </c>
      <c r="Y526" s="92" t="str">
        <f>VLOOKUP('CM-CIC'!B504,Annuaire_roster!B:F,4,0)</f>
        <v>IDELHAJ Meryem</v>
      </c>
      <c r="Z526" s="37" t="s">
        <v>110</v>
      </c>
      <c r="AA526" s="60" t="s">
        <v>232</v>
      </c>
      <c r="AB526" s="35" t="s">
        <v>63</v>
      </c>
      <c r="AC526" s="35" t="s">
        <v>63</v>
      </c>
      <c r="AD526" s="35" t="s">
        <v>63</v>
      </c>
      <c r="AE526" s="44" t="s">
        <v>63</v>
      </c>
      <c r="AF526" s="61"/>
      <c r="AG526" s="45"/>
    </row>
    <row r="527" spans="1:33" x14ac:dyDescent="0.2">
      <c r="A527" s="59">
        <f>+VLOOKUP(B527,Annuaire_roster!B:G,5,0)</f>
        <v>1068</v>
      </c>
      <c r="B527" s="78" t="s">
        <v>98</v>
      </c>
      <c r="C527" s="73"/>
      <c r="D527" s="73" t="s">
        <v>64</v>
      </c>
      <c r="E527" s="66"/>
      <c r="F527" s="66" t="s">
        <v>64</v>
      </c>
      <c r="G527" s="73"/>
      <c r="H527" s="67"/>
      <c r="I527" s="75"/>
      <c r="J527" s="67"/>
      <c r="K527" s="69"/>
      <c r="L527" s="67"/>
      <c r="M527" s="74">
        <v>0</v>
      </c>
      <c r="N527" s="34" t="str">
        <f t="shared" si="101"/>
        <v/>
      </c>
      <c r="O527" s="38">
        <f t="shared" si="102"/>
        <v>0</v>
      </c>
      <c r="P527" s="77" t="s">
        <v>61</v>
      </c>
      <c r="Q527" s="43">
        <v>44816</v>
      </c>
      <c r="R527" s="35">
        <v>0</v>
      </c>
      <c r="S527" s="35">
        <v>0</v>
      </c>
      <c r="T527" s="10" t="str">
        <f t="shared" si="98"/>
        <v>Sem - 37</v>
      </c>
      <c r="U527" s="10" t="str">
        <f t="shared" si="99"/>
        <v>Septembre</v>
      </c>
      <c r="V527" s="36" t="s">
        <v>1320</v>
      </c>
      <c r="W527" s="34"/>
      <c r="X527" s="91">
        <f t="shared" si="100"/>
        <v>0</v>
      </c>
      <c r="Y527" s="92" t="str">
        <f>VLOOKUP('CM-CIC'!B505,Annuaire_roster!B:F,4,0)</f>
        <v>IDELHAJ Meryem</v>
      </c>
      <c r="Z527" s="37" t="s">
        <v>110</v>
      </c>
      <c r="AA527" s="60" t="s">
        <v>232</v>
      </c>
      <c r="AB527" s="35" t="s">
        <v>63</v>
      </c>
      <c r="AC527" s="35" t="s">
        <v>63</v>
      </c>
      <c r="AD527" s="35" t="s">
        <v>63</v>
      </c>
      <c r="AE527" s="44" t="s">
        <v>63</v>
      </c>
      <c r="AF527" s="61"/>
      <c r="AG527" s="45"/>
    </row>
    <row r="528" spans="1:33" x14ac:dyDescent="0.2">
      <c r="A528" s="59">
        <f>+VLOOKUP(B528,Annuaire_roster!B:G,5,0)</f>
        <v>1151</v>
      </c>
      <c r="B528" s="78" t="s">
        <v>65</v>
      </c>
      <c r="C528" s="73"/>
      <c r="D528" s="73" t="s">
        <v>64</v>
      </c>
      <c r="E528" s="66"/>
      <c r="F528" s="66" t="s">
        <v>64</v>
      </c>
      <c r="G528" s="73"/>
      <c r="H528" s="67"/>
      <c r="I528" s="75"/>
      <c r="J528" s="67"/>
      <c r="K528" s="69"/>
      <c r="L528" s="67"/>
      <c r="M528" s="74">
        <v>0</v>
      </c>
      <c r="N528" s="34" t="str">
        <f t="shared" si="101"/>
        <v/>
      </c>
      <c r="O528" s="38">
        <f t="shared" si="102"/>
        <v>0</v>
      </c>
      <c r="P528" s="77" t="s">
        <v>61</v>
      </c>
      <c r="Q528" s="43">
        <v>44816</v>
      </c>
      <c r="R528" s="35">
        <v>0</v>
      </c>
      <c r="S528" s="35">
        <v>0</v>
      </c>
      <c r="T528" s="10" t="str">
        <f t="shared" si="98"/>
        <v>Sem - 37</v>
      </c>
      <c r="U528" s="10" t="str">
        <f t="shared" si="99"/>
        <v>Septembre</v>
      </c>
      <c r="V528" s="36" t="s">
        <v>1321</v>
      </c>
      <c r="W528" s="34"/>
      <c r="X528" s="91">
        <f t="shared" si="100"/>
        <v>0</v>
      </c>
      <c r="Y528" s="92" t="str">
        <f>VLOOKUP('CM-CIC'!B506,Annuaire_roster!B:F,4,0)</f>
        <v>IDELHAJ Meryem</v>
      </c>
      <c r="Z528" s="37" t="s">
        <v>110</v>
      </c>
      <c r="AA528" s="60" t="s">
        <v>232</v>
      </c>
      <c r="AB528" s="35" t="s">
        <v>63</v>
      </c>
      <c r="AC528" s="35" t="s">
        <v>63</v>
      </c>
      <c r="AD528" s="35" t="s">
        <v>63</v>
      </c>
      <c r="AE528" s="44" t="s">
        <v>63</v>
      </c>
      <c r="AF528" s="61"/>
      <c r="AG528" s="45"/>
    </row>
    <row r="529" spans="1:33" x14ac:dyDescent="0.2">
      <c r="A529" s="59">
        <f>+VLOOKUP(B529,Annuaire_roster!B:G,5,0)</f>
        <v>1301</v>
      </c>
      <c r="B529" s="78" t="s">
        <v>111</v>
      </c>
      <c r="C529" s="73"/>
      <c r="D529" s="73" t="s">
        <v>64</v>
      </c>
      <c r="E529" s="66"/>
      <c r="F529" s="66" t="s">
        <v>64</v>
      </c>
      <c r="G529" s="73"/>
      <c r="H529" s="67"/>
      <c r="I529" s="75"/>
      <c r="J529" s="67"/>
      <c r="K529" s="69"/>
      <c r="L529" s="67"/>
      <c r="M529" s="74">
        <v>0</v>
      </c>
      <c r="N529" s="34" t="str">
        <f t="shared" si="101"/>
        <v/>
      </c>
      <c r="O529" s="38">
        <f t="shared" si="102"/>
        <v>0</v>
      </c>
      <c r="P529" s="77" t="s">
        <v>61</v>
      </c>
      <c r="Q529" s="43">
        <v>44816</v>
      </c>
      <c r="R529" s="35">
        <v>0</v>
      </c>
      <c r="S529" s="35">
        <v>0</v>
      </c>
      <c r="T529" s="10" t="str">
        <f t="shared" si="98"/>
        <v>Sem - 37</v>
      </c>
      <c r="U529" s="10" t="str">
        <f t="shared" si="99"/>
        <v>Septembre</v>
      </c>
      <c r="V529" s="36" t="s">
        <v>1322</v>
      </c>
      <c r="W529" s="34"/>
      <c r="X529" s="91">
        <f t="shared" si="100"/>
        <v>0</v>
      </c>
      <c r="Y529" s="92" t="str">
        <f>VLOOKUP('CM-CIC'!B507,Annuaire_roster!B:F,4,0)</f>
        <v>IDELHAJ Meryem</v>
      </c>
      <c r="Z529" s="37" t="s">
        <v>110</v>
      </c>
      <c r="AA529" s="60" t="s">
        <v>232</v>
      </c>
      <c r="AB529" s="35" t="s">
        <v>63</v>
      </c>
      <c r="AC529" s="35" t="s">
        <v>63</v>
      </c>
      <c r="AD529" s="35" t="s">
        <v>63</v>
      </c>
      <c r="AE529" s="44" t="s">
        <v>63</v>
      </c>
      <c r="AF529" s="61"/>
      <c r="AG529" s="45"/>
    </row>
    <row r="530" spans="1:33" x14ac:dyDescent="0.2">
      <c r="A530" s="59">
        <f>+VLOOKUP(B530,Annuaire_roster!B:G,5,0)</f>
        <v>1300</v>
      </c>
      <c r="B530" s="78" t="s">
        <v>93</v>
      </c>
      <c r="C530" s="73"/>
      <c r="D530" s="73" t="s">
        <v>64</v>
      </c>
      <c r="E530" s="66"/>
      <c r="F530" s="66" t="s">
        <v>64</v>
      </c>
      <c r="G530" s="73"/>
      <c r="H530" s="67"/>
      <c r="I530" s="75"/>
      <c r="J530" s="67"/>
      <c r="K530" s="69"/>
      <c r="L530" s="67"/>
      <c r="M530" s="74">
        <v>0</v>
      </c>
      <c r="N530" s="34" t="str">
        <f t="shared" si="101"/>
        <v/>
      </c>
      <c r="O530" s="38">
        <f t="shared" si="102"/>
        <v>0</v>
      </c>
      <c r="P530" s="77" t="s">
        <v>61</v>
      </c>
      <c r="Q530" s="43">
        <v>44816</v>
      </c>
      <c r="R530" s="35">
        <v>0</v>
      </c>
      <c r="S530" s="35">
        <v>0</v>
      </c>
      <c r="T530" s="10" t="str">
        <f t="shared" si="98"/>
        <v>Sem - 37</v>
      </c>
      <c r="U530" s="10" t="str">
        <f t="shared" si="99"/>
        <v>Septembre</v>
      </c>
      <c r="V530" s="36" t="s">
        <v>1323</v>
      </c>
      <c r="W530" s="34"/>
      <c r="X530" s="91">
        <f t="shared" si="100"/>
        <v>0</v>
      </c>
      <c r="Y530" s="92" t="str">
        <f>VLOOKUP('CM-CIC'!B508,Annuaire_roster!B:F,4,0)</f>
        <v>IDELHAJ Meryem</v>
      </c>
      <c r="Z530" s="37" t="s">
        <v>110</v>
      </c>
      <c r="AA530" s="60" t="s">
        <v>232</v>
      </c>
      <c r="AB530" s="35" t="s">
        <v>63</v>
      </c>
      <c r="AC530" s="35" t="s">
        <v>63</v>
      </c>
      <c r="AD530" s="35" t="s">
        <v>63</v>
      </c>
      <c r="AE530" s="44" t="s">
        <v>63</v>
      </c>
      <c r="AF530" s="61"/>
      <c r="AG530" s="45"/>
    </row>
    <row r="531" spans="1:33" x14ac:dyDescent="0.2">
      <c r="A531" s="59">
        <f>+VLOOKUP(B531,Annuaire_roster!B:G,5,0)</f>
        <v>1309</v>
      </c>
      <c r="B531" s="78" t="s">
        <v>85</v>
      </c>
      <c r="C531" s="73"/>
      <c r="D531" s="73" t="s">
        <v>64</v>
      </c>
      <c r="E531" s="66"/>
      <c r="F531" s="66" t="s">
        <v>64</v>
      </c>
      <c r="G531" s="73"/>
      <c r="H531" s="67"/>
      <c r="I531" s="75"/>
      <c r="J531" s="67"/>
      <c r="K531" s="69"/>
      <c r="L531" s="67"/>
      <c r="M531" s="74">
        <v>0</v>
      </c>
      <c r="N531" s="34" t="str">
        <f t="shared" si="101"/>
        <v/>
      </c>
      <c r="O531" s="38">
        <f t="shared" si="102"/>
        <v>0</v>
      </c>
      <c r="P531" s="77" t="s">
        <v>61</v>
      </c>
      <c r="Q531" s="43">
        <v>44816</v>
      </c>
      <c r="R531" s="35">
        <v>0</v>
      </c>
      <c r="S531" s="35">
        <v>0</v>
      </c>
      <c r="T531" s="10" t="str">
        <f t="shared" si="98"/>
        <v>Sem - 37</v>
      </c>
      <c r="U531" s="10" t="str">
        <f t="shared" si="99"/>
        <v>Septembre</v>
      </c>
      <c r="V531" s="36" t="s">
        <v>1324</v>
      </c>
      <c r="W531" s="34"/>
      <c r="X531" s="91">
        <f t="shared" si="100"/>
        <v>0</v>
      </c>
      <c r="Y531" s="92" t="str">
        <f>VLOOKUP('CM-CIC'!B509,Annuaire_roster!B:F,4,0)</f>
        <v>IDELHAJ Meryem</v>
      </c>
      <c r="Z531" s="37" t="s">
        <v>110</v>
      </c>
      <c r="AA531" s="60" t="s">
        <v>232</v>
      </c>
      <c r="AB531" s="35" t="s">
        <v>63</v>
      </c>
      <c r="AC531" s="35" t="s">
        <v>63</v>
      </c>
      <c r="AD531" s="35" t="s">
        <v>63</v>
      </c>
      <c r="AE531" s="44" t="s">
        <v>63</v>
      </c>
      <c r="AF531" s="61"/>
      <c r="AG531" s="45"/>
    </row>
    <row r="532" spans="1:33" x14ac:dyDescent="0.2">
      <c r="A532" s="59">
        <f>+VLOOKUP(B532,Annuaire_roster!B:G,5,0)</f>
        <v>1283</v>
      </c>
      <c r="B532" s="78" t="s">
        <v>86</v>
      </c>
      <c r="C532" s="73"/>
      <c r="D532" s="73" t="s">
        <v>64</v>
      </c>
      <c r="E532" s="66"/>
      <c r="F532" s="66" t="s">
        <v>64</v>
      </c>
      <c r="G532" s="73"/>
      <c r="H532" s="67"/>
      <c r="I532" s="75"/>
      <c r="J532" s="67"/>
      <c r="K532" s="69"/>
      <c r="L532" s="67"/>
      <c r="M532" s="74">
        <v>0</v>
      </c>
      <c r="N532" s="34" t="str">
        <f t="shared" si="101"/>
        <v/>
      </c>
      <c r="O532" s="38">
        <f t="shared" si="102"/>
        <v>0</v>
      </c>
      <c r="P532" s="77" t="s">
        <v>61</v>
      </c>
      <c r="Q532" s="43">
        <v>44816</v>
      </c>
      <c r="R532" s="35">
        <v>0</v>
      </c>
      <c r="S532" s="35">
        <v>0</v>
      </c>
      <c r="T532" s="10" t="str">
        <f t="shared" si="98"/>
        <v>Sem - 37</v>
      </c>
      <c r="U532" s="10" t="str">
        <f t="shared" si="99"/>
        <v>Septembre</v>
      </c>
      <c r="V532" s="36" t="s">
        <v>1325</v>
      </c>
      <c r="W532" s="34"/>
      <c r="X532" s="91">
        <f t="shared" si="100"/>
        <v>0</v>
      </c>
      <c r="Y532" s="92" t="str">
        <f>VLOOKUP('CM-CIC'!B510,Annuaire_roster!B:F,4,0)</f>
        <v>IDELHAJ Meryem</v>
      </c>
      <c r="Z532" s="37" t="s">
        <v>110</v>
      </c>
      <c r="AA532" s="60" t="s">
        <v>232</v>
      </c>
      <c r="AB532" s="35" t="s">
        <v>63</v>
      </c>
      <c r="AC532" s="35" t="s">
        <v>63</v>
      </c>
      <c r="AD532" s="35" t="s">
        <v>63</v>
      </c>
      <c r="AE532" s="44" t="s">
        <v>63</v>
      </c>
      <c r="AF532" s="61"/>
      <c r="AG532" s="45"/>
    </row>
    <row r="533" spans="1:33" x14ac:dyDescent="0.2">
      <c r="A533" s="59">
        <f>+VLOOKUP(B533,Annuaire_roster!B:G,5,0)</f>
        <v>1474</v>
      </c>
      <c r="B533" s="78" t="s">
        <v>174</v>
      </c>
      <c r="C533" s="73"/>
      <c r="D533" s="73" t="s">
        <v>64</v>
      </c>
      <c r="E533" s="66"/>
      <c r="F533" s="66" t="s">
        <v>64</v>
      </c>
      <c r="G533" s="73"/>
      <c r="H533" s="67"/>
      <c r="I533" s="75"/>
      <c r="J533" s="67"/>
      <c r="K533" s="69"/>
      <c r="L533" s="67"/>
      <c r="M533" s="74">
        <v>0</v>
      </c>
      <c r="N533" s="34" t="str">
        <f t="shared" si="101"/>
        <v/>
      </c>
      <c r="O533" s="38">
        <f t="shared" si="102"/>
        <v>0</v>
      </c>
      <c r="P533" s="77" t="s">
        <v>61</v>
      </c>
      <c r="Q533" s="43">
        <v>44816</v>
      </c>
      <c r="R533" s="35">
        <v>0</v>
      </c>
      <c r="S533" s="35">
        <v>0</v>
      </c>
      <c r="T533" s="10" t="str">
        <f t="shared" si="98"/>
        <v>Sem - 37</v>
      </c>
      <c r="U533" s="10" t="str">
        <f t="shared" si="99"/>
        <v>Septembre</v>
      </c>
      <c r="V533" s="36" t="s">
        <v>1326</v>
      </c>
      <c r="W533" s="34"/>
      <c r="X533" s="91">
        <f t="shared" si="100"/>
        <v>0</v>
      </c>
      <c r="Y533" s="92" t="str">
        <f>VLOOKUP('CM-CIC'!B511,Annuaire_roster!B:F,4,0)</f>
        <v>IDELHAJ Meryem</v>
      </c>
      <c r="Z533" s="37" t="s">
        <v>110</v>
      </c>
      <c r="AA533" s="60" t="s">
        <v>232</v>
      </c>
      <c r="AB533" s="35" t="s">
        <v>63</v>
      </c>
      <c r="AC533" s="35" t="s">
        <v>63</v>
      </c>
      <c r="AD533" s="35" t="s">
        <v>63</v>
      </c>
      <c r="AE533" s="44" t="s">
        <v>63</v>
      </c>
      <c r="AF533" s="61"/>
      <c r="AG533" s="45"/>
    </row>
    <row r="534" spans="1:33" x14ac:dyDescent="0.2">
      <c r="A534" s="59">
        <f>+VLOOKUP(B534,Annuaire_roster!B:G,5,0)</f>
        <v>1495</v>
      </c>
      <c r="B534" s="78" t="s">
        <v>172</v>
      </c>
      <c r="C534" s="73"/>
      <c r="D534" s="73" t="s">
        <v>64</v>
      </c>
      <c r="E534" s="66"/>
      <c r="F534" s="66" t="s">
        <v>64</v>
      </c>
      <c r="G534" s="73"/>
      <c r="H534" s="67"/>
      <c r="I534" s="75"/>
      <c r="J534" s="67"/>
      <c r="K534" s="69"/>
      <c r="L534" s="67"/>
      <c r="M534" s="74">
        <v>0</v>
      </c>
      <c r="N534" s="34" t="str">
        <f t="shared" si="101"/>
        <v/>
      </c>
      <c r="O534" s="38">
        <f t="shared" si="102"/>
        <v>0</v>
      </c>
      <c r="P534" s="77" t="s">
        <v>61</v>
      </c>
      <c r="Q534" s="43">
        <v>44816</v>
      </c>
      <c r="R534" s="35">
        <v>0</v>
      </c>
      <c r="S534" s="35">
        <v>0</v>
      </c>
      <c r="T534" s="10" t="str">
        <f t="shared" si="98"/>
        <v>Sem - 37</v>
      </c>
      <c r="U534" s="10" t="str">
        <f t="shared" si="99"/>
        <v>Septembre</v>
      </c>
      <c r="V534" s="36" t="s">
        <v>1327</v>
      </c>
      <c r="W534" s="34"/>
      <c r="X534" s="91">
        <f t="shared" si="100"/>
        <v>0</v>
      </c>
      <c r="Y534" s="92" t="str">
        <f>VLOOKUP('CM-CIC'!B512,Annuaire_roster!B:F,4,0)</f>
        <v>IDELHAJ Meryem</v>
      </c>
      <c r="Z534" s="37" t="s">
        <v>110</v>
      </c>
      <c r="AA534" s="60" t="s">
        <v>232</v>
      </c>
      <c r="AB534" s="35" t="s">
        <v>63</v>
      </c>
      <c r="AC534" s="35" t="s">
        <v>63</v>
      </c>
      <c r="AD534" s="35" t="s">
        <v>63</v>
      </c>
      <c r="AE534" s="44" t="s">
        <v>63</v>
      </c>
      <c r="AF534" s="61"/>
      <c r="AG534" s="45"/>
    </row>
    <row r="535" spans="1:33" x14ac:dyDescent="0.2">
      <c r="A535" s="59">
        <f>+VLOOKUP(B535,Annuaire_roster!B:G,5,0)</f>
        <v>1309</v>
      </c>
      <c r="B535" s="78" t="s">
        <v>85</v>
      </c>
      <c r="C535" s="73">
        <v>0.34027777777777779</v>
      </c>
      <c r="D535" s="73">
        <v>0.33333333333333331</v>
      </c>
      <c r="E535" s="71">
        <v>0.75</v>
      </c>
      <c r="F535" s="66">
        <v>0.75</v>
      </c>
      <c r="G535" s="67"/>
      <c r="H535" s="67"/>
      <c r="I535" s="232"/>
      <c r="J535" s="67"/>
      <c r="K535" s="69"/>
      <c r="L535" s="67">
        <v>0</v>
      </c>
      <c r="M535" s="74">
        <v>0</v>
      </c>
      <c r="N535" s="34">
        <f t="shared" si="101"/>
        <v>0.375</v>
      </c>
      <c r="O535" s="38">
        <f t="shared" si="102"/>
        <v>0.375</v>
      </c>
      <c r="P535" s="77" t="s">
        <v>61</v>
      </c>
      <c r="Q535" s="43">
        <v>44817</v>
      </c>
      <c r="R535" s="35">
        <f t="shared" ref="R535:R598" si="103">IF(M535="Abs",O535,0)</f>
        <v>0</v>
      </c>
      <c r="S535" s="35">
        <f t="shared" ref="S535:S598" si="104">SUM(R535,L535,I535,J535,W535,H535)</f>
        <v>0</v>
      </c>
      <c r="T535" s="10" t="str">
        <f t="shared" si="98"/>
        <v>Sem - 38</v>
      </c>
      <c r="U535" s="10" t="str">
        <f t="shared" si="99"/>
        <v>Septembre</v>
      </c>
      <c r="V535" s="36" t="str">
        <f t="shared" ref="V535:V598" si="105">+TEXT(Q535,"aaa")</f>
        <v>2026</v>
      </c>
      <c r="W535" s="34"/>
      <c r="X535" s="91">
        <f t="shared" si="100"/>
        <v>0</v>
      </c>
      <c r="Y535" s="92" t="str">
        <f>VLOOKUP('CM-CIC'!B513,Annuaire_roster!B:F,4,0)</f>
        <v>IDELHAJ Meryem</v>
      </c>
      <c r="Z535" s="37" t="s">
        <v>110</v>
      </c>
      <c r="AA535" s="60" t="s">
        <v>39</v>
      </c>
      <c r="AB535" s="35" t="str">
        <f t="shared" ref="AB535:AB598" si="106">IF(AND(D535="Congé",F535="Congé"),0.333333333333333,IF(OR(AND(D535="Congé",F535&lt;&gt;"Congé"),(AND(F535="Congé",D535&lt;&gt;"Congé"))),0.166666666666667,""))</f>
        <v/>
      </c>
      <c r="AC535" s="35" t="str">
        <f t="shared" ref="AC535:AC598" si="107">IF(AND(D535="Congé sans solde",F535="Congé sans solde"),0.333333333333333,IF(OR(AND(D535="Congé sans solde",F535&lt;&gt;"Congé sans solde"),(AND(F535="Congé sans solde",D535&lt;&gt;"Congé sans solde"))),0.166666666666667,""))</f>
        <v/>
      </c>
      <c r="AD535" s="35" t="str">
        <f t="shared" ref="AD535:AD598" si="108">IF(AND(D535="Congé spécial",F535="Congé spécial"),0.333333333333333,IF(OR(AND(D535="Congé spécial",F535&lt;&gt;"Congé décès"),(AND(F535="Congé spécial",D535&lt;&gt;"Congé spécial"))),0.166666666666667,""))</f>
        <v/>
      </c>
      <c r="AE535" s="44" t="str">
        <f t="shared" ref="AE535:AE598" si="109">IF(AND(D535="Férié",F535="Férié"),0.333333333333333,IF(OR(AND(D535="Férié",F535&lt;&gt;"Férié"),(AND(F535="Férié",D535&lt;&gt;"Férié"))),0.166666666666667,""))</f>
        <v/>
      </c>
      <c r="AF535" s="61"/>
      <c r="AG535" s="45"/>
    </row>
    <row r="536" spans="1:33" x14ac:dyDescent="0.2">
      <c r="A536" s="59">
        <f>+VLOOKUP(B536,Annuaire_roster!B:G,5,0)</f>
        <v>1011</v>
      </c>
      <c r="B536" s="78" t="s">
        <v>47</v>
      </c>
      <c r="C536" s="73">
        <v>0.33194444444444443</v>
      </c>
      <c r="D536" s="73">
        <v>0.33333333333333331</v>
      </c>
      <c r="E536" s="71">
        <v>0.75</v>
      </c>
      <c r="F536" s="66">
        <v>0.75</v>
      </c>
      <c r="G536" s="67"/>
      <c r="H536" s="67"/>
      <c r="I536" s="107" t="s">
        <v>63</v>
      </c>
      <c r="J536" s="67"/>
      <c r="K536" s="69">
        <v>0</v>
      </c>
      <c r="L536" s="67">
        <v>0</v>
      </c>
      <c r="M536" s="74">
        <v>0</v>
      </c>
      <c r="N536" s="34">
        <f t="shared" si="101"/>
        <v>0.375</v>
      </c>
      <c r="O536" s="38">
        <f t="shared" si="102"/>
        <v>0.375</v>
      </c>
      <c r="P536" s="77" t="s">
        <v>61</v>
      </c>
      <c r="Q536" s="43">
        <v>44817</v>
      </c>
      <c r="R536" s="35">
        <f t="shared" si="103"/>
        <v>0</v>
      </c>
      <c r="S536" s="35">
        <f t="shared" si="104"/>
        <v>0</v>
      </c>
      <c r="T536" s="10" t="str">
        <f t="shared" si="98"/>
        <v>Sem - 38</v>
      </c>
      <c r="U536" s="10" t="str">
        <f t="shared" si="99"/>
        <v>Septembre</v>
      </c>
      <c r="V536" s="36" t="str">
        <f t="shared" si="105"/>
        <v>2026</v>
      </c>
      <c r="W536" s="34"/>
      <c r="X536" s="91">
        <f t="shared" si="100"/>
        <v>1.388888888888884E-3</v>
      </c>
      <c r="Y536" s="92" t="str">
        <f>VLOOKUP('CM-CIC'!B514,Annuaire_roster!B:F,4,0)</f>
        <v>IDELHAJ Meryem</v>
      </c>
      <c r="Z536" s="37" t="s">
        <v>110</v>
      </c>
      <c r="AA536" s="60" t="s">
        <v>39</v>
      </c>
      <c r="AB536" s="35" t="str">
        <f t="shared" si="106"/>
        <v/>
      </c>
      <c r="AC536" s="35" t="str">
        <f t="shared" si="107"/>
        <v/>
      </c>
      <c r="AD536" s="35" t="str">
        <f t="shared" si="108"/>
        <v/>
      </c>
      <c r="AE536" s="44" t="str">
        <f t="shared" si="109"/>
        <v/>
      </c>
      <c r="AF536" s="61"/>
      <c r="AG536" s="45"/>
    </row>
    <row r="537" spans="1:33" x14ac:dyDescent="0.2">
      <c r="A537" s="59">
        <f>+VLOOKUP(B537,Annuaire_roster!B:G,5,0)</f>
        <v>1004</v>
      </c>
      <c r="B537" s="78" t="s">
        <v>96</v>
      </c>
      <c r="C537" s="73">
        <v>0.33194444444444443</v>
      </c>
      <c r="D537" s="73">
        <v>0.33333333333333331</v>
      </c>
      <c r="E537" s="66">
        <v>0.75</v>
      </c>
      <c r="F537" s="66">
        <v>0.75</v>
      </c>
      <c r="G537" s="67"/>
      <c r="H537" s="67"/>
      <c r="I537" s="107" t="s">
        <v>63</v>
      </c>
      <c r="J537" s="67"/>
      <c r="K537" s="69">
        <v>0</v>
      </c>
      <c r="L537" s="67">
        <v>0</v>
      </c>
      <c r="M537" s="74">
        <v>0</v>
      </c>
      <c r="N537" s="34">
        <f t="shared" si="101"/>
        <v>0.375</v>
      </c>
      <c r="O537" s="38">
        <f t="shared" si="102"/>
        <v>0.375</v>
      </c>
      <c r="P537" s="77" t="s">
        <v>61</v>
      </c>
      <c r="Q537" s="43">
        <v>44817</v>
      </c>
      <c r="R537" s="35">
        <f t="shared" si="103"/>
        <v>0</v>
      </c>
      <c r="S537" s="35">
        <f t="shared" si="104"/>
        <v>0</v>
      </c>
      <c r="T537" s="10" t="str">
        <f t="shared" si="98"/>
        <v>Sem - 38</v>
      </c>
      <c r="U537" s="10" t="str">
        <f t="shared" si="99"/>
        <v>Septembre</v>
      </c>
      <c r="V537" s="36" t="str">
        <f t="shared" si="105"/>
        <v>2026</v>
      </c>
      <c r="W537" s="34"/>
      <c r="X537" s="91">
        <f t="shared" si="100"/>
        <v>1.388888888888884E-3</v>
      </c>
      <c r="Y537" s="92" t="str">
        <f>VLOOKUP('CM-CIC'!B515,Annuaire_roster!B:F,4,0)</f>
        <v>IDELHAJ Meryem</v>
      </c>
      <c r="Z537" s="37" t="s">
        <v>110</v>
      </c>
      <c r="AA537" s="60" t="s">
        <v>39</v>
      </c>
      <c r="AB537" s="35" t="str">
        <f t="shared" si="106"/>
        <v/>
      </c>
      <c r="AC537" s="35" t="str">
        <f t="shared" si="107"/>
        <v/>
      </c>
      <c r="AD537" s="35" t="str">
        <f t="shared" si="108"/>
        <v/>
      </c>
      <c r="AE537" s="44" t="str">
        <f t="shared" si="109"/>
        <v/>
      </c>
      <c r="AF537" s="61"/>
      <c r="AG537" s="45"/>
    </row>
    <row r="538" spans="1:33" x14ac:dyDescent="0.2">
      <c r="A538" s="59">
        <f>+VLOOKUP(B538,Annuaire_roster!B:G,5,0)</f>
        <v>1068</v>
      </c>
      <c r="B538" s="78" t="s">
        <v>98</v>
      </c>
      <c r="C538" s="73">
        <v>0.33194444444444443</v>
      </c>
      <c r="D538" s="49">
        <v>0.33333333333333331</v>
      </c>
      <c r="E538" s="71">
        <v>0.75</v>
      </c>
      <c r="F538" s="81">
        <v>0.75</v>
      </c>
      <c r="G538" s="48"/>
      <c r="H538" s="67"/>
      <c r="I538" s="107" t="s">
        <v>63</v>
      </c>
      <c r="J538" s="67"/>
      <c r="K538" s="69">
        <v>0</v>
      </c>
      <c r="L538" s="67">
        <v>0</v>
      </c>
      <c r="M538" s="74">
        <v>0</v>
      </c>
      <c r="N538" s="34">
        <f t="shared" si="101"/>
        <v>0.375</v>
      </c>
      <c r="O538" s="38">
        <f t="shared" si="102"/>
        <v>0.375</v>
      </c>
      <c r="P538" s="76" t="s">
        <v>61</v>
      </c>
      <c r="Q538" s="43">
        <v>44817</v>
      </c>
      <c r="R538" s="35">
        <f t="shared" si="103"/>
        <v>0</v>
      </c>
      <c r="S538" s="35">
        <f t="shared" si="104"/>
        <v>0</v>
      </c>
      <c r="T538" s="10" t="str">
        <f t="shared" si="98"/>
        <v>Sem - 38</v>
      </c>
      <c r="U538" s="10" t="str">
        <f t="shared" si="99"/>
        <v>Septembre</v>
      </c>
      <c r="V538" s="36" t="str">
        <f t="shared" si="105"/>
        <v>2026</v>
      </c>
      <c r="W538" s="34"/>
      <c r="X538" s="91">
        <f t="shared" si="100"/>
        <v>1.388888888888884E-3</v>
      </c>
      <c r="Y538" s="92" t="str">
        <f>VLOOKUP('CM-CIC'!B516,Annuaire_roster!B:F,4,0)</f>
        <v>IDELHAJ Meryem</v>
      </c>
      <c r="Z538" s="37" t="s">
        <v>110</v>
      </c>
      <c r="AA538" s="60" t="s">
        <v>39</v>
      </c>
      <c r="AB538" s="35" t="str">
        <f t="shared" si="106"/>
        <v/>
      </c>
      <c r="AC538" s="35" t="str">
        <f t="shared" si="107"/>
        <v/>
      </c>
      <c r="AD538" s="35" t="str">
        <f t="shared" si="108"/>
        <v/>
      </c>
      <c r="AE538" s="44" t="str">
        <f t="shared" si="109"/>
        <v/>
      </c>
      <c r="AF538" s="61"/>
      <c r="AG538" s="45"/>
    </row>
    <row r="539" spans="1:33" x14ac:dyDescent="0.2">
      <c r="A539" s="59">
        <f>+VLOOKUP(B539,Annuaire_roster!B:G,5,0)</f>
        <v>1151</v>
      </c>
      <c r="B539" s="78" t="s">
        <v>65</v>
      </c>
      <c r="C539" s="73">
        <v>0.33263888888888887</v>
      </c>
      <c r="D539" s="73">
        <v>0.33333333333333331</v>
      </c>
      <c r="E539" s="71">
        <v>0.75</v>
      </c>
      <c r="F539" s="66">
        <v>0.75</v>
      </c>
      <c r="G539" s="48"/>
      <c r="H539" s="67"/>
      <c r="I539" s="107" t="s">
        <v>63</v>
      </c>
      <c r="J539" s="67"/>
      <c r="K539" s="69">
        <v>0</v>
      </c>
      <c r="L539" s="67">
        <v>0</v>
      </c>
      <c r="M539" s="74">
        <v>0</v>
      </c>
      <c r="N539" s="34">
        <f t="shared" si="101"/>
        <v>0.375</v>
      </c>
      <c r="O539" s="38">
        <f t="shared" si="102"/>
        <v>0.375</v>
      </c>
      <c r="P539" s="76" t="s">
        <v>61</v>
      </c>
      <c r="Q539" s="43">
        <v>44817</v>
      </c>
      <c r="R539" s="35">
        <f t="shared" si="103"/>
        <v>0</v>
      </c>
      <c r="S539" s="35">
        <f t="shared" si="104"/>
        <v>0</v>
      </c>
      <c r="T539" s="10" t="str">
        <f t="shared" si="98"/>
        <v>Sem - 38</v>
      </c>
      <c r="U539" s="10" t="str">
        <f t="shared" si="99"/>
        <v>Septembre</v>
      </c>
      <c r="V539" s="36" t="str">
        <f t="shared" si="105"/>
        <v>2026</v>
      </c>
      <c r="W539" s="34"/>
      <c r="X539" s="91">
        <f t="shared" si="100"/>
        <v>0</v>
      </c>
      <c r="Y539" s="92" t="str">
        <f>VLOOKUP('CM-CIC'!B517,Annuaire_roster!B:F,4,0)</f>
        <v>IDELHAJ Meryem</v>
      </c>
      <c r="Z539" s="37" t="s">
        <v>110</v>
      </c>
      <c r="AA539" s="60" t="s">
        <v>39</v>
      </c>
      <c r="AB539" s="35" t="str">
        <f t="shared" si="106"/>
        <v/>
      </c>
      <c r="AC539" s="35" t="str">
        <f t="shared" si="107"/>
        <v/>
      </c>
      <c r="AD539" s="35" t="str">
        <f t="shared" si="108"/>
        <v/>
      </c>
      <c r="AE539" s="44" t="str">
        <f t="shared" si="109"/>
        <v/>
      </c>
      <c r="AF539" s="61"/>
      <c r="AG539" s="45"/>
    </row>
    <row r="540" spans="1:33" x14ac:dyDescent="0.2">
      <c r="A540" s="59">
        <f>+VLOOKUP(B540,Annuaire_roster!B:G,5,0)</f>
        <v>1301</v>
      </c>
      <c r="B540" s="78" t="s">
        <v>111</v>
      </c>
      <c r="C540" s="73">
        <v>0.33333333333333331</v>
      </c>
      <c r="D540" s="73">
        <v>0.33333333333333331</v>
      </c>
      <c r="E540" s="71">
        <v>0.75</v>
      </c>
      <c r="F540" s="66">
        <v>0.75</v>
      </c>
      <c r="G540" s="67"/>
      <c r="H540" s="67"/>
      <c r="I540" s="107" t="s">
        <v>63</v>
      </c>
      <c r="J540" s="67"/>
      <c r="K540" s="69">
        <v>0</v>
      </c>
      <c r="L540" s="67">
        <v>0</v>
      </c>
      <c r="M540" s="74">
        <v>0</v>
      </c>
      <c r="N540" s="34">
        <f t="shared" si="101"/>
        <v>0.375</v>
      </c>
      <c r="O540" s="38">
        <f t="shared" si="102"/>
        <v>0.375</v>
      </c>
      <c r="P540" s="77" t="s">
        <v>61</v>
      </c>
      <c r="Q540" s="43">
        <v>44817</v>
      </c>
      <c r="R540" s="35">
        <f t="shared" si="103"/>
        <v>0</v>
      </c>
      <c r="S540" s="35">
        <f t="shared" si="104"/>
        <v>0</v>
      </c>
      <c r="T540" s="10" t="str">
        <f t="shared" si="98"/>
        <v>Sem - 38</v>
      </c>
      <c r="U540" s="10" t="str">
        <f t="shared" si="99"/>
        <v>Septembre</v>
      </c>
      <c r="V540" s="36" t="str">
        <f t="shared" si="105"/>
        <v>2026</v>
      </c>
      <c r="W540" s="34"/>
      <c r="X540" s="91">
        <f t="shared" si="100"/>
        <v>0</v>
      </c>
      <c r="Y540" s="92" t="str">
        <f>VLOOKUP('CM-CIC'!B518,Annuaire_roster!B:F,4,0)</f>
        <v>IDELHAJ Meryem</v>
      </c>
      <c r="Z540" s="37" t="s">
        <v>110</v>
      </c>
      <c r="AA540" s="60" t="s">
        <v>39</v>
      </c>
      <c r="AB540" s="35" t="str">
        <f t="shared" si="106"/>
        <v/>
      </c>
      <c r="AC540" s="35" t="str">
        <f t="shared" si="107"/>
        <v/>
      </c>
      <c r="AD540" s="35" t="str">
        <f t="shared" si="108"/>
        <v/>
      </c>
      <c r="AE540" s="44" t="str">
        <f t="shared" si="109"/>
        <v/>
      </c>
      <c r="AF540" s="61"/>
      <c r="AG540" s="45"/>
    </row>
    <row r="541" spans="1:33" x14ac:dyDescent="0.2">
      <c r="A541" s="59">
        <f>+VLOOKUP(B541,Annuaire_roster!B:G,5,0)</f>
        <v>1300</v>
      </c>
      <c r="B541" s="78" t="s">
        <v>93</v>
      </c>
      <c r="C541" s="73">
        <v>0.33194444444444443</v>
      </c>
      <c r="D541" s="73">
        <v>0.33333333333333331</v>
      </c>
      <c r="E541" s="71">
        <v>0.75</v>
      </c>
      <c r="F541" s="66">
        <v>0.75</v>
      </c>
      <c r="G541" s="67"/>
      <c r="H541" s="67"/>
      <c r="I541" s="107" t="s">
        <v>63</v>
      </c>
      <c r="J541" s="67"/>
      <c r="K541" s="69">
        <v>0</v>
      </c>
      <c r="L541" s="67">
        <v>0</v>
      </c>
      <c r="M541" s="74">
        <v>0</v>
      </c>
      <c r="N541" s="34">
        <f t="shared" si="101"/>
        <v>0.375</v>
      </c>
      <c r="O541" s="38">
        <f t="shared" si="102"/>
        <v>0.375</v>
      </c>
      <c r="P541" s="77" t="s">
        <v>61</v>
      </c>
      <c r="Q541" s="43">
        <v>44817</v>
      </c>
      <c r="R541" s="35">
        <f t="shared" si="103"/>
        <v>0</v>
      </c>
      <c r="S541" s="35">
        <f t="shared" si="104"/>
        <v>0</v>
      </c>
      <c r="T541" s="10" t="str">
        <f t="shared" si="98"/>
        <v>Sem - 38</v>
      </c>
      <c r="U541" s="10" t="str">
        <f t="shared" si="99"/>
        <v>Septembre</v>
      </c>
      <c r="V541" s="36" t="str">
        <f t="shared" si="105"/>
        <v>2026</v>
      </c>
      <c r="W541" s="34"/>
      <c r="X541" s="91">
        <f t="shared" si="100"/>
        <v>1.388888888888884E-3</v>
      </c>
      <c r="Y541" s="92" t="str">
        <f>VLOOKUP('CM-CIC'!B519,Annuaire_roster!B:F,4,0)</f>
        <v>IDELHAJ Meryem</v>
      </c>
      <c r="Z541" s="37" t="s">
        <v>110</v>
      </c>
      <c r="AA541" s="60" t="s">
        <v>39</v>
      </c>
      <c r="AB541" s="35" t="str">
        <f t="shared" si="106"/>
        <v/>
      </c>
      <c r="AC541" s="35" t="str">
        <f t="shared" si="107"/>
        <v/>
      </c>
      <c r="AD541" s="35" t="str">
        <f t="shared" si="108"/>
        <v/>
      </c>
      <c r="AE541" s="44" t="str">
        <f t="shared" si="109"/>
        <v/>
      </c>
      <c r="AF541" s="61"/>
      <c r="AG541" s="45"/>
    </row>
    <row r="542" spans="1:33" x14ac:dyDescent="0.2">
      <c r="A542" s="59">
        <f>+VLOOKUP(B542,Annuaire_roster!B:G,5,0)</f>
        <v>1283</v>
      </c>
      <c r="B542" s="78" t="s">
        <v>86</v>
      </c>
      <c r="C542" s="73">
        <v>0.33333333333333331</v>
      </c>
      <c r="D542" s="73">
        <v>0.33333333333333331</v>
      </c>
      <c r="E542" s="66">
        <v>0.75</v>
      </c>
      <c r="F542" s="66">
        <v>0.75</v>
      </c>
      <c r="G542" s="67"/>
      <c r="H542" s="67"/>
      <c r="I542" s="107" t="s">
        <v>63</v>
      </c>
      <c r="J542" s="67"/>
      <c r="K542" s="69">
        <v>0</v>
      </c>
      <c r="L542" s="67">
        <v>0</v>
      </c>
      <c r="M542" s="74">
        <v>0</v>
      </c>
      <c r="N542" s="34">
        <f t="shared" si="101"/>
        <v>0.375</v>
      </c>
      <c r="O542" s="38">
        <f t="shared" si="102"/>
        <v>0.375</v>
      </c>
      <c r="P542" s="72" t="s">
        <v>61</v>
      </c>
      <c r="Q542" s="43">
        <v>44817</v>
      </c>
      <c r="R542" s="35">
        <f t="shared" si="103"/>
        <v>0</v>
      </c>
      <c r="S542" s="35">
        <f t="shared" si="104"/>
        <v>0</v>
      </c>
      <c r="T542" s="10" t="str">
        <f t="shared" si="98"/>
        <v>Sem - 38</v>
      </c>
      <c r="U542" s="10" t="str">
        <f t="shared" si="99"/>
        <v>Septembre</v>
      </c>
      <c r="V542" s="36" t="str">
        <f t="shared" si="105"/>
        <v>2026</v>
      </c>
      <c r="W542" s="34"/>
      <c r="X542" s="91">
        <f t="shared" si="100"/>
        <v>0</v>
      </c>
      <c r="Y542" s="92" t="str">
        <f>VLOOKUP('CM-CIC'!B520,Annuaire_roster!B:F,4,0)</f>
        <v>IDELHAJ Meryem</v>
      </c>
      <c r="Z542" s="37" t="s">
        <v>110</v>
      </c>
      <c r="AA542" s="60" t="s">
        <v>39</v>
      </c>
      <c r="AB542" s="35" t="str">
        <f t="shared" si="106"/>
        <v/>
      </c>
      <c r="AC542" s="35" t="str">
        <f t="shared" si="107"/>
        <v/>
      </c>
      <c r="AD542" s="35" t="str">
        <f t="shared" si="108"/>
        <v/>
      </c>
      <c r="AE542" s="44" t="str">
        <f t="shared" si="109"/>
        <v/>
      </c>
      <c r="AF542" s="61"/>
      <c r="AG542" s="45"/>
    </row>
    <row r="543" spans="1:33" x14ac:dyDescent="0.2">
      <c r="A543" s="59">
        <f>+VLOOKUP(B543,Annuaire_roster!B:G,5,0)</f>
        <v>1474</v>
      </c>
      <c r="B543" s="78" t="s">
        <v>174</v>
      </c>
      <c r="C543" s="73">
        <v>0.33124999999999999</v>
      </c>
      <c r="D543" s="73">
        <v>0.33333333333333331</v>
      </c>
      <c r="E543" s="66">
        <v>0.75</v>
      </c>
      <c r="F543" s="66">
        <v>0.75</v>
      </c>
      <c r="G543" s="67"/>
      <c r="H543" s="67"/>
      <c r="I543" s="107" t="s">
        <v>63</v>
      </c>
      <c r="J543" s="67"/>
      <c r="K543" s="69">
        <v>0</v>
      </c>
      <c r="L543" s="67">
        <v>0</v>
      </c>
      <c r="M543" s="74">
        <v>0</v>
      </c>
      <c r="N543" s="34">
        <f t="shared" si="101"/>
        <v>0.375</v>
      </c>
      <c r="O543" s="38">
        <f t="shared" si="102"/>
        <v>0.375</v>
      </c>
      <c r="P543" s="72" t="s">
        <v>61</v>
      </c>
      <c r="Q543" s="43">
        <v>44817</v>
      </c>
      <c r="R543" s="35">
        <f t="shared" si="103"/>
        <v>0</v>
      </c>
      <c r="S543" s="35">
        <f t="shared" si="104"/>
        <v>0</v>
      </c>
      <c r="T543" s="10" t="str">
        <f t="shared" si="98"/>
        <v>Sem - 38</v>
      </c>
      <c r="U543" s="10" t="str">
        <f t="shared" si="99"/>
        <v>Septembre</v>
      </c>
      <c r="V543" s="36" t="str">
        <f t="shared" si="105"/>
        <v>2026</v>
      </c>
      <c r="W543" s="34"/>
      <c r="X543" s="91">
        <f t="shared" si="100"/>
        <v>2.0833333333333259E-3</v>
      </c>
      <c r="Y543" s="92" t="str">
        <f>VLOOKUP('CM-CIC'!B521,Annuaire_roster!B:F,4,0)</f>
        <v>IDELHAJ Meryem</v>
      </c>
      <c r="Z543" s="37" t="s">
        <v>110</v>
      </c>
      <c r="AA543" s="60" t="s">
        <v>39</v>
      </c>
      <c r="AB543" s="35" t="str">
        <f t="shared" si="106"/>
        <v/>
      </c>
      <c r="AC543" s="35" t="str">
        <f t="shared" si="107"/>
        <v/>
      </c>
      <c r="AD543" s="35" t="str">
        <f t="shared" si="108"/>
        <v/>
      </c>
      <c r="AE543" s="44" t="str">
        <f t="shared" si="109"/>
        <v/>
      </c>
      <c r="AF543" s="61"/>
      <c r="AG543" s="45"/>
    </row>
    <row r="544" spans="1:33" x14ac:dyDescent="0.2">
      <c r="A544" s="59">
        <f>+VLOOKUP(B544,Annuaire_roster!B:G,5,0)</f>
        <v>1495</v>
      </c>
      <c r="B544" s="78" t="s">
        <v>172</v>
      </c>
      <c r="C544" s="73">
        <v>0.33055555555555555</v>
      </c>
      <c r="D544" s="73">
        <v>0.33333333333333331</v>
      </c>
      <c r="E544" s="66">
        <v>0.75</v>
      </c>
      <c r="F544" s="66">
        <v>0.75</v>
      </c>
      <c r="G544" s="67"/>
      <c r="H544" s="67"/>
      <c r="I544" s="107" t="s">
        <v>63</v>
      </c>
      <c r="J544" s="67"/>
      <c r="K544" s="69">
        <v>0</v>
      </c>
      <c r="L544" s="67">
        <v>0</v>
      </c>
      <c r="M544" s="74">
        <v>0</v>
      </c>
      <c r="N544" s="34">
        <f t="shared" si="101"/>
        <v>0.375</v>
      </c>
      <c r="O544" s="38">
        <f t="shared" si="102"/>
        <v>0.375</v>
      </c>
      <c r="P544" s="72" t="s">
        <v>61</v>
      </c>
      <c r="Q544" s="43">
        <v>44817</v>
      </c>
      <c r="R544" s="35">
        <f t="shared" si="103"/>
        <v>0</v>
      </c>
      <c r="S544" s="35">
        <f t="shared" si="104"/>
        <v>0</v>
      </c>
      <c r="T544" s="10" t="str">
        <f t="shared" si="98"/>
        <v>Sem - 38</v>
      </c>
      <c r="U544" s="10" t="str">
        <f t="shared" si="99"/>
        <v>Septembre</v>
      </c>
      <c r="V544" s="36" t="str">
        <f t="shared" si="105"/>
        <v>2026</v>
      </c>
      <c r="W544" s="34"/>
      <c r="X544" s="91">
        <f t="shared" si="100"/>
        <v>2.7777777777777679E-3</v>
      </c>
      <c r="Y544" s="92" t="str">
        <f>VLOOKUP('CM-CIC'!B522,Annuaire_roster!B:F,4,0)</f>
        <v>IDELHAJ Meryem</v>
      </c>
      <c r="Z544" s="37" t="s">
        <v>110</v>
      </c>
      <c r="AA544" s="60" t="s">
        <v>39</v>
      </c>
      <c r="AB544" s="35" t="str">
        <f t="shared" si="106"/>
        <v/>
      </c>
      <c r="AC544" s="35" t="str">
        <f t="shared" si="107"/>
        <v/>
      </c>
      <c r="AD544" s="35" t="str">
        <f t="shared" si="108"/>
        <v/>
      </c>
      <c r="AE544" s="44" t="str">
        <f t="shared" si="109"/>
        <v/>
      </c>
      <c r="AF544" s="61"/>
      <c r="AG544" s="45"/>
    </row>
    <row r="545" spans="1:33" x14ac:dyDescent="0.2">
      <c r="A545" s="59">
        <f>+VLOOKUP(B545,Annuaire_roster!B:G,5,0)</f>
        <v>1066</v>
      </c>
      <c r="B545" s="78" t="s">
        <v>97</v>
      </c>
      <c r="C545" s="73">
        <v>0.33333333333333331</v>
      </c>
      <c r="D545" s="73">
        <v>0.33333333333333331</v>
      </c>
      <c r="E545" s="66">
        <v>0.75</v>
      </c>
      <c r="F545" s="66">
        <v>0.75</v>
      </c>
      <c r="G545" s="67"/>
      <c r="H545" s="67"/>
      <c r="I545" s="107" t="s">
        <v>63</v>
      </c>
      <c r="J545" s="67"/>
      <c r="K545" s="69">
        <v>0</v>
      </c>
      <c r="L545" s="67">
        <v>0</v>
      </c>
      <c r="M545" s="74">
        <v>0</v>
      </c>
      <c r="N545" s="34">
        <f t="shared" si="101"/>
        <v>0.375</v>
      </c>
      <c r="O545" s="38">
        <f t="shared" si="102"/>
        <v>0.375</v>
      </c>
      <c r="P545" s="72" t="s">
        <v>61</v>
      </c>
      <c r="Q545" s="43">
        <v>44817</v>
      </c>
      <c r="R545" s="35">
        <f t="shared" si="103"/>
        <v>0</v>
      </c>
      <c r="S545" s="35">
        <f t="shared" si="104"/>
        <v>0</v>
      </c>
      <c r="T545" s="10" t="str">
        <f t="shared" si="98"/>
        <v>Sem - 38</v>
      </c>
      <c r="U545" s="10" t="str">
        <f t="shared" si="99"/>
        <v>Septembre</v>
      </c>
      <c r="V545" s="36" t="str">
        <f t="shared" si="105"/>
        <v>2026</v>
      </c>
      <c r="W545" s="34"/>
      <c r="X545" s="91">
        <f t="shared" si="100"/>
        <v>0</v>
      </c>
      <c r="Y545" s="92" t="str">
        <f>VLOOKUP('CM-CIC'!B523,Annuaire_roster!B:F,4,0)</f>
        <v>IDELHAJ Meryem</v>
      </c>
      <c r="Z545" s="37" t="s">
        <v>110</v>
      </c>
      <c r="AA545" s="60" t="s">
        <v>39</v>
      </c>
      <c r="AB545" s="35" t="str">
        <f t="shared" si="106"/>
        <v/>
      </c>
      <c r="AC545" s="35" t="str">
        <f t="shared" si="107"/>
        <v/>
      </c>
      <c r="AD545" s="35" t="str">
        <f t="shared" si="108"/>
        <v/>
      </c>
      <c r="AE545" s="44" t="str">
        <f t="shared" si="109"/>
        <v/>
      </c>
      <c r="AF545" s="61"/>
      <c r="AG545" s="45"/>
    </row>
    <row r="546" spans="1:33" x14ac:dyDescent="0.2">
      <c r="A546" s="59">
        <f>+VLOOKUP(B546,Annuaire_roster!B:G,5,0)</f>
        <v>1068</v>
      </c>
      <c r="B546" s="78" t="s">
        <v>98</v>
      </c>
      <c r="C546" s="73">
        <v>0.33263888888888887</v>
      </c>
      <c r="D546" s="73">
        <v>0.33333333333333331</v>
      </c>
      <c r="E546" s="71">
        <v>0.75</v>
      </c>
      <c r="F546" s="66">
        <v>0.75</v>
      </c>
      <c r="G546" s="67"/>
      <c r="H546" s="67"/>
      <c r="I546" s="107" t="s">
        <v>63</v>
      </c>
      <c r="J546" s="67"/>
      <c r="K546" s="69">
        <v>0</v>
      </c>
      <c r="L546" s="67">
        <v>0</v>
      </c>
      <c r="M546" s="74">
        <v>0</v>
      </c>
      <c r="N546" s="34">
        <f t="shared" si="101"/>
        <v>0.375</v>
      </c>
      <c r="O546" s="38">
        <f t="shared" si="102"/>
        <v>0.375</v>
      </c>
      <c r="P546" s="72" t="s">
        <v>61</v>
      </c>
      <c r="Q546" s="43">
        <v>44818</v>
      </c>
      <c r="R546" s="35">
        <f t="shared" si="103"/>
        <v>0</v>
      </c>
      <c r="S546" s="35">
        <f t="shared" si="104"/>
        <v>0</v>
      </c>
      <c r="T546" s="10" t="str">
        <f t="shared" si="98"/>
        <v>Sem - 38</v>
      </c>
      <c r="U546" s="10" t="str">
        <f t="shared" si="99"/>
        <v>Septembre</v>
      </c>
      <c r="V546" s="36" t="str">
        <f t="shared" si="105"/>
        <v>2026</v>
      </c>
      <c r="W546" s="34"/>
      <c r="X546" s="91">
        <f t="shared" si="100"/>
        <v>0</v>
      </c>
      <c r="Y546" s="92" t="str">
        <f>VLOOKUP('CM-CIC'!B524,Annuaire_roster!B:F,4,0)</f>
        <v>IDELHAJ Meryem</v>
      </c>
      <c r="Z546" s="37" t="s">
        <v>110</v>
      </c>
      <c r="AA546" s="60" t="s">
        <v>39</v>
      </c>
      <c r="AB546" s="35" t="str">
        <f t="shared" si="106"/>
        <v/>
      </c>
      <c r="AC546" s="35" t="str">
        <f t="shared" si="107"/>
        <v/>
      </c>
      <c r="AD546" s="35" t="str">
        <f t="shared" si="108"/>
        <v/>
      </c>
      <c r="AE546" s="44" t="str">
        <f t="shared" si="109"/>
        <v/>
      </c>
      <c r="AF546" s="61"/>
      <c r="AG546" s="45"/>
    </row>
    <row r="547" spans="1:33" x14ac:dyDescent="0.2">
      <c r="A547" s="59">
        <f>+VLOOKUP(B547,Annuaire_roster!B:G,5,0)</f>
        <v>1151</v>
      </c>
      <c r="B547" s="78" t="s">
        <v>65</v>
      </c>
      <c r="C547" s="73"/>
      <c r="D547" s="73">
        <v>0.33333333333333331</v>
      </c>
      <c r="E547" s="71"/>
      <c r="F547" s="66">
        <v>0.75</v>
      </c>
      <c r="G547" s="67"/>
      <c r="H547" s="67"/>
      <c r="I547" s="107" t="s">
        <v>63</v>
      </c>
      <c r="J547" s="67"/>
      <c r="K547" s="69">
        <v>0</v>
      </c>
      <c r="L547" s="67">
        <v>0</v>
      </c>
      <c r="M547" s="74" t="s">
        <v>187</v>
      </c>
      <c r="N547" s="34" t="str">
        <f t="shared" si="101"/>
        <v/>
      </c>
      <c r="O547" s="38">
        <f t="shared" si="102"/>
        <v>0.375</v>
      </c>
      <c r="P547" s="72" t="s">
        <v>61</v>
      </c>
      <c r="Q547" s="43">
        <v>44818</v>
      </c>
      <c r="R547" s="35">
        <f t="shared" si="103"/>
        <v>0.375</v>
      </c>
      <c r="S547" s="35">
        <f t="shared" si="104"/>
        <v>0.375</v>
      </c>
      <c r="T547" s="10" t="str">
        <f t="shared" si="98"/>
        <v>Sem - 38</v>
      </c>
      <c r="U547" s="10" t="str">
        <f t="shared" si="99"/>
        <v>Septembre</v>
      </c>
      <c r="V547" s="36" t="str">
        <f t="shared" si="105"/>
        <v>2026</v>
      </c>
      <c r="W547" s="34"/>
      <c r="X547" s="91">
        <f t="shared" si="100"/>
        <v>0</v>
      </c>
      <c r="Y547" s="92" t="str">
        <f>VLOOKUP('CM-CIC'!B525,Annuaire_roster!B:F,4,0)</f>
        <v>IDELHAJ Meryem</v>
      </c>
      <c r="Z547" s="37" t="s">
        <v>110</v>
      </c>
      <c r="AA547" s="60" t="s">
        <v>39</v>
      </c>
      <c r="AB547" s="35" t="str">
        <f t="shared" si="106"/>
        <v/>
      </c>
      <c r="AC547" s="35" t="str">
        <f t="shared" si="107"/>
        <v/>
      </c>
      <c r="AD547" s="35" t="str">
        <f t="shared" si="108"/>
        <v/>
      </c>
      <c r="AE547" s="44" t="str">
        <f t="shared" si="109"/>
        <v/>
      </c>
      <c r="AF547" s="61"/>
      <c r="AG547" s="45"/>
    </row>
    <row r="548" spans="1:33" x14ac:dyDescent="0.2">
      <c r="A548" s="59">
        <f>+VLOOKUP(B548,Annuaire_roster!B:G,5,0)</f>
        <v>1301</v>
      </c>
      <c r="B548" s="78" t="s">
        <v>111</v>
      </c>
      <c r="C548" s="73">
        <v>0.33124999999999999</v>
      </c>
      <c r="D548" s="73">
        <v>0.33333333333333331</v>
      </c>
      <c r="E548" s="71">
        <v>0.75</v>
      </c>
      <c r="F548" s="66">
        <v>0.75</v>
      </c>
      <c r="G548" s="67"/>
      <c r="H548" s="67"/>
      <c r="I548" s="107" t="s">
        <v>63</v>
      </c>
      <c r="J548" s="67"/>
      <c r="K548" s="69">
        <v>0</v>
      </c>
      <c r="L548" s="67">
        <v>0</v>
      </c>
      <c r="M548" s="74">
        <v>0</v>
      </c>
      <c r="N548" s="34">
        <f t="shared" si="101"/>
        <v>0.375</v>
      </c>
      <c r="O548" s="38">
        <f t="shared" si="102"/>
        <v>0.375</v>
      </c>
      <c r="P548" s="72" t="s">
        <v>61</v>
      </c>
      <c r="Q548" s="43">
        <v>44818</v>
      </c>
      <c r="R548" s="35">
        <f t="shared" si="103"/>
        <v>0</v>
      </c>
      <c r="S548" s="35">
        <f t="shared" si="104"/>
        <v>0</v>
      </c>
      <c r="T548" s="10" t="str">
        <f t="shared" si="98"/>
        <v>Sem - 38</v>
      </c>
      <c r="U548" s="10" t="str">
        <f t="shared" si="99"/>
        <v>Septembre</v>
      </c>
      <c r="V548" s="36" t="str">
        <f t="shared" si="105"/>
        <v>2026</v>
      </c>
      <c r="W548" s="34"/>
      <c r="X548" s="91">
        <f t="shared" si="100"/>
        <v>2.0833333333333259E-3</v>
      </c>
      <c r="Y548" s="92" t="str">
        <f>VLOOKUP('CM-CIC'!B526,Annuaire_roster!B:F,4,0)</f>
        <v>IDELHAJ Meryem</v>
      </c>
      <c r="Z548" s="37" t="s">
        <v>110</v>
      </c>
      <c r="AA548" s="60" t="s">
        <v>39</v>
      </c>
      <c r="AB548" s="35" t="str">
        <f t="shared" si="106"/>
        <v/>
      </c>
      <c r="AC548" s="35" t="str">
        <f t="shared" si="107"/>
        <v/>
      </c>
      <c r="AD548" s="35" t="str">
        <f t="shared" si="108"/>
        <v/>
      </c>
      <c r="AE548" s="44" t="str">
        <f t="shared" si="109"/>
        <v/>
      </c>
      <c r="AF548" s="61"/>
      <c r="AG548" s="45"/>
    </row>
    <row r="549" spans="1:33" x14ac:dyDescent="0.2">
      <c r="A549" s="59">
        <f>+VLOOKUP(B549,Annuaire_roster!B:G,5,0)</f>
        <v>1300</v>
      </c>
      <c r="B549" s="78" t="s">
        <v>93</v>
      </c>
      <c r="C549" s="73">
        <v>0.36527777777777776</v>
      </c>
      <c r="D549" s="73">
        <v>0.33333333333333331</v>
      </c>
      <c r="E549" s="71">
        <v>0.75</v>
      </c>
      <c r="F549" s="66">
        <v>0.75</v>
      </c>
      <c r="G549" s="67"/>
      <c r="H549" s="67"/>
      <c r="I549" s="107">
        <v>3.1944444444444442E-2</v>
      </c>
      <c r="J549" s="67"/>
      <c r="K549" s="69">
        <v>3.1944444444444442E-2</v>
      </c>
      <c r="L549" s="67">
        <v>0</v>
      </c>
      <c r="M549" s="74">
        <v>0</v>
      </c>
      <c r="N549" s="34">
        <f t="shared" si="101"/>
        <v>0.34305555555555556</v>
      </c>
      <c r="O549" s="38">
        <f t="shared" si="102"/>
        <v>0.375</v>
      </c>
      <c r="P549" s="72" t="s">
        <v>61</v>
      </c>
      <c r="Q549" s="43">
        <v>44818</v>
      </c>
      <c r="R549" s="35">
        <f t="shared" si="103"/>
        <v>0</v>
      </c>
      <c r="S549" s="35">
        <f t="shared" si="104"/>
        <v>3.1944444444444442E-2</v>
      </c>
      <c r="T549" s="10" t="str">
        <f t="shared" si="98"/>
        <v>Sem - 38</v>
      </c>
      <c r="U549" s="10" t="str">
        <f t="shared" si="99"/>
        <v>Septembre</v>
      </c>
      <c r="V549" s="36" t="str">
        <f t="shared" si="105"/>
        <v>2026</v>
      </c>
      <c r="W549" s="34"/>
      <c r="X549" s="91">
        <f t="shared" si="100"/>
        <v>0</v>
      </c>
      <c r="Y549" s="92" t="str">
        <f>VLOOKUP('CM-CIC'!B527,Annuaire_roster!B:F,4,0)</f>
        <v>IDELHAJ Meryem</v>
      </c>
      <c r="Z549" s="37" t="s">
        <v>110</v>
      </c>
      <c r="AA549" s="60" t="s">
        <v>39</v>
      </c>
      <c r="AB549" s="35" t="str">
        <f t="shared" si="106"/>
        <v/>
      </c>
      <c r="AC549" s="35" t="str">
        <f t="shared" si="107"/>
        <v/>
      </c>
      <c r="AD549" s="35" t="str">
        <f t="shared" si="108"/>
        <v/>
      </c>
      <c r="AE549" s="44" t="str">
        <f t="shared" si="109"/>
        <v/>
      </c>
      <c r="AF549" s="61"/>
      <c r="AG549" s="45"/>
    </row>
    <row r="550" spans="1:33" x14ac:dyDescent="0.2">
      <c r="A550" s="59">
        <f>+VLOOKUP(B550,Annuaire_roster!B:G,5,0)</f>
        <v>1474</v>
      </c>
      <c r="B550" s="78" t="s">
        <v>174</v>
      </c>
      <c r="C550" s="73">
        <v>0.3298611111111111</v>
      </c>
      <c r="D550" s="73">
        <v>0.33333333333333331</v>
      </c>
      <c r="E550" s="66">
        <v>0.75</v>
      </c>
      <c r="F550" s="66">
        <v>0.75</v>
      </c>
      <c r="G550" s="67"/>
      <c r="H550" s="67"/>
      <c r="I550" s="107" t="s">
        <v>63</v>
      </c>
      <c r="J550" s="67"/>
      <c r="K550" s="69">
        <v>0</v>
      </c>
      <c r="L550" s="67">
        <v>0</v>
      </c>
      <c r="M550" s="74">
        <v>0</v>
      </c>
      <c r="N550" s="34">
        <f t="shared" si="101"/>
        <v>0.375</v>
      </c>
      <c r="O550" s="38">
        <f t="shared" si="102"/>
        <v>0.375</v>
      </c>
      <c r="P550" s="72" t="s">
        <v>61</v>
      </c>
      <c r="Q550" s="43">
        <v>44818</v>
      </c>
      <c r="R550" s="35">
        <f t="shared" si="103"/>
        <v>0</v>
      </c>
      <c r="S550" s="35">
        <f t="shared" si="104"/>
        <v>0</v>
      </c>
      <c r="T550" s="10" t="str">
        <f t="shared" si="98"/>
        <v>Sem - 38</v>
      </c>
      <c r="U550" s="10" t="str">
        <f t="shared" si="99"/>
        <v>Septembre</v>
      </c>
      <c r="V550" s="36" t="str">
        <f t="shared" si="105"/>
        <v>2026</v>
      </c>
      <c r="W550" s="34"/>
      <c r="X550" s="91">
        <f t="shared" si="100"/>
        <v>3.4722222222222099E-3</v>
      </c>
      <c r="Y550" s="92" t="str">
        <f>VLOOKUP('CM-CIC'!B528,Annuaire_roster!B:F,4,0)</f>
        <v>IDELHAJ Meryem</v>
      </c>
      <c r="Z550" s="37" t="s">
        <v>110</v>
      </c>
      <c r="AA550" s="60" t="s">
        <v>39</v>
      </c>
      <c r="AB550" s="35" t="str">
        <f t="shared" si="106"/>
        <v/>
      </c>
      <c r="AC550" s="35" t="str">
        <f t="shared" si="107"/>
        <v/>
      </c>
      <c r="AD550" s="35" t="str">
        <f t="shared" si="108"/>
        <v/>
      </c>
      <c r="AE550" s="44" t="str">
        <f t="shared" si="109"/>
        <v/>
      </c>
      <c r="AF550" s="61"/>
      <c r="AG550" s="45"/>
    </row>
    <row r="551" spans="1:33" x14ac:dyDescent="0.2">
      <c r="A551" s="59">
        <f>+VLOOKUP(B551,Annuaire_roster!B:G,5,0)</f>
        <v>1495</v>
      </c>
      <c r="B551" s="78" t="s">
        <v>172</v>
      </c>
      <c r="C551" s="73">
        <v>0.33194444444444443</v>
      </c>
      <c r="D551" s="73">
        <v>0.33333333333333331</v>
      </c>
      <c r="E551" s="71">
        <v>0.75</v>
      </c>
      <c r="F551" s="66">
        <v>0.75</v>
      </c>
      <c r="G551" s="67"/>
      <c r="H551" s="67"/>
      <c r="I551" s="107" t="s">
        <v>63</v>
      </c>
      <c r="J551" s="67"/>
      <c r="K551" s="69">
        <v>0</v>
      </c>
      <c r="L551" s="67">
        <v>0</v>
      </c>
      <c r="M551" s="74">
        <v>0</v>
      </c>
      <c r="N551" s="34">
        <f t="shared" si="101"/>
        <v>0.375</v>
      </c>
      <c r="O551" s="38">
        <f t="shared" si="102"/>
        <v>0.375</v>
      </c>
      <c r="P551" s="72" t="s">
        <v>61</v>
      </c>
      <c r="Q551" s="43">
        <v>44818</v>
      </c>
      <c r="R551" s="35">
        <f t="shared" si="103"/>
        <v>0</v>
      </c>
      <c r="S551" s="35">
        <f t="shared" si="104"/>
        <v>0</v>
      </c>
      <c r="T551" s="10" t="str">
        <f t="shared" si="98"/>
        <v>Sem - 38</v>
      </c>
      <c r="U551" s="10" t="str">
        <f t="shared" si="99"/>
        <v>Septembre</v>
      </c>
      <c r="V551" s="36" t="str">
        <f t="shared" si="105"/>
        <v>2026</v>
      </c>
      <c r="W551" s="34"/>
      <c r="X551" s="91">
        <f t="shared" si="100"/>
        <v>1.388888888888884E-3</v>
      </c>
      <c r="Y551" s="92" t="str">
        <f>VLOOKUP('CM-CIC'!B529,Annuaire_roster!B:F,4,0)</f>
        <v>IDELHAJ Meryem</v>
      </c>
      <c r="Z551" s="37" t="s">
        <v>110</v>
      </c>
      <c r="AA551" s="60" t="s">
        <v>39</v>
      </c>
      <c r="AB551" s="35" t="str">
        <f t="shared" si="106"/>
        <v/>
      </c>
      <c r="AC551" s="35" t="str">
        <f t="shared" si="107"/>
        <v/>
      </c>
      <c r="AD551" s="35" t="str">
        <f t="shared" si="108"/>
        <v/>
      </c>
      <c r="AE551" s="44" t="str">
        <f t="shared" si="109"/>
        <v/>
      </c>
      <c r="AF551" s="61"/>
      <c r="AG551" s="45"/>
    </row>
    <row r="552" spans="1:33" x14ac:dyDescent="0.2">
      <c r="A552" s="59">
        <f>+VLOOKUP(B552,Annuaire_roster!B:G,5,0)</f>
        <v>1309</v>
      </c>
      <c r="B552" s="78" t="s">
        <v>85</v>
      </c>
      <c r="C552" s="73">
        <v>0.33194444444444443</v>
      </c>
      <c r="D552" s="73">
        <v>0.33333333333333331</v>
      </c>
      <c r="E552" s="71">
        <v>0.75</v>
      </c>
      <c r="F552" s="66">
        <v>0.75</v>
      </c>
      <c r="G552" s="67"/>
      <c r="H552" s="67"/>
      <c r="I552" s="107" t="s">
        <v>63</v>
      </c>
      <c r="J552" s="67"/>
      <c r="K552" s="69">
        <v>0</v>
      </c>
      <c r="L552" s="67">
        <v>0</v>
      </c>
      <c r="M552" s="74">
        <v>0</v>
      </c>
      <c r="N552" s="34">
        <f t="shared" si="101"/>
        <v>0.375</v>
      </c>
      <c r="O552" s="38">
        <f t="shared" si="102"/>
        <v>0.375</v>
      </c>
      <c r="P552" s="72" t="s">
        <v>61</v>
      </c>
      <c r="Q552" s="43">
        <v>44818</v>
      </c>
      <c r="R552" s="35">
        <f t="shared" si="103"/>
        <v>0</v>
      </c>
      <c r="S552" s="35">
        <f t="shared" si="104"/>
        <v>0</v>
      </c>
      <c r="T552" s="10" t="str">
        <f t="shared" si="98"/>
        <v>Sem - 38</v>
      </c>
      <c r="U552" s="10" t="str">
        <f t="shared" si="99"/>
        <v>Septembre</v>
      </c>
      <c r="V552" s="36" t="str">
        <f t="shared" si="105"/>
        <v>2026</v>
      </c>
      <c r="W552" s="34"/>
      <c r="X552" s="91">
        <f t="shared" si="100"/>
        <v>1.388888888888884E-3</v>
      </c>
      <c r="Y552" s="92" t="str">
        <f>VLOOKUP('CM-CIC'!B530,Annuaire_roster!B:F,4,0)</f>
        <v>IDELHAJ Meryem</v>
      </c>
      <c r="Z552" s="37" t="s">
        <v>110</v>
      </c>
      <c r="AA552" s="60" t="s">
        <v>39</v>
      </c>
      <c r="AB552" s="35" t="str">
        <f t="shared" si="106"/>
        <v/>
      </c>
      <c r="AC552" s="35" t="str">
        <f t="shared" si="107"/>
        <v/>
      </c>
      <c r="AD552" s="35" t="str">
        <f t="shared" si="108"/>
        <v/>
      </c>
      <c r="AE552" s="44" t="str">
        <f t="shared" si="109"/>
        <v/>
      </c>
      <c r="AF552" s="61"/>
      <c r="AG552" s="45"/>
    </row>
    <row r="553" spans="1:33" x14ac:dyDescent="0.2">
      <c r="A553" s="59">
        <f>+VLOOKUP(B553,Annuaire_roster!B:G,5,0)</f>
        <v>1283</v>
      </c>
      <c r="B553" s="78" t="s">
        <v>86</v>
      </c>
      <c r="C553" s="73">
        <v>0.33333333333333331</v>
      </c>
      <c r="D553" s="73">
        <v>0.33333333333333331</v>
      </c>
      <c r="E553" s="66">
        <v>0.75</v>
      </c>
      <c r="F553" s="66">
        <v>0.75</v>
      </c>
      <c r="G553" s="48"/>
      <c r="H553" s="67"/>
      <c r="I553" s="107" t="s">
        <v>63</v>
      </c>
      <c r="J553" s="67"/>
      <c r="K553" s="69">
        <v>0</v>
      </c>
      <c r="L553" s="67">
        <v>0</v>
      </c>
      <c r="M553" s="74">
        <v>0</v>
      </c>
      <c r="N553" s="34">
        <f t="shared" si="101"/>
        <v>0.375</v>
      </c>
      <c r="O553" s="38">
        <f t="shared" si="102"/>
        <v>0.375</v>
      </c>
      <c r="P553" s="82" t="s">
        <v>61</v>
      </c>
      <c r="Q553" s="43">
        <v>44818</v>
      </c>
      <c r="R553" s="35">
        <f t="shared" si="103"/>
        <v>0</v>
      </c>
      <c r="S553" s="35">
        <f t="shared" si="104"/>
        <v>0</v>
      </c>
      <c r="T553" s="10" t="str">
        <f t="shared" si="98"/>
        <v>Sem - 38</v>
      </c>
      <c r="U553" s="10" t="str">
        <f t="shared" si="99"/>
        <v>Septembre</v>
      </c>
      <c r="V553" s="36" t="str">
        <f t="shared" si="105"/>
        <v>2026</v>
      </c>
      <c r="W553" s="34"/>
      <c r="X553" s="91">
        <f t="shared" si="100"/>
        <v>0</v>
      </c>
      <c r="Y553" s="92" t="str">
        <f>VLOOKUP('CM-CIC'!B531,Annuaire_roster!B:F,4,0)</f>
        <v>IDELHAJ Meryem</v>
      </c>
      <c r="Z553" s="37" t="s">
        <v>110</v>
      </c>
      <c r="AA553" s="60" t="s">
        <v>39</v>
      </c>
      <c r="AB553" s="35" t="str">
        <f t="shared" si="106"/>
        <v/>
      </c>
      <c r="AC553" s="35" t="str">
        <f t="shared" si="107"/>
        <v/>
      </c>
      <c r="AD553" s="35" t="str">
        <f t="shared" si="108"/>
        <v/>
      </c>
      <c r="AE553" s="44" t="str">
        <f t="shared" si="109"/>
        <v/>
      </c>
      <c r="AF553" s="61"/>
      <c r="AG553" s="45"/>
    </row>
    <row r="554" spans="1:33" x14ac:dyDescent="0.2">
      <c r="A554" s="59">
        <f>+VLOOKUP(B554,Annuaire_roster!B:G,5,0)</f>
        <v>1066</v>
      </c>
      <c r="B554" s="78" t="s">
        <v>97</v>
      </c>
      <c r="C554" s="73">
        <v>0.33055555555555555</v>
      </c>
      <c r="D554" s="73">
        <v>0.33333333333333331</v>
      </c>
      <c r="E554" s="71">
        <v>0.75</v>
      </c>
      <c r="F554" s="66">
        <v>0.75</v>
      </c>
      <c r="G554" s="67"/>
      <c r="H554" s="67"/>
      <c r="I554" s="107" t="s">
        <v>63</v>
      </c>
      <c r="J554" s="67"/>
      <c r="K554" s="69">
        <v>0</v>
      </c>
      <c r="L554" s="67">
        <v>0</v>
      </c>
      <c r="M554" s="74">
        <v>0</v>
      </c>
      <c r="N554" s="34">
        <f t="shared" si="101"/>
        <v>0.375</v>
      </c>
      <c r="O554" s="38">
        <f t="shared" si="102"/>
        <v>0.375</v>
      </c>
      <c r="P554" s="72" t="s">
        <v>61</v>
      </c>
      <c r="Q554" s="43">
        <v>44818</v>
      </c>
      <c r="R554" s="35">
        <f t="shared" si="103"/>
        <v>0</v>
      </c>
      <c r="S554" s="35">
        <f t="shared" si="104"/>
        <v>0</v>
      </c>
      <c r="T554" s="10" t="str">
        <f t="shared" si="98"/>
        <v>Sem - 38</v>
      </c>
      <c r="U554" s="10" t="str">
        <f t="shared" si="99"/>
        <v>Septembre</v>
      </c>
      <c r="V554" s="36" t="str">
        <f t="shared" si="105"/>
        <v>2026</v>
      </c>
      <c r="W554" s="34"/>
      <c r="X554" s="91">
        <f t="shared" si="100"/>
        <v>2.7777777777777679E-3</v>
      </c>
      <c r="Y554" s="92" t="str">
        <f>VLOOKUP('CM-CIC'!B532,Annuaire_roster!B:F,4,0)</f>
        <v>IDELHAJ Meryem</v>
      </c>
      <c r="Z554" s="37" t="s">
        <v>110</v>
      </c>
      <c r="AA554" s="60" t="s">
        <v>39</v>
      </c>
      <c r="AB554" s="35" t="str">
        <f t="shared" si="106"/>
        <v/>
      </c>
      <c r="AC554" s="35" t="str">
        <f t="shared" si="107"/>
        <v/>
      </c>
      <c r="AD554" s="35" t="str">
        <f t="shared" si="108"/>
        <v/>
      </c>
      <c r="AE554" s="44" t="str">
        <f t="shared" si="109"/>
        <v/>
      </c>
      <c r="AF554" s="61"/>
      <c r="AG554" s="45"/>
    </row>
    <row r="555" spans="1:33" x14ac:dyDescent="0.2">
      <c r="A555" s="59">
        <f>+VLOOKUP(B555,Annuaire_roster!B:G,5,0)</f>
        <v>1011</v>
      </c>
      <c r="B555" s="78" t="s">
        <v>47</v>
      </c>
      <c r="C555" s="73">
        <v>0.33124999999999999</v>
      </c>
      <c r="D555" s="73">
        <v>0.33333333333333331</v>
      </c>
      <c r="E555" s="66">
        <v>0.75</v>
      </c>
      <c r="F555" s="66">
        <v>0.75</v>
      </c>
      <c r="G555" s="67"/>
      <c r="H555" s="67"/>
      <c r="I555" s="107" t="s">
        <v>63</v>
      </c>
      <c r="J555" s="67"/>
      <c r="K555" s="69">
        <v>0</v>
      </c>
      <c r="L555" s="67">
        <v>0</v>
      </c>
      <c r="M555" s="74">
        <v>0</v>
      </c>
      <c r="N555" s="34">
        <f t="shared" si="101"/>
        <v>0.375</v>
      </c>
      <c r="O555" s="38">
        <f t="shared" si="102"/>
        <v>0.375</v>
      </c>
      <c r="P555" s="72" t="s">
        <v>61</v>
      </c>
      <c r="Q555" s="43">
        <v>44818</v>
      </c>
      <c r="R555" s="35">
        <f t="shared" si="103"/>
        <v>0</v>
      </c>
      <c r="S555" s="35">
        <f t="shared" si="104"/>
        <v>0</v>
      </c>
      <c r="T555" s="10" t="str">
        <f t="shared" si="98"/>
        <v>Sem - 38</v>
      </c>
      <c r="U555" s="10" t="str">
        <f t="shared" si="99"/>
        <v>Septembre</v>
      </c>
      <c r="V555" s="36" t="str">
        <f t="shared" si="105"/>
        <v>2026</v>
      </c>
      <c r="W555" s="34"/>
      <c r="X555" s="91">
        <f t="shared" si="100"/>
        <v>2.0833333333333259E-3</v>
      </c>
      <c r="Y555" s="92" t="str">
        <f>VLOOKUP('CM-CIC'!B533,Annuaire_roster!B:F,4,0)</f>
        <v>IDELHAJ Meryem</v>
      </c>
      <c r="Z555" s="37" t="s">
        <v>110</v>
      </c>
      <c r="AA555" s="60" t="s">
        <v>39</v>
      </c>
      <c r="AB555" s="35" t="str">
        <f t="shared" si="106"/>
        <v/>
      </c>
      <c r="AC555" s="35" t="str">
        <f t="shared" si="107"/>
        <v/>
      </c>
      <c r="AD555" s="35" t="str">
        <f t="shared" si="108"/>
        <v/>
      </c>
      <c r="AE555" s="44" t="str">
        <f t="shared" si="109"/>
        <v/>
      </c>
      <c r="AF555" s="61"/>
      <c r="AG555" s="45"/>
    </row>
    <row r="556" spans="1:33" x14ac:dyDescent="0.2">
      <c r="A556" s="59">
        <f>+VLOOKUP(B556,Annuaire_roster!B:G,5,0)</f>
        <v>1004</v>
      </c>
      <c r="B556" s="78" t="s">
        <v>96</v>
      </c>
      <c r="C556" s="73">
        <v>0.33194444444444443</v>
      </c>
      <c r="D556" s="73">
        <v>0.33333333333333331</v>
      </c>
      <c r="E556" s="71">
        <v>0.75</v>
      </c>
      <c r="F556" s="66">
        <v>0.75</v>
      </c>
      <c r="G556" s="67"/>
      <c r="H556" s="67"/>
      <c r="I556" s="107" t="s">
        <v>63</v>
      </c>
      <c r="J556" s="67"/>
      <c r="K556" s="69">
        <v>0</v>
      </c>
      <c r="L556" s="67">
        <v>0</v>
      </c>
      <c r="M556" s="74">
        <v>0</v>
      </c>
      <c r="N556" s="34">
        <f t="shared" si="101"/>
        <v>0.375</v>
      </c>
      <c r="O556" s="38">
        <f t="shared" si="102"/>
        <v>0.375</v>
      </c>
      <c r="P556" s="72" t="s">
        <v>61</v>
      </c>
      <c r="Q556" s="43">
        <v>44818</v>
      </c>
      <c r="R556" s="35">
        <f t="shared" si="103"/>
        <v>0</v>
      </c>
      <c r="S556" s="35">
        <f t="shared" si="104"/>
        <v>0</v>
      </c>
      <c r="T556" s="10" t="str">
        <f t="shared" si="98"/>
        <v>Sem - 38</v>
      </c>
      <c r="U556" s="10" t="str">
        <f t="shared" si="99"/>
        <v>Septembre</v>
      </c>
      <c r="V556" s="36" t="str">
        <f t="shared" si="105"/>
        <v>2026</v>
      </c>
      <c r="W556" s="34"/>
      <c r="X556" s="91">
        <f t="shared" si="100"/>
        <v>1.388888888888884E-3</v>
      </c>
      <c r="Y556" s="92" t="str">
        <f>VLOOKUP('CM-CIC'!B534,Annuaire_roster!B:F,4,0)</f>
        <v>IDELHAJ Meryem</v>
      </c>
      <c r="Z556" s="37" t="s">
        <v>110</v>
      </c>
      <c r="AA556" s="60" t="s">
        <v>39</v>
      </c>
      <c r="AB556" s="35" t="str">
        <f t="shared" si="106"/>
        <v/>
      </c>
      <c r="AC556" s="35" t="str">
        <f t="shared" si="107"/>
        <v/>
      </c>
      <c r="AD556" s="35" t="str">
        <f t="shared" si="108"/>
        <v/>
      </c>
      <c r="AE556" s="44" t="str">
        <f t="shared" si="109"/>
        <v/>
      </c>
      <c r="AF556" s="61"/>
      <c r="AG556" s="45"/>
    </row>
    <row r="557" spans="1:33" x14ac:dyDescent="0.2">
      <c r="A557" s="59">
        <f>+VLOOKUP(B557,Annuaire_roster!B:G,5,0)</f>
        <v>1068</v>
      </c>
      <c r="B557" s="78" t="s">
        <v>98</v>
      </c>
      <c r="C557" s="73">
        <v>0.33124999999999999</v>
      </c>
      <c r="D557" s="73">
        <v>0.33333333333333331</v>
      </c>
      <c r="E557" s="66">
        <v>0.75</v>
      </c>
      <c r="F557" s="66">
        <v>0.75</v>
      </c>
      <c r="G557" s="67"/>
      <c r="H557" s="67"/>
      <c r="I557" s="107" t="s">
        <v>63</v>
      </c>
      <c r="J557" s="48"/>
      <c r="K557" s="69">
        <v>0</v>
      </c>
      <c r="L557" s="67">
        <v>0</v>
      </c>
      <c r="M557" s="74">
        <v>0</v>
      </c>
      <c r="N557" s="34">
        <f t="shared" si="101"/>
        <v>0.375</v>
      </c>
      <c r="O557" s="38">
        <f t="shared" si="102"/>
        <v>0.375</v>
      </c>
      <c r="P557" s="72" t="s">
        <v>61</v>
      </c>
      <c r="Q557" s="43">
        <v>44819</v>
      </c>
      <c r="R557" s="35">
        <f t="shared" si="103"/>
        <v>0</v>
      </c>
      <c r="S557" s="35">
        <f t="shared" si="104"/>
        <v>0</v>
      </c>
      <c r="T557" s="10" t="str">
        <f t="shared" si="98"/>
        <v>Sem - 38</v>
      </c>
      <c r="U557" s="10" t="str">
        <f t="shared" si="99"/>
        <v>Septembre</v>
      </c>
      <c r="V557" s="36" t="str">
        <f t="shared" si="105"/>
        <v>2026</v>
      </c>
      <c r="W557" s="34"/>
      <c r="X557" s="91">
        <f t="shared" si="100"/>
        <v>2.0833333333333259E-3</v>
      </c>
      <c r="Y557" s="92" t="str">
        <f>VLOOKUP('CM-CIC'!B535,Annuaire_roster!B:F,4,0)</f>
        <v>IDELHAJ Meryem</v>
      </c>
      <c r="Z557" s="37" t="s">
        <v>110</v>
      </c>
      <c r="AA557" s="60" t="s">
        <v>39</v>
      </c>
      <c r="AB557" s="35" t="str">
        <f t="shared" si="106"/>
        <v/>
      </c>
      <c r="AC557" s="35" t="str">
        <f t="shared" si="107"/>
        <v/>
      </c>
      <c r="AD557" s="35" t="str">
        <f t="shared" si="108"/>
        <v/>
      </c>
      <c r="AE557" s="44" t="str">
        <f t="shared" si="109"/>
        <v/>
      </c>
      <c r="AF557" s="61"/>
      <c r="AG557" s="45"/>
    </row>
    <row r="558" spans="1:33" x14ac:dyDescent="0.2">
      <c r="A558" s="59">
        <f>+VLOOKUP(B558,Annuaire_roster!B:G,5,0)</f>
        <v>1151</v>
      </c>
      <c r="B558" s="78" t="s">
        <v>65</v>
      </c>
      <c r="C558" s="73">
        <v>0.33194444444444443</v>
      </c>
      <c r="D558" s="73">
        <v>0.33333333333333331</v>
      </c>
      <c r="E558" s="66">
        <v>0.75</v>
      </c>
      <c r="F558" s="66">
        <v>0.75</v>
      </c>
      <c r="G558" s="67"/>
      <c r="H558" s="67"/>
      <c r="I558" s="107" t="s">
        <v>63</v>
      </c>
      <c r="J558" s="48"/>
      <c r="K558" s="69">
        <v>0</v>
      </c>
      <c r="L558" s="67">
        <v>0</v>
      </c>
      <c r="M558" s="74">
        <v>0</v>
      </c>
      <c r="N558" s="34">
        <f t="shared" si="101"/>
        <v>0.375</v>
      </c>
      <c r="O558" s="38">
        <f t="shared" si="102"/>
        <v>0.375</v>
      </c>
      <c r="P558" s="72" t="s">
        <v>61</v>
      </c>
      <c r="Q558" s="43">
        <v>44819</v>
      </c>
      <c r="R558" s="35">
        <f t="shared" si="103"/>
        <v>0</v>
      </c>
      <c r="S558" s="35">
        <f t="shared" si="104"/>
        <v>0</v>
      </c>
      <c r="T558" s="10" t="str">
        <f t="shared" si="98"/>
        <v>Sem - 38</v>
      </c>
      <c r="U558" s="10" t="str">
        <f t="shared" si="99"/>
        <v>Septembre</v>
      </c>
      <c r="V558" s="36" t="str">
        <f t="shared" si="105"/>
        <v>2026</v>
      </c>
      <c r="W558" s="34"/>
      <c r="X558" s="91">
        <f t="shared" si="100"/>
        <v>1.388888888888884E-3</v>
      </c>
      <c r="Y558" s="92" t="str">
        <f>VLOOKUP('CM-CIC'!B536,Annuaire_roster!B:F,4,0)</f>
        <v>IDELHAJ Meryem</v>
      </c>
      <c r="Z558" s="37" t="s">
        <v>110</v>
      </c>
      <c r="AA558" s="60" t="s">
        <v>39</v>
      </c>
      <c r="AB558" s="35" t="str">
        <f t="shared" si="106"/>
        <v/>
      </c>
      <c r="AC558" s="35" t="str">
        <f t="shared" si="107"/>
        <v/>
      </c>
      <c r="AD558" s="35" t="str">
        <f t="shared" si="108"/>
        <v/>
      </c>
      <c r="AE558" s="44" t="str">
        <f t="shared" si="109"/>
        <v/>
      </c>
      <c r="AF558" s="61"/>
      <c r="AG558" s="45"/>
    </row>
    <row r="559" spans="1:33" x14ac:dyDescent="0.2">
      <c r="A559" s="59">
        <f>+VLOOKUP(B559,Annuaire_roster!B:G,5,0)</f>
        <v>1301</v>
      </c>
      <c r="B559" s="78" t="s">
        <v>111</v>
      </c>
      <c r="C559" s="73">
        <v>0.33263888888888887</v>
      </c>
      <c r="D559" s="73">
        <v>0.33333333333333331</v>
      </c>
      <c r="E559" s="66">
        <v>0.75</v>
      </c>
      <c r="F559" s="66">
        <v>0.75</v>
      </c>
      <c r="G559" s="67"/>
      <c r="H559" s="67"/>
      <c r="I559" s="107" t="s">
        <v>63</v>
      </c>
      <c r="J559" s="48"/>
      <c r="K559" s="69">
        <v>0</v>
      </c>
      <c r="L559" s="67">
        <v>0</v>
      </c>
      <c r="M559" s="74">
        <v>0</v>
      </c>
      <c r="N559" s="34">
        <f t="shared" si="101"/>
        <v>0.375</v>
      </c>
      <c r="O559" s="38">
        <f t="shared" si="102"/>
        <v>0.375</v>
      </c>
      <c r="P559" s="72" t="s">
        <v>61</v>
      </c>
      <c r="Q559" s="43">
        <v>44819</v>
      </c>
      <c r="R559" s="35">
        <f t="shared" si="103"/>
        <v>0</v>
      </c>
      <c r="S559" s="35">
        <f t="shared" si="104"/>
        <v>0</v>
      </c>
      <c r="T559" s="10" t="str">
        <f t="shared" si="98"/>
        <v>Sem - 38</v>
      </c>
      <c r="U559" s="10" t="str">
        <f t="shared" si="99"/>
        <v>Septembre</v>
      </c>
      <c r="V559" s="36" t="str">
        <f t="shared" si="105"/>
        <v>2026</v>
      </c>
      <c r="W559" s="34"/>
      <c r="X559" s="91">
        <f t="shared" si="100"/>
        <v>0</v>
      </c>
      <c r="Y559" s="92" t="str">
        <f>VLOOKUP('CM-CIC'!B537,Annuaire_roster!B:F,4,0)</f>
        <v>IDELHAJ Meryem</v>
      </c>
      <c r="Z559" s="37" t="s">
        <v>110</v>
      </c>
      <c r="AA559" s="60" t="s">
        <v>39</v>
      </c>
      <c r="AB559" s="35" t="str">
        <f t="shared" si="106"/>
        <v/>
      </c>
      <c r="AC559" s="35" t="str">
        <f t="shared" si="107"/>
        <v/>
      </c>
      <c r="AD559" s="35" t="str">
        <f t="shared" si="108"/>
        <v/>
      </c>
      <c r="AE559" s="44" t="str">
        <f t="shared" si="109"/>
        <v/>
      </c>
      <c r="AF559" s="61"/>
      <c r="AG559" s="45"/>
    </row>
    <row r="560" spans="1:33" x14ac:dyDescent="0.2">
      <c r="A560" s="59">
        <f>+VLOOKUP(B560,Annuaire_roster!B:G,5,0)</f>
        <v>1300</v>
      </c>
      <c r="B560" s="78" t="s">
        <v>93</v>
      </c>
      <c r="C560" s="73">
        <v>0.33055555555555555</v>
      </c>
      <c r="D560" s="73">
        <v>0.33333333333333331</v>
      </c>
      <c r="E560" s="66">
        <v>0.5</v>
      </c>
      <c r="F560" s="66">
        <v>0.75</v>
      </c>
      <c r="G560" s="67"/>
      <c r="H560" s="67"/>
      <c r="I560" s="107" t="s">
        <v>63</v>
      </c>
      <c r="J560" s="48"/>
      <c r="K560" s="69">
        <v>0</v>
      </c>
      <c r="L560" s="67">
        <v>0.20833333333333334</v>
      </c>
      <c r="M560" s="74">
        <v>0</v>
      </c>
      <c r="N560" s="34">
        <f t="shared" si="101"/>
        <v>0.16666666666666666</v>
      </c>
      <c r="O560" s="38">
        <f t="shared" si="102"/>
        <v>0.375</v>
      </c>
      <c r="P560" s="72" t="s">
        <v>61</v>
      </c>
      <c r="Q560" s="43">
        <v>44819</v>
      </c>
      <c r="R560" s="35">
        <f t="shared" si="103"/>
        <v>0</v>
      </c>
      <c r="S560" s="35">
        <f t="shared" si="104"/>
        <v>0.20833333333333334</v>
      </c>
      <c r="T560" s="10" t="str">
        <f t="shared" si="98"/>
        <v>Sem - 38</v>
      </c>
      <c r="U560" s="10" t="str">
        <f t="shared" si="99"/>
        <v>Septembre</v>
      </c>
      <c r="V560" s="36" t="str">
        <f t="shared" si="105"/>
        <v>2026</v>
      </c>
      <c r="W560" s="34"/>
      <c r="X560" s="91">
        <f t="shared" si="100"/>
        <v>0</v>
      </c>
      <c r="Y560" s="92" t="str">
        <f>VLOOKUP('CM-CIC'!B538,Annuaire_roster!B:F,4,0)</f>
        <v>IDELHAJ Meryem</v>
      </c>
      <c r="Z560" s="37" t="s">
        <v>110</v>
      </c>
      <c r="AA560" s="60" t="s">
        <v>39</v>
      </c>
      <c r="AB560" s="35" t="str">
        <f t="shared" si="106"/>
        <v/>
      </c>
      <c r="AC560" s="35" t="str">
        <f t="shared" si="107"/>
        <v/>
      </c>
      <c r="AD560" s="35" t="str">
        <f t="shared" si="108"/>
        <v/>
      </c>
      <c r="AE560" s="44" t="str">
        <f t="shared" si="109"/>
        <v/>
      </c>
      <c r="AF560" s="61"/>
      <c r="AG560" s="45"/>
    </row>
    <row r="561" spans="1:33" x14ac:dyDescent="0.2">
      <c r="A561" s="59">
        <f>+VLOOKUP(B561,Annuaire_roster!B:G,5,0)</f>
        <v>1474</v>
      </c>
      <c r="B561" s="78" t="s">
        <v>174</v>
      </c>
      <c r="C561" s="73">
        <v>0.3298611111111111</v>
      </c>
      <c r="D561" s="73">
        <v>0.33333333333333331</v>
      </c>
      <c r="E561" s="71">
        <v>0.75</v>
      </c>
      <c r="F561" s="66">
        <v>0.75</v>
      </c>
      <c r="G561" s="67"/>
      <c r="H561" s="67"/>
      <c r="I561" s="107" t="s">
        <v>63</v>
      </c>
      <c r="J561" s="48"/>
      <c r="K561" s="69">
        <v>0</v>
      </c>
      <c r="L561" s="67">
        <v>0</v>
      </c>
      <c r="M561" s="74">
        <v>0</v>
      </c>
      <c r="N561" s="34">
        <f t="shared" si="101"/>
        <v>0.375</v>
      </c>
      <c r="O561" s="38">
        <f t="shared" si="102"/>
        <v>0.375</v>
      </c>
      <c r="P561" s="72" t="s">
        <v>61</v>
      </c>
      <c r="Q561" s="43">
        <v>44819</v>
      </c>
      <c r="R561" s="35">
        <f t="shared" si="103"/>
        <v>0</v>
      </c>
      <c r="S561" s="35">
        <f t="shared" si="104"/>
        <v>0</v>
      </c>
      <c r="T561" s="10" t="str">
        <f t="shared" si="98"/>
        <v>Sem - 38</v>
      </c>
      <c r="U561" s="10" t="str">
        <f t="shared" si="99"/>
        <v>Septembre</v>
      </c>
      <c r="V561" s="36" t="str">
        <f t="shared" si="105"/>
        <v>2026</v>
      </c>
      <c r="W561" s="34"/>
      <c r="X561" s="91">
        <f t="shared" si="100"/>
        <v>3.4722222222222099E-3</v>
      </c>
      <c r="Y561" s="92" t="str">
        <f>VLOOKUP('CM-CIC'!B539,Annuaire_roster!B:F,4,0)</f>
        <v>IDELHAJ Meryem</v>
      </c>
      <c r="Z561" s="37" t="s">
        <v>110</v>
      </c>
      <c r="AA561" s="60" t="s">
        <v>39</v>
      </c>
      <c r="AB561" s="35" t="str">
        <f t="shared" si="106"/>
        <v/>
      </c>
      <c r="AC561" s="35" t="str">
        <f t="shared" si="107"/>
        <v/>
      </c>
      <c r="AD561" s="35" t="str">
        <f t="shared" si="108"/>
        <v/>
      </c>
      <c r="AE561" s="44" t="str">
        <f t="shared" si="109"/>
        <v/>
      </c>
      <c r="AF561" s="61"/>
      <c r="AG561" s="45"/>
    </row>
    <row r="562" spans="1:33" x14ac:dyDescent="0.2">
      <c r="A562" s="59">
        <f>+VLOOKUP(B562,Annuaire_roster!B:G,5,0)</f>
        <v>1495</v>
      </c>
      <c r="B562" s="78" t="s">
        <v>172</v>
      </c>
      <c r="C562" s="73">
        <v>0.33263888888888887</v>
      </c>
      <c r="D562" s="73">
        <v>0.33333333333333331</v>
      </c>
      <c r="E562" s="71">
        <v>0.75</v>
      </c>
      <c r="F562" s="66">
        <v>0.75</v>
      </c>
      <c r="G562" s="67"/>
      <c r="H562" s="67"/>
      <c r="I562" s="107" t="s">
        <v>63</v>
      </c>
      <c r="J562" s="48"/>
      <c r="K562" s="69">
        <v>0</v>
      </c>
      <c r="L562" s="67">
        <v>0</v>
      </c>
      <c r="M562" s="74">
        <v>0</v>
      </c>
      <c r="N562" s="34">
        <f t="shared" si="101"/>
        <v>0.375</v>
      </c>
      <c r="O562" s="38">
        <f t="shared" si="102"/>
        <v>0.375</v>
      </c>
      <c r="P562" s="72" t="s">
        <v>61</v>
      </c>
      <c r="Q562" s="43">
        <v>44819</v>
      </c>
      <c r="R562" s="35">
        <f t="shared" si="103"/>
        <v>0</v>
      </c>
      <c r="S562" s="35">
        <f t="shared" si="104"/>
        <v>0</v>
      </c>
      <c r="T562" s="10" t="str">
        <f t="shared" si="98"/>
        <v>Sem - 38</v>
      </c>
      <c r="U562" s="10" t="str">
        <f t="shared" si="99"/>
        <v>Septembre</v>
      </c>
      <c r="V562" s="36" t="str">
        <f t="shared" si="105"/>
        <v>2026</v>
      </c>
      <c r="W562" s="34"/>
      <c r="X562" s="91">
        <f t="shared" si="100"/>
        <v>0</v>
      </c>
      <c r="Y562" s="92" t="str">
        <f>VLOOKUP('CM-CIC'!B540,Annuaire_roster!B:F,4,0)</f>
        <v>IDELHAJ Meryem</v>
      </c>
      <c r="Z562" s="37" t="s">
        <v>110</v>
      </c>
      <c r="AA562" s="60" t="s">
        <v>39</v>
      </c>
      <c r="AB562" s="35" t="str">
        <f t="shared" si="106"/>
        <v/>
      </c>
      <c r="AC562" s="35" t="str">
        <f t="shared" si="107"/>
        <v/>
      </c>
      <c r="AD562" s="35" t="str">
        <f t="shared" si="108"/>
        <v/>
      </c>
      <c r="AE562" s="44" t="str">
        <f t="shared" si="109"/>
        <v/>
      </c>
      <c r="AF562" s="61"/>
      <c r="AG562" s="45"/>
    </row>
    <row r="563" spans="1:33" x14ac:dyDescent="0.2">
      <c r="A563" s="59">
        <f>+VLOOKUP(B563,Annuaire_roster!B:G,5,0)</f>
        <v>1309</v>
      </c>
      <c r="B563" s="78" t="s">
        <v>85</v>
      </c>
      <c r="C563" s="73">
        <v>0.33194444444444443</v>
      </c>
      <c r="D563" s="73">
        <v>0.33333333333333331</v>
      </c>
      <c r="E563" s="66">
        <v>0.75</v>
      </c>
      <c r="F563" s="66">
        <v>0.75</v>
      </c>
      <c r="G563" s="67"/>
      <c r="H563" s="67"/>
      <c r="I563" s="107" t="s">
        <v>63</v>
      </c>
      <c r="J563" s="48"/>
      <c r="K563" s="69">
        <v>0</v>
      </c>
      <c r="L563" s="67">
        <v>0</v>
      </c>
      <c r="M563" s="74">
        <v>0</v>
      </c>
      <c r="N563" s="34">
        <f t="shared" si="101"/>
        <v>0.375</v>
      </c>
      <c r="O563" s="38">
        <f t="shared" si="102"/>
        <v>0.375</v>
      </c>
      <c r="P563" s="72" t="s">
        <v>61</v>
      </c>
      <c r="Q563" s="43">
        <v>44819</v>
      </c>
      <c r="R563" s="35">
        <f t="shared" si="103"/>
        <v>0</v>
      </c>
      <c r="S563" s="35">
        <f t="shared" si="104"/>
        <v>0</v>
      </c>
      <c r="T563" s="10" t="str">
        <f t="shared" si="98"/>
        <v>Sem - 38</v>
      </c>
      <c r="U563" s="10" t="str">
        <f t="shared" si="99"/>
        <v>Septembre</v>
      </c>
      <c r="V563" s="36" t="str">
        <f t="shared" si="105"/>
        <v>2026</v>
      </c>
      <c r="W563" s="34"/>
      <c r="X563" s="91">
        <f t="shared" si="100"/>
        <v>1.388888888888884E-3</v>
      </c>
      <c r="Y563" s="92" t="str">
        <f>VLOOKUP('CM-CIC'!B541,Annuaire_roster!B:F,4,0)</f>
        <v>IDELHAJ Meryem</v>
      </c>
      <c r="Z563" s="37" t="s">
        <v>110</v>
      </c>
      <c r="AA563" s="60" t="s">
        <v>39</v>
      </c>
      <c r="AB563" s="35" t="str">
        <f t="shared" si="106"/>
        <v/>
      </c>
      <c r="AC563" s="35" t="str">
        <f t="shared" si="107"/>
        <v/>
      </c>
      <c r="AD563" s="35" t="str">
        <f t="shared" si="108"/>
        <v/>
      </c>
      <c r="AE563" s="44" t="str">
        <f t="shared" si="109"/>
        <v/>
      </c>
      <c r="AF563" s="61"/>
      <c r="AG563" s="45"/>
    </row>
    <row r="564" spans="1:33" x14ac:dyDescent="0.2">
      <c r="A564" s="59">
        <f>+VLOOKUP(B564,Annuaire_roster!B:G,5,0)</f>
        <v>1283</v>
      </c>
      <c r="B564" s="78" t="s">
        <v>86</v>
      </c>
      <c r="C564" s="73"/>
      <c r="D564" s="73">
        <v>0.33333333333333331</v>
      </c>
      <c r="E564" s="66"/>
      <c r="F564" s="66">
        <v>0.75</v>
      </c>
      <c r="G564" s="67"/>
      <c r="H564" s="67"/>
      <c r="I564" s="107" t="s">
        <v>63</v>
      </c>
      <c r="J564" s="48"/>
      <c r="K564" s="69">
        <v>0</v>
      </c>
      <c r="L564" s="67">
        <v>0</v>
      </c>
      <c r="M564" s="74" t="s">
        <v>187</v>
      </c>
      <c r="N564" s="34" t="str">
        <f t="shared" si="101"/>
        <v/>
      </c>
      <c r="O564" s="38">
        <f t="shared" si="102"/>
        <v>0.375</v>
      </c>
      <c r="P564" s="72" t="s">
        <v>61</v>
      </c>
      <c r="Q564" s="43">
        <v>44819</v>
      </c>
      <c r="R564" s="35">
        <f t="shared" si="103"/>
        <v>0.375</v>
      </c>
      <c r="S564" s="35">
        <f t="shared" si="104"/>
        <v>0.375</v>
      </c>
      <c r="T564" s="10" t="str">
        <f t="shared" si="98"/>
        <v>Sem - 38</v>
      </c>
      <c r="U564" s="10" t="str">
        <f t="shared" si="99"/>
        <v>Septembre</v>
      </c>
      <c r="V564" s="36" t="str">
        <f t="shared" si="105"/>
        <v>2026</v>
      </c>
      <c r="W564" s="34"/>
      <c r="X564" s="91">
        <f t="shared" si="100"/>
        <v>0</v>
      </c>
      <c r="Y564" s="92" t="str">
        <f>VLOOKUP('CM-CIC'!B542,Annuaire_roster!B:F,4,0)</f>
        <v>IDELHAJ Meryem</v>
      </c>
      <c r="Z564" s="37" t="s">
        <v>110</v>
      </c>
      <c r="AA564" s="60" t="s">
        <v>39</v>
      </c>
      <c r="AB564" s="35" t="str">
        <f t="shared" si="106"/>
        <v/>
      </c>
      <c r="AC564" s="35" t="str">
        <f t="shared" si="107"/>
        <v/>
      </c>
      <c r="AD564" s="35" t="str">
        <f t="shared" si="108"/>
        <v/>
      </c>
      <c r="AE564" s="44" t="str">
        <f t="shared" si="109"/>
        <v/>
      </c>
      <c r="AF564" s="61"/>
      <c r="AG564" s="45"/>
    </row>
    <row r="565" spans="1:33" x14ac:dyDescent="0.2">
      <c r="A565" s="59">
        <f>+VLOOKUP(B565,Annuaire_roster!B:G,5,0)</f>
        <v>1066</v>
      </c>
      <c r="B565" s="78" t="s">
        <v>97</v>
      </c>
      <c r="C565" s="73">
        <v>0.33124999999999999</v>
      </c>
      <c r="D565" s="73">
        <v>0.33333333333333331</v>
      </c>
      <c r="E565" s="71">
        <v>0.75</v>
      </c>
      <c r="F565" s="66">
        <v>0.75</v>
      </c>
      <c r="G565" s="67"/>
      <c r="H565" s="67"/>
      <c r="I565" s="107" t="s">
        <v>63</v>
      </c>
      <c r="J565" s="48"/>
      <c r="K565" s="69">
        <v>0</v>
      </c>
      <c r="L565" s="67">
        <v>0</v>
      </c>
      <c r="M565" s="74">
        <v>0</v>
      </c>
      <c r="N565" s="34">
        <f t="shared" si="101"/>
        <v>0.375</v>
      </c>
      <c r="O565" s="38">
        <f t="shared" si="102"/>
        <v>0.375</v>
      </c>
      <c r="P565" s="72" t="s">
        <v>61</v>
      </c>
      <c r="Q565" s="43">
        <v>44819</v>
      </c>
      <c r="R565" s="35">
        <f t="shared" si="103"/>
        <v>0</v>
      </c>
      <c r="S565" s="35">
        <f t="shared" si="104"/>
        <v>0</v>
      </c>
      <c r="T565" s="10" t="str">
        <f t="shared" si="98"/>
        <v>Sem - 38</v>
      </c>
      <c r="U565" s="10" t="str">
        <f t="shared" si="99"/>
        <v>Septembre</v>
      </c>
      <c r="V565" s="36" t="str">
        <f t="shared" si="105"/>
        <v>2026</v>
      </c>
      <c r="W565" s="34"/>
      <c r="X565" s="91">
        <f t="shared" si="100"/>
        <v>2.0833333333333259E-3</v>
      </c>
      <c r="Y565" s="92" t="str">
        <f>VLOOKUP('CM-CIC'!B543,Annuaire_roster!B:F,4,0)</f>
        <v>IDELHAJ Meryem</v>
      </c>
      <c r="Z565" s="37" t="s">
        <v>110</v>
      </c>
      <c r="AA565" s="60" t="s">
        <v>39</v>
      </c>
      <c r="AB565" s="35" t="str">
        <f t="shared" si="106"/>
        <v/>
      </c>
      <c r="AC565" s="35" t="str">
        <f t="shared" si="107"/>
        <v/>
      </c>
      <c r="AD565" s="35" t="str">
        <f t="shared" si="108"/>
        <v/>
      </c>
      <c r="AE565" s="44" t="str">
        <f t="shared" si="109"/>
        <v/>
      </c>
      <c r="AF565" s="61"/>
      <c r="AG565" s="45"/>
    </row>
    <row r="566" spans="1:33" x14ac:dyDescent="0.2">
      <c r="A566" s="59">
        <f>+VLOOKUP(B566,Annuaire_roster!B:G,5,0)</f>
        <v>1011</v>
      </c>
      <c r="B566" s="78" t="s">
        <v>47</v>
      </c>
      <c r="C566" s="73">
        <v>0.33055555555555555</v>
      </c>
      <c r="D566" s="73">
        <v>0.33333333333333331</v>
      </c>
      <c r="E566" s="71">
        <v>0.75</v>
      </c>
      <c r="F566" s="66">
        <v>0.75</v>
      </c>
      <c r="G566" s="67"/>
      <c r="H566" s="67"/>
      <c r="I566" s="107" t="s">
        <v>63</v>
      </c>
      <c r="J566" s="48"/>
      <c r="K566" s="69">
        <v>0</v>
      </c>
      <c r="L566" s="67">
        <v>0</v>
      </c>
      <c r="M566" s="74">
        <v>0</v>
      </c>
      <c r="N566" s="34">
        <f t="shared" si="101"/>
        <v>0.375</v>
      </c>
      <c r="O566" s="38">
        <f t="shared" si="102"/>
        <v>0.375</v>
      </c>
      <c r="P566" s="72" t="s">
        <v>61</v>
      </c>
      <c r="Q566" s="43">
        <v>44819</v>
      </c>
      <c r="R566" s="35">
        <f t="shared" si="103"/>
        <v>0</v>
      </c>
      <c r="S566" s="35">
        <f t="shared" si="104"/>
        <v>0</v>
      </c>
      <c r="T566" s="10" t="str">
        <f t="shared" si="98"/>
        <v>Sem - 38</v>
      </c>
      <c r="U566" s="10" t="str">
        <f t="shared" si="99"/>
        <v>Septembre</v>
      </c>
      <c r="V566" s="36" t="str">
        <f t="shared" si="105"/>
        <v>2026</v>
      </c>
      <c r="W566" s="34"/>
      <c r="X566" s="91">
        <f t="shared" si="100"/>
        <v>2.7777777777777679E-3</v>
      </c>
      <c r="Y566" s="92" t="str">
        <f>VLOOKUP('CM-CIC'!B544,Annuaire_roster!B:F,4,0)</f>
        <v>IDELHAJ Meryem</v>
      </c>
      <c r="Z566" s="37" t="s">
        <v>110</v>
      </c>
      <c r="AA566" s="60" t="s">
        <v>39</v>
      </c>
      <c r="AB566" s="35" t="str">
        <f t="shared" si="106"/>
        <v/>
      </c>
      <c r="AC566" s="35" t="str">
        <f t="shared" si="107"/>
        <v/>
      </c>
      <c r="AD566" s="35" t="str">
        <f t="shared" si="108"/>
        <v/>
      </c>
      <c r="AE566" s="44" t="str">
        <f t="shared" si="109"/>
        <v/>
      </c>
      <c r="AF566" s="61"/>
      <c r="AG566" s="45"/>
    </row>
    <row r="567" spans="1:33" x14ac:dyDescent="0.2">
      <c r="A567" s="59">
        <f>+VLOOKUP(B567,Annuaire_roster!B:G,5,0)</f>
        <v>1004</v>
      </c>
      <c r="B567" s="78" t="s">
        <v>96</v>
      </c>
      <c r="C567" s="73">
        <v>0.33194444444444443</v>
      </c>
      <c r="D567" s="73">
        <v>0.33333333333333331</v>
      </c>
      <c r="E567" s="71">
        <v>0.75</v>
      </c>
      <c r="F567" s="66">
        <v>0.75</v>
      </c>
      <c r="G567" s="67"/>
      <c r="H567" s="67"/>
      <c r="I567" s="107" t="s">
        <v>63</v>
      </c>
      <c r="J567" s="67"/>
      <c r="K567" s="69">
        <v>0</v>
      </c>
      <c r="L567" s="67">
        <v>0</v>
      </c>
      <c r="M567" s="74">
        <v>0</v>
      </c>
      <c r="N567" s="34">
        <f t="shared" si="101"/>
        <v>0.375</v>
      </c>
      <c r="O567" s="38">
        <f t="shared" si="102"/>
        <v>0.375</v>
      </c>
      <c r="P567" s="72" t="s">
        <v>61</v>
      </c>
      <c r="Q567" s="43">
        <v>44819</v>
      </c>
      <c r="R567" s="35">
        <f t="shared" si="103"/>
        <v>0</v>
      </c>
      <c r="S567" s="35">
        <f t="shared" si="104"/>
        <v>0</v>
      </c>
      <c r="T567" s="10" t="str">
        <f t="shared" si="98"/>
        <v>Sem - 38</v>
      </c>
      <c r="U567" s="10" t="str">
        <f t="shared" si="99"/>
        <v>Septembre</v>
      </c>
      <c r="V567" s="36" t="str">
        <f t="shared" si="105"/>
        <v>2026</v>
      </c>
      <c r="W567" s="34"/>
      <c r="X567" s="91">
        <f t="shared" si="100"/>
        <v>1.388888888888884E-3</v>
      </c>
      <c r="Y567" s="92" t="str">
        <f>VLOOKUP('CM-CIC'!B545,Annuaire_roster!B:F,4,0)</f>
        <v>IDELHAJ Meryem</v>
      </c>
      <c r="Z567" s="37" t="s">
        <v>110</v>
      </c>
      <c r="AA567" s="60" t="s">
        <v>39</v>
      </c>
      <c r="AB567" s="35" t="str">
        <f t="shared" si="106"/>
        <v/>
      </c>
      <c r="AC567" s="35" t="str">
        <f t="shared" si="107"/>
        <v/>
      </c>
      <c r="AD567" s="35" t="str">
        <f t="shared" si="108"/>
        <v/>
      </c>
      <c r="AE567" s="44" t="str">
        <f t="shared" si="109"/>
        <v/>
      </c>
      <c r="AF567" s="61"/>
      <c r="AG567" s="45"/>
    </row>
    <row r="568" spans="1:33" x14ac:dyDescent="0.2">
      <c r="A568" s="59">
        <f>+VLOOKUP(B568,Annuaire_roster!B:G,5,0)</f>
        <v>1068</v>
      </c>
      <c r="B568" s="78" t="s">
        <v>98</v>
      </c>
      <c r="C568" s="73">
        <v>0.33333333333333331</v>
      </c>
      <c r="D568" s="73">
        <v>0.33333333333333331</v>
      </c>
      <c r="E568" s="66">
        <v>0.75</v>
      </c>
      <c r="F568" s="66">
        <v>0.75</v>
      </c>
      <c r="G568" s="67"/>
      <c r="H568" s="67"/>
      <c r="I568" s="107" t="s">
        <v>63</v>
      </c>
      <c r="J568" s="48"/>
      <c r="K568" s="69">
        <v>0</v>
      </c>
      <c r="L568" s="67">
        <v>0</v>
      </c>
      <c r="M568" s="74">
        <v>0</v>
      </c>
      <c r="N568" s="34">
        <f t="shared" si="101"/>
        <v>0.375</v>
      </c>
      <c r="O568" s="38">
        <f t="shared" si="102"/>
        <v>0.375</v>
      </c>
      <c r="P568" s="72" t="s">
        <v>61</v>
      </c>
      <c r="Q568" s="43">
        <v>44820</v>
      </c>
      <c r="R568" s="35">
        <f t="shared" si="103"/>
        <v>0</v>
      </c>
      <c r="S568" s="35">
        <f t="shared" si="104"/>
        <v>0</v>
      </c>
      <c r="T568" s="10" t="str">
        <f t="shared" si="98"/>
        <v>Sem - 38</v>
      </c>
      <c r="U568" s="10" t="str">
        <f t="shared" si="99"/>
        <v>Septembre</v>
      </c>
      <c r="V568" s="36" t="str">
        <f t="shared" si="105"/>
        <v>2026</v>
      </c>
      <c r="W568" s="34"/>
      <c r="X568" s="91">
        <f t="shared" si="100"/>
        <v>0</v>
      </c>
      <c r="Y568" s="92" t="str">
        <f>VLOOKUP('CM-CIC'!B546,Annuaire_roster!B:F,4,0)</f>
        <v>IDELHAJ Meryem</v>
      </c>
      <c r="Z568" s="37" t="s">
        <v>110</v>
      </c>
      <c r="AA568" s="60" t="s">
        <v>39</v>
      </c>
      <c r="AB568" s="35" t="str">
        <f t="shared" si="106"/>
        <v/>
      </c>
      <c r="AC568" s="35" t="str">
        <f t="shared" si="107"/>
        <v/>
      </c>
      <c r="AD568" s="35" t="str">
        <f t="shared" si="108"/>
        <v/>
      </c>
      <c r="AE568" s="44" t="str">
        <f t="shared" si="109"/>
        <v/>
      </c>
      <c r="AF568" s="61"/>
      <c r="AG568" s="45"/>
    </row>
    <row r="569" spans="1:33" x14ac:dyDescent="0.2">
      <c r="A569" s="59">
        <f>+VLOOKUP(B569,Annuaire_roster!B:G,5,0)</f>
        <v>1301</v>
      </c>
      <c r="B569" s="78" t="s">
        <v>111</v>
      </c>
      <c r="C569" s="73">
        <v>0.33333333333333331</v>
      </c>
      <c r="D569" s="73">
        <v>0.33333333333333331</v>
      </c>
      <c r="E569" s="66">
        <v>0.75</v>
      </c>
      <c r="F569" s="66">
        <v>0.75</v>
      </c>
      <c r="G569" s="67"/>
      <c r="H569" s="67"/>
      <c r="I569" s="107" t="s">
        <v>63</v>
      </c>
      <c r="J569" s="48"/>
      <c r="K569" s="69">
        <v>0</v>
      </c>
      <c r="L569" s="67">
        <v>0</v>
      </c>
      <c r="M569" s="74">
        <v>0</v>
      </c>
      <c r="N569" s="34">
        <f t="shared" si="101"/>
        <v>0.375</v>
      </c>
      <c r="O569" s="38">
        <f t="shared" si="102"/>
        <v>0.375</v>
      </c>
      <c r="P569" s="72" t="s">
        <v>61</v>
      </c>
      <c r="Q569" s="43">
        <v>44820</v>
      </c>
      <c r="R569" s="35">
        <f t="shared" si="103"/>
        <v>0</v>
      </c>
      <c r="S569" s="35">
        <f t="shared" si="104"/>
        <v>0</v>
      </c>
      <c r="T569" s="10" t="str">
        <f t="shared" si="98"/>
        <v>Sem - 38</v>
      </c>
      <c r="U569" s="10" t="str">
        <f t="shared" si="99"/>
        <v>Septembre</v>
      </c>
      <c r="V569" s="36" t="str">
        <f t="shared" si="105"/>
        <v>2026</v>
      </c>
      <c r="W569" s="34"/>
      <c r="X569" s="91">
        <f t="shared" si="100"/>
        <v>0</v>
      </c>
      <c r="Y569" s="92" t="str">
        <f>VLOOKUP('CM-CIC'!B547,Annuaire_roster!B:F,4,0)</f>
        <v>IDELHAJ Meryem</v>
      </c>
      <c r="Z569" s="37" t="s">
        <v>110</v>
      </c>
      <c r="AA569" s="60" t="s">
        <v>39</v>
      </c>
      <c r="AB569" s="35" t="str">
        <f t="shared" si="106"/>
        <v/>
      </c>
      <c r="AC569" s="35" t="str">
        <f t="shared" si="107"/>
        <v/>
      </c>
      <c r="AD569" s="35" t="str">
        <f t="shared" si="108"/>
        <v/>
      </c>
      <c r="AE569" s="44" t="str">
        <f t="shared" si="109"/>
        <v/>
      </c>
      <c r="AF569" s="61"/>
      <c r="AG569" s="45"/>
    </row>
    <row r="570" spans="1:33" x14ac:dyDescent="0.2">
      <c r="A570" s="59">
        <f>+VLOOKUP(B570,Annuaire_roster!B:G,5,0)</f>
        <v>1300</v>
      </c>
      <c r="B570" s="78" t="s">
        <v>93</v>
      </c>
      <c r="C570" s="65">
        <v>0.33194444444444443</v>
      </c>
      <c r="D570" s="65">
        <v>0.33333333333333331</v>
      </c>
      <c r="E570" s="66">
        <v>0.75</v>
      </c>
      <c r="F570" s="66">
        <v>0.75</v>
      </c>
      <c r="G570" s="67"/>
      <c r="H570" s="67"/>
      <c r="I570" s="68" t="s">
        <v>63</v>
      </c>
      <c r="J570" s="48"/>
      <c r="K570" s="69">
        <v>0</v>
      </c>
      <c r="L570" s="67">
        <v>0</v>
      </c>
      <c r="M570" s="70">
        <v>0</v>
      </c>
      <c r="N570" s="34">
        <f t="shared" si="101"/>
        <v>0.375</v>
      </c>
      <c r="O570" s="38">
        <f t="shared" si="102"/>
        <v>0.375</v>
      </c>
      <c r="P570" s="72" t="s">
        <v>61</v>
      </c>
      <c r="Q570" s="43">
        <v>44820</v>
      </c>
      <c r="R570" s="35">
        <f t="shared" si="103"/>
        <v>0</v>
      </c>
      <c r="S570" s="35">
        <f t="shared" si="104"/>
        <v>0</v>
      </c>
      <c r="T570" s="10" t="str">
        <f t="shared" si="98"/>
        <v>Sem - 38</v>
      </c>
      <c r="U570" s="10" t="str">
        <f t="shared" si="99"/>
        <v>Septembre</v>
      </c>
      <c r="V570" s="36" t="str">
        <f t="shared" si="105"/>
        <v>2026</v>
      </c>
      <c r="W570" s="34"/>
      <c r="X570" s="91">
        <f t="shared" si="100"/>
        <v>1.388888888888884E-3</v>
      </c>
      <c r="Y570" s="92" t="str">
        <f>VLOOKUP('CM-CIC'!B548,Annuaire_roster!B:F,4,0)</f>
        <v>IDELHAJ Meryem</v>
      </c>
      <c r="Z570" s="37" t="s">
        <v>110</v>
      </c>
      <c r="AA570" s="60" t="s">
        <v>39</v>
      </c>
      <c r="AB570" s="35" t="str">
        <f t="shared" si="106"/>
        <v/>
      </c>
      <c r="AC570" s="35" t="str">
        <f t="shared" si="107"/>
        <v/>
      </c>
      <c r="AD570" s="35" t="str">
        <f t="shared" si="108"/>
        <v/>
      </c>
      <c r="AE570" s="44" t="str">
        <f t="shared" si="109"/>
        <v/>
      </c>
      <c r="AF570" s="61"/>
      <c r="AG570" s="45"/>
    </row>
    <row r="571" spans="1:33" x14ac:dyDescent="0.2">
      <c r="A571" s="59">
        <f>+VLOOKUP(B571,Annuaire_roster!B:G,5,0)</f>
        <v>1474</v>
      </c>
      <c r="B571" s="78" t="s">
        <v>174</v>
      </c>
      <c r="C571" s="65">
        <v>0.33124999999999999</v>
      </c>
      <c r="D571" s="65">
        <v>0.33333333333333331</v>
      </c>
      <c r="E571" s="66">
        <v>0.75</v>
      </c>
      <c r="F571" s="66">
        <v>0.75</v>
      </c>
      <c r="G571" s="67"/>
      <c r="H571" s="67"/>
      <c r="I571" s="68" t="s">
        <v>63</v>
      </c>
      <c r="J571" s="48"/>
      <c r="K571" s="69">
        <v>0</v>
      </c>
      <c r="L571" s="67">
        <v>0</v>
      </c>
      <c r="M571" s="70">
        <v>0</v>
      </c>
      <c r="N571" s="34">
        <f t="shared" si="101"/>
        <v>0.375</v>
      </c>
      <c r="O571" s="38">
        <f t="shared" si="102"/>
        <v>0.375</v>
      </c>
      <c r="P571" s="72" t="s">
        <v>61</v>
      </c>
      <c r="Q571" s="43">
        <v>44820</v>
      </c>
      <c r="R571" s="35">
        <f t="shared" si="103"/>
        <v>0</v>
      </c>
      <c r="S571" s="35">
        <f t="shared" si="104"/>
        <v>0</v>
      </c>
      <c r="T571" s="10" t="str">
        <f t="shared" si="98"/>
        <v>Sem - 38</v>
      </c>
      <c r="U571" s="10" t="str">
        <f t="shared" si="99"/>
        <v>Septembre</v>
      </c>
      <c r="V571" s="36" t="str">
        <f t="shared" si="105"/>
        <v>2026</v>
      </c>
      <c r="W571" s="34"/>
      <c r="X571" s="91">
        <f t="shared" si="100"/>
        <v>2.0833333333333259E-3</v>
      </c>
      <c r="Y571" s="92" t="str">
        <f>VLOOKUP('CM-CIC'!B549,Annuaire_roster!B:F,4,0)</f>
        <v>IDELHAJ Meryem</v>
      </c>
      <c r="Z571" s="37" t="s">
        <v>110</v>
      </c>
      <c r="AA571" s="60" t="s">
        <v>39</v>
      </c>
      <c r="AB571" s="35" t="str">
        <f t="shared" si="106"/>
        <v/>
      </c>
      <c r="AC571" s="35" t="str">
        <f t="shared" si="107"/>
        <v/>
      </c>
      <c r="AD571" s="35" t="str">
        <f t="shared" si="108"/>
        <v/>
      </c>
      <c r="AE571" s="44" t="str">
        <f t="shared" si="109"/>
        <v/>
      </c>
      <c r="AF571" s="61"/>
      <c r="AG571" s="45"/>
    </row>
    <row r="572" spans="1:33" x14ac:dyDescent="0.2">
      <c r="A572" s="59">
        <f>+VLOOKUP(B572,Annuaire_roster!B:G,5,0)</f>
        <v>1495</v>
      </c>
      <c r="B572" s="78" t="s">
        <v>172</v>
      </c>
      <c r="C572" s="65">
        <v>0.33194444444444443</v>
      </c>
      <c r="D572" s="65">
        <v>0.33333333333333331</v>
      </c>
      <c r="E572" s="66">
        <v>0.75</v>
      </c>
      <c r="F572" s="66">
        <v>0.75</v>
      </c>
      <c r="G572" s="67"/>
      <c r="H572" s="67"/>
      <c r="I572" s="68" t="s">
        <v>63</v>
      </c>
      <c r="J572" s="48"/>
      <c r="K572" s="69">
        <v>0</v>
      </c>
      <c r="L572" s="67">
        <v>0</v>
      </c>
      <c r="M572" s="70">
        <v>0</v>
      </c>
      <c r="N572" s="34">
        <f t="shared" si="101"/>
        <v>0.375</v>
      </c>
      <c r="O572" s="38">
        <f t="shared" si="102"/>
        <v>0.375</v>
      </c>
      <c r="P572" s="72" t="s">
        <v>61</v>
      </c>
      <c r="Q572" s="43">
        <v>44820</v>
      </c>
      <c r="R572" s="35">
        <f t="shared" si="103"/>
        <v>0</v>
      </c>
      <c r="S572" s="35">
        <f t="shared" si="104"/>
        <v>0</v>
      </c>
      <c r="T572" s="10" t="str">
        <f t="shared" si="98"/>
        <v>Sem - 38</v>
      </c>
      <c r="U572" s="10" t="str">
        <f t="shared" si="99"/>
        <v>Septembre</v>
      </c>
      <c r="V572" s="36" t="str">
        <f t="shared" si="105"/>
        <v>2026</v>
      </c>
      <c r="W572" s="34"/>
      <c r="X572" s="91">
        <f t="shared" si="100"/>
        <v>1.388888888888884E-3</v>
      </c>
      <c r="Y572" s="92" t="str">
        <f>VLOOKUP('CM-CIC'!B550,Annuaire_roster!B:F,4,0)</f>
        <v>IDELHAJ Meryem</v>
      </c>
      <c r="Z572" s="37" t="s">
        <v>110</v>
      </c>
      <c r="AA572" s="60" t="s">
        <v>39</v>
      </c>
      <c r="AB572" s="35" t="str">
        <f t="shared" si="106"/>
        <v/>
      </c>
      <c r="AC572" s="35" t="str">
        <f t="shared" si="107"/>
        <v/>
      </c>
      <c r="AD572" s="35" t="str">
        <f t="shared" si="108"/>
        <v/>
      </c>
      <c r="AE572" s="44" t="str">
        <f t="shared" si="109"/>
        <v/>
      </c>
      <c r="AF572" s="61"/>
      <c r="AG572" s="45"/>
    </row>
    <row r="573" spans="1:33" x14ac:dyDescent="0.2">
      <c r="A573" s="59">
        <f>+VLOOKUP(B573,Annuaire_roster!B:G,5,0)</f>
        <v>1309</v>
      </c>
      <c r="B573" s="78" t="s">
        <v>85</v>
      </c>
      <c r="C573" s="65">
        <v>0.33263888888888887</v>
      </c>
      <c r="D573" s="65">
        <v>0.33333333333333331</v>
      </c>
      <c r="E573" s="66">
        <v>0.75</v>
      </c>
      <c r="F573" s="66">
        <v>0.75</v>
      </c>
      <c r="G573" s="67"/>
      <c r="H573" s="67"/>
      <c r="I573" s="68" t="s">
        <v>63</v>
      </c>
      <c r="J573" s="48"/>
      <c r="K573" s="69">
        <v>0</v>
      </c>
      <c r="L573" s="67">
        <v>0</v>
      </c>
      <c r="M573" s="70">
        <v>0</v>
      </c>
      <c r="N573" s="34">
        <f t="shared" si="101"/>
        <v>0.375</v>
      </c>
      <c r="O573" s="38">
        <f t="shared" si="102"/>
        <v>0.375</v>
      </c>
      <c r="P573" s="72" t="s">
        <v>61</v>
      </c>
      <c r="Q573" s="43">
        <v>44820</v>
      </c>
      <c r="R573" s="35">
        <f t="shared" si="103"/>
        <v>0</v>
      </c>
      <c r="S573" s="35">
        <f t="shared" si="104"/>
        <v>0</v>
      </c>
      <c r="T573" s="10" t="str">
        <f t="shared" si="98"/>
        <v>Sem - 38</v>
      </c>
      <c r="U573" s="10" t="str">
        <f t="shared" si="99"/>
        <v>Septembre</v>
      </c>
      <c r="V573" s="36" t="str">
        <f t="shared" si="105"/>
        <v>2026</v>
      </c>
      <c r="W573" s="34"/>
      <c r="X573" s="91">
        <f t="shared" si="100"/>
        <v>0</v>
      </c>
      <c r="Y573" s="92" t="str">
        <f>VLOOKUP('CM-CIC'!B551,Annuaire_roster!B:F,4,0)</f>
        <v>IDELHAJ Meryem</v>
      </c>
      <c r="Z573" s="37" t="s">
        <v>110</v>
      </c>
      <c r="AA573" s="60" t="s">
        <v>39</v>
      </c>
      <c r="AB573" s="35" t="str">
        <f t="shared" si="106"/>
        <v/>
      </c>
      <c r="AC573" s="35" t="str">
        <f t="shared" si="107"/>
        <v/>
      </c>
      <c r="AD573" s="35" t="str">
        <f t="shared" si="108"/>
        <v/>
      </c>
      <c r="AE573" s="44" t="str">
        <f t="shared" si="109"/>
        <v/>
      </c>
      <c r="AF573" s="61"/>
      <c r="AG573" s="45"/>
    </row>
    <row r="574" spans="1:33" x14ac:dyDescent="0.2">
      <c r="A574" s="59">
        <f>+VLOOKUP(B574,Annuaire_roster!B:G,5,0)</f>
        <v>1283</v>
      </c>
      <c r="B574" s="78" t="s">
        <v>86</v>
      </c>
      <c r="C574" s="65">
        <v>0.33333333333333331</v>
      </c>
      <c r="D574" s="65">
        <v>0.33333333333333331</v>
      </c>
      <c r="E574" s="66">
        <v>0.75</v>
      </c>
      <c r="F574" s="66">
        <v>0.75</v>
      </c>
      <c r="G574" s="67"/>
      <c r="H574" s="67"/>
      <c r="I574" s="68" t="s">
        <v>63</v>
      </c>
      <c r="J574" s="48"/>
      <c r="K574" s="69">
        <v>0</v>
      </c>
      <c r="L574" s="67">
        <v>0</v>
      </c>
      <c r="M574" s="70">
        <v>0</v>
      </c>
      <c r="N574" s="34">
        <f t="shared" si="101"/>
        <v>0.375</v>
      </c>
      <c r="O574" s="38">
        <f t="shared" si="102"/>
        <v>0.375</v>
      </c>
      <c r="P574" s="72" t="s">
        <v>61</v>
      </c>
      <c r="Q574" s="43">
        <v>44820</v>
      </c>
      <c r="R574" s="35">
        <f t="shared" si="103"/>
        <v>0</v>
      </c>
      <c r="S574" s="35">
        <f t="shared" si="104"/>
        <v>0</v>
      </c>
      <c r="T574" s="10" t="str">
        <f t="shared" si="98"/>
        <v>Sem - 38</v>
      </c>
      <c r="U574" s="10" t="str">
        <f t="shared" si="99"/>
        <v>Septembre</v>
      </c>
      <c r="V574" s="36" t="str">
        <f t="shared" si="105"/>
        <v>2026</v>
      </c>
      <c r="W574" s="34"/>
      <c r="X574" s="91">
        <f t="shared" si="100"/>
        <v>0</v>
      </c>
      <c r="Y574" s="92" t="str">
        <f>VLOOKUP('CM-CIC'!B552,Annuaire_roster!B:F,4,0)</f>
        <v>IDELHAJ Meryem</v>
      </c>
      <c r="Z574" s="37" t="s">
        <v>110</v>
      </c>
      <c r="AA574" s="60" t="s">
        <v>39</v>
      </c>
      <c r="AB574" s="35" t="str">
        <f t="shared" si="106"/>
        <v/>
      </c>
      <c r="AC574" s="35" t="str">
        <f t="shared" si="107"/>
        <v/>
      </c>
      <c r="AD574" s="35" t="str">
        <f t="shared" si="108"/>
        <v/>
      </c>
      <c r="AE574" s="44" t="str">
        <f t="shared" si="109"/>
        <v/>
      </c>
      <c r="AF574" s="61"/>
      <c r="AG574" s="45"/>
    </row>
    <row r="575" spans="1:33" x14ac:dyDescent="0.2">
      <c r="A575" s="59">
        <f>+VLOOKUP(B575,Annuaire_roster!B:G,5,0)</f>
        <v>1066</v>
      </c>
      <c r="B575" s="78" t="s">
        <v>97</v>
      </c>
      <c r="C575" s="65">
        <v>0.33263888888888887</v>
      </c>
      <c r="D575" s="65">
        <v>0.33333333333333331</v>
      </c>
      <c r="E575" s="66">
        <v>0.75</v>
      </c>
      <c r="F575" s="66">
        <v>0.75</v>
      </c>
      <c r="G575" s="67"/>
      <c r="H575" s="67"/>
      <c r="I575" s="68" t="s">
        <v>63</v>
      </c>
      <c r="J575" s="48"/>
      <c r="K575" s="69">
        <v>0</v>
      </c>
      <c r="L575" s="67">
        <v>0</v>
      </c>
      <c r="M575" s="70">
        <v>0</v>
      </c>
      <c r="N575" s="34">
        <f t="shared" si="101"/>
        <v>0.375</v>
      </c>
      <c r="O575" s="38">
        <f t="shared" si="102"/>
        <v>0.375</v>
      </c>
      <c r="P575" s="72" t="s">
        <v>61</v>
      </c>
      <c r="Q575" s="43">
        <v>44820</v>
      </c>
      <c r="R575" s="35">
        <f t="shared" si="103"/>
        <v>0</v>
      </c>
      <c r="S575" s="35">
        <f t="shared" si="104"/>
        <v>0</v>
      </c>
      <c r="T575" s="10" t="str">
        <f t="shared" si="98"/>
        <v>Sem - 38</v>
      </c>
      <c r="U575" s="10" t="str">
        <f t="shared" si="99"/>
        <v>Septembre</v>
      </c>
      <c r="V575" s="36" t="str">
        <f t="shared" si="105"/>
        <v>2026</v>
      </c>
      <c r="W575" s="34"/>
      <c r="X575" s="91">
        <f t="shared" si="100"/>
        <v>0</v>
      </c>
      <c r="Y575" s="92" t="str">
        <f>VLOOKUP('CM-CIC'!B553,Annuaire_roster!B:F,4,0)</f>
        <v>IDELHAJ Meryem</v>
      </c>
      <c r="Z575" s="37" t="s">
        <v>110</v>
      </c>
      <c r="AA575" s="60" t="s">
        <v>39</v>
      </c>
      <c r="AB575" s="35" t="str">
        <f t="shared" si="106"/>
        <v/>
      </c>
      <c r="AC575" s="35" t="str">
        <f t="shared" si="107"/>
        <v/>
      </c>
      <c r="AD575" s="35" t="str">
        <f t="shared" si="108"/>
        <v/>
      </c>
      <c r="AE575" s="44" t="str">
        <f t="shared" si="109"/>
        <v/>
      </c>
      <c r="AF575" s="61"/>
      <c r="AG575" s="45"/>
    </row>
    <row r="576" spans="1:33" x14ac:dyDescent="0.2">
      <c r="A576" s="59">
        <f>+VLOOKUP(B576,Annuaire_roster!B:G,5,0)</f>
        <v>1004</v>
      </c>
      <c r="B576" s="78" t="s">
        <v>96</v>
      </c>
      <c r="C576" s="65">
        <v>0.33194444444444443</v>
      </c>
      <c r="D576" s="65">
        <v>0.33333333333333331</v>
      </c>
      <c r="E576" s="66">
        <v>0.75</v>
      </c>
      <c r="F576" s="66">
        <v>0.75</v>
      </c>
      <c r="G576" s="67"/>
      <c r="H576" s="67"/>
      <c r="I576" s="68" t="s">
        <v>63</v>
      </c>
      <c r="J576" s="48"/>
      <c r="K576" s="69">
        <v>0</v>
      </c>
      <c r="L576" s="67">
        <v>0</v>
      </c>
      <c r="M576" s="70">
        <v>0</v>
      </c>
      <c r="N576" s="34">
        <f t="shared" si="101"/>
        <v>0.375</v>
      </c>
      <c r="O576" s="38">
        <f t="shared" si="102"/>
        <v>0.375</v>
      </c>
      <c r="P576" s="72" t="s">
        <v>61</v>
      </c>
      <c r="Q576" s="43">
        <v>44820</v>
      </c>
      <c r="R576" s="35">
        <f t="shared" si="103"/>
        <v>0</v>
      </c>
      <c r="S576" s="35">
        <f t="shared" si="104"/>
        <v>0</v>
      </c>
      <c r="T576" s="10" t="str">
        <f t="shared" si="98"/>
        <v>Sem - 38</v>
      </c>
      <c r="U576" s="10" t="str">
        <f t="shared" si="99"/>
        <v>Septembre</v>
      </c>
      <c r="V576" s="36" t="str">
        <f t="shared" si="105"/>
        <v>2026</v>
      </c>
      <c r="W576" s="34"/>
      <c r="X576" s="91">
        <f t="shared" si="100"/>
        <v>1.388888888888884E-3</v>
      </c>
      <c r="Y576" s="92" t="str">
        <f>VLOOKUP('CM-CIC'!B554,Annuaire_roster!B:F,4,0)</f>
        <v>IDELHAJ Meryem</v>
      </c>
      <c r="Z576" s="37" t="s">
        <v>110</v>
      </c>
      <c r="AA576" s="60" t="s">
        <v>39</v>
      </c>
      <c r="AB576" s="35" t="str">
        <f t="shared" si="106"/>
        <v/>
      </c>
      <c r="AC576" s="35" t="str">
        <f t="shared" si="107"/>
        <v/>
      </c>
      <c r="AD576" s="35" t="str">
        <f t="shared" si="108"/>
        <v/>
      </c>
      <c r="AE576" s="44" t="str">
        <f t="shared" si="109"/>
        <v/>
      </c>
      <c r="AF576" s="61"/>
      <c r="AG576" s="45"/>
    </row>
    <row r="577" spans="1:33" x14ac:dyDescent="0.2">
      <c r="A577" s="59">
        <f>+VLOOKUP(B577,Annuaire_roster!B:G,5,0)</f>
        <v>1151</v>
      </c>
      <c r="B577" s="78" t="s">
        <v>65</v>
      </c>
      <c r="C577" s="65">
        <v>0.33333333333333331</v>
      </c>
      <c r="D577" s="65">
        <v>0.33333333333333331</v>
      </c>
      <c r="E577" s="66">
        <v>0.75</v>
      </c>
      <c r="F577" s="66">
        <v>0.75</v>
      </c>
      <c r="G577" s="67"/>
      <c r="H577" s="67"/>
      <c r="I577" s="68" t="s">
        <v>63</v>
      </c>
      <c r="J577" s="48"/>
      <c r="K577" s="69">
        <v>0</v>
      </c>
      <c r="L577" s="67">
        <v>0</v>
      </c>
      <c r="M577" s="70">
        <v>0</v>
      </c>
      <c r="N577" s="34">
        <f t="shared" si="101"/>
        <v>0.375</v>
      </c>
      <c r="O577" s="38">
        <f t="shared" si="102"/>
        <v>0.375</v>
      </c>
      <c r="P577" s="72" t="s">
        <v>61</v>
      </c>
      <c r="Q577" s="43">
        <v>44820</v>
      </c>
      <c r="R577" s="35">
        <f t="shared" si="103"/>
        <v>0</v>
      </c>
      <c r="S577" s="35">
        <f t="shared" si="104"/>
        <v>0</v>
      </c>
      <c r="T577" s="10" t="str">
        <f t="shared" si="98"/>
        <v>Sem - 38</v>
      </c>
      <c r="U577" s="10" t="str">
        <f t="shared" si="99"/>
        <v>Septembre</v>
      </c>
      <c r="V577" s="36" t="str">
        <f t="shared" si="105"/>
        <v>2026</v>
      </c>
      <c r="W577" s="34"/>
      <c r="X577" s="91">
        <f t="shared" si="100"/>
        <v>0</v>
      </c>
      <c r="Y577" s="92" t="str">
        <f>VLOOKUP('CM-CIC'!B555,Annuaire_roster!B:F,4,0)</f>
        <v>IDELHAJ Meryem</v>
      </c>
      <c r="Z577" s="37" t="s">
        <v>110</v>
      </c>
      <c r="AA577" s="60" t="s">
        <v>39</v>
      </c>
      <c r="AB577" s="35" t="str">
        <f t="shared" si="106"/>
        <v/>
      </c>
      <c r="AC577" s="35" t="str">
        <f t="shared" si="107"/>
        <v/>
      </c>
      <c r="AD577" s="35" t="str">
        <f t="shared" si="108"/>
        <v/>
      </c>
      <c r="AE577" s="44" t="str">
        <f t="shared" si="109"/>
        <v/>
      </c>
      <c r="AF577" s="61"/>
      <c r="AG577" s="45"/>
    </row>
    <row r="578" spans="1:33" x14ac:dyDescent="0.2">
      <c r="A578" s="59">
        <f>+VLOOKUP(B578,Annuaire_roster!B:G,5,0)</f>
        <v>1011</v>
      </c>
      <c r="B578" s="78" t="s">
        <v>47</v>
      </c>
      <c r="C578" s="65">
        <v>0.33263888888888887</v>
      </c>
      <c r="D578" s="65">
        <v>0.33333333333333331</v>
      </c>
      <c r="E578" s="66">
        <v>0.75</v>
      </c>
      <c r="F578" s="66">
        <v>0.75</v>
      </c>
      <c r="G578" s="67"/>
      <c r="H578" s="67"/>
      <c r="I578" s="68" t="s">
        <v>63</v>
      </c>
      <c r="J578" s="48"/>
      <c r="K578" s="69">
        <v>0</v>
      </c>
      <c r="L578" s="67">
        <v>0</v>
      </c>
      <c r="M578" s="70">
        <v>0</v>
      </c>
      <c r="N578" s="34">
        <f t="shared" si="101"/>
        <v>0.375</v>
      </c>
      <c r="O578" s="38">
        <f t="shared" si="102"/>
        <v>0.375</v>
      </c>
      <c r="P578" s="72" t="s">
        <v>61</v>
      </c>
      <c r="Q578" s="43">
        <v>44820</v>
      </c>
      <c r="R578" s="35">
        <f t="shared" si="103"/>
        <v>0</v>
      </c>
      <c r="S578" s="35">
        <f t="shared" si="104"/>
        <v>0</v>
      </c>
      <c r="T578" s="10" t="str">
        <f t="shared" ref="T578:T641" si="110">"Sem - "&amp;WEEKNUM(Q578,21)</f>
        <v>Sem - 38</v>
      </c>
      <c r="U578" s="10" t="str">
        <f t="shared" ref="U578:U641" si="111">PROPER(TEXT(Q578,"mmmm"))</f>
        <v>Septembre</v>
      </c>
      <c r="V578" s="36" t="str">
        <f t="shared" si="105"/>
        <v>2026</v>
      </c>
      <c r="W578" s="34"/>
      <c r="X578" s="91">
        <f t="shared" ref="X578:X641" si="112">IFERROR(IF(M578="Abs",0,IF((D578-C578+E578-F578)&lt;0.000694444444444444,0,(D578-C578+E578-F578))),0)</f>
        <v>0</v>
      </c>
      <c r="Y578" s="92" t="str">
        <f>VLOOKUP('CM-CIC'!B556,Annuaire_roster!B:F,4,0)</f>
        <v>IDELHAJ Meryem</v>
      </c>
      <c r="Z578" s="37" t="s">
        <v>110</v>
      </c>
      <c r="AA578" s="60" t="s">
        <v>39</v>
      </c>
      <c r="AB578" s="35" t="str">
        <f t="shared" si="106"/>
        <v/>
      </c>
      <c r="AC578" s="35" t="str">
        <f t="shared" si="107"/>
        <v/>
      </c>
      <c r="AD578" s="35" t="str">
        <f t="shared" si="108"/>
        <v/>
      </c>
      <c r="AE578" s="44" t="str">
        <f t="shared" si="109"/>
        <v/>
      </c>
      <c r="AF578" s="61"/>
      <c r="AG578" s="45"/>
    </row>
    <row r="579" spans="1:33" x14ac:dyDescent="0.2">
      <c r="A579" s="59">
        <f>+VLOOKUP(B579,Annuaire_roster!B:G,5,0)</f>
        <v>1068</v>
      </c>
      <c r="B579" s="78" t="s">
        <v>98</v>
      </c>
      <c r="C579" s="65">
        <v>0.33124999999999999</v>
      </c>
      <c r="D579" s="65">
        <v>0.33333333333333331</v>
      </c>
      <c r="E579" s="66">
        <v>0.70833333333333337</v>
      </c>
      <c r="F579" s="66">
        <v>0.70833333333333337</v>
      </c>
      <c r="G579" s="67"/>
      <c r="H579" s="67"/>
      <c r="I579" s="68" t="s">
        <v>63</v>
      </c>
      <c r="J579" s="48"/>
      <c r="K579" s="69">
        <v>0</v>
      </c>
      <c r="L579" s="67">
        <v>0</v>
      </c>
      <c r="M579" s="70">
        <v>0</v>
      </c>
      <c r="N579" s="34">
        <f t="shared" si="101"/>
        <v>0.33333333333333337</v>
      </c>
      <c r="O579" s="38">
        <f t="shared" si="102"/>
        <v>0.33333333333333337</v>
      </c>
      <c r="P579" s="72" t="s">
        <v>61</v>
      </c>
      <c r="Q579" s="43">
        <v>44821</v>
      </c>
      <c r="R579" s="35">
        <f t="shared" si="103"/>
        <v>0</v>
      </c>
      <c r="S579" s="35">
        <f t="shared" si="104"/>
        <v>0</v>
      </c>
      <c r="T579" s="10" t="str">
        <f t="shared" si="110"/>
        <v>Sem - 38</v>
      </c>
      <c r="U579" s="10" t="str">
        <f t="shared" si="111"/>
        <v>Septembre</v>
      </c>
      <c r="V579" s="36" t="str">
        <f t="shared" si="105"/>
        <v>2026</v>
      </c>
      <c r="W579" s="34"/>
      <c r="X579" s="91">
        <f t="shared" si="112"/>
        <v>2.0833333333333259E-3</v>
      </c>
      <c r="Y579" s="92" t="str">
        <f>VLOOKUP('CM-CIC'!B557,Annuaire_roster!B:F,4,0)</f>
        <v>IDELHAJ Meryem</v>
      </c>
      <c r="Z579" s="37" t="s">
        <v>110</v>
      </c>
      <c r="AA579" s="60" t="s">
        <v>39</v>
      </c>
      <c r="AB579" s="35" t="str">
        <f t="shared" si="106"/>
        <v/>
      </c>
      <c r="AC579" s="35" t="str">
        <f t="shared" si="107"/>
        <v/>
      </c>
      <c r="AD579" s="35" t="str">
        <f t="shared" si="108"/>
        <v/>
      </c>
      <c r="AE579" s="44" t="str">
        <f t="shared" si="109"/>
        <v/>
      </c>
      <c r="AF579" s="61"/>
      <c r="AG579" s="45"/>
    </row>
    <row r="580" spans="1:33" x14ac:dyDescent="0.2">
      <c r="A580" s="59">
        <f>+VLOOKUP(B580,Annuaire_roster!B:G,5,0)</f>
        <v>1301</v>
      </c>
      <c r="B580" s="78" t="s">
        <v>111</v>
      </c>
      <c r="C580" s="65">
        <v>0.33333333333333331</v>
      </c>
      <c r="D580" s="65">
        <v>0.33333333333333331</v>
      </c>
      <c r="E580" s="66">
        <v>0.70833333333333337</v>
      </c>
      <c r="F580" s="66">
        <v>0.70833333333333337</v>
      </c>
      <c r="G580" s="67"/>
      <c r="H580" s="67"/>
      <c r="I580" s="68" t="s">
        <v>63</v>
      </c>
      <c r="J580" s="48"/>
      <c r="K580" s="69">
        <v>0</v>
      </c>
      <c r="L580" s="67">
        <v>0</v>
      </c>
      <c r="M580" s="70">
        <v>0</v>
      </c>
      <c r="N580" s="34">
        <f t="shared" si="101"/>
        <v>0.33333333333333337</v>
      </c>
      <c r="O580" s="38">
        <f t="shared" si="102"/>
        <v>0.33333333333333337</v>
      </c>
      <c r="P580" s="72" t="s">
        <v>61</v>
      </c>
      <c r="Q580" s="43">
        <v>44821</v>
      </c>
      <c r="R580" s="35">
        <f t="shared" si="103"/>
        <v>0</v>
      </c>
      <c r="S580" s="35">
        <f t="shared" si="104"/>
        <v>0</v>
      </c>
      <c r="T580" s="10" t="str">
        <f t="shared" si="110"/>
        <v>Sem - 38</v>
      </c>
      <c r="U580" s="10" t="str">
        <f t="shared" si="111"/>
        <v>Septembre</v>
      </c>
      <c r="V580" s="36" t="str">
        <f t="shared" si="105"/>
        <v>2026</v>
      </c>
      <c r="W580" s="34"/>
      <c r="X580" s="91">
        <f t="shared" si="112"/>
        <v>0</v>
      </c>
      <c r="Y580" s="92" t="str">
        <f>VLOOKUP('CM-CIC'!B558,Annuaire_roster!B:F,4,0)</f>
        <v>IDELHAJ Meryem</v>
      </c>
      <c r="Z580" s="37" t="s">
        <v>110</v>
      </c>
      <c r="AA580" s="60" t="s">
        <v>39</v>
      </c>
      <c r="AB580" s="35" t="str">
        <f t="shared" si="106"/>
        <v/>
      </c>
      <c r="AC580" s="35" t="str">
        <f t="shared" si="107"/>
        <v/>
      </c>
      <c r="AD580" s="35" t="str">
        <f t="shared" si="108"/>
        <v/>
      </c>
      <c r="AE580" s="44" t="str">
        <f t="shared" si="109"/>
        <v/>
      </c>
      <c r="AF580" s="61"/>
      <c r="AG580" s="45"/>
    </row>
    <row r="581" spans="1:33" x14ac:dyDescent="0.2">
      <c r="A581" s="59">
        <f>+VLOOKUP(B581,Annuaire_roster!B:G,5,0)</f>
        <v>1300</v>
      </c>
      <c r="B581" s="78" t="s">
        <v>93</v>
      </c>
      <c r="C581" s="65">
        <v>0.33124999999999999</v>
      </c>
      <c r="D581" s="65">
        <v>0.33333333333333331</v>
      </c>
      <c r="E581" s="66">
        <v>0.70833333333333337</v>
      </c>
      <c r="F581" s="66">
        <v>0.70833333333333337</v>
      </c>
      <c r="G581" s="67"/>
      <c r="H581" s="67"/>
      <c r="I581" s="68" t="s">
        <v>63</v>
      </c>
      <c r="J581" s="48"/>
      <c r="K581" s="69">
        <v>0</v>
      </c>
      <c r="L581" s="67">
        <v>0</v>
      </c>
      <c r="M581" s="70">
        <v>0</v>
      </c>
      <c r="N581" s="34">
        <f t="shared" si="101"/>
        <v>0.33333333333333337</v>
      </c>
      <c r="O581" s="38">
        <f t="shared" si="102"/>
        <v>0.33333333333333337</v>
      </c>
      <c r="P581" s="72" t="s">
        <v>61</v>
      </c>
      <c r="Q581" s="43">
        <v>44821</v>
      </c>
      <c r="R581" s="35">
        <f t="shared" si="103"/>
        <v>0</v>
      </c>
      <c r="S581" s="35">
        <f t="shared" si="104"/>
        <v>0</v>
      </c>
      <c r="T581" s="10" t="str">
        <f t="shared" si="110"/>
        <v>Sem - 38</v>
      </c>
      <c r="U581" s="10" t="str">
        <f t="shared" si="111"/>
        <v>Septembre</v>
      </c>
      <c r="V581" s="36" t="str">
        <f t="shared" si="105"/>
        <v>2026</v>
      </c>
      <c r="W581" s="34"/>
      <c r="X581" s="91">
        <f t="shared" si="112"/>
        <v>2.0833333333333259E-3</v>
      </c>
      <c r="Y581" s="92" t="str">
        <f>VLOOKUP('CM-CIC'!B559,Annuaire_roster!B:F,4,0)</f>
        <v>IDELHAJ Meryem</v>
      </c>
      <c r="Z581" s="37" t="s">
        <v>110</v>
      </c>
      <c r="AA581" s="60" t="s">
        <v>39</v>
      </c>
      <c r="AB581" s="35" t="str">
        <f t="shared" si="106"/>
        <v/>
      </c>
      <c r="AC581" s="35" t="str">
        <f t="shared" si="107"/>
        <v/>
      </c>
      <c r="AD581" s="35" t="str">
        <f t="shared" si="108"/>
        <v/>
      </c>
      <c r="AE581" s="44" t="str">
        <f t="shared" si="109"/>
        <v/>
      </c>
      <c r="AF581" s="61"/>
      <c r="AG581" s="45"/>
    </row>
    <row r="582" spans="1:33" x14ac:dyDescent="0.2">
      <c r="A582" s="59">
        <f>+VLOOKUP(B582,Annuaire_roster!B:G,5,0)</f>
        <v>1474</v>
      </c>
      <c r="B582" s="78" t="s">
        <v>174</v>
      </c>
      <c r="C582" s="65">
        <v>0.33333333333333331</v>
      </c>
      <c r="D582" s="65">
        <v>0.33333333333333331</v>
      </c>
      <c r="E582" s="66">
        <v>0.70833333333333337</v>
      </c>
      <c r="F582" s="66">
        <v>0.70833333333333337</v>
      </c>
      <c r="G582" s="67"/>
      <c r="H582" s="67"/>
      <c r="I582" s="68" t="s">
        <v>63</v>
      </c>
      <c r="J582" s="67"/>
      <c r="K582" s="69">
        <v>0</v>
      </c>
      <c r="L582" s="67">
        <v>0</v>
      </c>
      <c r="M582" s="70">
        <v>0</v>
      </c>
      <c r="N582" s="34">
        <f t="shared" si="101"/>
        <v>0.33333333333333337</v>
      </c>
      <c r="O582" s="38">
        <f t="shared" si="102"/>
        <v>0.33333333333333337</v>
      </c>
      <c r="P582" s="72" t="s">
        <v>61</v>
      </c>
      <c r="Q582" s="43">
        <v>44821</v>
      </c>
      <c r="R582" s="35">
        <f t="shared" si="103"/>
        <v>0</v>
      </c>
      <c r="S582" s="35">
        <f t="shared" si="104"/>
        <v>0</v>
      </c>
      <c r="T582" s="10" t="str">
        <f t="shared" si="110"/>
        <v>Sem - 38</v>
      </c>
      <c r="U582" s="10" t="str">
        <f t="shared" si="111"/>
        <v>Septembre</v>
      </c>
      <c r="V582" s="36" t="str">
        <f t="shared" si="105"/>
        <v>2026</v>
      </c>
      <c r="W582" s="34"/>
      <c r="X582" s="91">
        <f t="shared" si="112"/>
        <v>0</v>
      </c>
      <c r="Y582" s="92" t="str">
        <f>VLOOKUP('CM-CIC'!B560,Annuaire_roster!B:F,4,0)</f>
        <v>IDELHAJ Meryem</v>
      </c>
      <c r="Z582" s="37" t="s">
        <v>110</v>
      </c>
      <c r="AA582" s="60" t="s">
        <v>39</v>
      </c>
      <c r="AB582" s="35" t="str">
        <f t="shared" si="106"/>
        <v/>
      </c>
      <c r="AC582" s="35" t="str">
        <f t="shared" si="107"/>
        <v/>
      </c>
      <c r="AD582" s="35" t="str">
        <f t="shared" si="108"/>
        <v/>
      </c>
      <c r="AE582" s="44" t="str">
        <f t="shared" si="109"/>
        <v/>
      </c>
      <c r="AF582" s="61"/>
      <c r="AG582" s="45"/>
    </row>
    <row r="583" spans="1:33" x14ac:dyDescent="0.2">
      <c r="A583" s="59">
        <f>+VLOOKUP(B583,Annuaire_roster!B:G,5,0)</f>
        <v>1495</v>
      </c>
      <c r="B583" s="78" t="s">
        <v>172</v>
      </c>
      <c r="C583" s="65">
        <v>0.33333333333333331</v>
      </c>
      <c r="D583" s="65">
        <v>0.33333333333333331</v>
      </c>
      <c r="E583" s="66">
        <v>0.70833333333333337</v>
      </c>
      <c r="F583" s="66">
        <v>0.70833333333333337</v>
      </c>
      <c r="G583" s="67"/>
      <c r="H583" s="67"/>
      <c r="I583" s="68" t="s">
        <v>63</v>
      </c>
      <c r="J583" s="48"/>
      <c r="K583" s="69">
        <v>0</v>
      </c>
      <c r="L583" s="67">
        <v>0</v>
      </c>
      <c r="M583" s="70">
        <v>0</v>
      </c>
      <c r="N583" s="34">
        <f t="shared" si="101"/>
        <v>0.33333333333333337</v>
      </c>
      <c r="O583" s="38">
        <f t="shared" si="102"/>
        <v>0.33333333333333337</v>
      </c>
      <c r="P583" s="72" t="s">
        <v>61</v>
      </c>
      <c r="Q583" s="43">
        <v>44821</v>
      </c>
      <c r="R583" s="35">
        <f t="shared" si="103"/>
        <v>0</v>
      </c>
      <c r="S583" s="35">
        <f t="shared" si="104"/>
        <v>0</v>
      </c>
      <c r="T583" s="10" t="str">
        <f t="shared" si="110"/>
        <v>Sem - 38</v>
      </c>
      <c r="U583" s="10" t="str">
        <f t="shared" si="111"/>
        <v>Septembre</v>
      </c>
      <c r="V583" s="36" t="str">
        <f t="shared" si="105"/>
        <v>2026</v>
      </c>
      <c r="W583" s="34"/>
      <c r="X583" s="91">
        <f t="shared" si="112"/>
        <v>0</v>
      </c>
      <c r="Y583" s="92" t="str">
        <f>VLOOKUP('CM-CIC'!B561,Annuaire_roster!B:F,4,0)</f>
        <v>IDELHAJ Meryem</v>
      </c>
      <c r="Z583" s="37" t="s">
        <v>110</v>
      </c>
      <c r="AA583" s="60" t="s">
        <v>39</v>
      </c>
      <c r="AB583" s="35" t="str">
        <f t="shared" si="106"/>
        <v/>
      </c>
      <c r="AC583" s="35" t="str">
        <f t="shared" si="107"/>
        <v/>
      </c>
      <c r="AD583" s="35" t="str">
        <f t="shared" si="108"/>
        <v/>
      </c>
      <c r="AE583" s="44" t="str">
        <f t="shared" si="109"/>
        <v/>
      </c>
      <c r="AF583" s="61"/>
      <c r="AG583" s="45"/>
    </row>
    <row r="584" spans="1:33" x14ac:dyDescent="0.2">
      <c r="A584" s="59">
        <f>+VLOOKUP(B584,Annuaire_roster!B:G,5,0)</f>
        <v>1309</v>
      </c>
      <c r="B584" s="78" t="s">
        <v>85</v>
      </c>
      <c r="C584" s="65">
        <v>0.33263888888888887</v>
      </c>
      <c r="D584" s="65">
        <v>0.33333333333333331</v>
      </c>
      <c r="E584" s="66">
        <v>0.70833333333333337</v>
      </c>
      <c r="F584" s="66">
        <v>0.70833333333333337</v>
      </c>
      <c r="G584" s="67"/>
      <c r="H584" s="67"/>
      <c r="I584" s="68" t="s">
        <v>63</v>
      </c>
      <c r="J584" s="67"/>
      <c r="K584" s="69">
        <v>0</v>
      </c>
      <c r="L584" s="67">
        <v>0</v>
      </c>
      <c r="M584" s="70">
        <v>0</v>
      </c>
      <c r="N584" s="34">
        <f t="shared" si="101"/>
        <v>0.33333333333333337</v>
      </c>
      <c r="O584" s="38">
        <f t="shared" si="102"/>
        <v>0.33333333333333337</v>
      </c>
      <c r="P584" s="72" t="s">
        <v>61</v>
      </c>
      <c r="Q584" s="43">
        <v>44821</v>
      </c>
      <c r="R584" s="35">
        <f t="shared" si="103"/>
        <v>0</v>
      </c>
      <c r="S584" s="35">
        <f t="shared" si="104"/>
        <v>0</v>
      </c>
      <c r="T584" s="10" t="str">
        <f t="shared" si="110"/>
        <v>Sem - 38</v>
      </c>
      <c r="U584" s="10" t="str">
        <f t="shared" si="111"/>
        <v>Septembre</v>
      </c>
      <c r="V584" s="36" t="str">
        <f t="shared" si="105"/>
        <v>2026</v>
      </c>
      <c r="W584" s="34"/>
      <c r="X584" s="91">
        <f t="shared" si="112"/>
        <v>0</v>
      </c>
      <c r="Y584" s="92" t="str">
        <f>VLOOKUP('CM-CIC'!B562,Annuaire_roster!B:F,4,0)</f>
        <v>IDELHAJ Meryem</v>
      </c>
      <c r="Z584" s="37" t="s">
        <v>110</v>
      </c>
      <c r="AA584" s="60" t="s">
        <v>39</v>
      </c>
      <c r="AB584" s="35" t="str">
        <f t="shared" si="106"/>
        <v/>
      </c>
      <c r="AC584" s="35" t="str">
        <f t="shared" si="107"/>
        <v/>
      </c>
      <c r="AD584" s="35" t="str">
        <f t="shared" si="108"/>
        <v/>
      </c>
      <c r="AE584" s="44" t="str">
        <f t="shared" si="109"/>
        <v/>
      </c>
      <c r="AF584" s="61"/>
      <c r="AG584" s="45"/>
    </row>
    <row r="585" spans="1:33" x14ac:dyDescent="0.2">
      <c r="A585" s="59">
        <f>+VLOOKUP(B585,Annuaire_roster!B:G,5,0)</f>
        <v>1066</v>
      </c>
      <c r="B585" s="78" t="s">
        <v>97</v>
      </c>
      <c r="C585" s="65">
        <v>0.33263888888888887</v>
      </c>
      <c r="D585" s="65">
        <v>0.33333333333333331</v>
      </c>
      <c r="E585" s="66">
        <v>0.70833333333333337</v>
      </c>
      <c r="F585" s="66">
        <v>0.70833333333333337</v>
      </c>
      <c r="G585" s="67"/>
      <c r="H585" s="67"/>
      <c r="I585" s="68" t="s">
        <v>63</v>
      </c>
      <c r="J585" s="48"/>
      <c r="K585" s="69">
        <v>0</v>
      </c>
      <c r="L585" s="67">
        <v>0</v>
      </c>
      <c r="M585" s="70">
        <v>0</v>
      </c>
      <c r="N585" s="34">
        <f t="shared" si="101"/>
        <v>0.33333333333333337</v>
      </c>
      <c r="O585" s="38">
        <f t="shared" si="102"/>
        <v>0.33333333333333337</v>
      </c>
      <c r="P585" s="72" t="s">
        <v>61</v>
      </c>
      <c r="Q585" s="43">
        <v>44821</v>
      </c>
      <c r="R585" s="35">
        <f t="shared" si="103"/>
        <v>0</v>
      </c>
      <c r="S585" s="35">
        <f t="shared" si="104"/>
        <v>0</v>
      </c>
      <c r="T585" s="10" t="str">
        <f t="shared" si="110"/>
        <v>Sem - 38</v>
      </c>
      <c r="U585" s="10" t="str">
        <f t="shared" si="111"/>
        <v>Septembre</v>
      </c>
      <c r="V585" s="36" t="str">
        <f t="shared" si="105"/>
        <v>2026</v>
      </c>
      <c r="W585" s="34"/>
      <c r="X585" s="91">
        <f t="shared" si="112"/>
        <v>0</v>
      </c>
      <c r="Y585" s="92" t="str">
        <f>VLOOKUP('CM-CIC'!B563,Annuaire_roster!B:F,4,0)</f>
        <v>IDELHAJ Meryem</v>
      </c>
      <c r="Z585" s="37" t="s">
        <v>110</v>
      </c>
      <c r="AA585" s="60" t="s">
        <v>39</v>
      </c>
      <c r="AB585" s="35" t="str">
        <f t="shared" si="106"/>
        <v/>
      </c>
      <c r="AC585" s="35" t="str">
        <f t="shared" si="107"/>
        <v/>
      </c>
      <c r="AD585" s="35" t="str">
        <f t="shared" si="108"/>
        <v/>
      </c>
      <c r="AE585" s="44" t="str">
        <f t="shared" si="109"/>
        <v/>
      </c>
      <c r="AF585" s="61"/>
      <c r="AG585" s="45"/>
    </row>
    <row r="586" spans="1:33" x14ac:dyDescent="0.2">
      <c r="A586" s="59">
        <f>+VLOOKUP(B586,Annuaire_roster!B:G,5,0)</f>
        <v>1283</v>
      </c>
      <c r="B586" s="78" t="s">
        <v>86</v>
      </c>
      <c r="C586" s="65">
        <v>0.33333333333333331</v>
      </c>
      <c r="D586" s="65">
        <v>0.33333333333333331</v>
      </c>
      <c r="E586" s="66">
        <v>0.70833333333333337</v>
      </c>
      <c r="F586" s="66">
        <v>0.70833333333333337</v>
      </c>
      <c r="G586" s="67"/>
      <c r="H586" s="67"/>
      <c r="I586" s="68" t="s">
        <v>63</v>
      </c>
      <c r="J586" s="67"/>
      <c r="K586" s="69">
        <v>0</v>
      </c>
      <c r="L586" s="67">
        <v>0</v>
      </c>
      <c r="M586" s="70">
        <v>0</v>
      </c>
      <c r="N586" s="34">
        <f t="shared" ref="N586:N649" si="113">IFERROR(IF(OR(D586="OFF",D586="Congé",M586="Abs",D586="Congé sans solde",D586="Férié"),"",IF(O586-K586-L586&gt;O586,O586,IF(O586-K586-L586&lt;0,"",O586-K586-L586))),"")</f>
        <v>0.33333333333333337</v>
      </c>
      <c r="O586" s="38">
        <f t="shared" ref="O586:O649" si="114">IF(AG586="2H Pause déjeuner",IF(F586-D586-0.0833333333333333&lt;0,F586-D586-0.0833333333333333+1,F586-D586-0.0833333333333333),IF(OR(AND(F586="OFF",D586="OFF"),AND(F586="Congé",D586="Congé"),AND(F586="Congé sans solde",D586="Congé sans solde"),AND(F586="Congé spécial",D586="Congé spécial"),AND(F586="Férié",D586="Férié"),AND(F586="OFF",D586="Congé"),AND(F586="OFF",D586="Congé sans solde"),AND(F586="OFF",D586="Congé spécial"),AND(F586="OFF",D586="Férié"),AND(F586="Congé",D586="OFF"),AND(F586="Congé",D586="Congé sans solde"),AND(F586="Congé",D586="Congé spécial"),AND(F586="Congé",D586="Férié"),AND(F586="Congé sans solde",D586="OFF"),AND(F586="Congé sans solde",D586="Congé"),AND(F586="Congé sans solde",D586="Congé spécial"),AND(F586="Congé sans solde",D586="Férié"),AND(F586="Congé spécial",D586="OFF"),AND(F586="Congé spécial",D586="Congé"),AND(F586="Congé spécial",D586="Congé sans solde"),AND(F586="Congé spécial",D586="Férié"),AND(F586="Férié",D586="OFF"),AND(F586="Férié",D586="Congé"),AND(F586="Férié",D586="Congé sans solde"),AND(F586="Férié",D586="Congé spécial")),0,IF(OR(F586="OFF",F586="Congé",F586="Congé spécial",F586="Congé sans solde",D586="OFF",D586="Congé",D586="Congé spécial",D586="Congé sans solde"),0.208333333333334,IF(AND(AG586="",F586-D586&lt;0),("24:00:00"-D586)+("00:00:00"+F586)-0.0416666666666667,IF(AND(OR(AG586="Allaitement",AG586="Sans déjeuner"),F586-D586&lt;0),("24:00:00"-D586)+("00:00:00"+F586),IF(AND(AG586="",F586-D586&gt;0.166666666666667),F586-D586-0.0416666666666667,IF(AND(OR(AG586="Allaitement",AG586="Sans déjeuner"),F586-D586&gt;0.166666666666667),F586-D586,F586-D586)))))))</f>
        <v>0.33333333333333337</v>
      </c>
      <c r="P586" s="72" t="s">
        <v>61</v>
      </c>
      <c r="Q586" s="43">
        <v>44821</v>
      </c>
      <c r="R586" s="35">
        <f t="shared" si="103"/>
        <v>0</v>
      </c>
      <c r="S586" s="35">
        <f t="shared" si="104"/>
        <v>0</v>
      </c>
      <c r="T586" s="10" t="str">
        <f t="shared" si="110"/>
        <v>Sem - 38</v>
      </c>
      <c r="U586" s="10" t="str">
        <f t="shared" si="111"/>
        <v>Septembre</v>
      </c>
      <c r="V586" s="36" t="str">
        <f t="shared" si="105"/>
        <v>2026</v>
      </c>
      <c r="W586" s="34"/>
      <c r="X586" s="91">
        <f t="shared" si="112"/>
        <v>0</v>
      </c>
      <c r="Y586" s="92" t="str">
        <f>VLOOKUP('CM-CIC'!B564,Annuaire_roster!B:F,4,0)</f>
        <v>IDELHAJ Meryem</v>
      </c>
      <c r="Z586" s="37" t="s">
        <v>110</v>
      </c>
      <c r="AA586" s="60" t="s">
        <v>39</v>
      </c>
      <c r="AB586" s="35" t="str">
        <f t="shared" si="106"/>
        <v/>
      </c>
      <c r="AC586" s="35" t="str">
        <f t="shared" si="107"/>
        <v/>
      </c>
      <c r="AD586" s="35" t="str">
        <f t="shared" si="108"/>
        <v/>
      </c>
      <c r="AE586" s="44" t="str">
        <f t="shared" si="109"/>
        <v/>
      </c>
      <c r="AF586" s="61"/>
      <c r="AG586" s="45"/>
    </row>
    <row r="587" spans="1:33" x14ac:dyDescent="0.2">
      <c r="A587" s="59">
        <f>+VLOOKUP(B587,Annuaire_roster!B:G,5,0)</f>
        <v>1004</v>
      </c>
      <c r="B587" s="78" t="s">
        <v>96</v>
      </c>
      <c r="C587" s="65">
        <v>0.33124999999999999</v>
      </c>
      <c r="D587" s="65">
        <v>0.33333333333333331</v>
      </c>
      <c r="E587" s="66">
        <v>0.70833333333333337</v>
      </c>
      <c r="F587" s="66">
        <v>0.70833333333333337</v>
      </c>
      <c r="G587" s="67"/>
      <c r="H587" s="67"/>
      <c r="I587" s="68" t="s">
        <v>63</v>
      </c>
      <c r="J587" s="48"/>
      <c r="K587" s="69">
        <v>0</v>
      </c>
      <c r="L587" s="67">
        <v>0</v>
      </c>
      <c r="M587" s="70">
        <v>0</v>
      </c>
      <c r="N587" s="34">
        <f t="shared" si="113"/>
        <v>0.33333333333333337</v>
      </c>
      <c r="O587" s="38">
        <f t="shared" si="114"/>
        <v>0.33333333333333337</v>
      </c>
      <c r="P587" s="72" t="s">
        <v>61</v>
      </c>
      <c r="Q587" s="43">
        <v>44821</v>
      </c>
      <c r="R587" s="35">
        <f t="shared" si="103"/>
        <v>0</v>
      </c>
      <c r="S587" s="35">
        <f t="shared" si="104"/>
        <v>0</v>
      </c>
      <c r="T587" s="10" t="str">
        <f t="shared" si="110"/>
        <v>Sem - 38</v>
      </c>
      <c r="U587" s="10" t="str">
        <f t="shared" si="111"/>
        <v>Septembre</v>
      </c>
      <c r="V587" s="36" t="str">
        <f t="shared" si="105"/>
        <v>2026</v>
      </c>
      <c r="W587" s="34"/>
      <c r="X587" s="91">
        <f t="shared" si="112"/>
        <v>2.0833333333333259E-3</v>
      </c>
      <c r="Y587" s="92" t="str">
        <f>VLOOKUP('CM-CIC'!B565,Annuaire_roster!B:F,4,0)</f>
        <v>IDELHAJ Meryem</v>
      </c>
      <c r="Z587" s="37" t="s">
        <v>110</v>
      </c>
      <c r="AA587" s="60" t="s">
        <v>39</v>
      </c>
      <c r="AB587" s="35" t="str">
        <f t="shared" si="106"/>
        <v/>
      </c>
      <c r="AC587" s="35" t="str">
        <f t="shared" si="107"/>
        <v/>
      </c>
      <c r="AD587" s="35" t="str">
        <f t="shared" si="108"/>
        <v/>
      </c>
      <c r="AE587" s="44" t="str">
        <f t="shared" si="109"/>
        <v/>
      </c>
      <c r="AF587" s="61"/>
      <c r="AG587" s="45"/>
    </row>
    <row r="588" spans="1:33" x14ac:dyDescent="0.2">
      <c r="A588" s="59">
        <f>+VLOOKUP(B588,Annuaire_roster!B:G,5,0)</f>
        <v>1151</v>
      </c>
      <c r="B588" s="78" t="s">
        <v>65</v>
      </c>
      <c r="C588" s="65">
        <v>0.33263888888888887</v>
      </c>
      <c r="D588" s="65">
        <v>0.33333333333333331</v>
      </c>
      <c r="E588" s="66">
        <v>0.70833333333333337</v>
      </c>
      <c r="F588" s="66">
        <v>0.70833333333333337</v>
      </c>
      <c r="G588" s="67"/>
      <c r="H588" s="67"/>
      <c r="I588" s="68" t="s">
        <v>63</v>
      </c>
      <c r="J588" s="48"/>
      <c r="K588" s="69">
        <v>0</v>
      </c>
      <c r="L588" s="67">
        <v>0</v>
      </c>
      <c r="M588" s="70">
        <v>0</v>
      </c>
      <c r="N588" s="34">
        <f t="shared" si="113"/>
        <v>0.33333333333333337</v>
      </c>
      <c r="O588" s="38">
        <f t="shared" si="114"/>
        <v>0.33333333333333337</v>
      </c>
      <c r="P588" s="72" t="s">
        <v>61</v>
      </c>
      <c r="Q588" s="43">
        <v>44821</v>
      </c>
      <c r="R588" s="35">
        <f t="shared" si="103"/>
        <v>0</v>
      </c>
      <c r="S588" s="35">
        <f t="shared" si="104"/>
        <v>0</v>
      </c>
      <c r="T588" s="10" t="str">
        <f t="shared" si="110"/>
        <v>Sem - 38</v>
      </c>
      <c r="U588" s="10" t="str">
        <f t="shared" si="111"/>
        <v>Septembre</v>
      </c>
      <c r="V588" s="36" t="str">
        <f t="shared" si="105"/>
        <v>2026</v>
      </c>
      <c r="W588" s="34"/>
      <c r="X588" s="91">
        <f t="shared" si="112"/>
        <v>0</v>
      </c>
      <c r="Y588" s="92" t="str">
        <f>VLOOKUP('CM-CIC'!B566,Annuaire_roster!B:F,4,0)</f>
        <v>IDELHAJ Meryem</v>
      </c>
      <c r="Z588" s="37" t="s">
        <v>110</v>
      </c>
      <c r="AA588" s="60" t="s">
        <v>39</v>
      </c>
      <c r="AB588" s="35" t="str">
        <f t="shared" si="106"/>
        <v/>
      </c>
      <c r="AC588" s="35" t="str">
        <f t="shared" si="107"/>
        <v/>
      </c>
      <c r="AD588" s="35" t="str">
        <f t="shared" si="108"/>
        <v/>
      </c>
      <c r="AE588" s="44" t="str">
        <f t="shared" si="109"/>
        <v/>
      </c>
      <c r="AF588" s="61"/>
      <c r="AG588" s="45"/>
    </row>
    <row r="589" spans="1:33" x14ac:dyDescent="0.2">
      <c r="A589" s="59">
        <f>+VLOOKUP(B589,Annuaire_roster!B:G,5,0)</f>
        <v>1011</v>
      </c>
      <c r="B589" s="78" t="s">
        <v>47</v>
      </c>
      <c r="C589" s="65">
        <v>0.33124999999999999</v>
      </c>
      <c r="D589" s="65">
        <v>0.33333333333333331</v>
      </c>
      <c r="E589" s="66">
        <v>0.70833333333333337</v>
      </c>
      <c r="F589" s="66">
        <v>0.70833333333333337</v>
      </c>
      <c r="G589" s="67"/>
      <c r="H589" s="67"/>
      <c r="I589" s="68" t="s">
        <v>63</v>
      </c>
      <c r="J589" s="48"/>
      <c r="K589" s="69">
        <v>0</v>
      </c>
      <c r="L589" s="67">
        <v>0</v>
      </c>
      <c r="M589" s="70">
        <v>0</v>
      </c>
      <c r="N589" s="34">
        <f t="shared" si="113"/>
        <v>0.33333333333333337</v>
      </c>
      <c r="O589" s="38">
        <f t="shared" si="114"/>
        <v>0.33333333333333337</v>
      </c>
      <c r="P589" s="72" t="s">
        <v>61</v>
      </c>
      <c r="Q589" s="43">
        <v>44821</v>
      </c>
      <c r="R589" s="35">
        <f t="shared" si="103"/>
        <v>0</v>
      </c>
      <c r="S589" s="35">
        <f t="shared" si="104"/>
        <v>0</v>
      </c>
      <c r="T589" s="10" t="str">
        <f t="shared" si="110"/>
        <v>Sem - 38</v>
      </c>
      <c r="U589" s="10" t="str">
        <f t="shared" si="111"/>
        <v>Septembre</v>
      </c>
      <c r="V589" s="36" t="str">
        <f t="shared" si="105"/>
        <v>2026</v>
      </c>
      <c r="W589" s="34"/>
      <c r="X589" s="91">
        <f t="shared" si="112"/>
        <v>2.0833333333333259E-3</v>
      </c>
      <c r="Y589" s="92" t="str">
        <f>VLOOKUP('CM-CIC'!B567,Annuaire_roster!B:F,4,0)</f>
        <v>IDELHAJ Meryem</v>
      </c>
      <c r="Z589" s="37" t="s">
        <v>110</v>
      </c>
      <c r="AA589" s="60" t="s">
        <v>39</v>
      </c>
      <c r="AB589" s="35" t="str">
        <f t="shared" si="106"/>
        <v/>
      </c>
      <c r="AC589" s="35" t="str">
        <f t="shared" si="107"/>
        <v/>
      </c>
      <c r="AD589" s="35" t="str">
        <f t="shared" si="108"/>
        <v/>
      </c>
      <c r="AE589" s="44" t="str">
        <f t="shared" si="109"/>
        <v/>
      </c>
      <c r="AF589" s="61"/>
      <c r="AG589" s="45"/>
    </row>
    <row r="590" spans="1:33" x14ac:dyDescent="0.2">
      <c r="A590" s="59">
        <f>+VLOOKUP(B590,Annuaire_roster!B:G,5,0)</f>
        <v>1011</v>
      </c>
      <c r="B590" s="78" t="s">
        <v>47</v>
      </c>
      <c r="C590" s="65"/>
      <c r="D590" s="65" t="s">
        <v>64</v>
      </c>
      <c r="E590" s="66"/>
      <c r="F590" s="66" t="s">
        <v>64</v>
      </c>
      <c r="G590" s="67"/>
      <c r="H590" s="67"/>
      <c r="I590" s="68" t="s">
        <v>63</v>
      </c>
      <c r="J590" s="67"/>
      <c r="K590" s="69">
        <v>0</v>
      </c>
      <c r="L590" s="67">
        <v>0</v>
      </c>
      <c r="M590" s="70">
        <v>0</v>
      </c>
      <c r="N590" s="34" t="str">
        <f t="shared" si="113"/>
        <v/>
      </c>
      <c r="O590" s="38">
        <f t="shared" si="114"/>
        <v>0</v>
      </c>
      <c r="P590" s="72" t="s">
        <v>61</v>
      </c>
      <c r="Q590" s="43">
        <v>44822</v>
      </c>
      <c r="R590" s="35">
        <f t="shared" si="103"/>
        <v>0</v>
      </c>
      <c r="S590" s="35">
        <f t="shared" si="104"/>
        <v>0</v>
      </c>
      <c r="T590" s="10" t="str">
        <f t="shared" si="110"/>
        <v>Sem - 38</v>
      </c>
      <c r="U590" s="10" t="str">
        <f t="shared" si="111"/>
        <v>Septembre</v>
      </c>
      <c r="V590" s="36" t="str">
        <f t="shared" si="105"/>
        <v>2026</v>
      </c>
      <c r="W590" s="34"/>
      <c r="X590" s="91">
        <f t="shared" si="112"/>
        <v>0</v>
      </c>
      <c r="Y590" s="92" t="str">
        <f>VLOOKUP('CM-CIC'!B568,Annuaire_roster!B:F,4,0)</f>
        <v>IDELHAJ Meryem</v>
      </c>
      <c r="Z590" s="37" t="s">
        <v>110</v>
      </c>
      <c r="AA590" s="60" t="s">
        <v>39</v>
      </c>
      <c r="AB590" s="35" t="str">
        <f t="shared" si="106"/>
        <v/>
      </c>
      <c r="AC590" s="35" t="str">
        <f t="shared" si="107"/>
        <v/>
      </c>
      <c r="AD590" s="35" t="str">
        <f t="shared" si="108"/>
        <v/>
      </c>
      <c r="AE590" s="44" t="str">
        <f t="shared" si="109"/>
        <v/>
      </c>
      <c r="AF590" s="61"/>
      <c r="AG590" s="45"/>
    </row>
    <row r="591" spans="1:33" x14ac:dyDescent="0.2">
      <c r="A591" s="59">
        <f>+VLOOKUP(B591,Annuaire_roster!B:G,5,0)</f>
        <v>1004</v>
      </c>
      <c r="B591" s="78" t="s">
        <v>96</v>
      </c>
      <c r="C591" s="65"/>
      <c r="D591" s="65" t="s">
        <v>64</v>
      </c>
      <c r="E591" s="66"/>
      <c r="F591" s="66" t="s">
        <v>64</v>
      </c>
      <c r="G591" s="67"/>
      <c r="H591" s="67"/>
      <c r="I591" s="68" t="s">
        <v>63</v>
      </c>
      <c r="J591" s="67"/>
      <c r="K591" s="69">
        <v>0</v>
      </c>
      <c r="L591" s="67">
        <v>0</v>
      </c>
      <c r="M591" s="70">
        <v>0</v>
      </c>
      <c r="N591" s="34" t="str">
        <f t="shared" si="113"/>
        <v/>
      </c>
      <c r="O591" s="38">
        <f t="shared" si="114"/>
        <v>0</v>
      </c>
      <c r="P591" s="72" t="s">
        <v>61</v>
      </c>
      <c r="Q591" s="43">
        <v>44822</v>
      </c>
      <c r="R591" s="35">
        <f t="shared" si="103"/>
        <v>0</v>
      </c>
      <c r="S591" s="35">
        <f t="shared" si="104"/>
        <v>0</v>
      </c>
      <c r="T591" s="10" t="str">
        <f t="shared" si="110"/>
        <v>Sem - 38</v>
      </c>
      <c r="U591" s="10" t="str">
        <f t="shared" si="111"/>
        <v>Septembre</v>
      </c>
      <c r="V591" s="36" t="str">
        <f t="shared" si="105"/>
        <v>2026</v>
      </c>
      <c r="W591" s="34"/>
      <c r="X591" s="91">
        <f t="shared" si="112"/>
        <v>0</v>
      </c>
      <c r="Y591" s="92" t="str">
        <f>VLOOKUP('CM-CIC'!B569,Annuaire_roster!B:F,4,0)</f>
        <v>IDELHAJ Meryem</v>
      </c>
      <c r="Z591" s="37" t="s">
        <v>110</v>
      </c>
      <c r="AA591" s="60" t="s">
        <v>39</v>
      </c>
      <c r="AB591" s="35" t="str">
        <f t="shared" si="106"/>
        <v/>
      </c>
      <c r="AC591" s="35" t="str">
        <f t="shared" si="107"/>
        <v/>
      </c>
      <c r="AD591" s="35" t="str">
        <f t="shared" si="108"/>
        <v/>
      </c>
      <c r="AE591" s="44" t="str">
        <f t="shared" si="109"/>
        <v/>
      </c>
      <c r="AF591" s="61"/>
      <c r="AG591" s="45"/>
    </row>
    <row r="592" spans="1:33" x14ac:dyDescent="0.2">
      <c r="A592" s="59">
        <f>+VLOOKUP(B592,Annuaire_roster!B:G,5,0)</f>
        <v>1066</v>
      </c>
      <c r="B592" s="78" t="s">
        <v>97</v>
      </c>
      <c r="C592" s="65"/>
      <c r="D592" s="65" t="s">
        <v>64</v>
      </c>
      <c r="E592" s="66"/>
      <c r="F592" s="66" t="s">
        <v>64</v>
      </c>
      <c r="G592" s="67"/>
      <c r="H592" s="67"/>
      <c r="I592" s="68" t="s">
        <v>63</v>
      </c>
      <c r="J592" s="67"/>
      <c r="K592" s="69">
        <v>0</v>
      </c>
      <c r="L592" s="67">
        <v>0</v>
      </c>
      <c r="M592" s="70">
        <v>0</v>
      </c>
      <c r="N592" s="34" t="str">
        <f t="shared" si="113"/>
        <v/>
      </c>
      <c r="O592" s="38">
        <f t="shared" si="114"/>
        <v>0</v>
      </c>
      <c r="P592" s="72" t="s">
        <v>61</v>
      </c>
      <c r="Q592" s="43">
        <v>44822</v>
      </c>
      <c r="R592" s="35">
        <f t="shared" si="103"/>
        <v>0</v>
      </c>
      <c r="S592" s="35">
        <f t="shared" si="104"/>
        <v>0</v>
      </c>
      <c r="T592" s="10" t="str">
        <f t="shared" si="110"/>
        <v>Sem - 38</v>
      </c>
      <c r="U592" s="10" t="str">
        <f t="shared" si="111"/>
        <v>Septembre</v>
      </c>
      <c r="V592" s="36" t="str">
        <f t="shared" si="105"/>
        <v>2026</v>
      </c>
      <c r="W592" s="34"/>
      <c r="X592" s="91">
        <f t="shared" si="112"/>
        <v>0</v>
      </c>
      <c r="Y592" s="92" t="str">
        <f>VLOOKUP('CM-CIC'!B570,Annuaire_roster!B:F,4,0)</f>
        <v>IDELHAJ Meryem</v>
      </c>
      <c r="Z592" s="37" t="s">
        <v>110</v>
      </c>
      <c r="AA592" s="60" t="s">
        <v>39</v>
      </c>
      <c r="AB592" s="35" t="str">
        <f t="shared" si="106"/>
        <v/>
      </c>
      <c r="AC592" s="35" t="str">
        <f t="shared" si="107"/>
        <v/>
      </c>
      <c r="AD592" s="35" t="str">
        <f t="shared" si="108"/>
        <v/>
      </c>
      <c r="AE592" s="44" t="str">
        <f t="shared" si="109"/>
        <v/>
      </c>
      <c r="AF592" s="61"/>
      <c r="AG592" s="45"/>
    </row>
    <row r="593" spans="1:33" x14ac:dyDescent="0.2">
      <c r="A593" s="59">
        <f>+VLOOKUP(B593,Annuaire_roster!B:G,5,0)</f>
        <v>1068</v>
      </c>
      <c r="B593" s="78" t="s">
        <v>98</v>
      </c>
      <c r="C593" s="65"/>
      <c r="D593" s="65" t="s">
        <v>64</v>
      </c>
      <c r="E593" s="66"/>
      <c r="F593" s="66" t="s">
        <v>64</v>
      </c>
      <c r="G593" s="67"/>
      <c r="H593" s="67"/>
      <c r="I593" s="68" t="s">
        <v>63</v>
      </c>
      <c r="J593" s="67"/>
      <c r="K593" s="69">
        <v>0</v>
      </c>
      <c r="L593" s="67">
        <v>0</v>
      </c>
      <c r="M593" s="70">
        <v>0</v>
      </c>
      <c r="N593" s="34" t="str">
        <f t="shared" si="113"/>
        <v/>
      </c>
      <c r="O593" s="38">
        <f t="shared" si="114"/>
        <v>0</v>
      </c>
      <c r="P593" s="72" t="s">
        <v>61</v>
      </c>
      <c r="Q593" s="43">
        <v>44822</v>
      </c>
      <c r="R593" s="35">
        <f t="shared" si="103"/>
        <v>0</v>
      </c>
      <c r="S593" s="35">
        <f t="shared" si="104"/>
        <v>0</v>
      </c>
      <c r="T593" s="10" t="str">
        <f t="shared" si="110"/>
        <v>Sem - 38</v>
      </c>
      <c r="U593" s="10" t="str">
        <f t="shared" si="111"/>
        <v>Septembre</v>
      </c>
      <c r="V593" s="36" t="str">
        <f t="shared" si="105"/>
        <v>2026</v>
      </c>
      <c r="W593" s="34"/>
      <c r="X593" s="91">
        <f t="shared" si="112"/>
        <v>0</v>
      </c>
      <c r="Y593" s="92" t="str">
        <f>VLOOKUP('CM-CIC'!B571,Annuaire_roster!B:F,4,0)</f>
        <v>IDELHAJ Meryem</v>
      </c>
      <c r="Z593" s="37" t="s">
        <v>110</v>
      </c>
      <c r="AA593" s="60" t="s">
        <v>39</v>
      </c>
      <c r="AB593" s="35" t="str">
        <f t="shared" si="106"/>
        <v/>
      </c>
      <c r="AC593" s="35" t="str">
        <f t="shared" si="107"/>
        <v/>
      </c>
      <c r="AD593" s="35" t="str">
        <f t="shared" si="108"/>
        <v/>
      </c>
      <c r="AE593" s="44" t="str">
        <f t="shared" si="109"/>
        <v/>
      </c>
      <c r="AF593" s="61"/>
      <c r="AG593" s="45"/>
    </row>
    <row r="594" spans="1:33" x14ac:dyDescent="0.2">
      <c r="A594" s="59">
        <f>+VLOOKUP(B594,Annuaire_roster!B:G,5,0)</f>
        <v>1151</v>
      </c>
      <c r="B594" s="78" t="s">
        <v>65</v>
      </c>
      <c r="C594" s="65"/>
      <c r="D594" s="65" t="s">
        <v>64</v>
      </c>
      <c r="E594" s="66"/>
      <c r="F594" s="66" t="s">
        <v>64</v>
      </c>
      <c r="G594" s="67"/>
      <c r="H594" s="67"/>
      <c r="I594" s="68" t="s">
        <v>63</v>
      </c>
      <c r="J594" s="67"/>
      <c r="K594" s="69">
        <v>0</v>
      </c>
      <c r="L594" s="67">
        <v>0</v>
      </c>
      <c r="M594" s="70">
        <v>0</v>
      </c>
      <c r="N594" s="34" t="str">
        <f t="shared" si="113"/>
        <v/>
      </c>
      <c r="O594" s="38">
        <f t="shared" si="114"/>
        <v>0</v>
      </c>
      <c r="P594" s="72" t="s">
        <v>61</v>
      </c>
      <c r="Q594" s="43">
        <v>44822</v>
      </c>
      <c r="R594" s="35">
        <f t="shared" si="103"/>
        <v>0</v>
      </c>
      <c r="S594" s="35">
        <f t="shared" si="104"/>
        <v>0</v>
      </c>
      <c r="T594" s="10" t="str">
        <f t="shared" si="110"/>
        <v>Sem - 38</v>
      </c>
      <c r="U594" s="10" t="str">
        <f t="shared" si="111"/>
        <v>Septembre</v>
      </c>
      <c r="V594" s="36" t="str">
        <f t="shared" si="105"/>
        <v>2026</v>
      </c>
      <c r="W594" s="34"/>
      <c r="X594" s="91">
        <f t="shared" si="112"/>
        <v>0</v>
      </c>
      <c r="Y594" s="92" t="str">
        <f>VLOOKUP('CM-CIC'!B572,Annuaire_roster!B:F,4,0)</f>
        <v>IDELHAJ Meryem</v>
      </c>
      <c r="Z594" s="37" t="s">
        <v>110</v>
      </c>
      <c r="AA594" s="60" t="s">
        <v>39</v>
      </c>
      <c r="AB594" s="35" t="str">
        <f t="shared" si="106"/>
        <v/>
      </c>
      <c r="AC594" s="35" t="str">
        <f t="shared" si="107"/>
        <v/>
      </c>
      <c r="AD594" s="35" t="str">
        <f t="shared" si="108"/>
        <v/>
      </c>
      <c r="AE594" s="44" t="str">
        <f t="shared" si="109"/>
        <v/>
      </c>
      <c r="AF594" s="61"/>
      <c r="AG594" s="45"/>
    </row>
    <row r="595" spans="1:33" x14ac:dyDescent="0.2">
      <c r="A595" s="59">
        <f>+VLOOKUP(B595,Annuaire_roster!B:G,5,0)</f>
        <v>1301</v>
      </c>
      <c r="B595" s="78" t="s">
        <v>111</v>
      </c>
      <c r="C595" s="65"/>
      <c r="D595" s="65" t="s">
        <v>64</v>
      </c>
      <c r="E595" s="66"/>
      <c r="F595" s="66" t="s">
        <v>64</v>
      </c>
      <c r="G595" s="67"/>
      <c r="H595" s="67"/>
      <c r="I595" s="68" t="s">
        <v>63</v>
      </c>
      <c r="J595" s="67"/>
      <c r="K595" s="69">
        <v>0</v>
      </c>
      <c r="L595" s="67">
        <v>0</v>
      </c>
      <c r="M595" s="70">
        <v>0</v>
      </c>
      <c r="N595" s="34" t="str">
        <f t="shared" si="113"/>
        <v/>
      </c>
      <c r="O595" s="38">
        <f t="shared" si="114"/>
        <v>0</v>
      </c>
      <c r="P595" s="72" t="s">
        <v>61</v>
      </c>
      <c r="Q595" s="43">
        <v>44822</v>
      </c>
      <c r="R595" s="35">
        <f t="shared" si="103"/>
        <v>0</v>
      </c>
      <c r="S595" s="35">
        <f t="shared" si="104"/>
        <v>0</v>
      </c>
      <c r="T595" s="10" t="str">
        <f t="shared" si="110"/>
        <v>Sem - 38</v>
      </c>
      <c r="U595" s="10" t="str">
        <f t="shared" si="111"/>
        <v>Septembre</v>
      </c>
      <c r="V595" s="36" t="str">
        <f t="shared" si="105"/>
        <v>2026</v>
      </c>
      <c r="W595" s="34"/>
      <c r="X595" s="91">
        <f t="shared" si="112"/>
        <v>0</v>
      </c>
      <c r="Y595" s="92" t="str">
        <f>VLOOKUP('CM-CIC'!B573,Annuaire_roster!B:F,4,0)</f>
        <v>IDELHAJ Meryem</v>
      </c>
      <c r="Z595" s="37" t="s">
        <v>110</v>
      </c>
      <c r="AA595" s="60" t="s">
        <v>39</v>
      </c>
      <c r="AB595" s="35" t="str">
        <f t="shared" si="106"/>
        <v/>
      </c>
      <c r="AC595" s="35" t="str">
        <f t="shared" si="107"/>
        <v/>
      </c>
      <c r="AD595" s="35" t="str">
        <f t="shared" si="108"/>
        <v/>
      </c>
      <c r="AE595" s="44" t="str">
        <f t="shared" si="109"/>
        <v/>
      </c>
      <c r="AF595" s="61"/>
      <c r="AG595" s="45"/>
    </row>
    <row r="596" spans="1:33" x14ac:dyDescent="0.2">
      <c r="A596" s="59">
        <f>+VLOOKUP(B596,Annuaire_roster!B:G,5,0)</f>
        <v>1300</v>
      </c>
      <c r="B596" s="78" t="s">
        <v>93</v>
      </c>
      <c r="C596" s="65"/>
      <c r="D596" s="65" t="s">
        <v>64</v>
      </c>
      <c r="E596" s="66"/>
      <c r="F596" s="66" t="s">
        <v>64</v>
      </c>
      <c r="G596" s="67"/>
      <c r="H596" s="67"/>
      <c r="I596" s="68" t="s">
        <v>63</v>
      </c>
      <c r="J596" s="67"/>
      <c r="K596" s="69">
        <v>0</v>
      </c>
      <c r="L596" s="67">
        <v>0</v>
      </c>
      <c r="M596" s="70">
        <v>0</v>
      </c>
      <c r="N596" s="34" t="str">
        <f t="shared" si="113"/>
        <v/>
      </c>
      <c r="O596" s="38">
        <f t="shared" si="114"/>
        <v>0</v>
      </c>
      <c r="P596" s="72" t="s">
        <v>61</v>
      </c>
      <c r="Q596" s="43">
        <v>44822</v>
      </c>
      <c r="R596" s="35">
        <f t="shared" si="103"/>
        <v>0</v>
      </c>
      <c r="S596" s="35">
        <f t="shared" si="104"/>
        <v>0</v>
      </c>
      <c r="T596" s="10" t="str">
        <f t="shared" si="110"/>
        <v>Sem - 38</v>
      </c>
      <c r="U596" s="10" t="str">
        <f t="shared" si="111"/>
        <v>Septembre</v>
      </c>
      <c r="V596" s="36" t="str">
        <f t="shared" si="105"/>
        <v>2026</v>
      </c>
      <c r="W596" s="34"/>
      <c r="X596" s="91">
        <f t="shared" si="112"/>
        <v>0</v>
      </c>
      <c r="Y596" s="92" t="str">
        <f>VLOOKUP('CM-CIC'!B574,Annuaire_roster!B:F,4,0)</f>
        <v>IDELHAJ Meryem</v>
      </c>
      <c r="Z596" s="37" t="s">
        <v>110</v>
      </c>
      <c r="AA596" s="60" t="s">
        <v>39</v>
      </c>
      <c r="AB596" s="35" t="str">
        <f t="shared" si="106"/>
        <v/>
      </c>
      <c r="AC596" s="35" t="str">
        <f t="shared" si="107"/>
        <v/>
      </c>
      <c r="AD596" s="35" t="str">
        <f t="shared" si="108"/>
        <v/>
      </c>
      <c r="AE596" s="44" t="str">
        <f t="shared" si="109"/>
        <v/>
      </c>
      <c r="AF596" s="61"/>
      <c r="AG596" s="45"/>
    </row>
    <row r="597" spans="1:33" x14ac:dyDescent="0.2">
      <c r="A597" s="59">
        <f>+VLOOKUP(B597,Annuaire_roster!B:G,5,0)</f>
        <v>1309</v>
      </c>
      <c r="B597" s="78" t="s">
        <v>85</v>
      </c>
      <c r="C597" s="65"/>
      <c r="D597" s="65" t="s">
        <v>64</v>
      </c>
      <c r="E597" s="66"/>
      <c r="F597" s="66" t="s">
        <v>64</v>
      </c>
      <c r="G597" s="67"/>
      <c r="H597" s="67"/>
      <c r="I597" s="68" t="s">
        <v>63</v>
      </c>
      <c r="J597" s="67"/>
      <c r="K597" s="69">
        <v>0</v>
      </c>
      <c r="L597" s="67">
        <v>0</v>
      </c>
      <c r="M597" s="70">
        <v>0</v>
      </c>
      <c r="N597" s="34" t="str">
        <f t="shared" si="113"/>
        <v/>
      </c>
      <c r="O597" s="38">
        <f t="shared" si="114"/>
        <v>0</v>
      </c>
      <c r="P597" s="72" t="s">
        <v>61</v>
      </c>
      <c r="Q597" s="43">
        <v>44822</v>
      </c>
      <c r="R597" s="35">
        <f t="shared" si="103"/>
        <v>0</v>
      </c>
      <c r="S597" s="35">
        <f t="shared" si="104"/>
        <v>0</v>
      </c>
      <c r="T597" s="10" t="str">
        <f t="shared" si="110"/>
        <v>Sem - 38</v>
      </c>
      <c r="U597" s="10" t="str">
        <f t="shared" si="111"/>
        <v>Septembre</v>
      </c>
      <c r="V597" s="36" t="str">
        <f t="shared" si="105"/>
        <v>2026</v>
      </c>
      <c r="W597" s="34"/>
      <c r="X597" s="91">
        <f t="shared" si="112"/>
        <v>0</v>
      </c>
      <c r="Y597" s="92" t="str">
        <f>VLOOKUP('CM-CIC'!B575,Annuaire_roster!B:F,4,0)</f>
        <v>IDELHAJ Meryem</v>
      </c>
      <c r="Z597" s="37" t="s">
        <v>110</v>
      </c>
      <c r="AA597" s="60" t="s">
        <v>39</v>
      </c>
      <c r="AB597" s="35" t="str">
        <f t="shared" si="106"/>
        <v/>
      </c>
      <c r="AC597" s="35" t="str">
        <f t="shared" si="107"/>
        <v/>
      </c>
      <c r="AD597" s="35" t="str">
        <f t="shared" si="108"/>
        <v/>
      </c>
      <c r="AE597" s="44" t="str">
        <f t="shared" si="109"/>
        <v/>
      </c>
      <c r="AF597" s="61"/>
      <c r="AG597" s="45"/>
    </row>
    <row r="598" spans="1:33" x14ac:dyDescent="0.2">
      <c r="A598" s="59">
        <f>+VLOOKUP(B598,Annuaire_roster!B:G,5,0)</f>
        <v>1283</v>
      </c>
      <c r="B598" s="78" t="s">
        <v>86</v>
      </c>
      <c r="C598" s="65"/>
      <c r="D598" s="65" t="s">
        <v>64</v>
      </c>
      <c r="E598" s="66"/>
      <c r="F598" s="66" t="s">
        <v>64</v>
      </c>
      <c r="G598" s="67"/>
      <c r="H598" s="67"/>
      <c r="I598" s="68" t="s">
        <v>63</v>
      </c>
      <c r="J598" s="67"/>
      <c r="K598" s="69">
        <v>0</v>
      </c>
      <c r="L598" s="67">
        <v>0</v>
      </c>
      <c r="M598" s="70">
        <v>0</v>
      </c>
      <c r="N598" s="34" t="str">
        <f t="shared" si="113"/>
        <v/>
      </c>
      <c r="O598" s="38">
        <f t="shared" si="114"/>
        <v>0</v>
      </c>
      <c r="P598" s="72" t="s">
        <v>61</v>
      </c>
      <c r="Q598" s="43">
        <v>44822</v>
      </c>
      <c r="R598" s="35">
        <f t="shared" si="103"/>
        <v>0</v>
      </c>
      <c r="S598" s="35">
        <f t="shared" si="104"/>
        <v>0</v>
      </c>
      <c r="T598" s="10" t="str">
        <f t="shared" si="110"/>
        <v>Sem - 38</v>
      </c>
      <c r="U598" s="10" t="str">
        <f t="shared" si="111"/>
        <v>Septembre</v>
      </c>
      <c r="V598" s="36" t="str">
        <f t="shared" si="105"/>
        <v>2026</v>
      </c>
      <c r="W598" s="34"/>
      <c r="X598" s="91">
        <f t="shared" si="112"/>
        <v>0</v>
      </c>
      <c r="Y598" s="92" t="str">
        <f>VLOOKUP('CM-CIC'!B576,Annuaire_roster!B:F,4,0)</f>
        <v>IDELHAJ Meryem</v>
      </c>
      <c r="Z598" s="37" t="s">
        <v>110</v>
      </c>
      <c r="AA598" s="60" t="s">
        <v>39</v>
      </c>
      <c r="AB598" s="35" t="str">
        <f t="shared" si="106"/>
        <v/>
      </c>
      <c r="AC598" s="35" t="str">
        <f t="shared" si="107"/>
        <v/>
      </c>
      <c r="AD598" s="35" t="str">
        <f t="shared" si="108"/>
        <v/>
      </c>
      <c r="AE598" s="44" t="str">
        <f t="shared" si="109"/>
        <v/>
      </c>
      <c r="AF598" s="61"/>
      <c r="AG598" s="45"/>
    </row>
    <row r="599" spans="1:33" x14ac:dyDescent="0.2">
      <c r="A599" s="59">
        <f>+VLOOKUP(B599,Annuaire_roster!B:G,5,0)</f>
        <v>1474</v>
      </c>
      <c r="B599" s="78" t="s">
        <v>174</v>
      </c>
      <c r="C599" s="65"/>
      <c r="D599" s="65" t="s">
        <v>64</v>
      </c>
      <c r="E599" s="66"/>
      <c r="F599" s="66" t="s">
        <v>64</v>
      </c>
      <c r="G599" s="67"/>
      <c r="H599" s="67"/>
      <c r="I599" s="68" t="s">
        <v>63</v>
      </c>
      <c r="J599" s="67"/>
      <c r="K599" s="69">
        <v>0</v>
      </c>
      <c r="L599" s="67">
        <v>0</v>
      </c>
      <c r="M599" s="70">
        <v>0</v>
      </c>
      <c r="N599" s="34" t="str">
        <f t="shared" si="113"/>
        <v/>
      </c>
      <c r="O599" s="38">
        <f t="shared" si="114"/>
        <v>0</v>
      </c>
      <c r="P599" s="72" t="s">
        <v>61</v>
      </c>
      <c r="Q599" s="43">
        <v>44822</v>
      </c>
      <c r="R599" s="35">
        <f t="shared" ref="R599:R662" si="115">IF(M599="Abs",O599,0)</f>
        <v>0</v>
      </c>
      <c r="S599" s="35">
        <f t="shared" ref="S599:S662" si="116">SUM(R599,L599,I599,J599,W599,H599)</f>
        <v>0</v>
      </c>
      <c r="T599" s="10" t="str">
        <f t="shared" si="110"/>
        <v>Sem - 38</v>
      </c>
      <c r="U599" s="10" t="str">
        <f t="shared" si="111"/>
        <v>Septembre</v>
      </c>
      <c r="V599" s="36" t="str">
        <f t="shared" ref="V599:V662" si="117">+TEXT(Q599,"aaa")</f>
        <v>2026</v>
      </c>
      <c r="W599" s="34"/>
      <c r="X599" s="91">
        <f t="shared" si="112"/>
        <v>0</v>
      </c>
      <c r="Y599" s="92" t="str">
        <f>VLOOKUP('CM-CIC'!B577,Annuaire_roster!B:F,4,0)</f>
        <v>IDELHAJ Meryem</v>
      </c>
      <c r="Z599" s="37" t="s">
        <v>110</v>
      </c>
      <c r="AA599" s="60" t="s">
        <v>39</v>
      </c>
      <c r="AB599" s="35" t="str">
        <f t="shared" ref="AB599:AB662" si="118">IF(AND(D599="Congé",F599="Congé"),0.333333333333333,IF(OR(AND(D599="Congé",F599&lt;&gt;"Congé"),(AND(F599="Congé",D599&lt;&gt;"Congé"))),0.166666666666667,""))</f>
        <v/>
      </c>
      <c r="AC599" s="35" t="str">
        <f t="shared" ref="AC599:AC662" si="119">IF(AND(D599="Congé sans solde",F599="Congé sans solde"),0.333333333333333,IF(OR(AND(D599="Congé sans solde",F599&lt;&gt;"Congé sans solde"),(AND(F599="Congé sans solde",D599&lt;&gt;"Congé sans solde"))),0.166666666666667,""))</f>
        <v/>
      </c>
      <c r="AD599" s="35" t="str">
        <f t="shared" ref="AD599:AD662" si="120">IF(AND(D599="Congé spécial",F599="Congé spécial"),0.333333333333333,IF(OR(AND(D599="Congé spécial",F599&lt;&gt;"Congé décès"),(AND(F599="Congé spécial",D599&lt;&gt;"Congé spécial"))),0.166666666666667,""))</f>
        <v/>
      </c>
      <c r="AE599" s="44" t="str">
        <f t="shared" ref="AE599:AE662" si="121">IF(AND(D599="Férié",F599="Férié"),0.333333333333333,IF(OR(AND(D599="Férié",F599&lt;&gt;"Férié"),(AND(F599="Férié",D599&lt;&gt;"Férié"))),0.166666666666667,""))</f>
        <v/>
      </c>
      <c r="AF599" s="61"/>
      <c r="AG599" s="45"/>
    </row>
    <row r="600" spans="1:33" x14ac:dyDescent="0.2">
      <c r="A600" s="59">
        <f>+VLOOKUP(B600,Annuaire_roster!B:G,5,0)</f>
        <v>1495</v>
      </c>
      <c r="B600" s="78" t="s">
        <v>172</v>
      </c>
      <c r="C600" s="65"/>
      <c r="D600" s="65" t="s">
        <v>64</v>
      </c>
      <c r="E600" s="66"/>
      <c r="F600" s="66" t="s">
        <v>64</v>
      </c>
      <c r="G600" s="67"/>
      <c r="H600" s="67"/>
      <c r="I600" s="68" t="s">
        <v>63</v>
      </c>
      <c r="J600" s="67"/>
      <c r="K600" s="69">
        <v>0</v>
      </c>
      <c r="L600" s="67">
        <v>0</v>
      </c>
      <c r="M600" s="70">
        <v>0</v>
      </c>
      <c r="N600" s="34" t="str">
        <f t="shared" si="113"/>
        <v/>
      </c>
      <c r="O600" s="38">
        <f t="shared" si="114"/>
        <v>0</v>
      </c>
      <c r="P600" s="72" t="s">
        <v>61</v>
      </c>
      <c r="Q600" s="43">
        <v>44822</v>
      </c>
      <c r="R600" s="35">
        <f t="shared" si="115"/>
        <v>0</v>
      </c>
      <c r="S600" s="35">
        <f t="shared" si="116"/>
        <v>0</v>
      </c>
      <c r="T600" s="10" t="str">
        <f t="shared" si="110"/>
        <v>Sem - 38</v>
      </c>
      <c r="U600" s="10" t="str">
        <f t="shared" si="111"/>
        <v>Septembre</v>
      </c>
      <c r="V600" s="36" t="str">
        <f t="shared" si="117"/>
        <v>2026</v>
      </c>
      <c r="W600" s="34"/>
      <c r="X600" s="91">
        <f t="shared" si="112"/>
        <v>0</v>
      </c>
      <c r="Y600" s="92" t="str">
        <f>VLOOKUP('CM-CIC'!B578,Annuaire_roster!B:F,4,0)</f>
        <v>IDELHAJ Meryem</v>
      </c>
      <c r="Z600" s="37" t="s">
        <v>110</v>
      </c>
      <c r="AA600" s="60" t="s">
        <v>39</v>
      </c>
      <c r="AB600" s="35" t="str">
        <f t="shared" si="118"/>
        <v/>
      </c>
      <c r="AC600" s="35" t="str">
        <f t="shared" si="119"/>
        <v/>
      </c>
      <c r="AD600" s="35" t="str">
        <f t="shared" si="120"/>
        <v/>
      </c>
      <c r="AE600" s="44" t="str">
        <f t="shared" si="121"/>
        <v/>
      </c>
      <c r="AF600" s="61"/>
      <c r="AG600" s="45"/>
    </row>
    <row r="601" spans="1:33" x14ac:dyDescent="0.2">
      <c r="A601" s="59">
        <f>+VLOOKUP(B601,Annuaire_roster!B:G,5,0)</f>
        <v>1011</v>
      </c>
      <c r="B601" s="78" t="s">
        <v>47</v>
      </c>
      <c r="C601" s="65"/>
      <c r="D601" s="65" t="s">
        <v>64</v>
      </c>
      <c r="E601" s="66"/>
      <c r="F601" s="66" t="s">
        <v>64</v>
      </c>
      <c r="G601" s="67"/>
      <c r="H601" s="67"/>
      <c r="I601" s="68" t="s">
        <v>63</v>
      </c>
      <c r="J601" s="67"/>
      <c r="K601" s="69">
        <v>0</v>
      </c>
      <c r="L601" s="67">
        <v>0</v>
      </c>
      <c r="M601" s="70">
        <v>0</v>
      </c>
      <c r="N601" s="34" t="str">
        <f t="shared" si="113"/>
        <v/>
      </c>
      <c r="O601" s="38">
        <f t="shared" si="114"/>
        <v>0</v>
      </c>
      <c r="P601" s="72" t="s">
        <v>61</v>
      </c>
      <c r="Q601" s="43">
        <v>44823</v>
      </c>
      <c r="R601" s="35">
        <f t="shared" si="115"/>
        <v>0</v>
      </c>
      <c r="S601" s="35">
        <f t="shared" si="116"/>
        <v>0</v>
      </c>
      <c r="T601" s="10" t="str">
        <f t="shared" si="110"/>
        <v>Sem - 38</v>
      </c>
      <c r="U601" s="10" t="str">
        <f t="shared" si="111"/>
        <v>Septembre</v>
      </c>
      <c r="V601" s="36" t="str">
        <f t="shared" si="117"/>
        <v>2026</v>
      </c>
      <c r="W601" s="34"/>
      <c r="X601" s="91">
        <f t="shared" si="112"/>
        <v>0</v>
      </c>
      <c r="Y601" s="92" t="str">
        <f>VLOOKUP('CM-CIC'!B579,Annuaire_roster!B:F,4,0)</f>
        <v>IDELHAJ Meryem</v>
      </c>
      <c r="Z601" s="37" t="s">
        <v>110</v>
      </c>
      <c r="AA601" s="60" t="s">
        <v>39</v>
      </c>
      <c r="AB601" s="35" t="str">
        <f t="shared" si="118"/>
        <v/>
      </c>
      <c r="AC601" s="35" t="str">
        <f t="shared" si="119"/>
        <v/>
      </c>
      <c r="AD601" s="35" t="str">
        <f t="shared" si="120"/>
        <v/>
      </c>
      <c r="AE601" s="44" t="str">
        <f t="shared" si="121"/>
        <v/>
      </c>
      <c r="AF601" s="61"/>
      <c r="AG601" s="45"/>
    </row>
    <row r="602" spans="1:33" x14ac:dyDescent="0.2">
      <c r="A602" s="59">
        <f>+VLOOKUP(B602,Annuaire_roster!B:G,5,0)</f>
        <v>1004</v>
      </c>
      <c r="B602" s="78" t="s">
        <v>96</v>
      </c>
      <c r="C602" s="65"/>
      <c r="D602" s="65" t="s">
        <v>64</v>
      </c>
      <c r="E602" s="66"/>
      <c r="F602" s="66" t="s">
        <v>64</v>
      </c>
      <c r="G602" s="67"/>
      <c r="H602" s="67"/>
      <c r="I602" s="68" t="s">
        <v>63</v>
      </c>
      <c r="J602" s="67"/>
      <c r="K602" s="69">
        <v>0</v>
      </c>
      <c r="L602" s="67">
        <v>0</v>
      </c>
      <c r="M602" s="70">
        <v>0</v>
      </c>
      <c r="N602" s="34" t="str">
        <f t="shared" si="113"/>
        <v/>
      </c>
      <c r="O602" s="38">
        <f t="shared" si="114"/>
        <v>0</v>
      </c>
      <c r="P602" s="72" t="s">
        <v>61</v>
      </c>
      <c r="Q602" s="43">
        <v>44823</v>
      </c>
      <c r="R602" s="35">
        <f t="shared" si="115"/>
        <v>0</v>
      </c>
      <c r="S602" s="35">
        <f t="shared" si="116"/>
        <v>0</v>
      </c>
      <c r="T602" s="10" t="str">
        <f t="shared" si="110"/>
        <v>Sem - 38</v>
      </c>
      <c r="U602" s="10" t="str">
        <f t="shared" si="111"/>
        <v>Septembre</v>
      </c>
      <c r="V602" s="36" t="str">
        <f t="shared" si="117"/>
        <v>2026</v>
      </c>
      <c r="W602" s="34"/>
      <c r="X602" s="91">
        <f t="shared" si="112"/>
        <v>0</v>
      </c>
      <c r="Y602" s="92" t="str">
        <f>VLOOKUP('CM-CIC'!B580,Annuaire_roster!B:F,4,0)</f>
        <v>IDELHAJ Meryem</v>
      </c>
      <c r="Z602" s="37" t="s">
        <v>110</v>
      </c>
      <c r="AA602" s="60" t="s">
        <v>39</v>
      </c>
      <c r="AB602" s="35" t="str">
        <f t="shared" si="118"/>
        <v/>
      </c>
      <c r="AC602" s="35" t="str">
        <f t="shared" si="119"/>
        <v/>
      </c>
      <c r="AD602" s="35" t="str">
        <f t="shared" si="120"/>
        <v/>
      </c>
      <c r="AE602" s="44" t="str">
        <f t="shared" si="121"/>
        <v/>
      </c>
      <c r="AF602" s="61"/>
      <c r="AG602" s="45"/>
    </row>
    <row r="603" spans="1:33" x14ac:dyDescent="0.2">
      <c r="A603" s="59">
        <f>+VLOOKUP(B603,Annuaire_roster!B:G,5,0)</f>
        <v>1066</v>
      </c>
      <c r="B603" s="78" t="s">
        <v>97</v>
      </c>
      <c r="C603" s="65"/>
      <c r="D603" s="65" t="s">
        <v>64</v>
      </c>
      <c r="E603" s="66"/>
      <c r="F603" s="66" t="s">
        <v>64</v>
      </c>
      <c r="G603" s="67"/>
      <c r="H603" s="67"/>
      <c r="I603" s="68" t="s">
        <v>63</v>
      </c>
      <c r="J603" s="67"/>
      <c r="K603" s="69">
        <v>0</v>
      </c>
      <c r="L603" s="67">
        <v>0</v>
      </c>
      <c r="M603" s="70">
        <v>0</v>
      </c>
      <c r="N603" s="34" t="str">
        <f t="shared" si="113"/>
        <v/>
      </c>
      <c r="O603" s="38">
        <f t="shared" si="114"/>
        <v>0</v>
      </c>
      <c r="P603" s="72" t="s">
        <v>61</v>
      </c>
      <c r="Q603" s="43">
        <v>44823</v>
      </c>
      <c r="R603" s="35">
        <f t="shared" si="115"/>
        <v>0</v>
      </c>
      <c r="S603" s="35">
        <f t="shared" si="116"/>
        <v>0</v>
      </c>
      <c r="T603" s="10" t="str">
        <f t="shared" si="110"/>
        <v>Sem - 38</v>
      </c>
      <c r="U603" s="10" t="str">
        <f t="shared" si="111"/>
        <v>Septembre</v>
      </c>
      <c r="V603" s="36" t="str">
        <f t="shared" si="117"/>
        <v>2026</v>
      </c>
      <c r="W603" s="34"/>
      <c r="X603" s="91">
        <f t="shared" si="112"/>
        <v>0</v>
      </c>
      <c r="Y603" s="92" t="str">
        <f>VLOOKUP('CM-CIC'!B581,Annuaire_roster!B:F,4,0)</f>
        <v>IDELHAJ Meryem</v>
      </c>
      <c r="Z603" s="37" t="s">
        <v>110</v>
      </c>
      <c r="AA603" s="60" t="s">
        <v>39</v>
      </c>
      <c r="AB603" s="35" t="str">
        <f t="shared" si="118"/>
        <v/>
      </c>
      <c r="AC603" s="35" t="str">
        <f t="shared" si="119"/>
        <v/>
      </c>
      <c r="AD603" s="35" t="str">
        <f t="shared" si="120"/>
        <v/>
      </c>
      <c r="AE603" s="44" t="str">
        <f t="shared" si="121"/>
        <v/>
      </c>
      <c r="AF603" s="61"/>
      <c r="AG603" s="45"/>
    </row>
    <row r="604" spans="1:33" x14ac:dyDescent="0.2">
      <c r="A604" s="59">
        <f>+VLOOKUP(B604,Annuaire_roster!B:G,5,0)</f>
        <v>1068</v>
      </c>
      <c r="B604" s="78" t="s">
        <v>98</v>
      </c>
      <c r="C604" s="65"/>
      <c r="D604" s="65" t="s">
        <v>64</v>
      </c>
      <c r="E604" s="66"/>
      <c r="F604" s="66" t="s">
        <v>64</v>
      </c>
      <c r="G604" s="67"/>
      <c r="H604" s="67"/>
      <c r="I604" s="68" t="s">
        <v>63</v>
      </c>
      <c r="J604" s="67"/>
      <c r="K604" s="69">
        <v>0</v>
      </c>
      <c r="L604" s="67">
        <v>0</v>
      </c>
      <c r="M604" s="70">
        <v>0</v>
      </c>
      <c r="N604" s="34" t="str">
        <f t="shared" si="113"/>
        <v/>
      </c>
      <c r="O604" s="38">
        <f t="shared" si="114"/>
        <v>0</v>
      </c>
      <c r="P604" s="72" t="s">
        <v>61</v>
      </c>
      <c r="Q604" s="43">
        <v>44823</v>
      </c>
      <c r="R604" s="35">
        <f t="shared" si="115"/>
        <v>0</v>
      </c>
      <c r="S604" s="35">
        <f t="shared" si="116"/>
        <v>0</v>
      </c>
      <c r="T604" s="10" t="str">
        <f t="shared" si="110"/>
        <v>Sem - 38</v>
      </c>
      <c r="U604" s="10" t="str">
        <f t="shared" si="111"/>
        <v>Septembre</v>
      </c>
      <c r="V604" s="36" t="str">
        <f t="shared" si="117"/>
        <v>2026</v>
      </c>
      <c r="W604" s="34"/>
      <c r="X604" s="91">
        <f t="shared" si="112"/>
        <v>0</v>
      </c>
      <c r="Y604" s="92" t="str">
        <f>VLOOKUP('CM-CIC'!B582,Annuaire_roster!B:F,4,0)</f>
        <v>IDELHAJ Meryem</v>
      </c>
      <c r="Z604" s="37" t="s">
        <v>110</v>
      </c>
      <c r="AA604" s="60" t="s">
        <v>39</v>
      </c>
      <c r="AB604" s="35" t="str">
        <f t="shared" si="118"/>
        <v/>
      </c>
      <c r="AC604" s="35" t="str">
        <f t="shared" si="119"/>
        <v/>
      </c>
      <c r="AD604" s="35" t="str">
        <f t="shared" si="120"/>
        <v/>
      </c>
      <c r="AE604" s="44" t="str">
        <f t="shared" si="121"/>
        <v/>
      </c>
      <c r="AF604" s="61"/>
      <c r="AG604" s="45"/>
    </row>
    <row r="605" spans="1:33" x14ac:dyDescent="0.2">
      <c r="A605" s="59">
        <f>+VLOOKUP(B605,Annuaire_roster!B:G,5,0)</f>
        <v>1151</v>
      </c>
      <c r="B605" s="78" t="s">
        <v>65</v>
      </c>
      <c r="C605" s="65"/>
      <c r="D605" s="65" t="s">
        <v>64</v>
      </c>
      <c r="E605" s="66"/>
      <c r="F605" s="66" t="s">
        <v>64</v>
      </c>
      <c r="G605" s="67"/>
      <c r="H605" s="67"/>
      <c r="I605" s="68" t="s">
        <v>63</v>
      </c>
      <c r="J605" s="67"/>
      <c r="K605" s="69">
        <v>0</v>
      </c>
      <c r="L605" s="67">
        <v>0</v>
      </c>
      <c r="M605" s="70">
        <v>0</v>
      </c>
      <c r="N605" s="34" t="str">
        <f t="shared" si="113"/>
        <v/>
      </c>
      <c r="O605" s="38">
        <f t="shared" si="114"/>
        <v>0</v>
      </c>
      <c r="P605" s="72" t="s">
        <v>61</v>
      </c>
      <c r="Q605" s="43">
        <v>44823</v>
      </c>
      <c r="R605" s="35">
        <f t="shared" si="115"/>
        <v>0</v>
      </c>
      <c r="S605" s="35">
        <f t="shared" si="116"/>
        <v>0</v>
      </c>
      <c r="T605" s="10" t="str">
        <f t="shared" si="110"/>
        <v>Sem - 38</v>
      </c>
      <c r="U605" s="10" t="str">
        <f t="shared" si="111"/>
        <v>Septembre</v>
      </c>
      <c r="V605" s="36" t="str">
        <f t="shared" si="117"/>
        <v>2026</v>
      </c>
      <c r="W605" s="34"/>
      <c r="X605" s="91">
        <f t="shared" si="112"/>
        <v>0</v>
      </c>
      <c r="Y605" s="92" t="str">
        <f>VLOOKUP('CM-CIC'!B583,Annuaire_roster!B:F,4,0)</f>
        <v>IDELHAJ Meryem</v>
      </c>
      <c r="Z605" s="37" t="s">
        <v>110</v>
      </c>
      <c r="AA605" s="60" t="s">
        <v>39</v>
      </c>
      <c r="AB605" s="35" t="str">
        <f t="shared" si="118"/>
        <v/>
      </c>
      <c r="AC605" s="35" t="str">
        <f t="shared" si="119"/>
        <v/>
      </c>
      <c r="AD605" s="35" t="str">
        <f t="shared" si="120"/>
        <v/>
      </c>
      <c r="AE605" s="44" t="str">
        <f t="shared" si="121"/>
        <v/>
      </c>
      <c r="AF605" s="61"/>
      <c r="AG605" s="45"/>
    </row>
    <row r="606" spans="1:33" x14ac:dyDescent="0.2">
      <c r="A606" s="59">
        <f>+VLOOKUP(B606,Annuaire_roster!B:G,5,0)</f>
        <v>1301</v>
      </c>
      <c r="B606" s="78" t="s">
        <v>111</v>
      </c>
      <c r="C606" s="65"/>
      <c r="D606" s="65" t="s">
        <v>64</v>
      </c>
      <c r="E606" s="66"/>
      <c r="F606" s="66" t="s">
        <v>64</v>
      </c>
      <c r="G606" s="67"/>
      <c r="H606" s="67"/>
      <c r="I606" s="68" t="s">
        <v>63</v>
      </c>
      <c r="J606" s="67"/>
      <c r="K606" s="69">
        <v>0</v>
      </c>
      <c r="L606" s="67">
        <v>0</v>
      </c>
      <c r="M606" s="70">
        <v>0</v>
      </c>
      <c r="N606" s="34" t="str">
        <f t="shared" si="113"/>
        <v/>
      </c>
      <c r="O606" s="38">
        <f t="shared" si="114"/>
        <v>0</v>
      </c>
      <c r="P606" s="72" t="s">
        <v>61</v>
      </c>
      <c r="Q606" s="43">
        <v>44823</v>
      </c>
      <c r="R606" s="35">
        <f t="shared" si="115"/>
        <v>0</v>
      </c>
      <c r="S606" s="35">
        <f t="shared" si="116"/>
        <v>0</v>
      </c>
      <c r="T606" s="10" t="str">
        <f t="shared" si="110"/>
        <v>Sem - 38</v>
      </c>
      <c r="U606" s="10" t="str">
        <f t="shared" si="111"/>
        <v>Septembre</v>
      </c>
      <c r="V606" s="36" t="str">
        <f t="shared" si="117"/>
        <v>2026</v>
      </c>
      <c r="W606" s="34"/>
      <c r="X606" s="91">
        <f t="shared" si="112"/>
        <v>0</v>
      </c>
      <c r="Y606" s="92" t="str">
        <f>VLOOKUP('CM-CIC'!B584,Annuaire_roster!B:F,4,0)</f>
        <v>IDELHAJ Meryem</v>
      </c>
      <c r="Z606" s="37" t="s">
        <v>110</v>
      </c>
      <c r="AA606" s="60" t="s">
        <v>39</v>
      </c>
      <c r="AB606" s="35" t="str">
        <f t="shared" si="118"/>
        <v/>
      </c>
      <c r="AC606" s="35" t="str">
        <f t="shared" si="119"/>
        <v/>
      </c>
      <c r="AD606" s="35" t="str">
        <f t="shared" si="120"/>
        <v/>
      </c>
      <c r="AE606" s="44" t="str">
        <f t="shared" si="121"/>
        <v/>
      </c>
      <c r="AF606" s="61"/>
      <c r="AG606" s="45"/>
    </row>
    <row r="607" spans="1:33" x14ac:dyDescent="0.2">
      <c r="A607" s="59">
        <f>+VLOOKUP(B607,Annuaire_roster!B:G,5,0)</f>
        <v>1300</v>
      </c>
      <c r="B607" s="78" t="s">
        <v>93</v>
      </c>
      <c r="C607" s="65"/>
      <c r="D607" s="65" t="s">
        <v>64</v>
      </c>
      <c r="E607" s="66"/>
      <c r="F607" s="66" t="s">
        <v>64</v>
      </c>
      <c r="G607" s="67"/>
      <c r="H607" s="67"/>
      <c r="I607" s="68" t="s">
        <v>63</v>
      </c>
      <c r="J607" s="67"/>
      <c r="K607" s="69">
        <v>0</v>
      </c>
      <c r="L607" s="67">
        <v>0</v>
      </c>
      <c r="M607" s="70">
        <v>0</v>
      </c>
      <c r="N607" s="34" t="str">
        <f t="shared" si="113"/>
        <v/>
      </c>
      <c r="O607" s="38">
        <f t="shared" si="114"/>
        <v>0</v>
      </c>
      <c r="P607" s="72" t="s">
        <v>61</v>
      </c>
      <c r="Q607" s="43">
        <v>44823</v>
      </c>
      <c r="R607" s="35">
        <f t="shared" si="115"/>
        <v>0</v>
      </c>
      <c r="S607" s="35">
        <f t="shared" si="116"/>
        <v>0</v>
      </c>
      <c r="T607" s="10" t="str">
        <f t="shared" si="110"/>
        <v>Sem - 38</v>
      </c>
      <c r="U607" s="10" t="str">
        <f t="shared" si="111"/>
        <v>Septembre</v>
      </c>
      <c r="V607" s="36" t="str">
        <f t="shared" si="117"/>
        <v>2026</v>
      </c>
      <c r="W607" s="34"/>
      <c r="X607" s="91">
        <f t="shared" si="112"/>
        <v>0</v>
      </c>
      <c r="Y607" s="92" t="str">
        <f>VLOOKUP('CM-CIC'!B585,Annuaire_roster!B:F,4,0)</f>
        <v>IDELHAJ Meryem</v>
      </c>
      <c r="Z607" s="37" t="s">
        <v>110</v>
      </c>
      <c r="AA607" s="60" t="s">
        <v>39</v>
      </c>
      <c r="AB607" s="35" t="str">
        <f t="shared" si="118"/>
        <v/>
      </c>
      <c r="AC607" s="35" t="str">
        <f t="shared" si="119"/>
        <v/>
      </c>
      <c r="AD607" s="35" t="str">
        <f t="shared" si="120"/>
        <v/>
      </c>
      <c r="AE607" s="44" t="str">
        <f t="shared" si="121"/>
        <v/>
      </c>
      <c r="AF607" s="61"/>
      <c r="AG607" s="45"/>
    </row>
    <row r="608" spans="1:33" x14ac:dyDescent="0.2">
      <c r="A608" s="59">
        <f>+VLOOKUP(B608,Annuaire_roster!B:G,5,0)</f>
        <v>1309</v>
      </c>
      <c r="B608" s="78" t="s">
        <v>85</v>
      </c>
      <c r="C608" s="65"/>
      <c r="D608" s="65" t="s">
        <v>64</v>
      </c>
      <c r="E608" s="66"/>
      <c r="F608" s="66" t="s">
        <v>64</v>
      </c>
      <c r="G608" s="67"/>
      <c r="H608" s="67"/>
      <c r="I608" s="68" t="s">
        <v>63</v>
      </c>
      <c r="J608" s="67"/>
      <c r="K608" s="69">
        <v>0</v>
      </c>
      <c r="L608" s="67">
        <v>0</v>
      </c>
      <c r="M608" s="70">
        <v>0</v>
      </c>
      <c r="N608" s="34" t="str">
        <f t="shared" si="113"/>
        <v/>
      </c>
      <c r="O608" s="38">
        <f t="shared" si="114"/>
        <v>0</v>
      </c>
      <c r="P608" s="72" t="s">
        <v>61</v>
      </c>
      <c r="Q608" s="43">
        <v>44823</v>
      </c>
      <c r="R608" s="35">
        <f t="shared" si="115"/>
        <v>0</v>
      </c>
      <c r="S608" s="35">
        <f t="shared" si="116"/>
        <v>0</v>
      </c>
      <c r="T608" s="10" t="str">
        <f t="shared" si="110"/>
        <v>Sem - 38</v>
      </c>
      <c r="U608" s="10" t="str">
        <f t="shared" si="111"/>
        <v>Septembre</v>
      </c>
      <c r="V608" s="36" t="str">
        <f t="shared" si="117"/>
        <v>2026</v>
      </c>
      <c r="W608" s="34"/>
      <c r="X608" s="91">
        <f t="shared" si="112"/>
        <v>0</v>
      </c>
      <c r="Y608" s="92" t="str">
        <f>VLOOKUP('CM-CIC'!B586,Annuaire_roster!B:F,4,0)</f>
        <v>IDELHAJ Meryem</v>
      </c>
      <c r="Z608" s="37" t="s">
        <v>110</v>
      </c>
      <c r="AA608" s="60" t="s">
        <v>39</v>
      </c>
      <c r="AB608" s="35" t="str">
        <f t="shared" si="118"/>
        <v/>
      </c>
      <c r="AC608" s="35" t="str">
        <f t="shared" si="119"/>
        <v/>
      </c>
      <c r="AD608" s="35" t="str">
        <f t="shared" si="120"/>
        <v/>
      </c>
      <c r="AE608" s="44" t="str">
        <f t="shared" si="121"/>
        <v/>
      </c>
      <c r="AF608" s="61"/>
      <c r="AG608" s="45"/>
    </row>
    <row r="609" spans="1:33" x14ac:dyDescent="0.2">
      <c r="A609" s="59">
        <f>+VLOOKUP(B609,Annuaire_roster!B:G,5,0)</f>
        <v>1283</v>
      </c>
      <c r="B609" s="78" t="s">
        <v>86</v>
      </c>
      <c r="C609" s="65"/>
      <c r="D609" s="65" t="s">
        <v>64</v>
      </c>
      <c r="E609" s="66"/>
      <c r="F609" s="66" t="s">
        <v>64</v>
      </c>
      <c r="G609" s="67"/>
      <c r="H609" s="67"/>
      <c r="I609" s="68" t="s">
        <v>63</v>
      </c>
      <c r="J609" s="67"/>
      <c r="K609" s="69">
        <v>0</v>
      </c>
      <c r="L609" s="67">
        <v>0</v>
      </c>
      <c r="M609" s="70">
        <v>0</v>
      </c>
      <c r="N609" s="34" t="str">
        <f t="shared" si="113"/>
        <v/>
      </c>
      <c r="O609" s="38">
        <f t="shared" si="114"/>
        <v>0</v>
      </c>
      <c r="P609" s="72" t="s">
        <v>61</v>
      </c>
      <c r="Q609" s="43">
        <v>44823</v>
      </c>
      <c r="R609" s="35">
        <f t="shared" si="115"/>
        <v>0</v>
      </c>
      <c r="S609" s="35">
        <f t="shared" si="116"/>
        <v>0</v>
      </c>
      <c r="T609" s="10" t="str">
        <f t="shared" si="110"/>
        <v>Sem - 38</v>
      </c>
      <c r="U609" s="10" t="str">
        <f t="shared" si="111"/>
        <v>Septembre</v>
      </c>
      <c r="V609" s="36" t="str">
        <f t="shared" si="117"/>
        <v>2026</v>
      </c>
      <c r="W609" s="34"/>
      <c r="X609" s="91">
        <f t="shared" si="112"/>
        <v>0</v>
      </c>
      <c r="Y609" s="92" t="str">
        <f>VLOOKUP('CM-CIC'!B587,Annuaire_roster!B:F,4,0)</f>
        <v>IDELHAJ Meryem</v>
      </c>
      <c r="Z609" s="37" t="s">
        <v>110</v>
      </c>
      <c r="AA609" s="60" t="s">
        <v>39</v>
      </c>
      <c r="AB609" s="35" t="str">
        <f t="shared" si="118"/>
        <v/>
      </c>
      <c r="AC609" s="35" t="str">
        <f t="shared" si="119"/>
        <v/>
      </c>
      <c r="AD609" s="35" t="str">
        <f t="shared" si="120"/>
        <v/>
      </c>
      <c r="AE609" s="44" t="str">
        <f t="shared" si="121"/>
        <v/>
      </c>
      <c r="AF609" s="61"/>
      <c r="AG609" s="45"/>
    </row>
    <row r="610" spans="1:33" x14ac:dyDescent="0.2">
      <c r="A610" s="59">
        <f>+VLOOKUP(B610,Annuaire_roster!B:G,5,0)</f>
        <v>1474</v>
      </c>
      <c r="B610" s="78" t="s">
        <v>174</v>
      </c>
      <c r="C610" s="65"/>
      <c r="D610" s="65" t="s">
        <v>64</v>
      </c>
      <c r="E610" s="66"/>
      <c r="F610" s="66" t="s">
        <v>64</v>
      </c>
      <c r="G610" s="67"/>
      <c r="H610" s="67"/>
      <c r="I610" s="68" t="s">
        <v>63</v>
      </c>
      <c r="J610" s="67"/>
      <c r="K610" s="69">
        <v>0</v>
      </c>
      <c r="L610" s="67">
        <v>0</v>
      </c>
      <c r="M610" s="70">
        <v>0</v>
      </c>
      <c r="N610" s="34" t="str">
        <f t="shared" si="113"/>
        <v/>
      </c>
      <c r="O610" s="38">
        <f t="shared" si="114"/>
        <v>0</v>
      </c>
      <c r="P610" s="72" t="s">
        <v>61</v>
      </c>
      <c r="Q610" s="43">
        <v>44823</v>
      </c>
      <c r="R610" s="35">
        <f t="shared" si="115"/>
        <v>0</v>
      </c>
      <c r="S610" s="35">
        <f t="shared" si="116"/>
        <v>0</v>
      </c>
      <c r="T610" s="10" t="str">
        <f t="shared" si="110"/>
        <v>Sem - 38</v>
      </c>
      <c r="U610" s="10" t="str">
        <f t="shared" si="111"/>
        <v>Septembre</v>
      </c>
      <c r="V610" s="36" t="str">
        <f t="shared" si="117"/>
        <v>2026</v>
      </c>
      <c r="W610" s="34"/>
      <c r="X610" s="91">
        <f t="shared" si="112"/>
        <v>0</v>
      </c>
      <c r="Y610" s="92" t="str">
        <f>VLOOKUP('CM-CIC'!B588,Annuaire_roster!B:F,4,0)</f>
        <v>IDELHAJ Meryem</v>
      </c>
      <c r="Z610" s="37" t="s">
        <v>110</v>
      </c>
      <c r="AA610" s="60" t="s">
        <v>39</v>
      </c>
      <c r="AB610" s="35" t="str">
        <f t="shared" si="118"/>
        <v/>
      </c>
      <c r="AC610" s="35" t="str">
        <f t="shared" si="119"/>
        <v/>
      </c>
      <c r="AD610" s="35" t="str">
        <f t="shared" si="120"/>
        <v/>
      </c>
      <c r="AE610" s="44" t="str">
        <f t="shared" si="121"/>
        <v/>
      </c>
      <c r="AF610" s="61"/>
      <c r="AG610" s="45"/>
    </row>
    <row r="611" spans="1:33" x14ac:dyDescent="0.2">
      <c r="A611" s="59">
        <f>+VLOOKUP(B611,Annuaire_roster!B:G,5,0)</f>
        <v>1495</v>
      </c>
      <c r="B611" s="78" t="s">
        <v>172</v>
      </c>
      <c r="C611" s="65"/>
      <c r="D611" s="65" t="s">
        <v>64</v>
      </c>
      <c r="E611" s="66"/>
      <c r="F611" s="66" t="s">
        <v>64</v>
      </c>
      <c r="G611" s="67"/>
      <c r="H611" s="67"/>
      <c r="I611" s="68" t="s">
        <v>63</v>
      </c>
      <c r="J611" s="67"/>
      <c r="K611" s="69">
        <v>0</v>
      </c>
      <c r="L611" s="67">
        <v>0</v>
      </c>
      <c r="M611" s="70">
        <v>0</v>
      </c>
      <c r="N611" s="34" t="str">
        <f t="shared" si="113"/>
        <v/>
      </c>
      <c r="O611" s="38">
        <f t="shared" si="114"/>
        <v>0</v>
      </c>
      <c r="P611" s="72" t="s">
        <v>61</v>
      </c>
      <c r="Q611" s="43">
        <v>44823</v>
      </c>
      <c r="R611" s="35">
        <f t="shared" si="115"/>
        <v>0</v>
      </c>
      <c r="S611" s="35">
        <f t="shared" si="116"/>
        <v>0</v>
      </c>
      <c r="T611" s="10" t="str">
        <f t="shared" si="110"/>
        <v>Sem - 38</v>
      </c>
      <c r="U611" s="10" t="str">
        <f t="shared" si="111"/>
        <v>Septembre</v>
      </c>
      <c r="V611" s="36" t="str">
        <f t="shared" si="117"/>
        <v>2026</v>
      </c>
      <c r="W611" s="34"/>
      <c r="X611" s="91">
        <f t="shared" si="112"/>
        <v>0</v>
      </c>
      <c r="Y611" s="92" t="str">
        <f>VLOOKUP('CM-CIC'!B589,Annuaire_roster!B:F,4,0)</f>
        <v>IDELHAJ Meryem</v>
      </c>
      <c r="Z611" s="37" t="s">
        <v>110</v>
      </c>
      <c r="AA611" s="60" t="s">
        <v>39</v>
      </c>
      <c r="AB611" s="35" t="str">
        <f t="shared" si="118"/>
        <v/>
      </c>
      <c r="AC611" s="35" t="str">
        <f t="shared" si="119"/>
        <v/>
      </c>
      <c r="AD611" s="35" t="str">
        <f t="shared" si="120"/>
        <v/>
      </c>
      <c r="AE611" s="44" t="str">
        <f t="shared" si="121"/>
        <v/>
      </c>
      <c r="AF611" s="61"/>
      <c r="AG611" s="45"/>
    </row>
    <row r="612" spans="1:33" x14ac:dyDescent="0.2">
      <c r="A612" s="59">
        <f>+VLOOKUP(B612,Annuaire_roster!B:G,5,0)</f>
        <v>1011</v>
      </c>
      <c r="B612" s="78" t="s">
        <v>47</v>
      </c>
      <c r="C612" s="65">
        <v>0.33194444444444443</v>
      </c>
      <c r="D612" s="65">
        <v>0.33333333333333331</v>
      </c>
      <c r="E612" s="71">
        <v>0.75</v>
      </c>
      <c r="F612" s="66">
        <v>0.75</v>
      </c>
      <c r="G612" s="67"/>
      <c r="H612" s="67"/>
      <c r="I612" s="68" t="s">
        <v>63</v>
      </c>
      <c r="J612" s="67"/>
      <c r="K612" s="69">
        <v>0</v>
      </c>
      <c r="L612" s="67">
        <v>0</v>
      </c>
      <c r="M612" s="70">
        <v>0</v>
      </c>
      <c r="N612" s="34">
        <f t="shared" si="113"/>
        <v>0.375</v>
      </c>
      <c r="O612" s="38">
        <f t="shared" si="114"/>
        <v>0.375</v>
      </c>
      <c r="P612" s="72" t="s">
        <v>61</v>
      </c>
      <c r="Q612" s="43">
        <v>44824</v>
      </c>
      <c r="R612" s="35">
        <f t="shared" si="115"/>
        <v>0</v>
      </c>
      <c r="S612" s="35">
        <f t="shared" si="116"/>
        <v>0</v>
      </c>
      <c r="T612" s="10" t="str">
        <f t="shared" si="110"/>
        <v>Sem - 39</v>
      </c>
      <c r="U612" s="10" t="str">
        <f t="shared" si="111"/>
        <v>Septembre</v>
      </c>
      <c r="V612" s="36" t="str">
        <f t="shared" si="117"/>
        <v>2026</v>
      </c>
      <c r="W612" s="34"/>
      <c r="X612" s="91">
        <f t="shared" si="112"/>
        <v>1.388888888888884E-3</v>
      </c>
      <c r="Y612" s="92" t="str">
        <f>VLOOKUP('CM-CIC'!B590,Annuaire_roster!B:F,4,0)</f>
        <v>IDELHAJ Meryem</v>
      </c>
      <c r="Z612" s="37" t="s">
        <v>110</v>
      </c>
      <c r="AA612" s="60" t="s">
        <v>39</v>
      </c>
      <c r="AB612" s="35" t="str">
        <f t="shared" si="118"/>
        <v/>
      </c>
      <c r="AC612" s="35" t="str">
        <f t="shared" si="119"/>
        <v/>
      </c>
      <c r="AD612" s="35" t="str">
        <f t="shared" si="120"/>
        <v/>
      </c>
      <c r="AE612" s="44" t="str">
        <f t="shared" si="121"/>
        <v/>
      </c>
      <c r="AF612" s="61"/>
      <c r="AG612" s="45"/>
    </row>
    <row r="613" spans="1:33" x14ac:dyDescent="0.2">
      <c r="A613" s="59">
        <f>+VLOOKUP(B613,Annuaire_roster!B:G,5,0)</f>
        <v>1004</v>
      </c>
      <c r="B613" s="78" t="s">
        <v>96</v>
      </c>
      <c r="C613" s="65">
        <v>0.3298611111111111</v>
      </c>
      <c r="D613" s="65">
        <v>0.33333333333333331</v>
      </c>
      <c r="E613" s="66">
        <v>0.75</v>
      </c>
      <c r="F613" s="66">
        <v>0.75</v>
      </c>
      <c r="G613" s="67"/>
      <c r="H613" s="67"/>
      <c r="I613" s="68" t="s">
        <v>63</v>
      </c>
      <c r="J613" s="67"/>
      <c r="K613" s="69">
        <v>0</v>
      </c>
      <c r="L613" s="67">
        <v>0</v>
      </c>
      <c r="M613" s="70">
        <v>0</v>
      </c>
      <c r="N613" s="34">
        <f t="shared" si="113"/>
        <v>0.375</v>
      </c>
      <c r="O613" s="38">
        <f t="shared" si="114"/>
        <v>0.375</v>
      </c>
      <c r="P613" s="72" t="s">
        <v>61</v>
      </c>
      <c r="Q613" s="43">
        <v>44824</v>
      </c>
      <c r="R613" s="35">
        <f t="shared" si="115"/>
        <v>0</v>
      </c>
      <c r="S613" s="35">
        <f t="shared" si="116"/>
        <v>0</v>
      </c>
      <c r="T613" s="10" t="str">
        <f t="shared" si="110"/>
        <v>Sem - 39</v>
      </c>
      <c r="U613" s="10" t="str">
        <f t="shared" si="111"/>
        <v>Septembre</v>
      </c>
      <c r="V613" s="36" t="str">
        <f t="shared" si="117"/>
        <v>2026</v>
      </c>
      <c r="W613" s="34"/>
      <c r="X613" s="91">
        <f t="shared" si="112"/>
        <v>3.4722222222222099E-3</v>
      </c>
      <c r="Y613" s="92" t="str">
        <f>VLOOKUP('CM-CIC'!B591,Annuaire_roster!B:F,4,0)</f>
        <v>IDELHAJ Meryem</v>
      </c>
      <c r="Z613" s="37" t="s">
        <v>110</v>
      </c>
      <c r="AA613" s="60" t="s">
        <v>39</v>
      </c>
      <c r="AB613" s="35" t="str">
        <f t="shared" si="118"/>
        <v/>
      </c>
      <c r="AC613" s="35" t="str">
        <f t="shared" si="119"/>
        <v/>
      </c>
      <c r="AD613" s="35" t="str">
        <f t="shared" si="120"/>
        <v/>
      </c>
      <c r="AE613" s="44" t="str">
        <f t="shared" si="121"/>
        <v/>
      </c>
      <c r="AF613" s="61"/>
      <c r="AG613" s="45"/>
    </row>
    <row r="614" spans="1:33" x14ac:dyDescent="0.2">
      <c r="A614" s="59">
        <f>+VLOOKUP(B614,Annuaire_roster!B:G,5,0)</f>
        <v>1068</v>
      </c>
      <c r="B614" s="78" t="s">
        <v>98</v>
      </c>
      <c r="C614" s="65">
        <v>0.33124999999999999</v>
      </c>
      <c r="D614" s="86">
        <v>0.33333333333333331</v>
      </c>
      <c r="E614" s="71">
        <v>0.75</v>
      </c>
      <c r="F614" s="81">
        <v>0.75</v>
      </c>
      <c r="G614" s="48"/>
      <c r="H614" s="67"/>
      <c r="I614" s="68" t="s">
        <v>63</v>
      </c>
      <c r="J614" s="67"/>
      <c r="K614" s="69">
        <v>0</v>
      </c>
      <c r="L614" s="67">
        <v>0</v>
      </c>
      <c r="M614" s="70">
        <v>0</v>
      </c>
      <c r="N614" s="34">
        <f t="shared" si="113"/>
        <v>0.375</v>
      </c>
      <c r="O614" s="38">
        <f t="shared" si="114"/>
        <v>0.375</v>
      </c>
      <c r="P614" s="82" t="s">
        <v>61</v>
      </c>
      <c r="Q614" s="43">
        <v>44824</v>
      </c>
      <c r="R614" s="35">
        <f t="shared" si="115"/>
        <v>0</v>
      </c>
      <c r="S614" s="35">
        <f t="shared" si="116"/>
        <v>0</v>
      </c>
      <c r="T614" s="10" t="str">
        <f t="shared" si="110"/>
        <v>Sem - 39</v>
      </c>
      <c r="U614" s="10" t="str">
        <f t="shared" si="111"/>
        <v>Septembre</v>
      </c>
      <c r="V614" s="36" t="str">
        <f t="shared" si="117"/>
        <v>2026</v>
      </c>
      <c r="W614" s="34"/>
      <c r="X614" s="91">
        <f t="shared" si="112"/>
        <v>2.0833333333333259E-3</v>
      </c>
      <c r="Y614" s="92" t="str">
        <f>VLOOKUP('CM-CIC'!B592,Annuaire_roster!B:F,4,0)</f>
        <v>IDELHAJ Meryem</v>
      </c>
      <c r="Z614" s="37" t="s">
        <v>110</v>
      </c>
      <c r="AA614" s="60" t="s">
        <v>39</v>
      </c>
      <c r="AB614" s="35" t="str">
        <f t="shared" si="118"/>
        <v/>
      </c>
      <c r="AC614" s="35" t="str">
        <f t="shared" si="119"/>
        <v/>
      </c>
      <c r="AD614" s="35" t="str">
        <f t="shared" si="120"/>
        <v/>
      </c>
      <c r="AE614" s="44" t="str">
        <f t="shared" si="121"/>
        <v/>
      </c>
      <c r="AF614" s="61"/>
      <c r="AG614" s="45"/>
    </row>
    <row r="615" spans="1:33" x14ac:dyDescent="0.2">
      <c r="A615" s="59">
        <f>+VLOOKUP(B615,Annuaire_roster!B:G,5,0)</f>
        <v>1151</v>
      </c>
      <c r="B615" s="78" t="s">
        <v>65</v>
      </c>
      <c r="C615" s="65">
        <v>0.33263888888888887</v>
      </c>
      <c r="D615" s="65">
        <v>0.33333333333333331</v>
      </c>
      <c r="E615" s="71">
        <v>0.75</v>
      </c>
      <c r="F615" s="66">
        <v>0.75</v>
      </c>
      <c r="G615" s="48"/>
      <c r="H615" s="67"/>
      <c r="I615" s="68" t="s">
        <v>63</v>
      </c>
      <c r="J615" s="67"/>
      <c r="K615" s="69">
        <v>0</v>
      </c>
      <c r="L615" s="67">
        <v>0</v>
      </c>
      <c r="M615" s="70">
        <v>0</v>
      </c>
      <c r="N615" s="34">
        <f t="shared" si="113"/>
        <v>0.375</v>
      </c>
      <c r="O615" s="38">
        <f t="shared" si="114"/>
        <v>0.375</v>
      </c>
      <c r="P615" s="82" t="s">
        <v>61</v>
      </c>
      <c r="Q615" s="43">
        <v>44824</v>
      </c>
      <c r="R615" s="35">
        <f t="shared" si="115"/>
        <v>0</v>
      </c>
      <c r="S615" s="35">
        <f t="shared" si="116"/>
        <v>0</v>
      </c>
      <c r="T615" s="10" t="str">
        <f t="shared" si="110"/>
        <v>Sem - 39</v>
      </c>
      <c r="U615" s="10" t="str">
        <f t="shared" si="111"/>
        <v>Septembre</v>
      </c>
      <c r="V615" s="36" t="str">
        <f t="shared" si="117"/>
        <v>2026</v>
      </c>
      <c r="W615" s="34"/>
      <c r="X615" s="91">
        <f t="shared" si="112"/>
        <v>0</v>
      </c>
      <c r="Y615" s="92" t="str">
        <f>VLOOKUP('CM-CIC'!B593,Annuaire_roster!B:F,4,0)</f>
        <v>IDELHAJ Meryem</v>
      </c>
      <c r="Z615" s="37" t="s">
        <v>110</v>
      </c>
      <c r="AA615" s="60" t="s">
        <v>39</v>
      </c>
      <c r="AB615" s="35" t="str">
        <f t="shared" si="118"/>
        <v/>
      </c>
      <c r="AC615" s="35" t="str">
        <f t="shared" si="119"/>
        <v/>
      </c>
      <c r="AD615" s="35" t="str">
        <f t="shared" si="120"/>
        <v/>
      </c>
      <c r="AE615" s="44" t="str">
        <f t="shared" si="121"/>
        <v/>
      </c>
      <c r="AF615" s="61"/>
      <c r="AG615" s="45"/>
    </row>
    <row r="616" spans="1:33" x14ac:dyDescent="0.2">
      <c r="A616" s="59">
        <f>+VLOOKUP(B616,Annuaire_roster!B:G,5,0)</f>
        <v>1301</v>
      </c>
      <c r="B616" s="78" t="s">
        <v>111</v>
      </c>
      <c r="C616" s="65">
        <v>0.33263888888888887</v>
      </c>
      <c r="D616" s="65">
        <v>0.33333333333333331</v>
      </c>
      <c r="E616" s="71">
        <v>0.75</v>
      </c>
      <c r="F616" s="66">
        <v>0.75</v>
      </c>
      <c r="G616" s="67"/>
      <c r="H616" s="67"/>
      <c r="I616" s="68" t="s">
        <v>63</v>
      </c>
      <c r="J616" s="67"/>
      <c r="K616" s="69">
        <v>0</v>
      </c>
      <c r="L616" s="67">
        <v>0</v>
      </c>
      <c r="M616" s="70">
        <v>0</v>
      </c>
      <c r="N616" s="34">
        <f t="shared" si="113"/>
        <v>0.375</v>
      </c>
      <c r="O616" s="38">
        <f t="shared" si="114"/>
        <v>0.375</v>
      </c>
      <c r="P616" s="72" t="s">
        <v>61</v>
      </c>
      <c r="Q616" s="43">
        <v>44824</v>
      </c>
      <c r="R616" s="35">
        <f t="shared" si="115"/>
        <v>0</v>
      </c>
      <c r="S616" s="35">
        <f t="shared" si="116"/>
        <v>0</v>
      </c>
      <c r="T616" s="10" t="str">
        <f t="shared" si="110"/>
        <v>Sem - 39</v>
      </c>
      <c r="U616" s="10" t="str">
        <f t="shared" si="111"/>
        <v>Septembre</v>
      </c>
      <c r="V616" s="36" t="str">
        <f t="shared" si="117"/>
        <v>2026</v>
      </c>
      <c r="W616" s="34"/>
      <c r="X616" s="91">
        <f t="shared" si="112"/>
        <v>0</v>
      </c>
      <c r="Y616" s="92" t="str">
        <f>VLOOKUP('CM-CIC'!B594,Annuaire_roster!B:F,4,0)</f>
        <v>IDELHAJ Meryem</v>
      </c>
      <c r="Z616" s="37" t="s">
        <v>110</v>
      </c>
      <c r="AA616" s="60" t="s">
        <v>39</v>
      </c>
      <c r="AB616" s="35" t="str">
        <f t="shared" si="118"/>
        <v/>
      </c>
      <c r="AC616" s="35" t="str">
        <f t="shared" si="119"/>
        <v/>
      </c>
      <c r="AD616" s="35" t="str">
        <f t="shared" si="120"/>
        <v/>
      </c>
      <c r="AE616" s="44" t="str">
        <f t="shared" si="121"/>
        <v/>
      </c>
      <c r="AF616" s="61"/>
      <c r="AG616" s="45"/>
    </row>
    <row r="617" spans="1:33" x14ac:dyDescent="0.2">
      <c r="A617" s="59">
        <f>+VLOOKUP(B617,Annuaire_roster!B:G,5,0)</f>
        <v>1300</v>
      </c>
      <c r="B617" s="78" t="s">
        <v>93</v>
      </c>
      <c r="C617" s="65">
        <v>0.33194444444444443</v>
      </c>
      <c r="D617" s="65">
        <v>0.33333333333333331</v>
      </c>
      <c r="E617" s="71">
        <v>0.75</v>
      </c>
      <c r="F617" s="66">
        <v>0.75</v>
      </c>
      <c r="G617" s="67"/>
      <c r="H617" s="67"/>
      <c r="I617" s="68" t="s">
        <v>63</v>
      </c>
      <c r="J617" s="67"/>
      <c r="K617" s="69">
        <v>0</v>
      </c>
      <c r="L617" s="67">
        <v>0</v>
      </c>
      <c r="M617" s="70">
        <v>0</v>
      </c>
      <c r="N617" s="34">
        <f t="shared" si="113"/>
        <v>0.375</v>
      </c>
      <c r="O617" s="38">
        <f t="shared" si="114"/>
        <v>0.375</v>
      </c>
      <c r="P617" s="72" t="s">
        <v>61</v>
      </c>
      <c r="Q617" s="43">
        <v>44824</v>
      </c>
      <c r="R617" s="35">
        <f t="shared" si="115"/>
        <v>0</v>
      </c>
      <c r="S617" s="35">
        <f t="shared" si="116"/>
        <v>0</v>
      </c>
      <c r="T617" s="10" t="str">
        <f t="shared" si="110"/>
        <v>Sem - 39</v>
      </c>
      <c r="U617" s="10" t="str">
        <f t="shared" si="111"/>
        <v>Septembre</v>
      </c>
      <c r="V617" s="36" t="str">
        <f t="shared" si="117"/>
        <v>2026</v>
      </c>
      <c r="W617" s="34"/>
      <c r="X617" s="91">
        <f t="shared" si="112"/>
        <v>1.388888888888884E-3</v>
      </c>
      <c r="Y617" s="92" t="str">
        <f>VLOOKUP('CM-CIC'!B595,Annuaire_roster!B:F,4,0)</f>
        <v>IDELHAJ Meryem</v>
      </c>
      <c r="Z617" s="37" t="s">
        <v>110</v>
      </c>
      <c r="AA617" s="60" t="s">
        <v>39</v>
      </c>
      <c r="AB617" s="35" t="str">
        <f t="shared" si="118"/>
        <v/>
      </c>
      <c r="AC617" s="35" t="str">
        <f t="shared" si="119"/>
        <v/>
      </c>
      <c r="AD617" s="35" t="str">
        <f t="shared" si="120"/>
        <v/>
      </c>
      <c r="AE617" s="44" t="str">
        <f t="shared" si="121"/>
        <v/>
      </c>
      <c r="AF617" s="61"/>
      <c r="AG617" s="45"/>
    </row>
    <row r="618" spans="1:33" x14ac:dyDescent="0.2">
      <c r="A618" s="59">
        <f>+VLOOKUP(B618,Annuaire_roster!B:G,5,0)</f>
        <v>1283</v>
      </c>
      <c r="B618" s="78" t="s">
        <v>86</v>
      </c>
      <c r="C618" s="65">
        <v>0.33263888888888887</v>
      </c>
      <c r="D618" s="65">
        <v>0.33333333333333331</v>
      </c>
      <c r="E618" s="66">
        <v>0.75</v>
      </c>
      <c r="F618" s="66">
        <v>0.75</v>
      </c>
      <c r="G618" s="67"/>
      <c r="H618" s="67"/>
      <c r="I618" s="68" t="s">
        <v>63</v>
      </c>
      <c r="J618" s="67"/>
      <c r="K618" s="69">
        <v>0</v>
      </c>
      <c r="L618" s="67">
        <v>0</v>
      </c>
      <c r="M618" s="70">
        <v>0</v>
      </c>
      <c r="N618" s="34">
        <f t="shared" si="113"/>
        <v>0.375</v>
      </c>
      <c r="O618" s="38">
        <f t="shared" si="114"/>
        <v>0.375</v>
      </c>
      <c r="P618" s="72" t="s">
        <v>61</v>
      </c>
      <c r="Q618" s="43">
        <v>44824</v>
      </c>
      <c r="R618" s="35">
        <f t="shared" si="115"/>
        <v>0</v>
      </c>
      <c r="S618" s="35">
        <f t="shared" si="116"/>
        <v>0</v>
      </c>
      <c r="T618" s="10" t="str">
        <f t="shared" si="110"/>
        <v>Sem - 39</v>
      </c>
      <c r="U618" s="10" t="str">
        <f t="shared" si="111"/>
        <v>Septembre</v>
      </c>
      <c r="V618" s="36" t="str">
        <f t="shared" si="117"/>
        <v>2026</v>
      </c>
      <c r="W618" s="34"/>
      <c r="X618" s="91">
        <f t="shared" si="112"/>
        <v>0</v>
      </c>
      <c r="Y618" s="92" t="str">
        <f>VLOOKUP('CM-CIC'!B596,Annuaire_roster!B:F,4,0)</f>
        <v>IDELHAJ Meryem</v>
      </c>
      <c r="Z618" s="37" t="s">
        <v>110</v>
      </c>
      <c r="AA618" s="60" t="s">
        <v>39</v>
      </c>
      <c r="AB618" s="35" t="str">
        <f t="shared" si="118"/>
        <v/>
      </c>
      <c r="AC618" s="35" t="str">
        <f t="shared" si="119"/>
        <v/>
      </c>
      <c r="AD618" s="35" t="str">
        <f t="shared" si="120"/>
        <v/>
      </c>
      <c r="AE618" s="44" t="str">
        <f t="shared" si="121"/>
        <v/>
      </c>
      <c r="AF618" s="61"/>
      <c r="AG618" s="45"/>
    </row>
    <row r="619" spans="1:33" x14ac:dyDescent="0.2">
      <c r="A619" s="59">
        <f>+VLOOKUP(B619,Annuaire_roster!B:G,5,0)</f>
        <v>1474</v>
      </c>
      <c r="B619" s="78" t="s">
        <v>174</v>
      </c>
      <c r="C619" s="65">
        <v>0.33263888888888887</v>
      </c>
      <c r="D619" s="65">
        <v>0.33333333333333331</v>
      </c>
      <c r="E619" s="66">
        <v>0.75</v>
      </c>
      <c r="F619" s="66">
        <v>0.75</v>
      </c>
      <c r="G619" s="67"/>
      <c r="H619" s="67"/>
      <c r="I619" s="68" t="s">
        <v>63</v>
      </c>
      <c r="J619" s="67"/>
      <c r="K619" s="69">
        <v>0</v>
      </c>
      <c r="L619" s="67">
        <v>0</v>
      </c>
      <c r="M619" s="70">
        <v>0</v>
      </c>
      <c r="N619" s="34">
        <f t="shared" si="113"/>
        <v>0.375</v>
      </c>
      <c r="O619" s="38">
        <f t="shared" si="114"/>
        <v>0.375</v>
      </c>
      <c r="P619" s="72" t="s">
        <v>61</v>
      </c>
      <c r="Q619" s="43">
        <v>44824</v>
      </c>
      <c r="R619" s="35">
        <f t="shared" si="115"/>
        <v>0</v>
      </c>
      <c r="S619" s="35">
        <f t="shared" si="116"/>
        <v>0</v>
      </c>
      <c r="T619" s="10" t="str">
        <f t="shared" si="110"/>
        <v>Sem - 39</v>
      </c>
      <c r="U619" s="10" t="str">
        <f t="shared" si="111"/>
        <v>Septembre</v>
      </c>
      <c r="V619" s="36" t="str">
        <f t="shared" si="117"/>
        <v>2026</v>
      </c>
      <c r="W619" s="34"/>
      <c r="X619" s="91">
        <f t="shared" si="112"/>
        <v>0</v>
      </c>
      <c r="Y619" s="92" t="str">
        <f>VLOOKUP('CM-CIC'!B597,Annuaire_roster!B:F,4,0)</f>
        <v>IDELHAJ Meryem</v>
      </c>
      <c r="Z619" s="37" t="s">
        <v>110</v>
      </c>
      <c r="AA619" s="60" t="s">
        <v>39</v>
      </c>
      <c r="AB619" s="35" t="str">
        <f t="shared" si="118"/>
        <v/>
      </c>
      <c r="AC619" s="35" t="str">
        <f t="shared" si="119"/>
        <v/>
      </c>
      <c r="AD619" s="35" t="str">
        <f t="shared" si="120"/>
        <v/>
      </c>
      <c r="AE619" s="44" t="str">
        <f t="shared" si="121"/>
        <v/>
      </c>
      <c r="AF619" s="61"/>
      <c r="AG619" s="45"/>
    </row>
    <row r="620" spans="1:33" x14ac:dyDescent="0.2">
      <c r="A620" s="59">
        <f>+VLOOKUP(B620,Annuaire_roster!B:G,5,0)</f>
        <v>1495</v>
      </c>
      <c r="B620" s="78" t="s">
        <v>172</v>
      </c>
      <c r="C620" s="65">
        <v>0.33124999999999999</v>
      </c>
      <c r="D620" s="65">
        <v>0.33333333333333331</v>
      </c>
      <c r="E620" s="66">
        <v>0.75</v>
      </c>
      <c r="F620" s="66">
        <v>0.75</v>
      </c>
      <c r="G620" s="67"/>
      <c r="H620" s="67"/>
      <c r="I620" s="68" t="s">
        <v>63</v>
      </c>
      <c r="J620" s="67"/>
      <c r="K620" s="69">
        <v>0</v>
      </c>
      <c r="L620" s="67">
        <v>0</v>
      </c>
      <c r="M620" s="70">
        <v>0</v>
      </c>
      <c r="N620" s="34">
        <f t="shared" si="113"/>
        <v>0.375</v>
      </c>
      <c r="O620" s="38">
        <f t="shared" si="114"/>
        <v>0.375</v>
      </c>
      <c r="P620" s="72" t="s">
        <v>61</v>
      </c>
      <c r="Q620" s="43">
        <v>44824</v>
      </c>
      <c r="R620" s="35">
        <f t="shared" si="115"/>
        <v>0</v>
      </c>
      <c r="S620" s="35">
        <f t="shared" si="116"/>
        <v>0</v>
      </c>
      <c r="T620" s="10" t="str">
        <f t="shared" si="110"/>
        <v>Sem - 39</v>
      </c>
      <c r="U620" s="10" t="str">
        <f t="shared" si="111"/>
        <v>Septembre</v>
      </c>
      <c r="V620" s="36" t="str">
        <f t="shared" si="117"/>
        <v>2026</v>
      </c>
      <c r="W620" s="34"/>
      <c r="X620" s="91">
        <f t="shared" si="112"/>
        <v>2.0833333333333259E-3</v>
      </c>
      <c r="Y620" s="92" t="str">
        <f>VLOOKUP('CM-CIC'!B598,Annuaire_roster!B:F,4,0)</f>
        <v>IDELHAJ Meryem</v>
      </c>
      <c r="Z620" s="37" t="s">
        <v>110</v>
      </c>
      <c r="AA620" s="60" t="s">
        <v>39</v>
      </c>
      <c r="AB620" s="35" t="str">
        <f t="shared" si="118"/>
        <v/>
      </c>
      <c r="AC620" s="35" t="str">
        <f t="shared" si="119"/>
        <v/>
      </c>
      <c r="AD620" s="35" t="str">
        <f t="shared" si="120"/>
        <v/>
      </c>
      <c r="AE620" s="44" t="str">
        <f t="shared" si="121"/>
        <v/>
      </c>
      <c r="AF620" s="61"/>
      <c r="AG620" s="45"/>
    </row>
    <row r="621" spans="1:33" x14ac:dyDescent="0.2">
      <c r="A621" s="59">
        <f>+VLOOKUP(B621,Annuaire_roster!B:G,5,0)</f>
        <v>1066</v>
      </c>
      <c r="B621" s="78" t="s">
        <v>97</v>
      </c>
      <c r="C621" s="65">
        <v>0.3298611111111111</v>
      </c>
      <c r="D621" s="65">
        <v>0.33333333333333331</v>
      </c>
      <c r="E621" s="66">
        <v>0.75</v>
      </c>
      <c r="F621" s="66">
        <v>0.75</v>
      </c>
      <c r="G621" s="67"/>
      <c r="H621" s="67"/>
      <c r="I621" s="68" t="s">
        <v>63</v>
      </c>
      <c r="J621" s="67"/>
      <c r="K621" s="69">
        <v>0</v>
      </c>
      <c r="L621" s="67">
        <v>0</v>
      </c>
      <c r="M621" s="70">
        <v>0</v>
      </c>
      <c r="N621" s="34">
        <f t="shared" si="113"/>
        <v>0.375</v>
      </c>
      <c r="O621" s="38">
        <f t="shared" si="114"/>
        <v>0.375</v>
      </c>
      <c r="P621" s="72" t="s">
        <v>61</v>
      </c>
      <c r="Q621" s="43">
        <v>44824</v>
      </c>
      <c r="R621" s="35">
        <f t="shared" si="115"/>
        <v>0</v>
      </c>
      <c r="S621" s="35">
        <f t="shared" si="116"/>
        <v>0</v>
      </c>
      <c r="T621" s="10" t="str">
        <f t="shared" si="110"/>
        <v>Sem - 39</v>
      </c>
      <c r="U621" s="10" t="str">
        <f t="shared" si="111"/>
        <v>Septembre</v>
      </c>
      <c r="V621" s="36" t="str">
        <f t="shared" si="117"/>
        <v>2026</v>
      </c>
      <c r="W621" s="34"/>
      <c r="X621" s="91">
        <f t="shared" si="112"/>
        <v>3.4722222222222099E-3</v>
      </c>
      <c r="Y621" s="92" t="str">
        <f>VLOOKUP('CM-CIC'!B599,Annuaire_roster!B:F,4,0)</f>
        <v>IDELHAJ Meryem</v>
      </c>
      <c r="Z621" s="37" t="s">
        <v>110</v>
      </c>
      <c r="AA621" s="60" t="s">
        <v>39</v>
      </c>
      <c r="AB621" s="35" t="str">
        <f t="shared" si="118"/>
        <v/>
      </c>
      <c r="AC621" s="35" t="str">
        <f t="shared" si="119"/>
        <v/>
      </c>
      <c r="AD621" s="35" t="str">
        <f t="shared" si="120"/>
        <v/>
      </c>
      <c r="AE621" s="44" t="str">
        <f t="shared" si="121"/>
        <v/>
      </c>
      <c r="AF621" s="61"/>
      <c r="AG621" s="45"/>
    </row>
    <row r="622" spans="1:33" x14ac:dyDescent="0.2">
      <c r="A622" s="59">
        <f>+VLOOKUP(B622,Annuaire_roster!B:G,5,0)</f>
        <v>1309</v>
      </c>
      <c r="B622" s="78" t="s">
        <v>85</v>
      </c>
      <c r="C622" s="65">
        <v>0.33333333333333331</v>
      </c>
      <c r="D622" s="65">
        <v>0.33333333333333331</v>
      </c>
      <c r="E622" s="71">
        <v>0.75</v>
      </c>
      <c r="F622" s="66">
        <v>0.75</v>
      </c>
      <c r="G622" s="67"/>
      <c r="H622" s="67"/>
      <c r="I622" s="68" t="s">
        <v>63</v>
      </c>
      <c r="J622" s="67"/>
      <c r="K622" s="69">
        <v>0</v>
      </c>
      <c r="L622" s="67">
        <v>0</v>
      </c>
      <c r="M622" s="70">
        <v>0</v>
      </c>
      <c r="N622" s="34">
        <f t="shared" si="113"/>
        <v>0.375</v>
      </c>
      <c r="O622" s="38">
        <f t="shared" si="114"/>
        <v>0.375</v>
      </c>
      <c r="P622" s="72" t="s">
        <v>61</v>
      </c>
      <c r="Q622" s="43">
        <v>44824</v>
      </c>
      <c r="R622" s="35">
        <f t="shared" si="115"/>
        <v>0</v>
      </c>
      <c r="S622" s="35">
        <f t="shared" si="116"/>
        <v>0</v>
      </c>
      <c r="T622" s="10" t="str">
        <f t="shared" si="110"/>
        <v>Sem - 39</v>
      </c>
      <c r="U622" s="10" t="str">
        <f t="shared" si="111"/>
        <v>Septembre</v>
      </c>
      <c r="V622" s="36" t="str">
        <f t="shared" si="117"/>
        <v>2026</v>
      </c>
      <c r="W622" s="34"/>
      <c r="X622" s="91">
        <f t="shared" si="112"/>
        <v>0</v>
      </c>
      <c r="Y622" s="92" t="str">
        <f>VLOOKUP('CM-CIC'!B600,Annuaire_roster!B:F,4,0)</f>
        <v>IDELHAJ Meryem</v>
      </c>
      <c r="Z622" s="37" t="s">
        <v>110</v>
      </c>
      <c r="AA622" s="60" t="s">
        <v>39</v>
      </c>
      <c r="AB622" s="35" t="str">
        <f t="shared" si="118"/>
        <v/>
      </c>
      <c r="AC622" s="35" t="str">
        <f t="shared" si="119"/>
        <v/>
      </c>
      <c r="AD622" s="35" t="str">
        <f t="shared" si="120"/>
        <v/>
      </c>
      <c r="AE622" s="44" t="str">
        <f t="shared" si="121"/>
        <v/>
      </c>
      <c r="AF622" s="61"/>
      <c r="AG622" s="45"/>
    </row>
    <row r="623" spans="1:33" x14ac:dyDescent="0.2">
      <c r="A623" s="59">
        <f>+VLOOKUP(B623,Annuaire_roster!B:G,5,0)</f>
        <v>1066</v>
      </c>
      <c r="B623" s="78" t="s">
        <v>97</v>
      </c>
      <c r="C623" s="65">
        <v>0.33124999999999999</v>
      </c>
      <c r="D623" s="65">
        <v>0.33333333333333331</v>
      </c>
      <c r="E623" s="71">
        <v>0.75</v>
      </c>
      <c r="F623" s="66">
        <v>0.75</v>
      </c>
      <c r="G623" s="67"/>
      <c r="H623" s="67"/>
      <c r="I623" s="68" t="s">
        <v>63</v>
      </c>
      <c r="J623" s="67"/>
      <c r="K623" s="69">
        <v>0</v>
      </c>
      <c r="L623" s="67">
        <v>0</v>
      </c>
      <c r="M623" s="70">
        <v>0</v>
      </c>
      <c r="N623" s="34">
        <f t="shared" si="113"/>
        <v>0.375</v>
      </c>
      <c r="O623" s="38">
        <f t="shared" si="114"/>
        <v>0.375</v>
      </c>
      <c r="P623" s="72" t="s">
        <v>61</v>
      </c>
      <c r="Q623" s="43">
        <v>44825</v>
      </c>
      <c r="R623" s="35">
        <f t="shared" si="115"/>
        <v>0</v>
      </c>
      <c r="S623" s="35">
        <f t="shared" si="116"/>
        <v>0</v>
      </c>
      <c r="T623" s="10" t="str">
        <f t="shared" si="110"/>
        <v>Sem - 39</v>
      </c>
      <c r="U623" s="10" t="str">
        <f t="shared" si="111"/>
        <v>Septembre</v>
      </c>
      <c r="V623" s="36" t="str">
        <f t="shared" si="117"/>
        <v>2026</v>
      </c>
      <c r="W623" s="34"/>
      <c r="X623" s="91">
        <f t="shared" si="112"/>
        <v>2.0833333333333259E-3</v>
      </c>
      <c r="Y623" s="92" t="str">
        <f>VLOOKUP('CM-CIC'!B601,Annuaire_roster!B:F,4,0)</f>
        <v>IDELHAJ Meryem</v>
      </c>
      <c r="Z623" s="37" t="s">
        <v>110</v>
      </c>
      <c r="AA623" s="60" t="s">
        <v>39</v>
      </c>
      <c r="AB623" s="35" t="str">
        <f t="shared" si="118"/>
        <v/>
      </c>
      <c r="AC623" s="35" t="str">
        <f t="shared" si="119"/>
        <v/>
      </c>
      <c r="AD623" s="35" t="str">
        <f t="shared" si="120"/>
        <v/>
      </c>
      <c r="AE623" s="44" t="str">
        <f t="shared" si="121"/>
        <v/>
      </c>
      <c r="AF623" s="61"/>
      <c r="AG623" s="45"/>
    </row>
    <row r="624" spans="1:33" x14ac:dyDescent="0.2">
      <c r="A624" s="59">
        <f>+VLOOKUP(B624,Annuaire_roster!B:G,5,0)</f>
        <v>1300</v>
      </c>
      <c r="B624" s="217" t="s">
        <v>93</v>
      </c>
      <c r="C624" s="65"/>
      <c r="D624" s="65">
        <v>0.33333333333333331</v>
      </c>
      <c r="E624" s="71"/>
      <c r="F624" s="66">
        <v>0.75</v>
      </c>
      <c r="G624" s="67"/>
      <c r="H624" s="67"/>
      <c r="I624" s="68" t="s">
        <v>63</v>
      </c>
      <c r="J624" s="67"/>
      <c r="K624" s="69">
        <v>0</v>
      </c>
      <c r="L624" s="67">
        <v>0</v>
      </c>
      <c r="M624" s="70" t="s">
        <v>187</v>
      </c>
      <c r="N624" s="34" t="str">
        <f t="shared" si="113"/>
        <v/>
      </c>
      <c r="O624" s="38">
        <f t="shared" si="114"/>
        <v>0.375</v>
      </c>
      <c r="P624" s="72" t="s">
        <v>61</v>
      </c>
      <c r="Q624" s="43">
        <v>44825</v>
      </c>
      <c r="R624" s="35">
        <f t="shared" si="115"/>
        <v>0.375</v>
      </c>
      <c r="S624" s="35">
        <f t="shared" si="116"/>
        <v>0.375</v>
      </c>
      <c r="T624" s="10" t="str">
        <f t="shared" si="110"/>
        <v>Sem - 39</v>
      </c>
      <c r="U624" s="10" t="str">
        <f t="shared" si="111"/>
        <v>Septembre</v>
      </c>
      <c r="V624" s="36" t="str">
        <f t="shared" si="117"/>
        <v>2026</v>
      </c>
      <c r="W624" s="34"/>
      <c r="X624" s="91">
        <f t="shared" si="112"/>
        <v>0</v>
      </c>
      <c r="Y624" s="92" t="str">
        <f>VLOOKUP('CM-CIC'!B602,Annuaire_roster!B:F,4,0)</f>
        <v>IDELHAJ Meryem</v>
      </c>
      <c r="Z624" s="37" t="s">
        <v>110</v>
      </c>
      <c r="AA624" s="60" t="s">
        <v>39</v>
      </c>
      <c r="AB624" s="35" t="str">
        <f t="shared" si="118"/>
        <v/>
      </c>
      <c r="AC624" s="35" t="str">
        <f t="shared" si="119"/>
        <v/>
      </c>
      <c r="AD624" s="35" t="str">
        <f t="shared" si="120"/>
        <v/>
      </c>
      <c r="AE624" s="44" t="str">
        <f t="shared" si="121"/>
        <v/>
      </c>
      <c r="AF624" s="61"/>
      <c r="AG624" s="45"/>
    </row>
    <row r="625" spans="1:33" x14ac:dyDescent="0.2">
      <c r="A625" s="59">
        <f>+VLOOKUP(B625,Annuaire_roster!B:G,5,0)</f>
        <v>1004</v>
      </c>
      <c r="B625" s="78" t="s">
        <v>96</v>
      </c>
      <c r="C625" s="65">
        <v>0.33124999999999999</v>
      </c>
      <c r="D625" s="65">
        <v>0.33333333333333331</v>
      </c>
      <c r="E625" s="71">
        <v>0.75</v>
      </c>
      <c r="F625" s="66">
        <v>0.75</v>
      </c>
      <c r="G625" s="67"/>
      <c r="H625" s="67"/>
      <c r="I625" s="68" t="s">
        <v>63</v>
      </c>
      <c r="J625" s="67"/>
      <c r="K625" s="69">
        <v>0</v>
      </c>
      <c r="L625" s="67">
        <v>0</v>
      </c>
      <c r="M625" s="70">
        <v>0</v>
      </c>
      <c r="N625" s="34">
        <f t="shared" si="113"/>
        <v>0.375</v>
      </c>
      <c r="O625" s="38">
        <f t="shared" si="114"/>
        <v>0.375</v>
      </c>
      <c r="P625" s="72" t="s">
        <v>61</v>
      </c>
      <c r="Q625" s="43">
        <v>44825</v>
      </c>
      <c r="R625" s="35">
        <f t="shared" si="115"/>
        <v>0</v>
      </c>
      <c r="S625" s="35">
        <f t="shared" si="116"/>
        <v>0</v>
      </c>
      <c r="T625" s="10" t="str">
        <f t="shared" si="110"/>
        <v>Sem - 39</v>
      </c>
      <c r="U625" s="10" t="str">
        <f t="shared" si="111"/>
        <v>Septembre</v>
      </c>
      <c r="V625" s="36" t="str">
        <f t="shared" si="117"/>
        <v>2026</v>
      </c>
      <c r="W625" s="34"/>
      <c r="X625" s="91">
        <f t="shared" si="112"/>
        <v>2.0833333333333259E-3</v>
      </c>
      <c r="Y625" s="92" t="str">
        <f>VLOOKUP('CM-CIC'!B603,Annuaire_roster!B:F,4,0)</f>
        <v>IDELHAJ Meryem</v>
      </c>
      <c r="Z625" s="37" t="s">
        <v>110</v>
      </c>
      <c r="AA625" s="60" t="s">
        <v>39</v>
      </c>
      <c r="AB625" s="35" t="str">
        <f t="shared" si="118"/>
        <v/>
      </c>
      <c r="AC625" s="35" t="str">
        <f t="shared" si="119"/>
        <v/>
      </c>
      <c r="AD625" s="35" t="str">
        <f t="shared" si="120"/>
        <v/>
      </c>
      <c r="AE625" s="44" t="str">
        <f t="shared" si="121"/>
        <v/>
      </c>
      <c r="AF625" s="61"/>
      <c r="AG625" s="45"/>
    </row>
    <row r="626" spans="1:33" x14ac:dyDescent="0.2">
      <c r="A626" s="59">
        <f>+VLOOKUP(B626,Annuaire_roster!B:G,5,0)</f>
        <v>1495</v>
      </c>
      <c r="B626" s="78" t="s">
        <v>172</v>
      </c>
      <c r="C626" s="65">
        <v>0.33124999999999999</v>
      </c>
      <c r="D626" s="65">
        <v>0.33333333333333331</v>
      </c>
      <c r="E626" s="71">
        <v>0.75</v>
      </c>
      <c r="F626" s="66">
        <v>0.75</v>
      </c>
      <c r="G626" s="67"/>
      <c r="H626" s="67"/>
      <c r="I626" s="68" t="s">
        <v>63</v>
      </c>
      <c r="J626" s="67"/>
      <c r="K626" s="69">
        <v>0</v>
      </c>
      <c r="L626" s="67">
        <v>0</v>
      </c>
      <c r="M626" s="70">
        <v>0</v>
      </c>
      <c r="N626" s="34">
        <f t="shared" si="113"/>
        <v>0.375</v>
      </c>
      <c r="O626" s="38">
        <f t="shared" si="114"/>
        <v>0.375</v>
      </c>
      <c r="P626" s="72" t="s">
        <v>61</v>
      </c>
      <c r="Q626" s="43">
        <v>44825</v>
      </c>
      <c r="R626" s="35">
        <f t="shared" si="115"/>
        <v>0</v>
      </c>
      <c r="S626" s="35">
        <f t="shared" si="116"/>
        <v>0</v>
      </c>
      <c r="T626" s="10" t="str">
        <f t="shared" si="110"/>
        <v>Sem - 39</v>
      </c>
      <c r="U626" s="10" t="str">
        <f t="shared" si="111"/>
        <v>Septembre</v>
      </c>
      <c r="V626" s="36" t="str">
        <f t="shared" si="117"/>
        <v>2026</v>
      </c>
      <c r="W626" s="34"/>
      <c r="X626" s="91">
        <f t="shared" si="112"/>
        <v>2.0833333333333259E-3</v>
      </c>
      <c r="Y626" s="92" t="str">
        <f>VLOOKUP('CM-CIC'!B604,Annuaire_roster!B:F,4,0)</f>
        <v>IDELHAJ Meryem</v>
      </c>
      <c r="Z626" s="37" t="s">
        <v>110</v>
      </c>
      <c r="AA626" s="60" t="s">
        <v>39</v>
      </c>
      <c r="AB626" s="35" t="str">
        <f t="shared" si="118"/>
        <v/>
      </c>
      <c r="AC626" s="35" t="str">
        <f t="shared" si="119"/>
        <v/>
      </c>
      <c r="AD626" s="35" t="str">
        <f t="shared" si="120"/>
        <v/>
      </c>
      <c r="AE626" s="44" t="str">
        <f t="shared" si="121"/>
        <v/>
      </c>
      <c r="AF626" s="61"/>
      <c r="AG626" s="45"/>
    </row>
    <row r="627" spans="1:33" x14ac:dyDescent="0.2">
      <c r="A627" s="59">
        <f>+VLOOKUP(B627,Annuaire_roster!B:G,5,0)</f>
        <v>1151</v>
      </c>
      <c r="B627" s="78" t="s">
        <v>65</v>
      </c>
      <c r="C627" s="65">
        <v>0.33263888888888887</v>
      </c>
      <c r="D627" s="65">
        <v>0.33333333333333331</v>
      </c>
      <c r="E627" s="71">
        <v>0.75</v>
      </c>
      <c r="F627" s="66">
        <v>0.75</v>
      </c>
      <c r="G627" s="67"/>
      <c r="H627" s="67"/>
      <c r="I627" s="68" t="s">
        <v>63</v>
      </c>
      <c r="J627" s="67"/>
      <c r="K627" s="69">
        <v>0</v>
      </c>
      <c r="L627" s="67">
        <v>0</v>
      </c>
      <c r="M627" s="70">
        <v>0</v>
      </c>
      <c r="N627" s="34">
        <f t="shared" si="113"/>
        <v>0.375</v>
      </c>
      <c r="O627" s="38">
        <f t="shared" si="114"/>
        <v>0.375</v>
      </c>
      <c r="P627" s="72" t="s">
        <v>61</v>
      </c>
      <c r="Q627" s="43">
        <v>44825</v>
      </c>
      <c r="R627" s="35">
        <f t="shared" si="115"/>
        <v>0</v>
      </c>
      <c r="S627" s="35">
        <f t="shared" si="116"/>
        <v>0</v>
      </c>
      <c r="T627" s="10" t="str">
        <f t="shared" si="110"/>
        <v>Sem - 39</v>
      </c>
      <c r="U627" s="10" t="str">
        <f t="shared" si="111"/>
        <v>Septembre</v>
      </c>
      <c r="V627" s="36" t="str">
        <f t="shared" si="117"/>
        <v>2026</v>
      </c>
      <c r="W627" s="34"/>
      <c r="X627" s="91">
        <f t="shared" si="112"/>
        <v>0</v>
      </c>
      <c r="Y627" s="92" t="str">
        <f>VLOOKUP('CM-CIC'!B605,Annuaire_roster!B:F,4,0)</f>
        <v>IDELHAJ Meryem</v>
      </c>
      <c r="Z627" s="37" t="s">
        <v>110</v>
      </c>
      <c r="AA627" s="60" t="s">
        <v>39</v>
      </c>
      <c r="AB627" s="35" t="str">
        <f t="shared" si="118"/>
        <v/>
      </c>
      <c r="AC627" s="35" t="str">
        <f t="shared" si="119"/>
        <v/>
      </c>
      <c r="AD627" s="35" t="str">
        <f t="shared" si="120"/>
        <v/>
      </c>
      <c r="AE627" s="44" t="str">
        <f t="shared" si="121"/>
        <v/>
      </c>
      <c r="AF627" s="61"/>
      <c r="AG627" s="45"/>
    </row>
    <row r="628" spans="1:33" x14ac:dyDescent="0.2">
      <c r="A628" s="59">
        <f>+VLOOKUP(B628,Annuaire_roster!B:G,5,0)</f>
        <v>1474</v>
      </c>
      <c r="B628" s="78" t="s">
        <v>174</v>
      </c>
      <c r="C628" s="65">
        <v>0.33194444444444443</v>
      </c>
      <c r="D628" s="65">
        <v>0.33333333333333331</v>
      </c>
      <c r="E628" s="66">
        <v>0.75</v>
      </c>
      <c r="F628" s="66">
        <v>0.75</v>
      </c>
      <c r="G628" s="67"/>
      <c r="H628" s="67"/>
      <c r="I628" s="68" t="s">
        <v>63</v>
      </c>
      <c r="J628" s="67"/>
      <c r="K628" s="69">
        <v>0</v>
      </c>
      <c r="L628" s="67">
        <v>0</v>
      </c>
      <c r="M628" s="70">
        <v>0</v>
      </c>
      <c r="N628" s="34">
        <f t="shared" si="113"/>
        <v>0.375</v>
      </c>
      <c r="O628" s="38">
        <f t="shared" si="114"/>
        <v>0.375</v>
      </c>
      <c r="P628" s="72" t="s">
        <v>61</v>
      </c>
      <c r="Q628" s="43">
        <v>44825</v>
      </c>
      <c r="R628" s="35">
        <f t="shared" si="115"/>
        <v>0</v>
      </c>
      <c r="S628" s="35">
        <f t="shared" si="116"/>
        <v>0</v>
      </c>
      <c r="T628" s="10" t="str">
        <f t="shared" si="110"/>
        <v>Sem - 39</v>
      </c>
      <c r="U628" s="10" t="str">
        <f t="shared" si="111"/>
        <v>Septembre</v>
      </c>
      <c r="V628" s="36" t="str">
        <f t="shared" si="117"/>
        <v>2026</v>
      </c>
      <c r="W628" s="34"/>
      <c r="X628" s="91">
        <f t="shared" si="112"/>
        <v>1.388888888888884E-3</v>
      </c>
      <c r="Y628" s="92" t="str">
        <f>VLOOKUP('CM-CIC'!B606,Annuaire_roster!B:F,4,0)</f>
        <v>IDELHAJ Meryem</v>
      </c>
      <c r="Z628" s="37" t="s">
        <v>110</v>
      </c>
      <c r="AA628" s="60" t="s">
        <v>39</v>
      </c>
      <c r="AB628" s="35" t="str">
        <f t="shared" si="118"/>
        <v/>
      </c>
      <c r="AC628" s="35" t="str">
        <f t="shared" si="119"/>
        <v/>
      </c>
      <c r="AD628" s="35" t="str">
        <f t="shared" si="120"/>
        <v/>
      </c>
      <c r="AE628" s="44" t="str">
        <f t="shared" si="121"/>
        <v/>
      </c>
      <c r="AF628" s="61"/>
      <c r="AG628" s="45"/>
    </row>
    <row r="629" spans="1:33" x14ac:dyDescent="0.2">
      <c r="A629" s="59">
        <f>+VLOOKUP(B629,Annuaire_roster!B:G,5,0)</f>
        <v>1301</v>
      </c>
      <c r="B629" s="78" t="s">
        <v>111</v>
      </c>
      <c r="C629" s="65">
        <v>0.33263888888888887</v>
      </c>
      <c r="D629" s="65">
        <v>0.33333333333333331</v>
      </c>
      <c r="E629" s="71">
        <v>0.75</v>
      </c>
      <c r="F629" s="66">
        <v>0.75</v>
      </c>
      <c r="G629" s="67"/>
      <c r="H629" s="67"/>
      <c r="I629" s="68" t="s">
        <v>63</v>
      </c>
      <c r="J629" s="67"/>
      <c r="K629" s="69">
        <v>0</v>
      </c>
      <c r="L629" s="67">
        <v>0</v>
      </c>
      <c r="M629" s="70">
        <v>0</v>
      </c>
      <c r="N629" s="34">
        <f t="shared" si="113"/>
        <v>0.375</v>
      </c>
      <c r="O629" s="38">
        <f t="shared" si="114"/>
        <v>0.375</v>
      </c>
      <c r="P629" s="72" t="s">
        <v>61</v>
      </c>
      <c r="Q629" s="43">
        <v>44825</v>
      </c>
      <c r="R629" s="35">
        <f t="shared" si="115"/>
        <v>0</v>
      </c>
      <c r="S629" s="35">
        <f t="shared" si="116"/>
        <v>0</v>
      </c>
      <c r="T629" s="10" t="str">
        <f t="shared" si="110"/>
        <v>Sem - 39</v>
      </c>
      <c r="U629" s="10" t="str">
        <f t="shared" si="111"/>
        <v>Septembre</v>
      </c>
      <c r="V629" s="36" t="str">
        <f t="shared" si="117"/>
        <v>2026</v>
      </c>
      <c r="W629" s="34"/>
      <c r="X629" s="91">
        <f t="shared" si="112"/>
        <v>0</v>
      </c>
      <c r="Y629" s="92" t="str">
        <f>VLOOKUP('CM-CIC'!B608,Annuaire_roster!B:F,4,0)</f>
        <v>IDELHAJ Meryem</v>
      </c>
      <c r="Z629" s="37" t="s">
        <v>110</v>
      </c>
      <c r="AA629" s="60" t="s">
        <v>39</v>
      </c>
      <c r="AB629" s="35" t="str">
        <f t="shared" si="118"/>
        <v/>
      </c>
      <c r="AC629" s="35" t="str">
        <f t="shared" si="119"/>
        <v/>
      </c>
      <c r="AD629" s="35" t="str">
        <f t="shared" si="120"/>
        <v/>
      </c>
      <c r="AE629" s="44" t="str">
        <f t="shared" si="121"/>
        <v/>
      </c>
      <c r="AF629" s="61"/>
      <c r="AG629" s="45"/>
    </row>
    <row r="630" spans="1:33" x14ac:dyDescent="0.2">
      <c r="A630" s="59">
        <f>+VLOOKUP(B630,Annuaire_roster!B:G,5,0)</f>
        <v>1283</v>
      </c>
      <c r="B630" s="217" t="s">
        <v>86</v>
      </c>
      <c r="C630" s="65"/>
      <c r="D630" s="65">
        <v>0.33333333333333331</v>
      </c>
      <c r="E630" s="66"/>
      <c r="F630" s="66">
        <v>0.75</v>
      </c>
      <c r="G630" s="48"/>
      <c r="H630" s="67"/>
      <c r="I630" s="68" t="s">
        <v>63</v>
      </c>
      <c r="J630" s="67"/>
      <c r="K630" s="69">
        <v>0</v>
      </c>
      <c r="L630" s="67">
        <v>0</v>
      </c>
      <c r="M630" s="70" t="s">
        <v>187</v>
      </c>
      <c r="N630" s="34" t="str">
        <f t="shared" si="113"/>
        <v/>
      </c>
      <c r="O630" s="38">
        <f t="shared" si="114"/>
        <v>0.375</v>
      </c>
      <c r="P630" s="82" t="s">
        <v>61</v>
      </c>
      <c r="Q630" s="43">
        <v>44825</v>
      </c>
      <c r="R630" s="35">
        <f t="shared" si="115"/>
        <v>0.375</v>
      </c>
      <c r="S630" s="35">
        <f t="shared" si="116"/>
        <v>0.375</v>
      </c>
      <c r="T630" s="10" t="str">
        <f t="shared" si="110"/>
        <v>Sem - 39</v>
      </c>
      <c r="U630" s="10" t="str">
        <f t="shared" si="111"/>
        <v>Septembre</v>
      </c>
      <c r="V630" s="36" t="str">
        <f t="shared" si="117"/>
        <v>2026</v>
      </c>
      <c r="W630" s="34"/>
      <c r="X630" s="91">
        <f t="shared" si="112"/>
        <v>0</v>
      </c>
      <c r="Y630" s="92" t="str">
        <f>VLOOKUP('CM-CIC'!B609,Annuaire_roster!B:F,4,0)</f>
        <v>IDELHAJ Meryem</v>
      </c>
      <c r="Z630" s="37" t="s">
        <v>110</v>
      </c>
      <c r="AA630" s="60" t="s">
        <v>39</v>
      </c>
      <c r="AB630" s="35" t="str">
        <f t="shared" si="118"/>
        <v/>
      </c>
      <c r="AC630" s="35" t="str">
        <f t="shared" si="119"/>
        <v/>
      </c>
      <c r="AD630" s="35" t="str">
        <f t="shared" si="120"/>
        <v/>
      </c>
      <c r="AE630" s="44" t="str">
        <f t="shared" si="121"/>
        <v/>
      </c>
      <c r="AF630" s="61"/>
      <c r="AG630" s="45"/>
    </row>
    <row r="631" spans="1:33" x14ac:dyDescent="0.2">
      <c r="A631" s="59">
        <f>+VLOOKUP(B631,Annuaire_roster!B:G,5,0)</f>
        <v>1011</v>
      </c>
      <c r="B631" s="78" t="s">
        <v>47</v>
      </c>
      <c r="C631" s="65">
        <v>0.33124999999999999</v>
      </c>
      <c r="D631" s="65">
        <v>0.33333333333333331</v>
      </c>
      <c r="E631" s="66">
        <v>0.75</v>
      </c>
      <c r="F631" s="66">
        <v>0.75</v>
      </c>
      <c r="G631" s="67"/>
      <c r="H631" s="67"/>
      <c r="I631" s="68" t="s">
        <v>63</v>
      </c>
      <c r="J631" s="67"/>
      <c r="K631" s="69">
        <v>0</v>
      </c>
      <c r="L631" s="67">
        <v>0</v>
      </c>
      <c r="M631" s="70">
        <v>0</v>
      </c>
      <c r="N631" s="34">
        <f t="shared" si="113"/>
        <v>0.375</v>
      </c>
      <c r="O631" s="38">
        <f t="shared" si="114"/>
        <v>0.375</v>
      </c>
      <c r="P631" s="72" t="s">
        <v>61</v>
      </c>
      <c r="Q631" s="43">
        <v>44825</v>
      </c>
      <c r="R631" s="35">
        <f t="shared" si="115"/>
        <v>0</v>
      </c>
      <c r="S631" s="35">
        <f t="shared" si="116"/>
        <v>0</v>
      </c>
      <c r="T631" s="10" t="str">
        <f t="shared" si="110"/>
        <v>Sem - 39</v>
      </c>
      <c r="U631" s="10" t="str">
        <f t="shared" si="111"/>
        <v>Septembre</v>
      </c>
      <c r="V631" s="36" t="str">
        <f t="shared" si="117"/>
        <v>2026</v>
      </c>
      <c r="W631" s="34"/>
      <c r="X631" s="91">
        <f t="shared" si="112"/>
        <v>2.0833333333333259E-3</v>
      </c>
      <c r="Y631" s="92" t="str">
        <f>VLOOKUP('CM-CIC'!B610,Annuaire_roster!B:F,4,0)</f>
        <v>IDELHAJ Meryem</v>
      </c>
      <c r="Z631" s="37" t="s">
        <v>110</v>
      </c>
      <c r="AA631" s="60" t="s">
        <v>39</v>
      </c>
      <c r="AB631" s="35" t="str">
        <f t="shared" si="118"/>
        <v/>
      </c>
      <c r="AC631" s="35" t="str">
        <f t="shared" si="119"/>
        <v/>
      </c>
      <c r="AD631" s="35" t="str">
        <f t="shared" si="120"/>
        <v/>
      </c>
      <c r="AE631" s="44" t="str">
        <f t="shared" si="121"/>
        <v/>
      </c>
      <c r="AF631" s="61"/>
      <c r="AG631" s="45"/>
    </row>
    <row r="632" spans="1:33" x14ac:dyDescent="0.2">
      <c r="A632" s="59">
        <f>+VLOOKUP(B632,Annuaire_roster!B:G,5,0)</f>
        <v>1068</v>
      </c>
      <c r="B632" s="78" t="s">
        <v>98</v>
      </c>
      <c r="C632" s="65">
        <v>0.33124999999999999</v>
      </c>
      <c r="D632" s="65">
        <v>0.33333333333333331</v>
      </c>
      <c r="E632" s="71">
        <v>0.75</v>
      </c>
      <c r="F632" s="66">
        <v>0.75</v>
      </c>
      <c r="G632" s="67"/>
      <c r="H632" s="67"/>
      <c r="I632" s="68" t="s">
        <v>63</v>
      </c>
      <c r="J632" s="67"/>
      <c r="K632" s="69">
        <v>0</v>
      </c>
      <c r="L632" s="67">
        <v>0</v>
      </c>
      <c r="M632" s="70">
        <v>0</v>
      </c>
      <c r="N632" s="34">
        <f t="shared" si="113"/>
        <v>0.375</v>
      </c>
      <c r="O632" s="38">
        <f t="shared" si="114"/>
        <v>0.375</v>
      </c>
      <c r="P632" s="72" t="s">
        <v>61</v>
      </c>
      <c r="Q632" s="43">
        <v>44825</v>
      </c>
      <c r="R632" s="35">
        <f t="shared" si="115"/>
        <v>0</v>
      </c>
      <c r="S632" s="35">
        <f t="shared" si="116"/>
        <v>0</v>
      </c>
      <c r="T632" s="10" t="str">
        <f t="shared" si="110"/>
        <v>Sem - 39</v>
      </c>
      <c r="U632" s="10" t="str">
        <f t="shared" si="111"/>
        <v>Septembre</v>
      </c>
      <c r="V632" s="36" t="str">
        <f t="shared" si="117"/>
        <v>2026</v>
      </c>
      <c r="W632" s="34"/>
      <c r="X632" s="91">
        <f t="shared" si="112"/>
        <v>2.0833333333333259E-3</v>
      </c>
      <c r="Y632" s="92" t="str">
        <f>VLOOKUP('CM-CIC'!B611,Annuaire_roster!B:F,4,0)</f>
        <v>IDELHAJ Meryem</v>
      </c>
      <c r="Z632" s="37" t="s">
        <v>110</v>
      </c>
      <c r="AA632" s="60" t="s">
        <v>39</v>
      </c>
      <c r="AB632" s="35" t="str">
        <f t="shared" si="118"/>
        <v/>
      </c>
      <c r="AC632" s="35" t="str">
        <f t="shared" si="119"/>
        <v/>
      </c>
      <c r="AD632" s="35" t="str">
        <f t="shared" si="120"/>
        <v/>
      </c>
      <c r="AE632" s="44" t="str">
        <f t="shared" si="121"/>
        <v/>
      </c>
      <c r="AF632" s="61"/>
      <c r="AG632" s="45"/>
    </row>
    <row r="633" spans="1:33" x14ac:dyDescent="0.2">
      <c r="A633" s="59">
        <f>+VLOOKUP(B633,Annuaire_roster!B:G,5,0)</f>
        <v>1309</v>
      </c>
      <c r="B633" s="78" t="s">
        <v>85</v>
      </c>
      <c r="C633" s="65">
        <v>0.33263888888888887</v>
      </c>
      <c r="D633" s="65">
        <v>0.33333333333333331</v>
      </c>
      <c r="E633" s="71">
        <v>0.75</v>
      </c>
      <c r="F633" s="66">
        <v>0.75</v>
      </c>
      <c r="G633" s="67"/>
      <c r="H633" s="67"/>
      <c r="I633" s="68" t="s">
        <v>63</v>
      </c>
      <c r="J633" s="67"/>
      <c r="K633" s="69">
        <v>0</v>
      </c>
      <c r="L633" s="67">
        <v>0</v>
      </c>
      <c r="M633" s="70">
        <v>0</v>
      </c>
      <c r="N633" s="34">
        <f t="shared" si="113"/>
        <v>0.375</v>
      </c>
      <c r="O633" s="38">
        <f t="shared" si="114"/>
        <v>0.375</v>
      </c>
      <c r="P633" s="72" t="s">
        <v>61</v>
      </c>
      <c r="Q633" s="43">
        <v>44825</v>
      </c>
      <c r="R633" s="35">
        <f t="shared" si="115"/>
        <v>0</v>
      </c>
      <c r="S633" s="35">
        <f t="shared" si="116"/>
        <v>0</v>
      </c>
      <c r="T633" s="10" t="str">
        <f t="shared" si="110"/>
        <v>Sem - 39</v>
      </c>
      <c r="U633" s="10" t="str">
        <f t="shared" si="111"/>
        <v>Septembre</v>
      </c>
      <c r="V633" s="36" t="str">
        <f t="shared" si="117"/>
        <v>2026</v>
      </c>
      <c r="W633" s="34"/>
      <c r="X633" s="91">
        <f t="shared" si="112"/>
        <v>0</v>
      </c>
      <c r="Y633" s="92" t="str">
        <f>VLOOKUP('CM-CIC'!B612,Annuaire_roster!B:F,4,0)</f>
        <v>IDELHAJ Meryem</v>
      </c>
      <c r="Z633" s="37" t="s">
        <v>110</v>
      </c>
      <c r="AA633" s="60" t="s">
        <v>39</v>
      </c>
      <c r="AB633" s="35" t="str">
        <f t="shared" si="118"/>
        <v/>
      </c>
      <c r="AC633" s="35" t="str">
        <f t="shared" si="119"/>
        <v/>
      </c>
      <c r="AD633" s="35" t="str">
        <f t="shared" si="120"/>
        <v/>
      </c>
      <c r="AE633" s="44" t="str">
        <f t="shared" si="121"/>
        <v/>
      </c>
      <c r="AF633" s="61"/>
      <c r="AG633" s="45"/>
    </row>
    <row r="634" spans="1:33" x14ac:dyDescent="0.2">
      <c r="A634" s="59">
        <f>+VLOOKUP(B634,Annuaire_roster!B:G,5,0)</f>
        <v>1068</v>
      </c>
      <c r="B634" s="78" t="s">
        <v>98</v>
      </c>
      <c r="C634" s="65">
        <v>0.33124999999999999</v>
      </c>
      <c r="D634" s="65">
        <v>0.33333333333333331</v>
      </c>
      <c r="E634" s="66">
        <v>0.75</v>
      </c>
      <c r="F634" s="66">
        <v>0.75</v>
      </c>
      <c r="G634" s="67"/>
      <c r="H634" s="67"/>
      <c r="I634" s="68" t="s">
        <v>63</v>
      </c>
      <c r="J634" s="48"/>
      <c r="K634" s="69">
        <v>0</v>
      </c>
      <c r="L634" s="67">
        <v>0</v>
      </c>
      <c r="M634" s="70">
        <v>0</v>
      </c>
      <c r="N634" s="34">
        <f t="shared" si="113"/>
        <v>0.375</v>
      </c>
      <c r="O634" s="38">
        <f t="shared" si="114"/>
        <v>0.375</v>
      </c>
      <c r="P634" s="72" t="s">
        <v>61</v>
      </c>
      <c r="Q634" s="43">
        <v>44826</v>
      </c>
      <c r="R634" s="35">
        <f t="shared" si="115"/>
        <v>0</v>
      </c>
      <c r="S634" s="35">
        <f t="shared" si="116"/>
        <v>0</v>
      </c>
      <c r="T634" s="10" t="str">
        <f t="shared" si="110"/>
        <v>Sem - 39</v>
      </c>
      <c r="U634" s="10" t="str">
        <f t="shared" si="111"/>
        <v>Septembre</v>
      </c>
      <c r="V634" s="36" t="str">
        <f t="shared" si="117"/>
        <v>2026</v>
      </c>
      <c r="W634" s="34"/>
      <c r="X634" s="91">
        <f t="shared" si="112"/>
        <v>2.0833333333333259E-3</v>
      </c>
      <c r="Y634" s="92" t="str">
        <f>VLOOKUP('CM-CIC'!B613,Annuaire_roster!B:F,4,0)</f>
        <v>IDELHAJ Meryem</v>
      </c>
      <c r="Z634" s="37" t="s">
        <v>110</v>
      </c>
      <c r="AA634" s="60" t="s">
        <v>39</v>
      </c>
      <c r="AB634" s="35" t="str">
        <f t="shared" si="118"/>
        <v/>
      </c>
      <c r="AC634" s="35" t="str">
        <f t="shared" si="119"/>
        <v/>
      </c>
      <c r="AD634" s="35" t="str">
        <f t="shared" si="120"/>
        <v/>
      </c>
      <c r="AE634" s="44" t="str">
        <f t="shared" si="121"/>
        <v/>
      </c>
      <c r="AF634" s="61"/>
      <c r="AG634" s="45"/>
    </row>
    <row r="635" spans="1:33" x14ac:dyDescent="0.2">
      <c r="A635" s="59">
        <f>+VLOOKUP(B635,Annuaire_roster!B:G,5,0)</f>
        <v>1151</v>
      </c>
      <c r="B635" s="78" t="s">
        <v>65</v>
      </c>
      <c r="C635" s="65">
        <v>0.33333333333333331</v>
      </c>
      <c r="D635" s="65">
        <v>0.33333333333333331</v>
      </c>
      <c r="E635" s="66">
        <v>0.75</v>
      </c>
      <c r="F635" s="66">
        <v>0.75</v>
      </c>
      <c r="G635" s="67"/>
      <c r="H635" s="67"/>
      <c r="I635" s="68" t="s">
        <v>63</v>
      </c>
      <c r="J635" s="48"/>
      <c r="K635" s="69">
        <v>0</v>
      </c>
      <c r="L635" s="67">
        <v>0</v>
      </c>
      <c r="M635" s="70">
        <v>0</v>
      </c>
      <c r="N635" s="34">
        <f t="shared" si="113"/>
        <v>0.375</v>
      </c>
      <c r="O635" s="38">
        <f t="shared" si="114"/>
        <v>0.375</v>
      </c>
      <c r="P635" s="72" t="s">
        <v>61</v>
      </c>
      <c r="Q635" s="43">
        <v>44826</v>
      </c>
      <c r="R635" s="35">
        <f t="shared" si="115"/>
        <v>0</v>
      </c>
      <c r="S635" s="35">
        <f t="shared" si="116"/>
        <v>0</v>
      </c>
      <c r="T635" s="10" t="str">
        <f t="shared" si="110"/>
        <v>Sem - 39</v>
      </c>
      <c r="U635" s="10" t="str">
        <f t="shared" si="111"/>
        <v>Septembre</v>
      </c>
      <c r="V635" s="36" t="str">
        <f t="shared" si="117"/>
        <v>2026</v>
      </c>
      <c r="W635" s="34"/>
      <c r="X635" s="91">
        <f t="shared" si="112"/>
        <v>0</v>
      </c>
      <c r="Y635" s="92" t="str">
        <f>VLOOKUP('CM-CIC'!B614,Annuaire_roster!B:F,4,0)</f>
        <v>IDELHAJ Meryem</v>
      </c>
      <c r="Z635" s="37" t="s">
        <v>110</v>
      </c>
      <c r="AA635" s="60" t="s">
        <v>39</v>
      </c>
      <c r="AB635" s="35" t="str">
        <f t="shared" si="118"/>
        <v/>
      </c>
      <c r="AC635" s="35" t="str">
        <f t="shared" si="119"/>
        <v/>
      </c>
      <c r="AD635" s="35" t="str">
        <f t="shared" si="120"/>
        <v/>
      </c>
      <c r="AE635" s="44" t="str">
        <f t="shared" si="121"/>
        <v/>
      </c>
      <c r="AF635" s="61"/>
      <c r="AG635" s="45"/>
    </row>
    <row r="636" spans="1:33" x14ac:dyDescent="0.2">
      <c r="A636" s="59">
        <f>+VLOOKUP(B636,Annuaire_roster!B:G,5,0)</f>
        <v>1301</v>
      </c>
      <c r="B636" s="78" t="s">
        <v>111</v>
      </c>
      <c r="C636" s="65">
        <v>0.33333333333333331</v>
      </c>
      <c r="D636" s="65">
        <v>0.33333333333333331</v>
      </c>
      <c r="E636" s="66">
        <v>0.75</v>
      </c>
      <c r="F636" s="66">
        <v>0.75</v>
      </c>
      <c r="G636" s="67"/>
      <c r="H636" s="67"/>
      <c r="I636" s="68" t="s">
        <v>63</v>
      </c>
      <c r="J636" s="48"/>
      <c r="K636" s="69">
        <v>0</v>
      </c>
      <c r="L636" s="67">
        <v>0</v>
      </c>
      <c r="M636" s="70">
        <v>0</v>
      </c>
      <c r="N636" s="34">
        <f t="shared" si="113"/>
        <v>0.375</v>
      </c>
      <c r="O636" s="38">
        <f t="shared" si="114"/>
        <v>0.375</v>
      </c>
      <c r="P636" s="72" t="s">
        <v>61</v>
      </c>
      <c r="Q636" s="43">
        <v>44826</v>
      </c>
      <c r="R636" s="35">
        <f t="shared" si="115"/>
        <v>0</v>
      </c>
      <c r="S636" s="35">
        <f t="shared" si="116"/>
        <v>0</v>
      </c>
      <c r="T636" s="10" t="str">
        <f t="shared" si="110"/>
        <v>Sem - 39</v>
      </c>
      <c r="U636" s="10" t="str">
        <f t="shared" si="111"/>
        <v>Septembre</v>
      </c>
      <c r="V636" s="36" t="str">
        <f t="shared" si="117"/>
        <v>2026</v>
      </c>
      <c r="W636" s="34"/>
      <c r="X636" s="91">
        <f t="shared" si="112"/>
        <v>0</v>
      </c>
      <c r="Y636" s="92" t="str">
        <f>VLOOKUP('CM-CIC'!B615,Annuaire_roster!B:F,4,0)</f>
        <v>IDELHAJ Meryem</v>
      </c>
      <c r="Z636" s="37" t="s">
        <v>110</v>
      </c>
      <c r="AA636" s="60" t="s">
        <v>39</v>
      </c>
      <c r="AB636" s="35" t="str">
        <f t="shared" si="118"/>
        <v/>
      </c>
      <c r="AC636" s="35" t="str">
        <f t="shared" si="119"/>
        <v/>
      </c>
      <c r="AD636" s="35" t="str">
        <f t="shared" si="120"/>
        <v/>
      </c>
      <c r="AE636" s="44" t="str">
        <f t="shared" si="121"/>
        <v/>
      </c>
      <c r="AF636" s="61"/>
      <c r="AG636" s="45"/>
    </row>
    <row r="637" spans="1:33" x14ac:dyDescent="0.2">
      <c r="A637" s="59">
        <f>+VLOOKUP(B637,Annuaire_roster!B:G,5,0)</f>
        <v>1300</v>
      </c>
      <c r="B637" s="78" t="s">
        <v>93</v>
      </c>
      <c r="C637" s="65">
        <v>0.33124999999999999</v>
      </c>
      <c r="D637" s="65">
        <v>0.33333333333333331</v>
      </c>
      <c r="E637" s="66">
        <v>0.75</v>
      </c>
      <c r="F637" s="66">
        <v>0.75</v>
      </c>
      <c r="G637" s="67"/>
      <c r="H637" s="67"/>
      <c r="I637" s="68" t="s">
        <v>63</v>
      </c>
      <c r="J637" s="48"/>
      <c r="K637" s="69">
        <v>0</v>
      </c>
      <c r="L637" s="67">
        <v>0</v>
      </c>
      <c r="M637" s="70">
        <v>0</v>
      </c>
      <c r="N637" s="34">
        <f t="shared" si="113"/>
        <v>0.375</v>
      </c>
      <c r="O637" s="38">
        <f t="shared" si="114"/>
        <v>0.375</v>
      </c>
      <c r="P637" s="72" t="s">
        <v>61</v>
      </c>
      <c r="Q637" s="43">
        <v>44826</v>
      </c>
      <c r="R637" s="35">
        <f t="shared" si="115"/>
        <v>0</v>
      </c>
      <c r="S637" s="35">
        <f t="shared" si="116"/>
        <v>0</v>
      </c>
      <c r="T637" s="10" t="str">
        <f t="shared" si="110"/>
        <v>Sem - 39</v>
      </c>
      <c r="U637" s="10" t="str">
        <f t="shared" si="111"/>
        <v>Septembre</v>
      </c>
      <c r="V637" s="36" t="str">
        <f t="shared" si="117"/>
        <v>2026</v>
      </c>
      <c r="W637" s="34"/>
      <c r="X637" s="91">
        <f t="shared" si="112"/>
        <v>2.0833333333333259E-3</v>
      </c>
      <c r="Y637" s="92" t="str">
        <f>VLOOKUP('CM-CIC'!B616,Annuaire_roster!B:F,4,0)</f>
        <v>IDELHAJ Meryem</v>
      </c>
      <c r="Z637" s="37" t="s">
        <v>110</v>
      </c>
      <c r="AA637" s="60" t="s">
        <v>39</v>
      </c>
      <c r="AB637" s="35" t="str">
        <f t="shared" si="118"/>
        <v/>
      </c>
      <c r="AC637" s="35" t="str">
        <f t="shared" si="119"/>
        <v/>
      </c>
      <c r="AD637" s="35" t="str">
        <f t="shared" si="120"/>
        <v/>
      </c>
      <c r="AE637" s="44" t="str">
        <f t="shared" si="121"/>
        <v/>
      </c>
      <c r="AF637" s="61"/>
      <c r="AG637" s="45"/>
    </row>
    <row r="638" spans="1:33" x14ac:dyDescent="0.2">
      <c r="A638" s="59">
        <f>+VLOOKUP(B638,Annuaire_roster!B:G,5,0)</f>
        <v>1474</v>
      </c>
      <c r="B638" s="78" t="s">
        <v>174</v>
      </c>
      <c r="C638" s="65">
        <v>0.33055555555555555</v>
      </c>
      <c r="D638" s="65">
        <v>0.33333333333333331</v>
      </c>
      <c r="E638" s="71">
        <v>0.75</v>
      </c>
      <c r="F638" s="66">
        <v>0.75</v>
      </c>
      <c r="G638" s="67"/>
      <c r="H638" s="67"/>
      <c r="I638" s="68" t="s">
        <v>63</v>
      </c>
      <c r="J638" s="48"/>
      <c r="K638" s="69">
        <v>0</v>
      </c>
      <c r="L638" s="67">
        <v>0</v>
      </c>
      <c r="M638" s="70">
        <v>0</v>
      </c>
      <c r="N638" s="34">
        <f t="shared" si="113"/>
        <v>0.375</v>
      </c>
      <c r="O638" s="38">
        <f t="shared" si="114"/>
        <v>0.375</v>
      </c>
      <c r="P638" s="72" t="s">
        <v>61</v>
      </c>
      <c r="Q638" s="43">
        <v>44826</v>
      </c>
      <c r="R638" s="35">
        <f t="shared" si="115"/>
        <v>0</v>
      </c>
      <c r="S638" s="35">
        <f t="shared" si="116"/>
        <v>0</v>
      </c>
      <c r="T638" s="10" t="str">
        <f t="shared" si="110"/>
        <v>Sem - 39</v>
      </c>
      <c r="U638" s="10" t="str">
        <f t="shared" si="111"/>
        <v>Septembre</v>
      </c>
      <c r="V638" s="36" t="str">
        <f t="shared" si="117"/>
        <v>2026</v>
      </c>
      <c r="W638" s="34"/>
      <c r="X638" s="91">
        <f t="shared" si="112"/>
        <v>2.7777777777777679E-3</v>
      </c>
      <c r="Y638" s="92" t="str">
        <f>VLOOKUP('CM-CIC'!B617,Annuaire_roster!B:F,4,0)</f>
        <v>IDELHAJ Meryem</v>
      </c>
      <c r="Z638" s="37" t="s">
        <v>110</v>
      </c>
      <c r="AA638" s="60" t="s">
        <v>39</v>
      </c>
      <c r="AB638" s="35" t="str">
        <f t="shared" si="118"/>
        <v/>
      </c>
      <c r="AC638" s="35" t="str">
        <f t="shared" si="119"/>
        <v/>
      </c>
      <c r="AD638" s="35" t="str">
        <f t="shared" si="120"/>
        <v/>
      </c>
      <c r="AE638" s="44" t="str">
        <f t="shared" si="121"/>
        <v/>
      </c>
      <c r="AF638" s="61"/>
      <c r="AG638" s="45"/>
    </row>
    <row r="639" spans="1:33" x14ac:dyDescent="0.2">
      <c r="A639" s="59">
        <f>+VLOOKUP(B639,Annuaire_roster!B:G,5,0)</f>
        <v>1495</v>
      </c>
      <c r="B639" s="78" t="s">
        <v>172</v>
      </c>
      <c r="C639" s="65">
        <v>0.33055555555555555</v>
      </c>
      <c r="D639" s="65">
        <v>0.33333333333333331</v>
      </c>
      <c r="E639" s="71">
        <v>0.75</v>
      </c>
      <c r="F639" s="66">
        <v>0.75</v>
      </c>
      <c r="G639" s="67"/>
      <c r="H639" s="67"/>
      <c r="I639" s="68" t="s">
        <v>63</v>
      </c>
      <c r="J639" s="48"/>
      <c r="K639" s="69">
        <v>0</v>
      </c>
      <c r="L639" s="67">
        <v>0</v>
      </c>
      <c r="M639" s="70">
        <v>0</v>
      </c>
      <c r="N639" s="34">
        <f t="shared" si="113"/>
        <v>0.375</v>
      </c>
      <c r="O639" s="38">
        <f t="shared" si="114"/>
        <v>0.375</v>
      </c>
      <c r="P639" s="72" t="s">
        <v>61</v>
      </c>
      <c r="Q639" s="43">
        <v>44826</v>
      </c>
      <c r="R639" s="35">
        <f t="shared" si="115"/>
        <v>0</v>
      </c>
      <c r="S639" s="35">
        <f t="shared" si="116"/>
        <v>0</v>
      </c>
      <c r="T639" s="10" t="str">
        <f t="shared" si="110"/>
        <v>Sem - 39</v>
      </c>
      <c r="U639" s="10" t="str">
        <f t="shared" si="111"/>
        <v>Septembre</v>
      </c>
      <c r="V639" s="36" t="str">
        <f t="shared" si="117"/>
        <v>2026</v>
      </c>
      <c r="W639" s="34"/>
      <c r="X639" s="91">
        <f t="shared" si="112"/>
        <v>2.7777777777777679E-3</v>
      </c>
      <c r="Y639" s="92" t="str">
        <f>VLOOKUP('CM-CIC'!B618,Annuaire_roster!B:F,4,0)</f>
        <v>IDELHAJ Meryem</v>
      </c>
      <c r="Z639" s="37" t="s">
        <v>110</v>
      </c>
      <c r="AA639" s="60" t="s">
        <v>39</v>
      </c>
      <c r="AB639" s="35" t="str">
        <f t="shared" si="118"/>
        <v/>
      </c>
      <c r="AC639" s="35" t="str">
        <f t="shared" si="119"/>
        <v/>
      </c>
      <c r="AD639" s="35" t="str">
        <f t="shared" si="120"/>
        <v/>
      </c>
      <c r="AE639" s="44" t="str">
        <f t="shared" si="121"/>
        <v/>
      </c>
      <c r="AF639" s="61"/>
      <c r="AG639" s="45"/>
    </row>
    <row r="640" spans="1:33" x14ac:dyDescent="0.2">
      <c r="A640" s="59">
        <f>+VLOOKUP(B640,Annuaire_roster!B:G,5,0)</f>
        <v>1309</v>
      </c>
      <c r="B640" s="78" t="s">
        <v>85</v>
      </c>
      <c r="C640" s="65">
        <v>0.33263888888888887</v>
      </c>
      <c r="D640" s="65">
        <v>0.33333333333333331</v>
      </c>
      <c r="E640" s="66">
        <v>0.75</v>
      </c>
      <c r="F640" s="66">
        <v>0.75</v>
      </c>
      <c r="G640" s="67"/>
      <c r="H640" s="67"/>
      <c r="I640" s="68" t="s">
        <v>63</v>
      </c>
      <c r="J640" s="48"/>
      <c r="K640" s="69">
        <v>0</v>
      </c>
      <c r="L640" s="67">
        <v>0</v>
      </c>
      <c r="M640" s="70">
        <v>0</v>
      </c>
      <c r="N640" s="34">
        <f t="shared" si="113"/>
        <v>0.375</v>
      </c>
      <c r="O640" s="38">
        <f t="shared" si="114"/>
        <v>0.375</v>
      </c>
      <c r="P640" s="72" t="s">
        <v>61</v>
      </c>
      <c r="Q640" s="43">
        <v>44826</v>
      </c>
      <c r="R640" s="35">
        <f t="shared" si="115"/>
        <v>0</v>
      </c>
      <c r="S640" s="35">
        <f t="shared" si="116"/>
        <v>0</v>
      </c>
      <c r="T640" s="10" t="str">
        <f t="shared" si="110"/>
        <v>Sem - 39</v>
      </c>
      <c r="U640" s="10" t="str">
        <f t="shared" si="111"/>
        <v>Septembre</v>
      </c>
      <c r="V640" s="36" t="str">
        <f t="shared" si="117"/>
        <v>2026</v>
      </c>
      <c r="W640" s="34"/>
      <c r="X640" s="91">
        <f t="shared" si="112"/>
        <v>0</v>
      </c>
      <c r="Y640" s="92" t="str">
        <f>VLOOKUP('CM-CIC'!B619,Annuaire_roster!B:F,4,0)</f>
        <v>IDELHAJ Meryem</v>
      </c>
      <c r="Z640" s="37" t="s">
        <v>110</v>
      </c>
      <c r="AA640" s="60" t="s">
        <v>39</v>
      </c>
      <c r="AB640" s="35" t="str">
        <f t="shared" si="118"/>
        <v/>
      </c>
      <c r="AC640" s="35" t="str">
        <f t="shared" si="119"/>
        <v/>
      </c>
      <c r="AD640" s="35" t="str">
        <f t="shared" si="120"/>
        <v/>
      </c>
      <c r="AE640" s="44" t="str">
        <f t="shared" si="121"/>
        <v/>
      </c>
      <c r="AF640" s="61"/>
      <c r="AG640" s="45"/>
    </row>
    <row r="641" spans="1:33" x14ac:dyDescent="0.2">
      <c r="A641" s="59">
        <f>+VLOOKUP(B641,Annuaire_roster!B:G,5,0)</f>
        <v>1283</v>
      </c>
      <c r="B641" s="78" t="s">
        <v>86</v>
      </c>
      <c r="C641" s="65">
        <v>0.33333333333333331</v>
      </c>
      <c r="D641" s="65">
        <v>0.33333333333333331</v>
      </c>
      <c r="E641" s="66">
        <v>0.75</v>
      </c>
      <c r="F641" s="66">
        <v>0.75</v>
      </c>
      <c r="G641" s="67"/>
      <c r="H641" s="67"/>
      <c r="I641" s="68" t="s">
        <v>63</v>
      </c>
      <c r="J641" s="48"/>
      <c r="K641" s="69">
        <v>0</v>
      </c>
      <c r="L641" s="67">
        <v>0</v>
      </c>
      <c r="M641" s="70">
        <v>0</v>
      </c>
      <c r="N641" s="34">
        <f t="shared" si="113"/>
        <v>0.375</v>
      </c>
      <c r="O641" s="38">
        <f t="shared" si="114"/>
        <v>0.375</v>
      </c>
      <c r="P641" s="72" t="s">
        <v>61</v>
      </c>
      <c r="Q641" s="43">
        <v>44826</v>
      </c>
      <c r="R641" s="35">
        <f t="shared" si="115"/>
        <v>0</v>
      </c>
      <c r="S641" s="35">
        <f t="shared" si="116"/>
        <v>0</v>
      </c>
      <c r="T641" s="10" t="str">
        <f t="shared" si="110"/>
        <v>Sem - 39</v>
      </c>
      <c r="U641" s="10" t="str">
        <f t="shared" si="111"/>
        <v>Septembre</v>
      </c>
      <c r="V641" s="36" t="str">
        <f t="shared" si="117"/>
        <v>2026</v>
      </c>
      <c r="W641" s="34"/>
      <c r="X641" s="91">
        <f t="shared" si="112"/>
        <v>0</v>
      </c>
      <c r="Y641" s="92" t="str">
        <f>VLOOKUP('CM-CIC'!B620,Annuaire_roster!B:F,4,0)</f>
        <v>IDELHAJ Meryem</v>
      </c>
      <c r="Z641" s="37" t="s">
        <v>110</v>
      </c>
      <c r="AA641" s="60" t="s">
        <v>39</v>
      </c>
      <c r="AB641" s="35" t="str">
        <f t="shared" si="118"/>
        <v/>
      </c>
      <c r="AC641" s="35" t="str">
        <f t="shared" si="119"/>
        <v/>
      </c>
      <c r="AD641" s="35" t="str">
        <f t="shared" si="120"/>
        <v/>
      </c>
      <c r="AE641" s="44" t="str">
        <f t="shared" si="121"/>
        <v/>
      </c>
      <c r="AF641" s="61"/>
      <c r="AG641" s="45"/>
    </row>
    <row r="642" spans="1:33" x14ac:dyDescent="0.2">
      <c r="A642" s="59">
        <f>+VLOOKUP(B642,Annuaire_roster!B:G,5,0)</f>
        <v>1066</v>
      </c>
      <c r="B642" s="78" t="s">
        <v>97</v>
      </c>
      <c r="C642" s="65">
        <v>0.33194444444444443</v>
      </c>
      <c r="D642" s="65">
        <v>0.33333333333333331</v>
      </c>
      <c r="E642" s="71">
        <v>0.75</v>
      </c>
      <c r="F642" s="66">
        <v>0.75</v>
      </c>
      <c r="G642" s="67"/>
      <c r="H642" s="67"/>
      <c r="I642" s="68" t="s">
        <v>63</v>
      </c>
      <c r="J642" s="48"/>
      <c r="K642" s="69">
        <v>0</v>
      </c>
      <c r="L642" s="67">
        <v>0</v>
      </c>
      <c r="M642" s="70">
        <v>0</v>
      </c>
      <c r="N642" s="34">
        <f t="shared" si="113"/>
        <v>0.375</v>
      </c>
      <c r="O642" s="38">
        <f t="shared" si="114"/>
        <v>0.375</v>
      </c>
      <c r="P642" s="72" t="s">
        <v>61</v>
      </c>
      <c r="Q642" s="43">
        <v>44826</v>
      </c>
      <c r="R642" s="35">
        <f t="shared" si="115"/>
        <v>0</v>
      </c>
      <c r="S642" s="35">
        <f t="shared" si="116"/>
        <v>0</v>
      </c>
      <c r="T642" s="10" t="str">
        <f t="shared" ref="T642:T705" si="122">"Sem - "&amp;WEEKNUM(Q642,21)</f>
        <v>Sem - 39</v>
      </c>
      <c r="U642" s="10" t="str">
        <f t="shared" ref="U642:U705" si="123">PROPER(TEXT(Q642,"mmmm"))</f>
        <v>Septembre</v>
      </c>
      <c r="V642" s="36" t="str">
        <f t="shared" si="117"/>
        <v>2026</v>
      </c>
      <c r="W642" s="34"/>
      <c r="X642" s="91">
        <f t="shared" ref="X642:X705" si="124">IFERROR(IF(M642="Abs",0,IF((D642-C642+E642-F642)&lt;0.000694444444444444,0,(D642-C642+E642-F642))),0)</f>
        <v>1.388888888888884E-3</v>
      </c>
      <c r="Y642" s="92" t="str">
        <f>VLOOKUP('CM-CIC'!B621,Annuaire_roster!B:F,4,0)</f>
        <v>IDELHAJ Meryem</v>
      </c>
      <c r="Z642" s="37" t="s">
        <v>110</v>
      </c>
      <c r="AA642" s="60" t="s">
        <v>39</v>
      </c>
      <c r="AB642" s="35" t="str">
        <f t="shared" si="118"/>
        <v/>
      </c>
      <c r="AC642" s="35" t="str">
        <f t="shared" si="119"/>
        <v/>
      </c>
      <c r="AD642" s="35" t="str">
        <f t="shared" si="120"/>
        <v/>
      </c>
      <c r="AE642" s="44" t="str">
        <f t="shared" si="121"/>
        <v/>
      </c>
      <c r="AF642" s="61"/>
      <c r="AG642" s="45"/>
    </row>
    <row r="643" spans="1:33" x14ac:dyDescent="0.2">
      <c r="A643" s="59">
        <f>+VLOOKUP(B643,Annuaire_roster!B:G,5,0)</f>
        <v>1011</v>
      </c>
      <c r="B643" s="78" t="s">
        <v>47</v>
      </c>
      <c r="C643" s="65">
        <v>0.33124999999999999</v>
      </c>
      <c r="D643" s="65">
        <v>0.33333333333333331</v>
      </c>
      <c r="E643" s="71">
        <v>0.75</v>
      </c>
      <c r="F643" s="66">
        <v>0.75</v>
      </c>
      <c r="G643" s="67"/>
      <c r="H643" s="67"/>
      <c r="I643" s="68" t="s">
        <v>63</v>
      </c>
      <c r="J643" s="48"/>
      <c r="K643" s="69">
        <v>0</v>
      </c>
      <c r="L643" s="67">
        <v>0</v>
      </c>
      <c r="M643" s="70">
        <v>0</v>
      </c>
      <c r="N643" s="34">
        <f t="shared" si="113"/>
        <v>0.375</v>
      </c>
      <c r="O643" s="38">
        <f t="shared" si="114"/>
        <v>0.375</v>
      </c>
      <c r="P643" s="72" t="s">
        <v>61</v>
      </c>
      <c r="Q643" s="43">
        <v>44826</v>
      </c>
      <c r="R643" s="35">
        <f t="shared" si="115"/>
        <v>0</v>
      </c>
      <c r="S643" s="35">
        <f t="shared" si="116"/>
        <v>0</v>
      </c>
      <c r="T643" s="10" t="str">
        <f t="shared" si="122"/>
        <v>Sem - 39</v>
      </c>
      <c r="U643" s="10" t="str">
        <f t="shared" si="123"/>
        <v>Septembre</v>
      </c>
      <c r="V643" s="36" t="str">
        <f t="shared" si="117"/>
        <v>2026</v>
      </c>
      <c r="W643" s="34"/>
      <c r="X643" s="91">
        <f t="shared" si="124"/>
        <v>2.0833333333333259E-3</v>
      </c>
      <c r="Y643" s="92" t="str">
        <f>VLOOKUP('CM-CIC'!B622,Annuaire_roster!B:F,4,0)</f>
        <v>IDELHAJ Meryem</v>
      </c>
      <c r="Z643" s="37" t="s">
        <v>110</v>
      </c>
      <c r="AA643" s="60" t="s">
        <v>39</v>
      </c>
      <c r="AB643" s="35" t="str">
        <f t="shared" si="118"/>
        <v/>
      </c>
      <c r="AC643" s="35" t="str">
        <f t="shared" si="119"/>
        <v/>
      </c>
      <c r="AD643" s="35" t="str">
        <f t="shared" si="120"/>
        <v/>
      </c>
      <c r="AE643" s="44" t="str">
        <f t="shared" si="121"/>
        <v/>
      </c>
      <c r="AF643" s="61"/>
      <c r="AG643" s="45"/>
    </row>
    <row r="644" spans="1:33" x14ac:dyDescent="0.2">
      <c r="A644" s="59">
        <f>+VLOOKUP(B644,Annuaire_roster!B:G,5,0)</f>
        <v>1004</v>
      </c>
      <c r="B644" s="78" t="s">
        <v>96</v>
      </c>
      <c r="C644" s="65">
        <v>0.33194444444444443</v>
      </c>
      <c r="D644" s="65">
        <v>0.33333333333333331</v>
      </c>
      <c r="E644" s="71">
        <v>0.75</v>
      </c>
      <c r="F644" s="66">
        <v>0.75</v>
      </c>
      <c r="G644" s="67"/>
      <c r="H644" s="67"/>
      <c r="I644" s="68" t="s">
        <v>63</v>
      </c>
      <c r="J644" s="67"/>
      <c r="K644" s="69">
        <v>0</v>
      </c>
      <c r="L644" s="67">
        <v>0</v>
      </c>
      <c r="M644" s="70">
        <v>0</v>
      </c>
      <c r="N644" s="34">
        <f t="shared" si="113"/>
        <v>0.375</v>
      </c>
      <c r="O644" s="38">
        <f t="shared" si="114"/>
        <v>0.375</v>
      </c>
      <c r="P644" s="72" t="s">
        <v>61</v>
      </c>
      <c r="Q644" s="43">
        <v>44826</v>
      </c>
      <c r="R644" s="35">
        <f t="shared" si="115"/>
        <v>0</v>
      </c>
      <c r="S644" s="35">
        <f t="shared" si="116"/>
        <v>0</v>
      </c>
      <c r="T644" s="10" t="str">
        <f t="shared" si="122"/>
        <v>Sem - 39</v>
      </c>
      <c r="U644" s="10" t="str">
        <f t="shared" si="123"/>
        <v>Septembre</v>
      </c>
      <c r="V644" s="36" t="str">
        <f t="shared" si="117"/>
        <v>2026</v>
      </c>
      <c r="W644" s="34"/>
      <c r="X644" s="91">
        <f t="shared" si="124"/>
        <v>1.388888888888884E-3</v>
      </c>
      <c r="Y644" s="92" t="str">
        <f>VLOOKUP('CM-CIC'!B623,Annuaire_roster!B:F,4,0)</f>
        <v>IDELHAJ Meryem</v>
      </c>
      <c r="Z644" s="37" t="s">
        <v>110</v>
      </c>
      <c r="AA644" s="60" t="s">
        <v>39</v>
      </c>
      <c r="AB644" s="35" t="str">
        <f t="shared" si="118"/>
        <v/>
      </c>
      <c r="AC644" s="35" t="str">
        <f t="shared" si="119"/>
        <v/>
      </c>
      <c r="AD644" s="35" t="str">
        <f t="shared" si="120"/>
        <v/>
      </c>
      <c r="AE644" s="44" t="str">
        <f t="shared" si="121"/>
        <v/>
      </c>
      <c r="AF644" s="61"/>
      <c r="AG644" s="45"/>
    </row>
    <row r="645" spans="1:33" x14ac:dyDescent="0.2">
      <c r="A645" s="59">
        <f>+VLOOKUP(B645,Annuaire_roster!B:G,5,0)</f>
        <v>1068</v>
      </c>
      <c r="B645" s="78" t="s">
        <v>98</v>
      </c>
      <c r="C645" s="65">
        <v>0.33124999999999999</v>
      </c>
      <c r="D645" s="65">
        <v>0.33333333333333331</v>
      </c>
      <c r="E645" s="66">
        <v>0.75</v>
      </c>
      <c r="F645" s="66">
        <v>0.75</v>
      </c>
      <c r="G645" s="67"/>
      <c r="H645" s="67"/>
      <c r="I645" s="68" t="s">
        <v>63</v>
      </c>
      <c r="J645" s="48"/>
      <c r="K645" s="69">
        <v>0</v>
      </c>
      <c r="L645" s="67">
        <v>0</v>
      </c>
      <c r="M645" s="70">
        <v>0</v>
      </c>
      <c r="N645" s="34">
        <f t="shared" si="113"/>
        <v>0.375</v>
      </c>
      <c r="O645" s="38">
        <f t="shared" si="114"/>
        <v>0.375</v>
      </c>
      <c r="P645" s="72" t="s">
        <v>61</v>
      </c>
      <c r="Q645" s="43">
        <v>44827</v>
      </c>
      <c r="R645" s="35">
        <f t="shared" si="115"/>
        <v>0</v>
      </c>
      <c r="S645" s="35">
        <f t="shared" si="116"/>
        <v>0</v>
      </c>
      <c r="T645" s="10" t="str">
        <f t="shared" si="122"/>
        <v>Sem - 39</v>
      </c>
      <c r="U645" s="10" t="str">
        <f t="shared" si="123"/>
        <v>Septembre</v>
      </c>
      <c r="V645" s="36" t="str">
        <f t="shared" si="117"/>
        <v>2026</v>
      </c>
      <c r="W645" s="34"/>
      <c r="X645" s="91">
        <f t="shared" si="124"/>
        <v>2.0833333333333259E-3</v>
      </c>
      <c r="Y645" s="92" t="str">
        <f>VLOOKUP('CM-CIC'!B624,Annuaire_roster!B:F,4,0)</f>
        <v>IDELHAJ Meryem</v>
      </c>
      <c r="Z645" s="37" t="s">
        <v>110</v>
      </c>
      <c r="AA645" s="60" t="s">
        <v>39</v>
      </c>
      <c r="AB645" s="35" t="str">
        <f t="shared" si="118"/>
        <v/>
      </c>
      <c r="AC645" s="35" t="str">
        <f t="shared" si="119"/>
        <v/>
      </c>
      <c r="AD645" s="35" t="str">
        <f t="shared" si="120"/>
        <v/>
      </c>
      <c r="AE645" s="44" t="str">
        <f t="shared" si="121"/>
        <v/>
      </c>
      <c r="AF645" s="61"/>
      <c r="AG645" s="45"/>
    </row>
    <row r="646" spans="1:33" x14ac:dyDescent="0.2">
      <c r="A646" s="59">
        <f>+VLOOKUP(B646,Annuaire_roster!B:G,5,0)</f>
        <v>1301</v>
      </c>
      <c r="B646" s="78" t="s">
        <v>111</v>
      </c>
      <c r="C646" s="65">
        <v>0.33194444444444443</v>
      </c>
      <c r="D646" s="65">
        <v>0.33333333333333331</v>
      </c>
      <c r="E646" s="66">
        <v>0.75</v>
      </c>
      <c r="F646" s="66">
        <v>0.75</v>
      </c>
      <c r="G646" s="67"/>
      <c r="H646" s="67"/>
      <c r="I646" s="68" t="s">
        <v>63</v>
      </c>
      <c r="J646" s="48"/>
      <c r="K646" s="69">
        <v>0</v>
      </c>
      <c r="L646" s="67">
        <v>0</v>
      </c>
      <c r="M646" s="70">
        <v>0</v>
      </c>
      <c r="N646" s="34">
        <f t="shared" si="113"/>
        <v>0.375</v>
      </c>
      <c r="O646" s="38">
        <f t="shared" si="114"/>
        <v>0.375</v>
      </c>
      <c r="P646" s="72" t="s">
        <v>61</v>
      </c>
      <c r="Q646" s="43">
        <v>44827</v>
      </c>
      <c r="R646" s="35">
        <f t="shared" si="115"/>
        <v>0</v>
      </c>
      <c r="S646" s="35">
        <f t="shared" si="116"/>
        <v>0</v>
      </c>
      <c r="T646" s="10" t="str">
        <f t="shared" si="122"/>
        <v>Sem - 39</v>
      </c>
      <c r="U646" s="10" t="str">
        <f t="shared" si="123"/>
        <v>Septembre</v>
      </c>
      <c r="V646" s="36" t="str">
        <f t="shared" si="117"/>
        <v>2026</v>
      </c>
      <c r="W646" s="34"/>
      <c r="X646" s="91">
        <f t="shared" si="124"/>
        <v>1.388888888888884E-3</v>
      </c>
      <c r="Y646" s="92" t="str">
        <f>VLOOKUP('CM-CIC'!B625,Annuaire_roster!B:F,4,0)</f>
        <v>IDELHAJ Meryem</v>
      </c>
      <c r="Z646" s="37" t="s">
        <v>110</v>
      </c>
      <c r="AA646" s="60" t="s">
        <v>39</v>
      </c>
      <c r="AB646" s="35" t="str">
        <f t="shared" si="118"/>
        <v/>
      </c>
      <c r="AC646" s="35" t="str">
        <f t="shared" si="119"/>
        <v/>
      </c>
      <c r="AD646" s="35" t="str">
        <f t="shared" si="120"/>
        <v/>
      </c>
      <c r="AE646" s="44" t="str">
        <f t="shared" si="121"/>
        <v/>
      </c>
      <c r="AF646" s="61"/>
      <c r="AG646" s="45"/>
    </row>
    <row r="647" spans="1:33" x14ac:dyDescent="0.2">
      <c r="A647" s="59">
        <f>+VLOOKUP(B647,Annuaire_roster!B:G,5,0)</f>
        <v>1300</v>
      </c>
      <c r="B647" s="78" t="s">
        <v>93</v>
      </c>
      <c r="C647" s="65">
        <v>0.33124999999999999</v>
      </c>
      <c r="D647" s="65">
        <v>0.33333333333333331</v>
      </c>
      <c r="E647" s="66">
        <v>0.75</v>
      </c>
      <c r="F647" s="66">
        <v>0.75</v>
      </c>
      <c r="G647" s="67"/>
      <c r="H647" s="67"/>
      <c r="I647" s="68" t="s">
        <v>63</v>
      </c>
      <c r="J647" s="48"/>
      <c r="K647" s="69">
        <v>0</v>
      </c>
      <c r="L647" s="67">
        <v>0</v>
      </c>
      <c r="M647" s="70">
        <v>0</v>
      </c>
      <c r="N647" s="34">
        <f t="shared" si="113"/>
        <v>0.375</v>
      </c>
      <c r="O647" s="38">
        <f t="shared" si="114"/>
        <v>0.375</v>
      </c>
      <c r="P647" s="72" t="s">
        <v>61</v>
      </c>
      <c r="Q647" s="43">
        <v>44827</v>
      </c>
      <c r="R647" s="35">
        <f t="shared" si="115"/>
        <v>0</v>
      </c>
      <c r="S647" s="35">
        <f t="shared" si="116"/>
        <v>0</v>
      </c>
      <c r="T647" s="10" t="str">
        <f t="shared" si="122"/>
        <v>Sem - 39</v>
      </c>
      <c r="U647" s="10" t="str">
        <f t="shared" si="123"/>
        <v>Septembre</v>
      </c>
      <c r="V647" s="36" t="str">
        <f t="shared" si="117"/>
        <v>2026</v>
      </c>
      <c r="W647" s="34"/>
      <c r="X647" s="91">
        <f t="shared" si="124"/>
        <v>2.0833333333333259E-3</v>
      </c>
      <c r="Y647" s="92" t="str">
        <f>VLOOKUP('CM-CIC'!B626,Annuaire_roster!B:F,4,0)</f>
        <v>IDELHAJ Meryem</v>
      </c>
      <c r="Z647" s="37" t="s">
        <v>110</v>
      </c>
      <c r="AA647" s="60" t="s">
        <v>39</v>
      </c>
      <c r="AB647" s="35" t="str">
        <f t="shared" si="118"/>
        <v/>
      </c>
      <c r="AC647" s="35" t="str">
        <f t="shared" si="119"/>
        <v/>
      </c>
      <c r="AD647" s="35" t="str">
        <f t="shared" si="120"/>
        <v/>
      </c>
      <c r="AE647" s="44" t="str">
        <f t="shared" si="121"/>
        <v/>
      </c>
      <c r="AF647" s="61"/>
      <c r="AG647" s="45"/>
    </row>
    <row r="648" spans="1:33" x14ac:dyDescent="0.2">
      <c r="A648" s="59">
        <f>+VLOOKUP(B648,Annuaire_roster!B:G,5,0)</f>
        <v>1474</v>
      </c>
      <c r="B648" s="78" t="s">
        <v>174</v>
      </c>
      <c r="C648" s="65">
        <v>0.33124999999999999</v>
      </c>
      <c r="D648" s="65">
        <v>0.33333333333333331</v>
      </c>
      <c r="E648" s="66">
        <v>0.75</v>
      </c>
      <c r="F648" s="66">
        <v>0.75</v>
      </c>
      <c r="G648" s="67"/>
      <c r="H648" s="67"/>
      <c r="I648" s="68" t="s">
        <v>63</v>
      </c>
      <c r="J648" s="48"/>
      <c r="K648" s="69">
        <v>0</v>
      </c>
      <c r="L648" s="67">
        <v>0</v>
      </c>
      <c r="M648" s="70">
        <v>0</v>
      </c>
      <c r="N648" s="34">
        <f t="shared" si="113"/>
        <v>0.375</v>
      </c>
      <c r="O648" s="38">
        <f t="shared" si="114"/>
        <v>0.375</v>
      </c>
      <c r="P648" s="72" t="s">
        <v>61</v>
      </c>
      <c r="Q648" s="43">
        <v>44827</v>
      </c>
      <c r="R648" s="35">
        <f t="shared" si="115"/>
        <v>0</v>
      </c>
      <c r="S648" s="35">
        <f t="shared" si="116"/>
        <v>0</v>
      </c>
      <c r="T648" s="10" t="str">
        <f t="shared" si="122"/>
        <v>Sem - 39</v>
      </c>
      <c r="U648" s="10" t="str">
        <f t="shared" si="123"/>
        <v>Septembre</v>
      </c>
      <c r="V648" s="36" t="str">
        <f t="shared" si="117"/>
        <v>2026</v>
      </c>
      <c r="W648" s="34"/>
      <c r="X648" s="91">
        <f t="shared" si="124"/>
        <v>2.0833333333333259E-3</v>
      </c>
      <c r="Y648" s="92" t="str">
        <f>VLOOKUP('CM-CIC'!B627,Annuaire_roster!B:F,4,0)</f>
        <v>IDELHAJ Meryem</v>
      </c>
      <c r="Z648" s="37" t="s">
        <v>110</v>
      </c>
      <c r="AA648" s="60" t="s">
        <v>39</v>
      </c>
      <c r="AB648" s="35" t="str">
        <f t="shared" si="118"/>
        <v/>
      </c>
      <c r="AC648" s="35" t="str">
        <f t="shared" si="119"/>
        <v/>
      </c>
      <c r="AD648" s="35" t="str">
        <f t="shared" si="120"/>
        <v/>
      </c>
      <c r="AE648" s="44" t="str">
        <f t="shared" si="121"/>
        <v/>
      </c>
      <c r="AF648" s="61"/>
      <c r="AG648" s="45"/>
    </row>
    <row r="649" spans="1:33" x14ac:dyDescent="0.2">
      <c r="A649" s="59">
        <f>+VLOOKUP(B649,Annuaire_roster!B:G,5,0)</f>
        <v>1495</v>
      </c>
      <c r="B649" s="78" t="s">
        <v>172</v>
      </c>
      <c r="C649" s="65">
        <v>0.33055555555555555</v>
      </c>
      <c r="D649" s="65">
        <v>0.33333333333333331</v>
      </c>
      <c r="E649" s="66">
        <v>0.75</v>
      </c>
      <c r="F649" s="66">
        <v>0.75</v>
      </c>
      <c r="G649" s="67"/>
      <c r="H649" s="67"/>
      <c r="I649" s="68" t="s">
        <v>63</v>
      </c>
      <c r="J649" s="48"/>
      <c r="K649" s="69">
        <v>0</v>
      </c>
      <c r="L649" s="67">
        <v>0</v>
      </c>
      <c r="M649" s="70">
        <v>0</v>
      </c>
      <c r="N649" s="34">
        <f t="shared" si="113"/>
        <v>0.375</v>
      </c>
      <c r="O649" s="38">
        <f t="shared" si="114"/>
        <v>0.375</v>
      </c>
      <c r="P649" s="72" t="s">
        <v>61</v>
      </c>
      <c r="Q649" s="43">
        <v>44827</v>
      </c>
      <c r="R649" s="35">
        <f t="shared" si="115"/>
        <v>0</v>
      </c>
      <c r="S649" s="35">
        <f t="shared" si="116"/>
        <v>0</v>
      </c>
      <c r="T649" s="10" t="str">
        <f t="shared" si="122"/>
        <v>Sem - 39</v>
      </c>
      <c r="U649" s="10" t="str">
        <f t="shared" si="123"/>
        <v>Septembre</v>
      </c>
      <c r="V649" s="36" t="str">
        <f t="shared" si="117"/>
        <v>2026</v>
      </c>
      <c r="W649" s="34"/>
      <c r="X649" s="91">
        <f t="shared" si="124"/>
        <v>2.7777777777777679E-3</v>
      </c>
      <c r="Y649" s="92" t="str">
        <f>VLOOKUP('CM-CIC'!B628,Annuaire_roster!B:F,4,0)</f>
        <v>IDELHAJ Meryem</v>
      </c>
      <c r="Z649" s="37" t="s">
        <v>110</v>
      </c>
      <c r="AA649" s="60" t="s">
        <v>39</v>
      </c>
      <c r="AB649" s="35" t="str">
        <f t="shared" si="118"/>
        <v/>
      </c>
      <c r="AC649" s="35" t="str">
        <f t="shared" si="119"/>
        <v/>
      </c>
      <c r="AD649" s="35" t="str">
        <f t="shared" si="120"/>
        <v/>
      </c>
      <c r="AE649" s="44" t="str">
        <f t="shared" si="121"/>
        <v/>
      </c>
      <c r="AF649" s="61"/>
      <c r="AG649" s="45"/>
    </row>
    <row r="650" spans="1:33" x14ac:dyDescent="0.2">
      <c r="A650" s="59">
        <f>+VLOOKUP(B650,Annuaire_roster!B:G,5,0)</f>
        <v>1309</v>
      </c>
      <c r="B650" s="78" t="s">
        <v>85</v>
      </c>
      <c r="C650" s="65">
        <v>0.33263888888888887</v>
      </c>
      <c r="D650" s="65">
        <v>0.33333333333333331</v>
      </c>
      <c r="E650" s="66">
        <v>0.75</v>
      </c>
      <c r="F650" s="66">
        <v>0.75</v>
      </c>
      <c r="G650" s="67"/>
      <c r="H650" s="67"/>
      <c r="I650" s="68" t="s">
        <v>63</v>
      </c>
      <c r="J650" s="48"/>
      <c r="K650" s="69">
        <v>0</v>
      </c>
      <c r="L650" s="67">
        <v>0</v>
      </c>
      <c r="M650" s="70">
        <v>0</v>
      </c>
      <c r="N650" s="34">
        <f t="shared" ref="N650:N713" si="125">IFERROR(IF(OR(D650="OFF",D650="Congé",M650="Abs",D650="Congé sans solde",D650="Férié"),"",IF(O650-K650-L650&gt;O650,O650,IF(O650-K650-L650&lt;0,"",O650-K650-L650))),"")</f>
        <v>0.375</v>
      </c>
      <c r="O650" s="38">
        <f t="shared" ref="O650:O713" si="126">IF(AG650="2H Pause déjeuner",IF(F650-D650-0.0833333333333333&lt;0,F650-D650-0.0833333333333333+1,F650-D650-0.0833333333333333),IF(OR(AND(F650="OFF",D650="OFF"),AND(F650="Congé",D650="Congé"),AND(F650="Congé sans solde",D650="Congé sans solde"),AND(F650="Congé spécial",D650="Congé spécial"),AND(F650="Férié",D650="Férié"),AND(F650="OFF",D650="Congé"),AND(F650="OFF",D650="Congé sans solde"),AND(F650="OFF",D650="Congé spécial"),AND(F650="OFF",D650="Férié"),AND(F650="Congé",D650="OFF"),AND(F650="Congé",D650="Congé sans solde"),AND(F650="Congé",D650="Congé spécial"),AND(F650="Congé",D650="Férié"),AND(F650="Congé sans solde",D650="OFF"),AND(F650="Congé sans solde",D650="Congé"),AND(F650="Congé sans solde",D650="Congé spécial"),AND(F650="Congé sans solde",D650="Férié"),AND(F650="Congé spécial",D650="OFF"),AND(F650="Congé spécial",D650="Congé"),AND(F650="Congé spécial",D650="Congé sans solde"),AND(F650="Congé spécial",D650="Férié"),AND(F650="Férié",D650="OFF"),AND(F650="Férié",D650="Congé"),AND(F650="Férié",D650="Congé sans solde"),AND(F650="Férié",D650="Congé spécial")),0,IF(OR(F650="OFF",F650="Congé",F650="Congé spécial",F650="Congé sans solde",D650="OFF",D650="Congé",D650="Congé spécial",D650="Congé sans solde"),0.208333333333334,IF(AND(AG650="",F650-D650&lt;0),("24:00:00"-D650)+("00:00:00"+F650)-0.0416666666666667,IF(AND(OR(AG650="Allaitement",AG650="Sans déjeuner"),F650-D650&lt;0),("24:00:00"-D650)+("00:00:00"+F650),IF(AND(AG650="",F650-D650&gt;0.166666666666667),F650-D650-0.0416666666666667,IF(AND(OR(AG650="Allaitement",AG650="Sans déjeuner"),F650-D650&gt;0.166666666666667),F650-D650,F650-D650)))))))</f>
        <v>0.375</v>
      </c>
      <c r="P650" s="72" t="s">
        <v>61</v>
      </c>
      <c r="Q650" s="43">
        <v>44827</v>
      </c>
      <c r="R650" s="35">
        <f t="shared" si="115"/>
        <v>0</v>
      </c>
      <c r="S650" s="35">
        <f t="shared" si="116"/>
        <v>0</v>
      </c>
      <c r="T650" s="10" t="str">
        <f t="shared" si="122"/>
        <v>Sem - 39</v>
      </c>
      <c r="U650" s="10" t="str">
        <f t="shared" si="123"/>
        <v>Septembre</v>
      </c>
      <c r="V650" s="36" t="str">
        <f t="shared" si="117"/>
        <v>2026</v>
      </c>
      <c r="W650" s="34"/>
      <c r="X650" s="91">
        <f t="shared" si="124"/>
        <v>0</v>
      </c>
      <c r="Y650" s="92" t="str">
        <f>VLOOKUP('CM-CIC'!B629,Annuaire_roster!B:F,4,0)</f>
        <v>IDELHAJ Meryem</v>
      </c>
      <c r="Z650" s="37" t="s">
        <v>110</v>
      </c>
      <c r="AA650" s="60" t="s">
        <v>39</v>
      </c>
      <c r="AB650" s="35" t="str">
        <f t="shared" si="118"/>
        <v/>
      </c>
      <c r="AC650" s="35" t="str">
        <f t="shared" si="119"/>
        <v/>
      </c>
      <c r="AD650" s="35" t="str">
        <f t="shared" si="120"/>
        <v/>
      </c>
      <c r="AE650" s="44" t="str">
        <f t="shared" si="121"/>
        <v/>
      </c>
      <c r="AF650" s="61"/>
      <c r="AG650" s="45"/>
    </row>
    <row r="651" spans="1:33" x14ac:dyDescent="0.2">
      <c r="A651" s="59">
        <f>+VLOOKUP(B651,Annuaire_roster!B:G,5,0)</f>
        <v>1283</v>
      </c>
      <c r="B651" s="78" t="s">
        <v>86</v>
      </c>
      <c r="C651" s="65">
        <v>0.33194444444444443</v>
      </c>
      <c r="D651" s="65">
        <v>0.33333333333333331</v>
      </c>
      <c r="E651" s="66">
        <v>0.75</v>
      </c>
      <c r="F651" s="66">
        <v>0.75</v>
      </c>
      <c r="G651" s="67"/>
      <c r="H651" s="67"/>
      <c r="I651" s="68" t="s">
        <v>63</v>
      </c>
      <c r="J651" s="48"/>
      <c r="K651" s="69">
        <v>0</v>
      </c>
      <c r="L651" s="67">
        <v>0</v>
      </c>
      <c r="M651" s="70">
        <v>0</v>
      </c>
      <c r="N651" s="34">
        <f t="shared" si="125"/>
        <v>0.375</v>
      </c>
      <c r="O651" s="38">
        <f t="shared" si="126"/>
        <v>0.375</v>
      </c>
      <c r="P651" s="72" t="s">
        <v>61</v>
      </c>
      <c r="Q651" s="43">
        <v>44827</v>
      </c>
      <c r="R651" s="35">
        <f t="shared" si="115"/>
        <v>0</v>
      </c>
      <c r="S651" s="35">
        <f t="shared" si="116"/>
        <v>0</v>
      </c>
      <c r="T651" s="10" t="str">
        <f t="shared" si="122"/>
        <v>Sem - 39</v>
      </c>
      <c r="U651" s="10" t="str">
        <f t="shared" si="123"/>
        <v>Septembre</v>
      </c>
      <c r="V651" s="36" t="str">
        <f t="shared" si="117"/>
        <v>2026</v>
      </c>
      <c r="W651" s="34"/>
      <c r="X651" s="91">
        <f t="shared" si="124"/>
        <v>1.388888888888884E-3</v>
      </c>
      <c r="Y651" s="92" t="str">
        <f>VLOOKUP('CM-CIC'!B630,Annuaire_roster!B:F,4,0)</f>
        <v>IDELHAJ Meryem</v>
      </c>
      <c r="Z651" s="37" t="s">
        <v>110</v>
      </c>
      <c r="AA651" s="60" t="s">
        <v>39</v>
      </c>
      <c r="AB651" s="35" t="str">
        <f t="shared" si="118"/>
        <v/>
      </c>
      <c r="AC651" s="35" t="str">
        <f t="shared" si="119"/>
        <v/>
      </c>
      <c r="AD651" s="35" t="str">
        <f t="shared" si="120"/>
        <v/>
      </c>
      <c r="AE651" s="44" t="str">
        <f t="shared" si="121"/>
        <v/>
      </c>
      <c r="AF651" s="61"/>
      <c r="AG651" s="45"/>
    </row>
    <row r="652" spans="1:33" x14ac:dyDescent="0.2">
      <c r="A652" s="59">
        <f>+VLOOKUP(B652,Annuaire_roster!B:G,5,0)</f>
        <v>1066</v>
      </c>
      <c r="B652" s="78" t="s">
        <v>97</v>
      </c>
      <c r="C652" s="65">
        <v>0.33194444444444443</v>
      </c>
      <c r="D652" s="65">
        <v>0.33333333333333331</v>
      </c>
      <c r="E652" s="66">
        <v>0.75</v>
      </c>
      <c r="F652" s="66">
        <v>0.75</v>
      </c>
      <c r="G652" s="67"/>
      <c r="H652" s="67"/>
      <c r="I652" s="68" t="s">
        <v>63</v>
      </c>
      <c r="J652" s="48"/>
      <c r="K652" s="69">
        <v>0</v>
      </c>
      <c r="L652" s="67">
        <v>0</v>
      </c>
      <c r="M652" s="70">
        <v>0</v>
      </c>
      <c r="N652" s="34">
        <f t="shared" si="125"/>
        <v>0.375</v>
      </c>
      <c r="O652" s="38">
        <f t="shared" si="126"/>
        <v>0.375</v>
      </c>
      <c r="P652" s="72" t="s">
        <v>61</v>
      </c>
      <c r="Q652" s="43">
        <v>44827</v>
      </c>
      <c r="R652" s="35">
        <f t="shared" si="115"/>
        <v>0</v>
      </c>
      <c r="S652" s="35">
        <f t="shared" si="116"/>
        <v>0</v>
      </c>
      <c r="T652" s="10" t="str">
        <f t="shared" si="122"/>
        <v>Sem - 39</v>
      </c>
      <c r="U652" s="10" t="str">
        <f t="shared" si="123"/>
        <v>Septembre</v>
      </c>
      <c r="V652" s="36" t="str">
        <f t="shared" si="117"/>
        <v>2026</v>
      </c>
      <c r="W652" s="34"/>
      <c r="X652" s="91">
        <f t="shared" si="124"/>
        <v>1.388888888888884E-3</v>
      </c>
      <c r="Y652" s="92" t="str">
        <f>VLOOKUP('CM-CIC'!B631,Annuaire_roster!B:F,4,0)</f>
        <v>IDELHAJ Meryem</v>
      </c>
      <c r="Z652" s="37" t="s">
        <v>110</v>
      </c>
      <c r="AA652" s="60" t="s">
        <v>39</v>
      </c>
      <c r="AB652" s="35" t="str">
        <f t="shared" si="118"/>
        <v/>
      </c>
      <c r="AC652" s="35" t="str">
        <f t="shared" si="119"/>
        <v/>
      </c>
      <c r="AD652" s="35" t="str">
        <f t="shared" si="120"/>
        <v/>
      </c>
      <c r="AE652" s="44" t="str">
        <f t="shared" si="121"/>
        <v/>
      </c>
      <c r="AF652" s="61"/>
      <c r="AG652" s="45"/>
    </row>
    <row r="653" spans="1:33" x14ac:dyDescent="0.2">
      <c r="A653" s="59">
        <f>+VLOOKUP(B653,Annuaire_roster!B:G,5,0)</f>
        <v>1004</v>
      </c>
      <c r="B653" s="78" t="s">
        <v>96</v>
      </c>
      <c r="C653" s="65">
        <v>0.33333333333333331</v>
      </c>
      <c r="D653" s="65">
        <v>0.33333333333333331</v>
      </c>
      <c r="E653" s="66">
        <v>0.75</v>
      </c>
      <c r="F653" s="66">
        <v>0.75</v>
      </c>
      <c r="G653" s="67"/>
      <c r="H653" s="67"/>
      <c r="I653" s="68" t="s">
        <v>63</v>
      </c>
      <c r="J653" s="48"/>
      <c r="K653" s="69">
        <v>0</v>
      </c>
      <c r="L653" s="67">
        <v>0</v>
      </c>
      <c r="M653" s="70">
        <v>0</v>
      </c>
      <c r="N653" s="34">
        <f t="shared" si="125"/>
        <v>0.375</v>
      </c>
      <c r="O653" s="38">
        <f t="shared" si="126"/>
        <v>0.375</v>
      </c>
      <c r="P653" s="72" t="s">
        <v>61</v>
      </c>
      <c r="Q653" s="43">
        <v>44827</v>
      </c>
      <c r="R653" s="35">
        <f t="shared" si="115"/>
        <v>0</v>
      </c>
      <c r="S653" s="35">
        <f t="shared" si="116"/>
        <v>0</v>
      </c>
      <c r="T653" s="10" t="str">
        <f t="shared" si="122"/>
        <v>Sem - 39</v>
      </c>
      <c r="U653" s="10" t="str">
        <f t="shared" si="123"/>
        <v>Septembre</v>
      </c>
      <c r="V653" s="36" t="str">
        <f t="shared" si="117"/>
        <v>2026</v>
      </c>
      <c r="W653" s="34"/>
      <c r="X653" s="91">
        <f t="shared" si="124"/>
        <v>0</v>
      </c>
      <c r="Y653" s="92" t="str">
        <f>VLOOKUP('CM-CIC'!B632,Annuaire_roster!B:F,4,0)</f>
        <v>IDELHAJ Meryem</v>
      </c>
      <c r="Z653" s="37" t="s">
        <v>110</v>
      </c>
      <c r="AA653" s="60" t="s">
        <v>39</v>
      </c>
      <c r="AB653" s="35" t="str">
        <f t="shared" si="118"/>
        <v/>
      </c>
      <c r="AC653" s="35" t="str">
        <f t="shared" si="119"/>
        <v/>
      </c>
      <c r="AD653" s="35" t="str">
        <f t="shared" si="120"/>
        <v/>
      </c>
      <c r="AE653" s="44" t="str">
        <f t="shared" si="121"/>
        <v/>
      </c>
      <c r="AF653" s="61"/>
      <c r="AG653" s="45"/>
    </row>
    <row r="654" spans="1:33" x14ac:dyDescent="0.2">
      <c r="A654" s="59">
        <f>+VLOOKUP(B654,Annuaire_roster!B:G,5,0)</f>
        <v>1151</v>
      </c>
      <c r="B654" s="78" t="s">
        <v>65</v>
      </c>
      <c r="C654" s="65">
        <v>0.33333333333333331</v>
      </c>
      <c r="D654" s="65">
        <v>0.33333333333333331</v>
      </c>
      <c r="E654" s="66">
        <v>0.75</v>
      </c>
      <c r="F654" s="66">
        <v>0.75</v>
      </c>
      <c r="G654" s="67"/>
      <c r="H654" s="67"/>
      <c r="I654" s="68" t="s">
        <v>63</v>
      </c>
      <c r="J654" s="48"/>
      <c r="K654" s="69">
        <v>0</v>
      </c>
      <c r="L654" s="67">
        <v>0</v>
      </c>
      <c r="M654" s="70">
        <v>0</v>
      </c>
      <c r="N654" s="34">
        <f t="shared" si="125"/>
        <v>0.375</v>
      </c>
      <c r="O654" s="38">
        <f t="shared" si="126"/>
        <v>0.375</v>
      </c>
      <c r="P654" s="72" t="s">
        <v>61</v>
      </c>
      <c r="Q654" s="43">
        <v>44827</v>
      </c>
      <c r="R654" s="35">
        <f t="shared" si="115"/>
        <v>0</v>
      </c>
      <c r="S654" s="35">
        <f t="shared" si="116"/>
        <v>0</v>
      </c>
      <c r="T654" s="10" t="str">
        <f t="shared" si="122"/>
        <v>Sem - 39</v>
      </c>
      <c r="U654" s="10" t="str">
        <f t="shared" si="123"/>
        <v>Septembre</v>
      </c>
      <c r="V654" s="36" t="str">
        <f t="shared" si="117"/>
        <v>2026</v>
      </c>
      <c r="W654" s="34"/>
      <c r="X654" s="91">
        <f t="shared" si="124"/>
        <v>0</v>
      </c>
      <c r="Y654" s="92" t="str">
        <f>VLOOKUP('CM-CIC'!B633,Annuaire_roster!B:F,4,0)</f>
        <v>IDELHAJ Meryem</v>
      </c>
      <c r="Z654" s="37" t="s">
        <v>110</v>
      </c>
      <c r="AA654" s="60" t="s">
        <v>39</v>
      </c>
      <c r="AB654" s="35" t="str">
        <f t="shared" si="118"/>
        <v/>
      </c>
      <c r="AC654" s="35" t="str">
        <f t="shared" si="119"/>
        <v/>
      </c>
      <c r="AD654" s="35" t="str">
        <f t="shared" si="120"/>
        <v/>
      </c>
      <c r="AE654" s="44" t="str">
        <f t="shared" si="121"/>
        <v/>
      </c>
      <c r="AF654" s="61"/>
      <c r="AG654" s="45"/>
    </row>
    <row r="655" spans="1:33" x14ac:dyDescent="0.2">
      <c r="A655" s="59">
        <f>+VLOOKUP(B655,Annuaire_roster!B:G,5,0)</f>
        <v>1011</v>
      </c>
      <c r="B655" s="78" t="s">
        <v>47</v>
      </c>
      <c r="C655" s="65">
        <v>0.33194444444444443</v>
      </c>
      <c r="D655" s="65">
        <v>0.33333333333333331</v>
      </c>
      <c r="E655" s="66">
        <v>0.75</v>
      </c>
      <c r="F655" s="66">
        <v>0.75</v>
      </c>
      <c r="G655" s="67"/>
      <c r="H655" s="67"/>
      <c r="I655" s="68" t="s">
        <v>63</v>
      </c>
      <c r="J655" s="48"/>
      <c r="K655" s="69">
        <v>0</v>
      </c>
      <c r="L655" s="67">
        <v>0</v>
      </c>
      <c r="M655" s="70">
        <v>0</v>
      </c>
      <c r="N655" s="34">
        <f t="shared" si="125"/>
        <v>0.375</v>
      </c>
      <c r="O655" s="38">
        <f t="shared" si="126"/>
        <v>0.375</v>
      </c>
      <c r="P655" s="72" t="s">
        <v>61</v>
      </c>
      <c r="Q655" s="43">
        <v>44827</v>
      </c>
      <c r="R655" s="35">
        <f t="shared" si="115"/>
        <v>0</v>
      </c>
      <c r="S655" s="35">
        <f t="shared" si="116"/>
        <v>0</v>
      </c>
      <c r="T655" s="10" t="str">
        <f t="shared" si="122"/>
        <v>Sem - 39</v>
      </c>
      <c r="U655" s="10" t="str">
        <f t="shared" si="123"/>
        <v>Septembre</v>
      </c>
      <c r="V655" s="36" t="str">
        <f t="shared" si="117"/>
        <v>2026</v>
      </c>
      <c r="W655" s="34"/>
      <c r="X655" s="91">
        <f t="shared" si="124"/>
        <v>1.388888888888884E-3</v>
      </c>
      <c r="Y655" s="92" t="str">
        <f>VLOOKUP('CM-CIC'!B634,Annuaire_roster!B:F,4,0)</f>
        <v>IDELHAJ Meryem</v>
      </c>
      <c r="Z655" s="37" t="s">
        <v>110</v>
      </c>
      <c r="AA655" s="60" t="s">
        <v>39</v>
      </c>
      <c r="AB655" s="35" t="str">
        <f t="shared" si="118"/>
        <v/>
      </c>
      <c r="AC655" s="35" t="str">
        <f t="shared" si="119"/>
        <v/>
      </c>
      <c r="AD655" s="35" t="str">
        <f t="shared" si="120"/>
        <v/>
      </c>
      <c r="AE655" s="44" t="str">
        <f t="shared" si="121"/>
        <v/>
      </c>
      <c r="AF655" s="61"/>
      <c r="AG655" s="45"/>
    </row>
    <row r="656" spans="1:33" x14ac:dyDescent="0.2">
      <c r="A656" s="59">
        <f>+VLOOKUP(B656,Annuaire_roster!B:G,5,0)</f>
        <v>1068</v>
      </c>
      <c r="B656" s="78" t="s">
        <v>98</v>
      </c>
      <c r="C656" s="65">
        <v>0.3298611111111111</v>
      </c>
      <c r="D656" s="65">
        <v>0.33333333333333331</v>
      </c>
      <c r="E656" s="66">
        <v>0.70833333333333337</v>
      </c>
      <c r="F656" s="66">
        <v>0.70833333333333337</v>
      </c>
      <c r="G656" s="67"/>
      <c r="H656" s="67"/>
      <c r="I656" s="68" t="s">
        <v>63</v>
      </c>
      <c r="J656" s="48"/>
      <c r="K656" s="69">
        <v>0</v>
      </c>
      <c r="L656" s="67">
        <v>0</v>
      </c>
      <c r="M656" s="70">
        <v>0</v>
      </c>
      <c r="N656" s="34">
        <f t="shared" si="125"/>
        <v>0.33333333333333337</v>
      </c>
      <c r="O656" s="38">
        <f t="shared" si="126"/>
        <v>0.33333333333333337</v>
      </c>
      <c r="P656" s="72" t="s">
        <v>61</v>
      </c>
      <c r="Q656" s="43">
        <v>44828</v>
      </c>
      <c r="R656" s="35">
        <f t="shared" si="115"/>
        <v>0</v>
      </c>
      <c r="S656" s="35">
        <f t="shared" si="116"/>
        <v>0</v>
      </c>
      <c r="T656" s="10" t="str">
        <f t="shared" si="122"/>
        <v>Sem - 39</v>
      </c>
      <c r="U656" s="10" t="str">
        <f t="shared" si="123"/>
        <v>Septembre</v>
      </c>
      <c r="V656" s="36" t="str">
        <f t="shared" si="117"/>
        <v>2026</v>
      </c>
      <c r="W656" s="34"/>
      <c r="X656" s="91">
        <f t="shared" si="124"/>
        <v>3.4722222222222099E-3</v>
      </c>
      <c r="Y656" s="92" t="str">
        <f>VLOOKUP('CM-CIC'!B635,Annuaire_roster!B:F,4,0)</f>
        <v>IDELHAJ Meryem</v>
      </c>
      <c r="Z656" s="37" t="s">
        <v>110</v>
      </c>
      <c r="AA656" s="60" t="s">
        <v>39</v>
      </c>
      <c r="AB656" s="35" t="str">
        <f t="shared" si="118"/>
        <v/>
      </c>
      <c r="AC656" s="35" t="str">
        <f t="shared" si="119"/>
        <v/>
      </c>
      <c r="AD656" s="35" t="str">
        <f t="shared" si="120"/>
        <v/>
      </c>
      <c r="AE656" s="44" t="str">
        <f t="shared" si="121"/>
        <v/>
      </c>
      <c r="AF656" s="61"/>
      <c r="AG656" s="45"/>
    </row>
    <row r="657" spans="1:33" x14ac:dyDescent="0.2">
      <c r="A657" s="59">
        <f>+VLOOKUP(B657,Annuaire_roster!B:G,5,0)</f>
        <v>1301</v>
      </c>
      <c r="B657" s="78" t="s">
        <v>111</v>
      </c>
      <c r="C657" s="65">
        <v>0.33333333333333331</v>
      </c>
      <c r="D657" s="65">
        <v>0.33333333333333331</v>
      </c>
      <c r="E657" s="66">
        <v>0.70833333333333337</v>
      </c>
      <c r="F657" s="66">
        <v>0.70833333333333337</v>
      </c>
      <c r="G657" s="67"/>
      <c r="H657" s="67"/>
      <c r="I657" s="68" t="s">
        <v>63</v>
      </c>
      <c r="J657" s="48"/>
      <c r="K657" s="69">
        <v>0</v>
      </c>
      <c r="L657" s="67">
        <v>0</v>
      </c>
      <c r="M657" s="70">
        <v>0</v>
      </c>
      <c r="N657" s="34">
        <f t="shared" si="125"/>
        <v>0.33333333333333337</v>
      </c>
      <c r="O657" s="38">
        <f t="shared" si="126"/>
        <v>0.33333333333333337</v>
      </c>
      <c r="P657" s="72" t="s">
        <v>61</v>
      </c>
      <c r="Q657" s="43">
        <v>44828</v>
      </c>
      <c r="R657" s="35">
        <f t="shared" si="115"/>
        <v>0</v>
      </c>
      <c r="S657" s="35">
        <f t="shared" si="116"/>
        <v>0</v>
      </c>
      <c r="T657" s="10" t="str">
        <f t="shared" si="122"/>
        <v>Sem - 39</v>
      </c>
      <c r="U657" s="10" t="str">
        <f t="shared" si="123"/>
        <v>Septembre</v>
      </c>
      <c r="V657" s="36" t="str">
        <f t="shared" si="117"/>
        <v>2026</v>
      </c>
      <c r="W657" s="34"/>
      <c r="X657" s="91">
        <f t="shared" si="124"/>
        <v>0</v>
      </c>
      <c r="Y657" s="92" t="str">
        <f>VLOOKUP('CM-CIC'!B636,Annuaire_roster!B:F,4,0)</f>
        <v>IDELHAJ Meryem</v>
      </c>
      <c r="Z657" s="37" t="s">
        <v>110</v>
      </c>
      <c r="AA657" s="60" t="s">
        <v>39</v>
      </c>
      <c r="AB657" s="35" t="str">
        <f t="shared" si="118"/>
        <v/>
      </c>
      <c r="AC657" s="35" t="str">
        <f t="shared" si="119"/>
        <v/>
      </c>
      <c r="AD657" s="35" t="str">
        <f t="shared" si="120"/>
        <v/>
      </c>
      <c r="AE657" s="44" t="str">
        <f t="shared" si="121"/>
        <v/>
      </c>
      <c r="AF657" s="61"/>
      <c r="AG657" s="45"/>
    </row>
    <row r="658" spans="1:33" x14ac:dyDescent="0.2">
      <c r="A658" s="59">
        <f>+VLOOKUP(B658,Annuaire_roster!B:G,5,0)</f>
        <v>1300</v>
      </c>
      <c r="B658" s="78" t="s">
        <v>93</v>
      </c>
      <c r="C658" s="65">
        <v>0.33194444444444443</v>
      </c>
      <c r="D658" s="65">
        <v>0.33333333333333331</v>
      </c>
      <c r="E658" s="66">
        <v>0.70833333333333337</v>
      </c>
      <c r="F658" s="66">
        <v>0.70833333333333337</v>
      </c>
      <c r="G658" s="67"/>
      <c r="H658" s="67"/>
      <c r="I658" s="68" t="s">
        <v>63</v>
      </c>
      <c r="J658" s="48"/>
      <c r="K658" s="69">
        <v>0</v>
      </c>
      <c r="L658" s="67">
        <v>0</v>
      </c>
      <c r="M658" s="70">
        <v>0</v>
      </c>
      <c r="N658" s="34">
        <f t="shared" si="125"/>
        <v>0.33333333333333337</v>
      </c>
      <c r="O658" s="38">
        <f t="shared" si="126"/>
        <v>0.33333333333333337</v>
      </c>
      <c r="P658" s="72" t="s">
        <v>61</v>
      </c>
      <c r="Q658" s="43">
        <v>44828</v>
      </c>
      <c r="R658" s="35">
        <f t="shared" si="115"/>
        <v>0</v>
      </c>
      <c r="S658" s="35">
        <f t="shared" si="116"/>
        <v>0</v>
      </c>
      <c r="T658" s="10" t="str">
        <f t="shared" si="122"/>
        <v>Sem - 39</v>
      </c>
      <c r="U658" s="10" t="str">
        <f t="shared" si="123"/>
        <v>Septembre</v>
      </c>
      <c r="V658" s="36" t="str">
        <f t="shared" si="117"/>
        <v>2026</v>
      </c>
      <c r="W658" s="34"/>
      <c r="X658" s="91">
        <f t="shared" si="124"/>
        <v>1.388888888888884E-3</v>
      </c>
      <c r="Y658" s="92" t="str">
        <f>VLOOKUP('CM-CIC'!B637,Annuaire_roster!B:F,4,0)</f>
        <v>IDELHAJ Meryem</v>
      </c>
      <c r="Z658" s="37" t="s">
        <v>110</v>
      </c>
      <c r="AA658" s="60" t="s">
        <v>39</v>
      </c>
      <c r="AB658" s="35" t="str">
        <f t="shared" si="118"/>
        <v/>
      </c>
      <c r="AC658" s="35" t="str">
        <f t="shared" si="119"/>
        <v/>
      </c>
      <c r="AD658" s="35" t="str">
        <f t="shared" si="120"/>
        <v/>
      </c>
      <c r="AE658" s="44" t="str">
        <f t="shared" si="121"/>
        <v/>
      </c>
      <c r="AF658" s="61"/>
      <c r="AG658" s="45"/>
    </row>
    <row r="659" spans="1:33" x14ac:dyDescent="0.2">
      <c r="A659" s="59">
        <f>+VLOOKUP(B659,Annuaire_roster!B:G,5,0)</f>
        <v>1474</v>
      </c>
      <c r="B659" s="78" t="s">
        <v>174</v>
      </c>
      <c r="C659" s="65">
        <v>0.33333333333333331</v>
      </c>
      <c r="D659" s="65">
        <v>0.33333333333333331</v>
      </c>
      <c r="E659" s="66">
        <v>0.70833333333333337</v>
      </c>
      <c r="F659" s="66">
        <v>0.70833333333333337</v>
      </c>
      <c r="G659" s="67"/>
      <c r="H659" s="67"/>
      <c r="I659" s="68" t="s">
        <v>63</v>
      </c>
      <c r="J659" s="67"/>
      <c r="K659" s="69">
        <v>0</v>
      </c>
      <c r="L659" s="67">
        <v>0</v>
      </c>
      <c r="M659" s="70">
        <v>0</v>
      </c>
      <c r="N659" s="34">
        <f t="shared" si="125"/>
        <v>0.33333333333333337</v>
      </c>
      <c r="O659" s="38">
        <f t="shared" si="126"/>
        <v>0.33333333333333337</v>
      </c>
      <c r="P659" s="72" t="s">
        <v>61</v>
      </c>
      <c r="Q659" s="43">
        <v>44828</v>
      </c>
      <c r="R659" s="35">
        <f t="shared" si="115"/>
        <v>0</v>
      </c>
      <c r="S659" s="35">
        <f t="shared" si="116"/>
        <v>0</v>
      </c>
      <c r="T659" s="10" t="str">
        <f t="shared" si="122"/>
        <v>Sem - 39</v>
      </c>
      <c r="U659" s="10" t="str">
        <f t="shared" si="123"/>
        <v>Septembre</v>
      </c>
      <c r="V659" s="36" t="str">
        <f t="shared" si="117"/>
        <v>2026</v>
      </c>
      <c r="W659" s="34"/>
      <c r="X659" s="91">
        <f t="shared" si="124"/>
        <v>0</v>
      </c>
      <c r="Y659" s="92" t="str">
        <f>VLOOKUP('CM-CIC'!B638,Annuaire_roster!B:F,4,0)</f>
        <v>IDELHAJ Meryem</v>
      </c>
      <c r="Z659" s="37" t="s">
        <v>110</v>
      </c>
      <c r="AA659" s="60" t="s">
        <v>39</v>
      </c>
      <c r="AB659" s="35" t="str">
        <f t="shared" si="118"/>
        <v/>
      </c>
      <c r="AC659" s="35" t="str">
        <f t="shared" si="119"/>
        <v/>
      </c>
      <c r="AD659" s="35" t="str">
        <f t="shared" si="120"/>
        <v/>
      </c>
      <c r="AE659" s="44" t="str">
        <f t="shared" si="121"/>
        <v/>
      </c>
      <c r="AF659" s="61"/>
      <c r="AG659" s="45"/>
    </row>
    <row r="660" spans="1:33" x14ac:dyDescent="0.2">
      <c r="A660" s="59">
        <f>+VLOOKUP(B660,Annuaire_roster!B:G,5,0)</f>
        <v>1495</v>
      </c>
      <c r="B660" s="78" t="s">
        <v>172</v>
      </c>
      <c r="C660" s="65">
        <v>0.33263888888888887</v>
      </c>
      <c r="D660" s="65">
        <v>0.33333333333333331</v>
      </c>
      <c r="E660" s="66">
        <v>0.70833333333333337</v>
      </c>
      <c r="F660" s="66">
        <v>0.70833333333333337</v>
      </c>
      <c r="G660" s="67"/>
      <c r="H660" s="67"/>
      <c r="I660" s="68" t="s">
        <v>63</v>
      </c>
      <c r="J660" s="48"/>
      <c r="K660" s="69">
        <v>0</v>
      </c>
      <c r="L660" s="67">
        <v>0</v>
      </c>
      <c r="M660" s="70">
        <v>0</v>
      </c>
      <c r="N660" s="34">
        <f t="shared" si="125"/>
        <v>0.33333333333333337</v>
      </c>
      <c r="O660" s="38">
        <f t="shared" si="126"/>
        <v>0.33333333333333337</v>
      </c>
      <c r="P660" s="72" t="s">
        <v>61</v>
      </c>
      <c r="Q660" s="43">
        <v>44828</v>
      </c>
      <c r="R660" s="35">
        <f t="shared" si="115"/>
        <v>0</v>
      </c>
      <c r="S660" s="35">
        <f t="shared" si="116"/>
        <v>0</v>
      </c>
      <c r="T660" s="10" t="str">
        <f t="shared" si="122"/>
        <v>Sem - 39</v>
      </c>
      <c r="U660" s="10" t="str">
        <f t="shared" si="123"/>
        <v>Septembre</v>
      </c>
      <c r="V660" s="36" t="str">
        <f t="shared" si="117"/>
        <v>2026</v>
      </c>
      <c r="W660" s="34"/>
      <c r="X660" s="91">
        <f t="shared" si="124"/>
        <v>0</v>
      </c>
      <c r="Y660" s="92" t="str">
        <f>VLOOKUP('CM-CIC'!B639,Annuaire_roster!B:F,4,0)</f>
        <v>IDELHAJ Meryem</v>
      </c>
      <c r="Z660" s="37" t="s">
        <v>110</v>
      </c>
      <c r="AA660" s="60" t="s">
        <v>39</v>
      </c>
      <c r="AB660" s="35" t="str">
        <f t="shared" si="118"/>
        <v/>
      </c>
      <c r="AC660" s="35" t="str">
        <f t="shared" si="119"/>
        <v/>
      </c>
      <c r="AD660" s="35" t="str">
        <f t="shared" si="120"/>
        <v/>
      </c>
      <c r="AE660" s="44" t="str">
        <f t="shared" si="121"/>
        <v/>
      </c>
      <c r="AF660" s="61"/>
      <c r="AG660" s="45"/>
    </row>
    <row r="661" spans="1:33" x14ac:dyDescent="0.2">
      <c r="A661" s="59">
        <f>+VLOOKUP(B661,Annuaire_roster!B:G,5,0)</f>
        <v>1309</v>
      </c>
      <c r="B661" s="78" t="s">
        <v>85</v>
      </c>
      <c r="C661" s="65">
        <v>0.33333333333333331</v>
      </c>
      <c r="D661" s="65">
        <v>0.33333333333333331</v>
      </c>
      <c r="E661" s="66">
        <v>0.70833333333333337</v>
      </c>
      <c r="F661" s="66">
        <v>0.70833333333333337</v>
      </c>
      <c r="G661" s="67"/>
      <c r="H661" s="67"/>
      <c r="I661" s="68" t="s">
        <v>63</v>
      </c>
      <c r="J661" s="67"/>
      <c r="K661" s="69">
        <v>0</v>
      </c>
      <c r="L661" s="67">
        <v>0</v>
      </c>
      <c r="M661" s="70">
        <v>0</v>
      </c>
      <c r="N661" s="34">
        <f t="shared" si="125"/>
        <v>0.33333333333333337</v>
      </c>
      <c r="O661" s="38">
        <f t="shared" si="126"/>
        <v>0.33333333333333337</v>
      </c>
      <c r="P661" s="72" t="s">
        <v>61</v>
      </c>
      <c r="Q661" s="43">
        <v>44828</v>
      </c>
      <c r="R661" s="35">
        <f t="shared" si="115"/>
        <v>0</v>
      </c>
      <c r="S661" s="35">
        <f t="shared" si="116"/>
        <v>0</v>
      </c>
      <c r="T661" s="10" t="str">
        <f t="shared" si="122"/>
        <v>Sem - 39</v>
      </c>
      <c r="U661" s="10" t="str">
        <f t="shared" si="123"/>
        <v>Septembre</v>
      </c>
      <c r="V661" s="36" t="str">
        <f t="shared" si="117"/>
        <v>2026</v>
      </c>
      <c r="W661" s="34"/>
      <c r="X661" s="91">
        <f t="shared" si="124"/>
        <v>0</v>
      </c>
      <c r="Y661" s="92" t="str">
        <f>VLOOKUP('CM-CIC'!B640,Annuaire_roster!B:F,4,0)</f>
        <v>IDELHAJ Meryem</v>
      </c>
      <c r="Z661" s="37" t="s">
        <v>110</v>
      </c>
      <c r="AA661" s="60" t="s">
        <v>39</v>
      </c>
      <c r="AB661" s="35" t="str">
        <f t="shared" si="118"/>
        <v/>
      </c>
      <c r="AC661" s="35" t="str">
        <f t="shared" si="119"/>
        <v/>
      </c>
      <c r="AD661" s="35" t="str">
        <f t="shared" si="120"/>
        <v/>
      </c>
      <c r="AE661" s="44" t="str">
        <f t="shared" si="121"/>
        <v/>
      </c>
      <c r="AF661" s="61"/>
      <c r="AG661" s="45"/>
    </row>
    <row r="662" spans="1:33" x14ac:dyDescent="0.2">
      <c r="A662" s="59">
        <f>+VLOOKUP(B662,Annuaire_roster!B:G,5,0)</f>
        <v>1066</v>
      </c>
      <c r="B662" s="78" t="s">
        <v>97</v>
      </c>
      <c r="C662" s="65">
        <v>0.33194444444444443</v>
      </c>
      <c r="D662" s="65">
        <v>0.33333333333333331</v>
      </c>
      <c r="E662" s="66">
        <v>0.70833333333333337</v>
      </c>
      <c r="F662" s="66">
        <v>0.70833333333333337</v>
      </c>
      <c r="G662" s="67"/>
      <c r="H662" s="67"/>
      <c r="I662" s="68" t="s">
        <v>63</v>
      </c>
      <c r="J662" s="48"/>
      <c r="K662" s="69">
        <v>0</v>
      </c>
      <c r="L662" s="67">
        <v>0</v>
      </c>
      <c r="M662" s="70">
        <v>0</v>
      </c>
      <c r="N662" s="34">
        <f t="shared" si="125"/>
        <v>0.33333333333333337</v>
      </c>
      <c r="O662" s="38">
        <f t="shared" si="126"/>
        <v>0.33333333333333337</v>
      </c>
      <c r="P662" s="72" t="s">
        <v>61</v>
      </c>
      <c r="Q662" s="43">
        <v>44828</v>
      </c>
      <c r="R662" s="35">
        <f t="shared" si="115"/>
        <v>0</v>
      </c>
      <c r="S662" s="35">
        <f t="shared" si="116"/>
        <v>0</v>
      </c>
      <c r="T662" s="10" t="str">
        <f t="shared" si="122"/>
        <v>Sem - 39</v>
      </c>
      <c r="U662" s="10" t="str">
        <f t="shared" si="123"/>
        <v>Septembre</v>
      </c>
      <c r="V662" s="36" t="str">
        <f t="shared" si="117"/>
        <v>2026</v>
      </c>
      <c r="W662" s="34"/>
      <c r="X662" s="91">
        <f t="shared" si="124"/>
        <v>1.388888888888884E-3</v>
      </c>
      <c r="Y662" s="92" t="str">
        <f>VLOOKUP('CM-CIC'!B641,Annuaire_roster!B:F,4,0)</f>
        <v>IDELHAJ Meryem</v>
      </c>
      <c r="Z662" s="37" t="s">
        <v>110</v>
      </c>
      <c r="AA662" s="60" t="s">
        <v>39</v>
      </c>
      <c r="AB662" s="35" t="str">
        <f t="shared" si="118"/>
        <v/>
      </c>
      <c r="AC662" s="35" t="str">
        <f t="shared" si="119"/>
        <v/>
      </c>
      <c r="AD662" s="35" t="str">
        <f t="shared" si="120"/>
        <v/>
      </c>
      <c r="AE662" s="44" t="str">
        <f t="shared" si="121"/>
        <v/>
      </c>
      <c r="AF662" s="61"/>
      <c r="AG662" s="45"/>
    </row>
    <row r="663" spans="1:33" x14ac:dyDescent="0.2">
      <c r="A663" s="59">
        <f>+VLOOKUP(B663,Annuaire_roster!B:G,5,0)</f>
        <v>1283</v>
      </c>
      <c r="B663" s="78" t="s">
        <v>86</v>
      </c>
      <c r="C663" s="65">
        <v>0.33333333333333331</v>
      </c>
      <c r="D663" s="65">
        <v>0.33333333333333331</v>
      </c>
      <c r="E663" s="66">
        <v>0.70833333333333337</v>
      </c>
      <c r="F663" s="66">
        <v>0.70833333333333337</v>
      </c>
      <c r="G663" s="67"/>
      <c r="H663" s="67"/>
      <c r="I663" s="68" t="s">
        <v>63</v>
      </c>
      <c r="J663" s="67"/>
      <c r="K663" s="69">
        <v>0</v>
      </c>
      <c r="L663" s="67">
        <v>0</v>
      </c>
      <c r="M663" s="70">
        <v>0</v>
      </c>
      <c r="N663" s="34">
        <f t="shared" si="125"/>
        <v>0.33333333333333337</v>
      </c>
      <c r="O663" s="38">
        <f t="shared" si="126"/>
        <v>0.33333333333333337</v>
      </c>
      <c r="P663" s="72" t="s">
        <v>61</v>
      </c>
      <c r="Q663" s="43">
        <v>44828</v>
      </c>
      <c r="R663" s="35">
        <f t="shared" ref="R663:R726" si="127">IF(M663="Abs",O663,0)</f>
        <v>0</v>
      </c>
      <c r="S663" s="35">
        <f t="shared" ref="S663:S726" si="128">SUM(R663,L663,I663,J663,W663,H663)</f>
        <v>0</v>
      </c>
      <c r="T663" s="10" t="str">
        <f t="shared" si="122"/>
        <v>Sem - 39</v>
      </c>
      <c r="U663" s="10" t="str">
        <f t="shared" si="123"/>
        <v>Septembre</v>
      </c>
      <c r="V663" s="36" t="str">
        <f t="shared" ref="V663:V726" si="129">+TEXT(Q663,"aaa")</f>
        <v>2026</v>
      </c>
      <c r="W663" s="34"/>
      <c r="X663" s="91">
        <f t="shared" si="124"/>
        <v>0</v>
      </c>
      <c r="Y663" s="92" t="str">
        <f>VLOOKUP('CM-CIC'!B642,Annuaire_roster!B:F,4,0)</f>
        <v>IDELHAJ Meryem</v>
      </c>
      <c r="Z663" s="37" t="s">
        <v>110</v>
      </c>
      <c r="AA663" s="60" t="s">
        <v>39</v>
      </c>
      <c r="AB663" s="35" t="str">
        <f t="shared" ref="AB663:AB726" si="130">IF(AND(D663="Congé",F663="Congé"),0.333333333333333,IF(OR(AND(D663="Congé",F663&lt;&gt;"Congé"),(AND(F663="Congé",D663&lt;&gt;"Congé"))),0.166666666666667,""))</f>
        <v/>
      </c>
      <c r="AC663" s="35" t="str">
        <f t="shared" ref="AC663:AC726" si="131">IF(AND(D663="Congé sans solde",F663="Congé sans solde"),0.333333333333333,IF(OR(AND(D663="Congé sans solde",F663&lt;&gt;"Congé sans solde"),(AND(F663="Congé sans solde",D663&lt;&gt;"Congé sans solde"))),0.166666666666667,""))</f>
        <v/>
      </c>
      <c r="AD663" s="35" t="str">
        <f t="shared" ref="AD663:AD726" si="132">IF(AND(D663="Congé spécial",F663="Congé spécial"),0.333333333333333,IF(OR(AND(D663="Congé spécial",F663&lt;&gt;"Congé décès"),(AND(F663="Congé spécial",D663&lt;&gt;"Congé spécial"))),0.166666666666667,""))</f>
        <v/>
      </c>
      <c r="AE663" s="44" t="str">
        <f t="shared" ref="AE663:AE726" si="133">IF(AND(D663="Férié",F663="Férié"),0.333333333333333,IF(OR(AND(D663="Férié",F663&lt;&gt;"Férié"),(AND(F663="Férié",D663&lt;&gt;"Férié"))),0.166666666666667,""))</f>
        <v/>
      </c>
      <c r="AF663" s="61"/>
      <c r="AG663" s="45"/>
    </row>
    <row r="664" spans="1:33" x14ac:dyDescent="0.2">
      <c r="A664" s="59">
        <f>+VLOOKUP(B664,Annuaire_roster!B:G,5,0)</f>
        <v>1004</v>
      </c>
      <c r="B664" s="78" t="s">
        <v>96</v>
      </c>
      <c r="C664" s="65">
        <v>0.33124999999999999</v>
      </c>
      <c r="D664" s="65">
        <v>0.33333333333333331</v>
      </c>
      <c r="E664" s="66">
        <v>0.70833333333333337</v>
      </c>
      <c r="F664" s="66">
        <v>0.70833333333333337</v>
      </c>
      <c r="G664" s="67"/>
      <c r="H664" s="67"/>
      <c r="I664" s="68" t="s">
        <v>63</v>
      </c>
      <c r="J664" s="48"/>
      <c r="K664" s="69">
        <v>0</v>
      </c>
      <c r="L664" s="67">
        <v>0</v>
      </c>
      <c r="M664" s="70">
        <v>0</v>
      </c>
      <c r="N664" s="34">
        <f t="shared" si="125"/>
        <v>0.33333333333333337</v>
      </c>
      <c r="O664" s="38">
        <f t="shared" si="126"/>
        <v>0.33333333333333337</v>
      </c>
      <c r="P664" s="72" t="s">
        <v>61</v>
      </c>
      <c r="Q664" s="43">
        <v>44828</v>
      </c>
      <c r="R664" s="35">
        <f t="shared" si="127"/>
        <v>0</v>
      </c>
      <c r="S664" s="35">
        <f t="shared" si="128"/>
        <v>0</v>
      </c>
      <c r="T664" s="10" t="str">
        <f t="shared" si="122"/>
        <v>Sem - 39</v>
      </c>
      <c r="U664" s="10" t="str">
        <f t="shared" si="123"/>
        <v>Septembre</v>
      </c>
      <c r="V664" s="36" t="str">
        <f t="shared" si="129"/>
        <v>2026</v>
      </c>
      <c r="W664" s="34"/>
      <c r="X664" s="91">
        <f t="shared" si="124"/>
        <v>2.0833333333333259E-3</v>
      </c>
      <c r="Y664" s="92" t="str">
        <f>VLOOKUP('CM-CIC'!B643,Annuaire_roster!B:F,4,0)</f>
        <v>IDELHAJ Meryem</v>
      </c>
      <c r="Z664" s="37" t="s">
        <v>110</v>
      </c>
      <c r="AA664" s="60" t="s">
        <v>39</v>
      </c>
      <c r="AB664" s="35" t="str">
        <f t="shared" si="130"/>
        <v/>
      </c>
      <c r="AC664" s="35" t="str">
        <f t="shared" si="131"/>
        <v/>
      </c>
      <c r="AD664" s="35" t="str">
        <f t="shared" si="132"/>
        <v/>
      </c>
      <c r="AE664" s="44" t="str">
        <f t="shared" si="133"/>
        <v/>
      </c>
      <c r="AF664" s="61"/>
      <c r="AG664" s="45"/>
    </row>
    <row r="665" spans="1:33" x14ac:dyDescent="0.2">
      <c r="A665" s="59">
        <f>+VLOOKUP(B665,Annuaire_roster!B:G,5,0)</f>
        <v>1151</v>
      </c>
      <c r="B665" s="217" t="s">
        <v>65</v>
      </c>
      <c r="C665" s="65"/>
      <c r="D665" s="65">
        <v>0.33333333333333331</v>
      </c>
      <c r="E665" s="66"/>
      <c r="F665" s="66">
        <v>0.70833333333333337</v>
      </c>
      <c r="G665" s="67"/>
      <c r="H665" s="67"/>
      <c r="I665" s="68" t="s">
        <v>63</v>
      </c>
      <c r="J665" s="48"/>
      <c r="K665" s="69">
        <v>0</v>
      </c>
      <c r="L665" s="67">
        <v>0</v>
      </c>
      <c r="M665" s="70" t="s">
        <v>187</v>
      </c>
      <c r="N665" s="34" t="str">
        <f t="shared" si="125"/>
        <v/>
      </c>
      <c r="O665" s="38">
        <f t="shared" si="126"/>
        <v>0.33333333333333337</v>
      </c>
      <c r="P665" s="72" t="s">
        <v>61</v>
      </c>
      <c r="Q665" s="43">
        <v>44828</v>
      </c>
      <c r="R665" s="35">
        <f t="shared" si="127"/>
        <v>0.33333333333333337</v>
      </c>
      <c r="S665" s="35">
        <f t="shared" si="128"/>
        <v>0.33333333333333337</v>
      </c>
      <c r="T665" s="10" t="str">
        <f t="shared" si="122"/>
        <v>Sem - 39</v>
      </c>
      <c r="U665" s="10" t="str">
        <f t="shared" si="123"/>
        <v>Septembre</v>
      </c>
      <c r="V665" s="36" t="str">
        <f t="shared" si="129"/>
        <v>2026</v>
      </c>
      <c r="W665" s="34"/>
      <c r="X665" s="91">
        <f t="shared" si="124"/>
        <v>0</v>
      </c>
      <c r="Y665" s="92" t="str">
        <f>VLOOKUP('CM-CIC'!B644,Annuaire_roster!B:F,4,0)</f>
        <v>IDELHAJ Meryem</v>
      </c>
      <c r="Z665" s="37" t="s">
        <v>110</v>
      </c>
      <c r="AA665" s="60" t="s">
        <v>39</v>
      </c>
      <c r="AB665" s="35" t="str">
        <f t="shared" si="130"/>
        <v/>
      </c>
      <c r="AC665" s="35" t="str">
        <f t="shared" si="131"/>
        <v/>
      </c>
      <c r="AD665" s="35" t="str">
        <f t="shared" si="132"/>
        <v/>
      </c>
      <c r="AE665" s="44" t="str">
        <f t="shared" si="133"/>
        <v/>
      </c>
      <c r="AF665" s="61"/>
      <c r="AG665" s="45"/>
    </row>
    <row r="666" spans="1:33" x14ac:dyDescent="0.2">
      <c r="A666" s="59">
        <f>+VLOOKUP(B666,Annuaire_roster!B:G,5,0)</f>
        <v>1011</v>
      </c>
      <c r="B666" s="78" t="s">
        <v>47</v>
      </c>
      <c r="C666" s="65">
        <v>0.33124999999999999</v>
      </c>
      <c r="D666" s="65">
        <v>0.33333333333333331</v>
      </c>
      <c r="E666" s="66">
        <v>0.70833333333333337</v>
      </c>
      <c r="F666" s="66">
        <v>0.70833333333333337</v>
      </c>
      <c r="G666" s="67"/>
      <c r="H666" s="67"/>
      <c r="I666" s="68" t="s">
        <v>63</v>
      </c>
      <c r="J666" s="48"/>
      <c r="K666" s="69">
        <v>0</v>
      </c>
      <c r="L666" s="67">
        <v>0</v>
      </c>
      <c r="M666" s="70">
        <v>0</v>
      </c>
      <c r="N666" s="34">
        <f t="shared" si="125"/>
        <v>0.33333333333333337</v>
      </c>
      <c r="O666" s="38">
        <f t="shared" si="126"/>
        <v>0.33333333333333337</v>
      </c>
      <c r="P666" s="72" t="s">
        <v>61</v>
      </c>
      <c r="Q666" s="43">
        <v>44828</v>
      </c>
      <c r="R666" s="35">
        <f t="shared" si="127"/>
        <v>0</v>
      </c>
      <c r="S666" s="35">
        <f t="shared" si="128"/>
        <v>0</v>
      </c>
      <c r="T666" s="10" t="str">
        <f t="shared" si="122"/>
        <v>Sem - 39</v>
      </c>
      <c r="U666" s="10" t="str">
        <f t="shared" si="123"/>
        <v>Septembre</v>
      </c>
      <c r="V666" s="36" t="str">
        <f t="shared" si="129"/>
        <v>2026</v>
      </c>
      <c r="W666" s="34"/>
      <c r="X666" s="91">
        <f t="shared" si="124"/>
        <v>2.0833333333333259E-3</v>
      </c>
      <c r="Y666" s="92" t="str">
        <f>VLOOKUP('CM-CIC'!B645,Annuaire_roster!B:F,4,0)</f>
        <v>IDELHAJ Meryem</v>
      </c>
      <c r="Z666" s="37" t="s">
        <v>110</v>
      </c>
      <c r="AA666" s="60" t="s">
        <v>39</v>
      </c>
      <c r="AB666" s="35" t="str">
        <f t="shared" si="130"/>
        <v/>
      </c>
      <c r="AC666" s="35" t="str">
        <f t="shared" si="131"/>
        <v/>
      </c>
      <c r="AD666" s="35" t="str">
        <f t="shared" si="132"/>
        <v/>
      </c>
      <c r="AE666" s="44" t="str">
        <f t="shared" si="133"/>
        <v/>
      </c>
      <c r="AF666" s="61"/>
      <c r="AG666" s="45"/>
    </row>
    <row r="667" spans="1:33" x14ac:dyDescent="0.2">
      <c r="A667" s="59">
        <f>+VLOOKUP(B667,Annuaire_roster!B:G,5,0)</f>
        <v>1011</v>
      </c>
      <c r="B667" s="78" t="s">
        <v>47</v>
      </c>
      <c r="C667" s="65"/>
      <c r="D667" s="65" t="s">
        <v>64</v>
      </c>
      <c r="E667" s="66"/>
      <c r="F667" s="66" t="s">
        <v>64</v>
      </c>
      <c r="G667" s="67"/>
      <c r="H667" s="67"/>
      <c r="I667" s="68" t="s">
        <v>63</v>
      </c>
      <c r="J667" s="67"/>
      <c r="K667" s="69">
        <v>0</v>
      </c>
      <c r="L667" s="67">
        <v>0</v>
      </c>
      <c r="M667" s="70">
        <v>0</v>
      </c>
      <c r="N667" s="34" t="str">
        <f t="shared" si="125"/>
        <v/>
      </c>
      <c r="O667" s="38">
        <f t="shared" si="126"/>
        <v>0</v>
      </c>
      <c r="P667" s="72" t="s">
        <v>61</v>
      </c>
      <c r="Q667" s="43">
        <v>44829</v>
      </c>
      <c r="R667" s="35">
        <f t="shared" si="127"/>
        <v>0</v>
      </c>
      <c r="S667" s="35">
        <f t="shared" si="128"/>
        <v>0</v>
      </c>
      <c r="T667" s="10" t="str">
        <f t="shared" si="122"/>
        <v>Sem - 39</v>
      </c>
      <c r="U667" s="10" t="str">
        <f t="shared" si="123"/>
        <v>Septembre</v>
      </c>
      <c r="V667" s="36" t="str">
        <f t="shared" si="129"/>
        <v>2026</v>
      </c>
      <c r="W667" s="34"/>
      <c r="X667" s="91">
        <f t="shared" si="124"/>
        <v>0</v>
      </c>
      <c r="Y667" s="92" t="str">
        <f>VLOOKUP('CM-CIC'!B646,Annuaire_roster!B:F,4,0)</f>
        <v>IDELHAJ Meryem</v>
      </c>
      <c r="Z667" s="37" t="s">
        <v>110</v>
      </c>
      <c r="AA667" s="60" t="s">
        <v>39</v>
      </c>
      <c r="AB667" s="35" t="str">
        <f t="shared" si="130"/>
        <v/>
      </c>
      <c r="AC667" s="35" t="str">
        <f t="shared" si="131"/>
        <v/>
      </c>
      <c r="AD667" s="35" t="str">
        <f t="shared" si="132"/>
        <v/>
      </c>
      <c r="AE667" s="44" t="str">
        <f t="shared" si="133"/>
        <v/>
      </c>
      <c r="AF667" s="61"/>
      <c r="AG667" s="45"/>
    </row>
    <row r="668" spans="1:33" x14ac:dyDescent="0.2">
      <c r="A668" s="59">
        <f>+VLOOKUP(B668,Annuaire_roster!B:G,5,0)</f>
        <v>1004</v>
      </c>
      <c r="B668" s="78" t="s">
        <v>96</v>
      </c>
      <c r="C668" s="66"/>
      <c r="D668" s="73" t="s">
        <v>64</v>
      </c>
      <c r="E668" s="66"/>
      <c r="F668" s="66" t="s">
        <v>64</v>
      </c>
      <c r="G668" s="67"/>
      <c r="H668" s="67"/>
      <c r="I668" s="107" t="s">
        <v>63</v>
      </c>
      <c r="J668" s="67"/>
      <c r="K668" s="69">
        <v>0</v>
      </c>
      <c r="L668" s="67">
        <v>0</v>
      </c>
      <c r="M668" s="74">
        <v>0</v>
      </c>
      <c r="N668" s="34" t="str">
        <f t="shared" si="125"/>
        <v/>
      </c>
      <c r="O668" s="38">
        <f t="shared" si="126"/>
        <v>0</v>
      </c>
      <c r="P668" s="77" t="s">
        <v>61</v>
      </c>
      <c r="Q668" s="43">
        <v>44829</v>
      </c>
      <c r="R668" s="35">
        <f t="shared" si="127"/>
        <v>0</v>
      </c>
      <c r="S668" s="35">
        <f t="shared" si="128"/>
        <v>0</v>
      </c>
      <c r="T668" s="10" t="str">
        <f t="shared" si="122"/>
        <v>Sem - 39</v>
      </c>
      <c r="U668" s="10" t="str">
        <f t="shared" si="123"/>
        <v>Septembre</v>
      </c>
      <c r="V668" s="36" t="str">
        <f t="shared" si="129"/>
        <v>2026</v>
      </c>
      <c r="W668" s="34"/>
      <c r="X668" s="91">
        <f t="shared" si="124"/>
        <v>0</v>
      </c>
      <c r="Y668" s="92" t="str">
        <f>VLOOKUP('CM-CIC'!B647,Annuaire_roster!B:F,4,0)</f>
        <v>IDELHAJ Meryem</v>
      </c>
      <c r="Z668" s="37" t="s">
        <v>110</v>
      </c>
      <c r="AA668" s="60" t="s">
        <v>39</v>
      </c>
      <c r="AB668" s="35" t="str">
        <f t="shared" si="130"/>
        <v/>
      </c>
      <c r="AC668" s="35" t="str">
        <f t="shared" si="131"/>
        <v/>
      </c>
      <c r="AD668" s="35" t="str">
        <f t="shared" si="132"/>
        <v/>
      </c>
      <c r="AE668" s="44" t="str">
        <f t="shared" si="133"/>
        <v/>
      </c>
      <c r="AF668" s="61"/>
      <c r="AG668" s="45"/>
    </row>
    <row r="669" spans="1:33" x14ac:dyDescent="0.2">
      <c r="A669" s="59">
        <f>+VLOOKUP(B669,Annuaire_roster!B:G,5,0)</f>
        <v>1066</v>
      </c>
      <c r="B669" s="78" t="s">
        <v>97</v>
      </c>
      <c r="C669" s="66"/>
      <c r="D669" s="73" t="s">
        <v>64</v>
      </c>
      <c r="E669" s="66"/>
      <c r="F669" s="66" t="s">
        <v>64</v>
      </c>
      <c r="G669" s="67"/>
      <c r="H669" s="67"/>
      <c r="I669" s="107" t="s">
        <v>63</v>
      </c>
      <c r="J669" s="67"/>
      <c r="K669" s="69">
        <v>0</v>
      </c>
      <c r="L669" s="67">
        <v>0</v>
      </c>
      <c r="M669" s="74">
        <v>0</v>
      </c>
      <c r="N669" s="34" t="str">
        <f t="shared" si="125"/>
        <v/>
      </c>
      <c r="O669" s="38">
        <f t="shared" si="126"/>
        <v>0</v>
      </c>
      <c r="P669" s="77" t="s">
        <v>61</v>
      </c>
      <c r="Q669" s="43">
        <v>44829</v>
      </c>
      <c r="R669" s="35">
        <f t="shared" si="127"/>
        <v>0</v>
      </c>
      <c r="S669" s="35">
        <f t="shared" si="128"/>
        <v>0</v>
      </c>
      <c r="T669" s="10" t="str">
        <f t="shared" si="122"/>
        <v>Sem - 39</v>
      </c>
      <c r="U669" s="10" t="str">
        <f t="shared" si="123"/>
        <v>Septembre</v>
      </c>
      <c r="V669" s="36" t="str">
        <f t="shared" si="129"/>
        <v>2026</v>
      </c>
      <c r="W669" s="34"/>
      <c r="X669" s="91">
        <f t="shared" si="124"/>
        <v>0</v>
      </c>
      <c r="Y669" s="92" t="str">
        <f>VLOOKUP('CM-CIC'!B648,Annuaire_roster!B:F,4,0)</f>
        <v>IDELHAJ Meryem</v>
      </c>
      <c r="Z669" s="37" t="s">
        <v>110</v>
      </c>
      <c r="AA669" s="60" t="s">
        <v>39</v>
      </c>
      <c r="AB669" s="35" t="str">
        <f t="shared" si="130"/>
        <v/>
      </c>
      <c r="AC669" s="35" t="str">
        <f t="shared" si="131"/>
        <v/>
      </c>
      <c r="AD669" s="35" t="str">
        <f t="shared" si="132"/>
        <v/>
      </c>
      <c r="AE669" s="44" t="str">
        <f t="shared" si="133"/>
        <v/>
      </c>
      <c r="AF669" s="61"/>
      <c r="AG669" s="45"/>
    </row>
    <row r="670" spans="1:33" x14ac:dyDescent="0.2">
      <c r="A670" s="59">
        <f>+VLOOKUP(B670,Annuaire_roster!B:G,5,0)</f>
        <v>1068</v>
      </c>
      <c r="B670" s="78" t="s">
        <v>98</v>
      </c>
      <c r="C670" s="66"/>
      <c r="D670" s="73" t="s">
        <v>64</v>
      </c>
      <c r="E670" s="66"/>
      <c r="F670" s="66" t="s">
        <v>64</v>
      </c>
      <c r="G670" s="67"/>
      <c r="H670" s="67"/>
      <c r="I670" s="107" t="s">
        <v>63</v>
      </c>
      <c r="J670" s="67"/>
      <c r="K670" s="69">
        <v>0</v>
      </c>
      <c r="L670" s="67">
        <v>0</v>
      </c>
      <c r="M670" s="74">
        <v>0</v>
      </c>
      <c r="N670" s="34" t="str">
        <f t="shared" si="125"/>
        <v/>
      </c>
      <c r="O670" s="38">
        <f t="shared" si="126"/>
        <v>0</v>
      </c>
      <c r="P670" s="77" t="s">
        <v>61</v>
      </c>
      <c r="Q670" s="43">
        <v>44829</v>
      </c>
      <c r="R670" s="35">
        <f t="shared" si="127"/>
        <v>0</v>
      </c>
      <c r="S670" s="35">
        <f t="shared" si="128"/>
        <v>0</v>
      </c>
      <c r="T670" s="10" t="str">
        <f t="shared" si="122"/>
        <v>Sem - 39</v>
      </c>
      <c r="U670" s="10" t="str">
        <f t="shared" si="123"/>
        <v>Septembre</v>
      </c>
      <c r="V670" s="36" t="str">
        <f t="shared" si="129"/>
        <v>2026</v>
      </c>
      <c r="W670" s="34"/>
      <c r="X670" s="91">
        <f t="shared" si="124"/>
        <v>0</v>
      </c>
      <c r="Y670" s="92" t="str">
        <f>VLOOKUP('CM-CIC'!B649,Annuaire_roster!B:F,4,0)</f>
        <v>IDELHAJ Meryem</v>
      </c>
      <c r="Z670" s="37" t="s">
        <v>110</v>
      </c>
      <c r="AA670" s="60" t="s">
        <v>39</v>
      </c>
      <c r="AB670" s="35" t="str">
        <f t="shared" si="130"/>
        <v/>
      </c>
      <c r="AC670" s="35" t="str">
        <f t="shared" si="131"/>
        <v/>
      </c>
      <c r="AD670" s="35" t="str">
        <f t="shared" si="132"/>
        <v/>
      </c>
      <c r="AE670" s="44" t="str">
        <f t="shared" si="133"/>
        <v/>
      </c>
      <c r="AF670" s="61"/>
      <c r="AG670" s="45"/>
    </row>
    <row r="671" spans="1:33" x14ac:dyDescent="0.2">
      <c r="A671" s="59">
        <f>+VLOOKUP(B671,Annuaire_roster!B:G,5,0)</f>
        <v>1151</v>
      </c>
      <c r="B671" s="78" t="s">
        <v>65</v>
      </c>
      <c r="C671" s="66"/>
      <c r="D671" s="73" t="s">
        <v>64</v>
      </c>
      <c r="E671" s="66"/>
      <c r="F671" s="66" t="s">
        <v>64</v>
      </c>
      <c r="G671" s="67"/>
      <c r="H671" s="67"/>
      <c r="I671" s="107" t="s">
        <v>63</v>
      </c>
      <c r="J671" s="67"/>
      <c r="K671" s="69">
        <v>0</v>
      </c>
      <c r="L671" s="67">
        <v>0</v>
      </c>
      <c r="M671" s="74">
        <v>0</v>
      </c>
      <c r="N671" s="34" t="str">
        <f t="shared" si="125"/>
        <v/>
      </c>
      <c r="O671" s="38">
        <f t="shared" si="126"/>
        <v>0</v>
      </c>
      <c r="P671" s="77" t="s">
        <v>61</v>
      </c>
      <c r="Q671" s="43">
        <v>44829</v>
      </c>
      <c r="R671" s="35">
        <f t="shared" si="127"/>
        <v>0</v>
      </c>
      <c r="S671" s="35">
        <f t="shared" si="128"/>
        <v>0</v>
      </c>
      <c r="T671" s="10" t="str">
        <f t="shared" si="122"/>
        <v>Sem - 39</v>
      </c>
      <c r="U671" s="10" t="str">
        <f t="shared" si="123"/>
        <v>Septembre</v>
      </c>
      <c r="V671" s="36" t="str">
        <f t="shared" si="129"/>
        <v>2026</v>
      </c>
      <c r="W671" s="34"/>
      <c r="X671" s="91">
        <f t="shared" si="124"/>
        <v>0</v>
      </c>
      <c r="Y671" s="92" t="str">
        <f>VLOOKUP('CM-CIC'!B650,Annuaire_roster!B:F,4,0)</f>
        <v>IDELHAJ Meryem</v>
      </c>
      <c r="Z671" s="37" t="s">
        <v>110</v>
      </c>
      <c r="AA671" s="60" t="s">
        <v>39</v>
      </c>
      <c r="AB671" s="35" t="str">
        <f t="shared" si="130"/>
        <v/>
      </c>
      <c r="AC671" s="35" t="str">
        <f t="shared" si="131"/>
        <v/>
      </c>
      <c r="AD671" s="35" t="str">
        <f t="shared" si="132"/>
        <v/>
      </c>
      <c r="AE671" s="44" t="str">
        <f t="shared" si="133"/>
        <v/>
      </c>
      <c r="AF671" s="61"/>
      <c r="AG671" s="45"/>
    </row>
    <row r="672" spans="1:33" x14ac:dyDescent="0.2">
      <c r="A672" s="59">
        <f>+VLOOKUP(B672,Annuaire_roster!B:G,5,0)</f>
        <v>1301</v>
      </c>
      <c r="B672" s="78" t="s">
        <v>111</v>
      </c>
      <c r="C672" s="66"/>
      <c r="D672" s="73" t="s">
        <v>64</v>
      </c>
      <c r="E672" s="66"/>
      <c r="F672" s="66" t="s">
        <v>64</v>
      </c>
      <c r="G672" s="67"/>
      <c r="H672" s="67"/>
      <c r="I672" s="107" t="s">
        <v>63</v>
      </c>
      <c r="J672" s="67"/>
      <c r="K672" s="69">
        <v>0</v>
      </c>
      <c r="L672" s="67">
        <v>0</v>
      </c>
      <c r="M672" s="74">
        <v>0</v>
      </c>
      <c r="N672" s="34" t="str">
        <f t="shared" si="125"/>
        <v/>
      </c>
      <c r="O672" s="38">
        <f t="shared" si="126"/>
        <v>0</v>
      </c>
      <c r="P672" s="77" t="s">
        <v>61</v>
      </c>
      <c r="Q672" s="43">
        <v>44829</v>
      </c>
      <c r="R672" s="35">
        <f t="shared" si="127"/>
        <v>0</v>
      </c>
      <c r="S672" s="35">
        <f t="shared" si="128"/>
        <v>0</v>
      </c>
      <c r="T672" s="10" t="str">
        <f t="shared" si="122"/>
        <v>Sem - 39</v>
      </c>
      <c r="U672" s="10" t="str">
        <f t="shared" si="123"/>
        <v>Septembre</v>
      </c>
      <c r="V672" s="36" t="str">
        <f t="shared" si="129"/>
        <v>2026</v>
      </c>
      <c r="W672" s="34"/>
      <c r="X672" s="91">
        <f t="shared" si="124"/>
        <v>0</v>
      </c>
      <c r="Y672" s="92" t="str">
        <f>VLOOKUP('CM-CIC'!B651,Annuaire_roster!B:F,4,0)</f>
        <v>IDELHAJ Meryem</v>
      </c>
      <c r="Z672" s="37" t="s">
        <v>110</v>
      </c>
      <c r="AA672" s="60" t="s">
        <v>39</v>
      </c>
      <c r="AB672" s="35" t="str">
        <f t="shared" si="130"/>
        <v/>
      </c>
      <c r="AC672" s="35" t="str">
        <f t="shared" si="131"/>
        <v/>
      </c>
      <c r="AD672" s="35" t="str">
        <f t="shared" si="132"/>
        <v/>
      </c>
      <c r="AE672" s="44" t="str">
        <f t="shared" si="133"/>
        <v/>
      </c>
      <c r="AF672" s="61"/>
      <c r="AG672" s="45"/>
    </row>
    <row r="673" spans="1:33" x14ac:dyDescent="0.2">
      <c r="A673" s="59">
        <f>+VLOOKUP(B673,Annuaire_roster!B:G,5,0)</f>
        <v>1300</v>
      </c>
      <c r="B673" s="78" t="s">
        <v>93</v>
      </c>
      <c r="C673" s="66"/>
      <c r="D673" s="73" t="s">
        <v>64</v>
      </c>
      <c r="E673" s="66"/>
      <c r="F673" s="66" t="s">
        <v>64</v>
      </c>
      <c r="G673" s="67"/>
      <c r="H673" s="67"/>
      <c r="I673" s="107" t="s">
        <v>63</v>
      </c>
      <c r="J673" s="67"/>
      <c r="K673" s="69">
        <v>0</v>
      </c>
      <c r="L673" s="67">
        <v>0</v>
      </c>
      <c r="M673" s="74">
        <v>0</v>
      </c>
      <c r="N673" s="34" t="str">
        <f t="shared" si="125"/>
        <v/>
      </c>
      <c r="O673" s="38">
        <f t="shared" si="126"/>
        <v>0</v>
      </c>
      <c r="P673" s="77" t="s">
        <v>61</v>
      </c>
      <c r="Q673" s="43">
        <v>44829</v>
      </c>
      <c r="R673" s="35">
        <f t="shared" si="127"/>
        <v>0</v>
      </c>
      <c r="S673" s="35">
        <f t="shared" si="128"/>
        <v>0</v>
      </c>
      <c r="T673" s="10" t="str">
        <f t="shared" si="122"/>
        <v>Sem - 39</v>
      </c>
      <c r="U673" s="10" t="str">
        <f t="shared" si="123"/>
        <v>Septembre</v>
      </c>
      <c r="V673" s="36" t="str">
        <f t="shared" si="129"/>
        <v>2026</v>
      </c>
      <c r="W673" s="34"/>
      <c r="X673" s="91">
        <f t="shared" si="124"/>
        <v>0</v>
      </c>
      <c r="Y673" s="92" t="str">
        <f>VLOOKUP('CM-CIC'!B652,Annuaire_roster!B:F,4,0)</f>
        <v>IDELHAJ Meryem</v>
      </c>
      <c r="Z673" s="37" t="s">
        <v>110</v>
      </c>
      <c r="AA673" s="60" t="s">
        <v>39</v>
      </c>
      <c r="AB673" s="35" t="str">
        <f t="shared" si="130"/>
        <v/>
      </c>
      <c r="AC673" s="35" t="str">
        <f t="shared" si="131"/>
        <v/>
      </c>
      <c r="AD673" s="35" t="str">
        <f t="shared" si="132"/>
        <v/>
      </c>
      <c r="AE673" s="44" t="str">
        <f t="shared" si="133"/>
        <v/>
      </c>
      <c r="AF673" s="61"/>
      <c r="AG673" s="45"/>
    </row>
    <row r="674" spans="1:33" x14ac:dyDescent="0.2">
      <c r="A674" s="59">
        <f>+VLOOKUP(B674,Annuaire_roster!B:G,5,0)</f>
        <v>1309</v>
      </c>
      <c r="B674" s="78" t="s">
        <v>85</v>
      </c>
      <c r="C674" s="66"/>
      <c r="D674" s="73" t="s">
        <v>64</v>
      </c>
      <c r="E674" s="66"/>
      <c r="F674" s="66" t="s">
        <v>64</v>
      </c>
      <c r="G674" s="67"/>
      <c r="H674" s="67"/>
      <c r="I674" s="107" t="s">
        <v>63</v>
      </c>
      <c r="J674" s="67"/>
      <c r="K674" s="69">
        <v>0</v>
      </c>
      <c r="L674" s="67">
        <v>0</v>
      </c>
      <c r="M674" s="74">
        <v>0</v>
      </c>
      <c r="N674" s="34" t="str">
        <f t="shared" si="125"/>
        <v/>
      </c>
      <c r="O674" s="38">
        <f t="shared" si="126"/>
        <v>0</v>
      </c>
      <c r="P674" s="77" t="s">
        <v>61</v>
      </c>
      <c r="Q674" s="43">
        <v>44829</v>
      </c>
      <c r="R674" s="35">
        <f t="shared" si="127"/>
        <v>0</v>
      </c>
      <c r="S674" s="35">
        <f t="shared" si="128"/>
        <v>0</v>
      </c>
      <c r="T674" s="10" t="str">
        <f t="shared" si="122"/>
        <v>Sem - 39</v>
      </c>
      <c r="U674" s="10" t="str">
        <f t="shared" si="123"/>
        <v>Septembre</v>
      </c>
      <c r="V674" s="36" t="str">
        <f t="shared" si="129"/>
        <v>2026</v>
      </c>
      <c r="W674" s="34"/>
      <c r="X674" s="91">
        <f t="shared" si="124"/>
        <v>0</v>
      </c>
      <c r="Y674" s="92" t="str">
        <f>VLOOKUP('CM-CIC'!B653,Annuaire_roster!B:F,4,0)</f>
        <v>IDELHAJ Meryem</v>
      </c>
      <c r="Z674" s="37" t="s">
        <v>110</v>
      </c>
      <c r="AA674" s="60" t="s">
        <v>39</v>
      </c>
      <c r="AB674" s="35" t="str">
        <f t="shared" si="130"/>
        <v/>
      </c>
      <c r="AC674" s="35" t="str">
        <f t="shared" si="131"/>
        <v/>
      </c>
      <c r="AD674" s="35" t="str">
        <f t="shared" si="132"/>
        <v/>
      </c>
      <c r="AE674" s="44" t="str">
        <f t="shared" si="133"/>
        <v/>
      </c>
      <c r="AF674" s="61"/>
      <c r="AG674" s="45"/>
    </row>
    <row r="675" spans="1:33" x14ac:dyDescent="0.2">
      <c r="A675" s="59">
        <f>+VLOOKUP(B675,Annuaire_roster!B:G,5,0)</f>
        <v>1283</v>
      </c>
      <c r="B675" s="78" t="s">
        <v>86</v>
      </c>
      <c r="C675" s="66"/>
      <c r="D675" s="73" t="s">
        <v>64</v>
      </c>
      <c r="E675" s="66"/>
      <c r="F675" s="66" t="s">
        <v>64</v>
      </c>
      <c r="G675" s="67"/>
      <c r="H675" s="67"/>
      <c r="I675" s="107" t="s">
        <v>63</v>
      </c>
      <c r="J675" s="67"/>
      <c r="K675" s="69">
        <v>0</v>
      </c>
      <c r="L675" s="67">
        <v>0</v>
      </c>
      <c r="M675" s="74">
        <v>0</v>
      </c>
      <c r="N675" s="34" t="str">
        <f t="shared" si="125"/>
        <v/>
      </c>
      <c r="O675" s="38">
        <f t="shared" si="126"/>
        <v>0</v>
      </c>
      <c r="P675" s="77" t="s">
        <v>61</v>
      </c>
      <c r="Q675" s="43">
        <v>44829</v>
      </c>
      <c r="R675" s="35">
        <f t="shared" si="127"/>
        <v>0</v>
      </c>
      <c r="S675" s="35">
        <f t="shared" si="128"/>
        <v>0</v>
      </c>
      <c r="T675" s="10" t="str">
        <f t="shared" si="122"/>
        <v>Sem - 39</v>
      </c>
      <c r="U675" s="10" t="str">
        <f t="shared" si="123"/>
        <v>Septembre</v>
      </c>
      <c r="V675" s="36" t="str">
        <f t="shared" si="129"/>
        <v>2026</v>
      </c>
      <c r="W675" s="34"/>
      <c r="X675" s="91">
        <f t="shared" si="124"/>
        <v>0</v>
      </c>
      <c r="Y675" s="92" t="str">
        <f>VLOOKUP('CM-CIC'!B654,Annuaire_roster!B:F,4,0)</f>
        <v>IDELHAJ Meryem</v>
      </c>
      <c r="Z675" s="37" t="s">
        <v>110</v>
      </c>
      <c r="AA675" s="60" t="s">
        <v>39</v>
      </c>
      <c r="AB675" s="35" t="str">
        <f t="shared" si="130"/>
        <v/>
      </c>
      <c r="AC675" s="35" t="str">
        <f t="shared" si="131"/>
        <v/>
      </c>
      <c r="AD675" s="35" t="str">
        <f t="shared" si="132"/>
        <v/>
      </c>
      <c r="AE675" s="44" t="str">
        <f t="shared" si="133"/>
        <v/>
      </c>
      <c r="AF675" s="61"/>
      <c r="AG675" s="45"/>
    </row>
    <row r="676" spans="1:33" x14ac:dyDescent="0.2">
      <c r="A676" s="59">
        <f>+VLOOKUP(B676,Annuaire_roster!B:G,5,0)</f>
        <v>1474</v>
      </c>
      <c r="B676" s="78" t="s">
        <v>174</v>
      </c>
      <c r="C676" s="66"/>
      <c r="D676" s="73" t="s">
        <v>64</v>
      </c>
      <c r="E676" s="66"/>
      <c r="F676" s="66" t="s">
        <v>64</v>
      </c>
      <c r="G676" s="67"/>
      <c r="H676" s="67"/>
      <c r="I676" s="107" t="s">
        <v>63</v>
      </c>
      <c r="J676" s="67"/>
      <c r="K676" s="69">
        <v>0</v>
      </c>
      <c r="L676" s="67">
        <v>0</v>
      </c>
      <c r="M676" s="74">
        <v>0</v>
      </c>
      <c r="N676" s="34" t="str">
        <f t="shared" si="125"/>
        <v/>
      </c>
      <c r="O676" s="38">
        <f t="shared" si="126"/>
        <v>0</v>
      </c>
      <c r="P676" s="77" t="s">
        <v>61</v>
      </c>
      <c r="Q676" s="43">
        <v>44829</v>
      </c>
      <c r="R676" s="35">
        <f t="shared" si="127"/>
        <v>0</v>
      </c>
      <c r="S676" s="35">
        <f t="shared" si="128"/>
        <v>0</v>
      </c>
      <c r="T676" s="10" t="str">
        <f t="shared" si="122"/>
        <v>Sem - 39</v>
      </c>
      <c r="U676" s="10" t="str">
        <f t="shared" si="123"/>
        <v>Septembre</v>
      </c>
      <c r="V676" s="36" t="str">
        <f t="shared" si="129"/>
        <v>2026</v>
      </c>
      <c r="W676" s="34"/>
      <c r="X676" s="91">
        <f t="shared" si="124"/>
        <v>0</v>
      </c>
      <c r="Y676" s="92" t="str">
        <f>VLOOKUP('CM-CIC'!B655,Annuaire_roster!B:F,4,0)</f>
        <v>IDELHAJ Meryem</v>
      </c>
      <c r="Z676" s="37" t="s">
        <v>110</v>
      </c>
      <c r="AA676" s="60" t="s">
        <v>39</v>
      </c>
      <c r="AB676" s="35" t="str">
        <f t="shared" si="130"/>
        <v/>
      </c>
      <c r="AC676" s="35" t="str">
        <f t="shared" si="131"/>
        <v/>
      </c>
      <c r="AD676" s="35" t="str">
        <f t="shared" si="132"/>
        <v/>
      </c>
      <c r="AE676" s="44" t="str">
        <f t="shared" si="133"/>
        <v/>
      </c>
      <c r="AF676" s="61"/>
      <c r="AG676" s="45"/>
    </row>
    <row r="677" spans="1:33" x14ac:dyDescent="0.2">
      <c r="A677" s="59">
        <f>+VLOOKUP(B677,Annuaire_roster!B:G,5,0)</f>
        <v>1495</v>
      </c>
      <c r="B677" s="78" t="s">
        <v>172</v>
      </c>
      <c r="C677" s="66"/>
      <c r="D677" s="73" t="s">
        <v>64</v>
      </c>
      <c r="E677" s="66"/>
      <c r="F677" s="66" t="s">
        <v>64</v>
      </c>
      <c r="G677" s="67"/>
      <c r="H677" s="67"/>
      <c r="I677" s="107" t="s">
        <v>63</v>
      </c>
      <c r="J677" s="67"/>
      <c r="K677" s="69">
        <v>0</v>
      </c>
      <c r="L677" s="67">
        <v>0</v>
      </c>
      <c r="M677" s="74">
        <v>0</v>
      </c>
      <c r="N677" s="34" t="str">
        <f t="shared" si="125"/>
        <v/>
      </c>
      <c r="O677" s="38">
        <f t="shared" si="126"/>
        <v>0</v>
      </c>
      <c r="P677" s="77" t="s">
        <v>61</v>
      </c>
      <c r="Q677" s="43">
        <v>44829</v>
      </c>
      <c r="R677" s="35">
        <f t="shared" si="127"/>
        <v>0</v>
      </c>
      <c r="S677" s="35">
        <f t="shared" si="128"/>
        <v>0</v>
      </c>
      <c r="T677" s="10" t="str">
        <f t="shared" si="122"/>
        <v>Sem - 39</v>
      </c>
      <c r="U677" s="10" t="str">
        <f t="shared" si="123"/>
        <v>Septembre</v>
      </c>
      <c r="V677" s="36" t="str">
        <f t="shared" si="129"/>
        <v>2026</v>
      </c>
      <c r="W677" s="34"/>
      <c r="X677" s="91">
        <f t="shared" si="124"/>
        <v>0</v>
      </c>
      <c r="Y677" s="92" t="str">
        <f>VLOOKUP('CM-CIC'!B656,Annuaire_roster!B:F,4,0)</f>
        <v>IDELHAJ Meryem</v>
      </c>
      <c r="Z677" s="37" t="s">
        <v>110</v>
      </c>
      <c r="AA677" s="60" t="s">
        <v>39</v>
      </c>
      <c r="AB677" s="35" t="str">
        <f t="shared" si="130"/>
        <v/>
      </c>
      <c r="AC677" s="35" t="str">
        <f t="shared" si="131"/>
        <v/>
      </c>
      <c r="AD677" s="35" t="str">
        <f t="shared" si="132"/>
        <v/>
      </c>
      <c r="AE677" s="44" t="str">
        <f t="shared" si="133"/>
        <v/>
      </c>
      <c r="AF677" s="61"/>
      <c r="AG677" s="45"/>
    </row>
    <row r="678" spans="1:33" x14ac:dyDescent="0.2">
      <c r="A678" s="59">
        <f>+VLOOKUP(B678,Annuaire_roster!B:G,5,0)</f>
        <v>1011</v>
      </c>
      <c r="B678" s="78" t="s">
        <v>47</v>
      </c>
      <c r="C678" s="66"/>
      <c r="D678" s="73" t="s">
        <v>64</v>
      </c>
      <c r="E678" s="66"/>
      <c r="F678" s="66" t="s">
        <v>64</v>
      </c>
      <c r="G678" s="67"/>
      <c r="H678" s="67"/>
      <c r="I678" s="107" t="s">
        <v>63</v>
      </c>
      <c r="J678" s="67"/>
      <c r="K678" s="69">
        <v>0</v>
      </c>
      <c r="L678" s="67">
        <v>0</v>
      </c>
      <c r="M678" s="74">
        <v>0</v>
      </c>
      <c r="N678" s="34" t="str">
        <f t="shared" si="125"/>
        <v/>
      </c>
      <c r="O678" s="38">
        <f t="shared" si="126"/>
        <v>0</v>
      </c>
      <c r="P678" s="77" t="s">
        <v>61</v>
      </c>
      <c r="Q678" s="43">
        <v>44830</v>
      </c>
      <c r="R678" s="35">
        <f t="shared" si="127"/>
        <v>0</v>
      </c>
      <c r="S678" s="35">
        <f t="shared" si="128"/>
        <v>0</v>
      </c>
      <c r="T678" s="10" t="str">
        <f t="shared" si="122"/>
        <v>Sem - 39</v>
      </c>
      <c r="U678" s="10" t="str">
        <f t="shared" si="123"/>
        <v>Septembre</v>
      </c>
      <c r="V678" s="36" t="str">
        <f t="shared" si="129"/>
        <v>2026</v>
      </c>
      <c r="W678" s="34"/>
      <c r="X678" s="91">
        <f t="shared" si="124"/>
        <v>0</v>
      </c>
      <c r="Y678" s="92" t="str">
        <f>VLOOKUP('CM-CIC'!B657,Annuaire_roster!B:F,4,0)</f>
        <v>IDELHAJ Meryem</v>
      </c>
      <c r="Z678" s="37" t="s">
        <v>110</v>
      </c>
      <c r="AA678" s="60" t="s">
        <v>39</v>
      </c>
      <c r="AB678" s="35" t="str">
        <f t="shared" si="130"/>
        <v/>
      </c>
      <c r="AC678" s="35" t="str">
        <f t="shared" si="131"/>
        <v/>
      </c>
      <c r="AD678" s="35" t="str">
        <f t="shared" si="132"/>
        <v/>
      </c>
      <c r="AE678" s="44" t="str">
        <f t="shared" si="133"/>
        <v/>
      </c>
      <c r="AF678" s="61"/>
      <c r="AG678" s="45"/>
    </row>
    <row r="679" spans="1:33" x14ac:dyDescent="0.2">
      <c r="A679" s="59">
        <f>+VLOOKUP(B679,Annuaire_roster!B:G,5,0)</f>
        <v>1004</v>
      </c>
      <c r="B679" s="78" t="s">
        <v>96</v>
      </c>
      <c r="C679" s="66"/>
      <c r="D679" s="73" t="s">
        <v>64</v>
      </c>
      <c r="E679" s="66"/>
      <c r="F679" s="66" t="s">
        <v>64</v>
      </c>
      <c r="G679" s="67"/>
      <c r="H679" s="67"/>
      <c r="I679" s="107" t="s">
        <v>63</v>
      </c>
      <c r="J679" s="67"/>
      <c r="K679" s="69">
        <v>0</v>
      </c>
      <c r="L679" s="67">
        <v>0</v>
      </c>
      <c r="M679" s="74">
        <v>0</v>
      </c>
      <c r="N679" s="34" t="str">
        <f t="shared" si="125"/>
        <v/>
      </c>
      <c r="O679" s="38">
        <f t="shared" si="126"/>
        <v>0</v>
      </c>
      <c r="P679" s="77" t="s">
        <v>61</v>
      </c>
      <c r="Q679" s="43">
        <v>44830</v>
      </c>
      <c r="R679" s="35">
        <f t="shared" si="127"/>
        <v>0</v>
      </c>
      <c r="S679" s="35">
        <f t="shared" si="128"/>
        <v>0</v>
      </c>
      <c r="T679" s="10" t="str">
        <f t="shared" si="122"/>
        <v>Sem - 39</v>
      </c>
      <c r="U679" s="10" t="str">
        <f t="shared" si="123"/>
        <v>Septembre</v>
      </c>
      <c r="V679" s="36" t="str">
        <f t="shared" si="129"/>
        <v>2026</v>
      </c>
      <c r="W679" s="34"/>
      <c r="X679" s="91">
        <f t="shared" si="124"/>
        <v>0</v>
      </c>
      <c r="Y679" s="92" t="str">
        <f>VLOOKUP('CM-CIC'!B658,Annuaire_roster!B:F,4,0)</f>
        <v>IDELHAJ Meryem</v>
      </c>
      <c r="Z679" s="37" t="s">
        <v>110</v>
      </c>
      <c r="AA679" s="60" t="s">
        <v>39</v>
      </c>
      <c r="AB679" s="35" t="str">
        <f t="shared" si="130"/>
        <v/>
      </c>
      <c r="AC679" s="35" t="str">
        <f t="shared" si="131"/>
        <v/>
      </c>
      <c r="AD679" s="35" t="str">
        <f t="shared" si="132"/>
        <v/>
      </c>
      <c r="AE679" s="44" t="str">
        <f t="shared" si="133"/>
        <v/>
      </c>
      <c r="AF679" s="61"/>
      <c r="AG679" s="45"/>
    </row>
    <row r="680" spans="1:33" x14ac:dyDescent="0.2">
      <c r="A680" s="59">
        <f>+VLOOKUP(B680,Annuaire_roster!B:G,5,0)</f>
        <v>1066</v>
      </c>
      <c r="B680" s="78" t="s">
        <v>97</v>
      </c>
      <c r="C680" s="66"/>
      <c r="D680" s="73" t="s">
        <v>64</v>
      </c>
      <c r="E680" s="66"/>
      <c r="F680" s="66" t="s">
        <v>64</v>
      </c>
      <c r="G680" s="67"/>
      <c r="H680" s="67"/>
      <c r="I680" s="107" t="s">
        <v>63</v>
      </c>
      <c r="J680" s="67"/>
      <c r="K680" s="69">
        <v>0</v>
      </c>
      <c r="L680" s="67">
        <v>0</v>
      </c>
      <c r="M680" s="74">
        <v>0</v>
      </c>
      <c r="N680" s="34" t="str">
        <f t="shared" si="125"/>
        <v/>
      </c>
      <c r="O680" s="38">
        <f t="shared" si="126"/>
        <v>0</v>
      </c>
      <c r="P680" s="77" t="s">
        <v>61</v>
      </c>
      <c r="Q680" s="43">
        <v>44830</v>
      </c>
      <c r="R680" s="35">
        <f t="shared" si="127"/>
        <v>0</v>
      </c>
      <c r="S680" s="35">
        <f t="shared" si="128"/>
        <v>0</v>
      </c>
      <c r="T680" s="10" t="str">
        <f t="shared" si="122"/>
        <v>Sem - 39</v>
      </c>
      <c r="U680" s="10" t="str">
        <f t="shared" si="123"/>
        <v>Septembre</v>
      </c>
      <c r="V680" s="36" t="str">
        <f t="shared" si="129"/>
        <v>2026</v>
      </c>
      <c r="W680" s="34"/>
      <c r="X680" s="91">
        <f t="shared" si="124"/>
        <v>0</v>
      </c>
      <c r="Y680" s="92" t="str">
        <f>VLOOKUP('CM-CIC'!B659,Annuaire_roster!B:F,4,0)</f>
        <v>IDELHAJ Meryem</v>
      </c>
      <c r="Z680" s="37" t="s">
        <v>110</v>
      </c>
      <c r="AA680" s="60" t="s">
        <v>39</v>
      </c>
      <c r="AB680" s="35" t="str">
        <f t="shared" si="130"/>
        <v/>
      </c>
      <c r="AC680" s="35" t="str">
        <f t="shared" si="131"/>
        <v/>
      </c>
      <c r="AD680" s="35" t="str">
        <f t="shared" si="132"/>
        <v/>
      </c>
      <c r="AE680" s="44" t="str">
        <f t="shared" si="133"/>
        <v/>
      </c>
      <c r="AF680" s="61"/>
      <c r="AG680" s="45"/>
    </row>
    <row r="681" spans="1:33" x14ac:dyDescent="0.2">
      <c r="A681" s="59">
        <f>+VLOOKUP(B681,Annuaire_roster!B:G,5,0)</f>
        <v>1068</v>
      </c>
      <c r="B681" s="78" t="s">
        <v>98</v>
      </c>
      <c r="C681" s="66"/>
      <c r="D681" s="73" t="s">
        <v>64</v>
      </c>
      <c r="E681" s="66"/>
      <c r="F681" s="66" t="s">
        <v>64</v>
      </c>
      <c r="G681" s="67"/>
      <c r="H681" s="67"/>
      <c r="I681" s="107" t="s">
        <v>63</v>
      </c>
      <c r="J681" s="67"/>
      <c r="K681" s="69">
        <v>0</v>
      </c>
      <c r="L681" s="67">
        <v>0</v>
      </c>
      <c r="M681" s="74">
        <v>0</v>
      </c>
      <c r="N681" s="34" t="str">
        <f t="shared" si="125"/>
        <v/>
      </c>
      <c r="O681" s="38">
        <f t="shared" si="126"/>
        <v>0</v>
      </c>
      <c r="P681" s="77" t="s">
        <v>61</v>
      </c>
      <c r="Q681" s="43">
        <v>44830</v>
      </c>
      <c r="R681" s="35">
        <f t="shared" si="127"/>
        <v>0</v>
      </c>
      <c r="S681" s="35">
        <f t="shared" si="128"/>
        <v>0</v>
      </c>
      <c r="T681" s="10" t="str">
        <f t="shared" si="122"/>
        <v>Sem - 39</v>
      </c>
      <c r="U681" s="10" t="str">
        <f t="shared" si="123"/>
        <v>Septembre</v>
      </c>
      <c r="V681" s="36" t="str">
        <f t="shared" si="129"/>
        <v>2026</v>
      </c>
      <c r="W681" s="34"/>
      <c r="X681" s="91">
        <f t="shared" si="124"/>
        <v>0</v>
      </c>
      <c r="Y681" s="92" t="str">
        <f>VLOOKUP('CM-CIC'!B660,Annuaire_roster!B:F,4,0)</f>
        <v>IDELHAJ Meryem</v>
      </c>
      <c r="Z681" s="37" t="s">
        <v>110</v>
      </c>
      <c r="AA681" s="60" t="s">
        <v>39</v>
      </c>
      <c r="AB681" s="35" t="str">
        <f t="shared" si="130"/>
        <v/>
      </c>
      <c r="AC681" s="35" t="str">
        <f t="shared" si="131"/>
        <v/>
      </c>
      <c r="AD681" s="35" t="str">
        <f t="shared" si="132"/>
        <v/>
      </c>
      <c r="AE681" s="44" t="str">
        <f t="shared" si="133"/>
        <v/>
      </c>
      <c r="AF681" s="61"/>
      <c r="AG681" s="45"/>
    </row>
    <row r="682" spans="1:33" x14ac:dyDescent="0.2">
      <c r="A682" s="59">
        <f>+VLOOKUP(B682,Annuaire_roster!B:G,5,0)</f>
        <v>1151</v>
      </c>
      <c r="B682" s="78" t="s">
        <v>65</v>
      </c>
      <c r="C682" s="66"/>
      <c r="D682" s="73" t="s">
        <v>64</v>
      </c>
      <c r="E682" s="66"/>
      <c r="F682" s="66" t="s">
        <v>64</v>
      </c>
      <c r="G682" s="67"/>
      <c r="H682" s="67"/>
      <c r="I682" s="107" t="s">
        <v>63</v>
      </c>
      <c r="J682" s="67"/>
      <c r="K682" s="69">
        <v>0</v>
      </c>
      <c r="L682" s="67">
        <v>0</v>
      </c>
      <c r="M682" s="74">
        <v>0</v>
      </c>
      <c r="N682" s="34" t="str">
        <f t="shared" si="125"/>
        <v/>
      </c>
      <c r="O682" s="38">
        <f t="shared" si="126"/>
        <v>0</v>
      </c>
      <c r="P682" s="77" t="s">
        <v>61</v>
      </c>
      <c r="Q682" s="43">
        <v>44830</v>
      </c>
      <c r="R682" s="35">
        <f t="shared" si="127"/>
        <v>0</v>
      </c>
      <c r="S682" s="35">
        <f t="shared" si="128"/>
        <v>0</v>
      </c>
      <c r="T682" s="10" t="str">
        <f t="shared" si="122"/>
        <v>Sem - 39</v>
      </c>
      <c r="U682" s="10" t="str">
        <f t="shared" si="123"/>
        <v>Septembre</v>
      </c>
      <c r="V682" s="36" t="str">
        <f t="shared" si="129"/>
        <v>2026</v>
      </c>
      <c r="W682" s="34"/>
      <c r="X682" s="91">
        <f t="shared" si="124"/>
        <v>0</v>
      </c>
      <c r="Y682" s="92" t="str">
        <f>VLOOKUP('CM-CIC'!B661,Annuaire_roster!B:F,4,0)</f>
        <v>IDELHAJ Meryem</v>
      </c>
      <c r="Z682" s="37" t="s">
        <v>110</v>
      </c>
      <c r="AA682" s="60" t="s">
        <v>39</v>
      </c>
      <c r="AB682" s="35" t="str">
        <f t="shared" si="130"/>
        <v/>
      </c>
      <c r="AC682" s="35" t="str">
        <f t="shared" si="131"/>
        <v/>
      </c>
      <c r="AD682" s="35" t="str">
        <f t="shared" si="132"/>
        <v/>
      </c>
      <c r="AE682" s="44" t="str">
        <f t="shared" si="133"/>
        <v/>
      </c>
      <c r="AF682" s="61"/>
      <c r="AG682" s="45"/>
    </row>
    <row r="683" spans="1:33" x14ac:dyDescent="0.2">
      <c r="A683" s="59">
        <f>+VLOOKUP(B683,Annuaire_roster!B:G,5,0)</f>
        <v>1301</v>
      </c>
      <c r="B683" s="78" t="s">
        <v>111</v>
      </c>
      <c r="C683" s="66"/>
      <c r="D683" s="73" t="s">
        <v>64</v>
      </c>
      <c r="E683" s="66"/>
      <c r="F683" s="66" t="s">
        <v>64</v>
      </c>
      <c r="G683" s="67"/>
      <c r="H683" s="67"/>
      <c r="I683" s="107" t="s">
        <v>63</v>
      </c>
      <c r="J683" s="67"/>
      <c r="K683" s="69">
        <v>0</v>
      </c>
      <c r="L683" s="67">
        <v>0</v>
      </c>
      <c r="M683" s="74">
        <v>0</v>
      </c>
      <c r="N683" s="34" t="str">
        <f t="shared" si="125"/>
        <v/>
      </c>
      <c r="O683" s="38">
        <f t="shared" si="126"/>
        <v>0</v>
      </c>
      <c r="P683" s="77" t="s">
        <v>61</v>
      </c>
      <c r="Q683" s="43">
        <v>44830</v>
      </c>
      <c r="R683" s="35">
        <f t="shared" si="127"/>
        <v>0</v>
      </c>
      <c r="S683" s="35">
        <f t="shared" si="128"/>
        <v>0</v>
      </c>
      <c r="T683" s="10" t="str">
        <f t="shared" si="122"/>
        <v>Sem - 39</v>
      </c>
      <c r="U683" s="10" t="str">
        <f t="shared" si="123"/>
        <v>Septembre</v>
      </c>
      <c r="V683" s="36" t="str">
        <f t="shared" si="129"/>
        <v>2026</v>
      </c>
      <c r="W683" s="34"/>
      <c r="X683" s="91">
        <f t="shared" si="124"/>
        <v>0</v>
      </c>
      <c r="Y683" s="92" t="str">
        <f>VLOOKUP('CM-CIC'!B662,Annuaire_roster!B:F,4,0)</f>
        <v>IDELHAJ Meryem</v>
      </c>
      <c r="Z683" s="37" t="s">
        <v>110</v>
      </c>
      <c r="AA683" s="60" t="s">
        <v>39</v>
      </c>
      <c r="AB683" s="35" t="str">
        <f t="shared" si="130"/>
        <v/>
      </c>
      <c r="AC683" s="35" t="str">
        <f t="shared" si="131"/>
        <v/>
      </c>
      <c r="AD683" s="35" t="str">
        <f t="shared" si="132"/>
        <v/>
      </c>
      <c r="AE683" s="44" t="str">
        <f t="shared" si="133"/>
        <v/>
      </c>
      <c r="AF683" s="61"/>
      <c r="AG683" s="45"/>
    </row>
    <row r="684" spans="1:33" x14ac:dyDescent="0.2">
      <c r="A684" s="59">
        <f>+VLOOKUP(B684,Annuaire_roster!B:G,5,0)</f>
        <v>1300</v>
      </c>
      <c r="B684" s="78" t="s">
        <v>93</v>
      </c>
      <c r="C684" s="66"/>
      <c r="D684" s="73" t="s">
        <v>64</v>
      </c>
      <c r="E684" s="66"/>
      <c r="F684" s="66" t="s">
        <v>64</v>
      </c>
      <c r="G684" s="67"/>
      <c r="H684" s="67"/>
      <c r="I684" s="107" t="s">
        <v>63</v>
      </c>
      <c r="J684" s="67"/>
      <c r="K684" s="69">
        <v>0</v>
      </c>
      <c r="L684" s="67">
        <v>0</v>
      </c>
      <c r="M684" s="74">
        <v>0</v>
      </c>
      <c r="N684" s="34" t="str">
        <f t="shared" si="125"/>
        <v/>
      </c>
      <c r="O684" s="38">
        <f t="shared" si="126"/>
        <v>0</v>
      </c>
      <c r="P684" s="77" t="s">
        <v>61</v>
      </c>
      <c r="Q684" s="43">
        <v>44830</v>
      </c>
      <c r="R684" s="35">
        <f t="shared" si="127"/>
        <v>0</v>
      </c>
      <c r="S684" s="35">
        <f t="shared" si="128"/>
        <v>0</v>
      </c>
      <c r="T684" s="10" t="str">
        <f t="shared" si="122"/>
        <v>Sem - 39</v>
      </c>
      <c r="U684" s="10" t="str">
        <f t="shared" si="123"/>
        <v>Septembre</v>
      </c>
      <c r="V684" s="36" t="str">
        <f t="shared" si="129"/>
        <v>2026</v>
      </c>
      <c r="W684" s="34"/>
      <c r="X684" s="91">
        <f t="shared" si="124"/>
        <v>0</v>
      </c>
      <c r="Y684" s="92" t="str">
        <f>VLOOKUP('CM-CIC'!B663,Annuaire_roster!B:F,4,0)</f>
        <v>IDELHAJ Meryem</v>
      </c>
      <c r="Z684" s="37" t="s">
        <v>110</v>
      </c>
      <c r="AA684" s="60" t="s">
        <v>39</v>
      </c>
      <c r="AB684" s="35" t="str">
        <f t="shared" si="130"/>
        <v/>
      </c>
      <c r="AC684" s="35" t="str">
        <f t="shared" si="131"/>
        <v/>
      </c>
      <c r="AD684" s="35" t="str">
        <f t="shared" si="132"/>
        <v/>
      </c>
      <c r="AE684" s="44" t="str">
        <f t="shared" si="133"/>
        <v/>
      </c>
      <c r="AF684" s="61"/>
      <c r="AG684" s="45"/>
    </row>
    <row r="685" spans="1:33" x14ac:dyDescent="0.2">
      <c r="A685" s="59">
        <f>+VLOOKUP(B685,Annuaire_roster!B:G,5,0)</f>
        <v>1309</v>
      </c>
      <c r="B685" s="78" t="s">
        <v>85</v>
      </c>
      <c r="C685" s="66"/>
      <c r="D685" s="73" t="s">
        <v>64</v>
      </c>
      <c r="E685" s="66"/>
      <c r="F685" s="66" t="s">
        <v>64</v>
      </c>
      <c r="G685" s="67"/>
      <c r="H685" s="67"/>
      <c r="I685" s="107" t="s">
        <v>63</v>
      </c>
      <c r="J685" s="67"/>
      <c r="K685" s="69">
        <v>0</v>
      </c>
      <c r="L685" s="67">
        <v>0</v>
      </c>
      <c r="M685" s="74">
        <v>0</v>
      </c>
      <c r="N685" s="34" t="str">
        <f t="shared" si="125"/>
        <v/>
      </c>
      <c r="O685" s="38">
        <f t="shared" si="126"/>
        <v>0</v>
      </c>
      <c r="P685" s="77" t="s">
        <v>61</v>
      </c>
      <c r="Q685" s="43">
        <v>44830</v>
      </c>
      <c r="R685" s="35">
        <f t="shared" si="127"/>
        <v>0</v>
      </c>
      <c r="S685" s="35">
        <f t="shared" si="128"/>
        <v>0</v>
      </c>
      <c r="T685" s="10" t="str">
        <f t="shared" si="122"/>
        <v>Sem - 39</v>
      </c>
      <c r="U685" s="10" t="str">
        <f t="shared" si="123"/>
        <v>Septembre</v>
      </c>
      <c r="V685" s="36" t="str">
        <f t="shared" si="129"/>
        <v>2026</v>
      </c>
      <c r="W685" s="34"/>
      <c r="X685" s="91">
        <f t="shared" si="124"/>
        <v>0</v>
      </c>
      <c r="Y685" s="92" t="str">
        <f>VLOOKUP('CM-CIC'!B664,Annuaire_roster!B:F,4,0)</f>
        <v>IDELHAJ Meryem</v>
      </c>
      <c r="Z685" s="37" t="s">
        <v>110</v>
      </c>
      <c r="AA685" s="60" t="s">
        <v>39</v>
      </c>
      <c r="AB685" s="35" t="str">
        <f t="shared" si="130"/>
        <v/>
      </c>
      <c r="AC685" s="35" t="str">
        <f t="shared" si="131"/>
        <v/>
      </c>
      <c r="AD685" s="35" t="str">
        <f t="shared" si="132"/>
        <v/>
      </c>
      <c r="AE685" s="44" t="str">
        <f t="shared" si="133"/>
        <v/>
      </c>
      <c r="AF685" s="61"/>
      <c r="AG685" s="45"/>
    </row>
    <row r="686" spans="1:33" x14ac:dyDescent="0.2">
      <c r="A686" s="59">
        <f>+VLOOKUP(B686,Annuaire_roster!B:G,5,0)</f>
        <v>1283</v>
      </c>
      <c r="B686" s="78" t="s">
        <v>86</v>
      </c>
      <c r="C686" s="66"/>
      <c r="D686" s="73" t="s">
        <v>64</v>
      </c>
      <c r="E686" s="66"/>
      <c r="F686" s="66" t="s">
        <v>64</v>
      </c>
      <c r="G686" s="67"/>
      <c r="H686" s="67"/>
      <c r="I686" s="107" t="s">
        <v>63</v>
      </c>
      <c r="J686" s="67"/>
      <c r="K686" s="69">
        <v>0</v>
      </c>
      <c r="L686" s="67">
        <v>0</v>
      </c>
      <c r="M686" s="74">
        <v>0</v>
      </c>
      <c r="N686" s="34" t="str">
        <f t="shared" si="125"/>
        <v/>
      </c>
      <c r="O686" s="38">
        <f t="shared" si="126"/>
        <v>0</v>
      </c>
      <c r="P686" s="77" t="s">
        <v>61</v>
      </c>
      <c r="Q686" s="43">
        <v>44830</v>
      </c>
      <c r="R686" s="35">
        <f t="shared" si="127"/>
        <v>0</v>
      </c>
      <c r="S686" s="35">
        <f t="shared" si="128"/>
        <v>0</v>
      </c>
      <c r="T686" s="10" t="str">
        <f t="shared" si="122"/>
        <v>Sem - 39</v>
      </c>
      <c r="U686" s="10" t="str">
        <f t="shared" si="123"/>
        <v>Septembre</v>
      </c>
      <c r="V686" s="36" t="str">
        <f t="shared" si="129"/>
        <v>2026</v>
      </c>
      <c r="W686" s="34"/>
      <c r="X686" s="91">
        <f t="shared" si="124"/>
        <v>0</v>
      </c>
      <c r="Y686" s="92" t="str">
        <f>VLOOKUP('CM-CIC'!B665,Annuaire_roster!B:F,4,0)</f>
        <v>IDELHAJ Meryem</v>
      </c>
      <c r="Z686" s="37" t="s">
        <v>110</v>
      </c>
      <c r="AA686" s="60" t="s">
        <v>39</v>
      </c>
      <c r="AB686" s="35" t="str">
        <f t="shared" si="130"/>
        <v/>
      </c>
      <c r="AC686" s="35" t="str">
        <f t="shared" si="131"/>
        <v/>
      </c>
      <c r="AD686" s="35" t="str">
        <f t="shared" si="132"/>
        <v/>
      </c>
      <c r="AE686" s="44" t="str">
        <f t="shared" si="133"/>
        <v/>
      </c>
      <c r="AF686" s="61"/>
      <c r="AG686" s="45"/>
    </row>
    <row r="687" spans="1:33" x14ac:dyDescent="0.2">
      <c r="A687" s="59">
        <f>+VLOOKUP(B687,Annuaire_roster!B:G,5,0)</f>
        <v>1474</v>
      </c>
      <c r="B687" s="78" t="s">
        <v>174</v>
      </c>
      <c r="C687" s="66"/>
      <c r="D687" s="73" t="s">
        <v>64</v>
      </c>
      <c r="E687" s="66"/>
      <c r="F687" s="66" t="s">
        <v>64</v>
      </c>
      <c r="G687" s="67"/>
      <c r="H687" s="67"/>
      <c r="I687" s="107" t="s">
        <v>63</v>
      </c>
      <c r="J687" s="67"/>
      <c r="K687" s="69">
        <v>0</v>
      </c>
      <c r="L687" s="67">
        <v>0</v>
      </c>
      <c r="M687" s="74">
        <v>0</v>
      </c>
      <c r="N687" s="34" t="str">
        <f t="shared" si="125"/>
        <v/>
      </c>
      <c r="O687" s="38">
        <f t="shared" si="126"/>
        <v>0</v>
      </c>
      <c r="P687" s="77" t="s">
        <v>61</v>
      </c>
      <c r="Q687" s="43">
        <v>44830</v>
      </c>
      <c r="R687" s="35">
        <f t="shared" si="127"/>
        <v>0</v>
      </c>
      <c r="S687" s="35">
        <f t="shared" si="128"/>
        <v>0</v>
      </c>
      <c r="T687" s="10" t="str">
        <f t="shared" si="122"/>
        <v>Sem - 39</v>
      </c>
      <c r="U687" s="10" t="str">
        <f t="shared" si="123"/>
        <v>Septembre</v>
      </c>
      <c r="V687" s="36" t="str">
        <f t="shared" si="129"/>
        <v>2026</v>
      </c>
      <c r="W687" s="34"/>
      <c r="X687" s="91">
        <f t="shared" si="124"/>
        <v>0</v>
      </c>
      <c r="Y687" s="92" t="str">
        <f>VLOOKUP('CM-CIC'!B666,Annuaire_roster!B:F,4,0)</f>
        <v>IDELHAJ Meryem</v>
      </c>
      <c r="Z687" s="37" t="s">
        <v>110</v>
      </c>
      <c r="AA687" s="60" t="s">
        <v>39</v>
      </c>
      <c r="AB687" s="35" t="str">
        <f t="shared" si="130"/>
        <v/>
      </c>
      <c r="AC687" s="35" t="str">
        <f t="shared" si="131"/>
        <v/>
      </c>
      <c r="AD687" s="35" t="str">
        <f t="shared" si="132"/>
        <v/>
      </c>
      <c r="AE687" s="44" t="str">
        <f t="shared" si="133"/>
        <v/>
      </c>
      <c r="AF687" s="61"/>
      <c r="AG687" s="45"/>
    </row>
    <row r="688" spans="1:33" x14ac:dyDescent="0.2">
      <c r="A688" s="59">
        <f>+VLOOKUP(B688,Annuaire_roster!B:G,5,0)</f>
        <v>1495</v>
      </c>
      <c r="B688" s="78" t="s">
        <v>172</v>
      </c>
      <c r="C688" s="66"/>
      <c r="D688" s="73" t="s">
        <v>64</v>
      </c>
      <c r="E688" s="66"/>
      <c r="F688" s="66" t="s">
        <v>64</v>
      </c>
      <c r="G688" s="67"/>
      <c r="H688" s="67"/>
      <c r="I688" s="107" t="s">
        <v>63</v>
      </c>
      <c r="J688" s="67"/>
      <c r="K688" s="69">
        <v>0</v>
      </c>
      <c r="L688" s="67">
        <v>0</v>
      </c>
      <c r="M688" s="74">
        <v>0</v>
      </c>
      <c r="N688" s="34" t="str">
        <f t="shared" si="125"/>
        <v/>
      </c>
      <c r="O688" s="38">
        <f t="shared" si="126"/>
        <v>0</v>
      </c>
      <c r="P688" s="77" t="s">
        <v>61</v>
      </c>
      <c r="Q688" s="43">
        <v>44830</v>
      </c>
      <c r="R688" s="35">
        <f t="shared" si="127"/>
        <v>0</v>
      </c>
      <c r="S688" s="35">
        <f t="shared" si="128"/>
        <v>0</v>
      </c>
      <c r="T688" s="10" t="str">
        <f t="shared" si="122"/>
        <v>Sem - 39</v>
      </c>
      <c r="U688" s="10" t="str">
        <f t="shared" si="123"/>
        <v>Septembre</v>
      </c>
      <c r="V688" s="36" t="str">
        <f t="shared" si="129"/>
        <v>2026</v>
      </c>
      <c r="W688" s="34"/>
      <c r="X688" s="91">
        <f t="shared" si="124"/>
        <v>0</v>
      </c>
      <c r="Y688" s="92" t="str">
        <f>VLOOKUP('CM-CIC'!B667,Annuaire_roster!B:F,4,0)</f>
        <v>IDELHAJ Meryem</v>
      </c>
      <c r="Z688" s="37" t="s">
        <v>110</v>
      </c>
      <c r="AA688" s="60" t="s">
        <v>39</v>
      </c>
      <c r="AB688" s="35" t="str">
        <f t="shared" si="130"/>
        <v/>
      </c>
      <c r="AC688" s="35" t="str">
        <f t="shared" si="131"/>
        <v/>
      </c>
      <c r="AD688" s="35" t="str">
        <f t="shared" si="132"/>
        <v/>
      </c>
      <c r="AE688" s="44" t="str">
        <f t="shared" si="133"/>
        <v/>
      </c>
      <c r="AF688" s="61"/>
      <c r="AG688" s="45"/>
    </row>
    <row r="689" spans="1:33" x14ac:dyDescent="0.2">
      <c r="A689" s="59">
        <f>+VLOOKUP(B689,Annuaire_roster!B:G,5,0)</f>
        <v>1011</v>
      </c>
      <c r="B689" s="78" t="s">
        <v>47</v>
      </c>
      <c r="C689" s="66">
        <v>0.33194444444444443</v>
      </c>
      <c r="D689" s="73">
        <v>0.33333333333333331</v>
      </c>
      <c r="E689" s="71">
        <v>0.75</v>
      </c>
      <c r="F689" s="66">
        <v>0.75</v>
      </c>
      <c r="G689" s="67"/>
      <c r="H689" s="67"/>
      <c r="I689" s="107" t="s">
        <v>63</v>
      </c>
      <c r="J689" s="67"/>
      <c r="K689" s="69">
        <v>0</v>
      </c>
      <c r="L689" s="67">
        <v>0</v>
      </c>
      <c r="M689" s="74">
        <v>0</v>
      </c>
      <c r="N689" s="34">
        <f t="shared" si="125"/>
        <v>0.375</v>
      </c>
      <c r="O689" s="38">
        <f t="shared" si="126"/>
        <v>0.375</v>
      </c>
      <c r="P689" s="77" t="s">
        <v>61</v>
      </c>
      <c r="Q689" s="43">
        <v>44831</v>
      </c>
      <c r="R689" s="35">
        <f t="shared" si="127"/>
        <v>0</v>
      </c>
      <c r="S689" s="35">
        <f t="shared" si="128"/>
        <v>0</v>
      </c>
      <c r="T689" s="10" t="str">
        <f t="shared" si="122"/>
        <v>Sem - 40</v>
      </c>
      <c r="U689" s="10" t="str">
        <f t="shared" si="123"/>
        <v>Septembre</v>
      </c>
      <c r="V689" s="36" t="str">
        <f t="shared" si="129"/>
        <v>2026</v>
      </c>
      <c r="W689" s="34"/>
      <c r="X689" s="91">
        <f t="shared" si="124"/>
        <v>1.388888888888884E-3</v>
      </c>
      <c r="Y689" s="92" t="str">
        <f>VLOOKUP('CM-CIC'!B668,Annuaire_roster!B:F,4,0)</f>
        <v>IDELHAJ Meryem</v>
      </c>
      <c r="Z689" s="37" t="s">
        <v>110</v>
      </c>
      <c r="AA689" s="60" t="s">
        <v>39</v>
      </c>
      <c r="AB689" s="35" t="str">
        <f t="shared" si="130"/>
        <v/>
      </c>
      <c r="AC689" s="35" t="str">
        <f t="shared" si="131"/>
        <v/>
      </c>
      <c r="AD689" s="35" t="str">
        <f t="shared" si="132"/>
        <v/>
      </c>
      <c r="AE689" s="44" t="str">
        <f t="shared" si="133"/>
        <v/>
      </c>
      <c r="AF689" s="61"/>
      <c r="AG689" s="45"/>
    </row>
    <row r="690" spans="1:33" x14ac:dyDescent="0.2">
      <c r="A690" s="59">
        <f>+VLOOKUP(B690,Annuaire_roster!B:G,5,0)</f>
        <v>1004</v>
      </c>
      <c r="B690" s="78" t="s">
        <v>96</v>
      </c>
      <c r="C690" s="66">
        <v>0.2902777777777778</v>
      </c>
      <c r="D690" s="73">
        <v>0.29166666666666669</v>
      </c>
      <c r="E690" s="66">
        <v>0.70833333333333337</v>
      </c>
      <c r="F690" s="66">
        <v>0.70833333333333337</v>
      </c>
      <c r="G690" s="67"/>
      <c r="H690" s="67"/>
      <c r="I690" s="107" t="s">
        <v>63</v>
      </c>
      <c r="J690" s="67"/>
      <c r="K690" s="69">
        <v>0</v>
      </c>
      <c r="L690" s="67">
        <v>0</v>
      </c>
      <c r="M690" s="74">
        <v>0</v>
      </c>
      <c r="N690" s="34">
        <f t="shared" si="125"/>
        <v>0.375</v>
      </c>
      <c r="O690" s="38">
        <f t="shared" si="126"/>
        <v>0.375</v>
      </c>
      <c r="P690" s="77" t="s">
        <v>61</v>
      </c>
      <c r="Q690" s="43">
        <v>44831</v>
      </c>
      <c r="R690" s="35">
        <f t="shared" si="127"/>
        <v>0</v>
      </c>
      <c r="S690" s="35">
        <f t="shared" si="128"/>
        <v>0</v>
      </c>
      <c r="T690" s="10" t="str">
        <f t="shared" si="122"/>
        <v>Sem - 40</v>
      </c>
      <c r="U690" s="10" t="str">
        <f t="shared" si="123"/>
        <v>Septembre</v>
      </c>
      <c r="V690" s="36" t="str">
        <f t="shared" si="129"/>
        <v>2026</v>
      </c>
      <c r="W690" s="34"/>
      <c r="X690" s="91">
        <f t="shared" si="124"/>
        <v>1.388888888888884E-3</v>
      </c>
      <c r="Y690" s="92" t="str">
        <f>VLOOKUP('CM-CIC'!B669,Annuaire_roster!B:F,4,0)</f>
        <v>IDELHAJ Meryem</v>
      </c>
      <c r="Z690" s="37" t="s">
        <v>110</v>
      </c>
      <c r="AA690" s="60" t="s">
        <v>39</v>
      </c>
      <c r="AB690" s="35" t="str">
        <f t="shared" si="130"/>
        <v/>
      </c>
      <c r="AC690" s="35" t="str">
        <f t="shared" si="131"/>
        <v/>
      </c>
      <c r="AD690" s="35" t="str">
        <f t="shared" si="132"/>
        <v/>
      </c>
      <c r="AE690" s="44" t="str">
        <f t="shared" si="133"/>
        <v/>
      </c>
      <c r="AF690" s="61"/>
      <c r="AG690" s="45"/>
    </row>
    <row r="691" spans="1:33" x14ac:dyDescent="0.2">
      <c r="A691" s="59">
        <f>+VLOOKUP(B691,Annuaire_roster!B:G,5,0)</f>
        <v>1068</v>
      </c>
      <c r="B691" s="78" t="s">
        <v>98</v>
      </c>
      <c r="C691" s="66">
        <v>0.28958333333333336</v>
      </c>
      <c r="D691" s="49">
        <v>0.29166666666666669</v>
      </c>
      <c r="E691" s="71">
        <v>0.70833333333333337</v>
      </c>
      <c r="F691" s="81">
        <v>0.70833333333333337</v>
      </c>
      <c r="G691" s="48"/>
      <c r="H691" s="67"/>
      <c r="I691" s="107" t="s">
        <v>63</v>
      </c>
      <c r="J691" s="67"/>
      <c r="K691" s="69">
        <v>0</v>
      </c>
      <c r="L691" s="67">
        <v>0</v>
      </c>
      <c r="M691" s="74">
        <v>0</v>
      </c>
      <c r="N691" s="34">
        <f t="shared" si="125"/>
        <v>0.375</v>
      </c>
      <c r="O691" s="38">
        <f t="shared" si="126"/>
        <v>0.375</v>
      </c>
      <c r="P691" s="76" t="s">
        <v>61</v>
      </c>
      <c r="Q691" s="43">
        <v>44831</v>
      </c>
      <c r="R691" s="35">
        <f t="shared" si="127"/>
        <v>0</v>
      </c>
      <c r="S691" s="35">
        <f t="shared" si="128"/>
        <v>0</v>
      </c>
      <c r="T691" s="10" t="str">
        <f t="shared" si="122"/>
        <v>Sem - 40</v>
      </c>
      <c r="U691" s="10" t="str">
        <f t="shared" si="123"/>
        <v>Septembre</v>
      </c>
      <c r="V691" s="36" t="str">
        <f t="shared" si="129"/>
        <v>2026</v>
      </c>
      <c r="W691" s="34"/>
      <c r="X691" s="91">
        <f t="shared" si="124"/>
        <v>2.0833333333333259E-3</v>
      </c>
      <c r="Y691" s="92" t="str">
        <f>VLOOKUP('CM-CIC'!B670,Annuaire_roster!B:F,4,0)</f>
        <v>IDELHAJ Meryem</v>
      </c>
      <c r="Z691" s="37" t="s">
        <v>110</v>
      </c>
      <c r="AA691" s="60" t="s">
        <v>39</v>
      </c>
      <c r="AB691" s="35" t="str">
        <f t="shared" si="130"/>
        <v/>
      </c>
      <c r="AC691" s="35" t="str">
        <f t="shared" si="131"/>
        <v/>
      </c>
      <c r="AD691" s="35" t="str">
        <f t="shared" si="132"/>
        <v/>
      </c>
      <c r="AE691" s="44" t="str">
        <f t="shared" si="133"/>
        <v/>
      </c>
      <c r="AF691" s="61"/>
      <c r="AG691" s="45"/>
    </row>
    <row r="692" spans="1:33" x14ac:dyDescent="0.2">
      <c r="A692" s="59">
        <f>+VLOOKUP(B692,Annuaire_roster!B:G,5,0)</f>
        <v>1151</v>
      </c>
      <c r="B692" s="78" t="s">
        <v>65</v>
      </c>
      <c r="C692" s="66">
        <v>0.33333333333333331</v>
      </c>
      <c r="D692" s="73">
        <v>0.33333333333333331</v>
      </c>
      <c r="E692" s="71">
        <v>0.75</v>
      </c>
      <c r="F692" s="66">
        <v>0.75</v>
      </c>
      <c r="G692" s="48"/>
      <c r="H692" s="67"/>
      <c r="I692" s="107" t="s">
        <v>63</v>
      </c>
      <c r="J692" s="67"/>
      <c r="K692" s="69">
        <v>0</v>
      </c>
      <c r="L692" s="67">
        <v>0</v>
      </c>
      <c r="M692" s="74">
        <v>0</v>
      </c>
      <c r="N692" s="34">
        <f t="shared" si="125"/>
        <v>0.375</v>
      </c>
      <c r="O692" s="38">
        <f t="shared" si="126"/>
        <v>0.375</v>
      </c>
      <c r="P692" s="76" t="s">
        <v>61</v>
      </c>
      <c r="Q692" s="43">
        <v>44831</v>
      </c>
      <c r="R692" s="35">
        <f t="shared" si="127"/>
        <v>0</v>
      </c>
      <c r="S692" s="35">
        <f t="shared" si="128"/>
        <v>0</v>
      </c>
      <c r="T692" s="10" t="str">
        <f t="shared" si="122"/>
        <v>Sem - 40</v>
      </c>
      <c r="U692" s="10" t="str">
        <f t="shared" si="123"/>
        <v>Septembre</v>
      </c>
      <c r="V692" s="36" t="str">
        <f t="shared" si="129"/>
        <v>2026</v>
      </c>
      <c r="W692" s="34"/>
      <c r="X692" s="91">
        <f t="shared" si="124"/>
        <v>0</v>
      </c>
      <c r="Y692" s="92" t="str">
        <f>VLOOKUP('CM-CIC'!B671,Annuaire_roster!B:F,4,0)</f>
        <v>IDELHAJ Meryem</v>
      </c>
      <c r="Z692" s="37" t="s">
        <v>110</v>
      </c>
      <c r="AA692" s="60" t="s">
        <v>39</v>
      </c>
      <c r="AB692" s="35" t="str">
        <f t="shared" si="130"/>
        <v/>
      </c>
      <c r="AC692" s="35" t="str">
        <f t="shared" si="131"/>
        <v/>
      </c>
      <c r="AD692" s="35" t="str">
        <f t="shared" si="132"/>
        <v/>
      </c>
      <c r="AE692" s="44" t="str">
        <f t="shared" si="133"/>
        <v/>
      </c>
      <c r="AF692" s="61"/>
      <c r="AG692" s="45"/>
    </row>
    <row r="693" spans="1:33" x14ac:dyDescent="0.2">
      <c r="A693" s="59">
        <f>+VLOOKUP(B693,Annuaire_roster!B:G,5,0)</f>
        <v>1301</v>
      </c>
      <c r="B693" s="78" t="s">
        <v>111</v>
      </c>
      <c r="C693" s="66">
        <v>0.33194444444444443</v>
      </c>
      <c r="D693" s="73">
        <v>0.33333333333333331</v>
      </c>
      <c r="E693" s="71">
        <v>0.75</v>
      </c>
      <c r="F693" s="66">
        <v>0.75</v>
      </c>
      <c r="G693" s="67"/>
      <c r="H693" s="67"/>
      <c r="I693" s="107" t="s">
        <v>63</v>
      </c>
      <c r="J693" s="67"/>
      <c r="K693" s="69">
        <v>0</v>
      </c>
      <c r="L693" s="67">
        <v>0</v>
      </c>
      <c r="M693" s="74">
        <v>0</v>
      </c>
      <c r="N693" s="34">
        <f t="shared" si="125"/>
        <v>0.375</v>
      </c>
      <c r="O693" s="38">
        <f t="shared" si="126"/>
        <v>0.375</v>
      </c>
      <c r="P693" s="77" t="s">
        <v>61</v>
      </c>
      <c r="Q693" s="43">
        <v>44831</v>
      </c>
      <c r="R693" s="35">
        <f t="shared" si="127"/>
        <v>0</v>
      </c>
      <c r="S693" s="35">
        <f t="shared" si="128"/>
        <v>0</v>
      </c>
      <c r="T693" s="10" t="str">
        <f t="shared" si="122"/>
        <v>Sem - 40</v>
      </c>
      <c r="U693" s="10" t="str">
        <f t="shared" si="123"/>
        <v>Septembre</v>
      </c>
      <c r="V693" s="36" t="str">
        <f t="shared" si="129"/>
        <v>2026</v>
      </c>
      <c r="W693" s="34"/>
      <c r="X693" s="91">
        <f t="shared" si="124"/>
        <v>1.388888888888884E-3</v>
      </c>
      <c r="Y693" s="92" t="str">
        <f>VLOOKUP('CM-CIC'!B672,Annuaire_roster!B:F,4,0)</f>
        <v>IDELHAJ Meryem</v>
      </c>
      <c r="Z693" s="37" t="s">
        <v>110</v>
      </c>
      <c r="AA693" s="60" t="s">
        <v>39</v>
      </c>
      <c r="AB693" s="35" t="str">
        <f t="shared" si="130"/>
        <v/>
      </c>
      <c r="AC693" s="35" t="str">
        <f t="shared" si="131"/>
        <v/>
      </c>
      <c r="AD693" s="35" t="str">
        <f t="shared" si="132"/>
        <v/>
      </c>
      <c r="AE693" s="44" t="str">
        <f t="shared" si="133"/>
        <v/>
      </c>
      <c r="AF693" s="61"/>
      <c r="AG693" s="45"/>
    </row>
    <row r="694" spans="1:33" x14ac:dyDescent="0.2">
      <c r="A694" s="59">
        <f>+VLOOKUP(B694,Annuaire_roster!B:G,5,0)</f>
        <v>1300</v>
      </c>
      <c r="B694" s="78" t="s">
        <v>93</v>
      </c>
      <c r="C694" s="66">
        <v>0.29166666666666669</v>
      </c>
      <c r="D694" s="73">
        <v>0.29166666666666669</v>
      </c>
      <c r="E694" s="71">
        <v>0.70833333333333337</v>
      </c>
      <c r="F694" s="66">
        <v>0.70833333333333337</v>
      </c>
      <c r="G694" s="67"/>
      <c r="H694" s="67"/>
      <c r="I694" s="107" t="s">
        <v>63</v>
      </c>
      <c r="J694" s="67"/>
      <c r="K694" s="69">
        <v>0</v>
      </c>
      <c r="L694" s="67">
        <v>0</v>
      </c>
      <c r="M694" s="74">
        <v>0</v>
      </c>
      <c r="N694" s="34">
        <f t="shared" si="125"/>
        <v>0.375</v>
      </c>
      <c r="O694" s="38">
        <f t="shared" si="126"/>
        <v>0.375</v>
      </c>
      <c r="P694" s="77" t="s">
        <v>61</v>
      </c>
      <c r="Q694" s="43">
        <v>44831</v>
      </c>
      <c r="R694" s="35">
        <f t="shared" si="127"/>
        <v>0</v>
      </c>
      <c r="S694" s="35">
        <f t="shared" si="128"/>
        <v>0</v>
      </c>
      <c r="T694" s="10" t="str">
        <f t="shared" si="122"/>
        <v>Sem - 40</v>
      </c>
      <c r="U694" s="10" t="str">
        <f t="shared" si="123"/>
        <v>Septembre</v>
      </c>
      <c r="V694" s="36" t="str">
        <f t="shared" si="129"/>
        <v>2026</v>
      </c>
      <c r="W694" s="34"/>
      <c r="X694" s="91">
        <f t="shared" si="124"/>
        <v>0</v>
      </c>
      <c r="Y694" s="92" t="str">
        <f>VLOOKUP('CM-CIC'!B673,Annuaire_roster!B:F,4,0)</f>
        <v>IDELHAJ Meryem</v>
      </c>
      <c r="Z694" s="37" t="s">
        <v>110</v>
      </c>
      <c r="AA694" s="60" t="s">
        <v>39</v>
      </c>
      <c r="AB694" s="35" t="str">
        <f t="shared" si="130"/>
        <v/>
      </c>
      <c r="AC694" s="35" t="str">
        <f t="shared" si="131"/>
        <v/>
      </c>
      <c r="AD694" s="35" t="str">
        <f t="shared" si="132"/>
        <v/>
      </c>
      <c r="AE694" s="44" t="str">
        <f t="shared" si="133"/>
        <v/>
      </c>
      <c r="AF694" s="61"/>
      <c r="AG694" s="45"/>
    </row>
    <row r="695" spans="1:33" x14ac:dyDescent="0.2">
      <c r="A695" s="59">
        <f>+VLOOKUP(B695,Annuaire_roster!B:G,5,0)</f>
        <v>1283</v>
      </c>
      <c r="B695" s="78" t="s">
        <v>86</v>
      </c>
      <c r="C695" s="66">
        <v>0.33333333333333331</v>
      </c>
      <c r="D695" s="73">
        <v>0.33333333333333331</v>
      </c>
      <c r="E695" s="66">
        <v>0.75</v>
      </c>
      <c r="F695" s="66">
        <v>0.75</v>
      </c>
      <c r="G695" s="67"/>
      <c r="H695" s="67"/>
      <c r="I695" s="107" t="s">
        <v>63</v>
      </c>
      <c r="J695" s="67"/>
      <c r="K695" s="69">
        <v>0</v>
      </c>
      <c r="L695" s="67">
        <v>0</v>
      </c>
      <c r="M695" s="74">
        <v>0</v>
      </c>
      <c r="N695" s="34">
        <f t="shared" si="125"/>
        <v>0.375</v>
      </c>
      <c r="O695" s="38">
        <f t="shared" si="126"/>
        <v>0.375</v>
      </c>
      <c r="P695" s="77" t="s">
        <v>61</v>
      </c>
      <c r="Q695" s="43">
        <v>44831</v>
      </c>
      <c r="R695" s="35">
        <f t="shared" si="127"/>
        <v>0</v>
      </c>
      <c r="S695" s="35">
        <f t="shared" si="128"/>
        <v>0</v>
      </c>
      <c r="T695" s="10" t="str">
        <f t="shared" si="122"/>
        <v>Sem - 40</v>
      </c>
      <c r="U695" s="10" t="str">
        <f t="shared" si="123"/>
        <v>Septembre</v>
      </c>
      <c r="V695" s="36" t="str">
        <f t="shared" si="129"/>
        <v>2026</v>
      </c>
      <c r="W695" s="34"/>
      <c r="X695" s="91">
        <f t="shared" si="124"/>
        <v>0</v>
      </c>
      <c r="Y695" s="92" t="str">
        <f>VLOOKUP('CM-CIC'!B674,Annuaire_roster!B:F,4,0)</f>
        <v>IDELHAJ Meryem</v>
      </c>
      <c r="Z695" s="37" t="s">
        <v>110</v>
      </c>
      <c r="AA695" s="60" t="s">
        <v>39</v>
      </c>
      <c r="AB695" s="35" t="str">
        <f t="shared" si="130"/>
        <v/>
      </c>
      <c r="AC695" s="35" t="str">
        <f t="shared" si="131"/>
        <v/>
      </c>
      <c r="AD695" s="35" t="str">
        <f t="shared" si="132"/>
        <v/>
      </c>
      <c r="AE695" s="44" t="str">
        <f t="shared" si="133"/>
        <v/>
      </c>
      <c r="AF695" s="61"/>
      <c r="AG695" s="45"/>
    </row>
    <row r="696" spans="1:33" x14ac:dyDescent="0.2">
      <c r="A696" s="59">
        <f>+VLOOKUP(B696,Annuaire_roster!B:G,5,0)</f>
        <v>1474</v>
      </c>
      <c r="B696" s="78" t="s">
        <v>174</v>
      </c>
      <c r="C696" s="66">
        <v>0.28958333333333336</v>
      </c>
      <c r="D696" s="73">
        <v>0.29166666666666669</v>
      </c>
      <c r="E696" s="66">
        <v>0.70833333333333337</v>
      </c>
      <c r="F696" s="66">
        <v>0.70833333333333337</v>
      </c>
      <c r="G696" s="67"/>
      <c r="H696" s="67"/>
      <c r="I696" s="107" t="s">
        <v>63</v>
      </c>
      <c r="J696" s="67"/>
      <c r="K696" s="69">
        <v>0</v>
      </c>
      <c r="L696" s="67">
        <v>0</v>
      </c>
      <c r="M696" s="74">
        <v>0</v>
      </c>
      <c r="N696" s="34">
        <f t="shared" si="125"/>
        <v>0.375</v>
      </c>
      <c r="O696" s="38">
        <f t="shared" si="126"/>
        <v>0.375</v>
      </c>
      <c r="P696" s="77" t="s">
        <v>61</v>
      </c>
      <c r="Q696" s="43">
        <v>44831</v>
      </c>
      <c r="R696" s="35">
        <f t="shared" si="127"/>
        <v>0</v>
      </c>
      <c r="S696" s="35">
        <f t="shared" si="128"/>
        <v>0</v>
      </c>
      <c r="T696" s="10" t="str">
        <f t="shared" si="122"/>
        <v>Sem - 40</v>
      </c>
      <c r="U696" s="10" t="str">
        <f t="shared" si="123"/>
        <v>Septembre</v>
      </c>
      <c r="V696" s="36" t="str">
        <f t="shared" si="129"/>
        <v>2026</v>
      </c>
      <c r="W696" s="34"/>
      <c r="X696" s="91">
        <f t="shared" si="124"/>
        <v>2.0833333333333259E-3</v>
      </c>
      <c r="Y696" s="92" t="str">
        <f>VLOOKUP('CM-CIC'!B675,Annuaire_roster!B:F,4,0)</f>
        <v>IDELHAJ Meryem</v>
      </c>
      <c r="Z696" s="37" t="s">
        <v>110</v>
      </c>
      <c r="AA696" s="60" t="s">
        <v>39</v>
      </c>
      <c r="AB696" s="35" t="str">
        <f t="shared" si="130"/>
        <v/>
      </c>
      <c r="AC696" s="35" t="str">
        <f t="shared" si="131"/>
        <v/>
      </c>
      <c r="AD696" s="35" t="str">
        <f t="shared" si="132"/>
        <v/>
      </c>
      <c r="AE696" s="44" t="str">
        <f t="shared" si="133"/>
        <v/>
      </c>
      <c r="AF696" s="61"/>
      <c r="AG696" s="45"/>
    </row>
    <row r="697" spans="1:33" x14ac:dyDescent="0.2">
      <c r="A697" s="59">
        <f>+VLOOKUP(B697,Annuaire_roster!B:G,5,0)</f>
        <v>1495</v>
      </c>
      <c r="B697" s="78" t="s">
        <v>172</v>
      </c>
      <c r="C697" s="66">
        <v>0.28749999999999998</v>
      </c>
      <c r="D697" s="73">
        <v>0.29166666666666669</v>
      </c>
      <c r="E697" s="66">
        <v>0.70833333333333337</v>
      </c>
      <c r="F697" s="66">
        <v>0.70833333333333337</v>
      </c>
      <c r="G697" s="67"/>
      <c r="H697" s="67"/>
      <c r="I697" s="107" t="s">
        <v>63</v>
      </c>
      <c r="J697" s="67"/>
      <c r="K697" s="69">
        <v>0</v>
      </c>
      <c r="L697" s="67">
        <v>0</v>
      </c>
      <c r="M697" s="74">
        <v>0</v>
      </c>
      <c r="N697" s="34">
        <f t="shared" si="125"/>
        <v>0.375</v>
      </c>
      <c r="O697" s="38">
        <f t="shared" si="126"/>
        <v>0.375</v>
      </c>
      <c r="P697" s="77" t="s">
        <v>61</v>
      </c>
      <c r="Q697" s="43">
        <v>44831</v>
      </c>
      <c r="R697" s="35">
        <f t="shared" si="127"/>
        <v>0</v>
      </c>
      <c r="S697" s="35">
        <f t="shared" si="128"/>
        <v>0</v>
      </c>
      <c r="T697" s="10" t="str">
        <f t="shared" si="122"/>
        <v>Sem - 40</v>
      </c>
      <c r="U697" s="10" t="str">
        <f t="shared" si="123"/>
        <v>Septembre</v>
      </c>
      <c r="V697" s="36" t="str">
        <f t="shared" si="129"/>
        <v>2026</v>
      </c>
      <c r="W697" s="34"/>
      <c r="X697" s="91">
        <f t="shared" si="124"/>
        <v>4.1666666666667629E-3</v>
      </c>
      <c r="Y697" s="92" t="str">
        <f>VLOOKUP('CM-CIC'!B676,Annuaire_roster!B:F,4,0)</f>
        <v>IDELHAJ Meryem</v>
      </c>
      <c r="Z697" s="37" t="s">
        <v>110</v>
      </c>
      <c r="AA697" s="60" t="s">
        <v>39</v>
      </c>
      <c r="AB697" s="35" t="str">
        <f t="shared" si="130"/>
        <v/>
      </c>
      <c r="AC697" s="35" t="str">
        <f t="shared" si="131"/>
        <v/>
      </c>
      <c r="AD697" s="35" t="str">
        <f t="shared" si="132"/>
        <v/>
      </c>
      <c r="AE697" s="44" t="str">
        <f t="shared" si="133"/>
        <v/>
      </c>
      <c r="AF697" s="61"/>
      <c r="AG697" s="45"/>
    </row>
    <row r="698" spans="1:33" x14ac:dyDescent="0.2">
      <c r="A698" s="59">
        <f>+VLOOKUP(B698,Annuaire_roster!B:G,5,0)</f>
        <v>1066</v>
      </c>
      <c r="B698" s="78" t="s">
        <v>97</v>
      </c>
      <c r="C698" s="66">
        <v>0.28958333333333336</v>
      </c>
      <c r="D698" s="73">
        <v>0.29166666666666669</v>
      </c>
      <c r="E698" s="66">
        <v>0.70833333333333337</v>
      </c>
      <c r="F698" s="66">
        <v>0.70833333333333337</v>
      </c>
      <c r="G698" s="67"/>
      <c r="H698" s="67"/>
      <c r="I698" s="107" t="s">
        <v>63</v>
      </c>
      <c r="J698" s="67"/>
      <c r="K698" s="69">
        <v>0</v>
      </c>
      <c r="L698" s="67">
        <v>0</v>
      </c>
      <c r="M698" s="74">
        <v>0</v>
      </c>
      <c r="N698" s="34">
        <f t="shared" si="125"/>
        <v>0.375</v>
      </c>
      <c r="O698" s="38">
        <f t="shared" si="126"/>
        <v>0.375</v>
      </c>
      <c r="P698" s="77" t="s">
        <v>61</v>
      </c>
      <c r="Q698" s="43">
        <v>44831</v>
      </c>
      <c r="R698" s="35">
        <f t="shared" si="127"/>
        <v>0</v>
      </c>
      <c r="S698" s="35">
        <f t="shared" si="128"/>
        <v>0</v>
      </c>
      <c r="T698" s="10" t="str">
        <f t="shared" si="122"/>
        <v>Sem - 40</v>
      </c>
      <c r="U698" s="10" t="str">
        <f t="shared" si="123"/>
        <v>Septembre</v>
      </c>
      <c r="V698" s="36" t="str">
        <f t="shared" si="129"/>
        <v>2026</v>
      </c>
      <c r="W698" s="34"/>
      <c r="X698" s="91">
        <f t="shared" si="124"/>
        <v>2.0833333333333259E-3</v>
      </c>
      <c r="Y698" s="92" t="str">
        <f>VLOOKUP('CM-CIC'!B677,Annuaire_roster!B:F,4,0)</f>
        <v>IDELHAJ Meryem</v>
      </c>
      <c r="Z698" s="37" t="s">
        <v>110</v>
      </c>
      <c r="AA698" s="60" t="s">
        <v>39</v>
      </c>
      <c r="AB698" s="35" t="str">
        <f t="shared" si="130"/>
        <v/>
      </c>
      <c r="AC698" s="35" t="str">
        <f t="shared" si="131"/>
        <v/>
      </c>
      <c r="AD698" s="35" t="str">
        <f t="shared" si="132"/>
        <v/>
      </c>
      <c r="AE698" s="44" t="str">
        <f t="shared" si="133"/>
        <v/>
      </c>
      <c r="AF698" s="61"/>
      <c r="AG698" s="45"/>
    </row>
    <row r="699" spans="1:33" x14ac:dyDescent="0.2">
      <c r="A699" s="59">
        <f>+VLOOKUP(B699,Annuaire_roster!B:G,5,0)</f>
        <v>1309</v>
      </c>
      <c r="B699" s="78" t="s">
        <v>85</v>
      </c>
      <c r="C699" s="66">
        <v>0.33333333333333331</v>
      </c>
      <c r="D699" s="73">
        <v>0.33333333333333331</v>
      </c>
      <c r="E699" s="71">
        <v>0.75</v>
      </c>
      <c r="F699" s="66">
        <v>0.75</v>
      </c>
      <c r="G699" s="67"/>
      <c r="H699" s="67"/>
      <c r="I699" s="107" t="s">
        <v>63</v>
      </c>
      <c r="J699" s="67"/>
      <c r="K699" s="69">
        <v>0</v>
      </c>
      <c r="L699" s="67">
        <v>0</v>
      </c>
      <c r="M699" s="74">
        <v>0</v>
      </c>
      <c r="N699" s="34">
        <f t="shared" si="125"/>
        <v>0.375</v>
      </c>
      <c r="O699" s="38">
        <f t="shared" si="126"/>
        <v>0.375</v>
      </c>
      <c r="P699" s="77" t="s">
        <v>61</v>
      </c>
      <c r="Q699" s="43">
        <v>44831</v>
      </c>
      <c r="R699" s="35">
        <f t="shared" si="127"/>
        <v>0</v>
      </c>
      <c r="S699" s="35">
        <f t="shared" si="128"/>
        <v>0</v>
      </c>
      <c r="T699" s="10" t="str">
        <f t="shared" si="122"/>
        <v>Sem - 40</v>
      </c>
      <c r="U699" s="10" t="str">
        <f t="shared" si="123"/>
        <v>Septembre</v>
      </c>
      <c r="V699" s="36" t="str">
        <f t="shared" si="129"/>
        <v>2026</v>
      </c>
      <c r="W699" s="34"/>
      <c r="X699" s="91">
        <f t="shared" si="124"/>
        <v>0</v>
      </c>
      <c r="Y699" s="92" t="str">
        <f>VLOOKUP('CM-CIC'!B678,Annuaire_roster!B:F,4,0)</f>
        <v>IDELHAJ Meryem</v>
      </c>
      <c r="Z699" s="37" t="s">
        <v>110</v>
      </c>
      <c r="AA699" s="60" t="s">
        <v>39</v>
      </c>
      <c r="AB699" s="35" t="str">
        <f t="shared" si="130"/>
        <v/>
      </c>
      <c r="AC699" s="35" t="str">
        <f t="shared" si="131"/>
        <v/>
      </c>
      <c r="AD699" s="35" t="str">
        <f t="shared" si="132"/>
        <v/>
      </c>
      <c r="AE699" s="44" t="str">
        <f t="shared" si="133"/>
        <v/>
      </c>
      <c r="AF699" s="61"/>
      <c r="AG699" s="45"/>
    </row>
    <row r="700" spans="1:33" x14ac:dyDescent="0.2">
      <c r="A700" s="59">
        <f>+VLOOKUP(B700,Annuaire_roster!B:G,5,0)</f>
        <v>1066</v>
      </c>
      <c r="B700" s="78" t="s">
        <v>97</v>
      </c>
      <c r="C700" s="66">
        <v>0.29166666666666669</v>
      </c>
      <c r="D700" s="73">
        <v>0.29166666666666669</v>
      </c>
      <c r="E700" s="71">
        <v>0.70833333333333337</v>
      </c>
      <c r="F700" s="66">
        <v>0.70833333333333337</v>
      </c>
      <c r="G700" s="67"/>
      <c r="H700" s="67"/>
      <c r="I700" s="107" t="s">
        <v>63</v>
      </c>
      <c r="J700" s="67"/>
      <c r="K700" s="69">
        <v>0</v>
      </c>
      <c r="L700" s="67">
        <v>0</v>
      </c>
      <c r="M700" s="74">
        <v>0</v>
      </c>
      <c r="N700" s="34">
        <f t="shared" si="125"/>
        <v>0.375</v>
      </c>
      <c r="O700" s="38">
        <f t="shared" si="126"/>
        <v>0.375</v>
      </c>
      <c r="P700" s="77" t="s">
        <v>61</v>
      </c>
      <c r="Q700" s="43">
        <v>44832</v>
      </c>
      <c r="R700" s="35">
        <f t="shared" si="127"/>
        <v>0</v>
      </c>
      <c r="S700" s="35">
        <f t="shared" si="128"/>
        <v>0</v>
      </c>
      <c r="T700" s="10" t="str">
        <f t="shared" si="122"/>
        <v>Sem - 40</v>
      </c>
      <c r="U700" s="10" t="str">
        <f t="shared" si="123"/>
        <v>Septembre</v>
      </c>
      <c r="V700" s="36" t="str">
        <f t="shared" si="129"/>
        <v>2026</v>
      </c>
      <c r="W700" s="34"/>
      <c r="X700" s="91">
        <f t="shared" si="124"/>
        <v>0</v>
      </c>
      <c r="Y700" s="92" t="str">
        <f>VLOOKUP('CM-CIC'!B679,Annuaire_roster!B:F,4,0)</f>
        <v>IDELHAJ Meryem</v>
      </c>
      <c r="Z700" s="37" t="s">
        <v>110</v>
      </c>
      <c r="AA700" s="60" t="s">
        <v>39</v>
      </c>
      <c r="AB700" s="35" t="str">
        <f t="shared" si="130"/>
        <v/>
      </c>
      <c r="AC700" s="35" t="str">
        <f t="shared" si="131"/>
        <v/>
      </c>
      <c r="AD700" s="35" t="str">
        <f t="shared" si="132"/>
        <v/>
      </c>
      <c r="AE700" s="44" t="str">
        <f t="shared" si="133"/>
        <v/>
      </c>
      <c r="AF700" s="61"/>
      <c r="AG700" s="45"/>
    </row>
    <row r="701" spans="1:33" x14ac:dyDescent="0.2">
      <c r="A701" s="59">
        <f>+VLOOKUP(B701,Annuaire_roster!B:G,5,0)</f>
        <v>1300</v>
      </c>
      <c r="B701" s="78" t="s">
        <v>93</v>
      </c>
      <c r="C701" s="99">
        <v>0.29166666666666669</v>
      </c>
      <c r="D701" s="99">
        <v>0.29166666666666669</v>
      </c>
      <c r="E701" s="230">
        <v>0.70833333333333337</v>
      </c>
      <c r="F701" s="101">
        <v>0.70833333333333337</v>
      </c>
      <c r="G701" s="104"/>
      <c r="H701" s="104"/>
      <c r="I701" s="109" t="s">
        <v>63</v>
      </c>
      <c r="J701" s="104"/>
      <c r="K701" s="106">
        <v>0</v>
      </c>
      <c r="L701" s="104">
        <v>0</v>
      </c>
      <c r="M701" s="112">
        <v>0</v>
      </c>
      <c r="N701" s="34">
        <f t="shared" si="125"/>
        <v>0.375</v>
      </c>
      <c r="O701" s="34">
        <f t="shared" si="126"/>
        <v>0.375</v>
      </c>
      <c r="P701" s="116" t="s">
        <v>61</v>
      </c>
      <c r="Q701" s="43">
        <v>44832</v>
      </c>
      <c r="R701" s="35">
        <f t="shared" si="127"/>
        <v>0</v>
      </c>
      <c r="S701" s="35">
        <f t="shared" si="128"/>
        <v>0</v>
      </c>
      <c r="T701" s="10" t="str">
        <f t="shared" si="122"/>
        <v>Sem - 40</v>
      </c>
      <c r="U701" s="10" t="str">
        <f t="shared" si="123"/>
        <v>Septembre</v>
      </c>
      <c r="V701" s="36" t="str">
        <f t="shared" si="129"/>
        <v>2026</v>
      </c>
      <c r="W701" s="34"/>
      <c r="X701" s="91">
        <f t="shared" si="124"/>
        <v>0</v>
      </c>
      <c r="Y701" s="92" t="str">
        <f>VLOOKUP('CM-CIC'!B680,Annuaire_roster!B:F,4,0)</f>
        <v>IDELHAJ Meryem</v>
      </c>
      <c r="Z701" s="37" t="s">
        <v>110</v>
      </c>
      <c r="AA701" s="60" t="s">
        <v>39</v>
      </c>
      <c r="AB701" s="35" t="str">
        <f t="shared" si="130"/>
        <v/>
      </c>
      <c r="AC701" s="35" t="str">
        <f t="shared" si="131"/>
        <v/>
      </c>
      <c r="AD701" s="35" t="str">
        <f t="shared" si="132"/>
        <v/>
      </c>
      <c r="AE701" s="44" t="str">
        <f t="shared" si="133"/>
        <v/>
      </c>
      <c r="AF701" s="61"/>
      <c r="AG701" s="45"/>
    </row>
    <row r="702" spans="1:33" x14ac:dyDescent="0.2">
      <c r="A702" s="59">
        <f>+VLOOKUP(B702,Annuaire_roster!B:G,5,0)</f>
        <v>1004</v>
      </c>
      <c r="B702" s="78" t="s">
        <v>96</v>
      </c>
      <c r="C702" s="99">
        <v>0.29166666666666669</v>
      </c>
      <c r="D702" s="99">
        <v>0.29166666666666669</v>
      </c>
      <c r="E702" s="230">
        <v>0.70833333333333337</v>
      </c>
      <c r="F702" s="101">
        <v>0.70833333333333337</v>
      </c>
      <c r="G702" s="104"/>
      <c r="H702" s="104"/>
      <c r="I702" s="109" t="s">
        <v>63</v>
      </c>
      <c r="J702" s="104"/>
      <c r="K702" s="106">
        <v>0</v>
      </c>
      <c r="L702" s="104">
        <v>0</v>
      </c>
      <c r="M702" s="112">
        <v>0</v>
      </c>
      <c r="N702" s="34">
        <f t="shared" si="125"/>
        <v>0.375</v>
      </c>
      <c r="O702" s="34">
        <f t="shared" si="126"/>
        <v>0.375</v>
      </c>
      <c r="P702" s="116" t="s">
        <v>61</v>
      </c>
      <c r="Q702" s="43">
        <v>44832</v>
      </c>
      <c r="R702" s="35">
        <f t="shared" si="127"/>
        <v>0</v>
      </c>
      <c r="S702" s="35">
        <f t="shared" si="128"/>
        <v>0</v>
      </c>
      <c r="T702" s="10" t="str">
        <f t="shared" si="122"/>
        <v>Sem - 40</v>
      </c>
      <c r="U702" s="10" t="str">
        <f t="shared" si="123"/>
        <v>Septembre</v>
      </c>
      <c r="V702" s="36" t="str">
        <f t="shared" si="129"/>
        <v>2026</v>
      </c>
      <c r="W702" s="34"/>
      <c r="X702" s="91">
        <f t="shared" si="124"/>
        <v>0</v>
      </c>
      <c r="Y702" s="92" t="str">
        <f>VLOOKUP('CM-CIC'!B681,Annuaire_roster!B:F,4,0)</f>
        <v>IDELHAJ Meryem</v>
      </c>
      <c r="Z702" s="37" t="s">
        <v>110</v>
      </c>
      <c r="AA702" s="60" t="s">
        <v>39</v>
      </c>
      <c r="AB702" s="35" t="str">
        <f t="shared" si="130"/>
        <v/>
      </c>
      <c r="AC702" s="35" t="str">
        <f t="shared" si="131"/>
        <v/>
      </c>
      <c r="AD702" s="35" t="str">
        <f t="shared" si="132"/>
        <v/>
      </c>
      <c r="AE702" s="44" t="str">
        <f t="shared" si="133"/>
        <v/>
      </c>
      <c r="AF702" s="61"/>
      <c r="AG702" s="45"/>
    </row>
    <row r="703" spans="1:33" x14ac:dyDescent="0.2">
      <c r="A703" s="59">
        <f>+VLOOKUP(B703,Annuaire_roster!B:G,5,0)</f>
        <v>1495</v>
      </c>
      <c r="B703" s="78" t="s">
        <v>172</v>
      </c>
      <c r="C703" s="99">
        <v>0.29166666666666669</v>
      </c>
      <c r="D703" s="99">
        <v>0.29166666666666669</v>
      </c>
      <c r="E703" s="230">
        <v>0.70833333333333337</v>
      </c>
      <c r="F703" s="101">
        <v>0.70833333333333337</v>
      </c>
      <c r="G703" s="104"/>
      <c r="H703" s="104"/>
      <c r="I703" s="109" t="s">
        <v>63</v>
      </c>
      <c r="J703" s="104"/>
      <c r="K703" s="106">
        <v>0</v>
      </c>
      <c r="L703" s="104">
        <v>0</v>
      </c>
      <c r="M703" s="112">
        <v>0</v>
      </c>
      <c r="N703" s="34">
        <f t="shared" si="125"/>
        <v>0.375</v>
      </c>
      <c r="O703" s="34">
        <f t="shared" si="126"/>
        <v>0.375</v>
      </c>
      <c r="P703" s="116" t="s">
        <v>61</v>
      </c>
      <c r="Q703" s="43">
        <v>44832</v>
      </c>
      <c r="R703" s="35">
        <f t="shared" si="127"/>
        <v>0</v>
      </c>
      <c r="S703" s="35">
        <f t="shared" si="128"/>
        <v>0</v>
      </c>
      <c r="T703" s="10" t="str">
        <f t="shared" si="122"/>
        <v>Sem - 40</v>
      </c>
      <c r="U703" s="10" t="str">
        <f t="shared" si="123"/>
        <v>Septembre</v>
      </c>
      <c r="V703" s="36" t="str">
        <f t="shared" si="129"/>
        <v>2026</v>
      </c>
      <c r="W703" s="34"/>
      <c r="X703" s="91">
        <f t="shared" si="124"/>
        <v>0</v>
      </c>
      <c r="Y703" s="92" t="str">
        <f>VLOOKUP('CM-CIC'!B682,Annuaire_roster!B:F,4,0)</f>
        <v>IDELHAJ Meryem</v>
      </c>
      <c r="Z703" s="37" t="s">
        <v>110</v>
      </c>
      <c r="AA703" s="60" t="s">
        <v>39</v>
      </c>
      <c r="AB703" s="35" t="str">
        <f t="shared" si="130"/>
        <v/>
      </c>
      <c r="AC703" s="35" t="str">
        <f t="shared" si="131"/>
        <v/>
      </c>
      <c r="AD703" s="35" t="str">
        <f t="shared" si="132"/>
        <v/>
      </c>
      <c r="AE703" s="44" t="str">
        <f t="shared" si="133"/>
        <v/>
      </c>
      <c r="AF703" s="61"/>
      <c r="AG703" s="45"/>
    </row>
    <row r="704" spans="1:33" ht="13.5" customHeight="1" x14ac:dyDescent="0.2">
      <c r="A704" s="59">
        <f>+VLOOKUP(B704,Annuaire_roster!B:G,5,0)</f>
        <v>1151</v>
      </c>
      <c r="B704" s="78" t="s">
        <v>65</v>
      </c>
      <c r="C704" s="99">
        <v>0.33333333333333331</v>
      </c>
      <c r="D704" s="99">
        <v>0.33333333333333331</v>
      </c>
      <c r="E704" s="230">
        <v>0.75</v>
      </c>
      <c r="F704" s="101">
        <v>0.75</v>
      </c>
      <c r="G704" s="104"/>
      <c r="H704" s="104"/>
      <c r="I704" s="109" t="s">
        <v>63</v>
      </c>
      <c r="J704" s="104"/>
      <c r="K704" s="106">
        <v>0</v>
      </c>
      <c r="L704" s="104">
        <v>0</v>
      </c>
      <c r="M704" s="112">
        <v>0</v>
      </c>
      <c r="N704" s="34">
        <f t="shared" si="125"/>
        <v>0.375</v>
      </c>
      <c r="O704" s="34">
        <f t="shared" si="126"/>
        <v>0.375</v>
      </c>
      <c r="P704" s="116" t="s">
        <v>61</v>
      </c>
      <c r="Q704" s="43">
        <v>44832</v>
      </c>
      <c r="R704" s="35">
        <f t="shared" si="127"/>
        <v>0</v>
      </c>
      <c r="S704" s="35">
        <f t="shared" si="128"/>
        <v>0</v>
      </c>
      <c r="T704" s="10" t="str">
        <f t="shared" si="122"/>
        <v>Sem - 40</v>
      </c>
      <c r="U704" s="10" t="str">
        <f t="shared" si="123"/>
        <v>Septembre</v>
      </c>
      <c r="V704" s="36" t="str">
        <f t="shared" si="129"/>
        <v>2026</v>
      </c>
      <c r="W704" s="34"/>
      <c r="X704" s="91">
        <f t="shared" si="124"/>
        <v>0</v>
      </c>
      <c r="Y704" s="92" t="str">
        <f>VLOOKUP('CM-CIC'!B683,Annuaire_roster!B:F,4,0)</f>
        <v>IDELHAJ Meryem</v>
      </c>
      <c r="Z704" s="37" t="s">
        <v>110</v>
      </c>
      <c r="AA704" s="60" t="s">
        <v>39</v>
      </c>
      <c r="AB704" s="35" t="str">
        <f t="shared" si="130"/>
        <v/>
      </c>
      <c r="AC704" s="35" t="str">
        <f t="shared" si="131"/>
        <v/>
      </c>
      <c r="AD704" s="35" t="str">
        <f t="shared" si="132"/>
        <v/>
      </c>
      <c r="AE704" s="44" t="str">
        <f t="shared" si="133"/>
        <v/>
      </c>
      <c r="AF704" s="61"/>
      <c r="AG704" s="45"/>
    </row>
    <row r="705" spans="1:33" x14ac:dyDescent="0.2">
      <c r="A705" s="59">
        <f>+VLOOKUP(B705,Annuaire_roster!B:G,5,0)</f>
        <v>1474</v>
      </c>
      <c r="B705" s="78" t="s">
        <v>174</v>
      </c>
      <c r="C705" s="99">
        <v>0.29166666666666669</v>
      </c>
      <c r="D705" s="99">
        <v>0.29166666666666669</v>
      </c>
      <c r="E705" s="101">
        <v>0.70833333333333337</v>
      </c>
      <c r="F705" s="101">
        <v>0.70833333333333337</v>
      </c>
      <c r="G705" s="104"/>
      <c r="H705" s="104"/>
      <c r="I705" s="109" t="s">
        <v>63</v>
      </c>
      <c r="J705" s="104"/>
      <c r="K705" s="106">
        <v>0</v>
      </c>
      <c r="L705" s="104">
        <v>0</v>
      </c>
      <c r="M705" s="112">
        <v>0</v>
      </c>
      <c r="N705" s="34">
        <f t="shared" si="125"/>
        <v>0.375</v>
      </c>
      <c r="O705" s="34">
        <f t="shared" si="126"/>
        <v>0.375</v>
      </c>
      <c r="P705" s="116" t="s">
        <v>61</v>
      </c>
      <c r="Q705" s="43">
        <v>44832</v>
      </c>
      <c r="R705" s="35">
        <f t="shared" si="127"/>
        <v>0</v>
      </c>
      <c r="S705" s="35">
        <f t="shared" si="128"/>
        <v>0</v>
      </c>
      <c r="T705" s="10" t="str">
        <f t="shared" si="122"/>
        <v>Sem - 40</v>
      </c>
      <c r="U705" s="10" t="str">
        <f t="shared" si="123"/>
        <v>Septembre</v>
      </c>
      <c r="V705" s="36" t="str">
        <f t="shared" si="129"/>
        <v>2026</v>
      </c>
      <c r="W705" s="34"/>
      <c r="X705" s="91">
        <f t="shared" si="124"/>
        <v>0</v>
      </c>
      <c r="Y705" s="92" t="str">
        <f>VLOOKUP('CM-CIC'!B684,Annuaire_roster!B:F,4,0)</f>
        <v>IDELHAJ Meryem</v>
      </c>
      <c r="Z705" s="37" t="s">
        <v>110</v>
      </c>
      <c r="AA705" s="60" t="s">
        <v>39</v>
      </c>
      <c r="AB705" s="35" t="str">
        <f t="shared" si="130"/>
        <v/>
      </c>
      <c r="AC705" s="35" t="str">
        <f t="shared" si="131"/>
        <v/>
      </c>
      <c r="AD705" s="35" t="str">
        <f t="shared" si="132"/>
        <v/>
      </c>
      <c r="AE705" s="44" t="str">
        <f t="shared" si="133"/>
        <v/>
      </c>
      <c r="AF705" s="61"/>
      <c r="AG705" s="45"/>
    </row>
    <row r="706" spans="1:33" x14ac:dyDescent="0.2">
      <c r="A706" s="59">
        <f>+VLOOKUP(B706,Annuaire_roster!B:G,5,0)</f>
        <v>1301</v>
      </c>
      <c r="B706" s="78" t="s">
        <v>111</v>
      </c>
      <c r="C706" s="99">
        <v>0.33333333333333331</v>
      </c>
      <c r="D706" s="99">
        <v>0.33333333333333331</v>
      </c>
      <c r="E706" s="230">
        <v>0.75</v>
      </c>
      <c r="F706" s="101">
        <v>0.75</v>
      </c>
      <c r="G706" s="104"/>
      <c r="H706" s="104"/>
      <c r="I706" s="109" t="s">
        <v>63</v>
      </c>
      <c r="J706" s="104"/>
      <c r="K706" s="106">
        <v>0</v>
      </c>
      <c r="L706" s="104">
        <v>0</v>
      </c>
      <c r="M706" s="112">
        <v>0</v>
      </c>
      <c r="N706" s="34">
        <f t="shared" si="125"/>
        <v>0.375</v>
      </c>
      <c r="O706" s="34">
        <f t="shared" si="126"/>
        <v>0.375</v>
      </c>
      <c r="P706" s="116" t="s">
        <v>61</v>
      </c>
      <c r="Q706" s="43">
        <v>44832</v>
      </c>
      <c r="R706" s="35">
        <f t="shared" si="127"/>
        <v>0</v>
      </c>
      <c r="S706" s="35">
        <f t="shared" si="128"/>
        <v>0</v>
      </c>
      <c r="T706" s="10" t="str">
        <f t="shared" ref="T706:T769" si="134">"Sem - "&amp;WEEKNUM(Q706,21)</f>
        <v>Sem - 40</v>
      </c>
      <c r="U706" s="10" t="str">
        <f t="shared" ref="U706:U769" si="135">PROPER(TEXT(Q706,"mmmm"))</f>
        <v>Septembre</v>
      </c>
      <c r="V706" s="36" t="str">
        <f t="shared" si="129"/>
        <v>2026</v>
      </c>
      <c r="W706" s="34"/>
      <c r="X706" s="91">
        <f t="shared" ref="X706:X769" si="136">IFERROR(IF(M706="Abs",0,IF((D706-C706+E706-F706)&lt;0.000694444444444444,0,(D706-C706+E706-F706))),0)</f>
        <v>0</v>
      </c>
      <c r="Y706" s="92" t="str">
        <f>VLOOKUP('CM-CIC'!B685,Annuaire_roster!B:F,4,0)</f>
        <v>IDELHAJ Meryem</v>
      </c>
      <c r="Z706" s="37" t="s">
        <v>110</v>
      </c>
      <c r="AA706" s="60" t="s">
        <v>39</v>
      </c>
      <c r="AB706" s="35" t="str">
        <f t="shared" si="130"/>
        <v/>
      </c>
      <c r="AC706" s="35" t="str">
        <f t="shared" si="131"/>
        <v/>
      </c>
      <c r="AD706" s="35" t="str">
        <f t="shared" si="132"/>
        <v/>
      </c>
      <c r="AE706" s="44" t="str">
        <f t="shared" si="133"/>
        <v/>
      </c>
      <c r="AF706" s="61"/>
      <c r="AG706" s="45"/>
    </row>
    <row r="707" spans="1:33" ht="12.75" customHeight="1" x14ac:dyDescent="0.2">
      <c r="A707" s="59">
        <f>+VLOOKUP(B707,Annuaire_roster!B:G,5,0)</f>
        <v>1283</v>
      </c>
      <c r="B707" s="78" t="s">
        <v>86</v>
      </c>
      <c r="C707" s="99">
        <v>0.33333333333333331</v>
      </c>
      <c r="D707" s="99">
        <v>0.33333333333333331</v>
      </c>
      <c r="E707" s="101">
        <v>0.75</v>
      </c>
      <c r="F707" s="101">
        <v>0.75</v>
      </c>
      <c r="G707" s="105"/>
      <c r="H707" s="104"/>
      <c r="I707" s="109" t="s">
        <v>63</v>
      </c>
      <c r="J707" s="104"/>
      <c r="K707" s="106">
        <v>0</v>
      </c>
      <c r="L707" s="104">
        <v>0</v>
      </c>
      <c r="M707" s="112">
        <v>0</v>
      </c>
      <c r="N707" s="34">
        <f t="shared" si="125"/>
        <v>0.375</v>
      </c>
      <c r="O707" s="34">
        <f t="shared" si="126"/>
        <v>0.375</v>
      </c>
      <c r="P707" s="115" t="s">
        <v>61</v>
      </c>
      <c r="Q707" s="43">
        <v>44832</v>
      </c>
      <c r="R707" s="35">
        <f t="shared" si="127"/>
        <v>0</v>
      </c>
      <c r="S707" s="35">
        <f t="shared" si="128"/>
        <v>0</v>
      </c>
      <c r="T707" s="10" t="str">
        <f t="shared" si="134"/>
        <v>Sem - 40</v>
      </c>
      <c r="U707" s="10" t="str">
        <f t="shared" si="135"/>
        <v>Septembre</v>
      </c>
      <c r="V707" s="36" t="str">
        <f t="shared" si="129"/>
        <v>2026</v>
      </c>
      <c r="W707" s="34"/>
      <c r="X707" s="91">
        <f t="shared" si="136"/>
        <v>0</v>
      </c>
      <c r="Y707" s="92" t="str">
        <f>VLOOKUP('CM-CIC'!B686,Annuaire_roster!B:F,4,0)</f>
        <v>IDELHAJ Meryem</v>
      </c>
      <c r="Z707" s="37" t="s">
        <v>110</v>
      </c>
      <c r="AA707" s="60" t="s">
        <v>39</v>
      </c>
      <c r="AB707" s="35" t="str">
        <f t="shared" si="130"/>
        <v/>
      </c>
      <c r="AC707" s="35" t="str">
        <f t="shared" si="131"/>
        <v/>
      </c>
      <c r="AD707" s="35" t="str">
        <f t="shared" si="132"/>
        <v/>
      </c>
      <c r="AE707" s="44" t="str">
        <f t="shared" si="133"/>
        <v/>
      </c>
      <c r="AF707" s="61"/>
      <c r="AG707" s="45"/>
    </row>
    <row r="708" spans="1:33" ht="13.5" customHeight="1" x14ac:dyDescent="0.2">
      <c r="A708" s="59">
        <f>+VLOOKUP(B708,Annuaire_roster!B:G,5,0)</f>
        <v>1011</v>
      </c>
      <c r="B708" s="78" t="s">
        <v>47</v>
      </c>
      <c r="C708" s="99">
        <v>0.33333333333333331</v>
      </c>
      <c r="D708" s="99">
        <v>0.33333333333333331</v>
      </c>
      <c r="E708" s="101">
        <v>0.75</v>
      </c>
      <c r="F708" s="101">
        <v>0.75</v>
      </c>
      <c r="G708" s="104"/>
      <c r="H708" s="104"/>
      <c r="I708" s="109" t="s">
        <v>63</v>
      </c>
      <c r="J708" s="104"/>
      <c r="K708" s="106">
        <v>0</v>
      </c>
      <c r="L708" s="104">
        <v>0</v>
      </c>
      <c r="M708" s="112">
        <v>0</v>
      </c>
      <c r="N708" s="34">
        <f t="shared" si="125"/>
        <v>0.375</v>
      </c>
      <c r="O708" s="34">
        <f t="shared" si="126"/>
        <v>0.375</v>
      </c>
      <c r="P708" s="116" t="s">
        <v>61</v>
      </c>
      <c r="Q708" s="43">
        <v>44832</v>
      </c>
      <c r="R708" s="35">
        <f t="shared" si="127"/>
        <v>0</v>
      </c>
      <c r="S708" s="35">
        <f t="shared" si="128"/>
        <v>0</v>
      </c>
      <c r="T708" s="10" t="str">
        <f t="shared" si="134"/>
        <v>Sem - 40</v>
      </c>
      <c r="U708" s="10" t="str">
        <f t="shared" si="135"/>
        <v>Septembre</v>
      </c>
      <c r="V708" s="36" t="str">
        <f t="shared" si="129"/>
        <v>2026</v>
      </c>
      <c r="W708" s="34"/>
      <c r="X708" s="91">
        <f t="shared" si="136"/>
        <v>0</v>
      </c>
      <c r="Y708" s="92" t="str">
        <f>VLOOKUP('CM-CIC'!B687,Annuaire_roster!B:F,4,0)</f>
        <v>IDELHAJ Meryem</v>
      </c>
      <c r="Z708" s="37" t="s">
        <v>110</v>
      </c>
      <c r="AA708" s="60" t="s">
        <v>39</v>
      </c>
      <c r="AB708" s="35" t="str">
        <f t="shared" si="130"/>
        <v/>
      </c>
      <c r="AC708" s="35" t="str">
        <f t="shared" si="131"/>
        <v/>
      </c>
      <c r="AD708" s="35" t="str">
        <f t="shared" si="132"/>
        <v/>
      </c>
      <c r="AE708" s="44" t="str">
        <f t="shared" si="133"/>
        <v/>
      </c>
      <c r="AF708" s="61"/>
      <c r="AG708" s="45"/>
    </row>
    <row r="709" spans="1:33" ht="12.75" customHeight="1" x14ac:dyDescent="0.2">
      <c r="A709" s="59">
        <f>+VLOOKUP(B709,Annuaire_roster!B:G,5,0)</f>
        <v>1068</v>
      </c>
      <c r="B709" s="78" t="s">
        <v>98</v>
      </c>
      <c r="C709" s="99">
        <v>0.29166666666666669</v>
      </c>
      <c r="D709" s="99">
        <v>0.29166666666666669</v>
      </c>
      <c r="E709" s="230">
        <v>0.70833333333333337</v>
      </c>
      <c r="F709" s="101">
        <v>0.70833333333333337</v>
      </c>
      <c r="G709" s="104"/>
      <c r="H709" s="104"/>
      <c r="I709" s="109" t="s">
        <v>63</v>
      </c>
      <c r="J709" s="104"/>
      <c r="K709" s="106">
        <v>0</v>
      </c>
      <c r="L709" s="104">
        <v>0</v>
      </c>
      <c r="M709" s="112">
        <v>0</v>
      </c>
      <c r="N709" s="34">
        <f t="shared" si="125"/>
        <v>0.375</v>
      </c>
      <c r="O709" s="34">
        <f t="shared" si="126"/>
        <v>0.375</v>
      </c>
      <c r="P709" s="116" t="s">
        <v>61</v>
      </c>
      <c r="Q709" s="43">
        <v>44832</v>
      </c>
      <c r="R709" s="35">
        <f t="shared" si="127"/>
        <v>0</v>
      </c>
      <c r="S709" s="35">
        <f t="shared" si="128"/>
        <v>0</v>
      </c>
      <c r="T709" s="10" t="str">
        <f t="shared" si="134"/>
        <v>Sem - 40</v>
      </c>
      <c r="U709" s="10" t="str">
        <f t="shared" si="135"/>
        <v>Septembre</v>
      </c>
      <c r="V709" s="36" t="str">
        <f t="shared" si="129"/>
        <v>2026</v>
      </c>
      <c r="W709" s="34"/>
      <c r="X709" s="91">
        <f t="shared" si="136"/>
        <v>0</v>
      </c>
      <c r="Y709" s="92" t="str">
        <f>VLOOKUP('CM-CIC'!B688,Annuaire_roster!B:F,4,0)</f>
        <v>IDELHAJ Meryem</v>
      </c>
      <c r="Z709" s="37" t="s">
        <v>110</v>
      </c>
      <c r="AA709" s="60" t="s">
        <v>39</v>
      </c>
      <c r="AB709" s="35" t="str">
        <f t="shared" si="130"/>
        <v/>
      </c>
      <c r="AC709" s="35" t="str">
        <f t="shared" si="131"/>
        <v/>
      </c>
      <c r="AD709" s="35" t="str">
        <f t="shared" si="132"/>
        <v/>
      </c>
      <c r="AE709" s="44" t="str">
        <f t="shared" si="133"/>
        <v/>
      </c>
      <c r="AF709" s="61"/>
      <c r="AG709" s="45"/>
    </row>
    <row r="710" spans="1:33" ht="12.75" customHeight="1" x14ac:dyDescent="0.2">
      <c r="A710" s="59">
        <f>+VLOOKUP(B710,Annuaire_roster!B:G,5,0)</f>
        <v>1309</v>
      </c>
      <c r="B710" s="78" t="s">
        <v>85</v>
      </c>
      <c r="C710" s="99">
        <v>0.33333333333333331</v>
      </c>
      <c r="D710" s="99">
        <v>0.33333333333333331</v>
      </c>
      <c r="E710" s="230">
        <v>0.75</v>
      </c>
      <c r="F710" s="101">
        <v>0.75</v>
      </c>
      <c r="G710" s="104"/>
      <c r="H710" s="104"/>
      <c r="I710" s="109" t="s">
        <v>63</v>
      </c>
      <c r="J710" s="104"/>
      <c r="K710" s="106">
        <v>0</v>
      </c>
      <c r="L710" s="104">
        <v>0</v>
      </c>
      <c r="M710" s="112">
        <v>0</v>
      </c>
      <c r="N710" s="34">
        <f t="shared" si="125"/>
        <v>0.375</v>
      </c>
      <c r="O710" s="34">
        <f t="shared" si="126"/>
        <v>0.375</v>
      </c>
      <c r="P710" s="116" t="s">
        <v>61</v>
      </c>
      <c r="Q710" s="43">
        <v>44832</v>
      </c>
      <c r="R710" s="35">
        <f t="shared" si="127"/>
        <v>0</v>
      </c>
      <c r="S710" s="35">
        <f t="shared" si="128"/>
        <v>0</v>
      </c>
      <c r="T710" s="10" t="str">
        <f t="shared" si="134"/>
        <v>Sem - 40</v>
      </c>
      <c r="U710" s="10" t="str">
        <f t="shared" si="135"/>
        <v>Septembre</v>
      </c>
      <c r="V710" s="36" t="str">
        <f t="shared" si="129"/>
        <v>2026</v>
      </c>
      <c r="W710" s="34"/>
      <c r="X710" s="91">
        <f t="shared" si="136"/>
        <v>0</v>
      </c>
      <c r="Y710" s="92" t="str">
        <f>VLOOKUP('CM-CIC'!B689,Annuaire_roster!B:F,4,0)</f>
        <v>IDELHAJ Meryem</v>
      </c>
      <c r="Z710" s="37" t="s">
        <v>110</v>
      </c>
      <c r="AA710" s="60" t="s">
        <v>39</v>
      </c>
      <c r="AB710" s="35" t="str">
        <f t="shared" si="130"/>
        <v/>
      </c>
      <c r="AC710" s="35" t="str">
        <f t="shared" si="131"/>
        <v/>
      </c>
      <c r="AD710" s="35" t="str">
        <f t="shared" si="132"/>
        <v/>
      </c>
      <c r="AE710" s="44" t="str">
        <f t="shared" si="133"/>
        <v/>
      </c>
      <c r="AF710" s="61"/>
      <c r="AG710" s="45"/>
    </row>
    <row r="711" spans="1:33" x14ac:dyDescent="0.2">
      <c r="A711" s="59">
        <f>+VLOOKUP(B711,Annuaire_roster!B:G,5,0)</f>
        <v>1068</v>
      </c>
      <c r="B711" s="78" t="s">
        <v>98</v>
      </c>
      <c r="C711" s="98">
        <v>0.28958333333333336</v>
      </c>
      <c r="D711" s="65">
        <v>0.29166666666666669</v>
      </c>
      <c r="E711" s="66">
        <v>0.70833333333333337</v>
      </c>
      <c r="F711" s="66">
        <v>0.70833333333333337</v>
      </c>
      <c r="G711" s="104"/>
      <c r="H711" s="104"/>
      <c r="I711" s="238" t="s">
        <v>63</v>
      </c>
      <c r="J711" s="105"/>
      <c r="K711" s="106">
        <v>0</v>
      </c>
      <c r="L711" s="104">
        <v>0</v>
      </c>
      <c r="M711" s="112">
        <v>0</v>
      </c>
      <c r="N711" s="34">
        <f t="shared" si="125"/>
        <v>0.375</v>
      </c>
      <c r="O711" s="38">
        <f t="shared" si="126"/>
        <v>0.375</v>
      </c>
      <c r="P711" s="235" t="s">
        <v>61</v>
      </c>
      <c r="Q711" s="43">
        <v>44833</v>
      </c>
      <c r="R711" s="35">
        <f t="shared" si="127"/>
        <v>0</v>
      </c>
      <c r="S711" s="35">
        <f t="shared" si="128"/>
        <v>0</v>
      </c>
      <c r="T711" s="10" t="str">
        <f t="shared" si="134"/>
        <v>Sem - 40</v>
      </c>
      <c r="U711" s="10" t="str">
        <f t="shared" si="135"/>
        <v>Septembre</v>
      </c>
      <c r="V711" s="36" t="str">
        <f t="shared" si="129"/>
        <v>2026</v>
      </c>
      <c r="W711" s="34"/>
      <c r="X711" s="91">
        <f t="shared" si="136"/>
        <v>2.0833333333333259E-3</v>
      </c>
      <c r="Y711" s="92" t="str">
        <f>VLOOKUP('CM-CIC'!B690,Annuaire_roster!B:F,4,0)</f>
        <v>IDELHAJ Meryem</v>
      </c>
      <c r="Z711" s="37" t="s">
        <v>110</v>
      </c>
      <c r="AA711" s="60" t="s">
        <v>39</v>
      </c>
      <c r="AB711" s="35" t="str">
        <f t="shared" si="130"/>
        <v/>
      </c>
      <c r="AC711" s="35" t="str">
        <f t="shared" si="131"/>
        <v/>
      </c>
      <c r="AD711" s="35" t="str">
        <f t="shared" si="132"/>
        <v/>
      </c>
      <c r="AE711" s="44" t="str">
        <f t="shared" si="133"/>
        <v/>
      </c>
      <c r="AF711" s="61"/>
      <c r="AG711" s="45"/>
    </row>
    <row r="712" spans="1:33" x14ac:dyDescent="0.2">
      <c r="A712" s="59">
        <f>+VLOOKUP(B712,Annuaire_roster!B:G,5,0)</f>
        <v>1300</v>
      </c>
      <c r="B712" s="78" t="s">
        <v>93</v>
      </c>
      <c r="C712" s="98">
        <v>0.28958333333333336</v>
      </c>
      <c r="D712" s="99">
        <v>0.29166666666666669</v>
      </c>
      <c r="E712" s="101">
        <v>0.70833333333333337</v>
      </c>
      <c r="F712" s="101">
        <v>0.70833333333333337</v>
      </c>
      <c r="G712" s="104"/>
      <c r="H712" s="104"/>
      <c r="I712" s="238" t="s">
        <v>63</v>
      </c>
      <c r="J712" s="105"/>
      <c r="K712" s="106">
        <v>0</v>
      </c>
      <c r="L712" s="104">
        <v>0</v>
      </c>
      <c r="M712" s="112">
        <v>0</v>
      </c>
      <c r="N712" s="34">
        <f t="shared" si="125"/>
        <v>0.375</v>
      </c>
      <c r="O712" s="38">
        <f t="shared" si="126"/>
        <v>0.375</v>
      </c>
      <c r="P712" s="235" t="s">
        <v>61</v>
      </c>
      <c r="Q712" s="43">
        <v>44833</v>
      </c>
      <c r="R712" s="35">
        <f t="shared" si="127"/>
        <v>0</v>
      </c>
      <c r="S712" s="35">
        <f t="shared" si="128"/>
        <v>0</v>
      </c>
      <c r="T712" s="10" t="str">
        <f t="shared" si="134"/>
        <v>Sem - 40</v>
      </c>
      <c r="U712" s="10" t="str">
        <f t="shared" si="135"/>
        <v>Septembre</v>
      </c>
      <c r="V712" s="36" t="str">
        <f t="shared" si="129"/>
        <v>2026</v>
      </c>
      <c r="W712" s="34"/>
      <c r="X712" s="91">
        <f t="shared" si="136"/>
        <v>2.0833333333333259E-3</v>
      </c>
      <c r="Y712" s="92" t="str">
        <f>VLOOKUP('CM-CIC'!B691,Annuaire_roster!B:F,4,0)</f>
        <v>IDELHAJ Meryem</v>
      </c>
      <c r="Z712" s="37" t="s">
        <v>110</v>
      </c>
      <c r="AA712" s="60" t="s">
        <v>39</v>
      </c>
      <c r="AB712" s="35" t="str">
        <f t="shared" si="130"/>
        <v/>
      </c>
      <c r="AC712" s="35" t="str">
        <f t="shared" si="131"/>
        <v/>
      </c>
      <c r="AD712" s="35" t="str">
        <f t="shared" si="132"/>
        <v/>
      </c>
      <c r="AE712" s="44" t="str">
        <f t="shared" si="133"/>
        <v/>
      </c>
      <c r="AF712" s="61"/>
      <c r="AG712" s="45"/>
    </row>
    <row r="713" spans="1:33" x14ac:dyDescent="0.2">
      <c r="A713" s="59">
        <f>+VLOOKUP(B713,Annuaire_roster!B:G,5,0)</f>
        <v>1495</v>
      </c>
      <c r="B713" s="78" t="s">
        <v>172</v>
      </c>
      <c r="C713" s="98">
        <v>0.29166666666666669</v>
      </c>
      <c r="D713" s="99">
        <v>0.29166666666666669</v>
      </c>
      <c r="E713" s="230">
        <v>0.70833333333333337</v>
      </c>
      <c r="F713" s="101">
        <v>0.70833333333333337</v>
      </c>
      <c r="G713" s="104"/>
      <c r="H713" s="104"/>
      <c r="I713" s="238" t="s">
        <v>63</v>
      </c>
      <c r="J713" s="105"/>
      <c r="K713" s="106">
        <v>0</v>
      </c>
      <c r="L713" s="104">
        <v>0</v>
      </c>
      <c r="M713" s="112">
        <v>0</v>
      </c>
      <c r="N713" s="34">
        <f t="shared" si="125"/>
        <v>0.375</v>
      </c>
      <c r="O713" s="38">
        <f t="shared" si="126"/>
        <v>0.375</v>
      </c>
      <c r="P713" s="235" t="s">
        <v>61</v>
      </c>
      <c r="Q713" s="43">
        <v>44833</v>
      </c>
      <c r="R713" s="35">
        <f t="shared" si="127"/>
        <v>0</v>
      </c>
      <c r="S713" s="35">
        <f t="shared" si="128"/>
        <v>0</v>
      </c>
      <c r="T713" s="10" t="str">
        <f t="shared" si="134"/>
        <v>Sem - 40</v>
      </c>
      <c r="U713" s="10" t="str">
        <f t="shared" si="135"/>
        <v>Septembre</v>
      </c>
      <c r="V713" s="36" t="str">
        <f t="shared" si="129"/>
        <v>2026</v>
      </c>
      <c r="W713" s="34"/>
      <c r="X713" s="91">
        <f t="shared" si="136"/>
        <v>0</v>
      </c>
      <c r="Y713" s="92" t="str">
        <f>VLOOKUP('CM-CIC'!B692,Annuaire_roster!B:F,4,0)</f>
        <v>IDELHAJ Meryem</v>
      </c>
      <c r="Z713" s="37" t="s">
        <v>110</v>
      </c>
      <c r="AA713" s="60" t="s">
        <v>39</v>
      </c>
      <c r="AB713" s="35" t="str">
        <f t="shared" si="130"/>
        <v/>
      </c>
      <c r="AC713" s="35" t="str">
        <f t="shared" si="131"/>
        <v/>
      </c>
      <c r="AD713" s="35" t="str">
        <f t="shared" si="132"/>
        <v/>
      </c>
      <c r="AE713" s="44" t="str">
        <f t="shared" si="133"/>
        <v/>
      </c>
      <c r="AF713" s="61"/>
      <c r="AG713" s="45"/>
    </row>
    <row r="714" spans="1:33" x14ac:dyDescent="0.2">
      <c r="A714" s="59">
        <f>+VLOOKUP(B714,Annuaire_roster!B:G,5,0)</f>
        <v>1066</v>
      </c>
      <c r="B714" s="78" t="s">
        <v>97</v>
      </c>
      <c r="C714" s="98">
        <v>0.28958333333333336</v>
      </c>
      <c r="D714" s="99">
        <v>0.29166666666666669</v>
      </c>
      <c r="E714" s="230">
        <v>0.70833333333333337</v>
      </c>
      <c r="F714" s="101">
        <v>0.70833333333333337</v>
      </c>
      <c r="G714" s="104"/>
      <c r="H714" s="104"/>
      <c r="I714" s="238" t="s">
        <v>63</v>
      </c>
      <c r="J714" s="105"/>
      <c r="K714" s="106">
        <v>0</v>
      </c>
      <c r="L714" s="104">
        <v>0</v>
      </c>
      <c r="M714" s="112">
        <v>0</v>
      </c>
      <c r="N714" s="34">
        <f t="shared" ref="N714:N777" si="137">IFERROR(IF(OR(D714="OFF",D714="Congé",M714="Abs",D714="Congé sans solde",D714="Férié"),"",IF(O714-K714-L714&gt;O714,O714,IF(O714-K714-L714&lt;0,"",O714-K714-L714))),"")</f>
        <v>0.375</v>
      </c>
      <c r="O714" s="38">
        <f t="shared" ref="O714:O777" si="138">IF(AG714="2H Pause déjeuner",IF(F714-D714-0.0833333333333333&lt;0,F714-D714-0.0833333333333333+1,F714-D714-0.0833333333333333),IF(OR(AND(F714="OFF",D714="OFF"),AND(F714="Congé",D714="Congé"),AND(F714="Congé sans solde",D714="Congé sans solde"),AND(F714="Congé spécial",D714="Congé spécial"),AND(F714="Férié",D714="Férié"),AND(F714="OFF",D714="Congé"),AND(F714="OFF",D714="Congé sans solde"),AND(F714="OFF",D714="Congé spécial"),AND(F714="OFF",D714="Férié"),AND(F714="Congé",D714="OFF"),AND(F714="Congé",D714="Congé sans solde"),AND(F714="Congé",D714="Congé spécial"),AND(F714="Congé",D714="Férié"),AND(F714="Congé sans solde",D714="OFF"),AND(F714="Congé sans solde",D714="Congé"),AND(F714="Congé sans solde",D714="Congé spécial"),AND(F714="Congé sans solde",D714="Férié"),AND(F714="Congé spécial",D714="OFF"),AND(F714="Congé spécial",D714="Congé"),AND(F714="Congé spécial",D714="Congé sans solde"),AND(F714="Congé spécial",D714="Férié"),AND(F714="Férié",D714="OFF"),AND(F714="Férié",D714="Congé"),AND(F714="Férié",D714="Congé sans solde"),AND(F714="Férié",D714="Congé spécial")),0,IF(OR(F714="OFF",F714="Congé",F714="Congé spécial",F714="Congé sans solde",D714="OFF",D714="Congé",D714="Congé spécial",D714="Congé sans solde"),0.208333333333334,IF(AND(AG714="",F714-D714&lt;0),("24:00:00"-D714)+("00:00:00"+F714)-0.0416666666666667,IF(AND(OR(AG714="Allaitement",AG714="Sans déjeuner"),F714-D714&lt;0),("24:00:00"-D714)+("00:00:00"+F714),IF(AND(AG714="",F714-D714&gt;0.166666666666667),F714-D714-0.0416666666666667,IF(AND(OR(AG714="Allaitement",AG714="Sans déjeuner"),F714-D714&gt;0.166666666666667),F714-D714,F714-D714)))))))</f>
        <v>0.375</v>
      </c>
      <c r="P714" s="235" t="s">
        <v>61</v>
      </c>
      <c r="Q714" s="43">
        <v>44833</v>
      </c>
      <c r="R714" s="35">
        <f t="shared" si="127"/>
        <v>0</v>
      </c>
      <c r="S714" s="35">
        <f t="shared" si="128"/>
        <v>0</v>
      </c>
      <c r="T714" s="10" t="str">
        <f t="shared" si="134"/>
        <v>Sem - 40</v>
      </c>
      <c r="U714" s="10" t="str">
        <f t="shared" si="135"/>
        <v>Septembre</v>
      </c>
      <c r="V714" s="36" t="str">
        <f t="shared" si="129"/>
        <v>2026</v>
      </c>
      <c r="W714" s="34"/>
      <c r="X714" s="91">
        <f t="shared" si="136"/>
        <v>2.0833333333333259E-3</v>
      </c>
      <c r="Y714" s="92" t="str">
        <f>VLOOKUP('CM-CIC'!B693,Annuaire_roster!B:F,4,0)</f>
        <v>IDELHAJ Meryem</v>
      </c>
      <c r="Z714" s="37" t="s">
        <v>110</v>
      </c>
      <c r="AA714" s="60" t="s">
        <v>39</v>
      </c>
      <c r="AB714" s="35" t="str">
        <f t="shared" si="130"/>
        <v/>
      </c>
      <c r="AC714" s="35" t="str">
        <f t="shared" si="131"/>
        <v/>
      </c>
      <c r="AD714" s="35" t="str">
        <f t="shared" si="132"/>
        <v/>
      </c>
      <c r="AE714" s="44" t="str">
        <f t="shared" si="133"/>
        <v/>
      </c>
      <c r="AF714" s="61"/>
      <c r="AG714" s="45"/>
    </row>
    <row r="715" spans="1:33" x14ac:dyDescent="0.2">
      <c r="A715" s="59">
        <f>+VLOOKUP(B715,Annuaire_roster!B:G,5,0)</f>
        <v>1004</v>
      </c>
      <c r="B715" s="78" t="s">
        <v>96</v>
      </c>
      <c r="C715" s="98">
        <v>0.2902777777777778</v>
      </c>
      <c r="D715" s="99">
        <v>0.29166666666666669</v>
      </c>
      <c r="E715" s="230">
        <v>0.70833333333333337</v>
      </c>
      <c r="F715" s="101">
        <v>0.70833333333333337</v>
      </c>
      <c r="G715" s="104"/>
      <c r="H715" s="104"/>
      <c r="I715" s="238" t="s">
        <v>63</v>
      </c>
      <c r="J715" s="104"/>
      <c r="K715" s="106">
        <v>0</v>
      </c>
      <c r="L715" s="104">
        <v>0</v>
      </c>
      <c r="M715" s="112">
        <v>0</v>
      </c>
      <c r="N715" s="34">
        <f t="shared" si="137"/>
        <v>0.375</v>
      </c>
      <c r="O715" s="38">
        <f t="shared" si="138"/>
        <v>0.375</v>
      </c>
      <c r="P715" s="235" t="s">
        <v>61</v>
      </c>
      <c r="Q715" s="43">
        <v>44833</v>
      </c>
      <c r="R715" s="35">
        <f t="shared" si="127"/>
        <v>0</v>
      </c>
      <c r="S715" s="35">
        <f t="shared" si="128"/>
        <v>0</v>
      </c>
      <c r="T715" s="10" t="str">
        <f t="shared" si="134"/>
        <v>Sem - 40</v>
      </c>
      <c r="U715" s="10" t="str">
        <f t="shared" si="135"/>
        <v>Septembre</v>
      </c>
      <c r="V715" s="36" t="str">
        <f t="shared" si="129"/>
        <v>2026</v>
      </c>
      <c r="W715" s="34"/>
      <c r="X715" s="91">
        <f t="shared" si="136"/>
        <v>1.388888888888884E-3</v>
      </c>
      <c r="Y715" s="92" t="str">
        <f>VLOOKUP('CM-CIC'!B694,Annuaire_roster!B:F,4,0)</f>
        <v>IDELHAJ Meryem</v>
      </c>
      <c r="Z715" s="37" t="s">
        <v>110</v>
      </c>
      <c r="AA715" s="60" t="s">
        <v>39</v>
      </c>
      <c r="AB715" s="35" t="str">
        <f t="shared" si="130"/>
        <v/>
      </c>
      <c r="AC715" s="35" t="str">
        <f t="shared" si="131"/>
        <v/>
      </c>
      <c r="AD715" s="35" t="str">
        <f t="shared" si="132"/>
        <v/>
      </c>
      <c r="AE715" s="44" t="str">
        <f t="shared" si="133"/>
        <v/>
      </c>
      <c r="AF715" s="61"/>
      <c r="AG715" s="45"/>
    </row>
    <row r="716" spans="1:33" x14ac:dyDescent="0.2">
      <c r="A716" s="59">
        <f>+VLOOKUP(B716,Annuaire_roster!B:G,5,0)</f>
        <v>1151</v>
      </c>
      <c r="B716" s="78" t="s">
        <v>65</v>
      </c>
      <c r="C716" s="98">
        <v>0.33194444444444443</v>
      </c>
      <c r="D716" s="99">
        <v>0.33333333333333331</v>
      </c>
      <c r="E716" s="101">
        <v>0.75</v>
      </c>
      <c r="F716" s="101">
        <v>0.75</v>
      </c>
      <c r="G716" s="104"/>
      <c r="H716" s="104"/>
      <c r="I716" s="238" t="s">
        <v>63</v>
      </c>
      <c r="J716" s="105"/>
      <c r="K716" s="106">
        <v>0</v>
      </c>
      <c r="L716" s="104">
        <v>0</v>
      </c>
      <c r="M716" s="112">
        <v>0</v>
      </c>
      <c r="N716" s="34">
        <f t="shared" si="137"/>
        <v>0.375</v>
      </c>
      <c r="O716" s="38">
        <f t="shared" si="138"/>
        <v>0.375</v>
      </c>
      <c r="P716" s="235" t="s">
        <v>61</v>
      </c>
      <c r="Q716" s="43">
        <v>44833</v>
      </c>
      <c r="R716" s="35">
        <f t="shared" si="127"/>
        <v>0</v>
      </c>
      <c r="S716" s="35">
        <f t="shared" si="128"/>
        <v>0</v>
      </c>
      <c r="T716" s="10" t="str">
        <f t="shared" si="134"/>
        <v>Sem - 40</v>
      </c>
      <c r="U716" s="10" t="str">
        <f t="shared" si="135"/>
        <v>Septembre</v>
      </c>
      <c r="V716" s="36" t="str">
        <f t="shared" si="129"/>
        <v>2026</v>
      </c>
      <c r="W716" s="34"/>
      <c r="X716" s="91">
        <f t="shared" si="136"/>
        <v>1.388888888888884E-3</v>
      </c>
      <c r="Y716" s="92" t="str">
        <f>VLOOKUP('CM-CIC'!B695,Annuaire_roster!B:F,4,0)</f>
        <v>IDELHAJ Meryem</v>
      </c>
      <c r="Z716" s="37" t="s">
        <v>110</v>
      </c>
      <c r="AA716" s="60" t="s">
        <v>39</v>
      </c>
      <c r="AB716" s="35" t="str">
        <f t="shared" si="130"/>
        <v/>
      </c>
      <c r="AC716" s="35" t="str">
        <f t="shared" si="131"/>
        <v/>
      </c>
      <c r="AD716" s="35" t="str">
        <f t="shared" si="132"/>
        <v/>
      </c>
      <c r="AE716" s="44" t="str">
        <f t="shared" si="133"/>
        <v/>
      </c>
      <c r="AF716" s="61"/>
      <c r="AG716" s="45"/>
    </row>
    <row r="717" spans="1:33" x14ac:dyDescent="0.2">
      <c r="A717" s="59">
        <f>+VLOOKUP(B717,Annuaire_roster!B:G,5,0)</f>
        <v>1301</v>
      </c>
      <c r="B717" s="78" t="s">
        <v>111</v>
      </c>
      <c r="C717" s="98">
        <v>0.33194444444444443</v>
      </c>
      <c r="D717" s="99">
        <v>0.33333333333333331</v>
      </c>
      <c r="E717" s="101">
        <v>0.75</v>
      </c>
      <c r="F717" s="101">
        <v>0.75</v>
      </c>
      <c r="G717" s="104"/>
      <c r="H717" s="104"/>
      <c r="I717" s="238" t="s">
        <v>63</v>
      </c>
      <c r="J717" s="105"/>
      <c r="K717" s="106">
        <v>0</v>
      </c>
      <c r="L717" s="104">
        <v>0</v>
      </c>
      <c r="M717" s="112">
        <v>0</v>
      </c>
      <c r="N717" s="34">
        <f t="shared" si="137"/>
        <v>0.375</v>
      </c>
      <c r="O717" s="38">
        <f t="shared" si="138"/>
        <v>0.375</v>
      </c>
      <c r="P717" s="235" t="s">
        <v>61</v>
      </c>
      <c r="Q717" s="43">
        <v>44833</v>
      </c>
      <c r="R717" s="35">
        <f t="shared" si="127"/>
        <v>0</v>
      </c>
      <c r="S717" s="35">
        <f t="shared" si="128"/>
        <v>0</v>
      </c>
      <c r="T717" s="10" t="str">
        <f t="shared" si="134"/>
        <v>Sem - 40</v>
      </c>
      <c r="U717" s="10" t="str">
        <f t="shared" si="135"/>
        <v>Septembre</v>
      </c>
      <c r="V717" s="36" t="str">
        <f t="shared" si="129"/>
        <v>2026</v>
      </c>
      <c r="W717" s="34"/>
      <c r="X717" s="91">
        <f t="shared" si="136"/>
        <v>1.388888888888884E-3</v>
      </c>
      <c r="Y717" s="92" t="str">
        <f>VLOOKUP('CM-CIC'!B696,Annuaire_roster!B:F,4,0)</f>
        <v>IDELHAJ Meryem</v>
      </c>
      <c r="Z717" s="37" t="s">
        <v>110</v>
      </c>
      <c r="AA717" s="60" t="s">
        <v>39</v>
      </c>
      <c r="AB717" s="35" t="str">
        <f t="shared" si="130"/>
        <v/>
      </c>
      <c r="AC717" s="35" t="str">
        <f t="shared" si="131"/>
        <v/>
      </c>
      <c r="AD717" s="35" t="str">
        <f t="shared" si="132"/>
        <v/>
      </c>
      <c r="AE717" s="44" t="str">
        <f t="shared" si="133"/>
        <v/>
      </c>
      <c r="AF717" s="61"/>
      <c r="AG717" s="45"/>
    </row>
    <row r="718" spans="1:33" x14ac:dyDescent="0.2">
      <c r="A718" s="59">
        <f>+VLOOKUP(B718,Annuaire_roster!B:G,5,0)</f>
        <v>1309</v>
      </c>
      <c r="B718" s="78" t="s">
        <v>85</v>
      </c>
      <c r="C718" s="98">
        <v>0.33263888888888887</v>
      </c>
      <c r="D718" s="99">
        <v>0.33333333333333331</v>
      </c>
      <c r="E718" s="101">
        <v>0.75</v>
      </c>
      <c r="F718" s="101">
        <v>0.75</v>
      </c>
      <c r="G718" s="104"/>
      <c r="H718" s="104"/>
      <c r="I718" s="238" t="s">
        <v>63</v>
      </c>
      <c r="J718" s="105"/>
      <c r="K718" s="106">
        <v>0</v>
      </c>
      <c r="L718" s="104">
        <v>0</v>
      </c>
      <c r="M718" s="112">
        <v>0</v>
      </c>
      <c r="N718" s="34">
        <f t="shared" si="137"/>
        <v>0.375</v>
      </c>
      <c r="O718" s="38">
        <f t="shared" si="138"/>
        <v>0.375</v>
      </c>
      <c r="P718" s="235" t="s">
        <v>61</v>
      </c>
      <c r="Q718" s="43">
        <v>44833</v>
      </c>
      <c r="R718" s="35">
        <f t="shared" si="127"/>
        <v>0</v>
      </c>
      <c r="S718" s="35">
        <f t="shared" si="128"/>
        <v>0</v>
      </c>
      <c r="T718" s="10" t="str">
        <f t="shared" si="134"/>
        <v>Sem - 40</v>
      </c>
      <c r="U718" s="10" t="str">
        <f t="shared" si="135"/>
        <v>Septembre</v>
      </c>
      <c r="V718" s="36" t="str">
        <f t="shared" si="129"/>
        <v>2026</v>
      </c>
      <c r="W718" s="34"/>
      <c r="X718" s="91">
        <f t="shared" si="136"/>
        <v>0</v>
      </c>
      <c r="Y718" s="92" t="str">
        <f>VLOOKUP('CM-CIC'!B697,Annuaire_roster!B:F,4,0)</f>
        <v>IDELHAJ Meryem</v>
      </c>
      <c r="Z718" s="37" t="s">
        <v>110</v>
      </c>
      <c r="AA718" s="60" t="s">
        <v>39</v>
      </c>
      <c r="AB718" s="35" t="str">
        <f t="shared" si="130"/>
        <v/>
      </c>
      <c r="AC718" s="35" t="str">
        <f t="shared" si="131"/>
        <v/>
      </c>
      <c r="AD718" s="35" t="str">
        <f t="shared" si="132"/>
        <v/>
      </c>
      <c r="AE718" s="44" t="str">
        <f t="shared" si="133"/>
        <v/>
      </c>
      <c r="AF718" s="61"/>
      <c r="AG718" s="45"/>
    </row>
    <row r="719" spans="1:33" ht="12.75" customHeight="1" x14ac:dyDescent="0.2">
      <c r="A719" s="59">
        <f>+VLOOKUP(B719,Annuaire_roster!B:G,5,0)</f>
        <v>1283</v>
      </c>
      <c r="B719" s="78" t="s">
        <v>86</v>
      </c>
      <c r="C719" s="98">
        <v>0.33194444444444443</v>
      </c>
      <c r="D719" s="99">
        <v>0.33333333333333331</v>
      </c>
      <c r="E719" s="101">
        <v>0.75</v>
      </c>
      <c r="F719" s="101">
        <v>0.75</v>
      </c>
      <c r="G719" s="104"/>
      <c r="H719" s="104"/>
      <c r="I719" s="238" t="s">
        <v>63</v>
      </c>
      <c r="J719" s="105"/>
      <c r="K719" s="106">
        <v>0</v>
      </c>
      <c r="L719" s="104">
        <v>0</v>
      </c>
      <c r="M719" s="112">
        <v>0</v>
      </c>
      <c r="N719" s="34">
        <f t="shared" si="137"/>
        <v>0.375</v>
      </c>
      <c r="O719" s="38">
        <f t="shared" si="138"/>
        <v>0.375</v>
      </c>
      <c r="P719" s="235" t="s">
        <v>61</v>
      </c>
      <c r="Q719" s="43">
        <v>44833</v>
      </c>
      <c r="R719" s="35">
        <f t="shared" si="127"/>
        <v>0</v>
      </c>
      <c r="S719" s="35">
        <f t="shared" si="128"/>
        <v>0</v>
      </c>
      <c r="T719" s="10" t="str">
        <f t="shared" si="134"/>
        <v>Sem - 40</v>
      </c>
      <c r="U719" s="10" t="str">
        <f t="shared" si="135"/>
        <v>Septembre</v>
      </c>
      <c r="V719" s="36" t="str">
        <f t="shared" si="129"/>
        <v>2026</v>
      </c>
      <c r="W719" s="34"/>
      <c r="X719" s="91">
        <f t="shared" si="136"/>
        <v>1.388888888888884E-3</v>
      </c>
      <c r="Y719" s="92" t="str">
        <f>VLOOKUP('CM-CIC'!B698,Annuaire_roster!B:F,4,0)</f>
        <v>IDELHAJ Meryem</v>
      </c>
      <c r="Z719" s="37" t="s">
        <v>110</v>
      </c>
      <c r="AA719" s="60" t="s">
        <v>39</v>
      </c>
      <c r="AB719" s="35" t="str">
        <f t="shared" si="130"/>
        <v/>
      </c>
      <c r="AC719" s="35" t="str">
        <f t="shared" si="131"/>
        <v/>
      </c>
      <c r="AD719" s="35" t="str">
        <f t="shared" si="132"/>
        <v/>
      </c>
      <c r="AE719" s="44" t="str">
        <f t="shared" si="133"/>
        <v/>
      </c>
      <c r="AF719" s="61"/>
      <c r="AG719" s="45"/>
    </row>
    <row r="720" spans="1:33" ht="12.75" customHeight="1" x14ac:dyDescent="0.2">
      <c r="A720" s="59">
        <f>+VLOOKUP(B720,Annuaire_roster!B:G,5,0)</f>
        <v>1011</v>
      </c>
      <c r="B720" s="78" t="s">
        <v>47</v>
      </c>
      <c r="C720" s="98">
        <v>0.33055555555555555</v>
      </c>
      <c r="D720" s="99">
        <v>0.33333333333333331</v>
      </c>
      <c r="E720" s="230">
        <v>0.75</v>
      </c>
      <c r="F720" s="101">
        <v>0.75</v>
      </c>
      <c r="G720" s="104"/>
      <c r="H720" s="104"/>
      <c r="I720" s="238" t="s">
        <v>63</v>
      </c>
      <c r="J720" s="105"/>
      <c r="K720" s="106">
        <v>0</v>
      </c>
      <c r="L720" s="104">
        <v>0</v>
      </c>
      <c r="M720" s="112">
        <v>0</v>
      </c>
      <c r="N720" s="34">
        <f t="shared" si="137"/>
        <v>0.375</v>
      </c>
      <c r="O720" s="38">
        <f t="shared" si="138"/>
        <v>0.375</v>
      </c>
      <c r="P720" s="235" t="s">
        <v>61</v>
      </c>
      <c r="Q720" s="43">
        <v>44833</v>
      </c>
      <c r="R720" s="35">
        <f t="shared" si="127"/>
        <v>0</v>
      </c>
      <c r="S720" s="35">
        <f t="shared" si="128"/>
        <v>0</v>
      </c>
      <c r="T720" s="10" t="str">
        <f t="shared" si="134"/>
        <v>Sem - 40</v>
      </c>
      <c r="U720" s="10" t="str">
        <f t="shared" si="135"/>
        <v>Septembre</v>
      </c>
      <c r="V720" s="36" t="str">
        <f t="shared" si="129"/>
        <v>2026</v>
      </c>
      <c r="W720" s="34"/>
      <c r="X720" s="91">
        <f t="shared" si="136"/>
        <v>2.7777777777777679E-3</v>
      </c>
      <c r="Y720" s="92" t="str">
        <f>VLOOKUP('CM-CIC'!B699,Annuaire_roster!B:F,4,0)</f>
        <v>IDELHAJ Meryem</v>
      </c>
      <c r="Z720" s="37" t="s">
        <v>110</v>
      </c>
      <c r="AA720" s="60" t="s">
        <v>39</v>
      </c>
      <c r="AB720" s="35" t="str">
        <f t="shared" si="130"/>
        <v/>
      </c>
      <c r="AC720" s="35" t="str">
        <f t="shared" si="131"/>
        <v/>
      </c>
      <c r="AD720" s="35" t="str">
        <f t="shared" si="132"/>
        <v/>
      </c>
      <c r="AE720" s="44" t="str">
        <f t="shared" si="133"/>
        <v/>
      </c>
      <c r="AF720" s="61"/>
      <c r="AG720" s="45"/>
    </row>
    <row r="721" spans="1:33" ht="12.75" customHeight="1" x14ac:dyDescent="0.2">
      <c r="A721" s="59">
        <f>+VLOOKUP(B721,Annuaire_roster!B:G,5,0)</f>
        <v>1474</v>
      </c>
      <c r="B721" s="78" t="s">
        <v>174</v>
      </c>
      <c r="C721" s="98"/>
      <c r="D721" s="99" t="s">
        <v>188</v>
      </c>
      <c r="E721" s="230"/>
      <c r="F721" s="101" t="s">
        <v>188</v>
      </c>
      <c r="G721" s="104"/>
      <c r="H721" s="104"/>
      <c r="I721" s="238" t="s">
        <v>63</v>
      </c>
      <c r="J721" s="105"/>
      <c r="K721" s="106">
        <v>0</v>
      </c>
      <c r="L721" s="104">
        <v>0</v>
      </c>
      <c r="M721" s="112">
        <v>0</v>
      </c>
      <c r="N721" s="34" t="str">
        <f t="shared" si="137"/>
        <v/>
      </c>
      <c r="O721" s="38">
        <f t="shared" si="138"/>
        <v>0</v>
      </c>
      <c r="P721" s="235" t="s">
        <v>61</v>
      </c>
      <c r="Q721" s="43">
        <v>44833</v>
      </c>
      <c r="R721" s="35">
        <f t="shared" si="127"/>
        <v>0</v>
      </c>
      <c r="S721" s="35">
        <f t="shared" si="128"/>
        <v>0</v>
      </c>
      <c r="T721" s="10" t="str">
        <f t="shared" si="134"/>
        <v>Sem - 40</v>
      </c>
      <c r="U721" s="10" t="str">
        <f t="shared" si="135"/>
        <v>Septembre</v>
      </c>
      <c r="V721" s="36" t="str">
        <f t="shared" si="129"/>
        <v>2026</v>
      </c>
      <c r="W721" s="34"/>
      <c r="X721" s="91">
        <f t="shared" si="136"/>
        <v>0</v>
      </c>
      <c r="Y721" s="92" t="str">
        <f>VLOOKUP('CM-CIC'!B700,Annuaire_roster!B:F,4,0)</f>
        <v>IDELHAJ Meryem</v>
      </c>
      <c r="Z721" s="37" t="s">
        <v>110</v>
      </c>
      <c r="AA721" s="60" t="s">
        <v>39</v>
      </c>
      <c r="AB721" s="35">
        <f t="shared" si="130"/>
        <v>0.33333333333333298</v>
      </c>
      <c r="AC721" s="35" t="str">
        <f t="shared" si="131"/>
        <v/>
      </c>
      <c r="AD721" s="35" t="str">
        <f t="shared" si="132"/>
        <v/>
      </c>
      <c r="AE721" s="44" t="str">
        <f t="shared" si="133"/>
        <v/>
      </c>
      <c r="AF721" s="120"/>
      <c r="AG721" s="45"/>
    </row>
    <row r="722" spans="1:33" ht="12.75" customHeight="1" x14ac:dyDescent="0.2">
      <c r="A722" s="59">
        <f>+VLOOKUP(B722,Annuaire_roster!B:G,5,0)</f>
        <v>1482</v>
      </c>
      <c r="B722" s="78" t="s">
        <v>1783</v>
      </c>
      <c r="C722" s="98">
        <v>0.33333333333333331</v>
      </c>
      <c r="D722" s="99">
        <v>0.33333333333333331</v>
      </c>
      <c r="E722" s="101">
        <v>0.75</v>
      </c>
      <c r="F722" s="101">
        <v>0.75</v>
      </c>
      <c r="G722" s="102"/>
      <c r="H722" s="105"/>
      <c r="I722" s="225" t="s">
        <v>63</v>
      </c>
      <c r="J722" s="105"/>
      <c r="K722" s="111">
        <v>0</v>
      </c>
      <c r="L722" s="105">
        <v>0</v>
      </c>
      <c r="M722" s="112">
        <v>0</v>
      </c>
      <c r="N722" s="34">
        <f t="shared" si="137"/>
        <v>0.375</v>
      </c>
      <c r="O722" s="38">
        <f t="shared" si="138"/>
        <v>0.375</v>
      </c>
      <c r="P722" s="114" t="s">
        <v>1785</v>
      </c>
      <c r="Q722" s="43">
        <v>44824</v>
      </c>
      <c r="R722" s="35">
        <f t="shared" si="127"/>
        <v>0</v>
      </c>
      <c r="S722" s="35">
        <f t="shared" si="128"/>
        <v>0</v>
      </c>
      <c r="T722" s="10" t="str">
        <f t="shared" si="134"/>
        <v>Sem - 39</v>
      </c>
      <c r="U722" s="10" t="str">
        <f t="shared" si="135"/>
        <v>Septembre</v>
      </c>
      <c r="V722" s="36" t="str">
        <f t="shared" si="129"/>
        <v>2026</v>
      </c>
      <c r="W722" s="34"/>
      <c r="X722" s="91">
        <f t="shared" si="136"/>
        <v>0</v>
      </c>
      <c r="Y722" s="92" t="str">
        <f>VLOOKUP('CM-CIC'!B701,Annuaire_roster!B:F,4,0)</f>
        <v>IDELHAJ Meryem</v>
      </c>
      <c r="Z722" s="37" t="s">
        <v>110</v>
      </c>
      <c r="AA722" s="60" t="s">
        <v>39</v>
      </c>
      <c r="AB722" s="35" t="str">
        <f t="shared" si="130"/>
        <v/>
      </c>
      <c r="AC722" s="35" t="str">
        <f t="shared" si="131"/>
        <v/>
      </c>
      <c r="AD722" s="35" t="str">
        <f t="shared" si="132"/>
        <v/>
      </c>
      <c r="AE722" s="44" t="str">
        <f t="shared" si="133"/>
        <v/>
      </c>
      <c r="AF722" s="120"/>
      <c r="AG722" s="45"/>
    </row>
    <row r="723" spans="1:33" x14ac:dyDescent="0.2">
      <c r="A723" s="59">
        <f>+VLOOKUP(B723,Annuaire_roster!B:G,5,0)</f>
        <v>1466</v>
      </c>
      <c r="B723" s="78" t="s">
        <v>1784</v>
      </c>
      <c r="C723" s="98">
        <v>0.33333333333333331</v>
      </c>
      <c r="D723" s="99">
        <v>0.33333333333333331</v>
      </c>
      <c r="E723" s="101">
        <v>0.75</v>
      </c>
      <c r="F723" s="101">
        <v>0.75</v>
      </c>
      <c r="G723" s="102"/>
      <c r="H723" s="105"/>
      <c r="I723" s="225" t="s">
        <v>63</v>
      </c>
      <c r="J723" s="105"/>
      <c r="K723" s="111">
        <v>0</v>
      </c>
      <c r="L723" s="105">
        <v>0</v>
      </c>
      <c r="M723" s="112">
        <v>0</v>
      </c>
      <c r="N723" s="34">
        <f t="shared" si="137"/>
        <v>0.375</v>
      </c>
      <c r="O723" s="38">
        <f t="shared" si="138"/>
        <v>0.375</v>
      </c>
      <c r="P723" s="114" t="s">
        <v>1785</v>
      </c>
      <c r="Q723" s="43">
        <v>44824</v>
      </c>
      <c r="R723" s="35">
        <f t="shared" si="127"/>
        <v>0</v>
      </c>
      <c r="S723" s="35">
        <f t="shared" si="128"/>
        <v>0</v>
      </c>
      <c r="T723" s="10" t="str">
        <f t="shared" si="134"/>
        <v>Sem - 39</v>
      </c>
      <c r="U723" s="10" t="str">
        <f t="shared" si="135"/>
        <v>Septembre</v>
      </c>
      <c r="V723" s="36" t="str">
        <f t="shared" si="129"/>
        <v>2026</v>
      </c>
      <c r="W723" s="34"/>
      <c r="X723" s="91">
        <f t="shared" si="136"/>
        <v>0</v>
      </c>
      <c r="Y723" s="92" t="str">
        <f>VLOOKUP('CM-CIC'!B702,Annuaire_roster!B:F,4,0)</f>
        <v>IDELHAJ Meryem</v>
      </c>
      <c r="Z723" s="37" t="s">
        <v>110</v>
      </c>
      <c r="AA723" s="60" t="s">
        <v>39</v>
      </c>
      <c r="AB723" s="35" t="str">
        <f t="shared" si="130"/>
        <v/>
      </c>
      <c r="AC723" s="35" t="str">
        <f t="shared" si="131"/>
        <v/>
      </c>
      <c r="AD723" s="35" t="str">
        <f t="shared" si="132"/>
        <v/>
      </c>
      <c r="AE723" s="44" t="str">
        <f t="shared" si="133"/>
        <v/>
      </c>
      <c r="AF723" s="120"/>
      <c r="AG723" s="45"/>
    </row>
    <row r="724" spans="1:33" x14ac:dyDescent="0.2">
      <c r="A724" s="59">
        <f>+VLOOKUP(B724,Annuaire_roster!B:G,5,0)</f>
        <v>1482</v>
      </c>
      <c r="B724" s="78" t="s">
        <v>1783</v>
      </c>
      <c r="C724" s="98">
        <v>0.33333333333333331</v>
      </c>
      <c r="D724" s="99">
        <v>0.33333333333333331</v>
      </c>
      <c r="E724" s="101">
        <v>0.75</v>
      </c>
      <c r="F724" s="101">
        <v>0.75</v>
      </c>
      <c r="G724" s="102"/>
      <c r="H724" s="105"/>
      <c r="I724" s="225" t="s">
        <v>63</v>
      </c>
      <c r="J724" s="105"/>
      <c r="K724" s="111">
        <v>0</v>
      </c>
      <c r="L724" s="105">
        <v>0</v>
      </c>
      <c r="M724" s="112">
        <v>0</v>
      </c>
      <c r="N724" s="34">
        <f t="shared" si="137"/>
        <v>0.375</v>
      </c>
      <c r="O724" s="38">
        <f t="shared" si="138"/>
        <v>0.375</v>
      </c>
      <c r="P724" s="114" t="s">
        <v>1785</v>
      </c>
      <c r="Q724" s="43">
        <v>44825</v>
      </c>
      <c r="R724" s="35">
        <f t="shared" si="127"/>
        <v>0</v>
      </c>
      <c r="S724" s="35">
        <f t="shared" si="128"/>
        <v>0</v>
      </c>
      <c r="T724" s="10" t="str">
        <f t="shared" si="134"/>
        <v>Sem - 39</v>
      </c>
      <c r="U724" s="10" t="str">
        <f t="shared" si="135"/>
        <v>Septembre</v>
      </c>
      <c r="V724" s="36" t="str">
        <f t="shared" si="129"/>
        <v>2026</v>
      </c>
      <c r="W724" s="34"/>
      <c r="X724" s="91">
        <f t="shared" si="136"/>
        <v>0</v>
      </c>
      <c r="Y724" s="92" t="str">
        <f>VLOOKUP('CM-CIC'!B703,Annuaire_roster!B:F,4,0)</f>
        <v>IDELHAJ Meryem</v>
      </c>
      <c r="Z724" s="37" t="s">
        <v>110</v>
      </c>
      <c r="AA724" s="60" t="s">
        <v>39</v>
      </c>
      <c r="AB724" s="35" t="str">
        <f t="shared" si="130"/>
        <v/>
      </c>
      <c r="AC724" s="35" t="str">
        <f t="shared" si="131"/>
        <v/>
      </c>
      <c r="AD724" s="35" t="str">
        <f t="shared" si="132"/>
        <v/>
      </c>
      <c r="AE724" s="44" t="str">
        <f t="shared" si="133"/>
        <v/>
      </c>
      <c r="AF724" s="120"/>
      <c r="AG724" s="45"/>
    </row>
    <row r="725" spans="1:33" x14ac:dyDescent="0.2">
      <c r="A725" s="59">
        <f>+VLOOKUP(B725,Annuaire_roster!B:G,5,0)</f>
        <v>1466</v>
      </c>
      <c r="B725" s="78" t="s">
        <v>1784</v>
      </c>
      <c r="C725" s="98">
        <v>0.33333333333333331</v>
      </c>
      <c r="D725" s="99">
        <v>0.33333333333333331</v>
      </c>
      <c r="E725" s="101">
        <v>0.75</v>
      </c>
      <c r="F725" s="101">
        <v>0.75</v>
      </c>
      <c r="G725" s="102"/>
      <c r="H725" s="105"/>
      <c r="I725" s="225" t="s">
        <v>63</v>
      </c>
      <c r="J725" s="105"/>
      <c r="K725" s="111">
        <v>0</v>
      </c>
      <c r="L725" s="105">
        <v>0</v>
      </c>
      <c r="M725" s="112">
        <v>0</v>
      </c>
      <c r="N725" s="34">
        <f t="shared" si="137"/>
        <v>0.375</v>
      </c>
      <c r="O725" s="38">
        <f t="shared" si="138"/>
        <v>0.375</v>
      </c>
      <c r="P725" s="114" t="s">
        <v>1785</v>
      </c>
      <c r="Q725" s="43">
        <v>44825</v>
      </c>
      <c r="R725" s="35">
        <f t="shared" si="127"/>
        <v>0</v>
      </c>
      <c r="S725" s="35">
        <f t="shared" si="128"/>
        <v>0</v>
      </c>
      <c r="T725" s="10" t="str">
        <f t="shared" si="134"/>
        <v>Sem - 39</v>
      </c>
      <c r="U725" s="10" t="str">
        <f t="shared" si="135"/>
        <v>Septembre</v>
      </c>
      <c r="V725" s="36" t="str">
        <f t="shared" si="129"/>
        <v>2026</v>
      </c>
      <c r="W725" s="34"/>
      <c r="X725" s="91">
        <f t="shared" si="136"/>
        <v>0</v>
      </c>
      <c r="Y725" s="92" t="str">
        <f>VLOOKUP('CM-CIC'!B704,Annuaire_roster!B:F,4,0)</f>
        <v>IDELHAJ Meryem</v>
      </c>
      <c r="Z725" s="37" t="s">
        <v>110</v>
      </c>
      <c r="AA725" s="60" t="s">
        <v>39</v>
      </c>
      <c r="AB725" s="35" t="str">
        <f t="shared" si="130"/>
        <v/>
      </c>
      <c r="AC725" s="35" t="str">
        <f t="shared" si="131"/>
        <v/>
      </c>
      <c r="AD725" s="35" t="str">
        <f t="shared" si="132"/>
        <v/>
      </c>
      <c r="AE725" s="44" t="str">
        <f t="shared" si="133"/>
        <v/>
      </c>
      <c r="AF725" s="120"/>
      <c r="AG725" s="45"/>
    </row>
    <row r="726" spans="1:33" x14ac:dyDescent="0.2">
      <c r="A726" s="59">
        <f>+VLOOKUP(B726,Annuaire_roster!B:G,5,0)</f>
        <v>1482</v>
      </c>
      <c r="B726" s="78" t="s">
        <v>1783</v>
      </c>
      <c r="C726" s="99">
        <v>0.29166666666666669</v>
      </c>
      <c r="D726" s="99">
        <v>0.29166666666666669</v>
      </c>
      <c r="E726" s="101">
        <v>0.66666666666666663</v>
      </c>
      <c r="F726" s="101">
        <v>0.66666666666666663</v>
      </c>
      <c r="G726" s="102"/>
      <c r="H726" s="105"/>
      <c r="I726" s="127" t="s">
        <v>63</v>
      </c>
      <c r="J726" s="105"/>
      <c r="K726" s="111">
        <v>0</v>
      </c>
      <c r="L726" s="105">
        <v>0</v>
      </c>
      <c r="M726" s="113">
        <v>0</v>
      </c>
      <c r="N726" s="34">
        <f t="shared" si="137"/>
        <v>0.33333333333333326</v>
      </c>
      <c r="O726" s="34">
        <f t="shared" si="138"/>
        <v>0.33333333333333326</v>
      </c>
      <c r="P726" s="115" t="s">
        <v>1785</v>
      </c>
      <c r="Q726" s="43">
        <v>44826</v>
      </c>
      <c r="R726" s="35">
        <f t="shared" si="127"/>
        <v>0</v>
      </c>
      <c r="S726" s="35">
        <f t="shared" si="128"/>
        <v>0</v>
      </c>
      <c r="T726" s="10" t="str">
        <f t="shared" si="134"/>
        <v>Sem - 39</v>
      </c>
      <c r="U726" s="10" t="str">
        <f t="shared" si="135"/>
        <v>Septembre</v>
      </c>
      <c r="V726" s="36" t="str">
        <f t="shared" si="129"/>
        <v>2026</v>
      </c>
      <c r="W726" s="34"/>
      <c r="X726" s="91">
        <f t="shared" si="136"/>
        <v>0</v>
      </c>
      <c r="Y726" s="92" t="str">
        <f>VLOOKUP('CM-CIC'!B705,Annuaire_roster!B:F,4,0)</f>
        <v>IDELHAJ Meryem</v>
      </c>
      <c r="Z726" s="37" t="s">
        <v>110</v>
      </c>
      <c r="AA726" s="60" t="s">
        <v>39</v>
      </c>
      <c r="AB726" s="35" t="str">
        <f t="shared" si="130"/>
        <v/>
      </c>
      <c r="AC726" s="35" t="str">
        <f t="shared" si="131"/>
        <v/>
      </c>
      <c r="AD726" s="35" t="str">
        <f t="shared" si="132"/>
        <v/>
      </c>
      <c r="AE726" s="45" t="str">
        <f t="shared" si="133"/>
        <v/>
      </c>
      <c r="AF726" s="61"/>
      <c r="AG726" s="45"/>
    </row>
    <row r="727" spans="1:33" x14ac:dyDescent="0.2">
      <c r="A727" s="59">
        <f>+VLOOKUP(B727,Annuaire_roster!B:G,5,0)</f>
        <v>1466</v>
      </c>
      <c r="B727" s="78" t="s">
        <v>1784</v>
      </c>
      <c r="C727" s="99">
        <v>0.29166666666666669</v>
      </c>
      <c r="D727" s="99">
        <v>0.29166666666666669</v>
      </c>
      <c r="E727" s="101">
        <v>0.66666666666666663</v>
      </c>
      <c r="F727" s="101">
        <v>0.66666666666666663</v>
      </c>
      <c r="G727" s="102"/>
      <c r="H727" s="105"/>
      <c r="I727" s="127" t="s">
        <v>63</v>
      </c>
      <c r="J727" s="105"/>
      <c r="K727" s="111">
        <v>0</v>
      </c>
      <c r="L727" s="105">
        <v>0</v>
      </c>
      <c r="M727" s="113">
        <v>0</v>
      </c>
      <c r="N727" s="34">
        <f t="shared" si="137"/>
        <v>0.33333333333333326</v>
      </c>
      <c r="O727" s="34">
        <f t="shared" si="138"/>
        <v>0.33333333333333326</v>
      </c>
      <c r="P727" s="115" t="s">
        <v>1785</v>
      </c>
      <c r="Q727" s="43">
        <v>44826</v>
      </c>
      <c r="R727" s="35">
        <f t="shared" ref="R727:R789" si="139">IF(M727="Abs",O727,0)</f>
        <v>0</v>
      </c>
      <c r="S727" s="35">
        <f t="shared" ref="S727:S789" si="140">SUM(R727,L727,I727,J727,W727,H727)</f>
        <v>0</v>
      </c>
      <c r="T727" s="10" t="str">
        <f t="shared" si="134"/>
        <v>Sem - 39</v>
      </c>
      <c r="U727" s="10" t="str">
        <f t="shared" si="135"/>
        <v>Septembre</v>
      </c>
      <c r="V727" s="36" t="str">
        <f t="shared" ref="V727:V789" si="141">+TEXT(Q727,"aaa")</f>
        <v>2026</v>
      </c>
      <c r="W727" s="34"/>
      <c r="X727" s="91">
        <f t="shared" si="136"/>
        <v>0</v>
      </c>
      <c r="Y727" s="92" t="str">
        <f>VLOOKUP('CM-CIC'!B706,Annuaire_roster!B:F,4,0)</f>
        <v>IDELHAJ Meryem</v>
      </c>
      <c r="Z727" s="37" t="s">
        <v>110</v>
      </c>
      <c r="AA727" s="60" t="s">
        <v>39</v>
      </c>
      <c r="AB727" s="35" t="str">
        <f t="shared" ref="AB727:AB789" si="142">IF(AND(D727="Congé",F727="Congé"),0.333333333333333,IF(OR(AND(D727="Congé",F727&lt;&gt;"Congé"),(AND(F727="Congé",D727&lt;&gt;"Congé"))),0.166666666666667,""))</f>
        <v/>
      </c>
      <c r="AC727" s="35" t="str">
        <f t="shared" ref="AC727:AC789" si="143">IF(AND(D727="Congé sans solde",F727="Congé sans solde"),0.333333333333333,IF(OR(AND(D727="Congé sans solde",F727&lt;&gt;"Congé sans solde"),(AND(F727="Congé sans solde",D727&lt;&gt;"Congé sans solde"))),0.166666666666667,""))</f>
        <v/>
      </c>
      <c r="AD727" s="35" t="str">
        <f t="shared" ref="AD727:AD789" si="144">IF(AND(D727="Congé spécial",F727="Congé spécial"),0.333333333333333,IF(OR(AND(D727="Congé spécial",F727&lt;&gt;"Congé décès"),(AND(F727="Congé spécial",D727&lt;&gt;"Congé spécial"))),0.166666666666667,""))</f>
        <v/>
      </c>
      <c r="AE727" s="45" t="str">
        <f t="shared" ref="AE727:AE789" si="145">IF(AND(D727="Férié",F727="Férié"),0.333333333333333,IF(OR(AND(D727="Férié",F727&lt;&gt;"Férié"),(AND(F727="Férié",D727&lt;&gt;"Férié"))),0.166666666666667,""))</f>
        <v/>
      </c>
      <c r="AF727" s="61"/>
      <c r="AG727" s="45"/>
    </row>
    <row r="728" spans="1:33" x14ac:dyDescent="0.2">
      <c r="A728" s="59">
        <f>+VLOOKUP(B728,Annuaire_roster!B:G,5,0)</f>
        <v>1482</v>
      </c>
      <c r="B728" s="78" t="s">
        <v>1783</v>
      </c>
      <c r="C728" s="99">
        <v>0.29166666666666669</v>
      </c>
      <c r="D728" s="99">
        <v>0.29166666666666669</v>
      </c>
      <c r="E728" s="101">
        <v>0.66666666666666663</v>
      </c>
      <c r="F728" s="101">
        <v>0.66666666666666663</v>
      </c>
      <c r="G728" s="102"/>
      <c r="H728" s="105"/>
      <c r="I728" s="127" t="s">
        <v>63</v>
      </c>
      <c r="J728" s="105"/>
      <c r="K728" s="111">
        <v>0</v>
      </c>
      <c r="L728" s="105">
        <v>0</v>
      </c>
      <c r="M728" s="113">
        <v>0</v>
      </c>
      <c r="N728" s="34">
        <f t="shared" si="137"/>
        <v>0.33333333333333326</v>
      </c>
      <c r="O728" s="34">
        <f t="shared" si="138"/>
        <v>0.33333333333333326</v>
      </c>
      <c r="P728" s="115" t="s">
        <v>1785</v>
      </c>
      <c r="Q728" s="43">
        <v>44827</v>
      </c>
      <c r="R728" s="35">
        <f t="shared" si="139"/>
        <v>0</v>
      </c>
      <c r="S728" s="35">
        <f t="shared" si="140"/>
        <v>0</v>
      </c>
      <c r="T728" s="10" t="str">
        <f t="shared" si="134"/>
        <v>Sem - 39</v>
      </c>
      <c r="U728" s="10" t="str">
        <f t="shared" si="135"/>
        <v>Septembre</v>
      </c>
      <c r="V728" s="36" t="str">
        <f t="shared" si="141"/>
        <v>2026</v>
      </c>
      <c r="W728" s="34"/>
      <c r="X728" s="91">
        <f t="shared" si="136"/>
        <v>0</v>
      </c>
      <c r="Y728" s="92" t="str">
        <f>VLOOKUP('CM-CIC'!B707,Annuaire_roster!B:F,4,0)</f>
        <v>IDELHAJ Meryem</v>
      </c>
      <c r="Z728" s="37" t="s">
        <v>110</v>
      </c>
      <c r="AA728" s="60" t="s">
        <v>39</v>
      </c>
      <c r="AB728" s="35" t="str">
        <f t="shared" si="142"/>
        <v/>
      </c>
      <c r="AC728" s="35" t="str">
        <f t="shared" si="143"/>
        <v/>
      </c>
      <c r="AD728" s="35" t="str">
        <f t="shared" si="144"/>
        <v/>
      </c>
      <c r="AE728" s="45" t="str">
        <f t="shared" si="145"/>
        <v/>
      </c>
      <c r="AF728" s="61"/>
      <c r="AG728" s="45"/>
    </row>
    <row r="729" spans="1:33" x14ac:dyDescent="0.2">
      <c r="A729" s="59">
        <f>+VLOOKUP(B729,Annuaire_roster!B:G,5,0)</f>
        <v>1466</v>
      </c>
      <c r="B729" s="78" t="s">
        <v>1784</v>
      </c>
      <c r="C729" s="99">
        <v>0.29166666666666669</v>
      </c>
      <c r="D729" s="99">
        <v>0.29166666666666669</v>
      </c>
      <c r="E729" s="101">
        <v>0.66666666666666663</v>
      </c>
      <c r="F729" s="99">
        <v>0.66666666666666663</v>
      </c>
      <c r="G729" s="102"/>
      <c r="H729" s="105"/>
      <c r="I729" s="127" t="s">
        <v>63</v>
      </c>
      <c r="J729" s="105"/>
      <c r="K729" s="111">
        <v>0</v>
      </c>
      <c r="L729" s="105">
        <v>0</v>
      </c>
      <c r="M729" s="113">
        <v>0</v>
      </c>
      <c r="N729" s="34">
        <f t="shared" si="137"/>
        <v>0.33333333333333326</v>
      </c>
      <c r="O729" s="34">
        <f t="shared" si="138"/>
        <v>0.33333333333333326</v>
      </c>
      <c r="P729" s="115" t="s">
        <v>1785</v>
      </c>
      <c r="Q729" s="43">
        <v>44827</v>
      </c>
      <c r="R729" s="35">
        <f t="shared" si="139"/>
        <v>0</v>
      </c>
      <c r="S729" s="35">
        <f t="shared" si="140"/>
        <v>0</v>
      </c>
      <c r="T729" s="10" t="str">
        <f t="shared" si="134"/>
        <v>Sem - 39</v>
      </c>
      <c r="U729" s="10" t="str">
        <f t="shared" si="135"/>
        <v>Septembre</v>
      </c>
      <c r="V729" s="36" t="str">
        <f t="shared" si="141"/>
        <v>2026</v>
      </c>
      <c r="W729" s="34"/>
      <c r="X729" s="91">
        <f t="shared" si="136"/>
        <v>0</v>
      </c>
      <c r="Y729" s="92" t="str">
        <f>VLOOKUP('CM-CIC'!B708,Annuaire_roster!B:F,4,0)</f>
        <v>IDELHAJ Meryem</v>
      </c>
      <c r="Z729" s="37" t="s">
        <v>110</v>
      </c>
      <c r="AA729" s="60" t="s">
        <v>39</v>
      </c>
      <c r="AB729" s="35" t="str">
        <f t="shared" si="142"/>
        <v/>
      </c>
      <c r="AC729" s="35" t="str">
        <f t="shared" si="143"/>
        <v/>
      </c>
      <c r="AD729" s="35" t="str">
        <f t="shared" si="144"/>
        <v/>
      </c>
      <c r="AE729" s="45" t="str">
        <f t="shared" si="145"/>
        <v/>
      </c>
      <c r="AF729" s="61"/>
      <c r="AG729" s="45"/>
    </row>
    <row r="730" spans="1:33" x14ac:dyDescent="0.2">
      <c r="A730" s="59">
        <f>+VLOOKUP(B730,Annuaire_roster!B:G,5,0)</f>
        <v>1482</v>
      </c>
      <c r="B730" s="78" t="s">
        <v>1783</v>
      </c>
      <c r="C730" s="99">
        <v>0.29166666666666669</v>
      </c>
      <c r="D730" s="99">
        <v>0.29166666666666669</v>
      </c>
      <c r="E730" s="101">
        <v>0.66666666666666663</v>
      </c>
      <c r="F730" s="101">
        <v>0.66666666666666663</v>
      </c>
      <c r="G730" s="102"/>
      <c r="H730" s="105"/>
      <c r="I730" s="127" t="s">
        <v>63</v>
      </c>
      <c r="J730" s="105"/>
      <c r="K730" s="111">
        <v>0</v>
      </c>
      <c r="L730" s="105">
        <v>0</v>
      </c>
      <c r="M730" s="113">
        <v>0</v>
      </c>
      <c r="N730" s="34">
        <f t="shared" si="137"/>
        <v>0.33333333333333326</v>
      </c>
      <c r="O730" s="34">
        <f t="shared" si="138"/>
        <v>0.33333333333333326</v>
      </c>
      <c r="P730" s="115" t="s">
        <v>1785</v>
      </c>
      <c r="Q730" s="43">
        <v>44828</v>
      </c>
      <c r="R730" s="35">
        <f t="shared" si="139"/>
        <v>0</v>
      </c>
      <c r="S730" s="35">
        <f t="shared" si="140"/>
        <v>0</v>
      </c>
      <c r="T730" s="10" t="str">
        <f t="shared" si="134"/>
        <v>Sem - 39</v>
      </c>
      <c r="U730" s="10" t="str">
        <f t="shared" si="135"/>
        <v>Septembre</v>
      </c>
      <c r="V730" s="36" t="str">
        <f t="shared" si="141"/>
        <v>2026</v>
      </c>
      <c r="W730" s="34"/>
      <c r="X730" s="91">
        <f t="shared" si="136"/>
        <v>0</v>
      </c>
      <c r="Y730" s="92" t="str">
        <f>VLOOKUP('CM-CIC'!B709,Annuaire_roster!B:F,4,0)</f>
        <v>IDELHAJ Meryem</v>
      </c>
      <c r="Z730" s="37" t="s">
        <v>110</v>
      </c>
      <c r="AA730" s="60" t="s">
        <v>39</v>
      </c>
      <c r="AB730" s="35" t="str">
        <f t="shared" si="142"/>
        <v/>
      </c>
      <c r="AC730" s="35" t="str">
        <f t="shared" si="143"/>
        <v/>
      </c>
      <c r="AD730" s="35" t="str">
        <f t="shared" si="144"/>
        <v/>
      </c>
      <c r="AE730" s="45" t="str">
        <f t="shared" si="145"/>
        <v/>
      </c>
      <c r="AF730" s="61"/>
      <c r="AG730" s="45"/>
    </row>
    <row r="731" spans="1:33" x14ac:dyDescent="0.2">
      <c r="A731" s="59">
        <f>+VLOOKUP(B731,Annuaire_roster!B:G,5,0)</f>
        <v>1466</v>
      </c>
      <c r="B731" s="78" t="s">
        <v>1784</v>
      </c>
      <c r="C731" s="99"/>
      <c r="D731" s="99" t="s">
        <v>188</v>
      </c>
      <c r="E731" s="101"/>
      <c r="F731" s="99" t="s">
        <v>188</v>
      </c>
      <c r="G731" s="102"/>
      <c r="H731" s="105"/>
      <c r="I731" s="127" t="s">
        <v>63</v>
      </c>
      <c r="J731" s="105"/>
      <c r="K731" s="111">
        <v>0</v>
      </c>
      <c r="L731" s="105">
        <v>0</v>
      </c>
      <c r="M731" s="113">
        <v>0</v>
      </c>
      <c r="N731" s="34" t="str">
        <f t="shared" si="137"/>
        <v/>
      </c>
      <c r="O731" s="34">
        <f t="shared" si="138"/>
        <v>0</v>
      </c>
      <c r="P731" s="115" t="s">
        <v>1785</v>
      </c>
      <c r="Q731" s="43">
        <v>44828</v>
      </c>
      <c r="R731" s="35">
        <f t="shared" si="139"/>
        <v>0</v>
      </c>
      <c r="S731" s="35">
        <f t="shared" si="140"/>
        <v>0</v>
      </c>
      <c r="T731" s="10" t="str">
        <f t="shared" si="134"/>
        <v>Sem - 39</v>
      </c>
      <c r="U731" s="10" t="str">
        <f t="shared" si="135"/>
        <v>Septembre</v>
      </c>
      <c r="V731" s="36" t="str">
        <f t="shared" si="141"/>
        <v>2026</v>
      </c>
      <c r="W731" s="34"/>
      <c r="X731" s="91">
        <f t="shared" si="136"/>
        <v>0</v>
      </c>
      <c r="Y731" s="92" t="str">
        <f>VLOOKUP('CM-CIC'!B710,Annuaire_roster!B:F,4,0)</f>
        <v>IDELHAJ Meryem</v>
      </c>
      <c r="Z731" s="37" t="s">
        <v>110</v>
      </c>
      <c r="AA731" s="60" t="s">
        <v>39</v>
      </c>
      <c r="AB731" s="35">
        <f t="shared" si="142"/>
        <v>0.33333333333333298</v>
      </c>
      <c r="AC731" s="35" t="str">
        <f t="shared" si="143"/>
        <v/>
      </c>
      <c r="AD731" s="35" t="str">
        <f t="shared" si="144"/>
        <v/>
      </c>
      <c r="AE731" s="45" t="str">
        <f t="shared" si="145"/>
        <v/>
      </c>
      <c r="AF731" s="61"/>
      <c r="AG731" s="45"/>
    </row>
    <row r="732" spans="1:33" ht="13.5" customHeight="1" x14ac:dyDescent="0.2">
      <c r="A732" s="59">
        <f>+VLOOKUP(B732,Annuaire_roster!B:G,5,0)</f>
        <v>1482</v>
      </c>
      <c r="B732" s="78" t="s">
        <v>1783</v>
      </c>
      <c r="C732" s="99"/>
      <c r="D732" s="99" t="s">
        <v>64</v>
      </c>
      <c r="E732" s="101"/>
      <c r="F732" s="101" t="s">
        <v>64</v>
      </c>
      <c r="G732" s="102"/>
      <c r="H732" s="105"/>
      <c r="I732" s="127" t="s">
        <v>63</v>
      </c>
      <c r="J732" s="105"/>
      <c r="K732" s="111">
        <v>0</v>
      </c>
      <c r="L732" s="105">
        <v>0</v>
      </c>
      <c r="M732" s="113">
        <v>0</v>
      </c>
      <c r="N732" s="34" t="str">
        <f t="shared" si="137"/>
        <v/>
      </c>
      <c r="O732" s="34">
        <f t="shared" si="138"/>
        <v>0</v>
      </c>
      <c r="P732" s="115" t="s">
        <v>1785</v>
      </c>
      <c r="Q732" s="43">
        <v>44829</v>
      </c>
      <c r="R732" s="35">
        <f t="shared" si="139"/>
        <v>0</v>
      </c>
      <c r="S732" s="35">
        <f t="shared" si="140"/>
        <v>0</v>
      </c>
      <c r="T732" s="10" t="str">
        <f t="shared" si="134"/>
        <v>Sem - 39</v>
      </c>
      <c r="U732" s="10" t="str">
        <f t="shared" si="135"/>
        <v>Septembre</v>
      </c>
      <c r="V732" s="36" t="str">
        <f t="shared" si="141"/>
        <v>2026</v>
      </c>
      <c r="W732" s="34"/>
      <c r="X732" s="91">
        <f t="shared" si="136"/>
        <v>0</v>
      </c>
      <c r="Y732" s="92" t="str">
        <f>VLOOKUP('CM-CIC'!B711,Annuaire_roster!B:F,4,0)</f>
        <v>IDELHAJ Meryem</v>
      </c>
      <c r="Z732" s="37" t="s">
        <v>110</v>
      </c>
      <c r="AA732" s="60" t="s">
        <v>39</v>
      </c>
      <c r="AB732" s="35" t="str">
        <f t="shared" si="142"/>
        <v/>
      </c>
      <c r="AC732" s="35" t="str">
        <f t="shared" si="143"/>
        <v/>
      </c>
      <c r="AD732" s="35" t="str">
        <f t="shared" si="144"/>
        <v/>
      </c>
      <c r="AE732" s="45" t="str">
        <f t="shared" si="145"/>
        <v/>
      </c>
      <c r="AF732" s="61"/>
      <c r="AG732" s="45"/>
    </row>
    <row r="733" spans="1:33" x14ac:dyDescent="0.2">
      <c r="A733" s="59">
        <f>+VLOOKUP(B733,Annuaire_roster!B:G,5,0)</f>
        <v>1466</v>
      </c>
      <c r="B733" s="78" t="s">
        <v>1784</v>
      </c>
      <c r="C733" s="99"/>
      <c r="D733" s="99" t="s">
        <v>64</v>
      </c>
      <c r="E733" s="101"/>
      <c r="F733" s="101" t="s">
        <v>64</v>
      </c>
      <c r="G733" s="102"/>
      <c r="H733" s="105"/>
      <c r="I733" s="127" t="s">
        <v>63</v>
      </c>
      <c r="J733" s="105"/>
      <c r="K733" s="111">
        <v>0</v>
      </c>
      <c r="L733" s="105">
        <v>0</v>
      </c>
      <c r="M733" s="113">
        <v>0</v>
      </c>
      <c r="N733" s="34" t="str">
        <f t="shared" si="137"/>
        <v/>
      </c>
      <c r="O733" s="34">
        <f t="shared" si="138"/>
        <v>0</v>
      </c>
      <c r="P733" s="115" t="s">
        <v>1785</v>
      </c>
      <c r="Q733" s="43">
        <v>44829</v>
      </c>
      <c r="R733" s="35">
        <f t="shared" si="139"/>
        <v>0</v>
      </c>
      <c r="S733" s="35">
        <f t="shared" si="140"/>
        <v>0</v>
      </c>
      <c r="T733" s="10" t="str">
        <f t="shared" si="134"/>
        <v>Sem - 39</v>
      </c>
      <c r="U733" s="10" t="str">
        <f t="shared" si="135"/>
        <v>Septembre</v>
      </c>
      <c r="V733" s="36" t="str">
        <f t="shared" si="141"/>
        <v>2026</v>
      </c>
      <c r="W733" s="34"/>
      <c r="X733" s="91">
        <f t="shared" si="136"/>
        <v>0</v>
      </c>
      <c r="Y733" s="92" t="str">
        <f>VLOOKUP('CM-CIC'!B712,Annuaire_roster!B:F,4,0)</f>
        <v>IDELHAJ Meryem</v>
      </c>
      <c r="Z733" s="37" t="s">
        <v>110</v>
      </c>
      <c r="AA733" s="60" t="s">
        <v>39</v>
      </c>
      <c r="AB733" s="35" t="str">
        <f t="shared" si="142"/>
        <v/>
      </c>
      <c r="AC733" s="35" t="str">
        <f t="shared" si="143"/>
        <v/>
      </c>
      <c r="AD733" s="35" t="str">
        <f t="shared" si="144"/>
        <v/>
      </c>
      <c r="AE733" s="45" t="str">
        <f t="shared" si="145"/>
        <v/>
      </c>
      <c r="AF733" s="61"/>
      <c r="AG733" s="45"/>
    </row>
    <row r="734" spans="1:33" x14ac:dyDescent="0.2">
      <c r="A734" s="59">
        <f>+VLOOKUP(B734,Annuaire_roster!B:G,5,0)</f>
        <v>1482</v>
      </c>
      <c r="B734" s="78" t="s">
        <v>1783</v>
      </c>
      <c r="C734" s="99"/>
      <c r="D734" s="99" t="s">
        <v>64</v>
      </c>
      <c r="E734" s="101"/>
      <c r="F734" s="101" t="s">
        <v>64</v>
      </c>
      <c r="G734" s="102"/>
      <c r="H734" s="105"/>
      <c r="I734" s="127" t="s">
        <v>63</v>
      </c>
      <c r="J734" s="105"/>
      <c r="K734" s="111">
        <v>0</v>
      </c>
      <c r="L734" s="105">
        <v>0</v>
      </c>
      <c r="M734" s="113">
        <v>0</v>
      </c>
      <c r="N734" s="34" t="str">
        <f t="shared" si="137"/>
        <v/>
      </c>
      <c r="O734" s="34">
        <f t="shared" si="138"/>
        <v>0</v>
      </c>
      <c r="P734" s="115" t="s">
        <v>1785</v>
      </c>
      <c r="Q734" s="43">
        <v>44830</v>
      </c>
      <c r="R734" s="35">
        <f t="shared" si="139"/>
        <v>0</v>
      </c>
      <c r="S734" s="35">
        <f t="shared" si="140"/>
        <v>0</v>
      </c>
      <c r="T734" s="10" t="str">
        <f t="shared" si="134"/>
        <v>Sem - 39</v>
      </c>
      <c r="U734" s="10" t="str">
        <f t="shared" si="135"/>
        <v>Septembre</v>
      </c>
      <c r="V734" s="36" t="str">
        <f t="shared" si="141"/>
        <v>2026</v>
      </c>
      <c r="W734" s="34"/>
      <c r="X734" s="91">
        <f t="shared" si="136"/>
        <v>0</v>
      </c>
      <c r="Y734" s="92" t="str">
        <f>VLOOKUP('CM-CIC'!B713,Annuaire_roster!B:F,4,0)</f>
        <v>IDELHAJ Meryem</v>
      </c>
      <c r="Z734" s="37" t="s">
        <v>110</v>
      </c>
      <c r="AA734" s="60" t="s">
        <v>39</v>
      </c>
      <c r="AB734" s="35" t="str">
        <f t="shared" si="142"/>
        <v/>
      </c>
      <c r="AC734" s="35" t="str">
        <f t="shared" si="143"/>
        <v/>
      </c>
      <c r="AD734" s="35" t="str">
        <f t="shared" si="144"/>
        <v/>
      </c>
      <c r="AE734" s="45" t="str">
        <f t="shared" si="145"/>
        <v/>
      </c>
      <c r="AF734" s="61"/>
      <c r="AG734" s="45"/>
    </row>
    <row r="735" spans="1:33" x14ac:dyDescent="0.2">
      <c r="A735" s="59">
        <f>+VLOOKUP(B735,Annuaire_roster!B:G,5,0)</f>
        <v>1466</v>
      </c>
      <c r="B735" s="78" t="s">
        <v>1784</v>
      </c>
      <c r="C735" s="99"/>
      <c r="D735" s="99" t="s">
        <v>64</v>
      </c>
      <c r="E735" s="101"/>
      <c r="F735" s="101" t="s">
        <v>64</v>
      </c>
      <c r="G735" s="102"/>
      <c r="H735" s="105"/>
      <c r="I735" s="127" t="s">
        <v>63</v>
      </c>
      <c r="J735" s="105"/>
      <c r="K735" s="111">
        <v>0</v>
      </c>
      <c r="L735" s="105">
        <v>0</v>
      </c>
      <c r="M735" s="113">
        <v>0</v>
      </c>
      <c r="N735" s="34" t="str">
        <f t="shared" si="137"/>
        <v/>
      </c>
      <c r="O735" s="34">
        <f t="shared" si="138"/>
        <v>0</v>
      </c>
      <c r="P735" s="115" t="s">
        <v>1785</v>
      </c>
      <c r="Q735" s="43">
        <v>44830</v>
      </c>
      <c r="R735" s="35">
        <f t="shared" si="139"/>
        <v>0</v>
      </c>
      <c r="S735" s="35">
        <f t="shared" si="140"/>
        <v>0</v>
      </c>
      <c r="T735" s="10" t="str">
        <f t="shared" si="134"/>
        <v>Sem - 39</v>
      </c>
      <c r="U735" s="10" t="str">
        <f t="shared" si="135"/>
        <v>Septembre</v>
      </c>
      <c r="V735" s="36" t="str">
        <f t="shared" si="141"/>
        <v>2026</v>
      </c>
      <c r="W735" s="34"/>
      <c r="X735" s="91">
        <f t="shared" si="136"/>
        <v>0</v>
      </c>
      <c r="Y735" s="92" t="str">
        <f>VLOOKUP('CM-CIC'!B714,Annuaire_roster!B:F,4,0)</f>
        <v>IDELHAJ Meryem</v>
      </c>
      <c r="Z735" s="37" t="s">
        <v>110</v>
      </c>
      <c r="AA735" s="60" t="s">
        <v>39</v>
      </c>
      <c r="AB735" s="35" t="str">
        <f t="shared" si="142"/>
        <v/>
      </c>
      <c r="AC735" s="35" t="str">
        <f t="shared" si="143"/>
        <v/>
      </c>
      <c r="AD735" s="35" t="str">
        <f t="shared" si="144"/>
        <v/>
      </c>
      <c r="AE735" s="45" t="str">
        <f t="shared" si="145"/>
        <v/>
      </c>
      <c r="AF735" s="61"/>
      <c r="AG735" s="45"/>
    </row>
    <row r="736" spans="1:33" x14ac:dyDescent="0.2">
      <c r="A736" s="59">
        <f>+VLOOKUP(B736,Annuaire_roster!B:G,5,0)</f>
        <v>1482</v>
      </c>
      <c r="B736" s="78" t="s">
        <v>1783</v>
      </c>
      <c r="C736" s="99">
        <v>0.29166666666666669</v>
      </c>
      <c r="D736" s="99">
        <v>0.29166666666666669</v>
      </c>
      <c r="E736" s="101">
        <v>0.66666666666666663</v>
      </c>
      <c r="F736" s="101">
        <v>0.66666666666666663</v>
      </c>
      <c r="G736" s="102"/>
      <c r="H736" s="105"/>
      <c r="I736" s="127" t="s">
        <v>63</v>
      </c>
      <c r="J736" s="105"/>
      <c r="K736" s="111">
        <v>0</v>
      </c>
      <c r="L736" s="105">
        <v>0</v>
      </c>
      <c r="M736" s="113">
        <v>0</v>
      </c>
      <c r="N736" s="34">
        <f t="shared" si="137"/>
        <v>0.33333333333333326</v>
      </c>
      <c r="O736" s="34">
        <f t="shared" si="138"/>
        <v>0.33333333333333326</v>
      </c>
      <c r="P736" s="115" t="s">
        <v>1785</v>
      </c>
      <c r="Q736" s="43">
        <v>44831</v>
      </c>
      <c r="R736" s="35">
        <f t="shared" si="139"/>
        <v>0</v>
      </c>
      <c r="S736" s="35">
        <f t="shared" si="140"/>
        <v>0</v>
      </c>
      <c r="T736" s="10" t="str">
        <f t="shared" si="134"/>
        <v>Sem - 40</v>
      </c>
      <c r="U736" s="10" t="str">
        <f t="shared" si="135"/>
        <v>Septembre</v>
      </c>
      <c r="V736" s="36" t="str">
        <f t="shared" si="141"/>
        <v>2026</v>
      </c>
      <c r="W736" s="34"/>
      <c r="X736" s="91">
        <f t="shared" si="136"/>
        <v>0</v>
      </c>
      <c r="Y736" s="92" t="str">
        <f>VLOOKUP('CM-CIC'!B715,Annuaire_roster!B:F,4,0)</f>
        <v>IDELHAJ Meryem</v>
      </c>
      <c r="Z736" s="37" t="s">
        <v>110</v>
      </c>
      <c r="AA736" s="60" t="s">
        <v>39</v>
      </c>
      <c r="AB736" s="35" t="str">
        <f t="shared" si="142"/>
        <v/>
      </c>
      <c r="AC736" s="35" t="str">
        <f t="shared" si="143"/>
        <v/>
      </c>
      <c r="AD736" s="35" t="str">
        <f t="shared" si="144"/>
        <v/>
      </c>
      <c r="AE736" s="45" t="str">
        <f t="shared" si="145"/>
        <v/>
      </c>
      <c r="AF736" s="61"/>
      <c r="AG736" s="45"/>
    </row>
    <row r="737" spans="1:33" x14ac:dyDescent="0.2">
      <c r="A737" s="59">
        <f>+VLOOKUP(B737,Annuaire_roster!B:G,5,0)</f>
        <v>1466</v>
      </c>
      <c r="B737" s="78" t="s">
        <v>1784</v>
      </c>
      <c r="C737" s="99">
        <v>0.25</v>
      </c>
      <c r="D737" s="99">
        <v>0.25</v>
      </c>
      <c r="E737" s="101">
        <v>0.625</v>
      </c>
      <c r="F737" s="101">
        <v>0.625</v>
      </c>
      <c r="G737" s="102"/>
      <c r="H737" s="105"/>
      <c r="I737" s="127" t="s">
        <v>63</v>
      </c>
      <c r="J737" s="105"/>
      <c r="K737" s="111">
        <v>0</v>
      </c>
      <c r="L737" s="105">
        <v>0</v>
      </c>
      <c r="M737" s="113">
        <v>0</v>
      </c>
      <c r="N737" s="34">
        <f t="shared" si="137"/>
        <v>0.33333333333333331</v>
      </c>
      <c r="O737" s="34">
        <f t="shared" si="138"/>
        <v>0.33333333333333331</v>
      </c>
      <c r="P737" s="115" t="s">
        <v>1785</v>
      </c>
      <c r="Q737" s="43">
        <v>44831</v>
      </c>
      <c r="R737" s="35">
        <f t="shared" si="139"/>
        <v>0</v>
      </c>
      <c r="S737" s="35">
        <f t="shared" si="140"/>
        <v>0</v>
      </c>
      <c r="T737" s="10" t="str">
        <f t="shared" si="134"/>
        <v>Sem - 40</v>
      </c>
      <c r="U737" s="10" t="str">
        <f t="shared" si="135"/>
        <v>Septembre</v>
      </c>
      <c r="V737" s="36" t="str">
        <f t="shared" si="141"/>
        <v>2026</v>
      </c>
      <c r="W737" s="34"/>
      <c r="X737" s="91">
        <f t="shared" si="136"/>
        <v>0</v>
      </c>
      <c r="Y737" s="92" t="str">
        <f>VLOOKUP('CM-CIC'!B716,Annuaire_roster!B:F,4,0)</f>
        <v>IDELHAJ Meryem</v>
      </c>
      <c r="Z737" s="37" t="s">
        <v>110</v>
      </c>
      <c r="AA737" s="60" t="s">
        <v>39</v>
      </c>
      <c r="AB737" s="35" t="str">
        <f t="shared" si="142"/>
        <v/>
      </c>
      <c r="AC737" s="35" t="str">
        <f t="shared" si="143"/>
        <v/>
      </c>
      <c r="AD737" s="35" t="str">
        <f t="shared" si="144"/>
        <v/>
      </c>
      <c r="AE737" s="45" t="str">
        <f t="shared" si="145"/>
        <v/>
      </c>
      <c r="AF737" s="61"/>
      <c r="AG737" s="45"/>
    </row>
    <row r="738" spans="1:33" x14ac:dyDescent="0.2">
      <c r="A738" s="59">
        <f>+VLOOKUP(B738,Annuaire_roster!B:G,5,0)</f>
        <v>1482</v>
      </c>
      <c r="B738" s="78" t="s">
        <v>1783</v>
      </c>
      <c r="C738" s="99">
        <v>0.29166666666666669</v>
      </c>
      <c r="D738" s="99">
        <v>0.29166666666666669</v>
      </c>
      <c r="E738" s="101">
        <v>0.66666666666666663</v>
      </c>
      <c r="F738" s="101">
        <v>0.66666666666666663</v>
      </c>
      <c r="G738" s="102"/>
      <c r="H738" s="105"/>
      <c r="I738" s="127" t="s">
        <v>63</v>
      </c>
      <c r="J738" s="105"/>
      <c r="K738" s="111">
        <v>0</v>
      </c>
      <c r="L738" s="105">
        <v>0</v>
      </c>
      <c r="M738" s="113">
        <v>0</v>
      </c>
      <c r="N738" s="34">
        <f t="shared" si="137"/>
        <v>0.33333333333333326</v>
      </c>
      <c r="O738" s="34">
        <f t="shared" si="138"/>
        <v>0.33333333333333326</v>
      </c>
      <c r="P738" s="115" t="s">
        <v>1785</v>
      </c>
      <c r="Q738" s="43">
        <v>44832</v>
      </c>
      <c r="R738" s="35">
        <f t="shared" si="139"/>
        <v>0</v>
      </c>
      <c r="S738" s="35">
        <f t="shared" si="140"/>
        <v>0</v>
      </c>
      <c r="T738" s="10" t="str">
        <f t="shared" si="134"/>
        <v>Sem - 40</v>
      </c>
      <c r="U738" s="10" t="str">
        <f t="shared" si="135"/>
        <v>Septembre</v>
      </c>
      <c r="V738" s="36" t="str">
        <f t="shared" si="141"/>
        <v>2026</v>
      </c>
      <c r="W738" s="34"/>
      <c r="X738" s="91">
        <f t="shared" si="136"/>
        <v>0</v>
      </c>
      <c r="Y738" s="92" t="str">
        <f>VLOOKUP('CM-CIC'!B717,Annuaire_roster!B:F,4,0)</f>
        <v>IDELHAJ Meryem</v>
      </c>
      <c r="Z738" s="37" t="s">
        <v>110</v>
      </c>
      <c r="AA738" s="60" t="s">
        <v>39</v>
      </c>
      <c r="AB738" s="35" t="str">
        <f t="shared" si="142"/>
        <v/>
      </c>
      <c r="AC738" s="35" t="str">
        <f t="shared" si="143"/>
        <v/>
      </c>
      <c r="AD738" s="35" t="str">
        <f t="shared" si="144"/>
        <v/>
      </c>
      <c r="AE738" s="45" t="str">
        <f t="shared" si="145"/>
        <v/>
      </c>
      <c r="AF738" s="61"/>
      <c r="AG738" s="45"/>
    </row>
    <row r="739" spans="1:33" x14ac:dyDescent="0.2">
      <c r="A739" s="59">
        <f>+VLOOKUP(B739,Annuaire_roster!B:G,5,0)</f>
        <v>1466</v>
      </c>
      <c r="B739" s="78" t="s">
        <v>1784</v>
      </c>
      <c r="C739" s="99">
        <v>0.25</v>
      </c>
      <c r="D739" s="99">
        <v>0.25</v>
      </c>
      <c r="E739" s="101">
        <v>0.625</v>
      </c>
      <c r="F739" s="101">
        <v>0.625</v>
      </c>
      <c r="G739" s="102"/>
      <c r="H739" s="105"/>
      <c r="I739" s="127" t="s">
        <v>63</v>
      </c>
      <c r="J739" s="105"/>
      <c r="K739" s="111">
        <v>0</v>
      </c>
      <c r="L739" s="105">
        <v>0</v>
      </c>
      <c r="M739" s="113">
        <v>0</v>
      </c>
      <c r="N739" s="34">
        <f t="shared" si="137"/>
        <v>0.33333333333333331</v>
      </c>
      <c r="O739" s="34">
        <f t="shared" si="138"/>
        <v>0.33333333333333331</v>
      </c>
      <c r="P739" s="115" t="s">
        <v>1785</v>
      </c>
      <c r="Q739" s="43">
        <v>44832</v>
      </c>
      <c r="R739" s="35">
        <f t="shared" si="139"/>
        <v>0</v>
      </c>
      <c r="S739" s="35">
        <f t="shared" si="140"/>
        <v>0</v>
      </c>
      <c r="T739" s="10" t="str">
        <f t="shared" si="134"/>
        <v>Sem - 40</v>
      </c>
      <c r="U739" s="10" t="str">
        <f t="shared" si="135"/>
        <v>Septembre</v>
      </c>
      <c r="V739" s="36" t="str">
        <f t="shared" si="141"/>
        <v>2026</v>
      </c>
      <c r="W739" s="34"/>
      <c r="X739" s="91">
        <f t="shared" si="136"/>
        <v>0</v>
      </c>
      <c r="Y739" s="92" t="str">
        <f>VLOOKUP('CM-CIC'!B718,Annuaire_roster!B:F,4,0)</f>
        <v>IDELHAJ Meryem</v>
      </c>
      <c r="Z739" s="37" t="s">
        <v>110</v>
      </c>
      <c r="AA739" s="60" t="s">
        <v>39</v>
      </c>
      <c r="AB739" s="35" t="str">
        <f t="shared" si="142"/>
        <v/>
      </c>
      <c r="AC739" s="35" t="str">
        <f t="shared" si="143"/>
        <v/>
      </c>
      <c r="AD739" s="35" t="str">
        <f t="shared" si="144"/>
        <v/>
      </c>
      <c r="AE739" s="45" t="str">
        <f t="shared" si="145"/>
        <v/>
      </c>
      <c r="AF739" s="61"/>
      <c r="AG739" s="45"/>
    </row>
    <row r="740" spans="1:33" x14ac:dyDescent="0.2">
      <c r="A740" s="59" t="str">
        <f>+VLOOKUP(B740,Annuaire_roster!B:G,5,0)</f>
        <v>01572</v>
      </c>
      <c r="B740" s="78" t="s">
        <v>235</v>
      </c>
      <c r="C740" s="99"/>
      <c r="D740" s="99" t="s">
        <v>188</v>
      </c>
      <c r="E740" s="101"/>
      <c r="F740" s="101" t="s">
        <v>188</v>
      </c>
      <c r="G740" s="104"/>
      <c r="H740" s="104"/>
      <c r="I740" s="109" t="s">
        <v>63</v>
      </c>
      <c r="J740" s="104"/>
      <c r="K740" s="106">
        <v>0</v>
      </c>
      <c r="L740" s="104">
        <v>0</v>
      </c>
      <c r="M740" s="113">
        <v>0</v>
      </c>
      <c r="N740" s="34" t="str">
        <f t="shared" si="137"/>
        <v/>
      </c>
      <c r="O740" s="34">
        <f t="shared" si="138"/>
        <v>0</v>
      </c>
      <c r="P740" s="116" t="s">
        <v>1785</v>
      </c>
      <c r="Q740" s="43">
        <v>44832</v>
      </c>
      <c r="R740" s="35">
        <f t="shared" si="139"/>
        <v>0</v>
      </c>
      <c r="S740" s="35">
        <f t="shared" si="140"/>
        <v>0</v>
      </c>
      <c r="T740" s="10" t="str">
        <f t="shared" si="134"/>
        <v>Sem - 40</v>
      </c>
      <c r="U740" s="10" t="str">
        <f t="shared" si="135"/>
        <v>Septembre</v>
      </c>
      <c r="V740" s="36" t="str">
        <f t="shared" si="141"/>
        <v>2026</v>
      </c>
      <c r="W740" s="34"/>
      <c r="X740" s="91">
        <f t="shared" si="136"/>
        <v>0</v>
      </c>
      <c r="Y740" s="92" t="str">
        <f>VLOOKUP('CM-CIC'!B5635,Annuaire_roster!B:F,4,0)</f>
        <v>EL JAOUHARI Ussama</v>
      </c>
      <c r="Z740" s="37" t="s">
        <v>110</v>
      </c>
      <c r="AA740" s="60" t="s">
        <v>39</v>
      </c>
      <c r="AB740" s="35">
        <f t="shared" si="142"/>
        <v>0.33333333333333298</v>
      </c>
      <c r="AC740" s="35" t="str">
        <f t="shared" si="143"/>
        <v/>
      </c>
      <c r="AD740" s="35" t="str">
        <f t="shared" si="144"/>
        <v/>
      </c>
      <c r="AE740" s="45" t="str">
        <f t="shared" si="145"/>
        <v/>
      </c>
      <c r="AF740" s="61"/>
      <c r="AG740" s="45"/>
    </row>
    <row r="741" spans="1:33" x14ac:dyDescent="0.2">
      <c r="A741" s="59" t="str">
        <f>+VLOOKUP(B741,Annuaire_roster!B:G,5,0)</f>
        <v>01581</v>
      </c>
      <c r="B741" s="78" t="s">
        <v>237</v>
      </c>
      <c r="C741" s="99"/>
      <c r="D741" s="99" t="s">
        <v>188</v>
      </c>
      <c r="E741" s="101"/>
      <c r="F741" s="101" t="s">
        <v>188</v>
      </c>
      <c r="G741" s="104"/>
      <c r="H741" s="104"/>
      <c r="I741" s="109" t="s">
        <v>63</v>
      </c>
      <c r="J741" s="104"/>
      <c r="K741" s="106">
        <v>0</v>
      </c>
      <c r="L741" s="104">
        <v>0</v>
      </c>
      <c r="M741" s="113">
        <v>0</v>
      </c>
      <c r="N741" s="34" t="str">
        <f t="shared" si="137"/>
        <v/>
      </c>
      <c r="O741" s="34">
        <f t="shared" si="138"/>
        <v>0</v>
      </c>
      <c r="P741" s="116" t="s">
        <v>1785</v>
      </c>
      <c r="Q741" s="43">
        <v>44832</v>
      </c>
      <c r="R741" s="35">
        <f t="shared" si="139"/>
        <v>0</v>
      </c>
      <c r="S741" s="35">
        <f t="shared" si="140"/>
        <v>0</v>
      </c>
      <c r="T741" s="10" t="str">
        <f t="shared" si="134"/>
        <v>Sem - 40</v>
      </c>
      <c r="U741" s="10" t="str">
        <f t="shared" si="135"/>
        <v>Septembre</v>
      </c>
      <c r="V741" s="36" t="str">
        <f t="shared" si="141"/>
        <v>2026</v>
      </c>
      <c r="W741" s="34"/>
      <c r="X741" s="91">
        <f t="shared" si="136"/>
        <v>0</v>
      </c>
      <c r="Y741" s="92" t="str">
        <f>VLOOKUP('CM-CIC'!B5636,Annuaire_roster!B:F,4,0)</f>
        <v>EL JAOUHARI Ussama</v>
      </c>
      <c r="Z741" s="37" t="s">
        <v>110</v>
      </c>
      <c r="AA741" s="60" t="s">
        <v>39</v>
      </c>
      <c r="AB741" s="35">
        <f t="shared" si="142"/>
        <v>0.33333333333333298</v>
      </c>
      <c r="AC741" s="35" t="str">
        <f t="shared" si="143"/>
        <v/>
      </c>
      <c r="AD741" s="35" t="str">
        <f t="shared" si="144"/>
        <v/>
      </c>
      <c r="AE741" s="45" t="str">
        <f t="shared" si="145"/>
        <v/>
      </c>
      <c r="AF741" s="61"/>
      <c r="AG741" s="45"/>
    </row>
    <row r="742" spans="1:33" x14ac:dyDescent="0.2">
      <c r="A742" s="59" t="str">
        <f>+VLOOKUP(B742,Annuaire_roster!B:G,5,0)</f>
        <v>01586</v>
      </c>
      <c r="B742" s="78" t="s">
        <v>217</v>
      </c>
      <c r="C742" s="99"/>
      <c r="D742" s="99" t="s">
        <v>188</v>
      </c>
      <c r="E742" s="101"/>
      <c r="F742" s="101" t="s">
        <v>188</v>
      </c>
      <c r="G742" s="104"/>
      <c r="H742" s="104"/>
      <c r="I742" s="109" t="s">
        <v>63</v>
      </c>
      <c r="J742" s="104"/>
      <c r="K742" s="106">
        <v>0</v>
      </c>
      <c r="L742" s="104">
        <v>0</v>
      </c>
      <c r="M742" s="113">
        <v>0</v>
      </c>
      <c r="N742" s="34" t="str">
        <f t="shared" si="137"/>
        <v/>
      </c>
      <c r="O742" s="34">
        <f t="shared" si="138"/>
        <v>0</v>
      </c>
      <c r="P742" s="116" t="s">
        <v>1785</v>
      </c>
      <c r="Q742" s="43">
        <v>44832</v>
      </c>
      <c r="R742" s="35">
        <f t="shared" si="139"/>
        <v>0</v>
      </c>
      <c r="S742" s="35">
        <f t="shared" si="140"/>
        <v>0</v>
      </c>
      <c r="T742" s="10" t="str">
        <f t="shared" si="134"/>
        <v>Sem - 40</v>
      </c>
      <c r="U742" s="10" t="str">
        <f t="shared" si="135"/>
        <v>Septembre</v>
      </c>
      <c r="V742" s="36" t="str">
        <f t="shared" si="141"/>
        <v>2026</v>
      </c>
      <c r="W742" s="34"/>
      <c r="X742" s="91">
        <f t="shared" si="136"/>
        <v>0</v>
      </c>
      <c r="Y742" s="92" t="str">
        <f>VLOOKUP('CM-CIC'!B5637,Annuaire_roster!B:F,4,0)</f>
        <v>EL JAOUHARI Ussama</v>
      </c>
      <c r="Z742" s="37" t="s">
        <v>110</v>
      </c>
      <c r="AA742" s="60" t="s">
        <v>39</v>
      </c>
      <c r="AB742" s="35">
        <f t="shared" si="142"/>
        <v>0.33333333333333298</v>
      </c>
      <c r="AC742" s="35" t="str">
        <f t="shared" si="143"/>
        <v/>
      </c>
      <c r="AD742" s="35" t="str">
        <f t="shared" si="144"/>
        <v/>
      </c>
      <c r="AE742" s="45" t="str">
        <f t="shared" si="145"/>
        <v/>
      </c>
      <c r="AF742" s="61"/>
      <c r="AG742" s="45"/>
    </row>
    <row r="743" spans="1:33" x14ac:dyDescent="0.2">
      <c r="A743" s="59" t="str">
        <f>+VLOOKUP(B743,Annuaire_roster!B:G,5,0)</f>
        <v>01587</v>
      </c>
      <c r="B743" s="78" t="s">
        <v>218</v>
      </c>
      <c r="C743" s="99"/>
      <c r="D743" s="99" t="s">
        <v>188</v>
      </c>
      <c r="E743" s="101"/>
      <c r="F743" s="101" t="s">
        <v>188</v>
      </c>
      <c r="G743" s="104"/>
      <c r="H743" s="104"/>
      <c r="I743" s="109" t="s">
        <v>63</v>
      </c>
      <c r="J743" s="104"/>
      <c r="K743" s="106">
        <v>0</v>
      </c>
      <c r="L743" s="104">
        <v>0</v>
      </c>
      <c r="M743" s="113">
        <v>0</v>
      </c>
      <c r="N743" s="34" t="str">
        <f t="shared" si="137"/>
        <v/>
      </c>
      <c r="O743" s="34">
        <f t="shared" si="138"/>
        <v>0</v>
      </c>
      <c r="P743" s="116" t="s">
        <v>1785</v>
      </c>
      <c r="Q743" s="43">
        <v>44832</v>
      </c>
      <c r="R743" s="35">
        <f t="shared" si="139"/>
        <v>0</v>
      </c>
      <c r="S743" s="35">
        <f t="shared" si="140"/>
        <v>0</v>
      </c>
      <c r="T743" s="10" t="str">
        <f t="shared" si="134"/>
        <v>Sem - 40</v>
      </c>
      <c r="U743" s="10" t="str">
        <f t="shared" si="135"/>
        <v>Septembre</v>
      </c>
      <c r="V743" s="36" t="str">
        <f t="shared" si="141"/>
        <v>2026</v>
      </c>
      <c r="W743" s="34"/>
      <c r="X743" s="91">
        <f t="shared" si="136"/>
        <v>0</v>
      </c>
      <c r="Y743" s="92" t="str">
        <f>VLOOKUP('CM-CIC'!B5638,Annuaire_roster!B:F,4,0)</f>
        <v>EL JAOUHARI Ussama</v>
      </c>
      <c r="Z743" s="37" t="s">
        <v>110</v>
      </c>
      <c r="AA743" s="60" t="s">
        <v>39</v>
      </c>
      <c r="AB743" s="35">
        <f t="shared" si="142"/>
        <v>0.33333333333333298</v>
      </c>
      <c r="AC743" s="35" t="str">
        <f t="shared" si="143"/>
        <v/>
      </c>
      <c r="AD743" s="35" t="str">
        <f t="shared" si="144"/>
        <v/>
      </c>
      <c r="AE743" s="45" t="str">
        <f t="shared" si="145"/>
        <v/>
      </c>
      <c r="AF743" s="61"/>
      <c r="AG743" s="45"/>
    </row>
    <row r="744" spans="1:33" x14ac:dyDescent="0.2">
      <c r="A744" s="59" t="str">
        <f>+VLOOKUP(B744,Annuaire_roster!B:G,5,0)</f>
        <v>01590</v>
      </c>
      <c r="B744" s="78" t="s">
        <v>222</v>
      </c>
      <c r="C744" s="99"/>
      <c r="D744" s="99" t="s">
        <v>188</v>
      </c>
      <c r="E744" s="101"/>
      <c r="F744" s="101" t="s">
        <v>188</v>
      </c>
      <c r="G744" s="104"/>
      <c r="H744" s="104"/>
      <c r="I744" s="109" t="s">
        <v>63</v>
      </c>
      <c r="J744" s="104"/>
      <c r="K744" s="106">
        <v>0</v>
      </c>
      <c r="L744" s="104">
        <v>0</v>
      </c>
      <c r="M744" s="113">
        <v>0</v>
      </c>
      <c r="N744" s="34" t="str">
        <f t="shared" si="137"/>
        <v/>
      </c>
      <c r="O744" s="34">
        <f t="shared" si="138"/>
        <v>0</v>
      </c>
      <c r="P744" s="116" t="s">
        <v>1785</v>
      </c>
      <c r="Q744" s="43">
        <v>44832</v>
      </c>
      <c r="R744" s="35">
        <f t="shared" si="139"/>
        <v>0</v>
      </c>
      <c r="S744" s="35">
        <f t="shared" si="140"/>
        <v>0</v>
      </c>
      <c r="T744" s="10" t="str">
        <f t="shared" si="134"/>
        <v>Sem - 40</v>
      </c>
      <c r="U744" s="10" t="str">
        <f t="shared" si="135"/>
        <v>Septembre</v>
      </c>
      <c r="V744" s="36" t="str">
        <f t="shared" si="141"/>
        <v>2026</v>
      </c>
      <c r="W744" s="34"/>
      <c r="X744" s="91">
        <f t="shared" si="136"/>
        <v>0</v>
      </c>
      <c r="Y744" s="92" t="str">
        <f>VLOOKUP('CM-CIC'!B5639,Annuaire_roster!B:F,4,0)</f>
        <v>EL JAOUHARI Ussama</v>
      </c>
      <c r="Z744" s="37" t="s">
        <v>110</v>
      </c>
      <c r="AA744" s="60" t="s">
        <v>39</v>
      </c>
      <c r="AB744" s="35">
        <f t="shared" si="142"/>
        <v>0.33333333333333298</v>
      </c>
      <c r="AC744" s="35" t="str">
        <f t="shared" si="143"/>
        <v/>
      </c>
      <c r="AD744" s="35" t="str">
        <f t="shared" si="144"/>
        <v/>
      </c>
      <c r="AE744" s="45" t="str">
        <f t="shared" si="145"/>
        <v/>
      </c>
      <c r="AF744" s="61"/>
      <c r="AG744" s="45"/>
    </row>
    <row r="745" spans="1:33" x14ac:dyDescent="0.2">
      <c r="A745" s="59" t="str">
        <f>+VLOOKUP(B745,Annuaire_roster!B:G,5,0)</f>
        <v>01594</v>
      </c>
      <c r="B745" s="78" t="s">
        <v>295</v>
      </c>
      <c r="C745" s="99"/>
      <c r="D745" s="99" t="s">
        <v>188</v>
      </c>
      <c r="E745" s="101"/>
      <c r="F745" s="101" t="s">
        <v>188</v>
      </c>
      <c r="G745" s="104"/>
      <c r="H745" s="104"/>
      <c r="I745" s="109" t="s">
        <v>63</v>
      </c>
      <c r="J745" s="104"/>
      <c r="K745" s="106">
        <v>0</v>
      </c>
      <c r="L745" s="104">
        <v>0</v>
      </c>
      <c r="M745" s="113">
        <v>0</v>
      </c>
      <c r="N745" s="34" t="str">
        <f t="shared" si="137"/>
        <v/>
      </c>
      <c r="O745" s="34">
        <f t="shared" si="138"/>
        <v>0</v>
      </c>
      <c r="P745" s="116" t="s">
        <v>1785</v>
      </c>
      <c r="Q745" s="43">
        <v>44832</v>
      </c>
      <c r="R745" s="35">
        <f t="shared" si="139"/>
        <v>0</v>
      </c>
      <c r="S745" s="35">
        <f t="shared" si="140"/>
        <v>0</v>
      </c>
      <c r="T745" s="10" t="str">
        <f t="shared" si="134"/>
        <v>Sem - 40</v>
      </c>
      <c r="U745" s="10" t="str">
        <f t="shared" si="135"/>
        <v>Septembre</v>
      </c>
      <c r="V745" s="36" t="str">
        <f t="shared" si="141"/>
        <v>2026</v>
      </c>
      <c r="W745" s="34"/>
      <c r="X745" s="91">
        <f t="shared" si="136"/>
        <v>0</v>
      </c>
      <c r="Y745" s="92" t="str">
        <f>VLOOKUP('CM-CIC'!B5640,Annuaire_roster!B:F,4,0)</f>
        <v>EL JAOUHARI Ussama</v>
      </c>
      <c r="Z745" s="37" t="s">
        <v>110</v>
      </c>
      <c r="AA745" s="60" t="s">
        <v>39</v>
      </c>
      <c r="AB745" s="35">
        <f t="shared" si="142"/>
        <v>0.33333333333333298</v>
      </c>
      <c r="AC745" s="35" t="str">
        <f t="shared" si="143"/>
        <v/>
      </c>
      <c r="AD745" s="35" t="str">
        <f t="shared" si="144"/>
        <v/>
      </c>
      <c r="AE745" s="45" t="str">
        <f t="shared" si="145"/>
        <v/>
      </c>
      <c r="AF745" s="61"/>
      <c r="AG745" s="45"/>
    </row>
    <row r="746" spans="1:33" x14ac:dyDescent="0.2">
      <c r="A746" s="59" t="str">
        <f>+VLOOKUP(B746,Annuaire_roster!B:G,5,0)</f>
        <v>01598</v>
      </c>
      <c r="B746" s="78" t="s">
        <v>240</v>
      </c>
      <c r="C746" s="99"/>
      <c r="D746" s="99" t="s">
        <v>188</v>
      </c>
      <c r="E746" s="101"/>
      <c r="F746" s="101" t="s">
        <v>188</v>
      </c>
      <c r="G746" s="104"/>
      <c r="H746" s="104"/>
      <c r="I746" s="109" t="s">
        <v>63</v>
      </c>
      <c r="J746" s="104"/>
      <c r="K746" s="106">
        <v>0</v>
      </c>
      <c r="L746" s="104">
        <v>0</v>
      </c>
      <c r="M746" s="113">
        <v>0</v>
      </c>
      <c r="N746" s="34" t="str">
        <f t="shared" si="137"/>
        <v/>
      </c>
      <c r="O746" s="34">
        <f t="shared" si="138"/>
        <v>0</v>
      </c>
      <c r="P746" s="116" t="s">
        <v>1785</v>
      </c>
      <c r="Q746" s="43">
        <v>44832</v>
      </c>
      <c r="R746" s="35">
        <f t="shared" si="139"/>
        <v>0</v>
      </c>
      <c r="S746" s="35">
        <f t="shared" si="140"/>
        <v>0</v>
      </c>
      <c r="T746" s="10" t="str">
        <f t="shared" si="134"/>
        <v>Sem - 40</v>
      </c>
      <c r="U746" s="10" t="str">
        <f t="shared" si="135"/>
        <v>Septembre</v>
      </c>
      <c r="V746" s="36" t="str">
        <f t="shared" si="141"/>
        <v>2026</v>
      </c>
      <c r="W746" s="34"/>
      <c r="X746" s="91">
        <f t="shared" si="136"/>
        <v>0</v>
      </c>
      <c r="Y746" s="92" t="str">
        <f>VLOOKUP('CM-CIC'!B5641,Annuaire_roster!B:F,4,0)</f>
        <v>EL JAOUHARI Ussama</v>
      </c>
      <c r="Z746" s="37" t="s">
        <v>110</v>
      </c>
      <c r="AA746" s="60" t="s">
        <v>39</v>
      </c>
      <c r="AB746" s="35">
        <f t="shared" si="142"/>
        <v>0.33333333333333298</v>
      </c>
      <c r="AC746" s="35" t="str">
        <f t="shared" si="143"/>
        <v/>
      </c>
      <c r="AD746" s="35" t="str">
        <f t="shared" si="144"/>
        <v/>
      </c>
      <c r="AE746" s="45" t="str">
        <f t="shared" si="145"/>
        <v/>
      </c>
      <c r="AF746" s="61"/>
      <c r="AG746" s="45"/>
    </row>
    <row r="747" spans="1:33" x14ac:dyDescent="0.2">
      <c r="A747" s="59" t="str">
        <f>+VLOOKUP(B747,Annuaire_roster!B:G,5,0)</f>
        <v>01567</v>
      </c>
      <c r="B747" s="78" t="s">
        <v>198</v>
      </c>
      <c r="C747" s="99"/>
      <c r="D747" s="99" t="s">
        <v>188</v>
      </c>
      <c r="E747" s="101"/>
      <c r="F747" s="101" t="s">
        <v>188</v>
      </c>
      <c r="G747" s="104"/>
      <c r="H747" s="104"/>
      <c r="I747" s="109" t="s">
        <v>63</v>
      </c>
      <c r="J747" s="104"/>
      <c r="K747" s="106">
        <v>0</v>
      </c>
      <c r="L747" s="104">
        <v>0</v>
      </c>
      <c r="M747" s="113">
        <v>0</v>
      </c>
      <c r="N747" s="34" t="str">
        <f t="shared" si="137"/>
        <v/>
      </c>
      <c r="O747" s="34">
        <f t="shared" si="138"/>
        <v>0</v>
      </c>
      <c r="P747" s="116" t="s">
        <v>1785</v>
      </c>
      <c r="Q747" s="43">
        <v>44832</v>
      </c>
      <c r="R747" s="35">
        <f t="shared" si="139"/>
        <v>0</v>
      </c>
      <c r="S747" s="35">
        <f t="shared" si="140"/>
        <v>0</v>
      </c>
      <c r="T747" s="10" t="str">
        <f t="shared" si="134"/>
        <v>Sem - 40</v>
      </c>
      <c r="U747" s="10" t="str">
        <f t="shared" si="135"/>
        <v>Septembre</v>
      </c>
      <c r="V747" s="36" t="str">
        <f t="shared" si="141"/>
        <v>2026</v>
      </c>
      <c r="W747" s="34"/>
      <c r="X747" s="91">
        <f t="shared" si="136"/>
        <v>0</v>
      </c>
      <c r="Y747" s="92" t="str">
        <f>VLOOKUP('CM-CIC'!B5642,Annuaire_roster!B:F,4,0)</f>
        <v>EL JAOUHARI Ussama</v>
      </c>
      <c r="Z747" s="37" t="s">
        <v>110</v>
      </c>
      <c r="AA747" s="60" t="s">
        <v>39</v>
      </c>
      <c r="AB747" s="35">
        <f t="shared" si="142"/>
        <v>0.33333333333333298</v>
      </c>
      <c r="AC747" s="35" t="str">
        <f t="shared" si="143"/>
        <v/>
      </c>
      <c r="AD747" s="35" t="str">
        <f t="shared" si="144"/>
        <v/>
      </c>
      <c r="AE747" s="45" t="str">
        <f t="shared" si="145"/>
        <v/>
      </c>
      <c r="AF747" s="61"/>
      <c r="AG747" s="45"/>
    </row>
    <row r="748" spans="1:33" x14ac:dyDescent="0.2">
      <c r="A748" s="59" t="str">
        <f>+VLOOKUP(B748,Annuaire_roster!B:G,5,0)</f>
        <v>01420</v>
      </c>
      <c r="B748" s="78" t="s">
        <v>151</v>
      </c>
      <c r="C748" s="99">
        <v>0.33333333333333331</v>
      </c>
      <c r="D748" s="99">
        <v>0.33333333333333331</v>
      </c>
      <c r="E748" s="101">
        <v>0.75</v>
      </c>
      <c r="F748" s="101">
        <v>0.75</v>
      </c>
      <c r="G748" s="104"/>
      <c r="H748" s="104"/>
      <c r="I748" s="109" t="s">
        <v>63</v>
      </c>
      <c r="J748" s="104"/>
      <c r="K748" s="106">
        <v>0</v>
      </c>
      <c r="L748" s="104">
        <v>0</v>
      </c>
      <c r="M748" s="113">
        <v>0</v>
      </c>
      <c r="N748" s="34">
        <f t="shared" si="137"/>
        <v>0.375</v>
      </c>
      <c r="O748" s="34">
        <f t="shared" si="138"/>
        <v>0.375</v>
      </c>
      <c r="P748" s="116" t="s">
        <v>1785</v>
      </c>
      <c r="Q748" s="43">
        <v>44832</v>
      </c>
      <c r="R748" s="35">
        <f t="shared" si="139"/>
        <v>0</v>
      </c>
      <c r="S748" s="35">
        <f t="shared" si="140"/>
        <v>0</v>
      </c>
      <c r="T748" s="10" t="str">
        <f t="shared" si="134"/>
        <v>Sem - 40</v>
      </c>
      <c r="U748" s="10" t="str">
        <f t="shared" si="135"/>
        <v>Septembre</v>
      </c>
      <c r="V748" s="36" t="str">
        <f t="shared" si="141"/>
        <v>2026</v>
      </c>
      <c r="W748" s="34"/>
      <c r="X748" s="91">
        <f t="shared" si="136"/>
        <v>0</v>
      </c>
      <c r="Y748" s="92" t="str">
        <f>VLOOKUP('CM-CIC'!B5643,Annuaire_roster!B:F,4,0)</f>
        <v>EL JAOUHARI Ussama</v>
      </c>
      <c r="Z748" s="37" t="s">
        <v>110</v>
      </c>
      <c r="AA748" s="60" t="s">
        <v>39</v>
      </c>
      <c r="AB748" s="35" t="str">
        <f t="shared" si="142"/>
        <v/>
      </c>
      <c r="AC748" s="35" t="str">
        <f t="shared" si="143"/>
        <v/>
      </c>
      <c r="AD748" s="35" t="str">
        <f t="shared" si="144"/>
        <v/>
      </c>
      <c r="AE748" s="45" t="str">
        <f t="shared" si="145"/>
        <v/>
      </c>
      <c r="AF748" s="61"/>
      <c r="AG748" s="45"/>
    </row>
    <row r="749" spans="1:33" x14ac:dyDescent="0.2">
      <c r="A749" s="59" t="str">
        <f>+VLOOKUP(B749,Annuaire_roster!B:G,5,0)</f>
        <v>01621</v>
      </c>
      <c r="B749" s="78" t="s">
        <v>241</v>
      </c>
      <c r="C749" s="99">
        <v>0.33333333333333331</v>
      </c>
      <c r="D749" s="99">
        <v>0.33333333333333331</v>
      </c>
      <c r="E749" s="101">
        <v>0.75</v>
      </c>
      <c r="F749" s="101">
        <v>0.75</v>
      </c>
      <c r="G749" s="104"/>
      <c r="H749" s="104"/>
      <c r="I749" s="109" t="s">
        <v>63</v>
      </c>
      <c r="J749" s="104"/>
      <c r="K749" s="106">
        <v>0</v>
      </c>
      <c r="L749" s="104">
        <v>0</v>
      </c>
      <c r="M749" s="113">
        <v>0</v>
      </c>
      <c r="N749" s="34">
        <f t="shared" si="137"/>
        <v>0.375</v>
      </c>
      <c r="O749" s="34">
        <f t="shared" si="138"/>
        <v>0.375</v>
      </c>
      <c r="P749" s="116" t="s">
        <v>1785</v>
      </c>
      <c r="Q749" s="43">
        <v>44832</v>
      </c>
      <c r="R749" s="35">
        <f t="shared" si="139"/>
        <v>0</v>
      </c>
      <c r="S749" s="35">
        <f t="shared" si="140"/>
        <v>0</v>
      </c>
      <c r="T749" s="10" t="str">
        <f t="shared" si="134"/>
        <v>Sem - 40</v>
      </c>
      <c r="U749" s="10" t="str">
        <f t="shared" si="135"/>
        <v>Septembre</v>
      </c>
      <c r="V749" s="36" t="str">
        <f t="shared" si="141"/>
        <v>2026</v>
      </c>
      <c r="W749" s="34"/>
      <c r="X749" s="91">
        <f t="shared" si="136"/>
        <v>0</v>
      </c>
      <c r="Y749" s="92" t="str">
        <f>VLOOKUP('CM-CIC'!B5644,Annuaire_roster!B:F,4,0)</f>
        <v>EL JAOUHARI Ussama</v>
      </c>
      <c r="Z749" s="37" t="s">
        <v>110</v>
      </c>
      <c r="AA749" s="60" t="s">
        <v>39</v>
      </c>
      <c r="AB749" s="35" t="str">
        <f t="shared" si="142"/>
        <v/>
      </c>
      <c r="AC749" s="35" t="str">
        <f t="shared" si="143"/>
        <v/>
      </c>
      <c r="AD749" s="35" t="str">
        <f t="shared" si="144"/>
        <v/>
      </c>
      <c r="AE749" s="45" t="str">
        <f t="shared" si="145"/>
        <v/>
      </c>
      <c r="AF749" s="61"/>
      <c r="AG749" s="45"/>
    </row>
    <row r="750" spans="1:33" x14ac:dyDescent="0.2">
      <c r="A750" s="59" t="str">
        <f>+VLOOKUP(B750,Annuaire_roster!B:G,5,0)</f>
        <v>01608</v>
      </c>
      <c r="B750" s="78" t="s">
        <v>246</v>
      </c>
      <c r="C750" s="99">
        <v>0.33333333333333331</v>
      </c>
      <c r="D750" s="99">
        <v>0.33333333333333331</v>
      </c>
      <c r="E750" s="101">
        <v>0.75</v>
      </c>
      <c r="F750" s="101">
        <v>0.75</v>
      </c>
      <c r="G750" s="104"/>
      <c r="H750" s="104"/>
      <c r="I750" s="109" t="s">
        <v>63</v>
      </c>
      <c r="J750" s="104"/>
      <c r="K750" s="106">
        <v>0</v>
      </c>
      <c r="L750" s="104">
        <v>0</v>
      </c>
      <c r="M750" s="113">
        <v>0</v>
      </c>
      <c r="N750" s="34">
        <f t="shared" si="137"/>
        <v>0.375</v>
      </c>
      <c r="O750" s="34">
        <f t="shared" si="138"/>
        <v>0.375</v>
      </c>
      <c r="P750" s="116" t="s">
        <v>1785</v>
      </c>
      <c r="Q750" s="43">
        <v>44832</v>
      </c>
      <c r="R750" s="35">
        <f t="shared" si="139"/>
        <v>0</v>
      </c>
      <c r="S750" s="35">
        <f t="shared" si="140"/>
        <v>0</v>
      </c>
      <c r="T750" s="10" t="str">
        <f t="shared" si="134"/>
        <v>Sem - 40</v>
      </c>
      <c r="U750" s="10" t="str">
        <f t="shared" si="135"/>
        <v>Septembre</v>
      </c>
      <c r="V750" s="36" t="str">
        <f t="shared" si="141"/>
        <v>2026</v>
      </c>
      <c r="W750" s="34"/>
      <c r="X750" s="91">
        <f t="shared" si="136"/>
        <v>0</v>
      </c>
      <c r="Y750" s="92" t="str">
        <f>VLOOKUP('CM-CIC'!B5645,Annuaire_roster!B:F,4,0)</f>
        <v>EL JAOUHARI Ussama</v>
      </c>
      <c r="Z750" s="37" t="s">
        <v>110</v>
      </c>
      <c r="AA750" s="60" t="s">
        <v>39</v>
      </c>
      <c r="AB750" s="35" t="str">
        <f t="shared" si="142"/>
        <v/>
      </c>
      <c r="AC750" s="35" t="str">
        <f t="shared" si="143"/>
        <v/>
      </c>
      <c r="AD750" s="35" t="str">
        <f t="shared" si="144"/>
        <v/>
      </c>
      <c r="AE750" s="45" t="str">
        <f t="shared" si="145"/>
        <v/>
      </c>
      <c r="AF750" s="61"/>
      <c r="AG750" s="45"/>
    </row>
    <row r="751" spans="1:33" x14ac:dyDescent="0.2">
      <c r="A751" s="59" t="str">
        <f>+VLOOKUP(B751,Annuaire_roster!B:G,5,0)</f>
        <v>01616</v>
      </c>
      <c r="B751" s="78" t="s">
        <v>247</v>
      </c>
      <c r="C751" s="99">
        <v>0.33333333333333331</v>
      </c>
      <c r="D751" s="99">
        <v>0.33333333333333331</v>
      </c>
      <c r="E751" s="101">
        <v>0.71527777777777779</v>
      </c>
      <c r="F751" s="101">
        <v>0.75</v>
      </c>
      <c r="G751" s="104"/>
      <c r="H751" s="104"/>
      <c r="I751" s="109" t="s">
        <v>63</v>
      </c>
      <c r="J751" s="104"/>
      <c r="K751" s="106">
        <v>0</v>
      </c>
      <c r="L751" s="104">
        <v>3.472222222222221E-2</v>
      </c>
      <c r="M751" s="113">
        <v>0</v>
      </c>
      <c r="N751" s="34">
        <f t="shared" si="137"/>
        <v>0.34027777777777779</v>
      </c>
      <c r="O751" s="34">
        <f t="shared" si="138"/>
        <v>0.375</v>
      </c>
      <c r="P751" s="116" t="s">
        <v>1785</v>
      </c>
      <c r="Q751" s="43">
        <v>44832</v>
      </c>
      <c r="R751" s="35">
        <f t="shared" si="139"/>
        <v>0</v>
      </c>
      <c r="S751" s="35">
        <f t="shared" si="140"/>
        <v>3.472222222222221E-2</v>
      </c>
      <c r="T751" s="10" t="str">
        <f t="shared" si="134"/>
        <v>Sem - 40</v>
      </c>
      <c r="U751" s="10" t="str">
        <f t="shared" si="135"/>
        <v>Septembre</v>
      </c>
      <c r="V751" s="36" t="str">
        <f t="shared" si="141"/>
        <v>2026</v>
      </c>
      <c r="W751" s="34"/>
      <c r="X751" s="91">
        <f t="shared" si="136"/>
        <v>0</v>
      </c>
      <c r="Y751" s="92" t="str">
        <f>VLOOKUP('CM-CIC'!B5646,Annuaire_roster!B:F,4,0)</f>
        <v>EL JAOUHARI Ussama</v>
      </c>
      <c r="Z751" s="37" t="s">
        <v>110</v>
      </c>
      <c r="AA751" s="60" t="s">
        <v>39</v>
      </c>
      <c r="AB751" s="35" t="str">
        <f t="shared" si="142"/>
        <v/>
      </c>
      <c r="AC751" s="35" t="str">
        <f t="shared" si="143"/>
        <v/>
      </c>
      <c r="AD751" s="35" t="str">
        <f t="shared" si="144"/>
        <v/>
      </c>
      <c r="AE751" s="45" t="str">
        <f t="shared" si="145"/>
        <v/>
      </c>
      <c r="AF751" s="61"/>
      <c r="AG751" s="45"/>
    </row>
    <row r="752" spans="1:33" x14ac:dyDescent="0.2">
      <c r="A752" s="59" t="str">
        <f>+VLOOKUP(B752,Annuaire_roster!B:G,5,0)</f>
        <v>01656</v>
      </c>
      <c r="B752" s="78" t="s">
        <v>249</v>
      </c>
      <c r="C752" s="99">
        <v>0.33333333333333331</v>
      </c>
      <c r="D752" s="99">
        <v>0.33333333333333331</v>
      </c>
      <c r="E752" s="101">
        <v>0.75</v>
      </c>
      <c r="F752" s="101">
        <v>0.75</v>
      </c>
      <c r="G752" s="104"/>
      <c r="H752" s="104"/>
      <c r="I752" s="109" t="s">
        <v>63</v>
      </c>
      <c r="J752" s="104"/>
      <c r="K752" s="106">
        <v>0</v>
      </c>
      <c r="L752" s="104">
        <v>0</v>
      </c>
      <c r="M752" s="113">
        <v>0</v>
      </c>
      <c r="N752" s="34">
        <f t="shared" si="137"/>
        <v>0.375</v>
      </c>
      <c r="O752" s="34">
        <f t="shared" si="138"/>
        <v>0.375</v>
      </c>
      <c r="P752" s="116" t="s">
        <v>1785</v>
      </c>
      <c r="Q752" s="43">
        <v>44832</v>
      </c>
      <c r="R752" s="35">
        <f t="shared" si="139"/>
        <v>0</v>
      </c>
      <c r="S752" s="35">
        <f t="shared" si="140"/>
        <v>0</v>
      </c>
      <c r="T752" s="10" t="str">
        <f t="shared" si="134"/>
        <v>Sem - 40</v>
      </c>
      <c r="U752" s="10" t="str">
        <f t="shared" si="135"/>
        <v>Septembre</v>
      </c>
      <c r="V752" s="36" t="str">
        <f t="shared" si="141"/>
        <v>2026</v>
      </c>
      <c r="W752" s="34"/>
      <c r="X752" s="91">
        <f t="shared" si="136"/>
        <v>0</v>
      </c>
      <c r="Y752" s="92" t="str">
        <f>VLOOKUP('CM-CIC'!B5647,Annuaire_roster!B:F,4,0)</f>
        <v>EL JAOUHARI Ussama</v>
      </c>
      <c r="Z752" s="37" t="s">
        <v>110</v>
      </c>
      <c r="AA752" s="60" t="s">
        <v>39</v>
      </c>
      <c r="AB752" s="35" t="str">
        <f t="shared" si="142"/>
        <v/>
      </c>
      <c r="AC752" s="35" t="str">
        <f t="shared" si="143"/>
        <v/>
      </c>
      <c r="AD752" s="35" t="str">
        <f t="shared" si="144"/>
        <v/>
      </c>
      <c r="AE752" s="45" t="str">
        <f t="shared" si="145"/>
        <v/>
      </c>
      <c r="AF752" s="61"/>
      <c r="AG752" s="45"/>
    </row>
    <row r="753" spans="1:33" x14ac:dyDescent="0.2">
      <c r="A753" s="59" t="str">
        <f>+VLOOKUP(B753,Annuaire_roster!B:G,5,0)</f>
        <v>01613</v>
      </c>
      <c r="B753" s="78" t="s">
        <v>254</v>
      </c>
      <c r="C753" s="99">
        <v>0.33333333333333331</v>
      </c>
      <c r="D753" s="99">
        <v>0.33333333333333331</v>
      </c>
      <c r="E753" s="101">
        <v>0.75</v>
      </c>
      <c r="F753" s="101">
        <v>0.75</v>
      </c>
      <c r="G753" s="104"/>
      <c r="H753" s="104"/>
      <c r="I753" s="109" t="s">
        <v>63</v>
      </c>
      <c r="J753" s="104"/>
      <c r="K753" s="106">
        <v>0</v>
      </c>
      <c r="L753" s="104">
        <v>0</v>
      </c>
      <c r="M753" s="113">
        <v>0</v>
      </c>
      <c r="N753" s="34">
        <f t="shared" si="137"/>
        <v>0.375</v>
      </c>
      <c r="O753" s="34">
        <f t="shared" si="138"/>
        <v>0.375</v>
      </c>
      <c r="P753" s="116" t="s">
        <v>1785</v>
      </c>
      <c r="Q753" s="43">
        <v>44832</v>
      </c>
      <c r="R753" s="35">
        <f t="shared" si="139"/>
        <v>0</v>
      </c>
      <c r="S753" s="35">
        <f t="shared" si="140"/>
        <v>0</v>
      </c>
      <c r="T753" s="10" t="str">
        <f t="shared" si="134"/>
        <v>Sem - 40</v>
      </c>
      <c r="U753" s="10" t="str">
        <f t="shared" si="135"/>
        <v>Septembre</v>
      </c>
      <c r="V753" s="36" t="str">
        <f t="shared" si="141"/>
        <v>2026</v>
      </c>
      <c r="W753" s="34"/>
      <c r="X753" s="91">
        <f t="shared" si="136"/>
        <v>0</v>
      </c>
      <c r="Y753" s="92" t="str">
        <f>VLOOKUP('CM-CIC'!B5648,Annuaire_roster!B:F,4,0)</f>
        <v>EL JAOUHARI Ussama</v>
      </c>
      <c r="Z753" s="37" t="s">
        <v>110</v>
      </c>
      <c r="AA753" s="60" t="s">
        <v>39</v>
      </c>
      <c r="AB753" s="35" t="str">
        <f t="shared" si="142"/>
        <v/>
      </c>
      <c r="AC753" s="35" t="str">
        <f t="shared" si="143"/>
        <v/>
      </c>
      <c r="AD753" s="35" t="str">
        <f t="shared" si="144"/>
        <v/>
      </c>
      <c r="AE753" s="45" t="str">
        <f t="shared" si="145"/>
        <v/>
      </c>
      <c r="AF753" s="61"/>
      <c r="AG753" s="45"/>
    </row>
    <row r="754" spans="1:33" x14ac:dyDescent="0.2">
      <c r="A754" s="59" t="str">
        <f>+VLOOKUP(B754,Annuaire_roster!B:G,5,0)</f>
        <v>01619</v>
      </c>
      <c r="B754" s="78" t="s">
        <v>256</v>
      </c>
      <c r="C754" s="99">
        <v>0.33333333333333331</v>
      </c>
      <c r="D754" s="99">
        <v>0.33333333333333331</v>
      </c>
      <c r="E754" s="101">
        <v>0.75</v>
      </c>
      <c r="F754" s="101">
        <v>0.75</v>
      </c>
      <c r="G754" s="104"/>
      <c r="H754" s="104"/>
      <c r="I754" s="109" t="s">
        <v>63</v>
      </c>
      <c r="J754" s="104"/>
      <c r="K754" s="106">
        <v>0</v>
      </c>
      <c r="L754" s="104">
        <v>0</v>
      </c>
      <c r="M754" s="113">
        <v>0</v>
      </c>
      <c r="N754" s="34">
        <f t="shared" si="137"/>
        <v>0.375</v>
      </c>
      <c r="O754" s="34">
        <f t="shared" si="138"/>
        <v>0.375</v>
      </c>
      <c r="P754" s="116" t="s">
        <v>1785</v>
      </c>
      <c r="Q754" s="43">
        <v>44832</v>
      </c>
      <c r="R754" s="35">
        <f t="shared" si="139"/>
        <v>0</v>
      </c>
      <c r="S754" s="35">
        <f t="shared" si="140"/>
        <v>0</v>
      </c>
      <c r="T754" s="10" t="str">
        <f t="shared" si="134"/>
        <v>Sem - 40</v>
      </c>
      <c r="U754" s="10" t="str">
        <f t="shared" si="135"/>
        <v>Septembre</v>
      </c>
      <c r="V754" s="36" t="str">
        <f t="shared" si="141"/>
        <v>2026</v>
      </c>
      <c r="W754" s="34"/>
      <c r="X754" s="91">
        <f t="shared" si="136"/>
        <v>0</v>
      </c>
      <c r="Y754" s="92" t="str">
        <f>VLOOKUP('CM-CIC'!B5649,Annuaire_roster!B:F,4,0)</f>
        <v>EL JAOUHARI Ussama</v>
      </c>
      <c r="Z754" s="37" t="s">
        <v>110</v>
      </c>
      <c r="AA754" s="60" t="s">
        <v>39</v>
      </c>
      <c r="AB754" s="35" t="str">
        <f t="shared" si="142"/>
        <v/>
      </c>
      <c r="AC754" s="35" t="str">
        <f t="shared" si="143"/>
        <v/>
      </c>
      <c r="AD754" s="35" t="str">
        <f t="shared" si="144"/>
        <v/>
      </c>
      <c r="AE754" s="45" t="str">
        <f t="shared" si="145"/>
        <v/>
      </c>
      <c r="AF754" s="61"/>
      <c r="AG754" s="45"/>
    </row>
    <row r="755" spans="1:33" x14ac:dyDescent="0.2">
      <c r="A755" s="59" t="str">
        <f>+VLOOKUP(B755,Annuaire_roster!B:G,5,0)</f>
        <v>01624</v>
      </c>
      <c r="B755" s="78" t="s">
        <v>257</v>
      </c>
      <c r="C755" s="99">
        <v>0.33333333333333331</v>
      </c>
      <c r="D755" s="99">
        <v>0.33333333333333331</v>
      </c>
      <c r="E755" s="101">
        <v>0.75</v>
      </c>
      <c r="F755" s="101">
        <v>0.75</v>
      </c>
      <c r="G755" s="104"/>
      <c r="H755" s="104"/>
      <c r="I755" s="109" t="s">
        <v>63</v>
      </c>
      <c r="J755" s="104"/>
      <c r="K755" s="106">
        <v>0</v>
      </c>
      <c r="L755" s="104">
        <v>0</v>
      </c>
      <c r="M755" s="113">
        <v>0</v>
      </c>
      <c r="N755" s="34">
        <f t="shared" si="137"/>
        <v>0.375</v>
      </c>
      <c r="O755" s="34">
        <f t="shared" si="138"/>
        <v>0.375</v>
      </c>
      <c r="P755" s="116" t="s">
        <v>1785</v>
      </c>
      <c r="Q755" s="43">
        <v>44832</v>
      </c>
      <c r="R755" s="35">
        <f t="shared" si="139"/>
        <v>0</v>
      </c>
      <c r="S755" s="35">
        <f t="shared" si="140"/>
        <v>0</v>
      </c>
      <c r="T755" s="10" t="str">
        <f t="shared" si="134"/>
        <v>Sem - 40</v>
      </c>
      <c r="U755" s="10" t="str">
        <f t="shared" si="135"/>
        <v>Septembre</v>
      </c>
      <c r="V755" s="36" t="str">
        <f t="shared" si="141"/>
        <v>2026</v>
      </c>
      <c r="W755" s="34"/>
      <c r="X755" s="91">
        <f t="shared" si="136"/>
        <v>0</v>
      </c>
      <c r="Y755" s="92" t="str">
        <f>VLOOKUP('CM-CIC'!B5650,Annuaire_roster!B:F,4,0)</f>
        <v>EL JAOUHARI Ussama</v>
      </c>
      <c r="Z755" s="37" t="s">
        <v>110</v>
      </c>
      <c r="AA755" s="60" t="s">
        <v>39</v>
      </c>
      <c r="AB755" s="35" t="str">
        <f t="shared" si="142"/>
        <v/>
      </c>
      <c r="AC755" s="35" t="str">
        <f t="shared" si="143"/>
        <v/>
      </c>
      <c r="AD755" s="35" t="str">
        <f t="shared" si="144"/>
        <v/>
      </c>
      <c r="AE755" s="45" t="str">
        <f t="shared" si="145"/>
        <v/>
      </c>
      <c r="AF755" s="61"/>
      <c r="AG755" s="45"/>
    </row>
    <row r="756" spans="1:33" x14ac:dyDescent="0.2">
      <c r="A756" s="59" t="str">
        <f>+VLOOKUP(B756,Annuaire_roster!B:G,5,0)</f>
        <v>01625</v>
      </c>
      <c r="B756" s="78" t="s">
        <v>258</v>
      </c>
      <c r="C756" s="99">
        <v>0.33333333333333331</v>
      </c>
      <c r="D756" s="99">
        <v>0.33333333333333331</v>
      </c>
      <c r="E756" s="101">
        <v>0.75</v>
      </c>
      <c r="F756" s="101">
        <v>0.75</v>
      </c>
      <c r="G756" s="104"/>
      <c r="H756" s="104"/>
      <c r="I756" s="109" t="s">
        <v>63</v>
      </c>
      <c r="J756" s="104"/>
      <c r="K756" s="106">
        <v>0</v>
      </c>
      <c r="L756" s="104">
        <v>0</v>
      </c>
      <c r="M756" s="113">
        <v>0</v>
      </c>
      <c r="N756" s="34">
        <f t="shared" si="137"/>
        <v>0.375</v>
      </c>
      <c r="O756" s="34">
        <f t="shared" si="138"/>
        <v>0.375</v>
      </c>
      <c r="P756" s="116" t="s">
        <v>1785</v>
      </c>
      <c r="Q756" s="43">
        <v>44832</v>
      </c>
      <c r="R756" s="35">
        <f t="shared" si="139"/>
        <v>0</v>
      </c>
      <c r="S756" s="35">
        <f t="shared" si="140"/>
        <v>0</v>
      </c>
      <c r="T756" s="10" t="str">
        <f t="shared" si="134"/>
        <v>Sem - 40</v>
      </c>
      <c r="U756" s="10" t="str">
        <f t="shared" si="135"/>
        <v>Septembre</v>
      </c>
      <c r="V756" s="36" t="str">
        <f t="shared" si="141"/>
        <v>2026</v>
      </c>
      <c r="W756" s="34"/>
      <c r="X756" s="91">
        <f t="shared" si="136"/>
        <v>0</v>
      </c>
      <c r="Y756" s="92" t="str">
        <f>VLOOKUP('CM-CIC'!B5651,Annuaire_roster!B:F,4,0)</f>
        <v>EL JAOUHARI Ussama</v>
      </c>
      <c r="Z756" s="37" t="s">
        <v>110</v>
      </c>
      <c r="AA756" s="60" t="s">
        <v>39</v>
      </c>
      <c r="AB756" s="35" t="str">
        <f t="shared" si="142"/>
        <v/>
      </c>
      <c r="AC756" s="35" t="str">
        <f t="shared" si="143"/>
        <v/>
      </c>
      <c r="AD756" s="35" t="str">
        <f t="shared" si="144"/>
        <v/>
      </c>
      <c r="AE756" s="45" t="str">
        <f t="shared" si="145"/>
        <v/>
      </c>
      <c r="AF756" s="61"/>
      <c r="AG756" s="45"/>
    </row>
    <row r="757" spans="1:33" x14ac:dyDescent="0.2">
      <c r="A757" s="59" t="str">
        <f>+VLOOKUP(B757,Annuaire_roster!B:G,5,0)</f>
        <v>01632</v>
      </c>
      <c r="B757" s="78" t="s">
        <v>266</v>
      </c>
      <c r="C757" s="99">
        <v>0.33333333333333331</v>
      </c>
      <c r="D757" s="99">
        <v>0.33333333333333331</v>
      </c>
      <c r="E757" s="101">
        <v>0.75</v>
      </c>
      <c r="F757" s="101">
        <v>0.75</v>
      </c>
      <c r="G757" s="104"/>
      <c r="H757" s="104"/>
      <c r="I757" s="109" t="s">
        <v>63</v>
      </c>
      <c r="J757" s="104"/>
      <c r="K757" s="106">
        <v>0</v>
      </c>
      <c r="L757" s="104">
        <v>0</v>
      </c>
      <c r="M757" s="113">
        <v>0</v>
      </c>
      <c r="N757" s="34">
        <f t="shared" si="137"/>
        <v>0.375</v>
      </c>
      <c r="O757" s="34">
        <f t="shared" si="138"/>
        <v>0.375</v>
      </c>
      <c r="P757" s="116" t="s">
        <v>1785</v>
      </c>
      <c r="Q757" s="43">
        <v>44832</v>
      </c>
      <c r="R757" s="35">
        <f t="shared" si="139"/>
        <v>0</v>
      </c>
      <c r="S757" s="35">
        <f t="shared" si="140"/>
        <v>0</v>
      </c>
      <c r="T757" s="10" t="str">
        <f t="shared" si="134"/>
        <v>Sem - 40</v>
      </c>
      <c r="U757" s="10" t="str">
        <f t="shared" si="135"/>
        <v>Septembre</v>
      </c>
      <c r="V757" s="36" t="str">
        <f t="shared" si="141"/>
        <v>2026</v>
      </c>
      <c r="W757" s="34"/>
      <c r="X757" s="91">
        <f t="shared" si="136"/>
        <v>0</v>
      </c>
      <c r="Y757" s="92" t="str">
        <f>VLOOKUP('CM-CIC'!B5652,Annuaire_roster!B:F,4,0)</f>
        <v>EL JAOUHARI Ussama</v>
      </c>
      <c r="Z757" s="37" t="s">
        <v>110</v>
      </c>
      <c r="AA757" s="60" t="s">
        <v>39</v>
      </c>
      <c r="AB757" s="35" t="str">
        <f t="shared" si="142"/>
        <v/>
      </c>
      <c r="AC757" s="35" t="str">
        <f t="shared" si="143"/>
        <v/>
      </c>
      <c r="AD757" s="35" t="str">
        <f t="shared" si="144"/>
        <v/>
      </c>
      <c r="AE757" s="45" t="str">
        <f t="shared" si="145"/>
        <v/>
      </c>
      <c r="AF757" s="61"/>
      <c r="AG757" s="45"/>
    </row>
    <row r="758" spans="1:33" x14ac:dyDescent="0.2">
      <c r="A758" s="59" t="str">
        <f>+VLOOKUP(B758,Annuaire_roster!B:G,5,0)</f>
        <v>01633</v>
      </c>
      <c r="B758" s="78" t="s">
        <v>267</v>
      </c>
      <c r="C758" s="99">
        <v>0.33333333333333331</v>
      </c>
      <c r="D758" s="99">
        <v>0.33333333333333331</v>
      </c>
      <c r="E758" s="101">
        <v>0.75</v>
      </c>
      <c r="F758" s="101">
        <v>0.75</v>
      </c>
      <c r="G758" s="104"/>
      <c r="H758" s="104"/>
      <c r="I758" s="109" t="s">
        <v>63</v>
      </c>
      <c r="J758" s="104"/>
      <c r="K758" s="106">
        <v>0</v>
      </c>
      <c r="L758" s="104">
        <v>0</v>
      </c>
      <c r="M758" s="113">
        <v>0</v>
      </c>
      <c r="N758" s="34">
        <f t="shared" si="137"/>
        <v>0.375</v>
      </c>
      <c r="O758" s="34">
        <f t="shared" si="138"/>
        <v>0.375</v>
      </c>
      <c r="P758" s="116" t="s">
        <v>1785</v>
      </c>
      <c r="Q758" s="43">
        <v>44832</v>
      </c>
      <c r="R758" s="35">
        <f t="shared" si="139"/>
        <v>0</v>
      </c>
      <c r="S758" s="35">
        <f t="shared" si="140"/>
        <v>0</v>
      </c>
      <c r="T758" s="10" t="str">
        <f t="shared" si="134"/>
        <v>Sem - 40</v>
      </c>
      <c r="U758" s="10" t="str">
        <f t="shared" si="135"/>
        <v>Septembre</v>
      </c>
      <c r="V758" s="36" t="str">
        <f t="shared" si="141"/>
        <v>2026</v>
      </c>
      <c r="W758" s="34"/>
      <c r="X758" s="91">
        <f t="shared" si="136"/>
        <v>0</v>
      </c>
      <c r="Y758" s="92" t="str">
        <f>VLOOKUP('CM-CIC'!B5653,Annuaire_roster!B:F,4,0)</f>
        <v>EL JAOUHARI Ussama</v>
      </c>
      <c r="Z758" s="37" t="s">
        <v>110</v>
      </c>
      <c r="AA758" s="60" t="s">
        <v>39</v>
      </c>
      <c r="AB758" s="35" t="str">
        <f t="shared" si="142"/>
        <v/>
      </c>
      <c r="AC758" s="35" t="str">
        <f t="shared" si="143"/>
        <v/>
      </c>
      <c r="AD758" s="35" t="str">
        <f t="shared" si="144"/>
        <v/>
      </c>
      <c r="AE758" s="45" t="str">
        <f t="shared" si="145"/>
        <v/>
      </c>
      <c r="AF758" s="61"/>
      <c r="AG758" s="45"/>
    </row>
    <row r="759" spans="1:33" x14ac:dyDescent="0.2">
      <c r="A759" s="59" t="str">
        <f>+VLOOKUP(B759,Annuaire_roster!B:G,5,0)</f>
        <v>01636</v>
      </c>
      <c r="B759" s="78" t="s">
        <v>270</v>
      </c>
      <c r="C759" s="99">
        <v>0.33333333333333331</v>
      </c>
      <c r="D759" s="99">
        <v>0.33333333333333331</v>
      </c>
      <c r="E759" s="101">
        <v>0.75</v>
      </c>
      <c r="F759" s="101">
        <v>0.75</v>
      </c>
      <c r="G759" s="104"/>
      <c r="H759" s="104"/>
      <c r="I759" s="109" t="s">
        <v>63</v>
      </c>
      <c r="J759" s="104"/>
      <c r="K759" s="106">
        <v>0</v>
      </c>
      <c r="L759" s="104">
        <v>0</v>
      </c>
      <c r="M759" s="113">
        <v>0</v>
      </c>
      <c r="N759" s="34">
        <f t="shared" si="137"/>
        <v>0.375</v>
      </c>
      <c r="O759" s="34">
        <f t="shared" si="138"/>
        <v>0.375</v>
      </c>
      <c r="P759" s="116" t="s">
        <v>1785</v>
      </c>
      <c r="Q759" s="43">
        <v>44832</v>
      </c>
      <c r="R759" s="35">
        <f t="shared" si="139"/>
        <v>0</v>
      </c>
      <c r="S759" s="35">
        <f t="shared" si="140"/>
        <v>0</v>
      </c>
      <c r="T759" s="10" t="str">
        <f t="shared" si="134"/>
        <v>Sem - 40</v>
      </c>
      <c r="U759" s="10" t="str">
        <f t="shared" si="135"/>
        <v>Septembre</v>
      </c>
      <c r="V759" s="36" t="str">
        <f t="shared" si="141"/>
        <v>2026</v>
      </c>
      <c r="W759" s="34"/>
      <c r="X759" s="91">
        <f t="shared" si="136"/>
        <v>0</v>
      </c>
      <c r="Y759" s="92" t="str">
        <f>VLOOKUP('CM-CIC'!B5654,Annuaire_roster!B:F,4,0)</f>
        <v>EL JAOUHARI Ussama</v>
      </c>
      <c r="Z759" s="37" t="s">
        <v>110</v>
      </c>
      <c r="AA759" s="60" t="s">
        <v>39</v>
      </c>
      <c r="AB759" s="35" t="str">
        <f t="shared" si="142"/>
        <v/>
      </c>
      <c r="AC759" s="35" t="str">
        <f t="shared" si="143"/>
        <v/>
      </c>
      <c r="AD759" s="35" t="str">
        <f t="shared" si="144"/>
        <v/>
      </c>
      <c r="AE759" s="45" t="str">
        <f t="shared" si="145"/>
        <v/>
      </c>
      <c r="AF759" s="61"/>
      <c r="AG759" s="45"/>
    </row>
    <row r="760" spans="1:33" x14ac:dyDescent="0.2">
      <c r="A760" s="59" t="str">
        <f>+VLOOKUP(B760,Annuaire_roster!B:G,5,0)</f>
        <v>01639</v>
      </c>
      <c r="B760" s="78" t="s">
        <v>273</v>
      </c>
      <c r="C760" s="99">
        <v>0.33333333333333331</v>
      </c>
      <c r="D760" s="99">
        <v>0.33333333333333331</v>
      </c>
      <c r="E760" s="101">
        <v>0.75</v>
      </c>
      <c r="F760" s="101">
        <v>0.75</v>
      </c>
      <c r="G760" s="104"/>
      <c r="H760" s="104"/>
      <c r="I760" s="109" t="s">
        <v>63</v>
      </c>
      <c r="J760" s="104"/>
      <c r="K760" s="106">
        <v>0</v>
      </c>
      <c r="L760" s="104">
        <v>0</v>
      </c>
      <c r="M760" s="113">
        <v>0</v>
      </c>
      <c r="N760" s="34">
        <f t="shared" si="137"/>
        <v>0.375</v>
      </c>
      <c r="O760" s="34">
        <f t="shared" si="138"/>
        <v>0.375</v>
      </c>
      <c r="P760" s="116" t="s">
        <v>1785</v>
      </c>
      <c r="Q760" s="43">
        <v>44832</v>
      </c>
      <c r="R760" s="35">
        <f t="shared" si="139"/>
        <v>0</v>
      </c>
      <c r="S760" s="35">
        <f t="shared" si="140"/>
        <v>0</v>
      </c>
      <c r="T760" s="10" t="str">
        <f t="shared" si="134"/>
        <v>Sem - 40</v>
      </c>
      <c r="U760" s="10" t="str">
        <f t="shared" si="135"/>
        <v>Septembre</v>
      </c>
      <c r="V760" s="36" t="str">
        <f t="shared" si="141"/>
        <v>2026</v>
      </c>
      <c r="W760" s="34"/>
      <c r="X760" s="91">
        <f t="shared" si="136"/>
        <v>0</v>
      </c>
      <c r="Y760" s="92" t="str">
        <f>VLOOKUP('CM-CIC'!B5655,Annuaire_roster!B:F,4,0)</f>
        <v>EL JAOUHARI Ussama</v>
      </c>
      <c r="Z760" s="37" t="s">
        <v>110</v>
      </c>
      <c r="AA760" s="60" t="s">
        <v>39</v>
      </c>
      <c r="AB760" s="35" t="str">
        <f t="shared" si="142"/>
        <v/>
      </c>
      <c r="AC760" s="35" t="str">
        <f t="shared" si="143"/>
        <v/>
      </c>
      <c r="AD760" s="35" t="str">
        <f t="shared" si="144"/>
        <v/>
      </c>
      <c r="AE760" s="45" t="str">
        <f t="shared" si="145"/>
        <v/>
      </c>
      <c r="AF760" s="61"/>
      <c r="AG760" s="45"/>
    </row>
    <row r="761" spans="1:33" x14ac:dyDescent="0.2">
      <c r="A761" s="59" t="str">
        <f>+VLOOKUP(B761,Annuaire_roster!B:G,5,0)</f>
        <v>01658</v>
      </c>
      <c r="B761" s="78" t="s">
        <v>165</v>
      </c>
      <c r="C761" s="99">
        <v>0.33333333333333331</v>
      </c>
      <c r="D761" s="99">
        <v>0.33333333333333331</v>
      </c>
      <c r="E761" s="101">
        <v>0.75</v>
      </c>
      <c r="F761" s="101">
        <v>0.75</v>
      </c>
      <c r="G761" s="104"/>
      <c r="H761" s="104"/>
      <c r="I761" s="109" t="s">
        <v>63</v>
      </c>
      <c r="J761" s="104"/>
      <c r="K761" s="106">
        <v>0</v>
      </c>
      <c r="L761" s="104">
        <v>0</v>
      </c>
      <c r="M761" s="113">
        <v>0</v>
      </c>
      <c r="N761" s="34">
        <f t="shared" si="137"/>
        <v>0.375</v>
      </c>
      <c r="O761" s="34">
        <f t="shared" si="138"/>
        <v>0.375</v>
      </c>
      <c r="P761" s="116" t="s">
        <v>1785</v>
      </c>
      <c r="Q761" s="43">
        <v>44832</v>
      </c>
      <c r="R761" s="35">
        <f t="shared" si="139"/>
        <v>0</v>
      </c>
      <c r="S761" s="35">
        <f t="shared" si="140"/>
        <v>0</v>
      </c>
      <c r="T761" s="10" t="str">
        <f t="shared" si="134"/>
        <v>Sem - 40</v>
      </c>
      <c r="U761" s="10" t="str">
        <f t="shared" si="135"/>
        <v>Septembre</v>
      </c>
      <c r="V761" s="36" t="str">
        <f t="shared" si="141"/>
        <v>2026</v>
      </c>
      <c r="W761" s="34"/>
      <c r="X761" s="91">
        <f t="shared" si="136"/>
        <v>0</v>
      </c>
      <c r="Y761" s="92" t="str">
        <f>VLOOKUP('CM-CIC'!B5656,Annuaire_roster!B:F,4,0)</f>
        <v>EL JAOUHARI Ussama</v>
      </c>
      <c r="Z761" s="37" t="s">
        <v>110</v>
      </c>
      <c r="AA761" s="60" t="s">
        <v>39</v>
      </c>
      <c r="AB761" s="35" t="str">
        <f t="shared" si="142"/>
        <v/>
      </c>
      <c r="AC761" s="35" t="str">
        <f t="shared" si="143"/>
        <v/>
      </c>
      <c r="AD761" s="35" t="str">
        <f t="shared" si="144"/>
        <v/>
      </c>
      <c r="AE761" s="45" t="str">
        <f t="shared" si="145"/>
        <v/>
      </c>
      <c r="AF761" s="61"/>
      <c r="AG761" s="45"/>
    </row>
    <row r="762" spans="1:33" x14ac:dyDescent="0.2">
      <c r="A762" s="59" t="str">
        <f>+VLOOKUP(B762,Annuaire_roster!B:G,5,0)</f>
        <v>01653</v>
      </c>
      <c r="B762" s="78" t="s">
        <v>290</v>
      </c>
      <c r="C762" s="99">
        <v>0.33333333333333331</v>
      </c>
      <c r="D762" s="99">
        <v>0.33333333333333331</v>
      </c>
      <c r="E762" s="101">
        <v>0.75</v>
      </c>
      <c r="F762" s="101">
        <v>0.75</v>
      </c>
      <c r="G762" s="104"/>
      <c r="H762" s="104"/>
      <c r="I762" s="109" t="s">
        <v>63</v>
      </c>
      <c r="J762" s="104"/>
      <c r="K762" s="106">
        <v>0</v>
      </c>
      <c r="L762" s="104">
        <v>0</v>
      </c>
      <c r="M762" s="113">
        <v>0</v>
      </c>
      <c r="N762" s="34">
        <f t="shared" si="137"/>
        <v>0.375</v>
      </c>
      <c r="O762" s="34">
        <f t="shared" si="138"/>
        <v>0.375</v>
      </c>
      <c r="P762" s="116" t="s">
        <v>1785</v>
      </c>
      <c r="Q762" s="43">
        <v>44832</v>
      </c>
      <c r="R762" s="35">
        <f t="shared" si="139"/>
        <v>0</v>
      </c>
      <c r="S762" s="35">
        <f t="shared" si="140"/>
        <v>0</v>
      </c>
      <c r="T762" s="10" t="str">
        <f t="shared" si="134"/>
        <v>Sem - 40</v>
      </c>
      <c r="U762" s="10" t="str">
        <f t="shared" si="135"/>
        <v>Septembre</v>
      </c>
      <c r="V762" s="36" t="str">
        <f t="shared" si="141"/>
        <v>2026</v>
      </c>
      <c r="W762" s="34"/>
      <c r="X762" s="91">
        <f t="shared" si="136"/>
        <v>0</v>
      </c>
      <c r="Y762" s="92" t="str">
        <f>VLOOKUP('CM-CIC'!B5657,Annuaire_roster!B:F,4,0)</f>
        <v>EL JAOUHARI Ussama</v>
      </c>
      <c r="Z762" s="37" t="s">
        <v>110</v>
      </c>
      <c r="AA762" s="60" t="s">
        <v>39</v>
      </c>
      <c r="AB762" s="35" t="str">
        <f t="shared" si="142"/>
        <v/>
      </c>
      <c r="AC762" s="35" t="str">
        <f t="shared" si="143"/>
        <v/>
      </c>
      <c r="AD762" s="35" t="str">
        <f t="shared" si="144"/>
        <v/>
      </c>
      <c r="AE762" s="45" t="str">
        <f t="shared" si="145"/>
        <v/>
      </c>
      <c r="AF762" s="61"/>
      <c r="AG762" s="45"/>
    </row>
    <row r="763" spans="1:33" x14ac:dyDescent="0.2">
      <c r="A763" s="59" t="str">
        <f>+VLOOKUP(B763,Annuaire_roster!B:G,5,0)</f>
        <v>01650</v>
      </c>
      <c r="B763" s="78" t="s">
        <v>1671</v>
      </c>
      <c r="C763" s="99">
        <v>0.33333333333333331</v>
      </c>
      <c r="D763" s="99">
        <v>0.33333333333333331</v>
      </c>
      <c r="E763" s="101">
        <v>0.75</v>
      </c>
      <c r="F763" s="101">
        <v>0.75</v>
      </c>
      <c r="G763" s="104"/>
      <c r="H763" s="104"/>
      <c r="I763" s="109" t="s">
        <v>63</v>
      </c>
      <c r="J763" s="104"/>
      <c r="K763" s="106">
        <v>0</v>
      </c>
      <c r="L763" s="104">
        <v>0</v>
      </c>
      <c r="M763" s="113">
        <v>0</v>
      </c>
      <c r="N763" s="34">
        <f t="shared" si="137"/>
        <v>0.375</v>
      </c>
      <c r="O763" s="34">
        <f t="shared" si="138"/>
        <v>0.375</v>
      </c>
      <c r="P763" s="116" t="s">
        <v>1785</v>
      </c>
      <c r="Q763" s="43">
        <v>44832</v>
      </c>
      <c r="R763" s="35">
        <f t="shared" si="139"/>
        <v>0</v>
      </c>
      <c r="S763" s="35">
        <f t="shared" si="140"/>
        <v>0</v>
      </c>
      <c r="T763" s="10" t="str">
        <f t="shared" si="134"/>
        <v>Sem - 40</v>
      </c>
      <c r="U763" s="10" t="str">
        <f t="shared" si="135"/>
        <v>Septembre</v>
      </c>
      <c r="V763" s="36" t="str">
        <f t="shared" si="141"/>
        <v>2026</v>
      </c>
      <c r="W763" s="34"/>
      <c r="X763" s="91">
        <f t="shared" si="136"/>
        <v>0</v>
      </c>
      <c r="Y763" s="92" t="str">
        <f>VLOOKUP('CM-CIC'!B5658,Annuaire_roster!B:F,4,0)</f>
        <v>EL JAOUHARI Ussama</v>
      </c>
      <c r="Z763" s="37" t="s">
        <v>110</v>
      </c>
      <c r="AA763" s="60" t="s">
        <v>39</v>
      </c>
      <c r="AB763" s="35" t="str">
        <f t="shared" si="142"/>
        <v/>
      </c>
      <c r="AC763" s="35" t="str">
        <f t="shared" si="143"/>
        <v/>
      </c>
      <c r="AD763" s="35" t="str">
        <f t="shared" si="144"/>
        <v/>
      </c>
      <c r="AE763" s="45" t="str">
        <f t="shared" si="145"/>
        <v/>
      </c>
      <c r="AF763" s="61"/>
      <c r="AG763" s="45"/>
    </row>
    <row r="764" spans="1:33" x14ac:dyDescent="0.2">
      <c r="A764" s="59">
        <f>+VLOOKUP(B764,Annuaire_roster!B:G,5,0)</f>
        <v>1482</v>
      </c>
      <c r="B764" s="78" t="s">
        <v>1783</v>
      </c>
      <c r="C764" s="99">
        <v>0.29166666666666669</v>
      </c>
      <c r="D764" s="99">
        <v>0.29166666666666669</v>
      </c>
      <c r="E764" s="101">
        <v>0.66666666666666663</v>
      </c>
      <c r="F764" s="101">
        <v>0.66666666666666663</v>
      </c>
      <c r="G764" s="102"/>
      <c r="H764" s="105"/>
      <c r="I764" s="127" t="s">
        <v>63</v>
      </c>
      <c r="J764" s="105"/>
      <c r="K764" s="111">
        <v>0</v>
      </c>
      <c r="L764" s="105">
        <v>0</v>
      </c>
      <c r="M764" s="113">
        <v>0</v>
      </c>
      <c r="N764" s="34">
        <f t="shared" si="137"/>
        <v>0.33333333333333326</v>
      </c>
      <c r="O764" s="34">
        <f t="shared" si="138"/>
        <v>0.33333333333333326</v>
      </c>
      <c r="P764" s="115" t="s">
        <v>1785</v>
      </c>
      <c r="Q764" s="43">
        <v>44833</v>
      </c>
      <c r="R764" s="35">
        <f t="shared" si="139"/>
        <v>0</v>
      </c>
      <c r="S764" s="35">
        <f t="shared" si="140"/>
        <v>0</v>
      </c>
      <c r="T764" s="10" t="str">
        <f t="shared" si="134"/>
        <v>Sem - 40</v>
      </c>
      <c r="U764" s="10" t="str">
        <f t="shared" si="135"/>
        <v>Septembre</v>
      </c>
      <c r="V764" s="36" t="str">
        <f t="shared" si="141"/>
        <v>2026</v>
      </c>
      <c r="W764" s="34"/>
      <c r="X764" s="91">
        <f t="shared" si="136"/>
        <v>0</v>
      </c>
      <c r="Y764" s="92" t="str">
        <f>VLOOKUP('CM-CIC'!B719,Annuaire_roster!B:F,4,0)</f>
        <v>IDELHAJ Meryem</v>
      </c>
      <c r="Z764" s="37" t="s">
        <v>110</v>
      </c>
      <c r="AA764" s="60" t="s">
        <v>39</v>
      </c>
      <c r="AB764" s="35" t="str">
        <f t="shared" si="142"/>
        <v/>
      </c>
      <c r="AC764" s="35" t="str">
        <f t="shared" si="143"/>
        <v/>
      </c>
      <c r="AD764" s="35" t="str">
        <f t="shared" si="144"/>
        <v/>
      </c>
      <c r="AE764" s="45" t="str">
        <f t="shared" si="145"/>
        <v/>
      </c>
      <c r="AF764" s="61"/>
      <c r="AG764" s="45"/>
    </row>
    <row r="765" spans="1:33" x14ac:dyDescent="0.2">
      <c r="A765" s="59">
        <f>+VLOOKUP(B765,Annuaire_roster!B:G,5,0)</f>
        <v>1466</v>
      </c>
      <c r="B765" s="78" t="s">
        <v>1784</v>
      </c>
      <c r="C765" s="99">
        <v>0.25</v>
      </c>
      <c r="D765" s="99">
        <v>0.25</v>
      </c>
      <c r="E765" s="101">
        <v>0.625</v>
      </c>
      <c r="F765" s="101">
        <v>0.625</v>
      </c>
      <c r="G765" s="102"/>
      <c r="H765" s="105"/>
      <c r="I765" s="127" t="s">
        <v>63</v>
      </c>
      <c r="J765" s="105"/>
      <c r="K765" s="111">
        <v>0</v>
      </c>
      <c r="L765" s="105">
        <v>0</v>
      </c>
      <c r="M765" s="113">
        <v>0</v>
      </c>
      <c r="N765" s="34">
        <f t="shared" si="137"/>
        <v>0.33333333333333331</v>
      </c>
      <c r="O765" s="34">
        <f t="shared" si="138"/>
        <v>0.33333333333333331</v>
      </c>
      <c r="P765" s="115" t="s">
        <v>1785</v>
      </c>
      <c r="Q765" s="43">
        <v>44833</v>
      </c>
      <c r="R765" s="35">
        <f t="shared" si="139"/>
        <v>0</v>
      </c>
      <c r="S765" s="35">
        <f t="shared" si="140"/>
        <v>0</v>
      </c>
      <c r="T765" s="10" t="str">
        <f t="shared" si="134"/>
        <v>Sem - 40</v>
      </c>
      <c r="U765" s="10" t="str">
        <f t="shared" si="135"/>
        <v>Septembre</v>
      </c>
      <c r="V765" s="36" t="str">
        <f t="shared" si="141"/>
        <v>2026</v>
      </c>
      <c r="W765" s="34"/>
      <c r="X765" s="91">
        <f t="shared" si="136"/>
        <v>0</v>
      </c>
      <c r="Y765" s="92" t="str">
        <f>VLOOKUP('CM-CIC'!B720,Annuaire_roster!B:F,4,0)</f>
        <v>IDELHAJ Meryem</v>
      </c>
      <c r="Z765" s="37" t="s">
        <v>110</v>
      </c>
      <c r="AA765" s="60" t="s">
        <v>39</v>
      </c>
      <c r="AB765" s="35" t="str">
        <f t="shared" si="142"/>
        <v/>
      </c>
      <c r="AC765" s="35" t="str">
        <f t="shared" si="143"/>
        <v/>
      </c>
      <c r="AD765" s="35" t="str">
        <f t="shared" si="144"/>
        <v/>
      </c>
      <c r="AE765" s="45" t="str">
        <f t="shared" si="145"/>
        <v/>
      </c>
      <c r="AF765" s="61"/>
      <c r="AG765" s="45"/>
    </row>
    <row r="766" spans="1:33" x14ac:dyDescent="0.2">
      <c r="A766" s="59" t="str">
        <f>+VLOOKUP(B766,Annuaire_roster!B:G,5,0)</f>
        <v>01572</v>
      </c>
      <c r="B766" s="78" t="s">
        <v>235</v>
      </c>
      <c r="C766" s="99"/>
      <c r="D766" s="99" t="s">
        <v>188</v>
      </c>
      <c r="E766" s="101"/>
      <c r="F766" s="101" t="s">
        <v>188</v>
      </c>
      <c r="G766" s="104"/>
      <c r="H766" s="104"/>
      <c r="I766" s="109" t="s">
        <v>63</v>
      </c>
      <c r="J766" s="104"/>
      <c r="K766" s="106">
        <v>0</v>
      </c>
      <c r="L766" s="104">
        <v>0</v>
      </c>
      <c r="M766" s="113">
        <v>0</v>
      </c>
      <c r="N766" s="34" t="str">
        <f t="shared" si="137"/>
        <v/>
      </c>
      <c r="O766" s="34">
        <f t="shared" si="138"/>
        <v>0</v>
      </c>
      <c r="P766" s="116" t="s">
        <v>1785</v>
      </c>
      <c r="Q766" s="43">
        <v>44833</v>
      </c>
      <c r="R766" s="35">
        <f t="shared" si="139"/>
        <v>0</v>
      </c>
      <c r="S766" s="35">
        <f t="shared" si="140"/>
        <v>0</v>
      </c>
      <c r="T766" s="10" t="str">
        <f t="shared" si="134"/>
        <v>Sem - 40</v>
      </c>
      <c r="U766" s="10" t="str">
        <f t="shared" si="135"/>
        <v>Septembre</v>
      </c>
      <c r="V766" s="36" t="str">
        <f t="shared" si="141"/>
        <v>2026</v>
      </c>
      <c r="W766" s="34"/>
      <c r="X766" s="91">
        <f t="shared" si="136"/>
        <v>0</v>
      </c>
      <c r="Y766" s="92" t="str">
        <f>VLOOKUP('CM-CIC'!B5659,Annuaire_roster!B:F,4,0)</f>
        <v>EL JAOUHARI Ussama</v>
      </c>
      <c r="Z766" s="37" t="s">
        <v>110</v>
      </c>
      <c r="AA766" s="60" t="s">
        <v>39</v>
      </c>
      <c r="AB766" s="35">
        <f t="shared" si="142"/>
        <v>0.33333333333333298</v>
      </c>
      <c r="AC766" s="35" t="str">
        <f t="shared" si="143"/>
        <v/>
      </c>
      <c r="AD766" s="35" t="str">
        <f t="shared" si="144"/>
        <v/>
      </c>
      <c r="AE766" s="45" t="str">
        <f t="shared" si="145"/>
        <v/>
      </c>
      <c r="AF766" s="61"/>
      <c r="AG766" s="45"/>
    </row>
    <row r="767" spans="1:33" x14ac:dyDescent="0.2">
      <c r="A767" s="59" t="str">
        <f>+VLOOKUP(B767,Annuaire_roster!B:G,5,0)</f>
        <v>01581</v>
      </c>
      <c r="B767" s="78" t="s">
        <v>237</v>
      </c>
      <c r="C767" s="99"/>
      <c r="D767" s="99" t="s">
        <v>188</v>
      </c>
      <c r="E767" s="101"/>
      <c r="F767" s="101" t="s">
        <v>188</v>
      </c>
      <c r="G767" s="104"/>
      <c r="H767" s="104"/>
      <c r="I767" s="109" t="s">
        <v>63</v>
      </c>
      <c r="J767" s="104"/>
      <c r="K767" s="106">
        <v>0</v>
      </c>
      <c r="L767" s="104">
        <v>0</v>
      </c>
      <c r="M767" s="113">
        <v>0</v>
      </c>
      <c r="N767" s="34" t="str">
        <f t="shared" si="137"/>
        <v/>
      </c>
      <c r="O767" s="34">
        <f t="shared" si="138"/>
        <v>0</v>
      </c>
      <c r="P767" s="116" t="s">
        <v>1785</v>
      </c>
      <c r="Q767" s="43">
        <v>44833</v>
      </c>
      <c r="R767" s="35">
        <f t="shared" si="139"/>
        <v>0</v>
      </c>
      <c r="S767" s="35">
        <f t="shared" si="140"/>
        <v>0</v>
      </c>
      <c r="T767" s="10" t="str">
        <f t="shared" si="134"/>
        <v>Sem - 40</v>
      </c>
      <c r="U767" s="10" t="str">
        <f t="shared" si="135"/>
        <v>Septembre</v>
      </c>
      <c r="V767" s="36" t="str">
        <f t="shared" si="141"/>
        <v>2026</v>
      </c>
      <c r="W767" s="34"/>
      <c r="X767" s="91">
        <f t="shared" si="136"/>
        <v>0</v>
      </c>
      <c r="Y767" s="92" t="str">
        <f>VLOOKUP('CM-CIC'!B5660,Annuaire_roster!B:F,4,0)</f>
        <v>EL JAOUHARI Ussama</v>
      </c>
      <c r="Z767" s="37" t="s">
        <v>110</v>
      </c>
      <c r="AA767" s="60" t="s">
        <v>39</v>
      </c>
      <c r="AB767" s="35">
        <f t="shared" si="142"/>
        <v>0.33333333333333298</v>
      </c>
      <c r="AC767" s="35" t="str">
        <f t="shared" si="143"/>
        <v/>
      </c>
      <c r="AD767" s="35" t="str">
        <f t="shared" si="144"/>
        <v/>
      </c>
      <c r="AE767" s="45" t="str">
        <f t="shared" si="145"/>
        <v/>
      </c>
      <c r="AF767" s="61"/>
      <c r="AG767" s="45"/>
    </row>
    <row r="768" spans="1:33" x14ac:dyDescent="0.2">
      <c r="A768" s="59" t="str">
        <f>+VLOOKUP(B768,Annuaire_roster!B:G,5,0)</f>
        <v>01586</v>
      </c>
      <c r="B768" s="78" t="s">
        <v>217</v>
      </c>
      <c r="C768" s="99"/>
      <c r="D768" s="99" t="s">
        <v>188</v>
      </c>
      <c r="E768" s="101"/>
      <c r="F768" s="101" t="s">
        <v>188</v>
      </c>
      <c r="G768" s="104"/>
      <c r="H768" s="104"/>
      <c r="I768" s="109" t="s">
        <v>63</v>
      </c>
      <c r="J768" s="104"/>
      <c r="K768" s="106">
        <v>0</v>
      </c>
      <c r="L768" s="104">
        <v>0</v>
      </c>
      <c r="M768" s="113">
        <v>0</v>
      </c>
      <c r="N768" s="34" t="str">
        <f t="shared" si="137"/>
        <v/>
      </c>
      <c r="O768" s="34">
        <f t="shared" si="138"/>
        <v>0</v>
      </c>
      <c r="P768" s="116" t="s">
        <v>1785</v>
      </c>
      <c r="Q768" s="43">
        <v>44833</v>
      </c>
      <c r="R768" s="35">
        <f t="shared" si="139"/>
        <v>0</v>
      </c>
      <c r="S768" s="35">
        <f t="shared" si="140"/>
        <v>0</v>
      </c>
      <c r="T768" s="10" t="str">
        <f t="shared" si="134"/>
        <v>Sem - 40</v>
      </c>
      <c r="U768" s="10" t="str">
        <f t="shared" si="135"/>
        <v>Septembre</v>
      </c>
      <c r="V768" s="36" t="str">
        <f t="shared" si="141"/>
        <v>2026</v>
      </c>
      <c r="W768" s="34"/>
      <c r="X768" s="91">
        <f t="shared" si="136"/>
        <v>0</v>
      </c>
      <c r="Y768" s="92" t="str">
        <f>VLOOKUP('CM-CIC'!B5661,Annuaire_roster!B:F,4,0)</f>
        <v>EL JAOUHARI Ussama</v>
      </c>
      <c r="Z768" s="37" t="s">
        <v>110</v>
      </c>
      <c r="AA768" s="60" t="s">
        <v>39</v>
      </c>
      <c r="AB768" s="35">
        <f t="shared" si="142"/>
        <v>0.33333333333333298</v>
      </c>
      <c r="AC768" s="35" t="str">
        <f t="shared" si="143"/>
        <v/>
      </c>
      <c r="AD768" s="35" t="str">
        <f t="shared" si="144"/>
        <v/>
      </c>
      <c r="AE768" s="45" t="str">
        <f t="shared" si="145"/>
        <v/>
      </c>
      <c r="AF768" s="61"/>
      <c r="AG768" s="45"/>
    </row>
    <row r="769" spans="1:33" x14ac:dyDescent="0.2">
      <c r="A769" s="59" t="str">
        <f>+VLOOKUP(B769,Annuaire_roster!B:G,5,0)</f>
        <v>01587</v>
      </c>
      <c r="B769" s="78" t="s">
        <v>218</v>
      </c>
      <c r="C769" s="99"/>
      <c r="D769" s="99" t="s">
        <v>188</v>
      </c>
      <c r="E769" s="101"/>
      <c r="F769" s="101" t="s">
        <v>188</v>
      </c>
      <c r="G769" s="104"/>
      <c r="H769" s="104"/>
      <c r="I769" s="109" t="s">
        <v>63</v>
      </c>
      <c r="J769" s="104"/>
      <c r="K769" s="106">
        <v>0</v>
      </c>
      <c r="L769" s="104">
        <v>0</v>
      </c>
      <c r="M769" s="113">
        <v>0</v>
      </c>
      <c r="N769" s="34" t="str">
        <f t="shared" si="137"/>
        <v/>
      </c>
      <c r="O769" s="34">
        <f t="shared" si="138"/>
        <v>0</v>
      </c>
      <c r="P769" s="116" t="s">
        <v>1785</v>
      </c>
      <c r="Q769" s="43">
        <v>44833</v>
      </c>
      <c r="R769" s="35">
        <f t="shared" si="139"/>
        <v>0</v>
      </c>
      <c r="S769" s="35">
        <f t="shared" si="140"/>
        <v>0</v>
      </c>
      <c r="T769" s="10" t="str">
        <f t="shared" si="134"/>
        <v>Sem - 40</v>
      </c>
      <c r="U769" s="10" t="str">
        <f t="shared" si="135"/>
        <v>Septembre</v>
      </c>
      <c r="V769" s="36" t="str">
        <f t="shared" si="141"/>
        <v>2026</v>
      </c>
      <c r="W769" s="34"/>
      <c r="X769" s="91">
        <f t="shared" si="136"/>
        <v>0</v>
      </c>
      <c r="Y769" s="92" t="str">
        <f>VLOOKUP('CM-CIC'!B5662,Annuaire_roster!B:F,4,0)</f>
        <v>EL JAOUHARI Ussama</v>
      </c>
      <c r="Z769" s="37" t="s">
        <v>110</v>
      </c>
      <c r="AA769" s="60" t="s">
        <v>39</v>
      </c>
      <c r="AB769" s="35">
        <f t="shared" si="142"/>
        <v>0.33333333333333298</v>
      </c>
      <c r="AC769" s="35" t="str">
        <f t="shared" si="143"/>
        <v/>
      </c>
      <c r="AD769" s="35" t="str">
        <f t="shared" si="144"/>
        <v/>
      </c>
      <c r="AE769" s="45" t="str">
        <f t="shared" si="145"/>
        <v/>
      </c>
      <c r="AF769" s="61"/>
      <c r="AG769" s="45"/>
    </row>
    <row r="770" spans="1:33" x14ac:dyDescent="0.2">
      <c r="A770" s="59" t="str">
        <f>+VLOOKUP(B770,Annuaire_roster!B:G,5,0)</f>
        <v>01590</v>
      </c>
      <c r="B770" s="78" t="s">
        <v>222</v>
      </c>
      <c r="C770" s="99"/>
      <c r="D770" s="99" t="s">
        <v>188</v>
      </c>
      <c r="E770" s="101"/>
      <c r="F770" s="101" t="s">
        <v>188</v>
      </c>
      <c r="G770" s="104"/>
      <c r="H770" s="104"/>
      <c r="I770" s="109" t="s">
        <v>63</v>
      </c>
      <c r="J770" s="104"/>
      <c r="K770" s="106">
        <v>0</v>
      </c>
      <c r="L770" s="104">
        <v>0</v>
      </c>
      <c r="M770" s="113">
        <v>0</v>
      </c>
      <c r="N770" s="34" t="str">
        <f t="shared" si="137"/>
        <v/>
      </c>
      <c r="O770" s="34">
        <f t="shared" si="138"/>
        <v>0</v>
      </c>
      <c r="P770" s="116" t="s">
        <v>1785</v>
      </c>
      <c r="Q770" s="43">
        <v>44833</v>
      </c>
      <c r="R770" s="35">
        <f t="shared" si="139"/>
        <v>0</v>
      </c>
      <c r="S770" s="35">
        <f t="shared" si="140"/>
        <v>0</v>
      </c>
      <c r="T770" s="10" t="str">
        <f t="shared" ref="T770:T833" si="146">"Sem - "&amp;WEEKNUM(Q770,21)</f>
        <v>Sem - 40</v>
      </c>
      <c r="U770" s="10" t="str">
        <f t="shared" ref="U770:U833" si="147">PROPER(TEXT(Q770,"mmmm"))</f>
        <v>Septembre</v>
      </c>
      <c r="V770" s="36" t="str">
        <f t="shared" si="141"/>
        <v>2026</v>
      </c>
      <c r="W770" s="34"/>
      <c r="X770" s="91">
        <f t="shared" ref="X770:X833" si="148">IFERROR(IF(M770="Abs",0,IF((D770-C770+E770-F770)&lt;0.000694444444444444,0,(D770-C770+E770-F770))),0)</f>
        <v>0</v>
      </c>
      <c r="Y770" s="92" t="str">
        <f>VLOOKUP('CM-CIC'!B5663,Annuaire_roster!B:F,4,0)</f>
        <v>EL JAOUHARI Ussama</v>
      </c>
      <c r="Z770" s="37" t="s">
        <v>110</v>
      </c>
      <c r="AA770" s="60" t="s">
        <v>39</v>
      </c>
      <c r="AB770" s="35">
        <f t="shared" si="142"/>
        <v>0.33333333333333298</v>
      </c>
      <c r="AC770" s="35" t="str">
        <f t="shared" si="143"/>
        <v/>
      </c>
      <c r="AD770" s="35" t="str">
        <f t="shared" si="144"/>
        <v/>
      </c>
      <c r="AE770" s="45" t="str">
        <f t="shared" si="145"/>
        <v/>
      </c>
      <c r="AF770" s="61"/>
      <c r="AG770" s="45"/>
    </row>
    <row r="771" spans="1:33" x14ac:dyDescent="0.2">
      <c r="A771" s="59" t="str">
        <f>+VLOOKUP(B771,Annuaire_roster!B:G,5,0)</f>
        <v>01594</v>
      </c>
      <c r="B771" s="78" t="s">
        <v>295</v>
      </c>
      <c r="C771" s="99"/>
      <c r="D771" s="99" t="s">
        <v>188</v>
      </c>
      <c r="E771" s="101"/>
      <c r="F771" s="101" t="s">
        <v>188</v>
      </c>
      <c r="G771" s="104"/>
      <c r="H771" s="104"/>
      <c r="I771" s="109" t="s">
        <v>63</v>
      </c>
      <c r="J771" s="104"/>
      <c r="K771" s="106">
        <v>0</v>
      </c>
      <c r="L771" s="104">
        <v>0</v>
      </c>
      <c r="M771" s="113">
        <v>0</v>
      </c>
      <c r="N771" s="34" t="str">
        <f t="shared" si="137"/>
        <v/>
      </c>
      <c r="O771" s="34">
        <f t="shared" si="138"/>
        <v>0</v>
      </c>
      <c r="P771" s="116" t="s">
        <v>1785</v>
      </c>
      <c r="Q771" s="43">
        <v>44833</v>
      </c>
      <c r="R771" s="35">
        <f t="shared" si="139"/>
        <v>0</v>
      </c>
      <c r="S771" s="35">
        <f t="shared" si="140"/>
        <v>0</v>
      </c>
      <c r="T771" s="10" t="str">
        <f t="shared" si="146"/>
        <v>Sem - 40</v>
      </c>
      <c r="U771" s="10" t="str">
        <f t="shared" si="147"/>
        <v>Septembre</v>
      </c>
      <c r="V771" s="36" t="str">
        <f t="shared" si="141"/>
        <v>2026</v>
      </c>
      <c r="W771" s="34"/>
      <c r="X771" s="91">
        <f t="shared" si="148"/>
        <v>0</v>
      </c>
      <c r="Y771" s="92" t="str">
        <f>VLOOKUP('CM-CIC'!B5664,Annuaire_roster!B:F,4,0)</f>
        <v>EL JAOUHARI Ussama</v>
      </c>
      <c r="Z771" s="37" t="s">
        <v>110</v>
      </c>
      <c r="AA771" s="60" t="s">
        <v>39</v>
      </c>
      <c r="AB771" s="35">
        <f t="shared" si="142"/>
        <v>0.33333333333333298</v>
      </c>
      <c r="AC771" s="35" t="str">
        <f t="shared" si="143"/>
        <v/>
      </c>
      <c r="AD771" s="35" t="str">
        <f t="shared" si="144"/>
        <v/>
      </c>
      <c r="AE771" s="45" t="str">
        <f t="shared" si="145"/>
        <v/>
      </c>
      <c r="AF771" s="61"/>
      <c r="AG771" s="45"/>
    </row>
    <row r="772" spans="1:33" x14ac:dyDescent="0.2">
      <c r="A772" s="59" t="str">
        <f>+VLOOKUP(B772,Annuaire_roster!B:G,5,0)</f>
        <v>01598</v>
      </c>
      <c r="B772" s="78" t="s">
        <v>240</v>
      </c>
      <c r="C772" s="99"/>
      <c r="D772" s="99" t="s">
        <v>188</v>
      </c>
      <c r="E772" s="101"/>
      <c r="F772" s="101" t="s">
        <v>188</v>
      </c>
      <c r="G772" s="104"/>
      <c r="H772" s="104"/>
      <c r="I772" s="109" t="s">
        <v>63</v>
      </c>
      <c r="J772" s="104"/>
      <c r="K772" s="106">
        <v>0</v>
      </c>
      <c r="L772" s="104">
        <v>0</v>
      </c>
      <c r="M772" s="113">
        <v>0</v>
      </c>
      <c r="N772" s="34" t="str">
        <f t="shared" si="137"/>
        <v/>
      </c>
      <c r="O772" s="34">
        <f t="shared" si="138"/>
        <v>0</v>
      </c>
      <c r="P772" s="116" t="s">
        <v>1785</v>
      </c>
      <c r="Q772" s="119">
        <v>44833</v>
      </c>
      <c r="R772" s="35">
        <f t="shared" si="139"/>
        <v>0</v>
      </c>
      <c r="S772" s="35">
        <f t="shared" si="140"/>
        <v>0</v>
      </c>
      <c r="T772" s="10" t="str">
        <f t="shared" si="146"/>
        <v>Sem - 40</v>
      </c>
      <c r="U772" s="10" t="str">
        <f t="shared" si="147"/>
        <v>Septembre</v>
      </c>
      <c r="V772" s="36" t="str">
        <f t="shared" si="141"/>
        <v>2026</v>
      </c>
      <c r="W772" s="34"/>
      <c r="X772" s="91">
        <f t="shared" si="148"/>
        <v>0</v>
      </c>
      <c r="Y772" s="92" t="str">
        <f>VLOOKUP('CM-CIC'!B5665,Annuaire_roster!B:F,4,0)</f>
        <v>EL JAOUHARI Ussama</v>
      </c>
      <c r="Z772" s="37" t="s">
        <v>110</v>
      </c>
      <c r="AA772" s="60" t="s">
        <v>39</v>
      </c>
      <c r="AB772" s="35">
        <f t="shared" si="142"/>
        <v>0.33333333333333298</v>
      </c>
      <c r="AC772" s="35" t="str">
        <f t="shared" si="143"/>
        <v/>
      </c>
      <c r="AD772" s="35" t="str">
        <f t="shared" si="144"/>
        <v/>
      </c>
      <c r="AE772" s="45" t="str">
        <f t="shared" si="145"/>
        <v/>
      </c>
      <c r="AF772" s="61"/>
      <c r="AG772" s="45"/>
    </row>
    <row r="773" spans="1:33" x14ac:dyDescent="0.2">
      <c r="A773" s="59" t="str">
        <f>+VLOOKUP(B773,Annuaire_roster!B:G,5,0)</f>
        <v>01567</v>
      </c>
      <c r="B773" s="78" t="s">
        <v>198</v>
      </c>
      <c r="C773" s="99"/>
      <c r="D773" s="99" t="s">
        <v>188</v>
      </c>
      <c r="E773" s="101"/>
      <c r="F773" s="101" t="s">
        <v>188</v>
      </c>
      <c r="G773" s="104"/>
      <c r="H773" s="104"/>
      <c r="I773" s="109" t="s">
        <v>63</v>
      </c>
      <c r="J773" s="104"/>
      <c r="K773" s="106">
        <v>0</v>
      </c>
      <c r="L773" s="104">
        <v>0</v>
      </c>
      <c r="M773" s="113">
        <v>0</v>
      </c>
      <c r="N773" s="34" t="str">
        <f t="shared" si="137"/>
        <v/>
      </c>
      <c r="O773" s="34">
        <f t="shared" si="138"/>
        <v>0</v>
      </c>
      <c r="P773" s="116" t="s">
        <v>1785</v>
      </c>
      <c r="Q773" s="119">
        <v>44833</v>
      </c>
      <c r="R773" s="35">
        <f t="shared" si="139"/>
        <v>0</v>
      </c>
      <c r="S773" s="35">
        <f t="shared" si="140"/>
        <v>0</v>
      </c>
      <c r="T773" s="10" t="str">
        <f t="shared" si="146"/>
        <v>Sem - 40</v>
      </c>
      <c r="U773" s="10" t="str">
        <f t="shared" si="147"/>
        <v>Septembre</v>
      </c>
      <c r="V773" s="36" t="str">
        <f t="shared" si="141"/>
        <v>2026</v>
      </c>
      <c r="W773" s="34"/>
      <c r="X773" s="91">
        <f t="shared" si="148"/>
        <v>0</v>
      </c>
      <c r="Y773" s="92" t="str">
        <f>VLOOKUP('CM-CIC'!B5666,Annuaire_roster!B:F,4,0)</f>
        <v>EL JAOUHARI Ussama</v>
      </c>
      <c r="Z773" s="37" t="s">
        <v>110</v>
      </c>
      <c r="AA773" s="60" t="s">
        <v>39</v>
      </c>
      <c r="AB773" s="35">
        <f t="shared" si="142"/>
        <v>0.33333333333333298</v>
      </c>
      <c r="AC773" s="35" t="str">
        <f t="shared" si="143"/>
        <v/>
      </c>
      <c r="AD773" s="35" t="str">
        <f t="shared" si="144"/>
        <v/>
      </c>
      <c r="AE773" s="45" t="str">
        <f t="shared" si="145"/>
        <v/>
      </c>
      <c r="AF773" s="61"/>
      <c r="AG773" s="45"/>
    </row>
    <row r="774" spans="1:33" x14ac:dyDescent="0.2">
      <c r="A774" s="59" t="str">
        <f>+VLOOKUP(B774,Annuaire_roster!B:G,5,0)</f>
        <v>01420</v>
      </c>
      <c r="B774" s="217" t="s">
        <v>151</v>
      </c>
      <c r="C774" s="99"/>
      <c r="D774" s="99">
        <v>0.33333333333333331</v>
      </c>
      <c r="E774" s="101"/>
      <c r="F774" s="101">
        <v>0.75</v>
      </c>
      <c r="G774" s="104"/>
      <c r="H774" s="104"/>
      <c r="I774" s="109" t="s">
        <v>63</v>
      </c>
      <c r="J774" s="104"/>
      <c r="K774" s="106">
        <v>0</v>
      </c>
      <c r="L774" s="104">
        <v>0</v>
      </c>
      <c r="M774" s="113" t="s">
        <v>187</v>
      </c>
      <c r="N774" s="34" t="str">
        <f t="shared" si="137"/>
        <v/>
      </c>
      <c r="O774" s="34">
        <f t="shared" si="138"/>
        <v>0.375</v>
      </c>
      <c r="P774" s="116" t="s">
        <v>1785</v>
      </c>
      <c r="Q774" s="119">
        <v>44833</v>
      </c>
      <c r="R774" s="35">
        <f t="shared" si="139"/>
        <v>0.375</v>
      </c>
      <c r="S774" s="35">
        <f t="shared" si="140"/>
        <v>0.375</v>
      </c>
      <c r="T774" s="10" t="str">
        <f t="shared" si="146"/>
        <v>Sem - 40</v>
      </c>
      <c r="U774" s="10" t="str">
        <f t="shared" si="147"/>
        <v>Septembre</v>
      </c>
      <c r="V774" s="36" t="str">
        <f t="shared" si="141"/>
        <v>2026</v>
      </c>
      <c r="W774" s="34"/>
      <c r="X774" s="91">
        <f t="shared" si="148"/>
        <v>0</v>
      </c>
      <c r="Y774" s="92" t="str">
        <f>VLOOKUP('CM-CIC'!B5667,Annuaire_roster!B:F,4,0)</f>
        <v>EL JAOUHARI Ussama</v>
      </c>
      <c r="Z774" s="37" t="s">
        <v>110</v>
      </c>
      <c r="AA774" s="60" t="s">
        <v>39</v>
      </c>
      <c r="AB774" s="35" t="str">
        <f t="shared" si="142"/>
        <v/>
      </c>
      <c r="AC774" s="35" t="str">
        <f t="shared" si="143"/>
        <v/>
      </c>
      <c r="AD774" s="35" t="str">
        <f t="shared" si="144"/>
        <v/>
      </c>
      <c r="AE774" s="45" t="str">
        <f t="shared" si="145"/>
        <v/>
      </c>
      <c r="AF774" s="61"/>
      <c r="AG774" s="45"/>
    </row>
    <row r="775" spans="1:33" x14ac:dyDescent="0.2">
      <c r="A775" s="59" t="str">
        <f>+VLOOKUP(B775,Annuaire_roster!B:G,5,0)</f>
        <v>01621</v>
      </c>
      <c r="B775" s="78" t="s">
        <v>241</v>
      </c>
      <c r="C775" s="99">
        <v>0.33333333333333331</v>
      </c>
      <c r="D775" s="99">
        <v>0.33333333333333331</v>
      </c>
      <c r="E775" s="101">
        <v>0.75</v>
      </c>
      <c r="F775" s="101">
        <v>0.75</v>
      </c>
      <c r="G775" s="104"/>
      <c r="H775" s="104"/>
      <c r="I775" s="109" t="s">
        <v>63</v>
      </c>
      <c r="J775" s="104"/>
      <c r="K775" s="106">
        <v>0</v>
      </c>
      <c r="L775" s="104">
        <v>0</v>
      </c>
      <c r="M775" s="113">
        <v>0</v>
      </c>
      <c r="N775" s="34">
        <f t="shared" si="137"/>
        <v>0.375</v>
      </c>
      <c r="O775" s="34">
        <f t="shared" si="138"/>
        <v>0.375</v>
      </c>
      <c r="P775" s="116" t="s">
        <v>1785</v>
      </c>
      <c r="Q775" s="119">
        <v>44833</v>
      </c>
      <c r="R775" s="35">
        <f t="shared" si="139"/>
        <v>0</v>
      </c>
      <c r="S775" s="35">
        <f t="shared" si="140"/>
        <v>0</v>
      </c>
      <c r="T775" s="10" t="str">
        <f t="shared" si="146"/>
        <v>Sem - 40</v>
      </c>
      <c r="U775" s="10" t="str">
        <f t="shared" si="147"/>
        <v>Septembre</v>
      </c>
      <c r="V775" s="36" t="str">
        <f t="shared" si="141"/>
        <v>2026</v>
      </c>
      <c r="W775" s="34"/>
      <c r="X775" s="91">
        <f t="shared" si="148"/>
        <v>0</v>
      </c>
      <c r="Y775" s="92" t="str">
        <f>VLOOKUP('CM-CIC'!B5668,Annuaire_roster!B:F,4,0)</f>
        <v>EL JAOUHARI Ussama</v>
      </c>
      <c r="Z775" s="37" t="s">
        <v>110</v>
      </c>
      <c r="AA775" s="60" t="s">
        <v>39</v>
      </c>
      <c r="AB775" s="35" t="str">
        <f t="shared" si="142"/>
        <v/>
      </c>
      <c r="AC775" s="35" t="str">
        <f t="shared" si="143"/>
        <v/>
      </c>
      <c r="AD775" s="35" t="str">
        <f t="shared" si="144"/>
        <v/>
      </c>
      <c r="AE775" s="45" t="str">
        <f t="shared" si="145"/>
        <v/>
      </c>
      <c r="AF775" s="61"/>
      <c r="AG775" s="45"/>
    </row>
    <row r="776" spans="1:33" x14ac:dyDescent="0.2">
      <c r="A776" s="59" t="str">
        <f>+VLOOKUP(B776,Annuaire_roster!B:G,5,0)</f>
        <v>01608</v>
      </c>
      <c r="B776" s="78" t="s">
        <v>246</v>
      </c>
      <c r="C776" s="98">
        <v>0.33333333333333331</v>
      </c>
      <c r="D776" s="99">
        <v>0.33333333333333331</v>
      </c>
      <c r="E776" s="101">
        <v>0.75</v>
      </c>
      <c r="F776" s="101">
        <v>0.75</v>
      </c>
      <c r="G776" s="104"/>
      <c r="H776" s="104"/>
      <c r="I776" s="238" t="s">
        <v>63</v>
      </c>
      <c r="J776" s="104"/>
      <c r="K776" s="106">
        <v>0</v>
      </c>
      <c r="L776" s="104">
        <v>0</v>
      </c>
      <c r="M776" s="112">
        <v>0</v>
      </c>
      <c r="N776" s="34">
        <f t="shared" si="137"/>
        <v>0.375</v>
      </c>
      <c r="O776" s="38">
        <f t="shared" si="138"/>
        <v>0.375</v>
      </c>
      <c r="P776" s="116" t="s">
        <v>1785</v>
      </c>
      <c r="Q776" s="118">
        <v>44833</v>
      </c>
      <c r="R776" s="35">
        <f t="shared" si="139"/>
        <v>0</v>
      </c>
      <c r="S776" s="35">
        <f t="shared" si="140"/>
        <v>0</v>
      </c>
      <c r="T776" s="10" t="str">
        <f t="shared" si="146"/>
        <v>Sem - 40</v>
      </c>
      <c r="U776" s="10" t="str">
        <f t="shared" si="147"/>
        <v>Septembre</v>
      </c>
      <c r="V776" s="36" t="str">
        <f t="shared" si="141"/>
        <v>2026</v>
      </c>
      <c r="W776" s="34"/>
      <c r="X776" s="91">
        <f t="shared" si="148"/>
        <v>0</v>
      </c>
      <c r="Y776" s="92" t="str">
        <f>VLOOKUP('CM-CIC'!B5669,Annuaire_roster!B:F,4,0)</f>
        <v>EL JAOUHARI Ussama</v>
      </c>
      <c r="Z776" s="37" t="s">
        <v>110</v>
      </c>
      <c r="AA776" s="60" t="s">
        <v>39</v>
      </c>
      <c r="AB776" s="35" t="str">
        <f t="shared" si="142"/>
        <v/>
      </c>
      <c r="AC776" s="35" t="str">
        <f t="shared" si="143"/>
        <v/>
      </c>
      <c r="AD776" s="35" t="str">
        <f t="shared" si="144"/>
        <v/>
      </c>
      <c r="AE776" s="44" t="str">
        <f t="shared" si="145"/>
        <v/>
      </c>
      <c r="AF776" s="120"/>
      <c r="AG776" s="45"/>
    </row>
    <row r="777" spans="1:33" x14ac:dyDescent="0.2">
      <c r="A777" s="59" t="str">
        <f>+VLOOKUP(B777,Annuaire_roster!B:G,5,0)</f>
        <v>01616</v>
      </c>
      <c r="B777" s="217" t="s">
        <v>247</v>
      </c>
      <c r="C777" s="98"/>
      <c r="D777" s="99">
        <v>0.33333333333333331</v>
      </c>
      <c r="E777" s="101"/>
      <c r="F777" s="101">
        <v>0.75</v>
      </c>
      <c r="G777" s="104"/>
      <c r="H777" s="104"/>
      <c r="I777" s="238" t="s">
        <v>63</v>
      </c>
      <c r="J777" s="104"/>
      <c r="K777" s="106">
        <v>0</v>
      </c>
      <c r="L777" s="104">
        <v>0</v>
      </c>
      <c r="M777" s="112" t="s">
        <v>187</v>
      </c>
      <c r="N777" s="34" t="str">
        <f t="shared" si="137"/>
        <v/>
      </c>
      <c r="O777" s="38">
        <f t="shared" si="138"/>
        <v>0.375</v>
      </c>
      <c r="P777" s="116" t="s">
        <v>1785</v>
      </c>
      <c r="Q777" s="118">
        <v>44833</v>
      </c>
      <c r="R777" s="35">
        <f t="shared" si="139"/>
        <v>0.375</v>
      </c>
      <c r="S777" s="35">
        <f t="shared" si="140"/>
        <v>0.375</v>
      </c>
      <c r="T777" s="10" t="str">
        <f t="shared" si="146"/>
        <v>Sem - 40</v>
      </c>
      <c r="U777" s="10" t="str">
        <f t="shared" si="147"/>
        <v>Septembre</v>
      </c>
      <c r="V777" s="36" t="str">
        <f t="shared" si="141"/>
        <v>2026</v>
      </c>
      <c r="W777" s="34"/>
      <c r="X777" s="91">
        <f t="shared" si="148"/>
        <v>0</v>
      </c>
      <c r="Y777" s="92" t="str">
        <f>VLOOKUP('CM-CIC'!B5670,Annuaire_roster!B:F,4,0)</f>
        <v>EL JAOUHARI Ussama</v>
      </c>
      <c r="Z777" s="37" t="s">
        <v>110</v>
      </c>
      <c r="AA777" s="60" t="s">
        <v>39</v>
      </c>
      <c r="AB777" s="35" t="str">
        <f t="shared" si="142"/>
        <v/>
      </c>
      <c r="AC777" s="35" t="str">
        <f t="shared" si="143"/>
        <v/>
      </c>
      <c r="AD777" s="35" t="str">
        <f t="shared" si="144"/>
        <v/>
      </c>
      <c r="AE777" s="44" t="str">
        <f t="shared" si="145"/>
        <v/>
      </c>
      <c r="AF777" s="120"/>
      <c r="AG777" s="45"/>
    </row>
    <row r="778" spans="1:33" x14ac:dyDescent="0.2">
      <c r="A778" s="59" t="str">
        <f>+VLOOKUP(B778,Annuaire_roster!B:G,5,0)</f>
        <v>01656</v>
      </c>
      <c r="B778" s="78" t="s">
        <v>249</v>
      </c>
      <c r="C778" s="98">
        <v>0.33333333333333331</v>
      </c>
      <c r="D778" s="99">
        <v>0.33333333333333331</v>
      </c>
      <c r="E778" s="101">
        <v>0.75</v>
      </c>
      <c r="F778" s="101">
        <v>0.75</v>
      </c>
      <c r="G778" s="104"/>
      <c r="H778" s="104"/>
      <c r="I778" s="238" t="s">
        <v>63</v>
      </c>
      <c r="J778" s="104"/>
      <c r="K778" s="106">
        <v>0</v>
      </c>
      <c r="L778" s="104">
        <v>0</v>
      </c>
      <c r="M778" s="112">
        <v>0</v>
      </c>
      <c r="N778" s="34">
        <f t="shared" ref="N778:N789" si="149">IFERROR(IF(OR(D778="OFF",D778="Congé",M778="Abs",D778="Congé sans solde",D778="Férié"),"",IF(O778-K778-L778&gt;O778,O778,IF(O778-K778-L778&lt;0,"",O778-K778-L778))),"")</f>
        <v>0.375</v>
      </c>
      <c r="O778" s="38">
        <f t="shared" ref="O778:O789" si="150">IF(AG778="2H Pause déjeuner",IF(F778-D778-0.0833333333333333&lt;0,F778-D778-0.0833333333333333+1,F778-D778-0.0833333333333333),IF(OR(AND(F778="OFF",D778="OFF"),AND(F778="Congé",D778="Congé"),AND(F778="Congé sans solde",D778="Congé sans solde"),AND(F778="Congé spécial",D778="Congé spécial"),AND(F778="Férié",D778="Férié"),AND(F778="OFF",D778="Congé"),AND(F778="OFF",D778="Congé sans solde"),AND(F778="OFF",D778="Congé spécial"),AND(F778="OFF",D778="Férié"),AND(F778="Congé",D778="OFF"),AND(F778="Congé",D778="Congé sans solde"),AND(F778="Congé",D778="Congé spécial"),AND(F778="Congé",D778="Férié"),AND(F778="Congé sans solde",D778="OFF"),AND(F778="Congé sans solde",D778="Congé"),AND(F778="Congé sans solde",D778="Congé spécial"),AND(F778="Congé sans solde",D778="Férié"),AND(F778="Congé spécial",D778="OFF"),AND(F778="Congé spécial",D778="Congé"),AND(F778="Congé spécial",D778="Congé sans solde"),AND(F778="Congé spécial",D778="Férié"),AND(F778="Férié",D778="OFF"),AND(F778="Férié",D778="Congé"),AND(F778="Férié",D778="Congé sans solde"),AND(F778="Férié",D778="Congé spécial")),0,IF(OR(F778="OFF",F778="Congé",F778="Congé spécial",F778="Congé sans solde",D778="OFF",D778="Congé",D778="Congé spécial",D778="Congé sans solde"),0.208333333333334,IF(AND(AG778="",F778-D778&lt;0),("24:00:00"-D778)+("00:00:00"+F778)-0.0416666666666667,IF(AND(OR(AG778="Allaitement",AG778="Sans déjeuner"),F778-D778&lt;0),("24:00:00"-D778)+("00:00:00"+F778),IF(AND(AG778="",F778-D778&gt;0.166666666666667),F778-D778-0.0416666666666667,IF(AND(OR(AG778="Allaitement",AG778="Sans déjeuner"),F778-D778&gt;0.166666666666667),F778-D778,F778-D778)))))))</f>
        <v>0.375</v>
      </c>
      <c r="P778" s="116" t="s">
        <v>1785</v>
      </c>
      <c r="Q778" s="118">
        <v>44833</v>
      </c>
      <c r="R778" s="35">
        <f t="shared" si="139"/>
        <v>0</v>
      </c>
      <c r="S778" s="35">
        <f t="shared" si="140"/>
        <v>0</v>
      </c>
      <c r="T778" s="10" t="str">
        <f t="shared" si="146"/>
        <v>Sem - 40</v>
      </c>
      <c r="U778" s="10" t="str">
        <f t="shared" si="147"/>
        <v>Septembre</v>
      </c>
      <c r="V778" s="36" t="str">
        <f t="shared" si="141"/>
        <v>2026</v>
      </c>
      <c r="W778" s="34"/>
      <c r="X778" s="91">
        <f t="shared" si="148"/>
        <v>0</v>
      </c>
      <c r="Y778" s="92" t="str">
        <f>VLOOKUP('CM-CIC'!B5671,Annuaire_roster!B:F,4,0)</f>
        <v>EL JAOUHARI Ussama</v>
      </c>
      <c r="Z778" s="37" t="s">
        <v>110</v>
      </c>
      <c r="AA778" s="60" t="s">
        <v>39</v>
      </c>
      <c r="AB778" s="35" t="str">
        <f t="shared" si="142"/>
        <v/>
      </c>
      <c r="AC778" s="35" t="str">
        <f t="shared" si="143"/>
        <v/>
      </c>
      <c r="AD778" s="35" t="str">
        <f t="shared" si="144"/>
        <v/>
      </c>
      <c r="AE778" s="44" t="str">
        <f t="shared" si="145"/>
        <v/>
      </c>
      <c r="AF778" s="120"/>
      <c r="AG778" s="45"/>
    </row>
    <row r="779" spans="1:33" ht="12.75" customHeight="1" x14ac:dyDescent="0.2">
      <c r="A779" s="59" t="str">
        <f>+VLOOKUP(B779,Annuaire_roster!B:G,5,0)</f>
        <v>01613</v>
      </c>
      <c r="B779" s="78" t="s">
        <v>254</v>
      </c>
      <c r="C779" s="98">
        <v>0.33333333333333331</v>
      </c>
      <c r="D779" s="99">
        <v>0.33333333333333331</v>
      </c>
      <c r="E779" s="101">
        <v>0.75</v>
      </c>
      <c r="F779" s="101">
        <v>0.75</v>
      </c>
      <c r="G779" s="104"/>
      <c r="H779" s="104"/>
      <c r="I779" s="238" t="s">
        <v>63</v>
      </c>
      <c r="J779" s="104"/>
      <c r="K779" s="106">
        <v>0</v>
      </c>
      <c r="L779" s="104">
        <v>0</v>
      </c>
      <c r="M779" s="112">
        <v>0</v>
      </c>
      <c r="N779" s="34">
        <f t="shared" si="149"/>
        <v>0.375</v>
      </c>
      <c r="O779" s="38">
        <f t="shared" si="150"/>
        <v>0.375</v>
      </c>
      <c r="P779" s="116" t="s">
        <v>1785</v>
      </c>
      <c r="Q779" s="118">
        <v>44833</v>
      </c>
      <c r="R779" s="35">
        <f t="shared" si="139"/>
        <v>0</v>
      </c>
      <c r="S779" s="35">
        <f t="shared" si="140"/>
        <v>0</v>
      </c>
      <c r="T779" s="10" t="str">
        <f t="shared" si="146"/>
        <v>Sem - 40</v>
      </c>
      <c r="U779" s="10" t="str">
        <f t="shared" si="147"/>
        <v>Septembre</v>
      </c>
      <c r="V779" s="36" t="str">
        <f t="shared" si="141"/>
        <v>2026</v>
      </c>
      <c r="W779" s="34"/>
      <c r="X779" s="91">
        <f t="shared" si="148"/>
        <v>0</v>
      </c>
      <c r="Y779" s="92" t="str">
        <f>VLOOKUP('CM-CIC'!B5672,Annuaire_roster!B:F,4,0)</f>
        <v>EL JAOUHARI Ussama</v>
      </c>
      <c r="Z779" s="37" t="s">
        <v>110</v>
      </c>
      <c r="AA779" s="60" t="s">
        <v>39</v>
      </c>
      <c r="AB779" s="35" t="str">
        <f t="shared" si="142"/>
        <v/>
      </c>
      <c r="AC779" s="35" t="str">
        <f t="shared" si="143"/>
        <v/>
      </c>
      <c r="AD779" s="35" t="str">
        <f t="shared" si="144"/>
        <v/>
      </c>
      <c r="AE779" s="44" t="str">
        <f t="shared" si="145"/>
        <v/>
      </c>
      <c r="AF779" s="120"/>
      <c r="AG779" s="45"/>
    </row>
    <row r="780" spans="1:33" x14ac:dyDescent="0.2">
      <c r="A780" s="59" t="str">
        <f>+VLOOKUP(B780,Annuaire_roster!B:G,5,0)</f>
        <v>01619</v>
      </c>
      <c r="B780" s="78" t="s">
        <v>256</v>
      </c>
      <c r="C780" s="98">
        <v>0.33333333333333331</v>
      </c>
      <c r="D780" s="99">
        <v>0.33333333333333331</v>
      </c>
      <c r="E780" s="101">
        <v>0.75</v>
      </c>
      <c r="F780" s="101">
        <v>0.75</v>
      </c>
      <c r="G780" s="104"/>
      <c r="H780" s="104"/>
      <c r="I780" s="238" t="s">
        <v>63</v>
      </c>
      <c r="J780" s="104"/>
      <c r="K780" s="106">
        <v>0</v>
      </c>
      <c r="L780" s="104">
        <v>0</v>
      </c>
      <c r="M780" s="112">
        <v>0</v>
      </c>
      <c r="N780" s="34">
        <f t="shared" si="149"/>
        <v>0.375</v>
      </c>
      <c r="O780" s="38">
        <f t="shared" si="150"/>
        <v>0.375</v>
      </c>
      <c r="P780" s="235" t="s">
        <v>1785</v>
      </c>
      <c r="Q780" s="118">
        <v>44833</v>
      </c>
      <c r="R780" s="35">
        <f t="shared" si="139"/>
        <v>0</v>
      </c>
      <c r="S780" s="35">
        <f t="shared" si="140"/>
        <v>0</v>
      </c>
      <c r="T780" s="10" t="str">
        <f t="shared" si="146"/>
        <v>Sem - 40</v>
      </c>
      <c r="U780" s="10" t="str">
        <f t="shared" si="147"/>
        <v>Septembre</v>
      </c>
      <c r="V780" s="36" t="str">
        <f t="shared" si="141"/>
        <v>2026</v>
      </c>
      <c r="W780" s="34"/>
      <c r="X780" s="91">
        <f t="shared" si="148"/>
        <v>0</v>
      </c>
      <c r="Y780" s="92" t="str">
        <f>VLOOKUP('CM-CIC'!B5673,Annuaire_roster!B:F,4,0)</f>
        <v>EL JAOUHARI Ussama</v>
      </c>
      <c r="Z780" s="37" t="s">
        <v>110</v>
      </c>
      <c r="AA780" s="60" t="s">
        <v>39</v>
      </c>
      <c r="AB780" s="35" t="str">
        <f t="shared" si="142"/>
        <v/>
      </c>
      <c r="AC780" s="35" t="str">
        <f t="shared" si="143"/>
        <v/>
      </c>
      <c r="AD780" s="35" t="str">
        <f t="shared" si="144"/>
        <v/>
      </c>
      <c r="AE780" s="44" t="str">
        <f t="shared" si="145"/>
        <v/>
      </c>
      <c r="AF780" s="120"/>
      <c r="AG780" s="45"/>
    </row>
    <row r="781" spans="1:33" x14ac:dyDescent="0.2">
      <c r="A781" s="59" t="str">
        <f>+VLOOKUP(B781,Annuaire_roster!B:G,5,0)</f>
        <v>01624</v>
      </c>
      <c r="B781" s="78" t="s">
        <v>257</v>
      </c>
      <c r="C781" s="98">
        <v>0.33333333333333331</v>
      </c>
      <c r="D781" s="99">
        <v>0.33333333333333331</v>
      </c>
      <c r="E781" s="101">
        <v>0.75</v>
      </c>
      <c r="F781" s="101">
        <v>0.75</v>
      </c>
      <c r="G781" s="104"/>
      <c r="H781" s="104"/>
      <c r="I781" s="238" t="s">
        <v>63</v>
      </c>
      <c r="J781" s="104"/>
      <c r="K781" s="106">
        <v>0</v>
      </c>
      <c r="L781" s="104">
        <v>0</v>
      </c>
      <c r="M781" s="112">
        <v>0</v>
      </c>
      <c r="N781" s="34">
        <f t="shared" si="149"/>
        <v>0.375</v>
      </c>
      <c r="O781" s="38">
        <f t="shared" si="150"/>
        <v>0.375</v>
      </c>
      <c r="P781" s="235" t="s">
        <v>1785</v>
      </c>
      <c r="Q781" s="118">
        <v>44833</v>
      </c>
      <c r="R781" s="35">
        <f t="shared" si="139"/>
        <v>0</v>
      </c>
      <c r="S781" s="35">
        <f t="shared" si="140"/>
        <v>0</v>
      </c>
      <c r="T781" s="10" t="str">
        <f t="shared" si="146"/>
        <v>Sem - 40</v>
      </c>
      <c r="U781" s="10" t="str">
        <f t="shared" si="147"/>
        <v>Septembre</v>
      </c>
      <c r="V781" s="36" t="str">
        <f t="shared" si="141"/>
        <v>2026</v>
      </c>
      <c r="W781" s="34"/>
      <c r="X781" s="91">
        <f t="shared" si="148"/>
        <v>0</v>
      </c>
      <c r="Y781" s="92" t="str">
        <f>VLOOKUP('CM-CIC'!B5674,Annuaire_roster!B:F,4,0)</f>
        <v>EL JAOUHARI Ussama</v>
      </c>
      <c r="Z781" s="37" t="s">
        <v>110</v>
      </c>
      <c r="AA781" s="60" t="s">
        <v>39</v>
      </c>
      <c r="AB781" s="35" t="str">
        <f t="shared" si="142"/>
        <v/>
      </c>
      <c r="AC781" s="35" t="str">
        <f t="shared" si="143"/>
        <v/>
      </c>
      <c r="AD781" s="35" t="str">
        <f t="shared" si="144"/>
        <v/>
      </c>
      <c r="AE781" s="44" t="str">
        <f t="shared" si="145"/>
        <v/>
      </c>
      <c r="AF781" s="120"/>
      <c r="AG781" s="45"/>
    </row>
    <row r="782" spans="1:33" x14ac:dyDescent="0.2">
      <c r="A782" s="59" t="str">
        <f>+VLOOKUP(B782,Annuaire_roster!B:G,5,0)</f>
        <v>01625</v>
      </c>
      <c r="B782" s="78" t="s">
        <v>258</v>
      </c>
      <c r="C782" s="98">
        <v>0.33333333333333331</v>
      </c>
      <c r="D782" s="99">
        <v>0.33333333333333331</v>
      </c>
      <c r="E782" s="101">
        <v>0.75</v>
      </c>
      <c r="F782" s="101">
        <v>0.75</v>
      </c>
      <c r="G782" s="104"/>
      <c r="H782" s="104"/>
      <c r="I782" s="238" t="s">
        <v>63</v>
      </c>
      <c r="J782" s="104"/>
      <c r="K782" s="106">
        <v>0</v>
      </c>
      <c r="L782" s="104">
        <v>0</v>
      </c>
      <c r="M782" s="112">
        <v>0</v>
      </c>
      <c r="N782" s="34">
        <f t="shared" si="149"/>
        <v>0.375</v>
      </c>
      <c r="O782" s="38">
        <f t="shared" si="150"/>
        <v>0.375</v>
      </c>
      <c r="P782" s="235" t="s">
        <v>1785</v>
      </c>
      <c r="Q782" s="118">
        <v>44833</v>
      </c>
      <c r="R782" s="35">
        <f t="shared" si="139"/>
        <v>0</v>
      </c>
      <c r="S782" s="35">
        <f t="shared" si="140"/>
        <v>0</v>
      </c>
      <c r="T782" s="10" t="str">
        <f t="shared" si="146"/>
        <v>Sem - 40</v>
      </c>
      <c r="U782" s="10" t="str">
        <f t="shared" si="147"/>
        <v>Septembre</v>
      </c>
      <c r="V782" s="36" t="str">
        <f t="shared" si="141"/>
        <v>2026</v>
      </c>
      <c r="W782" s="34"/>
      <c r="X782" s="91">
        <f t="shared" si="148"/>
        <v>0</v>
      </c>
      <c r="Y782" s="92" t="str">
        <f>VLOOKUP('CM-CIC'!B5675,Annuaire_roster!B:F,4,0)</f>
        <v>EL JAOUHARI Ussama</v>
      </c>
      <c r="Z782" s="37" t="s">
        <v>110</v>
      </c>
      <c r="AA782" s="60" t="s">
        <v>39</v>
      </c>
      <c r="AB782" s="35" t="str">
        <f t="shared" si="142"/>
        <v/>
      </c>
      <c r="AC782" s="35" t="str">
        <f t="shared" si="143"/>
        <v/>
      </c>
      <c r="AD782" s="35" t="str">
        <f t="shared" si="144"/>
        <v/>
      </c>
      <c r="AE782" s="44" t="str">
        <f t="shared" si="145"/>
        <v/>
      </c>
      <c r="AF782" s="120"/>
      <c r="AG782" s="45"/>
    </row>
    <row r="783" spans="1:33" x14ac:dyDescent="0.2">
      <c r="A783" s="59" t="str">
        <f>+VLOOKUP(B783,Annuaire_roster!B:G,5,0)</f>
        <v>01632</v>
      </c>
      <c r="B783" s="78" t="s">
        <v>266</v>
      </c>
      <c r="C783" s="98">
        <v>0.33333333333333331</v>
      </c>
      <c r="D783" s="99">
        <v>0.33333333333333331</v>
      </c>
      <c r="E783" s="101">
        <v>0.75</v>
      </c>
      <c r="F783" s="101">
        <v>0.75</v>
      </c>
      <c r="G783" s="104"/>
      <c r="H783" s="104"/>
      <c r="I783" s="238" t="s">
        <v>63</v>
      </c>
      <c r="J783" s="104"/>
      <c r="K783" s="106">
        <v>0</v>
      </c>
      <c r="L783" s="104">
        <v>0</v>
      </c>
      <c r="M783" s="112">
        <v>0</v>
      </c>
      <c r="N783" s="34">
        <f t="shared" si="149"/>
        <v>0.375</v>
      </c>
      <c r="O783" s="38">
        <f t="shared" si="150"/>
        <v>0.375</v>
      </c>
      <c r="P783" s="235" t="s">
        <v>1785</v>
      </c>
      <c r="Q783" s="118">
        <v>44833</v>
      </c>
      <c r="R783" s="35">
        <f t="shared" si="139"/>
        <v>0</v>
      </c>
      <c r="S783" s="35">
        <f t="shared" si="140"/>
        <v>0</v>
      </c>
      <c r="T783" s="10" t="str">
        <f t="shared" si="146"/>
        <v>Sem - 40</v>
      </c>
      <c r="U783" s="10" t="str">
        <f t="shared" si="147"/>
        <v>Septembre</v>
      </c>
      <c r="V783" s="36" t="str">
        <f t="shared" si="141"/>
        <v>2026</v>
      </c>
      <c r="W783" s="34"/>
      <c r="X783" s="91">
        <f t="shared" si="148"/>
        <v>0</v>
      </c>
      <c r="Y783" s="92" t="str">
        <f>VLOOKUP('CM-CIC'!B5676,Annuaire_roster!B:F,4,0)</f>
        <v>EL JAOUHARI Ussama</v>
      </c>
      <c r="Z783" s="37" t="s">
        <v>110</v>
      </c>
      <c r="AA783" s="60" t="s">
        <v>39</v>
      </c>
      <c r="AB783" s="35" t="str">
        <f t="shared" si="142"/>
        <v/>
      </c>
      <c r="AC783" s="35" t="str">
        <f t="shared" si="143"/>
        <v/>
      </c>
      <c r="AD783" s="35" t="str">
        <f t="shared" si="144"/>
        <v/>
      </c>
      <c r="AE783" s="44" t="str">
        <f t="shared" si="145"/>
        <v/>
      </c>
      <c r="AF783" s="120"/>
      <c r="AG783" s="45"/>
    </row>
    <row r="784" spans="1:33" x14ac:dyDescent="0.2">
      <c r="A784" s="59" t="str">
        <f>+VLOOKUP(B784,Annuaire_roster!B:G,5,0)</f>
        <v>01633</v>
      </c>
      <c r="B784" s="78" t="s">
        <v>267</v>
      </c>
      <c r="C784" s="98">
        <v>0.33333333333333331</v>
      </c>
      <c r="D784" s="99">
        <v>0.33333333333333331</v>
      </c>
      <c r="E784" s="101">
        <v>0.75</v>
      </c>
      <c r="F784" s="101">
        <v>0.75</v>
      </c>
      <c r="G784" s="104"/>
      <c r="H784" s="104"/>
      <c r="I784" s="238" t="s">
        <v>63</v>
      </c>
      <c r="J784" s="104"/>
      <c r="K784" s="106">
        <v>0</v>
      </c>
      <c r="L784" s="104">
        <v>0</v>
      </c>
      <c r="M784" s="112">
        <v>0</v>
      </c>
      <c r="N784" s="34">
        <f t="shared" si="149"/>
        <v>0.375</v>
      </c>
      <c r="O784" s="38">
        <f t="shared" si="150"/>
        <v>0.375</v>
      </c>
      <c r="P784" s="235" t="s">
        <v>1785</v>
      </c>
      <c r="Q784" s="118">
        <v>44833</v>
      </c>
      <c r="R784" s="35">
        <f t="shared" si="139"/>
        <v>0</v>
      </c>
      <c r="S784" s="35">
        <f t="shared" si="140"/>
        <v>0</v>
      </c>
      <c r="T784" s="10" t="str">
        <f t="shared" si="146"/>
        <v>Sem - 40</v>
      </c>
      <c r="U784" s="10" t="str">
        <f t="shared" si="147"/>
        <v>Septembre</v>
      </c>
      <c r="V784" s="36" t="str">
        <f t="shared" si="141"/>
        <v>2026</v>
      </c>
      <c r="W784" s="34"/>
      <c r="X784" s="91">
        <f t="shared" si="148"/>
        <v>0</v>
      </c>
      <c r="Y784" s="92" t="str">
        <f>VLOOKUP('CM-CIC'!B5677,Annuaire_roster!B:F,4,0)</f>
        <v>EL JAOUHARI Ussama</v>
      </c>
      <c r="Z784" s="37" t="s">
        <v>110</v>
      </c>
      <c r="AA784" s="60" t="s">
        <v>39</v>
      </c>
      <c r="AB784" s="35" t="str">
        <f t="shared" si="142"/>
        <v/>
      </c>
      <c r="AC784" s="35" t="str">
        <f t="shared" si="143"/>
        <v/>
      </c>
      <c r="AD784" s="35" t="str">
        <f t="shared" si="144"/>
        <v/>
      </c>
      <c r="AE784" s="44" t="str">
        <f t="shared" si="145"/>
        <v/>
      </c>
      <c r="AF784" s="120"/>
      <c r="AG784" s="45"/>
    </row>
    <row r="785" spans="1:34" x14ac:dyDescent="0.2">
      <c r="A785" s="59" t="str">
        <f>+VLOOKUP(B785,Annuaire_roster!B:G,5,0)</f>
        <v>01636</v>
      </c>
      <c r="B785" s="78" t="s">
        <v>270</v>
      </c>
      <c r="C785" s="98">
        <v>0.33333333333333331</v>
      </c>
      <c r="D785" s="99">
        <v>0.33333333333333331</v>
      </c>
      <c r="E785" s="101">
        <v>0.75</v>
      </c>
      <c r="F785" s="101">
        <v>0.75</v>
      </c>
      <c r="G785" s="104"/>
      <c r="H785" s="104"/>
      <c r="I785" s="109" t="s">
        <v>63</v>
      </c>
      <c r="J785" s="104"/>
      <c r="K785" s="106">
        <v>0</v>
      </c>
      <c r="L785" s="104">
        <v>0</v>
      </c>
      <c r="M785" s="112">
        <v>0</v>
      </c>
      <c r="N785" s="34">
        <f t="shared" si="149"/>
        <v>0.375</v>
      </c>
      <c r="O785" s="38">
        <f t="shared" si="150"/>
        <v>0.375</v>
      </c>
      <c r="P785" s="235" t="s">
        <v>1785</v>
      </c>
      <c r="Q785" s="118">
        <v>44833</v>
      </c>
      <c r="R785" s="35">
        <f t="shared" si="139"/>
        <v>0</v>
      </c>
      <c r="S785" s="35">
        <f t="shared" si="140"/>
        <v>0</v>
      </c>
      <c r="T785" s="10" t="str">
        <f t="shared" si="146"/>
        <v>Sem - 40</v>
      </c>
      <c r="U785" s="10" t="str">
        <f t="shared" si="147"/>
        <v>Septembre</v>
      </c>
      <c r="V785" s="36" t="str">
        <f t="shared" si="141"/>
        <v>2026</v>
      </c>
      <c r="W785" s="34"/>
      <c r="X785" s="91">
        <f t="shared" si="148"/>
        <v>0</v>
      </c>
      <c r="Y785" s="92" t="str">
        <f>VLOOKUP('CM-CIC'!B5678,Annuaire_roster!B:F,4,0)</f>
        <v>EL JAOUHARI Ussama</v>
      </c>
      <c r="Z785" s="37" t="s">
        <v>110</v>
      </c>
      <c r="AA785" s="60" t="s">
        <v>39</v>
      </c>
      <c r="AB785" s="35" t="str">
        <f t="shared" si="142"/>
        <v/>
      </c>
      <c r="AC785" s="35" t="str">
        <f t="shared" si="143"/>
        <v/>
      </c>
      <c r="AD785" s="35" t="str">
        <f t="shared" si="144"/>
        <v/>
      </c>
      <c r="AE785" s="44" t="str">
        <f t="shared" si="145"/>
        <v/>
      </c>
      <c r="AF785" s="120"/>
      <c r="AG785" s="45"/>
    </row>
    <row r="786" spans="1:34" x14ac:dyDescent="0.2">
      <c r="A786" s="59" t="str">
        <f>+VLOOKUP(B786,Annuaire_roster!B:G,5,0)</f>
        <v>01639</v>
      </c>
      <c r="B786" s="78" t="s">
        <v>273</v>
      </c>
      <c r="C786" s="98">
        <v>0.33333333333333331</v>
      </c>
      <c r="D786" s="99">
        <v>0.33333333333333331</v>
      </c>
      <c r="E786" s="101">
        <v>0.75</v>
      </c>
      <c r="F786" s="101">
        <v>0.75</v>
      </c>
      <c r="G786" s="104"/>
      <c r="H786" s="104"/>
      <c r="I786" s="109" t="s">
        <v>63</v>
      </c>
      <c r="J786" s="104"/>
      <c r="K786" s="106">
        <v>0</v>
      </c>
      <c r="L786" s="104">
        <v>0</v>
      </c>
      <c r="M786" s="112">
        <v>0</v>
      </c>
      <c r="N786" s="34">
        <f t="shared" si="149"/>
        <v>0.375</v>
      </c>
      <c r="O786" s="38">
        <f t="shared" si="150"/>
        <v>0.375</v>
      </c>
      <c r="P786" s="235" t="s">
        <v>1785</v>
      </c>
      <c r="Q786" s="118">
        <v>44833</v>
      </c>
      <c r="R786" s="35">
        <f t="shared" si="139"/>
        <v>0</v>
      </c>
      <c r="S786" s="35">
        <f t="shared" si="140"/>
        <v>0</v>
      </c>
      <c r="T786" s="10" t="str">
        <f t="shared" si="146"/>
        <v>Sem - 40</v>
      </c>
      <c r="U786" s="10" t="str">
        <f t="shared" si="147"/>
        <v>Septembre</v>
      </c>
      <c r="V786" s="36" t="str">
        <f t="shared" si="141"/>
        <v>2026</v>
      </c>
      <c r="W786" s="34"/>
      <c r="X786" s="91">
        <f t="shared" si="148"/>
        <v>0</v>
      </c>
      <c r="Y786" s="92" t="str">
        <f>VLOOKUP('CM-CIC'!B5679,Annuaire_roster!B:F,4,0)</f>
        <v>EL JAOUHARI Ussama</v>
      </c>
      <c r="Z786" s="37" t="s">
        <v>110</v>
      </c>
      <c r="AA786" s="60" t="s">
        <v>39</v>
      </c>
      <c r="AB786" s="35" t="str">
        <f t="shared" si="142"/>
        <v/>
      </c>
      <c r="AC786" s="35" t="str">
        <f t="shared" si="143"/>
        <v/>
      </c>
      <c r="AD786" s="35" t="str">
        <f t="shared" si="144"/>
        <v/>
      </c>
      <c r="AE786" s="44" t="str">
        <f t="shared" si="145"/>
        <v/>
      </c>
      <c r="AF786" s="120"/>
      <c r="AG786" s="45"/>
    </row>
    <row r="787" spans="1:34" x14ac:dyDescent="0.2">
      <c r="A787" s="59" t="str">
        <f>+VLOOKUP(B787,Annuaire_roster!B:G,5,0)</f>
        <v>01658</v>
      </c>
      <c r="B787" s="78" t="s">
        <v>165</v>
      </c>
      <c r="C787" s="98">
        <v>0.33333333333333331</v>
      </c>
      <c r="D787" s="99">
        <v>0.33333333333333331</v>
      </c>
      <c r="E787" s="101">
        <v>0.75</v>
      </c>
      <c r="F787" s="101">
        <v>0.75</v>
      </c>
      <c r="G787" s="104"/>
      <c r="H787" s="104"/>
      <c r="I787" s="107" t="s">
        <v>63</v>
      </c>
      <c r="J787" s="104"/>
      <c r="K787" s="106">
        <v>0</v>
      </c>
      <c r="L787" s="104">
        <v>0</v>
      </c>
      <c r="M787" s="112">
        <v>0</v>
      </c>
      <c r="N787" s="34">
        <f t="shared" si="149"/>
        <v>0.375</v>
      </c>
      <c r="O787" s="38">
        <f t="shared" si="150"/>
        <v>0.375</v>
      </c>
      <c r="P787" s="235" t="s">
        <v>1785</v>
      </c>
      <c r="Q787" s="118">
        <v>44833</v>
      </c>
      <c r="R787" s="35">
        <f t="shared" si="139"/>
        <v>0</v>
      </c>
      <c r="S787" s="35">
        <f t="shared" si="140"/>
        <v>0</v>
      </c>
      <c r="T787" s="10" t="str">
        <f t="shared" si="146"/>
        <v>Sem - 40</v>
      </c>
      <c r="U787" s="10" t="str">
        <f t="shared" si="147"/>
        <v>Septembre</v>
      </c>
      <c r="V787" s="36" t="str">
        <f t="shared" si="141"/>
        <v>2026</v>
      </c>
      <c r="W787" s="34"/>
      <c r="X787" s="91">
        <f t="shared" si="148"/>
        <v>0</v>
      </c>
      <c r="Y787" s="92" t="str">
        <f>VLOOKUP('CM-CIC'!B5680,Annuaire_roster!B:F,4,0)</f>
        <v>EL JAOUHARI Ussama</v>
      </c>
      <c r="Z787" s="37" t="s">
        <v>110</v>
      </c>
      <c r="AA787" s="60" t="s">
        <v>39</v>
      </c>
      <c r="AB787" s="35" t="str">
        <f t="shared" si="142"/>
        <v/>
      </c>
      <c r="AC787" s="35" t="str">
        <f t="shared" si="143"/>
        <v/>
      </c>
      <c r="AD787" s="35" t="str">
        <f t="shared" si="144"/>
        <v/>
      </c>
      <c r="AE787" s="44" t="str">
        <f t="shared" si="145"/>
        <v/>
      </c>
      <c r="AF787" s="120"/>
      <c r="AG787" s="45"/>
    </row>
    <row r="788" spans="1:34" x14ac:dyDescent="0.2">
      <c r="A788" s="59" t="str">
        <f>+VLOOKUP(B788,Annuaire_roster!B:G,5,0)</f>
        <v>01653</v>
      </c>
      <c r="B788" s="78" t="s">
        <v>290</v>
      </c>
      <c r="C788" s="98">
        <v>0.33333333333333331</v>
      </c>
      <c r="D788" s="99">
        <v>0.33333333333333331</v>
      </c>
      <c r="E788" s="101">
        <v>0.75</v>
      </c>
      <c r="F788" s="101">
        <v>0.75</v>
      </c>
      <c r="G788" s="104"/>
      <c r="H788" s="104"/>
      <c r="I788" s="239" t="s">
        <v>63</v>
      </c>
      <c r="J788" s="104"/>
      <c r="K788" s="106">
        <v>0</v>
      </c>
      <c r="L788" s="104">
        <v>0</v>
      </c>
      <c r="M788" s="112">
        <v>0</v>
      </c>
      <c r="N788" s="34">
        <f t="shared" si="149"/>
        <v>0.375</v>
      </c>
      <c r="O788" s="38">
        <f t="shared" si="150"/>
        <v>0.375</v>
      </c>
      <c r="P788" s="235" t="s">
        <v>1785</v>
      </c>
      <c r="Q788" s="118">
        <v>44833</v>
      </c>
      <c r="R788" s="35">
        <f t="shared" si="139"/>
        <v>0</v>
      </c>
      <c r="S788" s="35">
        <f t="shared" si="140"/>
        <v>0</v>
      </c>
      <c r="T788" s="10" t="str">
        <f t="shared" si="146"/>
        <v>Sem - 40</v>
      </c>
      <c r="U788" s="10" t="str">
        <f t="shared" si="147"/>
        <v>Septembre</v>
      </c>
      <c r="V788" s="36" t="str">
        <f t="shared" si="141"/>
        <v>2026</v>
      </c>
      <c r="W788" s="34"/>
      <c r="X788" s="91">
        <f t="shared" si="148"/>
        <v>0</v>
      </c>
      <c r="Y788" s="92" t="str">
        <f>VLOOKUP('CM-CIC'!B5681,Annuaire_roster!B:F,4,0)</f>
        <v>EL JAOUHARI Ussama</v>
      </c>
      <c r="Z788" s="37" t="s">
        <v>110</v>
      </c>
      <c r="AA788" s="60" t="s">
        <v>39</v>
      </c>
      <c r="AB788" s="35" t="str">
        <f t="shared" si="142"/>
        <v/>
      </c>
      <c r="AC788" s="35" t="str">
        <f t="shared" si="143"/>
        <v/>
      </c>
      <c r="AD788" s="35" t="str">
        <f t="shared" si="144"/>
        <v/>
      </c>
      <c r="AE788" s="44" t="str">
        <f t="shared" si="145"/>
        <v/>
      </c>
      <c r="AF788" s="120"/>
      <c r="AG788" s="45"/>
    </row>
    <row r="789" spans="1:34" x14ac:dyDescent="0.2">
      <c r="A789" s="59" t="str">
        <f>+VLOOKUP(B789,Annuaire_roster!B:G,5,0)</f>
        <v>01650</v>
      </c>
      <c r="B789" s="78" t="s">
        <v>1671</v>
      </c>
      <c r="C789" s="98">
        <v>0.33333333333333331</v>
      </c>
      <c r="D789" s="99">
        <v>0.33333333333333331</v>
      </c>
      <c r="E789" s="101">
        <v>0.75</v>
      </c>
      <c r="F789" s="101">
        <v>0.75</v>
      </c>
      <c r="G789" s="104"/>
      <c r="H789" s="104"/>
      <c r="I789" s="109" t="s">
        <v>63</v>
      </c>
      <c r="J789" s="104"/>
      <c r="K789" s="106">
        <v>0</v>
      </c>
      <c r="L789" s="104">
        <v>0</v>
      </c>
      <c r="M789" s="112">
        <v>0</v>
      </c>
      <c r="N789" s="34">
        <f t="shared" si="149"/>
        <v>0.375</v>
      </c>
      <c r="O789" s="38">
        <f t="shared" si="150"/>
        <v>0.375</v>
      </c>
      <c r="P789" s="235" t="s">
        <v>1785</v>
      </c>
      <c r="Q789" s="118">
        <v>44833</v>
      </c>
      <c r="R789" s="35">
        <f t="shared" si="139"/>
        <v>0</v>
      </c>
      <c r="S789" s="35">
        <f t="shared" si="140"/>
        <v>0</v>
      </c>
      <c r="T789" s="10" t="str">
        <f t="shared" si="146"/>
        <v>Sem - 40</v>
      </c>
      <c r="U789" s="10" t="str">
        <f t="shared" si="147"/>
        <v>Septembre</v>
      </c>
      <c r="V789" s="36" t="str">
        <f t="shared" si="141"/>
        <v>2026</v>
      </c>
      <c r="W789" s="34"/>
      <c r="X789" s="91">
        <f t="shared" si="148"/>
        <v>0</v>
      </c>
      <c r="Y789" s="92" t="str">
        <f>VLOOKUP('CM-CIC'!B5682,Annuaire_roster!B:F,4,0)</f>
        <v>EL JAOUHARI Ussama</v>
      </c>
      <c r="Z789" s="37" t="s">
        <v>110</v>
      </c>
      <c r="AA789" s="60" t="s">
        <v>39</v>
      </c>
      <c r="AB789" s="35" t="str">
        <f t="shared" si="142"/>
        <v/>
      </c>
      <c r="AC789" s="35" t="str">
        <f t="shared" si="143"/>
        <v/>
      </c>
      <c r="AD789" s="35" t="str">
        <f t="shared" si="144"/>
        <v/>
      </c>
      <c r="AE789" s="44" t="str">
        <f t="shared" si="145"/>
        <v/>
      </c>
      <c r="AF789" s="120"/>
      <c r="AG789" s="45"/>
    </row>
    <row r="790" spans="1:34" x14ac:dyDescent="0.2">
      <c r="A790" s="59">
        <f>+VLOOKUP(B790,Annuaire_roster!B:G,5,0)</f>
        <v>1211</v>
      </c>
      <c r="B790" s="78" t="s">
        <v>78</v>
      </c>
      <c r="C790" s="98">
        <v>0.37604166666666666</v>
      </c>
      <c r="D790" s="98">
        <v>0.375</v>
      </c>
      <c r="E790" s="101">
        <v>0.79166666666666663</v>
      </c>
      <c r="F790" s="98">
        <v>0.79166666666666663</v>
      </c>
      <c r="G790" s="102"/>
      <c r="H790" s="105"/>
      <c r="I790" s="123"/>
      <c r="J790" s="105"/>
      <c r="K790" s="111">
        <v>0</v>
      </c>
      <c r="L790" s="105">
        <v>0</v>
      </c>
      <c r="M790" s="112">
        <v>0</v>
      </c>
      <c r="N790" s="34">
        <v>0.37499999999999994</v>
      </c>
      <c r="O790" s="38">
        <v>0.37499999999999994</v>
      </c>
      <c r="P790" s="114" t="s">
        <v>109</v>
      </c>
      <c r="Q790" s="118">
        <v>44804</v>
      </c>
      <c r="R790" s="35">
        <v>0</v>
      </c>
      <c r="S790" s="35">
        <v>0</v>
      </c>
      <c r="T790" s="10" t="str">
        <f t="shared" si="146"/>
        <v>Sem - 36</v>
      </c>
      <c r="U790" s="10" t="str">
        <f t="shared" si="147"/>
        <v>Septembre</v>
      </c>
      <c r="V790" s="36" t="s">
        <v>231</v>
      </c>
      <c r="W790" s="34"/>
      <c r="X790" s="91">
        <f t="shared" si="148"/>
        <v>0</v>
      </c>
      <c r="Y790" s="92" t="str">
        <f>VLOOKUP('CM-CIC'!B721,Annuaire_roster!B:F,4,0)</f>
        <v>IDELHAJ Meryem</v>
      </c>
      <c r="Z790" s="37" t="s">
        <v>110</v>
      </c>
      <c r="AA790" s="60">
        <v>0</v>
      </c>
      <c r="AB790" s="35" t="s">
        <v>63</v>
      </c>
      <c r="AC790" s="35" t="s">
        <v>63</v>
      </c>
      <c r="AD790" s="35" t="s">
        <v>63</v>
      </c>
      <c r="AE790" s="44" t="s">
        <v>63</v>
      </c>
      <c r="AF790" s="120"/>
      <c r="AG790" s="45"/>
    </row>
    <row r="791" spans="1:34" s="93" customFormat="1" x14ac:dyDescent="0.2">
      <c r="A791" s="59">
        <f>+VLOOKUP(B791,Annuaire_roster!B:G,5,0)</f>
        <v>1430</v>
      </c>
      <c r="B791" s="78" t="s">
        <v>146</v>
      </c>
      <c r="C791" s="98">
        <v>0.37267361111111108</v>
      </c>
      <c r="D791" s="98">
        <v>0.375</v>
      </c>
      <c r="E791" s="101">
        <v>0.79166666666666663</v>
      </c>
      <c r="F791" s="101">
        <v>0.79166666666666663</v>
      </c>
      <c r="G791" s="102"/>
      <c r="H791" s="105"/>
      <c r="I791" s="121"/>
      <c r="J791" s="105"/>
      <c r="K791" s="111">
        <v>0</v>
      </c>
      <c r="L791" s="105">
        <v>0</v>
      </c>
      <c r="M791" s="112">
        <v>0</v>
      </c>
      <c r="N791" s="34">
        <v>0.37499999999999994</v>
      </c>
      <c r="O791" s="38">
        <v>0.37499999999999994</v>
      </c>
      <c r="P791" s="114" t="s">
        <v>109</v>
      </c>
      <c r="Q791" s="118">
        <v>44804</v>
      </c>
      <c r="R791" s="35">
        <v>0</v>
      </c>
      <c r="S791" s="35">
        <v>0</v>
      </c>
      <c r="T791" s="10" t="str">
        <f t="shared" si="146"/>
        <v>Sem - 36</v>
      </c>
      <c r="U791" s="10" t="str">
        <f t="shared" si="147"/>
        <v>Septembre</v>
      </c>
      <c r="V791" s="36" t="s">
        <v>231</v>
      </c>
      <c r="W791" s="34"/>
      <c r="X791" s="91">
        <f t="shared" si="148"/>
        <v>2.3263888888889195E-3</v>
      </c>
      <c r="Y791" s="92" t="str">
        <f>VLOOKUP('CM-CIC'!B722,Annuaire_roster!B:F,4,0)</f>
        <v>EL JAOUHARI Ussama</v>
      </c>
      <c r="Z791" s="37" t="s">
        <v>110</v>
      </c>
      <c r="AA791" s="60">
        <v>0</v>
      </c>
      <c r="AB791" s="35" t="s">
        <v>63</v>
      </c>
      <c r="AC791" s="35" t="s">
        <v>63</v>
      </c>
      <c r="AD791" s="35" t="s">
        <v>63</v>
      </c>
      <c r="AE791" s="44" t="s">
        <v>63</v>
      </c>
      <c r="AF791" s="120"/>
      <c r="AG791" s="45"/>
      <c r="AH791" s="10"/>
    </row>
    <row r="792" spans="1:34" x14ac:dyDescent="0.2">
      <c r="A792" s="59">
        <f>+VLOOKUP(B792,Annuaire_roster!B:G,5,0)</f>
        <v>1407</v>
      </c>
      <c r="B792" s="78" t="s">
        <v>227</v>
      </c>
      <c r="C792" s="98">
        <v>0.34899305555555554</v>
      </c>
      <c r="D792" s="98">
        <v>0.375</v>
      </c>
      <c r="E792" s="101">
        <v>0.79166666666666663</v>
      </c>
      <c r="F792" s="98">
        <v>0.79166666666666663</v>
      </c>
      <c r="G792" s="102"/>
      <c r="H792" s="105"/>
      <c r="I792" s="121"/>
      <c r="J792" s="105"/>
      <c r="K792" s="111">
        <v>0</v>
      </c>
      <c r="L792" s="105">
        <v>0</v>
      </c>
      <c r="M792" s="112">
        <v>0</v>
      </c>
      <c r="N792" s="34">
        <v>0.37499999999999994</v>
      </c>
      <c r="O792" s="38">
        <v>0.37499999999999994</v>
      </c>
      <c r="P792" s="114" t="s">
        <v>109</v>
      </c>
      <c r="Q792" s="118">
        <v>44804</v>
      </c>
      <c r="R792" s="35">
        <v>0</v>
      </c>
      <c r="S792" s="35">
        <v>0</v>
      </c>
      <c r="T792" s="10" t="str">
        <f t="shared" si="146"/>
        <v>Sem - 36</v>
      </c>
      <c r="U792" s="10" t="str">
        <f t="shared" si="147"/>
        <v>Septembre</v>
      </c>
      <c r="V792" s="36" t="s">
        <v>231</v>
      </c>
      <c r="W792" s="34"/>
      <c r="X792" s="91">
        <f t="shared" si="148"/>
        <v>2.6006944444444513E-2</v>
      </c>
      <c r="Y792" s="92" t="str">
        <f>VLOOKUP('CM-CIC'!B723,Annuaire_roster!B:F,4,0)</f>
        <v>EL JAOUHARI Ussama</v>
      </c>
      <c r="Z792" s="37" t="s">
        <v>80</v>
      </c>
      <c r="AA792" s="60" t="s">
        <v>80</v>
      </c>
      <c r="AB792" s="35" t="s">
        <v>63</v>
      </c>
      <c r="AC792" s="35" t="s">
        <v>63</v>
      </c>
      <c r="AD792" s="35" t="s">
        <v>63</v>
      </c>
      <c r="AE792" s="44" t="s">
        <v>63</v>
      </c>
      <c r="AF792" s="120"/>
      <c r="AG792" s="45"/>
    </row>
    <row r="793" spans="1:34" s="94" customFormat="1" x14ac:dyDescent="0.2">
      <c r="A793" s="59">
        <f>+VLOOKUP(B793,Annuaire_roster!B:G,5,0)</f>
        <v>1430</v>
      </c>
      <c r="B793" s="78" t="s">
        <v>146</v>
      </c>
      <c r="C793" s="98">
        <v>0.40119212962962963</v>
      </c>
      <c r="D793" s="98">
        <v>0.375</v>
      </c>
      <c r="E793" s="101">
        <v>0.79166666666666663</v>
      </c>
      <c r="F793" s="101">
        <v>0.79166666666666663</v>
      </c>
      <c r="G793" s="102"/>
      <c r="H793" s="105"/>
      <c r="I793" s="123"/>
      <c r="J793" s="105"/>
      <c r="K793" s="111">
        <v>0</v>
      </c>
      <c r="L793" s="105">
        <v>0</v>
      </c>
      <c r="M793" s="112">
        <v>0</v>
      </c>
      <c r="N793" s="34">
        <v>0.37499999999999994</v>
      </c>
      <c r="O793" s="38">
        <v>0.37499999999999994</v>
      </c>
      <c r="P793" s="114" t="s">
        <v>109</v>
      </c>
      <c r="Q793" s="118">
        <v>44805</v>
      </c>
      <c r="R793" s="35">
        <v>0</v>
      </c>
      <c r="S793" s="35">
        <v>0</v>
      </c>
      <c r="T793" s="10" t="str">
        <f t="shared" si="146"/>
        <v>Sem - 36</v>
      </c>
      <c r="U793" s="10" t="str">
        <f t="shared" si="147"/>
        <v>Septembre</v>
      </c>
      <c r="V793" s="36" t="s">
        <v>231</v>
      </c>
      <c r="W793" s="34"/>
      <c r="X793" s="91">
        <f t="shared" si="148"/>
        <v>0</v>
      </c>
      <c r="Y793" s="92" t="str">
        <f>VLOOKUP('CM-CIC'!B724,Annuaire_roster!B:F,4,0)</f>
        <v>EL JAOUHARI Ussama</v>
      </c>
      <c r="Z793" s="37" t="s">
        <v>110</v>
      </c>
      <c r="AA793" s="60">
        <v>0</v>
      </c>
      <c r="AB793" s="35" t="s">
        <v>63</v>
      </c>
      <c r="AC793" s="35" t="s">
        <v>63</v>
      </c>
      <c r="AD793" s="35" t="s">
        <v>63</v>
      </c>
      <c r="AE793" s="44" t="s">
        <v>63</v>
      </c>
      <c r="AF793" s="120"/>
      <c r="AG793" s="45"/>
      <c r="AH793" s="10"/>
    </row>
    <row r="794" spans="1:34" x14ac:dyDescent="0.2">
      <c r="A794" s="59">
        <f>+VLOOKUP(B794,Annuaire_roster!B:G,5,0)</f>
        <v>1211</v>
      </c>
      <c r="B794" s="78" t="s">
        <v>78</v>
      </c>
      <c r="C794" s="98">
        <v>0.37221064814814814</v>
      </c>
      <c r="D794" s="98">
        <v>0.375</v>
      </c>
      <c r="E794" s="101">
        <v>0.79166666666666663</v>
      </c>
      <c r="F794" s="101">
        <v>0.79166666666666663</v>
      </c>
      <c r="G794" s="102"/>
      <c r="H794" s="105"/>
      <c r="I794" s="121"/>
      <c r="J794" s="105"/>
      <c r="K794" s="111">
        <v>0</v>
      </c>
      <c r="L794" s="105">
        <v>0</v>
      </c>
      <c r="M794" s="112">
        <v>0</v>
      </c>
      <c r="N794" s="34">
        <v>0.37499999999999994</v>
      </c>
      <c r="O794" s="38">
        <v>0.37499999999999994</v>
      </c>
      <c r="P794" s="114" t="s">
        <v>109</v>
      </c>
      <c r="Q794" s="118">
        <v>44805</v>
      </c>
      <c r="R794" s="35">
        <v>0</v>
      </c>
      <c r="S794" s="35">
        <v>0</v>
      </c>
      <c r="T794" s="10" t="str">
        <f t="shared" si="146"/>
        <v>Sem - 36</v>
      </c>
      <c r="U794" s="10" t="str">
        <f t="shared" si="147"/>
        <v>Septembre</v>
      </c>
      <c r="V794" s="36" t="s">
        <v>231</v>
      </c>
      <c r="W794" s="34"/>
      <c r="X794" s="91">
        <f t="shared" si="148"/>
        <v>2.7893518518519178E-3</v>
      </c>
      <c r="Y794" s="92" t="str">
        <f>VLOOKUP('CM-CIC'!B725,Annuaire_roster!B:F,4,0)</f>
        <v>EL JAOUHARI Ussama</v>
      </c>
      <c r="Z794" s="37" t="s">
        <v>110</v>
      </c>
      <c r="AA794" s="60">
        <v>0</v>
      </c>
      <c r="AB794" s="35" t="s">
        <v>63</v>
      </c>
      <c r="AC794" s="35" t="s">
        <v>63</v>
      </c>
      <c r="AD794" s="35" t="s">
        <v>63</v>
      </c>
      <c r="AE794" s="44" t="s">
        <v>63</v>
      </c>
      <c r="AF794" s="120"/>
      <c r="AG794" s="45"/>
    </row>
    <row r="795" spans="1:34" x14ac:dyDescent="0.2">
      <c r="A795" s="59">
        <f>+VLOOKUP(B795,Annuaire_roster!B:G,5,0)</f>
        <v>1407</v>
      </c>
      <c r="B795" s="78" t="s">
        <v>227</v>
      </c>
      <c r="C795" s="98">
        <v>0.35349537037037038</v>
      </c>
      <c r="D795" s="98">
        <v>0.375</v>
      </c>
      <c r="E795" s="101">
        <v>0.79166666666666663</v>
      </c>
      <c r="F795" s="101">
        <v>0.79166666666666663</v>
      </c>
      <c r="G795" s="102"/>
      <c r="H795" s="105"/>
      <c r="I795" s="154"/>
      <c r="J795" s="105"/>
      <c r="K795" s="111">
        <v>0</v>
      </c>
      <c r="L795" s="105">
        <v>0</v>
      </c>
      <c r="M795" s="112">
        <v>0</v>
      </c>
      <c r="N795" s="34">
        <v>0.37499999999999994</v>
      </c>
      <c r="O795" s="38">
        <v>0.37499999999999994</v>
      </c>
      <c r="P795" s="114" t="s">
        <v>109</v>
      </c>
      <c r="Q795" s="118">
        <v>44805</v>
      </c>
      <c r="R795" s="35">
        <v>0</v>
      </c>
      <c r="S795" s="35">
        <v>0</v>
      </c>
      <c r="T795" s="10" t="str">
        <f t="shared" si="146"/>
        <v>Sem - 36</v>
      </c>
      <c r="U795" s="10" t="str">
        <f t="shared" si="147"/>
        <v>Septembre</v>
      </c>
      <c r="V795" s="36" t="s">
        <v>231</v>
      </c>
      <c r="W795" s="34"/>
      <c r="X795" s="91">
        <f t="shared" si="148"/>
        <v>2.1504629629629624E-2</v>
      </c>
      <c r="Y795" s="92" t="str">
        <f>VLOOKUP('CM-CIC'!B726,Annuaire_roster!B:F,4,0)</f>
        <v>EL JAOUHARI Ussama</v>
      </c>
      <c r="Z795" s="37" t="s">
        <v>80</v>
      </c>
      <c r="AA795" s="60" t="s">
        <v>80</v>
      </c>
      <c r="AB795" s="35" t="s">
        <v>63</v>
      </c>
      <c r="AC795" s="35" t="s">
        <v>63</v>
      </c>
      <c r="AD795" s="35" t="s">
        <v>63</v>
      </c>
      <c r="AE795" s="44" t="s">
        <v>63</v>
      </c>
      <c r="AF795" s="120"/>
      <c r="AG795" s="45"/>
    </row>
    <row r="796" spans="1:34" ht="12.75" customHeight="1" x14ac:dyDescent="0.2">
      <c r="A796" s="59">
        <f>+VLOOKUP(B796,Annuaire_roster!B:G,5,0)</f>
        <v>1430</v>
      </c>
      <c r="B796" s="78" t="s">
        <v>146</v>
      </c>
      <c r="C796" s="98">
        <v>0.37640046296296292</v>
      </c>
      <c r="D796" s="98">
        <v>0.375</v>
      </c>
      <c r="E796" s="101">
        <v>0.79166666666666663</v>
      </c>
      <c r="F796" s="101">
        <v>0.79166666666666663</v>
      </c>
      <c r="G796" s="102"/>
      <c r="H796" s="105"/>
      <c r="I796" s="224"/>
      <c r="J796" s="105"/>
      <c r="K796" s="111">
        <v>0</v>
      </c>
      <c r="L796" s="105">
        <v>0</v>
      </c>
      <c r="M796" s="112">
        <v>0</v>
      </c>
      <c r="N796" s="34">
        <v>0.37499999999999994</v>
      </c>
      <c r="O796" s="38">
        <v>0.37499999999999994</v>
      </c>
      <c r="P796" s="114" t="s">
        <v>109</v>
      </c>
      <c r="Q796" s="118">
        <v>44806</v>
      </c>
      <c r="R796" s="35">
        <v>0</v>
      </c>
      <c r="S796" s="35">
        <v>0</v>
      </c>
      <c r="T796" s="10" t="str">
        <f t="shared" si="146"/>
        <v>Sem - 36</v>
      </c>
      <c r="U796" s="10" t="str">
        <f t="shared" si="147"/>
        <v>Septembre</v>
      </c>
      <c r="V796" s="36" t="s">
        <v>231</v>
      </c>
      <c r="W796" s="34"/>
      <c r="X796" s="91">
        <f t="shared" si="148"/>
        <v>0</v>
      </c>
      <c r="Y796" s="92" t="str">
        <f>VLOOKUP('CM-CIC'!B727,Annuaire_roster!B:F,4,0)</f>
        <v>EL JAOUHARI Ussama</v>
      </c>
      <c r="Z796" s="37" t="s">
        <v>110</v>
      </c>
      <c r="AA796" s="60">
        <v>0</v>
      </c>
      <c r="AB796" s="35" t="s">
        <v>63</v>
      </c>
      <c r="AC796" s="35" t="s">
        <v>63</v>
      </c>
      <c r="AD796" s="35" t="s">
        <v>63</v>
      </c>
      <c r="AE796" s="44" t="s">
        <v>63</v>
      </c>
      <c r="AF796" s="120"/>
      <c r="AG796" s="45"/>
    </row>
    <row r="797" spans="1:34" ht="12.75" customHeight="1" x14ac:dyDescent="0.2">
      <c r="A797" s="59">
        <f>+VLOOKUP(B797,Annuaire_roster!B:G,5,0)</f>
        <v>1211</v>
      </c>
      <c r="B797" s="78" t="s">
        <v>78</v>
      </c>
      <c r="C797" s="98">
        <v>0.37018518518518517</v>
      </c>
      <c r="D797" s="98">
        <v>0.375</v>
      </c>
      <c r="E797" s="101">
        <v>0.79166666666666663</v>
      </c>
      <c r="F797" s="101">
        <v>0.79166666666666663</v>
      </c>
      <c r="G797" s="102"/>
      <c r="H797" s="105"/>
      <c r="I797" s="154"/>
      <c r="J797" s="105"/>
      <c r="K797" s="111">
        <v>0</v>
      </c>
      <c r="L797" s="105">
        <v>0</v>
      </c>
      <c r="M797" s="112">
        <v>0</v>
      </c>
      <c r="N797" s="34">
        <v>0.37499999999999994</v>
      </c>
      <c r="O797" s="38">
        <v>0.37499999999999994</v>
      </c>
      <c r="P797" s="114" t="s">
        <v>109</v>
      </c>
      <c r="Q797" s="118">
        <v>44806</v>
      </c>
      <c r="R797" s="35">
        <v>0</v>
      </c>
      <c r="S797" s="35">
        <v>0</v>
      </c>
      <c r="T797" s="10" t="str">
        <f t="shared" si="146"/>
        <v>Sem - 36</v>
      </c>
      <c r="U797" s="10" t="str">
        <f t="shared" si="147"/>
        <v>Septembre</v>
      </c>
      <c r="V797" s="36" t="s">
        <v>231</v>
      </c>
      <c r="W797" s="34"/>
      <c r="X797" s="91">
        <f t="shared" si="148"/>
        <v>4.8148148148148273E-3</v>
      </c>
      <c r="Y797" s="92" t="str">
        <f>VLOOKUP('CM-CIC'!B728,Annuaire_roster!B:F,4,0)</f>
        <v>EL JAOUHARI Ussama</v>
      </c>
      <c r="Z797" s="37" t="s">
        <v>110</v>
      </c>
      <c r="AA797" s="60">
        <v>0</v>
      </c>
      <c r="AB797" s="35" t="s">
        <v>63</v>
      </c>
      <c r="AC797" s="35" t="s">
        <v>63</v>
      </c>
      <c r="AD797" s="35" t="s">
        <v>63</v>
      </c>
      <c r="AE797" s="44" t="s">
        <v>63</v>
      </c>
      <c r="AF797" s="120"/>
      <c r="AG797" s="45"/>
    </row>
    <row r="798" spans="1:34" x14ac:dyDescent="0.2">
      <c r="A798" s="59">
        <f>+VLOOKUP(B798,Annuaire_roster!B:G,5,0)</f>
        <v>1407</v>
      </c>
      <c r="B798" s="78" t="s">
        <v>227</v>
      </c>
      <c r="C798" s="98">
        <v>0.34939814814814812</v>
      </c>
      <c r="D798" s="98">
        <v>0.375</v>
      </c>
      <c r="E798" s="101">
        <v>0.79166666666666663</v>
      </c>
      <c r="F798" s="101">
        <v>0.79166666666666663</v>
      </c>
      <c r="G798" s="102"/>
      <c r="H798" s="105"/>
      <c r="I798" s="154"/>
      <c r="J798" s="105"/>
      <c r="K798" s="111">
        <v>0</v>
      </c>
      <c r="L798" s="105">
        <v>0</v>
      </c>
      <c r="M798" s="112">
        <v>0</v>
      </c>
      <c r="N798" s="34">
        <v>0.37499999999999994</v>
      </c>
      <c r="O798" s="38">
        <v>0.37499999999999994</v>
      </c>
      <c r="P798" s="114" t="s">
        <v>109</v>
      </c>
      <c r="Q798" s="118">
        <v>44806</v>
      </c>
      <c r="R798" s="35">
        <v>0</v>
      </c>
      <c r="S798" s="35">
        <v>0</v>
      </c>
      <c r="T798" s="10" t="str">
        <f t="shared" si="146"/>
        <v>Sem - 36</v>
      </c>
      <c r="U798" s="10" t="str">
        <f t="shared" si="147"/>
        <v>Septembre</v>
      </c>
      <c r="V798" s="36" t="s">
        <v>231</v>
      </c>
      <c r="W798" s="34"/>
      <c r="X798" s="91">
        <f t="shared" si="148"/>
        <v>2.560185185185182E-2</v>
      </c>
      <c r="Y798" s="92" t="str">
        <f>VLOOKUP('CM-CIC'!B729,Annuaire_roster!B:F,4,0)</f>
        <v>EL JAOUHARI Ussama</v>
      </c>
      <c r="Z798" s="37" t="s">
        <v>80</v>
      </c>
      <c r="AA798" s="60" t="s">
        <v>80</v>
      </c>
      <c r="AB798" s="35" t="s">
        <v>63</v>
      </c>
      <c r="AC798" s="35" t="s">
        <v>63</v>
      </c>
      <c r="AD798" s="35" t="s">
        <v>63</v>
      </c>
      <c r="AE798" s="44" t="s">
        <v>63</v>
      </c>
      <c r="AF798" s="120"/>
      <c r="AG798" s="45"/>
    </row>
    <row r="799" spans="1:34" x14ac:dyDescent="0.2">
      <c r="A799" s="59">
        <f>+VLOOKUP(B799,Annuaire_roster!B:G,5,0)</f>
        <v>1211</v>
      </c>
      <c r="B799" s="78" t="s">
        <v>78</v>
      </c>
      <c r="C799" s="98">
        <v>0.37033564814814812</v>
      </c>
      <c r="D799" s="98">
        <v>0.375</v>
      </c>
      <c r="E799" s="101">
        <v>0.75</v>
      </c>
      <c r="F799" s="101">
        <v>0.75</v>
      </c>
      <c r="G799" s="102"/>
      <c r="H799" s="105"/>
      <c r="I799" s="154"/>
      <c r="J799" s="105"/>
      <c r="K799" s="111">
        <v>0</v>
      </c>
      <c r="L799" s="105">
        <v>0</v>
      </c>
      <c r="M799" s="112">
        <v>0</v>
      </c>
      <c r="N799" s="34">
        <v>0.33333333333333331</v>
      </c>
      <c r="O799" s="38">
        <v>0.33333333333333331</v>
      </c>
      <c r="P799" s="114" t="s">
        <v>109</v>
      </c>
      <c r="Q799" s="118">
        <v>44807</v>
      </c>
      <c r="R799" s="35">
        <v>0</v>
      </c>
      <c r="S799" s="35">
        <v>0</v>
      </c>
      <c r="T799" s="10" t="str">
        <f t="shared" si="146"/>
        <v>Sem - 36</v>
      </c>
      <c r="U799" s="10" t="str">
        <f t="shared" si="147"/>
        <v>Septembre</v>
      </c>
      <c r="V799" s="36" t="s">
        <v>231</v>
      </c>
      <c r="W799" s="34"/>
      <c r="X799" s="91">
        <f t="shared" si="148"/>
        <v>4.6643518518518778E-3</v>
      </c>
      <c r="Y799" s="92" t="str">
        <f>VLOOKUP('CM-CIC'!B730,Annuaire_roster!B:F,4,0)</f>
        <v>EL JAOUHARI Ussama</v>
      </c>
      <c r="Z799" s="37" t="s">
        <v>110</v>
      </c>
      <c r="AA799" s="60">
        <v>0</v>
      </c>
      <c r="AB799" s="35" t="s">
        <v>63</v>
      </c>
      <c r="AC799" s="35" t="s">
        <v>63</v>
      </c>
      <c r="AD799" s="35" t="s">
        <v>63</v>
      </c>
      <c r="AE799" s="44" t="s">
        <v>63</v>
      </c>
      <c r="AF799" s="120"/>
      <c r="AG799" s="45"/>
    </row>
    <row r="800" spans="1:34" x14ac:dyDescent="0.2">
      <c r="A800" s="59">
        <f>+VLOOKUP(B800,Annuaire_roster!B:G,5,0)</f>
        <v>1430</v>
      </c>
      <c r="B800" s="78" t="s">
        <v>146</v>
      </c>
      <c r="C800" s="98">
        <v>0.36491898148148144</v>
      </c>
      <c r="D800" s="98">
        <v>0.375</v>
      </c>
      <c r="E800" s="101">
        <v>0.75</v>
      </c>
      <c r="F800" s="101">
        <v>0.75</v>
      </c>
      <c r="G800" s="102"/>
      <c r="H800" s="105"/>
      <c r="I800" s="154"/>
      <c r="J800" s="105"/>
      <c r="K800" s="111">
        <v>0</v>
      </c>
      <c r="L800" s="105">
        <v>0</v>
      </c>
      <c r="M800" s="112">
        <v>0</v>
      </c>
      <c r="N800" s="34">
        <v>0.33333333333333331</v>
      </c>
      <c r="O800" s="38">
        <v>0.33333333333333331</v>
      </c>
      <c r="P800" s="114" t="s">
        <v>109</v>
      </c>
      <c r="Q800" s="118">
        <v>44807</v>
      </c>
      <c r="R800" s="35">
        <v>0</v>
      </c>
      <c r="S800" s="35">
        <v>0</v>
      </c>
      <c r="T800" s="10" t="str">
        <f t="shared" si="146"/>
        <v>Sem - 36</v>
      </c>
      <c r="U800" s="10" t="str">
        <f t="shared" si="147"/>
        <v>Septembre</v>
      </c>
      <c r="V800" s="36" t="s">
        <v>231</v>
      </c>
      <c r="W800" s="34"/>
      <c r="X800" s="91">
        <f t="shared" si="148"/>
        <v>1.0081018518518503E-2</v>
      </c>
      <c r="Y800" s="92" t="str">
        <f>VLOOKUP('CM-CIC'!B731,Annuaire_roster!B:F,4,0)</f>
        <v>EL JAOUHARI Ussama</v>
      </c>
      <c r="Z800" s="37" t="s">
        <v>110</v>
      </c>
      <c r="AA800" s="60">
        <v>0</v>
      </c>
      <c r="AB800" s="35" t="s">
        <v>63</v>
      </c>
      <c r="AC800" s="35" t="s">
        <v>63</v>
      </c>
      <c r="AD800" s="35" t="s">
        <v>63</v>
      </c>
      <c r="AE800" s="44" t="s">
        <v>63</v>
      </c>
      <c r="AF800" s="120"/>
      <c r="AG800" s="45"/>
    </row>
    <row r="801" spans="1:33" x14ac:dyDescent="0.2">
      <c r="A801" s="59">
        <f>+VLOOKUP(B801,Annuaire_roster!B:G,5,0)</f>
        <v>1407</v>
      </c>
      <c r="B801" s="78" t="s">
        <v>227</v>
      </c>
      <c r="C801" s="98">
        <v>0.34679398148148144</v>
      </c>
      <c r="D801" s="98">
        <v>0.375</v>
      </c>
      <c r="E801" s="101">
        <v>0.75</v>
      </c>
      <c r="F801" s="101">
        <v>0.75</v>
      </c>
      <c r="G801" s="102"/>
      <c r="H801" s="105"/>
      <c r="I801" s="154"/>
      <c r="J801" s="105"/>
      <c r="K801" s="111">
        <v>0</v>
      </c>
      <c r="L801" s="105">
        <v>0</v>
      </c>
      <c r="M801" s="112">
        <v>0</v>
      </c>
      <c r="N801" s="34">
        <v>0.33333333333333331</v>
      </c>
      <c r="O801" s="38">
        <v>0.33333333333333331</v>
      </c>
      <c r="P801" s="114" t="s">
        <v>109</v>
      </c>
      <c r="Q801" s="118">
        <v>44807</v>
      </c>
      <c r="R801" s="35">
        <v>0</v>
      </c>
      <c r="S801" s="35">
        <v>0</v>
      </c>
      <c r="T801" s="10" t="str">
        <f t="shared" si="146"/>
        <v>Sem - 36</v>
      </c>
      <c r="U801" s="10" t="str">
        <f t="shared" si="147"/>
        <v>Septembre</v>
      </c>
      <c r="V801" s="36" t="s">
        <v>231</v>
      </c>
      <c r="W801" s="34"/>
      <c r="X801" s="91">
        <f t="shared" si="148"/>
        <v>2.8206018518518561E-2</v>
      </c>
      <c r="Y801" s="92" t="str">
        <f>VLOOKUP('CM-CIC'!B732,Annuaire_roster!B:F,4,0)</f>
        <v>EL JAOUHARI Ussama</v>
      </c>
      <c r="Z801" s="37" t="s">
        <v>80</v>
      </c>
      <c r="AA801" s="60" t="s">
        <v>80</v>
      </c>
      <c r="AB801" s="35" t="s">
        <v>63</v>
      </c>
      <c r="AC801" s="35" t="s">
        <v>63</v>
      </c>
      <c r="AD801" s="35" t="s">
        <v>63</v>
      </c>
      <c r="AE801" s="44" t="s">
        <v>63</v>
      </c>
      <c r="AF801" s="120"/>
      <c r="AG801" s="45"/>
    </row>
    <row r="802" spans="1:33" x14ac:dyDescent="0.2">
      <c r="A802" s="59">
        <f>+VLOOKUP(B802,Annuaire_roster!B:G,5,0)</f>
        <v>1211</v>
      </c>
      <c r="B802" s="78" t="s">
        <v>78</v>
      </c>
      <c r="C802" s="98"/>
      <c r="D802" s="98" t="s">
        <v>64</v>
      </c>
      <c r="E802" s="101"/>
      <c r="F802" s="101" t="s">
        <v>64</v>
      </c>
      <c r="G802" s="102"/>
      <c r="H802" s="105"/>
      <c r="I802" s="154"/>
      <c r="J802" s="105"/>
      <c r="K802" s="111">
        <v>0</v>
      </c>
      <c r="L802" s="105">
        <v>0</v>
      </c>
      <c r="M802" s="112">
        <v>0</v>
      </c>
      <c r="N802" s="34" t="s">
        <v>63</v>
      </c>
      <c r="O802" s="38">
        <v>0</v>
      </c>
      <c r="P802" s="114" t="s">
        <v>109</v>
      </c>
      <c r="Q802" s="118">
        <v>44808</v>
      </c>
      <c r="R802" s="35">
        <v>0</v>
      </c>
      <c r="S802" s="35">
        <v>0</v>
      </c>
      <c r="T802" s="10" t="str">
        <f t="shared" si="146"/>
        <v>Sem - 36</v>
      </c>
      <c r="U802" s="10" t="str">
        <f t="shared" si="147"/>
        <v>Septembre</v>
      </c>
      <c r="V802" s="36" t="s">
        <v>231</v>
      </c>
      <c r="W802" s="34"/>
      <c r="X802" s="91">
        <f t="shared" si="148"/>
        <v>0</v>
      </c>
      <c r="Y802" s="92" t="str">
        <f>VLOOKUP('CM-CIC'!B733,Annuaire_roster!B:F,4,0)</f>
        <v>EL JAOUHARI Ussama</v>
      </c>
      <c r="Z802" s="37" t="s">
        <v>110</v>
      </c>
      <c r="AA802" s="60">
        <v>0</v>
      </c>
      <c r="AB802" s="35" t="s">
        <v>63</v>
      </c>
      <c r="AC802" s="35" t="s">
        <v>63</v>
      </c>
      <c r="AD802" s="35" t="s">
        <v>63</v>
      </c>
      <c r="AE802" s="44" t="s">
        <v>63</v>
      </c>
      <c r="AF802" s="120"/>
      <c r="AG802" s="45"/>
    </row>
    <row r="803" spans="1:33" x14ac:dyDescent="0.2">
      <c r="A803" s="59">
        <f>+VLOOKUP(B803,Annuaire_roster!B:G,5,0)</f>
        <v>1430</v>
      </c>
      <c r="B803" s="78" t="s">
        <v>146</v>
      </c>
      <c r="C803" s="98"/>
      <c r="D803" s="98" t="s">
        <v>64</v>
      </c>
      <c r="E803" s="101"/>
      <c r="F803" s="101" t="s">
        <v>64</v>
      </c>
      <c r="G803" s="102"/>
      <c r="H803" s="105"/>
      <c r="I803" s="154"/>
      <c r="J803" s="105"/>
      <c r="K803" s="111">
        <v>0</v>
      </c>
      <c r="L803" s="105">
        <v>0</v>
      </c>
      <c r="M803" s="112">
        <v>0</v>
      </c>
      <c r="N803" s="34" t="s">
        <v>63</v>
      </c>
      <c r="O803" s="38">
        <v>0</v>
      </c>
      <c r="P803" s="114" t="s">
        <v>109</v>
      </c>
      <c r="Q803" s="118">
        <v>44808</v>
      </c>
      <c r="R803" s="35">
        <v>0</v>
      </c>
      <c r="S803" s="35">
        <v>0</v>
      </c>
      <c r="T803" s="10" t="str">
        <f t="shared" si="146"/>
        <v>Sem - 36</v>
      </c>
      <c r="U803" s="10" t="str">
        <f t="shared" si="147"/>
        <v>Septembre</v>
      </c>
      <c r="V803" s="36" t="s">
        <v>231</v>
      </c>
      <c r="W803" s="34"/>
      <c r="X803" s="91">
        <f t="shared" si="148"/>
        <v>0</v>
      </c>
      <c r="Y803" s="92" t="str">
        <f>VLOOKUP('CM-CIC'!B734,Annuaire_roster!B:F,4,0)</f>
        <v>EL JAOUHARI Ussama</v>
      </c>
      <c r="Z803" s="37" t="s">
        <v>110</v>
      </c>
      <c r="AA803" s="60">
        <v>0</v>
      </c>
      <c r="AB803" s="35" t="s">
        <v>63</v>
      </c>
      <c r="AC803" s="35" t="s">
        <v>63</v>
      </c>
      <c r="AD803" s="35" t="s">
        <v>63</v>
      </c>
      <c r="AE803" s="44" t="s">
        <v>63</v>
      </c>
      <c r="AF803" s="120"/>
      <c r="AG803" s="45"/>
    </row>
    <row r="804" spans="1:33" x14ac:dyDescent="0.2">
      <c r="A804" s="59">
        <f>+VLOOKUP(B804,Annuaire_roster!B:G,5,0)</f>
        <v>1407</v>
      </c>
      <c r="B804" s="78" t="s">
        <v>227</v>
      </c>
      <c r="C804" s="98"/>
      <c r="D804" s="98" t="s">
        <v>64</v>
      </c>
      <c r="E804" s="101"/>
      <c r="F804" s="101" t="s">
        <v>64</v>
      </c>
      <c r="G804" s="102"/>
      <c r="H804" s="105"/>
      <c r="I804" s="154"/>
      <c r="J804" s="105"/>
      <c r="K804" s="111">
        <v>0</v>
      </c>
      <c r="L804" s="105">
        <v>0</v>
      </c>
      <c r="M804" s="112">
        <v>0</v>
      </c>
      <c r="N804" s="34" t="s">
        <v>63</v>
      </c>
      <c r="O804" s="38">
        <v>0</v>
      </c>
      <c r="P804" s="114" t="s">
        <v>109</v>
      </c>
      <c r="Q804" s="118">
        <v>44808</v>
      </c>
      <c r="R804" s="35">
        <v>0</v>
      </c>
      <c r="S804" s="35">
        <v>0</v>
      </c>
      <c r="T804" s="10" t="str">
        <f t="shared" si="146"/>
        <v>Sem - 36</v>
      </c>
      <c r="U804" s="10" t="str">
        <f t="shared" si="147"/>
        <v>Septembre</v>
      </c>
      <c r="V804" s="36" t="s">
        <v>231</v>
      </c>
      <c r="W804" s="34"/>
      <c r="X804" s="91">
        <f t="shared" si="148"/>
        <v>0</v>
      </c>
      <c r="Y804" s="92" t="str">
        <f>VLOOKUP('CM-CIC'!B735,Annuaire_roster!B:F,4,0)</f>
        <v>EL JAOUHARI Ussama</v>
      </c>
      <c r="Z804" s="37" t="s">
        <v>80</v>
      </c>
      <c r="AA804" s="60" t="s">
        <v>80</v>
      </c>
      <c r="AB804" s="35" t="s">
        <v>63</v>
      </c>
      <c r="AC804" s="35" t="s">
        <v>63</v>
      </c>
      <c r="AD804" s="35" t="s">
        <v>63</v>
      </c>
      <c r="AE804" s="44" t="s">
        <v>63</v>
      </c>
      <c r="AF804" s="120"/>
      <c r="AG804" s="45"/>
    </row>
    <row r="805" spans="1:33" x14ac:dyDescent="0.2">
      <c r="A805" s="59">
        <f>+VLOOKUP(B805,Annuaire_roster!B:G,5,0)</f>
        <v>1211</v>
      </c>
      <c r="B805" s="78" t="s">
        <v>78</v>
      </c>
      <c r="C805" s="98"/>
      <c r="D805" s="98" t="s">
        <v>64</v>
      </c>
      <c r="E805" s="101"/>
      <c r="F805" s="101" t="s">
        <v>64</v>
      </c>
      <c r="G805" s="102"/>
      <c r="H805" s="105"/>
      <c r="I805" s="154"/>
      <c r="J805" s="105"/>
      <c r="K805" s="111">
        <v>0</v>
      </c>
      <c r="L805" s="105">
        <v>0</v>
      </c>
      <c r="M805" s="112">
        <v>0</v>
      </c>
      <c r="N805" s="34" t="s">
        <v>63</v>
      </c>
      <c r="O805" s="38">
        <v>0</v>
      </c>
      <c r="P805" s="114" t="s">
        <v>109</v>
      </c>
      <c r="Q805" s="118">
        <v>44809</v>
      </c>
      <c r="R805" s="35">
        <v>0</v>
      </c>
      <c r="S805" s="35">
        <v>0</v>
      </c>
      <c r="T805" s="10" t="str">
        <f t="shared" si="146"/>
        <v>Sem - 36</v>
      </c>
      <c r="U805" s="10" t="str">
        <f t="shared" si="147"/>
        <v>Septembre</v>
      </c>
      <c r="V805" s="36" t="s">
        <v>231</v>
      </c>
      <c r="W805" s="34"/>
      <c r="X805" s="91">
        <f t="shared" si="148"/>
        <v>0</v>
      </c>
      <c r="Y805" s="92" t="str">
        <f>VLOOKUP('CM-CIC'!B736,Annuaire_roster!B:F,4,0)</f>
        <v>EL JAOUHARI Ussama</v>
      </c>
      <c r="Z805" s="37" t="s">
        <v>110</v>
      </c>
      <c r="AA805" s="60">
        <v>0</v>
      </c>
      <c r="AB805" s="35" t="s">
        <v>63</v>
      </c>
      <c r="AC805" s="35" t="s">
        <v>63</v>
      </c>
      <c r="AD805" s="35" t="s">
        <v>63</v>
      </c>
      <c r="AE805" s="44" t="s">
        <v>63</v>
      </c>
      <c r="AF805" s="120"/>
      <c r="AG805" s="45"/>
    </row>
    <row r="806" spans="1:33" x14ac:dyDescent="0.2">
      <c r="A806" s="59">
        <f>+VLOOKUP(B806,Annuaire_roster!B:G,5,0)</f>
        <v>1430</v>
      </c>
      <c r="B806" s="78" t="s">
        <v>146</v>
      </c>
      <c r="C806" s="98"/>
      <c r="D806" s="98" t="s">
        <v>64</v>
      </c>
      <c r="E806" s="101"/>
      <c r="F806" s="101" t="s">
        <v>64</v>
      </c>
      <c r="G806" s="102"/>
      <c r="H806" s="105"/>
      <c r="I806" s="154"/>
      <c r="J806" s="105"/>
      <c r="K806" s="111">
        <v>0</v>
      </c>
      <c r="L806" s="105">
        <v>0</v>
      </c>
      <c r="M806" s="112">
        <v>0</v>
      </c>
      <c r="N806" s="34" t="s">
        <v>63</v>
      </c>
      <c r="O806" s="38">
        <v>0</v>
      </c>
      <c r="P806" s="114" t="s">
        <v>109</v>
      </c>
      <c r="Q806" s="118">
        <v>44809</v>
      </c>
      <c r="R806" s="35">
        <v>0</v>
      </c>
      <c r="S806" s="35">
        <v>0</v>
      </c>
      <c r="T806" s="10" t="str">
        <f t="shared" si="146"/>
        <v>Sem - 36</v>
      </c>
      <c r="U806" s="10" t="str">
        <f t="shared" si="147"/>
        <v>Septembre</v>
      </c>
      <c r="V806" s="36" t="s">
        <v>231</v>
      </c>
      <c r="W806" s="34"/>
      <c r="X806" s="91">
        <f t="shared" si="148"/>
        <v>0</v>
      </c>
      <c r="Y806" s="92" t="str">
        <f>VLOOKUP('CM-CIC'!B737,Annuaire_roster!B:F,4,0)</f>
        <v>EL JAOUHARI Ussama</v>
      </c>
      <c r="Z806" s="37" t="s">
        <v>110</v>
      </c>
      <c r="AA806" s="60">
        <v>0</v>
      </c>
      <c r="AB806" s="35" t="s">
        <v>63</v>
      </c>
      <c r="AC806" s="35" t="s">
        <v>63</v>
      </c>
      <c r="AD806" s="35" t="s">
        <v>63</v>
      </c>
      <c r="AE806" s="44" t="s">
        <v>63</v>
      </c>
      <c r="AF806" s="120"/>
      <c r="AG806" s="45"/>
    </row>
    <row r="807" spans="1:33" x14ac:dyDescent="0.2">
      <c r="A807" s="59">
        <f>+VLOOKUP(B807,Annuaire_roster!B:G,5,0)</f>
        <v>1407</v>
      </c>
      <c r="B807" s="78" t="s">
        <v>227</v>
      </c>
      <c r="C807" s="98"/>
      <c r="D807" s="98" t="s">
        <v>64</v>
      </c>
      <c r="E807" s="101"/>
      <c r="F807" s="101" t="s">
        <v>64</v>
      </c>
      <c r="G807" s="102"/>
      <c r="H807" s="105"/>
      <c r="I807" s="154"/>
      <c r="J807" s="105"/>
      <c r="K807" s="111">
        <v>0</v>
      </c>
      <c r="L807" s="105">
        <v>0</v>
      </c>
      <c r="M807" s="112">
        <v>0</v>
      </c>
      <c r="N807" s="34" t="s">
        <v>63</v>
      </c>
      <c r="O807" s="38">
        <v>0</v>
      </c>
      <c r="P807" s="114" t="s">
        <v>109</v>
      </c>
      <c r="Q807" s="118">
        <v>44809</v>
      </c>
      <c r="R807" s="35">
        <v>0</v>
      </c>
      <c r="S807" s="35">
        <v>0</v>
      </c>
      <c r="T807" s="10" t="str">
        <f t="shared" si="146"/>
        <v>Sem - 36</v>
      </c>
      <c r="U807" s="10" t="str">
        <f t="shared" si="147"/>
        <v>Septembre</v>
      </c>
      <c r="V807" s="36" t="s">
        <v>231</v>
      </c>
      <c r="W807" s="34"/>
      <c r="X807" s="91">
        <f t="shared" si="148"/>
        <v>0</v>
      </c>
      <c r="Y807" s="92" t="str">
        <f>VLOOKUP('CM-CIC'!B738,Annuaire_roster!B:F,4,0)</f>
        <v>EL JAOUHARI Ussama</v>
      </c>
      <c r="Z807" s="37" t="s">
        <v>80</v>
      </c>
      <c r="AA807" s="60" t="s">
        <v>80</v>
      </c>
      <c r="AB807" s="35" t="s">
        <v>63</v>
      </c>
      <c r="AC807" s="35" t="s">
        <v>63</v>
      </c>
      <c r="AD807" s="35" t="s">
        <v>63</v>
      </c>
      <c r="AE807" s="44" t="s">
        <v>63</v>
      </c>
      <c r="AF807" s="120"/>
      <c r="AG807" s="45"/>
    </row>
    <row r="808" spans="1:33" x14ac:dyDescent="0.2">
      <c r="A808" s="59">
        <f>+VLOOKUP(B808,Annuaire_roster!B:G,5,0)</f>
        <v>1211</v>
      </c>
      <c r="B808" s="78" t="s">
        <v>78</v>
      </c>
      <c r="C808" s="98">
        <v>0.29166666666666669</v>
      </c>
      <c r="D808" s="98">
        <v>0.29166666666666669</v>
      </c>
      <c r="E808" s="101">
        <v>0.70833333333333337</v>
      </c>
      <c r="F808" s="101">
        <v>0.70833333333333337</v>
      </c>
      <c r="G808" s="102"/>
      <c r="H808" s="105"/>
      <c r="I808" s="225" t="s">
        <v>63</v>
      </c>
      <c r="J808" s="105"/>
      <c r="K808" s="111">
        <v>0</v>
      </c>
      <c r="L808" s="105">
        <v>0</v>
      </c>
      <c r="M808" s="112">
        <v>0</v>
      </c>
      <c r="N808" s="34">
        <f t="shared" ref="N808:N839" si="151">IFERROR(IF(OR(D808="OFF",D808="Congé",M808="Abs",D808="Congé sans solde",D808="Férié"),"",IF(O808-K808-L808&gt;O808,O808,IF(O808-K808-L808&lt;0,"",O808-K808-L808))),"")</f>
        <v>0.375</v>
      </c>
      <c r="O808" s="38">
        <f t="shared" ref="O808:O839" si="152">IF(AG808="2H Pause déjeuner",IF(F808-D808-0.0833333333333333&lt;0,F808-D808-0.0833333333333333+1,F808-D808-0.0833333333333333),IF(OR(AND(F808="OFF",D808="OFF"),AND(F808="Congé",D808="Congé"),AND(F808="Congé sans solde",D808="Congé sans solde"),AND(F808="Congé spécial",D808="Congé spécial"),AND(F808="Férié",D808="Férié"),AND(F808="OFF",D808="Congé"),AND(F808="OFF",D808="Congé sans solde"),AND(F808="OFF",D808="Congé spécial"),AND(F808="OFF",D808="Férié"),AND(F808="Congé",D808="OFF"),AND(F808="Congé",D808="Congé sans solde"),AND(F808="Congé",D808="Congé spécial"),AND(F808="Congé",D808="Férié"),AND(F808="Congé sans solde",D808="OFF"),AND(F808="Congé sans solde",D808="Congé"),AND(F808="Congé sans solde",D808="Congé spécial"),AND(F808="Congé sans solde",D808="Férié"),AND(F808="Congé spécial",D808="OFF"),AND(F808="Congé spécial",D808="Congé"),AND(F808="Congé spécial",D808="Congé sans solde"),AND(F808="Congé spécial",D808="Férié"),AND(F808="Férié",D808="OFF"),AND(F808="Férié",D808="Congé"),AND(F808="Férié",D808="Congé sans solde"),AND(F808="Férié",D808="Congé spécial")),0,IF(OR(F808="OFF",F808="Congé",F808="Congé spécial",F808="Congé sans solde",D808="OFF",D808="Congé",D808="Congé spécial",D808="Congé sans solde"),0.208333333333334,IF(AND(AG808="",F808-D808&lt;0),("24:00:00"-D808)+("00:00:00"+F808)-0.0416666666666667,IF(AND(OR(AG808="Allaitement",AG808="Sans déjeuner"),F808-D808&lt;0),("24:00:00"-D808)+("00:00:00"+F808),IF(AND(AG808="",F808-D808&gt;0.166666666666667),F808-D808-0.0416666666666667,IF(AND(OR(AG808="Allaitement",AG808="Sans déjeuner"),F808-D808&gt;0.166666666666667),F808-D808,F808-D808)))))))</f>
        <v>0.375</v>
      </c>
      <c r="P808" s="114" t="s">
        <v>109</v>
      </c>
      <c r="Q808" s="118">
        <v>44810</v>
      </c>
      <c r="R808" s="35">
        <v>0</v>
      </c>
      <c r="S808" s="35">
        <v>0</v>
      </c>
      <c r="T808" s="10" t="str">
        <f t="shared" si="146"/>
        <v>Sem - 37</v>
      </c>
      <c r="U808" s="10" t="str">
        <f t="shared" si="147"/>
        <v>Septembre</v>
      </c>
      <c r="V808" s="36" t="s">
        <v>1102</v>
      </c>
      <c r="W808" s="34"/>
      <c r="X808" s="91">
        <f t="shared" si="148"/>
        <v>0</v>
      </c>
      <c r="Y808" s="92" t="str">
        <f>VLOOKUP('CM-CIC'!B739,Annuaire_roster!B:F,4,0)</f>
        <v>EL JAOUHARI Ussama</v>
      </c>
      <c r="Z808" s="37" t="s">
        <v>110</v>
      </c>
      <c r="AA808" s="60" t="s">
        <v>232</v>
      </c>
      <c r="AB808" s="35" t="s">
        <v>63</v>
      </c>
      <c r="AC808" s="35" t="s">
        <v>63</v>
      </c>
      <c r="AD808" s="35" t="s">
        <v>63</v>
      </c>
      <c r="AE808" s="44" t="s">
        <v>63</v>
      </c>
      <c r="AF808" s="120"/>
      <c r="AG808" s="45"/>
    </row>
    <row r="809" spans="1:33" x14ac:dyDescent="0.2">
      <c r="A809" s="59">
        <f>+VLOOKUP(B809,Annuaire_roster!B:G,5,0)</f>
        <v>1430</v>
      </c>
      <c r="B809" s="78" t="s">
        <v>146</v>
      </c>
      <c r="C809" s="98">
        <v>0.29166666666666669</v>
      </c>
      <c r="D809" s="98">
        <v>0.29166666666666669</v>
      </c>
      <c r="E809" s="101">
        <v>0.70833333333333337</v>
      </c>
      <c r="F809" s="101">
        <v>0.70833333333333337</v>
      </c>
      <c r="G809" s="102"/>
      <c r="H809" s="105"/>
      <c r="I809" s="225" t="s">
        <v>63</v>
      </c>
      <c r="J809" s="105"/>
      <c r="K809" s="111">
        <v>0</v>
      </c>
      <c r="L809" s="105">
        <v>0</v>
      </c>
      <c r="M809" s="112">
        <v>0</v>
      </c>
      <c r="N809" s="34">
        <f t="shared" si="151"/>
        <v>0.375</v>
      </c>
      <c r="O809" s="38">
        <f t="shared" si="152"/>
        <v>0.375</v>
      </c>
      <c r="P809" s="114" t="s">
        <v>109</v>
      </c>
      <c r="Q809" s="118">
        <v>44810</v>
      </c>
      <c r="R809" s="35">
        <v>0</v>
      </c>
      <c r="S809" s="35">
        <v>0</v>
      </c>
      <c r="T809" s="10" t="str">
        <f t="shared" si="146"/>
        <v>Sem - 37</v>
      </c>
      <c r="U809" s="10" t="str">
        <f t="shared" si="147"/>
        <v>Septembre</v>
      </c>
      <c r="V809" s="36" t="s">
        <v>1103</v>
      </c>
      <c r="W809" s="34"/>
      <c r="X809" s="91">
        <f t="shared" si="148"/>
        <v>0</v>
      </c>
      <c r="Y809" s="92" t="str">
        <f>VLOOKUP('CM-CIC'!B740,Annuaire_roster!B:F,4,0)</f>
        <v>KINANA Widad</v>
      </c>
      <c r="Z809" s="37" t="s">
        <v>110</v>
      </c>
      <c r="AA809" s="60" t="s">
        <v>232</v>
      </c>
      <c r="AB809" s="35" t="s">
        <v>63</v>
      </c>
      <c r="AC809" s="35" t="s">
        <v>63</v>
      </c>
      <c r="AD809" s="35" t="s">
        <v>63</v>
      </c>
      <c r="AE809" s="44" t="s">
        <v>63</v>
      </c>
      <c r="AF809" s="120"/>
      <c r="AG809" s="45"/>
    </row>
    <row r="810" spans="1:33" x14ac:dyDescent="0.2">
      <c r="A810" s="59">
        <f>+VLOOKUP(B810,Annuaire_roster!B:G,5,0)</f>
        <v>1407</v>
      </c>
      <c r="B810" s="78" t="s">
        <v>227</v>
      </c>
      <c r="C810" s="98">
        <v>0.375</v>
      </c>
      <c r="D810" s="98">
        <v>0.375</v>
      </c>
      <c r="E810" s="101">
        <v>0.79166666666666663</v>
      </c>
      <c r="F810" s="101">
        <v>0.79166666666666663</v>
      </c>
      <c r="G810" s="102"/>
      <c r="H810" s="105"/>
      <c r="I810" s="225" t="s">
        <v>63</v>
      </c>
      <c r="J810" s="105"/>
      <c r="K810" s="111">
        <v>0</v>
      </c>
      <c r="L810" s="105">
        <v>0</v>
      </c>
      <c r="M810" s="112">
        <v>0</v>
      </c>
      <c r="N810" s="34">
        <f t="shared" si="151"/>
        <v>0.37499999999999994</v>
      </c>
      <c r="O810" s="38">
        <f t="shared" si="152"/>
        <v>0.37499999999999994</v>
      </c>
      <c r="P810" s="114" t="s">
        <v>109</v>
      </c>
      <c r="Q810" s="118">
        <v>44810</v>
      </c>
      <c r="R810" s="35">
        <v>0</v>
      </c>
      <c r="S810" s="35">
        <v>0</v>
      </c>
      <c r="T810" s="10" t="str">
        <f t="shared" si="146"/>
        <v>Sem - 37</v>
      </c>
      <c r="U810" s="10" t="str">
        <f t="shared" si="147"/>
        <v>Septembre</v>
      </c>
      <c r="V810" s="36" t="s">
        <v>1104</v>
      </c>
      <c r="W810" s="34"/>
      <c r="X810" s="91">
        <f t="shared" si="148"/>
        <v>0</v>
      </c>
      <c r="Y810" s="92" t="str">
        <f>VLOOKUP('CM-CIC'!B741,Annuaire_roster!B:F,4,0)</f>
        <v>KINANA Widad</v>
      </c>
      <c r="Z810" s="37" t="s">
        <v>110</v>
      </c>
      <c r="AA810" s="60" t="s">
        <v>232</v>
      </c>
      <c r="AB810" s="35" t="s">
        <v>63</v>
      </c>
      <c r="AC810" s="35" t="s">
        <v>63</v>
      </c>
      <c r="AD810" s="35" t="s">
        <v>63</v>
      </c>
      <c r="AE810" s="44" t="s">
        <v>63</v>
      </c>
      <c r="AF810" s="120"/>
      <c r="AG810" s="45"/>
    </row>
    <row r="811" spans="1:33" x14ac:dyDescent="0.2">
      <c r="A811" s="59">
        <f>+VLOOKUP(B811,Annuaire_roster!B:G,5,0)</f>
        <v>1430</v>
      </c>
      <c r="B811" s="78" t="s">
        <v>146</v>
      </c>
      <c r="C811" s="98">
        <v>0.37940972222222219</v>
      </c>
      <c r="D811" s="98">
        <v>0.375</v>
      </c>
      <c r="E811" s="101">
        <v>0.79166666666666663</v>
      </c>
      <c r="F811" s="101">
        <v>0.79166666666666663</v>
      </c>
      <c r="G811" s="102"/>
      <c r="H811" s="105"/>
      <c r="I811" s="226"/>
      <c r="J811" s="105"/>
      <c r="K811" s="111"/>
      <c r="L811" s="105">
        <v>0</v>
      </c>
      <c r="M811" s="112">
        <v>0</v>
      </c>
      <c r="N811" s="34">
        <f t="shared" si="151"/>
        <v>0.37499999999999994</v>
      </c>
      <c r="O811" s="38">
        <f t="shared" si="152"/>
        <v>0.37499999999999994</v>
      </c>
      <c r="P811" s="114" t="s">
        <v>109</v>
      </c>
      <c r="Q811" s="159">
        <v>44811</v>
      </c>
      <c r="R811" s="35">
        <v>0</v>
      </c>
      <c r="S811" s="35">
        <v>0</v>
      </c>
      <c r="T811" s="10" t="str">
        <f t="shared" si="146"/>
        <v>Sem - 37</v>
      </c>
      <c r="U811" s="10" t="str">
        <f t="shared" si="147"/>
        <v>Septembre</v>
      </c>
      <c r="V811" s="36" t="s">
        <v>1106</v>
      </c>
      <c r="W811" s="34"/>
      <c r="X811" s="91">
        <f t="shared" si="148"/>
        <v>0</v>
      </c>
      <c r="Y811" s="92" t="str">
        <f>VLOOKUP('CM-CIC'!B742,Annuaire_roster!B:F,4,0)</f>
        <v>KINANA Widad</v>
      </c>
      <c r="Z811" s="37" t="s">
        <v>110</v>
      </c>
      <c r="AA811" s="60" t="s">
        <v>232</v>
      </c>
      <c r="AB811" s="35" t="s">
        <v>63</v>
      </c>
      <c r="AC811" s="35" t="s">
        <v>63</v>
      </c>
      <c r="AD811" s="35" t="s">
        <v>63</v>
      </c>
      <c r="AE811" s="44" t="s">
        <v>63</v>
      </c>
      <c r="AF811" s="120"/>
      <c r="AG811" s="45"/>
    </row>
    <row r="812" spans="1:33" x14ac:dyDescent="0.2">
      <c r="A812" s="59">
        <f>+VLOOKUP(B812,Annuaire_roster!B:G,5,0)</f>
        <v>1211</v>
      </c>
      <c r="B812" s="78" t="s">
        <v>78</v>
      </c>
      <c r="C812" s="98">
        <v>0.36989583333333331</v>
      </c>
      <c r="D812" s="98">
        <v>0.375</v>
      </c>
      <c r="E812" s="101">
        <v>0.79166666666666663</v>
      </c>
      <c r="F812" s="101">
        <v>0.79166666666666663</v>
      </c>
      <c r="G812" s="99"/>
      <c r="H812" s="104"/>
      <c r="I812" s="225" t="s">
        <v>63</v>
      </c>
      <c r="J812" s="104"/>
      <c r="K812" s="106">
        <v>0</v>
      </c>
      <c r="L812" s="104">
        <v>0</v>
      </c>
      <c r="M812" s="157">
        <v>0</v>
      </c>
      <c r="N812" s="34">
        <f t="shared" si="151"/>
        <v>0.37499999999999994</v>
      </c>
      <c r="O812" s="38">
        <f t="shared" si="152"/>
        <v>0.37499999999999994</v>
      </c>
      <c r="P812" s="235" t="s">
        <v>109</v>
      </c>
      <c r="Q812" s="159">
        <v>44811</v>
      </c>
      <c r="R812" s="35">
        <v>0</v>
      </c>
      <c r="S812" s="35">
        <v>0</v>
      </c>
      <c r="T812" s="10" t="str">
        <f t="shared" si="146"/>
        <v>Sem - 37</v>
      </c>
      <c r="U812" s="10" t="str">
        <f t="shared" si="147"/>
        <v>Septembre</v>
      </c>
      <c r="V812" s="36" t="s">
        <v>1105</v>
      </c>
      <c r="W812" s="34"/>
      <c r="X812" s="91">
        <f t="shared" si="148"/>
        <v>5.1041666666666874E-3</v>
      </c>
      <c r="Y812" s="92" t="str">
        <f>VLOOKUP('CM-CIC'!B743,Annuaire_roster!B:F,4,0)</f>
        <v>KINANA Widad</v>
      </c>
      <c r="Z812" s="37" t="s">
        <v>110</v>
      </c>
      <c r="AA812" s="60" t="s">
        <v>232</v>
      </c>
      <c r="AB812" s="35" t="s">
        <v>63</v>
      </c>
      <c r="AC812" s="35" t="s">
        <v>63</v>
      </c>
      <c r="AD812" s="35" t="s">
        <v>63</v>
      </c>
      <c r="AE812" s="44" t="s">
        <v>63</v>
      </c>
      <c r="AF812" s="120"/>
      <c r="AG812" s="45"/>
    </row>
    <row r="813" spans="1:33" x14ac:dyDescent="0.2">
      <c r="A813" s="59">
        <f>+VLOOKUP(B813,Annuaire_roster!B:G,5,0)</f>
        <v>1407</v>
      </c>
      <c r="B813" s="78" t="s">
        <v>227</v>
      </c>
      <c r="C813" s="98">
        <v>0.35324074074074074</v>
      </c>
      <c r="D813" s="98">
        <v>0.375</v>
      </c>
      <c r="E813" s="101">
        <v>0.79166666666666663</v>
      </c>
      <c r="F813" s="98">
        <v>0.79166666666666663</v>
      </c>
      <c r="G813" s="99"/>
      <c r="H813" s="104"/>
      <c r="I813" s="225" t="s">
        <v>63</v>
      </c>
      <c r="J813" s="104"/>
      <c r="K813" s="106">
        <v>0</v>
      </c>
      <c r="L813" s="104">
        <v>0</v>
      </c>
      <c r="M813" s="157">
        <v>0</v>
      </c>
      <c r="N813" s="34">
        <f t="shared" si="151"/>
        <v>0.37499999999999994</v>
      </c>
      <c r="O813" s="38">
        <f t="shared" si="152"/>
        <v>0.37499999999999994</v>
      </c>
      <c r="P813" s="235" t="s">
        <v>109</v>
      </c>
      <c r="Q813" s="159">
        <v>44811</v>
      </c>
      <c r="R813" s="35">
        <v>0</v>
      </c>
      <c r="S813" s="35">
        <v>0</v>
      </c>
      <c r="T813" s="10" t="str">
        <f t="shared" si="146"/>
        <v>Sem - 37</v>
      </c>
      <c r="U813" s="10" t="str">
        <f t="shared" si="147"/>
        <v>Septembre</v>
      </c>
      <c r="V813" s="36" t="s">
        <v>1107</v>
      </c>
      <c r="W813" s="34"/>
      <c r="X813" s="91">
        <f t="shared" si="148"/>
        <v>2.1759259259259256E-2</v>
      </c>
      <c r="Y813" s="92" t="str">
        <f>VLOOKUP('CM-CIC'!B744,Annuaire_roster!B:F,4,0)</f>
        <v>KINANA Widad</v>
      </c>
      <c r="Z813" s="37" t="s">
        <v>110</v>
      </c>
      <c r="AA813" s="60" t="s">
        <v>232</v>
      </c>
      <c r="AB813" s="35" t="s">
        <v>63</v>
      </c>
      <c r="AC813" s="35" t="s">
        <v>63</v>
      </c>
      <c r="AD813" s="35" t="s">
        <v>63</v>
      </c>
      <c r="AE813" s="44" t="s">
        <v>63</v>
      </c>
      <c r="AF813" s="120"/>
      <c r="AG813" s="45"/>
    </row>
    <row r="814" spans="1:33" x14ac:dyDescent="0.2">
      <c r="A814" s="59">
        <f>+VLOOKUP(B814,Annuaire_roster!B:G,5,0)</f>
        <v>1407</v>
      </c>
      <c r="B814" s="78" t="s">
        <v>227</v>
      </c>
      <c r="C814" s="98">
        <v>0.3125</v>
      </c>
      <c r="D814" s="98">
        <v>0.3125</v>
      </c>
      <c r="E814" s="101">
        <v>0.72916666666666663</v>
      </c>
      <c r="F814" s="101">
        <v>0.72916666666666663</v>
      </c>
      <c r="G814" s="102"/>
      <c r="H814" s="105"/>
      <c r="I814" s="237" t="s">
        <v>63</v>
      </c>
      <c r="J814" s="105"/>
      <c r="K814" s="111">
        <v>0</v>
      </c>
      <c r="L814" s="105">
        <v>0</v>
      </c>
      <c r="M814" s="112">
        <v>0</v>
      </c>
      <c r="N814" s="34">
        <f t="shared" si="151"/>
        <v>0.37499999999999994</v>
      </c>
      <c r="O814" s="38">
        <f t="shared" si="152"/>
        <v>0.37499999999999994</v>
      </c>
      <c r="P814" s="114" t="s">
        <v>109</v>
      </c>
      <c r="Q814" s="118">
        <v>44812</v>
      </c>
      <c r="R814" s="35">
        <v>0</v>
      </c>
      <c r="S814" s="35">
        <v>0</v>
      </c>
      <c r="T814" s="10" t="str">
        <f t="shared" si="146"/>
        <v>Sem - 37</v>
      </c>
      <c r="U814" s="10" t="str">
        <f t="shared" si="147"/>
        <v>Septembre</v>
      </c>
      <c r="V814" s="36" t="s">
        <v>1081</v>
      </c>
      <c r="W814" s="34"/>
      <c r="X814" s="91">
        <f t="shared" si="148"/>
        <v>0</v>
      </c>
      <c r="Y814" s="92" t="str">
        <f>VLOOKUP('CM-CIC'!B745,Annuaire_roster!B:F,4,0)</f>
        <v>KINANA Widad</v>
      </c>
      <c r="Z814" s="37" t="s">
        <v>110</v>
      </c>
      <c r="AA814" s="60" t="s">
        <v>232</v>
      </c>
      <c r="AB814" s="35" t="s">
        <v>63</v>
      </c>
      <c r="AC814" s="35" t="s">
        <v>63</v>
      </c>
      <c r="AD814" s="35" t="s">
        <v>63</v>
      </c>
      <c r="AE814" s="44" t="s">
        <v>63</v>
      </c>
      <c r="AF814" s="120"/>
      <c r="AG814" s="45"/>
    </row>
    <row r="815" spans="1:33" x14ac:dyDescent="0.2">
      <c r="A815" s="59">
        <f>+VLOOKUP(B815,Annuaire_roster!B:G,5,0)</f>
        <v>1211</v>
      </c>
      <c r="B815" s="78" t="s">
        <v>78</v>
      </c>
      <c r="C815" s="98">
        <v>0.37068287037037034</v>
      </c>
      <c r="D815" s="98">
        <v>0.375</v>
      </c>
      <c r="E815" s="101">
        <v>0.79166666666666663</v>
      </c>
      <c r="F815" s="101">
        <v>0.79166666666666663</v>
      </c>
      <c r="G815" s="102"/>
      <c r="H815" s="105"/>
      <c r="I815" s="225" t="s">
        <v>63</v>
      </c>
      <c r="J815" s="105"/>
      <c r="K815" s="111">
        <v>0</v>
      </c>
      <c r="L815" s="105">
        <v>0</v>
      </c>
      <c r="M815" s="112">
        <v>0</v>
      </c>
      <c r="N815" s="34">
        <f t="shared" si="151"/>
        <v>0.37499999999999994</v>
      </c>
      <c r="O815" s="38">
        <f t="shared" si="152"/>
        <v>0.37499999999999994</v>
      </c>
      <c r="P815" s="114" t="s">
        <v>109</v>
      </c>
      <c r="Q815" s="159">
        <v>44812</v>
      </c>
      <c r="R815" s="35">
        <v>0</v>
      </c>
      <c r="S815" s="35">
        <v>0</v>
      </c>
      <c r="T815" s="10" t="str">
        <f t="shared" si="146"/>
        <v>Sem - 37</v>
      </c>
      <c r="U815" s="10" t="str">
        <f t="shared" si="147"/>
        <v>Septembre</v>
      </c>
      <c r="V815" s="36" t="s">
        <v>1108</v>
      </c>
      <c r="W815" s="34"/>
      <c r="X815" s="91">
        <f t="shared" si="148"/>
        <v>4.3171296296297124E-3</v>
      </c>
      <c r="Y815" s="92" t="str">
        <f>VLOOKUP('CM-CIC'!B746,Annuaire_roster!B:F,4,0)</f>
        <v>KINANA Widad</v>
      </c>
      <c r="Z815" s="37" t="s">
        <v>110</v>
      </c>
      <c r="AA815" s="60" t="s">
        <v>232</v>
      </c>
      <c r="AB815" s="35" t="s">
        <v>63</v>
      </c>
      <c r="AC815" s="35" t="s">
        <v>63</v>
      </c>
      <c r="AD815" s="35" t="s">
        <v>63</v>
      </c>
      <c r="AE815" s="44" t="s">
        <v>63</v>
      </c>
      <c r="AF815" s="120"/>
      <c r="AG815" s="45"/>
    </row>
    <row r="816" spans="1:33" x14ac:dyDescent="0.2">
      <c r="A816" s="59">
        <f>+VLOOKUP(B816,Annuaire_roster!B:G,5,0)</f>
        <v>1430</v>
      </c>
      <c r="B816" s="78" t="s">
        <v>146</v>
      </c>
      <c r="C816" s="98">
        <v>0.37313657407407408</v>
      </c>
      <c r="D816" s="98">
        <v>0.375</v>
      </c>
      <c r="E816" s="101">
        <v>0.79166666666666663</v>
      </c>
      <c r="F816" s="101">
        <v>0.79166666666666663</v>
      </c>
      <c r="G816" s="102"/>
      <c r="H816" s="105"/>
      <c r="I816" s="225" t="s">
        <v>63</v>
      </c>
      <c r="J816" s="105"/>
      <c r="K816" s="111">
        <v>0</v>
      </c>
      <c r="L816" s="105">
        <v>0</v>
      </c>
      <c r="M816" s="112">
        <v>0</v>
      </c>
      <c r="N816" s="34">
        <f t="shared" si="151"/>
        <v>0.37499999999999994</v>
      </c>
      <c r="O816" s="38">
        <f t="shared" si="152"/>
        <v>0.37499999999999994</v>
      </c>
      <c r="P816" s="114" t="s">
        <v>109</v>
      </c>
      <c r="Q816" s="159">
        <v>44812</v>
      </c>
      <c r="R816" s="35">
        <v>0</v>
      </c>
      <c r="S816" s="35">
        <v>0</v>
      </c>
      <c r="T816" s="10" t="str">
        <f t="shared" si="146"/>
        <v>Sem - 37</v>
      </c>
      <c r="U816" s="10" t="str">
        <f t="shared" si="147"/>
        <v>Septembre</v>
      </c>
      <c r="V816" s="36" t="s">
        <v>1109</v>
      </c>
      <c r="W816" s="34"/>
      <c r="X816" s="91">
        <f t="shared" si="148"/>
        <v>1.8634259259259212E-3</v>
      </c>
      <c r="Y816" s="92" t="str">
        <f>VLOOKUP('CM-CIC'!B747,Annuaire_roster!B:F,4,0)</f>
        <v>KINANA Widad</v>
      </c>
      <c r="Z816" s="37" t="s">
        <v>110</v>
      </c>
      <c r="AA816" s="60" t="s">
        <v>232</v>
      </c>
      <c r="AB816" s="35" t="s">
        <v>63</v>
      </c>
      <c r="AC816" s="35" t="s">
        <v>63</v>
      </c>
      <c r="AD816" s="35" t="s">
        <v>63</v>
      </c>
      <c r="AE816" s="44" t="s">
        <v>63</v>
      </c>
      <c r="AF816" s="120"/>
      <c r="AG816" s="45"/>
    </row>
    <row r="817" spans="1:33" x14ac:dyDescent="0.2">
      <c r="A817" s="59">
        <f>+VLOOKUP(B817,Annuaire_roster!B:G,5,0)</f>
        <v>1407</v>
      </c>
      <c r="B817" s="78" t="s">
        <v>227</v>
      </c>
      <c r="C817" s="98">
        <v>0.3125</v>
      </c>
      <c r="D817" s="98">
        <v>0.3125</v>
      </c>
      <c r="E817" s="101">
        <v>0.72916666666666663</v>
      </c>
      <c r="F817" s="101">
        <v>0.72916666666666663</v>
      </c>
      <c r="G817" s="102"/>
      <c r="H817" s="105"/>
      <c r="I817" s="237" t="s">
        <v>63</v>
      </c>
      <c r="J817" s="105"/>
      <c r="K817" s="111">
        <v>0</v>
      </c>
      <c r="L817" s="105">
        <v>0</v>
      </c>
      <c r="M817" s="112">
        <v>0</v>
      </c>
      <c r="N817" s="34">
        <f t="shared" si="151"/>
        <v>0.37499999999999994</v>
      </c>
      <c r="O817" s="38">
        <f t="shared" si="152"/>
        <v>0.37499999999999994</v>
      </c>
      <c r="P817" s="114" t="s">
        <v>109</v>
      </c>
      <c r="Q817" s="118">
        <v>44813</v>
      </c>
      <c r="R817" s="35">
        <v>0</v>
      </c>
      <c r="S817" s="35">
        <v>0</v>
      </c>
      <c r="T817" s="10" t="str">
        <f t="shared" si="146"/>
        <v>Sem - 37</v>
      </c>
      <c r="U817" s="10" t="str">
        <f t="shared" si="147"/>
        <v>Septembre</v>
      </c>
      <c r="V817" s="36" t="s">
        <v>1086</v>
      </c>
      <c r="W817" s="34"/>
      <c r="X817" s="91">
        <f t="shared" si="148"/>
        <v>0</v>
      </c>
      <c r="Y817" s="92" t="str">
        <f>VLOOKUP('CM-CIC'!B748,Annuaire_roster!B:F,4,0)</f>
        <v>KINANA Widad</v>
      </c>
      <c r="Z817" s="37" t="s">
        <v>110</v>
      </c>
      <c r="AA817" s="60" t="s">
        <v>232</v>
      </c>
      <c r="AB817" s="35" t="s">
        <v>63</v>
      </c>
      <c r="AC817" s="35" t="s">
        <v>63</v>
      </c>
      <c r="AD817" s="35" t="s">
        <v>63</v>
      </c>
      <c r="AE817" s="44" t="s">
        <v>63</v>
      </c>
      <c r="AF817" s="120"/>
      <c r="AG817" s="45"/>
    </row>
    <row r="818" spans="1:33" x14ac:dyDescent="0.2">
      <c r="A818" s="59">
        <f>+VLOOKUP(B818,Annuaire_roster!B:G,5,0)</f>
        <v>1211</v>
      </c>
      <c r="B818" s="78" t="s">
        <v>78</v>
      </c>
      <c r="C818" s="98">
        <v>0.37418981481481478</v>
      </c>
      <c r="D818" s="98">
        <v>0.375</v>
      </c>
      <c r="E818" s="101">
        <v>0.79166666666666663</v>
      </c>
      <c r="F818" s="98">
        <v>0.79166666666666663</v>
      </c>
      <c r="G818" s="102"/>
      <c r="H818" s="105"/>
      <c r="I818" s="225" t="s">
        <v>63</v>
      </c>
      <c r="J818" s="105"/>
      <c r="K818" s="111">
        <v>0</v>
      </c>
      <c r="L818" s="105">
        <v>0</v>
      </c>
      <c r="M818" s="112">
        <v>0</v>
      </c>
      <c r="N818" s="34">
        <f t="shared" si="151"/>
        <v>0.37499999999999994</v>
      </c>
      <c r="O818" s="38">
        <f t="shared" si="152"/>
        <v>0.37499999999999994</v>
      </c>
      <c r="P818" s="114" t="s">
        <v>109</v>
      </c>
      <c r="Q818" s="159">
        <v>44813</v>
      </c>
      <c r="R818" s="35">
        <v>0</v>
      </c>
      <c r="S818" s="35">
        <v>0</v>
      </c>
      <c r="T818" s="10" t="str">
        <f t="shared" si="146"/>
        <v>Sem - 37</v>
      </c>
      <c r="U818" s="10" t="str">
        <f t="shared" si="147"/>
        <v>Septembre</v>
      </c>
      <c r="V818" s="36" t="s">
        <v>1110</v>
      </c>
      <c r="W818" s="34"/>
      <c r="X818" s="91">
        <f t="shared" si="148"/>
        <v>8.1018518518527483E-4</v>
      </c>
      <c r="Y818" s="92" t="str">
        <f>VLOOKUP('CM-CIC'!B749,Annuaire_roster!B:F,4,0)</f>
        <v>ABDELLAOUI KHADIJA</v>
      </c>
      <c r="Z818" s="37" t="s">
        <v>110</v>
      </c>
      <c r="AA818" s="60" t="s">
        <v>232</v>
      </c>
      <c r="AB818" s="35" t="s">
        <v>63</v>
      </c>
      <c r="AC818" s="35" t="s">
        <v>63</v>
      </c>
      <c r="AD818" s="35" t="s">
        <v>63</v>
      </c>
      <c r="AE818" s="44" t="s">
        <v>63</v>
      </c>
      <c r="AF818" s="120"/>
      <c r="AG818" s="45"/>
    </row>
    <row r="819" spans="1:33" x14ac:dyDescent="0.2">
      <c r="A819" s="59">
        <f>+VLOOKUP(B819,Annuaire_roster!B:G,5,0)</f>
        <v>1430</v>
      </c>
      <c r="B819" s="78" t="s">
        <v>146</v>
      </c>
      <c r="C819" s="98">
        <v>0.37511574074074072</v>
      </c>
      <c r="D819" s="98">
        <v>0.375</v>
      </c>
      <c r="E819" s="101">
        <v>0.79166666666666663</v>
      </c>
      <c r="F819" s="101">
        <v>0.79166666666666663</v>
      </c>
      <c r="G819" s="102"/>
      <c r="H819" s="105"/>
      <c r="I819" s="225" t="s">
        <v>63</v>
      </c>
      <c r="J819" s="105"/>
      <c r="K819" s="111">
        <v>0</v>
      </c>
      <c r="L819" s="105">
        <v>0</v>
      </c>
      <c r="M819" s="112">
        <v>0</v>
      </c>
      <c r="N819" s="34">
        <f t="shared" si="151"/>
        <v>0.37499999999999994</v>
      </c>
      <c r="O819" s="38">
        <f t="shared" si="152"/>
        <v>0.37499999999999994</v>
      </c>
      <c r="P819" s="114" t="s">
        <v>109</v>
      </c>
      <c r="Q819" s="159">
        <v>44813</v>
      </c>
      <c r="R819" s="35">
        <v>0</v>
      </c>
      <c r="S819" s="35">
        <v>0</v>
      </c>
      <c r="T819" s="10" t="str">
        <f t="shared" si="146"/>
        <v>Sem - 37</v>
      </c>
      <c r="U819" s="10" t="str">
        <f t="shared" si="147"/>
        <v>Septembre</v>
      </c>
      <c r="V819" s="36" t="s">
        <v>1111</v>
      </c>
      <c r="W819" s="34"/>
      <c r="X819" s="91">
        <f t="shared" si="148"/>
        <v>0</v>
      </c>
      <c r="Y819" s="92" t="str">
        <f>VLOOKUP('CM-CIC'!B750,Annuaire_roster!B:F,4,0)</f>
        <v>ABDELLAOUI KHADIJA</v>
      </c>
      <c r="Z819" s="37" t="s">
        <v>110</v>
      </c>
      <c r="AA819" s="60" t="s">
        <v>232</v>
      </c>
      <c r="AB819" s="35" t="s">
        <v>63</v>
      </c>
      <c r="AC819" s="35" t="s">
        <v>63</v>
      </c>
      <c r="AD819" s="35" t="s">
        <v>63</v>
      </c>
      <c r="AE819" s="44" t="s">
        <v>63</v>
      </c>
      <c r="AF819" s="120"/>
      <c r="AG819" s="45"/>
    </row>
    <row r="820" spans="1:33" x14ac:dyDescent="0.2">
      <c r="A820" s="59">
        <f>+VLOOKUP(B820,Annuaire_roster!B:G,5,0)</f>
        <v>1407</v>
      </c>
      <c r="B820" s="78" t="s">
        <v>227</v>
      </c>
      <c r="C820" s="73">
        <v>0.35416666666666669</v>
      </c>
      <c r="D820" s="73">
        <v>0.35416666666666669</v>
      </c>
      <c r="E820" s="101">
        <v>0.72916666666666663</v>
      </c>
      <c r="F820" s="101">
        <v>0.72916666666666663</v>
      </c>
      <c r="G820" s="49"/>
      <c r="H820" s="48"/>
      <c r="I820" s="83" t="s">
        <v>63</v>
      </c>
      <c r="J820" s="48"/>
      <c r="K820" s="58">
        <v>0</v>
      </c>
      <c r="L820" s="48">
        <v>0</v>
      </c>
      <c r="M820" s="74">
        <v>0</v>
      </c>
      <c r="N820" s="34">
        <f t="shared" si="151"/>
        <v>0.33333333333333326</v>
      </c>
      <c r="O820" s="38">
        <f t="shared" si="152"/>
        <v>0.33333333333333326</v>
      </c>
      <c r="P820" s="76" t="s">
        <v>109</v>
      </c>
      <c r="Q820" s="118">
        <v>44814</v>
      </c>
      <c r="R820" s="35">
        <v>0</v>
      </c>
      <c r="S820" s="35">
        <v>0</v>
      </c>
      <c r="T820" s="10" t="str">
        <f t="shared" si="146"/>
        <v>Sem - 37</v>
      </c>
      <c r="U820" s="10" t="str">
        <f t="shared" si="147"/>
        <v>Septembre</v>
      </c>
      <c r="V820" s="36" t="s">
        <v>1091</v>
      </c>
      <c r="W820" s="34"/>
      <c r="X820" s="91">
        <f t="shared" si="148"/>
        <v>0</v>
      </c>
      <c r="Y820" s="92" t="str">
        <f>VLOOKUP('CM-CIC'!B751,Annuaire_roster!B:F,4,0)</f>
        <v>ABDELLAOUI KHADIJA</v>
      </c>
      <c r="Z820" s="37" t="s">
        <v>110</v>
      </c>
      <c r="AA820" s="60" t="s">
        <v>232</v>
      </c>
      <c r="AB820" s="35" t="s">
        <v>63</v>
      </c>
      <c r="AC820" s="35" t="s">
        <v>63</v>
      </c>
      <c r="AD820" s="35" t="s">
        <v>63</v>
      </c>
      <c r="AE820" s="44" t="s">
        <v>63</v>
      </c>
      <c r="AF820" s="61"/>
      <c r="AG820" s="45"/>
    </row>
    <row r="821" spans="1:33" x14ac:dyDescent="0.2">
      <c r="A821" s="59">
        <f>+VLOOKUP(B821,Annuaire_roster!B:G,5,0)</f>
        <v>1211</v>
      </c>
      <c r="B821" s="78" t="s">
        <v>78</v>
      </c>
      <c r="C821" s="98">
        <v>0.37216435185185182</v>
      </c>
      <c r="D821" s="98">
        <v>0.375</v>
      </c>
      <c r="E821" s="101">
        <v>0.75</v>
      </c>
      <c r="F821" s="101">
        <v>0.75</v>
      </c>
      <c r="G821" s="49"/>
      <c r="H821" s="48"/>
      <c r="I821" s="75" t="s">
        <v>63</v>
      </c>
      <c r="J821" s="48"/>
      <c r="K821" s="58">
        <v>0</v>
      </c>
      <c r="L821" s="48">
        <v>0</v>
      </c>
      <c r="M821" s="74">
        <v>0</v>
      </c>
      <c r="N821" s="34">
        <f t="shared" si="151"/>
        <v>0.33333333333333331</v>
      </c>
      <c r="O821" s="38">
        <f t="shared" si="152"/>
        <v>0.33333333333333331</v>
      </c>
      <c r="P821" s="76" t="s">
        <v>109</v>
      </c>
      <c r="Q821" s="159">
        <v>44814</v>
      </c>
      <c r="R821" s="35">
        <v>0</v>
      </c>
      <c r="S821" s="35">
        <v>0</v>
      </c>
      <c r="T821" s="10" t="str">
        <f t="shared" si="146"/>
        <v>Sem - 37</v>
      </c>
      <c r="U821" s="10" t="str">
        <f t="shared" si="147"/>
        <v>Septembre</v>
      </c>
      <c r="V821" s="36" t="s">
        <v>1112</v>
      </c>
      <c r="W821" s="34"/>
      <c r="X821" s="91">
        <f t="shared" si="148"/>
        <v>2.8356481481481843E-3</v>
      </c>
      <c r="Y821" s="92" t="str">
        <f>VLOOKUP('CM-CIC'!B752,Annuaire_roster!B:F,4,0)</f>
        <v>ABDELLAOUI KHADIJA</v>
      </c>
      <c r="Z821" s="37" t="s">
        <v>110</v>
      </c>
      <c r="AA821" s="60" t="s">
        <v>232</v>
      </c>
      <c r="AB821" s="35" t="s">
        <v>63</v>
      </c>
      <c r="AC821" s="35" t="s">
        <v>63</v>
      </c>
      <c r="AD821" s="35" t="s">
        <v>63</v>
      </c>
      <c r="AE821" s="44" t="s">
        <v>63</v>
      </c>
      <c r="AF821" s="61"/>
      <c r="AG821" s="45"/>
    </row>
    <row r="822" spans="1:33" x14ac:dyDescent="0.2">
      <c r="A822" s="59">
        <f>+VLOOKUP(B822,Annuaire_roster!B:G,5,0)</f>
        <v>1430</v>
      </c>
      <c r="B822" s="78" t="s">
        <v>146</v>
      </c>
      <c r="C822" s="73">
        <v>0.37564814814814812</v>
      </c>
      <c r="D822" s="98">
        <v>0.375</v>
      </c>
      <c r="E822" s="66">
        <v>0.75</v>
      </c>
      <c r="F822" s="98">
        <v>0.75</v>
      </c>
      <c r="G822" s="49"/>
      <c r="H822" s="48"/>
      <c r="I822" s="75" t="s">
        <v>63</v>
      </c>
      <c r="J822" s="48"/>
      <c r="K822" s="58">
        <v>0</v>
      </c>
      <c r="L822" s="48">
        <v>0</v>
      </c>
      <c r="M822" s="74">
        <v>0</v>
      </c>
      <c r="N822" s="34">
        <f t="shared" si="151"/>
        <v>0.33333333333333331</v>
      </c>
      <c r="O822" s="38">
        <f t="shared" si="152"/>
        <v>0.33333333333333331</v>
      </c>
      <c r="P822" s="76" t="s">
        <v>109</v>
      </c>
      <c r="Q822" s="159">
        <v>44814</v>
      </c>
      <c r="R822" s="35">
        <v>0</v>
      </c>
      <c r="S822" s="35">
        <v>0</v>
      </c>
      <c r="T822" s="10" t="str">
        <f t="shared" si="146"/>
        <v>Sem - 37</v>
      </c>
      <c r="U822" s="10" t="str">
        <f t="shared" si="147"/>
        <v>Septembre</v>
      </c>
      <c r="V822" s="36" t="s">
        <v>1113</v>
      </c>
      <c r="W822" s="34"/>
      <c r="X822" s="91">
        <f t="shared" si="148"/>
        <v>0</v>
      </c>
      <c r="Y822" s="92" t="str">
        <f>VLOOKUP('CM-CIC'!B753,Annuaire_roster!B:F,4,0)</f>
        <v>ABDELLAOUI KHADIJA</v>
      </c>
      <c r="Z822" s="37" t="s">
        <v>110</v>
      </c>
      <c r="AA822" s="60" t="s">
        <v>232</v>
      </c>
      <c r="AB822" s="35" t="s">
        <v>63</v>
      </c>
      <c r="AC822" s="35" t="s">
        <v>63</v>
      </c>
      <c r="AD822" s="35" t="s">
        <v>63</v>
      </c>
      <c r="AE822" s="44" t="s">
        <v>63</v>
      </c>
      <c r="AF822" s="120"/>
      <c r="AG822" s="45"/>
    </row>
    <row r="823" spans="1:33" x14ac:dyDescent="0.2">
      <c r="A823" s="59">
        <f>+VLOOKUP(B823,Annuaire_roster!B:G,5,0)</f>
        <v>1407</v>
      </c>
      <c r="B823" s="78" t="s">
        <v>227</v>
      </c>
      <c r="C823" s="98"/>
      <c r="D823" s="98" t="s">
        <v>64</v>
      </c>
      <c r="E823" s="101"/>
      <c r="F823" s="101" t="s">
        <v>64</v>
      </c>
      <c r="G823" s="49"/>
      <c r="H823" s="48"/>
      <c r="I823" s="83" t="s">
        <v>63</v>
      </c>
      <c r="J823" s="48"/>
      <c r="K823" s="58">
        <v>0</v>
      </c>
      <c r="L823" s="48">
        <v>0</v>
      </c>
      <c r="M823" s="74">
        <v>0</v>
      </c>
      <c r="N823" s="34" t="str">
        <f t="shared" si="151"/>
        <v/>
      </c>
      <c r="O823" s="38">
        <f t="shared" si="152"/>
        <v>0</v>
      </c>
      <c r="P823" s="76" t="s">
        <v>109</v>
      </c>
      <c r="Q823" s="118">
        <v>44815</v>
      </c>
      <c r="R823" s="35">
        <v>0</v>
      </c>
      <c r="S823" s="35">
        <v>0</v>
      </c>
      <c r="T823" s="10" t="str">
        <f t="shared" si="146"/>
        <v>Sem - 37</v>
      </c>
      <c r="U823" s="10" t="str">
        <f t="shared" si="147"/>
        <v>Septembre</v>
      </c>
      <c r="V823" s="36" t="s">
        <v>1096</v>
      </c>
      <c r="W823" s="34"/>
      <c r="X823" s="91">
        <f t="shared" si="148"/>
        <v>0</v>
      </c>
      <c r="Y823" s="92" t="str">
        <f>VLOOKUP('CM-CIC'!B754,Annuaire_roster!B:F,4,0)</f>
        <v>ABDELLAOUI KHADIJA</v>
      </c>
      <c r="Z823" s="37" t="s">
        <v>110</v>
      </c>
      <c r="AA823" s="60" t="s">
        <v>232</v>
      </c>
      <c r="AB823" s="35" t="s">
        <v>63</v>
      </c>
      <c r="AC823" s="35" t="s">
        <v>63</v>
      </c>
      <c r="AD823" s="35" t="s">
        <v>63</v>
      </c>
      <c r="AE823" s="44" t="s">
        <v>63</v>
      </c>
      <c r="AF823" s="61"/>
      <c r="AG823" s="45"/>
    </row>
    <row r="824" spans="1:33" x14ac:dyDescent="0.2">
      <c r="A824" s="59">
        <f>+VLOOKUP(B824,Annuaire_roster!B:G,5,0)</f>
        <v>1211</v>
      </c>
      <c r="B824" s="78" t="s">
        <v>78</v>
      </c>
      <c r="C824" s="98"/>
      <c r="D824" s="98" t="s">
        <v>64</v>
      </c>
      <c r="E824" s="101"/>
      <c r="F824" s="101" t="s">
        <v>64</v>
      </c>
      <c r="G824" s="49"/>
      <c r="H824" s="48"/>
      <c r="I824" s="75" t="s">
        <v>63</v>
      </c>
      <c r="J824" s="48"/>
      <c r="K824" s="58">
        <v>0</v>
      </c>
      <c r="L824" s="48">
        <v>0</v>
      </c>
      <c r="M824" s="74">
        <v>0</v>
      </c>
      <c r="N824" s="34" t="str">
        <f t="shared" si="151"/>
        <v/>
      </c>
      <c r="O824" s="38">
        <f t="shared" si="152"/>
        <v>0</v>
      </c>
      <c r="P824" s="76" t="s">
        <v>109</v>
      </c>
      <c r="Q824" s="159">
        <v>44815</v>
      </c>
      <c r="R824" s="35">
        <v>0</v>
      </c>
      <c r="S824" s="35">
        <v>0</v>
      </c>
      <c r="T824" s="10" t="str">
        <f t="shared" si="146"/>
        <v>Sem - 37</v>
      </c>
      <c r="U824" s="10" t="str">
        <f t="shared" si="147"/>
        <v>Septembre</v>
      </c>
      <c r="V824" s="36" t="s">
        <v>1114</v>
      </c>
      <c r="W824" s="34"/>
      <c r="X824" s="91">
        <f t="shared" si="148"/>
        <v>0</v>
      </c>
      <c r="Y824" s="92" t="str">
        <f>VLOOKUP('CM-CIC'!B755,Annuaire_roster!B:F,4,0)</f>
        <v>ABDELLAOUI KHADIJA</v>
      </c>
      <c r="Z824" s="37" t="s">
        <v>110</v>
      </c>
      <c r="AA824" s="60" t="s">
        <v>232</v>
      </c>
      <c r="AB824" s="35" t="s">
        <v>63</v>
      </c>
      <c r="AC824" s="35" t="s">
        <v>63</v>
      </c>
      <c r="AD824" s="35" t="s">
        <v>63</v>
      </c>
      <c r="AE824" s="44" t="s">
        <v>63</v>
      </c>
      <c r="AF824" s="61"/>
      <c r="AG824" s="45"/>
    </row>
    <row r="825" spans="1:33" x14ac:dyDescent="0.2">
      <c r="A825" s="59">
        <f>+VLOOKUP(B825,Annuaire_roster!B:G,5,0)</f>
        <v>1430</v>
      </c>
      <c r="B825" s="78" t="s">
        <v>146</v>
      </c>
      <c r="C825" s="98"/>
      <c r="D825" s="98" t="s">
        <v>64</v>
      </c>
      <c r="E825" s="101"/>
      <c r="F825" s="101" t="s">
        <v>64</v>
      </c>
      <c r="G825" s="49"/>
      <c r="H825" s="48"/>
      <c r="I825" s="75" t="s">
        <v>63</v>
      </c>
      <c r="J825" s="48"/>
      <c r="K825" s="58">
        <v>0</v>
      </c>
      <c r="L825" s="48">
        <v>0</v>
      </c>
      <c r="M825" s="74">
        <v>0</v>
      </c>
      <c r="N825" s="34" t="str">
        <f t="shared" si="151"/>
        <v/>
      </c>
      <c r="O825" s="38">
        <f t="shared" si="152"/>
        <v>0</v>
      </c>
      <c r="P825" s="76" t="s">
        <v>109</v>
      </c>
      <c r="Q825" s="159">
        <v>44815</v>
      </c>
      <c r="R825" s="35">
        <v>0</v>
      </c>
      <c r="S825" s="35">
        <v>0</v>
      </c>
      <c r="T825" s="10" t="str">
        <f t="shared" si="146"/>
        <v>Sem - 37</v>
      </c>
      <c r="U825" s="10" t="str">
        <f t="shared" si="147"/>
        <v>Septembre</v>
      </c>
      <c r="V825" s="36" t="s">
        <v>1115</v>
      </c>
      <c r="W825" s="34"/>
      <c r="X825" s="91">
        <f t="shared" si="148"/>
        <v>0</v>
      </c>
      <c r="Y825" s="92" t="str">
        <f>VLOOKUP('CM-CIC'!B756,Annuaire_roster!B:F,4,0)</f>
        <v>ABDELLAOUI KHADIJA</v>
      </c>
      <c r="Z825" s="37" t="s">
        <v>110</v>
      </c>
      <c r="AA825" s="60" t="s">
        <v>232</v>
      </c>
      <c r="AB825" s="35" t="s">
        <v>63</v>
      </c>
      <c r="AC825" s="35" t="s">
        <v>63</v>
      </c>
      <c r="AD825" s="35" t="s">
        <v>63</v>
      </c>
      <c r="AE825" s="44" t="s">
        <v>63</v>
      </c>
      <c r="AF825" s="61"/>
      <c r="AG825" s="45"/>
    </row>
    <row r="826" spans="1:33" x14ac:dyDescent="0.2">
      <c r="A826" s="59">
        <f>+VLOOKUP(B826,Annuaire_roster!B:G,5,0)</f>
        <v>1407</v>
      </c>
      <c r="B826" s="78" t="s">
        <v>227</v>
      </c>
      <c r="C826" s="98"/>
      <c r="D826" s="98" t="s">
        <v>64</v>
      </c>
      <c r="E826" s="101"/>
      <c r="F826" s="98" t="s">
        <v>64</v>
      </c>
      <c r="G826" s="49"/>
      <c r="H826" s="48"/>
      <c r="I826" s="83" t="s">
        <v>63</v>
      </c>
      <c r="J826" s="48"/>
      <c r="K826" s="58">
        <v>0</v>
      </c>
      <c r="L826" s="48">
        <v>0</v>
      </c>
      <c r="M826" s="74">
        <v>0</v>
      </c>
      <c r="N826" s="34" t="str">
        <f t="shared" si="151"/>
        <v/>
      </c>
      <c r="O826" s="38">
        <f t="shared" si="152"/>
        <v>0</v>
      </c>
      <c r="P826" s="76" t="s">
        <v>109</v>
      </c>
      <c r="Q826" s="118">
        <v>44816</v>
      </c>
      <c r="R826" s="35">
        <v>0</v>
      </c>
      <c r="S826" s="35">
        <v>0</v>
      </c>
      <c r="T826" s="10" t="str">
        <f t="shared" si="146"/>
        <v>Sem - 37</v>
      </c>
      <c r="U826" s="10" t="str">
        <f t="shared" si="147"/>
        <v>Septembre</v>
      </c>
      <c r="V826" s="36" t="s">
        <v>1101</v>
      </c>
      <c r="W826" s="34"/>
      <c r="X826" s="91">
        <f t="shared" si="148"/>
        <v>0</v>
      </c>
      <c r="Y826" s="92" t="str">
        <f>VLOOKUP('CM-CIC'!B757,Annuaire_roster!B:F,4,0)</f>
        <v>IHASSANE Ikram</v>
      </c>
      <c r="Z826" s="37" t="s">
        <v>110</v>
      </c>
      <c r="AA826" s="60" t="s">
        <v>232</v>
      </c>
      <c r="AB826" s="35" t="s">
        <v>63</v>
      </c>
      <c r="AC826" s="35" t="s">
        <v>63</v>
      </c>
      <c r="AD826" s="35" t="s">
        <v>63</v>
      </c>
      <c r="AE826" s="44" t="s">
        <v>63</v>
      </c>
      <c r="AF826" s="120"/>
      <c r="AG826" s="45"/>
    </row>
    <row r="827" spans="1:33" x14ac:dyDescent="0.2">
      <c r="A827" s="59">
        <f>+VLOOKUP(B827,Annuaire_roster!B:G,5,0)</f>
        <v>1211</v>
      </c>
      <c r="B827" s="78" t="s">
        <v>78</v>
      </c>
      <c r="C827" s="98"/>
      <c r="D827" s="98" t="s">
        <v>64</v>
      </c>
      <c r="E827" s="101"/>
      <c r="F827" s="101" t="s">
        <v>64</v>
      </c>
      <c r="G827" s="49"/>
      <c r="H827" s="48"/>
      <c r="I827" s="75" t="s">
        <v>63</v>
      </c>
      <c r="J827" s="48"/>
      <c r="K827" s="58">
        <v>0</v>
      </c>
      <c r="L827" s="48">
        <v>0</v>
      </c>
      <c r="M827" s="74">
        <v>0</v>
      </c>
      <c r="N827" s="34" t="str">
        <f t="shared" si="151"/>
        <v/>
      </c>
      <c r="O827" s="38">
        <f t="shared" si="152"/>
        <v>0</v>
      </c>
      <c r="P827" s="76" t="s">
        <v>109</v>
      </c>
      <c r="Q827" s="159">
        <v>44816</v>
      </c>
      <c r="R827" s="35">
        <v>0</v>
      </c>
      <c r="S827" s="35">
        <v>0</v>
      </c>
      <c r="T827" s="10" t="str">
        <f t="shared" si="146"/>
        <v>Sem - 37</v>
      </c>
      <c r="U827" s="10" t="str">
        <f t="shared" si="147"/>
        <v>Septembre</v>
      </c>
      <c r="V827" s="36" t="s">
        <v>1116</v>
      </c>
      <c r="W827" s="34"/>
      <c r="X827" s="91">
        <f t="shared" si="148"/>
        <v>0</v>
      </c>
      <c r="Y827" s="92" t="str">
        <f>VLOOKUP('CM-CIC'!B758,Annuaire_roster!B:F,4,0)</f>
        <v>IHASSANE Ikram</v>
      </c>
      <c r="Z827" s="37" t="s">
        <v>110</v>
      </c>
      <c r="AA827" s="60" t="s">
        <v>232</v>
      </c>
      <c r="AB827" s="35" t="s">
        <v>63</v>
      </c>
      <c r="AC827" s="35" t="s">
        <v>63</v>
      </c>
      <c r="AD827" s="35" t="s">
        <v>63</v>
      </c>
      <c r="AE827" s="44" t="s">
        <v>63</v>
      </c>
      <c r="AF827" s="61"/>
      <c r="AG827" s="45"/>
    </row>
    <row r="828" spans="1:33" x14ac:dyDescent="0.2">
      <c r="A828" s="59">
        <f>+VLOOKUP(B828,Annuaire_roster!B:G,5,0)</f>
        <v>1430</v>
      </c>
      <c r="B828" s="78" t="s">
        <v>146</v>
      </c>
      <c r="C828" s="73"/>
      <c r="D828" s="73" t="s">
        <v>64</v>
      </c>
      <c r="E828" s="66"/>
      <c r="F828" s="73" t="s">
        <v>64</v>
      </c>
      <c r="G828" s="49"/>
      <c r="H828" s="48"/>
      <c r="I828" s="75" t="s">
        <v>63</v>
      </c>
      <c r="J828" s="48"/>
      <c r="K828" s="58">
        <v>0</v>
      </c>
      <c r="L828" s="48">
        <v>0</v>
      </c>
      <c r="M828" s="74">
        <v>0</v>
      </c>
      <c r="N828" s="34" t="str">
        <f t="shared" si="151"/>
        <v/>
      </c>
      <c r="O828" s="38">
        <f t="shared" si="152"/>
        <v>0</v>
      </c>
      <c r="P828" s="76" t="s">
        <v>109</v>
      </c>
      <c r="Q828" s="159">
        <v>44816</v>
      </c>
      <c r="R828" s="35">
        <v>0</v>
      </c>
      <c r="S828" s="35">
        <v>0</v>
      </c>
      <c r="T828" s="10" t="str">
        <f t="shared" si="146"/>
        <v>Sem - 37</v>
      </c>
      <c r="U828" s="10" t="str">
        <f t="shared" si="147"/>
        <v>Septembre</v>
      </c>
      <c r="V828" s="36" t="s">
        <v>1117</v>
      </c>
      <c r="W828" s="34"/>
      <c r="X828" s="91">
        <f t="shared" si="148"/>
        <v>0</v>
      </c>
      <c r="Y828" s="92" t="str">
        <f>VLOOKUP('CM-CIC'!B759,Annuaire_roster!B:F,4,0)</f>
        <v>IHASSANE Ikram</v>
      </c>
      <c r="Z828" s="37" t="s">
        <v>110</v>
      </c>
      <c r="AA828" s="60" t="s">
        <v>232</v>
      </c>
      <c r="AB828" s="35" t="s">
        <v>63</v>
      </c>
      <c r="AC828" s="35" t="s">
        <v>63</v>
      </c>
      <c r="AD828" s="35" t="s">
        <v>63</v>
      </c>
      <c r="AE828" s="44" t="s">
        <v>63</v>
      </c>
      <c r="AF828" s="61"/>
      <c r="AG828" s="45"/>
    </row>
    <row r="829" spans="1:33" x14ac:dyDescent="0.2">
      <c r="A829" s="59">
        <f>+VLOOKUP(B829,Annuaire_roster!B:G,5,0)</f>
        <v>1211</v>
      </c>
      <c r="B829" s="78" t="s">
        <v>78</v>
      </c>
      <c r="C829" s="73">
        <v>0.29166666666666669</v>
      </c>
      <c r="D829" s="73">
        <v>0.29166666666666669</v>
      </c>
      <c r="E829" s="66">
        <v>0.70833333333333337</v>
      </c>
      <c r="F829" s="73">
        <v>0.70833333333333337</v>
      </c>
      <c r="G829" s="49"/>
      <c r="H829" s="48"/>
      <c r="I829" s="75" t="s">
        <v>63</v>
      </c>
      <c r="J829" s="48"/>
      <c r="K829" s="58">
        <v>0</v>
      </c>
      <c r="L829" s="48">
        <v>0</v>
      </c>
      <c r="M829" s="74">
        <v>0</v>
      </c>
      <c r="N829" s="34">
        <f t="shared" si="151"/>
        <v>0.375</v>
      </c>
      <c r="O829" s="38">
        <f t="shared" si="152"/>
        <v>0.375</v>
      </c>
      <c r="P829" s="76" t="s">
        <v>109</v>
      </c>
      <c r="Q829" s="118">
        <v>44817</v>
      </c>
      <c r="R829" s="35">
        <f t="shared" ref="R829:R860" si="153">IF(M829="Abs",O829,0)</f>
        <v>0</v>
      </c>
      <c r="S829" s="35">
        <f t="shared" ref="S829:S860" si="154">SUM(R829,L829,I829,J829,W829,H829)</f>
        <v>0</v>
      </c>
      <c r="T829" s="10" t="str">
        <f t="shared" si="146"/>
        <v>Sem - 38</v>
      </c>
      <c r="U829" s="10" t="str">
        <f t="shared" si="147"/>
        <v>Septembre</v>
      </c>
      <c r="V829" s="36" t="str">
        <f t="shared" ref="V829:V860" si="155">+TEXT(Q829,"aaa")</f>
        <v>2026</v>
      </c>
      <c r="W829" s="34"/>
      <c r="X829" s="91">
        <f t="shared" si="148"/>
        <v>0</v>
      </c>
      <c r="Y829" s="92" t="str">
        <f>VLOOKUP('CM-CIC'!B760,Annuaire_roster!B:F,4,0)</f>
        <v>KINANA Widad</v>
      </c>
      <c r="Z829" s="37" t="s">
        <v>110</v>
      </c>
      <c r="AA829" s="60" t="s">
        <v>39</v>
      </c>
      <c r="AB829" s="35" t="str">
        <f t="shared" ref="AB829:AB860" si="156">IF(AND(D829="Congé",F829="Congé"),0.333333333333333,IF(OR(AND(D829="Congé",F829&lt;&gt;"Congé"),(AND(F829="Congé",D829&lt;&gt;"Congé"))),0.166666666666667,""))</f>
        <v/>
      </c>
      <c r="AC829" s="35" t="str">
        <f t="shared" ref="AC829:AC860" si="157">IF(AND(D829="Congé sans solde",F829="Congé sans solde"),0.333333333333333,IF(OR(AND(D829="Congé sans solde",F829&lt;&gt;"Congé sans solde"),(AND(F829="Congé sans solde",D829&lt;&gt;"Congé sans solde"))),0.166666666666667,""))</f>
        <v/>
      </c>
      <c r="AD829" s="35" t="str">
        <f t="shared" ref="AD829:AD860" si="158">IF(AND(D829="Congé spécial",F829="Congé spécial"),0.333333333333333,IF(OR(AND(D829="Congé spécial",F829&lt;&gt;"Congé décès"),(AND(F829="Congé spécial",D829&lt;&gt;"Congé spécial"))),0.166666666666667,""))</f>
        <v/>
      </c>
      <c r="AE829" s="44" t="str">
        <f t="shared" ref="AE829:AE860" si="159">IF(AND(D829="Férié",F829="Férié"),0.333333333333333,IF(OR(AND(D829="Férié",F829&lt;&gt;"Férié"),(AND(F829="Férié",D829&lt;&gt;"Férié"))),0.166666666666667,""))</f>
        <v/>
      </c>
      <c r="AF829" s="61"/>
      <c r="AG829" s="45"/>
    </row>
    <row r="830" spans="1:33" x14ac:dyDescent="0.2">
      <c r="A830" s="59">
        <f>+VLOOKUP(B830,Annuaire_roster!B:G,5,0)</f>
        <v>1430</v>
      </c>
      <c r="B830" s="78" t="s">
        <v>146</v>
      </c>
      <c r="C830" s="98">
        <v>0.29166666666666669</v>
      </c>
      <c r="D830" s="98">
        <v>0.29166666666666669</v>
      </c>
      <c r="E830" s="101">
        <v>0.70833333333333337</v>
      </c>
      <c r="F830" s="101">
        <v>0.70833333333333337</v>
      </c>
      <c r="G830" s="73"/>
      <c r="H830" s="67"/>
      <c r="I830" s="75" t="s">
        <v>63</v>
      </c>
      <c r="J830" s="67"/>
      <c r="K830" s="69">
        <v>0</v>
      </c>
      <c r="L830" s="67">
        <v>0</v>
      </c>
      <c r="M830" s="131">
        <v>0</v>
      </c>
      <c r="N830" s="34">
        <f t="shared" si="151"/>
        <v>0.375</v>
      </c>
      <c r="O830" s="38">
        <f t="shared" si="152"/>
        <v>0.375</v>
      </c>
      <c r="P830" s="77" t="s">
        <v>109</v>
      </c>
      <c r="Q830" s="159">
        <v>44817</v>
      </c>
      <c r="R830" s="35">
        <f t="shared" si="153"/>
        <v>0</v>
      </c>
      <c r="S830" s="35">
        <f t="shared" si="154"/>
        <v>0</v>
      </c>
      <c r="T830" s="10" t="str">
        <f t="shared" si="146"/>
        <v>Sem - 38</v>
      </c>
      <c r="U830" s="10" t="str">
        <f t="shared" si="147"/>
        <v>Septembre</v>
      </c>
      <c r="V830" s="36" t="str">
        <f t="shared" si="155"/>
        <v>2026</v>
      </c>
      <c r="W830" s="34"/>
      <c r="X830" s="91">
        <f t="shared" si="148"/>
        <v>0</v>
      </c>
      <c r="Y830" s="92" t="str">
        <f>VLOOKUP('CM-CIC'!B761,Annuaire_roster!B:F,4,0)</f>
        <v>IHASSANE Ikram</v>
      </c>
      <c r="Z830" s="37" t="s">
        <v>110</v>
      </c>
      <c r="AA830" s="60" t="s">
        <v>39</v>
      </c>
      <c r="AB830" s="35" t="str">
        <f t="shared" si="156"/>
        <v/>
      </c>
      <c r="AC830" s="35" t="str">
        <f t="shared" si="157"/>
        <v/>
      </c>
      <c r="AD830" s="35" t="str">
        <f t="shared" si="158"/>
        <v/>
      </c>
      <c r="AE830" s="44" t="str">
        <f t="shared" si="159"/>
        <v/>
      </c>
      <c r="AF830" s="61"/>
      <c r="AG830" s="45"/>
    </row>
    <row r="831" spans="1:33" x14ac:dyDescent="0.2">
      <c r="A831" s="59">
        <f>+VLOOKUP(B831,Annuaire_roster!B:G,5,0)</f>
        <v>1407</v>
      </c>
      <c r="B831" s="78" t="s">
        <v>227</v>
      </c>
      <c r="C831" s="65">
        <v>0.3125</v>
      </c>
      <c r="D831" s="65">
        <v>0.3125</v>
      </c>
      <c r="E831" s="66">
        <v>0.72916666666666663</v>
      </c>
      <c r="F831" s="66">
        <v>0.72916666666666663</v>
      </c>
      <c r="G831" s="49"/>
      <c r="H831" s="48"/>
      <c r="I831" s="84" t="s">
        <v>63</v>
      </c>
      <c r="J831" s="48"/>
      <c r="K831" s="58">
        <v>0</v>
      </c>
      <c r="L831" s="48">
        <v>0</v>
      </c>
      <c r="M831" s="70">
        <v>0</v>
      </c>
      <c r="N831" s="34">
        <f t="shared" si="151"/>
        <v>0.37499999999999994</v>
      </c>
      <c r="O831" s="38">
        <f t="shared" si="152"/>
        <v>0.37499999999999994</v>
      </c>
      <c r="P831" s="72" t="s">
        <v>109</v>
      </c>
      <c r="Q831" s="118">
        <v>44817</v>
      </c>
      <c r="R831" s="35">
        <f t="shared" si="153"/>
        <v>0</v>
      </c>
      <c r="S831" s="35">
        <f t="shared" si="154"/>
        <v>0</v>
      </c>
      <c r="T831" s="10" t="str">
        <f t="shared" si="146"/>
        <v>Sem - 38</v>
      </c>
      <c r="U831" s="10" t="str">
        <f t="shared" si="147"/>
        <v>Septembre</v>
      </c>
      <c r="V831" s="36" t="str">
        <f t="shared" si="155"/>
        <v>2026</v>
      </c>
      <c r="W831" s="34"/>
      <c r="X831" s="91">
        <f t="shared" si="148"/>
        <v>0</v>
      </c>
      <c r="Y831" s="92" t="str">
        <f>VLOOKUP('CM-CIC'!B762,Annuaire_roster!B:F,4,0)</f>
        <v>KINANA Widad</v>
      </c>
      <c r="Z831" s="37" t="s">
        <v>110</v>
      </c>
      <c r="AA831" s="60" t="s">
        <v>39</v>
      </c>
      <c r="AB831" s="35" t="str">
        <f t="shared" si="156"/>
        <v/>
      </c>
      <c r="AC831" s="35" t="str">
        <f t="shared" si="157"/>
        <v/>
      </c>
      <c r="AD831" s="35" t="str">
        <f t="shared" si="158"/>
        <v/>
      </c>
      <c r="AE831" s="44" t="str">
        <f t="shared" si="159"/>
        <v/>
      </c>
      <c r="AF831" s="61"/>
      <c r="AG831" s="45"/>
    </row>
    <row r="832" spans="1:33" x14ac:dyDescent="0.2">
      <c r="A832" s="59">
        <f>+VLOOKUP(B832,Annuaire_roster!B:G,5,0)</f>
        <v>1211</v>
      </c>
      <c r="B832" s="78" t="s">
        <v>78</v>
      </c>
      <c r="C832" s="65">
        <v>0.375</v>
      </c>
      <c r="D832" s="73">
        <v>0.375</v>
      </c>
      <c r="E832" s="66">
        <v>0.79166666666666663</v>
      </c>
      <c r="F832" s="73">
        <v>0.79166666666666663</v>
      </c>
      <c r="G832" s="49"/>
      <c r="H832" s="48"/>
      <c r="I832" s="84" t="s">
        <v>63</v>
      </c>
      <c r="J832" s="48"/>
      <c r="K832" s="58">
        <v>0</v>
      </c>
      <c r="L832" s="48">
        <v>0</v>
      </c>
      <c r="M832" s="70">
        <v>0</v>
      </c>
      <c r="N832" s="34">
        <f t="shared" si="151"/>
        <v>0.37499999999999994</v>
      </c>
      <c r="O832" s="38">
        <f t="shared" si="152"/>
        <v>0.37499999999999994</v>
      </c>
      <c r="P832" s="72" t="s">
        <v>109</v>
      </c>
      <c r="Q832" s="118">
        <v>44818</v>
      </c>
      <c r="R832" s="35">
        <f t="shared" si="153"/>
        <v>0</v>
      </c>
      <c r="S832" s="35">
        <f t="shared" si="154"/>
        <v>0</v>
      </c>
      <c r="T832" s="10" t="str">
        <f t="shared" si="146"/>
        <v>Sem - 38</v>
      </c>
      <c r="U832" s="10" t="str">
        <f t="shared" si="147"/>
        <v>Septembre</v>
      </c>
      <c r="V832" s="36" t="str">
        <f t="shared" si="155"/>
        <v>2026</v>
      </c>
      <c r="W832" s="34"/>
      <c r="X832" s="91">
        <f t="shared" si="148"/>
        <v>0</v>
      </c>
      <c r="Y832" s="92" t="str">
        <f>VLOOKUP('CM-CIC'!B763,Annuaire_roster!B:F,4,0)</f>
        <v>KINANA Widad</v>
      </c>
      <c r="Z832" s="37" t="s">
        <v>110</v>
      </c>
      <c r="AA832" s="60" t="s">
        <v>39</v>
      </c>
      <c r="AB832" s="35" t="str">
        <f t="shared" si="156"/>
        <v/>
      </c>
      <c r="AC832" s="35" t="str">
        <f t="shared" si="157"/>
        <v/>
      </c>
      <c r="AD832" s="35" t="str">
        <f t="shared" si="158"/>
        <v/>
      </c>
      <c r="AE832" s="44" t="str">
        <f t="shared" si="159"/>
        <v/>
      </c>
      <c r="AF832" s="61"/>
      <c r="AG832" s="45"/>
    </row>
    <row r="833" spans="1:33" x14ac:dyDescent="0.2">
      <c r="A833" s="59">
        <f>+VLOOKUP(B833,Annuaire_roster!B:G,5,0)</f>
        <v>1430</v>
      </c>
      <c r="B833" s="78" t="s">
        <v>146</v>
      </c>
      <c r="C833" s="65">
        <v>0.31180555555555556</v>
      </c>
      <c r="D833" s="73">
        <v>0.29166666666666669</v>
      </c>
      <c r="E833" s="66">
        <v>0.70833333333333337</v>
      </c>
      <c r="F833" s="73">
        <v>0.70833333333333337</v>
      </c>
      <c r="G833" s="73"/>
      <c r="H833" s="67"/>
      <c r="I833" s="84">
        <v>2.013888888888889E-2</v>
      </c>
      <c r="J833" s="67"/>
      <c r="K833" s="84">
        <v>2.013888888888889E-2</v>
      </c>
      <c r="L833" s="67">
        <v>0</v>
      </c>
      <c r="M833" s="79">
        <v>0</v>
      </c>
      <c r="N833" s="34">
        <f t="shared" si="151"/>
        <v>0.35486111111111113</v>
      </c>
      <c r="O833" s="38">
        <f t="shared" si="152"/>
        <v>0.375</v>
      </c>
      <c r="P833" s="72" t="s">
        <v>109</v>
      </c>
      <c r="Q833" s="159">
        <v>44818</v>
      </c>
      <c r="R833" s="35">
        <f t="shared" si="153"/>
        <v>0</v>
      </c>
      <c r="S833" s="35">
        <f t="shared" si="154"/>
        <v>2.013888888888889E-2</v>
      </c>
      <c r="T833" s="10" t="str">
        <f t="shared" si="146"/>
        <v>Sem - 38</v>
      </c>
      <c r="U833" s="10" t="str">
        <f t="shared" si="147"/>
        <v>Septembre</v>
      </c>
      <c r="V833" s="36" t="str">
        <f t="shared" si="155"/>
        <v>2026</v>
      </c>
      <c r="W833" s="34"/>
      <c r="X833" s="91">
        <f t="shared" si="148"/>
        <v>0</v>
      </c>
      <c r="Y833" s="92" t="str">
        <f>VLOOKUP('CM-CIC'!B764,Annuaire_roster!B:F,4,0)</f>
        <v>EL JAOUHARI Ussama</v>
      </c>
      <c r="Z833" s="37" t="s">
        <v>110</v>
      </c>
      <c r="AA833" s="60" t="s">
        <v>39</v>
      </c>
      <c r="AB833" s="35" t="str">
        <f t="shared" si="156"/>
        <v/>
      </c>
      <c r="AC833" s="35" t="str">
        <f t="shared" si="157"/>
        <v/>
      </c>
      <c r="AD833" s="35" t="str">
        <f t="shared" si="158"/>
        <v/>
      </c>
      <c r="AE833" s="44" t="str">
        <f t="shared" si="159"/>
        <v/>
      </c>
      <c r="AF833" s="61"/>
      <c r="AG833" s="45"/>
    </row>
    <row r="834" spans="1:33" x14ac:dyDescent="0.2">
      <c r="A834" s="59">
        <f>+VLOOKUP(B834,Annuaire_roster!B:G,5,0)</f>
        <v>1407</v>
      </c>
      <c r="B834" s="78" t="s">
        <v>227</v>
      </c>
      <c r="C834" s="98">
        <v>0.3125</v>
      </c>
      <c r="D834" s="98">
        <v>0.3125</v>
      </c>
      <c r="E834" s="101">
        <v>0.72916666666666663</v>
      </c>
      <c r="F834" s="101">
        <v>0.72916666666666663</v>
      </c>
      <c r="G834" s="49"/>
      <c r="H834" s="48"/>
      <c r="I834" s="84" t="s">
        <v>63</v>
      </c>
      <c r="J834" s="48"/>
      <c r="K834" s="58">
        <v>0</v>
      </c>
      <c r="L834" s="48">
        <v>0</v>
      </c>
      <c r="M834" s="70">
        <v>0</v>
      </c>
      <c r="N834" s="34">
        <f t="shared" si="151"/>
        <v>0.37499999999999994</v>
      </c>
      <c r="O834" s="38">
        <f t="shared" si="152"/>
        <v>0.37499999999999994</v>
      </c>
      <c r="P834" s="72" t="s">
        <v>109</v>
      </c>
      <c r="Q834" s="118">
        <v>44818</v>
      </c>
      <c r="R834" s="35">
        <f t="shared" si="153"/>
        <v>0</v>
      </c>
      <c r="S834" s="35">
        <f t="shared" si="154"/>
        <v>0</v>
      </c>
      <c r="T834" s="10" t="str">
        <f t="shared" ref="T834:T897" si="160">"Sem - "&amp;WEEKNUM(Q834,21)</f>
        <v>Sem - 38</v>
      </c>
      <c r="U834" s="10" t="str">
        <f t="shared" ref="U834:U897" si="161">PROPER(TEXT(Q834,"mmmm"))</f>
        <v>Septembre</v>
      </c>
      <c r="V834" s="36" t="str">
        <f t="shared" si="155"/>
        <v>2026</v>
      </c>
      <c r="W834" s="34"/>
      <c r="X834" s="91">
        <f t="shared" ref="X834:X897" si="162">IFERROR(IF(M834="Abs",0,IF((D834-C834+E834-F834)&lt;0.000694444444444444,0,(D834-C834+E834-F834))),0)</f>
        <v>0</v>
      </c>
      <c r="Y834" s="92" t="str">
        <f>VLOOKUP('CM-CIC'!B765,Annuaire_roster!B:F,4,0)</f>
        <v>EL JAOUHARI Ussama</v>
      </c>
      <c r="Z834" s="37" t="s">
        <v>110</v>
      </c>
      <c r="AA834" s="60" t="s">
        <v>39</v>
      </c>
      <c r="AB834" s="35" t="str">
        <f t="shared" si="156"/>
        <v/>
      </c>
      <c r="AC834" s="35" t="str">
        <f t="shared" si="157"/>
        <v/>
      </c>
      <c r="AD834" s="35" t="str">
        <f t="shared" si="158"/>
        <v/>
      </c>
      <c r="AE834" s="44" t="str">
        <f t="shared" si="159"/>
        <v/>
      </c>
      <c r="AF834" s="61"/>
      <c r="AG834" s="45"/>
    </row>
    <row r="835" spans="1:33" x14ac:dyDescent="0.2">
      <c r="A835" s="59">
        <f>+VLOOKUP(B835,Annuaire_roster!B:G,5,0)</f>
        <v>1211</v>
      </c>
      <c r="B835" s="78" t="s">
        <v>78</v>
      </c>
      <c r="C835" s="65">
        <v>0.375</v>
      </c>
      <c r="D835" s="98">
        <v>0.375</v>
      </c>
      <c r="E835" s="66">
        <v>0.79166666666666663</v>
      </c>
      <c r="F835" s="101">
        <v>0.79166666666666663</v>
      </c>
      <c r="G835" s="49"/>
      <c r="H835" s="48"/>
      <c r="I835" s="84" t="s">
        <v>63</v>
      </c>
      <c r="J835" s="48"/>
      <c r="K835" s="58">
        <v>0</v>
      </c>
      <c r="L835" s="48">
        <v>0</v>
      </c>
      <c r="M835" s="70">
        <v>0</v>
      </c>
      <c r="N835" s="34">
        <f t="shared" si="151"/>
        <v>0.37499999999999994</v>
      </c>
      <c r="O835" s="38">
        <f t="shared" si="152"/>
        <v>0.37499999999999994</v>
      </c>
      <c r="P835" s="72" t="s">
        <v>109</v>
      </c>
      <c r="Q835" s="118">
        <v>44819</v>
      </c>
      <c r="R835" s="35">
        <f t="shared" si="153"/>
        <v>0</v>
      </c>
      <c r="S835" s="35">
        <f t="shared" si="154"/>
        <v>0</v>
      </c>
      <c r="T835" s="10" t="str">
        <f t="shared" si="160"/>
        <v>Sem - 38</v>
      </c>
      <c r="U835" s="10" t="str">
        <f t="shared" si="161"/>
        <v>Septembre</v>
      </c>
      <c r="V835" s="36" t="str">
        <f t="shared" si="155"/>
        <v>2026</v>
      </c>
      <c r="W835" s="34"/>
      <c r="X835" s="91">
        <f t="shared" si="162"/>
        <v>0</v>
      </c>
      <c r="Y835" s="92" t="str">
        <f>VLOOKUP('CM-CIC'!B766,Annuaire_roster!B:F,4,0)</f>
        <v>KINANA Widad</v>
      </c>
      <c r="Z835" s="37" t="s">
        <v>110</v>
      </c>
      <c r="AA835" s="60" t="s">
        <v>39</v>
      </c>
      <c r="AB835" s="35" t="str">
        <f t="shared" si="156"/>
        <v/>
      </c>
      <c r="AC835" s="35" t="str">
        <f t="shared" si="157"/>
        <v/>
      </c>
      <c r="AD835" s="35" t="str">
        <f t="shared" si="158"/>
        <v/>
      </c>
      <c r="AE835" s="44" t="str">
        <f t="shared" si="159"/>
        <v/>
      </c>
      <c r="AF835" s="61"/>
      <c r="AG835" s="45"/>
    </row>
    <row r="836" spans="1:33" x14ac:dyDescent="0.2">
      <c r="A836" s="59">
        <f>+VLOOKUP(B836,Annuaire_roster!B:G,5,0)</f>
        <v>1430</v>
      </c>
      <c r="B836" s="78" t="s">
        <v>146</v>
      </c>
      <c r="C836" s="65">
        <v>0.375</v>
      </c>
      <c r="D836" s="98">
        <v>0.375</v>
      </c>
      <c r="E836" s="66">
        <v>0.79166666666666663</v>
      </c>
      <c r="F836" s="101">
        <v>0.79166666666666663</v>
      </c>
      <c r="G836" s="73"/>
      <c r="H836" s="67"/>
      <c r="I836" s="84" t="s">
        <v>63</v>
      </c>
      <c r="J836" s="67"/>
      <c r="K836" s="69">
        <v>0</v>
      </c>
      <c r="L836" s="67">
        <v>0</v>
      </c>
      <c r="M836" s="79">
        <v>0</v>
      </c>
      <c r="N836" s="34">
        <f t="shared" si="151"/>
        <v>0.37499999999999994</v>
      </c>
      <c r="O836" s="38">
        <f t="shared" si="152"/>
        <v>0.37499999999999994</v>
      </c>
      <c r="P836" s="72" t="s">
        <v>109</v>
      </c>
      <c r="Q836" s="159">
        <v>44819</v>
      </c>
      <c r="R836" s="35">
        <f t="shared" si="153"/>
        <v>0</v>
      </c>
      <c r="S836" s="35">
        <f t="shared" si="154"/>
        <v>0</v>
      </c>
      <c r="T836" s="10" t="str">
        <f t="shared" si="160"/>
        <v>Sem - 38</v>
      </c>
      <c r="U836" s="10" t="str">
        <f t="shared" si="161"/>
        <v>Septembre</v>
      </c>
      <c r="V836" s="36" t="str">
        <f t="shared" si="155"/>
        <v>2026</v>
      </c>
      <c r="W836" s="34"/>
      <c r="X836" s="91">
        <f t="shared" si="162"/>
        <v>0</v>
      </c>
      <c r="Y836" s="92" t="str">
        <f>VLOOKUP('CM-CIC'!B767,Annuaire_roster!B:F,4,0)</f>
        <v>KINANA Widad</v>
      </c>
      <c r="Z836" s="37" t="s">
        <v>110</v>
      </c>
      <c r="AA836" s="60" t="s">
        <v>39</v>
      </c>
      <c r="AB836" s="35" t="str">
        <f t="shared" si="156"/>
        <v/>
      </c>
      <c r="AC836" s="35" t="str">
        <f t="shared" si="157"/>
        <v/>
      </c>
      <c r="AD836" s="35" t="str">
        <f t="shared" si="158"/>
        <v/>
      </c>
      <c r="AE836" s="44" t="str">
        <f t="shared" si="159"/>
        <v/>
      </c>
      <c r="AF836" s="61"/>
      <c r="AG836" s="45"/>
    </row>
    <row r="837" spans="1:33" x14ac:dyDescent="0.2">
      <c r="A837" s="59">
        <f>+VLOOKUP(B837,Annuaire_roster!B:G,5,0)</f>
        <v>1407</v>
      </c>
      <c r="B837" s="78" t="s">
        <v>227</v>
      </c>
      <c r="C837" s="65">
        <v>0.30625000000000002</v>
      </c>
      <c r="D837" s="98">
        <v>0.3125</v>
      </c>
      <c r="E837" s="66">
        <v>0.72916666666666663</v>
      </c>
      <c r="F837" s="101">
        <v>0.72916666666666663</v>
      </c>
      <c r="G837" s="49"/>
      <c r="H837" s="48"/>
      <c r="I837" s="84" t="s">
        <v>63</v>
      </c>
      <c r="J837" s="48"/>
      <c r="K837" s="58">
        <v>0</v>
      </c>
      <c r="L837" s="48">
        <v>0</v>
      </c>
      <c r="M837" s="70">
        <v>0</v>
      </c>
      <c r="N837" s="34">
        <f t="shared" si="151"/>
        <v>0.37499999999999994</v>
      </c>
      <c r="O837" s="38">
        <f t="shared" si="152"/>
        <v>0.37499999999999994</v>
      </c>
      <c r="P837" s="72" t="s">
        <v>109</v>
      </c>
      <c r="Q837" s="118">
        <v>44819</v>
      </c>
      <c r="R837" s="35">
        <f t="shared" si="153"/>
        <v>0</v>
      </c>
      <c r="S837" s="35">
        <f t="shared" si="154"/>
        <v>0</v>
      </c>
      <c r="T837" s="10" t="str">
        <f t="shared" si="160"/>
        <v>Sem - 38</v>
      </c>
      <c r="U837" s="10" t="str">
        <f t="shared" si="161"/>
        <v>Septembre</v>
      </c>
      <c r="V837" s="36" t="str">
        <f t="shared" si="155"/>
        <v>2026</v>
      </c>
      <c r="W837" s="34"/>
      <c r="X837" s="91">
        <f t="shared" si="162"/>
        <v>6.2499999999999778E-3</v>
      </c>
      <c r="Y837" s="92" t="str">
        <f>VLOOKUP('CM-CIC'!B768,Annuaire_roster!B:F,4,0)</f>
        <v>KINANA Widad</v>
      </c>
      <c r="Z837" s="37" t="s">
        <v>110</v>
      </c>
      <c r="AA837" s="60" t="s">
        <v>39</v>
      </c>
      <c r="AB837" s="35" t="str">
        <f t="shared" si="156"/>
        <v/>
      </c>
      <c r="AC837" s="35" t="str">
        <f t="shared" si="157"/>
        <v/>
      </c>
      <c r="AD837" s="35" t="str">
        <f t="shared" si="158"/>
        <v/>
      </c>
      <c r="AE837" s="44" t="str">
        <f t="shared" si="159"/>
        <v/>
      </c>
      <c r="AF837" s="61"/>
      <c r="AG837" s="45"/>
    </row>
    <row r="838" spans="1:33" x14ac:dyDescent="0.2">
      <c r="A838" s="59">
        <f>+VLOOKUP(B838,Annuaire_roster!B:G,5,0)</f>
        <v>1211</v>
      </c>
      <c r="B838" s="78" t="s">
        <v>78</v>
      </c>
      <c r="C838" s="65"/>
      <c r="D838" s="65" t="s">
        <v>188</v>
      </c>
      <c r="E838" s="66"/>
      <c r="F838" s="66" t="s">
        <v>188</v>
      </c>
      <c r="G838" s="49"/>
      <c r="H838" s="48"/>
      <c r="I838" s="84" t="s">
        <v>63</v>
      </c>
      <c r="J838" s="48"/>
      <c r="K838" s="58">
        <v>0</v>
      </c>
      <c r="L838" s="48">
        <v>0</v>
      </c>
      <c r="M838" s="70">
        <v>0</v>
      </c>
      <c r="N838" s="34" t="str">
        <f t="shared" si="151"/>
        <v/>
      </c>
      <c r="O838" s="38">
        <f t="shared" si="152"/>
        <v>0</v>
      </c>
      <c r="P838" s="72" t="s">
        <v>109</v>
      </c>
      <c r="Q838" s="118">
        <v>44820</v>
      </c>
      <c r="R838" s="35">
        <f t="shared" si="153"/>
        <v>0</v>
      </c>
      <c r="S838" s="35">
        <f t="shared" si="154"/>
        <v>0</v>
      </c>
      <c r="T838" s="10" t="str">
        <f t="shared" si="160"/>
        <v>Sem - 38</v>
      </c>
      <c r="U838" s="10" t="str">
        <f t="shared" si="161"/>
        <v>Septembre</v>
      </c>
      <c r="V838" s="36" t="str">
        <f t="shared" si="155"/>
        <v>2026</v>
      </c>
      <c r="W838" s="34"/>
      <c r="X838" s="91">
        <f t="shared" si="162"/>
        <v>0</v>
      </c>
      <c r="Y838" s="92" t="str">
        <f>VLOOKUP('CM-CIC'!B769,Annuaire_roster!B:F,4,0)</f>
        <v>KINANA Widad</v>
      </c>
      <c r="Z838" s="37" t="s">
        <v>110</v>
      </c>
      <c r="AA838" s="60" t="s">
        <v>39</v>
      </c>
      <c r="AB838" s="35">
        <f t="shared" si="156"/>
        <v>0.33333333333333298</v>
      </c>
      <c r="AC838" s="35" t="str">
        <f t="shared" si="157"/>
        <v/>
      </c>
      <c r="AD838" s="35" t="str">
        <f t="shared" si="158"/>
        <v/>
      </c>
      <c r="AE838" s="44" t="str">
        <f t="shared" si="159"/>
        <v/>
      </c>
      <c r="AF838" s="61"/>
      <c r="AG838" s="45"/>
    </row>
    <row r="839" spans="1:33" x14ac:dyDescent="0.2">
      <c r="A839" s="59">
        <f>+VLOOKUP(B839,Annuaire_roster!B:G,5,0)</f>
        <v>1430</v>
      </c>
      <c r="B839" s="78" t="s">
        <v>146</v>
      </c>
      <c r="C839" s="65">
        <v>0.375</v>
      </c>
      <c r="D839" s="73">
        <v>0.375</v>
      </c>
      <c r="E839" s="66">
        <v>0.79166666666666663</v>
      </c>
      <c r="F839" s="73">
        <v>0.79166666666666663</v>
      </c>
      <c r="G839" s="49"/>
      <c r="H839" s="48"/>
      <c r="I839" s="84" t="s">
        <v>63</v>
      </c>
      <c r="J839" s="48"/>
      <c r="K839" s="58">
        <v>0</v>
      </c>
      <c r="L839" s="48">
        <v>0</v>
      </c>
      <c r="M839" s="70">
        <v>0</v>
      </c>
      <c r="N839" s="34">
        <f t="shared" si="151"/>
        <v>0.37499999999999994</v>
      </c>
      <c r="O839" s="38">
        <f t="shared" si="152"/>
        <v>0.37499999999999994</v>
      </c>
      <c r="P839" s="72" t="s">
        <v>109</v>
      </c>
      <c r="Q839" s="118">
        <v>44820</v>
      </c>
      <c r="R839" s="35">
        <f t="shared" si="153"/>
        <v>0</v>
      </c>
      <c r="S839" s="35">
        <f t="shared" si="154"/>
        <v>0</v>
      </c>
      <c r="T839" s="10" t="str">
        <f t="shared" si="160"/>
        <v>Sem - 38</v>
      </c>
      <c r="U839" s="10" t="str">
        <f t="shared" si="161"/>
        <v>Septembre</v>
      </c>
      <c r="V839" s="36" t="str">
        <f t="shared" si="155"/>
        <v>2026</v>
      </c>
      <c r="W839" s="34"/>
      <c r="X839" s="91">
        <f t="shared" si="162"/>
        <v>0</v>
      </c>
      <c r="Y839" s="92" t="str">
        <f>VLOOKUP('CM-CIC'!B770,Annuaire_roster!B:F,4,0)</f>
        <v>KINANA Widad</v>
      </c>
      <c r="Z839" s="37" t="s">
        <v>110</v>
      </c>
      <c r="AA839" s="60" t="s">
        <v>39</v>
      </c>
      <c r="AB839" s="35" t="str">
        <f t="shared" si="156"/>
        <v/>
      </c>
      <c r="AC839" s="35" t="str">
        <f t="shared" si="157"/>
        <v/>
      </c>
      <c r="AD839" s="35" t="str">
        <f t="shared" si="158"/>
        <v/>
      </c>
      <c r="AE839" s="44" t="str">
        <f t="shared" si="159"/>
        <v/>
      </c>
      <c r="AF839" s="61"/>
      <c r="AG839" s="45"/>
    </row>
    <row r="840" spans="1:33" x14ac:dyDescent="0.2">
      <c r="A840" s="59">
        <f>+VLOOKUP(B840,Annuaire_roster!B:G,5,0)</f>
        <v>1407</v>
      </c>
      <c r="B840" s="78" t="s">
        <v>227</v>
      </c>
      <c r="C840" s="65">
        <v>0.30833333333333335</v>
      </c>
      <c r="D840" s="73">
        <v>0.3125</v>
      </c>
      <c r="E840" s="66">
        <v>0.72916666666666663</v>
      </c>
      <c r="F840" s="73">
        <v>0.72916666666666663</v>
      </c>
      <c r="G840" s="49"/>
      <c r="H840" s="48"/>
      <c r="I840" s="84" t="s">
        <v>63</v>
      </c>
      <c r="J840" s="48"/>
      <c r="K840" s="58">
        <v>0</v>
      </c>
      <c r="L840" s="48">
        <v>0</v>
      </c>
      <c r="M840" s="70">
        <v>0</v>
      </c>
      <c r="N840" s="34">
        <f t="shared" ref="N840:N871" si="163">IFERROR(IF(OR(D840="OFF",D840="Congé",M840="Abs",D840="Congé sans solde",D840="Férié"),"",IF(O840-K840-L840&gt;O840,O840,IF(O840-K840-L840&lt;0,"",O840-K840-L840))),"")</f>
        <v>0.37499999999999994</v>
      </c>
      <c r="O840" s="38">
        <f t="shared" ref="O840:O871" si="164">IF(AG840="2H Pause déjeuner",IF(F840-D840-0.0833333333333333&lt;0,F840-D840-0.0833333333333333+1,F840-D840-0.0833333333333333),IF(OR(AND(F840="OFF",D840="OFF"),AND(F840="Congé",D840="Congé"),AND(F840="Congé sans solde",D840="Congé sans solde"),AND(F840="Congé spécial",D840="Congé spécial"),AND(F840="Férié",D840="Férié"),AND(F840="OFF",D840="Congé"),AND(F840="OFF",D840="Congé sans solde"),AND(F840="OFF",D840="Congé spécial"),AND(F840="OFF",D840="Férié"),AND(F840="Congé",D840="OFF"),AND(F840="Congé",D840="Congé sans solde"),AND(F840="Congé",D840="Congé spécial"),AND(F840="Congé",D840="Férié"),AND(F840="Congé sans solde",D840="OFF"),AND(F840="Congé sans solde",D840="Congé"),AND(F840="Congé sans solde",D840="Congé spécial"),AND(F840="Congé sans solde",D840="Férié"),AND(F840="Congé spécial",D840="OFF"),AND(F840="Congé spécial",D840="Congé"),AND(F840="Congé spécial",D840="Congé sans solde"),AND(F840="Congé spécial",D840="Férié"),AND(F840="Férié",D840="OFF"),AND(F840="Férié",D840="Congé"),AND(F840="Férié",D840="Congé sans solde"),AND(F840="Férié",D840="Congé spécial")),0,IF(OR(F840="OFF",F840="Congé",F840="Congé spécial",F840="Congé sans solde",D840="OFF",D840="Congé",D840="Congé spécial",D840="Congé sans solde"),0.208333333333334,IF(AND(AG840="",F840-D840&lt;0),("24:00:00"-D840)+("00:00:00"+F840)-0.0416666666666667,IF(AND(OR(AG840="Allaitement",AG840="Sans déjeuner"),F840-D840&lt;0),("24:00:00"-D840)+("00:00:00"+F840),IF(AND(AG840="",F840-D840&gt;0.166666666666667),F840-D840-0.0416666666666667,IF(AND(OR(AG840="Allaitement",AG840="Sans déjeuner"),F840-D840&gt;0.166666666666667),F840-D840,F840-D840)))))))</f>
        <v>0.37499999999999994</v>
      </c>
      <c r="P840" s="72" t="s">
        <v>109</v>
      </c>
      <c r="Q840" s="118">
        <v>44820</v>
      </c>
      <c r="R840" s="35">
        <f t="shared" si="153"/>
        <v>0</v>
      </c>
      <c r="S840" s="35">
        <f t="shared" si="154"/>
        <v>0</v>
      </c>
      <c r="T840" s="10" t="str">
        <f t="shared" si="160"/>
        <v>Sem - 38</v>
      </c>
      <c r="U840" s="10" t="str">
        <f t="shared" si="161"/>
        <v>Septembre</v>
      </c>
      <c r="V840" s="36" t="str">
        <f t="shared" si="155"/>
        <v>2026</v>
      </c>
      <c r="W840" s="34"/>
      <c r="X840" s="91">
        <f t="shared" si="162"/>
        <v>4.1666666666666519E-3</v>
      </c>
      <c r="Y840" s="92" t="str">
        <f>VLOOKUP('CM-CIC'!B771,Annuaire_roster!B:F,4,0)</f>
        <v>KINANA Widad</v>
      </c>
      <c r="Z840" s="37" t="s">
        <v>110</v>
      </c>
      <c r="AA840" s="60" t="s">
        <v>39</v>
      </c>
      <c r="AB840" s="35" t="str">
        <f t="shared" si="156"/>
        <v/>
      </c>
      <c r="AC840" s="35" t="str">
        <f t="shared" si="157"/>
        <v/>
      </c>
      <c r="AD840" s="35" t="str">
        <f t="shared" si="158"/>
        <v/>
      </c>
      <c r="AE840" s="44" t="str">
        <f t="shared" si="159"/>
        <v/>
      </c>
      <c r="AF840" s="61"/>
      <c r="AG840" s="45"/>
    </row>
    <row r="841" spans="1:33" x14ac:dyDescent="0.2">
      <c r="A841" s="59">
        <f>+VLOOKUP(B841,Annuaire_roster!B:G,5,0)</f>
        <v>1211</v>
      </c>
      <c r="B841" s="78" t="s">
        <v>78</v>
      </c>
      <c r="C841" s="98"/>
      <c r="D841" s="98" t="s">
        <v>188</v>
      </c>
      <c r="E841" s="101"/>
      <c r="F841" s="101" t="s">
        <v>188</v>
      </c>
      <c r="G841" s="49"/>
      <c r="H841" s="48"/>
      <c r="I841" s="84" t="s">
        <v>63</v>
      </c>
      <c r="J841" s="48"/>
      <c r="K841" s="58">
        <v>0</v>
      </c>
      <c r="L841" s="48">
        <v>0</v>
      </c>
      <c r="M841" s="70">
        <v>0</v>
      </c>
      <c r="N841" s="34" t="str">
        <f t="shared" si="163"/>
        <v/>
      </c>
      <c r="O841" s="38">
        <f t="shared" si="164"/>
        <v>0</v>
      </c>
      <c r="P841" s="72" t="s">
        <v>109</v>
      </c>
      <c r="Q841" s="118">
        <v>44821</v>
      </c>
      <c r="R841" s="35">
        <f t="shared" si="153"/>
        <v>0</v>
      </c>
      <c r="S841" s="35">
        <f t="shared" si="154"/>
        <v>0</v>
      </c>
      <c r="T841" s="10" t="str">
        <f t="shared" si="160"/>
        <v>Sem - 38</v>
      </c>
      <c r="U841" s="10" t="str">
        <f t="shared" si="161"/>
        <v>Septembre</v>
      </c>
      <c r="V841" s="36" t="str">
        <f t="shared" si="155"/>
        <v>2026</v>
      </c>
      <c r="W841" s="34"/>
      <c r="X841" s="91">
        <f t="shared" si="162"/>
        <v>0</v>
      </c>
      <c r="Y841" s="92" t="str">
        <f>VLOOKUP('CM-CIC'!B772,Annuaire_roster!B:F,4,0)</f>
        <v>KINANA Widad</v>
      </c>
      <c r="Z841" s="37" t="s">
        <v>110</v>
      </c>
      <c r="AA841" s="60" t="s">
        <v>39</v>
      </c>
      <c r="AB841" s="35">
        <f t="shared" si="156"/>
        <v>0.33333333333333298</v>
      </c>
      <c r="AC841" s="35" t="str">
        <f t="shared" si="157"/>
        <v/>
      </c>
      <c r="AD841" s="35" t="str">
        <f t="shared" si="158"/>
        <v/>
      </c>
      <c r="AE841" s="44" t="str">
        <f t="shared" si="159"/>
        <v/>
      </c>
      <c r="AF841" s="61"/>
      <c r="AG841" s="45"/>
    </row>
    <row r="842" spans="1:33" x14ac:dyDescent="0.2">
      <c r="A842" s="59">
        <f>+VLOOKUP(B842,Annuaire_roster!B:G,5,0)</f>
        <v>1430</v>
      </c>
      <c r="B842" s="78" t="s">
        <v>146</v>
      </c>
      <c r="C842" s="73">
        <v>0.375</v>
      </c>
      <c r="D842" s="73">
        <v>0.375</v>
      </c>
      <c r="E842" s="66">
        <v>0.75</v>
      </c>
      <c r="F842" s="73">
        <v>0.75</v>
      </c>
      <c r="G842" s="102"/>
      <c r="H842" s="105"/>
      <c r="I842" s="127" t="s">
        <v>63</v>
      </c>
      <c r="J842" s="105"/>
      <c r="K842" s="111">
        <v>0</v>
      </c>
      <c r="L842" s="105">
        <v>0</v>
      </c>
      <c r="M842" s="113">
        <v>0</v>
      </c>
      <c r="N842" s="34">
        <f t="shared" si="163"/>
        <v>0.33333333333333331</v>
      </c>
      <c r="O842" s="34">
        <f t="shared" si="164"/>
        <v>0.33333333333333331</v>
      </c>
      <c r="P842" s="116" t="s">
        <v>109</v>
      </c>
      <c r="Q842" s="43">
        <v>44821</v>
      </c>
      <c r="R842" s="35">
        <f t="shared" si="153"/>
        <v>0</v>
      </c>
      <c r="S842" s="35">
        <f t="shared" si="154"/>
        <v>0</v>
      </c>
      <c r="T842" s="10" t="str">
        <f t="shared" si="160"/>
        <v>Sem - 38</v>
      </c>
      <c r="U842" s="10" t="str">
        <f t="shared" si="161"/>
        <v>Septembre</v>
      </c>
      <c r="V842" s="36" t="str">
        <f t="shared" si="155"/>
        <v>2026</v>
      </c>
      <c r="W842" s="34"/>
      <c r="X842" s="91">
        <f t="shared" si="162"/>
        <v>0</v>
      </c>
      <c r="Y842" s="92" t="str">
        <f>VLOOKUP('CM-CIC'!B773,Annuaire_roster!B:F,4,0)</f>
        <v>KINANA Widad</v>
      </c>
      <c r="Z842" s="37" t="s">
        <v>110</v>
      </c>
      <c r="AA842" s="60" t="s">
        <v>39</v>
      </c>
      <c r="AB842" s="35" t="str">
        <f t="shared" si="156"/>
        <v/>
      </c>
      <c r="AC842" s="35" t="str">
        <f t="shared" si="157"/>
        <v/>
      </c>
      <c r="AD842" s="35" t="str">
        <f t="shared" si="158"/>
        <v/>
      </c>
      <c r="AE842" s="45" t="str">
        <f t="shared" si="159"/>
        <v/>
      </c>
      <c r="AF842" s="61"/>
      <c r="AG842" s="45"/>
    </row>
    <row r="843" spans="1:33" x14ac:dyDescent="0.2">
      <c r="A843" s="59">
        <f>+VLOOKUP(B843,Annuaire_roster!B:G,5,0)</f>
        <v>1407</v>
      </c>
      <c r="B843" s="78" t="s">
        <v>227</v>
      </c>
      <c r="C843" s="73">
        <v>0.3125</v>
      </c>
      <c r="D843" s="73">
        <v>0.3125</v>
      </c>
      <c r="E843" s="66">
        <v>0.6875</v>
      </c>
      <c r="F843" s="73">
        <v>0.6875</v>
      </c>
      <c r="G843" s="102"/>
      <c r="H843" s="105"/>
      <c r="I843" s="127" t="s">
        <v>63</v>
      </c>
      <c r="J843" s="105"/>
      <c r="K843" s="111">
        <v>0</v>
      </c>
      <c r="L843" s="105">
        <v>0</v>
      </c>
      <c r="M843" s="113">
        <v>0</v>
      </c>
      <c r="N843" s="34">
        <f t="shared" si="163"/>
        <v>0.33333333333333331</v>
      </c>
      <c r="O843" s="34">
        <f t="shared" si="164"/>
        <v>0.33333333333333331</v>
      </c>
      <c r="P843" s="116" t="s">
        <v>109</v>
      </c>
      <c r="Q843" s="43">
        <v>44821</v>
      </c>
      <c r="R843" s="35">
        <f t="shared" si="153"/>
        <v>0</v>
      </c>
      <c r="S843" s="35">
        <f t="shared" si="154"/>
        <v>0</v>
      </c>
      <c r="T843" s="10" t="str">
        <f t="shared" si="160"/>
        <v>Sem - 38</v>
      </c>
      <c r="U843" s="10" t="str">
        <f t="shared" si="161"/>
        <v>Septembre</v>
      </c>
      <c r="V843" s="36" t="str">
        <f t="shared" si="155"/>
        <v>2026</v>
      </c>
      <c r="W843" s="34"/>
      <c r="X843" s="91">
        <f t="shared" si="162"/>
        <v>0</v>
      </c>
      <c r="Y843" s="92" t="str">
        <f>VLOOKUP('CM-CIC'!B774,Annuaire_roster!B:F,4,0)</f>
        <v>KINANA Widad</v>
      </c>
      <c r="Z843" s="37" t="s">
        <v>110</v>
      </c>
      <c r="AA843" s="60" t="s">
        <v>39</v>
      </c>
      <c r="AB843" s="35" t="str">
        <f t="shared" si="156"/>
        <v/>
      </c>
      <c r="AC843" s="35" t="str">
        <f t="shared" si="157"/>
        <v/>
      </c>
      <c r="AD843" s="35" t="str">
        <f t="shared" si="158"/>
        <v/>
      </c>
      <c r="AE843" s="45" t="str">
        <f t="shared" si="159"/>
        <v/>
      </c>
      <c r="AF843" s="61"/>
      <c r="AG843" s="45"/>
    </row>
    <row r="844" spans="1:33" x14ac:dyDescent="0.2">
      <c r="A844" s="59">
        <f>+VLOOKUP(B844,Annuaire_roster!B:G,5,0)</f>
        <v>1211</v>
      </c>
      <c r="B844" s="78" t="s">
        <v>78</v>
      </c>
      <c r="C844" s="73"/>
      <c r="D844" s="73" t="s">
        <v>64</v>
      </c>
      <c r="E844" s="66"/>
      <c r="F844" s="73" t="s">
        <v>64</v>
      </c>
      <c r="G844" s="102"/>
      <c r="H844" s="105"/>
      <c r="I844" s="127" t="s">
        <v>63</v>
      </c>
      <c r="J844" s="105"/>
      <c r="K844" s="111">
        <v>0</v>
      </c>
      <c r="L844" s="105">
        <v>0</v>
      </c>
      <c r="M844" s="113">
        <v>0</v>
      </c>
      <c r="N844" s="34" t="str">
        <f t="shared" si="163"/>
        <v/>
      </c>
      <c r="O844" s="34">
        <f t="shared" si="164"/>
        <v>0</v>
      </c>
      <c r="P844" s="116" t="s">
        <v>109</v>
      </c>
      <c r="Q844" s="43">
        <v>44822</v>
      </c>
      <c r="R844" s="35">
        <f t="shared" si="153"/>
        <v>0</v>
      </c>
      <c r="S844" s="35">
        <f t="shared" si="154"/>
        <v>0</v>
      </c>
      <c r="T844" s="10" t="str">
        <f t="shared" si="160"/>
        <v>Sem - 38</v>
      </c>
      <c r="U844" s="10" t="str">
        <f t="shared" si="161"/>
        <v>Septembre</v>
      </c>
      <c r="V844" s="36" t="str">
        <f t="shared" si="155"/>
        <v>2026</v>
      </c>
      <c r="W844" s="34"/>
      <c r="X844" s="91">
        <f t="shared" si="162"/>
        <v>0</v>
      </c>
      <c r="Y844" s="92" t="str">
        <f>VLOOKUP('CM-CIC'!B775,Annuaire_roster!B:F,4,0)</f>
        <v>ABDELLAOUI KHADIJA</v>
      </c>
      <c r="Z844" s="37" t="s">
        <v>110</v>
      </c>
      <c r="AA844" s="60" t="s">
        <v>39</v>
      </c>
      <c r="AB844" s="35" t="str">
        <f t="shared" si="156"/>
        <v/>
      </c>
      <c r="AC844" s="35" t="str">
        <f t="shared" si="157"/>
        <v/>
      </c>
      <c r="AD844" s="35" t="str">
        <f t="shared" si="158"/>
        <v/>
      </c>
      <c r="AE844" s="45" t="str">
        <f t="shared" si="159"/>
        <v/>
      </c>
      <c r="AF844" s="61"/>
      <c r="AG844" s="45"/>
    </row>
    <row r="845" spans="1:33" x14ac:dyDescent="0.2">
      <c r="A845" s="59">
        <f>+VLOOKUP(B845,Annuaire_roster!B:G,5,0)</f>
        <v>1430</v>
      </c>
      <c r="B845" s="78" t="s">
        <v>146</v>
      </c>
      <c r="C845" s="99"/>
      <c r="D845" s="99" t="s">
        <v>64</v>
      </c>
      <c r="E845" s="101"/>
      <c r="F845" s="101" t="s">
        <v>64</v>
      </c>
      <c r="G845" s="102"/>
      <c r="H845" s="105"/>
      <c r="I845" s="127" t="s">
        <v>63</v>
      </c>
      <c r="J845" s="105"/>
      <c r="K845" s="111">
        <v>0</v>
      </c>
      <c r="L845" s="105">
        <v>0</v>
      </c>
      <c r="M845" s="113">
        <v>0</v>
      </c>
      <c r="N845" s="34" t="str">
        <f t="shared" si="163"/>
        <v/>
      </c>
      <c r="O845" s="34">
        <f t="shared" si="164"/>
        <v>0</v>
      </c>
      <c r="P845" s="116" t="s">
        <v>109</v>
      </c>
      <c r="Q845" s="43">
        <v>44822</v>
      </c>
      <c r="R845" s="35">
        <f t="shared" si="153"/>
        <v>0</v>
      </c>
      <c r="S845" s="35">
        <f t="shared" si="154"/>
        <v>0</v>
      </c>
      <c r="T845" s="10" t="str">
        <f t="shared" si="160"/>
        <v>Sem - 38</v>
      </c>
      <c r="U845" s="10" t="str">
        <f t="shared" si="161"/>
        <v>Septembre</v>
      </c>
      <c r="V845" s="36" t="str">
        <f t="shared" si="155"/>
        <v>2026</v>
      </c>
      <c r="W845" s="34"/>
      <c r="X845" s="91">
        <f t="shared" si="162"/>
        <v>0</v>
      </c>
      <c r="Y845" s="92" t="str">
        <f>VLOOKUP('CM-CIC'!B776,Annuaire_roster!B:F,4,0)</f>
        <v>ABDELLAOUI KHADIJA</v>
      </c>
      <c r="Z845" s="37" t="s">
        <v>110</v>
      </c>
      <c r="AA845" s="60" t="s">
        <v>39</v>
      </c>
      <c r="AB845" s="35" t="str">
        <f t="shared" si="156"/>
        <v/>
      </c>
      <c r="AC845" s="35" t="str">
        <f t="shared" si="157"/>
        <v/>
      </c>
      <c r="AD845" s="35" t="str">
        <f t="shared" si="158"/>
        <v/>
      </c>
      <c r="AE845" s="45" t="str">
        <f t="shared" si="159"/>
        <v/>
      </c>
      <c r="AF845" s="61"/>
      <c r="AG845" s="45"/>
    </row>
    <row r="846" spans="1:33" x14ac:dyDescent="0.2">
      <c r="A846" s="59">
        <f>+VLOOKUP(B846,Annuaire_roster!B:G,5,0)</f>
        <v>1407</v>
      </c>
      <c r="B846" s="78" t="s">
        <v>227</v>
      </c>
      <c r="C846" s="99"/>
      <c r="D846" s="99" t="s">
        <v>64</v>
      </c>
      <c r="E846" s="101"/>
      <c r="F846" s="101" t="s">
        <v>64</v>
      </c>
      <c r="G846" s="102"/>
      <c r="H846" s="105"/>
      <c r="I846" s="127" t="s">
        <v>63</v>
      </c>
      <c r="J846" s="105"/>
      <c r="K846" s="111">
        <v>0</v>
      </c>
      <c r="L846" s="105">
        <v>0</v>
      </c>
      <c r="M846" s="113">
        <v>0</v>
      </c>
      <c r="N846" s="34" t="str">
        <f t="shared" si="163"/>
        <v/>
      </c>
      <c r="O846" s="34">
        <f t="shared" si="164"/>
        <v>0</v>
      </c>
      <c r="P846" s="116" t="s">
        <v>109</v>
      </c>
      <c r="Q846" s="43">
        <v>44822</v>
      </c>
      <c r="R846" s="35">
        <f t="shared" si="153"/>
        <v>0</v>
      </c>
      <c r="S846" s="35">
        <f t="shared" si="154"/>
        <v>0</v>
      </c>
      <c r="T846" s="10" t="str">
        <f t="shared" si="160"/>
        <v>Sem - 38</v>
      </c>
      <c r="U846" s="10" t="str">
        <f t="shared" si="161"/>
        <v>Septembre</v>
      </c>
      <c r="V846" s="36" t="str">
        <f t="shared" si="155"/>
        <v>2026</v>
      </c>
      <c r="W846" s="34"/>
      <c r="X846" s="91">
        <f t="shared" si="162"/>
        <v>0</v>
      </c>
      <c r="Y846" s="92" t="str">
        <f>VLOOKUP('CM-CIC'!B777,Annuaire_roster!B:F,4,0)</f>
        <v>ABDELLAOUI KHADIJA</v>
      </c>
      <c r="Z846" s="37" t="s">
        <v>110</v>
      </c>
      <c r="AA846" s="60" t="s">
        <v>39</v>
      </c>
      <c r="AB846" s="35" t="str">
        <f t="shared" si="156"/>
        <v/>
      </c>
      <c r="AC846" s="35" t="str">
        <f t="shared" si="157"/>
        <v/>
      </c>
      <c r="AD846" s="35" t="str">
        <f t="shared" si="158"/>
        <v/>
      </c>
      <c r="AE846" s="45" t="str">
        <f t="shared" si="159"/>
        <v/>
      </c>
      <c r="AF846" s="61"/>
      <c r="AG846" s="45"/>
    </row>
    <row r="847" spans="1:33" x14ac:dyDescent="0.2">
      <c r="A847" s="59">
        <f>+VLOOKUP(B847,Annuaire_roster!B:G,5,0)</f>
        <v>1211</v>
      </c>
      <c r="B847" s="78" t="s">
        <v>78</v>
      </c>
      <c r="C847" s="99"/>
      <c r="D847" s="99" t="s">
        <v>64</v>
      </c>
      <c r="E847" s="101"/>
      <c r="F847" s="101" t="s">
        <v>64</v>
      </c>
      <c r="G847" s="102"/>
      <c r="H847" s="105"/>
      <c r="I847" s="127" t="s">
        <v>63</v>
      </c>
      <c r="J847" s="105"/>
      <c r="K847" s="111">
        <v>0</v>
      </c>
      <c r="L847" s="105">
        <v>0</v>
      </c>
      <c r="M847" s="113">
        <v>0</v>
      </c>
      <c r="N847" s="34" t="str">
        <f t="shared" si="163"/>
        <v/>
      </c>
      <c r="O847" s="34">
        <f t="shared" si="164"/>
        <v>0</v>
      </c>
      <c r="P847" s="116" t="s">
        <v>109</v>
      </c>
      <c r="Q847" s="43">
        <v>44823</v>
      </c>
      <c r="R847" s="35">
        <f t="shared" si="153"/>
        <v>0</v>
      </c>
      <c r="S847" s="35">
        <f t="shared" si="154"/>
        <v>0</v>
      </c>
      <c r="T847" s="10" t="str">
        <f t="shared" si="160"/>
        <v>Sem - 38</v>
      </c>
      <c r="U847" s="10" t="str">
        <f t="shared" si="161"/>
        <v>Septembre</v>
      </c>
      <c r="V847" s="36" t="str">
        <f t="shared" si="155"/>
        <v>2026</v>
      </c>
      <c r="W847" s="34"/>
      <c r="X847" s="91">
        <f t="shared" si="162"/>
        <v>0</v>
      </c>
      <c r="Y847" s="92" t="str">
        <f>VLOOKUP('CM-CIC'!B778,Annuaire_roster!B:F,4,0)</f>
        <v>ABDELLAOUI KHADIJA</v>
      </c>
      <c r="Z847" s="37" t="s">
        <v>110</v>
      </c>
      <c r="AA847" s="60" t="s">
        <v>39</v>
      </c>
      <c r="AB847" s="35" t="str">
        <f t="shared" si="156"/>
        <v/>
      </c>
      <c r="AC847" s="35" t="str">
        <f t="shared" si="157"/>
        <v/>
      </c>
      <c r="AD847" s="35" t="str">
        <f t="shared" si="158"/>
        <v/>
      </c>
      <c r="AE847" s="45" t="str">
        <f t="shared" si="159"/>
        <v/>
      </c>
      <c r="AF847" s="61"/>
      <c r="AG847" s="45"/>
    </row>
    <row r="848" spans="1:33" x14ac:dyDescent="0.2">
      <c r="A848" s="59">
        <f>+VLOOKUP(B848,Annuaire_roster!B:G,5,0)</f>
        <v>1430</v>
      </c>
      <c r="B848" s="78" t="s">
        <v>146</v>
      </c>
      <c r="C848" s="65"/>
      <c r="D848" s="65" t="s">
        <v>64</v>
      </c>
      <c r="E848" s="66"/>
      <c r="F848" s="65" t="s">
        <v>64</v>
      </c>
      <c r="G848" s="49"/>
      <c r="H848" s="48"/>
      <c r="I848" s="84" t="s">
        <v>63</v>
      </c>
      <c r="J848" s="48"/>
      <c r="K848" s="58">
        <v>0</v>
      </c>
      <c r="L848" s="48">
        <v>0</v>
      </c>
      <c r="M848" s="70">
        <v>0</v>
      </c>
      <c r="N848" s="34" t="str">
        <f t="shared" si="163"/>
        <v/>
      </c>
      <c r="O848" s="38">
        <f t="shared" si="164"/>
        <v>0</v>
      </c>
      <c r="P848" s="72" t="s">
        <v>109</v>
      </c>
      <c r="Q848" s="43">
        <v>44823</v>
      </c>
      <c r="R848" s="35">
        <f t="shared" si="153"/>
        <v>0</v>
      </c>
      <c r="S848" s="35">
        <f t="shared" si="154"/>
        <v>0</v>
      </c>
      <c r="T848" s="10" t="str">
        <f t="shared" si="160"/>
        <v>Sem - 38</v>
      </c>
      <c r="U848" s="10" t="str">
        <f t="shared" si="161"/>
        <v>Septembre</v>
      </c>
      <c r="V848" s="36" t="str">
        <f t="shared" si="155"/>
        <v>2026</v>
      </c>
      <c r="W848" s="34"/>
      <c r="X848" s="91">
        <f t="shared" si="162"/>
        <v>0</v>
      </c>
      <c r="Y848" s="92" t="str">
        <f>VLOOKUP('CM-CIC'!B779,Annuaire_roster!B:F,4,0)</f>
        <v>ABDELLAOUI KHADIJA</v>
      </c>
      <c r="Z848" s="37" t="s">
        <v>110</v>
      </c>
      <c r="AA848" s="60" t="s">
        <v>39</v>
      </c>
      <c r="AB848" s="35" t="str">
        <f t="shared" si="156"/>
        <v/>
      </c>
      <c r="AC848" s="35" t="str">
        <f t="shared" si="157"/>
        <v/>
      </c>
      <c r="AD848" s="35" t="str">
        <f t="shared" si="158"/>
        <v/>
      </c>
      <c r="AE848" s="44" t="str">
        <f t="shared" si="159"/>
        <v/>
      </c>
      <c r="AF848" s="61"/>
      <c r="AG848" s="45"/>
    </row>
    <row r="849" spans="1:33" x14ac:dyDescent="0.2">
      <c r="A849" s="59">
        <f>+VLOOKUP(B849,Annuaire_roster!B:G,5,0)</f>
        <v>1407</v>
      </c>
      <c r="B849" s="78" t="s">
        <v>227</v>
      </c>
      <c r="C849" s="65"/>
      <c r="D849" s="65" t="s">
        <v>64</v>
      </c>
      <c r="E849" s="66"/>
      <c r="F849" s="65" t="s">
        <v>64</v>
      </c>
      <c r="G849" s="49"/>
      <c r="H849" s="48"/>
      <c r="I849" s="84" t="s">
        <v>63</v>
      </c>
      <c r="J849" s="48"/>
      <c r="K849" s="58">
        <v>0</v>
      </c>
      <c r="L849" s="48">
        <v>0</v>
      </c>
      <c r="M849" s="70">
        <v>0</v>
      </c>
      <c r="N849" s="34" t="str">
        <f t="shared" si="163"/>
        <v/>
      </c>
      <c r="O849" s="38">
        <f t="shared" si="164"/>
        <v>0</v>
      </c>
      <c r="P849" s="72" t="s">
        <v>109</v>
      </c>
      <c r="Q849" s="43">
        <v>44823</v>
      </c>
      <c r="R849" s="35">
        <f t="shared" si="153"/>
        <v>0</v>
      </c>
      <c r="S849" s="35">
        <f t="shared" si="154"/>
        <v>0</v>
      </c>
      <c r="T849" s="10" t="str">
        <f t="shared" si="160"/>
        <v>Sem - 38</v>
      </c>
      <c r="U849" s="10" t="str">
        <f t="shared" si="161"/>
        <v>Septembre</v>
      </c>
      <c r="V849" s="36" t="str">
        <f t="shared" si="155"/>
        <v>2026</v>
      </c>
      <c r="W849" s="34"/>
      <c r="X849" s="91">
        <f t="shared" si="162"/>
        <v>0</v>
      </c>
      <c r="Y849" s="92" t="str">
        <f>VLOOKUP('CM-CIC'!B780,Annuaire_roster!B:F,4,0)</f>
        <v>ABDELLAOUI KHADIJA</v>
      </c>
      <c r="Z849" s="37" t="s">
        <v>110</v>
      </c>
      <c r="AA849" s="60" t="s">
        <v>39</v>
      </c>
      <c r="AB849" s="35" t="str">
        <f t="shared" si="156"/>
        <v/>
      </c>
      <c r="AC849" s="35" t="str">
        <f t="shared" si="157"/>
        <v/>
      </c>
      <c r="AD849" s="35" t="str">
        <f t="shared" si="158"/>
        <v/>
      </c>
      <c r="AE849" s="44" t="str">
        <f t="shared" si="159"/>
        <v/>
      </c>
      <c r="AF849" s="61"/>
      <c r="AG849" s="45"/>
    </row>
    <row r="850" spans="1:33" x14ac:dyDescent="0.2">
      <c r="A850" s="59">
        <f>+VLOOKUP(B850,Annuaire_roster!B:G,5,0)</f>
        <v>1211</v>
      </c>
      <c r="B850" s="72" t="s">
        <v>78</v>
      </c>
      <c r="C850" s="65">
        <v>0.25</v>
      </c>
      <c r="D850" s="65">
        <v>0.25</v>
      </c>
      <c r="E850" s="66">
        <v>0.66666666666666663</v>
      </c>
      <c r="F850" s="65">
        <v>0.66666666666666663</v>
      </c>
      <c r="G850" s="49"/>
      <c r="H850" s="48"/>
      <c r="I850" s="84" t="s">
        <v>63</v>
      </c>
      <c r="J850" s="48"/>
      <c r="K850" s="58">
        <v>0</v>
      </c>
      <c r="L850" s="48">
        <v>0</v>
      </c>
      <c r="M850" s="70">
        <v>0</v>
      </c>
      <c r="N850" s="34">
        <f t="shared" si="163"/>
        <v>0.37499999999999994</v>
      </c>
      <c r="O850" s="38">
        <f t="shared" si="164"/>
        <v>0.37499999999999994</v>
      </c>
      <c r="P850" s="82" t="s">
        <v>109</v>
      </c>
      <c r="Q850" s="43">
        <v>44824</v>
      </c>
      <c r="R850" s="35">
        <f t="shared" si="153"/>
        <v>0</v>
      </c>
      <c r="S850" s="35">
        <f t="shared" si="154"/>
        <v>0</v>
      </c>
      <c r="T850" s="10" t="str">
        <f t="shared" si="160"/>
        <v>Sem - 39</v>
      </c>
      <c r="U850" s="10" t="str">
        <f t="shared" si="161"/>
        <v>Septembre</v>
      </c>
      <c r="V850" s="36" t="str">
        <f t="shared" si="155"/>
        <v>2026</v>
      </c>
      <c r="W850" s="34"/>
      <c r="X850" s="91">
        <f t="shared" si="162"/>
        <v>0</v>
      </c>
      <c r="Y850" s="92" t="str">
        <f>VLOOKUP('CM-CIC'!B781,Annuaire_roster!B:F,4,0)</f>
        <v>ABDELLAOUI KHADIJA</v>
      </c>
      <c r="Z850" s="37" t="s">
        <v>110</v>
      </c>
      <c r="AA850" s="60" t="s">
        <v>39</v>
      </c>
      <c r="AB850" s="35" t="str">
        <f t="shared" si="156"/>
        <v/>
      </c>
      <c r="AC850" s="35" t="str">
        <f t="shared" si="157"/>
        <v/>
      </c>
      <c r="AD850" s="35" t="str">
        <f t="shared" si="158"/>
        <v/>
      </c>
      <c r="AE850" s="44" t="str">
        <f t="shared" si="159"/>
        <v/>
      </c>
      <c r="AF850" s="61"/>
      <c r="AG850" s="45"/>
    </row>
    <row r="851" spans="1:33" x14ac:dyDescent="0.2">
      <c r="A851" s="59">
        <f>+VLOOKUP(B851,Annuaire_roster!B:G,5,0)</f>
        <v>1430</v>
      </c>
      <c r="B851" s="72" t="s">
        <v>146</v>
      </c>
      <c r="C851" s="65">
        <v>0.25</v>
      </c>
      <c r="D851" s="65">
        <v>0.25</v>
      </c>
      <c r="E851" s="66">
        <v>0.66666666666666663</v>
      </c>
      <c r="F851" s="65">
        <v>0.66666666666666663</v>
      </c>
      <c r="G851" s="73"/>
      <c r="H851" s="67"/>
      <c r="I851" s="84" t="s">
        <v>63</v>
      </c>
      <c r="J851" s="67"/>
      <c r="K851" s="69">
        <v>0</v>
      </c>
      <c r="L851" s="67">
        <v>0</v>
      </c>
      <c r="M851" s="79">
        <v>0</v>
      </c>
      <c r="N851" s="34">
        <f t="shared" si="163"/>
        <v>0.37499999999999994</v>
      </c>
      <c r="O851" s="38">
        <f t="shared" si="164"/>
        <v>0.37499999999999994</v>
      </c>
      <c r="P851" s="72" t="s">
        <v>109</v>
      </c>
      <c r="Q851" s="134">
        <v>44824</v>
      </c>
      <c r="R851" s="35">
        <f t="shared" si="153"/>
        <v>0</v>
      </c>
      <c r="S851" s="35">
        <f t="shared" si="154"/>
        <v>0</v>
      </c>
      <c r="T851" s="10" t="str">
        <f t="shared" si="160"/>
        <v>Sem - 39</v>
      </c>
      <c r="U851" s="10" t="str">
        <f t="shared" si="161"/>
        <v>Septembre</v>
      </c>
      <c r="V851" s="36" t="str">
        <f t="shared" si="155"/>
        <v>2026</v>
      </c>
      <c r="W851" s="34"/>
      <c r="X851" s="91">
        <f t="shared" si="162"/>
        <v>0</v>
      </c>
      <c r="Y851" s="92" t="str">
        <f>VLOOKUP('CM-CIC'!B782,Annuaire_roster!B:F,4,0)</f>
        <v>ABDELLAOUI KHADIJA</v>
      </c>
      <c r="Z851" s="37" t="s">
        <v>110</v>
      </c>
      <c r="AA851" s="60" t="s">
        <v>39</v>
      </c>
      <c r="AB851" s="35" t="str">
        <f t="shared" si="156"/>
        <v/>
      </c>
      <c r="AC851" s="35" t="str">
        <f t="shared" si="157"/>
        <v/>
      </c>
      <c r="AD851" s="35" t="str">
        <f t="shared" si="158"/>
        <v/>
      </c>
      <c r="AE851" s="44" t="str">
        <f t="shared" si="159"/>
        <v/>
      </c>
      <c r="AF851" s="61"/>
      <c r="AG851" s="45"/>
    </row>
    <row r="852" spans="1:33" x14ac:dyDescent="0.2">
      <c r="A852" s="59">
        <f>+VLOOKUP(B852,Annuaire_roster!B:G,5,0)</f>
        <v>1407</v>
      </c>
      <c r="B852" s="72" t="s">
        <v>227</v>
      </c>
      <c r="C852" s="65">
        <v>0.32430555555555557</v>
      </c>
      <c r="D852" s="65">
        <v>0.33333333333333331</v>
      </c>
      <c r="E852" s="66">
        <v>0.75</v>
      </c>
      <c r="F852" s="65">
        <v>0.75</v>
      </c>
      <c r="G852" s="49"/>
      <c r="H852" s="48"/>
      <c r="I852" s="84" t="s">
        <v>63</v>
      </c>
      <c r="J852" s="48"/>
      <c r="K852" s="58">
        <v>0</v>
      </c>
      <c r="L852" s="48">
        <v>0</v>
      </c>
      <c r="M852" s="70">
        <v>0</v>
      </c>
      <c r="N852" s="34">
        <f t="shared" si="163"/>
        <v>0.375</v>
      </c>
      <c r="O852" s="38">
        <f t="shared" si="164"/>
        <v>0.375</v>
      </c>
      <c r="P852" s="72" t="s">
        <v>109</v>
      </c>
      <c r="Q852" s="43">
        <v>44824</v>
      </c>
      <c r="R852" s="35">
        <f t="shared" si="153"/>
        <v>0</v>
      </c>
      <c r="S852" s="35">
        <f t="shared" si="154"/>
        <v>0</v>
      </c>
      <c r="T852" s="10" t="str">
        <f t="shared" si="160"/>
        <v>Sem - 39</v>
      </c>
      <c r="U852" s="10" t="str">
        <f t="shared" si="161"/>
        <v>Septembre</v>
      </c>
      <c r="V852" s="36" t="str">
        <f t="shared" si="155"/>
        <v>2026</v>
      </c>
      <c r="W852" s="34"/>
      <c r="X852" s="91">
        <f t="shared" si="162"/>
        <v>9.0277777777777457E-3</v>
      </c>
      <c r="Y852" s="92" t="str">
        <f>VLOOKUP('CM-CIC'!B783,Annuaire_roster!B:F,4,0)</f>
        <v>IHASSANE Ikram</v>
      </c>
      <c r="Z852" s="37" t="s">
        <v>110</v>
      </c>
      <c r="AA852" s="60" t="s">
        <v>39</v>
      </c>
      <c r="AB852" s="35" t="str">
        <f t="shared" si="156"/>
        <v/>
      </c>
      <c r="AC852" s="35" t="str">
        <f t="shared" si="157"/>
        <v/>
      </c>
      <c r="AD852" s="35" t="str">
        <f t="shared" si="158"/>
        <v/>
      </c>
      <c r="AE852" s="44" t="str">
        <f t="shared" si="159"/>
        <v/>
      </c>
      <c r="AF852" s="61"/>
      <c r="AG852" s="45"/>
    </row>
    <row r="853" spans="1:33" x14ac:dyDescent="0.2">
      <c r="A853" s="59">
        <f>+VLOOKUP(B853,Annuaire_roster!B:G,5,0)</f>
        <v>1211</v>
      </c>
      <c r="B853" s="72" t="s">
        <v>78</v>
      </c>
      <c r="C853" s="65">
        <v>0.25</v>
      </c>
      <c r="D853" s="65">
        <v>0.25</v>
      </c>
      <c r="E853" s="66">
        <v>0.66666666666666663</v>
      </c>
      <c r="F853" s="65">
        <v>0.66666666666666663</v>
      </c>
      <c r="G853" s="49"/>
      <c r="H853" s="48"/>
      <c r="I853" s="84" t="s">
        <v>63</v>
      </c>
      <c r="J853" s="48"/>
      <c r="K853" s="58">
        <v>0</v>
      </c>
      <c r="L853" s="48">
        <v>0</v>
      </c>
      <c r="M853" s="70">
        <v>0</v>
      </c>
      <c r="N853" s="34">
        <f t="shared" si="163"/>
        <v>0.37499999999999994</v>
      </c>
      <c r="O853" s="38">
        <f t="shared" si="164"/>
        <v>0.37499999999999994</v>
      </c>
      <c r="P853" s="72" t="s">
        <v>109</v>
      </c>
      <c r="Q853" s="43">
        <v>44825</v>
      </c>
      <c r="R853" s="35">
        <f t="shared" si="153"/>
        <v>0</v>
      </c>
      <c r="S853" s="35">
        <f t="shared" si="154"/>
        <v>0</v>
      </c>
      <c r="T853" s="10" t="str">
        <f t="shared" si="160"/>
        <v>Sem - 39</v>
      </c>
      <c r="U853" s="10" t="str">
        <f t="shared" si="161"/>
        <v>Septembre</v>
      </c>
      <c r="V853" s="36" t="str">
        <f t="shared" si="155"/>
        <v>2026</v>
      </c>
      <c r="W853" s="34"/>
      <c r="X853" s="91">
        <f t="shared" si="162"/>
        <v>0</v>
      </c>
      <c r="Y853" s="92" t="str">
        <f>VLOOKUP('CM-CIC'!B784,Annuaire_roster!B:F,4,0)</f>
        <v>IHASSANE Ikram</v>
      </c>
      <c r="Z853" s="37" t="s">
        <v>110</v>
      </c>
      <c r="AA853" s="60" t="s">
        <v>39</v>
      </c>
      <c r="AB853" s="35" t="str">
        <f t="shared" si="156"/>
        <v/>
      </c>
      <c r="AC853" s="35" t="str">
        <f t="shared" si="157"/>
        <v/>
      </c>
      <c r="AD853" s="35" t="str">
        <f t="shared" si="158"/>
        <v/>
      </c>
      <c r="AE853" s="44" t="str">
        <f t="shared" si="159"/>
        <v/>
      </c>
      <c r="AF853" s="61"/>
      <c r="AG853" s="45"/>
    </row>
    <row r="854" spans="1:33" x14ac:dyDescent="0.2">
      <c r="A854" s="59">
        <f>+VLOOKUP(B854,Annuaire_roster!B:G,5,0)</f>
        <v>1430</v>
      </c>
      <c r="B854" s="72" t="s">
        <v>146</v>
      </c>
      <c r="C854" s="65">
        <v>0.35138888888888886</v>
      </c>
      <c r="D854" s="65">
        <v>0.33333333333333331</v>
      </c>
      <c r="E854" s="66">
        <v>0.75</v>
      </c>
      <c r="F854" s="65">
        <v>0.75</v>
      </c>
      <c r="G854" s="73"/>
      <c r="H854" s="67"/>
      <c r="I854" s="84">
        <v>1.8055555555555547E-2</v>
      </c>
      <c r="J854" s="67"/>
      <c r="K854" s="69">
        <v>1.8055555555555547E-2</v>
      </c>
      <c r="L854" s="67">
        <v>0</v>
      </c>
      <c r="M854" s="79">
        <v>0</v>
      </c>
      <c r="N854" s="34">
        <f t="shared" si="163"/>
        <v>0.35694444444444445</v>
      </c>
      <c r="O854" s="38">
        <f t="shared" si="164"/>
        <v>0.375</v>
      </c>
      <c r="P854" s="72" t="s">
        <v>109</v>
      </c>
      <c r="Q854" s="134">
        <v>44825</v>
      </c>
      <c r="R854" s="35">
        <f t="shared" si="153"/>
        <v>0</v>
      </c>
      <c r="S854" s="35">
        <f t="shared" si="154"/>
        <v>1.8055555555555547E-2</v>
      </c>
      <c r="T854" s="10" t="str">
        <f t="shared" si="160"/>
        <v>Sem - 39</v>
      </c>
      <c r="U854" s="10" t="str">
        <f t="shared" si="161"/>
        <v>Septembre</v>
      </c>
      <c r="V854" s="36" t="str">
        <f t="shared" si="155"/>
        <v>2026</v>
      </c>
      <c r="W854" s="34"/>
      <c r="X854" s="91">
        <f t="shared" si="162"/>
        <v>0</v>
      </c>
      <c r="Y854" s="92" t="str">
        <f>VLOOKUP('CM-CIC'!B785,Annuaire_roster!B:F,4,0)</f>
        <v>IHASSANE Ikram</v>
      </c>
      <c r="Z854" s="37" t="s">
        <v>110</v>
      </c>
      <c r="AA854" s="60" t="s">
        <v>39</v>
      </c>
      <c r="AB854" s="35" t="str">
        <f t="shared" si="156"/>
        <v/>
      </c>
      <c r="AC854" s="35" t="str">
        <f t="shared" si="157"/>
        <v/>
      </c>
      <c r="AD854" s="35" t="str">
        <f t="shared" si="158"/>
        <v/>
      </c>
      <c r="AE854" s="44" t="str">
        <f t="shared" si="159"/>
        <v/>
      </c>
      <c r="AF854" s="61"/>
      <c r="AG854" s="45"/>
    </row>
    <row r="855" spans="1:33" x14ac:dyDescent="0.2">
      <c r="A855" s="59">
        <f>+VLOOKUP(B855,Annuaire_roster!B:G,5,0)</f>
        <v>1407</v>
      </c>
      <c r="B855" s="72" t="s">
        <v>227</v>
      </c>
      <c r="C855" s="98">
        <v>0.33055555555555555</v>
      </c>
      <c r="D855" s="98">
        <v>0.33333333333333331</v>
      </c>
      <c r="E855" s="101">
        <v>0.75</v>
      </c>
      <c r="F855" s="101">
        <v>0.75</v>
      </c>
      <c r="G855" s="102"/>
      <c r="H855" s="105"/>
      <c r="I855" s="225" t="s">
        <v>63</v>
      </c>
      <c r="J855" s="105"/>
      <c r="K855" s="111">
        <v>0</v>
      </c>
      <c r="L855" s="105">
        <v>0</v>
      </c>
      <c r="M855" s="112">
        <v>0</v>
      </c>
      <c r="N855" s="34">
        <f t="shared" si="163"/>
        <v>0.375</v>
      </c>
      <c r="O855" s="38">
        <f t="shared" si="164"/>
        <v>0.375</v>
      </c>
      <c r="P855" s="235" t="s">
        <v>109</v>
      </c>
      <c r="Q855" s="118">
        <v>44825</v>
      </c>
      <c r="R855" s="35">
        <f t="shared" si="153"/>
        <v>0</v>
      </c>
      <c r="S855" s="35">
        <f t="shared" si="154"/>
        <v>0</v>
      </c>
      <c r="T855" s="10" t="str">
        <f t="shared" si="160"/>
        <v>Sem - 39</v>
      </c>
      <c r="U855" s="10" t="str">
        <f t="shared" si="161"/>
        <v>Septembre</v>
      </c>
      <c r="V855" s="36" t="str">
        <f t="shared" si="155"/>
        <v>2026</v>
      </c>
      <c r="W855" s="34"/>
      <c r="X855" s="91">
        <f t="shared" si="162"/>
        <v>2.7777777777777679E-3</v>
      </c>
      <c r="Y855" s="92" t="str">
        <f>VLOOKUP('CM-CIC'!B786,Annuaire_roster!B:F,4,0)</f>
        <v>KINANA Widad</v>
      </c>
      <c r="Z855" s="37" t="s">
        <v>110</v>
      </c>
      <c r="AA855" s="60" t="s">
        <v>39</v>
      </c>
      <c r="AB855" s="35" t="str">
        <f t="shared" si="156"/>
        <v/>
      </c>
      <c r="AC855" s="35" t="str">
        <f t="shared" si="157"/>
        <v/>
      </c>
      <c r="AD855" s="35" t="str">
        <f t="shared" si="158"/>
        <v/>
      </c>
      <c r="AE855" s="44" t="str">
        <f t="shared" si="159"/>
        <v/>
      </c>
      <c r="AF855" s="120"/>
      <c r="AG855" s="45"/>
    </row>
    <row r="856" spans="1:33" ht="12.75" customHeight="1" x14ac:dyDescent="0.2">
      <c r="A856" s="59">
        <f>+VLOOKUP(B856,Annuaire_roster!B:G,5,0)</f>
        <v>1211</v>
      </c>
      <c r="B856" s="72" t="s">
        <v>78</v>
      </c>
      <c r="C856" s="98">
        <v>0.32777777777777778</v>
      </c>
      <c r="D856" s="98">
        <v>0.33333333333333331</v>
      </c>
      <c r="E856" s="101">
        <v>0.75</v>
      </c>
      <c r="F856" s="101">
        <v>0.75</v>
      </c>
      <c r="G856" s="102"/>
      <c r="H856" s="105"/>
      <c r="I856" s="225" t="s">
        <v>63</v>
      </c>
      <c r="J856" s="105"/>
      <c r="K856" s="111">
        <v>0</v>
      </c>
      <c r="L856" s="105">
        <v>0</v>
      </c>
      <c r="M856" s="112">
        <v>0</v>
      </c>
      <c r="N856" s="34">
        <f t="shared" si="163"/>
        <v>0.375</v>
      </c>
      <c r="O856" s="38">
        <f t="shared" si="164"/>
        <v>0.375</v>
      </c>
      <c r="P856" s="235" t="s">
        <v>109</v>
      </c>
      <c r="Q856" s="118">
        <v>44826</v>
      </c>
      <c r="R856" s="35">
        <f t="shared" si="153"/>
        <v>0</v>
      </c>
      <c r="S856" s="35">
        <f t="shared" si="154"/>
        <v>0</v>
      </c>
      <c r="T856" s="10" t="str">
        <f t="shared" si="160"/>
        <v>Sem - 39</v>
      </c>
      <c r="U856" s="10" t="str">
        <f t="shared" si="161"/>
        <v>Septembre</v>
      </c>
      <c r="V856" s="36" t="str">
        <f t="shared" si="155"/>
        <v>2026</v>
      </c>
      <c r="W856" s="34"/>
      <c r="X856" s="91">
        <f t="shared" si="162"/>
        <v>5.5555555555555358E-3</v>
      </c>
      <c r="Y856" s="92" t="str">
        <f>VLOOKUP('CM-CIC'!B787,Annuaire_roster!B:F,4,0)</f>
        <v>IHASSANE Ikram</v>
      </c>
      <c r="Z856" s="37" t="s">
        <v>110</v>
      </c>
      <c r="AA856" s="60" t="s">
        <v>39</v>
      </c>
      <c r="AB856" s="35" t="str">
        <f t="shared" si="156"/>
        <v/>
      </c>
      <c r="AC856" s="35" t="str">
        <f t="shared" si="157"/>
        <v/>
      </c>
      <c r="AD856" s="35" t="str">
        <f t="shared" si="158"/>
        <v/>
      </c>
      <c r="AE856" s="44" t="str">
        <f t="shared" si="159"/>
        <v/>
      </c>
      <c r="AF856" s="120"/>
      <c r="AG856" s="45"/>
    </row>
    <row r="857" spans="1:33" ht="12.75" customHeight="1" x14ac:dyDescent="0.2">
      <c r="A857" s="59">
        <f>+VLOOKUP(B857,Annuaire_roster!B:G,5,0)</f>
        <v>1430</v>
      </c>
      <c r="B857" s="72" t="s">
        <v>146</v>
      </c>
      <c r="C857" s="98">
        <v>0.3298611111111111</v>
      </c>
      <c r="D857" s="98">
        <v>0.33333333333333331</v>
      </c>
      <c r="E857" s="101">
        <v>0.75</v>
      </c>
      <c r="F857" s="101">
        <v>0.75</v>
      </c>
      <c r="G857" s="99"/>
      <c r="H857" s="104"/>
      <c r="I857" s="225" t="s">
        <v>63</v>
      </c>
      <c r="J857" s="104"/>
      <c r="K857" s="106">
        <v>0</v>
      </c>
      <c r="L857" s="104">
        <v>0</v>
      </c>
      <c r="M857" s="157">
        <v>0</v>
      </c>
      <c r="N857" s="34">
        <f t="shared" si="163"/>
        <v>0.375</v>
      </c>
      <c r="O857" s="38">
        <f t="shared" si="164"/>
        <v>0.375</v>
      </c>
      <c r="P857" s="235" t="s">
        <v>109</v>
      </c>
      <c r="Q857" s="159">
        <v>44826</v>
      </c>
      <c r="R857" s="35">
        <f t="shared" si="153"/>
        <v>0</v>
      </c>
      <c r="S857" s="35">
        <f t="shared" si="154"/>
        <v>0</v>
      </c>
      <c r="T857" s="10" t="str">
        <f t="shared" si="160"/>
        <v>Sem - 39</v>
      </c>
      <c r="U857" s="10" t="str">
        <f t="shared" si="161"/>
        <v>Septembre</v>
      </c>
      <c r="V857" s="36" t="str">
        <f t="shared" si="155"/>
        <v>2026</v>
      </c>
      <c r="W857" s="34"/>
      <c r="X857" s="91">
        <f t="shared" si="162"/>
        <v>3.4722222222222099E-3</v>
      </c>
      <c r="Y857" s="92" t="str">
        <f>VLOOKUP('CM-CIC'!B788,Annuaire_roster!B:F,4,0)</f>
        <v>KINANA Widad</v>
      </c>
      <c r="Z857" s="37" t="s">
        <v>110</v>
      </c>
      <c r="AA857" s="60" t="s">
        <v>39</v>
      </c>
      <c r="AB857" s="35" t="str">
        <f t="shared" si="156"/>
        <v/>
      </c>
      <c r="AC857" s="35" t="str">
        <f t="shared" si="157"/>
        <v/>
      </c>
      <c r="AD857" s="35" t="str">
        <f t="shared" si="158"/>
        <v/>
      </c>
      <c r="AE857" s="44" t="str">
        <f t="shared" si="159"/>
        <v/>
      </c>
      <c r="AF857" s="120"/>
      <c r="AG857" s="45"/>
    </row>
    <row r="858" spans="1:33" ht="12.75" customHeight="1" x14ac:dyDescent="0.2">
      <c r="A858" s="59">
        <f>+VLOOKUP(B858,Annuaire_roster!B:G,5,0)</f>
        <v>1407</v>
      </c>
      <c r="B858" s="72" t="s">
        <v>227</v>
      </c>
      <c r="C858" s="98">
        <v>0.3298611111111111</v>
      </c>
      <c r="D858" s="98">
        <v>0.33333333333333331</v>
      </c>
      <c r="E858" s="101">
        <v>0.75</v>
      </c>
      <c r="F858" s="101">
        <v>0.75</v>
      </c>
      <c r="G858" s="102"/>
      <c r="H858" s="105"/>
      <c r="I858" s="225" t="s">
        <v>63</v>
      </c>
      <c r="J858" s="105"/>
      <c r="K858" s="111">
        <v>0</v>
      </c>
      <c r="L858" s="105">
        <v>0</v>
      </c>
      <c r="M858" s="112">
        <v>0</v>
      </c>
      <c r="N858" s="34">
        <f t="shared" si="163"/>
        <v>0.375</v>
      </c>
      <c r="O858" s="38">
        <f t="shared" si="164"/>
        <v>0.375</v>
      </c>
      <c r="P858" s="235" t="s">
        <v>109</v>
      </c>
      <c r="Q858" s="118">
        <v>44826</v>
      </c>
      <c r="R858" s="35">
        <f t="shared" si="153"/>
        <v>0</v>
      </c>
      <c r="S858" s="35">
        <f t="shared" si="154"/>
        <v>0</v>
      </c>
      <c r="T858" s="10" t="str">
        <f t="shared" si="160"/>
        <v>Sem - 39</v>
      </c>
      <c r="U858" s="10" t="str">
        <f t="shared" si="161"/>
        <v>Septembre</v>
      </c>
      <c r="V858" s="36" t="str">
        <f t="shared" si="155"/>
        <v>2026</v>
      </c>
      <c r="W858" s="34"/>
      <c r="X858" s="91">
        <f t="shared" si="162"/>
        <v>3.4722222222222099E-3</v>
      </c>
      <c r="Y858" s="92" t="str">
        <f>VLOOKUP('CM-CIC'!B789,Annuaire_roster!B:F,4,0)</f>
        <v>KINANA Widad</v>
      </c>
      <c r="Z858" s="37" t="s">
        <v>110</v>
      </c>
      <c r="AA858" s="60" t="s">
        <v>39</v>
      </c>
      <c r="AB858" s="35" t="str">
        <f t="shared" si="156"/>
        <v/>
      </c>
      <c r="AC858" s="35" t="str">
        <f t="shared" si="157"/>
        <v/>
      </c>
      <c r="AD858" s="35" t="str">
        <f t="shared" si="158"/>
        <v/>
      </c>
      <c r="AE858" s="44" t="str">
        <f t="shared" si="159"/>
        <v/>
      </c>
      <c r="AF858" s="120"/>
      <c r="AG858" s="45"/>
    </row>
    <row r="859" spans="1:33" ht="12.75" customHeight="1" x14ac:dyDescent="0.2">
      <c r="A859" s="59">
        <f>+VLOOKUP(B859,Annuaire_roster!B:G,5,0)</f>
        <v>1211</v>
      </c>
      <c r="B859" s="72" t="s">
        <v>78</v>
      </c>
      <c r="C859" s="98">
        <v>0.32847222222222222</v>
      </c>
      <c r="D859" s="98">
        <v>0.33333333333333331</v>
      </c>
      <c r="E859" s="101">
        <v>0.75</v>
      </c>
      <c r="F859" s="101">
        <v>0.75</v>
      </c>
      <c r="G859" s="102"/>
      <c r="H859" s="105"/>
      <c r="I859" s="225" t="s">
        <v>63</v>
      </c>
      <c r="J859" s="105"/>
      <c r="K859" s="111">
        <v>0</v>
      </c>
      <c r="L859" s="105">
        <v>0</v>
      </c>
      <c r="M859" s="112">
        <v>0</v>
      </c>
      <c r="N859" s="34">
        <f t="shared" si="163"/>
        <v>0.375</v>
      </c>
      <c r="O859" s="38">
        <f t="shared" si="164"/>
        <v>0.375</v>
      </c>
      <c r="P859" s="235" t="s">
        <v>109</v>
      </c>
      <c r="Q859" s="118">
        <v>44827</v>
      </c>
      <c r="R859" s="35">
        <f t="shared" si="153"/>
        <v>0</v>
      </c>
      <c r="S859" s="35">
        <f t="shared" si="154"/>
        <v>0</v>
      </c>
      <c r="T859" s="10" t="str">
        <f t="shared" si="160"/>
        <v>Sem - 39</v>
      </c>
      <c r="U859" s="10" t="str">
        <f t="shared" si="161"/>
        <v>Septembre</v>
      </c>
      <c r="V859" s="36" t="str">
        <f t="shared" si="155"/>
        <v>2026</v>
      </c>
      <c r="W859" s="34"/>
      <c r="X859" s="91">
        <f t="shared" si="162"/>
        <v>4.8611111111110938E-3</v>
      </c>
      <c r="Y859" s="92" t="str">
        <f>VLOOKUP('CM-CIC'!B790,Annuaire_roster!B:F,4,0)</f>
        <v>HMIDOUCH Fouad</v>
      </c>
      <c r="Z859" s="37" t="s">
        <v>110</v>
      </c>
      <c r="AA859" s="60" t="s">
        <v>39</v>
      </c>
      <c r="AB859" s="35" t="str">
        <f t="shared" si="156"/>
        <v/>
      </c>
      <c r="AC859" s="35" t="str">
        <f t="shared" si="157"/>
        <v/>
      </c>
      <c r="AD859" s="35" t="str">
        <f t="shared" si="158"/>
        <v/>
      </c>
      <c r="AE859" s="44" t="str">
        <f t="shared" si="159"/>
        <v/>
      </c>
      <c r="AF859" s="120"/>
      <c r="AG859" s="45"/>
    </row>
    <row r="860" spans="1:33" ht="12.75" customHeight="1" x14ac:dyDescent="0.2">
      <c r="A860" s="59">
        <f>+VLOOKUP(B860,Annuaire_roster!B:G,5,0)</f>
        <v>1430</v>
      </c>
      <c r="B860" s="72" t="s">
        <v>146</v>
      </c>
      <c r="C860" s="98">
        <v>0.33333333333333331</v>
      </c>
      <c r="D860" s="98">
        <v>0.33333333333333331</v>
      </c>
      <c r="E860" s="101">
        <v>0.75</v>
      </c>
      <c r="F860" s="101">
        <v>0.75</v>
      </c>
      <c r="G860" s="102"/>
      <c r="H860" s="105"/>
      <c r="I860" s="225" t="s">
        <v>63</v>
      </c>
      <c r="J860" s="105"/>
      <c r="K860" s="111">
        <v>0</v>
      </c>
      <c r="L860" s="105">
        <v>0</v>
      </c>
      <c r="M860" s="112">
        <v>0</v>
      </c>
      <c r="N860" s="34">
        <f t="shared" si="163"/>
        <v>0.375</v>
      </c>
      <c r="O860" s="38">
        <f t="shared" si="164"/>
        <v>0.375</v>
      </c>
      <c r="P860" s="235" t="s">
        <v>109</v>
      </c>
      <c r="Q860" s="118">
        <v>44827</v>
      </c>
      <c r="R860" s="35">
        <f t="shared" si="153"/>
        <v>0</v>
      </c>
      <c r="S860" s="35">
        <f t="shared" si="154"/>
        <v>0</v>
      </c>
      <c r="T860" s="10" t="str">
        <f t="shared" si="160"/>
        <v>Sem - 39</v>
      </c>
      <c r="U860" s="10" t="str">
        <f t="shared" si="161"/>
        <v>Septembre</v>
      </c>
      <c r="V860" s="36" t="str">
        <f t="shared" si="155"/>
        <v>2026</v>
      </c>
      <c r="W860" s="34"/>
      <c r="X860" s="91">
        <f t="shared" si="162"/>
        <v>0</v>
      </c>
      <c r="Y860" s="92" t="str">
        <f>VLOOKUP('CM-CIC'!B791,Annuaire_roster!B:F,4,0)</f>
        <v>HMIDOUCH Fouad</v>
      </c>
      <c r="Z860" s="37" t="s">
        <v>110</v>
      </c>
      <c r="AA860" s="60" t="s">
        <v>39</v>
      </c>
      <c r="AB860" s="35" t="str">
        <f t="shared" si="156"/>
        <v/>
      </c>
      <c r="AC860" s="35" t="str">
        <f t="shared" si="157"/>
        <v/>
      </c>
      <c r="AD860" s="35" t="str">
        <f t="shared" si="158"/>
        <v/>
      </c>
      <c r="AE860" s="44" t="str">
        <f t="shared" si="159"/>
        <v/>
      </c>
      <c r="AF860" s="120"/>
      <c r="AG860" s="45"/>
    </row>
    <row r="861" spans="1:33" ht="12.75" customHeight="1" x14ac:dyDescent="0.2">
      <c r="A861" s="59">
        <f>+VLOOKUP(B861,Annuaire_roster!B:G,5,0)</f>
        <v>1407</v>
      </c>
      <c r="B861" s="72" t="s">
        <v>227</v>
      </c>
      <c r="C861" s="98">
        <v>0.3298611111111111</v>
      </c>
      <c r="D861" s="98">
        <v>0.33333333333333331</v>
      </c>
      <c r="E861" s="101">
        <v>0.75</v>
      </c>
      <c r="F861" s="101">
        <v>0.75</v>
      </c>
      <c r="G861" s="102"/>
      <c r="H861" s="105"/>
      <c r="I861" s="225" t="s">
        <v>63</v>
      </c>
      <c r="J861" s="105"/>
      <c r="K861" s="111">
        <v>0</v>
      </c>
      <c r="L861" s="105">
        <v>0</v>
      </c>
      <c r="M861" s="112">
        <v>0</v>
      </c>
      <c r="N861" s="34">
        <f t="shared" si="163"/>
        <v>0.375</v>
      </c>
      <c r="O861" s="38">
        <f t="shared" si="164"/>
        <v>0.375</v>
      </c>
      <c r="P861" s="235" t="s">
        <v>109</v>
      </c>
      <c r="Q861" s="118">
        <v>44827</v>
      </c>
      <c r="R861" s="35">
        <f t="shared" ref="R861:R879" si="165">IF(M861="Abs",O861,0)</f>
        <v>0</v>
      </c>
      <c r="S861" s="35">
        <f t="shared" ref="S861:S879" si="166">SUM(R861,L861,I861,J861,W861,H861)</f>
        <v>0</v>
      </c>
      <c r="T861" s="10" t="str">
        <f t="shared" si="160"/>
        <v>Sem - 39</v>
      </c>
      <c r="U861" s="10" t="str">
        <f t="shared" si="161"/>
        <v>Septembre</v>
      </c>
      <c r="V861" s="36" t="str">
        <f t="shared" ref="V861:V879" si="167">+TEXT(Q861,"aaa")</f>
        <v>2026</v>
      </c>
      <c r="W861" s="34"/>
      <c r="X861" s="91">
        <f t="shared" si="162"/>
        <v>3.4722222222222099E-3</v>
      </c>
      <c r="Y861" s="92" t="str">
        <f>VLOOKUP('CM-CIC'!B792,Annuaire_roster!B:F,4,0)</f>
        <v>HMIDOUCH Fouad</v>
      </c>
      <c r="Z861" s="37" t="s">
        <v>110</v>
      </c>
      <c r="AA861" s="60" t="s">
        <v>39</v>
      </c>
      <c r="AB861" s="35" t="str">
        <f t="shared" ref="AB861:AB879" si="168">IF(AND(D861="Congé",F861="Congé"),0.333333333333333,IF(OR(AND(D861="Congé",F861&lt;&gt;"Congé"),(AND(F861="Congé",D861&lt;&gt;"Congé"))),0.166666666666667,""))</f>
        <v/>
      </c>
      <c r="AC861" s="35" t="str">
        <f t="shared" ref="AC861:AC879" si="169">IF(AND(D861="Congé sans solde",F861="Congé sans solde"),0.333333333333333,IF(OR(AND(D861="Congé sans solde",F861&lt;&gt;"Congé sans solde"),(AND(F861="Congé sans solde",D861&lt;&gt;"Congé sans solde"))),0.166666666666667,""))</f>
        <v/>
      </c>
      <c r="AD861" s="35" t="str">
        <f t="shared" ref="AD861:AD879" si="170">IF(AND(D861="Congé spécial",F861="Congé spécial"),0.333333333333333,IF(OR(AND(D861="Congé spécial",F861&lt;&gt;"Congé décès"),(AND(F861="Congé spécial",D861&lt;&gt;"Congé spécial"))),0.166666666666667,""))</f>
        <v/>
      </c>
      <c r="AE861" s="44" t="str">
        <f t="shared" ref="AE861:AE879" si="171">IF(AND(D861="Férié",F861="Férié"),0.333333333333333,IF(OR(AND(D861="Férié",F861&lt;&gt;"Férié"),(AND(F861="Férié",D861&lt;&gt;"Férié"))),0.166666666666667,""))</f>
        <v/>
      </c>
      <c r="AF861" s="120"/>
      <c r="AG861" s="45"/>
    </row>
    <row r="862" spans="1:33" ht="12.75" customHeight="1" x14ac:dyDescent="0.2">
      <c r="A862" s="59">
        <f>+VLOOKUP(B862,Annuaire_roster!B:G,5,0)</f>
        <v>1211</v>
      </c>
      <c r="B862" s="72" t="s">
        <v>78</v>
      </c>
      <c r="C862" s="98">
        <v>0.32916666666666666</v>
      </c>
      <c r="D862" s="98">
        <v>0.33333333333333331</v>
      </c>
      <c r="E862" s="101">
        <v>0.70833333333333337</v>
      </c>
      <c r="F862" s="101">
        <v>0.70833333333333337</v>
      </c>
      <c r="G862" s="102"/>
      <c r="H862" s="105"/>
      <c r="I862" s="225" t="s">
        <v>63</v>
      </c>
      <c r="J862" s="105"/>
      <c r="K862" s="111">
        <v>0</v>
      </c>
      <c r="L862" s="105">
        <v>0</v>
      </c>
      <c r="M862" s="112">
        <v>0</v>
      </c>
      <c r="N862" s="34">
        <f t="shared" si="163"/>
        <v>0.33333333333333337</v>
      </c>
      <c r="O862" s="38">
        <f t="shared" si="164"/>
        <v>0.33333333333333337</v>
      </c>
      <c r="P862" s="235" t="s">
        <v>109</v>
      </c>
      <c r="Q862" s="118">
        <v>44828</v>
      </c>
      <c r="R862" s="35">
        <f t="shared" si="165"/>
        <v>0</v>
      </c>
      <c r="S862" s="35">
        <f t="shared" si="166"/>
        <v>0</v>
      </c>
      <c r="T862" s="10" t="str">
        <f t="shared" si="160"/>
        <v>Sem - 39</v>
      </c>
      <c r="U862" s="10" t="str">
        <f t="shared" si="161"/>
        <v>Septembre</v>
      </c>
      <c r="V862" s="36" t="str">
        <f t="shared" si="167"/>
        <v>2026</v>
      </c>
      <c r="W862" s="34"/>
      <c r="X862" s="91">
        <f t="shared" si="162"/>
        <v>4.1666666666666519E-3</v>
      </c>
      <c r="Y862" s="92" t="str">
        <f>VLOOKUP('CM-CIC'!B793,Annuaire_roster!B:F,4,0)</f>
        <v>HMIDOUCH Fouad</v>
      </c>
      <c r="Z862" s="37" t="s">
        <v>110</v>
      </c>
      <c r="AA862" s="60" t="s">
        <v>39</v>
      </c>
      <c r="AB862" s="35" t="str">
        <f t="shared" si="168"/>
        <v/>
      </c>
      <c r="AC862" s="35" t="str">
        <f t="shared" si="169"/>
        <v/>
      </c>
      <c r="AD862" s="35" t="str">
        <f t="shared" si="170"/>
        <v/>
      </c>
      <c r="AE862" s="44" t="str">
        <f t="shared" si="171"/>
        <v/>
      </c>
      <c r="AF862" s="120"/>
      <c r="AG862" s="45"/>
    </row>
    <row r="863" spans="1:33" ht="12.75" customHeight="1" x14ac:dyDescent="0.2">
      <c r="A863" s="59">
        <f>+VLOOKUP(B863,Annuaire_roster!B:G,5,0)</f>
        <v>1430</v>
      </c>
      <c r="B863" s="72" t="s">
        <v>146</v>
      </c>
      <c r="C863" s="98">
        <v>0.33194444444444443</v>
      </c>
      <c r="D863" s="98">
        <v>0.33333333333333331</v>
      </c>
      <c r="E863" s="101">
        <v>0.70833333333333337</v>
      </c>
      <c r="F863" s="101">
        <v>0.70833333333333337</v>
      </c>
      <c r="G863" s="102"/>
      <c r="H863" s="105"/>
      <c r="I863" s="225" t="s">
        <v>63</v>
      </c>
      <c r="J863" s="105"/>
      <c r="K863" s="111">
        <v>0</v>
      </c>
      <c r="L863" s="105">
        <v>0</v>
      </c>
      <c r="M863" s="112">
        <v>0</v>
      </c>
      <c r="N863" s="34">
        <f t="shared" si="163"/>
        <v>0.33333333333333337</v>
      </c>
      <c r="O863" s="38">
        <f t="shared" si="164"/>
        <v>0.33333333333333337</v>
      </c>
      <c r="P863" s="235" t="s">
        <v>109</v>
      </c>
      <c r="Q863" s="118">
        <v>44828</v>
      </c>
      <c r="R863" s="35">
        <f t="shared" si="165"/>
        <v>0</v>
      </c>
      <c r="S863" s="35">
        <f t="shared" si="166"/>
        <v>0</v>
      </c>
      <c r="T863" s="10" t="str">
        <f t="shared" si="160"/>
        <v>Sem - 39</v>
      </c>
      <c r="U863" s="10" t="str">
        <f t="shared" si="161"/>
        <v>Septembre</v>
      </c>
      <c r="V863" s="36" t="str">
        <f t="shared" si="167"/>
        <v>2026</v>
      </c>
      <c r="W863" s="34"/>
      <c r="X863" s="91">
        <f t="shared" si="162"/>
        <v>1.388888888888884E-3</v>
      </c>
      <c r="Y863" s="92" t="str">
        <f>VLOOKUP('CM-CIC'!B794,Annuaire_roster!B:F,4,0)</f>
        <v>HMIDOUCH Fouad</v>
      </c>
      <c r="Z863" s="37" t="s">
        <v>110</v>
      </c>
      <c r="AA863" s="60" t="s">
        <v>39</v>
      </c>
      <c r="AB863" s="35" t="str">
        <f t="shared" si="168"/>
        <v/>
      </c>
      <c r="AC863" s="35" t="str">
        <f t="shared" si="169"/>
        <v/>
      </c>
      <c r="AD863" s="35" t="str">
        <f t="shared" si="170"/>
        <v/>
      </c>
      <c r="AE863" s="44" t="str">
        <f t="shared" si="171"/>
        <v/>
      </c>
      <c r="AF863" s="120"/>
      <c r="AG863" s="45"/>
    </row>
    <row r="864" spans="1:33" ht="12.75" customHeight="1" x14ac:dyDescent="0.2">
      <c r="A864" s="59">
        <f>+VLOOKUP(B864,Annuaire_roster!B:G,5,0)</f>
        <v>1407</v>
      </c>
      <c r="B864" s="72" t="s">
        <v>227</v>
      </c>
      <c r="C864" s="98">
        <v>0.33333333333333331</v>
      </c>
      <c r="D864" s="98">
        <v>0.33333333333333331</v>
      </c>
      <c r="E864" s="101">
        <v>0.70833333333333337</v>
      </c>
      <c r="F864" s="101">
        <v>0.70833333333333337</v>
      </c>
      <c r="G864" s="102"/>
      <c r="H864" s="105"/>
      <c r="I864" s="225" t="s">
        <v>63</v>
      </c>
      <c r="J864" s="105"/>
      <c r="K864" s="111">
        <v>0</v>
      </c>
      <c r="L864" s="105">
        <v>0</v>
      </c>
      <c r="M864" s="112">
        <v>0</v>
      </c>
      <c r="N864" s="34">
        <f t="shared" si="163"/>
        <v>0.33333333333333337</v>
      </c>
      <c r="O864" s="38">
        <f t="shared" si="164"/>
        <v>0.33333333333333337</v>
      </c>
      <c r="P864" s="235" t="s">
        <v>109</v>
      </c>
      <c r="Q864" s="118">
        <v>44828</v>
      </c>
      <c r="R864" s="35">
        <f t="shared" si="165"/>
        <v>0</v>
      </c>
      <c r="S864" s="35">
        <f t="shared" si="166"/>
        <v>0</v>
      </c>
      <c r="T864" s="10" t="str">
        <f t="shared" si="160"/>
        <v>Sem - 39</v>
      </c>
      <c r="U864" s="10" t="str">
        <f t="shared" si="161"/>
        <v>Septembre</v>
      </c>
      <c r="V864" s="36" t="str">
        <f t="shared" si="167"/>
        <v>2026</v>
      </c>
      <c r="W864" s="34"/>
      <c r="X864" s="91">
        <f t="shared" si="162"/>
        <v>0</v>
      </c>
      <c r="Y864" s="92" t="str">
        <f>VLOOKUP('CM-CIC'!B795,Annuaire_roster!B:F,4,0)</f>
        <v>HMIDOUCH Fouad</v>
      </c>
      <c r="Z864" s="37" t="s">
        <v>110</v>
      </c>
      <c r="AA864" s="60" t="s">
        <v>39</v>
      </c>
      <c r="AB864" s="35" t="str">
        <f t="shared" si="168"/>
        <v/>
      </c>
      <c r="AC864" s="35" t="str">
        <f t="shared" si="169"/>
        <v/>
      </c>
      <c r="AD864" s="35" t="str">
        <f t="shared" si="170"/>
        <v/>
      </c>
      <c r="AE864" s="44" t="str">
        <f t="shared" si="171"/>
        <v/>
      </c>
      <c r="AF864" s="120"/>
      <c r="AG864" s="45"/>
    </row>
    <row r="865" spans="1:33" ht="12.75" customHeight="1" x14ac:dyDescent="0.2">
      <c r="A865" s="59">
        <f>+VLOOKUP(B865,Annuaire_roster!B:G,5,0)</f>
        <v>1211</v>
      </c>
      <c r="B865" s="72" t="s">
        <v>78</v>
      </c>
      <c r="C865" s="98"/>
      <c r="D865" s="98" t="s">
        <v>64</v>
      </c>
      <c r="E865" s="101"/>
      <c r="F865" s="101" t="s">
        <v>64</v>
      </c>
      <c r="G865" s="102"/>
      <c r="H865" s="105"/>
      <c r="I865" s="225" t="s">
        <v>63</v>
      </c>
      <c r="J865" s="105"/>
      <c r="K865" s="111">
        <v>0</v>
      </c>
      <c r="L865" s="105">
        <v>0</v>
      </c>
      <c r="M865" s="112">
        <v>0</v>
      </c>
      <c r="N865" s="34" t="str">
        <f t="shared" si="163"/>
        <v/>
      </c>
      <c r="O865" s="38">
        <f t="shared" si="164"/>
        <v>0</v>
      </c>
      <c r="P865" s="235" t="s">
        <v>109</v>
      </c>
      <c r="Q865" s="118">
        <v>44829</v>
      </c>
      <c r="R865" s="35">
        <f t="shared" si="165"/>
        <v>0</v>
      </c>
      <c r="S865" s="35">
        <f t="shared" si="166"/>
        <v>0</v>
      </c>
      <c r="T865" s="10" t="str">
        <f t="shared" si="160"/>
        <v>Sem - 39</v>
      </c>
      <c r="U865" s="10" t="str">
        <f t="shared" si="161"/>
        <v>Septembre</v>
      </c>
      <c r="V865" s="36" t="str">
        <f t="shared" si="167"/>
        <v>2026</v>
      </c>
      <c r="W865" s="34"/>
      <c r="X865" s="91">
        <f t="shared" si="162"/>
        <v>0</v>
      </c>
      <c r="Y865" s="92" t="str">
        <f>VLOOKUP('CM-CIC'!B796,Annuaire_roster!B:F,4,0)</f>
        <v>HMIDOUCH Fouad</v>
      </c>
      <c r="Z865" s="37" t="s">
        <v>110</v>
      </c>
      <c r="AA865" s="60" t="s">
        <v>39</v>
      </c>
      <c r="AB865" s="35" t="str">
        <f t="shared" si="168"/>
        <v/>
      </c>
      <c r="AC865" s="35" t="str">
        <f t="shared" si="169"/>
        <v/>
      </c>
      <c r="AD865" s="35" t="str">
        <f t="shared" si="170"/>
        <v/>
      </c>
      <c r="AE865" s="44" t="str">
        <f t="shared" si="171"/>
        <v/>
      </c>
      <c r="AF865" s="120"/>
      <c r="AG865" s="45"/>
    </row>
    <row r="866" spans="1:33" ht="12.75" customHeight="1" x14ac:dyDescent="0.2">
      <c r="A866" s="59">
        <f>+VLOOKUP(B866,Annuaire_roster!B:G,5,0)</f>
        <v>1430</v>
      </c>
      <c r="B866" s="72" t="s">
        <v>146</v>
      </c>
      <c r="C866" s="98"/>
      <c r="D866" s="98" t="s">
        <v>64</v>
      </c>
      <c r="E866" s="101"/>
      <c r="F866" s="101" t="s">
        <v>64</v>
      </c>
      <c r="G866" s="102"/>
      <c r="H866" s="105"/>
      <c r="I866" s="225" t="s">
        <v>63</v>
      </c>
      <c r="J866" s="105"/>
      <c r="K866" s="111">
        <v>0</v>
      </c>
      <c r="L866" s="105">
        <v>0</v>
      </c>
      <c r="M866" s="112">
        <v>0</v>
      </c>
      <c r="N866" s="34" t="str">
        <f t="shared" si="163"/>
        <v/>
      </c>
      <c r="O866" s="38">
        <f t="shared" si="164"/>
        <v>0</v>
      </c>
      <c r="P866" s="235" t="s">
        <v>109</v>
      </c>
      <c r="Q866" s="118">
        <v>44829</v>
      </c>
      <c r="R866" s="35">
        <f t="shared" si="165"/>
        <v>0</v>
      </c>
      <c r="S866" s="35">
        <f t="shared" si="166"/>
        <v>0</v>
      </c>
      <c r="T866" s="10" t="str">
        <f t="shared" si="160"/>
        <v>Sem - 39</v>
      </c>
      <c r="U866" s="10" t="str">
        <f t="shared" si="161"/>
        <v>Septembre</v>
      </c>
      <c r="V866" s="36" t="str">
        <f t="shared" si="167"/>
        <v>2026</v>
      </c>
      <c r="W866" s="34"/>
      <c r="X866" s="91">
        <f t="shared" si="162"/>
        <v>0</v>
      </c>
      <c r="Y866" s="92" t="str">
        <f>VLOOKUP('CM-CIC'!B797,Annuaire_roster!B:F,4,0)</f>
        <v>HMIDOUCH Fouad</v>
      </c>
      <c r="Z866" s="37" t="s">
        <v>110</v>
      </c>
      <c r="AA866" s="60" t="s">
        <v>39</v>
      </c>
      <c r="AB866" s="35" t="str">
        <f t="shared" si="168"/>
        <v/>
      </c>
      <c r="AC866" s="35" t="str">
        <f t="shared" si="169"/>
        <v/>
      </c>
      <c r="AD866" s="35" t="str">
        <f t="shared" si="170"/>
        <v/>
      </c>
      <c r="AE866" s="44" t="str">
        <f t="shared" si="171"/>
        <v/>
      </c>
      <c r="AF866" s="120"/>
      <c r="AG866" s="45"/>
    </row>
    <row r="867" spans="1:33" ht="12.75" customHeight="1" x14ac:dyDescent="0.2">
      <c r="A867" s="59">
        <f>+VLOOKUP(B867,Annuaire_roster!B:G,5,0)</f>
        <v>1407</v>
      </c>
      <c r="B867" s="72" t="s">
        <v>227</v>
      </c>
      <c r="C867" s="98"/>
      <c r="D867" s="98" t="s">
        <v>64</v>
      </c>
      <c r="E867" s="101"/>
      <c r="F867" s="101" t="s">
        <v>64</v>
      </c>
      <c r="G867" s="102"/>
      <c r="H867" s="105"/>
      <c r="I867" s="225" t="s">
        <v>63</v>
      </c>
      <c r="J867" s="105"/>
      <c r="K867" s="111">
        <v>0</v>
      </c>
      <c r="L867" s="105">
        <v>0</v>
      </c>
      <c r="M867" s="112">
        <v>0</v>
      </c>
      <c r="N867" s="34" t="str">
        <f t="shared" si="163"/>
        <v/>
      </c>
      <c r="O867" s="38">
        <f t="shared" si="164"/>
        <v>0</v>
      </c>
      <c r="P867" s="235" t="s">
        <v>109</v>
      </c>
      <c r="Q867" s="118">
        <v>44829</v>
      </c>
      <c r="R867" s="35">
        <f t="shared" si="165"/>
        <v>0</v>
      </c>
      <c r="S867" s="35">
        <f t="shared" si="166"/>
        <v>0</v>
      </c>
      <c r="T867" s="10" t="str">
        <f t="shared" si="160"/>
        <v>Sem - 39</v>
      </c>
      <c r="U867" s="10" t="str">
        <f t="shared" si="161"/>
        <v>Septembre</v>
      </c>
      <c r="V867" s="36" t="str">
        <f t="shared" si="167"/>
        <v>2026</v>
      </c>
      <c r="W867" s="34"/>
      <c r="X867" s="91">
        <f t="shared" si="162"/>
        <v>0</v>
      </c>
      <c r="Y867" s="92" t="str">
        <f>VLOOKUP('CM-CIC'!B798,Annuaire_roster!B:F,4,0)</f>
        <v>HMIDOUCH Fouad</v>
      </c>
      <c r="Z867" s="37" t="s">
        <v>110</v>
      </c>
      <c r="AA867" s="60" t="s">
        <v>39</v>
      </c>
      <c r="AB867" s="35" t="str">
        <f t="shared" si="168"/>
        <v/>
      </c>
      <c r="AC867" s="35" t="str">
        <f t="shared" si="169"/>
        <v/>
      </c>
      <c r="AD867" s="35" t="str">
        <f t="shared" si="170"/>
        <v/>
      </c>
      <c r="AE867" s="44" t="str">
        <f t="shared" si="171"/>
        <v/>
      </c>
      <c r="AF867" s="120"/>
      <c r="AG867" s="45"/>
    </row>
    <row r="868" spans="1:33" ht="12.75" customHeight="1" x14ac:dyDescent="0.2">
      <c r="A868" s="59">
        <f>+VLOOKUP(B868,Annuaire_roster!B:G,5,0)</f>
        <v>1211</v>
      </c>
      <c r="B868" s="72" t="s">
        <v>78</v>
      </c>
      <c r="C868" s="98"/>
      <c r="D868" s="98" t="s">
        <v>64</v>
      </c>
      <c r="E868" s="101"/>
      <c r="F868" s="101" t="s">
        <v>64</v>
      </c>
      <c r="G868" s="102"/>
      <c r="H868" s="105"/>
      <c r="I868" s="225" t="s">
        <v>63</v>
      </c>
      <c r="J868" s="105"/>
      <c r="K868" s="111">
        <v>0</v>
      </c>
      <c r="L868" s="105">
        <v>0</v>
      </c>
      <c r="M868" s="112">
        <v>0</v>
      </c>
      <c r="N868" s="34" t="str">
        <f t="shared" si="163"/>
        <v/>
      </c>
      <c r="O868" s="38">
        <f t="shared" si="164"/>
        <v>0</v>
      </c>
      <c r="P868" s="235" t="s">
        <v>109</v>
      </c>
      <c r="Q868" s="118">
        <v>44830</v>
      </c>
      <c r="R868" s="35">
        <f t="shared" si="165"/>
        <v>0</v>
      </c>
      <c r="S868" s="35">
        <f t="shared" si="166"/>
        <v>0</v>
      </c>
      <c r="T868" s="10" t="str">
        <f t="shared" si="160"/>
        <v>Sem - 39</v>
      </c>
      <c r="U868" s="10" t="str">
        <f t="shared" si="161"/>
        <v>Septembre</v>
      </c>
      <c r="V868" s="36" t="str">
        <f t="shared" si="167"/>
        <v>2026</v>
      </c>
      <c r="W868" s="34"/>
      <c r="X868" s="91">
        <f t="shared" si="162"/>
        <v>0</v>
      </c>
      <c r="Y868" s="92" t="str">
        <f>VLOOKUP('CM-CIC'!B799,Annuaire_roster!B:F,4,0)</f>
        <v>HMIDOUCH Fouad</v>
      </c>
      <c r="Z868" s="37" t="s">
        <v>110</v>
      </c>
      <c r="AA868" s="60" t="s">
        <v>39</v>
      </c>
      <c r="AB868" s="35" t="str">
        <f t="shared" si="168"/>
        <v/>
      </c>
      <c r="AC868" s="35" t="str">
        <f t="shared" si="169"/>
        <v/>
      </c>
      <c r="AD868" s="35" t="str">
        <f t="shared" si="170"/>
        <v/>
      </c>
      <c r="AE868" s="44" t="str">
        <f t="shared" si="171"/>
        <v/>
      </c>
      <c r="AF868" s="120"/>
      <c r="AG868" s="45"/>
    </row>
    <row r="869" spans="1:33" ht="12.75" customHeight="1" x14ac:dyDescent="0.2">
      <c r="A869" s="59">
        <f>+VLOOKUP(B869,Annuaire_roster!B:G,5,0)</f>
        <v>1430</v>
      </c>
      <c r="B869" s="72" t="s">
        <v>146</v>
      </c>
      <c r="C869" s="98"/>
      <c r="D869" s="98" t="s">
        <v>64</v>
      </c>
      <c r="E869" s="101"/>
      <c r="F869" s="101" t="s">
        <v>64</v>
      </c>
      <c r="G869" s="102"/>
      <c r="H869" s="105"/>
      <c r="I869" s="225" t="s">
        <v>63</v>
      </c>
      <c r="J869" s="105"/>
      <c r="K869" s="111">
        <v>0</v>
      </c>
      <c r="L869" s="105">
        <v>0</v>
      </c>
      <c r="M869" s="112">
        <v>0</v>
      </c>
      <c r="N869" s="34" t="str">
        <f t="shared" si="163"/>
        <v/>
      </c>
      <c r="O869" s="38">
        <f t="shared" si="164"/>
        <v>0</v>
      </c>
      <c r="P869" s="235" t="s">
        <v>109</v>
      </c>
      <c r="Q869" s="118">
        <v>44830</v>
      </c>
      <c r="R869" s="35">
        <f t="shared" si="165"/>
        <v>0</v>
      </c>
      <c r="S869" s="35">
        <f t="shared" si="166"/>
        <v>0</v>
      </c>
      <c r="T869" s="10" t="str">
        <f t="shared" si="160"/>
        <v>Sem - 39</v>
      </c>
      <c r="U869" s="10" t="str">
        <f t="shared" si="161"/>
        <v>Septembre</v>
      </c>
      <c r="V869" s="36" t="str">
        <f t="shared" si="167"/>
        <v>2026</v>
      </c>
      <c r="W869" s="34"/>
      <c r="X869" s="91">
        <f t="shared" si="162"/>
        <v>0</v>
      </c>
      <c r="Y869" s="92" t="str">
        <f>VLOOKUP('CM-CIC'!B800,Annuaire_roster!B:F,4,0)</f>
        <v>HMIDOUCH Fouad</v>
      </c>
      <c r="Z869" s="37" t="s">
        <v>110</v>
      </c>
      <c r="AA869" s="60" t="s">
        <v>39</v>
      </c>
      <c r="AB869" s="35" t="str">
        <f t="shared" si="168"/>
        <v/>
      </c>
      <c r="AC869" s="35" t="str">
        <f t="shared" si="169"/>
        <v/>
      </c>
      <c r="AD869" s="35" t="str">
        <f t="shared" si="170"/>
        <v/>
      </c>
      <c r="AE869" s="44" t="str">
        <f t="shared" si="171"/>
        <v/>
      </c>
      <c r="AF869" s="120"/>
      <c r="AG869" s="45"/>
    </row>
    <row r="870" spans="1:33" ht="12.75" customHeight="1" x14ac:dyDescent="0.2">
      <c r="A870" s="59">
        <f>+VLOOKUP(B870,Annuaire_roster!B:G,5,0)</f>
        <v>1407</v>
      </c>
      <c r="B870" s="72" t="s">
        <v>227</v>
      </c>
      <c r="C870" s="98"/>
      <c r="D870" s="98" t="s">
        <v>64</v>
      </c>
      <c r="E870" s="101"/>
      <c r="F870" s="101" t="s">
        <v>64</v>
      </c>
      <c r="G870" s="102"/>
      <c r="H870" s="105"/>
      <c r="I870" s="225" t="s">
        <v>63</v>
      </c>
      <c r="J870" s="105"/>
      <c r="K870" s="111">
        <v>0</v>
      </c>
      <c r="L870" s="105">
        <v>0</v>
      </c>
      <c r="M870" s="112">
        <v>0</v>
      </c>
      <c r="N870" s="34" t="str">
        <f t="shared" si="163"/>
        <v/>
      </c>
      <c r="O870" s="38">
        <f t="shared" si="164"/>
        <v>0</v>
      </c>
      <c r="P870" s="235" t="s">
        <v>109</v>
      </c>
      <c r="Q870" s="118">
        <v>44830</v>
      </c>
      <c r="R870" s="35">
        <f t="shared" si="165"/>
        <v>0</v>
      </c>
      <c r="S870" s="35">
        <f t="shared" si="166"/>
        <v>0</v>
      </c>
      <c r="T870" s="10" t="str">
        <f t="shared" si="160"/>
        <v>Sem - 39</v>
      </c>
      <c r="U870" s="10" t="str">
        <f t="shared" si="161"/>
        <v>Septembre</v>
      </c>
      <c r="V870" s="36" t="str">
        <f t="shared" si="167"/>
        <v>2026</v>
      </c>
      <c r="W870" s="34"/>
      <c r="X870" s="91">
        <f t="shared" si="162"/>
        <v>0</v>
      </c>
      <c r="Y870" s="92" t="str">
        <f>VLOOKUP('CM-CIC'!B801,Annuaire_roster!B:F,4,0)</f>
        <v>HMIDOUCH Fouad</v>
      </c>
      <c r="Z870" s="37" t="s">
        <v>110</v>
      </c>
      <c r="AA870" s="60" t="s">
        <v>39</v>
      </c>
      <c r="AB870" s="35" t="str">
        <f t="shared" si="168"/>
        <v/>
      </c>
      <c r="AC870" s="35" t="str">
        <f t="shared" si="169"/>
        <v/>
      </c>
      <c r="AD870" s="35" t="str">
        <f t="shared" si="170"/>
        <v/>
      </c>
      <c r="AE870" s="44" t="str">
        <f t="shared" si="171"/>
        <v/>
      </c>
      <c r="AF870" s="120"/>
      <c r="AG870" s="45"/>
    </row>
    <row r="871" spans="1:33" ht="12.75" customHeight="1" x14ac:dyDescent="0.2">
      <c r="A871" s="59">
        <f>+VLOOKUP(B871,Annuaire_roster!B:G,5,0)</f>
        <v>1211</v>
      </c>
      <c r="B871" s="72" t="s">
        <v>78</v>
      </c>
      <c r="C871" s="98">
        <v>0.25</v>
      </c>
      <c r="D871" s="98">
        <v>0.25</v>
      </c>
      <c r="E871" s="101">
        <v>0.66666666666666663</v>
      </c>
      <c r="F871" s="101">
        <v>0.66666666666666663</v>
      </c>
      <c r="G871" s="102"/>
      <c r="H871" s="105"/>
      <c r="I871" s="225" t="s">
        <v>63</v>
      </c>
      <c r="J871" s="105"/>
      <c r="K871" s="111">
        <v>0</v>
      </c>
      <c r="L871" s="105">
        <v>0</v>
      </c>
      <c r="M871" s="112">
        <v>0</v>
      </c>
      <c r="N871" s="34">
        <f t="shared" si="163"/>
        <v>0.37499999999999994</v>
      </c>
      <c r="O871" s="38">
        <f t="shared" si="164"/>
        <v>0.37499999999999994</v>
      </c>
      <c r="P871" s="114" t="s">
        <v>109</v>
      </c>
      <c r="Q871" s="118">
        <v>44831</v>
      </c>
      <c r="R871" s="35">
        <f t="shared" si="165"/>
        <v>0</v>
      </c>
      <c r="S871" s="35">
        <f t="shared" si="166"/>
        <v>0</v>
      </c>
      <c r="T871" s="10" t="str">
        <f t="shared" si="160"/>
        <v>Sem - 40</v>
      </c>
      <c r="U871" s="10" t="str">
        <f t="shared" si="161"/>
        <v>Septembre</v>
      </c>
      <c r="V871" s="36" t="str">
        <f t="shared" si="167"/>
        <v>2026</v>
      </c>
      <c r="W871" s="34"/>
      <c r="X871" s="91">
        <f t="shared" si="162"/>
        <v>0</v>
      </c>
      <c r="Y871" s="92" t="str">
        <f>VLOOKUP('CM-CIC'!B802,Annuaire_roster!B:F,4,0)</f>
        <v>HMIDOUCH Fouad</v>
      </c>
      <c r="Z871" s="37" t="s">
        <v>110</v>
      </c>
      <c r="AA871" s="60" t="s">
        <v>39</v>
      </c>
      <c r="AB871" s="35" t="str">
        <f t="shared" si="168"/>
        <v/>
      </c>
      <c r="AC871" s="35" t="str">
        <f t="shared" si="169"/>
        <v/>
      </c>
      <c r="AD871" s="35" t="str">
        <f t="shared" si="170"/>
        <v/>
      </c>
      <c r="AE871" s="44" t="str">
        <f t="shared" si="171"/>
        <v/>
      </c>
      <c r="AF871" s="120"/>
      <c r="AG871" s="45"/>
    </row>
    <row r="872" spans="1:33" ht="12.75" customHeight="1" x14ac:dyDescent="0.2">
      <c r="A872" s="59">
        <f>+VLOOKUP(B872,Annuaire_roster!B:G,5,0)</f>
        <v>1430</v>
      </c>
      <c r="B872" s="72" t="s">
        <v>146</v>
      </c>
      <c r="C872" s="98">
        <v>0.25</v>
      </c>
      <c r="D872" s="98">
        <v>0.25</v>
      </c>
      <c r="E872" s="101">
        <v>0.66666666666666663</v>
      </c>
      <c r="F872" s="101">
        <v>0.66666666666666663</v>
      </c>
      <c r="G872" s="99"/>
      <c r="H872" s="104"/>
      <c r="I872" s="225" t="s">
        <v>63</v>
      </c>
      <c r="J872" s="104"/>
      <c r="K872" s="106">
        <v>0</v>
      </c>
      <c r="L872" s="104">
        <v>0</v>
      </c>
      <c r="M872" s="157">
        <v>0</v>
      </c>
      <c r="N872" s="34">
        <f t="shared" ref="N872:N879" si="172">IFERROR(IF(OR(D872="OFF",D872="Congé",M872="Abs",D872="Congé sans solde",D872="Férié"),"",IF(O872-K872-L872&gt;O872,O872,IF(O872-K872-L872&lt;0,"",O872-K872-L872))),"")</f>
        <v>0.37499999999999994</v>
      </c>
      <c r="O872" s="38">
        <f t="shared" ref="O872:O879" si="173">IF(AG872="2H Pause déjeuner",IF(F872-D872-0.0833333333333333&lt;0,F872-D872-0.0833333333333333+1,F872-D872-0.0833333333333333),IF(OR(AND(F872="OFF",D872="OFF"),AND(F872="Congé",D872="Congé"),AND(F872="Congé sans solde",D872="Congé sans solde"),AND(F872="Congé spécial",D872="Congé spécial"),AND(F872="Férié",D872="Férié"),AND(F872="OFF",D872="Congé"),AND(F872="OFF",D872="Congé sans solde"),AND(F872="OFF",D872="Congé spécial"),AND(F872="OFF",D872="Férié"),AND(F872="Congé",D872="OFF"),AND(F872="Congé",D872="Congé sans solde"),AND(F872="Congé",D872="Congé spécial"),AND(F872="Congé",D872="Férié"),AND(F872="Congé sans solde",D872="OFF"),AND(F872="Congé sans solde",D872="Congé"),AND(F872="Congé sans solde",D872="Congé spécial"),AND(F872="Congé sans solde",D872="Férié"),AND(F872="Congé spécial",D872="OFF"),AND(F872="Congé spécial",D872="Congé"),AND(F872="Congé spécial",D872="Congé sans solde"),AND(F872="Congé spécial",D872="Férié"),AND(F872="Férié",D872="OFF"),AND(F872="Férié",D872="Congé"),AND(F872="Férié",D872="Congé sans solde"),AND(F872="Férié",D872="Congé spécial")),0,IF(OR(F872="OFF",F872="Congé",F872="Congé spécial",F872="Congé sans solde",D872="OFF",D872="Congé",D872="Congé spécial",D872="Congé sans solde"),0.208333333333334,IF(AND(AG872="",F872-D872&lt;0),("24:00:00"-D872)+("00:00:00"+F872)-0.0416666666666667,IF(AND(OR(AG872="Allaitement",AG872="Sans déjeuner"),F872-D872&lt;0),("24:00:00"-D872)+("00:00:00"+F872),IF(AND(AG872="",F872-D872&gt;0.166666666666667),F872-D872-0.0416666666666667,IF(AND(OR(AG872="Allaitement",AG872="Sans déjeuner"),F872-D872&gt;0.166666666666667),F872-D872,F872-D872)))))))</f>
        <v>0.37499999999999994</v>
      </c>
      <c r="P872" s="235" t="s">
        <v>109</v>
      </c>
      <c r="Q872" s="159">
        <v>44831</v>
      </c>
      <c r="R872" s="35">
        <f t="shared" si="165"/>
        <v>0</v>
      </c>
      <c r="S872" s="35">
        <f t="shared" si="166"/>
        <v>0</v>
      </c>
      <c r="T872" s="10" t="str">
        <f t="shared" si="160"/>
        <v>Sem - 40</v>
      </c>
      <c r="U872" s="10" t="str">
        <f t="shared" si="161"/>
        <v>Septembre</v>
      </c>
      <c r="V872" s="36" t="str">
        <f t="shared" si="167"/>
        <v>2026</v>
      </c>
      <c r="W872" s="34"/>
      <c r="X872" s="91">
        <f t="shared" si="162"/>
        <v>0</v>
      </c>
      <c r="Y872" s="92" t="str">
        <f>VLOOKUP('CM-CIC'!B803,Annuaire_roster!B:F,4,0)</f>
        <v>HMIDOUCH Fouad</v>
      </c>
      <c r="Z872" s="37" t="s">
        <v>110</v>
      </c>
      <c r="AA872" s="60" t="s">
        <v>39</v>
      </c>
      <c r="AB872" s="35" t="str">
        <f t="shared" si="168"/>
        <v/>
      </c>
      <c r="AC872" s="35" t="str">
        <f t="shared" si="169"/>
        <v/>
      </c>
      <c r="AD872" s="35" t="str">
        <f t="shared" si="170"/>
        <v/>
      </c>
      <c r="AE872" s="44" t="str">
        <f t="shared" si="171"/>
        <v/>
      </c>
      <c r="AF872" s="120"/>
      <c r="AG872" s="45"/>
    </row>
    <row r="873" spans="1:33" ht="12.75" customHeight="1" x14ac:dyDescent="0.2">
      <c r="A873" s="59">
        <f>+VLOOKUP(B873,Annuaire_roster!B:G,5,0)</f>
        <v>1407</v>
      </c>
      <c r="B873" s="72" t="s">
        <v>227</v>
      </c>
      <c r="C873" s="98">
        <v>0.33333333333333331</v>
      </c>
      <c r="D873" s="98">
        <v>0.33333333333333331</v>
      </c>
      <c r="E873" s="101">
        <v>0.75</v>
      </c>
      <c r="F873" s="101">
        <v>0.75</v>
      </c>
      <c r="G873" s="102"/>
      <c r="H873" s="105"/>
      <c r="I873" s="225" t="s">
        <v>63</v>
      </c>
      <c r="J873" s="105"/>
      <c r="K873" s="111">
        <v>0</v>
      </c>
      <c r="L873" s="105">
        <v>0</v>
      </c>
      <c r="M873" s="112">
        <v>0</v>
      </c>
      <c r="N873" s="34">
        <f t="shared" si="172"/>
        <v>0.375</v>
      </c>
      <c r="O873" s="38">
        <f t="shared" si="173"/>
        <v>0.375</v>
      </c>
      <c r="P873" s="235" t="s">
        <v>109</v>
      </c>
      <c r="Q873" s="118">
        <v>44831</v>
      </c>
      <c r="R873" s="35">
        <f t="shared" si="165"/>
        <v>0</v>
      </c>
      <c r="S873" s="35">
        <f t="shared" si="166"/>
        <v>0</v>
      </c>
      <c r="T873" s="10" t="str">
        <f t="shared" si="160"/>
        <v>Sem - 40</v>
      </c>
      <c r="U873" s="10" t="str">
        <f t="shared" si="161"/>
        <v>Septembre</v>
      </c>
      <c r="V873" s="36" t="str">
        <f t="shared" si="167"/>
        <v>2026</v>
      </c>
      <c r="W873" s="34"/>
      <c r="X873" s="91">
        <f t="shared" si="162"/>
        <v>0</v>
      </c>
      <c r="Y873" s="92" t="str">
        <f>VLOOKUP('CM-CIC'!B804,Annuaire_roster!B:F,4,0)</f>
        <v>HMIDOUCH Fouad</v>
      </c>
      <c r="Z873" s="37" t="s">
        <v>110</v>
      </c>
      <c r="AA873" s="60" t="s">
        <v>39</v>
      </c>
      <c r="AB873" s="35" t="str">
        <f t="shared" si="168"/>
        <v/>
      </c>
      <c r="AC873" s="35" t="str">
        <f t="shared" si="169"/>
        <v/>
      </c>
      <c r="AD873" s="35" t="str">
        <f t="shared" si="170"/>
        <v/>
      </c>
      <c r="AE873" s="44" t="str">
        <f t="shared" si="171"/>
        <v/>
      </c>
      <c r="AF873" s="120"/>
      <c r="AG873" s="45"/>
    </row>
    <row r="874" spans="1:33" ht="12.75" customHeight="1" x14ac:dyDescent="0.2">
      <c r="A874" s="59">
        <f>+VLOOKUP(B874,Annuaire_roster!B:G,5,0)</f>
        <v>1211</v>
      </c>
      <c r="B874" s="72" t="s">
        <v>78</v>
      </c>
      <c r="C874" s="98">
        <v>0.32847222222222222</v>
      </c>
      <c r="D874" s="98">
        <v>0.33333333333333331</v>
      </c>
      <c r="E874" s="101">
        <v>0.75</v>
      </c>
      <c r="F874" s="101">
        <v>0.75</v>
      </c>
      <c r="G874" s="102"/>
      <c r="H874" s="105"/>
      <c r="I874" s="225" t="s">
        <v>63</v>
      </c>
      <c r="J874" s="105"/>
      <c r="K874" s="111">
        <v>0</v>
      </c>
      <c r="L874" s="105">
        <v>0</v>
      </c>
      <c r="M874" s="112">
        <v>0</v>
      </c>
      <c r="N874" s="34">
        <f t="shared" si="172"/>
        <v>0.375</v>
      </c>
      <c r="O874" s="38">
        <f t="shared" si="173"/>
        <v>0.375</v>
      </c>
      <c r="P874" s="235" t="s">
        <v>109</v>
      </c>
      <c r="Q874" s="118">
        <v>44832</v>
      </c>
      <c r="R874" s="35">
        <f t="shared" si="165"/>
        <v>0</v>
      </c>
      <c r="S874" s="35">
        <f t="shared" si="166"/>
        <v>0</v>
      </c>
      <c r="T874" s="10" t="str">
        <f t="shared" si="160"/>
        <v>Sem - 40</v>
      </c>
      <c r="U874" s="10" t="str">
        <f t="shared" si="161"/>
        <v>Septembre</v>
      </c>
      <c r="V874" s="36" t="str">
        <f t="shared" si="167"/>
        <v>2026</v>
      </c>
      <c r="W874" s="34"/>
      <c r="X874" s="91">
        <f t="shared" si="162"/>
        <v>4.8611111111110938E-3</v>
      </c>
      <c r="Y874" s="92" t="str">
        <f>VLOOKUP('CM-CIC'!B805,Annuaire_roster!B:F,4,0)</f>
        <v>HMIDOUCH Fouad</v>
      </c>
      <c r="Z874" s="37" t="s">
        <v>110</v>
      </c>
      <c r="AA874" s="60" t="s">
        <v>39</v>
      </c>
      <c r="AB874" s="35" t="str">
        <f t="shared" si="168"/>
        <v/>
      </c>
      <c r="AC874" s="35" t="str">
        <f t="shared" si="169"/>
        <v/>
      </c>
      <c r="AD874" s="35" t="str">
        <f t="shared" si="170"/>
        <v/>
      </c>
      <c r="AE874" s="44" t="str">
        <f t="shared" si="171"/>
        <v/>
      </c>
      <c r="AF874" s="120"/>
      <c r="AG874" s="45"/>
    </row>
    <row r="875" spans="1:33" ht="12.75" customHeight="1" x14ac:dyDescent="0.2">
      <c r="A875" s="59">
        <f>+VLOOKUP(B875,Annuaire_roster!B:G,5,0)</f>
        <v>1430</v>
      </c>
      <c r="B875" s="72" t="s">
        <v>146</v>
      </c>
      <c r="C875" s="98">
        <v>0.24652777777777779</v>
      </c>
      <c r="D875" s="98">
        <v>0.25</v>
      </c>
      <c r="E875" s="101">
        <v>0.66666666666666663</v>
      </c>
      <c r="F875" s="101">
        <v>0.66666666666666663</v>
      </c>
      <c r="G875" s="99"/>
      <c r="H875" s="104"/>
      <c r="I875" s="225" t="s">
        <v>63</v>
      </c>
      <c r="J875" s="104"/>
      <c r="K875" s="106">
        <v>0</v>
      </c>
      <c r="L875" s="104">
        <v>0</v>
      </c>
      <c r="M875" s="157">
        <v>0</v>
      </c>
      <c r="N875" s="34">
        <f t="shared" si="172"/>
        <v>0.37499999999999994</v>
      </c>
      <c r="O875" s="38">
        <f t="shared" si="173"/>
        <v>0.37499999999999994</v>
      </c>
      <c r="P875" s="235" t="s">
        <v>109</v>
      </c>
      <c r="Q875" s="159">
        <v>44832</v>
      </c>
      <c r="R875" s="35">
        <f t="shared" si="165"/>
        <v>0</v>
      </c>
      <c r="S875" s="35">
        <f t="shared" si="166"/>
        <v>0</v>
      </c>
      <c r="T875" s="10" t="str">
        <f t="shared" si="160"/>
        <v>Sem - 40</v>
      </c>
      <c r="U875" s="10" t="str">
        <f t="shared" si="161"/>
        <v>Septembre</v>
      </c>
      <c r="V875" s="36" t="str">
        <f t="shared" si="167"/>
        <v>2026</v>
      </c>
      <c r="W875" s="34"/>
      <c r="X875" s="91">
        <f t="shared" si="162"/>
        <v>3.4722222222222099E-3</v>
      </c>
      <c r="Y875" s="92" t="str">
        <f>VLOOKUP('CM-CIC'!B806,Annuaire_roster!B:F,4,0)</f>
        <v>HMIDOUCH Fouad</v>
      </c>
      <c r="Z875" s="37" t="s">
        <v>110</v>
      </c>
      <c r="AA875" s="60" t="s">
        <v>39</v>
      </c>
      <c r="AB875" s="35" t="str">
        <f t="shared" si="168"/>
        <v/>
      </c>
      <c r="AC875" s="35" t="str">
        <f t="shared" si="169"/>
        <v/>
      </c>
      <c r="AD875" s="35" t="str">
        <f t="shared" si="170"/>
        <v/>
      </c>
      <c r="AE875" s="44" t="str">
        <f t="shared" si="171"/>
        <v/>
      </c>
      <c r="AF875" s="120"/>
      <c r="AG875" s="45"/>
    </row>
    <row r="876" spans="1:33" ht="12.75" customHeight="1" x14ac:dyDescent="0.2">
      <c r="A876" s="59">
        <f>+VLOOKUP(B876,Annuaire_roster!B:G,5,0)</f>
        <v>1407</v>
      </c>
      <c r="B876" s="72" t="s">
        <v>227</v>
      </c>
      <c r="C876" s="98">
        <v>0.33055555555555555</v>
      </c>
      <c r="D876" s="98">
        <v>0.33333333333333331</v>
      </c>
      <c r="E876" s="101">
        <v>0.75</v>
      </c>
      <c r="F876" s="101">
        <v>0.75</v>
      </c>
      <c r="G876" s="102"/>
      <c r="H876" s="105"/>
      <c r="I876" s="225" t="s">
        <v>63</v>
      </c>
      <c r="J876" s="105"/>
      <c r="K876" s="111">
        <v>0</v>
      </c>
      <c r="L876" s="105">
        <v>0</v>
      </c>
      <c r="M876" s="112">
        <v>0</v>
      </c>
      <c r="N876" s="34">
        <f t="shared" si="172"/>
        <v>0.375</v>
      </c>
      <c r="O876" s="38">
        <f t="shared" si="173"/>
        <v>0.375</v>
      </c>
      <c r="P876" s="235" t="s">
        <v>109</v>
      </c>
      <c r="Q876" s="118">
        <v>44832</v>
      </c>
      <c r="R876" s="35">
        <f t="shared" si="165"/>
        <v>0</v>
      </c>
      <c r="S876" s="35">
        <f t="shared" si="166"/>
        <v>0</v>
      </c>
      <c r="T876" s="10" t="str">
        <f t="shared" si="160"/>
        <v>Sem - 40</v>
      </c>
      <c r="U876" s="10" t="str">
        <f t="shared" si="161"/>
        <v>Septembre</v>
      </c>
      <c r="V876" s="36" t="str">
        <f t="shared" si="167"/>
        <v>2026</v>
      </c>
      <c r="W876" s="34"/>
      <c r="X876" s="91">
        <f t="shared" si="162"/>
        <v>2.7777777777777679E-3</v>
      </c>
      <c r="Y876" s="92" t="str">
        <f>VLOOKUP('CM-CIC'!B807,Annuaire_roster!B:F,4,0)</f>
        <v>HMIDOUCH Fouad</v>
      </c>
      <c r="Z876" s="37" t="s">
        <v>110</v>
      </c>
      <c r="AA876" s="60" t="s">
        <v>39</v>
      </c>
      <c r="AB876" s="35" t="str">
        <f t="shared" si="168"/>
        <v/>
      </c>
      <c r="AC876" s="35" t="str">
        <f t="shared" si="169"/>
        <v/>
      </c>
      <c r="AD876" s="35" t="str">
        <f t="shared" si="170"/>
        <v/>
      </c>
      <c r="AE876" s="44" t="str">
        <f t="shared" si="171"/>
        <v/>
      </c>
      <c r="AF876" s="120"/>
      <c r="AG876" s="45"/>
    </row>
    <row r="877" spans="1:33" ht="12.75" customHeight="1" x14ac:dyDescent="0.2">
      <c r="A877" s="59">
        <f>+VLOOKUP(B877,Annuaire_roster!B:G,5,0)</f>
        <v>1211</v>
      </c>
      <c r="B877" s="72" t="s">
        <v>78</v>
      </c>
      <c r="C877" s="98">
        <v>0.3298611111111111</v>
      </c>
      <c r="D877" s="98">
        <v>0.33333333333333331</v>
      </c>
      <c r="E877" s="101">
        <v>0.75</v>
      </c>
      <c r="F877" s="101">
        <v>0.75</v>
      </c>
      <c r="G877" s="102"/>
      <c r="H877" s="105"/>
      <c r="I877" s="225" t="s">
        <v>63</v>
      </c>
      <c r="J877" s="105"/>
      <c r="K877" s="111">
        <v>0</v>
      </c>
      <c r="L877" s="105">
        <v>0</v>
      </c>
      <c r="M877" s="112">
        <v>0</v>
      </c>
      <c r="N877" s="34">
        <f t="shared" si="172"/>
        <v>0.375</v>
      </c>
      <c r="O877" s="38">
        <f t="shared" si="173"/>
        <v>0.375</v>
      </c>
      <c r="P877" s="235" t="s">
        <v>109</v>
      </c>
      <c r="Q877" s="118">
        <v>44833</v>
      </c>
      <c r="R877" s="35">
        <f t="shared" si="165"/>
        <v>0</v>
      </c>
      <c r="S877" s="35">
        <f t="shared" si="166"/>
        <v>0</v>
      </c>
      <c r="T877" s="10" t="str">
        <f t="shared" si="160"/>
        <v>Sem - 40</v>
      </c>
      <c r="U877" s="10" t="str">
        <f t="shared" si="161"/>
        <v>Septembre</v>
      </c>
      <c r="V877" s="36" t="str">
        <f t="shared" si="167"/>
        <v>2026</v>
      </c>
      <c r="W877" s="34"/>
      <c r="X877" s="91">
        <f t="shared" si="162"/>
        <v>3.4722222222222099E-3</v>
      </c>
      <c r="Y877" s="92" t="str">
        <f>VLOOKUP('CM-CIC'!B808,Annuaire_roster!B:F,4,0)</f>
        <v>HMIDOUCH Fouad</v>
      </c>
      <c r="Z877" s="37" t="s">
        <v>110</v>
      </c>
      <c r="AA877" s="60" t="s">
        <v>39</v>
      </c>
      <c r="AB877" s="35" t="str">
        <f t="shared" si="168"/>
        <v/>
      </c>
      <c r="AC877" s="35" t="str">
        <f t="shared" si="169"/>
        <v/>
      </c>
      <c r="AD877" s="35" t="str">
        <f t="shared" si="170"/>
        <v/>
      </c>
      <c r="AE877" s="44" t="str">
        <f t="shared" si="171"/>
        <v/>
      </c>
      <c r="AF877" s="120"/>
      <c r="AG877" s="45"/>
    </row>
    <row r="878" spans="1:33" ht="12.75" customHeight="1" x14ac:dyDescent="0.2">
      <c r="A878" s="59">
        <f>+VLOOKUP(B878,Annuaire_roster!B:G,5,0)</f>
        <v>1430</v>
      </c>
      <c r="B878" s="72" t="s">
        <v>146</v>
      </c>
      <c r="C878" s="98">
        <v>0.32847222222222222</v>
      </c>
      <c r="D878" s="98">
        <v>0.33333333333333331</v>
      </c>
      <c r="E878" s="101">
        <v>0.75</v>
      </c>
      <c r="F878" s="101">
        <v>0.75</v>
      </c>
      <c r="G878" s="99"/>
      <c r="H878" s="104"/>
      <c r="I878" s="225" t="s">
        <v>63</v>
      </c>
      <c r="J878" s="104"/>
      <c r="K878" s="106">
        <v>0</v>
      </c>
      <c r="L878" s="104">
        <v>0</v>
      </c>
      <c r="M878" s="157">
        <v>0</v>
      </c>
      <c r="N878" s="34">
        <f t="shared" si="172"/>
        <v>0.375</v>
      </c>
      <c r="O878" s="38">
        <f t="shared" si="173"/>
        <v>0.375</v>
      </c>
      <c r="P878" s="235" t="s">
        <v>109</v>
      </c>
      <c r="Q878" s="159">
        <v>44833</v>
      </c>
      <c r="R878" s="35">
        <f t="shared" si="165"/>
        <v>0</v>
      </c>
      <c r="S878" s="35">
        <f t="shared" si="166"/>
        <v>0</v>
      </c>
      <c r="T878" s="10" t="str">
        <f t="shared" si="160"/>
        <v>Sem - 40</v>
      </c>
      <c r="U878" s="10" t="str">
        <f t="shared" si="161"/>
        <v>Septembre</v>
      </c>
      <c r="V878" s="36" t="str">
        <f t="shared" si="167"/>
        <v>2026</v>
      </c>
      <c r="W878" s="34"/>
      <c r="X878" s="91">
        <f t="shared" si="162"/>
        <v>4.8611111111110938E-3</v>
      </c>
      <c r="Y878" s="92" t="str">
        <f>VLOOKUP('CM-CIC'!B809,Annuaire_roster!B:F,4,0)</f>
        <v>HMIDOUCH Fouad</v>
      </c>
      <c r="Z878" s="37" t="s">
        <v>110</v>
      </c>
      <c r="AA878" s="60" t="s">
        <v>39</v>
      </c>
      <c r="AB878" s="35" t="str">
        <f t="shared" si="168"/>
        <v/>
      </c>
      <c r="AC878" s="35" t="str">
        <f t="shared" si="169"/>
        <v/>
      </c>
      <c r="AD878" s="35" t="str">
        <f t="shared" si="170"/>
        <v/>
      </c>
      <c r="AE878" s="44" t="str">
        <f t="shared" si="171"/>
        <v/>
      </c>
      <c r="AF878" s="120"/>
      <c r="AG878" s="45"/>
    </row>
    <row r="879" spans="1:33" ht="12.75" customHeight="1" x14ac:dyDescent="0.2">
      <c r="A879" s="59">
        <f>+VLOOKUP(B879,Annuaire_roster!B:G,5,0)</f>
        <v>1407</v>
      </c>
      <c r="B879" s="72" t="s">
        <v>227</v>
      </c>
      <c r="C879" s="98">
        <v>0.3298611111111111</v>
      </c>
      <c r="D879" s="98">
        <v>0.33333333333333331</v>
      </c>
      <c r="E879" s="101">
        <v>0.75</v>
      </c>
      <c r="F879" s="101">
        <v>0.75</v>
      </c>
      <c r="G879" s="102"/>
      <c r="H879" s="105"/>
      <c r="I879" s="225" t="s">
        <v>63</v>
      </c>
      <c r="J879" s="105"/>
      <c r="K879" s="111">
        <v>0</v>
      </c>
      <c r="L879" s="105">
        <v>0</v>
      </c>
      <c r="M879" s="112">
        <v>0</v>
      </c>
      <c r="N879" s="34">
        <f t="shared" si="172"/>
        <v>0.375</v>
      </c>
      <c r="O879" s="38">
        <f t="shared" si="173"/>
        <v>0.375</v>
      </c>
      <c r="P879" s="235" t="s">
        <v>109</v>
      </c>
      <c r="Q879" s="118">
        <v>44833</v>
      </c>
      <c r="R879" s="35">
        <f t="shared" si="165"/>
        <v>0</v>
      </c>
      <c r="S879" s="35">
        <f t="shared" si="166"/>
        <v>0</v>
      </c>
      <c r="T879" s="10" t="str">
        <f t="shared" si="160"/>
        <v>Sem - 40</v>
      </c>
      <c r="U879" s="10" t="str">
        <f t="shared" si="161"/>
        <v>Septembre</v>
      </c>
      <c r="V879" s="36" t="str">
        <f t="shared" si="167"/>
        <v>2026</v>
      </c>
      <c r="W879" s="34"/>
      <c r="X879" s="91">
        <f t="shared" si="162"/>
        <v>3.4722222222222099E-3</v>
      </c>
      <c r="Y879" s="92" t="str">
        <f>VLOOKUP('CM-CIC'!B810,Annuaire_roster!B:F,4,0)</f>
        <v>HMIDOUCH Fouad</v>
      </c>
      <c r="Z879" s="37" t="s">
        <v>110</v>
      </c>
      <c r="AA879" s="60" t="s">
        <v>39</v>
      </c>
      <c r="AB879" s="35" t="str">
        <f t="shared" si="168"/>
        <v/>
      </c>
      <c r="AC879" s="35" t="str">
        <f t="shared" si="169"/>
        <v/>
      </c>
      <c r="AD879" s="35" t="str">
        <f t="shared" si="170"/>
        <v/>
      </c>
      <c r="AE879" s="44" t="str">
        <f t="shared" si="171"/>
        <v/>
      </c>
      <c r="AF879" s="120"/>
      <c r="AG879" s="45"/>
    </row>
    <row r="880" spans="1:33" ht="12.75" customHeight="1" x14ac:dyDescent="0.2">
      <c r="A880" s="59">
        <f>+VLOOKUP(B880,Annuaire_roster!B:G,5,0)</f>
        <v>1146</v>
      </c>
      <c r="B880" s="78" t="s">
        <v>69</v>
      </c>
      <c r="C880" s="98">
        <v>0.29305555555555557</v>
      </c>
      <c r="D880" s="98" t="s">
        <v>223</v>
      </c>
      <c r="E880" s="101">
        <v>0.66666666666666663</v>
      </c>
      <c r="F880" s="101" t="s">
        <v>224</v>
      </c>
      <c r="G880" s="102"/>
      <c r="H880" s="105"/>
      <c r="I880" s="224" t="str">
        <f>IF(IF(OR(C880="",D880="Congé",D880="OFF",D880="Congé spécial"),"",IF(D880&gt;F880,D880-C880,IF(C880-D880&lt;0,0,C880-D880)))&lt;0.00068287037037037,"",IF(OR(D880="Congé",D880="OFF",C880="",D880="Congé spécial"),"",IF(D880&gt;F880,D880-C880,IF(C880-D880&lt;0,0,C880-D880))))</f>
        <v/>
      </c>
      <c r="J880" s="105"/>
      <c r="K880" s="111">
        <v>0</v>
      </c>
      <c r="L880" s="105">
        <v>0</v>
      </c>
      <c r="M880" s="112">
        <v>0</v>
      </c>
      <c r="N880" s="34">
        <v>0.33333333333333326</v>
      </c>
      <c r="O880" s="38">
        <v>0.33333333333333326</v>
      </c>
      <c r="P880" s="114" t="s">
        <v>117</v>
      </c>
      <c r="Q880" s="118">
        <v>44804</v>
      </c>
      <c r="R880" s="35">
        <v>0</v>
      </c>
      <c r="S880" s="35">
        <v>0</v>
      </c>
      <c r="T880" s="10" t="str">
        <f t="shared" si="160"/>
        <v>Sem - 36</v>
      </c>
      <c r="U880" s="10" t="str">
        <f t="shared" si="161"/>
        <v>Septembre</v>
      </c>
      <c r="V880" s="36" t="s">
        <v>231</v>
      </c>
      <c r="W880" s="34"/>
      <c r="X880" s="91">
        <f t="shared" si="162"/>
        <v>0</v>
      </c>
      <c r="Y880" s="92" t="str">
        <f>VLOOKUP('CM-CIC'!B811,Annuaire_roster!B:F,4,0)</f>
        <v>HMIDOUCH Fouad</v>
      </c>
      <c r="Z880" s="37" t="s">
        <v>110</v>
      </c>
      <c r="AA880" s="60" t="s">
        <v>232</v>
      </c>
      <c r="AB880" s="35" t="s">
        <v>63</v>
      </c>
      <c r="AC880" s="35" t="s">
        <v>63</v>
      </c>
      <c r="AD880" s="35" t="s">
        <v>63</v>
      </c>
      <c r="AE880" s="44" t="s">
        <v>63</v>
      </c>
      <c r="AF880" s="120"/>
      <c r="AG880" s="45"/>
    </row>
    <row r="881" spans="1:33" ht="12.75" customHeight="1" x14ac:dyDescent="0.2">
      <c r="A881" s="59">
        <f>+VLOOKUP(B881,Annuaire_roster!B:G,5,0)</f>
        <v>1456</v>
      </c>
      <c r="B881" s="78" t="s">
        <v>173</v>
      </c>
      <c r="C881" s="98">
        <v>0.29236111111111113</v>
      </c>
      <c r="D881" s="98" t="s">
        <v>223</v>
      </c>
      <c r="E881" s="101">
        <v>0.66666666666666663</v>
      </c>
      <c r="F881" s="101" t="s">
        <v>224</v>
      </c>
      <c r="G881" s="102"/>
      <c r="H881" s="105"/>
      <c r="I881" s="224" t="str">
        <f>IF(IF(OR(C881="",D881="Congé",D881="OFF",D881="Congé spécial"),"",IF(D881&gt;F881,D881-C881,IF(C881-D881&lt;0,0,C881-D881)))&lt;0.00068287037037037,"",IF(OR(D881="Congé",D881="OFF",C881="",D881="Congé spécial"),"",IF(D881&gt;F881,D881-C881,IF(C881-D881&lt;0,0,C881-D881))))</f>
        <v/>
      </c>
      <c r="J881" s="105"/>
      <c r="K881" s="111">
        <v>0</v>
      </c>
      <c r="L881" s="105">
        <v>0</v>
      </c>
      <c r="M881" s="112">
        <v>0</v>
      </c>
      <c r="N881" s="34">
        <v>0.33333333333333326</v>
      </c>
      <c r="O881" s="38">
        <v>0.33333333333333326</v>
      </c>
      <c r="P881" s="114" t="s">
        <v>117</v>
      </c>
      <c r="Q881" s="118">
        <v>44804</v>
      </c>
      <c r="R881" s="35">
        <v>0</v>
      </c>
      <c r="S881" s="35">
        <v>0</v>
      </c>
      <c r="T881" s="10" t="str">
        <f t="shared" si="160"/>
        <v>Sem - 36</v>
      </c>
      <c r="U881" s="10" t="str">
        <f t="shared" si="161"/>
        <v>Septembre</v>
      </c>
      <c r="V881" s="36" t="s">
        <v>231</v>
      </c>
      <c r="W881" s="34"/>
      <c r="X881" s="91">
        <f t="shared" si="162"/>
        <v>0</v>
      </c>
      <c r="Y881" s="92" t="str">
        <f>VLOOKUP('CM-CIC'!B812,Annuaire_roster!B:F,4,0)</f>
        <v>HMIDOUCH Fouad</v>
      </c>
      <c r="Z881" s="37" t="s">
        <v>80</v>
      </c>
      <c r="AA881" s="60" t="s">
        <v>80</v>
      </c>
      <c r="AB881" s="35" t="s">
        <v>63</v>
      </c>
      <c r="AC881" s="35" t="s">
        <v>63</v>
      </c>
      <c r="AD881" s="35" t="s">
        <v>63</v>
      </c>
      <c r="AE881" s="44" t="s">
        <v>63</v>
      </c>
      <c r="AF881" s="120"/>
      <c r="AG881" s="45"/>
    </row>
    <row r="882" spans="1:33" ht="12.75" customHeight="1" x14ac:dyDescent="0.2">
      <c r="A882" s="59">
        <f>+VLOOKUP(B882,Annuaire_roster!B:G,5,0)</f>
        <v>1161</v>
      </c>
      <c r="B882" s="78" t="s">
        <v>77</v>
      </c>
      <c r="C882" s="98">
        <v>0.29305555555555557</v>
      </c>
      <c r="D882" s="98" t="s">
        <v>223</v>
      </c>
      <c r="E882" s="101">
        <v>0.66666666666666663</v>
      </c>
      <c r="F882" s="101" t="s">
        <v>224</v>
      </c>
      <c r="G882" s="102"/>
      <c r="H882" s="105"/>
      <c r="I882" s="224" t="str">
        <f>IF(IF(OR(C882="",D882="Congé",D882="OFF",D882="Congé spécial"),"",IF(D882&gt;F882,D882-C882,IF(C882-D882&lt;0,0,C882-D882)))&lt;0.00068287037037037,"",IF(OR(D882="Congé",D882="OFF",C882="",D882="Congé spécial"),"",IF(D882&gt;F882,D882-C882,IF(C882-D882&lt;0,0,C882-D882))))</f>
        <v/>
      </c>
      <c r="J882" s="105"/>
      <c r="K882" s="111">
        <v>0</v>
      </c>
      <c r="L882" s="105">
        <v>0</v>
      </c>
      <c r="M882" s="112">
        <v>0</v>
      </c>
      <c r="N882" s="34">
        <v>0.33333333333333326</v>
      </c>
      <c r="O882" s="38">
        <v>0.33333333333333326</v>
      </c>
      <c r="P882" s="114" t="s">
        <v>117</v>
      </c>
      <c r="Q882" s="118">
        <v>44804</v>
      </c>
      <c r="R882" s="35">
        <v>0</v>
      </c>
      <c r="S882" s="35">
        <v>0</v>
      </c>
      <c r="T882" s="10" t="str">
        <f t="shared" si="160"/>
        <v>Sem - 36</v>
      </c>
      <c r="U882" s="10" t="str">
        <f t="shared" si="161"/>
        <v>Septembre</v>
      </c>
      <c r="V882" s="36" t="s">
        <v>231</v>
      </c>
      <c r="W882" s="34"/>
      <c r="X882" s="91">
        <f t="shared" si="162"/>
        <v>0</v>
      </c>
      <c r="Y882" s="92" t="str">
        <f>VLOOKUP('CM-CIC'!B813,Annuaire_roster!B:F,4,0)</f>
        <v>HMIDOUCH Fouad</v>
      </c>
      <c r="Z882" s="37" t="s">
        <v>110</v>
      </c>
      <c r="AA882" s="60" t="s">
        <v>232</v>
      </c>
      <c r="AB882" s="35" t="s">
        <v>63</v>
      </c>
      <c r="AC882" s="35" t="s">
        <v>63</v>
      </c>
      <c r="AD882" s="35" t="s">
        <v>63</v>
      </c>
      <c r="AE882" s="44" t="s">
        <v>63</v>
      </c>
      <c r="AF882" s="120"/>
      <c r="AG882" s="45"/>
    </row>
    <row r="883" spans="1:33" ht="12.75" customHeight="1" x14ac:dyDescent="0.2">
      <c r="A883" s="59">
        <f>+VLOOKUP(B883,Annuaire_roster!B:G,5,0)</f>
        <v>1393</v>
      </c>
      <c r="B883" s="78" t="s">
        <v>127</v>
      </c>
      <c r="C883" s="98">
        <v>0.29236111111111113</v>
      </c>
      <c r="D883" s="98" t="s">
        <v>223</v>
      </c>
      <c r="E883" s="101">
        <v>0.66666666666666663</v>
      </c>
      <c r="F883" s="101" t="s">
        <v>224</v>
      </c>
      <c r="G883" s="102"/>
      <c r="H883" s="105"/>
      <c r="I883" s="224" t="str">
        <f>IF(IF(OR(C883="",D883="Congé",D883="OFF",D883="Congé spécial"),"",IF(D883&gt;F883,D883-C883,IF(C883-D883&lt;0,0,C883-D883)))&lt;0.00068287037037037,"",IF(OR(D883="Congé",D883="OFF",C883="",D883="Congé spécial"),"",IF(D883&gt;F883,D883-C883,IF(C883-D883&lt;0,0,C883-D883))))</f>
        <v/>
      </c>
      <c r="J883" s="105"/>
      <c r="K883" s="111">
        <v>0</v>
      </c>
      <c r="L883" s="105">
        <v>0</v>
      </c>
      <c r="M883" s="112">
        <v>0</v>
      </c>
      <c r="N883" s="34">
        <v>0.33333333333333326</v>
      </c>
      <c r="O883" s="38">
        <v>0.33333333333333326</v>
      </c>
      <c r="P883" s="114" t="s">
        <v>117</v>
      </c>
      <c r="Q883" s="118">
        <v>44804</v>
      </c>
      <c r="R883" s="35">
        <v>0</v>
      </c>
      <c r="S883" s="35">
        <v>0</v>
      </c>
      <c r="T883" s="10" t="str">
        <f t="shared" si="160"/>
        <v>Sem - 36</v>
      </c>
      <c r="U883" s="10" t="str">
        <f t="shared" si="161"/>
        <v>Septembre</v>
      </c>
      <c r="V883" s="36" t="s">
        <v>231</v>
      </c>
      <c r="W883" s="34"/>
      <c r="X883" s="91">
        <f t="shared" si="162"/>
        <v>0</v>
      </c>
      <c r="Y883" s="92" t="str">
        <f>VLOOKUP('CM-CIC'!B814,Annuaire_roster!B:F,4,0)</f>
        <v>HMIDOUCH Fouad</v>
      </c>
      <c r="Z883" s="37" t="s">
        <v>110</v>
      </c>
      <c r="AA883" s="60">
        <v>0</v>
      </c>
      <c r="AB883" s="35" t="s">
        <v>63</v>
      </c>
      <c r="AC883" s="35" t="s">
        <v>63</v>
      </c>
      <c r="AD883" s="35" t="s">
        <v>63</v>
      </c>
      <c r="AE883" s="44" t="s">
        <v>63</v>
      </c>
      <c r="AF883" s="120"/>
      <c r="AG883" s="45"/>
    </row>
    <row r="884" spans="1:33" ht="12.75" customHeight="1" x14ac:dyDescent="0.2">
      <c r="A884" s="59">
        <f>+VLOOKUP(B884,Annuaire_roster!B:G,5,0)</f>
        <v>1415</v>
      </c>
      <c r="B884" s="78" t="s">
        <v>137</v>
      </c>
      <c r="C884" s="98">
        <v>0.28888888888888892</v>
      </c>
      <c r="D884" s="98" t="s">
        <v>223</v>
      </c>
      <c r="E884" s="101">
        <v>0.66666666666666663</v>
      </c>
      <c r="F884" s="101" t="s">
        <v>224</v>
      </c>
      <c r="G884" s="102"/>
      <c r="H884" s="105"/>
      <c r="I884" s="154"/>
      <c r="J884" s="105"/>
      <c r="K884" s="111">
        <v>0</v>
      </c>
      <c r="L884" s="105">
        <v>0</v>
      </c>
      <c r="M884" s="112">
        <v>0</v>
      </c>
      <c r="N884" s="34">
        <v>0.33333333333333326</v>
      </c>
      <c r="O884" s="38">
        <v>0.33333333333333326</v>
      </c>
      <c r="P884" s="114" t="s">
        <v>117</v>
      </c>
      <c r="Q884" s="118">
        <v>44804</v>
      </c>
      <c r="R884" s="35">
        <v>0</v>
      </c>
      <c r="S884" s="35">
        <v>0</v>
      </c>
      <c r="T884" s="10" t="str">
        <f t="shared" si="160"/>
        <v>Sem - 36</v>
      </c>
      <c r="U884" s="10" t="str">
        <f t="shared" si="161"/>
        <v>Septembre</v>
      </c>
      <c r="V884" s="36" t="s">
        <v>231</v>
      </c>
      <c r="W884" s="34"/>
      <c r="X884" s="91">
        <f t="shared" si="162"/>
        <v>2.7777777777777679E-3</v>
      </c>
      <c r="Y884" s="92" t="str">
        <f>VLOOKUP('CM-CIC'!B815,Annuaire_roster!B:F,4,0)</f>
        <v>HMIDOUCH Fouad</v>
      </c>
      <c r="Z884" s="37" t="s">
        <v>110</v>
      </c>
      <c r="AA884" s="60">
        <v>0</v>
      </c>
      <c r="AB884" s="35" t="s">
        <v>63</v>
      </c>
      <c r="AC884" s="35" t="s">
        <v>63</v>
      </c>
      <c r="AD884" s="35" t="s">
        <v>63</v>
      </c>
      <c r="AE884" s="44" t="s">
        <v>63</v>
      </c>
      <c r="AF884" s="120"/>
      <c r="AG884" s="45"/>
    </row>
    <row r="885" spans="1:33" ht="12.75" customHeight="1" x14ac:dyDescent="0.2">
      <c r="A885" s="59">
        <f>+VLOOKUP(B885,Annuaire_roster!B:G,5,0)</f>
        <v>1410</v>
      </c>
      <c r="B885" s="78" t="s">
        <v>134</v>
      </c>
      <c r="C885" s="98">
        <v>0.28958333333333336</v>
      </c>
      <c r="D885" s="98" t="s">
        <v>223</v>
      </c>
      <c r="E885" s="101">
        <v>0.66666666666666663</v>
      </c>
      <c r="F885" s="101" t="s">
        <v>224</v>
      </c>
      <c r="G885" s="102"/>
      <c r="H885" s="105"/>
      <c r="I885" s="154"/>
      <c r="J885" s="105"/>
      <c r="K885" s="111">
        <v>0</v>
      </c>
      <c r="L885" s="105">
        <v>0</v>
      </c>
      <c r="M885" s="112">
        <v>0</v>
      </c>
      <c r="N885" s="34">
        <v>0.33333333333333326</v>
      </c>
      <c r="O885" s="38">
        <v>0.33333333333333326</v>
      </c>
      <c r="P885" s="114" t="s">
        <v>117</v>
      </c>
      <c r="Q885" s="118">
        <v>44804</v>
      </c>
      <c r="R885" s="35">
        <v>0</v>
      </c>
      <c r="S885" s="35">
        <v>0</v>
      </c>
      <c r="T885" s="10" t="str">
        <f t="shared" si="160"/>
        <v>Sem - 36</v>
      </c>
      <c r="U885" s="10" t="str">
        <f t="shared" si="161"/>
        <v>Septembre</v>
      </c>
      <c r="V885" s="36" t="s">
        <v>231</v>
      </c>
      <c r="W885" s="34"/>
      <c r="X885" s="91">
        <f t="shared" si="162"/>
        <v>2.0833333333333259E-3</v>
      </c>
      <c r="Y885" s="92" t="str">
        <f>VLOOKUP('CM-CIC'!B816,Annuaire_roster!B:F,4,0)</f>
        <v>HMIDOUCH Fouad</v>
      </c>
      <c r="Z885" s="37" t="s">
        <v>110</v>
      </c>
      <c r="AA885" s="60">
        <v>0</v>
      </c>
      <c r="AB885" s="35" t="s">
        <v>63</v>
      </c>
      <c r="AC885" s="35" t="s">
        <v>63</v>
      </c>
      <c r="AD885" s="35" t="s">
        <v>63</v>
      </c>
      <c r="AE885" s="44" t="s">
        <v>63</v>
      </c>
      <c r="AF885" s="120"/>
      <c r="AG885" s="45"/>
    </row>
    <row r="886" spans="1:33" ht="12.75" customHeight="1" x14ac:dyDescent="0.2">
      <c r="A886" s="59">
        <f>+VLOOKUP(B886,Annuaire_roster!B:G,5,0)</f>
        <v>1411</v>
      </c>
      <c r="B886" s="78" t="s">
        <v>133</v>
      </c>
      <c r="C886" s="98"/>
      <c r="D886" s="98" t="s">
        <v>223</v>
      </c>
      <c r="E886" s="101"/>
      <c r="F886" s="101" t="s">
        <v>224</v>
      </c>
      <c r="G886" s="102"/>
      <c r="H886" s="105"/>
      <c r="I886" s="154"/>
      <c r="J886" s="105"/>
      <c r="K886" s="111">
        <v>0</v>
      </c>
      <c r="L886" s="105">
        <v>0</v>
      </c>
      <c r="M886" s="112" t="s">
        <v>187</v>
      </c>
      <c r="N886" s="34" t="s">
        <v>63</v>
      </c>
      <c r="O886" s="38">
        <v>0.33333333333333326</v>
      </c>
      <c r="P886" s="114" t="s">
        <v>117</v>
      </c>
      <c r="Q886" s="118">
        <v>44804</v>
      </c>
      <c r="R886" s="35">
        <v>0.33333333333333326</v>
      </c>
      <c r="S886" s="35">
        <v>0.33333333333333326</v>
      </c>
      <c r="T886" s="10" t="str">
        <f t="shared" si="160"/>
        <v>Sem - 36</v>
      </c>
      <c r="U886" s="10" t="str">
        <f t="shared" si="161"/>
        <v>Septembre</v>
      </c>
      <c r="V886" s="36" t="s">
        <v>231</v>
      </c>
      <c r="W886" s="34"/>
      <c r="X886" s="91">
        <f t="shared" si="162"/>
        <v>0</v>
      </c>
      <c r="Y886" s="92" t="str">
        <f>VLOOKUP('CM-CIC'!B817,Annuaire_roster!B:F,4,0)</f>
        <v>HMIDOUCH Fouad</v>
      </c>
      <c r="Z886" s="37" t="s">
        <v>110</v>
      </c>
      <c r="AA886" s="60">
        <v>0</v>
      </c>
      <c r="AB886" s="35" t="s">
        <v>63</v>
      </c>
      <c r="AC886" s="35" t="s">
        <v>63</v>
      </c>
      <c r="AD886" s="35" t="s">
        <v>63</v>
      </c>
      <c r="AE886" s="44" t="s">
        <v>63</v>
      </c>
      <c r="AF886" s="120"/>
      <c r="AG886" s="45"/>
    </row>
    <row r="887" spans="1:33" ht="12.75" customHeight="1" x14ac:dyDescent="0.2">
      <c r="A887" s="59">
        <f>+VLOOKUP(B887,Annuaire_roster!B:G,5,0)</f>
        <v>1418</v>
      </c>
      <c r="B887" s="78" t="s">
        <v>132</v>
      </c>
      <c r="C887" s="98">
        <v>0.28819444444444448</v>
      </c>
      <c r="D887" s="98" t="s">
        <v>223</v>
      </c>
      <c r="E887" s="101">
        <v>0.66666666666666663</v>
      </c>
      <c r="F887" s="101" t="s">
        <v>224</v>
      </c>
      <c r="G887" s="102"/>
      <c r="H887" s="105"/>
      <c r="I887" s="154"/>
      <c r="J887" s="105"/>
      <c r="K887" s="111">
        <v>0</v>
      </c>
      <c r="L887" s="105">
        <v>0</v>
      </c>
      <c r="M887" s="112">
        <v>0</v>
      </c>
      <c r="N887" s="34">
        <v>0.33333333333333326</v>
      </c>
      <c r="O887" s="38">
        <v>0.33333333333333326</v>
      </c>
      <c r="P887" s="114" t="s">
        <v>117</v>
      </c>
      <c r="Q887" s="118">
        <v>44804</v>
      </c>
      <c r="R887" s="35">
        <v>0</v>
      </c>
      <c r="S887" s="35">
        <v>0</v>
      </c>
      <c r="T887" s="10" t="str">
        <f t="shared" si="160"/>
        <v>Sem - 36</v>
      </c>
      <c r="U887" s="10" t="str">
        <f t="shared" si="161"/>
        <v>Septembre</v>
      </c>
      <c r="V887" s="36" t="s">
        <v>231</v>
      </c>
      <c r="W887" s="34"/>
      <c r="X887" s="91">
        <f t="shared" si="162"/>
        <v>3.4722222222222099E-3</v>
      </c>
      <c r="Y887" s="92" t="str">
        <f>VLOOKUP('CM-CIC'!B818,Annuaire_roster!B:F,4,0)</f>
        <v>HMIDOUCH Fouad</v>
      </c>
      <c r="Z887" s="37" t="s">
        <v>110</v>
      </c>
      <c r="AA887" s="60">
        <v>0</v>
      </c>
      <c r="AB887" s="35" t="s">
        <v>63</v>
      </c>
      <c r="AC887" s="35" t="s">
        <v>63</v>
      </c>
      <c r="AD887" s="35" t="s">
        <v>63</v>
      </c>
      <c r="AE887" s="44" t="s">
        <v>63</v>
      </c>
      <c r="AF887" s="120"/>
      <c r="AG887" s="45"/>
    </row>
    <row r="888" spans="1:33" ht="12.75" customHeight="1" x14ac:dyDescent="0.2">
      <c r="A888" s="59">
        <f>+VLOOKUP(B888,Annuaire_roster!B:G,5,0)</f>
        <v>1386</v>
      </c>
      <c r="B888" s="78" t="s">
        <v>123</v>
      </c>
      <c r="C888" s="98"/>
      <c r="D888" s="98" t="s">
        <v>223</v>
      </c>
      <c r="E888" s="101"/>
      <c r="F888" s="101" t="s">
        <v>224</v>
      </c>
      <c r="G888" s="102"/>
      <c r="H888" s="105"/>
      <c r="I888" s="154"/>
      <c r="J888" s="105"/>
      <c r="K888" s="111">
        <v>0</v>
      </c>
      <c r="L888" s="105">
        <v>0</v>
      </c>
      <c r="M888" s="112" t="s">
        <v>187</v>
      </c>
      <c r="N888" s="34" t="s">
        <v>63</v>
      </c>
      <c r="O888" s="38">
        <v>0.33333333333333326</v>
      </c>
      <c r="P888" s="114" t="s">
        <v>117</v>
      </c>
      <c r="Q888" s="118">
        <v>44804</v>
      </c>
      <c r="R888" s="35">
        <v>0.33333333333333326</v>
      </c>
      <c r="S888" s="35">
        <v>0.33333333333333326</v>
      </c>
      <c r="T888" s="10" t="str">
        <f t="shared" si="160"/>
        <v>Sem - 36</v>
      </c>
      <c r="U888" s="10" t="str">
        <f t="shared" si="161"/>
        <v>Septembre</v>
      </c>
      <c r="V888" s="36" t="s">
        <v>231</v>
      </c>
      <c r="W888" s="34"/>
      <c r="X888" s="91">
        <f t="shared" si="162"/>
        <v>0</v>
      </c>
      <c r="Y888" s="92" t="str">
        <f>VLOOKUP('CM-CIC'!B819,Annuaire_roster!B:F,4,0)</f>
        <v>HMIDOUCH Fouad</v>
      </c>
      <c r="Z888" s="37" t="s">
        <v>110</v>
      </c>
      <c r="AA888" s="60">
        <v>0</v>
      </c>
      <c r="AB888" s="35" t="s">
        <v>63</v>
      </c>
      <c r="AC888" s="35" t="s">
        <v>63</v>
      </c>
      <c r="AD888" s="35" t="s">
        <v>63</v>
      </c>
      <c r="AE888" s="44" t="s">
        <v>63</v>
      </c>
      <c r="AF888" s="120"/>
      <c r="AG888" s="45"/>
    </row>
    <row r="889" spans="1:33" ht="12.75" customHeight="1" x14ac:dyDescent="0.2">
      <c r="A889" s="59">
        <f>+VLOOKUP(B889,Annuaire_roster!B:G,5,0)</f>
        <v>1448</v>
      </c>
      <c r="B889" s="78" t="s">
        <v>164</v>
      </c>
      <c r="C889" s="98">
        <v>0.2902777777777778</v>
      </c>
      <c r="D889" s="98" t="s">
        <v>223</v>
      </c>
      <c r="E889" s="101">
        <v>0.66666666666666663</v>
      </c>
      <c r="F889" s="101" t="s">
        <v>224</v>
      </c>
      <c r="G889" s="102"/>
      <c r="H889" s="105"/>
      <c r="I889" s="154"/>
      <c r="J889" s="105"/>
      <c r="K889" s="111">
        <v>0</v>
      </c>
      <c r="L889" s="105">
        <v>0</v>
      </c>
      <c r="M889" s="112">
        <v>0</v>
      </c>
      <c r="N889" s="34">
        <v>0.33333333333333326</v>
      </c>
      <c r="O889" s="38">
        <v>0.33333333333333326</v>
      </c>
      <c r="P889" s="114" t="s">
        <v>117</v>
      </c>
      <c r="Q889" s="118">
        <v>44804</v>
      </c>
      <c r="R889" s="35">
        <v>0</v>
      </c>
      <c r="S889" s="35">
        <v>0</v>
      </c>
      <c r="T889" s="10" t="str">
        <f t="shared" si="160"/>
        <v>Sem - 36</v>
      </c>
      <c r="U889" s="10" t="str">
        <f t="shared" si="161"/>
        <v>Septembre</v>
      </c>
      <c r="V889" s="36" t="s">
        <v>231</v>
      </c>
      <c r="W889" s="34"/>
      <c r="X889" s="91">
        <f t="shared" si="162"/>
        <v>1.388888888888884E-3</v>
      </c>
      <c r="Y889" s="92" t="str">
        <f>VLOOKUP('CM-CIC'!B820,Annuaire_roster!B:F,4,0)</f>
        <v>HMIDOUCH Fouad</v>
      </c>
      <c r="Z889" s="37" t="s">
        <v>80</v>
      </c>
      <c r="AA889" s="60" t="s">
        <v>80</v>
      </c>
      <c r="AB889" s="35"/>
      <c r="AC889" s="35" t="s">
        <v>63</v>
      </c>
      <c r="AD889" s="35" t="s">
        <v>63</v>
      </c>
      <c r="AE889" s="44" t="s">
        <v>63</v>
      </c>
      <c r="AF889" s="120"/>
      <c r="AG889" s="45"/>
    </row>
    <row r="890" spans="1:33" ht="12.75" customHeight="1" x14ac:dyDescent="0.2">
      <c r="A890" s="59">
        <f>+VLOOKUP(B890,Annuaire_roster!B:G,5,0)</f>
        <v>1141</v>
      </c>
      <c r="B890" s="78" t="s">
        <v>76</v>
      </c>
      <c r="C890" s="98">
        <v>0.29166666666666669</v>
      </c>
      <c r="D890" s="98" t="s">
        <v>223</v>
      </c>
      <c r="E890" s="101">
        <v>0.66666666666666663</v>
      </c>
      <c r="F890" s="101" t="s">
        <v>224</v>
      </c>
      <c r="G890" s="102"/>
      <c r="H890" s="105"/>
      <c r="I890" s="154" t="str">
        <f>IF(IF(OR(C890="",D890="Congé",D890="OFF",D890="Congé spécial"),"",IF(D890&gt;F890,D890-C890,IF(C890-D890&lt;0,0,C890-D890)))&lt;0.00068287037037037,"",IF(OR(D890="Congé",D890="OFF",C890="",D890="Congé spécial"),"",IF(D890&gt;F890,D890-C890,IF(C890-D890&lt;0,0,C890-D890))))</f>
        <v/>
      </c>
      <c r="J890" s="105"/>
      <c r="K890" s="111">
        <v>0</v>
      </c>
      <c r="L890" s="105">
        <v>0</v>
      </c>
      <c r="M890" s="112">
        <v>0</v>
      </c>
      <c r="N890" s="34">
        <v>0.33333333333333326</v>
      </c>
      <c r="O890" s="38">
        <v>0.33333333333333326</v>
      </c>
      <c r="P890" s="114" t="s">
        <v>117</v>
      </c>
      <c r="Q890" s="118">
        <v>44804</v>
      </c>
      <c r="R890" s="35">
        <v>0</v>
      </c>
      <c r="S890" s="35">
        <v>0</v>
      </c>
      <c r="T890" s="10" t="str">
        <f t="shared" si="160"/>
        <v>Sem - 36</v>
      </c>
      <c r="U890" s="10" t="str">
        <f t="shared" si="161"/>
        <v>Septembre</v>
      </c>
      <c r="V890" s="36" t="s">
        <v>231</v>
      </c>
      <c r="W890" s="34"/>
      <c r="X890" s="91">
        <f t="shared" si="162"/>
        <v>0</v>
      </c>
      <c r="Y890" s="92" t="str">
        <f>VLOOKUP('CM-CIC'!B821,Annuaire_roster!B:F,4,0)</f>
        <v>HMIDOUCH Fouad</v>
      </c>
      <c r="Z890" s="37" t="s">
        <v>110</v>
      </c>
      <c r="AA890" s="60" t="s">
        <v>232</v>
      </c>
      <c r="AB890" s="35" t="s">
        <v>63</v>
      </c>
      <c r="AC890" s="35" t="s">
        <v>63</v>
      </c>
      <c r="AD890" s="35" t="s">
        <v>63</v>
      </c>
      <c r="AE890" s="44" t="s">
        <v>63</v>
      </c>
      <c r="AF890" s="120"/>
      <c r="AG890" s="45"/>
    </row>
    <row r="891" spans="1:33" ht="12.75" customHeight="1" x14ac:dyDescent="0.2">
      <c r="A891" s="59" t="str">
        <f>+VLOOKUP(B891,Annuaire_roster!B:G,5,0)</f>
        <v>01579</v>
      </c>
      <c r="B891" s="78" t="s">
        <v>194</v>
      </c>
      <c r="C891" s="98">
        <v>0.29166666666666669</v>
      </c>
      <c r="D891" s="98" t="s">
        <v>223</v>
      </c>
      <c r="E891" s="101">
        <v>0.66666666666666663</v>
      </c>
      <c r="F891" s="101" t="s">
        <v>224</v>
      </c>
      <c r="G891" s="102"/>
      <c r="H891" s="105"/>
      <c r="I891" s="154"/>
      <c r="J891" s="105"/>
      <c r="K891" s="111">
        <v>0</v>
      </c>
      <c r="L891" s="105">
        <v>0</v>
      </c>
      <c r="M891" s="112">
        <v>0</v>
      </c>
      <c r="N891" s="34">
        <v>0.33333333333333326</v>
      </c>
      <c r="O891" s="38">
        <v>0.33333333333333326</v>
      </c>
      <c r="P891" s="114" t="s">
        <v>117</v>
      </c>
      <c r="Q891" s="118">
        <v>44804</v>
      </c>
      <c r="R891" s="35">
        <v>0</v>
      </c>
      <c r="S891" s="35">
        <v>0</v>
      </c>
      <c r="T891" s="10" t="str">
        <f t="shared" si="160"/>
        <v>Sem - 36</v>
      </c>
      <c r="U891" s="10" t="str">
        <f t="shared" si="161"/>
        <v>Septembre</v>
      </c>
      <c r="V891" s="36" t="s">
        <v>231</v>
      </c>
      <c r="W891" s="34"/>
      <c r="X891" s="91">
        <f t="shared" si="162"/>
        <v>0</v>
      </c>
      <c r="Y891" s="92" t="str">
        <f>VLOOKUP('CM-CIC'!B822,Annuaire_roster!B:F,4,0)</f>
        <v>HMIDOUCH Fouad</v>
      </c>
      <c r="Z891" s="37" t="s">
        <v>80</v>
      </c>
      <c r="AA891" s="60" t="s">
        <v>80</v>
      </c>
      <c r="AB891" s="35" t="s">
        <v>63</v>
      </c>
      <c r="AC891" s="35" t="s">
        <v>63</v>
      </c>
      <c r="AD891" s="35" t="s">
        <v>63</v>
      </c>
      <c r="AE891" s="44" t="s">
        <v>63</v>
      </c>
      <c r="AF891" s="120"/>
      <c r="AG891" s="45"/>
    </row>
    <row r="892" spans="1:33" ht="12.75" customHeight="1" x14ac:dyDescent="0.2">
      <c r="A892" s="59">
        <f>+VLOOKUP(B892,Annuaire_roster!B:G,5,0)</f>
        <v>1389</v>
      </c>
      <c r="B892" s="78" t="s">
        <v>126</v>
      </c>
      <c r="C892" s="98">
        <v>0.28958333333333336</v>
      </c>
      <c r="D892" s="98" t="s">
        <v>223</v>
      </c>
      <c r="E892" s="101">
        <v>0.66666666666666663</v>
      </c>
      <c r="F892" s="101" t="s">
        <v>224</v>
      </c>
      <c r="G892" s="102"/>
      <c r="H892" s="105"/>
      <c r="I892" s="154"/>
      <c r="J892" s="105"/>
      <c r="K892" s="111">
        <v>0</v>
      </c>
      <c r="L892" s="105">
        <v>0</v>
      </c>
      <c r="M892" s="112">
        <v>0</v>
      </c>
      <c r="N892" s="34">
        <v>0.33333333333333326</v>
      </c>
      <c r="O892" s="38">
        <v>0.33333333333333326</v>
      </c>
      <c r="P892" s="114" t="s">
        <v>117</v>
      </c>
      <c r="Q892" s="118">
        <v>44804</v>
      </c>
      <c r="R892" s="35">
        <v>0</v>
      </c>
      <c r="S892" s="35">
        <v>0</v>
      </c>
      <c r="T892" s="10" t="str">
        <f t="shared" si="160"/>
        <v>Sem - 36</v>
      </c>
      <c r="U892" s="10" t="str">
        <f t="shared" si="161"/>
        <v>Septembre</v>
      </c>
      <c r="V892" s="36" t="s">
        <v>231</v>
      </c>
      <c r="W892" s="34"/>
      <c r="X892" s="91">
        <f t="shared" si="162"/>
        <v>2.0833333333333259E-3</v>
      </c>
      <c r="Y892" s="92" t="str">
        <f>VLOOKUP('CM-CIC'!B823,Annuaire_roster!B:F,4,0)</f>
        <v>HMIDOUCH Fouad</v>
      </c>
      <c r="Z892" s="37" t="s">
        <v>110</v>
      </c>
      <c r="AA892" s="60">
        <v>0</v>
      </c>
      <c r="AB892" s="35" t="s">
        <v>63</v>
      </c>
      <c r="AC892" s="35" t="s">
        <v>63</v>
      </c>
      <c r="AD892" s="35" t="s">
        <v>63</v>
      </c>
      <c r="AE892" s="44" t="s">
        <v>63</v>
      </c>
      <c r="AF892" s="120"/>
      <c r="AG892" s="45"/>
    </row>
    <row r="893" spans="1:33" ht="12.75" customHeight="1" x14ac:dyDescent="0.2">
      <c r="A893" s="59">
        <f>+VLOOKUP(B893,Annuaire_roster!B:G,5,0)</f>
        <v>1533</v>
      </c>
      <c r="B893" s="78" t="s">
        <v>181</v>
      </c>
      <c r="C893" s="98">
        <v>0.29097222222222224</v>
      </c>
      <c r="D893" s="98" t="s">
        <v>223</v>
      </c>
      <c r="E893" s="101">
        <v>0.66666666666666663</v>
      </c>
      <c r="F893" s="101" t="s">
        <v>224</v>
      </c>
      <c r="G893" s="102"/>
      <c r="H893" s="105"/>
      <c r="I893" s="154"/>
      <c r="J893" s="105"/>
      <c r="K893" s="111">
        <v>0</v>
      </c>
      <c r="L893" s="105">
        <v>0</v>
      </c>
      <c r="M893" s="112">
        <v>0</v>
      </c>
      <c r="N893" s="34">
        <v>0.33333333333333326</v>
      </c>
      <c r="O893" s="38">
        <v>0.33333333333333326</v>
      </c>
      <c r="P893" s="114" t="s">
        <v>117</v>
      </c>
      <c r="Q893" s="118">
        <v>44804</v>
      </c>
      <c r="R893" s="35">
        <v>0</v>
      </c>
      <c r="S893" s="35">
        <v>0</v>
      </c>
      <c r="T893" s="10" t="str">
        <f t="shared" si="160"/>
        <v>Sem - 36</v>
      </c>
      <c r="U893" s="10" t="str">
        <f t="shared" si="161"/>
        <v>Septembre</v>
      </c>
      <c r="V893" s="36" t="s">
        <v>231</v>
      </c>
      <c r="W893" s="34"/>
      <c r="X893" s="91">
        <f t="shared" si="162"/>
        <v>0</v>
      </c>
      <c r="Y893" s="92" t="str">
        <f>VLOOKUP('CM-CIC'!B824,Annuaire_roster!B:F,4,0)</f>
        <v>HMIDOUCH Fouad</v>
      </c>
      <c r="Z893" s="37" t="s">
        <v>110</v>
      </c>
      <c r="AA893" s="60">
        <v>0</v>
      </c>
      <c r="AB893" s="35" t="s">
        <v>63</v>
      </c>
      <c r="AC893" s="35" t="s">
        <v>63</v>
      </c>
      <c r="AD893" s="35" t="s">
        <v>63</v>
      </c>
      <c r="AE893" s="44" t="s">
        <v>63</v>
      </c>
      <c r="AF893" s="120"/>
      <c r="AG893" s="45"/>
    </row>
    <row r="894" spans="1:33" ht="12.75" customHeight="1" x14ac:dyDescent="0.2">
      <c r="A894" s="59">
        <f>+VLOOKUP(B894,Annuaire_roster!B:G,5,0)</f>
        <v>1413</v>
      </c>
      <c r="B894" s="78" t="s">
        <v>131</v>
      </c>
      <c r="C894" s="98">
        <v>0.29097222222222224</v>
      </c>
      <c r="D894" s="98" t="s">
        <v>223</v>
      </c>
      <c r="E894" s="101">
        <v>0.66666666666666663</v>
      </c>
      <c r="F894" s="101" t="s">
        <v>224</v>
      </c>
      <c r="G894" s="102"/>
      <c r="H894" s="105"/>
      <c r="I894" s="154"/>
      <c r="J894" s="105"/>
      <c r="K894" s="111">
        <v>0</v>
      </c>
      <c r="L894" s="105">
        <v>0</v>
      </c>
      <c r="M894" s="112">
        <v>0</v>
      </c>
      <c r="N894" s="34">
        <v>0.33333333333333326</v>
      </c>
      <c r="O894" s="38">
        <v>0.33333333333333326</v>
      </c>
      <c r="P894" s="114" t="s">
        <v>117</v>
      </c>
      <c r="Q894" s="118">
        <v>44804</v>
      </c>
      <c r="R894" s="35">
        <v>0</v>
      </c>
      <c r="S894" s="35">
        <v>0</v>
      </c>
      <c r="T894" s="10" t="str">
        <f t="shared" si="160"/>
        <v>Sem - 36</v>
      </c>
      <c r="U894" s="10" t="str">
        <f t="shared" si="161"/>
        <v>Septembre</v>
      </c>
      <c r="V894" s="36" t="s">
        <v>231</v>
      </c>
      <c r="W894" s="34"/>
      <c r="X894" s="91">
        <f t="shared" si="162"/>
        <v>0</v>
      </c>
      <c r="Y894" s="92" t="str">
        <f>VLOOKUP('CM-CIC'!B825,Annuaire_roster!B:F,4,0)</f>
        <v>HMIDOUCH Fouad</v>
      </c>
      <c r="Z894" s="37" t="s">
        <v>110</v>
      </c>
      <c r="AA894" s="60">
        <v>0</v>
      </c>
      <c r="AB894" s="35" t="s">
        <v>63</v>
      </c>
      <c r="AC894" s="35" t="s">
        <v>63</v>
      </c>
      <c r="AD894" s="35" t="s">
        <v>63</v>
      </c>
      <c r="AE894" s="44" t="s">
        <v>63</v>
      </c>
      <c r="AF894" s="120"/>
      <c r="AG894" s="45"/>
    </row>
    <row r="895" spans="1:33" ht="12.75" customHeight="1" x14ac:dyDescent="0.2">
      <c r="A895" s="59" t="str">
        <f>+VLOOKUP(B895,Annuaire_roster!B:G,5,0)</f>
        <v>01602</v>
      </c>
      <c r="B895" s="78" t="s">
        <v>230</v>
      </c>
      <c r="C895" s="98">
        <v>0.29166666666666669</v>
      </c>
      <c r="D895" s="98" t="s">
        <v>223</v>
      </c>
      <c r="E895" s="101">
        <v>0.66666666666666663</v>
      </c>
      <c r="F895" s="101" t="s">
        <v>224</v>
      </c>
      <c r="G895" s="102"/>
      <c r="H895" s="105"/>
      <c r="I895" s="154"/>
      <c r="J895" s="105"/>
      <c r="K895" s="111">
        <v>0</v>
      </c>
      <c r="L895" s="105">
        <v>0</v>
      </c>
      <c r="M895" s="112">
        <v>0</v>
      </c>
      <c r="N895" s="34">
        <v>0.33333333333333326</v>
      </c>
      <c r="O895" s="38">
        <v>0.33333333333333326</v>
      </c>
      <c r="P895" s="114" t="s">
        <v>117</v>
      </c>
      <c r="Q895" s="118">
        <v>44804</v>
      </c>
      <c r="R895" s="35">
        <v>0</v>
      </c>
      <c r="S895" s="35">
        <v>0</v>
      </c>
      <c r="T895" s="10" t="str">
        <f t="shared" si="160"/>
        <v>Sem - 36</v>
      </c>
      <c r="U895" s="10" t="str">
        <f t="shared" si="161"/>
        <v>Septembre</v>
      </c>
      <c r="V895" s="36" t="s">
        <v>231</v>
      </c>
      <c r="W895" s="34"/>
      <c r="X895" s="91">
        <f t="shared" si="162"/>
        <v>0</v>
      </c>
      <c r="Y895" s="92" t="str">
        <f>VLOOKUP('CM-CIC'!B826,Annuaire_roster!B:F,4,0)</f>
        <v>HMIDOUCH Fouad</v>
      </c>
      <c r="Z895" s="37" t="s">
        <v>80</v>
      </c>
      <c r="AA895" s="60" t="s">
        <v>80</v>
      </c>
      <c r="AB895" s="35" t="s">
        <v>63</v>
      </c>
      <c r="AC895" s="35" t="s">
        <v>63</v>
      </c>
      <c r="AD895" s="35" t="s">
        <v>63</v>
      </c>
      <c r="AE895" s="44" t="s">
        <v>63</v>
      </c>
      <c r="AF895" s="120"/>
      <c r="AG895" s="45"/>
    </row>
    <row r="896" spans="1:33" ht="12.75" customHeight="1" x14ac:dyDescent="0.2">
      <c r="A896" s="59">
        <f>+VLOOKUP(B896,Annuaire_roster!B:G,5,0)</f>
        <v>1371</v>
      </c>
      <c r="B896" s="78" t="s">
        <v>116</v>
      </c>
      <c r="C896" s="98">
        <v>0.28819444444444448</v>
      </c>
      <c r="D896" s="98" t="s">
        <v>223</v>
      </c>
      <c r="E896" s="101">
        <v>0.66666666666666663</v>
      </c>
      <c r="F896" s="101" t="s">
        <v>224</v>
      </c>
      <c r="G896" s="102"/>
      <c r="H896" s="105"/>
      <c r="I896" s="154"/>
      <c r="J896" s="105"/>
      <c r="K896" s="111">
        <v>0</v>
      </c>
      <c r="L896" s="105">
        <v>0</v>
      </c>
      <c r="M896" s="112">
        <v>0</v>
      </c>
      <c r="N896" s="34">
        <v>0.33333333333333326</v>
      </c>
      <c r="O896" s="38">
        <v>0.33333333333333326</v>
      </c>
      <c r="P896" s="114" t="s">
        <v>117</v>
      </c>
      <c r="Q896" s="118">
        <v>44804</v>
      </c>
      <c r="R896" s="35">
        <v>0</v>
      </c>
      <c r="S896" s="35">
        <v>0</v>
      </c>
      <c r="T896" s="10" t="str">
        <f t="shared" si="160"/>
        <v>Sem - 36</v>
      </c>
      <c r="U896" s="10" t="str">
        <f t="shared" si="161"/>
        <v>Septembre</v>
      </c>
      <c r="V896" s="36" t="s">
        <v>231</v>
      </c>
      <c r="W896" s="34"/>
      <c r="X896" s="91">
        <f t="shared" si="162"/>
        <v>3.4722222222222099E-3</v>
      </c>
      <c r="Y896" s="92" t="str">
        <f>VLOOKUP('CM-CIC'!B827,Annuaire_roster!B:F,4,0)</f>
        <v>HMIDOUCH Fouad</v>
      </c>
      <c r="Z896" s="37" t="s">
        <v>110</v>
      </c>
      <c r="AA896" s="60" t="s">
        <v>232</v>
      </c>
      <c r="AB896" s="35" t="s">
        <v>63</v>
      </c>
      <c r="AC896" s="35" t="s">
        <v>63</v>
      </c>
      <c r="AD896" s="35" t="s">
        <v>63</v>
      </c>
      <c r="AE896" s="44" t="s">
        <v>63</v>
      </c>
      <c r="AF896" s="120"/>
      <c r="AG896" s="45"/>
    </row>
    <row r="897" spans="1:33" ht="12.75" customHeight="1" x14ac:dyDescent="0.2">
      <c r="A897" s="59" t="str">
        <f>+VLOOKUP(B897,Annuaire_roster!B:G,5,0)</f>
        <v>01580</v>
      </c>
      <c r="B897" s="78" t="s">
        <v>197</v>
      </c>
      <c r="C897" s="98">
        <v>0.29166666666666669</v>
      </c>
      <c r="D897" s="98" t="s">
        <v>223</v>
      </c>
      <c r="E897" s="101">
        <v>0.66666666666666663</v>
      </c>
      <c r="F897" s="101" t="s">
        <v>224</v>
      </c>
      <c r="G897" s="102"/>
      <c r="H897" s="105"/>
      <c r="I897" s="154"/>
      <c r="J897" s="105"/>
      <c r="K897" s="111">
        <v>0</v>
      </c>
      <c r="L897" s="105">
        <v>0</v>
      </c>
      <c r="M897" s="112">
        <v>0</v>
      </c>
      <c r="N897" s="34">
        <v>0.33333333333333326</v>
      </c>
      <c r="O897" s="38">
        <v>0.33333333333333326</v>
      </c>
      <c r="P897" s="114" t="s">
        <v>117</v>
      </c>
      <c r="Q897" s="118">
        <v>44804</v>
      </c>
      <c r="R897" s="35">
        <v>0</v>
      </c>
      <c r="S897" s="35">
        <v>0</v>
      </c>
      <c r="T897" s="10" t="str">
        <f t="shared" si="160"/>
        <v>Sem - 36</v>
      </c>
      <c r="U897" s="10" t="str">
        <f t="shared" si="161"/>
        <v>Septembre</v>
      </c>
      <c r="V897" s="36" t="s">
        <v>231</v>
      </c>
      <c r="W897" s="34"/>
      <c r="X897" s="91">
        <f t="shared" si="162"/>
        <v>0</v>
      </c>
      <c r="Y897" s="92" t="str">
        <f>VLOOKUP('CM-CIC'!B828,Annuaire_roster!B:F,4,0)</f>
        <v>HMIDOUCH Fouad</v>
      </c>
      <c r="Z897" s="37" t="s">
        <v>80</v>
      </c>
      <c r="AA897" s="60" t="s">
        <v>80</v>
      </c>
      <c r="AB897" s="35" t="s">
        <v>63</v>
      </c>
      <c r="AC897" s="35" t="s">
        <v>63</v>
      </c>
      <c r="AD897" s="35" t="s">
        <v>63</v>
      </c>
      <c r="AE897" s="44" t="s">
        <v>63</v>
      </c>
      <c r="AF897" s="120"/>
      <c r="AG897" s="45"/>
    </row>
    <row r="898" spans="1:33" ht="12.75" customHeight="1" x14ac:dyDescent="0.2">
      <c r="A898" s="59">
        <f>+VLOOKUP(B898,Annuaire_roster!B:G,5,0)</f>
        <v>1504</v>
      </c>
      <c r="B898" s="78" t="s">
        <v>166</v>
      </c>
      <c r="C898" s="98"/>
      <c r="D898" s="98" t="s">
        <v>188</v>
      </c>
      <c r="E898" s="101"/>
      <c r="F898" s="101" t="s">
        <v>188</v>
      </c>
      <c r="G898" s="102"/>
      <c r="H898" s="105"/>
      <c r="I898" s="154"/>
      <c r="J898" s="105"/>
      <c r="K898" s="111">
        <v>0</v>
      </c>
      <c r="L898" s="105">
        <v>0</v>
      </c>
      <c r="M898" s="112">
        <v>0</v>
      </c>
      <c r="N898" s="34" t="s">
        <v>63</v>
      </c>
      <c r="O898" s="38">
        <v>0</v>
      </c>
      <c r="P898" s="114" t="s">
        <v>117</v>
      </c>
      <c r="Q898" s="118">
        <v>44804</v>
      </c>
      <c r="R898" s="35">
        <v>0</v>
      </c>
      <c r="S898" s="35">
        <v>0</v>
      </c>
      <c r="T898" s="10" t="str">
        <f t="shared" ref="T898:T961" si="174">"Sem - "&amp;WEEKNUM(Q898,21)</f>
        <v>Sem - 36</v>
      </c>
      <c r="U898" s="10" t="str">
        <f t="shared" ref="U898:U961" si="175">PROPER(TEXT(Q898,"mmmm"))</f>
        <v>Septembre</v>
      </c>
      <c r="V898" s="36" t="s">
        <v>231</v>
      </c>
      <c r="W898" s="34"/>
      <c r="X898" s="91">
        <f t="shared" ref="X898:X961" si="176">IFERROR(IF(M898="Abs",0,IF((D898-C898+E898-F898)&lt;0.000694444444444444,0,(D898-C898+E898-F898))),0)</f>
        <v>0</v>
      </c>
      <c r="Y898" s="92" t="str">
        <f>VLOOKUP('CM-CIC'!B829,Annuaire_roster!B:F,4,0)</f>
        <v>HMIDOUCH Fouad</v>
      </c>
      <c r="Z898" s="37" t="s">
        <v>80</v>
      </c>
      <c r="AA898" s="60" t="s">
        <v>80</v>
      </c>
      <c r="AB898" s="35">
        <v>0.33333333333333298</v>
      </c>
      <c r="AC898" s="35" t="s">
        <v>63</v>
      </c>
      <c r="AD898" s="35" t="s">
        <v>63</v>
      </c>
      <c r="AE898" s="44" t="s">
        <v>63</v>
      </c>
      <c r="AF898" s="120"/>
      <c r="AG898" s="45"/>
    </row>
    <row r="899" spans="1:33" ht="12.75" customHeight="1" x14ac:dyDescent="0.2">
      <c r="A899" s="59">
        <f>+VLOOKUP(B899,Annuaire_roster!B:G,5,0)</f>
        <v>1429</v>
      </c>
      <c r="B899" s="78" t="s">
        <v>147</v>
      </c>
      <c r="C899" s="98">
        <v>0.28888888888888892</v>
      </c>
      <c r="D899" s="98" t="s">
        <v>223</v>
      </c>
      <c r="E899" s="101">
        <v>0.66666666666666663</v>
      </c>
      <c r="F899" s="101" t="s">
        <v>224</v>
      </c>
      <c r="G899" s="102"/>
      <c r="H899" s="105"/>
      <c r="I899" s="154"/>
      <c r="J899" s="105"/>
      <c r="K899" s="111">
        <v>0</v>
      </c>
      <c r="L899" s="105">
        <v>0</v>
      </c>
      <c r="M899" s="112">
        <v>0</v>
      </c>
      <c r="N899" s="34">
        <v>0.33333333333333326</v>
      </c>
      <c r="O899" s="38">
        <v>0.33333333333333326</v>
      </c>
      <c r="P899" s="114" t="s">
        <v>117</v>
      </c>
      <c r="Q899" s="118">
        <v>44804</v>
      </c>
      <c r="R899" s="35">
        <v>0</v>
      </c>
      <c r="S899" s="35">
        <v>0</v>
      </c>
      <c r="T899" s="10" t="str">
        <f t="shared" si="174"/>
        <v>Sem - 36</v>
      </c>
      <c r="U899" s="10" t="str">
        <f t="shared" si="175"/>
        <v>Septembre</v>
      </c>
      <c r="V899" s="36" t="s">
        <v>231</v>
      </c>
      <c r="W899" s="34"/>
      <c r="X899" s="91">
        <f t="shared" si="176"/>
        <v>2.7777777777777679E-3</v>
      </c>
      <c r="Y899" s="92" t="str">
        <f>VLOOKUP('CM-CIC'!B830,Annuaire_roster!B:F,4,0)</f>
        <v>HMIDOUCH Fouad</v>
      </c>
      <c r="Z899" s="37" t="s">
        <v>80</v>
      </c>
      <c r="AA899" s="60" t="s">
        <v>80</v>
      </c>
      <c r="AB899" s="35" t="s">
        <v>63</v>
      </c>
      <c r="AC899" s="35" t="s">
        <v>63</v>
      </c>
      <c r="AD899" s="35" t="s">
        <v>63</v>
      </c>
      <c r="AE899" s="44" t="s">
        <v>63</v>
      </c>
      <c r="AF899" s="120"/>
      <c r="AG899" s="45"/>
    </row>
    <row r="900" spans="1:33" ht="12.75" customHeight="1" x14ac:dyDescent="0.2">
      <c r="A900" s="59">
        <f>+VLOOKUP(B900,Annuaire_roster!B:G,5,0)</f>
        <v>1419</v>
      </c>
      <c r="B900" s="78" t="s">
        <v>139</v>
      </c>
      <c r="C900" s="98"/>
      <c r="D900" s="98" t="s">
        <v>188</v>
      </c>
      <c r="E900" s="101"/>
      <c r="F900" s="101" t="s">
        <v>188</v>
      </c>
      <c r="G900" s="102"/>
      <c r="H900" s="105"/>
      <c r="I900" s="154"/>
      <c r="J900" s="105"/>
      <c r="K900" s="111">
        <v>0</v>
      </c>
      <c r="L900" s="105">
        <v>0</v>
      </c>
      <c r="M900" s="112">
        <v>0</v>
      </c>
      <c r="N900" s="34" t="s">
        <v>63</v>
      </c>
      <c r="O900" s="38">
        <v>0</v>
      </c>
      <c r="P900" s="114" t="s">
        <v>117</v>
      </c>
      <c r="Q900" s="118">
        <v>44804</v>
      </c>
      <c r="R900" s="35">
        <v>0</v>
      </c>
      <c r="S900" s="35">
        <v>0</v>
      </c>
      <c r="T900" s="10" t="str">
        <f t="shared" si="174"/>
        <v>Sem - 36</v>
      </c>
      <c r="U900" s="10" t="str">
        <f t="shared" si="175"/>
        <v>Septembre</v>
      </c>
      <c r="V900" s="36" t="s">
        <v>231</v>
      </c>
      <c r="W900" s="34"/>
      <c r="X900" s="91">
        <f t="shared" si="176"/>
        <v>0</v>
      </c>
      <c r="Y900" s="92" t="str">
        <f>VLOOKUP('CM-CIC'!B831,Annuaire_roster!B:F,4,0)</f>
        <v>HMIDOUCH Fouad</v>
      </c>
      <c r="Z900" s="37" t="s">
        <v>110</v>
      </c>
      <c r="AA900" s="60">
        <v>0</v>
      </c>
      <c r="AB900" s="35">
        <v>0.33333333333333298</v>
      </c>
      <c r="AC900" s="35" t="s">
        <v>63</v>
      </c>
      <c r="AD900" s="35" t="s">
        <v>63</v>
      </c>
      <c r="AE900" s="44" t="s">
        <v>63</v>
      </c>
      <c r="AF900" s="120"/>
      <c r="AG900" s="45"/>
    </row>
    <row r="901" spans="1:33" ht="12.75" customHeight="1" x14ac:dyDescent="0.2">
      <c r="A901" s="59">
        <f>+VLOOKUP(B901,Annuaire_roster!B:G,5,0)</f>
        <v>1148</v>
      </c>
      <c r="B901" s="78" t="s">
        <v>72</v>
      </c>
      <c r="C901" s="98"/>
      <c r="D901" s="98" t="s">
        <v>188</v>
      </c>
      <c r="E901" s="101"/>
      <c r="F901" s="101" t="s">
        <v>188</v>
      </c>
      <c r="G901" s="102"/>
      <c r="H901" s="105"/>
      <c r="I901" s="154" t="str">
        <f>IF(IF(OR(C901="",D901="Congé",D901="OFF",D901="Congé spécial"),"",IF(D901&gt;F901,D901-C901,IF(C901-D901&lt;0,0,C901-D901)))&lt;0.00068287037037037,"",IF(OR(D901="Congé",D901="OFF",C901="",D901="Congé spécial"),"",IF(D901&gt;F901,D901-C901,IF(C901-D901&lt;0,0,C901-D901))))</f>
        <v/>
      </c>
      <c r="J901" s="105"/>
      <c r="K901" s="111">
        <v>0</v>
      </c>
      <c r="L901" s="105">
        <v>0</v>
      </c>
      <c r="M901" s="112">
        <v>0</v>
      </c>
      <c r="N901" s="34" t="s">
        <v>63</v>
      </c>
      <c r="O901" s="38">
        <v>0</v>
      </c>
      <c r="P901" s="114" t="s">
        <v>117</v>
      </c>
      <c r="Q901" s="118">
        <v>44804</v>
      </c>
      <c r="R901" s="35">
        <v>0</v>
      </c>
      <c r="S901" s="35">
        <v>0</v>
      </c>
      <c r="T901" s="10" t="str">
        <f t="shared" si="174"/>
        <v>Sem - 36</v>
      </c>
      <c r="U901" s="10" t="str">
        <f t="shared" si="175"/>
        <v>Septembre</v>
      </c>
      <c r="V901" s="36" t="s">
        <v>231</v>
      </c>
      <c r="W901" s="34"/>
      <c r="X901" s="91">
        <f t="shared" si="176"/>
        <v>0</v>
      </c>
      <c r="Y901" s="92" t="str">
        <f>VLOOKUP('CM-CIC'!B832,Annuaire_roster!B:F,4,0)</f>
        <v>HMIDOUCH Fouad</v>
      </c>
      <c r="Z901" s="37" t="s">
        <v>110</v>
      </c>
      <c r="AA901" s="60" t="s">
        <v>232</v>
      </c>
      <c r="AB901" s="35">
        <v>0.33333333333333298</v>
      </c>
      <c r="AC901" s="35" t="s">
        <v>63</v>
      </c>
      <c r="AD901" s="35" t="s">
        <v>63</v>
      </c>
      <c r="AE901" s="44" t="s">
        <v>63</v>
      </c>
      <c r="AF901" s="120"/>
      <c r="AG901" s="45"/>
    </row>
    <row r="902" spans="1:33" ht="12.75" customHeight="1" x14ac:dyDescent="0.2">
      <c r="A902" s="59">
        <f>+VLOOKUP(B902,Annuaire_roster!B:G,5,0)</f>
        <v>1416</v>
      </c>
      <c r="B902" s="78" t="s">
        <v>138</v>
      </c>
      <c r="C902" s="98">
        <v>0.29166666666666669</v>
      </c>
      <c r="D902" s="98" t="s">
        <v>223</v>
      </c>
      <c r="E902" s="101">
        <v>0.66666666666666663</v>
      </c>
      <c r="F902" s="101" t="s">
        <v>224</v>
      </c>
      <c r="G902" s="102"/>
      <c r="H902" s="105"/>
      <c r="I902" s="154"/>
      <c r="J902" s="105"/>
      <c r="K902" s="111">
        <v>0</v>
      </c>
      <c r="L902" s="105">
        <v>0</v>
      </c>
      <c r="M902" s="112">
        <v>0</v>
      </c>
      <c r="N902" s="34">
        <v>0.33333333333333326</v>
      </c>
      <c r="O902" s="38">
        <v>0.33333333333333326</v>
      </c>
      <c r="P902" s="114" t="s">
        <v>117</v>
      </c>
      <c r="Q902" s="118">
        <v>44804</v>
      </c>
      <c r="R902" s="35">
        <v>0</v>
      </c>
      <c r="S902" s="35">
        <v>0</v>
      </c>
      <c r="T902" s="10" t="str">
        <f t="shared" si="174"/>
        <v>Sem - 36</v>
      </c>
      <c r="U902" s="10" t="str">
        <f t="shared" si="175"/>
        <v>Septembre</v>
      </c>
      <c r="V902" s="36" t="s">
        <v>231</v>
      </c>
      <c r="W902" s="34"/>
      <c r="X902" s="91">
        <f t="shared" si="176"/>
        <v>0</v>
      </c>
      <c r="Y902" s="92" t="str">
        <f>VLOOKUP('CM-CIC'!B833,Annuaire_roster!B:F,4,0)</f>
        <v>HMIDOUCH Fouad</v>
      </c>
      <c r="Z902" s="37" t="s">
        <v>110</v>
      </c>
      <c r="AA902" s="60">
        <v>0</v>
      </c>
      <c r="AB902" s="35" t="s">
        <v>63</v>
      </c>
      <c r="AC902" s="35" t="s">
        <v>63</v>
      </c>
      <c r="AD902" s="35" t="s">
        <v>63</v>
      </c>
      <c r="AE902" s="44" t="s">
        <v>63</v>
      </c>
      <c r="AF902" s="120"/>
      <c r="AG902" s="45"/>
    </row>
    <row r="903" spans="1:33" ht="12.75" customHeight="1" x14ac:dyDescent="0.2">
      <c r="A903" s="59">
        <f>+VLOOKUP(B903,Annuaire_roster!B:G,5,0)</f>
        <v>1488</v>
      </c>
      <c r="B903" s="78" t="s">
        <v>170</v>
      </c>
      <c r="C903" s="98"/>
      <c r="D903" s="98" t="s">
        <v>188</v>
      </c>
      <c r="E903" s="101"/>
      <c r="F903" s="101" t="s">
        <v>188</v>
      </c>
      <c r="G903" s="102"/>
      <c r="H903" s="105"/>
      <c r="I903" s="154"/>
      <c r="J903" s="105"/>
      <c r="K903" s="111">
        <v>0</v>
      </c>
      <c r="L903" s="105">
        <v>0</v>
      </c>
      <c r="M903" s="112">
        <v>0</v>
      </c>
      <c r="N903" s="34" t="s">
        <v>63</v>
      </c>
      <c r="O903" s="38">
        <v>0</v>
      </c>
      <c r="P903" s="114" t="s">
        <v>117</v>
      </c>
      <c r="Q903" s="118">
        <v>44804</v>
      </c>
      <c r="R903" s="35">
        <v>0</v>
      </c>
      <c r="S903" s="35">
        <v>0</v>
      </c>
      <c r="T903" s="10" t="str">
        <f t="shared" si="174"/>
        <v>Sem - 36</v>
      </c>
      <c r="U903" s="10" t="str">
        <f t="shared" si="175"/>
        <v>Septembre</v>
      </c>
      <c r="V903" s="36" t="s">
        <v>231</v>
      </c>
      <c r="W903" s="34"/>
      <c r="X903" s="91">
        <f t="shared" si="176"/>
        <v>0</v>
      </c>
      <c r="Y903" s="92" t="str">
        <f>VLOOKUP('CM-CIC'!B834,Annuaire_roster!B:F,4,0)</f>
        <v>HMIDOUCH Fouad</v>
      </c>
      <c r="Z903" s="37" t="s">
        <v>80</v>
      </c>
      <c r="AA903" s="60" t="s">
        <v>80</v>
      </c>
      <c r="AB903" s="35">
        <v>0.33333333333333298</v>
      </c>
      <c r="AC903" s="35" t="s">
        <v>63</v>
      </c>
      <c r="AD903" s="35" t="s">
        <v>63</v>
      </c>
      <c r="AE903" s="44" t="s">
        <v>63</v>
      </c>
      <c r="AF903" s="120"/>
      <c r="AG903" s="45"/>
    </row>
    <row r="904" spans="1:33" ht="12.75" customHeight="1" x14ac:dyDescent="0.2">
      <c r="A904" s="59" t="str">
        <f>+VLOOKUP(B904,Annuaire_roster!B:G,5,0)</f>
        <v>01563</v>
      </c>
      <c r="B904" s="78" t="s">
        <v>190</v>
      </c>
      <c r="C904" s="98">
        <v>0.29166666666666669</v>
      </c>
      <c r="D904" s="98" t="s">
        <v>223</v>
      </c>
      <c r="E904" s="101">
        <v>0.66666666666666663</v>
      </c>
      <c r="F904" s="101" t="s">
        <v>224</v>
      </c>
      <c r="G904" s="102"/>
      <c r="H904" s="105"/>
      <c r="I904" s="154"/>
      <c r="J904" s="105"/>
      <c r="K904" s="111">
        <v>0</v>
      </c>
      <c r="L904" s="105">
        <v>0</v>
      </c>
      <c r="M904" s="112">
        <v>0</v>
      </c>
      <c r="N904" s="34">
        <v>0.33333333333333326</v>
      </c>
      <c r="O904" s="38">
        <v>0.33333333333333326</v>
      </c>
      <c r="P904" s="114" t="s">
        <v>117</v>
      </c>
      <c r="Q904" s="118">
        <v>44804</v>
      </c>
      <c r="R904" s="35">
        <v>0</v>
      </c>
      <c r="S904" s="35">
        <v>0</v>
      </c>
      <c r="T904" s="10" t="str">
        <f t="shared" si="174"/>
        <v>Sem - 36</v>
      </c>
      <c r="U904" s="10" t="str">
        <f t="shared" si="175"/>
        <v>Septembre</v>
      </c>
      <c r="V904" s="36" t="s">
        <v>231</v>
      </c>
      <c r="W904" s="34"/>
      <c r="X904" s="91">
        <f t="shared" si="176"/>
        <v>0</v>
      </c>
      <c r="Y904" s="92" t="str">
        <f>VLOOKUP('CM-CIC'!B835,Annuaire_roster!B:F,4,0)</f>
        <v>HMIDOUCH Fouad</v>
      </c>
      <c r="Z904" s="37" t="s">
        <v>80</v>
      </c>
      <c r="AA904" s="60" t="s">
        <v>80</v>
      </c>
      <c r="AB904" s="35" t="s">
        <v>63</v>
      </c>
      <c r="AC904" s="35" t="s">
        <v>63</v>
      </c>
      <c r="AD904" s="35" t="s">
        <v>63</v>
      </c>
      <c r="AE904" s="44" t="s">
        <v>63</v>
      </c>
      <c r="AF904" s="120"/>
      <c r="AG904" s="45"/>
    </row>
    <row r="905" spans="1:33" ht="12.75" customHeight="1" x14ac:dyDescent="0.2">
      <c r="A905" s="59">
        <f>+VLOOKUP(B905,Annuaire_roster!B:G,5,0)</f>
        <v>1152</v>
      </c>
      <c r="B905" s="78" t="s">
        <v>67</v>
      </c>
      <c r="C905" s="98">
        <v>0.28819444444444448</v>
      </c>
      <c r="D905" s="98" t="s">
        <v>223</v>
      </c>
      <c r="E905" s="101">
        <v>0.66666666666666663</v>
      </c>
      <c r="F905" s="101" t="s">
        <v>224</v>
      </c>
      <c r="G905" s="102"/>
      <c r="H905" s="105"/>
      <c r="I905" s="154"/>
      <c r="J905" s="105"/>
      <c r="K905" s="111">
        <v>0</v>
      </c>
      <c r="L905" s="105">
        <v>0</v>
      </c>
      <c r="M905" s="112">
        <v>0</v>
      </c>
      <c r="N905" s="34">
        <v>0.33333333333333326</v>
      </c>
      <c r="O905" s="38">
        <v>0.33333333333333326</v>
      </c>
      <c r="P905" s="114" t="s">
        <v>117</v>
      </c>
      <c r="Q905" s="118">
        <v>44804</v>
      </c>
      <c r="R905" s="35">
        <v>0</v>
      </c>
      <c r="S905" s="35">
        <v>0</v>
      </c>
      <c r="T905" s="10" t="str">
        <f t="shared" si="174"/>
        <v>Sem - 36</v>
      </c>
      <c r="U905" s="10" t="str">
        <f t="shared" si="175"/>
        <v>Septembre</v>
      </c>
      <c r="V905" s="36" t="s">
        <v>231</v>
      </c>
      <c r="W905" s="34"/>
      <c r="X905" s="91">
        <f t="shared" si="176"/>
        <v>3.4722222222222099E-3</v>
      </c>
      <c r="Y905" s="92" t="str">
        <f>VLOOKUP('CM-CIC'!B836,Annuaire_roster!B:F,4,0)</f>
        <v>HMIDOUCH Fouad</v>
      </c>
      <c r="Z905" s="37" t="s">
        <v>110</v>
      </c>
      <c r="AA905" s="60">
        <v>0</v>
      </c>
      <c r="AB905" s="35" t="s">
        <v>63</v>
      </c>
      <c r="AC905" s="35" t="s">
        <v>63</v>
      </c>
      <c r="AD905" s="35" t="s">
        <v>63</v>
      </c>
      <c r="AE905" s="44" t="s">
        <v>63</v>
      </c>
      <c r="AF905" s="120"/>
      <c r="AG905" s="45"/>
    </row>
    <row r="906" spans="1:33" ht="12.75" customHeight="1" x14ac:dyDescent="0.2">
      <c r="A906" s="59">
        <f>+VLOOKUP(B906,Annuaire_roster!B:G,5,0)</f>
        <v>1372</v>
      </c>
      <c r="B906" s="78" t="s">
        <v>115</v>
      </c>
      <c r="C906" s="98">
        <v>0.29097222222222224</v>
      </c>
      <c r="D906" s="98" t="s">
        <v>223</v>
      </c>
      <c r="E906" s="101">
        <v>0.66666666666666663</v>
      </c>
      <c r="F906" s="101" t="s">
        <v>224</v>
      </c>
      <c r="G906" s="102"/>
      <c r="H906" s="105"/>
      <c r="I906" s="154"/>
      <c r="J906" s="105"/>
      <c r="K906" s="111">
        <v>0</v>
      </c>
      <c r="L906" s="105">
        <v>0</v>
      </c>
      <c r="M906" s="112">
        <v>0</v>
      </c>
      <c r="N906" s="34">
        <v>0.33333333333333326</v>
      </c>
      <c r="O906" s="38">
        <v>0.33333333333333326</v>
      </c>
      <c r="P906" s="114" t="s">
        <v>117</v>
      </c>
      <c r="Q906" s="118">
        <v>44804</v>
      </c>
      <c r="R906" s="35">
        <v>0</v>
      </c>
      <c r="S906" s="35">
        <v>0</v>
      </c>
      <c r="T906" s="10" t="str">
        <f t="shared" si="174"/>
        <v>Sem - 36</v>
      </c>
      <c r="U906" s="10" t="str">
        <f t="shared" si="175"/>
        <v>Septembre</v>
      </c>
      <c r="V906" s="36" t="s">
        <v>231</v>
      </c>
      <c r="W906" s="34"/>
      <c r="X906" s="91">
        <f t="shared" si="176"/>
        <v>0</v>
      </c>
      <c r="Y906" s="92" t="str">
        <f>VLOOKUP('CM-CIC'!B837,Annuaire_roster!B:F,4,0)</f>
        <v>HMIDOUCH Fouad</v>
      </c>
      <c r="Z906" s="37" t="s">
        <v>110</v>
      </c>
      <c r="AA906" s="60" t="s">
        <v>232</v>
      </c>
      <c r="AB906" s="35" t="s">
        <v>63</v>
      </c>
      <c r="AC906" s="35" t="s">
        <v>63</v>
      </c>
      <c r="AD906" s="35" t="s">
        <v>63</v>
      </c>
      <c r="AE906" s="44" t="s">
        <v>63</v>
      </c>
      <c r="AF906" s="120"/>
      <c r="AG906" s="45"/>
    </row>
    <row r="907" spans="1:33" ht="12.75" customHeight="1" x14ac:dyDescent="0.2">
      <c r="A907" s="59" t="str">
        <f>+VLOOKUP(B907,Annuaire_roster!B:G,5,0)</f>
        <v>01604</v>
      </c>
      <c r="B907" s="78" t="s">
        <v>229</v>
      </c>
      <c r="C907" s="98">
        <v>0.29166666666666669</v>
      </c>
      <c r="D907" s="98" t="s">
        <v>223</v>
      </c>
      <c r="E907" s="101">
        <v>0.66666666666666663</v>
      </c>
      <c r="F907" s="101" t="s">
        <v>224</v>
      </c>
      <c r="G907" s="102"/>
      <c r="H907" s="105"/>
      <c r="I907" s="154"/>
      <c r="J907" s="105"/>
      <c r="K907" s="111">
        <v>0</v>
      </c>
      <c r="L907" s="105">
        <v>0</v>
      </c>
      <c r="M907" s="112">
        <v>0</v>
      </c>
      <c r="N907" s="34">
        <v>0.33333333333333326</v>
      </c>
      <c r="O907" s="38">
        <v>0.33333333333333326</v>
      </c>
      <c r="P907" s="114" t="s">
        <v>117</v>
      </c>
      <c r="Q907" s="118">
        <v>44804</v>
      </c>
      <c r="R907" s="35">
        <v>0</v>
      </c>
      <c r="S907" s="35">
        <v>0</v>
      </c>
      <c r="T907" s="10" t="str">
        <f t="shared" si="174"/>
        <v>Sem - 36</v>
      </c>
      <c r="U907" s="10" t="str">
        <f t="shared" si="175"/>
        <v>Septembre</v>
      </c>
      <c r="V907" s="36" t="s">
        <v>231</v>
      </c>
      <c r="W907" s="34"/>
      <c r="X907" s="91">
        <f t="shared" si="176"/>
        <v>0</v>
      </c>
      <c r="Y907" s="92" t="str">
        <f>VLOOKUP('CM-CIC'!B838,Annuaire_roster!B:F,4,0)</f>
        <v>HMIDOUCH Fouad</v>
      </c>
      <c r="Z907" s="37" t="s">
        <v>80</v>
      </c>
      <c r="AA907" s="60" t="s">
        <v>80</v>
      </c>
      <c r="AB907" s="35" t="s">
        <v>63</v>
      </c>
      <c r="AC907" s="35" t="s">
        <v>63</v>
      </c>
      <c r="AD907" s="35" t="s">
        <v>63</v>
      </c>
      <c r="AE907" s="44" t="s">
        <v>63</v>
      </c>
      <c r="AF907" s="120"/>
      <c r="AG907" s="45"/>
    </row>
    <row r="908" spans="1:33" ht="12.75" customHeight="1" x14ac:dyDescent="0.2">
      <c r="A908" s="59" t="str">
        <f>+VLOOKUP(B908,Annuaire_roster!B:G,5,0)</f>
        <v>01603</v>
      </c>
      <c r="B908" s="78" t="s">
        <v>228</v>
      </c>
      <c r="C908" s="98">
        <v>0.28958333333333336</v>
      </c>
      <c r="D908" s="98" t="s">
        <v>223</v>
      </c>
      <c r="E908" s="101">
        <v>0.66666666666666663</v>
      </c>
      <c r="F908" s="101" t="s">
        <v>224</v>
      </c>
      <c r="G908" s="102"/>
      <c r="H908" s="105"/>
      <c r="I908" s="154"/>
      <c r="J908" s="105"/>
      <c r="K908" s="111">
        <v>0</v>
      </c>
      <c r="L908" s="105">
        <v>0</v>
      </c>
      <c r="M908" s="112">
        <v>0</v>
      </c>
      <c r="N908" s="34">
        <v>0.33333333333333326</v>
      </c>
      <c r="O908" s="38">
        <v>0.33333333333333326</v>
      </c>
      <c r="P908" s="114" t="s">
        <v>117</v>
      </c>
      <c r="Q908" s="118">
        <v>44804</v>
      </c>
      <c r="R908" s="35">
        <v>0</v>
      </c>
      <c r="S908" s="35">
        <v>0</v>
      </c>
      <c r="T908" s="10" t="str">
        <f t="shared" si="174"/>
        <v>Sem - 36</v>
      </c>
      <c r="U908" s="10" t="str">
        <f t="shared" si="175"/>
        <v>Septembre</v>
      </c>
      <c r="V908" s="36" t="s">
        <v>231</v>
      </c>
      <c r="W908" s="34"/>
      <c r="X908" s="91">
        <f t="shared" si="176"/>
        <v>2.0833333333333259E-3</v>
      </c>
      <c r="Y908" s="92" t="str">
        <f>VLOOKUP('CM-CIC'!B839,Annuaire_roster!B:F,4,0)</f>
        <v>HMIDOUCH Fouad</v>
      </c>
      <c r="Z908" s="37" t="s">
        <v>80</v>
      </c>
      <c r="AA908" s="60" t="s">
        <v>80</v>
      </c>
      <c r="AB908" s="35" t="s">
        <v>63</v>
      </c>
      <c r="AC908" s="35" t="s">
        <v>63</v>
      </c>
      <c r="AD908" s="35" t="s">
        <v>63</v>
      </c>
      <c r="AE908" s="44" t="s">
        <v>63</v>
      </c>
      <c r="AF908" s="120"/>
      <c r="AG908" s="45"/>
    </row>
    <row r="909" spans="1:33" ht="12.75" customHeight="1" x14ac:dyDescent="0.2">
      <c r="A909" s="59">
        <f>+VLOOKUP(B909,Annuaire_roster!B:G,5,0)</f>
        <v>1532</v>
      </c>
      <c r="B909" s="78" t="s">
        <v>182</v>
      </c>
      <c r="C909" s="98"/>
      <c r="D909" s="98" t="s">
        <v>223</v>
      </c>
      <c r="E909" s="101"/>
      <c r="F909" s="101" t="s">
        <v>224</v>
      </c>
      <c r="G909" s="102"/>
      <c r="H909" s="105"/>
      <c r="I909" s="154"/>
      <c r="J909" s="105"/>
      <c r="K909" s="111">
        <v>0</v>
      </c>
      <c r="L909" s="105">
        <v>0</v>
      </c>
      <c r="M909" s="112" t="s">
        <v>187</v>
      </c>
      <c r="N909" s="34" t="s">
        <v>63</v>
      </c>
      <c r="O909" s="38">
        <v>0.33333333333333326</v>
      </c>
      <c r="P909" s="114" t="s">
        <v>117</v>
      </c>
      <c r="Q909" s="118">
        <v>44804</v>
      </c>
      <c r="R909" s="35">
        <v>0.33333333333333326</v>
      </c>
      <c r="S909" s="35">
        <v>0.33333333333333326</v>
      </c>
      <c r="T909" s="10" t="str">
        <f t="shared" si="174"/>
        <v>Sem - 36</v>
      </c>
      <c r="U909" s="10" t="str">
        <f t="shared" si="175"/>
        <v>Septembre</v>
      </c>
      <c r="V909" s="36" t="s">
        <v>231</v>
      </c>
      <c r="W909" s="34"/>
      <c r="X909" s="91">
        <f t="shared" si="176"/>
        <v>0</v>
      </c>
      <c r="Y909" s="92" t="str">
        <f>VLOOKUP('CM-CIC'!B840,Annuaire_roster!B:F,4,0)</f>
        <v>HMIDOUCH Fouad</v>
      </c>
      <c r="Z909" s="37" t="s">
        <v>110</v>
      </c>
      <c r="AA909" s="60">
        <v>0</v>
      </c>
      <c r="AB909" s="35" t="s">
        <v>63</v>
      </c>
      <c r="AC909" s="35" t="s">
        <v>63</v>
      </c>
      <c r="AD909" s="35" t="s">
        <v>63</v>
      </c>
      <c r="AE909" s="44" t="s">
        <v>63</v>
      </c>
      <c r="AF909" s="120"/>
      <c r="AG909" s="45"/>
    </row>
    <row r="910" spans="1:33" ht="12.75" customHeight="1" x14ac:dyDescent="0.2">
      <c r="A910" s="59" t="str">
        <f>+VLOOKUP(B910,Annuaire_roster!B:G,5,0)</f>
        <v>01174</v>
      </c>
      <c r="B910" s="78" t="s">
        <v>105</v>
      </c>
      <c r="C910" s="98"/>
      <c r="D910" s="98" t="s">
        <v>223</v>
      </c>
      <c r="E910" s="101"/>
      <c r="F910" s="101" t="s">
        <v>224</v>
      </c>
      <c r="G910" s="102"/>
      <c r="H910" s="105"/>
      <c r="I910" s="154"/>
      <c r="J910" s="105"/>
      <c r="K910" s="111">
        <v>0</v>
      </c>
      <c r="L910" s="105">
        <v>0</v>
      </c>
      <c r="M910" s="112" t="s">
        <v>187</v>
      </c>
      <c r="N910" s="34" t="s">
        <v>63</v>
      </c>
      <c r="O910" s="38">
        <v>0.33333333333333326</v>
      </c>
      <c r="P910" s="114" t="s">
        <v>117</v>
      </c>
      <c r="Q910" s="118">
        <v>44804</v>
      </c>
      <c r="R910" s="35">
        <v>0.33333333333333326</v>
      </c>
      <c r="S910" s="35">
        <v>0.33333333333333326</v>
      </c>
      <c r="T910" s="10" t="str">
        <f t="shared" si="174"/>
        <v>Sem - 36</v>
      </c>
      <c r="U910" s="10" t="str">
        <f t="shared" si="175"/>
        <v>Septembre</v>
      </c>
      <c r="V910" s="36" t="s">
        <v>231</v>
      </c>
      <c r="W910" s="34"/>
      <c r="X910" s="91">
        <f t="shared" si="176"/>
        <v>0</v>
      </c>
      <c r="Y910" s="92" t="str">
        <f>VLOOKUP('CM-CIC'!B841,Annuaire_roster!B:F,4,0)</f>
        <v>HMIDOUCH Fouad</v>
      </c>
      <c r="Z910" s="37" t="s">
        <v>110</v>
      </c>
      <c r="AA910" s="60">
        <v>0</v>
      </c>
      <c r="AB910" s="35" t="s">
        <v>63</v>
      </c>
      <c r="AC910" s="35" t="s">
        <v>63</v>
      </c>
      <c r="AD910" s="35" t="s">
        <v>63</v>
      </c>
      <c r="AE910" s="44" t="s">
        <v>63</v>
      </c>
      <c r="AF910" s="120"/>
      <c r="AG910" s="45"/>
    </row>
    <row r="911" spans="1:33" ht="12.75" customHeight="1" x14ac:dyDescent="0.2">
      <c r="A911" s="59">
        <f>+VLOOKUP(B911,Annuaire_roster!B:G,5,0)</f>
        <v>1421</v>
      </c>
      <c r="B911" s="78" t="s">
        <v>140</v>
      </c>
      <c r="C911" s="98">
        <v>0.29166666666666669</v>
      </c>
      <c r="D911" s="98" t="s">
        <v>223</v>
      </c>
      <c r="E911" s="101">
        <v>0.66666666666666663</v>
      </c>
      <c r="F911" s="101" t="s">
        <v>224</v>
      </c>
      <c r="G911" s="102"/>
      <c r="H911" s="105"/>
      <c r="I911" s="154"/>
      <c r="J911" s="105"/>
      <c r="K911" s="111">
        <v>0</v>
      </c>
      <c r="L911" s="105">
        <v>0</v>
      </c>
      <c r="M911" s="112">
        <v>0</v>
      </c>
      <c r="N911" s="34">
        <v>0.33333333333333326</v>
      </c>
      <c r="O911" s="38">
        <v>0.33333333333333326</v>
      </c>
      <c r="P911" s="114" t="s">
        <v>117</v>
      </c>
      <c r="Q911" s="118">
        <v>44804</v>
      </c>
      <c r="R911" s="35">
        <v>0</v>
      </c>
      <c r="S911" s="35">
        <v>0</v>
      </c>
      <c r="T911" s="10" t="str">
        <f t="shared" si="174"/>
        <v>Sem - 36</v>
      </c>
      <c r="U911" s="10" t="str">
        <f t="shared" si="175"/>
        <v>Septembre</v>
      </c>
      <c r="V911" s="36" t="s">
        <v>231</v>
      </c>
      <c r="W911" s="34"/>
      <c r="X911" s="91">
        <f t="shared" si="176"/>
        <v>0</v>
      </c>
      <c r="Y911" s="92" t="str">
        <f>VLOOKUP('CM-CIC'!B842,Annuaire_roster!B:F,4,0)</f>
        <v>HMIDOUCH Fouad</v>
      </c>
      <c r="Z911" s="37" t="s">
        <v>110</v>
      </c>
      <c r="AA911" s="60">
        <v>0</v>
      </c>
      <c r="AB911" s="35" t="s">
        <v>63</v>
      </c>
      <c r="AC911" s="35" t="s">
        <v>63</v>
      </c>
      <c r="AD911" s="35" t="s">
        <v>63</v>
      </c>
      <c r="AE911" s="44" t="s">
        <v>63</v>
      </c>
      <c r="AF911" s="120"/>
      <c r="AG911" s="45"/>
    </row>
    <row r="912" spans="1:33" ht="12.75" customHeight="1" x14ac:dyDescent="0.2">
      <c r="A912" s="59">
        <f>+VLOOKUP(B912,Annuaire_roster!B:G,5,0)</f>
        <v>1414</v>
      </c>
      <c r="B912" s="78" t="s">
        <v>136</v>
      </c>
      <c r="C912" s="98">
        <v>0.29166666666666669</v>
      </c>
      <c r="D912" s="98" t="s">
        <v>223</v>
      </c>
      <c r="E912" s="101">
        <v>0.66666666666666663</v>
      </c>
      <c r="F912" s="101" t="s">
        <v>224</v>
      </c>
      <c r="G912" s="102"/>
      <c r="H912" s="105"/>
      <c r="I912" s="154"/>
      <c r="J912" s="105"/>
      <c r="K912" s="111">
        <v>0</v>
      </c>
      <c r="L912" s="105">
        <v>0</v>
      </c>
      <c r="M912" s="112">
        <v>0</v>
      </c>
      <c r="N912" s="34">
        <v>0.33333333333333326</v>
      </c>
      <c r="O912" s="38">
        <v>0.33333333333333326</v>
      </c>
      <c r="P912" s="114" t="s">
        <v>117</v>
      </c>
      <c r="Q912" s="118">
        <v>44804</v>
      </c>
      <c r="R912" s="35">
        <v>0</v>
      </c>
      <c r="S912" s="35">
        <v>0</v>
      </c>
      <c r="T912" s="10" t="str">
        <f t="shared" si="174"/>
        <v>Sem - 36</v>
      </c>
      <c r="U912" s="10" t="str">
        <f t="shared" si="175"/>
        <v>Septembre</v>
      </c>
      <c r="V912" s="36" t="s">
        <v>231</v>
      </c>
      <c r="W912" s="34"/>
      <c r="X912" s="91">
        <f t="shared" si="176"/>
        <v>0</v>
      </c>
      <c r="Y912" s="92" t="str">
        <f>VLOOKUP('CM-CIC'!B843,Annuaire_roster!B:F,4,0)</f>
        <v>HMIDOUCH Fouad</v>
      </c>
      <c r="Z912" s="37" t="s">
        <v>110</v>
      </c>
      <c r="AA912" s="60">
        <v>0</v>
      </c>
      <c r="AB912" s="35" t="s">
        <v>63</v>
      </c>
      <c r="AC912" s="35" t="s">
        <v>63</v>
      </c>
      <c r="AD912" s="35" t="s">
        <v>63</v>
      </c>
      <c r="AE912" s="44" t="s">
        <v>63</v>
      </c>
      <c r="AF912" s="120"/>
      <c r="AG912" s="45"/>
    </row>
    <row r="913" spans="1:33" ht="12.75" customHeight="1" x14ac:dyDescent="0.2">
      <c r="A913" s="59">
        <f>+VLOOKUP(B913,Annuaire_roster!B:G,5,0)</f>
        <v>1415</v>
      </c>
      <c r="B913" s="78" t="s">
        <v>137</v>
      </c>
      <c r="C913" s="98">
        <v>0.29166666666666669</v>
      </c>
      <c r="D913" s="98" t="s">
        <v>223</v>
      </c>
      <c r="E913" s="101">
        <v>0.66666666666666663</v>
      </c>
      <c r="F913" s="101" t="s">
        <v>224</v>
      </c>
      <c r="G913" s="102"/>
      <c r="H913" s="105"/>
      <c r="I913" s="154" t="str">
        <f t="shared" ref="I913:I944" si="177">IF(IF(OR(C913="",D913="Congé",D913="OFF",D913="Congé spécial"),"",IF(D913&gt;F913,D913-C913,IF(C913-D913&lt;0,0,C913-D913)))&lt;0.00068287037037037,"",IF(OR(D913="Congé",D913="OFF",C913="",D913="Congé spécial"),"",IF(D913&gt;F913,D913-C913,IF(C913-D913&lt;0,0,C913-D913))))</f>
        <v/>
      </c>
      <c r="J913" s="105"/>
      <c r="K913" s="111">
        <v>0</v>
      </c>
      <c r="L913" s="105">
        <v>0</v>
      </c>
      <c r="M913" s="112">
        <v>0</v>
      </c>
      <c r="N913" s="34">
        <v>0.33333333333333326</v>
      </c>
      <c r="O913" s="38">
        <v>0.33333333333333326</v>
      </c>
      <c r="P913" s="114" t="s">
        <v>117</v>
      </c>
      <c r="Q913" s="118">
        <v>44805</v>
      </c>
      <c r="R913" s="35">
        <v>0</v>
      </c>
      <c r="S913" s="35">
        <v>0</v>
      </c>
      <c r="T913" s="10" t="str">
        <f t="shared" si="174"/>
        <v>Sem - 36</v>
      </c>
      <c r="U913" s="10" t="str">
        <f t="shared" si="175"/>
        <v>Septembre</v>
      </c>
      <c r="V913" s="36" t="s">
        <v>231</v>
      </c>
      <c r="W913" s="34"/>
      <c r="X913" s="91">
        <f t="shared" si="176"/>
        <v>0</v>
      </c>
      <c r="Y913" s="92" t="str">
        <f>VLOOKUP('CM-CIC'!B844,Annuaire_roster!B:F,4,0)</f>
        <v>HMIDOUCH Fouad</v>
      </c>
      <c r="Z913" s="37" t="s">
        <v>110</v>
      </c>
      <c r="AA913" s="60">
        <v>0</v>
      </c>
      <c r="AB913" s="35" t="s">
        <v>63</v>
      </c>
      <c r="AC913" s="35" t="s">
        <v>63</v>
      </c>
      <c r="AD913" s="35" t="s">
        <v>63</v>
      </c>
      <c r="AE913" s="44" t="s">
        <v>63</v>
      </c>
      <c r="AF913" s="120"/>
      <c r="AG913" s="45"/>
    </row>
    <row r="914" spans="1:33" ht="12.75" customHeight="1" x14ac:dyDescent="0.2">
      <c r="A914" s="59">
        <f>+VLOOKUP(B914,Annuaire_roster!B:G,5,0)</f>
        <v>1410</v>
      </c>
      <c r="B914" s="78" t="s">
        <v>134</v>
      </c>
      <c r="C914" s="98">
        <v>0.29166666666666669</v>
      </c>
      <c r="D914" s="98" t="s">
        <v>223</v>
      </c>
      <c r="E914" s="101">
        <v>0.66666666666666663</v>
      </c>
      <c r="F914" s="101" t="s">
        <v>224</v>
      </c>
      <c r="G914" s="102"/>
      <c r="H914" s="105"/>
      <c r="I914" s="154" t="str">
        <f t="shared" si="177"/>
        <v/>
      </c>
      <c r="J914" s="105"/>
      <c r="K914" s="111">
        <v>0</v>
      </c>
      <c r="L914" s="105">
        <v>0</v>
      </c>
      <c r="M914" s="112">
        <v>0</v>
      </c>
      <c r="N914" s="34">
        <v>0.33333333333333326</v>
      </c>
      <c r="O914" s="38">
        <v>0.33333333333333326</v>
      </c>
      <c r="P914" s="114" t="s">
        <v>117</v>
      </c>
      <c r="Q914" s="118">
        <v>44805</v>
      </c>
      <c r="R914" s="35">
        <v>0</v>
      </c>
      <c r="S914" s="35">
        <v>0</v>
      </c>
      <c r="T914" s="10" t="str">
        <f t="shared" si="174"/>
        <v>Sem - 36</v>
      </c>
      <c r="U914" s="10" t="str">
        <f t="shared" si="175"/>
        <v>Septembre</v>
      </c>
      <c r="V914" s="36" t="s">
        <v>231</v>
      </c>
      <c r="W914" s="34"/>
      <c r="X914" s="91">
        <f t="shared" si="176"/>
        <v>0</v>
      </c>
      <c r="Y914" s="92" t="str">
        <f>VLOOKUP('CM-CIC'!B845,Annuaire_roster!B:F,4,0)</f>
        <v>HMIDOUCH Fouad</v>
      </c>
      <c r="Z914" s="37" t="s">
        <v>110</v>
      </c>
      <c r="AA914" s="60">
        <v>0</v>
      </c>
      <c r="AB914" s="35" t="s">
        <v>63</v>
      </c>
      <c r="AC914" s="35" t="s">
        <v>63</v>
      </c>
      <c r="AD914" s="35" t="s">
        <v>63</v>
      </c>
      <c r="AE914" s="44" t="s">
        <v>63</v>
      </c>
      <c r="AF914" s="120"/>
      <c r="AG914" s="45"/>
    </row>
    <row r="915" spans="1:33" ht="12.75" customHeight="1" x14ac:dyDescent="0.2">
      <c r="A915" s="59">
        <f>+VLOOKUP(B915,Annuaire_roster!B:G,5,0)</f>
        <v>1411</v>
      </c>
      <c r="B915" s="78" t="s">
        <v>133</v>
      </c>
      <c r="C915" s="98"/>
      <c r="D915" s="98" t="s">
        <v>223</v>
      </c>
      <c r="E915" s="101"/>
      <c r="F915" s="101" t="s">
        <v>224</v>
      </c>
      <c r="G915" s="102"/>
      <c r="H915" s="105"/>
      <c r="I915" s="154" t="str">
        <f t="shared" si="177"/>
        <v/>
      </c>
      <c r="J915" s="105"/>
      <c r="K915" s="111">
        <v>0</v>
      </c>
      <c r="L915" s="105">
        <v>0</v>
      </c>
      <c r="M915" s="112" t="s">
        <v>187</v>
      </c>
      <c r="N915" s="34" t="s">
        <v>63</v>
      </c>
      <c r="O915" s="38">
        <v>0.33333333333333326</v>
      </c>
      <c r="P915" s="114" t="s">
        <v>117</v>
      </c>
      <c r="Q915" s="118">
        <v>44805</v>
      </c>
      <c r="R915" s="35">
        <v>0.33333333333333326</v>
      </c>
      <c r="S915" s="35">
        <v>0.33333333333333326</v>
      </c>
      <c r="T915" s="10" t="str">
        <f t="shared" si="174"/>
        <v>Sem - 36</v>
      </c>
      <c r="U915" s="10" t="str">
        <f t="shared" si="175"/>
        <v>Septembre</v>
      </c>
      <c r="V915" s="36" t="s">
        <v>231</v>
      </c>
      <c r="W915" s="34"/>
      <c r="X915" s="91">
        <f t="shared" si="176"/>
        <v>0</v>
      </c>
      <c r="Y915" s="92" t="str">
        <f>VLOOKUP('CM-CIC'!B846,Annuaire_roster!B:F,4,0)</f>
        <v>HMIDOUCH Fouad</v>
      </c>
      <c r="Z915" s="37" t="s">
        <v>110</v>
      </c>
      <c r="AA915" s="60">
        <v>0</v>
      </c>
      <c r="AB915" s="35" t="s">
        <v>63</v>
      </c>
      <c r="AC915" s="35" t="s">
        <v>63</v>
      </c>
      <c r="AD915" s="35" t="s">
        <v>63</v>
      </c>
      <c r="AE915" s="44" t="s">
        <v>63</v>
      </c>
      <c r="AF915" s="120"/>
      <c r="AG915" s="45"/>
    </row>
    <row r="916" spans="1:33" ht="12.75" customHeight="1" x14ac:dyDescent="0.2">
      <c r="A916" s="59">
        <f>+VLOOKUP(B916,Annuaire_roster!B:G,5,0)</f>
        <v>1418</v>
      </c>
      <c r="B916" s="78" t="s">
        <v>132</v>
      </c>
      <c r="C916" s="98">
        <v>0.29166666666666669</v>
      </c>
      <c r="D916" s="98" t="s">
        <v>223</v>
      </c>
      <c r="E916" s="101">
        <v>0.66666666666666663</v>
      </c>
      <c r="F916" s="101" t="s">
        <v>224</v>
      </c>
      <c r="G916" s="102"/>
      <c r="H916" s="105"/>
      <c r="I916" s="154" t="str">
        <f t="shared" si="177"/>
        <v/>
      </c>
      <c r="J916" s="105"/>
      <c r="K916" s="111">
        <v>0</v>
      </c>
      <c r="L916" s="105">
        <v>0</v>
      </c>
      <c r="M916" s="112">
        <v>0</v>
      </c>
      <c r="N916" s="34">
        <v>0.33333333333333326</v>
      </c>
      <c r="O916" s="38">
        <v>0.33333333333333326</v>
      </c>
      <c r="P916" s="114" t="s">
        <v>117</v>
      </c>
      <c r="Q916" s="118">
        <v>44805</v>
      </c>
      <c r="R916" s="35">
        <v>0</v>
      </c>
      <c r="S916" s="35">
        <v>0</v>
      </c>
      <c r="T916" s="10" t="str">
        <f t="shared" si="174"/>
        <v>Sem - 36</v>
      </c>
      <c r="U916" s="10" t="str">
        <f t="shared" si="175"/>
        <v>Septembre</v>
      </c>
      <c r="V916" s="36" t="s">
        <v>231</v>
      </c>
      <c r="W916" s="34"/>
      <c r="X916" s="91">
        <f t="shared" si="176"/>
        <v>0</v>
      </c>
      <c r="Y916" s="92" t="str">
        <f>VLOOKUP('CM-CIC'!B847,Annuaire_roster!B:F,4,0)</f>
        <v>HMIDOUCH Fouad</v>
      </c>
      <c r="Z916" s="37" t="s">
        <v>110</v>
      </c>
      <c r="AA916" s="60">
        <v>0</v>
      </c>
      <c r="AB916" s="35" t="s">
        <v>63</v>
      </c>
      <c r="AC916" s="35" t="s">
        <v>63</v>
      </c>
      <c r="AD916" s="35" t="s">
        <v>63</v>
      </c>
      <c r="AE916" s="44" t="s">
        <v>63</v>
      </c>
      <c r="AF916" s="120"/>
      <c r="AG916" s="45"/>
    </row>
    <row r="917" spans="1:33" ht="12.75" customHeight="1" x14ac:dyDescent="0.2">
      <c r="A917" s="59">
        <f>+VLOOKUP(B917,Annuaire_roster!B:G,5,0)</f>
        <v>1386</v>
      </c>
      <c r="B917" s="78" t="s">
        <v>123</v>
      </c>
      <c r="C917" s="98">
        <v>0.50138888888888888</v>
      </c>
      <c r="D917" s="98" t="s">
        <v>223</v>
      </c>
      <c r="E917" s="101">
        <v>0.66666666666666663</v>
      </c>
      <c r="F917" s="101" t="s">
        <v>224</v>
      </c>
      <c r="G917" s="102"/>
      <c r="H917" s="105"/>
      <c r="I917" s="154" t="str">
        <f t="shared" si="177"/>
        <v/>
      </c>
      <c r="J917" s="105"/>
      <c r="K917" s="111">
        <v>0.16805555555555554</v>
      </c>
      <c r="L917" s="105">
        <v>0</v>
      </c>
      <c r="M917" s="112">
        <v>0</v>
      </c>
      <c r="N917" s="34">
        <v>0.16527777777777772</v>
      </c>
      <c r="O917" s="38">
        <v>0.33333333333333326</v>
      </c>
      <c r="P917" s="114" t="s">
        <v>117</v>
      </c>
      <c r="Q917" s="118">
        <v>44805</v>
      </c>
      <c r="R917" s="35">
        <v>0</v>
      </c>
      <c r="S917" s="35">
        <v>0</v>
      </c>
      <c r="T917" s="10" t="str">
        <f t="shared" si="174"/>
        <v>Sem - 36</v>
      </c>
      <c r="U917" s="10" t="str">
        <f t="shared" si="175"/>
        <v>Septembre</v>
      </c>
      <c r="V917" s="36" t="s">
        <v>231</v>
      </c>
      <c r="W917" s="34"/>
      <c r="X917" s="91">
        <f t="shared" si="176"/>
        <v>0</v>
      </c>
      <c r="Y917" s="92" t="str">
        <f>VLOOKUP('CM-CIC'!B848,Annuaire_roster!B:F,4,0)</f>
        <v>HMIDOUCH Fouad</v>
      </c>
      <c r="Z917" s="37" t="s">
        <v>110</v>
      </c>
      <c r="AA917" s="60">
        <v>0</v>
      </c>
      <c r="AB917" s="35" t="s">
        <v>63</v>
      </c>
      <c r="AC917" s="35" t="s">
        <v>63</v>
      </c>
      <c r="AD917" s="35" t="s">
        <v>63</v>
      </c>
      <c r="AE917" s="44" t="s">
        <v>63</v>
      </c>
      <c r="AF917" s="120"/>
      <c r="AG917" s="45"/>
    </row>
    <row r="918" spans="1:33" ht="12.75" customHeight="1" x14ac:dyDescent="0.2">
      <c r="A918" s="59">
        <f>+VLOOKUP(B918,Annuaire_roster!B:G,5,0)</f>
        <v>1448</v>
      </c>
      <c r="B918" s="78" t="s">
        <v>164</v>
      </c>
      <c r="C918" s="98"/>
      <c r="D918" s="98" t="s">
        <v>223</v>
      </c>
      <c r="E918" s="101"/>
      <c r="F918" s="101" t="s">
        <v>224</v>
      </c>
      <c r="G918" s="102"/>
      <c r="H918" s="105"/>
      <c r="I918" s="154" t="str">
        <f t="shared" si="177"/>
        <v/>
      </c>
      <c r="J918" s="105"/>
      <c r="K918" s="111">
        <v>0</v>
      </c>
      <c r="L918" s="105">
        <v>0</v>
      </c>
      <c r="M918" s="112" t="s">
        <v>187</v>
      </c>
      <c r="N918" s="34" t="s">
        <v>63</v>
      </c>
      <c r="O918" s="38">
        <v>0.33333333333333326</v>
      </c>
      <c r="P918" s="114" t="s">
        <v>117</v>
      </c>
      <c r="Q918" s="118">
        <v>44805</v>
      </c>
      <c r="R918" s="35">
        <v>0.33333333333333326</v>
      </c>
      <c r="S918" s="35">
        <v>0.33333333333333326</v>
      </c>
      <c r="T918" s="10" t="str">
        <f t="shared" si="174"/>
        <v>Sem - 36</v>
      </c>
      <c r="U918" s="10" t="str">
        <f t="shared" si="175"/>
        <v>Septembre</v>
      </c>
      <c r="V918" s="36" t="s">
        <v>231</v>
      </c>
      <c r="W918" s="34"/>
      <c r="X918" s="91">
        <f t="shared" si="176"/>
        <v>0</v>
      </c>
      <c r="Y918" s="92" t="str">
        <f>VLOOKUP('CM-CIC'!B849,Annuaire_roster!B:F,4,0)</f>
        <v>HMIDOUCH Fouad</v>
      </c>
      <c r="Z918" s="37" t="s">
        <v>80</v>
      </c>
      <c r="AA918" s="60" t="s">
        <v>80</v>
      </c>
      <c r="AB918" s="35" t="s">
        <v>63</v>
      </c>
      <c r="AC918" s="35" t="s">
        <v>63</v>
      </c>
      <c r="AD918" s="35" t="s">
        <v>63</v>
      </c>
      <c r="AE918" s="44" t="s">
        <v>63</v>
      </c>
      <c r="AF918" s="120"/>
      <c r="AG918" s="45"/>
    </row>
    <row r="919" spans="1:33" ht="12.75" customHeight="1" x14ac:dyDescent="0.2">
      <c r="A919" s="59">
        <f>+VLOOKUP(B919,Annuaire_roster!B:G,5,0)</f>
        <v>1141</v>
      </c>
      <c r="B919" s="78" t="s">
        <v>76</v>
      </c>
      <c r="C919" s="98">
        <v>0.29166666666666669</v>
      </c>
      <c r="D919" s="98" t="s">
        <v>223</v>
      </c>
      <c r="E919" s="101">
        <v>0.66666666666666663</v>
      </c>
      <c r="F919" s="101" t="s">
        <v>224</v>
      </c>
      <c r="G919" s="102"/>
      <c r="H919" s="105"/>
      <c r="I919" s="154" t="str">
        <f t="shared" si="177"/>
        <v/>
      </c>
      <c r="J919" s="105"/>
      <c r="K919" s="111">
        <v>0</v>
      </c>
      <c r="L919" s="105">
        <v>0</v>
      </c>
      <c r="M919" s="112">
        <v>0</v>
      </c>
      <c r="N919" s="34">
        <v>0.33333333333333326</v>
      </c>
      <c r="O919" s="38">
        <v>0.33333333333333326</v>
      </c>
      <c r="P919" s="114" t="s">
        <v>117</v>
      </c>
      <c r="Q919" s="118">
        <v>44805</v>
      </c>
      <c r="R919" s="35">
        <v>0</v>
      </c>
      <c r="S919" s="35">
        <v>0</v>
      </c>
      <c r="T919" s="10" t="str">
        <f t="shared" si="174"/>
        <v>Sem - 36</v>
      </c>
      <c r="U919" s="10" t="str">
        <f t="shared" si="175"/>
        <v>Septembre</v>
      </c>
      <c r="V919" s="36" t="s">
        <v>231</v>
      </c>
      <c r="W919" s="34"/>
      <c r="X919" s="91">
        <f t="shared" si="176"/>
        <v>0</v>
      </c>
      <c r="Y919" s="92" t="str">
        <f>VLOOKUP('CM-CIC'!B850,Annuaire_roster!B:F,4,0)</f>
        <v>HMIDOUCH Fouad</v>
      </c>
      <c r="Z919" s="37" t="s">
        <v>110</v>
      </c>
      <c r="AA919" s="60" t="s">
        <v>232</v>
      </c>
      <c r="AB919" s="35" t="s">
        <v>63</v>
      </c>
      <c r="AC919" s="35" t="s">
        <v>63</v>
      </c>
      <c r="AD919" s="35" t="s">
        <v>63</v>
      </c>
      <c r="AE919" s="44" t="s">
        <v>63</v>
      </c>
      <c r="AF919" s="120"/>
      <c r="AG919" s="45"/>
    </row>
    <row r="920" spans="1:33" ht="12.75" customHeight="1" x14ac:dyDescent="0.2">
      <c r="A920" s="59" t="str">
        <f>+VLOOKUP(B920,Annuaire_roster!B:G,5,0)</f>
        <v>01579</v>
      </c>
      <c r="B920" s="78" t="s">
        <v>194</v>
      </c>
      <c r="C920" s="98"/>
      <c r="D920" s="98" t="s">
        <v>223</v>
      </c>
      <c r="E920" s="101"/>
      <c r="F920" s="101" t="s">
        <v>224</v>
      </c>
      <c r="G920" s="102"/>
      <c r="H920" s="105"/>
      <c r="I920" s="154" t="str">
        <f t="shared" si="177"/>
        <v/>
      </c>
      <c r="J920" s="105"/>
      <c r="K920" s="111">
        <v>0</v>
      </c>
      <c r="L920" s="105">
        <v>0</v>
      </c>
      <c r="M920" s="112" t="s">
        <v>187</v>
      </c>
      <c r="N920" s="34" t="s">
        <v>63</v>
      </c>
      <c r="O920" s="38">
        <v>0.33333333333333326</v>
      </c>
      <c r="P920" s="114" t="s">
        <v>117</v>
      </c>
      <c r="Q920" s="118">
        <v>44805</v>
      </c>
      <c r="R920" s="35">
        <v>0.33333333333333326</v>
      </c>
      <c r="S920" s="35">
        <v>0.33333333333333326</v>
      </c>
      <c r="T920" s="10" t="str">
        <f t="shared" si="174"/>
        <v>Sem - 36</v>
      </c>
      <c r="U920" s="10" t="str">
        <f t="shared" si="175"/>
        <v>Septembre</v>
      </c>
      <c r="V920" s="36" t="s">
        <v>231</v>
      </c>
      <c r="W920" s="34"/>
      <c r="X920" s="91">
        <f t="shared" si="176"/>
        <v>0</v>
      </c>
      <c r="Y920" s="92" t="str">
        <f>VLOOKUP('CM-CIC'!B851,Annuaire_roster!B:F,4,0)</f>
        <v>HMIDOUCH Fouad</v>
      </c>
      <c r="Z920" s="37" t="s">
        <v>80</v>
      </c>
      <c r="AA920" s="60" t="s">
        <v>80</v>
      </c>
      <c r="AB920" s="35" t="s">
        <v>63</v>
      </c>
      <c r="AC920" s="35" t="s">
        <v>63</v>
      </c>
      <c r="AD920" s="35" t="s">
        <v>63</v>
      </c>
      <c r="AE920" s="44" t="s">
        <v>63</v>
      </c>
      <c r="AF920" s="120"/>
      <c r="AG920" s="45"/>
    </row>
    <row r="921" spans="1:33" ht="12.75" customHeight="1" x14ac:dyDescent="0.2">
      <c r="A921" s="59">
        <f>+VLOOKUP(B921,Annuaire_roster!B:G,5,0)</f>
        <v>1389</v>
      </c>
      <c r="B921" s="78" t="s">
        <v>126</v>
      </c>
      <c r="C921" s="98">
        <v>0.29166666666666669</v>
      </c>
      <c r="D921" s="98" t="s">
        <v>223</v>
      </c>
      <c r="E921" s="101">
        <v>0.66666666666666663</v>
      </c>
      <c r="F921" s="101" t="s">
        <v>224</v>
      </c>
      <c r="G921" s="102"/>
      <c r="H921" s="105"/>
      <c r="I921" s="154" t="str">
        <f t="shared" si="177"/>
        <v/>
      </c>
      <c r="J921" s="105"/>
      <c r="K921" s="111">
        <v>0</v>
      </c>
      <c r="L921" s="105">
        <v>0</v>
      </c>
      <c r="M921" s="112">
        <v>0</v>
      </c>
      <c r="N921" s="34">
        <v>0.33333333333333326</v>
      </c>
      <c r="O921" s="38">
        <v>0.33333333333333326</v>
      </c>
      <c r="P921" s="114" t="s">
        <v>117</v>
      </c>
      <c r="Q921" s="118">
        <v>44805</v>
      </c>
      <c r="R921" s="35">
        <v>0</v>
      </c>
      <c r="S921" s="35">
        <v>0</v>
      </c>
      <c r="T921" s="10" t="str">
        <f t="shared" si="174"/>
        <v>Sem - 36</v>
      </c>
      <c r="U921" s="10" t="str">
        <f t="shared" si="175"/>
        <v>Septembre</v>
      </c>
      <c r="V921" s="36" t="s">
        <v>231</v>
      </c>
      <c r="W921" s="34"/>
      <c r="X921" s="91">
        <f t="shared" si="176"/>
        <v>0</v>
      </c>
      <c r="Y921" s="92" t="str">
        <f>VLOOKUP('CM-CIC'!B852,Annuaire_roster!B:F,4,0)</f>
        <v>HMIDOUCH Fouad</v>
      </c>
      <c r="Z921" s="37" t="s">
        <v>110</v>
      </c>
      <c r="AA921" s="60">
        <v>0</v>
      </c>
      <c r="AB921" s="35" t="s">
        <v>63</v>
      </c>
      <c r="AC921" s="35" t="s">
        <v>63</v>
      </c>
      <c r="AD921" s="35" t="s">
        <v>63</v>
      </c>
      <c r="AE921" s="44" t="s">
        <v>63</v>
      </c>
      <c r="AF921" s="120"/>
      <c r="AG921" s="45"/>
    </row>
    <row r="922" spans="1:33" ht="12.75" customHeight="1" x14ac:dyDescent="0.2">
      <c r="A922" s="59">
        <f>+VLOOKUP(B922,Annuaire_roster!B:G,5,0)</f>
        <v>1533</v>
      </c>
      <c r="B922" s="78" t="s">
        <v>181</v>
      </c>
      <c r="C922" s="98">
        <v>0.29166666666666669</v>
      </c>
      <c r="D922" s="98" t="s">
        <v>223</v>
      </c>
      <c r="E922" s="101">
        <v>0.41666666666666669</v>
      </c>
      <c r="F922" s="101" t="s">
        <v>224</v>
      </c>
      <c r="G922" s="102"/>
      <c r="H922" s="105"/>
      <c r="I922" s="154" t="str">
        <f t="shared" si="177"/>
        <v/>
      </c>
      <c r="J922" s="105"/>
      <c r="K922" s="111">
        <v>0</v>
      </c>
      <c r="L922" s="105">
        <v>0.24999999999999994</v>
      </c>
      <c r="M922" s="112">
        <v>0</v>
      </c>
      <c r="N922" s="34">
        <v>8.3333333333333315E-2</v>
      </c>
      <c r="O922" s="38">
        <v>0.33333333333333326</v>
      </c>
      <c r="P922" s="114" t="s">
        <v>117</v>
      </c>
      <c r="Q922" s="118">
        <v>44805</v>
      </c>
      <c r="R922" s="35">
        <v>0</v>
      </c>
      <c r="S922" s="35">
        <v>0.24999999999999994</v>
      </c>
      <c r="T922" s="10" t="str">
        <f t="shared" si="174"/>
        <v>Sem - 36</v>
      </c>
      <c r="U922" s="10" t="str">
        <f t="shared" si="175"/>
        <v>Septembre</v>
      </c>
      <c r="V922" s="36" t="s">
        <v>231</v>
      </c>
      <c r="W922" s="34"/>
      <c r="X922" s="91">
        <f t="shared" si="176"/>
        <v>0</v>
      </c>
      <c r="Y922" s="92" t="str">
        <f>VLOOKUP('CM-CIC'!B853,Annuaire_roster!B:F,4,0)</f>
        <v>HMIDOUCH Fouad</v>
      </c>
      <c r="Z922" s="37" t="s">
        <v>110</v>
      </c>
      <c r="AA922" s="60">
        <v>0</v>
      </c>
      <c r="AB922" s="35" t="s">
        <v>63</v>
      </c>
      <c r="AC922" s="35" t="s">
        <v>63</v>
      </c>
      <c r="AD922" s="35" t="s">
        <v>63</v>
      </c>
      <c r="AE922" s="44" t="s">
        <v>63</v>
      </c>
      <c r="AF922" s="120"/>
      <c r="AG922" s="45"/>
    </row>
    <row r="923" spans="1:33" ht="12.75" customHeight="1" x14ac:dyDescent="0.2">
      <c r="A923" s="59">
        <f>+VLOOKUP(B923,Annuaire_roster!B:G,5,0)</f>
        <v>1413</v>
      </c>
      <c r="B923" s="78" t="s">
        <v>131</v>
      </c>
      <c r="C923" s="98">
        <v>0.29166666666666669</v>
      </c>
      <c r="D923" s="98" t="s">
        <v>223</v>
      </c>
      <c r="E923" s="101">
        <v>0.66666666666666663</v>
      </c>
      <c r="F923" s="101" t="s">
        <v>224</v>
      </c>
      <c r="G923" s="102"/>
      <c r="H923" s="105"/>
      <c r="I923" s="154" t="str">
        <f t="shared" si="177"/>
        <v/>
      </c>
      <c r="J923" s="105"/>
      <c r="K923" s="111">
        <v>0</v>
      </c>
      <c r="L923" s="105">
        <v>0</v>
      </c>
      <c r="M923" s="112">
        <v>0</v>
      </c>
      <c r="N923" s="34">
        <v>0.33333333333333326</v>
      </c>
      <c r="O923" s="38">
        <v>0.33333333333333326</v>
      </c>
      <c r="P923" s="114" t="s">
        <v>117</v>
      </c>
      <c r="Q923" s="118">
        <v>44805</v>
      </c>
      <c r="R923" s="35">
        <v>0</v>
      </c>
      <c r="S923" s="35">
        <v>0</v>
      </c>
      <c r="T923" s="10" t="str">
        <f t="shared" si="174"/>
        <v>Sem - 36</v>
      </c>
      <c r="U923" s="10" t="str">
        <f t="shared" si="175"/>
        <v>Septembre</v>
      </c>
      <c r="V923" s="36" t="s">
        <v>231</v>
      </c>
      <c r="W923" s="34"/>
      <c r="X923" s="91">
        <f t="shared" si="176"/>
        <v>0</v>
      </c>
      <c r="Y923" s="92" t="str">
        <f>VLOOKUP('CM-CIC'!B854,Annuaire_roster!B:F,4,0)</f>
        <v>HMIDOUCH Fouad</v>
      </c>
      <c r="Z923" s="37" t="s">
        <v>110</v>
      </c>
      <c r="AA923" s="60">
        <v>0</v>
      </c>
      <c r="AB923" s="35" t="s">
        <v>63</v>
      </c>
      <c r="AC923" s="35" t="s">
        <v>63</v>
      </c>
      <c r="AD923" s="35" t="s">
        <v>63</v>
      </c>
      <c r="AE923" s="44" t="s">
        <v>63</v>
      </c>
      <c r="AF923" s="120"/>
      <c r="AG923" s="45"/>
    </row>
    <row r="924" spans="1:33" ht="12.75" customHeight="1" x14ac:dyDescent="0.2">
      <c r="A924" s="59" t="str">
        <f>+VLOOKUP(B924,Annuaire_roster!B:G,5,0)</f>
        <v>01602</v>
      </c>
      <c r="B924" s="78" t="s">
        <v>230</v>
      </c>
      <c r="C924" s="98">
        <v>0.29166666666666669</v>
      </c>
      <c r="D924" s="98" t="s">
        <v>223</v>
      </c>
      <c r="E924" s="101">
        <v>0.66666666666666663</v>
      </c>
      <c r="F924" s="101" t="s">
        <v>224</v>
      </c>
      <c r="G924" s="102"/>
      <c r="H924" s="105"/>
      <c r="I924" s="154" t="str">
        <f t="shared" si="177"/>
        <v/>
      </c>
      <c r="J924" s="105"/>
      <c r="K924" s="111">
        <v>0</v>
      </c>
      <c r="L924" s="105">
        <v>0</v>
      </c>
      <c r="M924" s="112">
        <v>0</v>
      </c>
      <c r="N924" s="34">
        <v>0.33333333333333326</v>
      </c>
      <c r="O924" s="38">
        <v>0.33333333333333326</v>
      </c>
      <c r="P924" s="114" t="s">
        <v>117</v>
      </c>
      <c r="Q924" s="118">
        <v>44805</v>
      </c>
      <c r="R924" s="35">
        <v>0</v>
      </c>
      <c r="S924" s="35">
        <v>0</v>
      </c>
      <c r="T924" s="10" t="str">
        <f t="shared" si="174"/>
        <v>Sem - 36</v>
      </c>
      <c r="U924" s="10" t="str">
        <f t="shared" si="175"/>
        <v>Septembre</v>
      </c>
      <c r="V924" s="36" t="s">
        <v>231</v>
      </c>
      <c r="W924" s="34"/>
      <c r="X924" s="91">
        <f t="shared" si="176"/>
        <v>0</v>
      </c>
      <c r="Y924" s="92" t="str">
        <f>VLOOKUP('CM-CIC'!B855,Annuaire_roster!B:F,4,0)</f>
        <v>HMIDOUCH Fouad</v>
      </c>
      <c r="Z924" s="37" t="s">
        <v>80</v>
      </c>
      <c r="AA924" s="60" t="s">
        <v>80</v>
      </c>
      <c r="AB924" s="35" t="s">
        <v>63</v>
      </c>
      <c r="AC924" s="35" t="s">
        <v>63</v>
      </c>
      <c r="AD924" s="35" t="s">
        <v>63</v>
      </c>
      <c r="AE924" s="44" t="s">
        <v>63</v>
      </c>
      <c r="AF924" s="120"/>
      <c r="AG924" s="45"/>
    </row>
    <row r="925" spans="1:33" ht="12.75" customHeight="1" x14ac:dyDescent="0.2">
      <c r="A925" s="59">
        <f>+VLOOKUP(B925,Annuaire_roster!B:G,5,0)</f>
        <v>1371</v>
      </c>
      <c r="B925" s="78" t="s">
        <v>116</v>
      </c>
      <c r="C925" s="98">
        <v>0.29166666666666669</v>
      </c>
      <c r="D925" s="98" t="s">
        <v>223</v>
      </c>
      <c r="E925" s="101">
        <v>0.66666666666666663</v>
      </c>
      <c r="F925" s="101" t="s">
        <v>224</v>
      </c>
      <c r="G925" s="102"/>
      <c r="H925" s="105"/>
      <c r="I925" s="154" t="str">
        <f t="shared" si="177"/>
        <v/>
      </c>
      <c r="J925" s="105"/>
      <c r="K925" s="111">
        <v>0</v>
      </c>
      <c r="L925" s="105">
        <v>0</v>
      </c>
      <c r="M925" s="112">
        <v>0</v>
      </c>
      <c r="N925" s="34">
        <v>0.33333333333333326</v>
      </c>
      <c r="O925" s="38">
        <v>0.33333333333333326</v>
      </c>
      <c r="P925" s="114" t="s">
        <v>117</v>
      </c>
      <c r="Q925" s="118">
        <v>44805</v>
      </c>
      <c r="R925" s="35">
        <v>0</v>
      </c>
      <c r="S925" s="35">
        <v>0</v>
      </c>
      <c r="T925" s="10" t="str">
        <f t="shared" si="174"/>
        <v>Sem - 36</v>
      </c>
      <c r="U925" s="10" t="str">
        <f t="shared" si="175"/>
        <v>Septembre</v>
      </c>
      <c r="V925" s="36" t="s">
        <v>231</v>
      </c>
      <c r="W925" s="34"/>
      <c r="X925" s="91">
        <f t="shared" si="176"/>
        <v>0</v>
      </c>
      <c r="Y925" s="92" t="str">
        <f>VLOOKUP('CM-CIC'!B856,Annuaire_roster!B:F,4,0)</f>
        <v>HMIDOUCH Fouad</v>
      </c>
      <c r="Z925" s="37" t="s">
        <v>110</v>
      </c>
      <c r="AA925" s="60" t="s">
        <v>232</v>
      </c>
      <c r="AB925" s="35" t="s">
        <v>63</v>
      </c>
      <c r="AC925" s="35" t="s">
        <v>63</v>
      </c>
      <c r="AD925" s="35" t="s">
        <v>63</v>
      </c>
      <c r="AE925" s="44" t="s">
        <v>63</v>
      </c>
      <c r="AF925" s="120"/>
      <c r="AG925" s="45"/>
    </row>
    <row r="926" spans="1:33" ht="12.75" customHeight="1" x14ac:dyDescent="0.2">
      <c r="A926" s="59" t="str">
        <f>+VLOOKUP(B926,Annuaire_roster!B:G,5,0)</f>
        <v>01580</v>
      </c>
      <c r="B926" s="78" t="s">
        <v>197</v>
      </c>
      <c r="C926" s="98">
        <v>0.29166666666666669</v>
      </c>
      <c r="D926" s="98" t="s">
        <v>223</v>
      </c>
      <c r="E926" s="101">
        <v>0.66666666666666663</v>
      </c>
      <c r="F926" s="101" t="s">
        <v>224</v>
      </c>
      <c r="G926" s="102"/>
      <c r="H926" s="105"/>
      <c r="I926" s="154" t="str">
        <f t="shared" si="177"/>
        <v/>
      </c>
      <c r="J926" s="105"/>
      <c r="K926" s="111">
        <v>0</v>
      </c>
      <c r="L926" s="105">
        <v>0</v>
      </c>
      <c r="M926" s="112">
        <v>0</v>
      </c>
      <c r="N926" s="34">
        <v>0.33333333333333326</v>
      </c>
      <c r="O926" s="38">
        <v>0.33333333333333326</v>
      </c>
      <c r="P926" s="114" t="s">
        <v>117</v>
      </c>
      <c r="Q926" s="118">
        <v>44805</v>
      </c>
      <c r="R926" s="35">
        <v>0</v>
      </c>
      <c r="S926" s="35">
        <v>0</v>
      </c>
      <c r="T926" s="10" t="str">
        <f t="shared" si="174"/>
        <v>Sem - 36</v>
      </c>
      <c r="U926" s="10" t="str">
        <f t="shared" si="175"/>
        <v>Septembre</v>
      </c>
      <c r="V926" s="36" t="s">
        <v>231</v>
      </c>
      <c r="W926" s="34"/>
      <c r="X926" s="91">
        <f t="shared" si="176"/>
        <v>0</v>
      </c>
      <c r="Y926" s="92" t="str">
        <f>VLOOKUP('CM-CIC'!B857,Annuaire_roster!B:F,4,0)</f>
        <v>HMIDOUCH Fouad</v>
      </c>
      <c r="Z926" s="37" t="s">
        <v>80</v>
      </c>
      <c r="AA926" s="60" t="s">
        <v>80</v>
      </c>
      <c r="AB926" s="35" t="s">
        <v>63</v>
      </c>
      <c r="AC926" s="35" t="s">
        <v>63</v>
      </c>
      <c r="AD926" s="35" t="s">
        <v>63</v>
      </c>
      <c r="AE926" s="44" t="s">
        <v>63</v>
      </c>
      <c r="AF926" s="120"/>
      <c r="AG926" s="45"/>
    </row>
    <row r="927" spans="1:33" ht="12.75" customHeight="1" x14ac:dyDescent="0.2">
      <c r="A927" s="59">
        <f>+VLOOKUP(B927,Annuaire_roster!B:G,5,0)</f>
        <v>1504</v>
      </c>
      <c r="B927" s="78" t="s">
        <v>166</v>
      </c>
      <c r="C927" s="98"/>
      <c r="D927" s="98" t="s">
        <v>188</v>
      </c>
      <c r="E927" s="101"/>
      <c r="F927" s="101" t="s">
        <v>188</v>
      </c>
      <c r="G927" s="102"/>
      <c r="H927" s="105"/>
      <c r="I927" s="154" t="str">
        <f t="shared" si="177"/>
        <v/>
      </c>
      <c r="J927" s="105"/>
      <c r="K927" s="111">
        <v>0</v>
      </c>
      <c r="L927" s="105">
        <v>0</v>
      </c>
      <c r="M927" s="112">
        <v>0</v>
      </c>
      <c r="N927" s="34" t="s">
        <v>63</v>
      </c>
      <c r="O927" s="38">
        <v>0</v>
      </c>
      <c r="P927" s="114" t="s">
        <v>117</v>
      </c>
      <c r="Q927" s="118">
        <v>44805</v>
      </c>
      <c r="R927" s="35">
        <v>0</v>
      </c>
      <c r="S927" s="35">
        <v>0</v>
      </c>
      <c r="T927" s="10" t="str">
        <f t="shared" si="174"/>
        <v>Sem - 36</v>
      </c>
      <c r="U927" s="10" t="str">
        <f t="shared" si="175"/>
        <v>Septembre</v>
      </c>
      <c r="V927" s="36" t="s">
        <v>231</v>
      </c>
      <c r="W927" s="34"/>
      <c r="X927" s="91">
        <f t="shared" si="176"/>
        <v>0</v>
      </c>
      <c r="Y927" s="92" t="str">
        <f>VLOOKUP('CM-CIC'!B858,Annuaire_roster!B:F,4,0)</f>
        <v>HMIDOUCH Fouad</v>
      </c>
      <c r="Z927" s="37" t="s">
        <v>80</v>
      </c>
      <c r="AA927" s="60" t="s">
        <v>80</v>
      </c>
      <c r="AB927" s="35">
        <v>0.33333333333333298</v>
      </c>
      <c r="AC927" s="35" t="s">
        <v>63</v>
      </c>
      <c r="AD927" s="35" t="s">
        <v>63</v>
      </c>
      <c r="AE927" s="44" t="s">
        <v>63</v>
      </c>
      <c r="AF927" s="120"/>
      <c r="AG927" s="45"/>
    </row>
    <row r="928" spans="1:33" ht="12.75" customHeight="1" x14ac:dyDescent="0.2">
      <c r="A928" s="59">
        <f>+VLOOKUP(B928,Annuaire_roster!B:G,5,0)</f>
        <v>1429</v>
      </c>
      <c r="B928" s="78" t="s">
        <v>147</v>
      </c>
      <c r="C928" s="98">
        <v>0.29166666666666669</v>
      </c>
      <c r="D928" s="98" t="s">
        <v>223</v>
      </c>
      <c r="E928" s="101">
        <v>0.66666666666666663</v>
      </c>
      <c r="F928" s="101" t="s">
        <v>224</v>
      </c>
      <c r="G928" s="102"/>
      <c r="H928" s="105"/>
      <c r="I928" s="154" t="str">
        <f t="shared" si="177"/>
        <v/>
      </c>
      <c r="J928" s="105"/>
      <c r="K928" s="111">
        <v>0</v>
      </c>
      <c r="L928" s="105">
        <v>0</v>
      </c>
      <c r="M928" s="112">
        <v>0</v>
      </c>
      <c r="N928" s="34">
        <v>0.33333333333333326</v>
      </c>
      <c r="O928" s="38">
        <v>0.33333333333333326</v>
      </c>
      <c r="P928" s="114" t="s">
        <v>117</v>
      </c>
      <c r="Q928" s="118">
        <v>44805</v>
      </c>
      <c r="R928" s="35">
        <v>0</v>
      </c>
      <c r="S928" s="35">
        <v>0</v>
      </c>
      <c r="T928" s="10" t="str">
        <f t="shared" si="174"/>
        <v>Sem - 36</v>
      </c>
      <c r="U928" s="10" t="str">
        <f t="shared" si="175"/>
        <v>Septembre</v>
      </c>
      <c r="V928" s="36" t="s">
        <v>231</v>
      </c>
      <c r="W928" s="34"/>
      <c r="X928" s="91">
        <f t="shared" si="176"/>
        <v>0</v>
      </c>
      <c r="Y928" s="92" t="str">
        <f>VLOOKUP('CM-CIC'!B859,Annuaire_roster!B:F,4,0)</f>
        <v>HMIDOUCH Fouad</v>
      </c>
      <c r="Z928" s="37" t="s">
        <v>80</v>
      </c>
      <c r="AA928" s="60" t="s">
        <v>80</v>
      </c>
      <c r="AB928" s="35" t="s">
        <v>63</v>
      </c>
      <c r="AC928" s="35" t="s">
        <v>63</v>
      </c>
      <c r="AD928" s="35" t="s">
        <v>63</v>
      </c>
      <c r="AE928" s="44" t="s">
        <v>63</v>
      </c>
      <c r="AF928" s="120"/>
      <c r="AG928" s="45"/>
    </row>
    <row r="929" spans="1:33" ht="12.75" customHeight="1" x14ac:dyDescent="0.2">
      <c r="A929" s="59">
        <f>+VLOOKUP(B929,Annuaire_roster!B:G,5,0)</f>
        <v>1419</v>
      </c>
      <c r="B929" s="78" t="s">
        <v>139</v>
      </c>
      <c r="C929" s="98"/>
      <c r="D929" s="98" t="s">
        <v>188</v>
      </c>
      <c r="E929" s="101"/>
      <c r="F929" s="101" t="s">
        <v>188</v>
      </c>
      <c r="G929" s="102"/>
      <c r="H929" s="105"/>
      <c r="I929" s="154" t="str">
        <f t="shared" si="177"/>
        <v/>
      </c>
      <c r="J929" s="105"/>
      <c r="K929" s="111">
        <v>0</v>
      </c>
      <c r="L929" s="105">
        <v>0</v>
      </c>
      <c r="M929" s="112">
        <v>0</v>
      </c>
      <c r="N929" s="34" t="s">
        <v>63</v>
      </c>
      <c r="O929" s="38">
        <v>0</v>
      </c>
      <c r="P929" s="114" t="s">
        <v>117</v>
      </c>
      <c r="Q929" s="118">
        <v>44805</v>
      </c>
      <c r="R929" s="35">
        <v>0</v>
      </c>
      <c r="S929" s="35">
        <v>0</v>
      </c>
      <c r="T929" s="10" t="str">
        <f t="shared" si="174"/>
        <v>Sem - 36</v>
      </c>
      <c r="U929" s="10" t="str">
        <f t="shared" si="175"/>
        <v>Septembre</v>
      </c>
      <c r="V929" s="36" t="s">
        <v>231</v>
      </c>
      <c r="W929" s="34"/>
      <c r="X929" s="91">
        <f t="shared" si="176"/>
        <v>0</v>
      </c>
      <c r="Y929" s="92" t="str">
        <f>VLOOKUP('CM-CIC'!B860,Annuaire_roster!B:F,4,0)</f>
        <v>HMIDOUCH Fouad</v>
      </c>
      <c r="Z929" s="37" t="s">
        <v>110</v>
      </c>
      <c r="AA929" s="60">
        <v>0</v>
      </c>
      <c r="AB929" s="35">
        <v>0.33333333333333298</v>
      </c>
      <c r="AC929" s="35" t="s">
        <v>63</v>
      </c>
      <c r="AD929" s="35" t="s">
        <v>63</v>
      </c>
      <c r="AE929" s="44" t="s">
        <v>63</v>
      </c>
      <c r="AF929" s="120"/>
      <c r="AG929" s="45"/>
    </row>
    <row r="930" spans="1:33" ht="12.75" customHeight="1" x14ac:dyDescent="0.2">
      <c r="A930" s="59">
        <f>+VLOOKUP(B930,Annuaire_roster!B:G,5,0)</f>
        <v>1146</v>
      </c>
      <c r="B930" s="78" t="s">
        <v>69</v>
      </c>
      <c r="C930" s="98">
        <v>0.29166666666666669</v>
      </c>
      <c r="D930" s="98" t="s">
        <v>223</v>
      </c>
      <c r="E930" s="101">
        <v>0.66666666666666663</v>
      </c>
      <c r="F930" s="101" t="s">
        <v>224</v>
      </c>
      <c r="G930" s="102"/>
      <c r="H930" s="105"/>
      <c r="I930" s="154" t="str">
        <f t="shared" si="177"/>
        <v/>
      </c>
      <c r="J930" s="105"/>
      <c r="K930" s="111">
        <v>0</v>
      </c>
      <c r="L930" s="105">
        <v>0</v>
      </c>
      <c r="M930" s="112">
        <v>0</v>
      </c>
      <c r="N930" s="34">
        <v>0.33333333333333326</v>
      </c>
      <c r="O930" s="38">
        <v>0.33333333333333326</v>
      </c>
      <c r="P930" s="114" t="s">
        <v>117</v>
      </c>
      <c r="Q930" s="118">
        <v>44805</v>
      </c>
      <c r="R930" s="35">
        <v>0</v>
      </c>
      <c r="S930" s="35">
        <v>0</v>
      </c>
      <c r="T930" s="10" t="str">
        <f t="shared" si="174"/>
        <v>Sem - 36</v>
      </c>
      <c r="U930" s="10" t="str">
        <f t="shared" si="175"/>
        <v>Septembre</v>
      </c>
      <c r="V930" s="36" t="s">
        <v>231</v>
      </c>
      <c r="W930" s="34"/>
      <c r="X930" s="91">
        <f t="shared" si="176"/>
        <v>0</v>
      </c>
      <c r="Y930" s="92" t="str">
        <f>VLOOKUP('CM-CIC'!B861,Annuaire_roster!B:F,4,0)</f>
        <v>HMIDOUCH Fouad</v>
      </c>
      <c r="Z930" s="37" t="s">
        <v>110</v>
      </c>
      <c r="AA930" s="60" t="s">
        <v>232</v>
      </c>
      <c r="AB930" s="35" t="s">
        <v>63</v>
      </c>
      <c r="AC930" s="35" t="s">
        <v>63</v>
      </c>
      <c r="AD930" s="35" t="s">
        <v>63</v>
      </c>
      <c r="AE930" s="44" t="s">
        <v>63</v>
      </c>
      <c r="AF930" s="120"/>
      <c r="AG930" s="45"/>
    </row>
    <row r="931" spans="1:33" ht="12.75" customHeight="1" x14ac:dyDescent="0.2">
      <c r="A931" s="59">
        <f>+VLOOKUP(B931,Annuaire_roster!B:G,5,0)</f>
        <v>1148</v>
      </c>
      <c r="B931" s="78" t="s">
        <v>72</v>
      </c>
      <c r="C931" s="98"/>
      <c r="D931" s="98" t="s">
        <v>188</v>
      </c>
      <c r="E931" s="101"/>
      <c r="F931" s="101" t="s">
        <v>188</v>
      </c>
      <c r="G931" s="102"/>
      <c r="H931" s="105"/>
      <c r="I931" s="154" t="str">
        <f t="shared" si="177"/>
        <v/>
      </c>
      <c r="J931" s="105"/>
      <c r="K931" s="111">
        <v>0</v>
      </c>
      <c r="L931" s="105">
        <v>0</v>
      </c>
      <c r="M931" s="112">
        <v>0</v>
      </c>
      <c r="N931" s="34" t="s">
        <v>63</v>
      </c>
      <c r="O931" s="38">
        <v>0</v>
      </c>
      <c r="P931" s="114" t="s">
        <v>117</v>
      </c>
      <c r="Q931" s="118">
        <v>44805</v>
      </c>
      <c r="R931" s="35">
        <v>0</v>
      </c>
      <c r="S931" s="35">
        <v>0</v>
      </c>
      <c r="T931" s="10" t="str">
        <f t="shared" si="174"/>
        <v>Sem - 36</v>
      </c>
      <c r="U931" s="10" t="str">
        <f t="shared" si="175"/>
        <v>Septembre</v>
      </c>
      <c r="V931" s="36" t="s">
        <v>231</v>
      </c>
      <c r="W931" s="34"/>
      <c r="X931" s="91">
        <f t="shared" si="176"/>
        <v>0</v>
      </c>
      <c r="Y931" s="92" t="str">
        <f>VLOOKUP('CM-CIC'!B862,Annuaire_roster!B:F,4,0)</f>
        <v>HMIDOUCH Fouad</v>
      </c>
      <c r="Z931" s="37" t="s">
        <v>110</v>
      </c>
      <c r="AA931" s="60" t="s">
        <v>232</v>
      </c>
      <c r="AB931" s="35">
        <v>0.33333333333333298</v>
      </c>
      <c r="AC931" s="35" t="s">
        <v>63</v>
      </c>
      <c r="AD931" s="35" t="s">
        <v>63</v>
      </c>
      <c r="AE931" s="44" t="s">
        <v>63</v>
      </c>
      <c r="AF931" s="120"/>
      <c r="AG931" s="45"/>
    </row>
    <row r="932" spans="1:33" ht="12.75" customHeight="1" x14ac:dyDescent="0.2">
      <c r="A932" s="59">
        <f>+VLOOKUP(B932,Annuaire_roster!B:G,5,0)</f>
        <v>1416</v>
      </c>
      <c r="B932" s="78" t="s">
        <v>138</v>
      </c>
      <c r="C932" s="98">
        <v>0.29166666666666669</v>
      </c>
      <c r="D932" s="98" t="s">
        <v>223</v>
      </c>
      <c r="E932" s="101">
        <v>0.66666666666666663</v>
      </c>
      <c r="F932" s="101" t="s">
        <v>224</v>
      </c>
      <c r="G932" s="102"/>
      <c r="H932" s="105"/>
      <c r="I932" s="154" t="str">
        <f t="shared" si="177"/>
        <v/>
      </c>
      <c r="J932" s="105"/>
      <c r="K932" s="111">
        <v>0</v>
      </c>
      <c r="L932" s="105">
        <v>0</v>
      </c>
      <c r="M932" s="112">
        <v>0</v>
      </c>
      <c r="N932" s="34">
        <v>0.33333333333333326</v>
      </c>
      <c r="O932" s="38">
        <v>0.33333333333333326</v>
      </c>
      <c r="P932" s="114" t="s">
        <v>117</v>
      </c>
      <c r="Q932" s="118">
        <v>44805</v>
      </c>
      <c r="R932" s="35">
        <v>0</v>
      </c>
      <c r="S932" s="35">
        <v>0</v>
      </c>
      <c r="T932" s="10" t="str">
        <f t="shared" si="174"/>
        <v>Sem - 36</v>
      </c>
      <c r="U932" s="10" t="str">
        <f t="shared" si="175"/>
        <v>Septembre</v>
      </c>
      <c r="V932" s="36" t="s">
        <v>231</v>
      </c>
      <c r="W932" s="34"/>
      <c r="X932" s="91">
        <f t="shared" si="176"/>
        <v>0</v>
      </c>
      <c r="Y932" s="92" t="str">
        <f>VLOOKUP('CM-CIC'!B863,Annuaire_roster!B:F,4,0)</f>
        <v>HMIDOUCH Fouad</v>
      </c>
      <c r="Z932" s="37" t="s">
        <v>110</v>
      </c>
      <c r="AA932" s="60">
        <v>0</v>
      </c>
      <c r="AB932" s="35" t="s">
        <v>63</v>
      </c>
      <c r="AC932" s="35" t="s">
        <v>63</v>
      </c>
      <c r="AD932" s="35" t="s">
        <v>63</v>
      </c>
      <c r="AE932" s="44" t="s">
        <v>63</v>
      </c>
      <c r="AF932" s="120"/>
      <c r="AG932" s="45"/>
    </row>
    <row r="933" spans="1:33" ht="12.75" customHeight="1" x14ac:dyDescent="0.2">
      <c r="A933" s="59">
        <f>+VLOOKUP(B933,Annuaire_roster!B:G,5,0)</f>
        <v>1488</v>
      </c>
      <c r="B933" s="78" t="s">
        <v>170</v>
      </c>
      <c r="C933" s="98"/>
      <c r="D933" s="98" t="s">
        <v>188</v>
      </c>
      <c r="E933" s="101"/>
      <c r="F933" s="101" t="s">
        <v>188</v>
      </c>
      <c r="G933" s="102"/>
      <c r="H933" s="105"/>
      <c r="I933" s="154" t="str">
        <f t="shared" si="177"/>
        <v/>
      </c>
      <c r="J933" s="105"/>
      <c r="K933" s="111">
        <v>0</v>
      </c>
      <c r="L933" s="105">
        <v>0</v>
      </c>
      <c r="M933" s="112">
        <v>0</v>
      </c>
      <c r="N933" s="34" t="s">
        <v>63</v>
      </c>
      <c r="O933" s="38">
        <v>0</v>
      </c>
      <c r="P933" s="114" t="s">
        <v>117</v>
      </c>
      <c r="Q933" s="118">
        <v>44805</v>
      </c>
      <c r="R933" s="35">
        <v>0</v>
      </c>
      <c r="S933" s="35">
        <v>0</v>
      </c>
      <c r="T933" s="10" t="str">
        <f t="shared" si="174"/>
        <v>Sem - 36</v>
      </c>
      <c r="U933" s="10" t="str">
        <f t="shared" si="175"/>
        <v>Septembre</v>
      </c>
      <c r="V933" s="36" t="s">
        <v>231</v>
      </c>
      <c r="W933" s="34"/>
      <c r="X933" s="91">
        <f t="shared" si="176"/>
        <v>0</v>
      </c>
      <c r="Y933" s="92" t="str">
        <f>VLOOKUP('CM-CIC'!B864,Annuaire_roster!B:F,4,0)</f>
        <v>HMIDOUCH Fouad</v>
      </c>
      <c r="Z933" s="37" t="s">
        <v>80</v>
      </c>
      <c r="AA933" s="60" t="s">
        <v>80</v>
      </c>
      <c r="AB933" s="35">
        <v>0.33333333333333298</v>
      </c>
      <c r="AC933" s="35" t="s">
        <v>63</v>
      </c>
      <c r="AD933" s="35" t="s">
        <v>63</v>
      </c>
      <c r="AE933" s="44" t="s">
        <v>63</v>
      </c>
      <c r="AF933" s="120"/>
      <c r="AG933" s="45"/>
    </row>
    <row r="934" spans="1:33" ht="12.75" customHeight="1" x14ac:dyDescent="0.2">
      <c r="A934" s="59" t="str">
        <f>+VLOOKUP(B934,Annuaire_roster!B:G,5,0)</f>
        <v>01563</v>
      </c>
      <c r="B934" s="78" t="s">
        <v>190</v>
      </c>
      <c r="C934" s="98">
        <v>0.29166666666666669</v>
      </c>
      <c r="D934" s="98" t="s">
        <v>223</v>
      </c>
      <c r="E934" s="101">
        <v>0.66666666666666663</v>
      </c>
      <c r="F934" s="101" t="s">
        <v>224</v>
      </c>
      <c r="G934" s="102"/>
      <c r="H934" s="105"/>
      <c r="I934" s="154" t="str">
        <f t="shared" si="177"/>
        <v/>
      </c>
      <c r="J934" s="105"/>
      <c r="K934" s="111">
        <v>0</v>
      </c>
      <c r="L934" s="105">
        <v>0</v>
      </c>
      <c r="M934" s="112">
        <v>0</v>
      </c>
      <c r="N934" s="34">
        <v>0.33333333333333326</v>
      </c>
      <c r="O934" s="38">
        <v>0.33333333333333326</v>
      </c>
      <c r="P934" s="114" t="s">
        <v>117</v>
      </c>
      <c r="Q934" s="118">
        <v>44805</v>
      </c>
      <c r="R934" s="35">
        <v>0</v>
      </c>
      <c r="S934" s="35">
        <v>0</v>
      </c>
      <c r="T934" s="10" t="str">
        <f t="shared" si="174"/>
        <v>Sem - 36</v>
      </c>
      <c r="U934" s="10" t="str">
        <f t="shared" si="175"/>
        <v>Septembre</v>
      </c>
      <c r="V934" s="36" t="s">
        <v>231</v>
      </c>
      <c r="W934" s="34"/>
      <c r="X934" s="91">
        <f t="shared" si="176"/>
        <v>0</v>
      </c>
      <c r="Y934" s="92" t="str">
        <f>VLOOKUP('CM-CIC'!B865,Annuaire_roster!B:F,4,0)</f>
        <v>HMIDOUCH Fouad</v>
      </c>
      <c r="Z934" s="37" t="s">
        <v>80</v>
      </c>
      <c r="AA934" s="60" t="s">
        <v>80</v>
      </c>
      <c r="AB934" s="35" t="s">
        <v>63</v>
      </c>
      <c r="AC934" s="35" t="s">
        <v>63</v>
      </c>
      <c r="AD934" s="35" t="s">
        <v>63</v>
      </c>
      <c r="AE934" s="44" t="s">
        <v>63</v>
      </c>
      <c r="AF934" s="120"/>
      <c r="AG934" s="45"/>
    </row>
    <row r="935" spans="1:33" ht="12.75" customHeight="1" x14ac:dyDescent="0.2">
      <c r="A935" s="59">
        <f>+VLOOKUP(B935,Annuaire_roster!B:G,5,0)</f>
        <v>1456</v>
      </c>
      <c r="B935" s="78" t="s">
        <v>173</v>
      </c>
      <c r="C935" s="98">
        <v>0.29166666666666669</v>
      </c>
      <c r="D935" s="98" t="s">
        <v>223</v>
      </c>
      <c r="E935" s="101">
        <v>0.66666666666666663</v>
      </c>
      <c r="F935" s="101" t="s">
        <v>224</v>
      </c>
      <c r="G935" s="102"/>
      <c r="H935" s="105"/>
      <c r="I935" s="154" t="str">
        <f t="shared" si="177"/>
        <v/>
      </c>
      <c r="J935" s="105"/>
      <c r="K935" s="111">
        <v>0</v>
      </c>
      <c r="L935" s="105">
        <v>0</v>
      </c>
      <c r="M935" s="112">
        <v>0</v>
      </c>
      <c r="N935" s="34">
        <v>0.33333333333333326</v>
      </c>
      <c r="O935" s="38">
        <v>0.33333333333333326</v>
      </c>
      <c r="P935" s="114" t="s">
        <v>117</v>
      </c>
      <c r="Q935" s="118">
        <v>44805</v>
      </c>
      <c r="R935" s="35">
        <v>0</v>
      </c>
      <c r="S935" s="35">
        <v>0</v>
      </c>
      <c r="T935" s="10" t="str">
        <f t="shared" si="174"/>
        <v>Sem - 36</v>
      </c>
      <c r="U935" s="10" t="str">
        <f t="shared" si="175"/>
        <v>Septembre</v>
      </c>
      <c r="V935" s="36" t="s">
        <v>231</v>
      </c>
      <c r="W935" s="34"/>
      <c r="X935" s="91">
        <f t="shared" si="176"/>
        <v>0</v>
      </c>
      <c r="Y935" s="92" t="str">
        <f>VLOOKUP('CM-CIC'!B866,Annuaire_roster!B:F,4,0)</f>
        <v>HMIDOUCH Fouad</v>
      </c>
      <c r="Z935" s="37" t="s">
        <v>80</v>
      </c>
      <c r="AA935" s="60" t="s">
        <v>80</v>
      </c>
      <c r="AB935" s="35" t="s">
        <v>63</v>
      </c>
      <c r="AC935" s="35" t="s">
        <v>63</v>
      </c>
      <c r="AD935" s="35" t="s">
        <v>63</v>
      </c>
      <c r="AE935" s="44" t="s">
        <v>63</v>
      </c>
      <c r="AF935" s="120"/>
      <c r="AG935" s="45"/>
    </row>
    <row r="936" spans="1:33" ht="12.75" customHeight="1" x14ac:dyDescent="0.2">
      <c r="A936" s="59">
        <f>+VLOOKUP(B936,Annuaire_roster!B:G,5,0)</f>
        <v>1152</v>
      </c>
      <c r="B936" s="78" t="s">
        <v>67</v>
      </c>
      <c r="C936" s="98">
        <v>0.29166666666666669</v>
      </c>
      <c r="D936" s="98" t="s">
        <v>223</v>
      </c>
      <c r="E936" s="101">
        <v>0.66666666666666663</v>
      </c>
      <c r="F936" s="101" t="s">
        <v>224</v>
      </c>
      <c r="G936" s="102"/>
      <c r="H936" s="105"/>
      <c r="I936" s="154" t="str">
        <f t="shared" si="177"/>
        <v/>
      </c>
      <c r="J936" s="105"/>
      <c r="K936" s="111"/>
      <c r="L936" s="105">
        <v>0</v>
      </c>
      <c r="M936" s="112">
        <v>0</v>
      </c>
      <c r="N936" s="34">
        <v>0.33333333333333326</v>
      </c>
      <c r="O936" s="38">
        <v>0.33333333333333326</v>
      </c>
      <c r="P936" s="114" t="s">
        <v>117</v>
      </c>
      <c r="Q936" s="118">
        <v>44805</v>
      </c>
      <c r="R936" s="35">
        <v>0</v>
      </c>
      <c r="S936" s="35">
        <v>0</v>
      </c>
      <c r="T936" s="10" t="str">
        <f t="shared" si="174"/>
        <v>Sem - 36</v>
      </c>
      <c r="U936" s="10" t="str">
        <f t="shared" si="175"/>
        <v>Septembre</v>
      </c>
      <c r="V936" s="36" t="s">
        <v>231</v>
      </c>
      <c r="W936" s="34"/>
      <c r="X936" s="91">
        <f t="shared" si="176"/>
        <v>0</v>
      </c>
      <c r="Y936" s="92" t="str">
        <f>VLOOKUP('CM-CIC'!B867,Annuaire_roster!B:F,4,0)</f>
        <v>HMIDOUCH Fouad</v>
      </c>
      <c r="Z936" s="37" t="s">
        <v>110</v>
      </c>
      <c r="AA936" s="60">
        <v>0</v>
      </c>
      <c r="AB936" s="35" t="s">
        <v>63</v>
      </c>
      <c r="AC936" s="35" t="s">
        <v>63</v>
      </c>
      <c r="AD936" s="35" t="s">
        <v>63</v>
      </c>
      <c r="AE936" s="44" t="s">
        <v>63</v>
      </c>
      <c r="AF936" s="120"/>
      <c r="AG936" s="45"/>
    </row>
    <row r="937" spans="1:33" ht="12.75" customHeight="1" x14ac:dyDescent="0.2">
      <c r="A937" s="59">
        <f>+VLOOKUP(B937,Annuaire_roster!B:G,5,0)</f>
        <v>1372</v>
      </c>
      <c r="B937" s="78" t="s">
        <v>115</v>
      </c>
      <c r="C937" s="98">
        <v>0.29166666666666669</v>
      </c>
      <c r="D937" s="98" t="s">
        <v>223</v>
      </c>
      <c r="E937" s="101">
        <v>0.66666666666666663</v>
      </c>
      <c r="F937" s="101" t="s">
        <v>224</v>
      </c>
      <c r="G937" s="102"/>
      <c r="H937" s="105"/>
      <c r="I937" s="154" t="str">
        <f t="shared" si="177"/>
        <v/>
      </c>
      <c r="J937" s="105"/>
      <c r="K937" s="111">
        <v>0</v>
      </c>
      <c r="L937" s="105">
        <v>0</v>
      </c>
      <c r="M937" s="112">
        <v>0</v>
      </c>
      <c r="N937" s="34">
        <v>0.33333333333333326</v>
      </c>
      <c r="O937" s="38">
        <v>0.33333333333333326</v>
      </c>
      <c r="P937" s="114" t="s">
        <v>117</v>
      </c>
      <c r="Q937" s="118">
        <v>44805</v>
      </c>
      <c r="R937" s="35">
        <v>0</v>
      </c>
      <c r="S937" s="35">
        <v>0</v>
      </c>
      <c r="T937" s="10" t="str">
        <f t="shared" si="174"/>
        <v>Sem - 36</v>
      </c>
      <c r="U937" s="10" t="str">
        <f t="shared" si="175"/>
        <v>Septembre</v>
      </c>
      <c r="V937" s="36" t="s">
        <v>231</v>
      </c>
      <c r="W937" s="34"/>
      <c r="X937" s="91">
        <f t="shared" si="176"/>
        <v>0</v>
      </c>
      <c r="Y937" s="92" t="str">
        <f>VLOOKUP('CM-CIC'!B868,Annuaire_roster!B:F,4,0)</f>
        <v>HMIDOUCH Fouad</v>
      </c>
      <c r="Z937" s="37" t="s">
        <v>110</v>
      </c>
      <c r="AA937" s="60" t="s">
        <v>232</v>
      </c>
      <c r="AB937" s="35" t="s">
        <v>63</v>
      </c>
      <c r="AC937" s="35" t="s">
        <v>63</v>
      </c>
      <c r="AD937" s="35" t="s">
        <v>63</v>
      </c>
      <c r="AE937" s="44" t="s">
        <v>63</v>
      </c>
      <c r="AF937" s="120"/>
      <c r="AG937" s="45"/>
    </row>
    <row r="938" spans="1:33" ht="12.75" customHeight="1" x14ac:dyDescent="0.2">
      <c r="A938" s="59" t="str">
        <f>+VLOOKUP(B938,Annuaire_roster!B:G,5,0)</f>
        <v>01604</v>
      </c>
      <c r="B938" s="78" t="s">
        <v>229</v>
      </c>
      <c r="C938" s="98">
        <v>0.29166666666666669</v>
      </c>
      <c r="D938" s="98" t="s">
        <v>223</v>
      </c>
      <c r="E938" s="101">
        <v>0.66666666666666663</v>
      </c>
      <c r="F938" s="101" t="s">
        <v>224</v>
      </c>
      <c r="G938" s="102"/>
      <c r="H938" s="105"/>
      <c r="I938" s="154" t="str">
        <f t="shared" si="177"/>
        <v/>
      </c>
      <c r="J938" s="105"/>
      <c r="K938" s="111">
        <v>0</v>
      </c>
      <c r="L938" s="105">
        <v>0</v>
      </c>
      <c r="M938" s="112">
        <v>0</v>
      </c>
      <c r="N938" s="34">
        <v>0.33333333333333326</v>
      </c>
      <c r="O938" s="38">
        <v>0.33333333333333326</v>
      </c>
      <c r="P938" s="114" t="s">
        <v>117</v>
      </c>
      <c r="Q938" s="118">
        <v>44805</v>
      </c>
      <c r="R938" s="35">
        <v>0</v>
      </c>
      <c r="S938" s="35">
        <v>0</v>
      </c>
      <c r="T938" s="10" t="str">
        <f t="shared" si="174"/>
        <v>Sem - 36</v>
      </c>
      <c r="U938" s="10" t="str">
        <f t="shared" si="175"/>
        <v>Septembre</v>
      </c>
      <c r="V938" s="36" t="s">
        <v>231</v>
      </c>
      <c r="W938" s="34"/>
      <c r="X938" s="91">
        <f t="shared" si="176"/>
        <v>0</v>
      </c>
      <c r="Y938" s="92" t="str">
        <f>VLOOKUP('CM-CIC'!B869,Annuaire_roster!B:F,4,0)</f>
        <v>HMIDOUCH Fouad</v>
      </c>
      <c r="Z938" s="37" t="s">
        <v>80</v>
      </c>
      <c r="AA938" s="60" t="s">
        <v>80</v>
      </c>
      <c r="AB938" s="35" t="s">
        <v>63</v>
      </c>
      <c r="AC938" s="35" t="s">
        <v>63</v>
      </c>
      <c r="AD938" s="35" t="s">
        <v>63</v>
      </c>
      <c r="AE938" s="44" t="s">
        <v>63</v>
      </c>
      <c r="AF938" s="120"/>
      <c r="AG938" s="45"/>
    </row>
    <row r="939" spans="1:33" ht="12.75" customHeight="1" x14ac:dyDescent="0.2">
      <c r="A939" s="59" t="str">
        <f>+VLOOKUP(B939,Annuaire_roster!B:G,5,0)</f>
        <v>01603</v>
      </c>
      <c r="B939" s="78" t="s">
        <v>228</v>
      </c>
      <c r="C939" s="98">
        <v>0.29166666666666669</v>
      </c>
      <c r="D939" s="98" t="s">
        <v>223</v>
      </c>
      <c r="E939" s="101">
        <v>0.66666666666666663</v>
      </c>
      <c r="F939" s="101" t="s">
        <v>224</v>
      </c>
      <c r="G939" s="102"/>
      <c r="H939" s="105"/>
      <c r="I939" s="154" t="str">
        <f t="shared" si="177"/>
        <v/>
      </c>
      <c r="J939" s="105"/>
      <c r="K939" s="111">
        <v>0</v>
      </c>
      <c r="L939" s="105">
        <v>0</v>
      </c>
      <c r="M939" s="112">
        <v>0</v>
      </c>
      <c r="N939" s="34">
        <v>0.33333333333333326</v>
      </c>
      <c r="O939" s="38">
        <v>0.33333333333333326</v>
      </c>
      <c r="P939" s="114" t="s">
        <v>117</v>
      </c>
      <c r="Q939" s="118">
        <v>44805</v>
      </c>
      <c r="R939" s="35">
        <v>0</v>
      </c>
      <c r="S939" s="35">
        <v>0</v>
      </c>
      <c r="T939" s="10" t="str">
        <f t="shared" si="174"/>
        <v>Sem - 36</v>
      </c>
      <c r="U939" s="10" t="str">
        <f t="shared" si="175"/>
        <v>Septembre</v>
      </c>
      <c r="V939" s="36" t="s">
        <v>231</v>
      </c>
      <c r="W939" s="34"/>
      <c r="X939" s="91">
        <f t="shared" si="176"/>
        <v>0</v>
      </c>
      <c r="Y939" s="92" t="str">
        <f>VLOOKUP('CM-CIC'!B870,Annuaire_roster!B:F,4,0)</f>
        <v>HMIDOUCH Fouad</v>
      </c>
      <c r="Z939" s="37" t="s">
        <v>80</v>
      </c>
      <c r="AA939" s="60" t="s">
        <v>80</v>
      </c>
      <c r="AB939" s="35" t="s">
        <v>63</v>
      </c>
      <c r="AC939" s="35" t="s">
        <v>63</v>
      </c>
      <c r="AD939" s="35" t="s">
        <v>63</v>
      </c>
      <c r="AE939" s="44" t="s">
        <v>63</v>
      </c>
      <c r="AF939" s="120"/>
      <c r="AG939" s="45"/>
    </row>
    <row r="940" spans="1:33" ht="12.75" customHeight="1" x14ac:dyDescent="0.2">
      <c r="A940" s="59">
        <f>+VLOOKUP(B940,Annuaire_roster!B:G,5,0)</f>
        <v>1161</v>
      </c>
      <c r="B940" s="78" t="s">
        <v>77</v>
      </c>
      <c r="C940" s="98">
        <v>0.29166666666666669</v>
      </c>
      <c r="D940" s="98" t="s">
        <v>223</v>
      </c>
      <c r="E940" s="101">
        <v>0.66666666666666663</v>
      </c>
      <c r="F940" s="101" t="s">
        <v>224</v>
      </c>
      <c r="G940" s="102"/>
      <c r="H940" s="105"/>
      <c r="I940" s="154" t="str">
        <f t="shared" si="177"/>
        <v/>
      </c>
      <c r="J940" s="105"/>
      <c r="K940" s="111">
        <v>0</v>
      </c>
      <c r="L940" s="105">
        <v>0</v>
      </c>
      <c r="M940" s="112">
        <v>0</v>
      </c>
      <c r="N940" s="34">
        <v>0.33333333333333326</v>
      </c>
      <c r="O940" s="38">
        <v>0.33333333333333326</v>
      </c>
      <c r="P940" s="114" t="s">
        <v>117</v>
      </c>
      <c r="Q940" s="118">
        <v>44805</v>
      </c>
      <c r="R940" s="35">
        <v>0</v>
      </c>
      <c r="S940" s="35">
        <v>0</v>
      </c>
      <c r="T940" s="10" t="str">
        <f t="shared" si="174"/>
        <v>Sem - 36</v>
      </c>
      <c r="U940" s="10" t="str">
        <f t="shared" si="175"/>
        <v>Septembre</v>
      </c>
      <c r="V940" s="36" t="s">
        <v>231</v>
      </c>
      <c r="W940" s="34"/>
      <c r="X940" s="91">
        <f t="shared" si="176"/>
        <v>0</v>
      </c>
      <c r="Y940" s="92" t="str">
        <f>VLOOKUP('CM-CIC'!B871,Annuaire_roster!B:F,4,0)</f>
        <v>HMIDOUCH Fouad</v>
      </c>
      <c r="Z940" s="37" t="s">
        <v>110</v>
      </c>
      <c r="AA940" s="60" t="s">
        <v>232</v>
      </c>
      <c r="AB940" s="35" t="s">
        <v>63</v>
      </c>
      <c r="AC940" s="35" t="s">
        <v>63</v>
      </c>
      <c r="AD940" s="35" t="s">
        <v>63</v>
      </c>
      <c r="AE940" s="44" t="s">
        <v>63</v>
      </c>
      <c r="AF940" s="120"/>
      <c r="AG940" s="45"/>
    </row>
    <row r="941" spans="1:33" ht="12.75" customHeight="1" x14ac:dyDescent="0.2">
      <c r="A941" s="59">
        <f>+VLOOKUP(B941,Annuaire_roster!B:G,5,0)</f>
        <v>1532</v>
      </c>
      <c r="B941" s="78" t="s">
        <v>182</v>
      </c>
      <c r="C941" s="98">
        <v>0.29166666666666669</v>
      </c>
      <c r="D941" s="98" t="s">
        <v>223</v>
      </c>
      <c r="E941" s="101">
        <v>0.66666666666666663</v>
      </c>
      <c r="F941" s="101" t="s">
        <v>224</v>
      </c>
      <c r="G941" s="102"/>
      <c r="H941" s="105"/>
      <c r="I941" s="154" t="str">
        <f t="shared" si="177"/>
        <v/>
      </c>
      <c r="J941" s="105"/>
      <c r="K941" s="111">
        <v>0</v>
      </c>
      <c r="L941" s="105">
        <v>0</v>
      </c>
      <c r="M941" s="112">
        <v>0</v>
      </c>
      <c r="N941" s="34">
        <v>0.33333333333333326</v>
      </c>
      <c r="O941" s="38">
        <v>0.33333333333333326</v>
      </c>
      <c r="P941" s="114" t="s">
        <v>117</v>
      </c>
      <c r="Q941" s="118">
        <v>44805</v>
      </c>
      <c r="R941" s="35">
        <v>0</v>
      </c>
      <c r="S941" s="35">
        <v>0</v>
      </c>
      <c r="T941" s="10" t="str">
        <f t="shared" si="174"/>
        <v>Sem - 36</v>
      </c>
      <c r="U941" s="10" t="str">
        <f t="shared" si="175"/>
        <v>Septembre</v>
      </c>
      <c r="V941" s="36" t="s">
        <v>231</v>
      </c>
      <c r="W941" s="34"/>
      <c r="X941" s="91">
        <f t="shared" si="176"/>
        <v>0</v>
      </c>
      <c r="Y941" s="92" t="str">
        <f>VLOOKUP('CM-CIC'!B872,Annuaire_roster!B:F,4,0)</f>
        <v>HMIDOUCH Fouad</v>
      </c>
      <c r="Z941" s="37" t="s">
        <v>110</v>
      </c>
      <c r="AA941" s="60">
        <v>0</v>
      </c>
      <c r="AB941" s="35" t="s">
        <v>63</v>
      </c>
      <c r="AC941" s="35" t="s">
        <v>63</v>
      </c>
      <c r="AD941" s="35" t="s">
        <v>63</v>
      </c>
      <c r="AE941" s="44" t="s">
        <v>63</v>
      </c>
      <c r="AF941" s="120"/>
      <c r="AG941" s="45"/>
    </row>
    <row r="942" spans="1:33" ht="12.75" customHeight="1" x14ac:dyDescent="0.2">
      <c r="A942" s="59">
        <f>+VLOOKUP(B942,Annuaire_roster!B:G,5,0)</f>
        <v>1393</v>
      </c>
      <c r="B942" s="78" t="s">
        <v>127</v>
      </c>
      <c r="C942" s="98">
        <v>0.29166666666666669</v>
      </c>
      <c r="D942" s="98" t="s">
        <v>223</v>
      </c>
      <c r="E942" s="101">
        <v>0.66666666666666663</v>
      </c>
      <c r="F942" s="101" t="s">
        <v>224</v>
      </c>
      <c r="G942" s="102"/>
      <c r="H942" s="105"/>
      <c r="I942" s="154" t="str">
        <f t="shared" si="177"/>
        <v/>
      </c>
      <c r="J942" s="105"/>
      <c r="K942" s="111">
        <v>0</v>
      </c>
      <c r="L942" s="105">
        <v>0</v>
      </c>
      <c r="M942" s="112">
        <v>0</v>
      </c>
      <c r="N942" s="34">
        <v>0.33333333333333326</v>
      </c>
      <c r="O942" s="38">
        <v>0.33333333333333326</v>
      </c>
      <c r="P942" s="114" t="s">
        <v>117</v>
      </c>
      <c r="Q942" s="118">
        <v>44805</v>
      </c>
      <c r="R942" s="35">
        <v>0</v>
      </c>
      <c r="S942" s="35">
        <v>0</v>
      </c>
      <c r="T942" s="10" t="str">
        <f t="shared" si="174"/>
        <v>Sem - 36</v>
      </c>
      <c r="U942" s="10" t="str">
        <f t="shared" si="175"/>
        <v>Septembre</v>
      </c>
      <c r="V942" s="36" t="s">
        <v>231</v>
      </c>
      <c r="W942" s="34"/>
      <c r="X942" s="91">
        <f t="shared" si="176"/>
        <v>0</v>
      </c>
      <c r="Y942" s="92" t="str">
        <f>VLOOKUP('CM-CIC'!B873,Annuaire_roster!B:F,4,0)</f>
        <v>HMIDOUCH Fouad</v>
      </c>
      <c r="Z942" s="37" t="s">
        <v>110</v>
      </c>
      <c r="AA942" s="60">
        <v>0</v>
      </c>
      <c r="AB942" s="35" t="s">
        <v>63</v>
      </c>
      <c r="AC942" s="35" t="s">
        <v>63</v>
      </c>
      <c r="AD942" s="35" t="s">
        <v>63</v>
      </c>
      <c r="AE942" s="44" t="s">
        <v>63</v>
      </c>
      <c r="AF942" s="120"/>
      <c r="AG942" s="45"/>
    </row>
    <row r="943" spans="1:33" ht="12.75" customHeight="1" x14ac:dyDescent="0.2">
      <c r="A943" s="59" t="str">
        <f>+VLOOKUP(B943,Annuaire_roster!B:G,5,0)</f>
        <v>01174</v>
      </c>
      <c r="B943" s="78" t="s">
        <v>105</v>
      </c>
      <c r="C943" s="98"/>
      <c r="D943" s="98" t="s">
        <v>223</v>
      </c>
      <c r="E943" s="101"/>
      <c r="F943" s="101" t="s">
        <v>224</v>
      </c>
      <c r="G943" s="102"/>
      <c r="H943" s="105"/>
      <c r="I943" s="154" t="str">
        <f t="shared" si="177"/>
        <v/>
      </c>
      <c r="J943" s="105"/>
      <c r="K943" s="111">
        <v>0</v>
      </c>
      <c r="L943" s="105">
        <v>0</v>
      </c>
      <c r="M943" s="112" t="s">
        <v>187</v>
      </c>
      <c r="N943" s="34" t="s">
        <v>63</v>
      </c>
      <c r="O943" s="38">
        <v>0.33333333333333326</v>
      </c>
      <c r="P943" s="114" t="s">
        <v>117</v>
      </c>
      <c r="Q943" s="118">
        <v>44805</v>
      </c>
      <c r="R943" s="35">
        <v>0.33333333333333326</v>
      </c>
      <c r="S943" s="35">
        <v>0.33333333333333326</v>
      </c>
      <c r="T943" s="10" t="str">
        <f t="shared" si="174"/>
        <v>Sem - 36</v>
      </c>
      <c r="U943" s="10" t="str">
        <f t="shared" si="175"/>
        <v>Septembre</v>
      </c>
      <c r="V943" s="36" t="s">
        <v>231</v>
      </c>
      <c r="W943" s="34"/>
      <c r="X943" s="91">
        <f t="shared" si="176"/>
        <v>0</v>
      </c>
      <c r="Y943" s="92" t="str">
        <f>VLOOKUP('CM-CIC'!B874,Annuaire_roster!B:F,4,0)</f>
        <v>HMIDOUCH Fouad</v>
      </c>
      <c r="Z943" s="37" t="s">
        <v>110</v>
      </c>
      <c r="AA943" s="60">
        <v>0</v>
      </c>
      <c r="AB943" s="35" t="s">
        <v>63</v>
      </c>
      <c r="AC943" s="35" t="s">
        <v>63</v>
      </c>
      <c r="AD943" s="35" t="s">
        <v>63</v>
      </c>
      <c r="AE943" s="44" t="s">
        <v>63</v>
      </c>
      <c r="AF943" s="120"/>
      <c r="AG943" s="45"/>
    </row>
    <row r="944" spans="1:33" ht="12.75" customHeight="1" x14ac:dyDescent="0.2">
      <c r="A944" s="59">
        <f>+VLOOKUP(B944,Annuaire_roster!B:G,5,0)</f>
        <v>1421</v>
      </c>
      <c r="B944" s="78" t="s">
        <v>140</v>
      </c>
      <c r="C944" s="98">
        <v>0.29166666666666669</v>
      </c>
      <c r="D944" s="98" t="s">
        <v>223</v>
      </c>
      <c r="E944" s="101">
        <v>0.66666666666666663</v>
      </c>
      <c r="F944" s="101" t="s">
        <v>224</v>
      </c>
      <c r="G944" s="102"/>
      <c r="H944" s="105"/>
      <c r="I944" s="154" t="str">
        <f t="shared" si="177"/>
        <v/>
      </c>
      <c r="J944" s="105"/>
      <c r="K944" s="111">
        <v>0</v>
      </c>
      <c r="L944" s="105">
        <v>0</v>
      </c>
      <c r="M944" s="112">
        <v>0</v>
      </c>
      <c r="N944" s="34">
        <v>0.33333333333333326</v>
      </c>
      <c r="O944" s="38">
        <v>0.33333333333333326</v>
      </c>
      <c r="P944" s="114" t="s">
        <v>117</v>
      </c>
      <c r="Q944" s="118">
        <v>44805</v>
      </c>
      <c r="R944" s="35">
        <v>0</v>
      </c>
      <c r="S944" s="35">
        <v>0</v>
      </c>
      <c r="T944" s="10" t="str">
        <f t="shared" si="174"/>
        <v>Sem - 36</v>
      </c>
      <c r="U944" s="10" t="str">
        <f t="shared" si="175"/>
        <v>Septembre</v>
      </c>
      <c r="V944" s="36" t="s">
        <v>231</v>
      </c>
      <c r="W944" s="34"/>
      <c r="X944" s="91">
        <f t="shared" si="176"/>
        <v>0</v>
      </c>
      <c r="Y944" s="92" t="str">
        <f>VLOOKUP('CM-CIC'!B875,Annuaire_roster!B:F,4,0)</f>
        <v>HMIDOUCH Fouad</v>
      </c>
      <c r="Z944" s="37" t="s">
        <v>110</v>
      </c>
      <c r="AA944" s="60">
        <v>0</v>
      </c>
      <c r="AB944" s="35" t="s">
        <v>63</v>
      </c>
      <c r="AC944" s="35" t="s">
        <v>63</v>
      </c>
      <c r="AD944" s="35" t="s">
        <v>63</v>
      </c>
      <c r="AE944" s="44" t="s">
        <v>63</v>
      </c>
      <c r="AF944" s="120"/>
      <c r="AG944" s="45"/>
    </row>
    <row r="945" spans="1:33" ht="12.75" customHeight="1" x14ac:dyDescent="0.2">
      <c r="A945" s="59">
        <f>+VLOOKUP(B945,Annuaire_roster!B:G,5,0)</f>
        <v>1414</v>
      </c>
      <c r="B945" s="78" t="s">
        <v>136</v>
      </c>
      <c r="C945" s="98"/>
      <c r="D945" s="98" t="s">
        <v>188</v>
      </c>
      <c r="E945" s="101"/>
      <c r="F945" s="101" t="s">
        <v>188</v>
      </c>
      <c r="G945" s="102"/>
      <c r="H945" s="105"/>
      <c r="I945" s="154" t="str">
        <f t="shared" ref="I945:I978" si="178">IF(IF(OR(C945="",D945="Congé",D945="OFF",D945="Congé spécial"),"",IF(D945&gt;F945,D945-C945,IF(C945-D945&lt;0,0,C945-D945)))&lt;0.00068287037037037,"",IF(OR(D945="Congé",D945="OFF",C945="",D945="Congé spécial"),"",IF(D945&gt;F945,D945-C945,IF(C945-D945&lt;0,0,C945-D945))))</f>
        <v/>
      </c>
      <c r="J945" s="105"/>
      <c r="K945" s="111">
        <v>0</v>
      </c>
      <c r="L945" s="105">
        <v>0</v>
      </c>
      <c r="M945" s="112">
        <v>0</v>
      </c>
      <c r="N945" s="34" t="s">
        <v>63</v>
      </c>
      <c r="O945" s="38">
        <v>0</v>
      </c>
      <c r="P945" s="114" t="s">
        <v>117</v>
      </c>
      <c r="Q945" s="118">
        <v>44805</v>
      </c>
      <c r="R945" s="35">
        <v>0</v>
      </c>
      <c r="S945" s="35">
        <v>0</v>
      </c>
      <c r="T945" s="10" t="str">
        <f t="shared" si="174"/>
        <v>Sem - 36</v>
      </c>
      <c r="U945" s="10" t="str">
        <f t="shared" si="175"/>
        <v>Septembre</v>
      </c>
      <c r="V945" s="36" t="s">
        <v>231</v>
      </c>
      <c r="W945" s="34"/>
      <c r="X945" s="91">
        <f t="shared" si="176"/>
        <v>0</v>
      </c>
      <c r="Y945" s="92" t="str">
        <f>VLOOKUP('CM-CIC'!B876,Annuaire_roster!B:F,4,0)</f>
        <v>HMIDOUCH Fouad</v>
      </c>
      <c r="Z945" s="37" t="s">
        <v>110</v>
      </c>
      <c r="AA945" s="60">
        <v>0</v>
      </c>
      <c r="AB945" s="35">
        <v>0.16666666666666666</v>
      </c>
      <c r="AC945" s="35" t="s">
        <v>63</v>
      </c>
      <c r="AD945" s="35" t="s">
        <v>63</v>
      </c>
      <c r="AE945" s="44" t="s">
        <v>63</v>
      </c>
      <c r="AF945" s="120"/>
      <c r="AG945" s="45"/>
    </row>
    <row r="946" spans="1:33" ht="12.75" customHeight="1" x14ac:dyDescent="0.2">
      <c r="A946" s="59">
        <f>+VLOOKUP(B946,Annuaire_roster!B:G,5,0)</f>
        <v>1415</v>
      </c>
      <c r="B946" s="78" t="s">
        <v>137</v>
      </c>
      <c r="C946" s="98">
        <v>0.29166666666666669</v>
      </c>
      <c r="D946" s="98" t="s">
        <v>223</v>
      </c>
      <c r="E946" s="101">
        <v>0.66666666666666663</v>
      </c>
      <c r="F946" s="101" t="s">
        <v>224</v>
      </c>
      <c r="G946" s="102"/>
      <c r="H946" s="105"/>
      <c r="I946" s="154" t="str">
        <f t="shared" si="178"/>
        <v/>
      </c>
      <c r="J946" s="105"/>
      <c r="K946" s="111">
        <v>0</v>
      </c>
      <c r="L946" s="105">
        <v>0</v>
      </c>
      <c r="M946" s="112">
        <v>0</v>
      </c>
      <c r="N946" s="34">
        <v>0.33333333333333326</v>
      </c>
      <c r="O946" s="38">
        <v>0.33333333333333326</v>
      </c>
      <c r="P946" s="114" t="s">
        <v>117</v>
      </c>
      <c r="Q946" s="118">
        <v>44806</v>
      </c>
      <c r="R946" s="35">
        <v>0</v>
      </c>
      <c r="S946" s="35">
        <v>0</v>
      </c>
      <c r="T946" s="10" t="str">
        <f t="shared" si="174"/>
        <v>Sem - 36</v>
      </c>
      <c r="U946" s="10" t="str">
        <f t="shared" si="175"/>
        <v>Septembre</v>
      </c>
      <c r="V946" s="36" t="s">
        <v>231</v>
      </c>
      <c r="W946" s="34"/>
      <c r="X946" s="91">
        <f t="shared" si="176"/>
        <v>0</v>
      </c>
      <c r="Y946" s="92" t="str">
        <f>VLOOKUP('CM-CIC'!B877,Annuaire_roster!B:F,4,0)</f>
        <v>HMIDOUCH Fouad</v>
      </c>
      <c r="Z946" s="37" t="s">
        <v>110</v>
      </c>
      <c r="AA946" s="60">
        <v>0</v>
      </c>
      <c r="AB946" s="35" t="s">
        <v>63</v>
      </c>
      <c r="AC946" s="35" t="s">
        <v>63</v>
      </c>
      <c r="AD946" s="35" t="s">
        <v>63</v>
      </c>
      <c r="AE946" s="44" t="s">
        <v>63</v>
      </c>
      <c r="AF946" s="120"/>
      <c r="AG946" s="45"/>
    </row>
    <row r="947" spans="1:33" ht="12.75" customHeight="1" x14ac:dyDescent="0.2">
      <c r="A947" s="59">
        <f>+VLOOKUP(B947,Annuaire_roster!B:G,5,0)</f>
        <v>1410</v>
      </c>
      <c r="B947" s="78" t="s">
        <v>134</v>
      </c>
      <c r="C947" s="98">
        <v>0.29166666666666669</v>
      </c>
      <c r="D947" s="98" t="s">
        <v>223</v>
      </c>
      <c r="E947" s="101">
        <v>0.66666666666666663</v>
      </c>
      <c r="F947" s="101" t="s">
        <v>224</v>
      </c>
      <c r="G947" s="102"/>
      <c r="H947" s="105"/>
      <c r="I947" s="154" t="str">
        <f t="shared" si="178"/>
        <v/>
      </c>
      <c r="J947" s="105"/>
      <c r="K947" s="111">
        <v>0</v>
      </c>
      <c r="L947" s="105">
        <v>0</v>
      </c>
      <c r="M947" s="112">
        <v>0</v>
      </c>
      <c r="N947" s="34">
        <v>0.33333333333333326</v>
      </c>
      <c r="O947" s="38">
        <v>0.33333333333333326</v>
      </c>
      <c r="P947" s="114" t="s">
        <v>117</v>
      </c>
      <c r="Q947" s="118">
        <v>44806</v>
      </c>
      <c r="R947" s="35">
        <v>0</v>
      </c>
      <c r="S947" s="35">
        <v>0</v>
      </c>
      <c r="T947" s="10" t="str">
        <f t="shared" si="174"/>
        <v>Sem - 36</v>
      </c>
      <c r="U947" s="10" t="str">
        <f t="shared" si="175"/>
        <v>Septembre</v>
      </c>
      <c r="V947" s="36" t="s">
        <v>231</v>
      </c>
      <c r="W947" s="34"/>
      <c r="X947" s="91">
        <f t="shared" si="176"/>
        <v>0</v>
      </c>
      <c r="Y947" s="92" t="str">
        <f>VLOOKUP('CM-CIC'!B878,Annuaire_roster!B:F,4,0)</f>
        <v>HMIDOUCH Fouad</v>
      </c>
      <c r="Z947" s="37" t="s">
        <v>110</v>
      </c>
      <c r="AA947" s="60">
        <v>0</v>
      </c>
      <c r="AB947" s="35" t="s">
        <v>63</v>
      </c>
      <c r="AC947" s="35" t="s">
        <v>63</v>
      </c>
      <c r="AD947" s="35" t="s">
        <v>63</v>
      </c>
      <c r="AE947" s="44" t="s">
        <v>63</v>
      </c>
      <c r="AF947" s="120"/>
      <c r="AG947" s="45"/>
    </row>
    <row r="948" spans="1:33" ht="12.75" customHeight="1" x14ac:dyDescent="0.2">
      <c r="A948" s="59">
        <f>+VLOOKUP(B948,Annuaire_roster!B:G,5,0)</f>
        <v>1411</v>
      </c>
      <c r="B948" s="78" t="s">
        <v>133</v>
      </c>
      <c r="C948" s="98"/>
      <c r="D948" s="98" t="s">
        <v>223</v>
      </c>
      <c r="E948" s="101"/>
      <c r="F948" s="101" t="s">
        <v>224</v>
      </c>
      <c r="G948" s="102"/>
      <c r="H948" s="105"/>
      <c r="I948" s="154" t="str">
        <f t="shared" si="178"/>
        <v/>
      </c>
      <c r="J948" s="105"/>
      <c r="K948" s="111">
        <v>0</v>
      </c>
      <c r="L948" s="105">
        <v>0</v>
      </c>
      <c r="M948" s="112" t="s">
        <v>187</v>
      </c>
      <c r="N948" s="34" t="s">
        <v>63</v>
      </c>
      <c r="O948" s="38">
        <v>0.33333333333333326</v>
      </c>
      <c r="P948" s="114" t="s">
        <v>117</v>
      </c>
      <c r="Q948" s="118">
        <v>44806</v>
      </c>
      <c r="R948" s="35">
        <v>0.33333333333333326</v>
      </c>
      <c r="S948" s="35">
        <v>0.33333333333333326</v>
      </c>
      <c r="T948" s="10" t="str">
        <f t="shared" si="174"/>
        <v>Sem - 36</v>
      </c>
      <c r="U948" s="10" t="str">
        <f t="shared" si="175"/>
        <v>Septembre</v>
      </c>
      <c r="V948" s="36" t="s">
        <v>231</v>
      </c>
      <c r="W948" s="34"/>
      <c r="X948" s="91">
        <f t="shared" si="176"/>
        <v>0</v>
      </c>
      <c r="Y948" s="92" t="str">
        <f>VLOOKUP('CM-CIC'!B879,Annuaire_roster!B:F,4,0)</f>
        <v>HMIDOUCH Fouad</v>
      </c>
      <c r="Z948" s="37" t="s">
        <v>110</v>
      </c>
      <c r="AA948" s="60">
        <v>0</v>
      </c>
      <c r="AB948" s="35" t="s">
        <v>63</v>
      </c>
      <c r="AC948" s="35" t="s">
        <v>63</v>
      </c>
      <c r="AD948" s="35" t="s">
        <v>63</v>
      </c>
      <c r="AE948" s="44" t="s">
        <v>63</v>
      </c>
      <c r="AF948" s="120"/>
      <c r="AG948" s="45"/>
    </row>
    <row r="949" spans="1:33" ht="12.75" customHeight="1" x14ac:dyDescent="0.2">
      <c r="A949" s="59">
        <f>+VLOOKUP(B949,Annuaire_roster!B:G,5,0)</f>
        <v>1418</v>
      </c>
      <c r="B949" s="78" t="s">
        <v>132</v>
      </c>
      <c r="C949" s="98">
        <v>0.29166666666666669</v>
      </c>
      <c r="D949" s="98" t="s">
        <v>223</v>
      </c>
      <c r="E949" s="101">
        <v>0.66666666666666663</v>
      </c>
      <c r="F949" s="101" t="s">
        <v>224</v>
      </c>
      <c r="G949" s="102"/>
      <c r="H949" s="105"/>
      <c r="I949" s="154" t="str">
        <f t="shared" si="178"/>
        <v/>
      </c>
      <c r="J949" s="105"/>
      <c r="K949" s="111">
        <v>0</v>
      </c>
      <c r="L949" s="105">
        <v>0</v>
      </c>
      <c r="M949" s="112">
        <v>0</v>
      </c>
      <c r="N949" s="34">
        <v>0.33333333333333326</v>
      </c>
      <c r="O949" s="38">
        <v>0.33333333333333326</v>
      </c>
      <c r="P949" s="114" t="s">
        <v>117</v>
      </c>
      <c r="Q949" s="118">
        <v>44806</v>
      </c>
      <c r="R949" s="35">
        <v>0</v>
      </c>
      <c r="S949" s="35">
        <v>0</v>
      </c>
      <c r="T949" s="10" t="str">
        <f t="shared" si="174"/>
        <v>Sem - 36</v>
      </c>
      <c r="U949" s="10" t="str">
        <f t="shared" si="175"/>
        <v>Septembre</v>
      </c>
      <c r="V949" s="36" t="s">
        <v>231</v>
      </c>
      <c r="W949" s="34"/>
      <c r="X949" s="91">
        <f t="shared" si="176"/>
        <v>0</v>
      </c>
      <c r="Y949" s="92" t="str">
        <f>VLOOKUP('CM-CIC'!B880,Annuaire_roster!B:F,4,0)</f>
        <v>CHOUIFI Mustapha</v>
      </c>
      <c r="Z949" s="37" t="s">
        <v>110</v>
      </c>
      <c r="AA949" s="60">
        <v>0</v>
      </c>
      <c r="AB949" s="35" t="s">
        <v>63</v>
      </c>
      <c r="AC949" s="35" t="s">
        <v>63</v>
      </c>
      <c r="AD949" s="35" t="s">
        <v>63</v>
      </c>
      <c r="AE949" s="44" t="s">
        <v>63</v>
      </c>
      <c r="AF949" s="120"/>
      <c r="AG949" s="45"/>
    </row>
    <row r="950" spans="1:33" ht="12.75" customHeight="1" x14ac:dyDescent="0.2">
      <c r="A950" s="59">
        <f>+VLOOKUP(B950,Annuaire_roster!B:G,5,0)</f>
        <v>1386</v>
      </c>
      <c r="B950" s="78" t="s">
        <v>123</v>
      </c>
      <c r="C950" s="98"/>
      <c r="D950" s="98" t="s">
        <v>223</v>
      </c>
      <c r="E950" s="101"/>
      <c r="F950" s="101" t="s">
        <v>224</v>
      </c>
      <c r="G950" s="102"/>
      <c r="H950" s="105"/>
      <c r="I950" s="154" t="str">
        <f t="shared" si="178"/>
        <v/>
      </c>
      <c r="J950" s="105"/>
      <c r="K950" s="111">
        <v>0</v>
      </c>
      <c r="L950" s="105">
        <v>0</v>
      </c>
      <c r="M950" s="112" t="s">
        <v>187</v>
      </c>
      <c r="N950" s="34" t="s">
        <v>63</v>
      </c>
      <c r="O950" s="38">
        <v>0.33333333333333326</v>
      </c>
      <c r="P950" s="114" t="s">
        <v>117</v>
      </c>
      <c r="Q950" s="118">
        <v>44806</v>
      </c>
      <c r="R950" s="35">
        <v>0.33333333333333326</v>
      </c>
      <c r="S950" s="35">
        <v>0.33333333333333326</v>
      </c>
      <c r="T950" s="10" t="str">
        <f t="shared" si="174"/>
        <v>Sem - 36</v>
      </c>
      <c r="U950" s="10" t="str">
        <f t="shared" si="175"/>
        <v>Septembre</v>
      </c>
      <c r="V950" s="36" t="s">
        <v>231</v>
      </c>
      <c r="W950" s="34"/>
      <c r="X950" s="91">
        <f t="shared" si="176"/>
        <v>0</v>
      </c>
      <c r="Y950" s="92" t="str">
        <f>VLOOKUP('CM-CIC'!B881,Annuaire_roster!B:F,4,0)</f>
        <v>CHOUIFI Mustapha</v>
      </c>
      <c r="Z950" s="37" t="s">
        <v>110</v>
      </c>
      <c r="AA950" s="60">
        <v>0</v>
      </c>
      <c r="AB950" s="35" t="s">
        <v>63</v>
      </c>
      <c r="AC950" s="35" t="s">
        <v>63</v>
      </c>
      <c r="AD950" s="35" t="s">
        <v>63</v>
      </c>
      <c r="AE950" s="44" t="s">
        <v>63</v>
      </c>
      <c r="AF950" s="120"/>
      <c r="AG950" s="45"/>
    </row>
    <row r="951" spans="1:33" ht="12.75" customHeight="1" x14ac:dyDescent="0.2">
      <c r="A951" s="59">
        <f>+VLOOKUP(B951,Annuaire_roster!B:G,5,0)</f>
        <v>1448</v>
      </c>
      <c r="B951" s="78" t="s">
        <v>164</v>
      </c>
      <c r="C951" s="98">
        <v>0.29166666666666669</v>
      </c>
      <c r="D951" s="98" t="s">
        <v>223</v>
      </c>
      <c r="E951" s="101">
        <v>0.66666666666666663</v>
      </c>
      <c r="F951" s="101" t="s">
        <v>224</v>
      </c>
      <c r="G951" s="102"/>
      <c r="H951" s="105"/>
      <c r="I951" s="154" t="str">
        <f t="shared" si="178"/>
        <v/>
      </c>
      <c r="J951" s="105"/>
      <c r="K951" s="111">
        <v>0</v>
      </c>
      <c r="L951" s="105">
        <v>0</v>
      </c>
      <c r="M951" s="112">
        <v>0</v>
      </c>
      <c r="N951" s="34">
        <v>0.33333333333333326</v>
      </c>
      <c r="O951" s="38">
        <v>0.33333333333333326</v>
      </c>
      <c r="P951" s="114" t="s">
        <v>117</v>
      </c>
      <c r="Q951" s="118">
        <v>44806</v>
      </c>
      <c r="R951" s="35">
        <v>0</v>
      </c>
      <c r="S951" s="35">
        <v>0</v>
      </c>
      <c r="T951" s="10" t="str">
        <f t="shared" si="174"/>
        <v>Sem - 36</v>
      </c>
      <c r="U951" s="10" t="str">
        <f t="shared" si="175"/>
        <v>Septembre</v>
      </c>
      <c r="V951" s="36" t="s">
        <v>231</v>
      </c>
      <c r="W951" s="34"/>
      <c r="X951" s="91">
        <f t="shared" si="176"/>
        <v>0</v>
      </c>
      <c r="Y951" s="92" t="str">
        <f>VLOOKUP('CM-CIC'!B882,Annuaire_roster!B:F,4,0)</f>
        <v>CHOUIFI Mustapha</v>
      </c>
      <c r="Z951" s="37" t="s">
        <v>80</v>
      </c>
      <c r="AA951" s="60" t="s">
        <v>80</v>
      </c>
      <c r="AB951" s="35" t="s">
        <v>63</v>
      </c>
      <c r="AC951" s="35" t="s">
        <v>63</v>
      </c>
      <c r="AD951" s="35" t="s">
        <v>63</v>
      </c>
      <c r="AE951" s="44" t="s">
        <v>63</v>
      </c>
      <c r="AF951" s="120"/>
      <c r="AG951" s="45"/>
    </row>
    <row r="952" spans="1:33" ht="12.75" customHeight="1" x14ac:dyDescent="0.2">
      <c r="A952" s="59">
        <f>+VLOOKUP(B952,Annuaire_roster!B:G,5,0)</f>
        <v>1141</v>
      </c>
      <c r="B952" s="78" t="s">
        <v>76</v>
      </c>
      <c r="C952" s="98">
        <v>0.29166666666666669</v>
      </c>
      <c r="D952" s="98" t="s">
        <v>223</v>
      </c>
      <c r="E952" s="101">
        <v>0.66666666666666663</v>
      </c>
      <c r="F952" s="101" t="s">
        <v>224</v>
      </c>
      <c r="G952" s="102"/>
      <c r="H952" s="105"/>
      <c r="I952" s="154" t="str">
        <f t="shared" si="178"/>
        <v/>
      </c>
      <c r="J952" s="105"/>
      <c r="K952" s="111">
        <v>0</v>
      </c>
      <c r="L952" s="105">
        <v>0</v>
      </c>
      <c r="M952" s="112">
        <v>0</v>
      </c>
      <c r="N952" s="34">
        <v>0.33333333333333326</v>
      </c>
      <c r="O952" s="38">
        <v>0.33333333333333326</v>
      </c>
      <c r="P952" s="114" t="s">
        <v>117</v>
      </c>
      <c r="Q952" s="118">
        <v>44806</v>
      </c>
      <c r="R952" s="35">
        <v>0</v>
      </c>
      <c r="S952" s="35">
        <v>0</v>
      </c>
      <c r="T952" s="10" t="str">
        <f t="shared" si="174"/>
        <v>Sem - 36</v>
      </c>
      <c r="U952" s="10" t="str">
        <f t="shared" si="175"/>
        <v>Septembre</v>
      </c>
      <c r="V952" s="36" t="s">
        <v>231</v>
      </c>
      <c r="W952" s="34"/>
      <c r="X952" s="91">
        <f t="shared" si="176"/>
        <v>0</v>
      </c>
      <c r="Y952" s="92" t="str">
        <f>VLOOKUP('CM-CIC'!B883,Annuaire_roster!B:F,4,0)</f>
        <v>CHOUIFI Mustapha</v>
      </c>
      <c r="Z952" s="37" t="s">
        <v>110</v>
      </c>
      <c r="AA952" s="60" t="s">
        <v>232</v>
      </c>
      <c r="AB952" s="35" t="s">
        <v>63</v>
      </c>
      <c r="AC952" s="35" t="s">
        <v>63</v>
      </c>
      <c r="AD952" s="35" t="s">
        <v>63</v>
      </c>
      <c r="AE952" s="44" t="s">
        <v>63</v>
      </c>
      <c r="AF952" s="120"/>
      <c r="AG952" s="45"/>
    </row>
    <row r="953" spans="1:33" ht="12.75" customHeight="1" x14ac:dyDescent="0.2">
      <c r="A953" s="59" t="str">
        <f>+VLOOKUP(B953,Annuaire_roster!B:G,5,0)</f>
        <v>01579</v>
      </c>
      <c r="B953" s="78" t="s">
        <v>194</v>
      </c>
      <c r="C953" s="98">
        <v>0.29166666666666669</v>
      </c>
      <c r="D953" s="98" t="s">
        <v>223</v>
      </c>
      <c r="E953" s="101">
        <v>0.66666666666666663</v>
      </c>
      <c r="F953" s="101" t="s">
        <v>224</v>
      </c>
      <c r="G953" s="102"/>
      <c r="H953" s="105"/>
      <c r="I953" s="154" t="str">
        <f t="shared" si="178"/>
        <v/>
      </c>
      <c r="J953" s="105"/>
      <c r="K953" s="111">
        <v>0</v>
      </c>
      <c r="L953" s="105">
        <v>0</v>
      </c>
      <c r="M953" s="112">
        <v>0</v>
      </c>
      <c r="N953" s="34">
        <v>0.33333333333333326</v>
      </c>
      <c r="O953" s="38">
        <v>0.33333333333333326</v>
      </c>
      <c r="P953" s="114" t="s">
        <v>117</v>
      </c>
      <c r="Q953" s="118">
        <v>44806</v>
      </c>
      <c r="R953" s="35">
        <v>0</v>
      </c>
      <c r="S953" s="35">
        <v>0</v>
      </c>
      <c r="T953" s="10" t="str">
        <f t="shared" si="174"/>
        <v>Sem - 36</v>
      </c>
      <c r="U953" s="10" t="str">
        <f t="shared" si="175"/>
        <v>Septembre</v>
      </c>
      <c r="V953" s="36" t="s">
        <v>231</v>
      </c>
      <c r="W953" s="34"/>
      <c r="X953" s="91">
        <f t="shared" si="176"/>
        <v>0</v>
      </c>
      <c r="Y953" s="92" t="str">
        <f>VLOOKUP('CM-CIC'!B884,Annuaire_roster!B:F,4,0)</f>
        <v>CHOUIFI Mustapha</v>
      </c>
      <c r="Z953" s="37" t="s">
        <v>80</v>
      </c>
      <c r="AA953" s="60" t="s">
        <v>80</v>
      </c>
      <c r="AB953" s="35" t="s">
        <v>63</v>
      </c>
      <c r="AC953" s="35" t="s">
        <v>63</v>
      </c>
      <c r="AD953" s="35" t="s">
        <v>63</v>
      </c>
      <c r="AE953" s="44" t="s">
        <v>63</v>
      </c>
      <c r="AF953" s="120"/>
      <c r="AG953" s="45"/>
    </row>
    <row r="954" spans="1:33" ht="12.75" customHeight="1" x14ac:dyDescent="0.2">
      <c r="A954" s="59">
        <f>+VLOOKUP(B954,Annuaire_roster!B:G,5,0)</f>
        <v>1389</v>
      </c>
      <c r="B954" s="78" t="s">
        <v>126</v>
      </c>
      <c r="C954" s="98">
        <v>0.29166666666666669</v>
      </c>
      <c r="D954" s="98" t="s">
        <v>223</v>
      </c>
      <c r="E954" s="101">
        <v>0.66666666666666663</v>
      </c>
      <c r="F954" s="101" t="s">
        <v>224</v>
      </c>
      <c r="G954" s="102"/>
      <c r="H954" s="105"/>
      <c r="I954" s="154" t="str">
        <f t="shared" si="178"/>
        <v/>
      </c>
      <c r="J954" s="105"/>
      <c r="K954" s="111">
        <v>0</v>
      </c>
      <c r="L954" s="105">
        <v>0</v>
      </c>
      <c r="M954" s="112">
        <v>0</v>
      </c>
      <c r="N954" s="34">
        <v>0.33333333333333326</v>
      </c>
      <c r="O954" s="38">
        <v>0.33333333333333326</v>
      </c>
      <c r="P954" s="114" t="s">
        <v>117</v>
      </c>
      <c r="Q954" s="118">
        <v>44806</v>
      </c>
      <c r="R954" s="35">
        <v>0</v>
      </c>
      <c r="S954" s="35">
        <v>0</v>
      </c>
      <c r="T954" s="10" t="str">
        <f t="shared" si="174"/>
        <v>Sem - 36</v>
      </c>
      <c r="U954" s="10" t="str">
        <f t="shared" si="175"/>
        <v>Septembre</v>
      </c>
      <c r="V954" s="36" t="s">
        <v>231</v>
      </c>
      <c r="W954" s="34"/>
      <c r="X954" s="91">
        <f t="shared" si="176"/>
        <v>0</v>
      </c>
      <c r="Y954" s="92" t="str">
        <f>VLOOKUP('CM-CIC'!B885,Annuaire_roster!B:F,4,0)</f>
        <v>CHOUIFI Mustapha</v>
      </c>
      <c r="Z954" s="37" t="s">
        <v>110</v>
      </c>
      <c r="AA954" s="60">
        <v>0</v>
      </c>
      <c r="AB954" s="35" t="s">
        <v>63</v>
      </c>
      <c r="AC954" s="35" t="s">
        <v>63</v>
      </c>
      <c r="AD954" s="35" t="s">
        <v>63</v>
      </c>
      <c r="AE954" s="44" t="s">
        <v>63</v>
      </c>
      <c r="AF954" s="120"/>
      <c r="AG954" s="45"/>
    </row>
    <row r="955" spans="1:33" ht="12.75" customHeight="1" x14ac:dyDescent="0.2">
      <c r="A955" s="59">
        <f>+VLOOKUP(B955,Annuaire_roster!B:G,5,0)</f>
        <v>1533</v>
      </c>
      <c r="B955" s="78" t="s">
        <v>181</v>
      </c>
      <c r="C955" s="98">
        <v>0.29166666666666669</v>
      </c>
      <c r="D955" s="98" t="s">
        <v>223</v>
      </c>
      <c r="E955" s="101">
        <v>0.66666666666666663</v>
      </c>
      <c r="F955" s="101" t="s">
        <v>224</v>
      </c>
      <c r="G955" s="102"/>
      <c r="H955" s="105"/>
      <c r="I955" s="154" t="str">
        <f t="shared" si="178"/>
        <v/>
      </c>
      <c r="J955" s="105"/>
      <c r="K955" s="111">
        <v>0</v>
      </c>
      <c r="L955" s="105">
        <v>0</v>
      </c>
      <c r="M955" s="112">
        <v>0</v>
      </c>
      <c r="N955" s="34">
        <v>0.33333333333333326</v>
      </c>
      <c r="O955" s="38">
        <v>0.33333333333333326</v>
      </c>
      <c r="P955" s="114" t="s">
        <v>117</v>
      </c>
      <c r="Q955" s="118">
        <v>44806</v>
      </c>
      <c r="R955" s="35">
        <v>0</v>
      </c>
      <c r="S955" s="35">
        <v>0</v>
      </c>
      <c r="T955" s="10" t="str">
        <f t="shared" si="174"/>
        <v>Sem - 36</v>
      </c>
      <c r="U955" s="10" t="str">
        <f t="shared" si="175"/>
        <v>Septembre</v>
      </c>
      <c r="V955" s="36" t="s">
        <v>231</v>
      </c>
      <c r="W955" s="34"/>
      <c r="X955" s="91">
        <f t="shared" si="176"/>
        <v>0</v>
      </c>
      <c r="Y955" s="92" t="str">
        <f>VLOOKUP('CM-CIC'!B886,Annuaire_roster!B:F,4,0)</f>
        <v>CHOUIFI Mustapha</v>
      </c>
      <c r="Z955" s="37" t="s">
        <v>110</v>
      </c>
      <c r="AA955" s="60">
        <v>0</v>
      </c>
      <c r="AB955" s="35" t="s">
        <v>63</v>
      </c>
      <c r="AC955" s="35" t="s">
        <v>63</v>
      </c>
      <c r="AD955" s="35" t="s">
        <v>63</v>
      </c>
      <c r="AE955" s="44" t="s">
        <v>63</v>
      </c>
      <c r="AF955" s="120"/>
      <c r="AG955" s="45"/>
    </row>
    <row r="956" spans="1:33" ht="12.75" customHeight="1" x14ac:dyDescent="0.2">
      <c r="A956" s="59">
        <f>+VLOOKUP(B956,Annuaire_roster!B:G,5,0)</f>
        <v>1413</v>
      </c>
      <c r="B956" s="78" t="s">
        <v>131</v>
      </c>
      <c r="C956" s="98">
        <v>0.29166666666666669</v>
      </c>
      <c r="D956" s="98" t="s">
        <v>223</v>
      </c>
      <c r="E956" s="101">
        <v>0.66666666666666663</v>
      </c>
      <c r="F956" s="101" t="s">
        <v>224</v>
      </c>
      <c r="G956" s="102"/>
      <c r="H956" s="105"/>
      <c r="I956" s="154" t="str">
        <f t="shared" si="178"/>
        <v/>
      </c>
      <c r="J956" s="105"/>
      <c r="K956" s="111">
        <v>0</v>
      </c>
      <c r="L956" s="105">
        <v>0</v>
      </c>
      <c r="M956" s="112">
        <v>0</v>
      </c>
      <c r="N956" s="34">
        <v>0.33333333333333326</v>
      </c>
      <c r="O956" s="38">
        <v>0.33333333333333326</v>
      </c>
      <c r="P956" s="114" t="s">
        <v>117</v>
      </c>
      <c r="Q956" s="118">
        <v>44806</v>
      </c>
      <c r="R956" s="35">
        <v>0</v>
      </c>
      <c r="S956" s="35">
        <v>0</v>
      </c>
      <c r="T956" s="10" t="str">
        <f t="shared" si="174"/>
        <v>Sem - 36</v>
      </c>
      <c r="U956" s="10" t="str">
        <f t="shared" si="175"/>
        <v>Septembre</v>
      </c>
      <c r="V956" s="36" t="s">
        <v>231</v>
      </c>
      <c r="W956" s="34"/>
      <c r="X956" s="91">
        <f t="shared" si="176"/>
        <v>0</v>
      </c>
      <c r="Y956" s="92" t="str">
        <f>VLOOKUP('CM-CIC'!B887,Annuaire_roster!B:F,4,0)</f>
        <v>CHOUIFI Mustapha</v>
      </c>
      <c r="Z956" s="37" t="s">
        <v>110</v>
      </c>
      <c r="AA956" s="60">
        <v>0</v>
      </c>
      <c r="AB956" s="35" t="s">
        <v>63</v>
      </c>
      <c r="AC956" s="35" t="s">
        <v>63</v>
      </c>
      <c r="AD956" s="35" t="s">
        <v>63</v>
      </c>
      <c r="AE956" s="44" t="s">
        <v>63</v>
      </c>
      <c r="AF956" s="120"/>
      <c r="AG956" s="45"/>
    </row>
    <row r="957" spans="1:33" ht="12.75" customHeight="1" x14ac:dyDescent="0.2">
      <c r="A957" s="59" t="str">
        <f>+VLOOKUP(B957,Annuaire_roster!B:G,5,0)</f>
        <v>01602</v>
      </c>
      <c r="B957" s="78" t="s">
        <v>230</v>
      </c>
      <c r="C957" s="98"/>
      <c r="D957" s="98" t="s">
        <v>223</v>
      </c>
      <c r="E957" s="101"/>
      <c r="F957" s="101" t="s">
        <v>224</v>
      </c>
      <c r="G957" s="102"/>
      <c r="H957" s="105"/>
      <c r="I957" s="154" t="str">
        <f t="shared" si="178"/>
        <v/>
      </c>
      <c r="J957" s="105"/>
      <c r="K957" s="111">
        <v>0</v>
      </c>
      <c r="L957" s="105">
        <v>0</v>
      </c>
      <c r="M957" s="112" t="s">
        <v>187</v>
      </c>
      <c r="N957" s="34" t="s">
        <v>63</v>
      </c>
      <c r="O957" s="38">
        <v>0.33333333333333326</v>
      </c>
      <c r="P957" s="114" t="s">
        <v>117</v>
      </c>
      <c r="Q957" s="118">
        <v>44806</v>
      </c>
      <c r="R957" s="35">
        <v>0.33333333333333326</v>
      </c>
      <c r="S957" s="35">
        <v>0.33333333333333326</v>
      </c>
      <c r="T957" s="10" t="str">
        <f t="shared" si="174"/>
        <v>Sem - 36</v>
      </c>
      <c r="U957" s="10" t="str">
        <f t="shared" si="175"/>
        <v>Septembre</v>
      </c>
      <c r="V957" s="36" t="s">
        <v>231</v>
      </c>
      <c r="W957" s="34"/>
      <c r="X957" s="91">
        <f t="shared" si="176"/>
        <v>0</v>
      </c>
      <c r="Y957" s="92" t="str">
        <f>VLOOKUP('CM-CIC'!B888,Annuaire_roster!B:F,4,0)</f>
        <v>CHOUIFI Mustapha</v>
      </c>
      <c r="Z957" s="37" t="s">
        <v>80</v>
      </c>
      <c r="AA957" s="60" t="s">
        <v>80</v>
      </c>
      <c r="AB957" s="35" t="s">
        <v>63</v>
      </c>
      <c r="AC957" s="35" t="s">
        <v>63</v>
      </c>
      <c r="AD957" s="35" t="s">
        <v>63</v>
      </c>
      <c r="AE957" s="44" t="s">
        <v>63</v>
      </c>
      <c r="AF957" s="120"/>
      <c r="AG957" s="45"/>
    </row>
    <row r="958" spans="1:33" ht="12.75" customHeight="1" x14ac:dyDescent="0.2">
      <c r="A958" s="59">
        <f>+VLOOKUP(B958,Annuaire_roster!B:G,5,0)</f>
        <v>1371</v>
      </c>
      <c r="B958" s="78" t="s">
        <v>116</v>
      </c>
      <c r="C958" s="98">
        <v>0.29166666666666669</v>
      </c>
      <c r="D958" s="98" t="s">
        <v>223</v>
      </c>
      <c r="E958" s="101">
        <v>0.66666666666666663</v>
      </c>
      <c r="F958" s="101" t="s">
        <v>224</v>
      </c>
      <c r="G958" s="102"/>
      <c r="H958" s="105"/>
      <c r="I958" s="154" t="str">
        <f t="shared" si="178"/>
        <v/>
      </c>
      <c r="J958" s="105"/>
      <c r="K958" s="111">
        <v>0</v>
      </c>
      <c r="L958" s="105">
        <v>0</v>
      </c>
      <c r="M958" s="112">
        <v>0</v>
      </c>
      <c r="N958" s="34">
        <v>0.33333333333333326</v>
      </c>
      <c r="O958" s="38">
        <v>0.33333333333333326</v>
      </c>
      <c r="P958" s="114" t="s">
        <v>117</v>
      </c>
      <c r="Q958" s="118">
        <v>44806</v>
      </c>
      <c r="R958" s="35">
        <v>0</v>
      </c>
      <c r="S958" s="35">
        <v>0</v>
      </c>
      <c r="T958" s="10" t="str">
        <f t="shared" si="174"/>
        <v>Sem - 36</v>
      </c>
      <c r="U958" s="10" t="str">
        <f t="shared" si="175"/>
        <v>Septembre</v>
      </c>
      <c r="V958" s="36" t="s">
        <v>231</v>
      </c>
      <c r="W958" s="34"/>
      <c r="X958" s="91">
        <f t="shared" si="176"/>
        <v>0</v>
      </c>
      <c r="Y958" s="92" t="str">
        <f>VLOOKUP('CM-CIC'!B889,Annuaire_roster!B:F,4,0)</f>
        <v>CHOUIFI Mustapha</v>
      </c>
      <c r="Z958" s="37" t="s">
        <v>110</v>
      </c>
      <c r="AA958" s="60" t="s">
        <v>232</v>
      </c>
      <c r="AB958" s="35" t="s">
        <v>63</v>
      </c>
      <c r="AC958" s="35" t="s">
        <v>63</v>
      </c>
      <c r="AD958" s="35" t="s">
        <v>63</v>
      </c>
      <c r="AE958" s="44" t="s">
        <v>63</v>
      </c>
      <c r="AF958" s="120"/>
      <c r="AG958" s="45"/>
    </row>
    <row r="959" spans="1:33" ht="12.75" customHeight="1" x14ac:dyDescent="0.2">
      <c r="A959" s="59" t="str">
        <f>+VLOOKUP(B959,Annuaire_roster!B:G,5,0)</f>
        <v>01580</v>
      </c>
      <c r="B959" s="78" t="s">
        <v>197</v>
      </c>
      <c r="C959" s="98">
        <v>0.29166666666666669</v>
      </c>
      <c r="D959" s="98" t="s">
        <v>223</v>
      </c>
      <c r="E959" s="101">
        <v>0.66666666666666663</v>
      </c>
      <c r="F959" s="101" t="s">
        <v>224</v>
      </c>
      <c r="G959" s="102"/>
      <c r="H959" s="105"/>
      <c r="I959" s="154" t="str">
        <f t="shared" si="178"/>
        <v/>
      </c>
      <c r="J959" s="105"/>
      <c r="K959" s="111">
        <v>0</v>
      </c>
      <c r="L959" s="105">
        <v>0</v>
      </c>
      <c r="M959" s="112">
        <v>0</v>
      </c>
      <c r="N959" s="34">
        <v>0.33333333333333326</v>
      </c>
      <c r="O959" s="38">
        <v>0.33333333333333326</v>
      </c>
      <c r="P959" s="114" t="s">
        <v>117</v>
      </c>
      <c r="Q959" s="118">
        <v>44806</v>
      </c>
      <c r="R959" s="35">
        <v>0</v>
      </c>
      <c r="S959" s="35">
        <v>0</v>
      </c>
      <c r="T959" s="10" t="str">
        <f t="shared" si="174"/>
        <v>Sem - 36</v>
      </c>
      <c r="U959" s="10" t="str">
        <f t="shared" si="175"/>
        <v>Septembre</v>
      </c>
      <c r="V959" s="36" t="s">
        <v>231</v>
      </c>
      <c r="W959" s="34"/>
      <c r="X959" s="91">
        <f t="shared" si="176"/>
        <v>0</v>
      </c>
      <c r="Y959" s="92" t="str">
        <f>VLOOKUP('CM-CIC'!B890,Annuaire_roster!B:F,4,0)</f>
        <v>CHOUIFI Mustapha</v>
      </c>
      <c r="Z959" s="37" t="s">
        <v>80</v>
      </c>
      <c r="AA959" s="60" t="s">
        <v>80</v>
      </c>
      <c r="AB959" s="35" t="s">
        <v>63</v>
      </c>
      <c r="AC959" s="35" t="s">
        <v>63</v>
      </c>
      <c r="AD959" s="35" t="s">
        <v>63</v>
      </c>
      <c r="AE959" s="44" t="s">
        <v>63</v>
      </c>
      <c r="AF959" s="120"/>
      <c r="AG959" s="45"/>
    </row>
    <row r="960" spans="1:33" ht="12.75" customHeight="1" x14ac:dyDescent="0.2">
      <c r="A960" s="59">
        <f>+VLOOKUP(B960,Annuaire_roster!B:G,5,0)</f>
        <v>1504</v>
      </c>
      <c r="B960" s="78" t="s">
        <v>166</v>
      </c>
      <c r="C960" s="98"/>
      <c r="D960" s="98" t="s">
        <v>188</v>
      </c>
      <c r="E960" s="101"/>
      <c r="F960" s="101" t="s">
        <v>188</v>
      </c>
      <c r="G960" s="102"/>
      <c r="H960" s="105"/>
      <c r="I960" s="154" t="str">
        <f t="shared" si="178"/>
        <v/>
      </c>
      <c r="J960" s="105"/>
      <c r="K960" s="111">
        <v>0</v>
      </c>
      <c r="L960" s="105">
        <v>0</v>
      </c>
      <c r="M960" s="112">
        <v>0</v>
      </c>
      <c r="N960" s="34" t="s">
        <v>63</v>
      </c>
      <c r="O960" s="38">
        <v>0</v>
      </c>
      <c r="P960" s="114" t="s">
        <v>117</v>
      </c>
      <c r="Q960" s="118">
        <v>44806</v>
      </c>
      <c r="R960" s="35">
        <v>0</v>
      </c>
      <c r="S960" s="35">
        <v>0</v>
      </c>
      <c r="T960" s="10" t="str">
        <f t="shared" si="174"/>
        <v>Sem - 36</v>
      </c>
      <c r="U960" s="10" t="str">
        <f t="shared" si="175"/>
        <v>Septembre</v>
      </c>
      <c r="V960" s="36" t="s">
        <v>231</v>
      </c>
      <c r="W960" s="34"/>
      <c r="X960" s="91">
        <f t="shared" si="176"/>
        <v>0</v>
      </c>
      <c r="Y960" s="92" t="str">
        <f>VLOOKUP('CM-CIC'!B891,Annuaire_roster!B:F,4,0)</f>
        <v>HAMDOUNI YASSER (assistance)</v>
      </c>
      <c r="Z960" s="37" t="s">
        <v>80</v>
      </c>
      <c r="AA960" s="60" t="s">
        <v>80</v>
      </c>
      <c r="AB960" s="35">
        <v>0.33333333333333298</v>
      </c>
      <c r="AC960" s="35" t="s">
        <v>63</v>
      </c>
      <c r="AD960" s="35" t="s">
        <v>63</v>
      </c>
      <c r="AE960" s="44" t="s">
        <v>63</v>
      </c>
      <c r="AF960" s="120"/>
      <c r="AG960" s="45"/>
    </row>
    <row r="961" spans="1:33" ht="12.75" customHeight="1" x14ac:dyDescent="0.2">
      <c r="A961" s="59">
        <f>+VLOOKUP(B961,Annuaire_roster!B:G,5,0)</f>
        <v>1429</v>
      </c>
      <c r="B961" s="78" t="s">
        <v>147</v>
      </c>
      <c r="C961" s="98">
        <v>0.29166666666666669</v>
      </c>
      <c r="D961" s="98" t="s">
        <v>223</v>
      </c>
      <c r="E961" s="101">
        <v>0.66666666666666663</v>
      </c>
      <c r="F961" s="101" t="s">
        <v>224</v>
      </c>
      <c r="G961" s="102"/>
      <c r="H961" s="105"/>
      <c r="I961" s="154" t="str">
        <f t="shared" si="178"/>
        <v/>
      </c>
      <c r="J961" s="105"/>
      <c r="K961" s="111">
        <v>0</v>
      </c>
      <c r="L961" s="105">
        <v>0</v>
      </c>
      <c r="M961" s="112">
        <v>0</v>
      </c>
      <c r="N961" s="34">
        <v>0.33333333333333326</v>
      </c>
      <c r="O961" s="38">
        <v>0.33333333333333326</v>
      </c>
      <c r="P961" s="114" t="s">
        <v>117</v>
      </c>
      <c r="Q961" s="118">
        <v>44806</v>
      </c>
      <c r="R961" s="35">
        <v>0</v>
      </c>
      <c r="S961" s="35">
        <v>0</v>
      </c>
      <c r="T961" s="10" t="str">
        <f t="shared" si="174"/>
        <v>Sem - 36</v>
      </c>
      <c r="U961" s="10" t="str">
        <f t="shared" si="175"/>
        <v>Septembre</v>
      </c>
      <c r="V961" s="36" t="s">
        <v>231</v>
      </c>
      <c r="W961" s="34"/>
      <c r="X961" s="91">
        <f t="shared" si="176"/>
        <v>0</v>
      </c>
      <c r="Y961" s="92" t="str">
        <f>VLOOKUP('CM-CIC'!B892,Annuaire_roster!B:F,4,0)</f>
        <v>CHOUIFI Mustapha</v>
      </c>
      <c r="Z961" s="37" t="s">
        <v>80</v>
      </c>
      <c r="AA961" s="60" t="s">
        <v>80</v>
      </c>
      <c r="AB961" s="35" t="s">
        <v>63</v>
      </c>
      <c r="AC961" s="35" t="s">
        <v>63</v>
      </c>
      <c r="AD961" s="35" t="s">
        <v>63</v>
      </c>
      <c r="AE961" s="44" t="s">
        <v>63</v>
      </c>
      <c r="AF961" s="120"/>
      <c r="AG961" s="45"/>
    </row>
    <row r="962" spans="1:33" ht="12.75" customHeight="1" x14ac:dyDescent="0.2">
      <c r="A962" s="59">
        <f>+VLOOKUP(B962,Annuaire_roster!B:G,5,0)</f>
        <v>1419</v>
      </c>
      <c r="B962" s="78" t="s">
        <v>139</v>
      </c>
      <c r="C962" s="98"/>
      <c r="D962" s="98" t="s">
        <v>188</v>
      </c>
      <c r="E962" s="101"/>
      <c r="F962" s="101" t="s">
        <v>188</v>
      </c>
      <c r="G962" s="102"/>
      <c r="H962" s="105"/>
      <c r="I962" s="154" t="str">
        <f t="shared" si="178"/>
        <v/>
      </c>
      <c r="J962" s="105"/>
      <c r="K962" s="111">
        <v>0</v>
      </c>
      <c r="L962" s="105">
        <v>0</v>
      </c>
      <c r="M962" s="112">
        <v>0</v>
      </c>
      <c r="N962" s="34" t="s">
        <v>63</v>
      </c>
      <c r="O962" s="38">
        <v>0</v>
      </c>
      <c r="P962" s="114" t="s">
        <v>117</v>
      </c>
      <c r="Q962" s="118">
        <v>44806</v>
      </c>
      <c r="R962" s="35">
        <v>0</v>
      </c>
      <c r="S962" s="35">
        <v>0</v>
      </c>
      <c r="T962" s="10" t="str">
        <f t="shared" ref="T962:T1025" si="179">"Sem - "&amp;WEEKNUM(Q962,21)</f>
        <v>Sem - 36</v>
      </c>
      <c r="U962" s="10" t="str">
        <f t="shared" ref="U962:U1025" si="180">PROPER(TEXT(Q962,"mmmm"))</f>
        <v>Septembre</v>
      </c>
      <c r="V962" s="36" t="s">
        <v>231</v>
      </c>
      <c r="W962" s="34"/>
      <c r="X962" s="91">
        <f t="shared" ref="X962:X1025" si="181">IFERROR(IF(M962="Abs",0,IF((D962-C962+E962-F962)&lt;0.000694444444444444,0,(D962-C962+E962-F962))),0)</f>
        <v>0</v>
      </c>
      <c r="Y962" s="92" t="str">
        <f>VLOOKUP('CM-CIC'!B893,Annuaire_roster!B:F,4,0)</f>
        <v>CHOUIFI Mustapha</v>
      </c>
      <c r="Z962" s="37" t="s">
        <v>110</v>
      </c>
      <c r="AA962" s="60">
        <v>0</v>
      </c>
      <c r="AB962" s="35">
        <v>0.33333333333333298</v>
      </c>
      <c r="AC962" s="35" t="s">
        <v>63</v>
      </c>
      <c r="AD962" s="35" t="s">
        <v>63</v>
      </c>
      <c r="AE962" s="44" t="s">
        <v>63</v>
      </c>
      <c r="AF962" s="120"/>
      <c r="AG962" s="45"/>
    </row>
    <row r="963" spans="1:33" ht="12.75" customHeight="1" x14ac:dyDescent="0.2">
      <c r="A963" s="59">
        <f>+VLOOKUP(B963,Annuaire_roster!B:G,5,0)</f>
        <v>1146</v>
      </c>
      <c r="B963" s="78" t="s">
        <v>69</v>
      </c>
      <c r="C963" s="98">
        <v>0.29166666666666669</v>
      </c>
      <c r="D963" s="98" t="s">
        <v>223</v>
      </c>
      <c r="E963" s="101">
        <v>0.66666666666666663</v>
      </c>
      <c r="F963" s="101" t="s">
        <v>224</v>
      </c>
      <c r="G963" s="102"/>
      <c r="H963" s="105"/>
      <c r="I963" s="154" t="str">
        <f t="shared" si="178"/>
        <v/>
      </c>
      <c r="J963" s="105"/>
      <c r="K963" s="111">
        <v>0</v>
      </c>
      <c r="L963" s="105">
        <v>0</v>
      </c>
      <c r="M963" s="112">
        <v>0</v>
      </c>
      <c r="N963" s="34">
        <v>0.33333333333333326</v>
      </c>
      <c r="O963" s="38">
        <v>0.33333333333333326</v>
      </c>
      <c r="P963" s="114" t="s">
        <v>117</v>
      </c>
      <c r="Q963" s="118">
        <v>44806</v>
      </c>
      <c r="R963" s="35">
        <v>0</v>
      </c>
      <c r="S963" s="35">
        <v>0</v>
      </c>
      <c r="T963" s="10" t="str">
        <f t="shared" si="179"/>
        <v>Sem - 36</v>
      </c>
      <c r="U963" s="10" t="str">
        <f t="shared" si="180"/>
        <v>Septembre</v>
      </c>
      <c r="V963" s="36" t="s">
        <v>231</v>
      </c>
      <c r="W963" s="34"/>
      <c r="X963" s="91">
        <f t="shared" si="181"/>
        <v>0</v>
      </c>
      <c r="Y963" s="92" t="str">
        <f>VLOOKUP('CM-CIC'!B894,Annuaire_roster!B:F,4,0)</f>
        <v>CHOUIFI Mustapha</v>
      </c>
      <c r="Z963" s="37" t="s">
        <v>110</v>
      </c>
      <c r="AA963" s="60" t="s">
        <v>232</v>
      </c>
      <c r="AB963" s="35" t="s">
        <v>63</v>
      </c>
      <c r="AC963" s="35" t="s">
        <v>63</v>
      </c>
      <c r="AD963" s="35" t="s">
        <v>63</v>
      </c>
      <c r="AE963" s="44" t="s">
        <v>63</v>
      </c>
      <c r="AF963" s="120"/>
      <c r="AG963" s="45"/>
    </row>
    <row r="964" spans="1:33" ht="12.75" customHeight="1" x14ac:dyDescent="0.2">
      <c r="A964" s="59">
        <f>+VLOOKUP(B964,Annuaire_roster!B:G,5,0)</f>
        <v>1148</v>
      </c>
      <c r="B964" s="78" t="s">
        <v>72</v>
      </c>
      <c r="C964" s="98"/>
      <c r="D964" s="98" t="s">
        <v>188</v>
      </c>
      <c r="E964" s="101"/>
      <c r="F964" s="101" t="s">
        <v>188</v>
      </c>
      <c r="G964" s="102"/>
      <c r="H964" s="105"/>
      <c r="I964" s="154" t="str">
        <f t="shared" si="178"/>
        <v/>
      </c>
      <c r="J964" s="105"/>
      <c r="K964" s="111">
        <v>0</v>
      </c>
      <c r="L964" s="105">
        <v>0</v>
      </c>
      <c r="M964" s="112">
        <v>0</v>
      </c>
      <c r="N964" s="34" t="s">
        <v>63</v>
      </c>
      <c r="O964" s="38">
        <v>0</v>
      </c>
      <c r="P964" s="114" t="s">
        <v>117</v>
      </c>
      <c r="Q964" s="118">
        <v>44806</v>
      </c>
      <c r="R964" s="35">
        <v>0</v>
      </c>
      <c r="S964" s="35">
        <v>0</v>
      </c>
      <c r="T964" s="10" t="str">
        <f t="shared" si="179"/>
        <v>Sem - 36</v>
      </c>
      <c r="U964" s="10" t="str">
        <f t="shared" si="180"/>
        <v>Septembre</v>
      </c>
      <c r="V964" s="36" t="s">
        <v>231</v>
      </c>
      <c r="W964" s="34"/>
      <c r="X964" s="91">
        <f t="shared" si="181"/>
        <v>0</v>
      </c>
      <c r="Y964" s="92" t="str">
        <f>VLOOKUP('CM-CIC'!B895,Annuaire_roster!B:F,4,0)</f>
        <v>HAMDOUNI YASSER (assistance)</v>
      </c>
      <c r="Z964" s="37" t="s">
        <v>110</v>
      </c>
      <c r="AA964" s="60" t="s">
        <v>232</v>
      </c>
      <c r="AB964" s="35"/>
      <c r="AC964" s="35" t="s">
        <v>63</v>
      </c>
      <c r="AD964" s="35" t="s">
        <v>63</v>
      </c>
      <c r="AE964" s="44" t="s">
        <v>63</v>
      </c>
      <c r="AF964" s="120"/>
      <c r="AG964" s="45"/>
    </row>
    <row r="965" spans="1:33" ht="12.75" customHeight="1" x14ac:dyDescent="0.2">
      <c r="A965" s="59">
        <f>+VLOOKUP(B965,Annuaire_roster!B:G,5,0)</f>
        <v>1416</v>
      </c>
      <c r="B965" s="78" t="s">
        <v>138</v>
      </c>
      <c r="C965" s="98">
        <v>0.29166666666666669</v>
      </c>
      <c r="D965" s="98" t="s">
        <v>223</v>
      </c>
      <c r="E965" s="101">
        <v>0.66666666666666663</v>
      </c>
      <c r="F965" s="101" t="s">
        <v>224</v>
      </c>
      <c r="G965" s="102"/>
      <c r="H965" s="105"/>
      <c r="I965" s="154" t="str">
        <f t="shared" si="178"/>
        <v/>
      </c>
      <c r="J965" s="105"/>
      <c r="K965" s="111">
        <v>0</v>
      </c>
      <c r="L965" s="105">
        <v>0</v>
      </c>
      <c r="M965" s="112">
        <v>0</v>
      </c>
      <c r="N965" s="34">
        <v>0.33333333333333326</v>
      </c>
      <c r="O965" s="38">
        <v>0.33333333333333326</v>
      </c>
      <c r="P965" s="114" t="s">
        <v>117</v>
      </c>
      <c r="Q965" s="118">
        <v>44806</v>
      </c>
      <c r="R965" s="35">
        <v>0</v>
      </c>
      <c r="S965" s="35">
        <v>0</v>
      </c>
      <c r="T965" s="10" t="str">
        <f t="shared" si="179"/>
        <v>Sem - 36</v>
      </c>
      <c r="U965" s="10" t="str">
        <f t="shared" si="180"/>
        <v>Septembre</v>
      </c>
      <c r="V965" s="36" t="s">
        <v>231</v>
      </c>
      <c r="W965" s="34"/>
      <c r="X965" s="91">
        <f t="shared" si="181"/>
        <v>0</v>
      </c>
      <c r="Y965" s="92" t="str">
        <f>VLOOKUP('CM-CIC'!B896,Annuaire_roster!B:F,4,0)</f>
        <v>CHOUIFI Mustapha</v>
      </c>
      <c r="Z965" s="37" t="s">
        <v>110</v>
      </c>
      <c r="AA965" s="60">
        <v>0</v>
      </c>
      <c r="AB965" s="35" t="s">
        <v>63</v>
      </c>
      <c r="AC965" s="35" t="s">
        <v>63</v>
      </c>
      <c r="AD965" s="35" t="s">
        <v>63</v>
      </c>
      <c r="AE965" s="44" t="s">
        <v>63</v>
      </c>
      <c r="AF965" s="120"/>
      <c r="AG965" s="45"/>
    </row>
    <row r="966" spans="1:33" ht="12.75" customHeight="1" x14ac:dyDescent="0.2">
      <c r="A966" s="59">
        <f>+VLOOKUP(B966,Annuaire_roster!B:G,5,0)</f>
        <v>1488</v>
      </c>
      <c r="B966" s="78" t="s">
        <v>170</v>
      </c>
      <c r="C966" s="98"/>
      <c r="D966" s="98" t="s">
        <v>188</v>
      </c>
      <c r="E966" s="101"/>
      <c r="F966" s="101" t="s">
        <v>188</v>
      </c>
      <c r="G966" s="102"/>
      <c r="H966" s="105"/>
      <c r="I966" s="154" t="str">
        <f t="shared" si="178"/>
        <v/>
      </c>
      <c r="J966" s="105"/>
      <c r="K966" s="111">
        <v>0</v>
      </c>
      <c r="L966" s="105">
        <v>0</v>
      </c>
      <c r="M966" s="112">
        <v>0</v>
      </c>
      <c r="N966" s="34" t="s">
        <v>63</v>
      </c>
      <c r="O966" s="38">
        <v>0</v>
      </c>
      <c r="P966" s="114" t="s">
        <v>117</v>
      </c>
      <c r="Q966" s="118">
        <v>44806</v>
      </c>
      <c r="R966" s="35">
        <v>0</v>
      </c>
      <c r="S966" s="35">
        <v>0</v>
      </c>
      <c r="T966" s="10" t="str">
        <f t="shared" si="179"/>
        <v>Sem - 36</v>
      </c>
      <c r="U966" s="10" t="str">
        <f t="shared" si="180"/>
        <v>Septembre</v>
      </c>
      <c r="V966" s="36" t="s">
        <v>231</v>
      </c>
      <c r="W966" s="34"/>
      <c r="X966" s="91">
        <f t="shared" si="181"/>
        <v>0</v>
      </c>
      <c r="Y966" s="92" t="str">
        <f>VLOOKUP('CM-CIC'!B897,Annuaire_roster!B:F,4,0)</f>
        <v>HAMDOUNI YASSER (assistance)</v>
      </c>
      <c r="Z966" s="37" t="s">
        <v>80</v>
      </c>
      <c r="AA966" s="60" t="s">
        <v>80</v>
      </c>
      <c r="AB966" s="35">
        <v>0.33333333333333298</v>
      </c>
      <c r="AC966" s="35" t="s">
        <v>63</v>
      </c>
      <c r="AD966" s="35" t="s">
        <v>63</v>
      </c>
      <c r="AE966" s="44" t="s">
        <v>63</v>
      </c>
      <c r="AF966" s="120"/>
      <c r="AG966" s="45"/>
    </row>
    <row r="967" spans="1:33" ht="12.75" customHeight="1" x14ac:dyDescent="0.2">
      <c r="A967" s="59" t="str">
        <f>+VLOOKUP(B967,Annuaire_roster!B:G,5,0)</f>
        <v>01563</v>
      </c>
      <c r="B967" s="78" t="s">
        <v>190</v>
      </c>
      <c r="C967" s="98">
        <v>0.29166666666666669</v>
      </c>
      <c r="D967" s="98" t="s">
        <v>223</v>
      </c>
      <c r="E967" s="101">
        <v>0.66666666666666663</v>
      </c>
      <c r="F967" s="101" t="s">
        <v>224</v>
      </c>
      <c r="G967" s="102"/>
      <c r="H967" s="105"/>
      <c r="I967" s="154" t="str">
        <f t="shared" si="178"/>
        <v/>
      </c>
      <c r="J967" s="105"/>
      <c r="K967" s="111">
        <v>0</v>
      </c>
      <c r="L967" s="105">
        <v>0</v>
      </c>
      <c r="M967" s="112">
        <v>0</v>
      </c>
      <c r="N967" s="34">
        <v>0.33333333333333326</v>
      </c>
      <c r="O967" s="38">
        <v>0.33333333333333326</v>
      </c>
      <c r="P967" s="114" t="s">
        <v>117</v>
      </c>
      <c r="Q967" s="118">
        <v>44806</v>
      </c>
      <c r="R967" s="35">
        <v>0</v>
      </c>
      <c r="S967" s="35">
        <v>0</v>
      </c>
      <c r="T967" s="10" t="str">
        <f t="shared" si="179"/>
        <v>Sem - 36</v>
      </c>
      <c r="U967" s="10" t="str">
        <f t="shared" si="180"/>
        <v>Septembre</v>
      </c>
      <c r="V967" s="36" t="s">
        <v>231</v>
      </c>
      <c r="W967" s="34"/>
      <c r="X967" s="91">
        <f t="shared" si="181"/>
        <v>0</v>
      </c>
      <c r="Y967" s="92" t="str">
        <f>VLOOKUP('CM-CIC'!B898,Annuaire_roster!B:F,4,0)</f>
        <v>CHOUIFI Mustapha</v>
      </c>
      <c r="Z967" s="37" t="s">
        <v>80</v>
      </c>
      <c r="AA967" s="60" t="s">
        <v>80</v>
      </c>
      <c r="AB967" s="35" t="s">
        <v>63</v>
      </c>
      <c r="AC967" s="35" t="s">
        <v>63</v>
      </c>
      <c r="AD967" s="35" t="s">
        <v>63</v>
      </c>
      <c r="AE967" s="44" t="s">
        <v>63</v>
      </c>
      <c r="AF967" s="120"/>
      <c r="AG967" s="45"/>
    </row>
    <row r="968" spans="1:33" ht="12.75" customHeight="1" x14ac:dyDescent="0.2">
      <c r="A968" s="59">
        <f>+VLOOKUP(B968,Annuaire_roster!B:G,5,0)</f>
        <v>1456</v>
      </c>
      <c r="B968" s="78" t="s">
        <v>173</v>
      </c>
      <c r="C968" s="98">
        <v>0.29166666666666669</v>
      </c>
      <c r="D968" s="98" t="s">
        <v>223</v>
      </c>
      <c r="E968" s="101">
        <v>0.66666666666666663</v>
      </c>
      <c r="F968" s="101" t="s">
        <v>224</v>
      </c>
      <c r="G968" s="102"/>
      <c r="H968" s="105"/>
      <c r="I968" s="154" t="str">
        <f t="shared" si="178"/>
        <v/>
      </c>
      <c r="J968" s="105"/>
      <c r="K968" s="111">
        <v>0</v>
      </c>
      <c r="L968" s="105">
        <v>0</v>
      </c>
      <c r="M968" s="112">
        <v>0</v>
      </c>
      <c r="N968" s="34">
        <v>0.33333333333333326</v>
      </c>
      <c r="O968" s="38">
        <v>0.33333333333333326</v>
      </c>
      <c r="P968" s="114" t="s">
        <v>117</v>
      </c>
      <c r="Q968" s="118">
        <v>44806</v>
      </c>
      <c r="R968" s="35">
        <v>0</v>
      </c>
      <c r="S968" s="35">
        <v>0</v>
      </c>
      <c r="T968" s="10" t="str">
        <f t="shared" si="179"/>
        <v>Sem - 36</v>
      </c>
      <c r="U968" s="10" t="str">
        <f t="shared" si="180"/>
        <v>Septembre</v>
      </c>
      <c r="V968" s="36" t="s">
        <v>231</v>
      </c>
      <c r="W968" s="34"/>
      <c r="X968" s="91">
        <f t="shared" si="181"/>
        <v>0</v>
      </c>
      <c r="Y968" s="92" t="str">
        <f>VLOOKUP('CM-CIC'!B899,Annuaire_roster!B:F,4,0)</f>
        <v>CHOUIFI Mustapha</v>
      </c>
      <c r="Z968" s="37" t="s">
        <v>80</v>
      </c>
      <c r="AA968" s="60" t="s">
        <v>80</v>
      </c>
      <c r="AB968" s="35" t="s">
        <v>63</v>
      </c>
      <c r="AC968" s="35" t="s">
        <v>63</v>
      </c>
      <c r="AD968" s="35" t="s">
        <v>63</v>
      </c>
      <c r="AE968" s="44" t="s">
        <v>63</v>
      </c>
      <c r="AF968" s="120"/>
      <c r="AG968" s="45"/>
    </row>
    <row r="969" spans="1:33" ht="12.75" customHeight="1" x14ac:dyDescent="0.2">
      <c r="A969" s="59">
        <f>+VLOOKUP(B969,Annuaire_roster!B:G,5,0)</f>
        <v>1152</v>
      </c>
      <c r="B969" s="78" t="s">
        <v>67</v>
      </c>
      <c r="C969" s="98">
        <v>0.29166666666666669</v>
      </c>
      <c r="D969" s="98" t="s">
        <v>223</v>
      </c>
      <c r="E969" s="101">
        <v>0.66666666666666663</v>
      </c>
      <c r="F969" s="101" t="s">
        <v>224</v>
      </c>
      <c r="G969" s="102"/>
      <c r="H969" s="105"/>
      <c r="I969" s="154" t="str">
        <f t="shared" si="178"/>
        <v/>
      </c>
      <c r="J969" s="105"/>
      <c r="K969" s="111">
        <v>0</v>
      </c>
      <c r="L969" s="105">
        <v>0</v>
      </c>
      <c r="M969" s="112">
        <v>0</v>
      </c>
      <c r="N969" s="34">
        <v>0.33333333333333326</v>
      </c>
      <c r="O969" s="38">
        <v>0.33333333333333326</v>
      </c>
      <c r="P969" s="114" t="s">
        <v>117</v>
      </c>
      <c r="Q969" s="118">
        <v>44806</v>
      </c>
      <c r="R969" s="35">
        <v>0</v>
      </c>
      <c r="S969" s="35">
        <v>0</v>
      </c>
      <c r="T969" s="10" t="str">
        <f t="shared" si="179"/>
        <v>Sem - 36</v>
      </c>
      <c r="U969" s="10" t="str">
        <f t="shared" si="180"/>
        <v>Septembre</v>
      </c>
      <c r="V969" s="36" t="s">
        <v>231</v>
      </c>
      <c r="W969" s="34"/>
      <c r="X969" s="91">
        <f t="shared" si="181"/>
        <v>0</v>
      </c>
      <c r="Y969" s="92" t="str">
        <f>VLOOKUP('CM-CIC'!B900,Annuaire_roster!B:F,4,0)</f>
        <v>CHOUIFI Mustapha</v>
      </c>
      <c r="Z969" s="37" t="s">
        <v>110</v>
      </c>
      <c r="AA969" s="60">
        <v>0</v>
      </c>
      <c r="AB969" s="35" t="s">
        <v>63</v>
      </c>
      <c r="AC969" s="35" t="s">
        <v>63</v>
      </c>
      <c r="AD969" s="35" t="s">
        <v>63</v>
      </c>
      <c r="AE969" s="44" t="s">
        <v>63</v>
      </c>
      <c r="AF969" s="120"/>
      <c r="AG969" s="45"/>
    </row>
    <row r="970" spans="1:33" ht="12.75" customHeight="1" x14ac:dyDescent="0.2">
      <c r="A970" s="59">
        <f>+VLOOKUP(B970,Annuaire_roster!B:G,5,0)</f>
        <v>1372</v>
      </c>
      <c r="B970" s="78" t="s">
        <v>115</v>
      </c>
      <c r="C970" s="98">
        <v>0.29166666666666669</v>
      </c>
      <c r="D970" s="98" t="s">
        <v>223</v>
      </c>
      <c r="E970" s="101">
        <v>0.66666666666666663</v>
      </c>
      <c r="F970" s="101" t="s">
        <v>224</v>
      </c>
      <c r="G970" s="102"/>
      <c r="H970" s="105"/>
      <c r="I970" s="154" t="str">
        <f t="shared" si="178"/>
        <v/>
      </c>
      <c r="J970" s="105"/>
      <c r="K970" s="111">
        <v>0</v>
      </c>
      <c r="L970" s="105">
        <v>0</v>
      </c>
      <c r="M970" s="112">
        <v>0</v>
      </c>
      <c r="N970" s="34">
        <v>0.33333333333333326</v>
      </c>
      <c r="O970" s="38">
        <v>0.33333333333333326</v>
      </c>
      <c r="P970" s="114" t="s">
        <v>117</v>
      </c>
      <c r="Q970" s="118">
        <v>44806</v>
      </c>
      <c r="R970" s="35">
        <v>0</v>
      </c>
      <c r="S970" s="35">
        <v>0</v>
      </c>
      <c r="T970" s="10" t="str">
        <f t="shared" si="179"/>
        <v>Sem - 36</v>
      </c>
      <c r="U970" s="10" t="str">
        <f t="shared" si="180"/>
        <v>Septembre</v>
      </c>
      <c r="V970" s="36" t="s">
        <v>231</v>
      </c>
      <c r="W970" s="34"/>
      <c r="X970" s="91">
        <f t="shared" si="181"/>
        <v>0</v>
      </c>
      <c r="Y970" s="92" t="str">
        <f>VLOOKUP('CM-CIC'!B901,Annuaire_roster!B:F,4,0)</f>
        <v>CHOUIFI Mustapha</v>
      </c>
      <c r="Z970" s="37" t="s">
        <v>110</v>
      </c>
      <c r="AA970" s="60" t="s">
        <v>232</v>
      </c>
      <c r="AB970" s="35" t="s">
        <v>63</v>
      </c>
      <c r="AC970" s="35" t="s">
        <v>63</v>
      </c>
      <c r="AD970" s="35" t="s">
        <v>63</v>
      </c>
      <c r="AE970" s="44" t="s">
        <v>63</v>
      </c>
      <c r="AF970" s="120"/>
      <c r="AG970" s="45"/>
    </row>
    <row r="971" spans="1:33" ht="12.75" customHeight="1" x14ac:dyDescent="0.2">
      <c r="A971" s="59" t="str">
        <f>+VLOOKUP(B971,Annuaire_roster!B:G,5,0)</f>
        <v>01604</v>
      </c>
      <c r="B971" s="78" t="s">
        <v>229</v>
      </c>
      <c r="C971" s="98">
        <v>0.29166666666666669</v>
      </c>
      <c r="D971" s="98" t="s">
        <v>223</v>
      </c>
      <c r="E971" s="101">
        <v>0.66666666666666663</v>
      </c>
      <c r="F971" s="101" t="s">
        <v>224</v>
      </c>
      <c r="G971" s="102"/>
      <c r="H971" s="105"/>
      <c r="I971" s="154" t="str">
        <f t="shared" si="178"/>
        <v/>
      </c>
      <c r="J971" s="105"/>
      <c r="K971" s="111">
        <v>0</v>
      </c>
      <c r="L971" s="105">
        <v>0</v>
      </c>
      <c r="M971" s="112">
        <v>0</v>
      </c>
      <c r="N971" s="34">
        <v>0.33333333333333326</v>
      </c>
      <c r="O971" s="38">
        <v>0.33333333333333326</v>
      </c>
      <c r="P971" s="114" t="s">
        <v>117</v>
      </c>
      <c r="Q971" s="118">
        <v>44806</v>
      </c>
      <c r="R971" s="35">
        <v>0</v>
      </c>
      <c r="S971" s="35">
        <v>0</v>
      </c>
      <c r="T971" s="10" t="str">
        <f t="shared" si="179"/>
        <v>Sem - 36</v>
      </c>
      <c r="U971" s="10" t="str">
        <f t="shared" si="180"/>
        <v>Septembre</v>
      </c>
      <c r="V971" s="36" t="s">
        <v>231</v>
      </c>
      <c r="W971" s="34"/>
      <c r="X971" s="91">
        <f t="shared" si="181"/>
        <v>0</v>
      </c>
      <c r="Y971" s="92" t="str">
        <f>VLOOKUP('CM-CIC'!B902,Annuaire_roster!B:F,4,0)</f>
        <v>CHOUIFI Mustapha</v>
      </c>
      <c r="Z971" s="37" t="s">
        <v>80</v>
      </c>
      <c r="AA971" s="60" t="s">
        <v>80</v>
      </c>
      <c r="AB971" s="35" t="s">
        <v>63</v>
      </c>
      <c r="AC971" s="35" t="s">
        <v>63</v>
      </c>
      <c r="AD971" s="35" t="s">
        <v>63</v>
      </c>
      <c r="AE971" s="44" t="s">
        <v>63</v>
      </c>
      <c r="AF971" s="120"/>
      <c r="AG971" s="45"/>
    </row>
    <row r="972" spans="1:33" ht="12.75" customHeight="1" x14ac:dyDescent="0.2">
      <c r="A972" s="59" t="str">
        <f>+VLOOKUP(B972,Annuaire_roster!B:G,5,0)</f>
        <v>01603</v>
      </c>
      <c r="B972" s="78" t="s">
        <v>228</v>
      </c>
      <c r="C972" s="98">
        <v>0.29166666666666669</v>
      </c>
      <c r="D972" s="98" t="s">
        <v>223</v>
      </c>
      <c r="E972" s="101">
        <v>0.66666666666666663</v>
      </c>
      <c r="F972" s="101" t="s">
        <v>224</v>
      </c>
      <c r="G972" s="102"/>
      <c r="H972" s="105"/>
      <c r="I972" s="154" t="str">
        <f t="shared" si="178"/>
        <v/>
      </c>
      <c r="J972" s="105"/>
      <c r="K972" s="111">
        <v>0</v>
      </c>
      <c r="L972" s="105">
        <v>0</v>
      </c>
      <c r="M972" s="112">
        <v>0</v>
      </c>
      <c r="N972" s="34">
        <v>0.33333333333333326</v>
      </c>
      <c r="O972" s="38">
        <v>0.33333333333333326</v>
      </c>
      <c r="P972" s="114" t="s">
        <v>117</v>
      </c>
      <c r="Q972" s="118">
        <v>44806</v>
      </c>
      <c r="R972" s="35">
        <v>0</v>
      </c>
      <c r="S972" s="35">
        <v>0</v>
      </c>
      <c r="T972" s="10" t="str">
        <f t="shared" si="179"/>
        <v>Sem - 36</v>
      </c>
      <c r="U972" s="10" t="str">
        <f t="shared" si="180"/>
        <v>Septembre</v>
      </c>
      <c r="V972" s="36" t="s">
        <v>231</v>
      </c>
      <c r="W972" s="34"/>
      <c r="X972" s="91">
        <f t="shared" si="181"/>
        <v>0</v>
      </c>
      <c r="Y972" s="92" t="str">
        <f>VLOOKUP('CM-CIC'!B903,Annuaire_roster!B:F,4,0)</f>
        <v>CHOUIFI Mustapha</v>
      </c>
      <c r="Z972" s="37" t="s">
        <v>80</v>
      </c>
      <c r="AA972" s="60" t="s">
        <v>80</v>
      </c>
      <c r="AB972" s="35" t="s">
        <v>63</v>
      </c>
      <c r="AC972" s="35" t="s">
        <v>63</v>
      </c>
      <c r="AD972" s="35" t="s">
        <v>63</v>
      </c>
      <c r="AE972" s="44" t="s">
        <v>63</v>
      </c>
      <c r="AF972" s="120"/>
      <c r="AG972" s="45"/>
    </row>
    <row r="973" spans="1:33" ht="12.75" customHeight="1" x14ac:dyDescent="0.2">
      <c r="A973" s="59">
        <f>+VLOOKUP(B973,Annuaire_roster!B:G,5,0)</f>
        <v>1161</v>
      </c>
      <c r="B973" s="78" t="s">
        <v>77</v>
      </c>
      <c r="C973" s="98">
        <v>0.29166666666666669</v>
      </c>
      <c r="D973" s="98" t="s">
        <v>223</v>
      </c>
      <c r="E973" s="101">
        <v>0.66666666666666663</v>
      </c>
      <c r="F973" s="101" t="s">
        <v>224</v>
      </c>
      <c r="G973" s="102"/>
      <c r="H973" s="105"/>
      <c r="I973" s="154" t="str">
        <f t="shared" si="178"/>
        <v/>
      </c>
      <c r="J973" s="105"/>
      <c r="K973" s="111">
        <v>0</v>
      </c>
      <c r="L973" s="105">
        <v>0</v>
      </c>
      <c r="M973" s="112">
        <v>0</v>
      </c>
      <c r="N973" s="34">
        <v>0.33333333333333326</v>
      </c>
      <c r="O973" s="38">
        <v>0.33333333333333326</v>
      </c>
      <c r="P973" s="114" t="s">
        <v>117</v>
      </c>
      <c r="Q973" s="118">
        <v>44806</v>
      </c>
      <c r="R973" s="35">
        <v>0</v>
      </c>
      <c r="S973" s="35">
        <v>0</v>
      </c>
      <c r="T973" s="10" t="str">
        <f t="shared" si="179"/>
        <v>Sem - 36</v>
      </c>
      <c r="U973" s="10" t="str">
        <f t="shared" si="180"/>
        <v>Septembre</v>
      </c>
      <c r="V973" s="36" t="s">
        <v>231</v>
      </c>
      <c r="W973" s="34"/>
      <c r="X973" s="91">
        <f t="shared" si="181"/>
        <v>0</v>
      </c>
      <c r="Y973" s="92" t="str">
        <f>VLOOKUP('CM-CIC'!B904,Annuaire_roster!B:F,4,0)</f>
        <v>HAMDOUNI YASSER (assistance)</v>
      </c>
      <c r="Z973" s="37" t="s">
        <v>110</v>
      </c>
      <c r="AA973" s="60" t="s">
        <v>232</v>
      </c>
      <c r="AB973" s="35" t="s">
        <v>63</v>
      </c>
      <c r="AC973" s="35" t="s">
        <v>63</v>
      </c>
      <c r="AD973" s="35" t="s">
        <v>63</v>
      </c>
      <c r="AE973" s="44" t="s">
        <v>63</v>
      </c>
      <c r="AF973" s="120"/>
      <c r="AG973" s="45"/>
    </row>
    <row r="974" spans="1:33" ht="12.75" customHeight="1" x14ac:dyDescent="0.2">
      <c r="A974" s="59">
        <f>+VLOOKUP(B974,Annuaire_roster!B:G,5,0)</f>
        <v>1532</v>
      </c>
      <c r="B974" s="78" t="s">
        <v>182</v>
      </c>
      <c r="C974" s="98">
        <v>0.29166666666666669</v>
      </c>
      <c r="D974" s="98" t="s">
        <v>223</v>
      </c>
      <c r="E974" s="101">
        <v>0.66666666666666663</v>
      </c>
      <c r="F974" s="101" t="s">
        <v>224</v>
      </c>
      <c r="G974" s="102"/>
      <c r="H974" s="105"/>
      <c r="I974" s="154" t="str">
        <f t="shared" si="178"/>
        <v/>
      </c>
      <c r="J974" s="105"/>
      <c r="K974" s="111">
        <v>0</v>
      </c>
      <c r="L974" s="105">
        <v>0</v>
      </c>
      <c r="M974" s="112">
        <v>0</v>
      </c>
      <c r="N974" s="34">
        <v>0.33333333333333326</v>
      </c>
      <c r="O974" s="38">
        <v>0.33333333333333326</v>
      </c>
      <c r="P974" s="114" t="s">
        <v>117</v>
      </c>
      <c r="Q974" s="118">
        <v>44806</v>
      </c>
      <c r="R974" s="35">
        <v>0</v>
      </c>
      <c r="S974" s="35">
        <v>0</v>
      </c>
      <c r="T974" s="10" t="str">
        <f t="shared" si="179"/>
        <v>Sem - 36</v>
      </c>
      <c r="U974" s="10" t="str">
        <f t="shared" si="180"/>
        <v>Septembre</v>
      </c>
      <c r="V974" s="36" t="s">
        <v>231</v>
      </c>
      <c r="W974" s="34"/>
      <c r="X974" s="91">
        <f t="shared" si="181"/>
        <v>0</v>
      </c>
      <c r="Y974" s="92" t="str">
        <f>VLOOKUP('CM-CIC'!B905,Annuaire_roster!B:F,4,0)</f>
        <v>CHOUIFI Mustapha</v>
      </c>
      <c r="Z974" s="37" t="s">
        <v>110</v>
      </c>
      <c r="AA974" s="60">
        <v>0</v>
      </c>
      <c r="AB974" s="35" t="s">
        <v>63</v>
      </c>
      <c r="AC974" s="35" t="s">
        <v>63</v>
      </c>
      <c r="AD974" s="35" t="s">
        <v>63</v>
      </c>
      <c r="AE974" s="44" t="s">
        <v>63</v>
      </c>
      <c r="AF974" s="120"/>
      <c r="AG974" s="45"/>
    </row>
    <row r="975" spans="1:33" ht="12.75" customHeight="1" x14ac:dyDescent="0.2">
      <c r="A975" s="59">
        <f>+VLOOKUP(B975,Annuaire_roster!B:G,5,0)</f>
        <v>1393</v>
      </c>
      <c r="B975" s="78" t="s">
        <v>127</v>
      </c>
      <c r="C975" s="98">
        <v>0.29166666666666669</v>
      </c>
      <c r="D975" s="98" t="s">
        <v>223</v>
      </c>
      <c r="E975" s="101">
        <v>0.66666666666666663</v>
      </c>
      <c r="F975" s="101" t="s">
        <v>224</v>
      </c>
      <c r="G975" s="102"/>
      <c r="H975" s="105"/>
      <c r="I975" s="154" t="str">
        <f t="shared" si="178"/>
        <v/>
      </c>
      <c r="J975" s="105"/>
      <c r="K975" s="111">
        <v>0</v>
      </c>
      <c r="L975" s="105">
        <v>0</v>
      </c>
      <c r="M975" s="112">
        <v>0</v>
      </c>
      <c r="N975" s="34">
        <v>0.33333333333333326</v>
      </c>
      <c r="O975" s="38">
        <v>0.33333333333333326</v>
      </c>
      <c r="P975" s="114" t="s">
        <v>117</v>
      </c>
      <c r="Q975" s="118">
        <v>44806</v>
      </c>
      <c r="R975" s="35">
        <v>0</v>
      </c>
      <c r="S975" s="35">
        <v>0</v>
      </c>
      <c r="T975" s="10" t="str">
        <f t="shared" si="179"/>
        <v>Sem - 36</v>
      </c>
      <c r="U975" s="10" t="str">
        <f t="shared" si="180"/>
        <v>Septembre</v>
      </c>
      <c r="V975" s="36" t="s">
        <v>231</v>
      </c>
      <c r="W975" s="34"/>
      <c r="X975" s="91">
        <f t="shared" si="181"/>
        <v>0</v>
      </c>
      <c r="Y975" s="92" t="str">
        <f>VLOOKUP('CM-CIC'!B906,Annuaire_roster!B:F,4,0)</f>
        <v>CHOUIFI Mustapha</v>
      </c>
      <c r="Z975" s="37" t="s">
        <v>110</v>
      </c>
      <c r="AA975" s="60">
        <v>0</v>
      </c>
      <c r="AB975" s="35" t="s">
        <v>63</v>
      </c>
      <c r="AC975" s="35" t="s">
        <v>63</v>
      </c>
      <c r="AD975" s="35" t="s">
        <v>63</v>
      </c>
      <c r="AE975" s="44" t="s">
        <v>63</v>
      </c>
      <c r="AF975" s="120"/>
      <c r="AG975" s="45"/>
    </row>
    <row r="976" spans="1:33" ht="12.75" customHeight="1" x14ac:dyDescent="0.2">
      <c r="A976" s="59" t="str">
        <f>+VLOOKUP(B976,Annuaire_roster!B:G,5,0)</f>
        <v>01174</v>
      </c>
      <c r="B976" s="78" t="s">
        <v>105</v>
      </c>
      <c r="C976" s="98"/>
      <c r="D976" s="98" t="s">
        <v>223</v>
      </c>
      <c r="E976" s="101"/>
      <c r="F976" s="101" t="s">
        <v>224</v>
      </c>
      <c r="G976" s="102"/>
      <c r="H976" s="105"/>
      <c r="I976" s="154" t="str">
        <f t="shared" si="178"/>
        <v/>
      </c>
      <c r="J976" s="105"/>
      <c r="K976" s="111">
        <v>0</v>
      </c>
      <c r="L976" s="105">
        <v>0</v>
      </c>
      <c r="M976" s="112" t="s">
        <v>187</v>
      </c>
      <c r="N976" s="34" t="s">
        <v>63</v>
      </c>
      <c r="O976" s="38">
        <v>0.33333333333333326</v>
      </c>
      <c r="P976" s="114" t="s">
        <v>117</v>
      </c>
      <c r="Q976" s="118">
        <v>44806</v>
      </c>
      <c r="R976" s="35">
        <v>0.33333333333333326</v>
      </c>
      <c r="S976" s="35">
        <v>0.33333333333333326</v>
      </c>
      <c r="T976" s="10" t="str">
        <f t="shared" si="179"/>
        <v>Sem - 36</v>
      </c>
      <c r="U976" s="10" t="str">
        <f t="shared" si="180"/>
        <v>Septembre</v>
      </c>
      <c r="V976" s="36" t="s">
        <v>231</v>
      </c>
      <c r="W976" s="34"/>
      <c r="X976" s="91">
        <f t="shared" si="181"/>
        <v>0</v>
      </c>
      <c r="Y976" s="92" t="str">
        <f>VLOOKUP('CM-CIC'!B907,Annuaire_roster!B:F,4,0)</f>
        <v>HAMDOUNI YASSER (assistance)</v>
      </c>
      <c r="Z976" s="37" t="s">
        <v>110</v>
      </c>
      <c r="AA976" s="60">
        <v>0</v>
      </c>
      <c r="AB976" s="35" t="s">
        <v>63</v>
      </c>
      <c r="AC976" s="35" t="s">
        <v>63</v>
      </c>
      <c r="AD976" s="35" t="s">
        <v>63</v>
      </c>
      <c r="AE976" s="44" t="s">
        <v>63</v>
      </c>
      <c r="AF976" s="120"/>
      <c r="AG976" s="45"/>
    </row>
    <row r="977" spans="1:33" ht="12.75" customHeight="1" x14ac:dyDescent="0.2">
      <c r="A977" s="59">
        <f>+VLOOKUP(B977,Annuaire_roster!B:G,5,0)</f>
        <v>1421</v>
      </c>
      <c r="B977" s="78" t="s">
        <v>140</v>
      </c>
      <c r="C977" s="98"/>
      <c r="D977" s="98" t="s">
        <v>223</v>
      </c>
      <c r="E977" s="101"/>
      <c r="F977" s="101" t="s">
        <v>224</v>
      </c>
      <c r="G977" s="102"/>
      <c r="H977" s="105"/>
      <c r="I977" s="154" t="str">
        <f t="shared" si="178"/>
        <v/>
      </c>
      <c r="J977" s="105"/>
      <c r="K977" s="111">
        <v>0</v>
      </c>
      <c r="L977" s="105">
        <v>0</v>
      </c>
      <c r="M977" s="112" t="s">
        <v>187</v>
      </c>
      <c r="N977" s="34" t="s">
        <v>63</v>
      </c>
      <c r="O977" s="38">
        <v>0.33333333333333326</v>
      </c>
      <c r="P977" s="114" t="s">
        <v>117</v>
      </c>
      <c r="Q977" s="118">
        <v>44806</v>
      </c>
      <c r="R977" s="35">
        <v>0.33333333333333326</v>
      </c>
      <c r="S977" s="35">
        <v>0.33333333333333326</v>
      </c>
      <c r="T977" s="10" t="str">
        <f t="shared" si="179"/>
        <v>Sem - 36</v>
      </c>
      <c r="U977" s="10" t="str">
        <f t="shared" si="180"/>
        <v>Septembre</v>
      </c>
      <c r="V977" s="36" t="s">
        <v>231</v>
      </c>
      <c r="W977" s="34"/>
      <c r="X977" s="91">
        <f t="shared" si="181"/>
        <v>0</v>
      </c>
      <c r="Y977" s="92" t="str">
        <f>VLOOKUP('CM-CIC'!B908,Annuaire_roster!B:F,4,0)</f>
        <v>HAMDOUNI YASSER (assistance)</v>
      </c>
      <c r="Z977" s="37" t="s">
        <v>110</v>
      </c>
      <c r="AA977" s="60">
        <v>0</v>
      </c>
      <c r="AB977" s="35" t="s">
        <v>63</v>
      </c>
      <c r="AC977" s="35" t="s">
        <v>63</v>
      </c>
      <c r="AD977" s="35" t="s">
        <v>63</v>
      </c>
      <c r="AE977" s="44" t="s">
        <v>63</v>
      </c>
      <c r="AF977" s="120"/>
      <c r="AG977" s="45"/>
    </row>
    <row r="978" spans="1:33" ht="12.75" customHeight="1" x14ac:dyDescent="0.2">
      <c r="A978" s="59">
        <f>+VLOOKUP(B978,Annuaire_roster!B:G,5,0)</f>
        <v>1414</v>
      </c>
      <c r="B978" s="78" t="s">
        <v>136</v>
      </c>
      <c r="C978" s="98"/>
      <c r="D978" s="98" t="s">
        <v>188</v>
      </c>
      <c r="E978" s="101"/>
      <c r="F978" s="101" t="s">
        <v>188</v>
      </c>
      <c r="G978" s="102"/>
      <c r="H978" s="105"/>
      <c r="I978" s="154" t="str">
        <f t="shared" si="178"/>
        <v/>
      </c>
      <c r="J978" s="105"/>
      <c r="K978" s="111">
        <v>0</v>
      </c>
      <c r="L978" s="105">
        <v>0</v>
      </c>
      <c r="M978" s="112">
        <v>0</v>
      </c>
      <c r="N978" s="34" t="s">
        <v>63</v>
      </c>
      <c r="O978" s="38">
        <v>0</v>
      </c>
      <c r="P978" s="114" t="s">
        <v>117</v>
      </c>
      <c r="Q978" s="118">
        <v>44806</v>
      </c>
      <c r="R978" s="35">
        <v>0</v>
      </c>
      <c r="S978" s="35">
        <v>0</v>
      </c>
      <c r="T978" s="10" t="str">
        <f t="shared" si="179"/>
        <v>Sem - 36</v>
      </c>
      <c r="U978" s="10" t="str">
        <f t="shared" si="180"/>
        <v>Septembre</v>
      </c>
      <c r="V978" s="36" t="s">
        <v>231</v>
      </c>
      <c r="W978" s="34"/>
      <c r="X978" s="91">
        <f t="shared" si="181"/>
        <v>0</v>
      </c>
      <c r="Y978" s="92" t="str">
        <f>VLOOKUP('CM-CIC'!B909,Annuaire_roster!B:F,4,0)</f>
        <v>CHOUIFI Mustapha</v>
      </c>
      <c r="Z978" s="37" t="s">
        <v>110</v>
      </c>
      <c r="AA978" s="60">
        <v>0</v>
      </c>
      <c r="AB978" s="35">
        <v>0.33333333333333298</v>
      </c>
      <c r="AC978" s="35" t="s">
        <v>63</v>
      </c>
      <c r="AD978" s="35" t="s">
        <v>63</v>
      </c>
      <c r="AE978" s="44" t="s">
        <v>63</v>
      </c>
      <c r="AF978" s="120"/>
      <c r="AG978" s="45"/>
    </row>
    <row r="979" spans="1:33" ht="12.75" customHeight="1" x14ac:dyDescent="0.2">
      <c r="A979" s="59">
        <f>+VLOOKUP(B979,Annuaire_roster!B:G,5,0)</f>
        <v>1415</v>
      </c>
      <c r="B979" s="78" t="s">
        <v>137</v>
      </c>
      <c r="C979" s="98">
        <v>0.28888888888888892</v>
      </c>
      <c r="D979" s="98" t="s">
        <v>223</v>
      </c>
      <c r="E979" s="101">
        <v>0.66666666666666663</v>
      </c>
      <c r="F979" s="101" t="s">
        <v>224</v>
      </c>
      <c r="G979" s="102"/>
      <c r="H979" s="105"/>
      <c r="I979" s="154"/>
      <c r="J979" s="105"/>
      <c r="K979" s="111">
        <v>0</v>
      </c>
      <c r="L979" s="105">
        <v>0</v>
      </c>
      <c r="M979" s="112">
        <v>0</v>
      </c>
      <c r="N979" s="34">
        <v>0.33333333333333326</v>
      </c>
      <c r="O979" s="38">
        <v>0.33333333333333326</v>
      </c>
      <c r="P979" s="114" t="s">
        <v>117</v>
      </c>
      <c r="Q979" s="118">
        <v>44807</v>
      </c>
      <c r="R979" s="35">
        <v>0</v>
      </c>
      <c r="S979" s="35">
        <v>0</v>
      </c>
      <c r="T979" s="10" t="str">
        <f t="shared" si="179"/>
        <v>Sem - 36</v>
      </c>
      <c r="U979" s="10" t="str">
        <f t="shared" si="180"/>
        <v>Septembre</v>
      </c>
      <c r="V979" s="36" t="s">
        <v>231</v>
      </c>
      <c r="W979" s="34"/>
      <c r="X979" s="91">
        <f t="shared" si="181"/>
        <v>2.7777777777777679E-3</v>
      </c>
      <c r="Y979" s="92" t="str">
        <f>VLOOKUP('CM-CIC'!B910,Annuaire_roster!B:F,4,0)</f>
        <v>CHOUIFI Mustapha</v>
      </c>
      <c r="Z979" s="37" t="s">
        <v>110</v>
      </c>
      <c r="AA979" s="60">
        <v>0</v>
      </c>
      <c r="AB979" s="35" t="s">
        <v>63</v>
      </c>
      <c r="AC979" s="35" t="s">
        <v>63</v>
      </c>
      <c r="AD979" s="35" t="s">
        <v>63</v>
      </c>
      <c r="AE979" s="44" t="s">
        <v>63</v>
      </c>
      <c r="AF979" s="120"/>
      <c r="AG979" s="45"/>
    </row>
    <row r="980" spans="1:33" ht="12.75" customHeight="1" x14ac:dyDescent="0.2">
      <c r="A980" s="59">
        <f>+VLOOKUP(B980,Annuaire_roster!B:G,5,0)</f>
        <v>1410</v>
      </c>
      <c r="B980" s="78" t="s">
        <v>134</v>
      </c>
      <c r="C980" s="98">
        <v>0.29097222222222224</v>
      </c>
      <c r="D980" s="98" t="s">
        <v>223</v>
      </c>
      <c r="E980" s="101">
        <v>0.47916666666666669</v>
      </c>
      <c r="F980" s="101" t="s">
        <v>224</v>
      </c>
      <c r="G980" s="102"/>
      <c r="H980" s="105"/>
      <c r="I980" s="154"/>
      <c r="J980" s="105"/>
      <c r="K980" s="111">
        <v>0</v>
      </c>
      <c r="L980" s="105">
        <v>0.18749999999999994</v>
      </c>
      <c r="M980" s="112">
        <v>0</v>
      </c>
      <c r="N980" s="34">
        <v>0.14583333333333331</v>
      </c>
      <c r="O980" s="38">
        <v>0.33333333333333326</v>
      </c>
      <c r="P980" s="114" t="s">
        <v>117</v>
      </c>
      <c r="Q980" s="118">
        <v>44807</v>
      </c>
      <c r="R980" s="35">
        <v>0</v>
      </c>
      <c r="S980" s="35">
        <v>0.18749999999999994</v>
      </c>
      <c r="T980" s="10" t="str">
        <f t="shared" si="179"/>
        <v>Sem - 36</v>
      </c>
      <c r="U980" s="10" t="str">
        <f t="shared" si="180"/>
        <v>Septembre</v>
      </c>
      <c r="V980" s="36" t="s">
        <v>231</v>
      </c>
      <c r="W980" s="34"/>
      <c r="X980" s="91">
        <f t="shared" si="181"/>
        <v>0</v>
      </c>
      <c r="Y980" s="92" t="str">
        <f>VLOOKUP('CM-CIC'!B911,Annuaire_roster!B:F,4,0)</f>
        <v>CHOUIFI Mustapha</v>
      </c>
      <c r="Z980" s="37" t="s">
        <v>110</v>
      </c>
      <c r="AA980" s="60">
        <v>0</v>
      </c>
      <c r="AB980" s="35" t="s">
        <v>63</v>
      </c>
      <c r="AC980" s="35" t="s">
        <v>63</v>
      </c>
      <c r="AD980" s="35" t="s">
        <v>63</v>
      </c>
      <c r="AE980" s="44" t="s">
        <v>63</v>
      </c>
      <c r="AF980" s="120"/>
      <c r="AG980" s="45"/>
    </row>
    <row r="981" spans="1:33" ht="12.75" customHeight="1" x14ac:dyDescent="0.2">
      <c r="A981" s="59">
        <f>+VLOOKUP(B981,Annuaire_roster!B:G,5,0)</f>
        <v>1411</v>
      </c>
      <c r="B981" s="78" t="s">
        <v>133</v>
      </c>
      <c r="C981" s="98"/>
      <c r="D981" s="98" t="s">
        <v>223</v>
      </c>
      <c r="E981" s="101"/>
      <c r="F981" s="101" t="s">
        <v>224</v>
      </c>
      <c r="G981" s="102"/>
      <c r="H981" s="105"/>
      <c r="I981" s="154"/>
      <c r="J981" s="105"/>
      <c r="K981" s="111">
        <v>0</v>
      </c>
      <c r="L981" s="105">
        <v>0</v>
      </c>
      <c r="M981" s="112" t="s">
        <v>187</v>
      </c>
      <c r="N981" s="34" t="s">
        <v>63</v>
      </c>
      <c r="O981" s="38">
        <v>0.33333333333333326</v>
      </c>
      <c r="P981" s="114" t="s">
        <v>117</v>
      </c>
      <c r="Q981" s="118">
        <v>44807</v>
      </c>
      <c r="R981" s="35">
        <v>0.33333333333333326</v>
      </c>
      <c r="S981" s="35">
        <v>0.33333333333333326</v>
      </c>
      <c r="T981" s="10" t="str">
        <f t="shared" si="179"/>
        <v>Sem - 36</v>
      </c>
      <c r="U981" s="10" t="str">
        <f t="shared" si="180"/>
        <v>Septembre</v>
      </c>
      <c r="V981" s="36" t="s">
        <v>231</v>
      </c>
      <c r="W981" s="34"/>
      <c r="X981" s="91">
        <f t="shared" si="181"/>
        <v>0</v>
      </c>
      <c r="Y981" s="92" t="str">
        <f>VLOOKUP('CM-CIC'!B912,Annuaire_roster!B:F,4,0)</f>
        <v>CHOUIFI Mustapha</v>
      </c>
      <c r="Z981" s="37" t="s">
        <v>110</v>
      </c>
      <c r="AA981" s="60">
        <v>0</v>
      </c>
      <c r="AB981" s="35" t="s">
        <v>63</v>
      </c>
      <c r="AC981" s="35" t="s">
        <v>63</v>
      </c>
      <c r="AD981" s="35" t="s">
        <v>63</v>
      </c>
      <c r="AE981" s="44" t="s">
        <v>63</v>
      </c>
      <c r="AF981" s="120"/>
      <c r="AG981" s="45"/>
    </row>
    <row r="982" spans="1:33" ht="12.75" customHeight="1" x14ac:dyDescent="0.2">
      <c r="A982" s="59">
        <f>+VLOOKUP(B982,Annuaire_roster!B:G,5,0)</f>
        <v>1418</v>
      </c>
      <c r="B982" s="78" t="s">
        <v>132</v>
      </c>
      <c r="C982" s="98">
        <v>0.29166666666666669</v>
      </c>
      <c r="D982" s="98" t="s">
        <v>223</v>
      </c>
      <c r="E982" s="101">
        <v>0.66666666666666663</v>
      </c>
      <c r="F982" s="101" t="s">
        <v>224</v>
      </c>
      <c r="G982" s="102"/>
      <c r="H982" s="105"/>
      <c r="I982" s="154"/>
      <c r="J982" s="105"/>
      <c r="K982" s="111">
        <v>0</v>
      </c>
      <c r="L982" s="105">
        <v>0</v>
      </c>
      <c r="M982" s="112">
        <v>0</v>
      </c>
      <c r="N982" s="34">
        <v>0.33333333333333326</v>
      </c>
      <c r="O982" s="38">
        <v>0.33333333333333326</v>
      </c>
      <c r="P982" s="114" t="s">
        <v>117</v>
      </c>
      <c r="Q982" s="118">
        <v>44807</v>
      </c>
      <c r="R982" s="35">
        <v>0</v>
      </c>
      <c r="S982" s="35">
        <v>0</v>
      </c>
      <c r="T982" s="10" t="str">
        <f t="shared" si="179"/>
        <v>Sem - 36</v>
      </c>
      <c r="U982" s="10" t="str">
        <f t="shared" si="180"/>
        <v>Septembre</v>
      </c>
      <c r="V982" s="36" t="s">
        <v>231</v>
      </c>
      <c r="W982" s="34"/>
      <c r="X982" s="91">
        <f t="shared" si="181"/>
        <v>0</v>
      </c>
      <c r="Y982" s="92" t="str">
        <f>VLOOKUP('CM-CIC'!B913,Annuaire_roster!B:F,4,0)</f>
        <v>CHOUIFI Mustapha</v>
      </c>
      <c r="Z982" s="37" t="s">
        <v>110</v>
      </c>
      <c r="AA982" s="60">
        <v>0</v>
      </c>
      <c r="AB982" s="35" t="s">
        <v>63</v>
      </c>
      <c r="AC982" s="35" t="s">
        <v>63</v>
      </c>
      <c r="AD982" s="35" t="s">
        <v>63</v>
      </c>
      <c r="AE982" s="44" t="s">
        <v>63</v>
      </c>
      <c r="AF982" s="120"/>
      <c r="AG982" s="45"/>
    </row>
    <row r="983" spans="1:33" ht="12.75" customHeight="1" x14ac:dyDescent="0.2">
      <c r="A983" s="59">
        <f>+VLOOKUP(B983,Annuaire_roster!B:G,5,0)</f>
        <v>1386</v>
      </c>
      <c r="B983" s="78" t="s">
        <v>123</v>
      </c>
      <c r="C983" s="98">
        <v>0.29166666666666669</v>
      </c>
      <c r="D983" s="98" t="s">
        <v>223</v>
      </c>
      <c r="E983" s="101">
        <v>0.66666666666666663</v>
      </c>
      <c r="F983" s="101" t="s">
        <v>224</v>
      </c>
      <c r="G983" s="102"/>
      <c r="H983" s="105"/>
      <c r="I983" s="154"/>
      <c r="J983" s="105"/>
      <c r="K983" s="111">
        <v>0</v>
      </c>
      <c r="L983" s="105">
        <v>0</v>
      </c>
      <c r="M983" s="112">
        <v>0</v>
      </c>
      <c r="N983" s="34">
        <v>0.33333333333333326</v>
      </c>
      <c r="O983" s="38">
        <v>0.33333333333333326</v>
      </c>
      <c r="P983" s="114" t="s">
        <v>117</v>
      </c>
      <c r="Q983" s="118">
        <v>44807</v>
      </c>
      <c r="R983" s="35">
        <v>0</v>
      </c>
      <c r="S983" s="35">
        <v>0</v>
      </c>
      <c r="T983" s="10" t="str">
        <f t="shared" si="179"/>
        <v>Sem - 36</v>
      </c>
      <c r="U983" s="10" t="str">
        <f t="shared" si="180"/>
        <v>Septembre</v>
      </c>
      <c r="V983" s="36" t="s">
        <v>231</v>
      </c>
      <c r="W983" s="34"/>
      <c r="X983" s="91">
        <f t="shared" si="181"/>
        <v>0</v>
      </c>
      <c r="Y983" s="92" t="str">
        <f>VLOOKUP('CM-CIC'!B914,Annuaire_roster!B:F,4,0)</f>
        <v>CHOUIFI Mustapha</v>
      </c>
      <c r="Z983" s="37" t="s">
        <v>110</v>
      </c>
      <c r="AA983" s="60">
        <v>0</v>
      </c>
      <c r="AB983" s="35" t="s">
        <v>63</v>
      </c>
      <c r="AC983" s="35" t="s">
        <v>63</v>
      </c>
      <c r="AD983" s="35" t="s">
        <v>63</v>
      </c>
      <c r="AE983" s="44" t="s">
        <v>63</v>
      </c>
      <c r="AF983" s="120"/>
      <c r="AG983" s="45"/>
    </row>
    <row r="984" spans="1:33" ht="12.75" customHeight="1" x14ac:dyDescent="0.2">
      <c r="A984" s="59">
        <f>+VLOOKUP(B984,Annuaire_roster!B:G,5,0)</f>
        <v>1448</v>
      </c>
      <c r="B984" s="78" t="s">
        <v>164</v>
      </c>
      <c r="C984" s="98">
        <v>0.28958333333333336</v>
      </c>
      <c r="D984" s="98" t="s">
        <v>223</v>
      </c>
      <c r="E984" s="101">
        <v>0.66666666666666663</v>
      </c>
      <c r="F984" s="101" t="s">
        <v>224</v>
      </c>
      <c r="G984" s="102"/>
      <c r="H984" s="105"/>
      <c r="I984" s="154"/>
      <c r="J984" s="105"/>
      <c r="K984" s="111">
        <v>0</v>
      </c>
      <c r="L984" s="105">
        <v>0</v>
      </c>
      <c r="M984" s="112">
        <v>0</v>
      </c>
      <c r="N984" s="34">
        <v>0.33333333333333326</v>
      </c>
      <c r="O984" s="38">
        <v>0.33333333333333326</v>
      </c>
      <c r="P984" s="114" t="s">
        <v>117</v>
      </c>
      <c r="Q984" s="118">
        <v>44807</v>
      </c>
      <c r="R984" s="35">
        <v>0</v>
      </c>
      <c r="S984" s="35">
        <v>0</v>
      </c>
      <c r="T984" s="10" t="str">
        <f t="shared" si="179"/>
        <v>Sem - 36</v>
      </c>
      <c r="U984" s="10" t="str">
        <f t="shared" si="180"/>
        <v>Septembre</v>
      </c>
      <c r="V984" s="36" t="s">
        <v>231</v>
      </c>
      <c r="W984" s="34"/>
      <c r="X984" s="91">
        <f t="shared" si="181"/>
        <v>2.0833333333333259E-3</v>
      </c>
      <c r="Y984" s="92" t="str">
        <f>VLOOKUP('CM-CIC'!B915,Annuaire_roster!B:F,4,0)</f>
        <v>CHOUIFI Mustapha</v>
      </c>
      <c r="Z984" s="37" t="s">
        <v>80</v>
      </c>
      <c r="AA984" s="60" t="s">
        <v>80</v>
      </c>
      <c r="AB984" s="35" t="s">
        <v>63</v>
      </c>
      <c r="AC984" s="35" t="s">
        <v>63</v>
      </c>
      <c r="AD984" s="35" t="s">
        <v>63</v>
      </c>
      <c r="AE984" s="44" t="s">
        <v>63</v>
      </c>
      <c r="AF984" s="120"/>
      <c r="AG984" s="45"/>
    </row>
    <row r="985" spans="1:33" ht="12.75" customHeight="1" x14ac:dyDescent="0.2">
      <c r="A985" s="59">
        <f>+VLOOKUP(B985,Annuaire_roster!B:G,5,0)</f>
        <v>1141</v>
      </c>
      <c r="B985" s="78" t="s">
        <v>76</v>
      </c>
      <c r="C985" s="98">
        <v>0.29097222222222224</v>
      </c>
      <c r="D985" s="98" t="s">
        <v>223</v>
      </c>
      <c r="E985" s="101">
        <v>0.66666666666666663</v>
      </c>
      <c r="F985" s="101" t="s">
        <v>224</v>
      </c>
      <c r="G985" s="102"/>
      <c r="H985" s="105"/>
      <c r="I985" s="154"/>
      <c r="J985" s="105"/>
      <c r="K985" s="111">
        <v>0</v>
      </c>
      <c r="L985" s="105">
        <v>0</v>
      </c>
      <c r="M985" s="112">
        <v>0</v>
      </c>
      <c r="N985" s="34">
        <v>0.33333333333333326</v>
      </c>
      <c r="O985" s="38">
        <v>0.33333333333333326</v>
      </c>
      <c r="P985" s="114" t="s">
        <v>117</v>
      </c>
      <c r="Q985" s="118">
        <v>44807</v>
      </c>
      <c r="R985" s="35">
        <v>0</v>
      </c>
      <c r="S985" s="35">
        <v>0</v>
      </c>
      <c r="T985" s="10" t="str">
        <f t="shared" si="179"/>
        <v>Sem - 36</v>
      </c>
      <c r="U985" s="10" t="str">
        <f t="shared" si="180"/>
        <v>Septembre</v>
      </c>
      <c r="V985" s="36" t="s">
        <v>231</v>
      </c>
      <c r="W985" s="34"/>
      <c r="X985" s="91">
        <f t="shared" si="181"/>
        <v>0</v>
      </c>
      <c r="Y985" s="92" t="str">
        <f>VLOOKUP('CM-CIC'!B916,Annuaire_roster!B:F,4,0)</f>
        <v>CHOUIFI Mustapha</v>
      </c>
      <c r="Z985" s="37" t="s">
        <v>110</v>
      </c>
      <c r="AA985" s="60" t="s">
        <v>232</v>
      </c>
      <c r="AB985" s="35" t="s">
        <v>63</v>
      </c>
      <c r="AC985" s="35" t="s">
        <v>63</v>
      </c>
      <c r="AD985" s="35" t="s">
        <v>63</v>
      </c>
      <c r="AE985" s="44" t="s">
        <v>63</v>
      </c>
      <c r="AF985" s="120"/>
      <c r="AG985" s="45"/>
    </row>
    <row r="986" spans="1:33" ht="12.75" customHeight="1" x14ac:dyDescent="0.2">
      <c r="A986" s="59" t="str">
        <f>+VLOOKUP(B986,Annuaire_roster!B:G,5,0)</f>
        <v>01579</v>
      </c>
      <c r="B986" s="78" t="s">
        <v>194</v>
      </c>
      <c r="C986" s="98">
        <v>0.29166666666666669</v>
      </c>
      <c r="D986" s="98" t="s">
        <v>223</v>
      </c>
      <c r="E986" s="101">
        <v>0.66666666666666663</v>
      </c>
      <c r="F986" s="101" t="s">
        <v>224</v>
      </c>
      <c r="G986" s="102"/>
      <c r="H986" s="105"/>
      <c r="I986" s="154"/>
      <c r="J986" s="105"/>
      <c r="K986" s="111">
        <v>0</v>
      </c>
      <c r="L986" s="105">
        <v>0</v>
      </c>
      <c r="M986" s="112">
        <v>0</v>
      </c>
      <c r="N986" s="34">
        <v>0.33333333333333326</v>
      </c>
      <c r="O986" s="38">
        <v>0.33333333333333326</v>
      </c>
      <c r="P986" s="114" t="s">
        <v>117</v>
      </c>
      <c r="Q986" s="118">
        <v>44807</v>
      </c>
      <c r="R986" s="35">
        <v>0</v>
      </c>
      <c r="S986" s="35">
        <v>0</v>
      </c>
      <c r="T986" s="10" t="str">
        <f t="shared" si="179"/>
        <v>Sem - 36</v>
      </c>
      <c r="U986" s="10" t="str">
        <f t="shared" si="180"/>
        <v>Septembre</v>
      </c>
      <c r="V986" s="36" t="s">
        <v>231</v>
      </c>
      <c r="W986" s="34"/>
      <c r="X986" s="91">
        <f t="shared" si="181"/>
        <v>0</v>
      </c>
      <c r="Y986" s="92" t="str">
        <f>VLOOKUP('CM-CIC'!B917,Annuaire_roster!B:F,4,0)</f>
        <v>CHOUIFI Mustapha</v>
      </c>
      <c r="Z986" s="37" t="s">
        <v>80</v>
      </c>
      <c r="AA986" s="60" t="s">
        <v>80</v>
      </c>
      <c r="AB986" s="35" t="s">
        <v>63</v>
      </c>
      <c r="AC986" s="35" t="s">
        <v>63</v>
      </c>
      <c r="AD986" s="35" t="s">
        <v>63</v>
      </c>
      <c r="AE986" s="44" t="s">
        <v>63</v>
      </c>
      <c r="AF986" s="120"/>
      <c r="AG986" s="45"/>
    </row>
    <row r="987" spans="1:33" ht="12.75" customHeight="1" x14ac:dyDescent="0.2">
      <c r="A987" s="59">
        <f>+VLOOKUP(B987,Annuaire_roster!B:G,5,0)</f>
        <v>1389</v>
      </c>
      <c r="B987" s="78" t="s">
        <v>126</v>
      </c>
      <c r="C987" s="98">
        <v>0.2902777777777778</v>
      </c>
      <c r="D987" s="98" t="s">
        <v>223</v>
      </c>
      <c r="E987" s="101">
        <v>0.66666666666666663</v>
      </c>
      <c r="F987" s="101" t="s">
        <v>224</v>
      </c>
      <c r="G987" s="102"/>
      <c r="H987" s="105"/>
      <c r="I987" s="154"/>
      <c r="J987" s="105"/>
      <c r="K987" s="111">
        <v>0</v>
      </c>
      <c r="L987" s="105">
        <v>0</v>
      </c>
      <c r="M987" s="112">
        <v>0</v>
      </c>
      <c r="N987" s="34">
        <v>0.33333333333333326</v>
      </c>
      <c r="O987" s="38">
        <v>0.33333333333333326</v>
      </c>
      <c r="P987" s="114" t="s">
        <v>117</v>
      </c>
      <c r="Q987" s="118">
        <v>44807</v>
      </c>
      <c r="R987" s="35">
        <v>0</v>
      </c>
      <c r="S987" s="35">
        <v>0</v>
      </c>
      <c r="T987" s="10" t="str">
        <f t="shared" si="179"/>
        <v>Sem - 36</v>
      </c>
      <c r="U987" s="10" t="str">
        <f t="shared" si="180"/>
        <v>Septembre</v>
      </c>
      <c r="V987" s="36" t="s">
        <v>231</v>
      </c>
      <c r="W987" s="34"/>
      <c r="X987" s="91">
        <f t="shared" si="181"/>
        <v>1.388888888888884E-3</v>
      </c>
      <c r="Y987" s="92" t="str">
        <f>VLOOKUP('CM-CIC'!B918,Annuaire_roster!B:F,4,0)</f>
        <v>CHOUIFI Mustapha</v>
      </c>
      <c r="Z987" s="37" t="s">
        <v>110</v>
      </c>
      <c r="AA987" s="60">
        <v>0</v>
      </c>
      <c r="AB987" s="35" t="s">
        <v>63</v>
      </c>
      <c r="AC987" s="35" t="s">
        <v>63</v>
      </c>
      <c r="AD987" s="35" t="s">
        <v>63</v>
      </c>
      <c r="AE987" s="44" t="s">
        <v>63</v>
      </c>
      <c r="AF987" s="120"/>
      <c r="AG987" s="45"/>
    </row>
    <row r="988" spans="1:33" ht="12.75" customHeight="1" x14ac:dyDescent="0.2">
      <c r="A988" s="59">
        <f>+VLOOKUP(B988,Annuaire_roster!B:G,5,0)</f>
        <v>1533</v>
      </c>
      <c r="B988" s="78" t="s">
        <v>181</v>
      </c>
      <c r="C988" s="98"/>
      <c r="D988" s="98" t="s">
        <v>223</v>
      </c>
      <c r="E988" s="101"/>
      <c r="F988" s="101" t="s">
        <v>224</v>
      </c>
      <c r="G988" s="102"/>
      <c r="H988" s="105"/>
      <c r="I988" s="154"/>
      <c r="J988" s="105"/>
      <c r="K988" s="111">
        <v>0</v>
      </c>
      <c r="L988" s="105">
        <v>0</v>
      </c>
      <c r="M988" s="112" t="s">
        <v>187</v>
      </c>
      <c r="N988" s="34" t="s">
        <v>63</v>
      </c>
      <c r="O988" s="38">
        <v>0.33333333333333326</v>
      </c>
      <c r="P988" s="114" t="s">
        <v>117</v>
      </c>
      <c r="Q988" s="118">
        <v>44807</v>
      </c>
      <c r="R988" s="35">
        <v>0.33333333333333326</v>
      </c>
      <c r="S988" s="35">
        <v>0.33333333333333326</v>
      </c>
      <c r="T988" s="10" t="str">
        <f t="shared" si="179"/>
        <v>Sem - 36</v>
      </c>
      <c r="U988" s="10" t="str">
        <f t="shared" si="180"/>
        <v>Septembre</v>
      </c>
      <c r="V988" s="36" t="s">
        <v>231</v>
      </c>
      <c r="W988" s="34"/>
      <c r="X988" s="91">
        <f t="shared" si="181"/>
        <v>0</v>
      </c>
      <c r="Y988" s="92" t="str">
        <f>VLOOKUP('CM-CIC'!B919,Annuaire_roster!B:F,4,0)</f>
        <v>CHOUIFI Mustapha</v>
      </c>
      <c r="Z988" s="37" t="s">
        <v>110</v>
      </c>
      <c r="AA988" s="60">
        <v>0</v>
      </c>
      <c r="AB988" s="35" t="s">
        <v>63</v>
      </c>
      <c r="AC988" s="35" t="s">
        <v>63</v>
      </c>
      <c r="AD988" s="35" t="s">
        <v>63</v>
      </c>
      <c r="AE988" s="44" t="s">
        <v>63</v>
      </c>
      <c r="AF988" s="120"/>
      <c r="AG988" s="45"/>
    </row>
    <row r="989" spans="1:33" ht="12.75" customHeight="1" x14ac:dyDescent="0.2">
      <c r="A989" s="59">
        <f>+VLOOKUP(B989,Annuaire_roster!B:G,5,0)</f>
        <v>1413</v>
      </c>
      <c r="B989" s="78" t="s">
        <v>131</v>
      </c>
      <c r="C989" s="98">
        <v>0.29166666666666669</v>
      </c>
      <c r="D989" s="98" t="s">
        <v>223</v>
      </c>
      <c r="E989" s="101">
        <v>0.66666666666666663</v>
      </c>
      <c r="F989" s="101" t="s">
        <v>224</v>
      </c>
      <c r="G989" s="102"/>
      <c r="H989" s="105"/>
      <c r="I989" s="154"/>
      <c r="J989" s="105"/>
      <c r="K989" s="111">
        <v>0</v>
      </c>
      <c r="L989" s="105">
        <v>0</v>
      </c>
      <c r="M989" s="112">
        <v>0</v>
      </c>
      <c r="N989" s="34">
        <v>0.33333333333333326</v>
      </c>
      <c r="O989" s="38">
        <v>0.33333333333333326</v>
      </c>
      <c r="P989" s="114" t="s">
        <v>117</v>
      </c>
      <c r="Q989" s="118">
        <v>44807</v>
      </c>
      <c r="R989" s="35">
        <v>0</v>
      </c>
      <c r="S989" s="35">
        <v>0</v>
      </c>
      <c r="T989" s="10" t="str">
        <f t="shared" si="179"/>
        <v>Sem - 36</v>
      </c>
      <c r="U989" s="10" t="str">
        <f t="shared" si="180"/>
        <v>Septembre</v>
      </c>
      <c r="V989" s="36" t="s">
        <v>231</v>
      </c>
      <c r="W989" s="34"/>
      <c r="X989" s="91">
        <f t="shared" si="181"/>
        <v>0</v>
      </c>
      <c r="Y989" s="92" t="str">
        <f>VLOOKUP('CM-CIC'!B920,Annuaire_roster!B:F,4,0)</f>
        <v>HAMDOUNI YASSER (assistance)</v>
      </c>
      <c r="Z989" s="37" t="s">
        <v>110</v>
      </c>
      <c r="AA989" s="60">
        <v>0</v>
      </c>
      <c r="AB989" s="35" t="s">
        <v>63</v>
      </c>
      <c r="AC989" s="35" t="s">
        <v>63</v>
      </c>
      <c r="AD989" s="35" t="s">
        <v>63</v>
      </c>
      <c r="AE989" s="44" t="s">
        <v>63</v>
      </c>
      <c r="AF989" s="120"/>
      <c r="AG989" s="45"/>
    </row>
    <row r="990" spans="1:33" ht="12.75" customHeight="1" x14ac:dyDescent="0.2">
      <c r="A990" s="59" t="str">
        <f>+VLOOKUP(B990,Annuaire_roster!B:G,5,0)</f>
        <v>01602</v>
      </c>
      <c r="B990" s="78" t="s">
        <v>230</v>
      </c>
      <c r="C990" s="98">
        <v>0.29166666666666669</v>
      </c>
      <c r="D990" s="98" t="s">
        <v>223</v>
      </c>
      <c r="E990" s="101">
        <v>0.66666666666666663</v>
      </c>
      <c r="F990" s="101" t="s">
        <v>224</v>
      </c>
      <c r="G990" s="102"/>
      <c r="H990" s="105"/>
      <c r="I990" s="154"/>
      <c r="J990" s="105"/>
      <c r="K990" s="111">
        <v>0</v>
      </c>
      <c r="L990" s="105">
        <v>0</v>
      </c>
      <c r="M990" s="112">
        <v>0</v>
      </c>
      <c r="N990" s="34">
        <v>0.33333333333333326</v>
      </c>
      <c r="O990" s="38">
        <v>0.33333333333333326</v>
      </c>
      <c r="P990" s="114" t="s">
        <v>117</v>
      </c>
      <c r="Q990" s="118">
        <v>44807</v>
      </c>
      <c r="R990" s="35">
        <v>0</v>
      </c>
      <c r="S990" s="35">
        <v>0</v>
      </c>
      <c r="T990" s="10" t="str">
        <f t="shared" si="179"/>
        <v>Sem - 36</v>
      </c>
      <c r="U990" s="10" t="str">
        <f t="shared" si="180"/>
        <v>Septembre</v>
      </c>
      <c r="V990" s="36" t="s">
        <v>231</v>
      </c>
      <c r="W990" s="34"/>
      <c r="X990" s="91">
        <f t="shared" si="181"/>
        <v>0</v>
      </c>
      <c r="Y990" s="92" t="str">
        <f>VLOOKUP('CM-CIC'!B921,Annuaire_roster!B:F,4,0)</f>
        <v>CHOUIFI Mustapha</v>
      </c>
      <c r="Z990" s="37" t="s">
        <v>80</v>
      </c>
      <c r="AA990" s="60" t="s">
        <v>80</v>
      </c>
      <c r="AB990" s="35" t="s">
        <v>63</v>
      </c>
      <c r="AC990" s="35" t="s">
        <v>63</v>
      </c>
      <c r="AD990" s="35" t="s">
        <v>63</v>
      </c>
      <c r="AE990" s="44" t="s">
        <v>63</v>
      </c>
      <c r="AF990" s="120"/>
      <c r="AG990" s="45"/>
    </row>
    <row r="991" spans="1:33" ht="12.75" customHeight="1" x14ac:dyDescent="0.2">
      <c r="A991" s="59">
        <f>+VLOOKUP(B991,Annuaire_roster!B:G,5,0)</f>
        <v>1371</v>
      </c>
      <c r="B991" s="78" t="s">
        <v>116</v>
      </c>
      <c r="C991" s="98">
        <v>0.29166666666666669</v>
      </c>
      <c r="D991" s="98" t="s">
        <v>223</v>
      </c>
      <c r="E991" s="101">
        <v>0.66666666666666663</v>
      </c>
      <c r="F991" s="101" t="s">
        <v>224</v>
      </c>
      <c r="G991" s="102"/>
      <c r="H991" s="105"/>
      <c r="I991" s="154"/>
      <c r="J991" s="105"/>
      <c r="K991" s="111">
        <v>0</v>
      </c>
      <c r="L991" s="105">
        <v>0</v>
      </c>
      <c r="M991" s="112">
        <v>0</v>
      </c>
      <c r="N991" s="34">
        <v>0.33333333333333326</v>
      </c>
      <c r="O991" s="38">
        <v>0.33333333333333326</v>
      </c>
      <c r="P991" s="114" t="s">
        <v>117</v>
      </c>
      <c r="Q991" s="118">
        <v>44807</v>
      </c>
      <c r="R991" s="35">
        <v>0</v>
      </c>
      <c r="S991" s="35">
        <v>0</v>
      </c>
      <c r="T991" s="10" t="str">
        <f t="shared" si="179"/>
        <v>Sem - 36</v>
      </c>
      <c r="U991" s="10" t="str">
        <f t="shared" si="180"/>
        <v>Septembre</v>
      </c>
      <c r="V991" s="36" t="s">
        <v>231</v>
      </c>
      <c r="W991" s="34"/>
      <c r="X991" s="91">
        <f t="shared" si="181"/>
        <v>0</v>
      </c>
      <c r="Y991" s="92" t="str">
        <f>VLOOKUP('CM-CIC'!B922,Annuaire_roster!B:F,4,0)</f>
        <v>CHOUIFI Mustapha</v>
      </c>
      <c r="Z991" s="37" t="s">
        <v>110</v>
      </c>
      <c r="AA991" s="60" t="s">
        <v>232</v>
      </c>
      <c r="AB991" s="35" t="s">
        <v>63</v>
      </c>
      <c r="AC991" s="35" t="s">
        <v>63</v>
      </c>
      <c r="AD991" s="35" t="s">
        <v>63</v>
      </c>
      <c r="AE991" s="44" t="s">
        <v>63</v>
      </c>
      <c r="AF991" s="120"/>
      <c r="AG991" s="45"/>
    </row>
    <row r="992" spans="1:33" ht="12.75" customHeight="1" x14ac:dyDescent="0.2">
      <c r="A992" s="59" t="str">
        <f>+VLOOKUP(B992,Annuaire_roster!B:G,5,0)</f>
        <v>01580</v>
      </c>
      <c r="B992" s="78" t="s">
        <v>197</v>
      </c>
      <c r="C992" s="98">
        <v>0.2902777777777778</v>
      </c>
      <c r="D992" s="98" t="s">
        <v>223</v>
      </c>
      <c r="E992" s="101">
        <v>0.66666666666666663</v>
      </c>
      <c r="F992" s="101" t="s">
        <v>224</v>
      </c>
      <c r="G992" s="102"/>
      <c r="H992" s="105"/>
      <c r="I992" s="154"/>
      <c r="J992" s="105"/>
      <c r="K992" s="111">
        <v>0</v>
      </c>
      <c r="L992" s="105">
        <v>0</v>
      </c>
      <c r="M992" s="112">
        <v>0</v>
      </c>
      <c r="N992" s="34">
        <v>0.33333333333333326</v>
      </c>
      <c r="O992" s="38">
        <v>0.33333333333333326</v>
      </c>
      <c r="P992" s="114" t="s">
        <v>117</v>
      </c>
      <c r="Q992" s="118">
        <v>44807</v>
      </c>
      <c r="R992" s="35">
        <v>0</v>
      </c>
      <c r="S992" s="35">
        <v>0</v>
      </c>
      <c r="T992" s="10" t="str">
        <f t="shared" si="179"/>
        <v>Sem - 36</v>
      </c>
      <c r="U992" s="10" t="str">
        <f t="shared" si="180"/>
        <v>Septembre</v>
      </c>
      <c r="V992" s="36" t="s">
        <v>231</v>
      </c>
      <c r="W992" s="34"/>
      <c r="X992" s="91">
        <f t="shared" si="181"/>
        <v>1.388888888888884E-3</v>
      </c>
      <c r="Y992" s="92" t="str">
        <f>VLOOKUP('CM-CIC'!B923,Annuaire_roster!B:F,4,0)</f>
        <v>CHOUIFI Mustapha</v>
      </c>
      <c r="Z992" s="37" t="s">
        <v>80</v>
      </c>
      <c r="AA992" s="60" t="s">
        <v>80</v>
      </c>
      <c r="AB992" s="35" t="s">
        <v>63</v>
      </c>
      <c r="AC992" s="35" t="s">
        <v>63</v>
      </c>
      <c r="AD992" s="35" t="s">
        <v>63</v>
      </c>
      <c r="AE992" s="44" t="s">
        <v>63</v>
      </c>
      <c r="AF992" s="120"/>
      <c r="AG992" s="45"/>
    </row>
    <row r="993" spans="1:33" ht="12.75" customHeight="1" x14ac:dyDescent="0.2">
      <c r="A993" s="59">
        <f>+VLOOKUP(B993,Annuaire_roster!B:G,5,0)</f>
        <v>1504</v>
      </c>
      <c r="B993" s="78" t="s">
        <v>166</v>
      </c>
      <c r="C993" s="98"/>
      <c r="D993" s="98" t="s">
        <v>188</v>
      </c>
      <c r="E993" s="101"/>
      <c r="F993" s="101" t="s">
        <v>188</v>
      </c>
      <c r="G993" s="102"/>
      <c r="H993" s="105"/>
      <c r="I993" s="154"/>
      <c r="J993" s="105"/>
      <c r="K993" s="111">
        <v>0</v>
      </c>
      <c r="L993" s="105">
        <v>0</v>
      </c>
      <c r="M993" s="112">
        <v>0</v>
      </c>
      <c r="N993" s="34" t="s">
        <v>63</v>
      </c>
      <c r="O993" s="38">
        <v>0</v>
      </c>
      <c r="P993" s="114" t="s">
        <v>117</v>
      </c>
      <c r="Q993" s="118">
        <v>44807</v>
      </c>
      <c r="R993" s="35">
        <v>0</v>
      </c>
      <c r="S993" s="35">
        <v>0</v>
      </c>
      <c r="T993" s="10" t="str">
        <f t="shared" si="179"/>
        <v>Sem - 36</v>
      </c>
      <c r="U993" s="10" t="str">
        <f t="shared" si="180"/>
        <v>Septembre</v>
      </c>
      <c r="V993" s="36" t="s">
        <v>231</v>
      </c>
      <c r="W993" s="34"/>
      <c r="X993" s="91">
        <f t="shared" si="181"/>
        <v>0</v>
      </c>
      <c r="Y993" s="92" t="str">
        <f>VLOOKUP('CM-CIC'!B924,Annuaire_roster!B:F,4,0)</f>
        <v>HAMDOUNI YASSER (assistance)</v>
      </c>
      <c r="Z993" s="37" t="s">
        <v>80</v>
      </c>
      <c r="AA993" s="60" t="s">
        <v>80</v>
      </c>
      <c r="AB993" s="35">
        <v>0.33333333333333298</v>
      </c>
      <c r="AC993" s="35" t="s">
        <v>63</v>
      </c>
      <c r="AD993" s="35" t="s">
        <v>63</v>
      </c>
      <c r="AE993" s="44" t="s">
        <v>63</v>
      </c>
      <c r="AF993" s="120"/>
      <c r="AG993" s="45"/>
    </row>
    <row r="994" spans="1:33" ht="12.75" customHeight="1" x14ac:dyDescent="0.2">
      <c r="A994" s="59">
        <f>+VLOOKUP(B994,Annuaire_roster!B:G,5,0)</f>
        <v>1429</v>
      </c>
      <c r="B994" s="78" t="s">
        <v>147</v>
      </c>
      <c r="C994" s="98">
        <v>0.28958333333333336</v>
      </c>
      <c r="D994" s="98" t="s">
        <v>223</v>
      </c>
      <c r="E994" s="101">
        <v>0.66666666666666663</v>
      </c>
      <c r="F994" s="101" t="s">
        <v>224</v>
      </c>
      <c r="G994" s="102"/>
      <c r="H994" s="105"/>
      <c r="I994" s="154"/>
      <c r="J994" s="105"/>
      <c r="K994" s="111">
        <v>0</v>
      </c>
      <c r="L994" s="105">
        <v>0</v>
      </c>
      <c r="M994" s="112">
        <v>0</v>
      </c>
      <c r="N994" s="34">
        <v>0.33333333333333326</v>
      </c>
      <c r="O994" s="38">
        <v>0.33333333333333326</v>
      </c>
      <c r="P994" s="114" t="s">
        <v>117</v>
      </c>
      <c r="Q994" s="118">
        <v>44807</v>
      </c>
      <c r="R994" s="35">
        <v>0</v>
      </c>
      <c r="S994" s="35">
        <v>0</v>
      </c>
      <c r="T994" s="10" t="str">
        <f t="shared" si="179"/>
        <v>Sem - 36</v>
      </c>
      <c r="U994" s="10" t="str">
        <f t="shared" si="180"/>
        <v>Septembre</v>
      </c>
      <c r="V994" s="36" t="s">
        <v>231</v>
      </c>
      <c r="W994" s="34"/>
      <c r="X994" s="91">
        <f t="shared" si="181"/>
        <v>2.0833333333333259E-3</v>
      </c>
      <c r="Y994" s="92" t="str">
        <f>VLOOKUP('CM-CIC'!B925,Annuaire_roster!B:F,4,0)</f>
        <v>CHOUIFI Mustapha</v>
      </c>
      <c r="Z994" s="37" t="s">
        <v>80</v>
      </c>
      <c r="AA994" s="60" t="s">
        <v>80</v>
      </c>
      <c r="AB994" s="35" t="s">
        <v>63</v>
      </c>
      <c r="AC994" s="35" t="s">
        <v>63</v>
      </c>
      <c r="AD994" s="35" t="s">
        <v>63</v>
      </c>
      <c r="AE994" s="44" t="s">
        <v>63</v>
      </c>
      <c r="AF994" s="120"/>
      <c r="AG994" s="45"/>
    </row>
    <row r="995" spans="1:33" ht="12.75" customHeight="1" x14ac:dyDescent="0.2">
      <c r="A995" s="59">
        <f>+VLOOKUP(B995,Annuaire_roster!B:G,5,0)</f>
        <v>1419</v>
      </c>
      <c r="B995" s="78" t="s">
        <v>139</v>
      </c>
      <c r="C995" s="98"/>
      <c r="D995" s="98" t="s">
        <v>188</v>
      </c>
      <c r="E995" s="101"/>
      <c r="F995" s="101" t="s">
        <v>188</v>
      </c>
      <c r="G995" s="102"/>
      <c r="H995" s="105"/>
      <c r="I995" s="154"/>
      <c r="J995" s="105"/>
      <c r="K995" s="111">
        <v>0</v>
      </c>
      <c r="L995" s="105">
        <v>0</v>
      </c>
      <c r="M995" s="112">
        <v>0</v>
      </c>
      <c r="N995" s="34" t="s">
        <v>63</v>
      </c>
      <c r="O995" s="38">
        <v>0</v>
      </c>
      <c r="P995" s="114" t="s">
        <v>117</v>
      </c>
      <c r="Q995" s="118">
        <v>44807</v>
      </c>
      <c r="R995" s="35">
        <v>0</v>
      </c>
      <c r="S995" s="35">
        <v>0</v>
      </c>
      <c r="T995" s="10" t="str">
        <f t="shared" si="179"/>
        <v>Sem - 36</v>
      </c>
      <c r="U995" s="10" t="str">
        <f t="shared" si="180"/>
        <v>Septembre</v>
      </c>
      <c r="V995" s="36" t="s">
        <v>231</v>
      </c>
      <c r="W995" s="34"/>
      <c r="X995" s="91">
        <f t="shared" si="181"/>
        <v>0</v>
      </c>
      <c r="Y995" s="92" t="str">
        <f>VLOOKUP('CM-CIC'!B926,Annuaire_roster!B:F,4,0)</f>
        <v>HAMDOUNI YASSER (assistance)</v>
      </c>
      <c r="Z995" s="37" t="s">
        <v>110</v>
      </c>
      <c r="AA995" s="60">
        <v>0</v>
      </c>
      <c r="AB995" s="35">
        <v>0.33333333333333298</v>
      </c>
      <c r="AC995" s="35" t="s">
        <v>63</v>
      </c>
      <c r="AD995" s="35" t="s">
        <v>63</v>
      </c>
      <c r="AE995" s="44" t="s">
        <v>63</v>
      </c>
      <c r="AF995" s="120"/>
      <c r="AG995" s="45"/>
    </row>
    <row r="996" spans="1:33" ht="12.75" customHeight="1" x14ac:dyDescent="0.2">
      <c r="A996" s="59">
        <f>+VLOOKUP(B996,Annuaire_roster!B:G,5,0)</f>
        <v>1146</v>
      </c>
      <c r="B996" s="78" t="s">
        <v>69</v>
      </c>
      <c r="C996" s="98">
        <v>0.28958333333333336</v>
      </c>
      <c r="D996" s="98" t="s">
        <v>223</v>
      </c>
      <c r="E996" s="101">
        <v>0.66666666666666663</v>
      </c>
      <c r="F996" s="101" t="s">
        <v>224</v>
      </c>
      <c r="G996" s="102"/>
      <c r="H996" s="105"/>
      <c r="I996" s="154"/>
      <c r="J996" s="105"/>
      <c r="K996" s="111">
        <v>0</v>
      </c>
      <c r="L996" s="105">
        <v>0</v>
      </c>
      <c r="M996" s="112">
        <v>0</v>
      </c>
      <c r="N996" s="34">
        <v>0.33333333333333326</v>
      </c>
      <c r="O996" s="38">
        <v>0.33333333333333326</v>
      </c>
      <c r="P996" s="114" t="s">
        <v>117</v>
      </c>
      <c r="Q996" s="118">
        <v>44807</v>
      </c>
      <c r="R996" s="35">
        <v>0</v>
      </c>
      <c r="S996" s="35">
        <v>0</v>
      </c>
      <c r="T996" s="10" t="str">
        <f t="shared" si="179"/>
        <v>Sem - 36</v>
      </c>
      <c r="U996" s="10" t="str">
        <f t="shared" si="180"/>
        <v>Septembre</v>
      </c>
      <c r="V996" s="36" t="s">
        <v>231</v>
      </c>
      <c r="W996" s="34"/>
      <c r="X996" s="91">
        <f t="shared" si="181"/>
        <v>2.0833333333333259E-3</v>
      </c>
      <c r="Y996" s="92" t="str">
        <f>VLOOKUP('CM-CIC'!B927,Annuaire_roster!B:F,4,0)</f>
        <v>CHOUIFI Mustapha</v>
      </c>
      <c r="Z996" s="37" t="s">
        <v>110</v>
      </c>
      <c r="AA996" s="60" t="s">
        <v>232</v>
      </c>
      <c r="AB996" s="35" t="s">
        <v>63</v>
      </c>
      <c r="AC996" s="35" t="s">
        <v>63</v>
      </c>
      <c r="AD996" s="35" t="s">
        <v>63</v>
      </c>
      <c r="AE996" s="44" t="s">
        <v>63</v>
      </c>
      <c r="AF996" s="120"/>
      <c r="AG996" s="45"/>
    </row>
    <row r="997" spans="1:33" ht="12.75" customHeight="1" x14ac:dyDescent="0.2">
      <c r="A997" s="59">
        <f>+VLOOKUP(B997,Annuaire_roster!B:G,5,0)</f>
        <v>1148</v>
      </c>
      <c r="B997" s="78" t="s">
        <v>72</v>
      </c>
      <c r="C997" s="98"/>
      <c r="D997" s="98" t="s">
        <v>188</v>
      </c>
      <c r="E997" s="101"/>
      <c r="F997" s="101" t="s">
        <v>188</v>
      </c>
      <c r="G997" s="102"/>
      <c r="H997" s="105"/>
      <c r="I997" s="154"/>
      <c r="J997" s="105"/>
      <c r="K997" s="111">
        <v>0</v>
      </c>
      <c r="L997" s="105">
        <v>0</v>
      </c>
      <c r="M997" s="112">
        <v>0</v>
      </c>
      <c r="N997" s="34" t="s">
        <v>63</v>
      </c>
      <c r="O997" s="38">
        <v>0</v>
      </c>
      <c r="P997" s="114" t="s">
        <v>117</v>
      </c>
      <c r="Q997" s="118">
        <v>44807</v>
      </c>
      <c r="R997" s="35">
        <v>0</v>
      </c>
      <c r="S997" s="35">
        <v>0</v>
      </c>
      <c r="T997" s="10" t="str">
        <f t="shared" si="179"/>
        <v>Sem - 36</v>
      </c>
      <c r="U997" s="10" t="str">
        <f t="shared" si="180"/>
        <v>Septembre</v>
      </c>
      <c r="V997" s="36" t="s">
        <v>231</v>
      </c>
      <c r="W997" s="34"/>
      <c r="X997" s="91">
        <f t="shared" si="181"/>
        <v>0</v>
      </c>
      <c r="Y997" s="92" t="str">
        <f>VLOOKUP('CM-CIC'!B928,Annuaire_roster!B:F,4,0)</f>
        <v>CHOUIFI Mustapha</v>
      </c>
      <c r="Z997" s="37" t="s">
        <v>110</v>
      </c>
      <c r="AA997" s="60" t="s">
        <v>232</v>
      </c>
      <c r="AB997" s="35">
        <v>0.33333333333333298</v>
      </c>
      <c r="AC997" s="35" t="s">
        <v>63</v>
      </c>
      <c r="AD997" s="35" t="s">
        <v>63</v>
      </c>
      <c r="AE997" s="44" t="s">
        <v>63</v>
      </c>
      <c r="AF997" s="120"/>
      <c r="AG997" s="45"/>
    </row>
    <row r="998" spans="1:33" ht="12.75" customHeight="1" x14ac:dyDescent="0.2">
      <c r="A998" s="59">
        <f>+VLOOKUP(B998,Annuaire_roster!B:G,5,0)</f>
        <v>1416</v>
      </c>
      <c r="B998" s="78" t="s">
        <v>138</v>
      </c>
      <c r="C998" s="98">
        <v>0.29166666666666669</v>
      </c>
      <c r="D998" s="98" t="s">
        <v>223</v>
      </c>
      <c r="E998" s="101">
        <v>0.66666666666666663</v>
      </c>
      <c r="F998" s="101" t="s">
        <v>224</v>
      </c>
      <c r="G998" s="102"/>
      <c r="H998" s="105"/>
      <c r="I998" s="154"/>
      <c r="J998" s="105"/>
      <c r="K998" s="111">
        <v>0</v>
      </c>
      <c r="L998" s="105">
        <v>0</v>
      </c>
      <c r="M998" s="112">
        <v>0</v>
      </c>
      <c r="N998" s="34">
        <v>0.33333333333333326</v>
      </c>
      <c r="O998" s="38">
        <v>0.33333333333333326</v>
      </c>
      <c r="P998" s="114" t="s">
        <v>117</v>
      </c>
      <c r="Q998" s="118">
        <v>44807</v>
      </c>
      <c r="R998" s="35">
        <v>0</v>
      </c>
      <c r="S998" s="35">
        <v>0</v>
      </c>
      <c r="T998" s="10" t="str">
        <f t="shared" si="179"/>
        <v>Sem - 36</v>
      </c>
      <c r="U998" s="10" t="str">
        <f t="shared" si="180"/>
        <v>Septembre</v>
      </c>
      <c r="V998" s="36" t="s">
        <v>231</v>
      </c>
      <c r="W998" s="34"/>
      <c r="X998" s="91">
        <f t="shared" si="181"/>
        <v>0</v>
      </c>
      <c r="Y998" s="92" t="str">
        <f>VLOOKUP('CM-CIC'!B929,Annuaire_roster!B:F,4,0)</f>
        <v>CHOUIFI Mustapha</v>
      </c>
      <c r="Z998" s="37" t="s">
        <v>110</v>
      </c>
      <c r="AA998" s="60">
        <v>0</v>
      </c>
      <c r="AB998" s="35" t="s">
        <v>63</v>
      </c>
      <c r="AC998" s="35" t="s">
        <v>63</v>
      </c>
      <c r="AD998" s="35" t="s">
        <v>63</v>
      </c>
      <c r="AE998" s="44" t="s">
        <v>63</v>
      </c>
      <c r="AF998" s="120"/>
      <c r="AG998" s="45"/>
    </row>
    <row r="999" spans="1:33" ht="12.75" customHeight="1" x14ac:dyDescent="0.2">
      <c r="A999" s="59">
        <f>+VLOOKUP(B999,Annuaire_roster!B:G,5,0)</f>
        <v>1488</v>
      </c>
      <c r="B999" s="78" t="s">
        <v>170</v>
      </c>
      <c r="C999" s="98"/>
      <c r="D999" s="98" t="s">
        <v>29</v>
      </c>
      <c r="E999" s="101"/>
      <c r="F999" s="101" t="s">
        <v>29</v>
      </c>
      <c r="G999" s="102"/>
      <c r="H999" s="105"/>
      <c r="I999" s="154"/>
      <c r="J999" s="105"/>
      <c r="K999" s="111">
        <v>0</v>
      </c>
      <c r="L999" s="105">
        <v>0</v>
      </c>
      <c r="M999" s="112">
        <v>0</v>
      </c>
      <c r="N999" s="34" t="s">
        <v>63</v>
      </c>
      <c r="O999" s="38">
        <v>0</v>
      </c>
      <c r="P999" s="114" t="s">
        <v>117</v>
      </c>
      <c r="Q999" s="118">
        <v>44807</v>
      </c>
      <c r="R999" s="35">
        <v>0</v>
      </c>
      <c r="S999" s="35">
        <v>0</v>
      </c>
      <c r="T999" s="10" t="str">
        <f t="shared" si="179"/>
        <v>Sem - 36</v>
      </c>
      <c r="U999" s="10" t="str">
        <f t="shared" si="180"/>
        <v>Septembre</v>
      </c>
      <c r="V999" s="36" t="s">
        <v>231</v>
      </c>
      <c r="W999" s="34"/>
      <c r="X999" s="91">
        <f t="shared" si="181"/>
        <v>0</v>
      </c>
      <c r="Y999" s="92" t="str">
        <f>VLOOKUP('CM-CIC'!B930,Annuaire_roster!B:F,4,0)</f>
        <v>CHOUIFI Mustapha</v>
      </c>
      <c r="Z999" s="37" t="s">
        <v>80</v>
      </c>
      <c r="AA999" s="60" t="s">
        <v>80</v>
      </c>
      <c r="AB999" s="35" t="s">
        <v>63</v>
      </c>
      <c r="AC999" s="35">
        <v>0.33333333333333298</v>
      </c>
      <c r="AD999" s="35" t="s">
        <v>63</v>
      </c>
      <c r="AE999" s="44" t="s">
        <v>63</v>
      </c>
      <c r="AF999" s="120"/>
      <c r="AG999" s="45"/>
    </row>
    <row r="1000" spans="1:33" ht="12.75" customHeight="1" x14ac:dyDescent="0.2">
      <c r="A1000" s="59" t="str">
        <f>+VLOOKUP(B1000,Annuaire_roster!B:G,5,0)</f>
        <v>01563</v>
      </c>
      <c r="B1000" s="78" t="s">
        <v>190</v>
      </c>
      <c r="C1000" s="98">
        <v>0.29166666666666669</v>
      </c>
      <c r="D1000" s="98" t="s">
        <v>223</v>
      </c>
      <c r="E1000" s="101">
        <v>0.66666666666666663</v>
      </c>
      <c r="F1000" s="101" t="s">
        <v>224</v>
      </c>
      <c r="G1000" s="102"/>
      <c r="H1000" s="105"/>
      <c r="I1000" s="154"/>
      <c r="J1000" s="105"/>
      <c r="K1000" s="111">
        <v>0</v>
      </c>
      <c r="L1000" s="105">
        <v>0</v>
      </c>
      <c r="M1000" s="112">
        <v>0</v>
      </c>
      <c r="N1000" s="34">
        <v>0.33333333333333326</v>
      </c>
      <c r="O1000" s="38">
        <v>0.33333333333333326</v>
      </c>
      <c r="P1000" s="114" t="s">
        <v>117</v>
      </c>
      <c r="Q1000" s="118">
        <v>44807</v>
      </c>
      <c r="R1000" s="35">
        <v>0</v>
      </c>
      <c r="S1000" s="35">
        <v>0</v>
      </c>
      <c r="T1000" s="10" t="str">
        <f t="shared" si="179"/>
        <v>Sem - 36</v>
      </c>
      <c r="U1000" s="10" t="str">
        <f t="shared" si="180"/>
        <v>Septembre</v>
      </c>
      <c r="V1000" s="36" t="s">
        <v>231</v>
      </c>
      <c r="W1000" s="34"/>
      <c r="X1000" s="91">
        <f t="shared" si="181"/>
        <v>0</v>
      </c>
      <c r="Y1000" s="92" t="str">
        <f>VLOOKUP('CM-CIC'!B931,Annuaire_roster!B:F,4,0)</f>
        <v>CHOUIFI Mustapha</v>
      </c>
      <c r="Z1000" s="37" t="s">
        <v>80</v>
      </c>
      <c r="AA1000" s="60" t="s">
        <v>80</v>
      </c>
      <c r="AB1000" s="35" t="s">
        <v>63</v>
      </c>
      <c r="AC1000" s="35" t="s">
        <v>63</v>
      </c>
      <c r="AD1000" s="35" t="s">
        <v>63</v>
      </c>
      <c r="AE1000" s="44" t="s">
        <v>63</v>
      </c>
      <c r="AF1000" s="120"/>
      <c r="AG1000" s="45"/>
    </row>
    <row r="1001" spans="1:33" ht="12.75" customHeight="1" x14ac:dyDescent="0.2">
      <c r="A1001" s="59">
        <f>+VLOOKUP(B1001,Annuaire_roster!B:G,5,0)</f>
        <v>1456</v>
      </c>
      <c r="B1001" s="78" t="s">
        <v>173</v>
      </c>
      <c r="C1001" s="98">
        <v>0.28819444444444448</v>
      </c>
      <c r="D1001" s="98" t="s">
        <v>223</v>
      </c>
      <c r="E1001" s="101">
        <v>0.66666666666666663</v>
      </c>
      <c r="F1001" s="101" t="s">
        <v>224</v>
      </c>
      <c r="G1001" s="102"/>
      <c r="H1001" s="105"/>
      <c r="I1001" s="154"/>
      <c r="J1001" s="105"/>
      <c r="K1001" s="111">
        <v>0</v>
      </c>
      <c r="L1001" s="105">
        <v>0</v>
      </c>
      <c r="M1001" s="112">
        <v>0</v>
      </c>
      <c r="N1001" s="34">
        <v>0.33333333333333326</v>
      </c>
      <c r="O1001" s="38">
        <v>0.33333333333333326</v>
      </c>
      <c r="P1001" s="114" t="s">
        <v>117</v>
      </c>
      <c r="Q1001" s="118">
        <v>44807</v>
      </c>
      <c r="R1001" s="35">
        <v>0</v>
      </c>
      <c r="S1001" s="35">
        <v>0</v>
      </c>
      <c r="T1001" s="10" t="str">
        <f t="shared" si="179"/>
        <v>Sem - 36</v>
      </c>
      <c r="U1001" s="10" t="str">
        <f t="shared" si="180"/>
        <v>Septembre</v>
      </c>
      <c r="V1001" s="36" t="s">
        <v>231</v>
      </c>
      <c r="W1001" s="34"/>
      <c r="X1001" s="91">
        <f t="shared" si="181"/>
        <v>3.4722222222222099E-3</v>
      </c>
      <c r="Y1001" s="92" t="str">
        <f>VLOOKUP('CM-CIC'!B932,Annuaire_roster!B:F,4,0)</f>
        <v>CHOUIFI Mustapha</v>
      </c>
      <c r="Z1001" s="37" t="s">
        <v>80</v>
      </c>
      <c r="AA1001" s="60" t="s">
        <v>80</v>
      </c>
      <c r="AB1001" s="35" t="s">
        <v>63</v>
      </c>
      <c r="AC1001" s="35" t="s">
        <v>63</v>
      </c>
      <c r="AD1001" s="35" t="s">
        <v>63</v>
      </c>
      <c r="AE1001" s="44" t="s">
        <v>63</v>
      </c>
      <c r="AF1001" s="120"/>
      <c r="AG1001" s="45"/>
    </row>
    <row r="1002" spans="1:33" ht="12.75" customHeight="1" x14ac:dyDescent="0.2">
      <c r="A1002" s="59">
        <f>+VLOOKUP(B1002,Annuaire_roster!B:G,5,0)</f>
        <v>1152</v>
      </c>
      <c r="B1002" s="78" t="s">
        <v>67</v>
      </c>
      <c r="C1002" s="98">
        <v>0.28611111111111115</v>
      </c>
      <c r="D1002" s="98" t="s">
        <v>223</v>
      </c>
      <c r="E1002" s="101">
        <v>0.66666666666666663</v>
      </c>
      <c r="F1002" s="101" t="s">
        <v>224</v>
      </c>
      <c r="G1002" s="102"/>
      <c r="H1002" s="105"/>
      <c r="I1002" s="154"/>
      <c r="J1002" s="105"/>
      <c r="K1002" s="111">
        <v>0</v>
      </c>
      <c r="L1002" s="105">
        <v>0</v>
      </c>
      <c r="M1002" s="112">
        <v>0</v>
      </c>
      <c r="N1002" s="34">
        <v>0.33333333333333326</v>
      </c>
      <c r="O1002" s="38">
        <v>0.33333333333333326</v>
      </c>
      <c r="P1002" s="114" t="s">
        <v>117</v>
      </c>
      <c r="Q1002" s="118">
        <v>44807</v>
      </c>
      <c r="R1002" s="35">
        <v>0</v>
      </c>
      <c r="S1002" s="35">
        <v>0</v>
      </c>
      <c r="T1002" s="10" t="str">
        <f t="shared" si="179"/>
        <v>Sem - 36</v>
      </c>
      <c r="U1002" s="10" t="str">
        <f t="shared" si="180"/>
        <v>Septembre</v>
      </c>
      <c r="V1002" s="36" t="s">
        <v>231</v>
      </c>
      <c r="W1002" s="34"/>
      <c r="X1002" s="91">
        <f t="shared" si="181"/>
        <v>5.5555555555555358E-3</v>
      </c>
      <c r="Y1002" s="92" t="str">
        <f>VLOOKUP('CM-CIC'!B933,Annuaire_roster!B:F,4,0)</f>
        <v>CHOUIFI Mustapha</v>
      </c>
      <c r="Z1002" s="37" t="s">
        <v>110</v>
      </c>
      <c r="AA1002" s="60">
        <v>0</v>
      </c>
      <c r="AB1002" s="35" t="s">
        <v>63</v>
      </c>
      <c r="AC1002" s="35" t="s">
        <v>63</v>
      </c>
      <c r="AD1002" s="35" t="s">
        <v>63</v>
      </c>
      <c r="AE1002" s="44" t="s">
        <v>63</v>
      </c>
      <c r="AF1002" s="120"/>
      <c r="AG1002" s="45"/>
    </row>
    <row r="1003" spans="1:33" ht="12.75" customHeight="1" x14ac:dyDescent="0.2">
      <c r="A1003" s="59">
        <f>+VLOOKUP(B1003,Annuaire_roster!B:G,5,0)</f>
        <v>1372</v>
      </c>
      <c r="B1003" s="78" t="s">
        <v>115</v>
      </c>
      <c r="C1003" s="98">
        <v>0.28888888888888892</v>
      </c>
      <c r="D1003" s="98" t="s">
        <v>223</v>
      </c>
      <c r="E1003" s="101">
        <v>0.66666666666666663</v>
      </c>
      <c r="F1003" s="101" t="s">
        <v>224</v>
      </c>
      <c r="G1003" s="102"/>
      <c r="H1003" s="105"/>
      <c r="I1003" s="154"/>
      <c r="J1003" s="105"/>
      <c r="K1003" s="111">
        <v>0</v>
      </c>
      <c r="L1003" s="105">
        <v>0</v>
      </c>
      <c r="M1003" s="112">
        <v>0</v>
      </c>
      <c r="N1003" s="34">
        <v>0.33333333333333326</v>
      </c>
      <c r="O1003" s="38">
        <v>0.33333333333333326</v>
      </c>
      <c r="P1003" s="114" t="s">
        <v>117</v>
      </c>
      <c r="Q1003" s="118">
        <v>44807</v>
      </c>
      <c r="R1003" s="35">
        <v>0</v>
      </c>
      <c r="S1003" s="35">
        <v>0</v>
      </c>
      <c r="T1003" s="10" t="str">
        <f t="shared" si="179"/>
        <v>Sem - 36</v>
      </c>
      <c r="U1003" s="10" t="str">
        <f t="shared" si="180"/>
        <v>Septembre</v>
      </c>
      <c r="V1003" s="36" t="s">
        <v>231</v>
      </c>
      <c r="W1003" s="34"/>
      <c r="X1003" s="91">
        <f t="shared" si="181"/>
        <v>2.7777777777777679E-3</v>
      </c>
      <c r="Y1003" s="92" t="str">
        <f>VLOOKUP('CM-CIC'!B934,Annuaire_roster!B:F,4,0)</f>
        <v>HAMDOUNI YASSER (assistance)</v>
      </c>
      <c r="Z1003" s="37" t="s">
        <v>110</v>
      </c>
      <c r="AA1003" s="60" t="s">
        <v>232</v>
      </c>
      <c r="AB1003" s="35" t="s">
        <v>63</v>
      </c>
      <c r="AC1003" s="35" t="s">
        <v>63</v>
      </c>
      <c r="AD1003" s="35" t="s">
        <v>63</v>
      </c>
      <c r="AE1003" s="44" t="s">
        <v>63</v>
      </c>
      <c r="AF1003" s="120"/>
      <c r="AG1003" s="45"/>
    </row>
    <row r="1004" spans="1:33" ht="12.75" customHeight="1" x14ac:dyDescent="0.2">
      <c r="A1004" s="59" t="str">
        <f>+VLOOKUP(B1004,Annuaire_roster!B:G,5,0)</f>
        <v>01604</v>
      </c>
      <c r="B1004" s="78" t="s">
        <v>229</v>
      </c>
      <c r="C1004" s="98">
        <v>0.28819444444444448</v>
      </c>
      <c r="D1004" s="98" t="s">
        <v>223</v>
      </c>
      <c r="E1004" s="101">
        <v>0.66666666666666663</v>
      </c>
      <c r="F1004" s="101" t="s">
        <v>224</v>
      </c>
      <c r="G1004" s="102"/>
      <c r="H1004" s="105"/>
      <c r="I1004" s="154"/>
      <c r="J1004" s="105"/>
      <c r="K1004" s="111">
        <v>0</v>
      </c>
      <c r="L1004" s="105">
        <v>0</v>
      </c>
      <c r="M1004" s="112">
        <v>0</v>
      </c>
      <c r="N1004" s="34">
        <v>0.33333333333333326</v>
      </c>
      <c r="O1004" s="38">
        <v>0.33333333333333326</v>
      </c>
      <c r="P1004" s="114" t="s">
        <v>117</v>
      </c>
      <c r="Q1004" s="118">
        <v>44807</v>
      </c>
      <c r="R1004" s="35">
        <v>0</v>
      </c>
      <c r="S1004" s="35">
        <v>0</v>
      </c>
      <c r="T1004" s="10" t="str">
        <f t="shared" si="179"/>
        <v>Sem - 36</v>
      </c>
      <c r="U1004" s="10" t="str">
        <f t="shared" si="180"/>
        <v>Septembre</v>
      </c>
      <c r="V1004" s="36" t="s">
        <v>231</v>
      </c>
      <c r="W1004" s="34"/>
      <c r="X1004" s="91">
        <f t="shared" si="181"/>
        <v>3.4722222222222099E-3</v>
      </c>
      <c r="Y1004" s="92" t="str">
        <f>VLOOKUP('CM-CIC'!B935,Annuaire_roster!B:F,4,0)</f>
        <v>CHOUIFI Mustapha</v>
      </c>
      <c r="Z1004" s="37" t="s">
        <v>80</v>
      </c>
      <c r="AA1004" s="60" t="s">
        <v>80</v>
      </c>
      <c r="AB1004" s="35" t="s">
        <v>63</v>
      </c>
      <c r="AC1004" s="35" t="s">
        <v>63</v>
      </c>
      <c r="AD1004" s="35" t="s">
        <v>63</v>
      </c>
      <c r="AE1004" s="44" t="s">
        <v>63</v>
      </c>
      <c r="AF1004" s="120"/>
      <c r="AG1004" s="45"/>
    </row>
    <row r="1005" spans="1:33" ht="12.75" customHeight="1" x14ac:dyDescent="0.2">
      <c r="A1005" s="59" t="str">
        <f>+VLOOKUP(B1005,Annuaire_roster!B:G,5,0)</f>
        <v>01603</v>
      </c>
      <c r="B1005" s="78" t="s">
        <v>228</v>
      </c>
      <c r="C1005" s="98">
        <v>0.29097222222222224</v>
      </c>
      <c r="D1005" s="98" t="s">
        <v>223</v>
      </c>
      <c r="E1005" s="101">
        <v>0.66666666666666663</v>
      </c>
      <c r="F1005" s="101" t="s">
        <v>224</v>
      </c>
      <c r="G1005" s="102"/>
      <c r="H1005" s="105"/>
      <c r="I1005" s="154"/>
      <c r="J1005" s="105"/>
      <c r="K1005" s="111">
        <v>0</v>
      </c>
      <c r="L1005" s="105">
        <v>0</v>
      </c>
      <c r="M1005" s="112">
        <v>0</v>
      </c>
      <c r="N1005" s="34">
        <v>0.33333333333333326</v>
      </c>
      <c r="O1005" s="38">
        <v>0.33333333333333326</v>
      </c>
      <c r="P1005" s="114" t="s">
        <v>117</v>
      </c>
      <c r="Q1005" s="118">
        <v>44807</v>
      </c>
      <c r="R1005" s="35">
        <v>0</v>
      </c>
      <c r="S1005" s="35">
        <v>0</v>
      </c>
      <c r="T1005" s="10" t="str">
        <f t="shared" si="179"/>
        <v>Sem - 36</v>
      </c>
      <c r="U1005" s="10" t="str">
        <f t="shared" si="180"/>
        <v>Septembre</v>
      </c>
      <c r="V1005" s="36" t="s">
        <v>231</v>
      </c>
      <c r="W1005" s="34"/>
      <c r="X1005" s="91">
        <f t="shared" si="181"/>
        <v>0</v>
      </c>
      <c r="Y1005" s="92" t="str">
        <f>VLOOKUP('CM-CIC'!B936,Annuaire_roster!B:F,4,0)</f>
        <v>CHOUIFI Mustapha</v>
      </c>
      <c r="Z1005" s="37" t="s">
        <v>80</v>
      </c>
      <c r="AA1005" s="60" t="s">
        <v>80</v>
      </c>
      <c r="AB1005" s="35" t="s">
        <v>63</v>
      </c>
      <c r="AC1005" s="35" t="s">
        <v>63</v>
      </c>
      <c r="AD1005" s="35" t="s">
        <v>63</v>
      </c>
      <c r="AE1005" s="44" t="s">
        <v>63</v>
      </c>
      <c r="AF1005" s="120"/>
      <c r="AG1005" s="45"/>
    </row>
    <row r="1006" spans="1:33" ht="12.75" customHeight="1" x14ac:dyDescent="0.2">
      <c r="A1006" s="59">
        <f>+VLOOKUP(B1006,Annuaire_roster!B:G,5,0)</f>
        <v>1161</v>
      </c>
      <c r="B1006" s="78" t="s">
        <v>77</v>
      </c>
      <c r="C1006" s="98">
        <v>0.29166666666666669</v>
      </c>
      <c r="D1006" s="98" t="s">
        <v>223</v>
      </c>
      <c r="E1006" s="101">
        <v>0.66666666666666663</v>
      </c>
      <c r="F1006" s="101" t="s">
        <v>224</v>
      </c>
      <c r="G1006" s="102"/>
      <c r="H1006" s="105"/>
      <c r="I1006" s="154"/>
      <c r="J1006" s="105"/>
      <c r="K1006" s="111">
        <v>0</v>
      </c>
      <c r="L1006" s="105">
        <v>0</v>
      </c>
      <c r="M1006" s="112">
        <v>0</v>
      </c>
      <c r="N1006" s="34">
        <v>0.33333333333333326</v>
      </c>
      <c r="O1006" s="38">
        <v>0.33333333333333326</v>
      </c>
      <c r="P1006" s="114" t="s">
        <v>117</v>
      </c>
      <c r="Q1006" s="118">
        <v>44807</v>
      </c>
      <c r="R1006" s="35">
        <v>0</v>
      </c>
      <c r="S1006" s="35">
        <v>0</v>
      </c>
      <c r="T1006" s="10" t="str">
        <f t="shared" si="179"/>
        <v>Sem - 36</v>
      </c>
      <c r="U1006" s="10" t="str">
        <f t="shared" si="180"/>
        <v>Septembre</v>
      </c>
      <c r="V1006" s="36" t="s">
        <v>231</v>
      </c>
      <c r="W1006" s="34"/>
      <c r="X1006" s="91">
        <f t="shared" si="181"/>
        <v>0</v>
      </c>
      <c r="Y1006" s="92" t="str">
        <f>VLOOKUP('CM-CIC'!B937,Annuaire_roster!B:F,4,0)</f>
        <v>CHOUIFI Mustapha</v>
      </c>
      <c r="Z1006" s="37" t="s">
        <v>110</v>
      </c>
      <c r="AA1006" s="60" t="s">
        <v>232</v>
      </c>
      <c r="AB1006" s="35" t="s">
        <v>63</v>
      </c>
      <c r="AC1006" s="35" t="s">
        <v>63</v>
      </c>
      <c r="AD1006" s="35" t="s">
        <v>63</v>
      </c>
      <c r="AE1006" s="44" t="s">
        <v>63</v>
      </c>
      <c r="AF1006" s="120"/>
      <c r="AG1006" s="45"/>
    </row>
    <row r="1007" spans="1:33" ht="12.75" customHeight="1" x14ac:dyDescent="0.2">
      <c r="A1007" s="59">
        <f>+VLOOKUP(B1007,Annuaire_roster!B:G,5,0)</f>
        <v>1532</v>
      </c>
      <c r="B1007" s="78" t="s">
        <v>182</v>
      </c>
      <c r="C1007" s="98">
        <v>0.29166666666666669</v>
      </c>
      <c r="D1007" s="98" t="s">
        <v>223</v>
      </c>
      <c r="E1007" s="101">
        <v>0.66666666666666663</v>
      </c>
      <c r="F1007" s="101" t="s">
        <v>224</v>
      </c>
      <c r="G1007" s="102"/>
      <c r="H1007" s="105"/>
      <c r="I1007" s="154"/>
      <c r="J1007" s="105"/>
      <c r="K1007" s="111">
        <v>0</v>
      </c>
      <c r="L1007" s="105">
        <v>0</v>
      </c>
      <c r="M1007" s="112">
        <v>0</v>
      </c>
      <c r="N1007" s="34">
        <v>0.33333333333333326</v>
      </c>
      <c r="O1007" s="38">
        <v>0.33333333333333326</v>
      </c>
      <c r="P1007" s="114" t="s">
        <v>117</v>
      </c>
      <c r="Q1007" s="118">
        <v>44807</v>
      </c>
      <c r="R1007" s="35">
        <v>0</v>
      </c>
      <c r="S1007" s="35">
        <v>0</v>
      </c>
      <c r="T1007" s="10" t="str">
        <f t="shared" si="179"/>
        <v>Sem - 36</v>
      </c>
      <c r="U1007" s="10" t="str">
        <f t="shared" si="180"/>
        <v>Septembre</v>
      </c>
      <c r="V1007" s="36" t="s">
        <v>231</v>
      </c>
      <c r="W1007" s="34"/>
      <c r="X1007" s="91">
        <f t="shared" si="181"/>
        <v>0</v>
      </c>
      <c r="Y1007" s="92" t="str">
        <f>VLOOKUP('CM-CIC'!B938,Annuaire_roster!B:F,4,0)</f>
        <v>HAMDOUNI YASSER (assistance)</v>
      </c>
      <c r="Z1007" s="37" t="s">
        <v>110</v>
      </c>
      <c r="AA1007" s="60">
        <v>0</v>
      </c>
      <c r="AB1007" s="35" t="s">
        <v>63</v>
      </c>
      <c r="AC1007" s="35" t="s">
        <v>63</v>
      </c>
      <c r="AD1007" s="35" t="s">
        <v>63</v>
      </c>
      <c r="AE1007" s="44" t="s">
        <v>63</v>
      </c>
      <c r="AF1007" s="120"/>
      <c r="AG1007" s="45"/>
    </row>
    <row r="1008" spans="1:33" ht="12.75" customHeight="1" x14ac:dyDescent="0.2">
      <c r="A1008" s="59">
        <f>+VLOOKUP(B1008,Annuaire_roster!B:G,5,0)</f>
        <v>1393</v>
      </c>
      <c r="B1008" s="78" t="s">
        <v>127</v>
      </c>
      <c r="C1008" s="98">
        <v>0.29166666666666669</v>
      </c>
      <c r="D1008" s="98" t="s">
        <v>223</v>
      </c>
      <c r="E1008" s="101">
        <v>0.66666666666666663</v>
      </c>
      <c r="F1008" s="101" t="s">
        <v>224</v>
      </c>
      <c r="G1008" s="102"/>
      <c r="H1008" s="105"/>
      <c r="I1008" s="154"/>
      <c r="J1008" s="105"/>
      <c r="K1008" s="111">
        <v>0</v>
      </c>
      <c r="L1008" s="105">
        <v>0</v>
      </c>
      <c r="M1008" s="112">
        <v>0</v>
      </c>
      <c r="N1008" s="34">
        <v>0.33333333333333326</v>
      </c>
      <c r="O1008" s="38">
        <v>0.33333333333333326</v>
      </c>
      <c r="P1008" s="114" t="s">
        <v>117</v>
      </c>
      <c r="Q1008" s="118">
        <v>44807</v>
      </c>
      <c r="R1008" s="35">
        <v>0</v>
      </c>
      <c r="S1008" s="35">
        <v>0</v>
      </c>
      <c r="T1008" s="10" t="str">
        <f t="shared" si="179"/>
        <v>Sem - 36</v>
      </c>
      <c r="U1008" s="10" t="str">
        <f t="shared" si="180"/>
        <v>Septembre</v>
      </c>
      <c r="V1008" s="36" t="s">
        <v>231</v>
      </c>
      <c r="W1008" s="34"/>
      <c r="X1008" s="91">
        <f t="shared" si="181"/>
        <v>0</v>
      </c>
      <c r="Y1008" s="92" t="str">
        <f>VLOOKUP('CM-CIC'!B939,Annuaire_roster!B:F,4,0)</f>
        <v>HAMDOUNI YASSER (assistance)</v>
      </c>
      <c r="Z1008" s="37" t="s">
        <v>110</v>
      </c>
      <c r="AA1008" s="60">
        <v>0</v>
      </c>
      <c r="AB1008" s="35" t="s">
        <v>63</v>
      </c>
      <c r="AC1008" s="35" t="s">
        <v>63</v>
      </c>
      <c r="AD1008" s="35" t="s">
        <v>63</v>
      </c>
      <c r="AE1008" s="44" t="s">
        <v>63</v>
      </c>
      <c r="AF1008" s="120"/>
      <c r="AG1008" s="45"/>
    </row>
    <row r="1009" spans="1:33" ht="12.75" customHeight="1" x14ac:dyDescent="0.2">
      <c r="A1009" s="59">
        <f>+VLOOKUP(B1009,Annuaire_roster!B:G,5,0)</f>
        <v>1421</v>
      </c>
      <c r="B1009" s="78" t="s">
        <v>140</v>
      </c>
      <c r="C1009" s="98">
        <v>0.28194444444444444</v>
      </c>
      <c r="D1009" s="98" t="s">
        <v>223</v>
      </c>
      <c r="E1009" s="101">
        <v>0.66666666666666663</v>
      </c>
      <c r="F1009" s="101" t="s">
        <v>224</v>
      </c>
      <c r="G1009" s="102"/>
      <c r="H1009" s="105"/>
      <c r="I1009" s="154"/>
      <c r="J1009" s="105"/>
      <c r="K1009" s="111">
        <v>0</v>
      </c>
      <c r="L1009" s="105">
        <v>0</v>
      </c>
      <c r="M1009" s="112">
        <v>0</v>
      </c>
      <c r="N1009" s="34">
        <v>0.33333333333333326</v>
      </c>
      <c r="O1009" s="38">
        <v>0.33333333333333326</v>
      </c>
      <c r="P1009" s="114" t="s">
        <v>117</v>
      </c>
      <c r="Q1009" s="118">
        <v>44807</v>
      </c>
      <c r="R1009" s="35">
        <v>0</v>
      </c>
      <c r="S1009" s="35">
        <v>0</v>
      </c>
      <c r="T1009" s="10" t="str">
        <f t="shared" si="179"/>
        <v>Sem - 36</v>
      </c>
      <c r="U1009" s="10" t="str">
        <f t="shared" si="180"/>
        <v>Septembre</v>
      </c>
      <c r="V1009" s="36" t="s">
        <v>231</v>
      </c>
      <c r="W1009" s="34"/>
      <c r="X1009" s="91">
        <f t="shared" si="181"/>
        <v>9.7222222222222987E-3</v>
      </c>
      <c r="Y1009" s="92" t="str">
        <f>VLOOKUP('CM-CIC'!B940,Annuaire_roster!B:F,4,0)</f>
        <v>CHOUIFI Mustapha</v>
      </c>
      <c r="Z1009" s="37" t="s">
        <v>110</v>
      </c>
      <c r="AA1009" s="60">
        <v>0</v>
      </c>
      <c r="AB1009" s="35" t="s">
        <v>63</v>
      </c>
      <c r="AC1009" s="35" t="s">
        <v>63</v>
      </c>
      <c r="AD1009" s="35" t="s">
        <v>63</v>
      </c>
      <c r="AE1009" s="44" t="s">
        <v>63</v>
      </c>
      <c r="AF1009" s="120"/>
      <c r="AG1009" s="45"/>
    </row>
    <row r="1010" spans="1:33" ht="12.75" customHeight="1" x14ac:dyDescent="0.2">
      <c r="A1010" s="59">
        <f>+VLOOKUP(B1010,Annuaire_roster!B:G,5,0)</f>
        <v>1414</v>
      </c>
      <c r="B1010" s="78" t="s">
        <v>136</v>
      </c>
      <c r="C1010" s="98"/>
      <c r="D1010" s="98" t="s">
        <v>188</v>
      </c>
      <c r="E1010" s="101"/>
      <c r="F1010" s="101" t="s">
        <v>188</v>
      </c>
      <c r="G1010" s="102"/>
      <c r="H1010" s="105"/>
      <c r="I1010" s="154"/>
      <c r="J1010" s="105"/>
      <c r="K1010" s="111">
        <v>0</v>
      </c>
      <c r="L1010" s="105">
        <v>0</v>
      </c>
      <c r="M1010" s="112">
        <v>0</v>
      </c>
      <c r="N1010" s="34" t="s">
        <v>63</v>
      </c>
      <c r="O1010" s="38">
        <v>0</v>
      </c>
      <c r="P1010" s="114" t="s">
        <v>117</v>
      </c>
      <c r="Q1010" s="118">
        <v>44807</v>
      </c>
      <c r="R1010" s="35">
        <v>0</v>
      </c>
      <c r="S1010" s="35">
        <v>0</v>
      </c>
      <c r="T1010" s="10" t="str">
        <f t="shared" si="179"/>
        <v>Sem - 36</v>
      </c>
      <c r="U1010" s="10" t="str">
        <f t="shared" si="180"/>
        <v>Septembre</v>
      </c>
      <c r="V1010" s="36" t="s">
        <v>231</v>
      </c>
      <c r="W1010" s="34"/>
      <c r="X1010" s="91">
        <f t="shared" si="181"/>
        <v>0</v>
      </c>
      <c r="Y1010" s="92" t="str">
        <f>VLOOKUP('CM-CIC'!B941,Annuaire_roster!B:F,4,0)</f>
        <v>CHOUIFI Mustapha</v>
      </c>
      <c r="Z1010" s="37" t="s">
        <v>110</v>
      </c>
      <c r="AA1010" s="60">
        <v>0</v>
      </c>
      <c r="AB1010" s="35">
        <v>0.33333333333333298</v>
      </c>
      <c r="AC1010" s="35" t="s">
        <v>63</v>
      </c>
      <c r="AD1010" s="35" t="s">
        <v>63</v>
      </c>
      <c r="AE1010" s="44" t="s">
        <v>63</v>
      </c>
      <c r="AF1010" s="120"/>
      <c r="AG1010" s="45"/>
    </row>
    <row r="1011" spans="1:33" ht="12.75" customHeight="1" x14ac:dyDescent="0.2">
      <c r="A1011" s="59" t="str">
        <f>+VLOOKUP(B1011,Annuaire_roster!B:G,5,0)</f>
        <v>01579</v>
      </c>
      <c r="B1011" s="78" t="s">
        <v>194</v>
      </c>
      <c r="C1011" s="98">
        <v>0.29375000000000001</v>
      </c>
      <c r="D1011" s="98" t="s">
        <v>223</v>
      </c>
      <c r="E1011" s="101">
        <v>0.45833333333333331</v>
      </c>
      <c r="F1011" s="101" t="s">
        <v>225</v>
      </c>
      <c r="G1011" s="102"/>
      <c r="H1011" s="105"/>
      <c r="I1011" s="224"/>
      <c r="J1011" s="105"/>
      <c r="K1011" s="111"/>
      <c r="L1011" s="105">
        <v>0</v>
      </c>
      <c r="M1011" s="112">
        <v>0</v>
      </c>
      <c r="N1011" s="34">
        <v>0.16666666666666663</v>
      </c>
      <c r="O1011" s="38">
        <v>0.16666666666666663</v>
      </c>
      <c r="P1011" s="114" t="s">
        <v>117</v>
      </c>
      <c r="Q1011" s="118">
        <v>44808</v>
      </c>
      <c r="R1011" s="35">
        <v>0</v>
      </c>
      <c r="S1011" s="35">
        <v>0</v>
      </c>
      <c r="T1011" s="10" t="str">
        <f t="shared" si="179"/>
        <v>Sem - 36</v>
      </c>
      <c r="U1011" s="10" t="str">
        <f t="shared" si="180"/>
        <v>Septembre</v>
      </c>
      <c r="V1011" s="36" t="s">
        <v>231</v>
      </c>
      <c r="W1011" s="34"/>
      <c r="X1011" s="91">
        <f t="shared" si="181"/>
        <v>0</v>
      </c>
      <c r="Y1011" s="92" t="str">
        <f>VLOOKUP('CM-CIC'!B942,Annuaire_roster!B:F,4,0)</f>
        <v>CHOUIFI Mustapha</v>
      </c>
      <c r="Z1011" s="37" t="s">
        <v>80</v>
      </c>
      <c r="AA1011" s="60" t="s">
        <v>80</v>
      </c>
      <c r="AB1011" s="35" t="s">
        <v>63</v>
      </c>
      <c r="AC1011" s="35" t="s">
        <v>63</v>
      </c>
      <c r="AD1011" s="35" t="s">
        <v>63</v>
      </c>
      <c r="AE1011" s="44" t="s">
        <v>63</v>
      </c>
      <c r="AF1011" s="120"/>
      <c r="AG1011" s="45"/>
    </row>
    <row r="1012" spans="1:33" ht="12.75" customHeight="1" x14ac:dyDescent="0.2">
      <c r="A1012" s="59">
        <f>+VLOOKUP(B1012,Annuaire_roster!B:G,5,0)</f>
        <v>1415</v>
      </c>
      <c r="B1012" s="78" t="s">
        <v>137</v>
      </c>
      <c r="C1012" s="98">
        <v>0.28750000000000003</v>
      </c>
      <c r="D1012" s="98" t="s">
        <v>223</v>
      </c>
      <c r="E1012" s="101">
        <v>0.45833333333333331</v>
      </c>
      <c r="F1012" s="101" t="s">
        <v>225</v>
      </c>
      <c r="G1012" s="102"/>
      <c r="H1012" s="105"/>
      <c r="I1012" s="154"/>
      <c r="J1012" s="105"/>
      <c r="K1012" s="111">
        <v>0</v>
      </c>
      <c r="L1012" s="105">
        <v>0</v>
      </c>
      <c r="M1012" s="112">
        <v>0</v>
      </c>
      <c r="N1012" s="34">
        <v>0.16666666666666663</v>
      </c>
      <c r="O1012" s="38">
        <v>0.16666666666666663</v>
      </c>
      <c r="P1012" s="114" t="s">
        <v>117</v>
      </c>
      <c r="Q1012" s="118">
        <v>44808</v>
      </c>
      <c r="R1012" s="35">
        <v>0</v>
      </c>
      <c r="S1012" s="35">
        <v>0</v>
      </c>
      <c r="T1012" s="10" t="str">
        <f t="shared" si="179"/>
        <v>Sem - 36</v>
      </c>
      <c r="U1012" s="10" t="str">
        <f t="shared" si="180"/>
        <v>Septembre</v>
      </c>
      <c r="V1012" s="36" t="s">
        <v>231</v>
      </c>
      <c r="W1012" s="34"/>
      <c r="X1012" s="91">
        <f t="shared" si="181"/>
        <v>4.1666666666666519E-3</v>
      </c>
      <c r="Y1012" s="92" t="str">
        <f>VLOOKUP('CM-CIC'!B943,Annuaire_roster!B:F,4,0)</f>
        <v>CHOUIFI Mustapha</v>
      </c>
      <c r="Z1012" s="37" t="s">
        <v>110</v>
      </c>
      <c r="AA1012" s="60">
        <v>0</v>
      </c>
      <c r="AB1012" s="35" t="s">
        <v>63</v>
      </c>
      <c r="AC1012" s="35" t="s">
        <v>63</v>
      </c>
      <c r="AD1012" s="35" t="s">
        <v>63</v>
      </c>
      <c r="AE1012" s="44" t="s">
        <v>63</v>
      </c>
      <c r="AF1012" s="120"/>
      <c r="AG1012" s="45"/>
    </row>
    <row r="1013" spans="1:33" ht="12.75" customHeight="1" x14ac:dyDescent="0.2">
      <c r="A1013" s="59">
        <f>+VLOOKUP(B1013,Annuaire_roster!B:G,5,0)</f>
        <v>1410</v>
      </c>
      <c r="B1013" s="78" t="s">
        <v>134</v>
      </c>
      <c r="C1013" s="98">
        <v>0.29097222222222224</v>
      </c>
      <c r="D1013" s="98" t="s">
        <v>223</v>
      </c>
      <c r="E1013" s="101">
        <v>0.45833333333333331</v>
      </c>
      <c r="F1013" s="101" t="s">
        <v>225</v>
      </c>
      <c r="G1013" s="102"/>
      <c r="H1013" s="105"/>
      <c r="I1013" s="154"/>
      <c r="J1013" s="105"/>
      <c r="K1013" s="111">
        <v>0</v>
      </c>
      <c r="L1013" s="105">
        <v>0</v>
      </c>
      <c r="M1013" s="112">
        <v>0</v>
      </c>
      <c r="N1013" s="34">
        <v>0.16666666666666663</v>
      </c>
      <c r="O1013" s="38">
        <v>0.16666666666666663</v>
      </c>
      <c r="P1013" s="114" t="s">
        <v>117</v>
      </c>
      <c r="Q1013" s="118">
        <v>44808</v>
      </c>
      <c r="R1013" s="35">
        <v>0</v>
      </c>
      <c r="S1013" s="35">
        <v>0</v>
      </c>
      <c r="T1013" s="10" t="str">
        <f t="shared" si="179"/>
        <v>Sem - 36</v>
      </c>
      <c r="U1013" s="10" t="str">
        <f t="shared" si="180"/>
        <v>Septembre</v>
      </c>
      <c r="V1013" s="36" t="s">
        <v>231</v>
      </c>
      <c r="W1013" s="34"/>
      <c r="X1013" s="91">
        <f t="shared" si="181"/>
        <v>0</v>
      </c>
      <c r="Y1013" s="92" t="str">
        <f>VLOOKUP('CM-CIC'!B944,Annuaire_roster!B:F,4,0)</f>
        <v>CHOUIFI Mustapha</v>
      </c>
      <c r="Z1013" s="37" t="s">
        <v>110</v>
      </c>
      <c r="AA1013" s="60">
        <v>0</v>
      </c>
      <c r="AB1013" s="35" t="s">
        <v>63</v>
      </c>
      <c r="AC1013" s="35" t="s">
        <v>63</v>
      </c>
      <c r="AD1013" s="35" t="s">
        <v>63</v>
      </c>
      <c r="AE1013" s="44" t="s">
        <v>63</v>
      </c>
      <c r="AF1013" s="120"/>
      <c r="AG1013" s="45"/>
    </row>
    <row r="1014" spans="1:33" ht="12.75" customHeight="1" x14ac:dyDescent="0.2">
      <c r="A1014" s="59">
        <f>+VLOOKUP(B1014,Annuaire_roster!B:G,5,0)</f>
        <v>1411</v>
      </c>
      <c r="B1014" s="78" t="s">
        <v>133</v>
      </c>
      <c r="C1014" s="98"/>
      <c r="D1014" s="98" t="s">
        <v>188</v>
      </c>
      <c r="E1014" s="101"/>
      <c r="F1014" s="101" t="s">
        <v>188</v>
      </c>
      <c r="G1014" s="102"/>
      <c r="H1014" s="105"/>
      <c r="I1014" s="154"/>
      <c r="J1014" s="105"/>
      <c r="K1014" s="111">
        <v>0</v>
      </c>
      <c r="L1014" s="105">
        <v>0</v>
      </c>
      <c r="M1014" s="112">
        <v>0</v>
      </c>
      <c r="N1014" s="34" t="s">
        <v>63</v>
      </c>
      <c r="O1014" s="38">
        <v>0</v>
      </c>
      <c r="P1014" s="114" t="s">
        <v>117</v>
      </c>
      <c r="Q1014" s="118">
        <v>44808</v>
      </c>
      <c r="R1014" s="35">
        <v>0</v>
      </c>
      <c r="S1014" s="35">
        <v>0</v>
      </c>
      <c r="T1014" s="10" t="str">
        <f t="shared" si="179"/>
        <v>Sem - 36</v>
      </c>
      <c r="U1014" s="10" t="str">
        <f t="shared" si="180"/>
        <v>Septembre</v>
      </c>
      <c r="V1014" s="36" t="s">
        <v>231</v>
      </c>
      <c r="W1014" s="34"/>
      <c r="X1014" s="91">
        <f t="shared" si="181"/>
        <v>0</v>
      </c>
      <c r="Y1014" s="92" t="str">
        <f>VLOOKUP('CM-CIC'!B945,Annuaire_roster!B:F,4,0)</f>
        <v>CHOUIFI Mustapha</v>
      </c>
      <c r="Z1014" s="37" t="s">
        <v>110</v>
      </c>
      <c r="AA1014" s="60">
        <v>0</v>
      </c>
      <c r="AB1014" s="35">
        <v>0.33333333333333298</v>
      </c>
      <c r="AC1014" s="35" t="s">
        <v>63</v>
      </c>
      <c r="AD1014" s="35" t="s">
        <v>63</v>
      </c>
      <c r="AE1014" s="44" t="s">
        <v>63</v>
      </c>
      <c r="AF1014" s="120"/>
      <c r="AG1014" s="45"/>
    </row>
    <row r="1015" spans="1:33" ht="12.75" customHeight="1" x14ac:dyDescent="0.2">
      <c r="A1015" s="59">
        <f>+VLOOKUP(B1015,Annuaire_roster!B:G,5,0)</f>
        <v>1418</v>
      </c>
      <c r="B1015" s="78" t="s">
        <v>132</v>
      </c>
      <c r="C1015" s="98">
        <v>0.28194444444444444</v>
      </c>
      <c r="D1015" s="98" t="s">
        <v>223</v>
      </c>
      <c r="E1015" s="101">
        <v>0.45833333333333331</v>
      </c>
      <c r="F1015" s="101" t="s">
        <v>225</v>
      </c>
      <c r="G1015" s="102"/>
      <c r="H1015" s="105"/>
      <c r="I1015" s="154"/>
      <c r="J1015" s="105"/>
      <c r="K1015" s="111">
        <v>0</v>
      </c>
      <c r="L1015" s="105">
        <v>0</v>
      </c>
      <c r="M1015" s="112">
        <v>0</v>
      </c>
      <c r="N1015" s="34">
        <v>0.16666666666666663</v>
      </c>
      <c r="O1015" s="38">
        <v>0.16666666666666663</v>
      </c>
      <c r="P1015" s="114" t="s">
        <v>117</v>
      </c>
      <c r="Q1015" s="118">
        <v>44808</v>
      </c>
      <c r="R1015" s="35">
        <v>0</v>
      </c>
      <c r="S1015" s="35">
        <v>0</v>
      </c>
      <c r="T1015" s="10" t="str">
        <f t="shared" si="179"/>
        <v>Sem - 36</v>
      </c>
      <c r="U1015" s="10" t="str">
        <f t="shared" si="180"/>
        <v>Septembre</v>
      </c>
      <c r="V1015" s="36" t="s">
        <v>231</v>
      </c>
      <c r="W1015" s="34"/>
      <c r="X1015" s="91">
        <f t="shared" si="181"/>
        <v>9.7222222222222432E-3</v>
      </c>
      <c r="Y1015" s="92" t="str">
        <f>VLOOKUP('CM-CIC'!B946,Annuaire_roster!B:F,4,0)</f>
        <v>CHOUIFI Mustapha</v>
      </c>
      <c r="Z1015" s="37" t="s">
        <v>110</v>
      </c>
      <c r="AA1015" s="60">
        <v>0</v>
      </c>
      <c r="AB1015" s="35" t="s">
        <v>63</v>
      </c>
      <c r="AC1015" s="35" t="s">
        <v>63</v>
      </c>
      <c r="AD1015" s="35" t="s">
        <v>63</v>
      </c>
      <c r="AE1015" s="44" t="s">
        <v>63</v>
      </c>
      <c r="AF1015" s="120"/>
      <c r="AG1015" s="45"/>
    </row>
    <row r="1016" spans="1:33" ht="12.75" customHeight="1" x14ac:dyDescent="0.2">
      <c r="A1016" s="59">
        <f>+VLOOKUP(B1016,Annuaire_roster!B:G,5,0)</f>
        <v>1386</v>
      </c>
      <c r="B1016" s="78" t="s">
        <v>123</v>
      </c>
      <c r="C1016" s="98"/>
      <c r="D1016" s="98" t="s">
        <v>223</v>
      </c>
      <c r="E1016" s="101"/>
      <c r="F1016" s="101" t="s">
        <v>225</v>
      </c>
      <c r="G1016" s="102"/>
      <c r="H1016" s="105"/>
      <c r="I1016" s="154"/>
      <c r="J1016" s="105"/>
      <c r="K1016" s="111">
        <v>0</v>
      </c>
      <c r="L1016" s="105">
        <v>0</v>
      </c>
      <c r="M1016" s="112" t="s">
        <v>187</v>
      </c>
      <c r="N1016" s="34" t="s">
        <v>63</v>
      </c>
      <c r="O1016" s="38">
        <v>0.16666666666666663</v>
      </c>
      <c r="P1016" s="114" t="s">
        <v>117</v>
      </c>
      <c r="Q1016" s="118">
        <v>44808</v>
      </c>
      <c r="R1016" s="35">
        <v>0.16666666666666663</v>
      </c>
      <c r="S1016" s="35">
        <v>0.16666666666666663</v>
      </c>
      <c r="T1016" s="10" t="str">
        <f t="shared" si="179"/>
        <v>Sem - 36</v>
      </c>
      <c r="U1016" s="10" t="str">
        <f t="shared" si="180"/>
        <v>Septembre</v>
      </c>
      <c r="V1016" s="36" t="s">
        <v>231</v>
      </c>
      <c r="W1016" s="34"/>
      <c r="X1016" s="91">
        <f t="shared" si="181"/>
        <v>0</v>
      </c>
      <c r="Y1016" s="92" t="str">
        <f>VLOOKUP('CM-CIC'!B947,Annuaire_roster!B:F,4,0)</f>
        <v>CHOUIFI Mustapha</v>
      </c>
      <c r="Z1016" s="37" t="s">
        <v>110</v>
      </c>
      <c r="AA1016" s="60">
        <v>0</v>
      </c>
      <c r="AB1016" s="35" t="s">
        <v>63</v>
      </c>
      <c r="AC1016" s="35" t="s">
        <v>63</v>
      </c>
      <c r="AD1016" s="35" t="s">
        <v>63</v>
      </c>
      <c r="AE1016" s="44" t="s">
        <v>63</v>
      </c>
      <c r="AF1016" s="120"/>
      <c r="AG1016" s="45"/>
    </row>
    <row r="1017" spans="1:33" ht="12.75" customHeight="1" x14ac:dyDescent="0.2">
      <c r="A1017" s="59">
        <f>+VLOOKUP(B1017,Annuaire_roster!B:G,5,0)</f>
        <v>1448</v>
      </c>
      <c r="B1017" s="78" t="s">
        <v>164</v>
      </c>
      <c r="C1017" s="98">
        <v>0.28611111111111115</v>
      </c>
      <c r="D1017" s="98" t="s">
        <v>223</v>
      </c>
      <c r="E1017" s="101">
        <v>0.45833333333333331</v>
      </c>
      <c r="F1017" s="101" t="s">
        <v>225</v>
      </c>
      <c r="G1017" s="102"/>
      <c r="H1017" s="105"/>
      <c r="I1017" s="154"/>
      <c r="J1017" s="105"/>
      <c r="K1017" s="111">
        <v>0</v>
      </c>
      <c r="L1017" s="105">
        <v>0</v>
      </c>
      <c r="M1017" s="112">
        <v>0</v>
      </c>
      <c r="N1017" s="34">
        <v>0.16666666666666663</v>
      </c>
      <c r="O1017" s="38">
        <v>0.16666666666666663</v>
      </c>
      <c r="P1017" s="114" t="s">
        <v>117</v>
      </c>
      <c r="Q1017" s="118">
        <v>44808</v>
      </c>
      <c r="R1017" s="35">
        <v>0</v>
      </c>
      <c r="S1017" s="35">
        <v>0</v>
      </c>
      <c r="T1017" s="10" t="str">
        <f t="shared" si="179"/>
        <v>Sem - 36</v>
      </c>
      <c r="U1017" s="10" t="str">
        <f t="shared" si="180"/>
        <v>Septembre</v>
      </c>
      <c r="V1017" s="36" t="s">
        <v>231</v>
      </c>
      <c r="W1017" s="34"/>
      <c r="X1017" s="91">
        <f t="shared" si="181"/>
        <v>5.5555555555555358E-3</v>
      </c>
      <c r="Y1017" s="92" t="str">
        <f>VLOOKUP('CM-CIC'!B948,Annuaire_roster!B:F,4,0)</f>
        <v>CHOUIFI Mustapha</v>
      </c>
      <c r="Z1017" s="37" t="s">
        <v>80</v>
      </c>
      <c r="AA1017" s="60" t="s">
        <v>80</v>
      </c>
      <c r="AB1017" s="35" t="s">
        <v>63</v>
      </c>
      <c r="AC1017" s="35" t="s">
        <v>63</v>
      </c>
      <c r="AD1017" s="35" t="s">
        <v>63</v>
      </c>
      <c r="AE1017" s="44" t="s">
        <v>63</v>
      </c>
      <c r="AF1017" s="120"/>
      <c r="AG1017" s="45"/>
    </row>
    <row r="1018" spans="1:33" ht="12.75" customHeight="1" x14ac:dyDescent="0.2">
      <c r="A1018" s="59">
        <f>+VLOOKUP(B1018,Annuaire_roster!B:G,5,0)</f>
        <v>1141</v>
      </c>
      <c r="B1018" s="78" t="s">
        <v>76</v>
      </c>
      <c r="C1018" s="98" t="s">
        <v>223</v>
      </c>
      <c r="D1018" s="98" t="s">
        <v>223</v>
      </c>
      <c r="E1018" s="101">
        <v>0.45833333333333331</v>
      </c>
      <c r="F1018" s="101" t="s">
        <v>225</v>
      </c>
      <c r="G1018" s="102"/>
      <c r="H1018" s="105"/>
      <c r="I1018" s="154"/>
      <c r="J1018" s="105"/>
      <c r="K1018" s="111">
        <v>0</v>
      </c>
      <c r="L1018" s="105">
        <v>0</v>
      </c>
      <c r="M1018" s="112">
        <v>0</v>
      </c>
      <c r="N1018" s="34">
        <v>0.16666666666666663</v>
      </c>
      <c r="O1018" s="38">
        <v>0.16666666666666663</v>
      </c>
      <c r="P1018" s="114" t="s">
        <v>117</v>
      </c>
      <c r="Q1018" s="118">
        <v>44808</v>
      </c>
      <c r="R1018" s="35">
        <v>0</v>
      </c>
      <c r="S1018" s="35">
        <v>0</v>
      </c>
      <c r="T1018" s="10" t="str">
        <f t="shared" si="179"/>
        <v>Sem - 36</v>
      </c>
      <c r="U1018" s="10" t="str">
        <f t="shared" si="180"/>
        <v>Septembre</v>
      </c>
      <c r="V1018" s="36" t="s">
        <v>231</v>
      </c>
      <c r="W1018" s="34"/>
      <c r="X1018" s="91">
        <f t="shared" si="181"/>
        <v>0</v>
      </c>
      <c r="Y1018" s="92" t="str">
        <f>VLOOKUP('CM-CIC'!B949,Annuaire_roster!B:F,4,0)</f>
        <v>CHOUIFI Mustapha</v>
      </c>
      <c r="Z1018" s="37" t="s">
        <v>110</v>
      </c>
      <c r="AA1018" s="60" t="s">
        <v>232</v>
      </c>
      <c r="AB1018" s="35" t="s">
        <v>63</v>
      </c>
      <c r="AC1018" s="35" t="s">
        <v>63</v>
      </c>
      <c r="AD1018" s="35" t="s">
        <v>63</v>
      </c>
      <c r="AE1018" s="44" t="s">
        <v>63</v>
      </c>
      <c r="AF1018" s="120"/>
      <c r="AG1018" s="45"/>
    </row>
    <row r="1019" spans="1:33" ht="12.75" customHeight="1" x14ac:dyDescent="0.2">
      <c r="A1019" s="59">
        <f>+VLOOKUP(B1019,Annuaire_roster!B:G,5,0)</f>
        <v>1389</v>
      </c>
      <c r="B1019" s="78" t="s">
        <v>126</v>
      </c>
      <c r="C1019" s="98">
        <v>0.28958333333333336</v>
      </c>
      <c r="D1019" s="98" t="s">
        <v>223</v>
      </c>
      <c r="E1019" s="101">
        <v>0.45833333333333331</v>
      </c>
      <c r="F1019" s="101" t="s">
        <v>225</v>
      </c>
      <c r="G1019" s="102"/>
      <c r="H1019" s="105"/>
      <c r="I1019" s="154"/>
      <c r="J1019" s="105"/>
      <c r="K1019" s="111">
        <v>0</v>
      </c>
      <c r="L1019" s="105">
        <v>0</v>
      </c>
      <c r="M1019" s="112">
        <v>0</v>
      </c>
      <c r="N1019" s="34">
        <v>0.16666666666666663</v>
      </c>
      <c r="O1019" s="38">
        <v>0.16666666666666663</v>
      </c>
      <c r="P1019" s="114" t="s">
        <v>117</v>
      </c>
      <c r="Q1019" s="118">
        <v>44808</v>
      </c>
      <c r="R1019" s="35">
        <v>0</v>
      </c>
      <c r="S1019" s="35">
        <v>0</v>
      </c>
      <c r="T1019" s="10" t="str">
        <f t="shared" si="179"/>
        <v>Sem - 36</v>
      </c>
      <c r="U1019" s="10" t="str">
        <f t="shared" si="180"/>
        <v>Septembre</v>
      </c>
      <c r="V1019" s="36" t="s">
        <v>231</v>
      </c>
      <c r="W1019" s="34"/>
      <c r="X1019" s="91">
        <f t="shared" si="181"/>
        <v>2.0833333333333259E-3</v>
      </c>
      <c r="Y1019" s="92" t="str">
        <f>VLOOKUP('CM-CIC'!B950,Annuaire_roster!B:F,4,0)</f>
        <v>CHOUIFI Mustapha</v>
      </c>
      <c r="Z1019" s="37" t="s">
        <v>110</v>
      </c>
      <c r="AA1019" s="60">
        <v>0</v>
      </c>
      <c r="AB1019" s="35" t="s">
        <v>63</v>
      </c>
      <c r="AC1019" s="35" t="s">
        <v>63</v>
      </c>
      <c r="AD1019" s="35" t="s">
        <v>63</v>
      </c>
      <c r="AE1019" s="44" t="s">
        <v>63</v>
      </c>
      <c r="AF1019" s="120"/>
      <c r="AG1019" s="45"/>
    </row>
    <row r="1020" spans="1:33" ht="12.75" customHeight="1" x14ac:dyDescent="0.2">
      <c r="A1020" s="59">
        <f>+VLOOKUP(B1020,Annuaire_roster!B:G,5,0)</f>
        <v>1533</v>
      </c>
      <c r="B1020" s="78" t="s">
        <v>181</v>
      </c>
      <c r="C1020" s="98"/>
      <c r="D1020" s="98" t="s">
        <v>223</v>
      </c>
      <c r="E1020" s="101"/>
      <c r="F1020" s="101" t="s">
        <v>225</v>
      </c>
      <c r="G1020" s="102"/>
      <c r="H1020" s="105"/>
      <c r="I1020" s="154"/>
      <c r="J1020" s="105"/>
      <c r="K1020" s="111">
        <v>0</v>
      </c>
      <c r="L1020" s="105">
        <v>0</v>
      </c>
      <c r="M1020" s="112" t="s">
        <v>187</v>
      </c>
      <c r="N1020" s="34" t="s">
        <v>63</v>
      </c>
      <c r="O1020" s="38">
        <v>0.16666666666666663</v>
      </c>
      <c r="P1020" s="114" t="s">
        <v>117</v>
      </c>
      <c r="Q1020" s="118">
        <v>44808</v>
      </c>
      <c r="R1020" s="35">
        <v>0.16666666666666663</v>
      </c>
      <c r="S1020" s="35">
        <v>0.16666666666666663</v>
      </c>
      <c r="T1020" s="10" t="str">
        <f t="shared" si="179"/>
        <v>Sem - 36</v>
      </c>
      <c r="U1020" s="10" t="str">
        <f t="shared" si="180"/>
        <v>Septembre</v>
      </c>
      <c r="V1020" s="36" t="s">
        <v>231</v>
      </c>
      <c r="W1020" s="34"/>
      <c r="X1020" s="91">
        <f t="shared" si="181"/>
        <v>0</v>
      </c>
      <c r="Y1020" s="92" t="str">
        <f>VLOOKUP('CM-CIC'!B951,Annuaire_roster!B:F,4,0)</f>
        <v>CHOUIFI Mustapha</v>
      </c>
      <c r="Z1020" s="37" t="s">
        <v>110</v>
      </c>
      <c r="AA1020" s="60">
        <v>0</v>
      </c>
      <c r="AB1020" s="35" t="s">
        <v>63</v>
      </c>
      <c r="AC1020" s="35" t="s">
        <v>63</v>
      </c>
      <c r="AD1020" s="35" t="s">
        <v>63</v>
      </c>
      <c r="AE1020" s="44" t="s">
        <v>63</v>
      </c>
      <c r="AF1020" s="120"/>
      <c r="AG1020" s="45"/>
    </row>
    <row r="1021" spans="1:33" ht="12.75" customHeight="1" x14ac:dyDescent="0.2">
      <c r="A1021" s="59">
        <f>+VLOOKUP(B1021,Annuaire_roster!B:G,5,0)</f>
        <v>1413</v>
      </c>
      <c r="B1021" s="78" t="s">
        <v>131</v>
      </c>
      <c r="C1021" s="98">
        <v>0.29166666666666669</v>
      </c>
      <c r="D1021" s="98" t="s">
        <v>223</v>
      </c>
      <c r="E1021" s="101">
        <v>0.45833333333333331</v>
      </c>
      <c r="F1021" s="101" t="s">
        <v>225</v>
      </c>
      <c r="G1021" s="102"/>
      <c r="H1021" s="105"/>
      <c r="I1021" s="154"/>
      <c r="J1021" s="105"/>
      <c r="K1021" s="111">
        <v>0</v>
      </c>
      <c r="L1021" s="105">
        <v>0</v>
      </c>
      <c r="M1021" s="112">
        <v>0</v>
      </c>
      <c r="N1021" s="34">
        <v>0.16666666666666663</v>
      </c>
      <c r="O1021" s="38">
        <v>0.16666666666666663</v>
      </c>
      <c r="P1021" s="114" t="s">
        <v>117</v>
      </c>
      <c r="Q1021" s="118">
        <v>44808</v>
      </c>
      <c r="R1021" s="35">
        <v>0</v>
      </c>
      <c r="S1021" s="35">
        <v>0</v>
      </c>
      <c r="T1021" s="10" t="str">
        <f t="shared" si="179"/>
        <v>Sem - 36</v>
      </c>
      <c r="U1021" s="10" t="str">
        <f t="shared" si="180"/>
        <v>Septembre</v>
      </c>
      <c r="V1021" s="36" t="s">
        <v>231</v>
      </c>
      <c r="W1021" s="34"/>
      <c r="X1021" s="91">
        <f t="shared" si="181"/>
        <v>0</v>
      </c>
      <c r="Y1021" s="92" t="str">
        <f>VLOOKUP('CM-CIC'!B952,Annuaire_roster!B:F,4,0)</f>
        <v>CHOUIFI Mustapha</v>
      </c>
      <c r="Z1021" s="37" t="s">
        <v>110</v>
      </c>
      <c r="AA1021" s="60">
        <v>0</v>
      </c>
      <c r="AB1021" s="35" t="s">
        <v>63</v>
      </c>
      <c r="AC1021" s="35" t="s">
        <v>63</v>
      </c>
      <c r="AD1021" s="35" t="s">
        <v>63</v>
      </c>
      <c r="AE1021" s="44" t="s">
        <v>63</v>
      </c>
      <c r="AF1021" s="120"/>
      <c r="AG1021" s="45"/>
    </row>
    <row r="1022" spans="1:33" ht="12.75" customHeight="1" x14ac:dyDescent="0.2">
      <c r="A1022" s="59" t="str">
        <f>+VLOOKUP(B1022,Annuaire_roster!B:G,5,0)</f>
        <v>01602</v>
      </c>
      <c r="B1022" s="78" t="s">
        <v>230</v>
      </c>
      <c r="C1022" s="98">
        <v>0.2902777777777778</v>
      </c>
      <c r="D1022" s="98" t="s">
        <v>223</v>
      </c>
      <c r="E1022" s="101">
        <v>0.45833333333333331</v>
      </c>
      <c r="F1022" s="101" t="s">
        <v>225</v>
      </c>
      <c r="G1022" s="102"/>
      <c r="H1022" s="105"/>
      <c r="I1022" s="154"/>
      <c r="J1022" s="105"/>
      <c r="K1022" s="111">
        <v>0</v>
      </c>
      <c r="L1022" s="105">
        <v>0</v>
      </c>
      <c r="M1022" s="112">
        <v>0</v>
      </c>
      <c r="N1022" s="34">
        <v>0.16666666666666663</v>
      </c>
      <c r="O1022" s="38">
        <v>0.16666666666666663</v>
      </c>
      <c r="P1022" s="114" t="s">
        <v>117</v>
      </c>
      <c r="Q1022" s="118">
        <v>44808</v>
      </c>
      <c r="R1022" s="35">
        <v>0</v>
      </c>
      <c r="S1022" s="35">
        <v>0</v>
      </c>
      <c r="T1022" s="10" t="str">
        <f t="shared" si="179"/>
        <v>Sem - 36</v>
      </c>
      <c r="U1022" s="10" t="str">
        <f t="shared" si="180"/>
        <v>Septembre</v>
      </c>
      <c r="V1022" s="36" t="s">
        <v>231</v>
      </c>
      <c r="W1022" s="34"/>
      <c r="X1022" s="91">
        <f t="shared" si="181"/>
        <v>1.388888888888884E-3</v>
      </c>
      <c r="Y1022" s="92" t="str">
        <f>VLOOKUP('CM-CIC'!B953,Annuaire_roster!B:F,4,0)</f>
        <v>HAMDOUNI YASSER (assistance)</v>
      </c>
      <c r="Z1022" s="37" t="s">
        <v>80</v>
      </c>
      <c r="AA1022" s="60" t="s">
        <v>80</v>
      </c>
      <c r="AB1022" s="35" t="s">
        <v>63</v>
      </c>
      <c r="AC1022" s="35" t="s">
        <v>63</v>
      </c>
      <c r="AD1022" s="35" t="s">
        <v>63</v>
      </c>
      <c r="AE1022" s="44" t="s">
        <v>63</v>
      </c>
      <c r="AF1022" s="120"/>
      <c r="AG1022" s="45"/>
    </row>
    <row r="1023" spans="1:33" ht="12.75" customHeight="1" x14ac:dyDescent="0.2">
      <c r="A1023" s="59">
        <f>+VLOOKUP(B1023,Annuaire_roster!B:G,5,0)</f>
        <v>1371</v>
      </c>
      <c r="B1023" s="78" t="s">
        <v>116</v>
      </c>
      <c r="C1023" s="98">
        <v>0.28263888888888888</v>
      </c>
      <c r="D1023" s="98" t="s">
        <v>223</v>
      </c>
      <c r="E1023" s="101">
        <v>0.45833333333333331</v>
      </c>
      <c r="F1023" s="101" t="s">
        <v>225</v>
      </c>
      <c r="G1023" s="102"/>
      <c r="H1023" s="105"/>
      <c r="I1023" s="154"/>
      <c r="J1023" s="105"/>
      <c r="K1023" s="111">
        <v>0</v>
      </c>
      <c r="L1023" s="105">
        <v>0</v>
      </c>
      <c r="M1023" s="112">
        <v>0</v>
      </c>
      <c r="N1023" s="34">
        <v>0.16666666666666663</v>
      </c>
      <c r="O1023" s="38">
        <v>0.16666666666666663</v>
      </c>
      <c r="P1023" s="114" t="s">
        <v>117</v>
      </c>
      <c r="Q1023" s="118">
        <v>44808</v>
      </c>
      <c r="R1023" s="35">
        <v>0</v>
      </c>
      <c r="S1023" s="35">
        <v>0</v>
      </c>
      <c r="T1023" s="10" t="str">
        <f t="shared" si="179"/>
        <v>Sem - 36</v>
      </c>
      <c r="U1023" s="10" t="str">
        <f t="shared" si="180"/>
        <v>Septembre</v>
      </c>
      <c r="V1023" s="36" t="s">
        <v>231</v>
      </c>
      <c r="W1023" s="34"/>
      <c r="X1023" s="91">
        <f t="shared" si="181"/>
        <v>9.0277777777778012E-3</v>
      </c>
      <c r="Y1023" s="92" t="str">
        <f>VLOOKUP('CM-CIC'!B954,Annuaire_roster!B:F,4,0)</f>
        <v>CHOUIFI Mustapha</v>
      </c>
      <c r="Z1023" s="37" t="s">
        <v>110</v>
      </c>
      <c r="AA1023" s="60" t="s">
        <v>232</v>
      </c>
      <c r="AB1023" s="35" t="s">
        <v>63</v>
      </c>
      <c r="AC1023" s="35" t="s">
        <v>63</v>
      </c>
      <c r="AD1023" s="35" t="s">
        <v>63</v>
      </c>
      <c r="AE1023" s="44" t="s">
        <v>63</v>
      </c>
      <c r="AF1023" s="120"/>
      <c r="AG1023" s="45"/>
    </row>
    <row r="1024" spans="1:33" ht="12.75" customHeight="1" x14ac:dyDescent="0.2">
      <c r="A1024" s="59" t="str">
        <f>+VLOOKUP(B1024,Annuaire_roster!B:G,5,0)</f>
        <v>01580</v>
      </c>
      <c r="B1024" s="78" t="s">
        <v>197</v>
      </c>
      <c r="C1024" s="98">
        <v>0.2902777777777778</v>
      </c>
      <c r="D1024" s="98" t="s">
        <v>223</v>
      </c>
      <c r="E1024" s="101">
        <v>0.45833333333333331</v>
      </c>
      <c r="F1024" s="101" t="s">
        <v>225</v>
      </c>
      <c r="G1024" s="102"/>
      <c r="H1024" s="105"/>
      <c r="I1024" s="154"/>
      <c r="J1024" s="105"/>
      <c r="K1024" s="111">
        <v>0</v>
      </c>
      <c r="L1024" s="105">
        <v>0</v>
      </c>
      <c r="M1024" s="112">
        <v>0</v>
      </c>
      <c r="N1024" s="34">
        <v>0.16666666666666663</v>
      </c>
      <c r="O1024" s="38">
        <v>0.16666666666666663</v>
      </c>
      <c r="P1024" s="114" t="s">
        <v>117</v>
      </c>
      <c r="Q1024" s="118">
        <v>44808</v>
      </c>
      <c r="R1024" s="35">
        <v>0</v>
      </c>
      <c r="S1024" s="35">
        <v>0</v>
      </c>
      <c r="T1024" s="10" t="str">
        <f t="shared" si="179"/>
        <v>Sem - 36</v>
      </c>
      <c r="U1024" s="10" t="str">
        <f t="shared" si="180"/>
        <v>Septembre</v>
      </c>
      <c r="V1024" s="36" t="s">
        <v>231</v>
      </c>
      <c r="W1024" s="34"/>
      <c r="X1024" s="91">
        <f t="shared" si="181"/>
        <v>1.388888888888884E-3</v>
      </c>
      <c r="Y1024" s="92" t="str">
        <f>VLOOKUP('CM-CIC'!B955,Annuaire_roster!B:F,4,0)</f>
        <v>CHOUIFI Mustapha</v>
      </c>
      <c r="Z1024" s="37" t="s">
        <v>80</v>
      </c>
      <c r="AA1024" s="60" t="s">
        <v>80</v>
      </c>
      <c r="AB1024" s="35" t="s">
        <v>63</v>
      </c>
      <c r="AC1024" s="35" t="s">
        <v>63</v>
      </c>
      <c r="AD1024" s="35" t="s">
        <v>63</v>
      </c>
      <c r="AE1024" s="44" t="s">
        <v>63</v>
      </c>
      <c r="AF1024" s="120"/>
      <c r="AG1024" s="45"/>
    </row>
    <row r="1025" spans="1:33" ht="12.75" customHeight="1" x14ac:dyDescent="0.2">
      <c r="A1025" s="59">
        <f>+VLOOKUP(B1025,Annuaire_roster!B:G,5,0)</f>
        <v>1504</v>
      </c>
      <c r="B1025" s="78" t="s">
        <v>166</v>
      </c>
      <c r="C1025" s="98"/>
      <c r="D1025" s="98" t="s">
        <v>64</v>
      </c>
      <c r="E1025" s="101"/>
      <c r="F1025" s="101" t="s">
        <v>64</v>
      </c>
      <c r="G1025" s="102"/>
      <c r="H1025" s="105"/>
      <c r="I1025" s="154"/>
      <c r="J1025" s="105"/>
      <c r="K1025" s="111">
        <v>0</v>
      </c>
      <c r="L1025" s="105">
        <v>0</v>
      </c>
      <c r="M1025" s="112">
        <v>0</v>
      </c>
      <c r="N1025" s="34" t="s">
        <v>63</v>
      </c>
      <c r="O1025" s="38">
        <v>0</v>
      </c>
      <c r="P1025" s="114" t="s">
        <v>117</v>
      </c>
      <c r="Q1025" s="118">
        <v>44808</v>
      </c>
      <c r="R1025" s="35">
        <v>0</v>
      </c>
      <c r="S1025" s="35">
        <v>0</v>
      </c>
      <c r="T1025" s="10" t="str">
        <f t="shared" si="179"/>
        <v>Sem - 36</v>
      </c>
      <c r="U1025" s="10" t="str">
        <f t="shared" si="180"/>
        <v>Septembre</v>
      </c>
      <c r="V1025" s="36" t="s">
        <v>231</v>
      </c>
      <c r="W1025" s="34"/>
      <c r="X1025" s="91">
        <f t="shared" si="181"/>
        <v>0</v>
      </c>
      <c r="Y1025" s="92" t="str">
        <f>VLOOKUP('CM-CIC'!B956,Annuaire_roster!B:F,4,0)</f>
        <v>CHOUIFI Mustapha</v>
      </c>
      <c r="Z1025" s="37" t="s">
        <v>80</v>
      </c>
      <c r="AA1025" s="60" t="s">
        <v>80</v>
      </c>
      <c r="AB1025" s="35" t="s">
        <v>63</v>
      </c>
      <c r="AC1025" s="35" t="s">
        <v>63</v>
      </c>
      <c r="AD1025" s="35" t="s">
        <v>63</v>
      </c>
      <c r="AE1025" s="44" t="s">
        <v>63</v>
      </c>
      <c r="AF1025" s="120"/>
      <c r="AG1025" s="45"/>
    </row>
    <row r="1026" spans="1:33" ht="12.75" customHeight="1" x14ac:dyDescent="0.2">
      <c r="A1026" s="59">
        <f>+VLOOKUP(B1026,Annuaire_roster!B:G,5,0)</f>
        <v>1429</v>
      </c>
      <c r="B1026" s="78" t="s">
        <v>147</v>
      </c>
      <c r="C1026" s="98">
        <v>0.2902777777777778</v>
      </c>
      <c r="D1026" s="98" t="s">
        <v>223</v>
      </c>
      <c r="E1026" s="101">
        <v>0.45833333333333331</v>
      </c>
      <c r="F1026" s="101" t="s">
        <v>225</v>
      </c>
      <c r="G1026" s="102"/>
      <c r="H1026" s="105"/>
      <c r="I1026" s="154"/>
      <c r="J1026" s="105"/>
      <c r="K1026" s="111">
        <v>0</v>
      </c>
      <c r="L1026" s="105">
        <v>0</v>
      </c>
      <c r="M1026" s="112">
        <v>0</v>
      </c>
      <c r="N1026" s="34">
        <v>0.16666666666666663</v>
      </c>
      <c r="O1026" s="38">
        <v>0.16666666666666663</v>
      </c>
      <c r="P1026" s="114" t="s">
        <v>117</v>
      </c>
      <c r="Q1026" s="118">
        <v>44808</v>
      </c>
      <c r="R1026" s="35">
        <v>0</v>
      </c>
      <c r="S1026" s="35">
        <v>0</v>
      </c>
      <c r="T1026" s="10" t="str">
        <f t="shared" ref="T1026:T1089" si="182">"Sem - "&amp;WEEKNUM(Q1026,21)</f>
        <v>Sem - 36</v>
      </c>
      <c r="U1026" s="10" t="str">
        <f t="shared" ref="U1026:U1089" si="183">PROPER(TEXT(Q1026,"mmmm"))</f>
        <v>Septembre</v>
      </c>
      <c r="V1026" s="36" t="s">
        <v>231</v>
      </c>
      <c r="W1026" s="34"/>
      <c r="X1026" s="91">
        <f t="shared" ref="X1026:X1089" si="184">IFERROR(IF(M1026="Abs",0,IF((D1026-C1026+E1026-F1026)&lt;0.000694444444444444,0,(D1026-C1026+E1026-F1026))),0)</f>
        <v>1.388888888888884E-3</v>
      </c>
      <c r="Y1026" s="92" t="str">
        <f>VLOOKUP('CM-CIC'!B957,Annuaire_roster!B:F,4,0)</f>
        <v>HAMDOUNI YASSER (assistance)</v>
      </c>
      <c r="Z1026" s="37" t="s">
        <v>80</v>
      </c>
      <c r="AA1026" s="60" t="s">
        <v>80</v>
      </c>
      <c r="AB1026" s="35" t="s">
        <v>63</v>
      </c>
      <c r="AC1026" s="35" t="s">
        <v>63</v>
      </c>
      <c r="AD1026" s="35" t="s">
        <v>63</v>
      </c>
      <c r="AE1026" s="44" t="s">
        <v>63</v>
      </c>
      <c r="AF1026" s="120"/>
      <c r="AG1026" s="45"/>
    </row>
    <row r="1027" spans="1:33" ht="12.75" customHeight="1" x14ac:dyDescent="0.2">
      <c r="A1027" s="59">
        <f>+VLOOKUP(B1027,Annuaire_roster!B:G,5,0)</f>
        <v>1419</v>
      </c>
      <c r="B1027" s="78" t="s">
        <v>139</v>
      </c>
      <c r="C1027" s="98"/>
      <c r="D1027" s="98" t="s">
        <v>64</v>
      </c>
      <c r="E1027" s="101"/>
      <c r="F1027" s="101" t="s">
        <v>64</v>
      </c>
      <c r="G1027" s="102"/>
      <c r="H1027" s="105"/>
      <c r="I1027" s="154"/>
      <c r="J1027" s="105"/>
      <c r="K1027" s="111">
        <v>0</v>
      </c>
      <c r="L1027" s="105">
        <v>0</v>
      </c>
      <c r="M1027" s="112">
        <v>0</v>
      </c>
      <c r="N1027" s="34" t="s">
        <v>63</v>
      </c>
      <c r="O1027" s="38">
        <v>0</v>
      </c>
      <c r="P1027" s="114" t="s">
        <v>117</v>
      </c>
      <c r="Q1027" s="118">
        <v>44808</v>
      </c>
      <c r="R1027" s="35">
        <v>0</v>
      </c>
      <c r="S1027" s="35">
        <v>0</v>
      </c>
      <c r="T1027" s="10" t="str">
        <f t="shared" si="182"/>
        <v>Sem - 36</v>
      </c>
      <c r="U1027" s="10" t="str">
        <f t="shared" si="183"/>
        <v>Septembre</v>
      </c>
      <c r="V1027" s="36" t="s">
        <v>231</v>
      </c>
      <c r="W1027" s="34"/>
      <c r="X1027" s="91">
        <f t="shared" si="184"/>
        <v>0</v>
      </c>
      <c r="Y1027" s="92" t="str">
        <f>VLOOKUP('CM-CIC'!B958,Annuaire_roster!B:F,4,0)</f>
        <v>CHOUIFI Mustapha</v>
      </c>
      <c r="Z1027" s="37" t="s">
        <v>110</v>
      </c>
      <c r="AA1027" s="60">
        <v>0</v>
      </c>
      <c r="AB1027" s="35" t="s">
        <v>63</v>
      </c>
      <c r="AC1027" s="35" t="s">
        <v>63</v>
      </c>
      <c r="AD1027" s="35" t="s">
        <v>63</v>
      </c>
      <c r="AE1027" s="44" t="s">
        <v>63</v>
      </c>
      <c r="AF1027" s="120"/>
      <c r="AG1027" s="45"/>
    </row>
    <row r="1028" spans="1:33" ht="12.75" customHeight="1" x14ac:dyDescent="0.2">
      <c r="A1028" s="59">
        <f>+VLOOKUP(B1028,Annuaire_roster!B:G,5,0)</f>
        <v>1146</v>
      </c>
      <c r="B1028" s="78" t="s">
        <v>69</v>
      </c>
      <c r="C1028" s="98">
        <v>0.28402777777777777</v>
      </c>
      <c r="D1028" s="98" t="s">
        <v>223</v>
      </c>
      <c r="E1028" s="101">
        <v>0.45833333333333331</v>
      </c>
      <c r="F1028" s="101" t="s">
        <v>225</v>
      </c>
      <c r="G1028" s="102"/>
      <c r="H1028" s="105"/>
      <c r="I1028" s="154"/>
      <c r="J1028" s="105"/>
      <c r="K1028" s="111">
        <v>0</v>
      </c>
      <c r="L1028" s="105">
        <v>0</v>
      </c>
      <c r="M1028" s="112">
        <v>0</v>
      </c>
      <c r="N1028" s="34">
        <v>0.16666666666666663</v>
      </c>
      <c r="O1028" s="38">
        <v>0.16666666666666663</v>
      </c>
      <c r="P1028" s="114" t="s">
        <v>117</v>
      </c>
      <c r="Q1028" s="118">
        <v>44808</v>
      </c>
      <c r="R1028" s="35">
        <v>0</v>
      </c>
      <c r="S1028" s="35">
        <v>0</v>
      </c>
      <c r="T1028" s="10" t="str">
        <f t="shared" si="182"/>
        <v>Sem - 36</v>
      </c>
      <c r="U1028" s="10" t="str">
        <f t="shared" si="183"/>
        <v>Septembre</v>
      </c>
      <c r="V1028" s="36" t="s">
        <v>231</v>
      </c>
      <c r="W1028" s="34"/>
      <c r="X1028" s="91">
        <f t="shared" si="184"/>
        <v>7.6388888888889173E-3</v>
      </c>
      <c r="Y1028" s="92" t="str">
        <f>VLOOKUP('CM-CIC'!B959,Annuaire_roster!B:F,4,0)</f>
        <v>HAMDOUNI YASSER (assistance)</v>
      </c>
      <c r="Z1028" s="37" t="s">
        <v>110</v>
      </c>
      <c r="AA1028" s="60" t="s">
        <v>232</v>
      </c>
      <c r="AB1028" s="35" t="s">
        <v>63</v>
      </c>
      <c r="AC1028" s="35" t="s">
        <v>63</v>
      </c>
      <c r="AD1028" s="35" t="s">
        <v>63</v>
      </c>
      <c r="AE1028" s="44" t="s">
        <v>63</v>
      </c>
      <c r="AF1028" s="120"/>
      <c r="AG1028" s="45"/>
    </row>
    <row r="1029" spans="1:33" ht="12.75" customHeight="1" x14ac:dyDescent="0.2">
      <c r="A1029" s="59">
        <f>+VLOOKUP(B1029,Annuaire_roster!B:G,5,0)</f>
        <v>1148</v>
      </c>
      <c r="B1029" s="78" t="s">
        <v>72</v>
      </c>
      <c r="C1029" s="98"/>
      <c r="D1029" s="98" t="s">
        <v>64</v>
      </c>
      <c r="E1029" s="101"/>
      <c r="F1029" s="101" t="s">
        <v>64</v>
      </c>
      <c r="G1029" s="102"/>
      <c r="H1029" s="105"/>
      <c r="I1029" s="154"/>
      <c r="J1029" s="105"/>
      <c r="K1029" s="111">
        <v>0</v>
      </c>
      <c r="L1029" s="105">
        <v>0</v>
      </c>
      <c r="M1029" s="112">
        <v>0</v>
      </c>
      <c r="N1029" s="34" t="s">
        <v>63</v>
      </c>
      <c r="O1029" s="38">
        <v>0</v>
      </c>
      <c r="P1029" s="114" t="s">
        <v>117</v>
      </c>
      <c r="Q1029" s="118">
        <v>44808</v>
      </c>
      <c r="R1029" s="35">
        <v>0</v>
      </c>
      <c r="S1029" s="35">
        <v>0</v>
      </c>
      <c r="T1029" s="10" t="str">
        <f t="shared" si="182"/>
        <v>Sem - 36</v>
      </c>
      <c r="U1029" s="10" t="str">
        <f t="shared" si="183"/>
        <v>Septembre</v>
      </c>
      <c r="V1029" s="36" t="s">
        <v>231</v>
      </c>
      <c r="W1029" s="34"/>
      <c r="X1029" s="91">
        <f t="shared" si="184"/>
        <v>0</v>
      </c>
      <c r="Y1029" s="92" t="str">
        <f>VLOOKUP('CM-CIC'!B960,Annuaire_roster!B:F,4,0)</f>
        <v>CHOUIFI Mustapha</v>
      </c>
      <c r="Z1029" s="37" t="s">
        <v>110</v>
      </c>
      <c r="AA1029" s="60" t="s">
        <v>232</v>
      </c>
      <c r="AB1029" s="35" t="s">
        <v>63</v>
      </c>
      <c r="AC1029" s="35" t="s">
        <v>63</v>
      </c>
      <c r="AD1029" s="35" t="s">
        <v>63</v>
      </c>
      <c r="AE1029" s="44" t="s">
        <v>63</v>
      </c>
      <c r="AF1029" s="120"/>
      <c r="AG1029" s="45"/>
    </row>
    <row r="1030" spans="1:33" ht="12.75" customHeight="1" x14ac:dyDescent="0.2">
      <c r="A1030" s="59">
        <f>+VLOOKUP(B1030,Annuaire_roster!B:G,5,0)</f>
        <v>1416</v>
      </c>
      <c r="B1030" s="78" t="s">
        <v>138</v>
      </c>
      <c r="C1030" s="98">
        <v>0.29166666666666669</v>
      </c>
      <c r="D1030" s="98" t="s">
        <v>223</v>
      </c>
      <c r="E1030" s="101">
        <v>0.45833333333333331</v>
      </c>
      <c r="F1030" s="101" t="s">
        <v>225</v>
      </c>
      <c r="G1030" s="102"/>
      <c r="H1030" s="105"/>
      <c r="I1030" s="154"/>
      <c r="J1030" s="105"/>
      <c r="K1030" s="111">
        <v>0</v>
      </c>
      <c r="L1030" s="105">
        <v>0</v>
      </c>
      <c r="M1030" s="112">
        <v>0</v>
      </c>
      <c r="N1030" s="34">
        <v>0.16666666666666663</v>
      </c>
      <c r="O1030" s="38">
        <v>0.16666666666666663</v>
      </c>
      <c r="P1030" s="114" t="s">
        <v>117</v>
      </c>
      <c r="Q1030" s="118">
        <v>44808</v>
      </c>
      <c r="R1030" s="35">
        <v>0</v>
      </c>
      <c r="S1030" s="35">
        <v>0</v>
      </c>
      <c r="T1030" s="10" t="str">
        <f t="shared" si="182"/>
        <v>Sem - 36</v>
      </c>
      <c r="U1030" s="10" t="str">
        <f t="shared" si="183"/>
        <v>Septembre</v>
      </c>
      <c r="V1030" s="36" t="s">
        <v>231</v>
      </c>
      <c r="W1030" s="34"/>
      <c r="X1030" s="91">
        <f t="shared" si="184"/>
        <v>0</v>
      </c>
      <c r="Y1030" s="92" t="str">
        <f>VLOOKUP('CM-CIC'!B961,Annuaire_roster!B:F,4,0)</f>
        <v>CHOUIFI Mustapha</v>
      </c>
      <c r="Z1030" s="37" t="s">
        <v>110</v>
      </c>
      <c r="AA1030" s="60">
        <v>0</v>
      </c>
      <c r="AB1030" s="35" t="s">
        <v>63</v>
      </c>
      <c r="AC1030" s="35" t="s">
        <v>63</v>
      </c>
      <c r="AD1030" s="35" t="s">
        <v>63</v>
      </c>
      <c r="AE1030" s="44" t="s">
        <v>63</v>
      </c>
      <c r="AF1030" s="120"/>
      <c r="AG1030" s="45"/>
    </row>
    <row r="1031" spans="1:33" ht="12.75" customHeight="1" x14ac:dyDescent="0.2">
      <c r="A1031" s="59">
        <f>+VLOOKUP(B1031,Annuaire_roster!B:G,5,0)</f>
        <v>1488</v>
      </c>
      <c r="B1031" s="78" t="s">
        <v>170</v>
      </c>
      <c r="C1031" s="98"/>
      <c r="D1031" s="98" t="s">
        <v>29</v>
      </c>
      <c r="E1031" s="101"/>
      <c r="F1031" s="101" t="s">
        <v>29</v>
      </c>
      <c r="G1031" s="102"/>
      <c r="H1031" s="105"/>
      <c r="I1031" s="154"/>
      <c r="J1031" s="105"/>
      <c r="K1031" s="111">
        <v>0</v>
      </c>
      <c r="L1031" s="105">
        <v>0</v>
      </c>
      <c r="M1031" s="112">
        <v>0</v>
      </c>
      <c r="N1031" s="34" t="s">
        <v>63</v>
      </c>
      <c r="O1031" s="38">
        <v>0</v>
      </c>
      <c r="P1031" s="114" t="s">
        <v>117</v>
      </c>
      <c r="Q1031" s="118">
        <v>44808</v>
      </c>
      <c r="R1031" s="35">
        <v>0</v>
      </c>
      <c r="S1031" s="35">
        <v>0</v>
      </c>
      <c r="T1031" s="10" t="str">
        <f t="shared" si="182"/>
        <v>Sem - 36</v>
      </c>
      <c r="U1031" s="10" t="str">
        <f t="shared" si="183"/>
        <v>Septembre</v>
      </c>
      <c r="V1031" s="36" t="s">
        <v>231</v>
      </c>
      <c r="W1031" s="34"/>
      <c r="X1031" s="91">
        <f t="shared" si="184"/>
        <v>0</v>
      </c>
      <c r="Y1031" s="92" t="str">
        <f>VLOOKUP('CM-CIC'!B962,Annuaire_roster!B:F,4,0)</f>
        <v>CHOUIFI Mustapha</v>
      </c>
      <c r="Z1031" s="37" t="s">
        <v>80</v>
      </c>
      <c r="AA1031" s="60" t="s">
        <v>80</v>
      </c>
      <c r="AB1031" s="35" t="s">
        <v>63</v>
      </c>
      <c r="AC1031" s="35">
        <v>0.33333333333333298</v>
      </c>
      <c r="AD1031" s="35" t="s">
        <v>63</v>
      </c>
      <c r="AE1031" s="44" t="s">
        <v>63</v>
      </c>
      <c r="AF1031" s="120"/>
      <c r="AG1031" s="45"/>
    </row>
    <row r="1032" spans="1:33" ht="12.75" customHeight="1" x14ac:dyDescent="0.2">
      <c r="A1032" s="59" t="str">
        <f>+VLOOKUP(B1032,Annuaire_roster!B:G,5,0)</f>
        <v>01563</v>
      </c>
      <c r="B1032" s="78" t="s">
        <v>190</v>
      </c>
      <c r="C1032" s="98">
        <v>0.29166666666666669</v>
      </c>
      <c r="D1032" s="98" t="s">
        <v>223</v>
      </c>
      <c r="E1032" s="101">
        <v>0.45833333333333331</v>
      </c>
      <c r="F1032" s="101" t="s">
        <v>225</v>
      </c>
      <c r="G1032" s="102"/>
      <c r="H1032" s="105"/>
      <c r="I1032" s="154"/>
      <c r="J1032" s="105"/>
      <c r="K1032" s="111">
        <v>0</v>
      </c>
      <c r="L1032" s="105">
        <v>0</v>
      </c>
      <c r="M1032" s="112">
        <v>0</v>
      </c>
      <c r="N1032" s="34">
        <v>0.16666666666666663</v>
      </c>
      <c r="O1032" s="38">
        <v>0.16666666666666663</v>
      </c>
      <c r="P1032" s="114" t="s">
        <v>117</v>
      </c>
      <c r="Q1032" s="118">
        <v>44808</v>
      </c>
      <c r="R1032" s="35">
        <v>0</v>
      </c>
      <c r="S1032" s="35">
        <v>0</v>
      </c>
      <c r="T1032" s="10" t="str">
        <f t="shared" si="182"/>
        <v>Sem - 36</v>
      </c>
      <c r="U1032" s="10" t="str">
        <f t="shared" si="183"/>
        <v>Septembre</v>
      </c>
      <c r="V1032" s="36" t="s">
        <v>231</v>
      </c>
      <c r="W1032" s="34"/>
      <c r="X1032" s="91">
        <f t="shared" si="184"/>
        <v>0</v>
      </c>
      <c r="Y1032" s="92" t="str">
        <f>VLOOKUP('CM-CIC'!B963,Annuaire_roster!B:F,4,0)</f>
        <v>CHOUIFI Mustapha</v>
      </c>
      <c r="Z1032" s="37" t="s">
        <v>80</v>
      </c>
      <c r="AA1032" s="60" t="s">
        <v>80</v>
      </c>
      <c r="AB1032" s="35" t="s">
        <v>63</v>
      </c>
      <c r="AC1032" s="35" t="s">
        <v>63</v>
      </c>
      <c r="AD1032" s="35" t="s">
        <v>63</v>
      </c>
      <c r="AE1032" s="44" t="s">
        <v>63</v>
      </c>
      <c r="AF1032" s="120"/>
      <c r="AG1032" s="45"/>
    </row>
    <row r="1033" spans="1:33" ht="12.75" customHeight="1" x14ac:dyDescent="0.2">
      <c r="A1033" s="59">
        <f>+VLOOKUP(B1033,Annuaire_roster!B:G,5,0)</f>
        <v>1456</v>
      </c>
      <c r="B1033" s="78" t="s">
        <v>173</v>
      </c>
      <c r="C1033" s="98">
        <v>0.28611111111111115</v>
      </c>
      <c r="D1033" s="98" t="s">
        <v>223</v>
      </c>
      <c r="E1033" s="101">
        <v>0.45833333333333331</v>
      </c>
      <c r="F1033" s="101" t="s">
        <v>225</v>
      </c>
      <c r="G1033" s="102"/>
      <c r="H1033" s="105"/>
      <c r="I1033" s="154"/>
      <c r="J1033" s="105"/>
      <c r="K1033" s="111">
        <v>0</v>
      </c>
      <c r="L1033" s="105">
        <v>0</v>
      </c>
      <c r="M1033" s="112">
        <v>0</v>
      </c>
      <c r="N1033" s="34">
        <v>0.16666666666666663</v>
      </c>
      <c r="O1033" s="38">
        <v>0.16666666666666663</v>
      </c>
      <c r="P1033" s="114" t="s">
        <v>117</v>
      </c>
      <c r="Q1033" s="118">
        <v>44808</v>
      </c>
      <c r="R1033" s="35">
        <v>0</v>
      </c>
      <c r="S1033" s="35">
        <v>0</v>
      </c>
      <c r="T1033" s="10" t="str">
        <f t="shared" si="182"/>
        <v>Sem - 36</v>
      </c>
      <c r="U1033" s="10" t="str">
        <f t="shared" si="183"/>
        <v>Septembre</v>
      </c>
      <c r="V1033" s="36" t="s">
        <v>231</v>
      </c>
      <c r="W1033" s="34"/>
      <c r="X1033" s="91">
        <f t="shared" si="184"/>
        <v>5.5555555555555358E-3</v>
      </c>
      <c r="Y1033" s="92" t="str">
        <f>VLOOKUP('CM-CIC'!B964,Annuaire_roster!B:F,4,0)</f>
        <v>CHOUIFI Mustapha</v>
      </c>
      <c r="Z1033" s="37" t="s">
        <v>80</v>
      </c>
      <c r="AA1033" s="60" t="s">
        <v>80</v>
      </c>
      <c r="AB1033" s="35" t="s">
        <v>63</v>
      </c>
      <c r="AC1033" s="35" t="s">
        <v>63</v>
      </c>
      <c r="AD1033" s="35" t="s">
        <v>63</v>
      </c>
      <c r="AE1033" s="44" t="s">
        <v>63</v>
      </c>
      <c r="AF1033" s="120"/>
      <c r="AG1033" s="45"/>
    </row>
    <row r="1034" spans="1:33" ht="12.75" customHeight="1" x14ac:dyDescent="0.2">
      <c r="A1034" s="59">
        <f>+VLOOKUP(B1034,Annuaire_roster!B:G,5,0)</f>
        <v>1152</v>
      </c>
      <c r="B1034" s="78" t="s">
        <v>67</v>
      </c>
      <c r="C1034" s="98">
        <v>0.28680555555555554</v>
      </c>
      <c r="D1034" s="98" t="s">
        <v>223</v>
      </c>
      <c r="E1034" s="101">
        <v>0.45833333333333331</v>
      </c>
      <c r="F1034" s="101" t="s">
        <v>225</v>
      </c>
      <c r="G1034" s="102"/>
      <c r="H1034" s="105"/>
      <c r="I1034" s="154"/>
      <c r="J1034" s="105"/>
      <c r="K1034" s="111">
        <v>0</v>
      </c>
      <c r="L1034" s="105">
        <v>0</v>
      </c>
      <c r="M1034" s="112">
        <v>0</v>
      </c>
      <c r="N1034" s="34">
        <v>0.16666666666666663</v>
      </c>
      <c r="O1034" s="38">
        <v>0.16666666666666663</v>
      </c>
      <c r="P1034" s="114" t="s">
        <v>117</v>
      </c>
      <c r="Q1034" s="118">
        <v>44808</v>
      </c>
      <c r="R1034" s="35">
        <v>0</v>
      </c>
      <c r="S1034" s="35">
        <v>0</v>
      </c>
      <c r="T1034" s="10" t="str">
        <f t="shared" si="182"/>
        <v>Sem - 36</v>
      </c>
      <c r="U1034" s="10" t="str">
        <f t="shared" si="183"/>
        <v>Septembre</v>
      </c>
      <c r="V1034" s="36" t="s">
        <v>231</v>
      </c>
      <c r="W1034" s="34"/>
      <c r="X1034" s="91">
        <f t="shared" si="184"/>
        <v>4.8611111111111494E-3</v>
      </c>
      <c r="Y1034" s="92" t="str">
        <f>VLOOKUP('CM-CIC'!B965,Annuaire_roster!B:F,4,0)</f>
        <v>CHOUIFI Mustapha</v>
      </c>
      <c r="Z1034" s="37" t="s">
        <v>110</v>
      </c>
      <c r="AA1034" s="60">
        <v>0</v>
      </c>
      <c r="AB1034" s="35" t="s">
        <v>63</v>
      </c>
      <c r="AC1034" s="35" t="s">
        <v>63</v>
      </c>
      <c r="AD1034" s="35" t="s">
        <v>63</v>
      </c>
      <c r="AE1034" s="44" t="s">
        <v>63</v>
      </c>
      <c r="AF1034" s="120"/>
      <c r="AG1034" s="45"/>
    </row>
    <row r="1035" spans="1:33" ht="12.75" customHeight="1" x14ac:dyDescent="0.2">
      <c r="A1035" s="59">
        <f>+VLOOKUP(B1035,Annuaire_roster!B:G,5,0)</f>
        <v>1372</v>
      </c>
      <c r="B1035" s="78" t="s">
        <v>115</v>
      </c>
      <c r="C1035" s="98">
        <v>0.29097222222222224</v>
      </c>
      <c r="D1035" s="98" t="s">
        <v>223</v>
      </c>
      <c r="E1035" s="101">
        <v>0.45833333333333331</v>
      </c>
      <c r="F1035" s="101" t="s">
        <v>225</v>
      </c>
      <c r="G1035" s="102"/>
      <c r="H1035" s="105"/>
      <c r="I1035" s="154"/>
      <c r="J1035" s="105"/>
      <c r="K1035" s="111">
        <v>0</v>
      </c>
      <c r="L1035" s="105">
        <v>0</v>
      </c>
      <c r="M1035" s="112">
        <v>0</v>
      </c>
      <c r="N1035" s="34">
        <v>0.16666666666666663</v>
      </c>
      <c r="O1035" s="38">
        <v>0.16666666666666663</v>
      </c>
      <c r="P1035" s="114" t="s">
        <v>117</v>
      </c>
      <c r="Q1035" s="118">
        <v>44808</v>
      </c>
      <c r="R1035" s="35">
        <v>0</v>
      </c>
      <c r="S1035" s="35">
        <v>0</v>
      </c>
      <c r="T1035" s="10" t="str">
        <f t="shared" si="182"/>
        <v>Sem - 36</v>
      </c>
      <c r="U1035" s="10" t="str">
        <f t="shared" si="183"/>
        <v>Septembre</v>
      </c>
      <c r="V1035" s="36" t="s">
        <v>231</v>
      </c>
      <c r="W1035" s="34"/>
      <c r="X1035" s="91">
        <f t="shared" si="184"/>
        <v>0</v>
      </c>
      <c r="Y1035" s="92" t="str">
        <f>VLOOKUP('CM-CIC'!B966,Annuaire_roster!B:F,4,0)</f>
        <v>CHOUIFI Mustapha</v>
      </c>
      <c r="Z1035" s="37" t="s">
        <v>110</v>
      </c>
      <c r="AA1035" s="60" t="s">
        <v>232</v>
      </c>
      <c r="AB1035" s="35" t="s">
        <v>63</v>
      </c>
      <c r="AC1035" s="35" t="s">
        <v>63</v>
      </c>
      <c r="AD1035" s="35" t="s">
        <v>63</v>
      </c>
      <c r="AE1035" s="44" t="s">
        <v>63</v>
      </c>
      <c r="AF1035" s="120"/>
      <c r="AG1035" s="45"/>
    </row>
    <row r="1036" spans="1:33" ht="12.75" customHeight="1" x14ac:dyDescent="0.2">
      <c r="A1036" s="59" t="str">
        <f>+VLOOKUP(B1036,Annuaire_roster!B:G,5,0)</f>
        <v>01604</v>
      </c>
      <c r="B1036" s="78" t="s">
        <v>229</v>
      </c>
      <c r="C1036" s="98">
        <v>0.28888888888888892</v>
      </c>
      <c r="D1036" s="98" t="s">
        <v>223</v>
      </c>
      <c r="E1036" s="101">
        <v>0.45833333333333331</v>
      </c>
      <c r="F1036" s="101" t="s">
        <v>225</v>
      </c>
      <c r="G1036" s="102"/>
      <c r="H1036" s="105"/>
      <c r="I1036" s="154"/>
      <c r="J1036" s="105"/>
      <c r="K1036" s="111">
        <v>0</v>
      </c>
      <c r="L1036" s="105">
        <v>0</v>
      </c>
      <c r="M1036" s="112">
        <v>0</v>
      </c>
      <c r="N1036" s="34">
        <v>0.16666666666666663</v>
      </c>
      <c r="O1036" s="38">
        <v>0.16666666666666663</v>
      </c>
      <c r="P1036" s="114" t="s">
        <v>117</v>
      </c>
      <c r="Q1036" s="118">
        <v>44808</v>
      </c>
      <c r="R1036" s="35">
        <v>0</v>
      </c>
      <c r="S1036" s="35">
        <v>0</v>
      </c>
      <c r="T1036" s="10" t="str">
        <f t="shared" si="182"/>
        <v>Sem - 36</v>
      </c>
      <c r="U1036" s="10" t="str">
        <f t="shared" si="183"/>
        <v>Septembre</v>
      </c>
      <c r="V1036" s="36" t="s">
        <v>231</v>
      </c>
      <c r="W1036" s="34"/>
      <c r="X1036" s="91">
        <f t="shared" si="184"/>
        <v>2.7777777777777679E-3</v>
      </c>
      <c r="Y1036" s="92" t="str">
        <f>VLOOKUP('CM-CIC'!B967,Annuaire_roster!B:F,4,0)</f>
        <v>HAMDOUNI YASSER (assistance)</v>
      </c>
      <c r="Z1036" s="37" t="s">
        <v>80</v>
      </c>
      <c r="AA1036" s="60" t="s">
        <v>80</v>
      </c>
      <c r="AB1036" s="35" t="s">
        <v>63</v>
      </c>
      <c r="AC1036" s="35" t="s">
        <v>63</v>
      </c>
      <c r="AD1036" s="35" t="s">
        <v>63</v>
      </c>
      <c r="AE1036" s="44" t="s">
        <v>63</v>
      </c>
      <c r="AF1036" s="120"/>
      <c r="AG1036" s="45"/>
    </row>
    <row r="1037" spans="1:33" ht="12.75" customHeight="1" x14ac:dyDescent="0.2">
      <c r="A1037" s="59" t="str">
        <f>+VLOOKUP(B1037,Annuaire_roster!B:G,5,0)</f>
        <v>01603</v>
      </c>
      <c r="B1037" s="78" t="s">
        <v>228</v>
      </c>
      <c r="C1037" s="98">
        <v>0.29097222222222224</v>
      </c>
      <c r="D1037" s="98" t="s">
        <v>223</v>
      </c>
      <c r="E1037" s="101">
        <v>0.45833333333333331</v>
      </c>
      <c r="F1037" s="101" t="s">
        <v>225</v>
      </c>
      <c r="G1037" s="102"/>
      <c r="H1037" s="105"/>
      <c r="I1037" s="154"/>
      <c r="J1037" s="105"/>
      <c r="K1037" s="111">
        <v>0</v>
      </c>
      <c r="L1037" s="105">
        <v>0</v>
      </c>
      <c r="M1037" s="112">
        <v>0</v>
      </c>
      <c r="N1037" s="34">
        <v>0.16666666666666663</v>
      </c>
      <c r="O1037" s="38">
        <v>0.16666666666666663</v>
      </c>
      <c r="P1037" s="114" t="s">
        <v>117</v>
      </c>
      <c r="Q1037" s="118">
        <v>44808</v>
      </c>
      <c r="R1037" s="35">
        <v>0</v>
      </c>
      <c r="S1037" s="35">
        <v>0</v>
      </c>
      <c r="T1037" s="10" t="str">
        <f t="shared" si="182"/>
        <v>Sem - 36</v>
      </c>
      <c r="U1037" s="10" t="str">
        <f t="shared" si="183"/>
        <v>Septembre</v>
      </c>
      <c r="V1037" s="36" t="s">
        <v>231</v>
      </c>
      <c r="W1037" s="34"/>
      <c r="X1037" s="91">
        <f t="shared" si="184"/>
        <v>0</v>
      </c>
      <c r="Y1037" s="92" t="str">
        <f>VLOOKUP('CM-CIC'!B968,Annuaire_roster!B:F,4,0)</f>
        <v>CHOUIFI Mustapha</v>
      </c>
      <c r="Z1037" s="37" t="s">
        <v>80</v>
      </c>
      <c r="AA1037" s="60" t="s">
        <v>80</v>
      </c>
      <c r="AB1037" s="35" t="s">
        <v>63</v>
      </c>
      <c r="AC1037" s="35" t="s">
        <v>63</v>
      </c>
      <c r="AD1037" s="35" t="s">
        <v>63</v>
      </c>
      <c r="AE1037" s="44" t="s">
        <v>63</v>
      </c>
      <c r="AF1037" s="120"/>
      <c r="AG1037" s="45"/>
    </row>
    <row r="1038" spans="1:33" ht="12.75" customHeight="1" x14ac:dyDescent="0.2">
      <c r="A1038" s="59">
        <f>+VLOOKUP(B1038,Annuaire_roster!B:G,5,0)</f>
        <v>1161</v>
      </c>
      <c r="B1038" s="78" t="s">
        <v>77</v>
      </c>
      <c r="C1038" s="98">
        <v>0.28402777777777777</v>
      </c>
      <c r="D1038" s="98" t="s">
        <v>223</v>
      </c>
      <c r="E1038" s="101">
        <v>0.45833333333333331</v>
      </c>
      <c r="F1038" s="101" t="s">
        <v>225</v>
      </c>
      <c r="G1038" s="102"/>
      <c r="H1038" s="105"/>
      <c r="I1038" s="154"/>
      <c r="J1038" s="105"/>
      <c r="K1038" s="111">
        <v>0</v>
      </c>
      <c r="L1038" s="105">
        <v>0</v>
      </c>
      <c r="M1038" s="112">
        <v>0</v>
      </c>
      <c r="N1038" s="34">
        <v>0.16666666666666663</v>
      </c>
      <c r="O1038" s="38">
        <v>0.16666666666666663</v>
      </c>
      <c r="P1038" s="114" t="s">
        <v>117</v>
      </c>
      <c r="Q1038" s="118">
        <v>44808</v>
      </c>
      <c r="R1038" s="35">
        <v>0</v>
      </c>
      <c r="S1038" s="35">
        <v>0</v>
      </c>
      <c r="T1038" s="10" t="str">
        <f t="shared" si="182"/>
        <v>Sem - 36</v>
      </c>
      <c r="U1038" s="10" t="str">
        <f t="shared" si="183"/>
        <v>Septembre</v>
      </c>
      <c r="V1038" s="36" t="s">
        <v>231</v>
      </c>
      <c r="W1038" s="34"/>
      <c r="X1038" s="91">
        <f t="shared" si="184"/>
        <v>7.6388888888889173E-3</v>
      </c>
      <c r="Y1038" s="92" t="str">
        <f>VLOOKUP('CM-CIC'!B969,Annuaire_roster!B:F,4,0)</f>
        <v>CHOUIFI Mustapha</v>
      </c>
      <c r="Z1038" s="37" t="s">
        <v>110</v>
      </c>
      <c r="AA1038" s="60" t="s">
        <v>232</v>
      </c>
      <c r="AB1038" s="35" t="s">
        <v>63</v>
      </c>
      <c r="AC1038" s="35" t="s">
        <v>63</v>
      </c>
      <c r="AD1038" s="35" t="s">
        <v>63</v>
      </c>
      <c r="AE1038" s="44" t="s">
        <v>63</v>
      </c>
      <c r="AF1038" s="120"/>
      <c r="AG1038" s="45"/>
    </row>
    <row r="1039" spans="1:33" ht="12.75" customHeight="1" x14ac:dyDescent="0.2">
      <c r="A1039" s="59">
        <f>+VLOOKUP(B1039,Annuaire_roster!B:G,5,0)</f>
        <v>1532</v>
      </c>
      <c r="B1039" s="78" t="s">
        <v>182</v>
      </c>
      <c r="C1039" s="98">
        <v>0.29097222222222224</v>
      </c>
      <c r="D1039" s="98" t="s">
        <v>223</v>
      </c>
      <c r="E1039" s="101">
        <v>0.45833333333333331</v>
      </c>
      <c r="F1039" s="101" t="s">
        <v>225</v>
      </c>
      <c r="G1039" s="102"/>
      <c r="H1039" s="105"/>
      <c r="I1039" s="154"/>
      <c r="J1039" s="105"/>
      <c r="K1039" s="111">
        <v>0</v>
      </c>
      <c r="L1039" s="105">
        <v>0</v>
      </c>
      <c r="M1039" s="112">
        <v>0</v>
      </c>
      <c r="N1039" s="34">
        <v>0.16666666666666663</v>
      </c>
      <c r="O1039" s="38">
        <v>0.16666666666666663</v>
      </c>
      <c r="P1039" s="114" t="s">
        <v>117</v>
      </c>
      <c r="Q1039" s="118">
        <v>44808</v>
      </c>
      <c r="R1039" s="35">
        <v>0</v>
      </c>
      <c r="S1039" s="35">
        <v>0</v>
      </c>
      <c r="T1039" s="10" t="str">
        <f t="shared" si="182"/>
        <v>Sem - 36</v>
      </c>
      <c r="U1039" s="10" t="str">
        <f t="shared" si="183"/>
        <v>Septembre</v>
      </c>
      <c r="V1039" s="36" t="s">
        <v>231</v>
      </c>
      <c r="W1039" s="34"/>
      <c r="X1039" s="91">
        <f t="shared" si="184"/>
        <v>0</v>
      </c>
      <c r="Y1039" s="92" t="str">
        <f>VLOOKUP('CM-CIC'!B970,Annuaire_roster!B:F,4,0)</f>
        <v>CHOUIFI Mustapha</v>
      </c>
      <c r="Z1039" s="37" t="s">
        <v>110</v>
      </c>
      <c r="AA1039" s="60">
        <v>0</v>
      </c>
      <c r="AB1039" s="35" t="s">
        <v>63</v>
      </c>
      <c r="AC1039" s="35" t="s">
        <v>63</v>
      </c>
      <c r="AD1039" s="35" t="s">
        <v>63</v>
      </c>
      <c r="AE1039" s="44" t="s">
        <v>63</v>
      </c>
      <c r="AF1039" s="120"/>
      <c r="AG1039" s="45"/>
    </row>
    <row r="1040" spans="1:33" ht="12.75" customHeight="1" x14ac:dyDescent="0.2">
      <c r="A1040" s="59">
        <f>+VLOOKUP(B1040,Annuaire_roster!B:G,5,0)</f>
        <v>1393</v>
      </c>
      <c r="B1040" s="78" t="s">
        <v>127</v>
      </c>
      <c r="C1040" s="98">
        <v>0.29166666666666669</v>
      </c>
      <c r="D1040" s="98" t="s">
        <v>223</v>
      </c>
      <c r="E1040" s="101">
        <v>0.45833333333333331</v>
      </c>
      <c r="F1040" s="101" t="s">
        <v>225</v>
      </c>
      <c r="G1040" s="102"/>
      <c r="H1040" s="105"/>
      <c r="I1040" s="154"/>
      <c r="J1040" s="105"/>
      <c r="K1040" s="111">
        <v>0</v>
      </c>
      <c r="L1040" s="105">
        <v>0</v>
      </c>
      <c r="M1040" s="112">
        <v>0</v>
      </c>
      <c r="N1040" s="34">
        <v>0.16666666666666663</v>
      </c>
      <c r="O1040" s="38">
        <v>0.16666666666666663</v>
      </c>
      <c r="P1040" s="114" t="s">
        <v>117</v>
      </c>
      <c r="Q1040" s="118">
        <v>44808</v>
      </c>
      <c r="R1040" s="35">
        <v>0</v>
      </c>
      <c r="S1040" s="35">
        <v>0</v>
      </c>
      <c r="T1040" s="10" t="str">
        <f t="shared" si="182"/>
        <v>Sem - 36</v>
      </c>
      <c r="U1040" s="10" t="str">
        <f t="shared" si="183"/>
        <v>Septembre</v>
      </c>
      <c r="V1040" s="36" t="s">
        <v>231</v>
      </c>
      <c r="W1040" s="34"/>
      <c r="X1040" s="91">
        <f t="shared" si="184"/>
        <v>0</v>
      </c>
      <c r="Y1040" s="92" t="str">
        <f>VLOOKUP('CM-CIC'!B971,Annuaire_roster!B:F,4,0)</f>
        <v>HAMDOUNI YASSER (assistance)</v>
      </c>
      <c r="Z1040" s="37" t="s">
        <v>110</v>
      </c>
      <c r="AA1040" s="60">
        <v>0</v>
      </c>
      <c r="AB1040" s="35" t="s">
        <v>63</v>
      </c>
      <c r="AC1040" s="35" t="s">
        <v>63</v>
      </c>
      <c r="AD1040" s="35" t="s">
        <v>63</v>
      </c>
      <c r="AE1040" s="44" t="s">
        <v>63</v>
      </c>
      <c r="AF1040" s="120"/>
      <c r="AG1040" s="45"/>
    </row>
    <row r="1041" spans="1:33" ht="12.75" customHeight="1" x14ac:dyDescent="0.2">
      <c r="A1041" s="59">
        <f>+VLOOKUP(B1041,Annuaire_roster!B:G,5,0)</f>
        <v>1421</v>
      </c>
      <c r="B1041" s="78" t="s">
        <v>140</v>
      </c>
      <c r="C1041" s="98"/>
      <c r="D1041" s="98" t="s">
        <v>223</v>
      </c>
      <c r="E1041" s="101"/>
      <c r="F1041" s="101" t="s">
        <v>225</v>
      </c>
      <c r="G1041" s="102"/>
      <c r="H1041" s="105"/>
      <c r="I1041" s="154"/>
      <c r="J1041" s="105"/>
      <c r="K1041" s="111">
        <v>0</v>
      </c>
      <c r="L1041" s="105">
        <v>0</v>
      </c>
      <c r="M1041" s="112" t="s">
        <v>187</v>
      </c>
      <c r="N1041" s="34" t="s">
        <v>63</v>
      </c>
      <c r="O1041" s="38">
        <v>0.16666666666666663</v>
      </c>
      <c r="P1041" s="114" t="s">
        <v>117</v>
      </c>
      <c r="Q1041" s="118">
        <v>44808</v>
      </c>
      <c r="R1041" s="35">
        <v>0.16666666666666663</v>
      </c>
      <c r="S1041" s="35">
        <v>0.16666666666666663</v>
      </c>
      <c r="T1041" s="10" t="str">
        <f t="shared" si="182"/>
        <v>Sem - 36</v>
      </c>
      <c r="U1041" s="10" t="str">
        <f t="shared" si="183"/>
        <v>Septembre</v>
      </c>
      <c r="V1041" s="36" t="s">
        <v>231</v>
      </c>
      <c r="W1041" s="34"/>
      <c r="X1041" s="91">
        <f t="shared" si="184"/>
        <v>0</v>
      </c>
      <c r="Y1041" s="92" t="str">
        <f>VLOOKUP('CM-CIC'!B972,Annuaire_roster!B:F,4,0)</f>
        <v>HAMDOUNI YASSER (assistance)</v>
      </c>
      <c r="Z1041" s="37" t="s">
        <v>110</v>
      </c>
      <c r="AA1041" s="60">
        <v>0</v>
      </c>
      <c r="AB1041" s="35" t="s">
        <v>63</v>
      </c>
      <c r="AC1041" s="35" t="s">
        <v>63</v>
      </c>
      <c r="AD1041" s="35" t="s">
        <v>63</v>
      </c>
      <c r="AE1041" s="44" t="s">
        <v>63</v>
      </c>
      <c r="AF1041" s="120"/>
      <c r="AG1041" s="45"/>
    </row>
    <row r="1042" spans="1:33" ht="12.75" customHeight="1" x14ac:dyDescent="0.2">
      <c r="A1042" s="59">
        <f>+VLOOKUP(B1042,Annuaire_roster!B:G,5,0)</f>
        <v>1414</v>
      </c>
      <c r="B1042" s="78" t="s">
        <v>136</v>
      </c>
      <c r="C1042" s="98"/>
      <c r="D1042" s="98" t="s">
        <v>188</v>
      </c>
      <c r="E1042" s="101"/>
      <c r="F1042" s="101" t="s">
        <v>188</v>
      </c>
      <c r="G1042" s="102"/>
      <c r="H1042" s="105"/>
      <c r="I1042" s="154"/>
      <c r="J1042" s="105"/>
      <c r="K1042" s="111">
        <v>0</v>
      </c>
      <c r="L1042" s="105">
        <v>0</v>
      </c>
      <c r="M1042" s="112">
        <v>0</v>
      </c>
      <c r="N1042" s="34" t="s">
        <v>63</v>
      </c>
      <c r="O1042" s="38">
        <v>0</v>
      </c>
      <c r="P1042" s="114" t="s">
        <v>117</v>
      </c>
      <c r="Q1042" s="118">
        <v>44808</v>
      </c>
      <c r="R1042" s="35">
        <v>0</v>
      </c>
      <c r="S1042" s="35">
        <v>0</v>
      </c>
      <c r="T1042" s="10" t="str">
        <f t="shared" si="182"/>
        <v>Sem - 36</v>
      </c>
      <c r="U1042" s="10" t="str">
        <f t="shared" si="183"/>
        <v>Septembre</v>
      </c>
      <c r="V1042" s="36" t="s">
        <v>231</v>
      </c>
      <c r="W1042" s="34"/>
      <c r="X1042" s="91">
        <f t="shared" si="184"/>
        <v>0</v>
      </c>
      <c r="Y1042" s="92" t="str">
        <f>VLOOKUP('CM-CIC'!B973,Annuaire_roster!B:F,4,0)</f>
        <v>CHOUIFI Mustapha</v>
      </c>
      <c r="Z1042" s="37" t="s">
        <v>110</v>
      </c>
      <c r="AA1042" s="60">
        <v>0</v>
      </c>
      <c r="AB1042" s="35">
        <v>0.33333333333333298</v>
      </c>
      <c r="AC1042" s="35" t="s">
        <v>63</v>
      </c>
      <c r="AD1042" s="35" t="s">
        <v>63</v>
      </c>
      <c r="AE1042" s="44" t="s">
        <v>63</v>
      </c>
      <c r="AF1042" s="120"/>
      <c r="AG1042" s="45"/>
    </row>
    <row r="1043" spans="1:33" ht="12.75" customHeight="1" x14ac:dyDescent="0.2">
      <c r="A1043" s="59">
        <f>+VLOOKUP(B1043,Annuaire_roster!B:G,5,0)</f>
        <v>1415</v>
      </c>
      <c r="B1043" s="78" t="s">
        <v>137</v>
      </c>
      <c r="C1043" s="98"/>
      <c r="D1043" s="98" t="s">
        <v>64</v>
      </c>
      <c r="E1043" s="101"/>
      <c r="F1043" s="101" t="s">
        <v>64</v>
      </c>
      <c r="G1043" s="102"/>
      <c r="H1043" s="105"/>
      <c r="I1043" s="154" t="str">
        <f t="shared" ref="I1043:I1074" si="185">IF(IF(OR(C1043="",D1043="Congé",D1043="OFF",D1043="Congé spécial"),"",IF(D1043&gt;F1043,D1043-C1043,IF(C1043-D1043&lt;0,0,C1043-D1043)))&lt;0.00068287037037037,"",IF(OR(D1043="Congé",D1043="OFF",C1043="",D1043="Congé spécial"),"",IF(D1043&gt;F1043,D1043-C1043,IF(C1043-D1043&lt;0,0,C1043-D1043))))</f>
        <v/>
      </c>
      <c r="J1043" s="105"/>
      <c r="K1043" s="111">
        <v>0</v>
      </c>
      <c r="L1043" s="105">
        <v>0</v>
      </c>
      <c r="M1043" s="112">
        <v>0</v>
      </c>
      <c r="N1043" s="34" t="s">
        <v>63</v>
      </c>
      <c r="O1043" s="38">
        <v>0</v>
      </c>
      <c r="P1043" s="114" t="s">
        <v>117</v>
      </c>
      <c r="Q1043" s="118">
        <v>44809</v>
      </c>
      <c r="R1043" s="35">
        <v>0</v>
      </c>
      <c r="S1043" s="35">
        <v>0</v>
      </c>
      <c r="T1043" s="10" t="str">
        <f t="shared" si="182"/>
        <v>Sem - 36</v>
      </c>
      <c r="U1043" s="10" t="str">
        <f t="shared" si="183"/>
        <v>Septembre</v>
      </c>
      <c r="V1043" s="36" t="s">
        <v>231</v>
      </c>
      <c r="W1043" s="34"/>
      <c r="X1043" s="91">
        <f t="shared" si="184"/>
        <v>0</v>
      </c>
      <c r="Y1043" s="92" t="str">
        <f>VLOOKUP('CM-CIC'!B974,Annuaire_roster!B:F,4,0)</f>
        <v>CHOUIFI Mustapha</v>
      </c>
      <c r="Z1043" s="37" t="s">
        <v>110</v>
      </c>
      <c r="AA1043" s="60">
        <v>0</v>
      </c>
      <c r="AB1043" s="35" t="s">
        <v>63</v>
      </c>
      <c r="AC1043" s="35" t="s">
        <v>63</v>
      </c>
      <c r="AD1043" s="35" t="s">
        <v>63</v>
      </c>
      <c r="AE1043" s="44" t="s">
        <v>63</v>
      </c>
      <c r="AF1043" s="120"/>
      <c r="AG1043" s="45"/>
    </row>
    <row r="1044" spans="1:33" ht="12.75" customHeight="1" x14ac:dyDescent="0.2">
      <c r="A1044" s="59">
        <f>+VLOOKUP(B1044,Annuaire_roster!B:G,5,0)</f>
        <v>1410</v>
      </c>
      <c r="B1044" s="78" t="s">
        <v>134</v>
      </c>
      <c r="C1044" s="98"/>
      <c r="D1044" s="98" t="s">
        <v>64</v>
      </c>
      <c r="E1044" s="101"/>
      <c r="F1044" s="101" t="s">
        <v>64</v>
      </c>
      <c r="G1044" s="102"/>
      <c r="H1044" s="105"/>
      <c r="I1044" s="154" t="str">
        <f t="shared" si="185"/>
        <v/>
      </c>
      <c r="J1044" s="105"/>
      <c r="K1044" s="111">
        <v>0</v>
      </c>
      <c r="L1044" s="105">
        <v>0</v>
      </c>
      <c r="M1044" s="112">
        <v>0</v>
      </c>
      <c r="N1044" s="34" t="s">
        <v>63</v>
      </c>
      <c r="O1044" s="38">
        <v>0</v>
      </c>
      <c r="P1044" s="114" t="s">
        <v>117</v>
      </c>
      <c r="Q1044" s="118">
        <v>44809</v>
      </c>
      <c r="R1044" s="35">
        <v>0</v>
      </c>
      <c r="S1044" s="35">
        <v>0</v>
      </c>
      <c r="T1044" s="10" t="str">
        <f t="shared" si="182"/>
        <v>Sem - 36</v>
      </c>
      <c r="U1044" s="10" t="str">
        <f t="shared" si="183"/>
        <v>Septembre</v>
      </c>
      <c r="V1044" s="36" t="s">
        <v>231</v>
      </c>
      <c r="W1044" s="34"/>
      <c r="X1044" s="91">
        <f t="shared" si="184"/>
        <v>0</v>
      </c>
      <c r="Y1044" s="92" t="str">
        <f>VLOOKUP('CM-CIC'!B975,Annuaire_roster!B:F,4,0)</f>
        <v>CHOUIFI Mustapha</v>
      </c>
      <c r="Z1044" s="37" t="s">
        <v>110</v>
      </c>
      <c r="AA1044" s="60">
        <v>0</v>
      </c>
      <c r="AB1044" s="35" t="s">
        <v>63</v>
      </c>
      <c r="AC1044" s="35" t="s">
        <v>63</v>
      </c>
      <c r="AD1044" s="35" t="s">
        <v>63</v>
      </c>
      <c r="AE1044" s="44" t="s">
        <v>63</v>
      </c>
      <c r="AF1044" s="120"/>
      <c r="AG1044" s="45"/>
    </row>
    <row r="1045" spans="1:33" ht="12.75" customHeight="1" x14ac:dyDescent="0.2">
      <c r="A1045" s="59">
        <f>+VLOOKUP(B1045,Annuaire_roster!B:G,5,0)</f>
        <v>1411</v>
      </c>
      <c r="B1045" s="78" t="s">
        <v>133</v>
      </c>
      <c r="C1045" s="98"/>
      <c r="D1045" s="98" t="s">
        <v>64</v>
      </c>
      <c r="E1045" s="101"/>
      <c r="F1045" s="101" t="s">
        <v>64</v>
      </c>
      <c r="G1045" s="102"/>
      <c r="H1045" s="105"/>
      <c r="I1045" s="154" t="str">
        <f t="shared" si="185"/>
        <v/>
      </c>
      <c r="J1045" s="105"/>
      <c r="K1045" s="111">
        <v>0</v>
      </c>
      <c r="L1045" s="105">
        <v>0</v>
      </c>
      <c r="M1045" s="112">
        <v>0</v>
      </c>
      <c r="N1045" s="34" t="s">
        <v>63</v>
      </c>
      <c r="O1045" s="38">
        <v>0</v>
      </c>
      <c r="P1045" s="114" t="s">
        <v>117</v>
      </c>
      <c r="Q1045" s="118">
        <v>44809</v>
      </c>
      <c r="R1045" s="35">
        <v>0</v>
      </c>
      <c r="S1045" s="35">
        <v>0</v>
      </c>
      <c r="T1045" s="10" t="str">
        <f t="shared" si="182"/>
        <v>Sem - 36</v>
      </c>
      <c r="U1045" s="10" t="str">
        <f t="shared" si="183"/>
        <v>Septembre</v>
      </c>
      <c r="V1045" s="36" t="s">
        <v>231</v>
      </c>
      <c r="W1045" s="34"/>
      <c r="X1045" s="91">
        <f t="shared" si="184"/>
        <v>0</v>
      </c>
      <c r="Y1045" s="92" t="str">
        <f>VLOOKUP('CM-CIC'!B976,Annuaire_roster!B:F,4,0)</f>
        <v>CHOUIFI Mustapha</v>
      </c>
      <c r="Z1045" s="37" t="s">
        <v>110</v>
      </c>
      <c r="AA1045" s="60">
        <v>0</v>
      </c>
      <c r="AB1045" s="35" t="s">
        <v>63</v>
      </c>
      <c r="AC1045" s="35" t="s">
        <v>63</v>
      </c>
      <c r="AD1045" s="35" t="s">
        <v>63</v>
      </c>
      <c r="AE1045" s="44" t="s">
        <v>63</v>
      </c>
      <c r="AF1045" s="120"/>
      <c r="AG1045" s="45"/>
    </row>
    <row r="1046" spans="1:33" ht="12.75" customHeight="1" x14ac:dyDescent="0.2">
      <c r="A1046" s="59">
        <f>+VLOOKUP(B1046,Annuaire_roster!B:G,5,0)</f>
        <v>1418</v>
      </c>
      <c r="B1046" s="78" t="s">
        <v>132</v>
      </c>
      <c r="C1046" s="98"/>
      <c r="D1046" s="98" t="s">
        <v>64</v>
      </c>
      <c r="E1046" s="101"/>
      <c r="F1046" s="101" t="s">
        <v>64</v>
      </c>
      <c r="G1046" s="102"/>
      <c r="H1046" s="105"/>
      <c r="I1046" s="154" t="str">
        <f t="shared" si="185"/>
        <v/>
      </c>
      <c r="J1046" s="105"/>
      <c r="K1046" s="111">
        <v>0</v>
      </c>
      <c r="L1046" s="105">
        <v>0</v>
      </c>
      <c r="M1046" s="112">
        <v>0</v>
      </c>
      <c r="N1046" s="34" t="s">
        <v>63</v>
      </c>
      <c r="O1046" s="38">
        <v>0</v>
      </c>
      <c r="P1046" s="114" t="s">
        <v>117</v>
      </c>
      <c r="Q1046" s="118">
        <v>44809</v>
      </c>
      <c r="R1046" s="35">
        <v>0</v>
      </c>
      <c r="S1046" s="35">
        <v>0</v>
      </c>
      <c r="T1046" s="10" t="str">
        <f t="shared" si="182"/>
        <v>Sem - 36</v>
      </c>
      <c r="U1046" s="10" t="str">
        <f t="shared" si="183"/>
        <v>Septembre</v>
      </c>
      <c r="V1046" s="36" t="s">
        <v>231</v>
      </c>
      <c r="W1046" s="34"/>
      <c r="X1046" s="91">
        <f t="shared" si="184"/>
        <v>0</v>
      </c>
      <c r="Y1046" s="92" t="str">
        <f>VLOOKUP('CM-CIC'!B977,Annuaire_roster!B:F,4,0)</f>
        <v>CHOUIFI Mustapha</v>
      </c>
      <c r="Z1046" s="37" t="s">
        <v>110</v>
      </c>
      <c r="AA1046" s="60">
        <v>0</v>
      </c>
      <c r="AB1046" s="35" t="s">
        <v>63</v>
      </c>
      <c r="AC1046" s="35" t="s">
        <v>63</v>
      </c>
      <c r="AD1046" s="35" t="s">
        <v>63</v>
      </c>
      <c r="AE1046" s="44" t="s">
        <v>63</v>
      </c>
      <c r="AF1046" s="120"/>
      <c r="AG1046" s="45"/>
    </row>
    <row r="1047" spans="1:33" ht="12.75" customHeight="1" x14ac:dyDescent="0.2">
      <c r="A1047" s="59">
        <f>+VLOOKUP(B1047,Annuaire_roster!B:G,5,0)</f>
        <v>1386</v>
      </c>
      <c r="B1047" s="78" t="s">
        <v>123</v>
      </c>
      <c r="C1047" s="98"/>
      <c r="D1047" s="98" t="s">
        <v>64</v>
      </c>
      <c r="E1047" s="101"/>
      <c r="F1047" s="101" t="s">
        <v>64</v>
      </c>
      <c r="G1047" s="102"/>
      <c r="H1047" s="105"/>
      <c r="I1047" s="154" t="str">
        <f t="shared" si="185"/>
        <v/>
      </c>
      <c r="J1047" s="105"/>
      <c r="K1047" s="111">
        <v>0</v>
      </c>
      <c r="L1047" s="105">
        <v>0</v>
      </c>
      <c r="M1047" s="112">
        <v>0</v>
      </c>
      <c r="N1047" s="34" t="s">
        <v>63</v>
      </c>
      <c r="O1047" s="38">
        <v>0</v>
      </c>
      <c r="P1047" s="114" t="s">
        <v>117</v>
      </c>
      <c r="Q1047" s="118">
        <v>44809</v>
      </c>
      <c r="R1047" s="35">
        <v>0</v>
      </c>
      <c r="S1047" s="35">
        <v>0</v>
      </c>
      <c r="T1047" s="10" t="str">
        <f t="shared" si="182"/>
        <v>Sem - 36</v>
      </c>
      <c r="U1047" s="10" t="str">
        <f t="shared" si="183"/>
        <v>Septembre</v>
      </c>
      <c r="V1047" s="36" t="s">
        <v>231</v>
      </c>
      <c r="W1047" s="34"/>
      <c r="X1047" s="91">
        <f t="shared" si="184"/>
        <v>0</v>
      </c>
      <c r="Y1047" s="92" t="str">
        <f>VLOOKUP('CM-CIC'!B978,Annuaire_roster!B:F,4,0)</f>
        <v>CHOUIFI Mustapha</v>
      </c>
      <c r="Z1047" s="37" t="s">
        <v>110</v>
      </c>
      <c r="AA1047" s="60">
        <v>0</v>
      </c>
      <c r="AB1047" s="35" t="s">
        <v>63</v>
      </c>
      <c r="AC1047" s="35" t="s">
        <v>63</v>
      </c>
      <c r="AD1047" s="35" t="s">
        <v>63</v>
      </c>
      <c r="AE1047" s="44" t="s">
        <v>63</v>
      </c>
      <c r="AF1047" s="120"/>
      <c r="AG1047" s="45"/>
    </row>
    <row r="1048" spans="1:33" ht="12.75" customHeight="1" x14ac:dyDescent="0.2">
      <c r="A1048" s="59">
        <f>+VLOOKUP(B1048,Annuaire_roster!B:G,5,0)</f>
        <v>1448</v>
      </c>
      <c r="B1048" s="78" t="s">
        <v>164</v>
      </c>
      <c r="C1048" s="98"/>
      <c r="D1048" s="98" t="s">
        <v>64</v>
      </c>
      <c r="E1048" s="101"/>
      <c r="F1048" s="101" t="s">
        <v>64</v>
      </c>
      <c r="G1048" s="102"/>
      <c r="H1048" s="105"/>
      <c r="I1048" s="154" t="str">
        <f t="shared" si="185"/>
        <v/>
      </c>
      <c r="J1048" s="105"/>
      <c r="K1048" s="111">
        <v>0</v>
      </c>
      <c r="L1048" s="105">
        <v>0</v>
      </c>
      <c r="M1048" s="112">
        <v>0</v>
      </c>
      <c r="N1048" s="34" t="s">
        <v>63</v>
      </c>
      <c r="O1048" s="38">
        <v>0</v>
      </c>
      <c r="P1048" s="114" t="s">
        <v>117</v>
      </c>
      <c r="Q1048" s="118">
        <v>44809</v>
      </c>
      <c r="R1048" s="35">
        <v>0</v>
      </c>
      <c r="S1048" s="35">
        <v>0</v>
      </c>
      <c r="T1048" s="10" t="str">
        <f t="shared" si="182"/>
        <v>Sem - 36</v>
      </c>
      <c r="U1048" s="10" t="str">
        <f t="shared" si="183"/>
        <v>Septembre</v>
      </c>
      <c r="V1048" s="36" t="s">
        <v>231</v>
      </c>
      <c r="W1048" s="34"/>
      <c r="X1048" s="91">
        <f t="shared" si="184"/>
        <v>0</v>
      </c>
      <c r="Y1048" s="92" t="str">
        <f>VLOOKUP('CM-CIC'!B979,Annuaire_roster!B:F,4,0)</f>
        <v>CHOUIFI Mustapha</v>
      </c>
      <c r="Z1048" s="37" t="s">
        <v>80</v>
      </c>
      <c r="AA1048" s="60" t="s">
        <v>80</v>
      </c>
      <c r="AB1048" s="35" t="s">
        <v>63</v>
      </c>
      <c r="AC1048" s="35" t="s">
        <v>63</v>
      </c>
      <c r="AD1048" s="35" t="s">
        <v>63</v>
      </c>
      <c r="AE1048" s="44" t="s">
        <v>63</v>
      </c>
      <c r="AF1048" s="120"/>
      <c r="AG1048" s="45"/>
    </row>
    <row r="1049" spans="1:33" ht="12.75" customHeight="1" x14ac:dyDescent="0.2">
      <c r="A1049" s="59">
        <f>+VLOOKUP(B1049,Annuaire_roster!B:G,5,0)</f>
        <v>1141</v>
      </c>
      <c r="B1049" s="78" t="s">
        <v>76</v>
      </c>
      <c r="C1049" s="98"/>
      <c r="D1049" s="98" t="s">
        <v>64</v>
      </c>
      <c r="E1049" s="101"/>
      <c r="F1049" s="101" t="s">
        <v>64</v>
      </c>
      <c r="G1049" s="102"/>
      <c r="H1049" s="105"/>
      <c r="I1049" s="154" t="str">
        <f t="shared" si="185"/>
        <v/>
      </c>
      <c r="J1049" s="105"/>
      <c r="K1049" s="111">
        <v>0</v>
      </c>
      <c r="L1049" s="105">
        <v>0</v>
      </c>
      <c r="M1049" s="112">
        <v>0</v>
      </c>
      <c r="N1049" s="34" t="s">
        <v>63</v>
      </c>
      <c r="O1049" s="38">
        <v>0</v>
      </c>
      <c r="P1049" s="114" t="s">
        <v>117</v>
      </c>
      <c r="Q1049" s="118">
        <v>44809</v>
      </c>
      <c r="R1049" s="35">
        <v>0</v>
      </c>
      <c r="S1049" s="35">
        <v>0</v>
      </c>
      <c r="T1049" s="10" t="str">
        <f t="shared" si="182"/>
        <v>Sem - 36</v>
      </c>
      <c r="U1049" s="10" t="str">
        <f t="shared" si="183"/>
        <v>Septembre</v>
      </c>
      <c r="V1049" s="36" t="s">
        <v>231</v>
      </c>
      <c r="W1049" s="34"/>
      <c r="X1049" s="91">
        <f t="shared" si="184"/>
        <v>0</v>
      </c>
      <c r="Y1049" s="92" t="str">
        <f>VLOOKUP('CM-CIC'!B980,Annuaire_roster!B:F,4,0)</f>
        <v>CHOUIFI Mustapha</v>
      </c>
      <c r="Z1049" s="37" t="s">
        <v>110</v>
      </c>
      <c r="AA1049" s="60" t="s">
        <v>232</v>
      </c>
      <c r="AB1049" s="35" t="s">
        <v>63</v>
      </c>
      <c r="AC1049" s="35" t="s">
        <v>63</v>
      </c>
      <c r="AD1049" s="35" t="s">
        <v>63</v>
      </c>
      <c r="AE1049" s="44" t="s">
        <v>63</v>
      </c>
      <c r="AF1049" s="120"/>
      <c r="AG1049" s="45"/>
    </row>
    <row r="1050" spans="1:33" ht="12.75" customHeight="1" x14ac:dyDescent="0.2">
      <c r="A1050" s="59" t="str">
        <f>+VLOOKUP(B1050,Annuaire_roster!B:G,5,0)</f>
        <v>01579</v>
      </c>
      <c r="B1050" s="78" t="s">
        <v>194</v>
      </c>
      <c r="C1050" s="98"/>
      <c r="D1050" s="98" t="s">
        <v>64</v>
      </c>
      <c r="E1050" s="101"/>
      <c r="F1050" s="101" t="s">
        <v>64</v>
      </c>
      <c r="G1050" s="102"/>
      <c r="H1050" s="105"/>
      <c r="I1050" s="154" t="str">
        <f t="shared" si="185"/>
        <v/>
      </c>
      <c r="J1050" s="105"/>
      <c r="K1050" s="111">
        <v>0</v>
      </c>
      <c r="L1050" s="105">
        <v>0</v>
      </c>
      <c r="M1050" s="112">
        <v>0</v>
      </c>
      <c r="N1050" s="34" t="s">
        <v>63</v>
      </c>
      <c r="O1050" s="38">
        <v>0</v>
      </c>
      <c r="P1050" s="114" t="s">
        <v>117</v>
      </c>
      <c r="Q1050" s="118">
        <v>44809</v>
      </c>
      <c r="R1050" s="35">
        <v>0</v>
      </c>
      <c r="S1050" s="35">
        <v>0</v>
      </c>
      <c r="T1050" s="10" t="str">
        <f t="shared" si="182"/>
        <v>Sem - 36</v>
      </c>
      <c r="U1050" s="10" t="str">
        <f t="shared" si="183"/>
        <v>Septembre</v>
      </c>
      <c r="V1050" s="36" t="s">
        <v>231</v>
      </c>
      <c r="W1050" s="34"/>
      <c r="X1050" s="91">
        <f t="shared" si="184"/>
        <v>0</v>
      </c>
      <c r="Y1050" s="92" t="str">
        <f>VLOOKUP('CM-CIC'!B981,Annuaire_roster!B:F,4,0)</f>
        <v>CHOUIFI Mustapha</v>
      </c>
      <c r="Z1050" s="37" t="s">
        <v>80</v>
      </c>
      <c r="AA1050" s="60" t="s">
        <v>80</v>
      </c>
      <c r="AB1050" s="35" t="s">
        <v>63</v>
      </c>
      <c r="AC1050" s="35" t="s">
        <v>63</v>
      </c>
      <c r="AD1050" s="35" t="s">
        <v>63</v>
      </c>
      <c r="AE1050" s="44" t="s">
        <v>63</v>
      </c>
      <c r="AF1050" s="120"/>
      <c r="AG1050" s="45"/>
    </row>
    <row r="1051" spans="1:33" ht="12.75" customHeight="1" x14ac:dyDescent="0.2">
      <c r="A1051" s="59">
        <f>+VLOOKUP(B1051,Annuaire_roster!B:G,5,0)</f>
        <v>1389</v>
      </c>
      <c r="B1051" s="78" t="s">
        <v>126</v>
      </c>
      <c r="C1051" s="98"/>
      <c r="D1051" s="98" t="s">
        <v>64</v>
      </c>
      <c r="E1051" s="101"/>
      <c r="F1051" s="101" t="s">
        <v>64</v>
      </c>
      <c r="G1051" s="102"/>
      <c r="H1051" s="105"/>
      <c r="I1051" s="154" t="str">
        <f t="shared" si="185"/>
        <v/>
      </c>
      <c r="J1051" s="105"/>
      <c r="K1051" s="111">
        <v>0</v>
      </c>
      <c r="L1051" s="105">
        <v>0</v>
      </c>
      <c r="M1051" s="112">
        <v>0</v>
      </c>
      <c r="N1051" s="34" t="s">
        <v>63</v>
      </c>
      <c r="O1051" s="38">
        <v>0</v>
      </c>
      <c r="P1051" s="114" t="s">
        <v>117</v>
      </c>
      <c r="Q1051" s="118">
        <v>44809</v>
      </c>
      <c r="R1051" s="35">
        <v>0</v>
      </c>
      <c r="S1051" s="35">
        <v>0</v>
      </c>
      <c r="T1051" s="10" t="str">
        <f t="shared" si="182"/>
        <v>Sem - 36</v>
      </c>
      <c r="U1051" s="10" t="str">
        <f t="shared" si="183"/>
        <v>Septembre</v>
      </c>
      <c r="V1051" s="36" t="s">
        <v>231</v>
      </c>
      <c r="W1051" s="34"/>
      <c r="X1051" s="91">
        <f t="shared" si="184"/>
        <v>0</v>
      </c>
      <c r="Y1051" s="92" t="str">
        <f>VLOOKUP('CM-CIC'!B982,Annuaire_roster!B:F,4,0)</f>
        <v>CHOUIFI Mustapha</v>
      </c>
      <c r="Z1051" s="37" t="s">
        <v>110</v>
      </c>
      <c r="AA1051" s="60">
        <v>0</v>
      </c>
      <c r="AB1051" s="35" t="s">
        <v>63</v>
      </c>
      <c r="AC1051" s="35" t="s">
        <v>63</v>
      </c>
      <c r="AD1051" s="35" t="s">
        <v>63</v>
      </c>
      <c r="AE1051" s="44" t="s">
        <v>63</v>
      </c>
      <c r="AF1051" s="120"/>
      <c r="AG1051" s="45"/>
    </row>
    <row r="1052" spans="1:33" ht="12.75" customHeight="1" x14ac:dyDescent="0.2">
      <c r="A1052" s="59">
        <f>+VLOOKUP(B1052,Annuaire_roster!B:G,5,0)</f>
        <v>1533</v>
      </c>
      <c r="B1052" s="78" t="s">
        <v>181</v>
      </c>
      <c r="C1052" s="98"/>
      <c r="D1052" s="98" t="s">
        <v>64</v>
      </c>
      <c r="E1052" s="101"/>
      <c r="F1052" s="101" t="s">
        <v>64</v>
      </c>
      <c r="G1052" s="102"/>
      <c r="H1052" s="105"/>
      <c r="I1052" s="154" t="str">
        <f t="shared" si="185"/>
        <v/>
      </c>
      <c r="J1052" s="105"/>
      <c r="K1052" s="111">
        <v>0</v>
      </c>
      <c r="L1052" s="105">
        <v>0</v>
      </c>
      <c r="M1052" s="112">
        <v>0</v>
      </c>
      <c r="N1052" s="34" t="s">
        <v>63</v>
      </c>
      <c r="O1052" s="38">
        <v>0</v>
      </c>
      <c r="P1052" s="114" t="s">
        <v>117</v>
      </c>
      <c r="Q1052" s="118">
        <v>44809</v>
      </c>
      <c r="R1052" s="35">
        <v>0</v>
      </c>
      <c r="S1052" s="35">
        <v>0</v>
      </c>
      <c r="T1052" s="10" t="str">
        <f t="shared" si="182"/>
        <v>Sem - 36</v>
      </c>
      <c r="U1052" s="10" t="str">
        <f t="shared" si="183"/>
        <v>Septembre</v>
      </c>
      <c r="V1052" s="36" t="s">
        <v>231</v>
      </c>
      <c r="W1052" s="34"/>
      <c r="X1052" s="91">
        <f t="shared" si="184"/>
        <v>0</v>
      </c>
      <c r="Y1052" s="92" t="str">
        <f>VLOOKUP('CM-CIC'!B983,Annuaire_roster!B:F,4,0)</f>
        <v>CHOUIFI Mustapha</v>
      </c>
      <c r="Z1052" s="37" t="s">
        <v>110</v>
      </c>
      <c r="AA1052" s="60">
        <v>0</v>
      </c>
      <c r="AB1052" s="35" t="s">
        <v>63</v>
      </c>
      <c r="AC1052" s="35" t="s">
        <v>63</v>
      </c>
      <c r="AD1052" s="35" t="s">
        <v>63</v>
      </c>
      <c r="AE1052" s="44" t="s">
        <v>63</v>
      </c>
      <c r="AF1052" s="120"/>
      <c r="AG1052" s="45"/>
    </row>
    <row r="1053" spans="1:33" ht="12.75" customHeight="1" x14ac:dyDescent="0.2">
      <c r="A1053" s="59">
        <f>+VLOOKUP(B1053,Annuaire_roster!B:G,5,0)</f>
        <v>1413</v>
      </c>
      <c r="B1053" s="78" t="s">
        <v>131</v>
      </c>
      <c r="C1053" s="98"/>
      <c r="D1053" s="98" t="s">
        <v>64</v>
      </c>
      <c r="E1053" s="101"/>
      <c r="F1053" s="101" t="s">
        <v>64</v>
      </c>
      <c r="G1053" s="102"/>
      <c r="H1053" s="105"/>
      <c r="I1053" s="154" t="str">
        <f t="shared" si="185"/>
        <v/>
      </c>
      <c r="J1053" s="105"/>
      <c r="K1053" s="111">
        <v>0</v>
      </c>
      <c r="L1053" s="105">
        <v>0</v>
      </c>
      <c r="M1053" s="112">
        <v>0</v>
      </c>
      <c r="N1053" s="34" t="s">
        <v>63</v>
      </c>
      <c r="O1053" s="38">
        <v>0</v>
      </c>
      <c r="P1053" s="114" t="s">
        <v>117</v>
      </c>
      <c r="Q1053" s="118">
        <v>44809</v>
      </c>
      <c r="R1053" s="35">
        <v>0</v>
      </c>
      <c r="S1053" s="35">
        <v>0</v>
      </c>
      <c r="T1053" s="10" t="str">
        <f t="shared" si="182"/>
        <v>Sem - 36</v>
      </c>
      <c r="U1053" s="10" t="str">
        <f t="shared" si="183"/>
        <v>Septembre</v>
      </c>
      <c r="V1053" s="36" t="s">
        <v>231</v>
      </c>
      <c r="W1053" s="34"/>
      <c r="X1053" s="91">
        <f t="shared" si="184"/>
        <v>0</v>
      </c>
      <c r="Y1053" s="92" t="str">
        <f>VLOOKUP('CM-CIC'!B984,Annuaire_roster!B:F,4,0)</f>
        <v>CHOUIFI Mustapha</v>
      </c>
      <c r="Z1053" s="37" t="s">
        <v>110</v>
      </c>
      <c r="AA1053" s="60">
        <v>0</v>
      </c>
      <c r="AB1053" s="35" t="s">
        <v>63</v>
      </c>
      <c r="AC1053" s="35" t="s">
        <v>63</v>
      </c>
      <c r="AD1053" s="35" t="s">
        <v>63</v>
      </c>
      <c r="AE1053" s="44" t="s">
        <v>63</v>
      </c>
      <c r="AF1053" s="120"/>
      <c r="AG1053" s="45"/>
    </row>
    <row r="1054" spans="1:33" ht="12.75" customHeight="1" x14ac:dyDescent="0.2">
      <c r="A1054" s="59" t="str">
        <f>+VLOOKUP(B1054,Annuaire_roster!B:G,5,0)</f>
        <v>01602</v>
      </c>
      <c r="B1054" s="78" t="s">
        <v>230</v>
      </c>
      <c r="C1054" s="98"/>
      <c r="D1054" s="98" t="s">
        <v>64</v>
      </c>
      <c r="E1054" s="101"/>
      <c r="F1054" s="101" t="s">
        <v>64</v>
      </c>
      <c r="G1054" s="102"/>
      <c r="H1054" s="105"/>
      <c r="I1054" s="154" t="str">
        <f t="shared" si="185"/>
        <v/>
      </c>
      <c r="J1054" s="105"/>
      <c r="K1054" s="111">
        <v>0</v>
      </c>
      <c r="L1054" s="105">
        <v>0</v>
      </c>
      <c r="M1054" s="112">
        <v>0</v>
      </c>
      <c r="N1054" s="34" t="s">
        <v>63</v>
      </c>
      <c r="O1054" s="38">
        <v>0</v>
      </c>
      <c r="P1054" s="114" t="s">
        <v>117</v>
      </c>
      <c r="Q1054" s="118">
        <v>44809</v>
      </c>
      <c r="R1054" s="35">
        <v>0</v>
      </c>
      <c r="S1054" s="35">
        <v>0</v>
      </c>
      <c r="T1054" s="10" t="str">
        <f t="shared" si="182"/>
        <v>Sem - 36</v>
      </c>
      <c r="U1054" s="10" t="str">
        <f t="shared" si="183"/>
        <v>Septembre</v>
      </c>
      <c r="V1054" s="36" t="s">
        <v>231</v>
      </c>
      <c r="W1054" s="34"/>
      <c r="X1054" s="91">
        <f t="shared" si="184"/>
        <v>0</v>
      </c>
      <c r="Y1054" s="92" t="str">
        <f>VLOOKUP('CM-CIC'!B985,Annuaire_roster!B:F,4,0)</f>
        <v>CHOUIFI Mustapha</v>
      </c>
      <c r="Z1054" s="37" t="s">
        <v>80</v>
      </c>
      <c r="AA1054" s="60" t="s">
        <v>80</v>
      </c>
      <c r="AB1054" s="35" t="s">
        <v>63</v>
      </c>
      <c r="AC1054" s="35" t="s">
        <v>63</v>
      </c>
      <c r="AD1054" s="35" t="s">
        <v>63</v>
      </c>
      <c r="AE1054" s="44" t="s">
        <v>63</v>
      </c>
      <c r="AF1054" s="120"/>
      <c r="AG1054" s="45"/>
    </row>
    <row r="1055" spans="1:33" ht="12.75" customHeight="1" x14ac:dyDescent="0.2">
      <c r="A1055" s="59">
        <f>+VLOOKUP(B1055,Annuaire_roster!B:G,5,0)</f>
        <v>1371</v>
      </c>
      <c r="B1055" s="78" t="s">
        <v>116</v>
      </c>
      <c r="C1055" s="98"/>
      <c r="D1055" s="98" t="s">
        <v>64</v>
      </c>
      <c r="E1055" s="101"/>
      <c r="F1055" s="101" t="s">
        <v>64</v>
      </c>
      <c r="G1055" s="102"/>
      <c r="H1055" s="105"/>
      <c r="I1055" s="154" t="str">
        <f t="shared" si="185"/>
        <v/>
      </c>
      <c r="J1055" s="105"/>
      <c r="K1055" s="111">
        <v>0</v>
      </c>
      <c r="L1055" s="105">
        <v>0</v>
      </c>
      <c r="M1055" s="112">
        <v>0</v>
      </c>
      <c r="N1055" s="34" t="s">
        <v>63</v>
      </c>
      <c r="O1055" s="38">
        <v>0</v>
      </c>
      <c r="P1055" s="114" t="s">
        <v>117</v>
      </c>
      <c r="Q1055" s="118">
        <v>44809</v>
      </c>
      <c r="R1055" s="35">
        <v>0</v>
      </c>
      <c r="S1055" s="35">
        <v>0</v>
      </c>
      <c r="T1055" s="10" t="str">
        <f t="shared" si="182"/>
        <v>Sem - 36</v>
      </c>
      <c r="U1055" s="10" t="str">
        <f t="shared" si="183"/>
        <v>Septembre</v>
      </c>
      <c r="V1055" s="36" t="s">
        <v>231</v>
      </c>
      <c r="W1055" s="34"/>
      <c r="X1055" s="91">
        <f t="shared" si="184"/>
        <v>0</v>
      </c>
      <c r="Y1055" s="92" t="str">
        <f>VLOOKUP('CM-CIC'!B986,Annuaire_roster!B:F,4,0)</f>
        <v>HAMDOUNI YASSER (assistance)</v>
      </c>
      <c r="Z1055" s="37" t="s">
        <v>110</v>
      </c>
      <c r="AA1055" s="60" t="s">
        <v>232</v>
      </c>
      <c r="AB1055" s="35" t="s">
        <v>63</v>
      </c>
      <c r="AC1055" s="35" t="s">
        <v>63</v>
      </c>
      <c r="AD1055" s="35" t="s">
        <v>63</v>
      </c>
      <c r="AE1055" s="44" t="s">
        <v>63</v>
      </c>
      <c r="AF1055" s="120"/>
      <c r="AG1055" s="45"/>
    </row>
    <row r="1056" spans="1:33" ht="12.75" customHeight="1" x14ac:dyDescent="0.2">
      <c r="A1056" s="59" t="str">
        <f>+VLOOKUP(B1056,Annuaire_roster!B:G,5,0)</f>
        <v>01580</v>
      </c>
      <c r="B1056" s="78" t="s">
        <v>197</v>
      </c>
      <c r="C1056" s="98"/>
      <c r="D1056" s="98" t="s">
        <v>64</v>
      </c>
      <c r="E1056" s="101"/>
      <c r="F1056" s="101" t="s">
        <v>64</v>
      </c>
      <c r="G1056" s="102"/>
      <c r="H1056" s="105"/>
      <c r="I1056" s="154" t="str">
        <f t="shared" si="185"/>
        <v/>
      </c>
      <c r="J1056" s="105"/>
      <c r="K1056" s="111">
        <v>0</v>
      </c>
      <c r="L1056" s="105">
        <v>0</v>
      </c>
      <c r="M1056" s="112">
        <v>0</v>
      </c>
      <c r="N1056" s="34" t="s">
        <v>63</v>
      </c>
      <c r="O1056" s="38">
        <v>0</v>
      </c>
      <c r="P1056" s="114" t="s">
        <v>117</v>
      </c>
      <c r="Q1056" s="118">
        <v>44809</v>
      </c>
      <c r="R1056" s="35">
        <v>0</v>
      </c>
      <c r="S1056" s="35">
        <v>0</v>
      </c>
      <c r="T1056" s="10" t="str">
        <f t="shared" si="182"/>
        <v>Sem - 36</v>
      </c>
      <c r="U1056" s="10" t="str">
        <f t="shared" si="183"/>
        <v>Septembre</v>
      </c>
      <c r="V1056" s="36" t="s">
        <v>231</v>
      </c>
      <c r="W1056" s="34"/>
      <c r="X1056" s="91">
        <f t="shared" si="184"/>
        <v>0</v>
      </c>
      <c r="Y1056" s="92" t="str">
        <f>VLOOKUP('CM-CIC'!B987,Annuaire_roster!B:F,4,0)</f>
        <v>CHOUIFI Mustapha</v>
      </c>
      <c r="Z1056" s="37" t="s">
        <v>80</v>
      </c>
      <c r="AA1056" s="60" t="s">
        <v>80</v>
      </c>
      <c r="AB1056" s="35" t="s">
        <v>63</v>
      </c>
      <c r="AC1056" s="35" t="s">
        <v>63</v>
      </c>
      <c r="AD1056" s="35" t="s">
        <v>63</v>
      </c>
      <c r="AE1056" s="44" t="s">
        <v>63</v>
      </c>
      <c r="AF1056" s="120"/>
      <c r="AG1056" s="45"/>
    </row>
    <row r="1057" spans="1:33" ht="12.75" customHeight="1" x14ac:dyDescent="0.2">
      <c r="A1057" s="59">
        <f>+VLOOKUP(B1057,Annuaire_roster!B:G,5,0)</f>
        <v>1504</v>
      </c>
      <c r="B1057" s="78" t="s">
        <v>166</v>
      </c>
      <c r="C1057" s="98"/>
      <c r="D1057" s="98" t="s">
        <v>64</v>
      </c>
      <c r="E1057" s="101"/>
      <c r="F1057" s="101" t="s">
        <v>64</v>
      </c>
      <c r="G1057" s="102"/>
      <c r="H1057" s="105"/>
      <c r="I1057" s="154" t="str">
        <f t="shared" si="185"/>
        <v/>
      </c>
      <c r="J1057" s="105"/>
      <c r="K1057" s="111">
        <v>0</v>
      </c>
      <c r="L1057" s="105">
        <v>0</v>
      </c>
      <c r="M1057" s="112">
        <v>0</v>
      </c>
      <c r="N1057" s="34" t="s">
        <v>63</v>
      </c>
      <c r="O1057" s="38">
        <v>0</v>
      </c>
      <c r="P1057" s="114" t="s">
        <v>117</v>
      </c>
      <c r="Q1057" s="118">
        <v>44809</v>
      </c>
      <c r="R1057" s="35">
        <v>0</v>
      </c>
      <c r="S1057" s="35">
        <v>0</v>
      </c>
      <c r="T1057" s="10" t="str">
        <f t="shared" si="182"/>
        <v>Sem - 36</v>
      </c>
      <c r="U1057" s="10" t="str">
        <f t="shared" si="183"/>
        <v>Septembre</v>
      </c>
      <c r="V1057" s="36" t="s">
        <v>231</v>
      </c>
      <c r="W1057" s="34"/>
      <c r="X1057" s="91">
        <f t="shared" si="184"/>
        <v>0</v>
      </c>
      <c r="Y1057" s="92" t="str">
        <f>VLOOKUP('CM-CIC'!B988,Annuaire_roster!B:F,4,0)</f>
        <v>CHOUIFI Mustapha</v>
      </c>
      <c r="Z1057" s="37" t="s">
        <v>80</v>
      </c>
      <c r="AA1057" s="60" t="s">
        <v>80</v>
      </c>
      <c r="AB1057" s="35" t="s">
        <v>63</v>
      </c>
      <c r="AC1057" s="35" t="s">
        <v>63</v>
      </c>
      <c r="AD1057" s="35" t="s">
        <v>63</v>
      </c>
      <c r="AE1057" s="44" t="s">
        <v>63</v>
      </c>
      <c r="AF1057" s="120"/>
      <c r="AG1057" s="45"/>
    </row>
    <row r="1058" spans="1:33" ht="12.75" customHeight="1" x14ac:dyDescent="0.2">
      <c r="A1058" s="59">
        <f>+VLOOKUP(B1058,Annuaire_roster!B:G,5,0)</f>
        <v>1429</v>
      </c>
      <c r="B1058" s="78" t="s">
        <v>147</v>
      </c>
      <c r="C1058" s="98"/>
      <c r="D1058" s="98" t="s">
        <v>64</v>
      </c>
      <c r="E1058" s="101"/>
      <c r="F1058" s="101" t="s">
        <v>64</v>
      </c>
      <c r="G1058" s="102"/>
      <c r="H1058" s="105"/>
      <c r="I1058" s="154" t="str">
        <f t="shared" si="185"/>
        <v/>
      </c>
      <c r="J1058" s="105"/>
      <c r="K1058" s="111">
        <v>0</v>
      </c>
      <c r="L1058" s="105">
        <v>0</v>
      </c>
      <c r="M1058" s="112">
        <v>0</v>
      </c>
      <c r="N1058" s="34" t="s">
        <v>63</v>
      </c>
      <c r="O1058" s="38">
        <v>0</v>
      </c>
      <c r="P1058" s="114" t="s">
        <v>117</v>
      </c>
      <c r="Q1058" s="118">
        <v>44809</v>
      </c>
      <c r="R1058" s="35">
        <v>0</v>
      </c>
      <c r="S1058" s="35">
        <v>0</v>
      </c>
      <c r="T1058" s="10" t="str">
        <f t="shared" si="182"/>
        <v>Sem - 36</v>
      </c>
      <c r="U1058" s="10" t="str">
        <f t="shared" si="183"/>
        <v>Septembre</v>
      </c>
      <c r="V1058" s="36" t="s">
        <v>231</v>
      </c>
      <c r="W1058" s="34"/>
      <c r="X1058" s="91">
        <f t="shared" si="184"/>
        <v>0</v>
      </c>
      <c r="Y1058" s="92" t="str">
        <f>VLOOKUP('CM-CIC'!B989,Annuaire_roster!B:F,4,0)</f>
        <v>CHOUIFI Mustapha</v>
      </c>
      <c r="Z1058" s="37" t="s">
        <v>80</v>
      </c>
      <c r="AA1058" s="60" t="s">
        <v>80</v>
      </c>
      <c r="AB1058" s="35" t="s">
        <v>63</v>
      </c>
      <c r="AC1058" s="35" t="s">
        <v>63</v>
      </c>
      <c r="AD1058" s="35" t="s">
        <v>63</v>
      </c>
      <c r="AE1058" s="44" t="s">
        <v>63</v>
      </c>
      <c r="AF1058" s="120"/>
      <c r="AG1058" s="45"/>
    </row>
    <row r="1059" spans="1:33" ht="12.75" customHeight="1" x14ac:dyDescent="0.2">
      <c r="A1059" s="59">
        <f>+VLOOKUP(B1059,Annuaire_roster!B:G,5,0)</f>
        <v>1419</v>
      </c>
      <c r="B1059" s="78" t="s">
        <v>139</v>
      </c>
      <c r="C1059" s="98"/>
      <c r="D1059" s="98" t="s">
        <v>64</v>
      </c>
      <c r="E1059" s="101"/>
      <c r="F1059" s="101" t="s">
        <v>64</v>
      </c>
      <c r="G1059" s="102"/>
      <c r="H1059" s="105"/>
      <c r="I1059" s="154" t="str">
        <f t="shared" si="185"/>
        <v/>
      </c>
      <c r="J1059" s="105"/>
      <c r="K1059" s="111">
        <v>0</v>
      </c>
      <c r="L1059" s="105">
        <v>0</v>
      </c>
      <c r="M1059" s="112">
        <v>0</v>
      </c>
      <c r="N1059" s="34" t="s">
        <v>63</v>
      </c>
      <c r="O1059" s="38">
        <v>0</v>
      </c>
      <c r="P1059" s="114" t="s">
        <v>117</v>
      </c>
      <c r="Q1059" s="118">
        <v>44809</v>
      </c>
      <c r="R1059" s="35">
        <v>0</v>
      </c>
      <c r="S1059" s="35">
        <v>0</v>
      </c>
      <c r="T1059" s="10" t="str">
        <f t="shared" si="182"/>
        <v>Sem - 36</v>
      </c>
      <c r="U1059" s="10" t="str">
        <f t="shared" si="183"/>
        <v>Septembre</v>
      </c>
      <c r="V1059" s="36" t="s">
        <v>231</v>
      </c>
      <c r="W1059" s="34"/>
      <c r="X1059" s="91">
        <f t="shared" si="184"/>
        <v>0</v>
      </c>
      <c r="Y1059" s="92" t="str">
        <f>VLOOKUP('CM-CIC'!B990,Annuaire_roster!B:F,4,0)</f>
        <v>HAMDOUNI YASSER (assistance)</v>
      </c>
      <c r="Z1059" s="37" t="s">
        <v>110</v>
      </c>
      <c r="AA1059" s="60">
        <v>0</v>
      </c>
      <c r="AB1059" s="35" t="s">
        <v>63</v>
      </c>
      <c r="AC1059" s="35" t="s">
        <v>63</v>
      </c>
      <c r="AD1059" s="35" t="s">
        <v>63</v>
      </c>
      <c r="AE1059" s="44" t="s">
        <v>63</v>
      </c>
      <c r="AF1059" s="120"/>
      <c r="AG1059" s="45"/>
    </row>
    <row r="1060" spans="1:33" ht="12.75" customHeight="1" x14ac:dyDescent="0.2">
      <c r="A1060" s="59">
        <f>+VLOOKUP(B1060,Annuaire_roster!B:G,5,0)</f>
        <v>1146</v>
      </c>
      <c r="B1060" s="78" t="s">
        <v>69</v>
      </c>
      <c r="C1060" s="98"/>
      <c r="D1060" s="98" t="s">
        <v>64</v>
      </c>
      <c r="E1060" s="101"/>
      <c r="F1060" s="101" t="s">
        <v>64</v>
      </c>
      <c r="G1060" s="102"/>
      <c r="H1060" s="105"/>
      <c r="I1060" s="154" t="str">
        <f t="shared" si="185"/>
        <v/>
      </c>
      <c r="J1060" s="105"/>
      <c r="K1060" s="111">
        <v>0</v>
      </c>
      <c r="L1060" s="105">
        <v>0</v>
      </c>
      <c r="M1060" s="112">
        <v>0</v>
      </c>
      <c r="N1060" s="34" t="s">
        <v>63</v>
      </c>
      <c r="O1060" s="38">
        <v>0</v>
      </c>
      <c r="P1060" s="114" t="s">
        <v>117</v>
      </c>
      <c r="Q1060" s="118">
        <v>44809</v>
      </c>
      <c r="R1060" s="35">
        <v>0</v>
      </c>
      <c r="S1060" s="35">
        <v>0</v>
      </c>
      <c r="T1060" s="10" t="str">
        <f t="shared" si="182"/>
        <v>Sem - 36</v>
      </c>
      <c r="U1060" s="10" t="str">
        <f t="shared" si="183"/>
        <v>Septembre</v>
      </c>
      <c r="V1060" s="36" t="s">
        <v>231</v>
      </c>
      <c r="W1060" s="34"/>
      <c r="X1060" s="91">
        <f t="shared" si="184"/>
        <v>0</v>
      </c>
      <c r="Y1060" s="92" t="str">
        <f>VLOOKUP('CM-CIC'!B991,Annuaire_roster!B:F,4,0)</f>
        <v>CHOUIFI Mustapha</v>
      </c>
      <c r="Z1060" s="37" t="s">
        <v>110</v>
      </c>
      <c r="AA1060" s="60" t="s">
        <v>232</v>
      </c>
      <c r="AB1060" s="35" t="s">
        <v>63</v>
      </c>
      <c r="AC1060" s="35" t="s">
        <v>63</v>
      </c>
      <c r="AD1060" s="35" t="s">
        <v>63</v>
      </c>
      <c r="AE1060" s="44" t="s">
        <v>63</v>
      </c>
      <c r="AF1060" s="120"/>
      <c r="AG1060" s="45"/>
    </row>
    <row r="1061" spans="1:33" ht="12.75" customHeight="1" x14ac:dyDescent="0.2">
      <c r="A1061" s="59">
        <f>+VLOOKUP(B1061,Annuaire_roster!B:G,5,0)</f>
        <v>1148</v>
      </c>
      <c r="B1061" s="78" t="s">
        <v>72</v>
      </c>
      <c r="C1061" s="98"/>
      <c r="D1061" s="98" t="s">
        <v>64</v>
      </c>
      <c r="E1061" s="101"/>
      <c r="F1061" s="101" t="s">
        <v>64</v>
      </c>
      <c r="G1061" s="102"/>
      <c r="H1061" s="105"/>
      <c r="I1061" s="154" t="str">
        <f t="shared" si="185"/>
        <v/>
      </c>
      <c r="J1061" s="105"/>
      <c r="K1061" s="111">
        <v>0</v>
      </c>
      <c r="L1061" s="105">
        <v>0</v>
      </c>
      <c r="M1061" s="112">
        <v>0</v>
      </c>
      <c r="N1061" s="34" t="s">
        <v>63</v>
      </c>
      <c r="O1061" s="38">
        <v>0</v>
      </c>
      <c r="P1061" s="114" t="s">
        <v>117</v>
      </c>
      <c r="Q1061" s="118">
        <v>44809</v>
      </c>
      <c r="R1061" s="35">
        <v>0</v>
      </c>
      <c r="S1061" s="35">
        <v>0</v>
      </c>
      <c r="T1061" s="10" t="str">
        <f t="shared" si="182"/>
        <v>Sem - 36</v>
      </c>
      <c r="U1061" s="10" t="str">
        <f t="shared" si="183"/>
        <v>Septembre</v>
      </c>
      <c r="V1061" s="36" t="s">
        <v>231</v>
      </c>
      <c r="W1061" s="34"/>
      <c r="X1061" s="91">
        <f t="shared" si="184"/>
        <v>0</v>
      </c>
      <c r="Y1061" s="92" t="str">
        <f>VLOOKUP('CM-CIC'!B992,Annuaire_roster!B:F,4,0)</f>
        <v>HAMDOUNI YASSER (assistance)</v>
      </c>
      <c r="Z1061" s="37" t="s">
        <v>110</v>
      </c>
      <c r="AA1061" s="60" t="s">
        <v>232</v>
      </c>
      <c r="AB1061" s="35" t="s">
        <v>63</v>
      </c>
      <c r="AC1061" s="35" t="s">
        <v>63</v>
      </c>
      <c r="AD1061" s="35" t="s">
        <v>63</v>
      </c>
      <c r="AE1061" s="44" t="s">
        <v>63</v>
      </c>
      <c r="AF1061" s="120"/>
      <c r="AG1061" s="45"/>
    </row>
    <row r="1062" spans="1:33" ht="12.75" customHeight="1" x14ac:dyDescent="0.2">
      <c r="A1062" s="59">
        <f>+VLOOKUP(B1062,Annuaire_roster!B:G,5,0)</f>
        <v>1416</v>
      </c>
      <c r="B1062" s="78" t="s">
        <v>138</v>
      </c>
      <c r="C1062" s="98"/>
      <c r="D1062" s="98" t="s">
        <v>64</v>
      </c>
      <c r="E1062" s="101"/>
      <c r="F1062" s="101" t="s">
        <v>64</v>
      </c>
      <c r="G1062" s="102"/>
      <c r="H1062" s="105"/>
      <c r="I1062" s="154" t="str">
        <f t="shared" si="185"/>
        <v/>
      </c>
      <c r="J1062" s="105"/>
      <c r="K1062" s="111">
        <v>0</v>
      </c>
      <c r="L1062" s="105">
        <v>0</v>
      </c>
      <c r="M1062" s="112">
        <v>0</v>
      </c>
      <c r="N1062" s="34" t="s">
        <v>63</v>
      </c>
      <c r="O1062" s="38">
        <v>0</v>
      </c>
      <c r="P1062" s="114" t="s">
        <v>117</v>
      </c>
      <c r="Q1062" s="118">
        <v>44809</v>
      </c>
      <c r="R1062" s="35">
        <v>0</v>
      </c>
      <c r="S1062" s="35">
        <v>0</v>
      </c>
      <c r="T1062" s="10" t="str">
        <f t="shared" si="182"/>
        <v>Sem - 36</v>
      </c>
      <c r="U1062" s="10" t="str">
        <f t="shared" si="183"/>
        <v>Septembre</v>
      </c>
      <c r="V1062" s="36" t="s">
        <v>231</v>
      </c>
      <c r="W1062" s="34"/>
      <c r="X1062" s="91">
        <f t="shared" si="184"/>
        <v>0</v>
      </c>
      <c r="Y1062" s="92" t="str">
        <f>VLOOKUP('CM-CIC'!B993,Annuaire_roster!B:F,4,0)</f>
        <v>CHOUIFI Mustapha</v>
      </c>
      <c r="Z1062" s="37" t="s">
        <v>110</v>
      </c>
      <c r="AA1062" s="60">
        <v>0</v>
      </c>
      <c r="AB1062" s="35" t="s">
        <v>63</v>
      </c>
      <c r="AC1062" s="35" t="s">
        <v>63</v>
      </c>
      <c r="AD1062" s="35" t="s">
        <v>63</v>
      </c>
      <c r="AE1062" s="44" t="s">
        <v>63</v>
      </c>
      <c r="AF1062" s="120"/>
      <c r="AG1062" s="45"/>
    </row>
    <row r="1063" spans="1:33" ht="12.75" customHeight="1" x14ac:dyDescent="0.2">
      <c r="A1063" s="59">
        <f>+VLOOKUP(B1063,Annuaire_roster!B:G,5,0)</f>
        <v>1488</v>
      </c>
      <c r="B1063" s="78" t="s">
        <v>170</v>
      </c>
      <c r="C1063" s="98"/>
      <c r="D1063" s="98" t="s">
        <v>64</v>
      </c>
      <c r="E1063" s="101"/>
      <c r="F1063" s="101" t="s">
        <v>64</v>
      </c>
      <c r="G1063" s="102"/>
      <c r="H1063" s="105"/>
      <c r="I1063" s="154" t="str">
        <f t="shared" si="185"/>
        <v/>
      </c>
      <c r="J1063" s="105"/>
      <c r="K1063" s="111">
        <v>0</v>
      </c>
      <c r="L1063" s="105">
        <v>0</v>
      </c>
      <c r="M1063" s="112">
        <v>0</v>
      </c>
      <c r="N1063" s="34" t="s">
        <v>63</v>
      </c>
      <c r="O1063" s="38">
        <v>0</v>
      </c>
      <c r="P1063" s="114" t="s">
        <v>117</v>
      </c>
      <c r="Q1063" s="118">
        <v>44809</v>
      </c>
      <c r="R1063" s="35">
        <v>0</v>
      </c>
      <c r="S1063" s="35">
        <v>0</v>
      </c>
      <c r="T1063" s="10" t="str">
        <f t="shared" si="182"/>
        <v>Sem - 36</v>
      </c>
      <c r="U1063" s="10" t="str">
        <f t="shared" si="183"/>
        <v>Septembre</v>
      </c>
      <c r="V1063" s="36" t="s">
        <v>231</v>
      </c>
      <c r="W1063" s="34"/>
      <c r="X1063" s="91">
        <f t="shared" si="184"/>
        <v>0</v>
      </c>
      <c r="Y1063" s="92" t="str">
        <f>VLOOKUP('CM-CIC'!B994,Annuaire_roster!B:F,4,0)</f>
        <v>CHOUIFI Mustapha</v>
      </c>
      <c r="Z1063" s="37" t="s">
        <v>80</v>
      </c>
      <c r="AA1063" s="60" t="s">
        <v>80</v>
      </c>
      <c r="AB1063" s="35" t="s">
        <v>63</v>
      </c>
      <c r="AC1063" s="35" t="s">
        <v>63</v>
      </c>
      <c r="AD1063" s="35" t="s">
        <v>63</v>
      </c>
      <c r="AE1063" s="44" t="s">
        <v>63</v>
      </c>
      <c r="AF1063" s="120"/>
      <c r="AG1063" s="45"/>
    </row>
    <row r="1064" spans="1:33" ht="12.75" customHeight="1" x14ac:dyDescent="0.2">
      <c r="A1064" s="59" t="str">
        <f>+VLOOKUP(B1064,Annuaire_roster!B:G,5,0)</f>
        <v>01563</v>
      </c>
      <c r="B1064" s="78" t="s">
        <v>190</v>
      </c>
      <c r="C1064" s="98"/>
      <c r="D1064" s="98" t="s">
        <v>64</v>
      </c>
      <c r="E1064" s="101"/>
      <c r="F1064" s="101" t="s">
        <v>64</v>
      </c>
      <c r="G1064" s="102"/>
      <c r="H1064" s="105"/>
      <c r="I1064" s="154" t="str">
        <f t="shared" si="185"/>
        <v/>
      </c>
      <c r="J1064" s="105"/>
      <c r="K1064" s="111">
        <v>0</v>
      </c>
      <c r="L1064" s="105">
        <v>0</v>
      </c>
      <c r="M1064" s="112">
        <v>0</v>
      </c>
      <c r="N1064" s="34" t="s">
        <v>63</v>
      </c>
      <c r="O1064" s="38">
        <v>0</v>
      </c>
      <c r="P1064" s="114" t="s">
        <v>117</v>
      </c>
      <c r="Q1064" s="118">
        <v>44809</v>
      </c>
      <c r="R1064" s="35">
        <v>0</v>
      </c>
      <c r="S1064" s="35">
        <v>0</v>
      </c>
      <c r="T1064" s="10" t="str">
        <f t="shared" si="182"/>
        <v>Sem - 36</v>
      </c>
      <c r="U1064" s="10" t="str">
        <f t="shared" si="183"/>
        <v>Septembre</v>
      </c>
      <c r="V1064" s="36" t="s">
        <v>231</v>
      </c>
      <c r="W1064" s="34"/>
      <c r="X1064" s="91">
        <f t="shared" si="184"/>
        <v>0</v>
      </c>
      <c r="Y1064" s="92" t="str">
        <f>VLOOKUP('CM-CIC'!B995,Annuaire_roster!B:F,4,0)</f>
        <v>CHOUIFI Mustapha</v>
      </c>
      <c r="Z1064" s="37" t="s">
        <v>80</v>
      </c>
      <c r="AA1064" s="60" t="s">
        <v>80</v>
      </c>
      <c r="AB1064" s="35" t="s">
        <v>63</v>
      </c>
      <c r="AC1064" s="35" t="s">
        <v>63</v>
      </c>
      <c r="AD1064" s="35" t="s">
        <v>63</v>
      </c>
      <c r="AE1064" s="44" t="s">
        <v>63</v>
      </c>
      <c r="AF1064" s="120"/>
      <c r="AG1064" s="45"/>
    </row>
    <row r="1065" spans="1:33" ht="12.75" customHeight="1" x14ac:dyDescent="0.2">
      <c r="A1065" s="59">
        <f>+VLOOKUP(B1065,Annuaire_roster!B:G,5,0)</f>
        <v>1456</v>
      </c>
      <c r="B1065" s="78" t="s">
        <v>173</v>
      </c>
      <c r="C1065" s="98"/>
      <c r="D1065" s="98" t="s">
        <v>64</v>
      </c>
      <c r="E1065" s="101"/>
      <c r="F1065" s="101" t="s">
        <v>64</v>
      </c>
      <c r="G1065" s="102"/>
      <c r="H1065" s="105"/>
      <c r="I1065" s="154" t="str">
        <f t="shared" si="185"/>
        <v/>
      </c>
      <c r="J1065" s="105"/>
      <c r="K1065" s="111">
        <v>0</v>
      </c>
      <c r="L1065" s="105">
        <v>0</v>
      </c>
      <c r="M1065" s="112">
        <v>0</v>
      </c>
      <c r="N1065" s="34" t="s">
        <v>63</v>
      </c>
      <c r="O1065" s="38">
        <v>0</v>
      </c>
      <c r="P1065" s="114" t="s">
        <v>117</v>
      </c>
      <c r="Q1065" s="118">
        <v>44809</v>
      </c>
      <c r="R1065" s="35">
        <v>0</v>
      </c>
      <c r="S1065" s="35">
        <v>0</v>
      </c>
      <c r="T1065" s="10" t="str">
        <f t="shared" si="182"/>
        <v>Sem - 36</v>
      </c>
      <c r="U1065" s="10" t="str">
        <f t="shared" si="183"/>
        <v>Septembre</v>
      </c>
      <c r="V1065" s="36" t="s">
        <v>231</v>
      </c>
      <c r="W1065" s="34"/>
      <c r="X1065" s="91">
        <f t="shared" si="184"/>
        <v>0</v>
      </c>
      <c r="Y1065" s="92" t="str">
        <f>VLOOKUP('CM-CIC'!B996,Annuaire_roster!B:F,4,0)</f>
        <v>CHOUIFI Mustapha</v>
      </c>
      <c r="Z1065" s="37" t="s">
        <v>80</v>
      </c>
      <c r="AA1065" s="60" t="s">
        <v>80</v>
      </c>
      <c r="AB1065" s="35" t="s">
        <v>63</v>
      </c>
      <c r="AC1065" s="35" t="s">
        <v>63</v>
      </c>
      <c r="AD1065" s="35" t="s">
        <v>63</v>
      </c>
      <c r="AE1065" s="44" t="s">
        <v>63</v>
      </c>
      <c r="AF1065" s="120"/>
      <c r="AG1065" s="45"/>
    </row>
    <row r="1066" spans="1:33" ht="12.75" customHeight="1" x14ac:dyDescent="0.2">
      <c r="A1066" s="59">
        <f>+VLOOKUP(B1066,Annuaire_roster!B:G,5,0)</f>
        <v>1152</v>
      </c>
      <c r="B1066" s="78" t="s">
        <v>67</v>
      </c>
      <c r="C1066" s="98"/>
      <c r="D1066" s="98" t="s">
        <v>64</v>
      </c>
      <c r="E1066" s="101"/>
      <c r="F1066" s="101" t="s">
        <v>64</v>
      </c>
      <c r="G1066" s="102"/>
      <c r="H1066" s="105"/>
      <c r="I1066" s="154" t="str">
        <f t="shared" si="185"/>
        <v/>
      </c>
      <c r="J1066" s="105"/>
      <c r="K1066" s="111">
        <v>0</v>
      </c>
      <c r="L1066" s="105">
        <v>0</v>
      </c>
      <c r="M1066" s="112">
        <v>0</v>
      </c>
      <c r="N1066" s="34" t="s">
        <v>63</v>
      </c>
      <c r="O1066" s="38">
        <v>0</v>
      </c>
      <c r="P1066" s="114" t="s">
        <v>117</v>
      </c>
      <c r="Q1066" s="118">
        <v>44809</v>
      </c>
      <c r="R1066" s="35">
        <v>0</v>
      </c>
      <c r="S1066" s="35">
        <v>0</v>
      </c>
      <c r="T1066" s="10" t="str">
        <f t="shared" si="182"/>
        <v>Sem - 36</v>
      </c>
      <c r="U1066" s="10" t="str">
        <f t="shared" si="183"/>
        <v>Septembre</v>
      </c>
      <c r="V1066" s="36" t="s">
        <v>231</v>
      </c>
      <c r="W1066" s="34"/>
      <c r="X1066" s="91">
        <f t="shared" si="184"/>
        <v>0</v>
      </c>
      <c r="Y1066" s="92" t="str">
        <f>VLOOKUP('CM-CIC'!B997,Annuaire_roster!B:F,4,0)</f>
        <v>CHOUIFI Mustapha</v>
      </c>
      <c r="Z1066" s="37" t="s">
        <v>110</v>
      </c>
      <c r="AA1066" s="60">
        <v>0</v>
      </c>
      <c r="AB1066" s="35" t="s">
        <v>63</v>
      </c>
      <c r="AC1066" s="35" t="s">
        <v>63</v>
      </c>
      <c r="AD1066" s="35" t="s">
        <v>63</v>
      </c>
      <c r="AE1066" s="44" t="s">
        <v>63</v>
      </c>
      <c r="AF1066" s="120"/>
      <c r="AG1066" s="45"/>
    </row>
    <row r="1067" spans="1:33" ht="12.75" customHeight="1" x14ac:dyDescent="0.2">
      <c r="A1067" s="59">
        <f>+VLOOKUP(B1067,Annuaire_roster!B:G,5,0)</f>
        <v>1372</v>
      </c>
      <c r="B1067" s="78" t="s">
        <v>115</v>
      </c>
      <c r="C1067" s="98"/>
      <c r="D1067" s="98" t="s">
        <v>64</v>
      </c>
      <c r="E1067" s="101"/>
      <c r="F1067" s="101" t="s">
        <v>64</v>
      </c>
      <c r="G1067" s="102"/>
      <c r="H1067" s="105"/>
      <c r="I1067" s="154" t="str">
        <f t="shared" si="185"/>
        <v/>
      </c>
      <c r="J1067" s="105"/>
      <c r="K1067" s="111">
        <v>0</v>
      </c>
      <c r="L1067" s="105">
        <v>0</v>
      </c>
      <c r="M1067" s="112">
        <v>0</v>
      </c>
      <c r="N1067" s="34" t="s">
        <v>63</v>
      </c>
      <c r="O1067" s="38">
        <v>0</v>
      </c>
      <c r="P1067" s="114" t="s">
        <v>117</v>
      </c>
      <c r="Q1067" s="118">
        <v>44809</v>
      </c>
      <c r="R1067" s="35">
        <v>0</v>
      </c>
      <c r="S1067" s="35">
        <v>0</v>
      </c>
      <c r="T1067" s="10" t="str">
        <f t="shared" si="182"/>
        <v>Sem - 36</v>
      </c>
      <c r="U1067" s="10" t="str">
        <f t="shared" si="183"/>
        <v>Septembre</v>
      </c>
      <c r="V1067" s="36" t="s">
        <v>231</v>
      </c>
      <c r="W1067" s="34"/>
      <c r="X1067" s="91">
        <f t="shared" si="184"/>
        <v>0</v>
      </c>
      <c r="Y1067" s="92" t="str">
        <f>VLOOKUP('CM-CIC'!B998,Annuaire_roster!B:F,4,0)</f>
        <v>CHOUIFI Mustapha</v>
      </c>
      <c r="Z1067" s="37" t="s">
        <v>110</v>
      </c>
      <c r="AA1067" s="60" t="s">
        <v>232</v>
      </c>
      <c r="AB1067" s="35" t="s">
        <v>63</v>
      </c>
      <c r="AC1067" s="35" t="s">
        <v>63</v>
      </c>
      <c r="AD1067" s="35" t="s">
        <v>63</v>
      </c>
      <c r="AE1067" s="44" t="s">
        <v>63</v>
      </c>
      <c r="AF1067" s="120"/>
      <c r="AG1067" s="45"/>
    </row>
    <row r="1068" spans="1:33" ht="12.75" customHeight="1" x14ac:dyDescent="0.2">
      <c r="A1068" s="59" t="str">
        <f>+VLOOKUP(B1068,Annuaire_roster!B:G,5,0)</f>
        <v>01604</v>
      </c>
      <c r="B1068" s="78" t="s">
        <v>229</v>
      </c>
      <c r="C1068" s="98"/>
      <c r="D1068" s="98" t="s">
        <v>64</v>
      </c>
      <c r="E1068" s="101"/>
      <c r="F1068" s="101" t="s">
        <v>64</v>
      </c>
      <c r="G1068" s="102"/>
      <c r="H1068" s="105"/>
      <c r="I1068" s="154" t="str">
        <f t="shared" si="185"/>
        <v/>
      </c>
      <c r="J1068" s="105"/>
      <c r="K1068" s="111">
        <v>0</v>
      </c>
      <c r="L1068" s="105">
        <v>0</v>
      </c>
      <c r="M1068" s="112">
        <v>0</v>
      </c>
      <c r="N1068" s="34" t="s">
        <v>63</v>
      </c>
      <c r="O1068" s="38">
        <v>0</v>
      </c>
      <c r="P1068" s="114" t="s">
        <v>117</v>
      </c>
      <c r="Q1068" s="118">
        <v>44809</v>
      </c>
      <c r="R1068" s="35">
        <v>0</v>
      </c>
      <c r="S1068" s="35">
        <v>0</v>
      </c>
      <c r="T1068" s="10" t="str">
        <f t="shared" si="182"/>
        <v>Sem - 36</v>
      </c>
      <c r="U1068" s="10" t="str">
        <f t="shared" si="183"/>
        <v>Septembre</v>
      </c>
      <c r="V1068" s="36" t="s">
        <v>231</v>
      </c>
      <c r="W1068" s="34"/>
      <c r="X1068" s="91">
        <f t="shared" si="184"/>
        <v>0</v>
      </c>
      <c r="Y1068" s="92" t="str">
        <f>VLOOKUP('CM-CIC'!B999,Annuaire_roster!B:F,4,0)</f>
        <v>CHOUIFI Mustapha</v>
      </c>
      <c r="Z1068" s="37" t="s">
        <v>80</v>
      </c>
      <c r="AA1068" s="60" t="s">
        <v>80</v>
      </c>
      <c r="AB1068" s="35" t="s">
        <v>63</v>
      </c>
      <c r="AC1068" s="35" t="s">
        <v>63</v>
      </c>
      <c r="AD1068" s="35" t="s">
        <v>63</v>
      </c>
      <c r="AE1068" s="44" t="s">
        <v>63</v>
      </c>
      <c r="AF1068" s="120"/>
      <c r="AG1068" s="45"/>
    </row>
    <row r="1069" spans="1:33" ht="12.75" customHeight="1" x14ac:dyDescent="0.2">
      <c r="A1069" s="59" t="str">
        <f>+VLOOKUP(B1069,Annuaire_roster!B:G,5,0)</f>
        <v>01603</v>
      </c>
      <c r="B1069" s="78" t="s">
        <v>228</v>
      </c>
      <c r="C1069" s="98"/>
      <c r="D1069" s="98" t="s">
        <v>64</v>
      </c>
      <c r="E1069" s="101"/>
      <c r="F1069" s="101" t="s">
        <v>64</v>
      </c>
      <c r="G1069" s="102"/>
      <c r="H1069" s="105"/>
      <c r="I1069" s="154" t="str">
        <f t="shared" si="185"/>
        <v/>
      </c>
      <c r="J1069" s="105"/>
      <c r="K1069" s="111">
        <v>0</v>
      </c>
      <c r="L1069" s="105">
        <v>0</v>
      </c>
      <c r="M1069" s="112">
        <v>0</v>
      </c>
      <c r="N1069" s="34" t="s">
        <v>63</v>
      </c>
      <c r="O1069" s="38">
        <v>0</v>
      </c>
      <c r="P1069" s="114" t="s">
        <v>117</v>
      </c>
      <c r="Q1069" s="118">
        <v>44809</v>
      </c>
      <c r="R1069" s="35">
        <v>0</v>
      </c>
      <c r="S1069" s="35">
        <v>0</v>
      </c>
      <c r="T1069" s="10" t="str">
        <f t="shared" si="182"/>
        <v>Sem - 36</v>
      </c>
      <c r="U1069" s="10" t="str">
        <f t="shared" si="183"/>
        <v>Septembre</v>
      </c>
      <c r="V1069" s="36" t="s">
        <v>231</v>
      </c>
      <c r="W1069" s="34"/>
      <c r="X1069" s="91">
        <f t="shared" si="184"/>
        <v>0</v>
      </c>
      <c r="Y1069" s="92" t="str">
        <f>VLOOKUP('CM-CIC'!B1000,Annuaire_roster!B:F,4,0)</f>
        <v>HAMDOUNI YASSER (assistance)</v>
      </c>
      <c r="Z1069" s="37" t="s">
        <v>80</v>
      </c>
      <c r="AA1069" s="60" t="s">
        <v>80</v>
      </c>
      <c r="AB1069" s="35" t="s">
        <v>63</v>
      </c>
      <c r="AC1069" s="35" t="s">
        <v>63</v>
      </c>
      <c r="AD1069" s="35" t="s">
        <v>63</v>
      </c>
      <c r="AE1069" s="44" t="s">
        <v>63</v>
      </c>
      <c r="AF1069" s="120"/>
      <c r="AG1069" s="45"/>
    </row>
    <row r="1070" spans="1:33" ht="12.75" customHeight="1" x14ac:dyDescent="0.2">
      <c r="A1070" s="59">
        <f>+VLOOKUP(B1070,Annuaire_roster!B:G,5,0)</f>
        <v>1161</v>
      </c>
      <c r="B1070" s="78" t="s">
        <v>77</v>
      </c>
      <c r="C1070" s="98"/>
      <c r="D1070" s="98" t="s">
        <v>64</v>
      </c>
      <c r="E1070" s="101"/>
      <c r="F1070" s="101" t="s">
        <v>64</v>
      </c>
      <c r="G1070" s="102"/>
      <c r="H1070" s="105"/>
      <c r="I1070" s="154" t="str">
        <f t="shared" si="185"/>
        <v/>
      </c>
      <c r="J1070" s="105"/>
      <c r="K1070" s="111">
        <v>0</v>
      </c>
      <c r="L1070" s="105">
        <v>0</v>
      </c>
      <c r="M1070" s="112">
        <v>0</v>
      </c>
      <c r="N1070" s="34" t="s">
        <v>63</v>
      </c>
      <c r="O1070" s="38">
        <v>0</v>
      </c>
      <c r="P1070" s="114" t="s">
        <v>117</v>
      </c>
      <c r="Q1070" s="118">
        <v>44809</v>
      </c>
      <c r="R1070" s="35">
        <v>0</v>
      </c>
      <c r="S1070" s="35">
        <v>0</v>
      </c>
      <c r="T1070" s="10" t="str">
        <f t="shared" si="182"/>
        <v>Sem - 36</v>
      </c>
      <c r="U1070" s="10" t="str">
        <f t="shared" si="183"/>
        <v>Septembre</v>
      </c>
      <c r="V1070" s="36" t="s">
        <v>231</v>
      </c>
      <c r="W1070" s="34"/>
      <c r="X1070" s="91">
        <f t="shared" si="184"/>
        <v>0</v>
      </c>
      <c r="Y1070" s="92" t="str">
        <f>VLOOKUP('CM-CIC'!B1001,Annuaire_roster!B:F,4,0)</f>
        <v>CHOUIFI Mustapha</v>
      </c>
      <c r="Z1070" s="37" t="s">
        <v>110</v>
      </c>
      <c r="AA1070" s="60" t="s">
        <v>232</v>
      </c>
      <c r="AB1070" s="35" t="s">
        <v>63</v>
      </c>
      <c r="AC1070" s="35" t="s">
        <v>63</v>
      </c>
      <c r="AD1070" s="35" t="s">
        <v>63</v>
      </c>
      <c r="AE1070" s="44" t="s">
        <v>63</v>
      </c>
      <c r="AF1070" s="120"/>
      <c r="AG1070" s="45"/>
    </row>
    <row r="1071" spans="1:33" ht="12.75" customHeight="1" x14ac:dyDescent="0.2">
      <c r="A1071" s="59">
        <f>+VLOOKUP(B1071,Annuaire_roster!B:G,5,0)</f>
        <v>1532</v>
      </c>
      <c r="B1071" s="78" t="s">
        <v>182</v>
      </c>
      <c r="C1071" s="98"/>
      <c r="D1071" s="98" t="s">
        <v>64</v>
      </c>
      <c r="E1071" s="101"/>
      <c r="F1071" s="101" t="s">
        <v>64</v>
      </c>
      <c r="G1071" s="102"/>
      <c r="H1071" s="105"/>
      <c r="I1071" s="154" t="str">
        <f t="shared" si="185"/>
        <v/>
      </c>
      <c r="J1071" s="105"/>
      <c r="K1071" s="111">
        <v>0</v>
      </c>
      <c r="L1071" s="105">
        <v>0</v>
      </c>
      <c r="M1071" s="112">
        <v>0</v>
      </c>
      <c r="N1071" s="34" t="s">
        <v>63</v>
      </c>
      <c r="O1071" s="38">
        <v>0</v>
      </c>
      <c r="P1071" s="114" t="s">
        <v>117</v>
      </c>
      <c r="Q1071" s="118">
        <v>44809</v>
      </c>
      <c r="R1071" s="35">
        <v>0</v>
      </c>
      <c r="S1071" s="35">
        <v>0</v>
      </c>
      <c r="T1071" s="10" t="str">
        <f t="shared" si="182"/>
        <v>Sem - 36</v>
      </c>
      <c r="U1071" s="10" t="str">
        <f t="shared" si="183"/>
        <v>Septembre</v>
      </c>
      <c r="V1071" s="36" t="s">
        <v>231</v>
      </c>
      <c r="W1071" s="34"/>
      <c r="X1071" s="91">
        <f t="shared" si="184"/>
        <v>0</v>
      </c>
      <c r="Y1071" s="92" t="str">
        <f>VLOOKUP('CM-CIC'!B1002,Annuaire_roster!B:F,4,0)</f>
        <v>CHOUIFI Mustapha</v>
      </c>
      <c r="Z1071" s="37" t="s">
        <v>110</v>
      </c>
      <c r="AA1071" s="60">
        <v>0</v>
      </c>
      <c r="AB1071" s="35" t="s">
        <v>63</v>
      </c>
      <c r="AC1071" s="35" t="s">
        <v>63</v>
      </c>
      <c r="AD1071" s="35" t="s">
        <v>63</v>
      </c>
      <c r="AE1071" s="44" t="s">
        <v>63</v>
      </c>
      <c r="AF1071" s="120"/>
      <c r="AG1071" s="45"/>
    </row>
    <row r="1072" spans="1:33" ht="12.75" customHeight="1" x14ac:dyDescent="0.2">
      <c r="A1072" s="59">
        <f>+VLOOKUP(B1072,Annuaire_roster!B:G,5,0)</f>
        <v>1393</v>
      </c>
      <c r="B1072" s="78" t="s">
        <v>127</v>
      </c>
      <c r="C1072" s="98"/>
      <c r="D1072" s="98" t="s">
        <v>64</v>
      </c>
      <c r="E1072" s="101"/>
      <c r="F1072" s="101" t="s">
        <v>64</v>
      </c>
      <c r="G1072" s="102"/>
      <c r="H1072" s="105"/>
      <c r="I1072" s="154" t="str">
        <f t="shared" si="185"/>
        <v/>
      </c>
      <c r="J1072" s="105"/>
      <c r="K1072" s="111">
        <v>0</v>
      </c>
      <c r="L1072" s="105">
        <v>0</v>
      </c>
      <c r="M1072" s="112">
        <v>0</v>
      </c>
      <c r="N1072" s="34" t="s">
        <v>63</v>
      </c>
      <c r="O1072" s="38">
        <v>0</v>
      </c>
      <c r="P1072" s="114" t="s">
        <v>117</v>
      </c>
      <c r="Q1072" s="118">
        <v>44809</v>
      </c>
      <c r="R1072" s="35">
        <v>0</v>
      </c>
      <c r="S1072" s="35">
        <v>0</v>
      </c>
      <c r="T1072" s="10" t="str">
        <f t="shared" si="182"/>
        <v>Sem - 36</v>
      </c>
      <c r="U1072" s="10" t="str">
        <f t="shared" si="183"/>
        <v>Septembre</v>
      </c>
      <c r="V1072" s="36" t="s">
        <v>231</v>
      </c>
      <c r="W1072" s="34"/>
      <c r="X1072" s="91">
        <f t="shared" si="184"/>
        <v>0</v>
      </c>
      <c r="Y1072" s="92" t="str">
        <f>VLOOKUP('CM-CIC'!B1003,Annuaire_roster!B:F,4,0)</f>
        <v>CHOUIFI Mustapha</v>
      </c>
      <c r="Z1072" s="37" t="s">
        <v>110</v>
      </c>
      <c r="AA1072" s="60">
        <v>0</v>
      </c>
      <c r="AB1072" s="35" t="s">
        <v>63</v>
      </c>
      <c r="AC1072" s="35" t="s">
        <v>63</v>
      </c>
      <c r="AD1072" s="35" t="s">
        <v>63</v>
      </c>
      <c r="AE1072" s="44" t="s">
        <v>63</v>
      </c>
      <c r="AF1072" s="120"/>
      <c r="AG1072" s="45"/>
    </row>
    <row r="1073" spans="1:33" ht="12.75" customHeight="1" x14ac:dyDescent="0.2">
      <c r="A1073" s="59">
        <f>+VLOOKUP(B1073,Annuaire_roster!B:G,5,0)</f>
        <v>1421</v>
      </c>
      <c r="B1073" s="78" t="s">
        <v>140</v>
      </c>
      <c r="C1073" s="98"/>
      <c r="D1073" s="98" t="s">
        <v>64</v>
      </c>
      <c r="E1073" s="101"/>
      <c r="F1073" s="101" t="s">
        <v>64</v>
      </c>
      <c r="G1073" s="102"/>
      <c r="H1073" s="105"/>
      <c r="I1073" s="154" t="str">
        <f t="shared" si="185"/>
        <v/>
      </c>
      <c r="J1073" s="105"/>
      <c r="K1073" s="111">
        <v>0</v>
      </c>
      <c r="L1073" s="105">
        <v>0</v>
      </c>
      <c r="M1073" s="112">
        <v>0</v>
      </c>
      <c r="N1073" s="34" t="s">
        <v>63</v>
      </c>
      <c r="O1073" s="38">
        <v>0</v>
      </c>
      <c r="P1073" s="114" t="s">
        <v>117</v>
      </c>
      <c r="Q1073" s="118">
        <v>44809</v>
      </c>
      <c r="R1073" s="35">
        <v>0</v>
      </c>
      <c r="S1073" s="35">
        <v>0</v>
      </c>
      <c r="T1073" s="10" t="str">
        <f t="shared" si="182"/>
        <v>Sem - 36</v>
      </c>
      <c r="U1073" s="10" t="str">
        <f t="shared" si="183"/>
        <v>Septembre</v>
      </c>
      <c r="V1073" s="36" t="s">
        <v>231</v>
      </c>
      <c r="W1073" s="34"/>
      <c r="X1073" s="91">
        <f t="shared" si="184"/>
        <v>0</v>
      </c>
      <c r="Y1073" s="92" t="str">
        <f>VLOOKUP('CM-CIC'!B1004,Annuaire_roster!B:F,4,0)</f>
        <v>HAMDOUNI YASSER (assistance)</v>
      </c>
      <c r="Z1073" s="37" t="s">
        <v>110</v>
      </c>
      <c r="AA1073" s="60">
        <v>0</v>
      </c>
      <c r="AB1073" s="35" t="s">
        <v>63</v>
      </c>
      <c r="AC1073" s="35" t="s">
        <v>63</v>
      </c>
      <c r="AD1073" s="35" t="s">
        <v>63</v>
      </c>
      <c r="AE1073" s="44" t="s">
        <v>63</v>
      </c>
      <c r="AF1073" s="120"/>
      <c r="AG1073" s="45"/>
    </row>
    <row r="1074" spans="1:33" ht="12.75" customHeight="1" x14ac:dyDescent="0.2">
      <c r="A1074" s="59">
        <f>+VLOOKUP(B1074,Annuaire_roster!B:G,5,0)</f>
        <v>1414</v>
      </c>
      <c r="B1074" s="78" t="s">
        <v>136</v>
      </c>
      <c r="C1074" s="98"/>
      <c r="D1074" s="98" t="s">
        <v>64</v>
      </c>
      <c r="E1074" s="101"/>
      <c r="F1074" s="101" t="s">
        <v>64</v>
      </c>
      <c r="G1074" s="102"/>
      <c r="H1074" s="105"/>
      <c r="I1074" s="154" t="str">
        <f t="shared" si="185"/>
        <v/>
      </c>
      <c r="J1074" s="105"/>
      <c r="K1074" s="111">
        <v>0</v>
      </c>
      <c r="L1074" s="105">
        <v>0</v>
      </c>
      <c r="M1074" s="112">
        <v>0</v>
      </c>
      <c r="N1074" s="34" t="s">
        <v>63</v>
      </c>
      <c r="O1074" s="38">
        <v>0</v>
      </c>
      <c r="P1074" s="114" t="s">
        <v>117</v>
      </c>
      <c r="Q1074" s="118">
        <v>44809</v>
      </c>
      <c r="R1074" s="35">
        <v>0</v>
      </c>
      <c r="S1074" s="35">
        <v>0</v>
      </c>
      <c r="T1074" s="10" t="str">
        <f t="shared" si="182"/>
        <v>Sem - 36</v>
      </c>
      <c r="U1074" s="10" t="str">
        <f t="shared" si="183"/>
        <v>Septembre</v>
      </c>
      <c r="V1074" s="36" t="s">
        <v>231</v>
      </c>
      <c r="W1074" s="34"/>
      <c r="X1074" s="91">
        <f t="shared" si="184"/>
        <v>0</v>
      </c>
      <c r="Y1074" s="92" t="str">
        <f>VLOOKUP('CM-CIC'!B1005,Annuaire_roster!B:F,4,0)</f>
        <v>HAMDOUNI YASSER (assistance)</v>
      </c>
      <c r="Z1074" s="37" t="s">
        <v>110</v>
      </c>
      <c r="AA1074" s="60">
        <v>0</v>
      </c>
      <c r="AB1074" s="35" t="s">
        <v>63</v>
      </c>
      <c r="AC1074" s="35" t="s">
        <v>63</v>
      </c>
      <c r="AD1074" s="35" t="s">
        <v>63</v>
      </c>
      <c r="AE1074" s="44" t="s">
        <v>63</v>
      </c>
      <c r="AF1074" s="120"/>
      <c r="AG1074" s="45"/>
    </row>
    <row r="1075" spans="1:33" ht="12.75" customHeight="1" x14ac:dyDescent="0.2">
      <c r="A1075" s="59">
        <f>+VLOOKUP(B1075,Annuaire_roster!B:G,5,0)</f>
        <v>1413</v>
      </c>
      <c r="B1075" s="78" t="s">
        <v>131</v>
      </c>
      <c r="C1075" s="98">
        <v>0.32013888888888886</v>
      </c>
      <c r="D1075" s="98" t="s">
        <v>223</v>
      </c>
      <c r="E1075" s="101">
        <v>0.66666666666666663</v>
      </c>
      <c r="F1075" s="101" t="s">
        <v>224</v>
      </c>
      <c r="G1075" s="102"/>
      <c r="H1075" s="105"/>
      <c r="I1075" s="226"/>
      <c r="J1075" s="105"/>
      <c r="K1075" s="111"/>
      <c r="L1075" s="105">
        <v>0</v>
      </c>
      <c r="M1075" s="112">
        <v>0</v>
      </c>
      <c r="N1075" s="34">
        <f t="shared" ref="N1075:N1138" si="186">IFERROR(IF(OR(D1075="OFF",D1075="Congé",M1075="Abs",D1075="Congé sans solde",D1075="Férié"),"",IF(O1075-K1075-L1075&gt;O1075,O1075,IF(O1075-K1075-L1075&lt;0,"",O1075-K1075-L1075))),"")</f>
        <v>0.33333333333333326</v>
      </c>
      <c r="O1075" s="38">
        <f t="shared" ref="O1075:O1138" si="187">IF(AG1075="2H Pause déjeuner",IF(F1075-D1075-0.0833333333333333&lt;0,F1075-D1075-0.0833333333333333+1,F1075-D1075-0.0833333333333333),IF(OR(AND(F1075="OFF",D1075="OFF"),AND(F1075="Congé",D1075="Congé"),AND(F1075="Congé sans solde",D1075="Congé sans solde"),AND(F1075="Congé spécial",D1075="Congé spécial"),AND(F1075="Férié",D1075="Férié"),AND(F1075="OFF",D1075="Congé"),AND(F1075="OFF",D1075="Congé sans solde"),AND(F1075="OFF",D1075="Congé spécial"),AND(F1075="OFF",D1075="Férié"),AND(F1075="Congé",D1075="OFF"),AND(F1075="Congé",D1075="Congé sans solde"),AND(F1075="Congé",D1075="Congé spécial"),AND(F1075="Congé",D1075="Férié"),AND(F1075="Congé sans solde",D1075="OFF"),AND(F1075="Congé sans solde",D1075="Congé"),AND(F1075="Congé sans solde",D1075="Congé spécial"),AND(F1075="Congé sans solde",D1075="Férié"),AND(F1075="Congé spécial",D1075="OFF"),AND(F1075="Congé spécial",D1075="Congé"),AND(F1075="Congé spécial",D1075="Congé sans solde"),AND(F1075="Congé spécial",D1075="Férié"),AND(F1075="Férié",D1075="OFF"),AND(F1075="Férié",D1075="Congé"),AND(F1075="Férié",D1075="Congé sans solde"),AND(F1075="Férié",D1075="Congé spécial")),0,IF(OR(F1075="OFF",F1075="Congé",F1075="Congé spécial",F1075="Congé sans solde",D1075="OFF",D1075="Congé",D1075="Congé spécial",D1075="Congé sans solde"),0.208333333333334,IF(AND(AG1075="",F1075-D1075&lt;0),("24:00:00"-D1075)+("00:00:00"+F1075)-0.0416666666666667,IF(AND(OR(AG1075="Allaitement",AG1075="Sans déjeuner"),F1075-D1075&lt;0),("24:00:00"-D1075)+("00:00:00"+F1075),IF(AND(AG1075="",F1075-D1075&gt;0.166666666666667),F1075-D1075-0.0416666666666667,IF(AND(OR(AG1075="Allaitement",AG1075="Sans déjeuner"),F1075-D1075&gt;0.166666666666667),F1075-D1075,F1075-D1075)))))))</f>
        <v>0.33333333333333326</v>
      </c>
      <c r="P1075" s="114" t="s">
        <v>117</v>
      </c>
      <c r="Q1075" s="118">
        <v>44810</v>
      </c>
      <c r="R1075" s="35">
        <v>0</v>
      </c>
      <c r="S1075" s="35">
        <v>0</v>
      </c>
      <c r="T1075" s="10" t="str">
        <f t="shared" si="182"/>
        <v>Sem - 37</v>
      </c>
      <c r="U1075" s="10" t="str">
        <f t="shared" si="183"/>
        <v>Septembre</v>
      </c>
      <c r="V1075" s="36" t="s">
        <v>1359</v>
      </c>
      <c r="W1075" s="34"/>
      <c r="X1075" s="91">
        <f t="shared" si="184"/>
        <v>0</v>
      </c>
      <c r="Y1075" s="92" t="str">
        <f>VLOOKUP('CM-CIC'!B1006,Annuaire_roster!B:F,4,0)</f>
        <v>CHOUIFI Mustapha</v>
      </c>
      <c r="Z1075" s="37" t="s">
        <v>110</v>
      </c>
      <c r="AA1075" s="60" t="s">
        <v>232</v>
      </c>
      <c r="AB1075" s="35" t="s">
        <v>63</v>
      </c>
      <c r="AC1075" s="35" t="s">
        <v>63</v>
      </c>
      <c r="AD1075" s="35" t="s">
        <v>63</v>
      </c>
      <c r="AE1075" s="44" t="s">
        <v>63</v>
      </c>
      <c r="AF1075" s="120"/>
      <c r="AG1075" s="45"/>
    </row>
    <row r="1076" spans="1:33" ht="12.75" customHeight="1" x14ac:dyDescent="0.2">
      <c r="A1076" s="59">
        <f>+VLOOKUP(B1076,Annuaire_roster!B:G,5,0)</f>
        <v>1148</v>
      </c>
      <c r="B1076" s="78" t="s">
        <v>72</v>
      </c>
      <c r="C1076" s="98">
        <v>0.29166666666666669</v>
      </c>
      <c r="D1076" s="98" t="s">
        <v>223</v>
      </c>
      <c r="E1076" s="101">
        <v>0.66666666666666663</v>
      </c>
      <c r="F1076" s="101" t="s">
        <v>224</v>
      </c>
      <c r="G1076" s="102"/>
      <c r="H1076" s="105"/>
      <c r="I1076" s="225" t="s">
        <v>63</v>
      </c>
      <c r="J1076" s="105"/>
      <c r="K1076" s="111">
        <v>0</v>
      </c>
      <c r="L1076" s="105">
        <v>0</v>
      </c>
      <c r="M1076" s="112">
        <v>0</v>
      </c>
      <c r="N1076" s="34">
        <f t="shared" si="186"/>
        <v>0.33333333333333326</v>
      </c>
      <c r="O1076" s="38">
        <f t="shared" si="187"/>
        <v>0.33333333333333326</v>
      </c>
      <c r="P1076" s="114" t="s">
        <v>117</v>
      </c>
      <c r="Q1076" s="118">
        <v>44810</v>
      </c>
      <c r="R1076" s="35">
        <v>0</v>
      </c>
      <c r="S1076" s="35">
        <v>0</v>
      </c>
      <c r="T1076" s="10" t="str">
        <f t="shared" si="182"/>
        <v>Sem - 37</v>
      </c>
      <c r="U1076" s="10" t="str">
        <f t="shared" si="183"/>
        <v>Septembre</v>
      </c>
      <c r="V1076" s="36" t="s">
        <v>1349</v>
      </c>
      <c r="W1076" s="34"/>
      <c r="X1076" s="91">
        <f t="shared" si="184"/>
        <v>0</v>
      </c>
      <c r="Y1076" s="92" t="str">
        <f>VLOOKUP('CM-CIC'!B1007,Annuaire_roster!B:F,4,0)</f>
        <v>CHOUIFI Mustapha</v>
      </c>
      <c r="Z1076" s="37" t="s">
        <v>110</v>
      </c>
      <c r="AA1076" s="60" t="s">
        <v>232</v>
      </c>
      <c r="AB1076" s="35" t="s">
        <v>63</v>
      </c>
      <c r="AC1076" s="35" t="s">
        <v>63</v>
      </c>
      <c r="AD1076" s="35" t="s">
        <v>63</v>
      </c>
      <c r="AE1076" s="44" t="s">
        <v>63</v>
      </c>
      <c r="AF1076" s="120"/>
      <c r="AG1076" s="45"/>
    </row>
    <row r="1077" spans="1:33" ht="12.75" customHeight="1" x14ac:dyDescent="0.2">
      <c r="A1077" s="59">
        <f>+VLOOKUP(B1077,Annuaire_roster!B:G,5,0)</f>
        <v>1141</v>
      </c>
      <c r="B1077" s="78" t="s">
        <v>76</v>
      </c>
      <c r="C1077" s="98">
        <v>0.29097222222222224</v>
      </c>
      <c r="D1077" s="98" t="s">
        <v>223</v>
      </c>
      <c r="E1077" s="101">
        <v>0.66666666666666663</v>
      </c>
      <c r="F1077" s="101" t="s">
        <v>224</v>
      </c>
      <c r="G1077" s="102"/>
      <c r="H1077" s="105"/>
      <c r="I1077" s="225"/>
      <c r="J1077" s="105"/>
      <c r="K1077" s="111">
        <v>0</v>
      </c>
      <c r="L1077" s="105">
        <v>0</v>
      </c>
      <c r="M1077" s="112">
        <v>0</v>
      </c>
      <c r="N1077" s="34">
        <f t="shared" si="186"/>
        <v>0.33333333333333326</v>
      </c>
      <c r="O1077" s="38">
        <f t="shared" si="187"/>
        <v>0.33333333333333326</v>
      </c>
      <c r="P1077" s="114" t="s">
        <v>117</v>
      </c>
      <c r="Q1077" s="118">
        <v>44810</v>
      </c>
      <c r="R1077" s="35">
        <v>0</v>
      </c>
      <c r="S1077" s="35">
        <v>0</v>
      </c>
      <c r="T1077" s="10" t="str">
        <f t="shared" si="182"/>
        <v>Sem - 37</v>
      </c>
      <c r="U1077" s="10" t="str">
        <f t="shared" si="183"/>
        <v>Septembre</v>
      </c>
      <c r="V1077" s="36" t="s">
        <v>1350</v>
      </c>
      <c r="W1077" s="34"/>
      <c r="X1077" s="91">
        <f t="shared" si="184"/>
        <v>0</v>
      </c>
      <c r="Y1077" s="92" t="str">
        <f>VLOOKUP('CM-CIC'!B1008,Annuaire_roster!B:F,4,0)</f>
        <v>CHOUIFI Mustapha</v>
      </c>
      <c r="Z1077" s="37" t="s">
        <v>110</v>
      </c>
      <c r="AA1077" s="60" t="s">
        <v>232</v>
      </c>
      <c r="AB1077" s="35" t="s">
        <v>63</v>
      </c>
      <c r="AC1077" s="35" t="s">
        <v>63</v>
      </c>
      <c r="AD1077" s="35" t="s">
        <v>63</v>
      </c>
      <c r="AE1077" s="44" t="s">
        <v>63</v>
      </c>
      <c r="AF1077" s="120"/>
      <c r="AG1077" s="45"/>
    </row>
    <row r="1078" spans="1:33" ht="12.75" customHeight="1" x14ac:dyDescent="0.2">
      <c r="A1078" s="59">
        <f>+VLOOKUP(B1078,Annuaire_roster!B:G,5,0)</f>
        <v>1146</v>
      </c>
      <c r="B1078" s="78" t="s">
        <v>69</v>
      </c>
      <c r="C1078" s="98">
        <v>0.28749999999999998</v>
      </c>
      <c r="D1078" s="98" t="s">
        <v>223</v>
      </c>
      <c r="E1078" s="101">
        <v>0.66666666666666663</v>
      </c>
      <c r="F1078" s="101" t="s">
        <v>224</v>
      </c>
      <c r="G1078" s="102"/>
      <c r="H1078" s="105"/>
      <c r="I1078" s="225"/>
      <c r="J1078" s="105"/>
      <c r="K1078" s="111">
        <v>0</v>
      </c>
      <c r="L1078" s="105">
        <v>0</v>
      </c>
      <c r="M1078" s="112">
        <v>0</v>
      </c>
      <c r="N1078" s="34">
        <f t="shared" si="186"/>
        <v>0.33333333333333326</v>
      </c>
      <c r="O1078" s="38">
        <f t="shared" si="187"/>
        <v>0.33333333333333326</v>
      </c>
      <c r="P1078" s="114" t="s">
        <v>117</v>
      </c>
      <c r="Q1078" s="118">
        <v>44810</v>
      </c>
      <c r="R1078" s="35">
        <v>0</v>
      </c>
      <c r="S1078" s="35">
        <v>0</v>
      </c>
      <c r="T1078" s="10" t="str">
        <f t="shared" si="182"/>
        <v>Sem - 37</v>
      </c>
      <c r="U1078" s="10" t="str">
        <f t="shared" si="183"/>
        <v>Septembre</v>
      </c>
      <c r="V1078" s="36" t="s">
        <v>1351</v>
      </c>
      <c r="W1078" s="34"/>
      <c r="X1078" s="91">
        <f t="shared" si="184"/>
        <v>4.1666666666667629E-3</v>
      </c>
      <c r="Y1078" s="92" t="str">
        <f>VLOOKUP('CM-CIC'!B1009,Annuaire_roster!B:F,4,0)</f>
        <v>CHOUIFI Mustapha</v>
      </c>
      <c r="Z1078" s="37" t="s">
        <v>110</v>
      </c>
      <c r="AA1078" s="60" t="s">
        <v>232</v>
      </c>
      <c r="AB1078" s="35" t="s">
        <v>63</v>
      </c>
      <c r="AC1078" s="35" t="s">
        <v>63</v>
      </c>
      <c r="AD1078" s="35" t="s">
        <v>63</v>
      </c>
      <c r="AE1078" s="44" t="s">
        <v>63</v>
      </c>
      <c r="AF1078" s="120"/>
      <c r="AG1078" s="45"/>
    </row>
    <row r="1079" spans="1:33" ht="12.75" customHeight="1" x14ac:dyDescent="0.2">
      <c r="A1079" s="59">
        <f>+VLOOKUP(B1079,Annuaire_roster!B:G,5,0)</f>
        <v>1161</v>
      </c>
      <c r="B1079" s="78" t="s">
        <v>77</v>
      </c>
      <c r="C1079" s="98">
        <v>0.28541666666666665</v>
      </c>
      <c r="D1079" s="98" t="s">
        <v>223</v>
      </c>
      <c r="E1079" s="101">
        <v>0.66666666666666663</v>
      </c>
      <c r="F1079" s="101" t="s">
        <v>224</v>
      </c>
      <c r="G1079" s="102"/>
      <c r="H1079" s="105"/>
      <c r="I1079" s="225"/>
      <c r="J1079" s="105"/>
      <c r="K1079" s="111">
        <v>0</v>
      </c>
      <c r="L1079" s="105">
        <v>0</v>
      </c>
      <c r="M1079" s="112">
        <v>0</v>
      </c>
      <c r="N1079" s="34">
        <f t="shared" si="186"/>
        <v>0.33333333333333326</v>
      </c>
      <c r="O1079" s="38">
        <f t="shared" si="187"/>
        <v>0.33333333333333326</v>
      </c>
      <c r="P1079" s="114" t="s">
        <v>117</v>
      </c>
      <c r="Q1079" s="118">
        <v>44810</v>
      </c>
      <c r="R1079" s="35">
        <v>0</v>
      </c>
      <c r="S1079" s="35">
        <v>0</v>
      </c>
      <c r="T1079" s="10" t="str">
        <f t="shared" si="182"/>
        <v>Sem - 37</v>
      </c>
      <c r="U1079" s="10" t="str">
        <f t="shared" si="183"/>
        <v>Septembre</v>
      </c>
      <c r="V1079" s="36" t="s">
        <v>1352</v>
      </c>
      <c r="W1079" s="34"/>
      <c r="X1079" s="91">
        <f t="shared" si="184"/>
        <v>6.2499999999999778E-3</v>
      </c>
      <c r="Y1079" s="92" t="str">
        <f>VLOOKUP('CM-CIC'!B1010,Annuaire_roster!B:F,4,0)</f>
        <v>CHOUIFI Mustapha</v>
      </c>
      <c r="Z1079" s="37" t="s">
        <v>110</v>
      </c>
      <c r="AA1079" s="60" t="s">
        <v>232</v>
      </c>
      <c r="AB1079" s="35" t="s">
        <v>63</v>
      </c>
      <c r="AC1079" s="35" t="s">
        <v>63</v>
      </c>
      <c r="AD1079" s="35" t="s">
        <v>63</v>
      </c>
      <c r="AE1079" s="44" t="s">
        <v>63</v>
      </c>
      <c r="AF1079" s="120"/>
      <c r="AG1079" s="45"/>
    </row>
    <row r="1080" spans="1:33" ht="12.75" customHeight="1" x14ac:dyDescent="0.2">
      <c r="A1080" s="59">
        <f>+VLOOKUP(B1080,Annuaire_roster!B:G,5,0)</f>
        <v>1372</v>
      </c>
      <c r="B1080" s="78" t="s">
        <v>115</v>
      </c>
      <c r="C1080" s="98">
        <v>0.29097222222222224</v>
      </c>
      <c r="D1080" s="98" t="s">
        <v>223</v>
      </c>
      <c r="E1080" s="101">
        <v>0.66666666666666663</v>
      </c>
      <c r="F1080" s="101" t="s">
        <v>224</v>
      </c>
      <c r="G1080" s="102"/>
      <c r="H1080" s="105"/>
      <c r="I1080" s="225"/>
      <c r="J1080" s="105"/>
      <c r="K1080" s="111">
        <v>0</v>
      </c>
      <c r="L1080" s="105">
        <v>0</v>
      </c>
      <c r="M1080" s="112">
        <v>0</v>
      </c>
      <c r="N1080" s="34">
        <f t="shared" si="186"/>
        <v>0.33333333333333326</v>
      </c>
      <c r="O1080" s="38">
        <f t="shared" si="187"/>
        <v>0.33333333333333326</v>
      </c>
      <c r="P1080" s="114" t="s">
        <v>117</v>
      </c>
      <c r="Q1080" s="118">
        <v>44810</v>
      </c>
      <c r="R1080" s="35">
        <v>0</v>
      </c>
      <c r="S1080" s="35">
        <v>0</v>
      </c>
      <c r="T1080" s="10" t="str">
        <f t="shared" si="182"/>
        <v>Sem - 37</v>
      </c>
      <c r="U1080" s="10" t="str">
        <f t="shared" si="183"/>
        <v>Septembre</v>
      </c>
      <c r="V1080" s="36" t="s">
        <v>1353</v>
      </c>
      <c r="W1080" s="34"/>
      <c r="X1080" s="91">
        <f t="shared" si="184"/>
        <v>0</v>
      </c>
      <c r="Y1080" s="92" t="str">
        <f>VLOOKUP('CM-CIC'!B1011,Annuaire_roster!B:F,4,0)</f>
        <v>HAMDOUNI YASSER (assistance)</v>
      </c>
      <c r="Z1080" s="37" t="s">
        <v>110</v>
      </c>
      <c r="AA1080" s="60" t="s">
        <v>232</v>
      </c>
      <c r="AB1080" s="35" t="s">
        <v>63</v>
      </c>
      <c r="AC1080" s="35" t="s">
        <v>63</v>
      </c>
      <c r="AD1080" s="35" t="s">
        <v>63</v>
      </c>
      <c r="AE1080" s="44" t="s">
        <v>63</v>
      </c>
      <c r="AF1080" s="120"/>
      <c r="AG1080" s="45"/>
    </row>
    <row r="1081" spans="1:33" ht="12.75" customHeight="1" x14ac:dyDescent="0.2">
      <c r="A1081" s="59">
        <f>+VLOOKUP(B1081,Annuaire_roster!B:G,5,0)</f>
        <v>1371</v>
      </c>
      <c r="B1081" s="78" t="s">
        <v>116</v>
      </c>
      <c r="C1081" s="98">
        <v>0.2902777777777778</v>
      </c>
      <c r="D1081" s="98" t="s">
        <v>223</v>
      </c>
      <c r="E1081" s="101">
        <v>0.66666666666666663</v>
      </c>
      <c r="F1081" s="101" t="s">
        <v>224</v>
      </c>
      <c r="G1081" s="102"/>
      <c r="H1081" s="105"/>
      <c r="I1081" s="225"/>
      <c r="J1081" s="105"/>
      <c r="K1081" s="111">
        <v>0</v>
      </c>
      <c r="L1081" s="105">
        <v>0</v>
      </c>
      <c r="M1081" s="112">
        <v>0</v>
      </c>
      <c r="N1081" s="34">
        <f t="shared" si="186"/>
        <v>0.33333333333333326</v>
      </c>
      <c r="O1081" s="38">
        <f t="shared" si="187"/>
        <v>0.33333333333333326</v>
      </c>
      <c r="P1081" s="114" t="s">
        <v>117</v>
      </c>
      <c r="Q1081" s="118">
        <v>44810</v>
      </c>
      <c r="R1081" s="35">
        <v>0</v>
      </c>
      <c r="S1081" s="35">
        <v>0</v>
      </c>
      <c r="T1081" s="10" t="str">
        <f t="shared" si="182"/>
        <v>Sem - 37</v>
      </c>
      <c r="U1081" s="10" t="str">
        <f t="shared" si="183"/>
        <v>Septembre</v>
      </c>
      <c r="V1081" s="36" t="s">
        <v>1354</v>
      </c>
      <c r="W1081" s="34"/>
      <c r="X1081" s="91">
        <f t="shared" si="184"/>
        <v>1.388888888888884E-3</v>
      </c>
      <c r="Y1081" s="92" t="str">
        <f>VLOOKUP('CM-CIC'!B1012,Annuaire_roster!B:F,4,0)</f>
        <v>CHOUIFI Mustapha</v>
      </c>
      <c r="Z1081" s="37" t="s">
        <v>110</v>
      </c>
      <c r="AA1081" s="60" t="s">
        <v>232</v>
      </c>
      <c r="AB1081" s="35" t="s">
        <v>63</v>
      </c>
      <c r="AC1081" s="35" t="s">
        <v>63</v>
      </c>
      <c r="AD1081" s="35" t="s">
        <v>63</v>
      </c>
      <c r="AE1081" s="44" t="s">
        <v>63</v>
      </c>
      <c r="AF1081" s="120"/>
      <c r="AG1081" s="45"/>
    </row>
    <row r="1082" spans="1:33" ht="12.75" customHeight="1" x14ac:dyDescent="0.2">
      <c r="A1082" s="59">
        <f>+VLOOKUP(B1082,Annuaire_roster!B:G,5,0)</f>
        <v>1152</v>
      </c>
      <c r="B1082" s="78" t="s">
        <v>67</v>
      </c>
      <c r="C1082" s="98">
        <v>0.28680555555555554</v>
      </c>
      <c r="D1082" s="98" t="s">
        <v>223</v>
      </c>
      <c r="E1082" s="101">
        <v>0.66666666666666663</v>
      </c>
      <c r="F1082" s="101" t="s">
        <v>224</v>
      </c>
      <c r="G1082" s="102"/>
      <c r="H1082" s="105"/>
      <c r="I1082" s="225"/>
      <c r="J1082" s="105"/>
      <c r="K1082" s="111">
        <v>0</v>
      </c>
      <c r="L1082" s="105">
        <v>0</v>
      </c>
      <c r="M1082" s="112">
        <v>0</v>
      </c>
      <c r="N1082" s="34">
        <f t="shared" si="186"/>
        <v>0.33333333333333326</v>
      </c>
      <c r="O1082" s="38">
        <f t="shared" si="187"/>
        <v>0.33333333333333326</v>
      </c>
      <c r="P1082" s="114" t="s">
        <v>117</v>
      </c>
      <c r="Q1082" s="118">
        <v>44810</v>
      </c>
      <c r="R1082" s="35">
        <v>0</v>
      </c>
      <c r="S1082" s="35">
        <v>0</v>
      </c>
      <c r="T1082" s="10" t="str">
        <f t="shared" si="182"/>
        <v>Sem - 37</v>
      </c>
      <c r="U1082" s="10" t="str">
        <f t="shared" si="183"/>
        <v>Septembre</v>
      </c>
      <c r="V1082" s="36" t="s">
        <v>1355</v>
      </c>
      <c r="W1082" s="34"/>
      <c r="X1082" s="91">
        <f t="shared" si="184"/>
        <v>4.8611111111110938E-3</v>
      </c>
      <c r="Y1082" s="92" t="str">
        <f>VLOOKUP('CM-CIC'!B1013,Annuaire_roster!B:F,4,0)</f>
        <v>CHOUIFI Mustapha</v>
      </c>
      <c r="Z1082" s="37" t="s">
        <v>110</v>
      </c>
      <c r="AA1082" s="60" t="s">
        <v>232</v>
      </c>
      <c r="AB1082" s="35" t="s">
        <v>63</v>
      </c>
      <c r="AC1082" s="35" t="s">
        <v>63</v>
      </c>
      <c r="AD1082" s="35" t="s">
        <v>63</v>
      </c>
      <c r="AE1082" s="44" t="s">
        <v>63</v>
      </c>
      <c r="AF1082" s="120"/>
      <c r="AG1082" s="45"/>
    </row>
    <row r="1083" spans="1:33" ht="12.75" customHeight="1" x14ac:dyDescent="0.2">
      <c r="A1083" s="59">
        <f>+VLOOKUP(B1083,Annuaire_roster!B:G,5,0)</f>
        <v>1386</v>
      </c>
      <c r="B1083" s="78" t="s">
        <v>123</v>
      </c>
      <c r="C1083" s="98"/>
      <c r="D1083" s="98" t="s">
        <v>223</v>
      </c>
      <c r="E1083" s="101"/>
      <c r="F1083" s="101" t="s">
        <v>224</v>
      </c>
      <c r="G1083" s="102"/>
      <c r="H1083" s="105"/>
      <c r="I1083" s="225"/>
      <c r="J1083" s="105"/>
      <c r="K1083" s="111">
        <v>0</v>
      </c>
      <c r="L1083" s="105">
        <v>0</v>
      </c>
      <c r="M1083" s="112" t="s">
        <v>187</v>
      </c>
      <c r="N1083" s="34" t="str">
        <f t="shared" si="186"/>
        <v/>
      </c>
      <c r="O1083" s="38">
        <f t="shared" si="187"/>
        <v>0.33333333333333326</v>
      </c>
      <c r="P1083" s="114" t="s">
        <v>117</v>
      </c>
      <c r="Q1083" s="118">
        <v>44810</v>
      </c>
      <c r="R1083" s="35">
        <v>0</v>
      </c>
      <c r="S1083" s="35">
        <v>0</v>
      </c>
      <c r="T1083" s="10" t="str">
        <f t="shared" si="182"/>
        <v>Sem - 37</v>
      </c>
      <c r="U1083" s="10" t="str">
        <f t="shared" si="183"/>
        <v>Septembre</v>
      </c>
      <c r="V1083" s="36" t="s">
        <v>1356</v>
      </c>
      <c r="W1083" s="34"/>
      <c r="X1083" s="91">
        <f t="shared" si="184"/>
        <v>0</v>
      </c>
      <c r="Y1083" s="92" t="str">
        <f>VLOOKUP('CM-CIC'!B1014,Annuaire_roster!B:F,4,0)</f>
        <v>CHOUIFI Mustapha</v>
      </c>
      <c r="Z1083" s="37" t="s">
        <v>110</v>
      </c>
      <c r="AA1083" s="60" t="s">
        <v>232</v>
      </c>
      <c r="AB1083" s="35" t="s">
        <v>63</v>
      </c>
      <c r="AC1083" s="35" t="s">
        <v>63</v>
      </c>
      <c r="AD1083" s="35" t="s">
        <v>63</v>
      </c>
      <c r="AE1083" s="44" t="s">
        <v>63</v>
      </c>
      <c r="AF1083" s="120"/>
      <c r="AG1083" s="45"/>
    </row>
    <row r="1084" spans="1:33" ht="12.75" customHeight="1" x14ac:dyDescent="0.2">
      <c r="A1084" s="59">
        <f>+VLOOKUP(B1084,Annuaire_roster!B:G,5,0)</f>
        <v>1389</v>
      </c>
      <c r="B1084" s="78" t="s">
        <v>126</v>
      </c>
      <c r="C1084" s="98">
        <v>0.2902777777777778</v>
      </c>
      <c r="D1084" s="98" t="s">
        <v>223</v>
      </c>
      <c r="E1084" s="101">
        <v>0.66666666666666663</v>
      </c>
      <c r="F1084" s="101" t="s">
        <v>224</v>
      </c>
      <c r="G1084" s="102"/>
      <c r="H1084" s="105"/>
      <c r="I1084" s="225"/>
      <c r="J1084" s="105"/>
      <c r="K1084" s="111">
        <v>0</v>
      </c>
      <c r="L1084" s="105">
        <v>0</v>
      </c>
      <c r="M1084" s="112">
        <v>0</v>
      </c>
      <c r="N1084" s="34">
        <f t="shared" si="186"/>
        <v>0.33333333333333326</v>
      </c>
      <c r="O1084" s="38">
        <f t="shared" si="187"/>
        <v>0.33333333333333326</v>
      </c>
      <c r="P1084" s="114" t="s">
        <v>117</v>
      </c>
      <c r="Q1084" s="118">
        <v>44810</v>
      </c>
      <c r="R1084" s="35">
        <v>0</v>
      </c>
      <c r="S1084" s="35">
        <v>0</v>
      </c>
      <c r="T1084" s="10" t="str">
        <f t="shared" si="182"/>
        <v>Sem - 37</v>
      </c>
      <c r="U1084" s="10" t="str">
        <f t="shared" si="183"/>
        <v>Septembre</v>
      </c>
      <c r="V1084" s="36" t="s">
        <v>1357</v>
      </c>
      <c r="W1084" s="34"/>
      <c r="X1084" s="91">
        <f t="shared" si="184"/>
        <v>1.388888888888884E-3</v>
      </c>
      <c r="Y1084" s="92" t="str">
        <f>VLOOKUP('CM-CIC'!B1015,Annuaire_roster!B:F,4,0)</f>
        <v>CHOUIFI Mustapha</v>
      </c>
      <c r="Z1084" s="37" t="s">
        <v>110</v>
      </c>
      <c r="AA1084" s="60" t="s">
        <v>232</v>
      </c>
      <c r="AB1084" s="35" t="s">
        <v>63</v>
      </c>
      <c r="AC1084" s="35" t="s">
        <v>63</v>
      </c>
      <c r="AD1084" s="35" t="s">
        <v>63</v>
      </c>
      <c r="AE1084" s="44" t="s">
        <v>63</v>
      </c>
      <c r="AF1084" s="120"/>
      <c r="AG1084" s="45"/>
    </row>
    <row r="1085" spans="1:33" ht="12.75" customHeight="1" x14ac:dyDescent="0.2">
      <c r="A1085" s="59">
        <f>+VLOOKUP(B1085,Annuaire_roster!B:G,5,0)</f>
        <v>1393</v>
      </c>
      <c r="B1085" s="78" t="s">
        <v>127</v>
      </c>
      <c r="C1085" s="98">
        <v>0.29166666666666669</v>
      </c>
      <c r="D1085" s="98" t="s">
        <v>223</v>
      </c>
      <c r="E1085" s="101">
        <v>0.66666666666666663</v>
      </c>
      <c r="F1085" s="101" t="s">
        <v>224</v>
      </c>
      <c r="G1085" s="102"/>
      <c r="H1085" s="105"/>
      <c r="I1085" s="225"/>
      <c r="J1085" s="105"/>
      <c r="K1085" s="111">
        <v>0</v>
      </c>
      <c r="L1085" s="105">
        <v>0</v>
      </c>
      <c r="M1085" s="112">
        <v>0</v>
      </c>
      <c r="N1085" s="34">
        <f t="shared" si="186"/>
        <v>0.33333333333333326</v>
      </c>
      <c r="O1085" s="38">
        <f t="shared" si="187"/>
        <v>0.33333333333333326</v>
      </c>
      <c r="P1085" s="114" t="s">
        <v>117</v>
      </c>
      <c r="Q1085" s="118">
        <v>44810</v>
      </c>
      <c r="R1085" s="35">
        <v>0</v>
      </c>
      <c r="S1085" s="35">
        <v>0</v>
      </c>
      <c r="T1085" s="10" t="str">
        <f t="shared" si="182"/>
        <v>Sem - 37</v>
      </c>
      <c r="U1085" s="10" t="str">
        <f t="shared" si="183"/>
        <v>Septembre</v>
      </c>
      <c r="V1085" s="36" t="s">
        <v>1358</v>
      </c>
      <c r="W1085" s="34"/>
      <c r="X1085" s="91">
        <f t="shared" si="184"/>
        <v>0</v>
      </c>
      <c r="Y1085" s="92" t="str">
        <f>VLOOKUP('CM-CIC'!B1016,Annuaire_roster!B:F,4,0)</f>
        <v>CHOUIFI Mustapha</v>
      </c>
      <c r="Z1085" s="37" t="s">
        <v>110</v>
      </c>
      <c r="AA1085" s="60" t="s">
        <v>232</v>
      </c>
      <c r="AB1085" s="35" t="s">
        <v>63</v>
      </c>
      <c r="AC1085" s="35" t="s">
        <v>63</v>
      </c>
      <c r="AD1085" s="35" t="s">
        <v>63</v>
      </c>
      <c r="AE1085" s="44" t="s">
        <v>63</v>
      </c>
      <c r="AF1085" s="120"/>
      <c r="AG1085" s="45"/>
    </row>
    <row r="1086" spans="1:33" ht="12.75" customHeight="1" x14ac:dyDescent="0.2">
      <c r="A1086" s="59">
        <f>+VLOOKUP(B1086,Annuaire_roster!B:G,5,0)</f>
        <v>1418</v>
      </c>
      <c r="B1086" s="78" t="s">
        <v>132</v>
      </c>
      <c r="C1086" s="98">
        <v>0.29166666666666669</v>
      </c>
      <c r="D1086" s="98" t="s">
        <v>223</v>
      </c>
      <c r="E1086" s="101">
        <v>0.66666666666666663</v>
      </c>
      <c r="F1086" s="101" t="s">
        <v>224</v>
      </c>
      <c r="G1086" s="102"/>
      <c r="H1086" s="105"/>
      <c r="I1086" s="225"/>
      <c r="J1086" s="105"/>
      <c r="K1086" s="111">
        <v>0</v>
      </c>
      <c r="L1086" s="105">
        <v>0</v>
      </c>
      <c r="M1086" s="112">
        <v>0</v>
      </c>
      <c r="N1086" s="34">
        <f t="shared" si="186"/>
        <v>0.33333333333333326</v>
      </c>
      <c r="O1086" s="38">
        <f t="shared" si="187"/>
        <v>0.33333333333333326</v>
      </c>
      <c r="P1086" s="114" t="s">
        <v>117</v>
      </c>
      <c r="Q1086" s="118">
        <v>44810</v>
      </c>
      <c r="R1086" s="35">
        <v>0</v>
      </c>
      <c r="S1086" s="35">
        <v>0</v>
      </c>
      <c r="T1086" s="10" t="str">
        <f t="shared" si="182"/>
        <v>Sem - 37</v>
      </c>
      <c r="U1086" s="10" t="str">
        <f t="shared" si="183"/>
        <v>Septembre</v>
      </c>
      <c r="V1086" s="36" t="s">
        <v>1360</v>
      </c>
      <c r="W1086" s="34"/>
      <c r="X1086" s="91">
        <f t="shared" si="184"/>
        <v>0</v>
      </c>
      <c r="Y1086" s="92" t="str">
        <f>VLOOKUP('CM-CIC'!B1017,Annuaire_roster!B:F,4,0)</f>
        <v>CHOUIFI Mustapha</v>
      </c>
      <c r="Z1086" s="37" t="s">
        <v>110</v>
      </c>
      <c r="AA1086" s="60" t="s">
        <v>232</v>
      </c>
      <c r="AB1086" s="35" t="s">
        <v>63</v>
      </c>
      <c r="AC1086" s="35" t="s">
        <v>63</v>
      </c>
      <c r="AD1086" s="35" t="s">
        <v>63</v>
      </c>
      <c r="AE1086" s="44" t="s">
        <v>63</v>
      </c>
      <c r="AF1086" s="120"/>
      <c r="AG1086" s="45"/>
    </row>
    <row r="1087" spans="1:33" ht="12.75" customHeight="1" x14ac:dyDescent="0.2">
      <c r="A1087" s="59">
        <f>+VLOOKUP(B1087,Annuaire_roster!B:G,5,0)</f>
        <v>1411</v>
      </c>
      <c r="B1087" s="78" t="s">
        <v>133</v>
      </c>
      <c r="C1087" s="98"/>
      <c r="D1087" s="98" t="s">
        <v>223</v>
      </c>
      <c r="E1087" s="101"/>
      <c r="F1087" s="101" t="s">
        <v>224</v>
      </c>
      <c r="G1087" s="102"/>
      <c r="H1087" s="105"/>
      <c r="I1087" s="225"/>
      <c r="J1087" s="105"/>
      <c r="K1087" s="111">
        <v>0</v>
      </c>
      <c r="L1087" s="105">
        <v>0</v>
      </c>
      <c r="M1087" s="112" t="s">
        <v>187</v>
      </c>
      <c r="N1087" s="34" t="str">
        <f t="shared" si="186"/>
        <v/>
      </c>
      <c r="O1087" s="38">
        <f t="shared" si="187"/>
        <v>0.33333333333333326</v>
      </c>
      <c r="P1087" s="114" t="s">
        <v>117</v>
      </c>
      <c r="Q1087" s="118">
        <v>44810</v>
      </c>
      <c r="R1087" s="35">
        <v>0</v>
      </c>
      <c r="S1087" s="35">
        <v>0</v>
      </c>
      <c r="T1087" s="10" t="str">
        <f t="shared" si="182"/>
        <v>Sem - 37</v>
      </c>
      <c r="U1087" s="10" t="str">
        <f t="shared" si="183"/>
        <v>Septembre</v>
      </c>
      <c r="V1087" s="36" t="s">
        <v>1361</v>
      </c>
      <c r="W1087" s="34"/>
      <c r="X1087" s="91">
        <f t="shared" si="184"/>
        <v>0</v>
      </c>
      <c r="Y1087" s="92" t="str">
        <f>VLOOKUP('CM-CIC'!B1018,Annuaire_roster!B:F,4,0)</f>
        <v>CHOUIFI Mustapha</v>
      </c>
      <c r="Z1087" s="37" t="s">
        <v>110</v>
      </c>
      <c r="AA1087" s="60" t="s">
        <v>232</v>
      </c>
      <c r="AB1087" s="35" t="s">
        <v>63</v>
      </c>
      <c r="AC1087" s="35" t="s">
        <v>63</v>
      </c>
      <c r="AD1087" s="35" t="s">
        <v>63</v>
      </c>
      <c r="AE1087" s="44" t="s">
        <v>63</v>
      </c>
      <c r="AF1087" s="120"/>
      <c r="AG1087" s="45"/>
    </row>
    <row r="1088" spans="1:33" ht="12.75" customHeight="1" x14ac:dyDescent="0.2">
      <c r="A1088" s="59">
        <f>+VLOOKUP(B1088,Annuaire_roster!B:G,5,0)</f>
        <v>1410</v>
      </c>
      <c r="B1088" s="78" t="s">
        <v>134</v>
      </c>
      <c r="C1088" s="98">
        <v>0.29166666666666669</v>
      </c>
      <c r="D1088" s="98" t="s">
        <v>223</v>
      </c>
      <c r="E1088" s="101">
        <v>0.66666666666666663</v>
      </c>
      <c r="F1088" s="101" t="s">
        <v>224</v>
      </c>
      <c r="G1088" s="102"/>
      <c r="H1088" s="105"/>
      <c r="I1088" s="225"/>
      <c r="J1088" s="105"/>
      <c r="K1088" s="111">
        <v>0</v>
      </c>
      <c r="L1088" s="105">
        <v>0</v>
      </c>
      <c r="M1088" s="112">
        <v>0</v>
      </c>
      <c r="N1088" s="34">
        <f t="shared" si="186"/>
        <v>0.33333333333333326</v>
      </c>
      <c r="O1088" s="38">
        <f t="shared" si="187"/>
        <v>0.33333333333333326</v>
      </c>
      <c r="P1088" s="114" t="s">
        <v>117</v>
      </c>
      <c r="Q1088" s="118">
        <v>44810</v>
      </c>
      <c r="R1088" s="35">
        <v>0</v>
      </c>
      <c r="S1088" s="35">
        <v>0</v>
      </c>
      <c r="T1088" s="10" t="str">
        <f t="shared" si="182"/>
        <v>Sem - 37</v>
      </c>
      <c r="U1088" s="10" t="str">
        <f t="shared" si="183"/>
        <v>Septembre</v>
      </c>
      <c r="V1088" s="36" t="s">
        <v>1362</v>
      </c>
      <c r="W1088" s="34"/>
      <c r="X1088" s="91">
        <f t="shared" si="184"/>
        <v>0</v>
      </c>
      <c r="Y1088" s="92" t="str">
        <f>VLOOKUP('CM-CIC'!B1019,Annuaire_roster!B:F,4,0)</f>
        <v>CHOUIFI Mustapha</v>
      </c>
      <c r="Z1088" s="37" t="s">
        <v>110</v>
      </c>
      <c r="AA1088" s="60" t="s">
        <v>232</v>
      </c>
      <c r="AB1088" s="35" t="s">
        <v>63</v>
      </c>
      <c r="AC1088" s="35" t="s">
        <v>63</v>
      </c>
      <c r="AD1088" s="35" t="s">
        <v>63</v>
      </c>
      <c r="AE1088" s="44" t="s">
        <v>63</v>
      </c>
      <c r="AF1088" s="120"/>
      <c r="AG1088" s="45"/>
    </row>
    <row r="1089" spans="1:33" ht="12.75" customHeight="1" x14ac:dyDescent="0.2">
      <c r="A1089" s="59">
        <f>+VLOOKUP(B1089,Annuaire_roster!B:G,5,0)</f>
        <v>1414</v>
      </c>
      <c r="B1089" s="78" t="s">
        <v>136</v>
      </c>
      <c r="C1089" s="98"/>
      <c r="D1089" s="98" t="s">
        <v>188</v>
      </c>
      <c r="E1089" s="101"/>
      <c r="F1089" s="101" t="s">
        <v>188</v>
      </c>
      <c r="G1089" s="102"/>
      <c r="H1089" s="105"/>
      <c r="I1089" s="225"/>
      <c r="J1089" s="105"/>
      <c r="K1089" s="111">
        <v>0</v>
      </c>
      <c r="L1089" s="105">
        <v>0</v>
      </c>
      <c r="M1089" s="112">
        <v>0</v>
      </c>
      <c r="N1089" s="34" t="str">
        <f t="shared" si="186"/>
        <v/>
      </c>
      <c r="O1089" s="38">
        <f t="shared" si="187"/>
        <v>0</v>
      </c>
      <c r="P1089" s="114" t="s">
        <v>117</v>
      </c>
      <c r="Q1089" s="118">
        <v>44810</v>
      </c>
      <c r="R1089" s="35">
        <v>0</v>
      </c>
      <c r="S1089" s="35">
        <v>0</v>
      </c>
      <c r="T1089" s="10" t="str">
        <f t="shared" si="182"/>
        <v>Sem - 37</v>
      </c>
      <c r="U1089" s="10" t="str">
        <f t="shared" si="183"/>
        <v>Septembre</v>
      </c>
      <c r="V1089" s="36" t="s">
        <v>1363</v>
      </c>
      <c r="W1089" s="34"/>
      <c r="X1089" s="91">
        <f t="shared" si="184"/>
        <v>0</v>
      </c>
      <c r="Y1089" s="92" t="str">
        <f>VLOOKUP('CM-CIC'!B1020,Annuaire_roster!B:F,4,0)</f>
        <v>CHOUIFI Mustapha</v>
      </c>
      <c r="Z1089" s="37" t="s">
        <v>110</v>
      </c>
      <c r="AA1089" s="60" t="s">
        <v>232</v>
      </c>
      <c r="AB1089" s="35" t="s">
        <v>63</v>
      </c>
      <c r="AC1089" s="35" t="s">
        <v>63</v>
      </c>
      <c r="AD1089" s="35" t="s">
        <v>63</v>
      </c>
      <c r="AE1089" s="44" t="s">
        <v>63</v>
      </c>
      <c r="AF1089" s="120"/>
      <c r="AG1089" s="45"/>
    </row>
    <row r="1090" spans="1:33" ht="12.75" customHeight="1" x14ac:dyDescent="0.2">
      <c r="A1090" s="59">
        <f>+VLOOKUP(B1090,Annuaire_roster!B:G,5,0)</f>
        <v>1415</v>
      </c>
      <c r="B1090" s="78" t="s">
        <v>137</v>
      </c>
      <c r="C1090" s="98">
        <v>0.28819444444444442</v>
      </c>
      <c r="D1090" s="98" t="s">
        <v>223</v>
      </c>
      <c r="E1090" s="101">
        <v>0.66666666666666663</v>
      </c>
      <c r="F1090" s="101" t="s">
        <v>224</v>
      </c>
      <c r="G1090" s="102"/>
      <c r="H1090" s="105"/>
      <c r="I1090" s="225"/>
      <c r="J1090" s="105"/>
      <c r="K1090" s="111">
        <v>0</v>
      </c>
      <c r="L1090" s="105">
        <v>0</v>
      </c>
      <c r="M1090" s="112">
        <v>0</v>
      </c>
      <c r="N1090" s="34">
        <f t="shared" si="186"/>
        <v>0.33333333333333326</v>
      </c>
      <c r="O1090" s="38">
        <f t="shared" si="187"/>
        <v>0.33333333333333326</v>
      </c>
      <c r="P1090" s="114" t="s">
        <v>117</v>
      </c>
      <c r="Q1090" s="118">
        <v>44810</v>
      </c>
      <c r="R1090" s="35">
        <v>0</v>
      </c>
      <c r="S1090" s="35">
        <v>0</v>
      </c>
      <c r="T1090" s="10" t="str">
        <f t="shared" ref="T1090:T1153" si="188">"Sem - "&amp;WEEKNUM(Q1090,21)</f>
        <v>Sem - 37</v>
      </c>
      <c r="U1090" s="10" t="str">
        <f t="shared" ref="U1090:U1153" si="189">PROPER(TEXT(Q1090,"mmmm"))</f>
        <v>Septembre</v>
      </c>
      <c r="V1090" s="36" t="s">
        <v>1364</v>
      </c>
      <c r="W1090" s="34"/>
      <c r="X1090" s="91">
        <f t="shared" ref="X1090:X1153" si="190">IFERROR(IF(M1090="Abs",0,IF((D1090-C1090+E1090-F1090)&lt;0.000694444444444444,0,(D1090-C1090+E1090-F1090))),0)</f>
        <v>3.4722222222222099E-3</v>
      </c>
      <c r="Y1090" s="92" t="str">
        <f>VLOOKUP('CM-CIC'!B1021,Annuaire_roster!B:F,4,0)</f>
        <v>CHOUIFI Mustapha</v>
      </c>
      <c r="Z1090" s="37" t="s">
        <v>110</v>
      </c>
      <c r="AA1090" s="60" t="s">
        <v>232</v>
      </c>
      <c r="AB1090" s="35" t="s">
        <v>63</v>
      </c>
      <c r="AC1090" s="35" t="s">
        <v>63</v>
      </c>
      <c r="AD1090" s="35" t="s">
        <v>63</v>
      </c>
      <c r="AE1090" s="44" t="s">
        <v>63</v>
      </c>
      <c r="AF1090" s="120"/>
      <c r="AG1090" s="45"/>
    </row>
    <row r="1091" spans="1:33" ht="12.75" customHeight="1" x14ac:dyDescent="0.2">
      <c r="A1091" s="59">
        <f>+VLOOKUP(B1091,Annuaire_roster!B:G,5,0)</f>
        <v>1416</v>
      </c>
      <c r="B1091" s="78" t="s">
        <v>138</v>
      </c>
      <c r="C1091" s="98">
        <v>0.2902777777777778</v>
      </c>
      <c r="D1091" s="98" t="s">
        <v>223</v>
      </c>
      <c r="E1091" s="101">
        <v>0.66666666666666663</v>
      </c>
      <c r="F1091" s="101" t="s">
        <v>224</v>
      </c>
      <c r="G1091" s="102"/>
      <c r="H1091" s="105"/>
      <c r="I1091" s="225"/>
      <c r="J1091" s="105"/>
      <c r="K1091" s="111">
        <v>0</v>
      </c>
      <c r="L1091" s="105">
        <v>0</v>
      </c>
      <c r="M1091" s="112">
        <v>0</v>
      </c>
      <c r="N1091" s="34">
        <f t="shared" si="186"/>
        <v>0.33333333333333326</v>
      </c>
      <c r="O1091" s="38">
        <f t="shared" si="187"/>
        <v>0.33333333333333326</v>
      </c>
      <c r="P1091" s="114" t="s">
        <v>117</v>
      </c>
      <c r="Q1091" s="118">
        <v>44810</v>
      </c>
      <c r="R1091" s="35">
        <v>0</v>
      </c>
      <c r="S1091" s="35">
        <v>0</v>
      </c>
      <c r="T1091" s="10" t="str">
        <f t="shared" si="188"/>
        <v>Sem - 37</v>
      </c>
      <c r="U1091" s="10" t="str">
        <f t="shared" si="189"/>
        <v>Septembre</v>
      </c>
      <c r="V1091" s="36" t="s">
        <v>1365</v>
      </c>
      <c r="W1091" s="34"/>
      <c r="X1091" s="91">
        <f t="shared" si="190"/>
        <v>1.388888888888884E-3</v>
      </c>
      <c r="Y1091" s="92" t="str">
        <f>VLOOKUP('CM-CIC'!B1022,Annuaire_roster!B:F,4,0)</f>
        <v>HAMDOUNI YASSER (assistance)</v>
      </c>
      <c r="Z1091" s="37" t="s">
        <v>110</v>
      </c>
      <c r="AA1091" s="60" t="s">
        <v>232</v>
      </c>
      <c r="AB1091" s="35" t="s">
        <v>63</v>
      </c>
      <c r="AC1091" s="35" t="s">
        <v>63</v>
      </c>
      <c r="AD1091" s="35" t="s">
        <v>63</v>
      </c>
      <c r="AE1091" s="44" t="s">
        <v>63</v>
      </c>
      <c r="AF1091" s="120"/>
      <c r="AG1091" s="45"/>
    </row>
    <row r="1092" spans="1:33" ht="12.75" customHeight="1" x14ac:dyDescent="0.2">
      <c r="A1092" s="59">
        <f>+VLOOKUP(B1092,Annuaire_roster!B:G,5,0)</f>
        <v>1421</v>
      </c>
      <c r="B1092" s="78" t="s">
        <v>140</v>
      </c>
      <c r="C1092" s="98">
        <v>0.28541666666666665</v>
      </c>
      <c r="D1092" s="98" t="s">
        <v>223</v>
      </c>
      <c r="E1092" s="101">
        <v>0.66666666666666663</v>
      </c>
      <c r="F1092" s="101" t="s">
        <v>224</v>
      </c>
      <c r="G1092" s="102"/>
      <c r="H1092" s="105"/>
      <c r="I1092" s="225"/>
      <c r="J1092" s="105"/>
      <c r="K1092" s="111">
        <v>0</v>
      </c>
      <c r="L1092" s="105">
        <v>0</v>
      </c>
      <c r="M1092" s="112">
        <v>0</v>
      </c>
      <c r="N1092" s="34">
        <f t="shared" si="186"/>
        <v>0.33333333333333326</v>
      </c>
      <c r="O1092" s="38">
        <f t="shared" si="187"/>
        <v>0.33333333333333326</v>
      </c>
      <c r="P1092" s="114" t="s">
        <v>117</v>
      </c>
      <c r="Q1092" s="118">
        <v>44810</v>
      </c>
      <c r="R1092" s="35">
        <v>0</v>
      </c>
      <c r="S1092" s="35">
        <v>0</v>
      </c>
      <c r="T1092" s="10" t="str">
        <f t="shared" si="188"/>
        <v>Sem - 37</v>
      </c>
      <c r="U1092" s="10" t="str">
        <f t="shared" si="189"/>
        <v>Septembre</v>
      </c>
      <c r="V1092" s="36" t="s">
        <v>1366</v>
      </c>
      <c r="W1092" s="34"/>
      <c r="X1092" s="91">
        <f t="shared" si="190"/>
        <v>6.2499999999999778E-3</v>
      </c>
      <c r="Y1092" s="92" t="str">
        <f>VLOOKUP('CM-CIC'!B1023,Annuaire_roster!B:F,4,0)</f>
        <v>CHOUIFI Mustapha</v>
      </c>
      <c r="Z1092" s="37" t="s">
        <v>110</v>
      </c>
      <c r="AA1092" s="60" t="s">
        <v>232</v>
      </c>
      <c r="AB1092" s="35" t="s">
        <v>63</v>
      </c>
      <c r="AC1092" s="35" t="s">
        <v>63</v>
      </c>
      <c r="AD1092" s="35" t="s">
        <v>63</v>
      </c>
      <c r="AE1092" s="44" t="s">
        <v>63</v>
      </c>
      <c r="AF1092" s="120"/>
      <c r="AG1092" s="45"/>
    </row>
    <row r="1093" spans="1:33" ht="12.75" customHeight="1" x14ac:dyDescent="0.2">
      <c r="A1093" s="59">
        <f>+VLOOKUP(B1093,Annuaire_roster!B:G,5,0)</f>
        <v>1419</v>
      </c>
      <c r="B1093" s="78" t="s">
        <v>139</v>
      </c>
      <c r="C1093" s="98">
        <v>0.29166666666666669</v>
      </c>
      <c r="D1093" s="98" t="s">
        <v>223</v>
      </c>
      <c r="E1093" s="101">
        <v>0.66666666666666663</v>
      </c>
      <c r="F1093" s="101" t="s">
        <v>224</v>
      </c>
      <c r="G1093" s="102"/>
      <c r="H1093" s="105"/>
      <c r="I1093" s="225"/>
      <c r="J1093" s="105"/>
      <c r="K1093" s="111">
        <v>0</v>
      </c>
      <c r="L1093" s="105">
        <v>0</v>
      </c>
      <c r="M1093" s="112">
        <v>0</v>
      </c>
      <c r="N1093" s="34">
        <f t="shared" si="186"/>
        <v>0.33333333333333326</v>
      </c>
      <c r="O1093" s="38">
        <f t="shared" si="187"/>
        <v>0.33333333333333326</v>
      </c>
      <c r="P1093" s="114" t="s">
        <v>117</v>
      </c>
      <c r="Q1093" s="118">
        <v>44810</v>
      </c>
      <c r="R1093" s="35">
        <v>0</v>
      </c>
      <c r="S1093" s="35">
        <v>0</v>
      </c>
      <c r="T1093" s="10" t="str">
        <f t="shared" si="188"/>
        <v>Sem - 37</v>
      </c>
      <c r="U1093" s="10" t="str">
        <f t="shared" si="189"/>
        <v>Septembre</v>
      </c>
      <c r="V1093" s="36" t="s">
        <v>1367</v>
      </c>
      <c r="W1093" s="34"/>
      <c r="X1093" s="91">
        <f t="shared" si="190"/>
        <v>0</v>
      </c>
      <c r="Y1093" s="92" t="str">
        <f>VLOOKUP('CM-CIC'!B1024,Annuaire_roster!B:F,4,0)</f>
        <v>HAMDOUNI YASSER (assistance)</v>
      </c>
      <c r="Z1093" s="37" t="s">
        <v>110</v>
      </c>
      <c r="AA1093" s="60" t="s">
        <v>232</v>
      </c>
      <c r="AB1093" s="35" t="s">
        <v>63</v>
      </c>
      <c r="AC1093" s="35" t="s">
        <v>63</v>
      </c>
      <c r="AD1093" s="35" t="s">
        <v>63</v>
      </c>
      <c r="AE1093" s="44" t="s">
        <v>63</v>
      </c>
      <c r="AF1093" s="120"/>
      <c r="AG1093" s="45"/>
    </row>
    <row r="1094" spans="1:33" ht="12.75" customHeight="1" x14ac:dyDescent="0.2">
      <c r="A1094" s="59">
        <f>+VLOOKUP(B1094,Annuaire_roster!B:G,5,0)</f>
        <v>1533</v>
      </c>
      <c r="B1094" s="78" t="s">
        <v>181</v>
      </c>
      <c r="C1094" s="98">
        <v>0.29166666666666669</v>
      </c>
      <c r="D1094" s="98" t="s">
        <v>223</v>
      </c>
      <c r="E1094" s="101">
        <v>0.66666666666666663</v>
      </c>
      <c r="F1094" s="101" t="s">
        <v>224</v>
      </c>
      <c r="G1094" s="99"/>
      <c r="H1094" s="104"/>
      <c r="I1094" s="225"/>
      <c r="J1094" s="105"/>
      <c r="K1094" s="111">
        <v>0</v>
      </c>
      <c r="L1094" s="105">
        <v>0</v>
      </c>
      <c r="M1094" s="112">
        <v>0</v>
      </c>
      <c r="N1094" s="34">
        <f t="shared" si="186"/>
        <v>0.33333333333333326</v>
      </c>
      <c r="O1094" s="38">
        <f t="shared" si="187"/>
        <v>0.33333333333333326</v>
      </c>
      <c r="P1094" s="114" t="s">
        <v>117</v>
      </c>
      <c r="Q1094" s="118">
        <v>44810</v>
      </c>
      <c r="R1094" s="35">
        <v>0</v>
      </c>
      <c r="S1094" s="35">
        <v>0</v>
      </c>
      <c r="T1094" s="10" t="str">
        <f t="shared" si="188"/>
        <v>Sem - 37</v>
      </c>
      <c r="U1094" s="10" t="str">
        <f t="shared" si="189"/>
        <v>Septembre</v>
      </c>
      <c r="V1094" s="36" t="s">
        <v>1368</v>
      </c>
      <c r="W1094" s="34"/>
      <c r="X1094" s="91">
        <f t="shared" si="190"/>
        <v>0</v>
      </c>
      <c r="Y1094" s="92" t="str">
        <f>VLOOKUP('CM-CIC'!B1025,Annuaire_roster!B:F,4,0)</f>
        <v>CHOUIFI Mustapha</v>
      </c>
      <c r="Z1094" s="37" t="s">
        <v>110</v>
      </c>
      <c r="AA1094" s="60" t="s">
        <v>232</v>
      </c>
      <c r="AB1094" s="35" t="s">
        <v>63</v>
      </c>
      <c r="AC1094" s="35" t="s">
        <v>63</v>
      </c>
      <c r="AD1094" s="35" t="s">
        <v>63</v>
      </c>
      <c r="AE1094" s="44" t="s">
        <v>63</v>
      </c>
      <c r="AF1094" s="120"/>
      <c r="AG1094" s="45"/>
    </row>
    <row r="1095" spans="1:33" ht="12.75" customHeight="1" x14ac:dyDescent="0.2">
      <c r="A1095" s="59">
        <f>+VLOOKUP(B1095,Annuaire_roster!B:G,5,0)</f>
        <v>1532</v>
      </c>
      <c r="B1095" s="78" t="s">
        <v>182</v>
      </c>
      <c r="C1095" s="98">
        <v>0.28958333333333336</v>
      </c>
      <c r="D1095" s="98" t="s">
        <v>223</v>
      </c>
      <c r="E1095" s="101">
        <v>0.66666666666666663</v>
      </c>
      <c r="F1095" s="101" t="s">
        <v>224</v>
      </c>
      <c r="G1095" s="102"/>
      <c r="H1095" s="105"/>
      <c r="I1095" s="225"/>
      <c r="J1095" s="105"/>
      <c r="K1095" s="111">
        <v>0</v>
      </c>
      <c r="L1095" s="105">
        <v>0</v>
      </c>
      <c r="M1095" s="112">
        <v>0</v>
      </c>
      <c r="N1095" s="34">
        <f t="shared" si="186"/>
        <v>0.33333333333333326</v>
      </c>
      <c r="O1095" s="38">
        <f t="shared" si="187"/>
        <v>0.33333333333333326</v>
      </c>
      <c r="P1095" s="114" t="s">
        <v>117</v>
      </c>
      <c r="Q1095" s="118">
        <v>44810</v>
      </c>
      <c r="R1095" s="35">
        <v>0</v>
      </c>
      <c r="S1095" s="35">
        <v>0</v>
      </c>
      <c r="T1095" s="10" t="str">
        <f t="shared" si="188"/>
        <v>Sem - 37</v>
      </c>
      <c r="U1095" s="10" t="str">
        <f t="shared" si="189"/>
        <v>Septembre</v>
      </c>
      <c r="V1095" s="36" t="s">
        <v>1369</v>
      </c>
      <c r="W1095" s="34"/>
      <c r="X1095" s="91">
        <f t="shared" si="190"/>
        <v>2.0833333333333259E-3</v>
      </c>
      <c r="Y1095" s="92" t="str">
        <f>VLOOKUP('CM-CIC'!B1026,Annuaire_roster!B:F,4,0)</f>
        <v>CHOUIFI Mustapha</v>
      </c>
      <c r="Z1095" s="37" t="s">
        <v>110</v>
      </c>
      <c r="AA1095" s="60" t="s">
        <v>232</v>
      </c>
      <c r="AB1095" s="35" t="s">
        <v>63</v>
      </c>
      <c r="AC1095" s="35" t="s">
        <v>63</v>
      </c>
      <c r="AD1095" s="35" t="s">
        <v>63</v>
      </c>
      <c r="AE1095" s="44" t="s">
        <v>63</v>
      </c>
      <c r="AF1095" s="120"/>
      <c r="AG1095" s="45"/>
    </row>
    <row r="1096" spans="1:33" ht="12.75" customHeight="1" x14ac:dyDescent="0.2">
      <c r="A1096" s="59">
        <f>+VLOOKUP(B1096,Annuaire_roster!B:G,5,0)</f>
        <v>1448</v>
      </c>
      <c r="B1096" s="78" t="s">
        <v>164</v>
      </c>
      <c r="C1096" s="98"/>
      <c r="D1096" s="98" t="s">
        <v>188</v>
      </c>
      <c r="E1096" s="101"/>
      <c r="F1096" s="101" t="s">
        <v>188</v>
      </c>
      <c r="G1096" s="102"/>
      <c r="H1096" s="105"/>
      <c r="I1096" s="225"/>
      <c r="J1096" s="105"/>
      <c r="K1096" s="111">
        <v>0</v>
      </c>
      <c r="L1096" s="105">
        <v>0</v>
      </c>
      <c r="M1096" s="112">
        <v>0</v>
      </c>
      <c r="N1096" s="34" t="str">
        <f t="shared" si="186"/>
        <v/>
      </c>
      <c r="O1096" s="38">
        <f t="shared" si="187"/>
        <v>0</v>
      </c>
      <c r="P1096" s="114" t="s">
        <v>117</v>
      </c>
      <c r="Q1096" s="118">
        <v>44810</v>
      </c>
      <c r="R1096" s="35">
        <v>0</v>
      </c>
      <c r="S1096" s="35">
        <v>0</v>
      </c>
      <c r="T1096" s="10" t="str">
        <f t="shared" si="188"/>
        <v>Sem - 37</v>
      </c>
      <c r="U1096" s="10" t="str">
        <f t="shared" si="189"/>
        <v>Septembre</v>
      </c>
      <c r="V1096" s="36" t="s">
        <v>1370</v>
      </c>
      <c r="W1096" s="34"/>
      <c r="X1096" s="91">
        <f t="shared" si="190"/>
        <v>0</v>
      </c>
      <c r="Y1096" s="92" t="str">
        <f>VLOOKUP('CM-CIC'!B1027,Annuaire_roster!B:F,4,0)</f>
        <v>CHOUIFI Mustapha</v>
      </c>
      <c r="Z1096" s="37" t="s">
        <v>110</v>
      </c>
      <c r="AA1096" s="60" t="s">
        <v>232</v>
      </c>
      <c r="AB1096" s="35" t="s">
        <v>63</v>
      </c>
      <c r="AC1096" s="35" t="s">
        <v>63</v>
      </c>
      <c r="AD1096" s="35" t="s">
        <v>63</v>
      </c>
      <c r="AE1096" s="44" t="s">
        <v>63</v>
      </c>
      <c r="AF1096" s="120"/>
      <c r="AG1096" s="45"/>
    </row>
    <row r="1097" spans="1:33" ht="12.75" customHeight="1" x14ac:dyDescent="0.2">
      <c r="A1097" s="59">
        <f>+VLOOKUP(B1097,Annuaire_roster!B:G,5,0)</f>
        <v>1488</v>
      </c>
      <c r="B1097" s="78" t="s">
        <v>170</v>
      </c>
      <c r="C1097" s="98"/>
      <c r="D1097" s="98" t="s">
        <v>223</v>
      </c>
      <c r="E1097" s="101"/>
      <c r="F1097" s="101" t="s">
        <v>224</v>
      </c>
      <c r="G1097" s="102"/>
      <c r="H1097" s="105"/>
      <c r="I1097" s="225"/>
      <c r="J1097" s="105"/>
      <c r="K1097" s="111">
        <v>0</v>
      </c>
      <c r="L1097" s="105">
        <v>0</v>
      </c>
      <c r="M1097" s="112" t="s">
        <v>187</v>
      </c>
      <c r="N1097" s="34" t="str">
        <f t="shared" si="186"/>
        <v/>
      </c>
      <c r="O1097" s="38">
        <f t="shared" si="187"/>
        <v>0.33333333333333326</v>
      </c>
      <c r="P1097" s="114" t="s">
        <v>117</v>
      </c>
      <c r="Q1097" s="118">
        <v>44810</v>
      </c>
      <c r="R1097" s="35">
        <v>0</v>
      </c>
      <c r="S1097" s="35">
        <v>0</v>
      </c>
      <c r="T1097" s="10" t="str">
        <f t="shared" si="188"/>
        <v>Sem - 37</v>
      </c>
      <c r="U1097" s="10" t="str">
        <f t="shared" si="189"/>
        <v>Septembre</v>
      </c>
      <c r="V1097" s="36" t="s">
        <v>1371</v>
      </c>
      <c r="W1097" s="34"/>
      <c r="X1097" s="91">
        <f t="shared" si="190"/>
        <v>0</v>
      </c>
      <c r="Y1097" s="92" t="str">
        <f>VLOOKUP('CM-CIC'!B1028,Annuaire_roster!B:F,4,0)</f>
        <v>CHOUIFI Mustapha</v>
      </c>
      <c r="Z1097" s="37" t="s">
        <v>110</v>
      </c>
      <c r="AA1097" s="60" t="s">
        <v>232</v>
      </c>
      <c r="AB1097" s="35" t="s">
        <v>63</v>
      </c>
      <c r="AC1097" s="35" t="s">
        <v>63</v>
      </c>
      <c r="AD1097" s="35" t="s">
        <v>63</v>
      </c>
      <c r="AE1097" s="44" t="s">
        <v>63</v>
      </c>
      <c r="AF1097" s="120"/>
      <c r="AG1097" s="45"/>
    </row>
    <row r="1098" spans="1:33" ht="12.75" customHeight="1" x14ac:dyDescent="0.2">
      <c r="A1098" s="59">
        <f>+VLOOKUP(B1098,Annuaire_roster!B:G,5,0)</f>
        <v>1456</v>
      </c>
      <c r="B1098" s="78" t="s">
        <v>173</v>
      </c>
      <c r="C1098" s="98">
        <v>0.2902777777777778</v>
      </c>
      <c r="D1098" s="98" t="s">
        <v>223</v>
      </c>
      <c r="E1098" s="101">
        <v>0.66666666666666663</v>
      </c>
      <c r="F1098" s="101" t="s">
        <v>224</v>
      </c>
      <c r="G1098" s="102"/>
      <c r="H1098" s="105"/>
      <c r="I1098" s="225"/>
      <c r="J1098" s="105"/>
      <c r="K1098" s="111">
        <v>0</v>
      </c>
      <c r="L1098" s="105">
        <v>0</v>
      </c>
      <c r="M1098" s="112">
        <v>0</v>
      </c>
      <c r="N1098" s="34">
        <f t="shared" si="186"/>
        <v>0.33333333333333326</v>
      </c>
      <c r="O1098" s="38">
        <f t="shared" si="187"/>
        <v>0.33333333333333326</v>
      </c>
      <c r="P1098" s="114" t="s">
        <v>117</v>
      </c>
      <c r="Q1098" s="118">
        <v>44810</v>
      </c>
      <c r="R1098" s="35">
        <v>0</v>
      </c>
      <c r="S1098" s="35">
        <v>0</v>
      </c>
      <c r="T1098" s="10" t="str">
        <f t="shared" si="188"/>
        <v>Sem - 37</v>
      </c>
      <c r="U1098" s="10" t="str">
        <f t="shared" si="189"/>
        <v>Septembre</v>
      </c>
      <c r="V1098" s="36" t="s">
        <v>1372</v>
      </c>
      <c r="W1098" s="34"/>
      <c r="X1098" s="91">
        <f t="shared" si="190"/>
        <v>1.388888888888884E-3</v>
      </c>
      <c r="Y1098" s="92" t="str">
        <f>VLOOKUP('CM-CIC'!B1029,Annuaire_roster!B:F,4,0)</f>
        <v>CHOUIFI Mustapha</v>
      </c>
      <c r="Z1098" s="37" t="s">
        <v>110</v>
      </c>
      <c r="AA1098" s="60" t="s">
        <v>232</v>
      </c>
      <c r="AB1098" s="35" t="s">
        <v>63</v>
      </c>
      <c r="AC1098" s="35" t="s">
        <v>63</v>
      </c>
      <c r="AD1098" s="35" t="s">
        <v>63</v>
      </c>
      <c r="AE1098" s="44" t="s">
        <v>63</v>
      </c>
      <c r="AF1098" s="120"/>
      <c r="AG1098" s="45"/>
    </row>
    <row r="1099" spans="1:33" ht="12.75" customHeight="1" x14ac:dyDescent="0.2">
      <c r="A1099" s="59">
        <f>+VLOOKUP(B1099,Annuaire_roster!B:G,5,0)</f>
        <v>1504</v>
      </c>
      <c r="B1099" s="78" t="s">
        <v>166</v>
      </c>
      <c r="C1099" s="98">
        <v>0.29166666666666669</v>
      </c>
      <c r="D1099" s="98" t="s">
        <v>223</v>
      </c>
      <c r="E1099" s="101">
        <v>0.66666666666666663</v>
      </c>
      <c r="F1099" s="101" t="s">
        <v>224</v>
      </c>
      <c r="G1099" s="102"/>
      <c r="H1099" s="105"/>
      <c r="I1099" s="225"/>
      <c r="J1099" s="105"/>
      <c r="K1099" s="111">
        <v>0</v>
      </c>
      <c r="L1099" s="105">
        <v>0</v>
      </c>
      <c r="M1099" s="112">
        <v>0</v>
      </c>
      <c r="N1099" s="34">
        <f t="shared" si="186"/>
        <v>0.33333333333333326</v>
      </c>
      <c r="O1099" s="38">
        <f t="shared" si="187"/>
        <v>0.33333333333333326</v>
      </c>
      <c r="P1099" s="114" t="s">
        <v>117</v>
      </c>
      <c r="Q1099" s="118">
        <v>44810</v>
      </c>
      <c r="R1099" s="35">
        <v>0</v>
      </c>
      <c r="S1099" s="35">
        <v>0</v>
      </c>
      <c r="T1099" s="10" t="str">
        <f t="shared" si="188"/>
        <v>Sem - 37</v>
      </c>
      <c r="U1099" s="10" t="str">
        <f t="shared" si="189"/>
        <v>Septembre</v>
      </c>
      <c r="V1099" s="36" t="s">
        <v>1373</v>
      </c>
      <c r="W1099" s="34"/>
      <c r="X1099" s="91">
        <f t="shared" si="190"/>
        <v>0</v>
      </c>
      <c r="Y1099" s="92" t="str">
        <f>VLOOKUP('CM-CIC'!B1030,Annuaire_roster!B:F,4,0)</f>
        <v>CHOUIFI Mustapha</v>
      </c>
      <c r="Z1099" s="37" t="s">
        <v>110</v>
      </c>
      <c r="AA1099" s="60" t="s">
        <v>232</v>
      </c>
      <c r="AB1099" s="35" t="s">
        <v>63</v>
      </c>
      <c r="AC1099" s="35" t="s">
        <v>63</v>
      </c>
      <c r="AD1099" s="35" t="s">
        <v>63</v>
      </c>
      <c r="AE1099" s="44" t="s">
        <v>63</v>
      </c>
      <c r="AF1099" s="120"/>
      <c r="AG1099" s="45"/>
    </row>
    <row r="1100" spans="1:33" ht="12.75" customHeight="1" x14ac:dyDescent="0.2">
      <c r="A1100" s="59">
        <f>+VLOOKUP(B1100,Annuaire_roster!B:G,5,0)</f>
        <v>1429</v>
      </c>
      <c r="B1100" s="78" t="s">
        <v>147</v>
      </c>
      <c r="C1100" s="98">
        <v>0.29166666666666669</v>
      </c>
      <c r="D1100" s="98" t="s">
        <v>223</v>
      </c>
      <c r="E1100" s="101">
        <v>0.66666666666666663</v>
      </c>
      <c r="F1100" s="101" t="s">
        <v>224</v>
      </c>
      <c r="G1100" s="102"/>
      <c r="H1100" s="105"/>
      <c r="I1100" s="225"/>
      <c r="J1100" s="105"/>
      <c r="K1100" s="111">
        <v>0</v>
      </c>
      <c r="L1100" s="105">
        <v>0</v>
      </c>
      <c r="M1100" s="112">
        <v>0</v>
      </c>
      <c r="N1100" s="34">
        <f t="shared" si="186"/>
        <v>0.33333333333333326</v>
      </c>
      <c r="O1100" s="38">
        <f t="shared" si="187"/>
        <v>0.33333333333333326</v>
      </c>
      <c r="P1100" s="114" t="s">
        <v>117</v>
      </c>
      <c r="Q1100" s="118">
        <v>44810</v>
      </c>
      <c r="R1100" s="35">
        <v>0</v>
      </c>
      <c r="S1100" s="35">
        <v>0</v>
      </c>
      <c r="T1100" s="10" t="str">
        <f t="shared" si="188"/>
        <v>Sem - 37</v>
      </c>
      <c r="U1100" s="10" t="str">
        <f t="shared" si="189"/>
        <v>Septembre</v>
      </c>
      <c r="V1100" s="36" t="s">
        <v>1374</v>
      </c>
      <c r="W1100" s="34"/>
      <c r="X1100" s="91">
        <f t="shared" si="190"/>
        <v>0</v>
      </c>
      <c r="Y1100" s="92" t="str">
        <f>VLOOKUP('CM-CIC'!B1031,Annuaire_roster!B:F,4,0)</f>
        <v>CHOUIFI Mustapha</v>
      </c>
      <c r="Z1100" s="37" t="s">
        <v>110</v>
      </c>
      <c r="AA1100" s="60" t="s">
        <v>232</v>
      </c>
      <c r="AB1100" s="35" t="s">
        <v>63</v>
      </c>
      <c r="AC1100" s="35" t="s">
        <v>63</v>
      </c>
      <c r="AD1100" s="35" t="s">
        <v>63</v>
      </c>
      <c r="AE1100" s="44" t="s">
        <v>63</v>
      </c>
      <c r="AF1100" s="120"/>
      <c r="AG1100" s="45"/>
    </row>
    <row r="1101" spans="1:33" ht="12.75" customHeight="1" x14ac:dyDescent="0.2">
      <c r="A1101" s="59" t="str">
        <f>+VLOOKUP(B1101,Annuaire_roster!B:G,5,0)</f>
        <v>01563</v>
      </c>
      <c r="B1101" s="78" t="s">
        <v>190</v>
      </c>
      <c r="C1101" s="98">
        <v>0.29166666666666669</v>
      </c>
      <c r="D1101" s="98" t="s">
        <v>223</v>
      </c>
      <c r="E1101" s="101">
        <v>0.66666666666666663</v>
      </c>
      <c r="F1101" s="101" t="s">
        <v>224</v>
      </c>
      <c r="G1101" s="102"/>
      <c r="H1101" s="105"/>
      <c r="I1101" s="225"/>
      <c r="J1101" s="105"/>
      <c r="K1101" s="111">
        <v>0</v>
      </c>
      <c r="L1101" s="105">
        <v>0</v>
      </c>
      <c r="M1101" s="112">
        <v>0</v>
      </c>
      <c r="N1101" s="34">
        <f t="shared" si="186"/>
        <v>0.33333333333333326</v>
      </c>
      <c r="O1101" s="38">
        <f t="shared" si="187"/>
        <v>0.33333333333333326</v>
      </c>
      <c r="P1101" s="114" t="s">
        <v>117</v>
      </c>
      <c r="Q1101" s="118">
        <v>44810</v>
      </c>
      <c r="R1101" s="35">
        <v>0</v>
      </c>
      <c r="S1101" s="35">
        <v>0</v>
      </c>
      <c r="T1101" s="10" t="str">
        <f t="shared" si="188"/>
        <v>Sem - 37</v>
      </c>
      <c r="U1101" s="10" t="str">
        <f t="shared" si="189"/>
        <v>Septembre</v>
      </c>
      <c r="V1101" s="36" t="s">
        <v>1375</v>
      </c>
      <c r="W1101" s="34"/>
      <c r="X1101" s="91">
        <f t="shared" si="190"/>
        <v>0</v>
      </c>
      <c r="Y1101" s="92" t="str">
        <f>VLOOKUP('CM-CIC'!B1032,Annuaire_roster!B:F,4,0)</f>
        <v>HAMDOUNI YASSER (assistance)</v>
      </c>
      <c r="Z1101" s="37" t="s">
        <v>110</v>
      </c>
      <c r="AA1101" s="60" t="s">
        <v>232</v>
      </c>
      <c r="AB1101" s="35" t="s">
        <v>63</v>
      </c>
      <c r="AC1101" s="35" t="s">
        <v>63</v>
      </c>
      <c r="AD1101" s="35" t="s">
        <v>63</v>
      </c>
      <c r="AE1101" s="44" t="s">
        <v>63</v>
      </c>
      <c r="AF1101" s="120"/>
      <c r="AG1101" s="45"/>
    </row>
    <row r="1102" spans="1:33" ht="12.75" customHeight="1" x14ac:dyDescent="0.2">
      <c r="A1102" s="59" t="str">
        <f>+VLOOKUP(B1102,Annuaire_roster!B:G,5,0)</f>
        <v>01579</v>
      </c>
      <c r="B1102" s="78" t="s">
        <v>194</v>
      </c>
      <c r="C1102" s="98">
        <v>0.29097222222222224</v>
      </c>
      <c r="D1102" s="98" t="s">
        <v>223</v>
      </c>
      <c r="E1102" s="101">
        <v>0.66666666666666663</v>
      </c>
      <c r="F1102" s="101" t="s">
        <v>224</v>
      </c>
      <c r="G1102" s="102"/>
      <c r="H1102" s="105"/>
      <c r="I1102" s="225"/>
      <c r="J1102" s="105"/>
      <c r="K1102" s="111">
        <v>0</v>
      </c>
      <c r="L1102" s="105">
        <v>0</v>
      </c>
      <c r="M1102" s="112">
        <v>0</v>
      </c>
      <c r="N1102" s="34">
        <f t="shared" si="186"/>
        <v>0.33333333333333326</v>
      </c>
      <c r="O1102" s="38">
        <f t="shared" si="187"/>
        <v>0.33333333333333326</v>
      </c>
      <c r="P1102" s="114" t="s">
        <v>117</v>
      </c>
      <c r="Q1102" s="118">
        <v>44810</v>
      </c>
      <c r="R1102" s="35">
        <v>0</v>
      </c>
      <c r="S1102" s="35">
        <v>0</v>
      </c>
      <c r="T1102" s="10" t="str">
        <f t="shared" si="188"/>
        <v>Sem - 37</v>
      </c>
      <c r="U1102" s="10" t="str">
        <f t="shared" si="189"/>
        <v>Septembre</v>
      </c>
      <c r="V1102" s="36" t="s">
        <v>1376</v>
      </c>
      <c r="W1102" s="34"/>
      <c r="X1102" s="91">
        <f t="shared" si="190"/>
        <v>0</v>
      </c>
      <c r="Y1102" s="92" t="str">
        <f>VLOOKUP('CM-CIC'!B1033,Annuaire_roster!B:F,4,0)</f>
        <v>CHOUIFI Mustapha</v>
      </c>
      <c r="Z1102" s="37" t="s">
        <v>110</v>
      </c>
      <c r="AA1102" s="60" t="s">
        <v>232</v>
      </c>
      <c r="AB1102" s="35" t="s">
        <v>63</v>
      </c>
      <c r="AC1102" s="35" t="s">
        <v>63</v>
      </c>
      <c r="AD1102" s="35" t="s">
        <v>63</v>
      </c>
      <c r="AE1102" s="44" t="s">
        <v>63</v>
      </c>
      <c r="AF1102" s="120"/>
      <c r="AG1102" s="45"/>
    </row>
    <row r="1103" spans="1:33" ht="12.75" customHeight="1" x14ac:dyDescent="0.2">
      <c r="A1103" s="59" t="str">
        <f>+VLOOKUP(B1103,Annuaire_roster!B:G,5,0)</f>
        <v>01580</v>
      </c>
      <c r="B1103" s="78" t="s">
        <v>197</v>
      </c>
      <c r="C1103" s="98">
        <v>0.2902777777777778</v>
      </c>
      <c r="D1103" s="98" t="s">
        <v>223</v>
      </c>
      <c r="E1103" s="101">
        <v>0.66666666666666663</v>
      </c>
      <c r="F1103" s="101" t="s">
        <v>224</v>
      </c>
      <c r="G1103" s="102"/>
      <c r="H1103" s="105"/>
      <c r="I1103" s="225"/>
      <c r="J1103" s="105"/>
      <c r="K1103" s="111">
        <v>0</v>
      </c>
      <c r="L1103" s="105">
        <v>0</v>
      </c>
      <c r="M1103" s="112">
        <v>0</v>
      </c>
      <c r="N1103" s="34">
        <f t="shared" si="186"/>
        <v>0.33333333333333326</v>
      </c>
      <c r="O1103" s="38">
        <f t="shared" si="187"/>
        <v>0.33333333333333326</v>
      </c>
      <c r="P1103" s="114" t="s">
        <v>117</v>
      </c>
      <c r="Q1103" s="118">
        <v>44810</v>
      </c>
      <c r="R1103" s="35">
        <v>0</v>
      </c>
      <c r="S1103" s="35">
        <v>0</v>
      </c>
      <c r="T1103" s="10" t="str">
        <f t="shared" si="188"/>
        <v>Sem - 37</v>
      </c>
      <c r="U1103" s="10" t="str">
        <f t="shared" si="189"/>
        <v>Septembre</v>
      </c>
      <c r="V1103" s="36" t="s">
        <v>1377</v>
      </c>
      <c r="W1103" s="34"/>
      <c r="X1103" s="91">
        <f t="shared" si="190"/>
        <v>1.388888888888884E-3</v>
      </c>
      <c r="Y1103" s="92" t="str">
        <f>VLOOKUP('CM-CIC'!B1034,Annuaire_roster!B:F,4,0)</f>
        <v>CHOUIFI Mustapha</v>
      </c>
      <c r="Z1103" s="37" t="s">
        <v>110</v>
      </c>
      <c r="AA1103" s="60" t="s">
        <v>232</v>
      </c>
      <c r="AB1103" s="35" t="s">
        <v>63</v>
      </c>
      <c r="AC1103" s="35" t="s">
        <v>63</v>
      </c>
      <c r="AD1103" s="35" t="s">
        <v>63</v>
      </c>
      <c r="AE1103" s="44" t="s">
        <v>63</v>
      </c>
      <c r="AF1103" s="120"/>
      <c r="AG1103" s="45"/>
    </row>
    <row r="1104" spans="1:33" ht="12.75" customHeight="1" x14ac:dyDescent="0.2">
      <c r="A1104" s="59" t="str">
        <f>+VLOOKUP(B1104,Annuaire_roster!B:G,5,0)</f>
        <v>01603</v>
      </c>
      <c r="B1104" s="78" t="s">
        <v>228</v>
      </c>
      <c r="C1104" s="98">
        <v>0.28958333333333336</v>
      </c>
      <c r="D1104" s="98" t="s">
        <v>223</v>
      </c>
      <c r="E1104" s="101">
        <v>0.66666666666666663</v>
      </c>
      <c r="F1104" s="101" t="s">
        <v>224</v>
      </c>
      <c r="G1104" s="102"/>
      <c r="H1104" s="105"/>
      <c r="I1104" s="225"/>
      <c r="J1104" s="105"/>
      <c r="K1104" s="111">
        <v>0</v>
      </c>
      <c r="L1104" s="105">
        <v>0</v>
      </c>
      <c r="M1104" s="112">
        <v>0</v>
      </c>
      <c r="N1104" s="34">
        <f t="shared" si="186"/>
        <v>0.33333333333333326</v>
      </c>
      <c r="O1104" s="38">
        <f t="shared" si="187"/>
        <v>0.33333333333333326</v>
      </c>
      <c r="P1104" s="114" t="s">
        <v>117</v>
      </c>
      <c r="Q1104" s="118">
        <v>44810</v>
      </c>
      <c r="R1104" s="35">
        <v>0</v>
      </c>
      <c r="S1104" s="35">
        <v>0</v>
      </c>
      <c r="T1104" s="10" t="str">
        <f t="shared" si="188"/>
        <v>Sem - 37</v>
      </c>
      <c r="U1104" s="10" t="str">
        <f t="shared" si="189"/>
        <v>Septembre</v>
      </c>
      <c r="V1104" s="36" t="s">
        <v>1378</v>
      </c>
      <c r="W1104" s="34"/>
      <c r="X1104" s="91">
        <f t="shared" si="190"/>
        <v>2.0833333333333259E-3</v>
      </c>
      <c r="Y1104" s="92" t="str">
        <f>VLOOKUP('CM-CIC'!B1035,Annuaire_roster!B:F,4,0)</f>
        <v>CHOUIFI Mustapha</v>
      </c>
      <c r="Z1104" s="37" t="s">
        <v>110</v>
      </c>
      <c r="AA1104" s="60" t="s">
        <v>232</v>
      </c>
      <c r="AB1104" s="35" t="s">
        <v>63</v>
      </c>
      <c r="AC1104" s="35" t="s">
        <v>63</v>
      </c>
      <c r="AD1104" s="35" t="s">
        <v>63</v>
      </c>
      <c r="AE1104" s="44" t="s">
        <v>63</v>
      </c>
      <c r="AF1104" s="120"/>
      <c r="AG1104" s="45"/>
    </row>
    <row r="1105" spans="1:33" ht="12.75" customHeight="1" x14ac:dyDescent="0.2">
      <c r="A1105" s="59" t="str">
        <f>+VLOOKUP(B1105,Annuaire_roster!B:G,5,0)</f>
        <v>01604</v>
      </c>
      <c r="B1105" s="78" t="s">
        <v>229</v>
      </c>
      <c r="C1105" s="98">
        <v>0.29097222222222224</v>
      </c>
      <c r="D1105" s="98" t="s">
        <v>223</v>
      </c>
      <c r="E1105" s="101">
        <v>0.66666666666666663</v>
      </c>
      <c r="F1105" s="101" t="s">
        <v>224</v>
      </c>
      <c r="G1105" s="102"/>
      <c r="H1105" s="105"/>
      <c r="I1105" s="225"/>
      <c r="J1105" s="105"/>
      <c r="K1105" s="111">
        <v>0</v>
      </c>
      <c r="L1105" s="105">
        <v>0</v>
      </c>
      <c r="M1105" s="112">
        <v>0</v>
      </c>
      <c r="N1105" s="34">
        <f t="shared" si="186"/>
        <v>0.33333333333333326</v>
      </c>
      <c r="O1105" s="38">
        <f t="shared" si="187"/>
        <v>0.33333333333333326</v>
      </c>
      <c r="P1105" s="114" t="s">
        <v>117</v>
      </c>
      <c r="Q1105" s="118">
        <v>44810</v>
      </c>
      <c r="R1105" s="35">
        <v>0</v>
      </c>
      <c r="S1105" s="35">
        <v>0</v>
      </c>
      <c r="T1105" s="10" t="str">
        <f t="shared" si="188"/>
        <v>Sem - 37</v>
      </c>
      <c r="U1105" s="10" t="str">
        <f t="shared" si="189"/>
        <v>Septembre</v>
      </c>
      <c r="V1105" s="36" t="s">
        <v>1379</v>
      </c>
      <c r="W1105" s="34"/>
      <c r="X1105" s="91">
        <f t="shared" si="190"/>
        <v>0</v>
      </c>
      <c r="Y1105" s="92" t="str">
        <f>VLOOKUP('CM-CIC'!B1036,Annuaire_roster!B:F,4,0)</f>
        <v>HAMDOUNI YASSER (assistance)</v>
      </c>
      <c r="Z1105" s="37" t="s">
        <v>110</v>
      </c>
      <c r="AA1105" s="60" t="s">
        <v>232</v>
      </c>
      <c r="AB1105" s="35" t="s">
        <v>63</v>
      </c>
      <c r="AC1105" s="35" t="s">
        <v>63</v>
      </c>
      <c r="AD1105" s="35" t="s">
        <v>63</v>
      </c>
      <c r="AE1105" s="44" t="s">
        <v>63</v>
      </c>
      <c r="AF1105" s="120"/>
      <c r="AG1105" s="45"/>
    </row>
    <row r="1106" spans="1:33" ht="12.75" customHeight="1" x14ac:dyDescent="0.2">
      <c r="A1106" s="59" t="str">
        <f>+VLOOKUP(B1106,Annuaire_roster!B:G,5,0)</f>
        <v>01602</v>
      </c>
      <c r="B1106" s="78" t="s">
        <v>230</v>
      </c>
      <c r="C1106" s="98"/>
      <c r="D1106" s="98" t="s">
        <v>223</v>
      </c>
      <c r="E1106" s="101"/>
      <c r="F1106" s="101" t="s">
        <v>224</v>
      </c>
      <c r="G1106" s="102"/>
      <c r="H1106" s="105"/>
      <c r="I1106" s="225" t="s">
        <v>63</v>
      </c>
      <c r="J1106" s="105"/>
      <c r="K1106" s="111">
        <v>0</v>
      </c>
      <c r="L1106" s="105">
        <v>0</v>
      </c>
      <c r="M1106" s="112" t="s">
        <v>187</v>
      </c>
      <c r="N1106" s="34" t="str">
        <f t="shared" si="186"/>
        <v/>
      </c>
      <c r="O1106" s="38">
        <f t="shared" si="187"/>
        <v>0.33333333333333326</v>
      </c>
      <c r="P1106" s="114" t="s">
        <v>117</v>
      </c>
      <c r="Q1106" s="118">
        <v>44810</v>
      </c>
      <c r="R1106" s="35">
        <v>0</v>
      </c>
      <c r="S1106" s="35">
        <v>0</v>
      </c>
      <c r="T1106" s="10" t="str">
        <f t="shared" si="188"/>
        <v>Sem - 37</v>
      </c>
      <c r="U1106" s="10" t="str">
        <f t="shared" si="189"/>
        <v>Septembre</v>
      </c>
      <c r="V1106" s="36" t="s">
        <v>1380</v>
      </c>
      <c r="W1106" s="34"/>
      <c r="X1106" s="91">
        <f t="shared" si="190"/>
        <v>0</v>
      </c>
      <c r="Y1106" s="92" t="str">
        <f>VLOOKUP('CM-CIC'!B1037,Annuaire_roster!B:F,4,0)</f>
        <v>HAMDOUNI YASSER (assistance)</v>
      </c>
      <c r="Z1106" s="37" t="s">
        <v>110</v>
      </c>
      <c r="AA1106" s="60" t="s">
        <v>232</v>
      </c>
      <c r="AB1106" s="35" t="s">
        <v>63</v>
      </c>
      <c r="AC1106" s="35" t="s">
        <v>63</v>
      </c>
      <c r="AD1106" s="35" t="s">
        <v>63</v>
      </c>
      <c r="AE1106" s="44" t="s">
        <v>63</v>
      </c>
      <c r="AF1106" s="120"/>
      <c r="AG1106" s="45"/>
    </row>
    <row r="1107" spans="1:33" ht="12.75" customHeight="1" x14ac:dyDescent="0.2">
      <c r="A1107" s="59">
        <f>+VLOOKUP(B1107,Annuaire_roster!B:G,5,0)</f>
        <v>1148</v>
      </c>
      <c r="B1107" s="78" t="s">
        <v>72</v>
      </c>
      <c r="C1107" s="98">
        <v>0.28680555555555554</v>
      </c>
      <c r="D1107" s="98" t="s">
        <v>223</v>
      </c>
      <c r="E1107" s="101">
        <v>0.66666666666666663</v>
      </c>
      <c r="F1107" s="101" t="s">
        <v>224</v>
      </c>
      <c r="G1107" s="102"/>
      <c r="H1107" s="105"/>
      <c r="I1107" s="225"/>
      <c r="J1107" s="105"/>
      <c r="K1107" s="111">
        <v>0</v>
      </c>
      <c r="L1107" s="105">
        <v>0</v>
      </c>
      <c r="M1107" s="112">
        <v>0</v>
      </c>
      <c r="N1107" s="34">
        <f t="shared" si="186"/>
        <v>0.33333333333333326</v>
      </c>
      <c r="O1107" s="38">
        <f t="shared" si="187"/>
        <v>0.33333333333333326</v>
      </c>
      <c r="P1107" s="114" t="s">
        <v>117</v>
      </c>
      <c r="Q1107" s="118">
        <v>44811</v>
      </c>
      <c r="R1107" s="35">
        <v>0</v>
      </c>
      <c r="S1107" s="35">
        <v>0</v>
      </c>
      <c r="T1107" s="10" t="str">
        <f t="shared" si="188"/>
        <v>Sem - 37</v>
      </c>
      <c r="U1107" s="10" t="str">
        <f t="shared" si="189"/>
        <v>Septembre</v>
      </c>
      <c r="V1107" s="36" t="s">
        <v>1381</v>
      </c>
      <c r="W1107" s="34"/>
      <c r="X1107" s="91">
        <f t="shared" si="190"/>
        <v>4.8611111111110938E-3</v>
      </c>
      <c r="Y1107" s="92" t="str">
        <f>VLOOKUP('CM-CIC'!B1038,Annuaire_roster!B:F,4,0)</f>
        <v>CHOUIFI Mustapha</v>
      </c>
      <c r="Z1107" s="37" t="s">
        <v>110</v>
      </c>
      <c r="AA1107" s="60" t="s">
        <v>232</v>
      </c>
      <c r="AB1107" s="35" t="s">
        <v>63</v>
      </c>
      <c r="AC1107" s="35" t="s">
        <v>63</v>
      </c>
      <c r="AD1107" s="35" t="s">
        <v>63</v>
      </c>
      <c r="AE1107" s="44" t="s">
        <v>63</v>
      </c>
      <c r="AF1107" s="120"/>
      <c r="AG1107" s="45"/>
    </row>
    <row r="1108" spans="1:33" ht="12.75" customHeight="1" x14ac:dyDescent="0.2">
      <c r="A1108" s="59">
        <f>+VLOOKUP(B1108,Annuaire_roster!B:G,5,0)</f>
        <v>1141</v>
      </c>
      <c r="B1108" s="78" t="s">
        <v>76</v>
      </c>
      <c r="C1108" s="98">
        <v>0.28958333333333336</v>
      </c>
      <c r="D1108" s="98" t="s">
        <v>223</v>
      </c>
      <c r="E1108" s="101">
        <v>0.66666666666666663</v>
      </c>
      <c r="F1108" s="101" t="s">
        <v>224</v>
      </c>
      <c r="G1108" s="102"/>
      <c r="H1108" s="105"/>
      <c r="I1108" s="225"/>
      <c r="J1108" s="105"/>
      <c r="K1108" s="111">
        <v>0</v>
      </c>
      <c r="L1108" s="105">
        <v>0</v>
      </c>
      <c r="M1108" s="112">
        <v>0</v>
      </c>
      <c r="N1108" s="34">
        <f t="shared" si="186"/>
        <v>0.33333333333333326</v>
      </c>
      <c r="O1108" s="38">
        <f t="shared" si="187"/>
        <v>0.33333333333333326</v>
      </c>
      <c r="P1108" s="114" t="s">
        <v>117</v>
      </c>
      <c r="Q1108" s="118">
        <v>44811</v>
      </c>
      <c r="R1108" s="35">
        <v>0</v>
      </c>
      <c r="S1108" s="35">
        <v>0</v>
      </c>
      <c r="T1108" s="10" t="str">
        <f t="shared" si="188"/>
        <v>Sem - 37</v>
      </c>
      <c r="U1108" s="10" t="str">
        <f t="shared" si="189"/>
        <v>Septembre</v>
      </c>
      <c r="V1108" s="36" t="s">
        <v>1382</v>
      </c>
      <c r="W1108" s="34"/>
      <c r="X1108" s="91">
        <f t="shared" si="190"/>
        <v>2.0833333333333259E-3</v>
      </c>
      <c r="Y1108" s="92" t="str">
        <f>VLOOKUP('CM-CIC'!B1039,Annuaire_roster!B:F,4,0)</f>
        <v>CHOUIFI Mustapha</v>
      </c>
      <c r="Z1108" s="37" t="s">
        <v>110</v>
      </c>
      <c r="AA1108" s="60" t="s">
        <v>232</v>
      </c>
      <c r="AB1108" s="35" t="s">
        <v>63</v>
      </c>
      <c r="AC1108" s="35" t="s">
        <v>63</v>
      </c>
      <c r="AD1108" s="35" t="s">
        <v>63</v>
      </c>
      <c r="AE1108" s="44" t="s">
        <v>63</v>
      </c>
      <c r="AF1108" s="120"/>
      <c r="AG1108" s="45"/>
    </row>
    <row r="1109" spans="1:33" ht="12.75" customHeight="1" x14ac:dyDescent="0.2">
      <c r="A1109" s="59">
        <f>+VLOOKUP(B1109,Annuaire_roster!B:G,5,0)</f>
        <v>1146</v>
      </c>
      <c r="B1109" s="78" t="s">
        <v>69</v>
      </c>
      <c r="C1109" s="98">
        <v>0.2902777777777778</v>
      </c>
      <c r="D1109" s="98" t="s">
        <v>223</v>
      </c>
      <c r="E1109" s="101">
        <v>0.66666666666666663</v>
      </c>
      <c r="F1109" s="101" t="s">
        <v>224</v>
      </c>
      <c r="G1109" s="102"/>
      <c r="H1109" s="105"/>
      <c r="I1109" s="127"/>
      <c r="J1109" s="105"/>
      <c r="K1109" s="111">
        <v>0</v>
      </c>
      <c r="L1109" s="105">
        <v>0</v>
      </c>
      <c r="M1109" s="112">
        <v>0</v>
      </c>
      <c r="N1109" s="34">
        <f t="shared" si="186"/>
        <v>0.33333333333333326</v>
      </c>
      <c r="O1109" s="38">
        <f t="shared" si="187"/>
        <v>0.33333333333333326</v>
      </c>
      <c r="P1109" s="114" t="s">
        <v>117</v>
      </c>
      <c r="Q1109" s="118">
        <v>44811</v>
      </c>
      <c r="R1109" s="35">
        <v>0</v>
      </c>
      <c r="S1109" s="35">
        <v>0</v>
      </c>
      <c r="T1109" s="10" t="str">
        <f t="shared" si="188"/>
        <v>Sem - 37</v>
      </c>
      <c r="U1109" s="10" t="str">
        <f t="shared" si="189"/>
        <v>Septembre</v>
      </c>
      <c r="V1109" s="36" t="s">
        <v>1383</v>
      </c>
      <c r="W1109" s="34"/>
      <c r="X1109" s="91">
        <f t="shared" si="190"/>
        <v>1.388888888888884E-3</v>
      </c>
      <c r="Y1109" s="92" t="str">
        <f>VLOOKUP('CM-CIC'!B1040,Annuaire_roster!B:F,4,0)</f>
        <v>CHOUIFI Mustapha</v>
      </c>
      <c r="Z1109" s="37" t="s">
        <v>110</v>
      </c>
      <c r="AA1109" s="60" t="s">
        <v>232</v>
      </c>
      <c r="AB1109" s="35" t="s">
        <v>63</v>
      </c>
      <c r="AC1109" s="35" t="s">
        <v>63</v>
      </c>
      <c r="AD1109" s="35" t="s">
        <v>63</v>
      </c>
      <c r="AE1109" s="44" t="s">
        <v>63</v>
      </c>
      <c r="AF1109" s="120"/>
      <c r="AG1109" s="45"/>
    </row>
    <row r="1110" spans="1:33" ht="12.75" customHeight="1" x14ac:dyDescent="0.2">
      <c r="A1110" s="59">
        <f>+VLOOKUP(B1110,Annuaire_roster!B:G,5,0)</f>
        <v>1161</v>
      </c>
      <c r="B1110" s="78" t="s">
        <v>77</v>
      </c>
      <c r="C1110" s="98">
        <v>0.28125</v>
      </c>
      <c r="D1110" s="98" t="s">
        <v>223</v>
      </c>
      <c r="E1110" s="101">
        <v>0.66666666666666663</v>
      </c>
      <c r="F1110" s="101" t="s">
        <v>224</v>
      </c>
      <c r="G1110" s="102"/>
      <c r="H1110" s="105"/>
      <c r="I1110" s="127"/>
      <c r="J1110" s="105"/>
      <c r="K1110" s="111">
        <v>0</v>
      </c>
      <c r="L1110" s="105">
        <v>0</v>
      </c>
      <c r="M1110" s="112">
        <v>0</v>
      </c>
      <c r="N1110" s="34">
        <f t="shared" si="186"/>
        <v>0.33333333333333326</v>
      </c>
      <c r="O1110" s="38">
        <f t="shared" si="187"/>
        <v>0.33333333333333326</v>
      </c>
      <c r="P1110" s="114" t="s">
        <v>117</v>
      </c>
      <c r="Q1110" s="118">
        <v>44811</v>
      </c>
      <c r="R1110" s="35">
        <v>0</v>
      </c>
      <c r="S1110" s="35">
        <v>0</v>
      </c>
      <c r="T1110" s="10" t="str">
        <f t="shared" si="188"/>
        <v>Sem - 37</v>
      </c>
      <c r="U1110" s="10" t="str">
        <f t="shared" si="189"/>
        <v>Septembre</v>
      </c>
      <c r="V1110" s="36" t="s">
        <v>1384</v>
      </c>
      <c r="W1110" s="34"/>
      <c r="X1110" s="91">
        <f t="shared" si="190"/>
        <v>1.041666666666663E-2</v>
      </c>
      <c r="Y1110" s="92" t="str">
        <f>VLOOKUP('CM-CIC'!B1041,Annuaire_roster!B:F,4,0)</f>
        <v>CHOUIFI Mustapha</v>
      </c>
      <c r="Z1110" s="37" t="s">
        <v>110</v>
      </c>
      <c r="AA1110" s="60" t="s">
        <v>232</v>
      </c>
      <c r="AB1110" s="35" t="s">
        <v>63</v>
      </c>
      <c r="AC1110" s="35" t="s">
        <v>63</v>
      </c>
      <c r="AD1110" s="35" t="s">
        <v>63</v>
      </c>
      <c r="AE1110" s="44" t="s">
        <v>63</v>
      </c>
      <c r="AF1110" s="120"/>
      <c r="AG1110" s="45"/>
    </row>
    <row r="1111" spans="1:33" ht="12.75" customHeight="1" x14ac:dyDescent="0.2">
      <c r="A1111" s="59">
        <f>+VLOOKUP(B1111,Annuaire_roster!B:G,5,0)</f>
        <v>1372</v>
      </c>
      <c r="B1111" s="78" t="s">
        <v>115</v>
      </c>
      <c r="C1111" s="98">
        <v>0.29166666666666669</v>
      </c>
      <c r="D1111" s="98" t="s">
        <v>223</v>
      </c>
      <c r="E1111" s="101">
        <v>0.66666666666666663</v>
      </c>
      <c r="F1111" s="101" t="s">
        <v>224</v>
      </c>
      <c r="G1111" s="102"/>
      <c r="H1111" s="105"/>
      <c r="I1111" s="127"/>
      <c r="J1111" s="105"/>
      <c r="K1111" s="111">
        <v>0</v>
      </c>
      <c r="L1111" s="105">
        <v>0</v>
      </c>
      <c r="M1111" s="112">
        <v>0</v>
      </c>
      <c r="N1111" s="34">
        <f t="shared" si="186"/>
        <v>0.33333333333333326</v>
      </c>
      <c r="O1111" s="38">
        <f t="shared" si="187"/>
        <v>0.33333333333333326</v>
      </c>
      <c r="P1111" s="114" t="s">
        <v>117</v>
      </c>
      <c r="Q1111" s="118">
        <v>44811</v>
      </c>
      <c r="R1111" s="35">
        <v>0</v>
      </c>
      <c r="S1111" s="35">
        <v>0</v>
      </c>
      <c r="T1111" s="10" t="str">
        <f t="shared" si="188"/>
        <v>Sem - 37</v>
      </c>
      <c r="U1111" s="10" t="str">
        <f t="shared" si="189"/>
        <v>Septembre</v>
      </c>
      <c r="V1111" s="36" t="s">
        <v>1385</v>
      </c>
      <c r="W1111" s="34"/>
      <c r="X1111" s="91">
        <f t="shared" si="190"/>
        <v>0</v>
      </c>
      <c r="Y1111" s="92" t="str">
        <f>VLOOKUP('CM-CIC'!B1042,Annuaire_roster!B:F,4,0)</f>
        <v>CHOUIFI Mustapha</v>
      </c>
      <c r="Z1111" s="37" t="s">
        <v>110</v>
      </c>
      <c r="AA1111" s="60" t="s">
        <v>232</v>
      </c>
      <c r="AB1111" s="35" t="s">
        <v>63</v>
      </c>
      <c r="AC1111" s="35" t="s">
        <v>63</v>
      </c>
      <c r="AD1111" s="35" t="s">
        <v>63</v>
      </c>
      <c r="AE1111" s="44" t="s">
        <v>63</v>
      </c>
      <c r="AF1111" s="120"/>
      <c r="AG1111" s="45"/>
    </row>
    <row r="1112" spans="1:33" ht="12.75" customHeight="1" x14ac:dyDescent="0.2">
      <c r="A1112" s="59">
        <f>+VLOOKUP(B1112,Annuaire_roster!B:G,5,0)</f>
        <v>1371</v>
      </c>
      <c r="B1112" s="78" t="s">
        <v>116</v>
      </c>
      <c r="C1112" s="98">
        <v>0.35833333333333334</v>
      </c>
      <c r="D1112" s="98" t="s">
        <v>223</v>
      </c>
      <c r="E1112" s="101">
        <v>0.66666666666666663</v>
      </c>
      <c r="F1112" s="101" t="s">
        <v>224</v>
      </c>
      <c r="G1112" s="102"/>
      <c r="H1112" s="105"/>
      <c r="I1112" s="127">
        <v>6.6666666666666666E-2</v>
      </c>
      <c r="J1112" s="105"/>
      <c r="K1112" s="111">
        <v>6.6666666666666666E-2</v>
      </c>
      <c r="L1112" s="105">
        <v>0</v>
      </c>
      <c r="M1112" s="112">
        <v>0</v>
      </c>
      <c r="N1112" s="34">
        <f t="shared" si="186"/>
        <v>0.26666666666666661</v>
      </c>
      <c r="O1112" s="38">
        <f t="shared" si="187"/>
        <v>0.33333333333333326</v>
      </c>
      <c r="P1112" s="114" t="s">
        <v>117</v>
      </c>
      <c r="Q1112" s="118">
        <v>44811</v>
      </c>
      <c r="R1112" s="35">
        <v>0</v>
      </c>
      <c r="S1112" s="35">
        <v>0</v>
      </c>
      <c r="T1112" s="10" t="str">
        <f t="shared" si="188"/>
        <v>Sem - 37</v>
      </c>
      <c r="U1112" s="10" t="str">
        <f t="shared" si="189"/>
        <v>Septembre</v>
      </c>
      <c r="V1112" s="36" t="s">
        <v>1386</v>
      </c>
      <c r="W1112" s="34"/>
      <c r="X1112" s="91">
        <f t="shared" si="190"/>
        <v>0</v>
      </c>
      <c r="Y1112" s="92" t="str">
        <f>VLOOKUP('CM-CIC'!B1043,Annuaire_roster!B:F,4,0)</f>
        <v>CHOUIFI Mustapha</v>
      </c>
      <c r="Z1112" s="37" t="s">
        <v>110</v>
      </c>
      <c r="AA1112" s="60" t="s">
        <v>232</v>
      </c>
      <c r="AB1112" s="35" t="s">
        <v>63</v>
      </c>
      <c r="AC1112" s="35" t="s">
        <v>63</v>
      </c>
      <c r="AD1112" s="35" t="s">
        <v>63</v>
      </c>
      <c r="AE1112" s="44" t="s">
        <v>63</v>
      </c>
      <c r="AF1112" s="120"/>
      <c r="AG1112" s="45"/>
    </row>
    <row r="1113" spans="1:33" ht="12.75" customHeight="1" x14ac:dyDescent="0.2">
      <c r="A1113" s="59">
        <f>+VLOOKUP(B1113,Annuaire_roster!B:G,5,0)</f>
        <v>1152</v>
      </c>
      <c r="B1113" s="78" t="s">
        <v>67</v>
      </c>
      <c r="C1113" s="98">
        <v>0.28680555555555554</v>
      </c>
      <c r="D1113" s="98" t="s">
        <v>223</v>
      </c>
      <c r="E1113" s="101">
        <v>0.66666666666666663</v>
      </c>
      <c r="F1113" s="101" t="s">
        <v>224</v>
      </c>
      <c r="G1113" s="102"/>
      <c r="H1113" s="105"/>
      <c r="I1113" s="127"/>
      <c r="J1113" s="105"/>
      <c r="K1113" s="111">
        <v>0</v>
      </c>
      <c r="L1113" s="105">
        <v>0</v>
      </c>
      <c r="M1113" s="112">
        <v>0</v>
      </c>
      <c r="N1113" s="34">
        <f t="shared" si="186"/>
        <v>0.33333333333333326</v>
      </c>
      <c r="O1113" s="38">
        <f t="shared" si="187"/>
        <v>0.33333333333333326</v>
      </c>
      <c r="P1113" s="114" t="s">
        <v>117</v>
      </c>
      <c r="Q1113" s="118">
        <v>44811</v>
      </c>
      <c r="R1113" s="35">
        <v>0</v>
      </c>
      <c r="S1113" s="35">
        <v>0</v>
      </c>
      <c r="T1113" s="10" t="str">
        <f t="shared" si="188"/>
        <v>Sem - 37</v>
      </c>
      <c r="U1113" s="10" t="str">
        <f t="shared" si="189"/>
        <v>Septembre</v>
      </c>
      <c r="V1113" s="36" t="s">
        <v>1387</v>
      </c>
      <c r="W1113" s="34"/>
      <c r="X1113" s="91">
        <f t="shared" si="190"/>
        <v>4.8611111111110938E-3</v>
      </c>
      <c r="Y1113" s="92" t="str">
        <f>VLOOKUP('CM-CIC'!B1044,Annuaire_roster!B:F,4,0)</f>
        <v>CHOUIFI Mustapha</v>
      </c>
      <c r="Z1113" s="37" t="s">
        <v>110</v>
      </c>
      <c r="AA1113" s="60" t="s">
        <v>232</v>
      </c>
      <c r="AB1113" s="35" t="s">
        <v>63</v>
      </c>
      <c r="AC1113" s="35" t="s">
        <v>63</v>
      </c>
      <c r="AD1113" s="35" t="s">
        <v>63</v>
      </c>
      <c r="AE1113" s="44" t="s">
        <v>63</v>
      </c>
      <c r="AF1113" s="120"/>
      <c r="AG1113" s="45"/>
    </row>
    <row r="1114" spans="1:33" ht="12.75" customHeight="1" x14ac:dyDescent="0.2">
      <c r="A1114" s="59">
        <f>+VLOOKUP(B1114,Annuaire_roster!B:G,5,0)</f>
        <v>1386</v>
      </c>
      <c r="B1114" s="78" t="s">
        <v>123</v>
      </c>
      <c r="C1114" s="98"/>
      <c r="D1114" s="98" t="s">
        <v>223</v>
      </c>
      <c r="E1114" s="101"/>
      <c r="F1114" s="101" t="s">
        <v>224</v>
      </c>
      <c r="G1114" s="102"/>
      <c r="H1114" s="105"/>
      <c r="I1114" s="127"/>
      <c r="J1114" s="105"/>
      <c r="K1114" s="111">
        <v>0</v>
      </c>
      <c r="L1114" s="105">
        <v>0</v>
      </c>
      <c r="M1114" s="112" t="s">
        <v>187</v>
      </c>
      <c r="N1114" s="34" t="str">
        <f t="shared" si="186"/>
        <v/>
      </c>
      <c r="O1114" s="38">
        <f t="shared" si="187"/>
        <v>0.33333333333333326</v>
      </c>
      <c r="P1114" s="114" t="s">
        <v>117</v>
      </c>
      <c r="Q1114" s="118">
        <v>44811</v>
      </c>
      <c r="R1114" s="35">
        <v>0</v>
      </c>
      <c r="S1114" s="35">
        <v>0</v>
      </c>
      <c r="T1114" s="10" t="str">
        <f t="shared" si="188"/>
        <v>Sem - 37</v>
      </c>
      <c r="U1114" s="10" t="str">
        <f t="shared" si="189"/>
        <v>Septembre</v>
      </c>
      <c r="V1114" s="36" t="s">
        <v>1388</v>
      </c>
      <c r="W1114" s="34"/>
      <c r="X1114" s="91">
        <f t="shared" si="190"/>
        <v>0</v>
      </c>
      <c r="Y1114" s="92" t="str">
        <f>VLOOKUP('CM-CIC'!B1045,Annuaire_roster!B:F,4,0)</f>
        <v>CHOUIFI Mustapha</v>
      </c>
      <c r="Z1114" s="37" t="s">
        <v>110</v>
      </c>
      <c r="AA1114" s="60" t="s">
        <v>232</v>
      </c>
      <c r="AB1114" s="35" t="s">
        <v>63</v>
      </c>
      <c r="AC1114" s="35" t="s">
        <v>63</v>
      </c>
      <c r="AD1114" s="35" t="s">
        <v>63</v>
      </c>
      <c r="AE1114" s="44" t="s">
        <v>63</v>
      </c>
      <c r="AF1114" s="120"/>
      <c r="AG1114" s="45"/>
    </row>
    <row r="1115" spans="1:33" ht="12.75" customHeight="1" x14ac:dyDescent="0.2">
      <c r="A1115" s="59">
        <f>+VLOOKUP(B1115,Annuaire_roster!B:G,5,0)</f>
        <v>1389</v>
      </c>
      <c r="B1115" s="78" t="s">
        <v>126</v>
      </c>
      <c r="C1115" s="98">
        <v>0.2902777777777778</v>
      </c>
      <c r="D1115" s="98" t="s">
        <v>223</v>
      </c>
      <c r="E1115" s="101">
        <v>0.66666666666666663</v>
      </c>
      <c r="F1115" s="101" t="s">
        <v>224</v>
      </c>
      <c r="G1115" s="99"/>
      <c r="H1115" s="104"/>
      <c r="I1115" s="127"/>
      <c r="J1115" s="104"/>
      <c r="K1115" s="106">
        <v>0</v>
      </c>
      <c r="L1115" s="105">
        <v>0</v>
      </c>
      <c r="M1115" s="157">
        <v>0</v>
      </c>
      <c r="N1115" s="34">
        <f t="shared" si="186"/>
        <v>0.33333333333333326</v>
      </c>
      <c r="O1115" s="38">
        <f t="shared" si="187"/>
        <v>0.33333333333333326</v>
      </c>
      <c r="P1115" s="114" t="s">
        <v>117</v>
      </c>
      <c r="Q1115" s="159">
        <v>44811</v>
      </c>
      <c r="R1115" s="35">
        <v>0</v>
      </c>
      <c r="S1115" s="35">
        <v>0</v>
      </c>
      <c r="T1115" s="10" t="str">
        <f t="shared" si="188"/>
        <v>Sem - 37</v>
      </c>
      <c r="U1115" s="10" t="str">
        <f t="shared" si="189"/>
        <v>Septembre</v>
      </c>
      <c r="V1115" s="36" t="s">
        <v>1389</v>
      </c>
      <c r="W1115" s="34"/>
      <c r="X1115" s="91">
        <f t="shared" si="190"/>
        <v>1.388888888888884E-3</v>
      </c>
      <c r="Y1115" s="92" t="str">
        <f>VLOOKUP('CM-CIC'!B1046,Annuaire_roster!B:F,4,0)</f>
        <v>CHOUIFI Mustapha</v>
      </c>
      <c r="Z1115" s="37" t="s">
        <v>110</v>
      </c>
      <c r="AA1115" s="60" t="s">
        <v>232</v>
      </c>
      <c r="AB1115" s="35" t="s">
        <v>63</v>
      </c>
      <c r="AC1115" s="35" t="s">
        <v>63</v>
      </c>
      <c r="AD1115" s="35" t="s">
        <v>63</v>
      </c>
      <c r="AE1115" s="44" t="s">
        <v>63</v>
      </c>
      <c r="AF1115" s="120"/>
      <c r="AG1115" s="45"/>
    </row>
    <row r="1116" spans="1:33" ht="12.75" customHeight="1" x14ac:dyDescent="0.2">
      <c r="A1116" s="59">
        <f>+VLOOKUP(B1116,Annuaire_roster!B:G,5,0)</f>
        <v>1393</v>
      </c>
      <c r="B1116" s="78" t="s">
        <v>127</v>
      </c>
      <c r="C1116" s="98">
        <v>0.29166666666666669</v>
      </c>
      <c r="D1116" s="98" t="s">
        <v>223</v>
      </c>
      <c r="E1116" s="101">
        <v>0.66666666666666663</v>
      </c>
      <c r="F1116" s="101" t="s">
        <v>224</v>
      </c>
      <c r="G1116" s="102"/>
      <c r="H1116" s="105"/>
      <c r="I1116" s="127"/>
      <c r="J1116" s="105"/>
      <c r="K1116" s="111">
        <v>0</v>
      </c>
      <c r="L1116" s="105">
        <v>0</v>
      </c>
      <c r="M1116" s="112">
        <v>0</v>
      </c>
      <c r="N1116" s="34">
        <f t="shared" si="186"/>
        <v>0.33333333333333326</v>
      </c>
      <c r="O1116" s="38">
        <f t="shared" si="187"/>
        <v>0.33333333333333326</v>
      </c>
      <c r="P1116" s="114" t="s">
        <v>117</v>
      </c>
      <c r="Q1116" s="118">
        <v>44811</v>
      </c>
      <c r="R1116" s="35">
        <v>0</v>
      </c>
      <c r="S1116" s="35">
        <v>0</v>
      </c>
      <c r="T1116" s="10" t="str">
        <f t="shared" si="188"/>
        <v>Sem - 37</v>
      </c>
      <c r="U1116" s="10" t="str">
        <f t="shared" si="189"/>
        <v>Septembre</v>
      </c>
      <c r="V1116" s="36" t="s">
        <v>1390</v>
      </c>
      <c r="W1116" s="34"/>
      <c r="X1116" s="91">
        <f t="shared" si="190"/>
        <v>0</v>
      </c>
      <c r="Y1116" s="92" t="str">
        <f>VLOOKUP('CM-CIC'!B1047,Annuaire_roster!B:F,4,0)</f>
        <v>CHOUIFI Mustapha</v>
      </c>
      <c r="Z1116" s="37" t="s">
        <v>110</v>
      </c>
      <c r="AA1116" s="60" t="s">
        <v>232</v>
      </c>
      <c r="AB1116" s="35" t="s">
        <v>63</v>
      </c>
      <c r="AC1116" s="35" t="s">
        <v>63</v>
      </c>
      <c r="AD1116" s="35" t="s">
        <v>63</v>
      </c>
      <c r="AE1116" s="44" t="s">
        <v>63</v>
      </c>
      <c r="AF1116" s="120"/>
      <c r="AG1116" s="45"/>
    </row>
    <row r="1117" spans="1:33" ht="12.75" customHeight="1" x14ac:dyDescent="0.2">
      <c r="A1117" s="59">
        <f>+VLOOKUP(B1117,Annuaire_roster!B:G,5,0)</f>
        <v>1413</v>
      </c>
      <c r="B1117" s="78" t="s">
        <v>131</v>
      </c>
      <c r="C1117" s="98">
        <v>0.29166666666666669</v>
      </c>
      <c r="D1117" s="98" t="s">
        <v>223</v>
      </c>
      <c r="E1117" s="101">
        <v>0.66666666666666663</v>
      </c>
      <c r="F1117" s="101" t="s">
        <v>224</v>
      </c>
      <c r="G1117" s="102"/>
      <c r="H1117" s="105"/>
      <c r="I1117" s="127"/>
      <c r="J1117" s="105"/>
      <c r="K1117" s="111">
        <v>0</v>
      </c>
      <c r="L1117" s="105">
        <v>0</v>
      </c>
      <c r="M1117" s="112">
        <v>0</v>
      </c>
      <c r="N1117" s="34">
        <f t="shared" si="186"/>
        <v>0.33333333333333326</v>
      </c>
      <c r="O1117" s="38">
        <f t="shared" si="187"/>
        <v>0.33333333333333326</v>
      </c>
      <c r="P1117" s="114" t="s">
        <v>117</v>
      </c>
      <c r="Q1117" s="118">
        <v>44811</v>
      </c>
      <c r="R1117" s="35">
        <v>0</v>
      </c>
      <c r="S1117" s="35">
        <v>0</v>
      </c>
      <c r="T1117" s="10" t="str">
        <f t="shared" si="188"/>
        <v>Sem - 37</v>
      </c>
      <c r="U1117" s="10" t="str">
        <f t="shared" si="189"/>
        <v>Septembre</v>
      </c>
      <c r="V1117" s="36" t="s">
        <v>1391</v>
      </c>
      <c r="W1117" s="34"/>
      <c r="X1117" s="91">
        <f t="shared" si="190"/>
        <v>0</v>
      </c>
      <c r="Y1117" s="92" t="str">
        <f>VLOOKUP('CM-CIC'!B1048,Annuaire_roster!B:F,4,0)</f>
        <v>CHOUIFI Mustapha</v>
      </c>
      <c r="Z1117" s="37" t="s">
        <v>110</v>
      </c>
      <c r="AA1117" s="60" t="s">
        <v>232</v>
      </c>
      <c r="AB1117" s="35" t="s">
        <v>63</v>
      </c>
      <c r="AC1117" s="35" t="s">
        <v>63</v>
      </c>
      <c r="AD1117" s="35" t="s">
        <v>63</v>
      </c>
      <c r="AE1117" s="44" t="s">
        <v>63</v>
      </c>
      <c r="AF1117" s="120"/>
      <c r="AG1117" s="45"/>
    </row>
    <row r="1118" spans="1:33" ht="12.75" customHeight="1" x14ac:dyDescent="0.2">
      <c r="A1118" s="59">
        <f>+VLOOKUP(B1118,Annuaire_roster!B:G,5,0)</f>
        <v>1418</v>
      </c>
      <c r="B1118" s="78" t="s">
        <v>132</v>
      </c>
      <c r="C1118" s="98">
        <v>0.2902777777777778</v>
      </c>
      <c r="D1118" s="98" t="s">
        <v>223</v>
      </c>
      <c r="E1118" s="101">
        <v>0.66666666666666663</v>
      </c>
      <c r="F1118" s="101" t="s">
        <v>224</v>
      </c>
      <c r="G1118" s="102"/>
      <c r="H1118" s="105"/>
      <c r="I1118" s="127"/>
      <c r="J1118" s="105"/>
      <c r="K1118" s="111">
        <v>0</v>
      </c>
      <c r="L1118" s="105">
        <v>0</v>
      </c>
      <c r="M1118" s="112">
        <v>0</v>
      </c>
      <c r="N1118" s="34">
        <f t="shared" si="186"/>
        <v>0.33333333333333326</v>
      </c>
      <c r="O1118" s="38">
        <f t="shared" si="187"/>
        <v>0.33333333333333326</v>
      </c>
      <c r="P1118" s="114" t="s">
        <v>117</v>
      </c>
      <c r="Q1118" s="118">
        <v>44811</v>
      </c>
      <c r="R1118" s="35">
        <v>0</v>
      </c>
      <c r="S1118" s="35">
        <v>0</v>
      </c>
      <c r="T1118" s="10" t="str">
        <f t="shared" si="188"/>
        <v>Sem - 37</v>
      </c>
      <c r="U1118" s="10" t="str">
        <f t="shared" si="189"/>
        <v>Septembre</v>
      </c>
      <c r="V1118" s="36" t="s">
        <v>1392</v>
      </c>
      <c r="W1118" s="34"/>
      <c r="X1118" s="91">
        <f t="shared" si="190"/>
        <v>1.388888888888884E-3</v>
      </c>
      <c r="Y1118" s="92" t="str">
        <f>VLOOKUP('CM-CIC'!B1049,Annuaire_roster!B:F,4,0)</f>
        <v>CHOUIFI Mustapha</v>
      </c>
      <c r="Z1118" s="37" t="s">
        <v>110</v>
      </c>
      <c r="AA1118" s="60" t="s">
        <v>232</v>
      </c>
      <c r="AB1118" s="35" t="s">
        <v>63</v>
      </c>
      <c r="AC1118" s="35" t="s">
        <v>63</v>
      </c>
      <c r="AD1118" s="35" t="s">
        <v>63</v>
      </c>
      <c r="AE1118" s="44" t="s">
        <v>63</v>
      </c>
      <c r="AF1118" s="120"/>
      <c r="AG1118" s="45"/>
    </row>
    <row r="1119" spans="1:33" ht="12.75" customHeight="1" x14ac:dyDescent="0.2">
      <c r="A1119" s="59">
        <f>+VLOOKUP(B1119,Annuaire_roster!B:G,5,0)</f>
        <v>1411</v>
      </c>
      <c r="B1119" s="78" t="s">
        <v>133</v>
      </c>
      <c r="C1119" s="98"/>
      <c r="D1119" s="98" t="s">
        <v>223</v>
      </c>
      <c r="E1119" s="101"/>
      <c r="F1119" s="101" t="s">
        <v>224</v>
      </c>
      <c r="G1119" s="102"/>
      <c r="H1119" s="105"/>
      <c r="I1119" s="127"/>
      <c r="J1119" s="105"/>
      <c r="K1119" s="111">
        <v>0</v>
      </c>
      <c r="L1119" s="105">
        <v>0</v>
      </c>
      <c r="M1119" s="112" t="s">
        <v>187</v>
      </c>
      <c r="N1119" s="34" t="str">
        <f t="shared" si="186"/>
        <v/>
      </c>
      <c r="O1119" s="38">
        <f t="shared" si="187"/>
        <v>0.33333333333333326</v>
      </c>
      <c r="P1119" s="114" t="s">
        <v>117</v>
      </c>
      <c r="Q1119" s="118">
        <v>44811</v>
      </c>
      <c r="R1119" s="35">
        <v>0</v>
      </c>
      <c r="S1119" s="35">
        <v>0</v>
      </c>
      <c r="T1119" s="10" t="str">
        <f t="shared" si="188"/>
        <v>Sem - 37</v>
      </c>
      <c r="U1119" s="10" t="str">
        <f t="shared" si="189"/>
        <v>Septembre</v>
      </c>
      <c r="V1119" s="36" t="s">
        <v>1393</v>
      </c>
      <c r="W1119" s="34"/>
      <c r="X1119" s="91">
        <f t="shared" si="190"/>
        <v>0</v>
      </c>
      <c r="Y1119" s="92" t="str">
        <f>VLOOKUP('CM-CIC'!B1050,Annuaire_roster!B:F,4,0)</f>
        <v>HAMDOUNI YASSER (assistance)</v>
      </c>
      <c r="Z1119" s="37" t="s">
        <v>110</v>
      </c>
      <c r="AA1119" s="60" t="s">
        <v>232</v>
      </c>
      <c r="AB1119" s="35" t="s">
        <v>63</v>
      </c>
      <c r="AC1119" s="35" t="s">
        <v>63</v>
      </c>
      <c r="AD1119" s="35" t="s">
        <v>63</v>
      </c>
      <c r="AE1119" s="44" t="s">
        <v>63</v>
      </c>
      <c r="AF1119" s="120"/>
      <c r="AG1119" s="45"/>
    </row>
    <row r="1120" spans="1:33" ht="12.75" customHeight="1" x14ac:dyDescent="0.2">
      <c r="A1120" s="59">
        <f>+VLOOKUP(B1120,Annuaire_roster!B:G,5,0)</f>
        <v>1410</v>
      </c>
      <c r="B1120" s="78" t="s">
        <v>134</v>
      </c>
      <c r="C1120" s="98">
        <v>0.28749999999999998</v>
      </c>
      <c r="D1120" s="98" t="s">
        <v>223</v>
      </c>
      <c r="E1120" s="101">
        <v>0.66666666666666663</v>
      </c>
      <c r="F1120" s="101" t="s">
        <v>224</v>
      </c>
      <c r="G1120" s="102"/>
      <c r="H1120" s="105"/>
      <c r="I1120" s="127"/>
      <c r="J1120" s="105"/>
      <c r="K1120" s="111">
        <v>0</v>
      </c>
      <c r="L1120" s="105">
        <v>0</v>
      </c>
      <c r="M1120" s="112">
        <v>0</v>
      </c>
      <c r="N1120" s="34">
        <f t="shared" si="186"/>
        <v>0.33333333333333326</v>
      </c>
      <c r="O1120" s="38">
        <f t="shared" si="187"/>
        <v>0.33333333333333326</v>
      </c>
      <c r="P1120" s="114" t="s">
        <v>117</v>
      </c>
      <c r="Q1120" s="118">
        <v>44811</v>
      </c>
      <c r="R1120" s="35">
        <v>0</v>
      </c>
      <c r="S1120" s="35">
        <v>0</v>
      </c>
      <c r="T1120" s="10" t="str">
        <f t="shared" si="188"/>
        <v>Sem - 37</v>
      </c>
      <c r="U1120" s="10" t="str">
        <f t="shared" si="189"/>
        <v>Septembre</v>
      </c>
      <c r="V1120" s="36" t="s">
        <v>1394</v>
      </c>
      <c r="W1120" s="34"/>
      <c r="X1120" s="91">
        <f t="shared" si="190"/>
        <v>4.1666666666667629E-3</v>
      </c>
      <c r="Y1120" s="92" t="str">
        <f>VLOOKUP('CM-CIC'!B1051,Annuaire_roster!B:F,4,0)</f>
        <v>CHOUIFI Mustapha</v>
      </c>
      <c r="Z1120" s="37" t="s">
        <v>110</v>
      </c>
      <c r="AA1120" s="60" t="s">
        <v>232</v>
      </c>
      <c r="AB1120" s="35" t="s">
        <v>63</v>
      </c>
      <c r="AC1120" s="35" t="s">
        <v>63</v>
      </c>
      <c r="AD1120" s="35" t="s">
        <v>63</v>
      </c>
      <c r="AE1120" s="44" t="s">
        <v>63</v>
      </c>
      <c r="AF1120" s="120"/>
      <c r="AG1120" s="45"/>
    </row>
    <row r="1121" spans="1:33" ht="12.75" customHeight="1" x14ac:dyDescent="0.2">
      <c r="A1121" s="59">
        <f>+VLOOKUP(B1121,Annuaire_roster!B:G,5,0)</f>
        <v>1414</v>
      </c>
      <c r="B1121" s="78" t="s">
        <v>136</v>
      </c>
      <c r="C1121" s="98"/>
      <c r="D1121" s="98" t="s">
        <v>188</v>
      </c>
      <c r="E1121" s="101"/>
      <c r="F1121" s="101" t="s">
        <v>188</v>
      </c>
      <c r="G1121" s="102"/>
      <c r="H1121" s="105"/>
      <c r="I1121" s="127"/>
      <c r="J1121" s="105"/>
      <c r="K1121" s="111">
        <v>0</v>
      </c>
      <c r="L1121" s="105">
        <v>0</v>
      </c>
      <c r="M1121" s="112">
        <v>0</v>
      </c>
      <c r="N1121" s="34" t="str">
        <f t="shared" si="186"/>
        <v/>
      </c>
      <c r="O1121" s="38">
        <f t="shared" si="187"/>
        <v>0</v>
      </c>
      <c r="P1121" s="114" t="s">
        <v>117</v>
      </c>
      <c r="Q1121" s="118">
        <v>44811</v>
      </c>
      <c r="R1121" s="35">
        <v>0</v>
      </c>
      <c r="S1121" s="35">
        <v>0</v>
      </c>
      <c r="T1121" s="10" t="str">
        <f t="shared" si="188"/>
        <v>Sem - 37</v>
      </c>
      <c r="U1121" s="10" t="str">
        <f t="shared" si="189"/>
        <v>Septembre</v>
      </c>
      <c r="V1121" s="36" t="s">
        <v>1395</v>
      </c>
      <c r="W1121" s="34"/>
      <c r="X1121" s="91">
        <f t="shared" si="190"/>
        <v>0</v>
      </c>
      <c r="Y1121" s="92" t="str">
        <f>VLOOKUP('CM-CIC'!B1052,Annuaire_roster!B:F,4,0)</f>
        <v>CHOUIFI Mustapha</v>
      </c>
      <c r="Z1121" s="37" t="s">
        <v>110</v>
      </c>
      <c r="AA1121" s="60" t="s">
        <v>232</v>
      </c>
      <c r="AB1121" s="35" t="s">
        <v>63</v>
      </c>
      <c r="AC1121" s="35" t="s">
        <v>63</v>
      </c>
      <c r="AD1121" s="35" t="s">
        <v>63</v>
      </c>
      <c r="AE1121" s="44" t="s">
        <v>63</v>
      </c>
      <c r="AF1121" s="120"/>
      <c r="AG1121" s="45"/>
    </row>
    <row r="1122" spans="1:33" ht="12.75" customHeight="1" x14ac:dyDescent="0.2">
      <c r="A1122" s="59">
        <f>+VLOOKUP(B1122,Annuaire_roster!B:G,5,0)</f>
        <v>1415</v>
      </c>
      <c r="B1122" s="78" t="s">
        <v>137</v>
      </c>
      <c r="C1122" s="98">
        <v>0.28888888888888886</v>
      </c>
      <c r="D1122" s="98" t="s">
        <v>223</v>
      </c>
      <c r="E1122" s="101">
        <v>0.66666666666666663</v>
      </c>
      <c r="F1122" s="101" t="s">
        <v>224</v>
      </c>
      <c r="G1122" s="102"/>
      <c r="H1122" s="105"/>
      <c r="I1122" s="127"/>
      <c r="J1122" s="105"/>
      <c r="K1122" s="111">
        <v>0</v>
      </c>
      <c r="L1122" s="105">
        <v>0</v>
      </c>
      <c r="M1122" s="112">
        <v>0</v>
      </c>
      <c r="N1122" s="34">
        <f t="shared" si="186"/>
        <v>0.33333333333333326</v>
      </c>
      <c r="O1122" s="38">
        <f t="shared" si="187"/>
        <v>0.33333333333333326</v>
      </c>
      <c r="P1122" s="114" t="s">
        <v>117</v>
      </c>
      <c r="Q1122" s="118">
        <v>44811</v>
      </c>
      <c r="R1122" s="35">
        <v>0</v>
      </c>
      <c r="S1122" s="35">
        <v>0</v>
      </c>
      <c r="T1122" s="10" t="str">
        <f t="shared" si="188"/>
        <v>Sem - 37</v>
      </c>
      <c r="U1122" s="10" t="str">
        <f t="shared" si="189"/>
        <v>Septembre</v>
      </c>
      <c r="V1122" s="36" t="s">
        <v>1396</v>
      </c>
      <c r="W1122" s="34"/>
      <c r="X1122" s="91">
        <f t="shared" si="190"/>
        <v>2.7777777777778789E-3</v>
      </c>
      <c r="Y1122" s="92" t="str">
        <f>VLOOKUP('CM-CIC'!B1053,Annuaire_roster!B:F,4,0)</f>
        <v>CHOUIFI Mustapha</v>
      </c>
      <c r="Z1122" s="37" t="s">
        <v>110</v>
      </c>
      <c r="AA1122" s="60" t="s">
        <v>232</v>
      </c>
      <c r="AB1122" s="35" t="s">
        <v>63</v>
      </c>
      <c r="AC1122" s="35" t="s">
        <v>63</v>
      </c>
      <c r="AD1122" s="35" t="s">
        <v>63</v>
      </c>
      <c r="AE1122" s="44" t="s">
        <v>63</v>
      </c>
      <c r="AF1122" s="120"/>
      <c r="AG1122" s="45"/>
    </row>
    <row r="1123" spans="1:33" ht="12.75" customHeight="1" x14ac:dyDescent="0.2">
      <c r="A1123" s="59">
        <f>+VLOOKUP(B1123,Annuaire_roster!B:G,5,0)</f>
        <v>1416</v>
      </c>
      <c r="B1123" s="78" t="s">
        <v>138</v>
      </c>
      <c r="C1123" s="98">
        <v>0.28888888888888886</v>
      </c>
      <c r="D1123" s="98" t="s">
        <v>223</v>
      </c>
      <c r="E1123" s="101">
        <v>0.66666666666666663</v>
      </c>
      <c r="F1123" s="101" t="s">
        <v>224</v>
      </c>
      <c r="G1123" s="102"/>
      <c r="H1123" s="105"/>
      <c r="I1123" s="127"/>
      <c r="J1123" s="105"/>
      <c r="K1123" s="111">
        <v>0</v>
      </c>
      <c r="L1123" s="105">
        <v>0</v>
      </c>
      <c r="M1123" s="112">
        <v>0</v>
      </c>
      <c r="N1123" s="34">
        <f t="shared" si="186"/>
        <v>0.33333333333333326</v>
      </c>
      <c r="O1123" s="38">
        <f t="shared" si="187"/>
        <v>0.33333333333333326</v>
      </c>
      <c r="P1123" s="114" t="s">
        <v>117</v>
      </c>
      <c r="Q1123" s="118">
        <v>44811</v>
      </c>
      <c r="R1123" s="35">
        <v>0</v>
      </c>
      <c r="S1123" s="35">
        <v>0</v>
      </c>
      <c r="T1123" s="10" t="str">
        <f t="shared" si="188"/>
        <v>Sem - 37</v>
      </c>
      <c r="U1123" s="10" t="str">
        <f t="shared" si="189"/>
        <v>Septembre</v>
      </c>
      <c r="V1123" s="36" t="s">
        <v>1397</v>
      </c>
      <c r="W1123" s="34"/>
      <c r="X1123" s="91">
        <f t="shared" si="190"/>
        <v>2.7777777777778789E-3</v>
      </c>
      <c r="Y1123" s="92" t="str">
        <f>VLOOKUP('CM-CIC'!B1054,Annuaire_roster!B:F,4,0)</f>
        <v>HAMDOUNI YASSER (assistance)</v>
      </c>
      <c r="Z1123" s="37" t="s">
        <v>110</v>
      </c>
      <c r="AA1123" s="60" t="s">
        <v>232</v>
      </c>
      <c r="AB1123" s="35" t="s">
        <v>63</v>
      </c>
      <c r="AC1123" s="35" t="s">
        <v>63</v>
      </c>
      <c r="AD1123" s="35" t="s">
        <v>63</v>
      </c>
      <c r="AE1123" s="44" t="s">
        <v>63</v>
      </c>
      <c r="AF1123" s="120"/>
      <c r="AG1123" s="45"/>
    </row>
    <row r="1124" spans="1:33" ht="12.75" customHeight="1" x14ac:dyDescent="0.2">
      <c r="A1124" s="59">
        <f>+VLOOKUP(B1124,Annuaire_roster!B:G,5,0)</f>
        <v>1421</v>
      </c>
      <c r="B1124" s="78" t="s">
        <v>140</v>
      </c>
      <c r="C1124" s="98">
        <v>0.29166666666666669</v>
      </c>
      <c r="D1124" s="98" t="s">
        <v>223</v>
      </c>
      <c r="E1124" s="101">
        <v>0.66666666666666663</v>
      </c>
      <c r="F1124" s="101" t="s">
        <v>224</v>
      </c>
      <c r="G1124" s="102"/>
      <c r="H1124" s="105"/>
      <c r="I1124" s="225"/>
      <c r="J1124" s="105"/>
      <c r="K1124" s="111">
        <v>0</v>
      </c>
      <c r="L1124" s="105">
        <v>0</v>
      </c>
      <c r="M1124" s="112">
        <v>0</v>
      </c>
      <c r="N1124" s="34">
        <f t="shared" si="186"/>
        <v>0.33333333333333326</v>
      </c>
      <c r="O1124" s="38">
        <f t="shared" si="187"/>
        <v>0.33333333333333326</v>
      </c>
      <c r="P1124" s="114" t="s">
        <v>117</v>
      </c>
      <c r="Q1124" s="118">
        <v>44811</v>
      </c>
      <c r="R1124" s="35">
        <v>0</v>
      </c>
      <c r="S1124" s="35">
        <v>0</v>
      </c>
      <c r="T1124" s="10" t="str">
        <f t="shared" si="188"/>
        <v>Sem - 37</v>
      </c>
      <c r="U1124" s="10" t="str">
        <f t="shared" si="189"/>
        <v>Septembre</v>
      </c>
      <c r="V1124" s="36" t="s">
        <v>1398</v>
      </c>
      <c r="W1124" s="34"/>
      <c r="X1124" s="91">
        <f t="shared" si="190"/>
        <v>0</v>
      </c>
      <c r="Y1124" s="92" t="str">
        <f>VLOOKUP('CM-CIC'!B1055,Annuaire_roster!B:F,4,0)</f>
        <v>CHOUIFI Mustapha</v>
      </c>
      <c r="Z1124" s="37" t="s">
        <v>110</v>
      </c>
      <c r="AA1124" s="60" t="s">
        <v>232</v>
      </c>
      <c r="AB1124" s="35" t="s">
        <v>63</v>
      </c>
      <c r="AC1124" s="35" t="s">
        <v>63</v>
      </c>
      <c r="AD1124" s="35" t="s">
        <v>63</v>
      </c>
      <c r="AE1124" s="44" t="s">
        <v>63</v>
      </c>
      <c r="AF1124" s="120"/>
      <c r="AG1124" s="45"/>
    </row>
    <row r="1125" spans="1:33" ht="12.75" customHeight="1" x14ac:dyDescent="0.2">
      <c r="A1125" s="59">
        <f>+VLOOKUP(B1125,Annuaire_roster!B:G,5,0)</f>
        <v>1419</v>
      </c>
      <c r="B1125" s="78" t="s">
        <v>139</v>
      </c>
      <c r="C1125" s="98"/>
      <c r="D1125" s="98" t="s">
        <v>223</v>
      </c>
      <c r="E1125" s="101"/>
      <c r="F1125" s="101" t="s">
        <v>224</v>
      </c>
      <c r="G1125" s="102"/>
      <c r="H1125" s="105"/>
      <c r="I1125" s="127"/>
      <c r="J1125" s="105"/>
      <c r="K1125" s="111">
        <v>0</v>
      </c>
      <c r="L1125" s="105">
        <v>0</v>
      </c>
      <c r="M1125" s="112" t="s">
        <v>187</v>
      </c>
      <c r="N1125" s="34" t="str">
        <f t="shared" si="186"/>
        <v/>
      </c>
      <c r="O1125" s="38">
        <f t="shared" si="187"/>
        <v>0.33333333333333326</v>
      </c>
      <c r="P1125" s="114" t="s">
        <v>117</v>
      </c>
      <c r="Q1125" s="118">
        <v>44811</v>
      </c>
      <c r="R1125" s="35">
        <v>0</v>
      </c>
      <c r="S1125" s="35">
        <v>0</v>
      </c>
      <c r="T1125" s="10" t="str">
        <f t="shared" si="188"/>
        <v>Sem - 37</v>
      </c>
      <c r="U1125" s="10" t="str">
        <f t="shared" si="189"/>
        <v>Septembre</v>
      </c>
      <c r="V1125" s="36" t="s">
        <v>1399</v>
      </c>
      <c r="W1125" s="34"/>
      <c r="X1125" s="91">
        <f t="shared" si="190"/>
        <v>0</v>
      </c>
      <c r="Y1125" s="92" t="str">
        <f>VLOOKUP('CM-CIC'!B1056,Annuaire_roster!B:F,4,0)</f>
        <v>HAMDOUNI YASSER (assistance)</v>
      </c>
      <c r="Z1125" s="37" t="s">
        <v>110</v>
      </c>
      <c r="AA1125" s="60" t="s">
        <v>232</v>
      </c>
      <c r="AB1125" s="35" t="s">
        <v>63</v>
      </c>
      <c r="AC1125" s="35" t="s">
        <v>63</v>
      </c>
      <c r="AD1125" s="35" t="s">
        <v>63</v>
      </c>
      <c r="AE1125" s="44" t="s">
        <v>63</v>
      </c>
      <c r="AF1125" s="120"/>
      <c r="AG1125" s="45"/>
    </row>
    <row r="1126" spans="1:33" ht="12.75" customHeight="1" x14ac:dyDescent="0.2">
      <c r="A1126" s="59">
        <f>+VLOOKUP(B1126,Annuaire_roster!B:G,5,0)</f>
        <v>1533</v>
      </c>
      <c r="B1126" s="78" t="s">
        <v>181</v>
      </c>
      <c r="C1126" s="98">
        <v>0.29097222222222224</v>
      </c>
      <c r="D1126" s="98" t="s">
        <v>223</v>
      </c>
      <c r="E1126" s="101">
        <v>0.66666666666666663</v>
      </c>
      <c r="F1126" s="101" t="s">
        <v>224</v>
      </c>
      <c r="G1126" s="102"/>
      <c r="H1126" s="105"/>
      <c r="I1126" s="127"/>
      <c r="J1126" s="105"/>
      <c r="K1126" s="111">
        <v>0</v>
      </c>
      <c r="L1126" s="105">
        <v>0</v>
      </c>
      <c r="M1126" s="112">
        <v>0</v>
      </c>
      <c r="N1126" s="34">
        <f t="shared" si="186"/>
        <v>0.33333333333333326</v>
      </c>
      <c r="O1126" s="38">
        <f t="shared" si="187"/>
        <v>0.33333333333333326</v>
      </c>
      <c r="P1126" s="114" t="s">
        <v>117</v>
      </c>
      <c r="Q1126" s="118">
        <v>44811</v>
      </c>
      <c r="R1126" s="35">
        <v>0</v>
      </c>
      <c r="S1126" s="35">
        <v>0</v>
      </c>
      <c r="T1126" s="10" t="str">
        <f t="shared" si="188"/>
        <v>Sem - 37</v>
      </c>
      <c r="U1126" s="10" t="str">
        <f t="shared" si="189"/>
        <v>Septembre</v>
      </c>
      <c r="V1126" s="36" t="s">
        <v>1400</v>
      </c>
      <c r="W1126" s="34"/>
      <c r="X1126" s="91">
        <f t="shared" si="190"/>
        <v>0</v>
      </c>
      <c r="Y1126" s="92" t="str">
        <f>VLOOKUP('CM-CIC'!B1057,Annuaire_roster!B:F,4,0)</f>
        <v>CHOUIFI Mustapha</v>
      </c>
      <c r="Z1126" s="37" t="s">
        <v>110</v>
      </c>
      <c r="AA1126" s="60" t="s">
        <v>232</v>
      </c>
      <c r="AB1126" s="35" t="s">
        <v>63</v>
      </c>
      <c r="AC1126" s="35" t="s">
        <v>63</v>
      </c>
      <c r="AD1126" s="35" t="s">
        <v>63</v>
      </c>
      <c r="AE1126" s="44" t="s">
        <v>63</v>
      </c>
      <c r="AF1126" s="120"/>
      <c r="AG1126" s="45"/>
    </row>
    <row r="1127" spans="1:33" ht="12.75" customHeight="1" x14ac:dyDescent="0.2">
      <c r="A1127" s="59">
        <f>+VLOOKUP(B1127,Annuaire_roster!B:G,5,0)</f>
        <v>1532</v>
      </c>
      <c r="B1127" s="78" t="s">
        <v>182</v>
      </c>
      <c r="C1127" s="98">
        <v>0.29097222222222224</v>
      </c>
      <c r="D1127" s="98" t="s">
        <v>223</v>
      </c>
      <c r="E1127" s="101">
        <v>0.66666666666666663</v>
      </c>
      <c r="F1127" s="101" t="s">
        <v>224</v>
      </c>
      <c r="G1127" s="102"/>
      <c r="H1127" s="105"/>
      <c r="I1127" s="127"/>
      <c r="J1127" s="105"/>
      <c r="K1127" s="111">
        <v>0</v>
      </c>
      <c r="L1127" s="105">
        <v>0</v>
      </c>
      <c r="M1127" s="112">
        <v>0</v>
      </c>
      <c r="N1127" s="34">
        <f t="shared" si="186"/>
        <v>0.33333333333333326</v>
      </c>
      <c r="O1127" s="38">
        <f t="shared" si="187"/>
        <v>0.33333333333333326</v>
      </c>
      <c r="P1127" s="114" t="s">
        <v>117</v>
      </c>
      <c r="Q1127" s="118">
        <v>44811</v>
      </c>
      <c r="R1127" s="35">
        <v>0</v>
      </c>
      <c r="S1127" s="35">
        <v>0</v>
      </c>
      <c r="T1127" s="10" t="str">
        <f t="shared" si="188"/>
        <v>Sem - 37</v>
      </c>
      <c r="U1127" s="10" t="str">
        <f t="shared" si="189"/>
        <v>Septembre</v>
      </c>
      <c r="V1127" s="36" t="s">
        <v>1401</v>
      </c>
      <c r="W1127" s="34"/>
      <c r="X1127" s="91">
        <f t="shared" si="190"/>
        <v>0</v>
      </c>
      <c r="Y1127" s="92" t="str">
        <f>VLOOKUP('CM-CIC'!B1058,Annuaire_roster!B:F,4,0)</f>
        <v>CHOUIFI Mustapha</v>
      </c>
      <c r="Z1127" s="37" t="s">
        <v>110</v>
      </c>
      <c r="AA1127" s="60" t="s">
        <v>232</v>
      </c>
      <c r="AB1127" s="35" t="s">
        <v>63</v>
      </c>
      <c r="AC1127" s="35" t="s">
        <v>63</v>
      </c>
      <c r="AD1127" s="35" t="s">
        <v>63</v>
      </c>
      <c r="AE1127" s="44" t="s">
        <v>63</v>
      </c>
      <c r="AF1127" s="120"/>
      <c r="AG1127" s="45"/>
    </row>
    <row r="1128" spans="1:33" ht="12.75" customHeight="1" x14ac:dyDescent="0.2">
      <c r="A1128" s="59">
        <f>+VLOOKUP(B1128,Annuaire_roster!B:G,5,0)</f>
        <v>1448</v>
      </c>
      <c r="B1128" s="78" t="s">
        <v>164</v>
      </c>
      <c r="C1128" s="98">
        <v>0.28958333333333336</v>
      </c>
      <c r="D1128" s="98" t="s">
        <v>223</v>
      </c>
      <c r="E1128" s="101">
        <v>0.66666666666666663</v>
      </c>
      <c r="F1128" s="101" t="s">
        <v>224</v>
      </c>
      <c r="G1128" s="102"/>
      <c r="H1128" s="105"/>
      <c r="I1128" s="127"/>
      <c r="J1128" s="105"/>
      <c r="K1128" s="111">
        <v>0</v>
      </c>
      <c r="L1128" s="105">
        <v>0</v>
      </c>
      <c r="M1128" s="112">
        <v>0</v>
      </c>
      <c r="N1128" s="34">
        <f t="shared" si="186"/>
        <v>0.33333333333333326</v>
      </c>
      <c r="O1128" s="38">
        <f t="shared" si="187"/>
        <v>0.33333333333333326</v>
      </c>
      <c r="P1128" s="114" t="s">
        <v>117</v>
      </c>
      <c r="Q1128" s="118">
        <v>44811</v>
      </c>
      <c r="R1128" s="35">
        <v>0</v>
      </c>
      <c r="S1128" s="35">
        <v>0</v>
      </c>
      <c r="T1128" s="10" t="str">
        <f t="shared" si="188"/>
        <v>Sem - 37</v>
      </c>
      <c r="U1128" s="10" t="str">
        <f t="shared" si="189"/>
        <v>Septembre</v>
      </c>
      <c r="V1128" s="36" t="s">
        <v>1402</v>
      </c>
      <c r="W1128" s="34"/>
      <c r="X1128" s="91">
        <f t="shared" si="190"/>
        <v>2.0833333333333259E-3</v>
      </c>
      <c r="Y1128" s="92" t="str">
        <f>VLOOKUP('CM-CIC'!B1059,Annuaire_roster!B:F,4,0)</f>
        <v>CHOUIFI Mustapha</v>
      </c>
      <c r="Z1128" s="37" t="s">
        <v>110</v>
      </c>
      <c r="AA1128" s="60" t="s">
        <v>232</v>
      </c>
      <c r="AB1128" s="35" t="s">
        <v>63</v>
      </c>
      <c r="AC1128" s="35" t="s">
        <v>63</v>
      </c>
      <c r="AD1128" s="35" t="s">
        <v>63</v>
      </c>
      <c r="AE1128" s="44" t="s">
        <v>63</v>
      </c>
      <c r="AF1128" s="120"/>
      <c r="AG1128" s="45"/>
    </row>
    <row r="1129" spans="1:33" ht="12.75" customHeight="1" x14ac:dyDescent="0.2">
      <c r="A1129" s="59">
        <f>+VLOOKUP(B1129,Annuaire_roster!B:G,5,0)</f>
        <v>1488</v>
      </c>
      <c r="B1129" s="78" t="s">
        <v>170</v>
      </c>
      <c r="C1129" s="98">
        <v>0.29166666666666669</v>
      </c>
      <c r="D1129" s="98" t="s">
        <v>223</v>
      </c>
      <c r="E1129" s="101">
        <v>0.66666666666666663</v>
      </c>
      <c r="F1129" s="101" t="s">
        <v>224</v>
      </c>
      <c r="G1129" s="102"/>
      <c r="H1129" s="105"/>
      <c r="I1129" s="127"/>
      <c r="J1129" s="105"/>
      <c r="K1129" s="111">
        <v>0</v>
      </c>
      <c r="L1129" s="105">
        <v>0</v>
      </c>
      <c r="M1129" s="112">
        <v>0</v>
      </c>
      <c r="N1129" s="34">
        <f t="shared" si="186"/>
        <v>0.33333333333333326</v>
      </c>
      <c r="O1129" s="38">
        <f t="shared" si="187"/>
        <v>0.33333333333333326</v>
      </c>
      <c r="P1129" s="114" t="s">
        <v>117</v>
      </c>
      <c r="Q1129" s="118">
        <v>44811</v>
      </c>
      <c r="R1129" s="35">
        <v>0</v>
      </c>
      <c r="S1129" s="35">
        <v>0</v>
      </c>
      <c r="T1129" s="10" t="str">
        <f t="shared" si="188"/>
        <v>Sem - 37</v>
      </c>
      <c r="U1129" s="10" t="str">
        <f t="shared" si="189"/>
        <v>Septembre</v>
      </c>
      <c r="V1129" s="36" t="s">
        <v>1403</v>
      </c>
      <c r="W1129" s="34"/>
      <c r="X1129" s="91">
        <f t="shared" si="190"/>
        <v>0</v>
      </c>
      <c r="Y1129" s="92" t="str">
        <f>VLOOKUP('CM-CIC'!B1060,Annuaire_roster!B:F,4,0)</f>
        <v>CHOUIFI Mustapha</v>
      </c>
      <c r="Z1129" s="37" t="s">
        <v>110</v>
      </c>
      <c r="AA1129" s="60" t="s">
        <v>232</v>
      </c>
      <c r="AB1129" s="35" t="s">
        <v>63</v>
      </c>
      <c r="AC1129" s="35" t="s">
        <v>63</v>
      </c>
      <c r="AD1129" s="35" t="s">
        <v>63</v>
      </c>
      <c r="AE1129" s="44" t="s">
        <v>63</v>
      </c>
      <c r="AF1129" s="120"/>
      <c r="AG1129" s="45"/>
    </row>
    <row r="1130" spans="1:33" ht="12.75" customHeight="1" x14ac:dyDescent="0.2">
      <c r="A1130" s="59">
        <f>+VLOOKUP(B1130,Annuaire_roster!B:G,5,0)</f>
        <v>1456</v>
      </c>
      <c r="B1130" s="78" t="s">
        <v>173</v>
      </c>
      <c r="C1130" s="98">
        <v>0.2902777777777778</v>
      </c>
      <c r="D1130" s="98" t="s">
        <v>223</v>
      </c>
      <c r="E1130" s="101">
        <v>0.66666666666666663</v>
      </c>
      <c r="F1130" s="101" t="s">
        <v>224</v>
      </c>
      <c r="G1130" s="102"/>
      <c r="H1130" s="105"/>
      <c r="I1130" s="127"/>
      <c r="J1130" s="105"/>
      <c r="K1130" s="111">
        <v>0</v>
      </c>
      <c r="L1130" s="105">
        <v>0</v>
      </c>
      <c r="M1130" s="112">
        <v>0</v>
      </c>
      <c r="N1130" s="34">
        <f t="shared" si="186"/>
        <v>0.33333333333333326</v>
      </c>
      <c r="O1130" s="38">
        <f t="shared" si="187"/>
        <v>0.33333333333333326</v>
      </c>
      <c r="P1130" s="114" t="s">
        <v>117</v>
      </c>
      <c r="Q1130" s="118">
        <v>44811</v>
      </c>
      <c r="R1130" s="35">
        <v>0</v>
      </c>
      <c r="S1130" s="35">
        <v>0</v>
      </c>
      <c r="T1130" s="10" t="str">
        <f t="shared" si="188"/>
        <v>Sem - 37</v>
      </c>
      <c r="U1130" s="10" t="str">
        <f t="shared" si="189"/>
        <v>Septembre</v>
      </c>
      <c r="V1130" s="36" t="s">
        <v>1404</v>
      </c>
      <c r="W1130" s="34"/>
      <c r="X1130" s="91">
        <f t="shared" si="190"/>
        <v>1.388888888888884E-3</v>
      </c>
      <c r="Y1130" s="92" t="str">
        <f>VLOOKUP('CM-CIC'!B1061,Annuaire_roster!B:F,4,0)</f>
        <v>CHOUIFI Mustapha</v>
      </c>
      <c r="Z1130" s="37" t="s">
        <v>110</v>
      </c>
      <c r="AA1130" s="60" t="s">
        <v>232</v>
      </c>
      <c r="AB1130" s="35" t="s">
        <v>63</v>
      </c>
      <c r="AC1130" s="35" t="s">
        <v>63</v>
      </c>
      <c r="AD1130" s="35" t="s">
        <v>63</v>
      </c>
      <c r="AE1130" s="44" t="s">
        <v>63</v>
      </c>
      <c r="AF1130" s="120"/>
      <c r="AG1130" s="45"/>
    </row>
    <row r="1131" spans="1:33" ht="12.75" customHeight="1" x14ac:dyDescent="0.2">
      <c r="A1131" s="59">
        <f>+VLOOKUP(B1131,Annuaire_roster!B:G,5,0)</f>
        <v>1504</v>
      </c>
      <c r="B1131" s="78" t="s">
        <v>166</v>
      </c>
      <c r="C1131" s="98"/>
      <c r="D1131" s="98" t="s">
        <v>223</v>
      </c>
      <c r="E1131" s="101"/>
      <c r="F1131" s="101" t="s">
        <v>224</v>
      </c>
      <c r="G1131" s="102"/>
      <c r="H1131" s="105"/>
      <c r="I1131" s="127"/>
      <c r="J1131" s="105"/>
      <c r="K1131" s="111">
        <v>0</v>
      </c>
      <c r="L1131" s="105">
        <v>0</v>
      </c>
      <c r="M1131" s="112" t="s">
        <v>187</v>
      </c>
      <c r="N1131" s="34" t="str">
        <f t="shared" si="186"/>
        <v/>
      </c>
      <c r="O1131" s="38">
        <f t="shared" si="187"/>
        <v>0.33333333333333326</v>
      </c>
      <c r="P1131" s="114" t="s">
        <v>117</v>
      </c>
      <c r="Q1131" s="118">
        <v>44811</v>
      </c>
      <c r="R1131" s="35">
        <v>0</v>
      </c>
      <c r="S1131" s="35">
        <v>0</v>
      </c>
      <c r="T1131" s="10" t="str">
        <f t="shared" si="188"/>
        <v>Sem - 37</v>
      </c>
      <c r="U1131" s="10" t="str">
        <f t="shared" si="189"/>
        <v>Septembre</v>
      </c>
      <c r="V1131" s="36" t="s">
        <v>1405</v>
      </c>
      <c r="W1131" s="34"/>
      <c r="X1131" s="91">
        <f t="shared" si="190"/>
        <v>0</v>
      </c>
      <c r="Y1131" s="92" t="str">
        <f>VLOOKUP('CM-CIC'!B1062,Annuaire_roster!B:F,4,0)</f>
        <v>CHOUIFI Mustapha</v>
      </c>
      <c r="Z1131" s="37" t="s">
        <v>110</v>
      </c>
      <c r="AA1131" s="60" t="s">
        <v>232</v>
      </c>
      <c r="AB1131" s="35" t="s">
        <v>63</v>
      </c>
      <c r="AC1131" s="35" t="s">
        <v>63</v>
      </c>
      <c r="AD1131" s="35" t="s">
        <v>63</v>
      </c>
      <c r="AE1131" s="44" t="s">
        <v>63</v>
      </c>
      <c r="AF1131" s="120"/>
      <c r="AG1131" s="45"/>
    </row>
    <row r="1132" spans="1:33" ht="12.75" customHeight="1" x14ac:dyDescent="0.2">
      <c r="A1132" s="59">
        <f>+VLOOKUP(B1132,Annuaire_roster!B:G,5,0)</f>
        <v>1429</v>
      </c>
      <c r="B1132" s="78" t="s">
        <v>147</v>
      </c>
      <c r="C1132" s="98">
        <v>0.28958333333333336</v>
      </c>
      <c r="D1132" s="98" t="s">
        <v>223</v>
      </c>
      <c r="E1132" s="101">
        <v>0.66666666666666663</v>
      </c>
      <c r="F1132" s="101" t="s">
        <v>224</v>
      </c>
      <c r="G1132" s="102"/>
      <c r="H1132" s="105"/>
      <c r="I1132" s="127"/>
      <c r="J1132" s="105"/>
      <c r="K1132" s="111">
        <v>0</v>
      </c>
      <c r="L1132" s="105">
        <v>0</v>
      </c>
      <c r="M1132" s="112">
        <v>0</v>
      </c>
      <c r="N1132" s="34">
        <f t="shared" si="186"/>
        <v>0.33333333333333326</v>
      </c>
      <c r="O1132" s="38">
        <f t="shared" si="187"/>
        <v>0.33333333333333326</v>
      </c>
      <c r="P1132" s="114" t="s">
        <v>117</v>
      </c>
      <c r="Q1132" s="118">
        <v>44811</v>
      </c>
      <c r="R1132" s="35">
        <v>0</v>
      </c>
      <c r="S1132" s="35">
        <v>0</v>
      </c>
      <c r="T1132" s="10" t="str">
        <f t="shared" si="188"/>
        <v>Sem - 37</v>
      </c>
      <c r="U1132" s="10" t="str">
        <f t="shared" si="189"/>
        <v>Septembre</v>
      </c>
      <c r="V1132" s="36" t="s">
        <v>1406</v>
      </c>
      <c r="W1132" s="34"/>
      <c r="X1132" s="91">
        <f t="shared" si="190"/>
        <v>2.0833333333333259E-3</v>
      </c>
      <c r="Y1132" s="92" t="str">
        <f>VLOOKUP('CM-CIC'!B1063,Annuaire_roster!B:F,4,0)</f>
        <v>CHOUIFI Mustapha</v>
      </c>
      <c r="Z1132" s="37" t="s">
        <v>110</v>
      </c>
      <c r="AA1132" s="60" t="s">
        <v>232</v>
      </c>
      <c r="AB1132" s="35" t="s">
        <v>63</v>
      </c>
      <c r="AC1132" s="35" t="s">
        <v>63</v>
      </c>
      <c r="AD1132" s="35" t="s">
        <v>63</v>
      </c>
      <c r="AE1132" s="44" t="s">
        <v>63</v>
      </c>
      <c r="AF1132" s="120"/>
      <c r="AG1132" s="45"/>
    </row>
    <row r="1133" spans="1:33" ht="12.75" customHeight="1" x14ac:dyDescent="0.2">
      <c r="A1133" s="59" t="str">
        <f>+VLOOKUP(B1133,Annuaire_roster!B:G,5,0)</f>
        <v>01563</v>
      </c>
      <c r="B1133" s="78" t="s">
        <v>190</v>
      </c>
      <c r="C1133" s="98">
        <v>0.29166666666666669</v>
      </c>
      <c r="D1133" s="98" t="s">
        <v>223</v>
      </c>
      <c r="E1133" s="101">
        <v>0.66666666666666663</v>
      </c>
      <c r="F1133" s="101" t="s">
        <v>224</v>
      </c>
      <c r="G1133" s="102"/>
      <c r="H1133" s="105"/>
      <c r="I1133" s="127"/>
      <c r="J1133" s="105"/>
      <c r="K1133" s="111">
        <v>0</v>
      </c>
      <c r="L1133" s="105">
        <v>0</v>
      </c>
      <c r="M1133" s="112">
        <v>0</v>
      </c>
      <c r="N1133" s="34">
        <f t="shared" si="186"/>
        <v>0.33333333333333326</v>
      </c>
      <c r="O1133" s="38">
        <f t="shared" si="187"/>
        <v>0.33333333333333326</v>
      </c>
      <c r="P1133" s="114" t="s">
        <v>117</v>
      </c>
      <c r="Q1133" s="118">
        <v>44811</v>
      </c>
      <c r="R1133" s="35">
        <v>0</v>
      </c>
      <c r="S1133" s="35">
        <v>0</v>
      </c>
      <c r="T1133" s="10" t="str">
        <f t="shared" si="188"/>
        <v>Sem - 37</v>
      </c>
      <c r="U1133" s="10" t="str">
        <f t="shared" si="189"/>
        <v>Septembre</v>
      </c>
      <c r="V1133" s="36" t="s">
        <v>1407</v>
      </c>
      <c r="W1133" s="34"/>
      <c r="X1133" s="91">
        <f t="shared" si="190"/>
        <v>0</v>
      </c>
      <c r="Y1133" s="92" t="str">
        <f>VLOOKUP('CM-CIC'!B1064,Annuaire_roster!B:F,4,0)</f>
        <v>HAMDOUNI YASSER (assistance)</v>
      </c>
      <c r="Z1133" s="37" t="s">
        <v>110</v>
      </c>
      <c r="AA1133" s="60" t="s">
        <v>232</v>
      </c>
      <c r="AB1133" s="35" t="s">
        <v>63</v>
      </c>
      <c r="AC1133" s="35" t="s">
        <v>63</v>
      </c>
      <c r="AD1133" s="35" t="s">
        <v>63</v>
      </c>
      <c r="AE1133" s="44" t="s">
        <v>63</v>
      </c>
      <c r="AF1133" s="120"/>
      <c r="AG1133" s="45"/>
    </row>
    <row r="1134" spans="1:33" ht="12.75" customHeight="1" x14ac:dyDescent="0.2">
      <c r="A1134" s="59" t="str">
        <f>+VLOOKUP(B1134,Annuaire_roster!B:G,5,0)</f>
        <v>01579</v>
      </c>
      <c r="B1134" s="78" t="s">
        <v>194</v>
      </c>
      <c r="C1134" s="98">
        <v>0.29097222222222224</v>
      </c>
      <c r="D1134" s="98" t="s">
        <v>223</v>
      </c>
      <c r="E1134" s="101">
        <v>0.66666666666666663</v>
      </c>
      <c r="F1134" s="101" t="s">
        <v>224</v>
      </c>
      <c r="G1134" s="102"/>
      <c r="H1134" s="105"/>
      <c r="I1134" s="127"/>
      <c r="J1134" s="105"/>
      <c r="K1134" s="111">
        <v>0</v>
      </c>
      <c r="L1134" s="105">
        <v>0</v>
      </c>
      <c r="M1134" s="112">
        <v>0</v>
      </c>
      <c r="N1134" s="34">
        <f t="shared" si="186"/>
        <v>0.33333333333333326</v>
      </c>
      <c r="O1134" s="38">
        <f t="shared" si="187"/>
        <v>0.33333333333333326</v>
      </c>
      <c r="P1134" s="114" t="s">
        <v>117</v>
      </c>
      <c r="Q1134" s="118">
        <v>44811</v>
      </c>
      <c r="R1134" s="35">
        <v>0</v>
      </c>
      <c r="S1134" s="35">
        <v>0</v>
      </c>
      <c r="T1134" s="10" t="str">
        <f t="shared" si="188"/>
        <v>Sem - 37</v>
      </c>
      <c r="U1134" s="10" t="str">
        <f t="shared" si="189"/>
        <v>Septembre</v>
      </c>
      <c r="V1134" s="36" t="s">
        <v>1408</v>
      </c>
      <c r="W1134" s="34"/>
      <c r="X1134" s="91">
        <f t="shared" si="190"/>
        <v>0</v>
      </c>
      <c r="Y1134" s="92" t="str">
        <f>VLOOKUP('CM-CIC'!B1065,Annuaire_roster!B:F,4,0)</f>
        <v>CHOUIFI Mustapha</v>
      </c>
      <c r="Z1134" s="37" t="s">
        <v>110</v>
      </c>
      <c r="AA1134" s="60" t="s">
        <v>232</v>
      </c>
      <c r="AB1134" s="35" t="s">
        <v>63</v>
      </c>
      <c r="AC1134" s="35" t="s">
        <v>63</v>
      </c>
      <c r="AD1134" s="35" t="s">
        <v>63</v>
      </c>
      <c r="AE1134" s="44" t="s">
        <v>63</v>
      </c>
      <c r="AF1134" s="120"/>
      <c r="AG1134" s="45"/>
    </row>
    <row r="1135" spans="1:33" ht="12.75" customHeight="1" x14ac:dyDescent="0.2">
      <c r="A1135" s="59" t="str">
        <f>+VLOOKUP(B1135,Annuaire_roster!B:G,5,0)</f>
        <v>01580</v>
      </c>
      <c r="B1135" s="78" t="s">
        <v>197</v>
      </c>
      <c r="C1135" s="98">
        <v>0.2902777777777778</v>
      </c>
      <c r="D1135" s="98" t="s">
        <v>223</v>
      </c>
      <c r="E1135" s="101">
        <v>0.66666666666666663</v>
      </c>
      <c r="F1135" s="101" t="s">
        <v>224</v>
      </c>
      <c r="G1135" s="102"/>
      <c r="H1135" s="105"/>
      <c r="I1135" s="127"/>
      <c r="J1135" s="105"/>
      <c r="K1135" s="111">
        <v>0</v>
      </c>
      <c r="L1135" s="105">
        <v>0</v>
      </c>
      <c r="M1135" s="112">
        <v>0</v>
      </c>
      <c r="N1135" s="34">
        <f t="shared" si="186"/>
        <v>0.33333333333333326</v>
      </c>
      <c r="O1135" s="38">
        <f t="shared" si="187"/>
        <v>0.33333333333333326</v>
      </c>
      <c r="P1135" s="114" t="s">
        <v>117</v>
      </c>
      <c r="Q1135" s="118">
        <v>44811</v>
      </c>
      <c r="R1135" s="35">
        <v>0</v>
      </c>
      <c r="S1135" s="35">
        <v>0</v>
      </c>
      <c r="T1135" s="10" t="str">
        <f t="shared" si="188"/>
        <v>Sem - 37</v>
      </c>
      <c r="U1135" s="10" t="str">
        <f t="shared" si="189"/>
        <v>Septembre</v>
      </c>
      <c r="V1135" s="36" t="s">
        <v>1409</v>
      </c>
      <c r="W1135" s="34"/>
      <c r="X1135" s="91">
        <f t="shared" si="190"/>
        <v>1.388888888888884E-3</v>
      </c>
      <c r="Y1135" s="92" t="str">
        <f>VLOOKUP('CM-CIC'!B1066,Annuaire_roster!B:F,4,0)</f>
        <v>CHOUIFI Mustapha</v>
      </c>
      <c r="Z1135" s="37" t="s">
        <v>110</v>
      </c>
      <c r="AA1135" s="60" t="s">
        <v>232</v>
      </c>
      <c r="AB1135" s="35" t="s">
        <v>63</v>
      </c>
      <c r="AC1135" s="35" t="s">
        <v>63</v>
      </c>
      <c r="AD1135" s="35" t="s">
        <v>63</v>
      </c>
      <c r="AE1135" s="44" t="s">
        <v>63</v>
      </c>
      <c r="AF1135" s="120"/>
      <c r="AG1135" s="45"/>
    </row>
    <row r="1136" spans="1:33" ht="12.75" customHeight="1" x14ac:dyDescent="0.2">
      <c r="A1136" s="59" t="str">
        <f>+VLOOKUP(B1136,Annuaire_roster!B:G,5,0)</f>
        <v>01603</v>
      </c>
      <c r="B1136" s="78" t="s">
        <v>228</v>
      </c>
      <c r="C1136" s="98">
        <v>0.29097222222222224</v>
      </c>
      <c r="D1136" s="98" t="s">
        <v>223</v>
      </c>
      <c r="E1136" s="101">
        <v>0.66666666666666663</v>
      </c>
      <c r="F1136" s="101" t="s">
        <v>224</v>
      </c>
      <c r="G1136" s="102"/>
      <c r="H1136" s="105"/>
      <c r="I1136" s="127"/>
      <c r="J1136" s="105"/>
      <c r="K1136" s="111">
        <v>0</v>
      </c>
      <c r="L1136" s="105">
        <v>0</v>
      </c>
      <c r="M1136" s="112">
        <v>0</v>
      </c>
      <c r="N1136" s="34">
        <f t="shared" si="186"/>
        <v>0.33333333333333326</v>
      </c>
      <c r="O1136" s="38">
        <f t="shared" si="187"/>
        <v>0.33333333333333326</v>
      </c>
      <c r="P1136" s="114" t="s">
        <v>117</v>
      </c>
      <c r="Q1136" s="118">
        <v>44811</v>
      </c>
      <c r="R1136" s="35">
        <v>0</v>
      </c>
      <c r="S1136" s="35">
        <v>0</v>
      </c>
      <c r="T1136" s="10" t="str">
        <f t="shared" si="188"/>
        <v>Sem - 37</v>
      </c>
      <c r="U1136" s="10" t="str">
        <f t="shared" si="189"/>
        <v>Septembre</v>
      </c>
      <c r="V1136" s="36" t="s">
        <v>1410</v>
      </c>
      <c r="W1136" s="34"/>
      <c r="X1136" s="91">
        <f t="shared" si="190"/>
        <v>0</v>
      </c>
      <c r="Y1136" s="92" t="str">
        <f>VLOOKUP('CM-CIC'!B1067,Annuaire_roster!B:F,4,0)</f>
        <v>CHOUIFI Mustapha</v>
      </c>
      <c r="Z1136" s="37" t="s">
        <v>110</v>
      </c>
      <c r="AA1136" s="60" t="s">
        <v>232</v>
      </c>
      <c r="AB1136" s="35" t="s">
        <v>63</v>
      </c>
      <c r="AC1136" s="35" t="s">
        <v>63</v>
      </c>
      <c r="AD1136" s="35" t="s">
        <v>63</v>
      </c>
      <c r="AE1136" s="44" t="s">
        <v>63</v>
      </c>
      <c r="AF1136" s="120"/>
      <c r="AG1136" s="45"/>
    </row>
    <row r="1137" spans="1:33" ht="12.75" customHeight="1" x14ac:dyDescent="0.2">
      <c r="A1137" s="59" t="str">
        <f>+VLOOKUP(B1137,Annuaire_roster!B:G,5,0)</f>
        <v>01604</v>
      </c>
      <c r="B1137" s="78" t="s">
        <v>229</v>
      </c>
      <c r="C1137" s="98">
        <v>0.2902777777777778</v>
      </c>
      <c r="D1137" s="98" t="s">
        <v>223</v>
      </c>
      <c r="E1137" s="101">
        <v>0.66666666666666663</v>
      </c>
      <c r="F1137" s="101" t="s">
        <v>224</v>
      </c>
      <c r="G1137" s="102"/>
      <c r="H1137" s="105"/>
      <c r="I1137" s="127"/>
      <c r="J1137" s="105"/>
      <c r="K1137" s="111">
        <v>0</v>
      </c>
      <c r="L1137" s="105">
        <v>0</v>
      </c>
      <c r="M1137" s="112">
        <v>0</v>
      </c>
      <c r="N1137" s="34">
        <f t="shared" si="186"/>
        <v>0.33333333333333326</v>
      </c>
      <c r="O1137" s="38">
        <f t="shared" si="187"/>
        <v>0.33333333333333326</v>
      </c>
      <c r="P1137" s="114" t="s">
        <v>117</v>
      </c>
      <c r="Q1137" s="118">
        <v>44811</v>
      </c>
      <c r="R1137" s="35">
        <v>0</v>
      </c>
      <c r="S1137" s="35">
        <v>0</v>
      </c>
      <c r="T1137" s="10" t="str">
        <f t="shared" si="188"/>
        <v>Sem - 37</v>
      </c>
      <c r="U1137" s="10" t="str">
        <f t="shared" si="189"/>
        <v>Septembre</v>
      </c>
      <c r="V1137" s="36" t="s">
        <v>1411</v>
      </c>
      <c r="W1137" s="34"/>
      <c r="X1137" s="91">
        <f t="shared" si="190"/>
        <v>1.388888888888884E-3</v>
      </c>
      <c r="Y1137" s="92" t="str">
        <f>VLOOKUP('CM-CIC'!B1068,Annuaire_roster!B:F,4,0)</f>
        <v>HAMDOUNI YASSER (assistance)</v>
      </c>
      <c r="Z1137" s="37" t="s">
        <v>110</v>
      </c>
      <c r="AA1137" s="60" t="s">
        <v>232</v>
      </c>
      <c r="AB1137" s="35" t="s">
        <v>63</v>
      </c>
      <c r="AC1137" s="35" t="s">
        <v>63</v>
      </c>
      <c r="AD1137" s="35" t="s">
        <v>63</v>
      </c>
      <c r="AE1137" s="44" t="s">
        <v>63</v>
      </c>
      <c r="AF1137" s="120"/>
      <c r="AG1137" s="45"/>
    </row>
    <row r="1138" spans="1:33" ht="12.75" customHeight="1" x14ac:dyDescent="0.2">
      <c r="A1138" s="59" t="str">
        <f>+VLOOKUP(B1138,Annuaire_roster!B:G,5,0)</f>
        <v>01602</v>
      </c>
      <c r="B1138" s="78" t="s">
        <v>230</v>
      </c>
      <c r="C1138" s="98"/>
      <c r="D1138" s="98" t="s">
        <v>223</v>
      </c>
      <c r="E1138" s="101"/>
      <c r="F1138" s="101" t="s">
        <v>224</v>
      </c>
      <c r="G1138" s="102"/>
      <c r="H1138" s="105"/>
      <c r="I1138" s="127"/>
      <c r="J1138" s="105"/>
      <c r="K1138" s="111">
        <v>0</v>
      </c>
      <c r="L1138" s="105">
        <v>0</v>
      </c>
      <c r="M1138" s="112" t="s">
        <v>187</v>
      </c>
      <c r="N1138" s="34" t="str">
        <f t="shared" si="186"/>
        <v/>
      </c>
      <c r="O1138" s="38">
        <f t="shared" si="187"/>
        <v>0.33333333333333326</v>
      </c>
      <c r="P1138" s="114" t="s">
        <v>117</v>
      </c>
      <c r="Q1138" s="118">
        <v>44811</v>
      </c>
      <c r="R1138" s="35">
        <v>0</v>
      </c>
      <c r="S1138" s="35">
        <v>0</v>
      </c>
      <c r="T1138" s="10" t="str">
        <f t="shared" si="188"/>
        <v>Sem - 37</v>
      </c>
      <c r="U1138" s="10" t="str">
        <f t="shared" si="189"/>
        <v>Septembre</v>
      </c>
      <c r="V1138" s="36" t="s">
        <v>1412</v>
      </c>
      <c r="W1138" s="34"/>
      <c r="X1138" s="91">
        <f t="shared" si="190"/>
        <v>0</v>
      </c>
      <c r="Y1138" s="92" t="str">
        <f>VLOOKUP('CM-CIC'!B1069,Annuaire_roster!B:F,4,0)</f>
        <v>HAMDOUNI YASSER (assistance)</v>
      </c>
      <c r="Z1138" s="37" t="s">
        <v>110</v>
      </c>
      <c r="AA1138" s="60" t="s">
        <v>232</v>
      </c>
      <c r="AB1138" s="35" t="s">
        <v>63</v>
      </c>
      <c r="AC1138" s="35" t="s">
        <v>63</v>
      </c>
      <c r="AD1138" s="35" t="s">
        <v>63</v>
      </c>
      <c r="AE1138" s="44" t="s">
        <v>63</v>
      </c>
      <c r="AF1138" s="120"/>
      <c r="AG1138" s="45"/>
    </row>
    <row r="1139" spans="1:33" ht="12.75" customHeight="1" x14ac:dyDescent="0.2">
      <c r="A1139" s="59">
        <f>+VLOOKUP(B1139,Annuaire_roster!B:G,5,0)</f>
        <v>1411</v>
      </c>
      <c r="B1139" s="78" t="s">
        <v>133</v>
      </c>
      <c r="C1139" s="98">
        <v>0.3034722222222222</v>
      </c>
      <c r="D1139" s="98" t="s">
        <v>223</v>
      </c>
      <c r="E1139" s="101">
        <v>0.66666666666666663</v>
      </c>
      <c r="F1139" s="101" t="s">
        <v>224</v>
      </c>
      <c r="G1139" s="102"/>
      <c r="H1139" s="105"/>
      <c r="I1139" s="149"/>
      <c r="J1139" s="105"/>
      <c r="K1139" s="111"/>
      <c r="L1139" s="105">
        <v>0</v>
      </c>
      <c r="M1139" s="112">
        <v>0</v>
      </c>
      <c r="N1139" s="34">
        <f t="shared" ref="N1139:N1202" si="191">IFERROR(IF(OR(D1139="OFF",D1139="Congé",M1139="Abs",D1139="Congé sans solde",D1139="Férié"),"",IF(O1139-K1139-L1139&gt;O1139,O1139,IF(O1139-K1139-L1139&lt;0,"",O1139-K1139-L1139))),"")</f>
        <v>0.33333333333333326</v>
      </c>
      <c r="O1139" s="38">
        <f t="shared" ref="O1139:O1202" si="192">IF(AG1139="2H Pause déjeuner",IF(F1139-D1139-0.0833333333333333&lt;0,F1139-D1139-0.0833333333333333+1,F1139-D1139-0.0833333333333333),IF(OR(AND(F1139="OFF",D1139="OFF"),AND(F1139="Congé",D1139="Congé"),AND(F1139="Congé sans solde",D1139="Congé sans solde"),AND(F1139="Congé spécial",D1139="Congé spécial"),AND(F1139="Férié",D1139="Férié"),AND(F1139="OFF",D1139="Congé"),AND(F1139="OFF",D1139="Congé sans solde"),AND(F1139="OFF",D1139="Congé spécial"),AND(F1139="OFF",D1139="Férié"),AND(F1139="Congé",D1139="OFF"),AND(F1139="Congé",D1139="Congé sans solde"),AND(F1139="Congé",D1139="Congé spécial"),AND(F1139="Congé",D1139="Férié"),AND(F1139="Congé sans solde",D1139="OFF"),AND(F1139="Congé sans solde",D1139="Congé"),AND(F1139="Congé sans solde",D1139="Congé spécial"),AND(F1139="Congé sans solde",D1139="Férié"),AND(F1139="Congé spécial",D1139="OFF"),AND(F1139="Congé spécial",D1139="Congé"),AND(F1139="Congé spécial",D1139="Congé sans solde"),AND(F1139="Congé spécial",D1139="Férié"),AND(F1139="Férié",D1139="OFF"),AND(F1139="Férié",D1139="Congé"),AND(F1139="Férié",D1139="Congé sans solde"),AND(F1139="Férié",D1139="Congé spécial")),0,IF(OR(F1139="OFF",F1139="Congé",F1139="Congé spécial",F1139="Congé sans solde",D1139="OFF",D1139="Congé",D1139="Congé spécial",D1139="Congé sans solde"),0.208333333333334,IF(AND(AG1139="",F1139-D1139&lt;0),("24:00:00"-D1139)+("00:00:00"+F1139)-0.0416666666666667,IF(AND(OR(AG1139="Allaitement",AG1139="Sans déjeuner"),F1139-D1139&lt;0),("24:00:00"-D1139)+("00:00:00"+F1139),IF(AND(AG1139="",F1139-D1139&gt;0.166666666666667),F1139-D1139-0.0416666666666667,IF(AND(OR(AG1139="Allaitement",AG1139="Sans déjeuner"),F1139-D1139&gt;0.166666666666667),F1139-D1139,F1139-D1139)))))))</f>
        <v>0.33333333333333326</v>
      </c>
      <c r="P1139" s="114" t="s">
        <v>117</v>
      </c>
      <c r="Q1139" s="118">
        <v>44812</v>
      </c>
      <c r="R1139" s="35">
        <v>0</v>
      </c>
      <c r="S1139" s="35">
        <v>0</v>
      </c>
      <c r="T1139" s="10" t="str">
        <f t="shared" si="188"/>
        <v>Sem - 37</v>
      </c>
      <c r="U1139" s="10" t="str">
        <f t="shared" si="189"/>
        <v>Septembre</v>
      </c>
      <c r="V1139" s="36" t="s">
        <v>1425</v>
      </c>
      <c r="W1139" s="34"/>
      <c r="X1139" s="91">
        <f t="shared" si="190"/>
        <v>0</v>
      </c>
      <c r="Y1139" s="92" t="str">
        <f>VLOOKUP('CM-CIC'!B1070,Annuaire_roster!B:F,4,0)</f>
        <v>CHOUIFI Mustapha</v>
      </c>
      <c r="Z1139" s="37" t="s">
        <v>110</v>
      </c>
      <c r="AA1139" s="60" t="s">
        <v>232</v>
      </c>
      <c r="AB1139" s="35" t="s">
        <v>63</v>
      </c>
      <c r="AC1139" s="35" t="s">
        <v>63</v>
      </c>
      <c r="AD1139" s="35" t="s">
        <v>63</v>
      </c>
      <c r="AE1139" s="44" t="s">
        <v>63</v>
      </c>
      <c r="AF1139" s="120"/>
      <c r="AG1139" s="45"/>
    </row>
    <row r="1140" spans="1:33" ht="12.75" customHeight="1" x14ac:dyDescent="0.2">
      <c r="A1140" s="59">
        <f>+VLOOKUP(B1140,Annuaire_roster!B:G,5,0)</f>
        <v>1148</v>
      </c>
      <c r="B1140" s="78" t="s">
        <v>72</v>
      </c>
      <c r="C1140" s="98" t="s">
        <v>223</v>
      </c>
      <c r="D1140" s="98" t="s">
        <v>223</v>
      </c>
      <c r="E1140" s="101">
        <v>0.66666666666666663</v>
      </c>
      <c r="F1140" s="101" t="s">
        <v>224</v>
      </c>
      <c r="G1140" s="102"/>
      <c r="H1140" s="105"/>
      <c r="I1140" s="127" t="s">
        <v>63</v>
      </c>
      <c r="J1140" s="105"/>
      <c r="K1140" s="111">
        <v>0</v>
      </c>
      <c r="L1140" s="105">
        <v>0</v>
      </c>
      <c r="M1140" s="112">
        <v>0</v>
      </c>
      <c r="N1140" s="34">
        <f t="shared" si="191"/>
        <v>0.33333333333333326</v>
      </c>
      <c r="O1140" s="38">
        <f t="shared" si="192"/>
        <v>0.33333333333333326</v>
      </c>
      <c r="P1140" s="114" t="s">
        <v>117</v>
      </c>
      <c r="Q1140" s="118">
        <v>44812</v>
      </c>
      <c r="R1140" s="35">
        <v>0</v>
      </c>
      <c r="S1140" s="35">
        <v>0</v>
      </c>
      <c r="T1140" s="10" t="str">
        <f t="shared" si="188"/>
        <v>Sem - 37</v>
      </c>
      <c r="U1140" s="10" t="str">
        <f t="shared" si="189"/>
        <v>Septembre</v>
      </c>
      <c r="V1140" s="36" t="s">
        <v>1413</v>
      </c>
      <c r="W1140" s="34"/>
      <c r="X1140" s="91">
        <f t="shared" si="190"/>
        <v>0</v>
      </c>
      <c r="Y1140" s="92" t="str">
        <f>VLOOKUP('CM-CIC'!B1071,Annuaire_roster!B:F,4,0)</f>
        <v>CHOUIFI Mustapha</v>
      </c>
      <c r="Z1140" s="37" t="s">
        <v>110</v>
      </c>
      <c r="AA1140" s="60" t="s">
        <v>232</v>
      </c>
      <c r="AB1140" s="35" t="s">
        <v>63</v>
      </c>
      <c r="AC1140" s="35" t="s">
        <v>63</v>
      </c>
      <c r="AD1140" s="35" t="s">
        <v>63</v>
      </c>
      <c r="AE1140" s="44" t="s">
        <v>63</v>
      </c>
      <c r="AF1140" s="120"/>
      <c r="AG1140" s="45"/>
    </row>
    <row r="1141" spans="1:33" ht="12.75" customHeight="1" x14ac:dyDescent="0.2">
      <c r="A1141" s="59">
        <f>+VLOOKUP(B1141,Annuaire_roster!B:G,5,0)</f>
        <v>1141</v>
      </c>
      <c r="B1141" s="78" t="s">
        <v>76</v>
      </c>
      <c r="C1141" s="98" t="s">
        <v>223</v>
      </c>
      <c r="D1141" s="98" t="s">
        <v>223</v>
      </c>
      <c r="E1141" s="101">
        <v>0.66666666666666663</v>
      </c>
      <c r="F1141" s="101" t="s">
        <v>224</v>
      </c>
      <c r="G1141" s="102"/>
      <c r="H1141" s="105"/>
      <c r="I1141" s="127" t="s">
        <v>63</v>
      </c>
      <c r="J1141" s="105"/>
      <c r="K1141" s="111">
        <v>0</v>
      </c>
      <c r="L1141" s="105">
        <v>0</v>
      </c>
      <c r="M1141" s="112">
        <v>0</v>
      </c>
      <c r="N1141" s="34">
        <f t="shared" si="191"/>
        <v>0.33333333333333326</v>
      </c>
      <c r="O1141" s="38">
        <f t="shared" si="192"/>
        <v>0.33333333333333326</v>
      </c>
      <c r="P1141" s="114" t="s">
        <v>117</v>
      </c>
      <c r="Q1141" s="118">
        <v>44812</v>
      </c>
      <c r="R1141" s="35">
        <v>0</v>
      </c>
      <c r="S1141" s="35">
        <v>0</v>
      </c>
      <c r="T1141" s="10" t="str">
        <f t="shared" si="188"/>
        <v>Sem - 37</v>
      </c>
      <c r="U1141" s="10" t="str">
        <f t="shared" si="189"/>
        <v>Septembre</v>
      </c>
      <c r="V1141" s="36" t="s">
        <v>1414</v>
      </c>
      <c r="W1141" s="34"/>
      <c r="X1141" s="91">
        <f t="shared" si="190"/>
        <v>0</v>
      </c>
      <c r="Y1141" s="92" t="str">
        <f>VLOOKUP('CM-CIC'!B1072,Annuaire_roster!B:F,4,0)</f>
        <v>CHOUIFI Mustapha</v>
      </c>
      <c r="Z1141" s="37" t="s">
        <v>110</v>
      </c>
      <c r="AA1141" s="60" t="s">
        <v>232</v>
      </c>
      <c r="AB1141" s="35" t="s">
        <v>63</v>
      </c>
      <c r="AC1141" s="35" t="s">
        <v>63</v>
      </c>
      <c r="AD1141" s="35" t="s">
        <v>63</v>
      </c>
      <c r="AE1141" s="44" t="s">
        <v>63</v>
      </c>
      <c r="AF1141" s="120"/>
      <c r="AG1141" s="45"/>
    </row>
    <row r="1142" spans="1:33" ht="12.75" customHeight="1" x14ac:dyDescent="0.2">
      <c r="A1142" s="59">
        <f>+VLOOKUP(B1142,Annuaire_roster!B:G,5,0)</f>
        <v>1146</v>
      </c>
      <c r="B1142" s="78" t="s">
        <v>69</v>
      </c>
      <c r="C1142" s="98" t="s">
        <v>223</v>
      </c>
      <c r="D1142" s="98" t="s">
        <v>223</v>
      </c>
      <c r="E1142" s="101">
        <v>0.66666666666666663</v>
      </c>
      <c r="F1142" s="101" t="s">
        <v>224</v>
      </c>
      <c r="G1142" s="102"/>
      <c r="H1142" s="105"/>
      <c r="I1142" s="127" t="s">
        <v>63</v>
      </c>
      <c r="J1142" s="105"/>
      <c r="K1142" s="111">
        <v>0</v>
      </c>
      <c r="L1142" s="105">
        <v>0</v>
      </c>
      <c r="M1142" s="112">
        <v>0</v>
      </c>
      <c r="N1142" s="34">
        <f t="shared" si="191"/>
        <v>0.33333333333333326</v>
      </c>
      <c r="O1142" s="38">
        <f t="shared" si="192"/>
        <v>0.33333333333333326</v>
      </c>
      <c r="P1142" s="114" t="s">
        <v>117</v>
      </c>
      <c r="Q1142" s="118">
        <v>44812</v>
      </c>
      <c r="R1142" s="35">
        <v>0</v>
      </c>
      <c r="S1142" s="35">
        <v>0</v>
      </c>
      <c r="T1142" s="10" t="str">
        <f t="shared" si="188"/>
        <v>Sem - 37</v>
      </c>
      <c r="U1142" s="10" t="str">
        <f t="shared" si="189"/>
        <v>Septembre</v>
      </c>
      <c r="V1142" s="36" t="s">
        <v>1415</v>
      </c>
      <c r="W1142" s="34"/>
      <c r="X1142" s="91">
        <f t="shared" si="190"/>
        <v>0</v>
      </c>
      <c r="Y1142" s="92" t="str">
        <f>VLOOKUP('CM-CIC'!B1073,Annuaire_roster!B:F,4,0)</f>
        <v>CHOUIFI Mustapha</v>
      </c>
      <c r="Z1142" s="37" t="s">
        <v>110</v>
      </c>
      <c r="AA1142" s="60" t="s">
        <v>232</v>
      </c>
      <c r="AB1142" s="35" t="s">
        <v>63</v>
      </c>
      <c r="AC1142" s="35" t="s">
        <v>63</v>
      </c>
      <c r="AD1142" s="35" t="s">
        <v>63</v>
      </c>
      <c r="AE1142" s="44" t="s">
        <v>63</v>
      </c>
      <c r="AF1142" s="120"/>
      <c r="AG1142" s="45"/>
    </row>
    <row r="1143" spans="1:33" ht="12.75" customHeight="1" x14ac:dyDescent="0.2">
      <c r="A1143" s="59">
        <f>+VLOOKUP(B1143,Annuaire_roster!B:G,5,0)</f>
        <v>1161</v>
      </c>
      <c r="B1143" s="78" t="s">
        <v>77</v>
      </c>
      <c r="C1143" s="98">
        <v>0.35902777777777778</v>
      </c>
      <c r="D1143" s="98" t="s">
        <v>223</v>
      </c>
      <c r="E1143" s="101">
        <v>0.66666666666666663</v>
      </c>
      <c r="F1143" s="101" t="s">
        <v>224</v>
      </c>
      <c r="G1143" s="102"/>
      <c r="H1143" s="105"/>
      <c r="I1143" s="127">
        <v>6.7361111111111108E-2</v>
      </c>
      <c r="J1143" s="105"/>
      <c r="K1143" s="111">
        <v>6.7361111111111108E-2</v>
      </c>
      <c r="L1143" s="105">
        <v>0</v>
      </c>
      <c r="M1143" s="112">
        <v>0</v>
      </c>
      <c r="N1143" s="34">
        <f t="shared" si="191"/>
        <v>0.26597222222222217</v>
      </c>
      <c r="O1143" s="38">
        <f t="shared" si="192"/>
        <v>0.33333333333333326</v>
      </c>
      <c r="P1143" s="114" t="s">
        <v>117</v>
      </c>
      <c r="Q1143" s="118">
        <v>44812</v>
      </c>
      <c r="R1143" s="35">
        <v>0</v>
      </c>
      <c r="S1143" s="35">
        <v>0</v>
      </c>
      <c r="T1143" s="10" t="str">
        <f t="shared" si="188"/>
        <v>Sem - 37</v>
      </c>
      <c r="U1143" s="10" t="str">
        <f t="shared" si="189"/>
        <v>Septembre</v>
      </c>
      <c r="V1143" s="36" t="s">
        <v>1416</v>
      </c>
      <c r="W1143" s="34"/>
      <c r="X1143" s="91">
        <f t="shared" si="190"/>
        <v>0</v>
      </c>
      <c r="Y1143" s="92" t="str">
        <f>VLOOKUP('CM-CIC'!B1074,Annuaire_roster!B:F,4,0)</f>
        <v>CHOUIFI Mustapha</v>
      </c>
      <c r="Z1143" s="37" t="s">
        <v>110</v>
      </c>
      <c r="AA1143" s="60" t="s">
        <v>232</v>
      </c>
      <c r="AB1143" s="35" t="s">
        <v>63</v>
      </c>
      <c r="AC1143" s="35" t="s">
        <v>63</v>
      </c>
      <c r="AD1143" s="35" t="s">
        <v>63</v>
      </c>
      <c r="AE1143" s="44" t="s">
        <v>63</v>
      </c>
      <c r="AF1143" s="120"/>
      <c r="AG1143" s="45"/>
    </row>
    <row r="1144" spans="1:33" ht="12.75" customHeight="1" x14ac:dyDescent="0.2">
      <c r="A1144" s="59">
        <f>+VLOOKUP(B1144,Annuaire_roster!B:G,5,0)</f>
        <v>1372</v>
      </c>
      <c r="B1144" s="78" t="s">
        <v>115</v>
      </c>
      <c r="C1144" s="98" t="s">
        <v>223</v>
      </c>
      <c r="D1144" s="98" t="s">
        <v>223</v>
      </c>
      <c r="E1144" s="101">
        <v>0.66666666666666663</v>
      </c>
      <c r="F1144" s="101" t="s">
        <v>224</v>
      </c>
      <c r="G1144" s="102"/>
      <c r="H1144" s="105"/>
      <c r="I1144" s="127" t="s">
        <v>63</v>
      </c>
      <c r="J1144" s="105"/>
      <c r="K1144" s="111">
        <v>0</v>
      </c>
      <c r="L1144" s="105">
        <v>0</v>
      </c>
      <c r="M1144" s="112">
        <v>0</v>
      </c>
      <c r="N1144" s="34">
        <f t="shared" si="191"/>
        <v>0.33333333333333326</v>
      </c>
      <c r="O1144" s="38">
        <f t="shared" si="192"/>
        <v>0.33333333333333326</v>
      </c>
      <c r="P1144" s="114" t="s">
        <v>117</v>
      </c>
      <c r="Q1144" s="118">
        <v>44812</v>
      </c>
      <c r="R1144" s="35">
        <v>0</v>
      </c>
      <c r="S1144" s="35">
        <v>0</v>
      </c>
      <c r="T1144" s="10" t="str">
        <f t="shared" si="188"/>
        <v>Sem - 37</v>
      </c>
      <c r="U1144" s="10" t="str">
        <f t="shared" si="189"/>
        <v>Septembre</v>
      </c>
      <c r="V1144" s="36" t="s">
        <v>1417</v>
      </c>
      <c r="W1144" s="34"/>
      <c r="X1144" s="91">
        <f t="shared" si="190"/>
        <v>0</v>
      </c>
      <c r="Y1144" s="92" t="str">
        <f>VLOOKUP('CM-CIC'!B1075,Annuaire_roster!B:F,4,0)</f>
        <v>CHOUIFI Mustapha</v>
      </c>
      <c r="Z1144" s="37" t="s">
        <v>110</v>
      </c>
      <c r="AA1144" s="60" t="s">
        <v>232</v>
      </c>
      <c r="AB1144" s="35" t="s">
        <v>63</v>
      </c>
      <c r="AC1144" s="35" t="s">
        <v>63</v>
      </c>
      <c r="AD1144" s="35" t="s">
        <v>63</v>
      </c>
      <c r="AE1144" s="44" t="s">
        <v>63</v>
      </c>
      <c r="AF1144" s="120"/>
      <c r="AG1144" s="45"/>
    </row>
    <row r="1145" spans="1:33" ht="12.75" customHeight="1" x14ac:dyDescent="0.2">
      <c r="A1145" s="59">
        <f>+VLOOKUP(B1145,Annuaire_roster!B:G,5,0)</f>
        <v>1371</v>
      </c>
      <c r="B1145" s="78" t="s">
        <v>116</v>
      </c>
      <c r="C1145" s="98" t="s">
        <v>223</v>
      </c>
      <c r="D1145" s="98" t="s">
        <v>223</v>
      </c>
      <c r="E1145" s="101">
        <v>0.66666666666666663</v>
      </c>
      <c r="F1145" s="101" t="s">
        <v>224</v>
      </c>
      <c r="G1145" s="102"/>
      <c r="H1145" s="105"/>
      <c r="I1145" s="127" t="s">
        <v>63</v>
      </c>
      <c r="J1145" s="105"/>
      <c r="K1145" s="111">
        <v>0</v>
      </c>
      <c r="L1145" s="105">
        <v>0</v>
      </c>
      <c r="M1145" s="112">
        <v>0</v>
      </c>
      <c r="N1145" s="34">
        <f t="shared" si="191"/>
        <v>0.33333333333333326</v>
      </c>
      <c r="O1145" s="38">
        <f t="shared" si="192"/>
        <v>0.33333333333333326</v>
      </c>
      <c r="P1145" s="114" t="s">
        <v>117</v>
      </c>
      <c r="Q1145" s="118">
        <v>44812</v>
      </c>
      <c r="R1145" s="35">
        <v>0</v>
      </c>
      <c r="S1145" s="35">
        <v>0</v>
      </c>
      <c r="T1145" s="10" t="str">
        <f t="shared" si="188"/>
        <v>Sem - 37</v>
      </c>
      <c r="U1145" s="10" t="str">
        <f t="shared" si="189"/>
        <v>Septembre</v>
      </c>
      <c r="V1145" s="36" t="s">
        <v>1418</v>
      </c>
      <c r="W1145" s="34"/>
      <c r="X1145" s="91">
        <f t="shared" si="190"/>
        <v>0</v>
      </c>
      <c r="Y1145" s="92" t="str">
        <f>VLOOKUP('CM-CIC'!B1076,Annuaire_roster!B:F,4,0)</f>
        <v>CHOUIFI Mustapha</v>
      </c>
      <c r="Z1145" s="37" t="s">
        <v>110</v>
      </c>
      <c r="AA1145" s="60" t="s">
        <v>232</v>
      </c>
      <c r="AB1145" s="35" t="s">
        <v>63</v>
      </c>
      <c r="AC1145" s="35" t="s">
        <v>63</v>
      </c>
      <c r="AD1145" s="35" t="s">
        <v>63</v>
      </c>
      <c r="AE1145" s="44" t="s">
        <v>63</v>
      </c>
      <c r="AF1145" s="120"/>
      <c r="AG1145" s="45"/>
    </row>
    <row r="1146" spans="1:33" ht="12.75" customHeight="1" x14ac:dyDescent="0.2">
      <c r="A1146" s="59">
        <f>+VLOOKUP(B1146,Annuaire_roster!B:G,5,0)</f>
        <v>1152</v>
      </c>
      <c r="B1146" s="78" t="s">
        <v>67</v>
      </c>
      <c r="C1146" s="98" t="s">
        <v>223</v>
      </c>
      <c r="D1146" s="98" t="s">
        <v>223</v>
      </c>
      <c r="E1146" s="101">
        <v>0.66666666666666663</v>
      </c>
      <c r="F1146" s="101" t="s">
        <v>224</v>
      </c>
      <c r="G1146" s="102"/>
      <c r="H1146" s="105"/>
      <c r="I1146" s="127" t="s">
        <v>63</v>
      </c>
      <c r="J1146" s="105"/>
      <c r="K1146" s="111">
        <v>0</v>
      </c>
      <c r="L1146" s="105">
        <v>0</v>
      </c>
      <c r="M1146" s="112">
        <v>0</v>
      </c>
      <c r="N1146" s="34">
        <f t="shared" si="191"/>
        <v>0.33333333333333326</v>
      </c>
      <c r="O1146" s="38">
        <f t="shared" si="192"/>
        <v>0.33333333333333326</v>
      </c>
      <c r="P1146" s="114" t="s">
        <v>117</v>
      </c>
      <c r="Q1146" s="118">
        <v>44812</v>
      </c>
      <c r="R1146" s="35">
        <v>0</v>
      </c>
      <c r="S1146" s="35">
        <v>0</v>
      </c>
      <c r="T1146" s="10" t="str">
        <f t="shared" si="188"/>
        <v>Sem - 37</v>
      </c>
      <c r="U1146" s="10" t="str">
        <f t="shared" si="189"/>
        <v>Septembre</v>
      </c>
      <c r="V1146" s="36" t="s">
        <v>1419</v>
      </c>
      <c r="W1146" s="34"/>
      <c r="X1146" s="91">
        <f t="shared" si="190"/>
        <v>0</v>
      </c>
      <c r="Y1146" s="92" t="str">
        <f>VLOOKUP('CM-CIC'!B1077,Annuaire_roster!B:F,4,0)</f>
        <v>CHOUIFI Mustapha</v>
      </c>
      <c r="Z1146" s="37" t="s">
        <v>110</v>
      </c>
      <c r="AA1146" s="60" t="s">
        <v>232</v>
      </c>
      <c r="AB1146" s="35" t="s">
        <v>63</v>
      </c>
      <c r="AC1146" s="35" t="s">
        <v>63</v>
      </c>
      <c r="AD1146" s="35" t="s">
        <v>63</v>
      </c>
      <c r="AE1146" s="44" t="s">
        <v>63</v>
      </c>
      <c r="AF1146" s="120"/>
      <c r="AG1146" s="45"/>
    </row>
    <row r="1147" spans="1:33" ht="12.75" customHeight="1" x14ac:dyDescent="0.2">
      <c r="A1147" s="59">
        <f>+VLOOKUP(B1147,Annuaire_roster!B:G,5,0)</f>
        <v>1386</v>
      </c>
      <c r="B1147" s="78" t="s">
        <v>123</v>
      </c>
      <c r="C1147" s="98"/>
      <c r="D1147" s="98" t="s">
        <v>223</v>
      </c>
      <c r="E1147" s="101"/>
      <c r="F1147" s="101" t="s">
        <v>224</v>
      </c>
      <c r="G1147" s="102"/>
      <c r="H1147" s="105"/>
      <c r="I1147" s="127" t="s">
        <v>63</v>
      </c>
      <c r="J1147" s="105"/>
      <c r="K1147" s="111">
        <v>0</v>
      </c>
      <c r="L1147" s="105">
        <v>0</v>
      </c>
      <c r="M1147" s="112" t="s">
        <v>187</v>
      </c>
      <c r="N1147" s="34" t="str">
        <f t="shared" si="191"/>
        <v/>
      </c>
      <c r="O1147" s="38">
        <f t="shared" si="192"/>
        <v>0.33333333333333326</v>
      </c>
      <c r="P1147" s="114" t="s">
        <v>117</v>
      </c>
      <c r="Q1147" s="118">
        <v>44812</v>
      </c>
      <c r="R1147" s="35">
        <v>0</v>
      </c>
      <c r="S1147" s="35">
        <v>0</v>
      </c>
      <c r="T1147" s="10" t="str">
        <f t="shared" si="188"/>
        <v>Sem - 37</v>
      </c>
      <c r="U1147" s="10" t="str">
        <f t="shared" si="189"/>
        <v>Septembre</v>
      </c>
      <c r="V1147" s="36" t="s">
        <v>1420</v>
      </c>
      <c r="W1147" s="34"/>
      <c r="X1147" s="91">
        <f t="shared" si="190"/>
        <v>0</v>
      </c>
      <c r="Y1147" s="92" t="str">
        <f>VLOOKUP('CM-CIC'!B1078,Annuaire_roster!B:F,4,0)</f>
        <v>CHOUIFI Mustapha</v>
      </c>
      <c r="Z1147" s="37" t="s">
        <v>110</v>
      </c>
      <c r="AA1147" s="60" t="s">
        <v>232</v>
      </c>
      <c r="AB1147" s="35" t="s">
        <v>63</v>
      </c>
      <c r="AC1147" s="35" t="s">
        <v>63</v>
      </c>
      <c r="AD1147" s="35" t="s">
        <v>63</v>
      </c>
      <c r="AE1147" s="44" t="s">
        <v>63</v>
      </c>
      <c r="AF1147" s="120"/>
      <c r="AG1147" s="45"/>
    </row>
    <row r="1148" spans="1:33" ht="12.75" customHeight="1" x14ac:dyDescent="0.2">
      <c r="A1148" s="59">
        <f>+VLOOKUP(B1148,Annuaire_roster!B:G,5,0)</f>
        <v>1389</v>
      </c>
      <c r="B1148" s="78" t="s">
        <v>126</v>
      </c>
      <c r="C1148" s="98" t="s">
        <v>223</v>
      </c>
      <c r="D1148" s="98" t="s">
        <v>223</v>
      </c>
      <c r="E1148" s="101">
        <v>0.66666666666666663</v>
      </c>
      <c r="F1148" s="101" t="s">
        <v>224</v>
      </c>
      <c r="G1148" s="102"/>
      <c r="H1148" s="105"/>
      <c r="I1148" s="127" t="s">
        <v>63</v>
      </c>
      <c r="J1148" s="105"/>
      <c r="K1148" s="111">
        <v>0</v>
      </c>
      <c r="L1148" s="105">
        <v>0</v>
      </c>
      <c r="M1148" s="112">
        <v>0</v>
      </c>
      <c r="N1148" s="34">
        <f t="shared" si="191"/>
        <v>0.33333333333333326</v>
      </c>
      <c r="O1148" s="38">
        <f t="shared" si="192"/>
        <v>0.33333333333333326</v>
      </c>
      <c r="P1148" s="114" t="s">
        <v>117</v>
      </c>
      <c r="Q1148" s="118">
        <v>44812</v>
      </c>
      <c r="R1148" s="35">
        <v>0</v>
      </c>
      <c r="S1148" s="35">
        <v>0</v>
      </c>
      <c r="T1148" s="10" t="str">
        <f t="shared" si="188"/>
        <v>Sem - 37</v>
      </c>
      <c r="U1148" s="10" t="str">
        <f t="shared" si="189"/>
        <v>Septembre</v>
      </c>
      <c r="V1148" s="36" t="s">
        <v>1421</v>
      </c>
      <c r="W1148" s="34"/>
      <c r="X1148" s="91">
        <f t="shared" si="190"/>
        <v>0</v>
      </c>
      <c r="Y1148" s="92" t="str">
        <f>VLOOKUP('CM-CIC'!B1079,Annuaire_roster!B:F,4,0)</f>
        <v>CHOUIFI Mustapha</v>
      </c>
      <c r="Z1148" s="37" t="s">
        <v>110</v>
      </c>
      <c r="AA1148" s="60" t="s">
        <v>232</v>
      </c>
      <c r="AB1148" s="35" t="s">
        <v>63</v>
      </c>
      <c r="AC1148" s="35" t="s">
        <v>63</v>
      </c>
      <c r="AD1148" s="35" t="s">
        <v>63</v>
      </c>
      <c r="AE1148" s="44" t="s">
        <v>63</v>
      </c>
      <c r="AF1148" s="120"/>
      <c r="AG1148" s="45"/>
    </row>
    <row r="1149" spans="1:33" ht="12.75" customHeight="1" x14ac:dyDescent="0.2">
      <c r="A1149" s="59">
        <f>+VLOOKUP(B1149,Annuaire_roster!B:G,5,0)</f>
        <v>1393</v>
      </c>
      <c r="B1149" s="78" t="s">
        <v>127</v>
      </c>
      <c r="C1149" s="98" t="s">
        <v>223</v>
      </c>
      <c r="D1149" s="98" t="s">
        <v>223</v>
      </c>
      <c r="E1149" s="101">
        <v>0.66666666666666663</v>
      </c>
      <c r="F1149" s="101" t="s">
        <v>224</v>
      </c>
      <c r="G1149" s="102"/>
      <c r="H1149" s="105"/>
      <c r="I1149" s="127" t="s">
        <v>63</v>
      </c>
      <c r="J1149" s="105"/>
      <c r="K1149" s="111">
        <v>0</v>
      </c>
      <c r="L1149" s="105">
        <v>0</v>
      </c>
      <c r="M1149" s="112">
        <v>0</v>
      </c>
      <c r="N1149" s="34">
        <f t="shared" si="191"/>
        <v>0.33333333333333326</v>
      </c>
      <c r="O1149" s="38">
        <f t="shared" si="192"/>
        <v>0.33333333333333326</v>
      </c>
      <c r="P1149" s="114" t="s">
        <v>117</v>
      </c>
      <c r="Q1149" s="118">
        <v>44812</v>
      </c>
      <c r="R1149" s="35">
        <v>0</v>
      </c>
      <c r="S1149" s="35">
        <v>0</v>
      </c>
      <c r="T1149" s="10" t="str">
        <f t="shared" si="188"/>
        <v>Sem - 37</v>
      </c>
      <c r="U1149" s="10" t="str">
        <f t="shared" si="189"/>
        <v>Septembre</v>
      </c>
      <c r="V1149" s="36" t="s">
        <v>1422</v>
      </c>
      <c r="W1149" s="34"/>
      <c r="X1149" s="91">
        <f t="shared" si="190"/>
        <v>0</v>
      </c>
      <c r="Y1149" s="92" t="str">
        <f>VLOOKUP('CM-CIC'!B1080,Annuaire_roster!B:F,4,0)</f>
        <v>CHOUIFI Mustapha</v>
      </c>
      <c r="Z1149" s="37" t="s">
        <v>110</v>
      </c>
      <c r="AA1149" s="60" t="s">
        <v>232</v>
      </c>
      <c r="AB1149" s="35" t="s">
        <v>63</v>
      </c>
      <c r="AC1149" s="35" t="s">
        <v>63</v>
      </c>
      <c r="AD1149" s="35" t="s">
        <v>63</v>
      </c>
      <c r="AE1149" s="44" t="s">
        <v>63</v>
      </c>
      <c r="AF1149" s="120"/>
      <c r="AG1149" s="45"/>
    </row>
    <row r="1150" spans="1:33" ht="12.75" customHeight="1" x14ac:dyDescent="0.2">
      <c r="A1150" s="59">
        <f>+VLOOKUP(B1150,Annuaire_roster!B:G,5,0)</f>
        <v>1413</v>
      </c>
      <c r="B1150" s="78" t="s">
        <v>131</v>
      </c>
      <c r="C1150" s="98" t="s">
        <v>223</v>
      </c>
      <c r="D1150" s="98" t="s">
        <v>223</v>
      </c>
      <c r="E1150" s="101">
        <v>0.66666666666666663</v>
      </c>
      <c r="F1150" s="101" t="s">
        <v>224</v>
      </c>
      <c r="G1150" s="102"/>
      <c r="H1150" s="105"/>
      <c r="I1150" s="127" t="s">
        <v>63</v>
      </c>
      <c r="J1150" s="105"/>
      <c r="K1150" s="111">
        <v>0</v>
      </c>
      <c r="L1150" s="105">
        <v>0</v>
      </c>
      <c r="M1150" s="112">
        <v>0</v>
      </c>
      <c r="N1150" s="34">
        <f t="shared" si="191"/>
        <v>0.33333333333333326</v>
      </c>
      <c r="O1150" s="38">
        <f t="shared" si="192"/>
        <v>0.33333333333333326</v>
      </c>
      <c r="P1150" s="114" t="s">
        <v>117</v>
      </c>
      <c r="Q1150" s="118">
        <v>44812</v>
      </c>
      <c r="R1150" s="35">
        <v>0</v>
      </c>
      <c r="S1150" s="35">
        <v>0</v>
      </c>
      <c r="T1150" s="10" t="str">
        <f t="shared" si="188"/>
        <v>Sem - 37</v>
      </c>
      <c r="U1150" s="10" t="str">
        <f t="shared" si="189"/>
        <v>Septembre</v>
      </c>
      <c r="V1150" s="36" t="s">
        <v>1423</v>
      </c>
      <c r="W1150" s="34"/>
      <c r="X1150" s="91">
        <f t="shared" si="190"/>
        <v>0</v>
      </c>
      <c r="Y1150" s="92" t="str">
        <f>VLOOKUP('CM-CIC'!B1081,Annuaire_roster!B:F,4,0)</f>
        <v>CHOUIFI Mustapha</v>
      </c>
      <c r="Z1150" s="37" t="s">
        <v>110</v>
      </c>
      <c r="AA1150" s="60" t="s">
        <v>232</v>
      </c>
      <c r="AB1150" s="35" t="s">
        <v>63</v>
      </c>
      <c r="AC1150" s="35" t="s">
        <v>63</v>
      </c>
      <c r="AD1150" s="35" t="s">
        <v>63</v>
      </c>
      <c r="AE1150" s="44" t="s">
        <v>63</v>
      </c>
      <c r="AF1150" s="120"/>
      <c r="AG1150" s="45"/>
    </row>
    <row r="1151" spans="1:33" ht="12.75" customHeight="1" x14ac:dyDescent="0.2">
      <c r="A1151" s="59">
        <f>+VLOOKUP(B1151,Annuaire_roster!B:G,5,0)</f>
        <v>1418</v>
      </c>
      <c r="B1151" s="78" t="s">
        <v>132</v>
      </c>
      <c r="C1151" s="98" t="s">
        <v>223</v>
      </c>
      <c r="D1151" s="98" t="s">
        <v>223</v>
      </c>
      <c r="E1151" s="101">
        <v>0.66666666666666663</v>
      </c>
      <c r="F1151" s="101" t="s">
        <v>224</v>
      </c>
      <c r="G1151" s="102"/>
      <c r="H1151" s="105"/>
      <c r="I1151" s="127" t="s">
        <v>63</v>
      </c>
      <c r="J1151" s="105"/>
      <c r="K1151" s="111">
        <v>0</v>
      </c>
      <c r="L1151" s="105">
        <v>0</v>
      </c>
      <c r="M1151" s="112">
        <v>0</v>
      </c>
      <c r="N1151" s="34">
        <f t="shared" si="191"/>
        <v>0.33333333333333326</v>
      </c>
      <c r="O1151" s="38">
        <f t="shared" si="192"/>
        <v>0.33333333333333326</v>
      </c>
      <c r="P1151" s="114" t="s">
        <v>117</v>
      </c>
      <c r="Q1151" s="118">
        <v>44812</v>
      </c>
      <c r="R1151" s="35">
        <v>0</v>
      </c>
      <c r="S1151" s="35">
        <v>0</v>
      </c>
      <c r="T1151" s="10" t="str">
        <f t="shared" si="188"/>
        <v>Sem - 37</v>
      </c>
      <c r="U1151" s="10" t="str">
        <f t="shared" si="189"/>
        <v>Septembre</v>
      </c>
      <c r="V1151" s="36" t="s">
        <v>1424</v>
      </c>
      <c r="W1151" s="34"/>
      <c r="X1151" s="91">
        <f t="shared" si="190"/>
        <v>0</v>
      </c>
      <c r="Y1151" s="92" t="str">
        <f>VLOOKUP('CM-CIC'!B1082,Annuaire_roster!B:F,4,0)</f>
        <v>CHOUIFI Mustapha</v>
      </c>
      <c r="Z1151" s="37" t="s">
        <v>110</v>
      </c>
      <c r="AA1151" s="60" t="s">
        <v>232</v>
      </c>
      <c r="AB1151" s="35" t="s">
        <v>63</v>
      </c>
      <c r="AC1151" s="35" t="s">
        <v>63</v>
      </c>
      <c r="AD1151" s="35" t="s">
        <v>63</v>
      </c>
      <c r="AE1151" s="44" t="s">
        <v>63</v>
      </c>
      <c r="AF1151" s="120"/>
      <c r="AG1151" s="45"/>
    </row>
    <row r="1152" spans="1:33" ht="12.75" customHeight="1" x14ac:dyDescent="0.2">
      <c r="A1152" s="59">
        <f>+VLOOKUP(B1152,Annuaire_roster!B:G,5,0)</f>
        <v>1410</v>
      </c>
      <c r="B1152" s="78" t="s">
        <v>134</v>
      </c>
      <c r="C1152" s="98" t="s">
        <v>223</v>
      </c>
      <c r="D1152" s="98" t="s">
        <v>223</v>
      </c>
      <c r="E1152" s="101">
        <v>0.66666666666666663</v>
      </c>
      <c r="F1152" s="101" t="s">
        <v>224</v>
      </c>
      <c r="G1152" s="102"/>
      <c r="H1152" s="105"/>
      <c r="I1152" s="127" t="s">
        <v>63</v>
      </c>
      <c r="J1152" s="105"/>
      <c r="K1152" s="111">
        <v>0</v>
      </c>
      <c r="L1152" s="105">
        <v>0</v>
      </c>
      <c r="M1152" s="112">
        <v>0</v>
      </c>
      <c r="N1152" s="34">
        <f t="shared" si="191"/>
        <v>0.33333333333333326</v>
      </c>
      <c r="O1152" s="38">
        <f t="shared" si="192"/>
        <v>0.33333333333333326</v>
      </c>
      <c r="P1152" s="114" t="s">
        <v>117</v>
      </c>
      <c r="Q1152" s="118">
        <v>44812</v>
      </c>
      <c r="R1152" s="35">
        <v>0</v>
      </c>
      <c r="S1152" s="35">
        <v>0</v>
      </c>
      <c r="T1152" s="10" t="str">
        <f t="shared" si="188"/>
        <v>Sem - 37</v>
      </c>
      <c r="U1152" s="10" t="str">
        <f t="shared" si="189"/>
        <v>Septembre</v>
      </c>
      <c r="V1152" s="36" t="s">
        <v>1426</v>
      </c>
      <c r="W1152" s="34"/>
      <c r="X1152" s="91">
        <f t="shared" si="190"/>
        <v>0</v>
      </c>
      <c r="Y1152" s="92" t="str">
        <f>VLOOKUP('CM-CIC'!B1083,Annuaire_roster!B:F,4,0)</f>
        <v>CHOUIFI Mustapha</v>
      </c>
      <c r="Z1152" s="37" t="s">
        <v>110</v>
      </c>
      <c r="AA1152" s="60" t="s">
        <v>232</v>
      </c>
      <c r="AB1152" s="35" t="s">
        <v>63</v>
      </c>
      <c r="AC1152" s="35" t="s">
        <v>63</v>
      </c>
      <c r="AD1152" s="35" t="s">
        <v>63</v>
      </c>
      <c r="AE1152" s="44" t="s">
        <v>63</v>
      </c>
      <c r="AF1152" s="120"/>
      <c r="AG1152" s="45"/>
    </row>
    <row r="1153" spans="1:33" ht="12.75" customHeight="1" x14ac:dyDescent="0.2">
      <c r="A1153" s="59">
        <f>+VLOOKUP(B1153,Annuaire_roster!B:G,5,0)</f>
        <v>1414</v>
      </c>
      <c r="B1153" s="78" t="s">
        <v>136</v>
      </c>
      <c r="C1153" s="98"/>
      <c r="D1153" s="98" t="s">
        <v>188</v>
      </c>
      <c r="E1153" s="101"/>
      <c r="F1153" s="101" t="s">
        <v>188</v>
      </c>
      <c r="G1153" s="102"/>
      <c r="H1153" s="105"/>
      <c r="I1153" s="127" t="s">
        <v>63</v>
      </c>
      <c r="J1153" s="105"/>
      <c r="K1153" s="111">
        <v>0</v>
      </c>
      <c r="L1153" s="105">
        <v>0</v>
      </c>
      <c r="M1153" s="112">
        <v>0</v>
      </c>
      <c r="N1153" s="34" t="str">
        <f t="shared" si="191"/>
        <v/>
      </c>
      <c r="O1153" s="38">
        <f t="shared" si="192"/>
        <v>0</v>
      </c>
      <c r="P1153" s="114" t="s">
        <v>117</v>
      </c>
      <c r="Q1153" s="118">
        <v>44812</v>
      </c>
      <c r="R1153" s="35">
        <v>0</v>
      </c>
      <c r="S1153" s="35">
        <v>0</v>
      </c>
      <c r="T1153" s="10" t="str">
        <f t="shared" si="188"/>
        <v>Sem - 37</v>
      </c>
      <c r="U1153" s="10" t="str">
        <f t="shared" si="189"/>
        <v>Septembre</v>
      </c>
      <c r="V1153" s="36" t="s">
        <v>1427</v>
      </c>
      <c r="W1153" s="34"/>
      <c r="X1153" s="91">
        <f t="shared" si="190"/>
        <v>0</v>
      </c>
      <c r="Y1153" s="92" t="str">
        <f>VLOOKUP('CM-CIC'!B1084,Annuaire_roster!B:F,4,0)</f>
        <v>CHOUIFI Mustapha</v>
      </c>
      <c r="Z1153" s="37" t="s">
        <v>110</v>
      </c>
      <c r="AA1153" s="60" t="s">
        <v>232</v>
      </c>
      <c r="AB1153" s="35" t="s">
        <v>63</v>
      </c>
      <c r="AC1153" s="35" t="s">
        <v>63</v>
      </c>
      <c r="AD1153" s="35" t="s">
        <v>63</v>
      </c>
      <c r="AE1153" s="44" t="s">
        <v>63</v>
      </c>
      <c r="AF1153" s="120"/>
      <c r="AG1153" s="45"/>
    </row>
    <row r="1154" spans="1:33" ht="12.75" customHeight="1" x14ac:dyDescent="0.2">
      <c r="A1154" s="59">
        <f>+VLOOKUP(B1154,Annuaire_roster!B:G,5,0)</f>
        <v>1415</v>
      </c>
      <c r="B1154" s="78" t="s">
        <v>137</v>
      </c>
      <c r="C1154" s="98" t="s">
        <v>223</v>
      </c>
      <c r="D1154" s="98" t="s">
        <v>223</v>
      </c>
      <c r="E1154" s="101">
        <v>0.66666666666666663</v>
      </c>
      <c r="F1154" s="101" t="s">
        <v>224</v>
      </c>
      <c r="G1154" s="102"/>
      <c r="H1154" s="105"/>
      <c r="I1154" s="127" t="s">
        <v>63</v>
      </c>
      <c r="J1154" s="105"/>
      <c r="K1154" s="111">
        <v>0</v>
      </c>
      <c r="L1154" s="105">
        <v>0</v>
      </c>
      <c r="M1154" s="112">
        <v>0</v>
      </c>
      <c r="N1154" s="34">
        <f t="shared" si="191"/>
        <v>0.33333333333333326</v>
      </c>
      <c r="O1154" s="38">
        <f t="shared" si="192"/>
        <v>0.33333333333333326</v>
      </c>
      <c r="P1154" s="114" t="s">
        <v>117</v>
      </c>
      <c r="Q1154" s="118">
        <v>44812</v>
      </c>
      <c r="R1154" s="35">
        <v>0</v>
      </c>
      <c r="S1154" s="35">
        <v>0</v>
      </c>
      <c r="T1154" s="10" t="str">
        <f t="shared" ref="T1154:T1217" si="193">"Sem - "&amp;WEEKNUM(Q1154,21)</f>
        <v>Sem - 37</v>
      </c>
      <c r="U1154" s="10" t="str">
        <f t="shared" ref="U1154:U1217" si="194">PROPER(TEXT(Q1154,"mmmm"))</f>
        <v>Septembre</v>
      </c>
      <c r="V1154" s="36" t="s">
        <v>1428</v>
      </c>
      <c r="W1154" s="34"/>
      <c r="X1154" s="91">
        <f t="shared" ref="X1154:X1217" si="195">IFERROR(IF(M1154="Abs",0,IF((D1154-C1154+E1154-F1154)&lt;0.000694444444444444,0,(D1154-C1154+E1154-F1154))),0)</f>
        <v>0</v>
      </c>
      <c r="Y1154" s="92" t="str">
        <f>VLOOKUP('CM-CIC'!B1085,Annuaire_roster!B:F,4,0)</f>
        <v>CHOUIFI Mustapha</v>
      </c>
      <c r="Z1154" s="37" t="s">
        <v>110</v>
      </c>
      <c r="AA1154" s="60" t="s">
        <v>232</v>
      </c>
      <c r="AB1154" s="35" t="s">
        <v>63</v>
      </c>
      <c r="AC1154" s="35" t="s">
        <v>63</v>
      </c>
      <c r="AD1154" s="35" t="s">
        <v>63</v>
      </c>
      <c r="AE1154" s="44" t="s">
        <v>63</v>
      </c>
      <c r="AF1154" s="120"/>
      <c r="AG1154" s="45"/>
    </row>
    <row r="1155" spans="1:33" ht="12.75" customHeight="1" x14ac:dyDescent="0.2">
      <c r="A1155" s="59">
        <f>+VLOOKUP(B1155,Annuaire_roster!B:G,5,0)</f>
        <v>1416</v>
      </c>
      <c r="B1155" s="78" t="s">
        <v>138</v>
      </c>
      <c r="C1155" s="98"/>
      <c r="D1155" s="98" t="s">
        <v>188</v>
      </c>
      <c r="E1155" s="101"/>
      <c r="F1155" s="101" t="s">
        <v>188</v>
      </c>
      <c r="G1155" s="102"/>
      <c r="H1155" s="105"/>
      <c r="I1155" s="127" t="s">
        <v>63</v>
      </c>
      <c r="J1155" s="105"/>
      <c r="K1155" s="111">
        <v>0</v>
      </c>
      <c r="L1155" s="105">
        <v>0</v>
      </c>
      <c r="M1155" s="112">
        <v>0</v>
      </c>
      <c r="N1155" s="34" t="str">
        <f t="shared" si="191"/>
        <v/>
      </c>
      <c r="O1155" s="38">
        <f t="shared" si="192"/>
        <v>0</v>
      </c>
      <c r="P1155" s="114" t="s">
        <v>117</v>
      </c>
      <c r="Q1155" s="118">
        <v>44812</v>
      </c>
      <c r="R1155" s="35">
        <v>0</v>
      </c>
      <c r="S1155" s="35">
        <v>0</v>
      </c>
      <c r="T1155" s="10" t="str">
        <f t="shared" si="193"/>
        <v>Sem - 37</v>
      </c>
      <c r="U1155" s="10" t="str">
        <f t="shared" si="194"/>
        <v>Septembre</v>
      </c>
      <c r="V1155" s="36" t="s">
        <v>1429</v>
      </c>
      <c r="W1155" s="34"/>
      <c r="X1155" s="91">
        <f t="shared" si="195"/>
        <v>0</v>
      </c>
      <c r="Y1155" s="92" t="str">
        <f>VLOOKUP('CM-CIC'!B1086,Annuaire_roster!B:F,4,0)</f>
        <v>CHOUIFI Mustapha</v>
      </c>
      <c r="Z1155" s="37" t="s">
        <v>110</v>
      </c>
      <c r="AA1155" s="60" t="s">
        <v>232</v>
      </c>
      <c r="AB1155" s="35" t="s">
        <v>63</v>
      </c>
      <c r="AC1155" s="35" t="s">
        <v>63</v>
      </c>
      <c r="AD1155" s="35" t="s">
        <v>63</v>
      </c>
      <c r="AE1155" s="44" t="s">
        <v>63</v>
      </c>
      <c r="AF1155" s="120"/>
      <c r="AG1155" s="45"/>
    </row>
    <row r="1156" spans="1:33" ht="12.75" customHeight="1" x14ac:dyDescent="0.2">
      <c r="A1156" s="59">
        <f>+VLOOKUP(B1156,Annuaire_roster!B:G,5,0)</f>
        <v>1421</v>
      </c>
      <c r="B1156" s="78" t="s">
        <v>140</v>
      </c>
      <c r="C1156" s="98" t="s">
        <v>223</v>
      </c>
      <c r="D1156" s="98" t="s">
        <v>223</v>
      </c>
      <c r="E1156" s="101">
        <v>0.66666666666666663</v>
      </c>
      <c r="F1156" s="101" t="s">
        <v>224</v>
      </c>
      <c r="G1156" s="102"/>
      <c r="H1156" s="105"/>
      <c r="I1156" s="127" t="s">
        <v>63</v>
      </c>
      <c r="J1156" s="105"/>
      <c r="K1156" s="111">
        <v>0</v>
      </c>
      <c r="L1156" s="105">
        <v>0</v>
      </c>
      <c r="M1156" s="112">
        <v>0</v>
      </c>
      <c r="N1156" s="34">
        <f t="shared" si="191"/>
        <v>0.33333333333333326</v>
      </c>
      <c r="O1156" s="38">
        <f t="shared" si="192"/>
        <v>0.33333333333333326</v>
      </c>
      <c r="P1156" s="114" t="s">
        <v>117</v>
      </c>
      <c r="Q1156" s="118">
        <v>44812</v>
      </c>
      <c r="R1156" s="35">
        <v>0</v>
      </c>
      <c r="S1156" s="35">
        <v>0</v>
      </c>
      <c r="T1156" s="10" t="str">
        <f t="shared" si="193"/>
        <v>Sem - 37</v>
      </c>
      <c r="U1156" s="10" t="str">
        <f t="shared" si="194"/>
        <v>Septembre</v>
      </c>
      <c r="V1156" s="36" t="s">
        <v>1430</v>
      </c>
      <c r="W1156" s="34"/>
      <c r="X1156" s="91">
        <f t="shared" si="195"/>
        <v>0</v>
      </c>
      <c r="Y1156" s="92" t="str">
        <f>VLOOKUP('CM-CIC'!B1087,Annuaire_roster!B:F,4,0)</f>
        <v>CHOUIFI Mustapha</v>
      </c>
      <c r="Z1156" s="37" t="s">
        <v>110</v>
      </c>
      <c r="AA1156" s="60" t="s">
        <v>232</v>
      </c>
      <c r="AB1156" s="35" t="s">
        <v>63</v>
      </c>
      <c r="AC1156" s="35" t="s">
        <v>63</v>
      </c>
      <c r="AD1156" s="35" t="s">
        <v>63</v>
      </c>
      <c r="AE1156" s="44" t="s">
        <v>63</v>
      </c>
      <c r="AF1156" s="120"/>
      <c r="AG1156" s="45"/>
    </row>
    <row r="1157" spans="1:33" ht="12.75" customHeight="1" x14ac:dyDescent="0.2">
      <c r="A1157" s="59">
        <f>+VLOOKUP(B1157,Annuaire_roster!B:G,5,0)</f>
        <v>1419</v>
      </c>
      <c r="B1157" s="78" t="s">
        <v>139</v>
      </c>
      <c r="C1157" s="98"/>
      <c r="D1157" s="98" t="s">
        <v>223</v>
      </c>
      <c r="E1157" s="101"/>
      <c r="F1157" s="101" t="s">
        <v>224</v>
      </c>
      <c r="G1157" s="102"/>
      <c r="H1157" s="105"/>
      <c r="I1157" s="127" t="s">
        <v>63</v>
      </c>
      <c r="J1157" s="105"/>
      <c r="K1157" s="111">
        <v>0</v>
      </c>
      <c r="L1157" s="105">
        <v>0</v>
      </c>
      <c r="M1157" s="112" t="s">
        <v>187</v>
      </c>
      <c r="N1157" s="34" t="str">
        <f t="shared" si="191"/>
        <v/>
      </c>
      <c r="O1157" s="38">
        <f t="shared" si="192"/>
        <v>0.33333333333333326</v>
      </c>
      <c r="P1157" s="114" t="s">
        <v>117</v>
      </c>
      <c r="Q1157" s="118">
        <v>44812</v>
      </c>
      <c r="R1157" s="35">
        <v>0</v>
      </c>
      <c r="S1157" s="35">
        <v>0</v>
      </c>
      <c r="T1157" s="10" t="str">
        <f t="shared" si="193"/>
        <v>Sem - 37</v>
      </c>
      <c r="U1157" s="10" t="str">
        <f t="shared" si="194"/>
        <v>Septembre</v>
      </c>
      <c r="V1157" s="36" t="s">
        <v>1431</v>
      </c>
      <c r="W1157" s="34"/>
      <c r="X1157" s="91">
        <f t="shared" si="195"/>
        <v>0</v>
      </c>
      <c r="Y1157" s="92" t="str">
        <f>VLOOKUP('CM-CIC'!B1088,Annuaire_roster!B:F,4,0)</f>
        <v>CHOUIFI Mustapha</v>
      </c>
      <c r="Z1157" s="37" t="s">
        <v>110</v>
      </c>
      <c r="AA1157" s="60" t="s">
        <v>232</v>
      </c>
      <c r="AB1157" s="35" t="s">
        <v>63</v>
      </c>
      <c r="AC1157" s="35" t="s">
        <v>63</v>
      </c>
      <c r="AD1157" s="35" t="s">
        <v>63</v>
      </c>
      <c r="AE1157" s="44" t="s">
        <v>63</v>
      </c>
      <c r="AF1157" s="120"/>
      <c r="AG1157" s="45"/>
    </row>
    <row r="1158" spans="1:33" ht="12.75" customHeight="1" x14ac:dyDescent="0.2">
      <c r="A1158" s="59">
        <f>+VLOOKUP(B1158,Annuaire_roster!B:G,5,0)</f>
        <v>1533</v>
      </c>
      <c r="B1158" s="78" t="s">
        <v>181</v>
      </c>
      <c r="C1158" s="98" t="s">
        <v>223</v>
      </c>
      <c r="D1158" s="98" t="s">
        <v>223</v>
      </c>
      <c r="E1158" s="101">
        <v>0.66666666666666663</v>
      </c>
      <c r="F1158" s="101" t="s">
        <v>224</v>
      </c>
      <c r="G1158" s="102"/>
      <c r="H1158" s="105"/>
      <c r="I1158" s="127" t="s">
        <v>63</v>
      </c>
      <c r="J1158" s="105"/>
      <c r="K1158" s="111">
        <v>0</v>
      </c>
      <c r="L1158" s="105">
        <v>0</v>
      </c>
      <c r="M1158" s="112">
        <v>0</v>
      </c>
      <c r="N1158" s="34">
        <f t="shared" si="191"/>
        <v>0.33333333333333326</v>
      </c>
      <c r="O1158" s="38">
        <f t="shared" si="192"/>
        <v>0.33333333333333326</v>
      </c>
      <c r="P1158" s="114" t="s">
        <v>117</v>
      </c>
      <c r="Q1158" s="118">
        <v>44812</v>
      </c>
      <c r="R1158" s="35">
        <v>0</v>
      </c>
      <c r="S1158" s="35">
        <v>0</v>
      </c>
      <c r="T1158" s="10" t="str">
        <f t="shared" si="193"/>
        <v>Sem - 37</v>
      </c>
      <c r="U1158" s="10" t="str">
        <f t="shared" si="194"/>
        <v>Septembre</v>
      </c>
      <c r="V1158" s="36" t="s">
        <v>1432</v>
      </c>
      <c r="W1158" s="34"/>
      <c r="X1158" s="91">
        <f t="shared" si="195"/>
        <v>0</v>
      </c>
      <c r="Y1158" s="92" t="str">
        <f>VLOOKUP('CM-CIC'!B1089,Annuaire_roster!B:F,4,0)</f>
        <v>CHOUIFI Mustapha</v>
      </c>
      <c r="Z1158" s="37" t="s">
        <v>110</v>
      </c>
      <c r="AA1158" s="60" t="s">
        <v>232</v>
      </c>
      <c r="AB1158" s="35" t="s">
        <v>63</v>
      </c>
      <c r="AC1158" s="35" t="s">
        <v>63</v>
      </c>
      <c r="AD1158" s="35" t="s">
        <v>63</v>
      </c>
      <c r="AE1158" s="44" t="s">
        <v>63</v>
      </c>
      <c r="AF1158" s="120"/>
      <c r="AG1158" s="45"/>
    </row>
    <row r="1159" spans="1:33" ht="12.75" customHeight="1" x14ac:dyDescent="0.2">
      <c r="A1159" s="59">
        <f>+VLOOKUP(B1159,Annuaire_roster!B:G,5,0)</f>
        <v>1532</v>
      </c>
      <c r="B1159" s="78" t="s">
        <v>182</v>
      </c>
      <c r="C1159" s="98" t="s">
        <v>223</v>
      </c>
      <c r="D1159" s="98" t="s">
        <v>223</v>
      </c>
      <c r="E1159" s="101">
        <v>0.66666666666666663</v>
      </c>
      <c r="F1159" s="101" t="s">
        <v>224</v>
      </c>
      <c r="G1159" s="102"/>
      <c r="H1159" s="105"/>
      <c r="I1159" s="127" t="s">
        <v>63</v>
      </c>
      <c r="J1159" s="105"/>
      <c r="K1159" s="111">
        <v>0</v>
      </c>
      <c r="L1159" s="105">
        <v>0</v>
      </c>
      <c r="M1159" s="112">
        <v>0</v>
      </c>
      <c r="N1159" s="34">
        <f t="shared" si="191"/>
        <v>0.33333333333333326</v>
      </c>
      <c r="O1159" s="38">
        <f t="shared" si="192"/>
        <v>0.33333333333333326</v>
      </c>
      <c r="P1159" s="114" t="s">
        <v>117</v>
      </c>
      <c r="Q1159" s="118">
        <v>44812</v>
      </c>
      <c r="R1159" s="35">
        <v>0</v>
      </c>
      <c r="S1159" s="35">
        <v>0</v>
      </c>
      <c r="T1159" s="10" t="str">
        <f t="shared" si="193"/>
        <v>Sem - 37</v>
      </c>
      <c r="U1159" s="10" t="str">
        <f t="shared" si="194"/>
        <v>Septembre</v>
      </c>
      <c r="V1159" s="36" t="s">
        <v>1433</v>
      </c>
      <c r="W1159" s="34"/>
      <c r="X1159" s="91">
        <f t="shared" si="195"/>
        <v>0</v>
      </c>
      <c r="Y1159" s="92" t="str">
        <f>VLOOKUP('CM-CIC'!B1090,Annuaire_roster!B:F,4,0)</f>
        <v>CHOUIFI Mustapha</v>
      </c>
      <c r="Z1159" s="37" t="s">
        <v>110</v>
      </c>
      <c r="AA1159" s="60" t="s">
        <v>232</v>
      </c>
      <c r="AB1159" s="35" t="s">
        <v>63</v>
      </c>
      <c r="AC1159" s="35" t="s">
        <v>63</v>
      </c>
      <c r="AD1159" s="35" t="s">
        <v>63</v>
      </c>
      <c r="AE1159" s="44" t="s">
        <v>63</v>
      </c>
      <c r="AF1159" s="120"/>
      <c r="AG1159" s="45"/>
    </row>
    <row r="1160" spans="1:33" ht="12.75" customHeight="1" x14ac:dyDescent="0.2">
      <c r="A1160" s="59">
        <f>+VLOOKUP(B1160,Annuaire_roster!B:G,5,0)</f>
        <v>1448</v>
      </c>
      <c r="B1160" s="78" t="s">
        <v>164</v>
      </c>
      <c r="C1160" s="98"/>
      <c r="D1160" s="98" t="s">
        <v>223</v>
      </c>
      <c r="E1160" s="101"/>
      <c r="F1160" s="101" t="s">
        <v>224</v>
      </c>
      <c r="G1160" s="102"/>
      <c r="H1160" s="105"/>
      <c r="I1160" s="127" t="s">
        <v>63</v>
      </c>
      <c r="J1160" s="105"/>
      <c r="K1160" s="111">
        <v>0</v>
      </c>
      <c r="L1160" s="105">
        <v>0</v>
      </c>
      <c r="M1160" s="112" t="s">
        <v>187</v>
      </c>
      <c r="N1160" s="34" t="str">
        <f t="shared" si="191"/>
        <v/>
      </c>
      <c r="O1160" s="38">
        <f t="shared" si="192"/>
        <v>0.33333333333333326</v>
      </c>
      <c r="P1160" s="114" t="s">
        <v>117</v>
      </c>
      <c r="Q1160" s="118">
        <v>44812</v>
      </c>
      <c r="R1160" s="35">
        <v>0</v>
      </c>
      <c r="S1160" s="35">
        <v>0</v>
      </c>
      <c r="T1160" s="10" t="str">
        <f t="shared" si="193"/>
        <v>Sem - 37</v>
      </c>
      <c r="U1160" s="10" t="str">
        <f t="shared" si="194"/>
        <v>Septembre</v>
      </c>
      <c r="V1160" s="36" t="s">
        <v>1434</v>
      </c>
      <c r="W1160" s="34"/>
      <c r="X1160" s="91">
        <f t="shared" si="195"/>
        <v>0</v>
      </c>
      <c r="Y1160" s="92" t="str">
        <f>VLOOKUP('CM-CIC'!B1091,Annuaire_roster!B:F,4,0)</f>
        <v>CHOUIFI Mustapha</v>
      </c>
      <c r="Z1160" s="37" t="s">
        <v>110</v>
      </c>
      <c r="AA1160" s="60" t="s">
        <v>232</v>
      </c>
      <c r="AB1160" s="35" t="s">
        <v>63</v>
      </c>
      <c r="AC1160" s="35" t="s">
        <v>63</v>
      </c>
      <c r="AD1160" s="35" t="s">
        <v>63</v>
      </c>
      <c r="AE1160" s="44" t="s">
        <v>63</v>
      </c>
      <c r="AF1160" s="120"/>
      <c r="AG1160" s="45"/>
    </row>
    <row r="1161" spans="1:33" ht="12.75" customHeight="1" x14ac:dyDescent="0.2">
      <c r="A1161" s="59">
        <f>+VLOOKUP(B1161,Annuaire_roster!B:G,5,0)</f>
        <v>1488</v>
      </c>
      <c r="B1161" s="78" t="s">
        <v>170</v>
      </c>
      <c r="C1161" s="98" t="s">
        <v>223</v>
      </c>
      <c r="D1161" s="98" t="s">
        <v>223</v>
      </c>
      <c r="E1161" s="101">
        <v>0.66666666666666663</v>
      </c>
      <c r="F1161" s="101" t="s">
        <v>224</v>
      </c>
      <c r="G1161" s="102"/>
      <c r="H1161" s="105"/>
      <c r="I1161" s="127" t="s">
        <v>63</v>
      </c>
      <c r="J1161" s="105"/>
      <c r="K1161" s="111">
        <v>0</v>
      </c>
      <c r="L1161" s="105">
        <v>0</v>
      </c>
      <c r="M1161" s="112">
        <v>0</v>
      </c>
      <c r="N1161" s="34">
        <f t="shared" si="191"/>
        <v>0.33333333333333326</v>
      </c>
      <c r="O1161" s="38">
        <f t="shared" si="192"/>
        <v>0.33333333333333326</v>
      </c>
      <c r="P1161" s="114" t="s">
        <v>117</v>
      </c>
      <c r="Q1161" s="118">
        <v>44812</v>
      </c>
      <c r="R1161" s="35">
        <v>0</v>
      </c>
      <c r="S1161" s="35">
        <v>0</v>
      </c>
      <c r="T1161" s="10" t="str">
        <f t="shared" si="193"/>
        <v>Sem - 37</v>
      </c>
      <c r="U1161" s="10" t="str">
        <f t="shared" si="194"/>
        <v>Septembre</v>
      </c>
      <c r="V1161" s="36" t="s">
        <v>1435</v>
      </c>
      <c r="W1161" s="34"/>
      <c r="X1161" s="91">
        <f t="shared" si="195"/>
        <v>0</v>
      </c>
      <c r="Y1161" s="92" t="str">
        <f>VLOOKUP('CM-CIC'!B1092,Annuaire_roster!B:F,4,0)</f>
        <v>CHOUIFI Mustapha</v>
      </c>
      <c r="Z1161" s="37" t="s">
        <v>110</v>
      </c>
      <c r="AA1161" s="60" t="s">
        <v>232</v>
      </c>
      <c r="AB1161" s="35" t="s">
        <v>63</v>
      </c>
      <c r="AC1161" s="35" t="s">
        <v>63</v>
      </c>
      <c r="AD1161" s="35" t="s">
        <v>63</v>
      </c>
      <c r="AE1161" s="44" t="s">
        <v>63</v>
      </c>
      <c r="AF1161" s="120"/>
      <c r="AG1161" s="45"/>
    </row>
    <row r="1162" spans="1:33" ht="12.75" customHeight="1" x14ac:dyDescent="0.2">
      <c r="A1162" s="59">
        <f>+VLOOKUP(B1162,Annuaire_roster!B:G,5,0)</f>
        <v>1456</v>
      </c>
      <c r="B1162" s="78" t="s">
        <v>173</v>
      </c>
      <c r="C1162" s="98" t="s">
        <v>223</v>
      </c>
      <c r="D1162" s="98" t="s">
        <v>223</v>
      </c>
      <c r="E1162" s="101">
        <v>0.66666666666666663</v>
      </c>
      <c r="F1162" s="101" t="s">
        <v>224</v>
      </c>
      <c r="G1162" s="102"/>
      <c r="H1162" s="105"/>
      <c r="I1162" s="127" t="s">
        <v>63</v>
      </c>
      <c r="J1162" s="105"/>
      <c r="K1162" s="111">
        <v>0</v>
      </c>
      <c r="L1162" s="105">
        <v>0</v>
      </c>
      <c r="M1162" s="112">
        <v>0</v>
      </c>
      <c r="N1162" s="34">
        <f t="shared" si="191"/>
        <v>0.33333333333333326</v>
      </c>
      <c r="O1162" s="38">
        <f t="shared" si="192"/>
        <v>0.33333333333333326</v>
      </c>
      <c r="P1162" s="114" t="s">
        <v>117</v>
      </c>
      <c r="Q1162" s="118">
        <v>44812</v>
      </c>
      <c r="R1162" s="35">
        <v>0</v>
      </c>
      <c r="S1162" s="35">
        <v>0</v>
      </c>
      <c r="T1162" s="10" t="str">
        <f t="shared" si="193"/>
        <v>Sem - 37</v>
      </c>
      <c r="U1162" s="10" t="str">
        <f t="shared" si="194"/>
        <v>Septembre</v>
      </c>
      <c r="V1162" s="36" t="s">
        <v>1436</v>
      </c>
      <c r="W1162" s="34"/>
      <c r="X1162" s="91">
        <f t="shared" si="195"/>
        <v>0</v>
      </c>
      <c r="Y1162" s="92" t="str">
        <f>VLOOKUP('CM-CIC'!B1093,Annuaire_roster!B:F,4,0)</f>
        <v>CHOUIFI Mustapha</v>
      </c>
      <c r="Z1162" s="37" t="s">
        <v>110</v>
      </c>
      <c r="AA1162" s="60" t="s">
        <v>232</v>
      </c>
      <c r="AB1162" s="35" t="s">
        <v>63</v>
      </c>
      <c r="AC1162" s="35" t="s">
        <v>63</v>
      </c>
      <c r="AD1162" s="35" t="s">
        <v>63</v>
      </c>
      <c r="AE1162" s="44" t="s">
        <v>63</v>
      </c>
      <c r="AF1162" s="120"/>
      <c r="AG1162" s="45"/>
    </row>
    <row r="1163" spans="1:33" ht="12.75" customHeight="1" x14ac:dyDescent="0.2">
      <c r="A1163" s="59">
        <f>+VLOOKUP(B1163,Annuaire_roster!B:G,5,0)</f>
        <v>1504</v>
      </c>
      <c r="B1163" s="78" t="s">
        <v>166</v>
      </c>
      <c r="C1163" s="98"/>
      <c r="D1163" s="98" t="s">
        <v>223</v>
      </c>
      <c r="E1163" s="101"/>
      <c r="F1163" s="101" t="s">
        <v>224</v>
      </c>
      <c r="G1163" s="102"/>
      <c r="H1163" s="105"/>
      <c r="I1163" s="127" t="s">
        <v>63</v>
      </c>
      <c r="J1163" s="105"/>
      <c r="K1163" s="111">
        <v>0</v>
      </c>
      <c r="L1163" s="105">
        <v>0</v>
      </c>
      <c r="M1163" s="112" t="s">
        <v>187</v>
      </c>
      <c r="N1163" s="34" t="str">
        <f t="shared" si="191"/>
        <v/>
      </c>
      <c r="O1163" s="38">
        <f t="shared" si="192"/>
        <v>0.33333333333333326</v>
      </c>
      <c r="P1163" s="114" t="s">
        <v>117</v>
      </c>
      <c r="Q1163" s="118">
        <v>44812</v>
      </c>
      <c r="R1163" s="35">
        <v>0</v>
      </c>
      <c r="S1163" s="35">
        <v>0</v>
      </c>
      <c r="T1163" s="10" t="str">
        <f t="shared" si="193"/>
        <v>Sem - 37</v>
      </c>
      <c r="U1163" s="10" t="str">
        <f t="shared" si="194"/>
        <v>Septembre</v>
      </c>
      <c r="V1163" s="36" t="s">
        <v>1437</v>
      </c>
      <c r="W1163" s="34"/>
      <c r="X1163" s="91">
        <f t="shared" si="195"/>
        <v>0</v>
      </c>
      <c r="Y1163" s="92" t="str">
        <f>VLOOKUP('CM-CIC'!B1094,Annuaire_roster!B:F,4,0)</f>
        <v>CHOUIFI Mustapha</v>
      </c>
      <c r="Z1163" s="37" t="s">
        <v>110</v>
      </c>
      <c r="AA1163" s="60" t="s">
        <v>232</v>
      </c>
      <c r="AB1163" s="35" t="s">
        <v>63</v>
      </c>
      <c r="AC1163" s="35" t="s">
        <v>63</v>
      </c>
      <c r="AD1163" s="35" t="s">
        <v>63</v>
      </c>
      <c r="AE1163" s="44" t="s">
        <v>63</v>
      </c>
      <c r="AF1163" s="120"/>
      <c r="AG1163" s="45"/>
    </row>
    <row r="1164" spans="1:33" ht="12.75" customHeight="1" x14ac:dyDescent="0.2">
      <c r="A1164" s="59">
        <f>+VLOOKUP(B1164,Annuaire_roster!B:G,5,0)</f>
        <v>1429</v>
      </c>
      <c r="B1164" s="78" t="s">
        <v>147</v>
      </c>
      <c r="C1164" s="98" t="s">
        <v>223</v>
      </c>
      <c r="D1164" s="98" t="s">
        <v>223</v>
      </c>
      <c r="E1164" s="101">
        <v>0.66666666666666663</v>
      </c>
      <c r="F1164" s="101" t="s">
        <v>224</v>
      </c>
      <c r="G1164" s="102"/>
      <c r="H1164" s="105"/>
      <c r="I1164" s="127" t="s">
        <v>63</v>
      </c>
      <c r="J1164" s="105"/>
      <c r="K1164" s="111">
        <v>0</v>
      </c>
      <c r="L1164" s="105">
        <v>0</v>
      </c>
      <c r="M1164" s="112">
        <v>0</v>
      </c>
      <c r="N1164" s="34">
        <f t="shared" si="191"/>
        <v>0.33333333333333326</v>
      </c>
      <c r="O1164" s="38">
        <f t="shared" si="192"/>
        <v>0.33333333333333326</v>
      </c>
      <c r="P1164" s="114" t="s">
        <v>117</v>
      </c>
      <c r="Q1164" s="118">
        <v>44812</v>
      </c>
      <c r="R1164" s="35">
        <v>0</v>
      </c>
      <c r="S1164" s="35">
        <v>0</v>
      </c>
      <c r="T1164" s="10" t="str">
        <f t="shared" si="193"/>
        <v>Sem - 37</v>
      </c>
      <c r="U1164" s="10" t="str">
        <f t="shared" si="194"/>
        <v>Septembre</v>
      </c>
      <c r="V1164" s="36" t="s">
        <v>1438</v>
      </c>
      <c r="W1164" s="34"/>
      <c r="X1164" s="91">
        <f t="shared" si="195"/>
        <v>0</v>
      </c>
      <c r="Y1164" s="92" t="str">
        <f>VLOOKUP('CM-CIC'!B1095,Annuaire_roster!B:F,4,0)</f>
        <v>CHOUIFI Mustapha</v>
      </c>
      <c r="Z1164" s="37" t="s">
        <v>110</v>
      </c>
      <c r="AA1164" s="60" t="s">
        <v>232</v>
      </c>
      <c r="AB1164" s="35" t="s">
        <v>63</v>
      </c>
      <c r="AC1164" s="35" t="s">
        <v>63</v>
      </c>
      <c r="AD1164" s="35" t="s">
        <v>63</v>
      </c>
      <c r="AE1164" s="44" t="s">
        <v>63</v>
      </c>
      <c r="AF1164" s="120"/>
      <c r="AG1164" s="45"/>
    </row>
    <row r="1165" spans="1:33" ht="12.75" customHeight="1" x14ac:dyDescent="0.2">
      <c r="A1165" s="59" t="str">
        <f>+VLOOKUP(B1165,Annuaire_roster!B:G,5,0)</f>
        <v>01563</v>
      </c>
      <c r="B1165" s="78" t="s">
        <v>190</v>
      </c>
      <c r="C1165" s="98" t="s">
        <v>223</v>
      </c>
      <c r="D1165" s="98" t="s">
        <v>223</v>
      </c>
      <c r="E1165" s="101">
        <v>0.66666666666666663</v>
      </c>
      <c r="F1165" s="101" t="s">
        <v>224</v>
      </c>
      <c r="G1165" s="102"/>
      <c r="H1165" s="105"/>
      <c r="I1165" s="127" t="s">
        <v>63</v>
      </c>
      <c r="J1165" s="105"/>
      <c r="K1165" s="111">
        <v>0</v>
      </c>
      <c r="L1165" s="105">
        <v>0</v>
      </c>
      <c r="M1165" s="112">
        <v>0</v>
      </c>
      <c r="N1165" s="34">
        <f t="shared" si="191"/>
        <v>0.33333333333333326</v>
      </c>
      <c r="O1165" s="38">
        <f t="shared" si="192"/>
        <v>0.33333333333333326</v>
      </c>
      <c r="P1165" s="114" t="s">
        <v>117</v>
      </c>
      <c r="Q1165" s="118">
        <v>44812</v>
      </c>
      <c r="R1165" s="35">
        <v>0</v>
      </c>
      <c r="S1165" s="35">
        <v>0</v>
      </c>
      <c r="T1165" s="10" t="str">
        <f t="shared" si="193"/>
        <v>Sem - 37</v>
      </c>
      <c r="U1165" s="10" t="str">
        <f t="shared" si="194"/>
        <v>Septembre</v>
      </c>
      <c r="V1165" s="36" t="s">
        <v>1439</v>
      </c>
      <c r="W1165" s="34"/>
      <c r="X1165" s="91">
        <f t="shared" si="195"/>
        <v>0</v>
      </c>
      <c r="Y1165" s="92" t="str">
        <f>VLOOKUP('CM-CIC'!B1096,Annuaire_roster!B:F,4,0)</f>
        <v>CHOUIFI Mustapha</v>
      </c>
      <c r="Z1165" s="37" t="s">
        <v>110</v>
      </c>
      <c r="AA1165" s="60" t="s">
        <v>232</v>
      </c>
      <c r="AB1165" s="35" t="s">
        <v>63</v>
      </c>
      <c r="AC1165" s="35" t="s">
        <v>63</v>
      </c>
      <c r="AD1165" s="35" t="s">
        <v>63</v>
      </c>
      <c r="AE1165" s="44" t="s">
        <v>63</v>
      </c>
      <c r="AF1165" s="120"/>
      <c r="AG1165" s="45"/>
    </row>
    <row r="1166" spans="1:33" ht="12.75" customHeight="1" x14ac:dyDescent="0.2">
      <c r="A1166" s="59" t="str">
        <f>+VLOOKUP(B1166,Annuaire_roster!B:G,5,0)</f>
        <v>01579</v>
      </c>
      <c r="B1166" s="78" t="s">
        <v>194</v>
      </c>
      <c r="C1166" s="98" t="s">
        <v>223</v>
      </c>
      <c r="D1166" s="98" t="s">
        <v>223</v>
      </c>
      <c r="E1166" s="101">
        <v>0.66666666666666663</v>
      </c>
      <c r="F1166" s="101" t="s">
        <v>224</v>
      </c>
      <c r="G1166" s="102"/>
      <c r="H1166" s="105"/>
      <c r="I1166" s="127" t="s">
        <v>63</v>
      </c>
      <c r="J1166" s="105"/>
      <c r="K1166" s="111">
        <v>0</v>
      </c>
      <c r="L1166" s="105">
        <v>0</v>
      </c>
      <c r="M1166" s="112">
        <v>0</v>
      </c>
      <c r="N1166" s="34">
        <f t="shared" si="191"/>
        <v>0.33333333333333326</v>
      </c>
      <c r="O1166" s="38">
        <f t="shared" si="192"/>
        <v>0.33333333333333326</v>
      </c>
      <c r="P1166" s="114" t="s">
        <v>117</v>
      </c>
      <c r="Q1166" s="118">
        <v>44812</v>
      </c>
      <c r="R1166" s="35">
        <v>0</v>
      </c>
      <c r="S1166" s="35">
        <v>0</v>
      </c>
      <c r="T1166" s="10" t="str">
        <f t="shared" si="193"/>
        <v>Sem - 37</v>
      </c>
      <c r="U1166" s="10" t="str">
        <f t="shared" si="194"/>
        <v>Septembre</v>
      </c>
      <c r="V1166" s="36" t="s">
        <v>1440</v>
      </c>
      <c r="W1166" s="34"/>
      <c r="X1166" s="91">
        <f t="shared" si="195"/>
        <v>0</v>
      </c>
      <c r="Y1166" s="92" t="str">
        <f>VLOOKUP('CM-CIC'!B1097,Annuaire_roster!B:F,4,0)</f>
        <v>CHOUIFI Mustapha</v>
      </c>
      <c r="Z1166" s="37" t="s">
        <v>110</v>
      </c>
      <c r="AA1166" s="60" t="s">
        <v>232</v>
      </c>
      <c r="AB1166" s="35" t="s">
        <v>63</v>
      </c>
      <c r="AC1166" s="35" t="s">
        <v>63</v>
      </c>
      <c r="AD1166" s="35" t="s">
        <v>63</v>
      </c>
      <c r="AE1166" s="44" t="s">
        <v>63</v>
      </c>
      <c r="AF1166" s="120"/>
      <c r="AG1166" s="45"/>
    </row>
    <row r="1167" spans="1:33" ht="12.75" customHeight="1" x14ac:dyDescent="0.2">
      <c r="A1167" s="59" t="str">
        <f>+VLOOKUP(B1167,Annuaire_roster!B:G,5,0)</f>
        <v>01580</v>
      </c>
      <c r="B1167" s="78" t="s">
        <v>197</v>
      </c>
      <c r="C1167" s="98" t="s">
        <v>223</v>
      </c>
      <c r="D1167" s="98" t="s">
        <v>223</v>
      </c>
      <c r="E1167" s="101">
        <v>0.66666666666666663</v>
      </c>
      <c r="F1167" s="101" t="s">
        <v>224</v>
      </c>
      <c r="G1167" s="102"/>
      <c r="H1167" s="105"/>
      <c r="I1167" s="127" t="s">
        <v>63</v>
      </c>
      <c r="J1167" s="105"/>
      <c r="K1167" s="111">
        <v>0</v>
      </c>
      <c r="L1167" s="105">
        <v>0</v>
      </c>
      <c r="M1167" s="112">
        <v>0</v>
      </c>
      <c r="N1167" s="34">
        <f t="shared" si="191"/>
        <v>0.33333333333333326</v>
      </c>
      <c r="O1167" s="38">
        <f t="shared" si="192"/>
        <v>0.33333333333333326</v>
      </c>
      <c r="P1167" s="114" t="s">
        <v>117</v>
      </c>
      <c r="Q1167" s="118">
        <v>44812</v>
      </c>
      <c r="R1167" s="35">
        <v>0</v>
      </c>
      <c r="S1167" s="35">
        <v>0</v>
      </c>
      <c r="T1167" s="10" t="str">
        <f t="shared" si="193"/>
        <v>Sem - 37</v>
      </c>
      <c r="U1167" s="10" t="str">
        <f t="shared" si="194"/>
        <v>Septembre</v>
      </c>
      <c r="V1167" s="36" t="s">
        <v>1441</v>
      </c>
      <c r="W1167" s="34"/>
      <c r="X1167" s="91">
        <f t="shared" si="195"/>
        <v>0</v>
      </c>
      <c r="Y1167" s="92" t="str">
        <f>VLOOKUP('CM-CIC'!B1098,Annuaire_roster!B:F,4,0)</f>
        <v>CHOUIFI Mustapha</v>
      </c>
      <c r="Z1167" s="37" t="s">
        <v>110</v>
      </c>
      <c r="AA1167" s="60" t="s">
        <v>232</v>
      </c>
      <c r="AB1167" s="35" t="s">
        <v>63</v>
      </c>
      <c r="AC1167" s="35" t="s">
        <v>63</v>
      </c>
      <c r="AD1167" s="35" t="s">
        <v>63</v>
      </c>
      <c r="AE1167" s="44" t="s">
        <v>63</v>
      </c>
      <c r="AF1167" s="120"/>
      <c r="AG1167" s="45"/>
    </row>
    <row r="1168" spans="1:33" ht="12.75" customHeight="1" x14ac:dyDescent="0.2">
      <c r="A1168" s="59" t="str">
        <f>+VLOOKUP(B1168,Annuaire_roster!B:G,5,0)</f>
        <v>01603</v>
      </c>
      <c r="B1168" s="78" t="s">
        <v>228</v>
      </c>
      <c r="C1168" s="98" t="s">
        <v>223</v>
      </c>
      <c r="D1168" s="98" t="s">
        <v>223</v>
      </c>
      <c r="E1168" s="101">
        <v>0.66666666666666663</v>
      </c>
      <c r="F1168" s="101" t="s">
        <v>224</v>
      </c>
      <c r="G1168" s="102"/>
      <c r="H1168" s="105"/>
      <c r="I1168" s="127" t="s">
        <v>63</v>
      </c>
      <c r="J1168" s="105"/>
      <c r="K1168" s="111">
        <v>0</v>
      </c>
      <c r="L1168" s="105">
        <v>0</v>
      </c>
      <c r="M1168" s="112">
        <v>0</v>
      </c>
      <c r="N1168" s="34">
        <f t="shared" si="191"/>
        <v>0.33333333333333326</v>
      </c>
      <c r="O1168" s="38">
        <f t="shared" si="192"/>
        <v>0.33333333333333326</v>
      </c>
      <c r="P1168" s="114" t="s">
        <v>117</v>
      </c>
      <c r="Q1168" s="118">
        <v>44812</v>
      </c>
      <c r="R1168" s="35">
        <v>0</v>
      </c>
      <c r="S1168" s="35">
        <v>0</v>
      </c>
      <c r="T1168" s="10" t="str">
        <f t="shared" si="193"/>
        <v>Sem - 37</v>
      </c>
      <c r="U1168" s="10" t="str">
        <f t="shared" si="194"/>
        <v>Septembre</v>
      </c>
      <c r="V1168" s="36" t="s">
        <v>1442</v>
      </c>
      <c r="W1168" s="34"/>
      <c r="X1168" s="91">
        <f t="shared" si="195"/>
        <v>0</v>
      </c>
      <c r="Y1168" s="92" t="str">
        <f>VLOOKUP('CM-CIC'!B1099,Annuaire_roster!B:F,4,0)</f>
        <v>CHOUIFI Mustapha</v>
      </c>
      <c r="Z1168" s="37" t="s">
        <v>110</v>
      </c>
      <c r="AA1168" s="60" t="s">
        <v>232</v>
      </c>
      <c r="AB1168" s="35" t="s">
        <v>63</v>
      </c>
      <c r="AC1168" s="35" t="s">
        <v>63</v>
      </c>
      <c r="AD1168" s="35" t="s">
        <v>63</v>
      </c>
      <c r="AE1168" s="44" t="s">
        <v>63</v>
      </c>
      <c r="AF1168" s="120"/>
      <c r="AG1168" s="45"/>
    </row>
    <row r="1169" spans="1:33" ht="12.75" customHeight="1" x14ac:dyDescent="0.2">
      <c r="A1169" s="59" t="str">
        <f>+VLOOKUP(B1169,Annuaire_roster!B:G,5,0)</f>
        <v>01604</v>
      </c>
      <c r="B1169" s="78" t="s">
        <v>229</v>
      </c>
      <c r="C1169" s="98" t="s">
        <v>223</v>
      </c>
      <c r="D1169" s="98" t="s">
        <v>223</v>
      </c>
      <c r="E1169" s="101">
        <v>0.66666666666666663</v>
      </c>
      <c r="F1169" s="101" t="s">
        <v>224</v>
      </c>
      <c r="G1169" s="102"/>
      <c r="H1169" s="105"/>
      <c r="I1169" s="127" t="s">
        <v>63</v>
      </c>
      <c r="J1169" s="105"/>
      <c r="K1169" s="111">
        <v>0</v>
      </c>
      <c r="L1169" s="105">
        <v>0</v>
      </c>
      <c r="M1169" s="112">
        <v>0</v>
      </c>
      <c r="N1169" s="34">
        <f t="shared" si="191"/>
        <v>0.33333333333333326</v>
      </c>
      <c r="O1169" s="38">
        <f t="shared" si="192"/>
        <v>0.33333333333333326</v>
      </c>
      <c r="P1169" s="114" t="s">
        <v>117</v>
      </c>
      <c r="Q1169" s="118">
        <v>44812</v>
      </c>
      <c r="R1169" s="35">
        <v>0</v>
      </c>
      <c r="S1169" s="35">
        <v>0</v>
      </c>
      <c r="T1169" s="10" t="str">
        <f t="shared" si="193"/>
        <v>Sem - 37</v>
      </c>
      <c r="U1169" s="10" t="str">
        <f t="shared" si="194"/>
        <v>Septembre</v>
      </c>
      <c r="V1169" s="36" t="s">
        <v>1443</v>
      </c>
      <c r="W1169" s="34"/>
      <c r="X1169" s="91">
        <f t="shared" si="195"/>
        <v>0</v>
      </c>
      <c r="Y1169" s="92" t="str">
        <f>VLOOKUP('CM-CIC'!B1100,Annuaire_roster!B:F,4,0)</f>
        <v>CHOUIFI Mustapha</v>
      </c>
      <c r="Z1169" s="37" t="s">
        <v>110</v>
      </c>
      <c r="AA1169" s="60" t="s">
        <v>232</v>
      </c>
      <c r="AB1169" s="35" t="s">
        <v>63</v>
      </c>
      <c r="AC1169" s="35" t="s">
        <v>63</v>
      </c>
      <c r="AD1169" s="35" t="s">
        <v>63</v>
      </c>
      <c r="AE1169" s="44" t="s">
        <v>63</v>
      </c>
      <c r="AF1169" s="120"/>
      <c r="AG1169" s="45"/>
    </row>
    <row r="1170" spans="1:33" ht="12.75" customHeight="1" x14ac:dyDescent="0.2">
      <c r="A1170" s="59" t="str">
        <f>+VLOOKUP(B1170,Annuaire_roster!B:G,5,0)</f>
        <v>01602</v>
      </c>
      <c r="B1170" s="78" t="s">
        <v>230</v>
      </c>
      <c r="C1170" s="98"/>
      <c r="D1170" s="98" t="s">
        <v>223</v>
      </c>
      <c r="E1170" s="101"/>
      <c r="F1170" s="101" t="s">
        <v>224</v>
      </c>
      <c r="G1170" s="102"/>
      <c r="H1170" s="105"/>
      <c r="I1170" s="127" t="s">
        <v>63</v>
      </c>
      <c r="J1170" s="105"/>
      <c r="K1170" s="111">
        <v>0</v>
      </c>
      <c r="L1170" s="105">
        <v>0</v>
      </c>
      <c r="M1170" s="112" t="s">
        <v>187</v>
      </c>
      <c r="N1170" s="34" t="str">
        <f t="shared" si="191"/>
        <v/>
      </c>
      <c r="O1170" s="38">
        <f t="shared" si="192"/>
        <v>0.33333333333333326</v>
      </c>
      <c r="P1170" s="114" t="s">
        <v>117</v>
      </c>
      <c r="Q1170" s="118">
        <v>44812</v>
      </c>
      <c r="R1170" s="35">
        <v>0</v>
      </c>
      <c r="S1170" s="35">
        <v>0</v>
      </c>
      <c r="T1170" s="10" t="str">
        <f t="shared" si="193"/>
        <v>Sem - 37</v>
      </c>
      <c r="U1170" s="10" t="str">
        <f t="shared" si="194"/>
        <v>Septembre</v>
      </c>
      <c r="V1170" s="36" t="s">
        <v>1444</v>
      </c>
      <c r="W1170" s="34"/>
      <c r="X1170" s="91">
        <f t="shared" si="195"/>
        <v>0</v>
      </c>
      <c r="Y1170" s="92" t="str">
        <f>VLOOKUP('CM-CIC'!B1101,Annuaire_roster!B:F,4,0)</f>
        <v>HAMDOUNI YASSER (assistance)</v>
      </c>
      <c r="Z1170" s="37" t="s">
        <v>110</v>
      </c>
      <c r="AA1170" s="60" t="s">
        <v>232</v>
      </c>
      <c r="AB1170" s="35" t="s">
        <v>63</v>
      </c>
      <c r="AC1170" s="35" t="s">
        <v>63</v>
      </c>
      <c r="AD1170" s="35" t="s">
        <v>63</v>
      </c>
      <c r="AE1170" s="44" t="s">
        <v>63</v>
      </c>
      <c r="AF1170" s="120"/>
      <c r="AG1170" s="45"/>
    </row>
    <row r="1171" spans="1:33" ht="12.75" customHeight="1" x14ac:dyDescent="0.2">
      <c r="A1171" s="59">
        <f>+VLOOKUP(B1171,Annuaire_roster!B:G,5,0)</f>
        <v>1148</v>
      </c>
      <c r="B1171" s="78" t="s">
        <v>72</v>
      </c>
      <c r="C1171" s="98" t="s">
        <v>223</v>
      </c>
      <c r="D1171" s="98" t="s">
        <v>223</v>
      </c>
      <c r="E1171" s="101">
        <v>0.66666666666666663</v>
      </c>
      <c r="F1171" s="101" t="s">
        <v>224</v>
      </c>
      <c r="G1171" s="102"/>
      <c r="H1171" s="105"/>
      <c r="I1171" s="149"/>
      <c r="J1171" s="105"/>
      <c r="K1171" s="111"/>
      <c r="L1171" s="105">
        <v>0</v>
      </c>
      <c r="M1171" s="112">
        <v>0</v>
      </c>
      <c r="N1171" s="34">
        <f t="shared" si="191"/>
        <v>0.33333333333333326</v>
      </c>
      <c r="O1171" s="38">
        <f t="shared" si="192"/>
        <v>0.33333333333333326</v>
      </c>
      <c r="P1171" s="114" t="s">
        <v>117</v>
      </c>
      <c r="Q1171" s="118">
        <v>44813</v>
      </c>
      <c r="R1171" s="35">
        <v>0</v>
      </c>
      <c r="S1171" s="35">
        <v>0</v>
      </c>
      <c r="T1171" s="10" t="str">
        <f t="shared" si="193"/>
        <v>Sem - 37</v>
      </c>
      <c r="U1171" s="10" t="str">
        <f t="shared" si="194"/>
        <v>Septembre</v>
      </c>
      <c r="V1171" s="36" t="s">
        <v>1445</v>
      </c>
      <c r="W1171" s="34"/>
      <c r="X1171" s="91">
        <f t="shared" si="195"/>
        <v>0</v>
      </c>
      <c r="Y1171" s="92" t="str">
        <f>VLOOKUP('CM-CIC'!B1102,Annuaire_roster!B:F,4,0)</f>
        <v>HAMDOUNI YASSER (assistance)</v>
      </c>
      <c r="Z1171" s="37" t="s">
        <v>110</v>
      </c>
      <c r="AA1171" s="60" t="s">
        <v>232</v>
      </c>
      <c r="AB1171" s="35" t="s">
        <v>63</v>
      </c>
      <c r="AC1171" s="35" t="s">
        <v>63</v>
      </c>
      <c r="AD1171" s="35" t="s">
        <v>63</v>
      </c>
      <c r="AE1171" s="44" t="s">
        <v>63</v>
      </c>
      <c r="AF1171" s="120"/>
      <c r="AG1171" s="45"/>
    </row>
    <row r="1172" spans="1:33" ht="12.75" customHeight="1" x14ac:dyDescent="0.2">
      <c r="A1172" s="59">
        <f>+VLOOKUP(B1172,Annuaire_roster!B:G,5,0)</f>
        <v>1504</v>
      </c>
      <c r="B1172" s="78" t="s">
        <v>166</v>
      </c>
      <c r="C1172" s="98">
        <v>0.2951388888888889</v>
      </c>
      <c r="D1172" s="98" t="s">
        <v>223</v>
      </c>
      <c r="E1172" s="101">
        <v>0.66666666666666663</v>
      </c>
      <c r="F1172" s="101" t="s">
        <v>224</v>
      </c>
      <c r="G1172" s="102"/>
      <c r="H1172" s="105"/>
      <c r="I1172" s="149"/>
      <c r="J1172" s="105"/>
      <c r="K1172" s="111"/>
      <c r="L1172" s="105">
        <v>0</v>
      </c>
      <c r="M1172" s="112">
        <v>0</v>
      </c>
      <c r="N1172" s="34">
        <f t="shared" si="191"/>
        <v>0.33333333333333326</v>
      </c>
      <c r="O1172" s="38">
        <f t="shared" si="192"/>
        <v>0.33333333333333326</v>
      </c>
      <c r="P1172" s="114" t="s">
        <v>117</v>
      </c>
      <c r="Q1172" s="118">
        <v>44813</v>
      </c>
      <c r="R1172" s="35">
        <v>0</v>
      </c>
      <c r="S1172" s="35">
        <v>0</v>
      </c>
      <c r="T1172" s="10" t="str">
        <f t="shared" si="193"/>
        <v>Sem - 37</v>
      </c>
      <c r="U1172" s="10" t="str">
        <f t="shared" si="194"/>
        <v>Septembre</v>
      </c>
      <c r="V1172" s="36" t="s">
        <v>1469</v>
      </c>
      <c r="W1172" s="34"/>
      <c r="X1172" s="91">
        <f t="shared" si="195"/>
        <v>0</v>
      </c>
      <c r="Y1172" s="92" t="str">
        <f>VLOOKUP('CM-CIC'!B1103,Annuaire_roster!B:F,4,0)</f>
        <v>HAMDOUNI YASSER (assistance)</v>
      </c>
      <c r="Z1172" s="37" t="s">
        <v>110</v>
      </c>
      <c r="AA1172" s="60" t="s">
        <v>232</v>
      </c>
      <c r="AB1172" s="35" t="s">
        <v>63</v>
      </c>
      <c r="AC1172" s="35" t="s">
        <v>63</v>
      </c>
      <c r="AD1172" s="35" t="s">
        <v>63</v>
      </c>
      <c r="AE1172" s="44" t="s">
        <v>63</v>
      </c>
      <c r="AF1172" s="120"/>
      <c r="AG1172" s="45"/>
    </row>
    <row r="1173" spans="1:33" ht="12.75" customHeight="1" x14ac:dyDescent="0.2">
      <c r="A1173" s="59" t="str">
        <f>+VLOOKUP(B1173,Annuaire_roster!B:G,5,0)</f>
        <v>01603</v>
      </c>
      <c r="B1173" s="78" t="s">
        <v>228</v>
      </c>
      <c r="C1173" s="98">
        <v>0.29583333333333334</v>
      </c>
      <c r="D1173" s="98" t="s">
        <v>223</v>
      </c>
      <c r="E1173" s="101">
        <v>0.66666666666666663</v>
      </c>
      <c r="F1173" s="101" t="s">
        <v>224</v>
      </c>
      <c r="G1173" s="102"/>
      <c r="H1173" s="105"/>
      <c r="I1173" s="149"/>
      <c r="J1173" s="105"/>
      <c r="K1173" s="111"/>
      <c r="L1173" s="105">
        <v>0</v>
      </c>
      <c r="M1173" s="112">
        <v>0</v>
      </c>
      <c r="N1173" s="34">
        <f t="shared" si="191"/>
        <v>0.33333333333333326</v>
      </c>
      <c r="O1173" s="38">
        <f t="shared" si="192"/>
        <v>0.33333333333333326</v>
      </c>
      <c r="P1173" s="114" t="s">
        <v>117</v>
      </c>
      <c r="Q1173" s="118">
        <v>44813</v>
      </c>
      <c r="R1173" s="35">
        <v>0</v>
      </c>
      <c r="S1173" s="35">
        <v>0</v>
      </c>
      <c r="T1173" s="10" t="str">
        <f t="shared" si="193"/>
        <v>Sem - 37</v>
      </c>
      <c r="U1173" s="10" t="str">
        <f t="shared" si="194"/>
        <v>Septembre</v>
      </c>
      <c r="V1173" s="36" t="s">
        <v>1474</v>
      </c>
      <c r="W1173" s="34"/>
      <c r="X1173" s="91">
        <f t="shared" si="195"/>
        <v>0</v>
      </c>
      <c r="Y1173" s="92" t="str">
        <f>VLOOKUP('CM-CIC'!B1104,Annuaire_roster!B:F,4,0)</f>
        <v>HAMDOUNI YASSER (assistance)</v>
      </c>
      <c r="Z1173" s="37" t="s">
        <v>110</v>
      </c>
      <c r="AA1173" s="60" t="s">
        <v>232</v>
      </c>
      <c r="AB1173" s="35" t="s">
        <v>63</v>
      </c>
      <c r="AC1173" s="35" t="s">
        <v>63</v>
      </c>
      <c r="AD1173" s="35" t="s">
        <v>63</v>
      </c>
      <c r="AE1173" s="44" t="s">
        <v>63</v>
      </c>
      <c r="AF1173" s="120"/>
      <c r="AG1173" s="45"/>
    </row>
    <row r="1174" spans="1:33" ht="12.75" customHeight="1" x14ac:dyDescent="0.2">
      <c r="A1174" s="59">
        <f>+VLOOKUP(B1174,Annuaire_roster!B:G,5,0)</f>
        <v>1141</v>
      </c>
      <c r="B1174" s="78" t="s">
        <v>76</v>
      </c>
      <c r="C1174" s="98" t="s">
        <v>223</v>
      </c>
      <c r="D1174" s="98" t="s">
        <v>223</v>
      </c>
      <c r="E1174" s="101">
        <v>0.66666666666666663</v>
      </c>
      <c r="F1174" s="101" t="s">
        <v>224</v>
      </c>
      <c r="G1174" s="102"/>
      <c r="H1174" s="105"/>
      <c r="I1174" s="127" t="s">
        <v>63</v>
      </c>
      <c r="J1174" s="105"/>
      <c r="K1174" s="111">
        <v>0</v>
      </c>
      <c r="L1174" s="105">
        <v>0</v>
      </c>
      <c r="M1174" s="112">
        <v>0</v>
      </c>
      <c r="N1174" s="34">
        <f t="shared" si="191"/>
        <v>0.33333333333333326</v>
      </c>
      <c r="O1174" s="38">
        <f t="shared" si="192"/>
        <v>0.33333333333333326</v>
      </c>
      <c r="P1174" s="114" t="s">
        <v>117</v>
      </c>
      <c r="Q1174" s="118">
        <v>44813</v>
      </c>
      <c r="R1174" s="35">
        <v>0</v>
      </c>
      <c r="S1174" s="35">
        <v>0</v>
      </c>
      <c r="T1174" s="10" t="str">
        <f t="shared" si="193"/>
        <v>Sem - 37</v>
      </c>
      <c r="U1174" s="10" t="str">
        <f t="shared" si="194"/>
        <v>Septembre</v>
      </c>
      <c r="V1174" s="36" t="s">
        <v>1446</v>
      </c>
      <c r="W1174" s="34"/>
      <c r="X1174" s="91">
        <f t="shared" si="195"/>
        <v>0</v>
      </c>
      <c r="Y1174" s="92" t="str">
        <f>VLOOKUP('CM-CIC'!B1105,Annuaire_roster!B:F,4,0)</f>
        <v>HAMDOUNI YASSER (assistance)</v>
      </c>
      <c r="Z1174" s="37" t="s">
        <v>110</v>
      </c>
      <c r="AA1174" s="60" t="s">
        <v>232</v>
      </c>
      <c r="AB1174" s="35" t="s">
        <v>63</v>
      </c>
      <c r="AC1174" s="35" t="s">
        <v>63</v>
      </c>
      <c r="AD1174" s="35" t="s">
        <v>63</v>
      </c>
      <c r="AE1174" s="44" t="s">
        <v>63</v>
      </c>
      <c r="AF1174" s="120"/>
      <c r="AG1174" s="45"/>
    </row>
    <row r="1175" spans="1:33" ht="12.75" customHeight="1" x14ac:dyDescent="0.2">
      <c r="A1175" s="59">
        <f>+VLOOKUP(B1175,Annuaire_roster!B:G,5,0)</f>
        <v>1146</v>
      </c>
      <c r="B1175" s="78" t="s">
        <v>69</v>
      </c>
      <c r="C1175" s="98" t="s">
        <v>223</v>
      </c>
      <c r="D1175" s="98" t="s">
        <v>223</v>
      </c>
      <c r="E1175" s="101">
        <v>0.66666666666666663</v>
      </c>
      <c r="F1175" s="101" t="s">
        <v>224</v>
      </c>
      <c r="G1175" s="102"/>
      <c r="H1175" s="105"/>
      <c r="I1175" s="127" t="s">
        <v>63</v>
      </c>
      <c r="J1175" s="105"/>
      <c r="K1175" s="111">
        <v>0</v>
      </c>
      <c r="L1175" s="105">
        <v>0</v>
      </c>
      <c r="M1175" s="112">
        <v>0</v>
      </c>
      <c r="N1175" s="34">
        <f t="shared" si="191"/>
        <v>0.33333333333333326</v>
      </c>
      <c r="O1175" s="38">
        <f t="shared" si="192"/>
        <v>0.33333333333333326</v>
      </c>
      <c r="P1175" s="114" t="s">
        <v>117</v>
      </c>
      <c r="Q1175" s="118">
        <v>44813</v>
      </c>
      <c r="R1175" s="35">
        <v>0</v>
      </c>
      <c r="S1175" s="35">
        <v>0</v>
      </c>
      <c r="T1175" s="10" t="str">
        <f t="shared" si="193"/>
        <v>Sem - 37</v>
      </c>
      <c r="U1175" s="10" t="str">
        <f t="shared" si="194"/>
        <v>Septembre</v>
      </c>
      <c r="V1175" s="36" t="s">
        <v>1447</v>
      </c>
      <c r="W1175" s="34"/>
      <c r="X1175" s="91">
        <f t="shared" si="195"/>
        <v>0</v>
      </c>
      <c r="Y1175" s="92" t="str">
        <f>VLOOKUP('CM-CIC'!B1106,Annuaire_roster!B:F,4,0)</f>
        <v>HAMDOUNI YASSER (assistance)</v>
      </c>
      <c r="Z1175" s="37" t="s">
        <v>110</v>
      </c>
      <c r="AA1175" s="60" t="s">
        <v>232</v>
      </c>
      <c r="AB1175" s="35" t="s">
        <v>63</v>
      </c>
      <c r="AC1175" s="35" t="s">
        <v>63</v>
      </c>
      <c r="AD1175" s="35" t="s">
        <v>63</v>
      </c>
      <c r="AE1175" s="44" t="s">
        <v>63</v>
      </c>
      <c r="AF1175" s="120"/>
      <c r="AG1175" s="45"/>
    </row>
    <row r="1176" spans="1:33" ht="12.75" customHeight="1" x14ac:dyDescent="0.2">
      <c r="A1176" s="59">
        <f>+VLOOKUP(B1176,Annuaire_roster!B:G,5,0)</f>
        <v>1161</v>
      </c>
      <c r="B1176" s="78" t="s">
        <v>77</v>
      </c>
      <c r="C1176" s="98" t="s">
        <v>223</v>
      </c>
      <c r="D1176" s="98" t="s">
        <v>223</v>
      </c>
      <c r="E1176" s="101">
        <v>0.66666666666666663</v>
      </c>
      <c r="F1176" s="101" t="s">
        <v>224</v>
      </c>
      <c r="G1176" s="102"/>
      <c r="H1176" s="105"/>
      <c r="I1176" s="127" t="s">
        <v>63</v>
      </c>
      <c r="J1176" s="105"/>
      <c r="K1176" s="111">
        <v>0</v>
      </c>
      <c r="L1176" s="105">
        <v>0</v>
      </c>
      <c r="M1176" s="112">
        <v>0</v>
      </c>
      <c r="N1176" s="34">
        <f t="shared" si="191"/>
        <v>0.33333333333333326</v>
      </c>
      <c r="O1176" s="38">
        <f t="shared" si="192"/>
        <v>0.33333333333333326</v>
      </c>
      <c r="P1176" s="114" t="s">
        <v>117</v>
      </c>
      <c r="Q1176" s="118">
        <v>44813</v>
      </c>
      <c r="R1176" s="35">
        <v>0</v>
      </c>
      <c r="S1176" s="35">
        <v>0</v>
      </c>
      <c r="T1176" s="10" t="str">
        <f t="shared" si="193"/>
        <v>Sem - 37</v>
      </c>
      <c r="U1176" s="10" t="str">
        <f t="shared" si="194"/>
        <v>Septembre</v>
      </c>
      <c r="V1176" s="36" t="s">
        <v>1448</v>
      </c>
      <c r="W1176" s="34"/>
      <c r="X1176" s="91">
        <f t="shared" si="195"/>
        <v>0</v>
      </c>
      <c r="Y1176" s="92" t="str">
        <f>VLOOKUP('CM-CIC'!B1107,Annuaire_roster!B:F,4,0)</f>
        <v>CHOUIFI Mustapha</v>
      </c>
      <c r="Z1176" s="37" t="s">
        <v>110</v>
      </c>
      <c r="AA1176" s="60" t="s">
        <v>232</v>
      </c>
      <c r="AB1176" s="35" t="s">
        <v>63</v>
      </c>
      <c r="AC1176" s="35" t="s">
        <v>63</v>
      </c>
      <c r="AD1176" s="35" t="s">
        <v>63</v>
      </c>
      <c r="AE1176" s="44" t="s">
        <v>63</v>
      </c>
      <c r="AF1176" s="120"/>
      <c r="AG1176" s="45"/>
    </row>
    <row r="1177" spans="1:33" ht="12.75" customHeight="1" x14ac:dyDescent="0.2">
      <c r="A1177" s="59">
        <f>+VLOOKUP(B1177,Annuaire_roster!B:G,5,0)</f>
        <v>1372</v>
      </c>
      <c r="B1177" s="78" t="s">
        <v>115</v>
      </c>
      <c r="C1177" s="98" t="s">
        <v>223</v>
      </c>
      <c r="D1177" s="98" t="s">
        <v>223</v>
      </c>
      <c r="E1177" s="101">
        <v>0.66666666666666663</v>
      </c>
      <c r="F1177" s="101" t="s">
        <v>224</v>
      </c>
      <c r="G1177" s="102"/>
      <c r="H1177" s="105"/>
      <c r="I1177" s="127" t="s">
        <v>63</v>
      </c>
      <c r="J1177" s="105"/>
      <c r="K1177" s="111">
        <v>0</v>
      </c>
      <c r="L1177" s="105">
        <v>0</v>
      </c>
      <c r="M1177" s="112">
        <v>0</v>
      </c>
      <c r="N1177" s="34">
        <f t="shared" si="191"/>
        <v>0.33333333333333326</v>
      </c>
      <c r="O1177" s="38">
        <f t="shared" si="192"/>
        <v>0.33333333333333326</v>
      </c>
      <c r="P1177" s="114" t="s">
        <v>117</v>
      </c>
      <c r="Q1177" s="118">
        <v>44813</v>
      </c>
      <c r="R1177" s="35">
        <v>0</v>
      </c>
      <c r="S1177" s="35">
        <v>0</v>
      </c>
      <c r="T1177" s="10" t="str">
        <f t="shared" si="193"/>
        <v>Sem - 37</v>
      </c>
      <c r="U1177" s="10" t="str">
        <f t="shared" si="194"/>
        <v>Septembre</v>
      </c>
      <c r="V1177" s="36" t="s">
        <v>1449</v>
      </c>
      <c r="W1177" s="34"/>
      <c r="X1177" s="91">
        <f t="shared" si="195"/>
        <v>0</v>
      </c>
      <c r="Y1177" s="92" t="str">
        <f>VLOOKUP('CM-CIC'!B1108,Annuaire_roster!B:F,4,0)</f>
        <v>CHOUIFI Mustapha</v>
      </c>
      <c r="Z1177" s="37" t="s">
        <v>110</v>
      </c>
      <c r="AA1177" s="60" t="s">
        <v>232</v>
      </c>
      <c r="AB1177" s="35" t="s">
        <v>63</v>
      </c>
      <c r="AC1177" s="35" t="s">
        <v>63</v>
      </c>
      <c r="AD1177" s="35" t="s">
        <v>63</v>
      </c>
      <c r="AE1177" s="44" t="s">
        <v>63</v>
      </c>
      <c r="AF1177" s="120"/>
      <c r="AG1177" s="45"/>
    </row>
    <row r="1178" spans="1:33" ht="12.75" customHeight="1" x14ac:dyDescent="0.2">
      <c r="A1178" s="59">
        <f>+VLOOKUP(B1178,Annuaire_roster!B:G,5,0)</f>
        <v>1371</v>
      </c>
      <c r="B1178" s="78" t="s">
        <v>116</v>
      </c>
      <c r="C1178" s="98" t="s">
        <v>223</v>
      </c>
      <c r="D1178" s="98" t="s">
        <v>223</v>
      </c>
      <c r="E1178" s="101">
        <v>0.66666666666666663</v>
      </c>
      <c r="F1178" s="101" t="s">
        <v>224</v>
      </c>
      <c r="G1178" s="102"/>
      <c r="H1178" s="105"/>
      <c r="I1178" s="127" t="s">
        <v>63</v>
      </c>
      <c r="J1178" s="105"/>
      <c r="K1178" s="111">
        <v>0</v>
      </c>
      <c r="L1178" s="105">
        <v>0</v>
      </c>
      <c r="M1178" s="112">
        <v>0</v>
      </c>
      <c r="N1178" s="34">
        <f t="shared" si="191"/>
        <v>0.33333333333333326</v>
      </c>
      <c r="O1178" s="38">
        <f t="shared" si="192"/>
        <v>0.33333333333333326</v>
      </c>
      <c r="P1178" s="114" t="s">
        <v>117</v>
      </c>
      <c r="Q1178" s="118">
        <v>44813</v>
      </c>
      <c r="R1178" s="35">
        <v>0</v>
      </c>
      <c r="S1178" s="35">
        <v>0</v>
      </c>
      <c r="T1178" s="10" t="str">
        <f t="shared" si="193"/>
        <v>Sem - 37</v>
      </c>
      <c r="U1178" s="10" t="str">
        <f t="shared" si="194"/>
        <v>Septembre</v>
      </c>
      <c r="V1178" s="36" t="s">
        <v>1450</v>
      </c>
      <c r="W1178" s="34"/>
      <c r="X1178" s="91">
        <f t="shared" si="195"/>
        <v>0</v>
      </c>
      <c r="Y1178" s="92" t="str">
        <f>VLOOKUP('CM-CIC'!B1109,Annuaire_roster!B:F,4,0)</f>
        <v>CHOUIFI Mustapha</v>
      </c>
      <c r="Z1178" s="37" t="s">
        <v>110</v>
      </c>
      <c r="AA1178" s="60" t="s">
        <v>232</v>
      </c>
      <c r="AB1178" s="35" t="s">
        <v>63</v>
      </c>
      <c r="AC1178" s="35" t="s">
        <v>63</v>
      </c>
      <c r="AD1178" s="35" t="s">
        <v>63</v>
      </c>
      <c r="AE1178" s="44" t="s">
        <v>63</v>
      </c>
      <c r="AF1178" s="120"/>
      <c r="AG1178" s="45"/>
    </row>
    <row r="1179" spans="1:33" ht="12.75" customHeight="1" x14ac:dyDescent="0.2">
      <c r="A1179" s="59">
        <f>+VLOOKUP(B1179,Annuaire_roster!B:G,5,0)</f>
        <v>1152</v>
      </c>
      <c r="B1179" s="78" t="s">
        <v>67</v>
      </c>
      <c r="C1179" s="98" t="s">
        <v>223</v>
      </c>
      <c r="D1179" s="98" t="s">
        <v>223</v>
      </c>
      <c r="E1179" s="101">
        <v>0.66666666666666663</v>
      </c>
      <c r="F1179" s="101" t="s">
        <v>224</v>
      </c>
      <c r="G1179" s="102"/>
      <c r="H1179" s="105"/>
      <c r="I1179" s="127" t="s">
        <v>63</v>
      </c>
      <c r="J1179" s="105"/>
      <c r="K1179" s="111">
        <v>0</v>
      </c>
      <c r="L1179" s="105">
        <v>0</v>
      </c>
      <c r="M1179" s="112">
        <v>0</v>
      </c>
      <c r="N1179" s="34">
        <f t="shared" si="191"/>
        <v>0.33333333333333326</v>
      </c>
      <c r="O1179" s="38">
        <f t="shared" si="192"/>
        <v>0.33333333333333326</v>
      </c>
      <c r="P1179" s="114" t="s">
        <v>117</v>
      </c>
      <c r="Q1179" s="118">
        <v>44813</v>
      </c>
      <c r="R1179" s="35">
        <v>0</v>
      </c>
      <c r="S1179" s="35">
        <v>0</v>
      </c>
      <c r="T1179" s="10" t="str">
        <f t="shared" si="193"/>
        <v>Sem - 37</v>
      </c>
      <c r="U1179" s="10" t="str">
        <f t="shared" si="194"/>
        <v>Septembre</v>
      </c>
      <c r="V1179" s="36" t="s">
        <v>1451</v>
      </c>
      <c r="W1179" s="34"/>
      <c r="X1179" s="91">
        <f t="shared" si="195"/>
        <v>0</v>
      </c>
      <c r="Y1179" s="92" t="str">
        <f>VLOOKUP('CM-CIC'!B1110,Annuaire_roster!B:F,4,0)</f>
        <v>CHOUIFI Mustapha</v>
      </c>
      <c r="Z1179" s="37" t="s">
        <v>110</v>
      </c>
      <c r="AA1179" s="60" t="s">
        <v>232</v>
      </c>
      <c r="AB1179" s="35" t="s">
        <v>63</v>
      </c>
      <c r="AC1179" s="35" t="s">
        <v>63</v>
      </c>
      <c r="AD1179" s="35" t="s">
        <v>63</v>
      </c>
      <c r="AE1179" s="44" t="s">
        <v>63</v>
      </c>
      <c r="AF1179" s="120"/>
      <c r="AG1179" s="45"/>
    </row>
    <row r="1180" spans="1:33" ht="12.75" customHeight="1" x14ac:dyDescent="0.2">
      <c r="A1180" s="59">
        <f>+VLOOKUP(B1180,Annuaire_roster!B:G,5,0)</f>
        <v>1386</v>
      </c>
      <c r="B1180" s="78" t="s">
        <v>123</v>
      </c>
      <c r="C1180" s="98"/>
      <c r="D1180" s="98" t="s">
        <v>223</v>
      </c>
      <c r="E1180" s="101"/>
      <c r="F1180" s="101" t="s">
        <v>224</v>
      </c>
      <c r="G1180" s="102"/>
      <c r="H1180" s="105"/>
      <c r="I1180" s="127" t="s">
        <v>63</v>
      </c>
      <c r="J1180" s="105"/>
      <c r="K1180" s="111">
        <v>0</v>
      </c>
      <c r="L1180" s="105">
        <v>0</v>
      </c>
      <c r="M1180" s="112" t="s">
        <v>187</v>
      </c>
      <c r="N1180" s="34" t="str">
        <f t="shared" si="191"/>
        <v/>
      </c>
      <c r="O1180" s="38">
        <f t="shared" si="192"/>
        <v>0.33333333333333326</v>
      </c>
      <c r="P1180" s="114" t="s">
        <v>117</v>
      </c>
      <c r="Q1180" s="118">
        <v>44813</v>
      </c>
      <c r="R1180" s="35">
        <v>0</v>
      </c>
      <c r="S1180" s="35">
        <v>0</v>
      </c>
      <c r="T1180" s="10" t="str">
        <f t="shared" si="193"/>
        <v>Sem - 37</v>
      </c>
      <c r="U1180" s="10" t="str">
        <f t="shared" si="194"/>
        <v>Septembre</v>
      </c>
      <c r="V1180" s="36" t="s">
        <v>1452</v>
      </c>
      <c r="W1180" s="34"/>
      <c r="X1180" s="91">
        <f t="shared" si="195"/>
        <v>0</v>
      </c>
      <c r="Y1180" s="92" t="str">
        <f>VLOOKUP('CM-CIC'!B1111,Annuaire_roster!B:F,4,0)</f>
        <v>CHOUIFI Mustapha</v>
      </c>
      <c r="Z1180" s="37" t="s">
        <v>110</v>
      </c>
      <c r="AA1180" s="60" t="s">
        <v>232</v>
      </c>
      <c r="AB1180" s="35" t="s">
        <v>63</v>
      </c>
      <c r="AC1180" s="35" t="s">
        <v>63</v>
      </c>
      <c r="AD1180" s="35" t="s">
        <v>63</v>
      </c>
      <c r="AE1180" s="44" t="s">
        <v>63</v>
      </c>
      <c r="AF1180" s="120"/>
      <c r="AG1180" s="45"/>
    </row>
    <row r="1181" spans="1:33" ht="12.75" customHeight="1" x14ac:dyDescent="0.2">
      <c r="A1181" s="59">
        <f>+VLOOKUP(B1181,Annuaire_roster!B:G,5,0)</f>
        <v>1389</v>
      </c>
      <c r="B1181" s="78" t="s">
        <v>126</v>
      </c>
      <c r="C1181" s="98" t="s">
        <v>223</v>
      </c>
      <c r="D1181" s="98" t="s">
        <v>223</v>
      </c>
      <c r="E1181" s="101">
        <v>0.66666666666666663</v>
      </c>
      <c r="F1181" s="101" t="s">
        <v>224</v>
      </c>
      <c r="G1181" s="102"/>
      <c r="H1181" s="105"/>
      <c r="I1181" s="127" t="s">
        <v>63</v>
      </c>
      <c r="J1181" s="105"/>
      <c r="K1181" s="111">
        <v>0</v>
      </c>
      <c r="L1181" s="105">
        <v>0</v>
      </c>
      <c r="M1181" s="112">
        <v>0</v>
      </c>
      <c r="N1181" s="34">
        <f t="shared" si="191"/>
        <v>0.33333333333333326</v>
      </c>
      <c r="O1181" s="38">
        <f t="shared" si="192"/>
        <v>0.33333333333333326</v>
      </c>
      <c r="P1181" s="114" t="s">
        <v>117</v>
      </c>
      <c r="Q1181" s="118">
        <v>44813</v>
      </c>
      <c r="R1181" s="35">
        <v>0</v>
      </c>
      <c r="S1181" s="35">
        <v>0</v>
      </c>
      <c r="T1181" s="10" t="str">
        <f t="shared" si="193"/>
        <v>Sem - 37</v>
      </c>
      <c r="U1181" s="10" t="str">
        <f t="shared" si="194"/>
        <v>Septembre</v>
      </c>
      <c r="V1181" s="36" t="s">
        <v>1453</v>
      </c>
      <c r="W1181" s="34"/>
      <c r="X1181" s="91">
        <f t="shared" si="195"/>
        <v>0</v>
      </c>
      <c r="Y1181" s="92" t="str">
        <f>VLOOKUP('CM-CIC'!B1112,Annuaire_roster!B:F,4,0)</f>
        <v>CHOUIFI Mustapha</v>
      </c>
      <c r="Z1181" s="37" t="s">
        <v>110</v>
      </c>
      <c r="AA1181" s="60" t="s">
        <v>232</v>
      </c>
      <c r="AB1181" s="35" t="s">
        <v>63</v>
      </c>
      <c r="AC1181" s="35" t="s">
        <v>63</v>
      </c>
      <c r="AD1181" s="35" t="s">
        <v>63</v>
      </c>
      <c r="AE1181" s="44" t="s">
        <v>63</v>
      </c>
      <c r="AF1181" s="120"/>
      <c r="AG1181" s="45"/>
    </row>
    <row r="1182" spans="1:33" ht="12.75" customHeight="1" x14ac:dyDescent="0.2">
      <c r="A1182" s="59">
        <f>+VLOOKUP(B1182,Annuaire_roster!B:G,5,0)</f>
        <v>1393</v>
      </c>
      <c r="B1182" s="78" t="s">
        <v>127</v>
      </c>
      <c r="C1182" s="98" t="s">
        <v>223</v>
      </c>
      <c r="D1182" s="98" t="s">
        <v>223</v>
      </c>
      <c r="E1182" s="101">
        <v>0.66666666666666663</v>
      </c>
      <c r="F1182" s="101" t="s">
        <v>224</v>
      </c>
      <c r="G1182" s="102"/>
      <c r="H1182" s="105"/>
      <c r="I1182" s="127" t="s">
        <v>63</v>
      </c>
      <c r="J1182" s="105"/>
      <c r="K1182" s="111">
        <v>0</v>
      </c>
      <c r="L1182" s="105">
        <v>0</v>
      </c>
      <c r="M1182" s="112">
        <v>0</v>
      </c>
      <c r="N1182" s="34">
        <f t="shared" si="191"/>
        <v>0.33333333333333326</v>
      </c>
      <c r="O1182" s="38">
        <f t="shared" si="192"/>
        <v>0.33333333333333326</v>
      </c>
      <c r="P1182" s="114" t="s">
        <v>117</v>
      </c>
      <c r="Q1182" s="118">
        <v>44813</v>
      </c>
      <c r="R1182" s="35">
        <v>0</v>
      </c>
      <c r="S1182" s="35">
        <v>0</v>
      </c>
      <c r="T1182" s="10" t="str">
        <f t="shared" si="193"/>
        <v>Sem - 37</v>
      </c>
      <c r="U1182" s="10" t="str">
        <f t="shared" si="194"/>
        <v>Septembre</v>
      </c>
      <c r="V1182" s="36" t="s">
        <v>1454</v>
      </c>
      <c r="W1182" s="34"/>
      <c r="X1182" s="91">
        <f t="shared" si="195"/>
        <v>0</v>
      </c>
      <c r="Y1182" s="92" t="str">
        <f>VLOOKUP('CM-CIC'!B1113,Annuaire_roster!B:F,4,0)</f>
        <v>CHOUIFI Mustapha</v>
      </c>
      <c r="Z1182" s="37" t="s">
        <v>110</v>
      </c>
      <c r="AA1182" s="60" t="s">
        <v>232</v>
      </c>
      <c r="AB1182" s="35" t="s">
        <v>63</v>
      </c>
      <c r="AC1182" s="35" t="s">
        <v>63</v>
      </c>
      <c r="AD1182" s="35" t="s">
        <v>63</v>
      </c>
      <c r="AE1182" s="44" t="s">
        <v>63</v>
      </c>
      <c r="AF1182" s="120"/>
      <c r="AG1182" s="45"/>
    </row>
    <row r="1183" spans="1:33" ht="12.75" customHeight="1" x14ac:dyDescent="0.2">
      <c r="A1183" s="59">
        <f>+VLOOKUP(B1183,Annuaire_roster!B:G,5,0)</f>
        <v>1413</v>
      </c>
      <c r="B1183" s="78" t="s">
        <v>131</v>
      </c>
      <c r="C1183" s="98" t="s">
        <v>223</v>
      </c>
      <c r="D1183" s="98" t="s">
        <v>223</v>
      </c>
      <c r="E1183" s="101">
        <v>0.66666666666666663</v>
      </c>
      <c r="F1183" s="101" t="s">
        <v>224</v>
      </c>
      <c r="G1183" s="102"/>
      <c r="H1183" s="105"/>
      <c r="I1183" s="127" t="s">
        <v>63</v>
      </c>
      <c r="J1183" s="105"/>
      <c r="K1183" s="111">
        <v>0</v>
      </c>
      <c r="L1183" s="105">
        <v>0</v>
      </c>
      <c r="M1183" s="112">
        <v>0</v>
      </c>
      <c r="N1183" s="34">
        <f t="shared" si="191"/>
        <v>0.33333333333333326</v>
      </c>
      <c r="O1183" s="38">
        <f t="shared" si="192"/>
        <v>0.33333333333333326</v>
      </c>
      <c r="P1183" s="114" t="s">
        <v>117</v>
      </c>
      <c r="Q1183" s="118">
        <v>44813</v>
      </c>
      <c r="R1183" s="35">
        <v>0</v>
      </c>
      <c r="S1183" s="35">
        <v>0</v>
      </c>
      <c r="T1183" s="10" t="str">
        <f t="shared" si="193"/>
        <v>Sem - 37</v>
      </c>
      <c r="U1183" s="10" t="str">
        <f t="shared" si="194"/>
        <v>Septembre</v>
      </c>
      <c r="V1183" s="36" t="s">
        <v>1455</v>
      </c>
      <c r="W1183" s="34"/>
      <c r="X1183" s="91">
        <f t="shared" si="195"/>
        <v>0</v>
      </c>
      <c r="Y1183" s="92" t="str">
        <f>VLOOKUP('CM-CIC'!B1114,Annuaire_roster!B:F,4,0)</f>
        <v>CHOUIFI Mustapha</v>
      </c>
      <c r="Z1183" s="37" t="s">
        <v>110</v>
      </c>
      <c r="AA1183" s="60" t="s">
        <v>232</v>
      </c>
      <c r="AB1183" s="35" t="s">
        <v>63</v>
      </c>
      <c r="AC1183" s="35" t="s">
        <v>63</v>
      </c>
      <c r="AD1183" s="35" t="s">
        <v>63</v>
      </c>
      <c r="AE1183" s="44" t="s">
        <v>63</v>
      </c>
      <c r="AF1183" s="120"/>
      <c r="AG1183" s="45"/>
    </row>
    <row r="1184" spans="1:33" ht="12.75" customHeight="1" x14ac:dyDescent="0.2">
      <c r="A1184" s="59">
        <f>+VLOOKUP(B1184,Annuaire_roster!B:G,5,0)</f>
        <v>1418</v>
      </c>
      <c r="B1184" s="78" t="s">
        <v>132</v>
      </c>
      <c r="C1184" s="98" t="s">
        <v>223</v>
      </c>
      <c r="D1184" s="98" t="s">
        <v>223</v>
      </c>
      <c r="E1184" s="101">
        <v>0.66666666666666663</v>
      </c>
      <c r="F1184" s="101" t="s">
        <v>224</v>
      </c>
      <c r="G1184" s="102"/>
      <c r="H1184" s="105"/>
      <c r="I1184" s="127" t="s">
        <v>63</v>
      </c>
      <c r="J1184" s="105"/>
      <c r="K1184" s="111">
        <v>0</v>
      </c>
      <c r="L1184" s="105">
        <v>0</v>
      </c>
      <c r="M1184" s="112">
        <v>0</v>
      </c>
      <c r="N1184" s="34">
        <f t="shared" si="191"/>
        <v>0.33333333333333326</v>
      </c>
      <c r="O1184" s="38">
        <f t="shared" si="192"/>
        <v>0.33333333333333326</v>
      </c>
      <c r="P1184" s="114" t="s">
        <v>117</v>
      </c>
      <c r="Q1184" s="118">
        <v>44813</v>
      </c>
      <c r="R1184" s="35">
        <v>0</v>
      </c>
      <c r="S1184" s="35">
        <v>0</v>
      </c>
      <c r="T1184" s="10" t="str">
        <f t="shared" si="193"/>
        <v>Sem - 37</v>
      </c>
      <c r="U1184" s="10" t="str">
        <f t="shared" si="194"/>
        <v>Septembre</v>
      </c>
      <c r="V1184" s="36" t="s">
        <v>1456</v>
      </c>
      <c r="W1184" s="34"/>
      <c r="X1184" s="91">
        <f t="shared" si="195"/>
        <v>0</v>
      </c>
      <c r="Y1184" s="92" t="str">
        <f>VLOOKUP('CM-CIC'!B1115,Annuaire_roster!B:F,4,0)</f>
        <v>CHOUIFI Mustapha</v>
      </c>
      <c r="Z1184" s="37" t="s">
        <v>110</v>
      </c>
      <c r="AA1184" s="60" t="s">
        <v>232</v>
      </c>
      <c r="AB1184" s="35" t="s">
        <v>63</v>
      </c>
      <c r="AC1184" s="35" t="s">
        <v>63</v>
      </c>
      <c r="AD1184" s="35" t="s">
        <v>63</v>
      </c>
      <c r="AE1184" s="44" t="s">
        <v>63</v>
      </c>
      <c r="AF1184" s="120"/>
      <c r="AG1184" s="45"/>
    </row>
    <row r="1185" spans="1:33" ht="12.75" customHeight="1" x14ac:dyDescent="0.2">
      <c r="A1185" s="59">
        <f>+VLOOKUP(B1185,Annuaire_roster!B:G,5,0)</f>
        <v>1411</v>
      </c>
      <c r="B1185" s="78" t="s">
        <v>133</v>
      </c>
      <c r="C1185" s="98" t="s">
        <v>223</v>
      </c>
      <c r="D1185" s="98" t="s">
        <v>223</v>
      </c>
      <c r="E1185" s="101">
        <v>0.66666666666666663</v>
      </c>
      <c r="F1185" s="101" t="s">
        <v>224</v>
      </c>
      <c r="G1185" s="102"/>
      <c r="H1185" s="105"/>
      <c r="I1185" s="127" t="s">
        <v>63</v>
      </c>
      <c r="J1185" s="105"/>
      <c r="K1185" s="111">
        <v>0</v>
      </c>
      <c r="L1185" s="105">
        <v>0</v>
      </c>
      <c r="M1185" s="112">
        <v>0</v>
      </c>
      <c r="N1185" s="34">
        <f t="shared" si="191"/>
        <v>0.33333333333333326</v>
      </c>
      <c r="O1185" s="38">
        <f t="shared" si="192"/>
        <v>0.33333333333333326</v>
      </c>
      <c r="P1185" s="114" t="s">
        <v>117</v>
      </c>
      <c r="Q1185" s="118">
        <v>44813</v>
      </c>
      <c r="R1185" s="35">
        <v>0</v>
      </c>
      <c r="S1185" s="35">
        <v>0</v>
      </c>
      <c r="T1185" s="10" t="str">
        <f t="shared" si="193"/>
        <v>Sem - 37</v>
      </c>
      <c r="U1185" s="10" t="str">
        <f t="shared" si="194"/>
        <v>Septembre</v>
      </c>
      <c r="V1185" s="36" t="s">
        <v>1457</v>
      </c>
      <c r="W1185" s="34"/>
      <c r="X1185" s="91">
        <f t="shared" si="195"/>
        <v>0</v>
      </c>
      <c r="Y1185" s="92" t="str">
        <f>VLOOKUP('CM-CIC'!B1116,Annuaire_roster!B:F,4,0)</f>
        <v>CHOUIFI Mustapha</v>
      </c>
      <c r="Z1185" s="37" t="s">
        <v>110</v>
      </c>
      <c r="AA1185" s="60" t="s">
        <v>232</v>
      </c>
      <c r="AB1185" s="35" t="s">
        <v>63</v>
      </c>
      <c r="AC1185" s="35" t="s">
        <v>63</v>
      </c>
      <c r="AD1185" s="35" t="s">
        <v>63</v>
      </c>
      <c r="AE1185" s="44" t="s">
        <v>63</v>
      </c>
      <c r="AF1185" s="120"/>
      <c r="AG1185" s="45"/>
    </row>
    <row r="1186" spans="1:33" ht="12.75" customHeight="1" x14ac:dyDescent="0.2">
      <c r="A1186" s="59">
        <f>+VLOOKUP(B1186,Annuaire_roster!B:G,5,0)</f>
        <v>1410</v>
      </c>
      <c r="B1186" s="78" t="s">
        <v>134</v>
      </c>
      <c r="C1186" s="98" t="s">
        <v>223</v>
      </c>
      <c r="D1186" s="98" t="s">
        <v>223</v>
      </c>
      <c r="E1186" s="101">
        <v>0.66666666666666663</v>
      </c>
      <c r="F1186" s="101" t="s">
        <v>224</v>
      </c>
      <c r="G1186" s="102"/>
      <c r="H1186" s="105"/>
      <c r="I1186" s="127" t="s">
        <v>63</v>
      </c>
      <c r="J1186" s="105"/>
      <c r="K1186" s="111">
        <v>0</v>
      </c>
      <c r="L1186" s="105">
        <v>0</v>
      </c>
      <c r="M1186" s="112">
        <v>0</v>
      </c>
      <c r="N1186" s="34">
        <f t="shared" si="191"/>
        <v>0.33333333333333326</v>
      </c>
      <c r="O1186" s="38">
        <f t="shared" si="192"/>
        <v>0.33333333333333326</v>
      </c>
      <c r="P1186" s="114" t="s">
        <v>117</v>
      </c>
      <c r="Q1186" s="118">
        <v>44813</v>
      </c>
      <c r="R1186" s="35">
        <v>0</v>
      </c>
      <c r="S1186" s="35">
        <v>0</v>
      </c>
      <c r="T1186" s="10" t="str">
        <f t="shared" si="193"/>
        <v>Sem - 37</v>
      </c>
      <c r="U1186" s="10" t="str">
        <f t="shared" si="194"/>
        <v>Septembre</v>
      </c>
      <c r="V1186" s="36" t="s">
        <v>1458</v>
      </c>
      <c r="W1186" s="34"/>
      <c r="X1186" s="91">
        <f t="shared" si="195"/>
        <v>0</v>
      </c>
      <c r="Y1186" s="92" t="str">
        <f>VLOOKUP('CM-CIC'!B1117,Annuaire_roster!B:F,4,0)</f>
        <v>CHOUIFI Mustapha</v>
      </c>
      <c r="Z1186" s="37" t="s">
        <v>110</v>
      </c>
      <c r="AA1186" s="60" t="s">
        <v>232</v>
      </c>
      <c r="AB1186" s="35" t="s">
        <v>63</v>
      </c>
      <c r="AC1186" s="35" t="s">
        <v>63</v>
      </c>
      <c r="AD1186" s="35" t="s">
        <v>63</v>
      </c>
      <c r="AE1186" s="44" t="s">
        <v>63</v>
      </c>
      <c r="AF1186" s="120"/>
      <c r="AG1186" s="45"/>
    </row>
    <row r="1187" spans="1:33" ht="12.75" customHeight="1" x14ac:dyDescent="0.2">
      <c r="A1187" s="59">
        <f>+VLOOKUP(B1187,Annuaire_roster!B:G,5,0)</f>
        <v>1414</v>
      </c>
      <c r="B1187" s="78" t="s">
        <v>136</v>
      </c>
      <c r="C1187" s="98" t="s">
        <v>223</v>
      </c>
      <c r="D1187" s="98" t="s">
        <v>223</v>
      </c>
      <c r="E1187" s="101">
        <v>0.66666666666666663</v>
      </c>
      <c r="F1187" s="101" t="s">
        <v>224</v>
      </c>
      <c r="G1187" s="102"/>
      <c r="H1187" s="105"/>
      <c r="I1187" s="127" t="s">
        <v>63</v>
      </c>
      <c r="J1187" s="105"/>
      <c r="K1187" s="111">
        <v>0</v>
      </c>
      <c r="L1187" s="105">
        <v>0</v>
      </c>
      <c r="M1187" s="112">
        <v>0</v>
      </c>
      <c r="N1187" s="34">
        <f t="shared" si="191"/>
        <v>0.33333333333333326</v>
      </c>
      <c r="O1187" s="38">
        <f t="shared" si="192"/>
        <v>0.33333333333333326</v>
      </c>
      <c r="P1187" s="114" t="s">
        <v>117</v>
      </c>
      <c r="Q1187" s="118">
        <v>44813</v>
      </c>
      <c r="R1187" s="35">
        <v>0</v>
      </c>
      <c r="S1187" s="35">
        <v>0</v>
      </c>
      <c r="T1187" s="10" t="str">
        <f t="shared" si="193"/>
        <v>Sem - 37</v>
      </c>
      <c r="U1187" s="10" t="str">
        <f t="shared" si="194"/>
        <v>Septembre</v>
      </c>
      <c r="V1187" s="36" t="s">
        <v>1459</v>
      </c>
      <c r="W1187" s="34"/>
      <c r="X1187" s="91">
        <f t="shared" si="195"/>
        <v>0</v>
      </c>
      <c r="Y1187" s="92" t="str">
        <f>VLOOKUP('CM-CIC'!B1118,Annuaire_roster!B:F,4,0)</f>
        <v>CHOUIFI Mustapha</v>
      </c>
      <c r="Z1187" s="37" t="s">
        <v>110</v>
      </c>
      <c r="AA1187" s="60" t="s">
        <v>232</v>
      </c>
      <c r="AB1187" s="35" t="s">
        <v>63</v>
      </c>
      <c r="AC1187" s="35" t="s">
        <v>63</v>
      </c>
      <c r="AD1187" s="35" t="s">
        <v>63</v>
      </c>
      <c r="AE1187" s="44" t="s">
        <v>63</v>
      </c>
      <c r="AF1187" s="120"/>
      <c r="AG1187" s="45"/>
    </row>
    <row r="1188" spans="1:33" ht="12.75" customHeight="1" x14ac:dyDescent="0.2">
      <c r="A1188" s="59">
        <f>+VLOOKUP(B1188,Annuaire_roster!B:G,5,0)</f>
        <v>1415</v>
      </c>
      <c r="B1188" s="78" t="s">
        <v>137</v>
      </c>
      <c r="C1188" s="98" t="s">
        <v>223</v>
      </c>
      <c r="D1188" s="98" t="s">
        <v>223</v>
      </c>
      <c r="E1188" s="101">
        <v>0.66666666666666663</v>
      </c>
      <c r="F1188" s="101" t="s">
        <v>224</v>
      </c>
      <c r="G1188" s="102"/>
      <c r="H1188" s="105"/>
      <c r="I1188" s="127" t="s">
        <v>63</v>
      </c>
      <c r="J1188" s="105"/>
      <c r="K1188" s="111">
        <v>0</v>
      </c>
      <c r="L1188" s="105">
        <v>0</v>
      </c>
      <c r="M1188" s="112">
        <v>0</v>
      </c>
      <c r="N1188" s="34">
        <f t="shared" si="191"/>
        <v>0.33333333333333326</v>
      </c>
      <c r="O1188" s="38">
        <f t="shared" si="192"/>
        <v>0.33333333333333326</v>
      </c>
      <c r="P1188" s="114" t="s">
        <v>117</v>
      </c>
      <c r="Q1188" s="118">
        <v>44813</v>
      </c>
      <c r="R1188" s="35">
        <v>0</v>
      </c>
      <c r="S1188" s="35">
        <v>0</v>
      </c>
      <c r="T1188" s="10" t="str">
        <f t="shared" si="193"/>
        <v>Sem - 37</v>
      </c>
      <c r="U1188" s="10" t="str">
        <f t="shared" si="194"/>
        <v>Septembre</v>
      </c>
      <c r="V1188" s="36" t="s">
        <v>1460</v>
      </c>
      <c r="W1188" s="34"/>
      <c r="X1188" s="91">
        <f t="shared" si="195"/>
        <v>0</v>
      </c>
      <c r="Y1188" s="92" t="str">
        <f>VLOOKUP('CM-CIC'!B1119,Annuaire_roster!B:F,4,0)</f>
        <v>CHOUIFI Mustapha</v>
      </c>
      <c r="Z1188" s="37" t="s">
        <v>110</v>
      </c>
      <c r="AA1188" s="60" t="s">
        <v>232</v>
      </c>
      <c r="AB1188" s="35" t="s">
        <v>63</v>
      </c>
      <c r="AC1188" s="35" t="s">
        <v>63</v>
      </c>
      <c r="AD1188" s="35" t="s">
        <v>63</v>
      </c>
      <c r="AE1188" s="44" t="s">
        <v>63</v>
      </c>
      <c r="AF1188" s="120"/>
      <c r="AG1188" s="45"/>
    </row>
    <row r="1189" spans="1:33" ht="12.75" customHeight="1" x14ac:dyDescent="0.2">
      <c r="A1189" s="59">
        <f>+VLOOKUP(B1189,Annuaire_roster!B:G,5,0)</f>
        <v>1416</v>
      </c>
      <c r="B1189" s="78" t="s">
        <v>138</v>
      </c>
      <c r="C1189" s="98" t="s">
        <v>223</v>
      </c>
      <c r="D1189" s="98" t="s">
        <v>223</v>
      </c>
      <c r="E1189" s="101">
        <v>0.66666666666666663</v>
      </c>
      <c r="F1189" s="101" t="s">
        <v>224</v>
      </c>
      <c r="G1189" s="102"/>
      <c r="H1189" s="105"/>
      <c r="I1189" s="127" t="s">
        <v>63</v>
      </c>
      <c r="J1189" s="105"/>
      <c r="K1189" s="111">
        <v>0</v>
      </c>
      <c r="L1189" s="105">
        <v>0</v>
      </c>
      <c r="M1189" s="112">
        <v>0</v>
      </c>
      <c r="N1189" s="34">
        <f t="shared" si="191"/>
        <v>0.33333333333333326</v>
      </c>
      <c r="O1189" s="38">
        <f t="shared" si="192"/>
        <v>0.33333333333333326</v>
      </c>
      <c r="P1189" s="114" t="s">
        <v>117</v>
      </c>
      <c r="Q1189" s="118">
        <v>44813</v>
      </c>
      <c r="R1189" s="35">
        <v>0</v>
      </c>
      <c r="S1189" s="35">
        <v>0</v>
      </c>
      <c r="T1189" s="10" t="str">
        <f t="shared" si="193"/>
        <v>Sem - 37</v>
      </c>
      <c r="U1189" s="10" t="str">
        <f t="shared" si="194"/>
        <v>Septembre</v>
      </c>
      <c r="V1189" s="36" t="s">
        <v>1461</v>
      </c>
      <c r="W1189" s="34"/>
      <c r="X1189" s="91">
        <f t="shared" si="195"/>
        <v>0</v>
      </c>
      <c r="Y1189" s="92" t="str">
        <f>VLOOKUP('CM-CIC'!B1120,Annuaire_roster!B:F,4,0)</f>
        <v>CHOUIFI Mustapha</v>
      </c>
      <c r="Z1189" s="37" t="s">
        <v>110</v>
      </c>
      <c r="AA1189" s="60" t="s">
        <v>232</v>
      </c>
      <c r="AB1189" s="35" t="s">
        <v>63</v>
      </c>
      <c r="AC1189" s="35" t="s">
        <v>63</v>
      </c>
      <c r="AD1189" s="35" t="s">
        <v>63</v>
      </c>
      <c r="AE1189" s="44" t="s">
        <v>63</v>
      </c>
      <c r="AF1189" s="120"/>
      <c r="AG1189" s="45"/>
    </row>
    <row r="1190" spans="1:33" ht="12.75" customHeight="1" x14ac:dyDescent="0.2">
      <c r="A1190" s="59">
        <f>+VLOOKUP(B1190,Annuaire_roster!B:G,5,0)</f>
        <v>1421</v>
      </c>
      <c r="B1190" s="78" t="s">
        <v>140</v>
      </c>
      <c r="C1190" s="98" t="s">
        <v>223</v>
      </c>
      <c r="D1190" s="98" t="s">
        <v>223</v>
      </c>
      <c r="E1190" s="101">
        <v>0.66666666666666663</v>
      </c>
      <c r="F1190" s="101" t="s">
        <v>224</v>
      </c>
      <c r="G1190" s="102"/>
      <c r="H1190" s="105"/>
      <c r="I1190" s="127" t="s">
        <v>63</v>
      </c>
      <c r="J1190" s="105"/>
      <c r="K1190" s="111">
        <v>0</v>
      </c>
      <c r="L1190" s="105">
        <v>0</v>
      </c>
      <c r="M1190" s="112">
        <v>0</v>
      </c>
      <c r="N1190" s="34">
        <f t="shared" si="191"/>
        <v>0.33333333333333326</v>
      </c>
      <c r="O1190" s="38">
        <f t="shared" si="192"/>
        <v>0.33333333333333326</v>
      </c>
      <c r="P1190" s="114" t="s">
        <v>117</v>
      </c>
      <c r="Q1190" s="118">
        <v>44813</v>
      </c>
      <c r="R1190" s="35">
        <v>0</v>
      </c>
      <c r="S1190" s="35">
        <v>0</v>
      </c>
      <c r="T1190" s="10" t="str">
        <f t="shared" si="193"/>
        <v>Sem - 37</v>
      </c>
      <c r="U1190" s="10" t="str">
        <f t="shared" si="194"/>
        <v>Septembre</v>
      </c>
      <c r="V1190" s="36" t="s">
        <v>1462</v>
      </c>
      <c r="W1190" s="34"/>
      <c r="X1190" s="91">
        <f t="shared" si="195"/>
        <v>0</v>
      </c>
      <c r="Y1190" s="92" t="str">
        <f>VLOOKUP('CM-CIC'!B1121,Annuaire_roster!B:F,4,0)</f>
        <v>CHOUIFI Mustapha</v>
      </c>
      <c r="Z1190" s="37" t="s">
        <v>110</v>
      </c>
      <c r="AA1190" s="60" t="s">
        <v>232</v>
      </c>
      <c r="AB1190" s="35" t="s">
        <v>63</v>
      </c>
      <c r="AC1190" s="35" t="s">
        <v>63</v>
      </c>
      <c r="AD1190" s="35" t="s">
        <v>63</v>
      </c>
      <c r="AE1190" s="44" t="s">
        <v>63</v>
      </c>
      <c r="AF1190" s="120"/>
      <c r="AG1190" s="45"/>
    </row>
    <row r="1191" spans="1:33" ht="12.75" customHeight="1" x14ac:dyDescent="0.2">
      <c r="A1191" s="59">
        <f>+VLOOKUP(B1191,Annuaire_roster!B:G,5,0)</f>
        <v>1419</v>
      </c>
      <c r="B1191" s="78" t="s">
        <v>139</v>
      </c>
      <c r="C1191" s="98"/>
      <c r="D1191" s="98" t="s">
        <v>223</v>
      </c>
      <c r="E1191" s="101"/>
      <c r="F1191" s="101" t="s">
        <v>224</v>
      </c>
      <c r="G1191" s="102"/>
      <c r="H1191" s="105"/>
      <c r="I1191" s="127" t="s">
        <v>63</v>
      </c>
      <c r="J1191" s="105"/>
      <c r="K1191" s="111">
        <v>0</v>
      </c>
      <c r="L1191" s="105">
        <v>0</v>
      </c>
      <c r="M1191" s="112" t="s">
        <v>187</v>
      </c>
      <c r="N1191" s="34" t="str">
        <f t="shared" si="191"/>
        <v/>
      </c>
      <c r="O1191" s="38">
        <f t="shared" si="192"/>
        <v>0.33333333333333326</v>
      </c>
      <c r="P1191" s="114" t="s">
        <v>117</v>
      </c>
      <c r="Q1191" s="118">
        <v>44813</v>
      </c>
      <c r="R1191" s="35">
        <v>0</v>
      </c>
      <c r="S1191" s="35">
        <v>0</v>
      </c>
      <c r="T1191" s="10" t="str">
        <f t="shared" si="193"/>
        <v>Sem - 37</v>
      </c>
      <c r="U1191" s="10" t="str">
        <f t="shared" si="194"/>
        <v>Septembre</v>
      </c>
      <c r="V1191" s="36" t="s">
        <v>1463</v>
      </c>
      <c r="W1191" s="34"/>
      <c r="X1191" s="91">
        <f t="shared" si="195"/>
        <v>0</v>
      </c>
      <c r="Y1191" s="92" t="str">
        <f>VLOOKUP('CM-CIC'!B1122,Annuaire_roster!B:F,4,0)</f>
        <v>CHOUIFI Mustapha</v>
      </c>
      <c r="Z1191" s="37" t="s">
        <v>110</v>
      </c>
      <c r="AA1191" s="60" t="s">
        <v>232</v>
      </c>
      <c r="AB1191" s="35" t="s">
        <v>63</v>
      </c>
      <c r="AC1191" s="35" t="s">
        <v>63</v>
      </c>
      <c r="AD1191" s="35" t="s">
        <v>63</v>
      </c>
      <c r="AE1191" s="44" t="s">
        <v>63</v>
      </c>
      <c r="AF1191" s="120"/>
      <c r="AG1191" s="45"/>
    </row>
    <row r="1192" spans="1:33" ht="12.75" customHeight="1" x14ac:dyDescent="0.2">
      <c r="A1192" s="59">
        <f>+VLOOKUP(B1192,Annuaire_roster!B:G,5,0)</f>
        <v>1533</v>
      </c>
      <c r="B1192" s="78" t="s">
        <v>181</v>
      </c>
      <c r="C1192" s="98" t="s">
        <v>223</v>
      </c>
      <c r="D1192" s="98" t="s">
        <v>223</v>
      </c>
      <c r="E1192" s="101">
        <v>0.66666666666666663</v>
      </c>
      <c r="F1192" s="101" t="s">
        <v>224</v>
      </c>
      <c r="G1192" s="102"/>
      <c r="H1192" s="105"/>
      <c r="I1192" s="127" t="s">
        <v>63</v>
      </c>
      <c r="J1192" s="105"/>
      <c r="K1192" s="111">
        <v>0</v>
      </c>
      <c r="L1192" s="105">
        <v>0</v>
      </c>
      <c r="M1192" s="112">
        <v>0</v>
      </c>
      <c r="N1192" s="34">
        <f t="shared" si="191"/>
        <v>0.33333333333333326</v>
      </c>
      <c r="O1192" s="38">
        <f t="shared" si="192"/>
        <v>0.33333333333333326</v>
      </c>
      <c r="P1192" s="114" t="s">
        <v>117</v>
      </c>
      <c r="Q1192" s="118">
        <v>44813</v>
      </c>
      <c r="R1192" s="35">
        <v>0</v>
      </c>
      <c r="S1192" s="35">
        <v>0</v>
      </c>
      <c r="T1192" s="10" t="str">
        <f t="shared" si="193"/>
        <v>Sem - 37</v>
      </c>
      <c r="U1192" s="10" t="str">
        <f t="shared" si="194"/>
        <v>Septembre</v>
      </c>
      <c r="V1192" s="36" t="s">
        <v>1464</v>
      </c>
      <c r="W1192" s="34"/>
      <c r="X1192" s="91">
        <f t="shared" si="195"/>
        <v>0</v>
      </c>
      <c r="Y1192" s="92" t="str">
        <f>VLOOKUP('CM-CIC'!B1123,Annuaire_roster!B:F,4,0)</f>
        <v>CHOUIFI Mustapha</v>
      </c>
      <c r="Z1192" s="37" t="s">
        <v>110</v>
      </c>
      <c r="AA1192" s="60" t="s">
        <v>232</v>
      </c>
      <c r="AB1192" s="35" t="s">
        <v>63</v>
      </c>
      <c r="AC1192" s="35" t="s">
        <v>63</v>
      </c>
      <c r="AD1192" s="35" t="s">
        <v>63</v>
      </c>
      <c r="AE1192" s="44" t="s">
        <v>63</v>
      </c>
      <c r="AF1192" s="120"/>
      <c r="AG1192" s="45"/>
    </row>
    <row r="1193" spans="1:33" ht="12.75" customHeight="1" x14ac:dyDescent="0.2">
      <c r="A1193" s="59">
        <f>+VLOOKUP(B1193,Annuaire_roster!B:G,5,0)</f>
        <v>1532</v>
      </c>
      <c r="B1193" s="78" t="s">
        <v>182</v>
      </c>
      <c r="C1193" s="98" t="s">
        <v>223</v>
      </c>
      <c r="D1193" s="98" t="s">
        <v>223</v>
      </c>
      <c r="E1193" s="101">
        <v>0.66666666666666663</v>
      </c>
      <c r="F1193" s="101" t="s">
        <v>224</v>
      </c>
      <c r="G1193" s="102"/>
      <c r="H1193" s="105"/>
      <c r="I1193" s="127" t="s">
        <v>63</v>
      </c>
      <c r="J1193" s="105"/>
      <c r="K1193" s="111">
        <v>0</v>
      </c>
      <c r="L1193" s="105">
        <v>0</v>
      </c>
      <c r="M1193" s="112">
        <v>0</v>
      </c>
      <c r="N1193" s="34">
        <f t="shared" si="191"/>
        <v>0.33333333333333326</v>
      </c>
      <c r="O1193" s="38">
        <f t="shared" si="192"/>
        <v>0.33333333333333326</v>
      </c>
      <c r="P1193" s="114" t="s">
        <v>117</v>
      </c>
      <c r="Q1193" s="118">
        <v>44813</v>
      </c>
      <c r="R1193" s="35">
        <v>0</v>
      </c>
      <c r="S1193" s="35">
        <v>0</v>
      </c>
      <c r="T1193" s="10" t="str">
        <f t="shared" si="193"/>
        <v>Sem - 37</v>
      </c>
      <c r="U1193" s="10" t="str">
        <f t="shared" si="194"/>
        <v>Septembre</v>
      </c>
      <c r="V1193" s="36" t="s">
        <v>1465</v>
      </c>
      <c r="W1193" s="34"/>
      <c r="X1193" s="91">
        <f t="shared" si="195"/>
        <v>0</v>
      </c>
      <c r="Y1193" s="92" t="str">
        <f>VLOOKUP('CM-CIC'!B1124,Annuaire_roster!B:F,4,0)</f>
        <v>CHOUIFI Mustapha</v>
      </c>
      <c r="Z1193" s="37" t="s">
        <v>110</v>
      </c>
      <c r="AA1193" s="60" t="s">
        <v>232</v>
      </c>
      <c r="AB1193" s="35" t="s">
        <v>63</v>
      </c>
      <c r="AC1193" s="35" t="s">
        <v>63</v>
      </c>
      <c r="AD1193" s="35" t="s">
        <v>63</v>
      </c>
      <c r="AE1193" s="44" t="s">
        <v>63</v>
      </c>
      <c r="AF1193" s="120"/>
      <c r="AG1193" s="45"/>
    </row>
    <row r="1194" spans="1:33" ht="12.75" customHeight="1" x14ac:dyDescent="0.2">
      <c r="A1194" s="59">
        <f>+VLOOKUP(B1194,Annuaire_roster!B:G,5,0)</f>
        <v>1448</v>
      </c>
      <c r="B1194" s="78" t="s">
        <v>164</v>
      </c>
      <c r="C1194" s="98"/>
      <c r="D1194" s="98" t="s">
        <v>223</v>
      </c>
      <c r="E1194" s="101"/>
      <c r="F1194" s="101" t="s">
        <v>224</v>
      </c>
      <c r="G1194" s="102"/>
      <c r="H1194" s="105"/>
      <c r="I1194" s="127" t="s">
        <v>63</v>
      </c>
      <c r="J1194" s="105"/>
      <c r="K1194" s="111">
        <v>0</v>
      </c>
      <c r="L1194" s="105">
        <v>0</v>
      </c>
      <c r="M1194" s="112" t="s">
        <v>187</v>
      </c>
      <c r="N1194" s="34" t="str">
        <f t="shared" si="191"/>
        <v/>
      </c>
      <c r="O1194" s="38">
        <f t="shared" si="192"/>
        <v>0.33333333333333326</v>
      </c>
      <c r="P1194" s="114" t="s">
        <v>117</v>
      </c>
      <c r="Q1194" s="118">
        <v>44813</v>
      </c>
      <c r="R1194" s="35">
        <v>0</v>
      </c>
      <c r="S1194" s="35">
        <v>0</v>
      </c>
      <c r="T1194" s="10" t="str">
        <f t="shared" si="193"/>
        <v>Sem - 37</v>
      </c>
      <c r="U1194" s="10" t="str">
        <f t="shared" si="194"/>
        <v>Septembre</v>
      </c>
      <c r="V1194" s="36" t="s">
        <v>1466</v>
      </c>
      <c r="W1194" s="34"/>
      <c r="X1194" s="91">
        <f t="shared" si="195"/>
        <v>0</v>
      </c>
      <c r="Y1194" s="92" t="str">
        <f>VLOOKUP('CM-CIC'!B1125,Annuaire_roster!B:F,4,0)</f>
        <v>CHOUIFI Mustapha</v>
      </c>
      <c r="Z1194" s="37" t="s">
        <v>110</v>
      </c>
      <c r="AA1194" s="60" t="s">
        <v>232</v>
      </c>
      <c r="AB1194" s="35" t="s">
        <v>63</v>
      </c>
      <c r="AC1194" s="35" t="s">
        <v>63</v>
      </c>
      <c r="AD1194" s="35" t="s">
        <v>63</v>
      </c>
      <c r="AE1194" s="44" t="s">
        <v>63</v>
      </c>
      <c r="AF1194" s="120"/>
      <c r="AG1194" s="45"/>
    </row>
    <row r="1195" spans="1:33" ht="12.75" customHeight="1" x14ac:dyDescent="0.2">
      <c r="A1195" s="59">
        <f>+VLOOKUP(B1195,Annuaire_roster!B:G,5,0)</f>
        <v>1488</v>
      </c>
      <c r="B1195" s="78" t="s">
        <v>170</v>
      </c>
      <c r="C1195" s="98" t="s">
        <v>223</v>
      </c>
      <c r="D1195" s="98" t="s">
        <v>223</v>
      </c>
      <c r="E1195" s="101">
        <v>0.66666666666666663</v>
      </c>
      <c r="F1195" s="101" t="s">
        <v>224</v>
      </c>
      <c r="G1195" s="102"/>
      <c r="H1195" s="105"/>
      <c r="I1195" s="127" t="s">
        <v>63</v>
      </c>
      <c r="J1195" s="105"/>
      <c r="K1195" s="111">
        <v>0</v>
      </c>
      <c r="L1195" s="105">
        <v>0</v>
      </c>
      <c r="M1195" s="112">
        <v>0</v>
      </c>
      <c r="N1195" s="34">
        <f t="shared" si="191"/>
        <v>0.33333333333333326</v>
      </c>
      <c r="O1195" s="38">
        <f t="shared" si="192"/>
        <v>0.33333333333333326</v>
      </c>
      <c r="P1195" s="114" t="s">
        <v>117</v>
      </c>
      <c r="Q1195" s="118">
        <v>44813</v>
      </c>
      <c r="R1195" s="35">
        <v>0</v>
      </c>
      <c r="S1195" s="35">
        <v>0</v>
      </c>
      <c r="T1195" s="10" t="str">
        <f t="shared" si="193"/>
        <v>Sem - 37</v>
      </c>
      <c r="U1195" s="10" t="str">
        <f t="shared" si="194"/>
        <v>Septembre</v>
      </c>
      <c r="V1195" s="36" t="s">
        <v>1467</v>
      </c>
      <c r="W1195" s="34"/>
      <c r="X1195" s="91">
        <f t="shared" si="195"/>
        <v>0</v>
      </c>
      <c r="Y1195" s="92" t="str">
        <f>VLOOKUP('CM-CIC'!B1126,Annuaire_roster!B:F,4,0)</f>
        <v>CHOUIFI Mustapha</v>
      </c>
      <c r="Z1195" s="37" t="s">
        <v>110</v>
      </c>
      <c r="AA1195" s="60" t="s">
        <v>232</v>
      </c>
      <c r="AB1195" s="35" t="s">
        <v>63</v>
      </c>
      <c r="AC1195" s="35" t="s">
        <v>63</v>
      </c>
      <c r="AD1195" s="35" t="s">
        <v>63</v>
      </c>
      <c r="AE1195" s="44" t="s">
        <v>63</v>
      </c>
      <c r="AF1195" s="120"/>
      <c r="AG1195" s="45"/>
    </row>
    <row r="1196" spans="1:33" ht="12.75" customHeight="1" x14ac:dyDescent="0.2">
      <c r="A1196" s="59">
        <f>+VLOOKUP(B1196,Annuaire_roster!B:G,5,0)</f>
        <v>1456</v>
      </c>
      <c r="B1196" s="78" t="s">
        <v>173</v>
      </c>
      <c r="C1196" s="98" t="s">
        <v>223</v>
      </c>
      <c r="D1196" s="98" t="s">
        <v>223</v>
      </c>
      <c r="E1196" s="101">
        <v>0.66666666666666663</v>
      </c>
      <c r="F1196" s="101" t="s">
        <v>224</v>
      </c>
      <c r="G1196" s="102"/>
      <c r="H1196" s="105"/>
      <c r="I1196" s="127" t="s">
        <v>63</v>
      </c>
      <c r="J1196" s="105"/>
      <c r="K1196" s="111">
        <v>0</v>
      </c>
      <c r="L1196" s="105">
        <v>0</v>
      </c>
      <c r="M1196" s="112">
        <v>0</v>
      </c>
      <c r="N1196" s="34">
        <f t="shared" si="191"/>
        <v>0.33333333333333326</v>
      </c>
      <c r="O1196" s="38">
        <f t="shared" si="192"/>
        <v>0.33333333333333326</v>
      </c>
      <c r="P1196" s="114" t="s">
        <v>117</v>
      </c>
      <c r="Q1196" s="118">
        <v>44813</v>
      </c>
      <c r="R1196" s="35">
        <v>0</v>
      </c>
      <c r="S1196" s="35">
        <v>0</v>
      </c>
      <c r="T1196" s="10" t="str">
        <f t="shared" si="193"/>
        <v>Sem - 37</v>
      </c>
      <c r="U1196" s="10" t="str">
        <f t="shared" si="194"/>
        <v>Septembre</v>
      </c>
      <c r="V1196" s="36" t="s">
        <v>1468</v>
      </c>
      <c r="W1196" s="34"/>
      <c r="X1196" s="91">
        <f t="shared" si="195"/>
        <v>0</v>
      </c>
      <c r="Y1196" s="92" t="str">
        <f>VLOOKUP('CM-CIC'!B1127,Annuaire_roster!B:F,4,0)</f>
        <v>CHOUIFI Mustapha</v>
      </c>
      <c r="Z1196" s="37" t="s">
        <v>110</v>
      </c>
      <c r="AA1196" s="60" t="s">
        <v>232</v>
      </c>
      <c r="AB1196" s="35" t="s">
        <v>63</v>
      </c>
      <c r="AC1196" s="35" t="s">
        <v>63</v>
      </c>
      <c r="AD1196" s="35" t="s">
        <v>63</v>
      </c>
      <c r="AE1196" s="44" t="s">
        <v>63</v>
      </c>
      <c r="AF1196" s="120"/>
      <c r="AG1196" s="45"/>
    </row>
    <row r="1197" spans="1:33" ht="12.75" customHeight="1" x14ac:dyDescent="0.2">
      <c r="A1197" s="59">
        <f>+VLOOKUP(B1197,Annuaire_roster!B:G,5,0)</f>
        <v>1429</v>
      </c>
      <c r="B1197" s="78" t="s">
        <v>147</v>
      </c>
      <c r="C1197" s="98" t="s">
        <v>223</v>
      </c>
      <c r="D1197" s="98" t="s">
        <v>223</v>
      </c>
      <c r="E1197" s="101">
        <v>0.66666666666666663</v>
      </c>
      <c r="F1197" s="101" t="s">
        <v>224</v>
      </c>
      <c r="G1197" s="102"/>
      <c r="H1197" s="105"/>
      <c r="I1197" s="127" t="s">
        <v>63</v>
      </c>
      <c r="J1197" s="105"/>
      <c r="K1197" s="111">
        <v>0</v>
      </c>
      <c r="L1197" s="105">
        <v>0</v>
      </c>
      <c r="M1197" s="112">
        <v>0</v>
      </c>
      <c r="N1197" s="34">
        <f t="shared" si="191"/>
        <v>0.33333333333333326</v>
      </c>
      <c r="O1197" s="38">
        <f t="shared" si="192"/>
        <v>0.33333333333333326</v>
      </c>
      <c r="P1197" s="114" t="s">
        <v>117</v>
      </c>
      <c r="Q1197" s="118">
        <v>44813</v>
      </c>
      <c r="R1197" s="35">
        <v>0</v>
      </c>
      <c r="S1197" s="35">
        <v>0</v>
      </c>
      <c r="T1197" s="10" t="str">
        <f t="shared" si="193"/>
        <v>Sem - 37</v>
      </c>
      <c r="U1197" s="10" t="str">
        <f t="shared" si="194"/>
        <v>Septembre</v>
      </c>
      <c r="V1197" s="36" t="s">
        <v>1470</v>
      </c>
      <c r="W1197" s="34"/>
      <c r="X1197" s="91">
        <f t="shared" si="195"/>
        <v>0</v>
      </c>
      <c r="Y1197" s="92" t="str">
        <f>VLOOKUP('CM-CIC'!B1128,Annuaire_roster!B:F,4,0)</f>
        <v>CHOUIFI Mustapha</v>
      </c>
      <c r="Z1197" s="37" t="s">
        <v>110</v>
      </c>
      <c r="AA1197" s="60" t="s">
        <v>232</v>
      </c>
      <c r="AB1197" s="35" t="s">
        <v>63</v>
      </c>
      <c r="AC1197" s="35" t="s">
        <v>63</v>
      </c>
      <c r="AD1197" s="35" t="s">
        <v>63</v>
      </c>
      <c r="AE1197" s="44" t="s">
        <v>63</v>
      </c>
      <c r="AF1197" s="120"/>
      <c r="AG1197" s="45"/>
    </row>
    <row r="1198" spans="1:33" ht="12.75" customHeight="1" x14ac:dyDescent="0.2">
      <c r="A1198" s="59" t="str">
        <f>+VLOOKUP(B1198,Annuaire_roster!B:G,5,0)</f>
        <v>01563</v>
      </c>
      <c r="B1198" s="78" t="s">
        <v>190</v>
      </c>
      <c r="C1198" s="98" t="s">
        <v>223</v>
      </c>
      <c r="D1198" s="98" t="s">
        <v>223</v>
      </c>
      <c r="E1198" s="101">
        <v>0.66666666666666663</v>
      </c>
      <c r="F1198" s="101" t="s">
        <v>224</v>
      </c>
      <c r="G1198" s="102"/>
      <c r="H1198" s="105"/>
      <c r="I1198" s="127" t="s">
        <v>63</v>
      </c>
      <c r="J1198" s="105"/>
      <c r="K1198" s="111">
        <v>0</v>
      </c>
      <c r="L1198" s="105">
        <v>0</v>
      </c>
      <c r="M1198" s="112">
        <v>0</v>
      </c>
      <c r="N1198" s="34">
        <f t="shared" si="191"/>
        <v>0.33333333333333326</v>
      </c>
      <c r="O1198" s="38">
        <f t="shared" si="192"/>
        <v>0.33333333333333326</v>
      </c>
      <c r="P1198" s="114" t="s">
        <v>117</v>
      </c>
      <c r="Q1198" s="118">
        <v>44813</v>
      </c>
      <c r="R1198" s="35">
        <v>0</v>
      </c>
      <c r="S1198" s="35">
        <v>0</v>
      </c>
      <c r="T1198" s="10" t="str">
        <f t="shared" si="193"/>
        <v>Sem - 37</v>
      </c>
      <c r="U1198" s="10" t="str">
        <f t="shared" si="194"/>
        <v>Septembre</v>
      </c>
      <c r="V1198" s="36" t="s">
        <v>1471</v>
      </c>
      <c r="W1198" s="34"/>
      <c r="X1198" s="91">
        <f t="shared" si="195"/>
        <v>0</v>
      </c>
      <c r="Y1198" s="92" t="str">
        <f>VLOOKUP('CM-CIC'!B1129,Annuaire_roster!B:F,4,0)</f>
        <v>CHOUIFI Mustapha</v>
      </c>
      <c r="Z1198" s="37" t="s">
        <v>110</v>
      </c>
      <c r="AA1198" s="60" t="s">
        <v>232</v>
      </c>
      <c r="AB1198" s="35" t="s">
        <v>63</v>
      </c>
      <c r="AC1198" s="35" t="s">
        <v>63</v>
      </c>
      <c r="AD1198" s="35" t="s">
        <v>63</v>
      </c>
      <c r="AE1198" s="44" t="s">
        <v>63</v>
      </c>
      <c r="AF1198" s="120"/>
      <c r="AG1198" s="45"/>
    </row>
    <row r="1199" spans="1:33" ht="12.75" customHeight="1" x14ac:dyDescent="0.2">
      <c r="A1199" s="59" t="str">
        <f>+VLOOKUP(B1199,Annuaire_roster!B:G,5,0)</f>
        <v>01579</v>
      </c>
      <c r="B1199" s="78" t="s">
        <v>194</v>
      </c>
      <c r="C1199" s="98" t="s">
        <v>223</v>
      </c>
      <c r="D1199" s="98" t="s">
        <v>223</v>
      </c>
      <c r="E1199" s="101">
        <v>0.66666666666666663</v>
      </c>
      <c r="F1199" s="101" t="s">
        <v>224</v>
      </c>
      <c r="G1199" s="102"/>
      <c r="H1199" s="105"/>
      <c r="I1199" s="127" t="s">
        <v>63</v>
      </c>
      <c r="J1199" s="105"/>
      <c r="K1199" s="111">
        <v>0</v>
      </c>
      <c r="L1199" s="105">
        <v>0</v>
      </c>
      <c r="M1199" s="112">
        <v>0</v>
      </c>
      <c r="N1199" s="34">
        <f t="shared" si="191"/>
        <v>0.33333333333333326</v>
      </c>
      <c r="O1199" s="38">
        <f t="shared" si="192"/>
        <v>0.33333333333333326</v>
      </c>
      <c r="P1199" s="114" t="s">
        <v>117</v>
      </c>
      <c r="Q1199" s="118">
        <v>44813</v>
      </c>
      <c r="R1199" s="35">
        <v>0</v>
      </c>
      <c r="S1199" s="35">
        <v>0</v>
      </c>
      <c r="T1199" s="10" t="str">
        <f t="shared" si="193"/>
        <v>Sem - 37</v>
      </c>
      <c r="U1199" s="10" t="str">
        <f t="shared" si="194"/>
        <v>Septembre</v>
      </c>
      <c r="V1199" s="36" t="s">
        <v>1472</v>
      </c>
      <c r="W1199" s="34"/>
      <c r="X1199" s="91">
        <f t="shared" si="195"/>
        <v>0</v>
      </c>
      <c r="Y1199" s="92" t="str">
        <f>VLOOKUP('CM-CIC'!B1130,Annuaire_roster!B:F,4,0)</f>
        <v>CHOUIFI Mustapha</v>
      </c>
      <c r="Z1199" s="37" t="s">
        <v>110</v>
      </c>
      <c r="AA1199" s="60" t="s">
        <v>232</v>
      </c>
      <c r="AB1199" s="35" t="s">
        <v>63</v>
      </c>
      <c r="AC1199" s="35" t="s">
        <v>63</v>
      </c>
      <c r="AD1199" s="35" t="s">
        <v>63</v>
      </c>
      <c r="AE1199" s="44" t="s">
        <v>63</v>
      </c>
      <c r="AF1199" s="120"/>
      <c r="AG1199" s="45"/>
    </row>
    <row r="1200" spans="1:33" ht="12.75" customHeight="1" x14ac:dyDescent="0.2">
      <c r="A1200" s="59" t="str">
        <f>+VLOOKUP(B1200,Annuaire_roster!B:G,5,0)</f>
        <v>01580</v>
      </c>
      <c r="B1200" s="78" t="s">
        <v>197</v>
      </c>
      <c r="C1200" s="98" t="s">
        <v>223</v>
      </c>
      <c r="D1200" s="98" t="s">
        <v>223</v>
      </c>
      <c r="E1200" s="101">
        <v>0.66666666666666663</v>
      </c>
      <c r="F1200" s="101" t="s">
        <v>224</v>
      </c>
      <c r="G1200" s="102"/>
      <c r="H1200" s="105"/>
      <c r="I1200" s="127" t="s">
        <v>63</v>
      </c>
      <c r="J1200" s="105"/>
      <c r="K1200" s="111">
        <v>0</v>
      </c>
      <c r="L1200" s="105">
        <v>0</v>
      </c>
      <c r="M1200" s="112">
        <v>0</v>
      </c>
      <c r="N1200" s="34">
        <f t="shared" si="191"/>
        <v>0.33333333333333326</v>
      </c>
      <c r="O1200" s="38">
        <f t="shared" si="192"/>
        <v>0.33333333333333326</v>
      </c>
      <c r="P1200" s="114" t="s">
        <v>117</v>
      </c>
      <c r="Q1200" s="118">
        <v>44813</v>
      </c>
      <c r="R1200" s="35">
        <v>0</v>
      </c>
      <c r="S1200" s="35">
        <v>0</v>
      </c>
      <c r="T1200" s="10" t="str">
        <f t="shared" si="193"/>
        <v>Sem - 37</v>
      </c>
      <c r="U1200" s="10" t="str">
        <f t="shared" si="194"/>
        <v>Septembre</v>
      </c>
      <c r="V1200" s="36" t="s">
        <v>1473</v>
      </c>
      <c r="W1200" s="34"/>
      <c r="X1200" s="91">
        <f t="shared" si="195"/>
        <v>0</v>
      </c>
      <c r="Y1200" s="92" t="str">
        <f>VLOOKUP('CM-CIC'!B1131,Annuaire_roster!B:F,4,0)</f>
        <v>CHOUIFI Mustapha</v>
      </c>
      <c r="Z1200" s="37" t="s">
        <v>110</v>
      </c>
      <c r="AA1200" s="60" t="s">
        <v>232</v>
      </c>
      <c r="AB1200" s="35" t="s">
        <v>63</v>
      </c>
      <c r="AC1200" s="35" t="s">
        <v>63</v>
      </c>
      <c r="AD1200" s="35" t="s">
        <v>63</v>
      </c>
      <c r="AE1200" s="44" t="s">
        <v>63</v>
      </c>
      <c r="AF1200" s="120"/>
      <c r="AG1200" s="45"/>
    </row>
    <row r="1201" spans="1:33" ht="12.75" customHeight="1" x14ac:dyDescent="0.2">
      <c r="A1201" s="59" t="str">
        <f>+VLOOKUP(B1201,Annuaire_roster!B:G,5,0)</f>
        <v>01604</v>
      </c>
      <c r="B1201" s="78" t="s">
        <v>229</v>
      </c>
      <c r="C1201" s="98" t="s">
        <v>223</v>
      </c>
      <c r="D1201" s="98" t="s">
        <v>223</v>
      </c>
      <c r="E1201" s="101">
        <v>0.66666666666666663</v>
      </c>
      <c r="F1201" s="101" t="s">
        <v>224</v>
      </c>
      <c r="G1201" s="102"/>
      <c r="H1201" s="105"/>
      <c r="I1201" s="127" t="s">
        <v>63</v>
      </c>
      <c r="J1201" s="105"/>
      <c r="K1201" s="111">
        <v>0</v>
      </c>
      <c r="L1201" s="105">
        <v>0</v>
      </c>
      <c r="M1201" s="112">
        <v>0</v>
      </c>
      <c r="N1201" s="34">
        <f t="shared" si="191"/>
        <v>0.33333333333333326</v>
      </c>
      <c r="O1201" s="38">
        <f t="shared" si="192"/>
        <v>0.33333333333333326</v>
      </c>
      <c r="P1201" s="114" t="s">
        <v>117</v>
      </c>
      <c r="Q1201" s="118">
        <v>44813</v>
      </c>
      <c r="R1201" s="35">
        <v>0</v>
      </c>
      <c r="S1201" s="35">
        <v>0</v>
      </c>
      <c r="T1201" s="10" t="str">
        <f t="shared" si="193"/>
        <v>Sem - 37</v>
      </c>
      <c r="U1201" s="10" t="str">
        <f t="shared" si="194"/>
        <v>Septembre</v>
      </c>
      <c r="V1201" s="36" t="s">
        <v>1475</v>
      </c>
      <c r="W1201" s="34"/>
      <c r="X1201" s="91">
        <f t="shared" si="195"/>
        <v>0</v>
      </c>
      <c r="Y1201" s="92" t="str">
        <f>VLOOKUP('CM-CIC'!B1132,Annuaire_roster!B:F,4,0)</f>
        <v>CHOUIFI Mustapha</v>
      </c>
      <c r="Z1201" s="37" t="s">
        <v>110</v>
      </c>
      <c r="AA1201" s="60" t="s">
        <v>232</v>
      </c>
      <c r="AB1201" s="35" t="s">
        <v>63</v>
      </c>
      <c r="AC1201" s="35" t="s">
        <v>63</v>
      </c>
      <c r="AD1201" s="35" t="s">
        <v>63</v>
      </c>
      <c r="AE1201" s="44" t="s">
        <v>63</v>
      </c>
      <c r="AF1201" s="120"/>
      <c r="AG1201" s="45"/>
    </row>
    <row r="1202" spans="1:33" ht="12.75" customHeight="1" x14ac:dyDescent="0.2">
      <c r="A1202" s="59" t="str">
        <f>+VLOOKUP(B1202,Annuaire_roster!B:G,5,0)</f>
        <v>01602</v>
      </c>
      <c r="B1202" s="78" t="s">
        <v>230</v>
      </c>
      <c r="C1202" s="98"/>
      <c r="D1202" s="98" t="s">
        <v>223</v>
      </c>
      <c r="E1202" s="101"/>
      <c r="F1202" s="101" t="s">
        <v>224</v>
      </c>
      <c r="G1202" s="102"/>
      <c r="H1202" s="105"/>
      <c r="I1202" s="127" t="s">
        <v>63</v>
      </c>
      <c r="J1202" s="105"/>
      <c r="K1202" s="111">
        <v>0</v>
      </c>
      <c r="L1202" s="105">
        <v>0</v>
      </c>
      <c r="M1202" s="112" t="s">
        <v>187</v>
      </c>
      <c r="N1202" s="34" t="str">
        <f t="shared" si="191"/>
        <v/>
      </c>
      <c r="O1202" s="38">
        <f t="shared" si="192"/>
        <v>0.33333333333333326</v>
      </c>
      <c r="P1202" s="114" t="s">
        <v>117</v>
      </c>
      <c r="Q1202" s="118">
        <v>44813</v>
      </c>
      <c r="R1202" s="35">
        <v>0</v>
      </c>
      <c r="S1202" s="35">
        <v>0</v>
      </c>
      <c r="T1202" s="10" t="str">
        <f t="shared" si="193"/>
        <v>Sem - 37</v>
      </c>
      <c r="U1202" s="10" t="str">
        <f t="shared" si="194"/>
        <v>Septembre</v>
      </c>
      <c r="V1202" s="36" t="s">
        <v>1476</v>
      </c>
      <c r="W1202" s="34"/>
      <c r="X1202" s="91">
        <f t="shared" si="195"/>
        <v>0</v>
      </c>
      <c r="Y1202" s="92" t="str">
        <f>VLOOKUP('CM-CIC'!B1133,Annuaire_roster!B:F,4,0)</f>
        <v>HAMDOUNI YASSER (assistance)</v>
      </c>
      <c r="Z1202" s="37" t="s">
        <v>110</v>
      </c>
      <c r="AA1202" s="60" t="s">
        <v>232</v>
      </c>
      <c r="AB1202" s="35" t="s">
        <v>63</v>
      </c>
      <c r="AC1202" s="35" t="s">
        <v>63</v>
      </c>
      <c r="AD1202" s="35" t="s">
        <v>63</v>
      </c>
      <c r="AE1202" s="44" t="s">
        <v>63</v>
      </c>
      <c r="AF1202" s="120"/>
      <c r="AG1202" s="45"/>
    </row>
    <row r="1203" spans="1:33" ht="12.75" customHeight="1" x14ac:dyDescent="0.2">
      <c r="A1203" s="59">
        <f>+VLOOKUP(B1203,Annuaire_roster!B:G,5,0)</f>
        <v>1148</v>
      </c>
      <c r="B1203" s="78" t="s">
        <v>72</v>
      </c>
      <c r="C1203" s="98" t="s">
        <v>223</v>
      </c>
      <c r="D1203" s="98" t="s">
        <v>223</v>
      </c>
      <c r="E1203" s="101">
        <v>0.66666666666666663</v>
      </c>
      <c r="F1203" s="101" t="s">
        <v>224</v>
      </c>
      <c r="G1203" s="102"/>
      <c r="H1203" s="105"/>
      <c r="I1203" s="127" t="s">
        <v>63</v>
      </c>
      <c r="J1203" s="105"/>
      <c r="K1203" s="111">
        <v>0</v>
      </c>
      <c r="L1203" s="105">
        <v>0</v>
      </c>
      <c r="M1203" s="112">
        <v>0</v>
      </c>
      <c r="N1203" s="34">
        <f t="shared" ref="N1203:N1266" si="196">IFERROR(IF(OR(D1203="OFF",D1203="Congé",M1203="Abs",D1203="Congé sans solde",D1203="Férié"),"",IF(O1203-K1203-L1203&gt;O1203,O1203,IF(O1203-K1203-L1203&lt;0,"",O1203-K1203-L1203))),"")</f>
        <v>0.33333333333333326</v>
      </c>
      <c r="O1203" s="38">
        <f t="shared" ref="O1203:O1266" si="197">IF(AG1203="2H Pause déjeuner",IF(F1203-D1203-0.0833333333333333&lt;0,F1203-D1203-0.0833333333333333+1,F1203-D1203-0.0833333333333333),IF(OR(AND(F1203="OFF",D1203="OFF"),AND(F1203="Congé",D1203="Congé"),AND(F1203="Congé sans solde",D1203="Congé sans solde"),AND(F1203="Congé spécial",D1203="Congé spécial"),AND(F1203="Férié",D1203="Férié"),AND(F1203="OFF",D1203="Congé"),AND(F1203="OFF",D1203="Congé sans solde"),AND(F1203="OFF",D1203="Congé spécial"),AND(F1203="OFF",D1203="Férié"),AND(F1203="Congé",D1203="OFF"),AND(F1203="Congé",D1203="Congé sans solde"),AND(F1203="Congé",D1203="Congé spécial"),AND(F1203="Congé",D1203="Férié"),AND(F1203="Congé sans solde",D1203="OFF"),AND(F1203="Congé sans solde",D1203="Congé"),AND(F1203="Congé sans solde",D1203="Congé spécial"),AND(F1203="Congé sans solde",D1203="Férié"),AND(F1203="Congé spécial",D1203="OFF"),AND(F1203="Congé spécial",D1203="Congé"),AND(F1203="Congé spécial",D1203="Congé sans solde"),AND(F1203="Congé spécial",D1203="Férié"),AND(F1203="Férié",D1203="OFF"),AND(F1203="Férié",D1203="Congé"),AND(F1203="Férié",D1203="Congé sans solde"),AND(F1203="Férié",D1203="Congé spécial")),0,IF(OR(F1203="OFF",F1203="Congé",F1203="Congé spécial",F1203="Congé sans solde",D1203="OFF",D1203="Congé",D1203="Congé spécial",D1203="Congé sans solde"),0.208333333333334,IF(AND(AG1203="",F1203-D1203&lt;0),("24:00:00"-D1203)+("00:00:00"+F1203)-0.0416666666666667,IF(AND(OR(AG1203="Allaitement",AG1203="Sans déjeuner"),F1203-D1203&lt;0),("24:00:00"-D1203)+("00:00:00"+F1203),IF(AND(AG1203="",F1203-D1203&gt;0.166666666666667),F1203-D1203-0.0416666666666667,IF(AND(OR(AG1203="Allaitement",AG1203="Sans déjeuner"),F1203-D1203&gt;0.166666666666667),F1203-D1203,F1203-D1203)))))))</f>
        <v>0.33333333333333326</v>
      </c>
      <c r="P1203" s="114" t="s">
        <v>117</v>
      </c>
      <c r="Q1203" s="118">
        <v>44814</v>
      </c>
      <c r="R1203" s="35">
        <v>0</v>
      </c>
      <c r="S1203" s="35">
        <v>0</v>
      </c>
      <c r="T1203" s="10" t="str">
        <f t="shared" si="193"/>
        <v>Sem - 37</v>
      </c>
      <c r="U1203" s="10" t="str">
        <f t="shared" si="194"/>
        <v>Septembre</v>
      </c>
      <c r="V1203" s="36" t="s">
        <v>1477</v>
      </c>
      <c r="W1203" s="34"/>
      <c r="X1203" s="91">
        <f t="shared" si="195"/>
        <v>0</v>
      </c>
      <c r="Y1203" s="92" t="str">
        <f>VLOOKUP('CM-CIC'!B1134,Annuaire_roster!B:F,4,0)</f>
        <v>HAMDOUNI YASSER (assistance)</v>
      </c>
      <c r="Z1203" s="37" t="s">
        <v>110</v>
      </c>
      <c r="AA1203" s="60" t="s">
        <v>232</v>
      </c>
      <c r="AB1203" s="35" t="s">
        <v>63</v>
      </c>
      <c r="AC1203" s="35" t="s">
        <v>63</v>
      </c>
      <c r="AD1203" s="35" t="s">
        <v>63</v>
      </c>
      <c r="AE1203" s="44" t="s">
        <v>63</v>
      </c>
      <c r="AF1203" s="120"/>
      <c r="AG1203" s="45"/>
    </row>
    <row r="1204" spans="1:33" ht="12.75" customHeight="1" x14ac:dyDescent="0.2">
      <c r="A1204" s="59">
        <f>+VLOOKUP(B1204,Annuaire_roster!B:G,5,0)</f>
        <v>1141</v>
      </c>
      <c r="B1204" s="78" t="s">
        <v>76</v>
      </c>
      <c r="C1204" s="98" t="s">
        <v>223</v>
      </c>
      <c r="D1204" s="98" t="s">
        <v>223</v>
      </c>
      <c r="E1204" s="101">
        <v>0.66666666666666663</v>
      </c>
      <c r="F1204" s="101" t="s">
        <v>224</v>
      </c>
      <c r="G1204" s="102"/>
      <c r="H1204" s="105"/>
      <c r="I1204" s="127" t="s">
        <v>63</v>
      </c>
      <c r="J1204" s="105"/>
      <c r="K1204" s="111">
        <v>0</v>
      </c>
      <c r="L1204" s="105">
        <v>0</v>
      </c>
      <c r="M1204" s="112">
        <v>0</v>
      </c>
      <c r="N1204" s="34">
        <f t="shared" si="196"/>
        <v>0.33333333333333326</v>
      </c>
      <c r="O1204" s="38">
        <f t="shared" si="197"/>
        <v>0.33333333333333326</v>
      </c>
      <c r="P1204" s="114" t="s">
        <v>117</v>
      </c>
      <c r="Q1204" s="118">
        <v>44814</v>
      </c>
      <c r="R1204" s="35">
        <v>0</v>
      </c>
      <c r="S1204" s="35">
        <v>0</v>
      </c>
      <c r="T1204" s="10" t="str">
        <f t="shared" si="193"/>
        <v>Sem - 37</v>
      </c>
      <c r="U1204" s="10" t="str">
        <f t="shared" si="194"/>
        <v>Septembre</v>
      </c>
      <c r="V1204" s="36" t="s">
        <v>1478</v>
      </c>
      <c r="W1204" s="34"/>
      <c r="X1204" s="91">
        <f t="shared" si="195"/>
        <v>0</v>
      </c>
      <c r="Y1204" s="92" t="str">
        <f>VLOOKUP('CM-CIC'!B1135,Annuaire_roster!B:F,4,0)</f>
        <v>HAMDOUNI YASSER (assistance)</v>
      </c>
      <c r="Z1204" s="37" t="s">
        <v>110</v>
      </c>
      <c r="AA1204" s="60" t="s">
        <v>232</v>
      </c>
      <c r="AB1204" s="35" t="s">
        <v>63</v>
      </c>
      <c r="AC1204" s="35" t="s">
        <v>63</v>
      </c>
      <c r="AD1204" s="35" t="s">
        <v>63</v>
      </c>
      <c r="AE1204" s="44" t="s">
        <v>63</v>
      </c>
      <c r="AF1204" s="120"/>
      <c r="AG1204" s="45"/>
    </row>
    <row r="1205" spans="1:33" ht="12.75" customHeight="1" x14ac:dyDescent="0.2">
      <c r="A1205" s="59">
        <f>+VLOOKUP(B1205,Annuaire_roster!B:G,5,0)</f>
        <v>1146</v>
      </c>
      <c r="B1205" s="78" t="s">
        <v>69</v>
      </c>
      <c r="C1205" s="98" t="s">
        <v>223</v>
      </c>
      <c r="D1205" s="98" t="s">
        <v>223</v>
      </c>
      <c r="E1205" s="101">
        <v>0.66666666666666663</v>
      </c>
      <c r="F1205" s="101" t="s">
        <v>224</v>
      </c>
      <c r="G1205" s="102"/>
      <c r="H1205" s="105"/>
      <c r="I1205" s="127" t="s">
        <v>63</v>
      </c>
      <c r="J1205" s="105"/>
      <c r="K1205" s="111">
        <v>0</v>
      </c>
      <c r="L1205" s="105">
        <v>0</v>
      </c>
      <c r="M1205" s="112">
        <v>0</v>
      </c>
      <c r="N1205" s="34">
        <f t="shared" si="196"/>
        <v>0.33333333333333326</v>
      </c>
      <c r="O1205" s="38">
        <f t="shared" si="197"/>
        <v>0.33333333333333326</v>
      </c>
      <c r="P1205" s="114" t="s">
        <v>117</v>
      </c>
      <c r="Q1205" s="118">
        <v>44814</v>
      </c>
      <c r="R1205" s="35">
        <v>0</v>
      </c>
      <c r="S1205" s="35">
        <v>0</v>
      </c>
      <c r="T1205" s="10" t="str">
        <f t="shared" si="193"/>
        <v>Sem - 37</v>
      </c>
      <c r="U1205" s="10" t="str">
        <f t="shared" si="194"/>
        <v>Septembre</v>
      </c>
      <c r="V1205" s="36" t="s">
        <v>1479</v>
      </c>
      <c r="W1205" s="34"/>
      <c r="X1205" s="91">
        <f t="shared" si="195"/>
        <v>0</v>
      </c>
      <c r="Y1205" s="92" t="str">
        <f>VLOOKUP('CM-CIC'!B1136,Annuaire_roster!B:F,4,0)</f>
        <v>HAMDOUNI YASSER (assistance)</v>
      </c>
      <c r="Z1205" s="37" t="s">
        <v>110</v>
      </c>
      <c r="AA1205" s="60" t="s">
        <v>232</v>
      </c>
      <c r="AB1205" s="35" t="s">
        <v>63</v>
      </c>
      <c r="AC1205" s="35" t="s">
        <v>63</v>
      </c>
      <c r="AD1205" s="35" t="s">
        <v>63</v>
      </c>
      <c r="AE1205" s="44" t="s">
        <v>63</v>
      </c>
      <c r="AF1205" s="120"/>
      <c r="AG1205" s="45"/>
    </row>
    <row r="1206" spans="1:33" ht="12.75" customHeight="1" x14ac:dyDescent="0.2">
      <c r="A1206" s="59">
        <f>+VLOOKUP(B1206,Annuaire_roster!B:G,5,0)</f>
        <v>1161</v>
      </c>
      <c r="B1206" s="78" t="s">
        <v>77</v>
      </c>
      <c r="C1206" s="98" t="s">
        <v>223</v>
      </c>
      <c r="D1206" s="98" t="s">
        <v>223</v>
      </c>
      <c r="E1206" s="101">
        <v>0.66666666666666663</v>
      </c>
      <c r="F1206" s="101" t="s">
        <v>224</v>
      </c>
      <c r="G1206" s="102"/>
      <c r="H1206" s="105"/>
      <c r="I1206" s="127" t="s">
        <v>63</v>
      </c>
      <c r="J1206" s="105"/>
      <c r="K1206" s="111">
        <v>0</v>
      </c>
      <c r="L1206" s="105">
        <v>0</v>
      </c>
      <c r="M1206" s="112">
        <v>0</v>
      </c>
      <c r="N1206" s="34">
        <f t="shared" si="196"/>
        <v>0.33333333333333326</v>
      </c>
      <c r="O1206" s="38">
        <f t="shared" si="197"/>
        <v>0.33333333333333326</v>
      </c>
      <c r="P1206" s="114" t="s">
        <v>117</v>
      </c>
      <c r="Q1206" s="118">
        <v>44814</v>
      </c>
      <c r="R1206" s="35">
        <v>0</v>
      </c>
      <c r="S1206" s="35">
        <v>0</v>
      </c>
      <c r="T1206" s="10" t="str">
        <f t="shared" si="193"/>
        <v>Sem - 37</v>
      </c>
      <c r="U1206" s="10" t="str">
        <f t="shared" si="194"/>
        <v>Septembre</v>
      </c>
      <c r="V1206" s="36" t="s">
        <v>1480</v>
      </c>
      <c r="W1206" s="34"/>
      <c r="X1206" s="91">
        <f t="shared" si="195"/>
        <v>0</v>
      </c>
      <c r="Y1206" s="92" t="str">
        <f>VLOOKUP('CM-CIC'!B1137,Annuaire_roster!B:F,4,0)</f>
        <v>HAMDOUNI YASSER (assistance)</v>
      </c>
      <c r="Z1206" s="37" t="s">
        <v>110</v>
      </c>
      <c r="AA1206" s="60" t="s">
        <v>232</v>
      </c>
      <c r="AB1206" s="35" t="s">
        <v>63</v>
      </c>
      <c r="AC1206" s="35" t="s">
        <v>63</v>
      </c>
      <c r="AD1206" s="35" t="s">
        <v>63</v>
      </c>
      <c r="AE1206" s="44" t="s">
        <v>63</v>
      </c>
      <c r="AF1206" s="120"/>
      <c r="AG1206" s="45"/>
    </row>
    <row r="1207" spans="1:33" ht="12.75" customHeight="1" x14ac:dyDescent="0.2">
      <c r="A1207" s="59">
        <f>+VLOOKUP(B1207,Annuaire_roster!B:G,5,0)</f>
        <v>1372</v>
      </c>
      <c r="B1207" s="78" t="s">
        <v>115</v>
      </c>
      <c r="C1207" s="98" t="s">
        <v>223</v>
      </c>
      <c r="D1207" s="98" t="s">
        <v>223</v>
      </c>
      <c r="E1207" s="101">
        <v>0.66666666666666663</v>
      </c>
      <c r="F1207" s="101" t="s">
        <v>224</v>
      </c>
      <c r="G1207" s="102"/>
      <c r="H1207" s="105"/>
      <c r="I1207" s="127" t="s">
        <v>63</v>
      </c>
      <c r="J1207" s="105"/>
      <c r="K1207" s="111">
        <v>0</v>
      </c>
      <c r="L1207" s="105">
        <v>0</v>
      </c>
      <c r="M1207" s="112">
        <v>0</v>
      </c>
      <c r="N1207" s="34">
        <f t="shared" si="196"/>
        <v>0.33333333333333326</v>
      </c>
      <c r="O1207" s="38">
        <f t="shared" si="197"/>
        <v>0.33333333333333326</v>
      </c>
      <c r="P1207" s="114" t="s">
        <v>117</v>
      </c>
      <c r="Q1207" s="118">
        <v>44814</v>
      </c>
      <c r="R1207" s="35">
        <v>0</v>
      </c>
      <c r="S1207" s="35">
        <v>0</v>
      </c>
      <c r="T1207" s="10" t="str">
        <f t="shared" si="193"/>
        <v>Sem - 37</v>
      </c>
      <c r="U1207" s="10" t="str">
        <f t="shared" si="194"/>
        <v>Septembre</v>
      </c>
      <c r="V1207" s="36" t="s">
        <v>1481</v>
      </c>
      <c r="W1207" s="34"/>
      <c r="X1207" s="91">
        <f t="shared" si="195"/>
        <v>0</v>
      </c>
      <c r="Y1207" s="92" t="str">
        <f>VLOOKUP('CM-CIC'!B1138,Annuaire_roster!B:F,4,0)</f>
        <v>HAMDOUNI YASSER (assistance)</v>
      </c>
      <c r="Z1207" s="37" t="s">
        <v>110</v>
      </c>
      <c r="AA1207" s="60" t="s">
        <v>232</v>
      </c>
      <c r="AB1207" s="35" t="s">
        <v>63</v>
      </c>
      <c r="AC1207" s="35" t="s">
        <v>63</v>
      </c>
      <c r="AD1207" s="35" t="s">
        <v>63</v>
      </c>
      <c r="AE1207" s="44" t="s">
        <v>63</v>
      </c>
      <c r="AF1207" s="120"/>
      <c r="AG1207" s="45"/>
    </row>
    <row r="1208" spans="1:33" ht="12.75" customHeight="1" x14ac:dyDescent="0.2">
      <c r="A1208" s="59">
        <f>+VLOOKUP(B1208,Annuaire_roster!B:G,5,0)</f>
        <v>1371</v>
      </c>
      <c r="B1208" s="78" t="s">
        <v>116</v>
      </c>
      <c r="C1208" s="98" t="s">
        <v>223</v>
      </c>
      <c r="D1208" s="98" t="s">
        <v>223</v>
      </c>
      <c r="E1208" s="101">
        <v>0.66666666666666663</v>
      </c>
      <c r="F1208" s="101" t="s">
        <v>224</v>
      </c>
      <c r="G1208" s="102"/>
      <c r="H1208" s="105"/>
      <c r="I1208" s="127" t="s">
        <v>63</v>
      </c>
      <c r="J1208" s="105"/>
      <c r="K1208" s="111">
        <v>0</v>
      </c>
      <c r="L1208" s="105">
        <v>0</v>
      </c>
      <c r="M1208" s="112">
        <v>0</v>
      </c>
      <c r="N1208" s="34">
        <f t="shared" si="196"/>
        <v>0.33333333333333326</v>
      </c>
      <c r="O1208" s="38">
        <f t="shared" si="197"/>
        <v>0.33333333333333326</v>
      </c>
      <c r="P1208" s="114" t="s">
        <v>117</v>
      </c>
      <c r="Q1208" s="118">
        <v>44814</v>
      </c>
      <c r="R1208" s="35">
        <v>0</v>
      </c>
      <c r="S1208" s="35">
        <v>0</v>
      </c>
      <c r="T1208" s="10" t="str">
        <f t="shared" si="193"/>
        <v>Sem - 37</v>
      </c>
      <c r="U1208" s="10" t="str">
        <f t="shared" si="194"/>
        <v>Septembre</v>
      </c>
      <c r="V1208" s="36" t="s">
        <v>1482</v>
      </c>
      <c r="W1208" s="34"/>
      <c r="X1208" s="91">
        <f t="shared" si="195"/>
        <v>0</v>
      </c>
      <c r="Y1208" s="92" t="str">
        <f>VLOOKUP('CM-CIC'!B1139,Annuaire_roster!B:F,4,0)</f>
        <v>CHOUIFI Mustapha</v>
      </c>
      <c r="Z1208" s="37" t="s">
        <v>110</v>
      </c>
      <c r="AA1208" s="60" t="s">
        <v>232</v>
      </c>
      <c r="AB1208" s="35" t="s">
        <v>63</v>
      </c>
      <c r="AC1208" s="35" t="s">
        <v>63</v>
      </c>
      <c r="AD1208" s="35" t="s">
        <v>63</v>
      </c>
      <c r="AE1208" s="44" t="s">
        <v>63</v>
      </c>
      <c r="AF1208" s="120"/>
      <c r="AG1208" s="45"/>
    </row>
    <row r="1209" spans="1:33" ht="12.75" customHeight="1" x14ac:dyDescent="0.2">
      <c r="A1209" s="59">
        <f>+VLOOKUP(B1209,Annuaire_roster!B:G,5,0)</f>
        <v>1152</v>
      </c>
      <c r="B1209" s="78" t="s">
        <v>67</v>
      </c>
      <c r="C1209" s="98" t="s">
        <v>223</v>
      </c>
      <c r="D1209" s="98" t="s">
        <v>223</v>
      </c>
      <c r="E1209" s="101">
        <v>0.66666666666666663</v>
      </c>
      <c r="F1209" s="101" t="s">
        <v>224</v>
      </c>
      <c r="G1209" s="102"/>
      <c r="H1209" s="105"/>
      <c r="I1209" s="127" t="s">
        <v>63</v>
      </c>
      <c r="J1209" s="105"/>
      <c r="K1209" s="111">
        <v>0</v>
      </c>
      <c r="L1209" s="105">
        <v>0</v>
      </c>
      <c r="M1209" s="112">
        <v>0</v>
      </c>
      <c r="N1209" s="34">
        <f t="shared" si="196"/>
        <v>0.33333333333333326</v>
      </c>
      <c r="O1209" s="38">
        <f t="shared" si="197"/>
        <v>0.33333333333333326</v>
      </c>
      <c r="P1209" s="114" t="s">
        <v>117</v>
      </c>
      <c r="Q1209" s="118">
        <v>44814</v>
      </c>
      <c r="R1209" s="35">
        <v>0</v>
      </c>
      <c r="S1209" s="35">
        <v>0</v>
      </c>
      <c r="T1209" s="10" t="str">
        <f t="shared" si="193"/>
        <v>Sem - 37</v>
      </c>
      <c r="U1209" s="10" t="str">
        <f t="shared" si="194"/>
        <v>Septembre</v>
      </c>
      <c r="V1209" s="36" t="s">
        <v>1483</v>
      </c>
      <c r="W1209" s="34"/>
      <c r="X1209" s="91">
        <f t="shared" si="195"/>
        <v>0</v>
      </c>
      <c r="Y1209" s="92" t="str">
        <f>VLOOKUP('CM-CIC'!B1140,Annuaire_roster!B:F,4,0)</f>
        <v>CHOUIFI Mustapha</v>
      </c>
      <c r="Z1209" s="37" t="s">
        <v>110</v>
      </c>
      <c r="AA1209" s="60" t="s">
        <v>232</v>
      </c>
      <c r="AB1209" s="35" t="s">
        <v>63</v>
      </c>
      <c r="AC1209" s="35" t="s">
        <v>63</v>
      </c>
      <c r="AD1209" s="35" t="s">
        <v>63</v>
      </c>
      <c r="AE1209" s="44" t="s">
        <v>63</v>
      </c>
      <c r="AF1209" s="120"/>
      <c r="AG1209" s="45"/>
    </row>
    <row r="1210" spans="1:33" ht="12.75" customHeight="1" x14ac:dyDescent="0.2">
      <c r="A1210" s="59">
        <f>+VLOOKUP(B1210,Annuaire_roster!B:G,5,0)</f>
        <v>1389</v>
      </c>
      <c r="B1210" s="78" t="s">
        <v>126</v>
      </c>
      <c r="C1210" s="98" t="s">
        <v>223</v>
      </c>
      <c r="D1210" s="98" t="s">
        <v>223</v>
      </c>
      <c r="E1210" s="101">
        <v>0.66666666666666663</v>
      </c>
      <c r="F1210" s="101" t="s">
        <v>224</v>
      </c>
      <c r="G1210" s="102"/>
      <c r="H1210" s="105"/>
      <c r="I1210" s="127" t="s">
        <v>63</v>
      </c>
      <c r="J1210" s="105"/>
      <c r="K1210" s="111">
        <v>0</v>
      </c>
      <c r="L1210" s="105">
        <v>0</v>
      </c>
      <c r="M1210" s="112">
        <v>0</v>
      </c>
      <c r="N1210" s="34">
        <f t="shared" si="196"/>
        <v>0.33333333333333326</v>
      </c>
      <c r="O1210" s="38">
        <f t="shared" si="197"/>
        <v>0.33333333333333326</v>
      </c>
      <c r="P1210" s="114" t="s">
        <v>117</v>
      </c>
      <c r="Q1210" s="118">
        <v>44814</v>
      </c>
      <c r="R1210" s="35">
        <v>0</v>
      </c>
      <c r="S1210" s="35">
        <v>0</v>
      </c>
      <c r="T1210" s="10" t="str">
        <f t="shared" si="193"/>
        <v>Sem - 37</v>
      </c>
      <c r="U1210" s="10" t="str">
        <f t="shared" si="194"/>
        <v>Septembre</v>
      </c>
      <c r="V1210" s="36" t="s">
        <v>1484</v>
      </c>
      <c r="W1210" s="34"/>
      <c r="X1210" s="91">
        <f t="shared" si="195"/>
        <v>0</v>
      </c>
      <c r="Y1210" s="92" t="str">
        <f>VLOOKUP('CM-CIC'!B1141,Annuaire_roster!B:F,4,0)</f>
        <v>CHOUIFI Mustapha</v>
      </c>
      <c r="Z1210" s="37" t="s">
        <v>110</v>
      </c>
      <c r="AA1210" s="60" t="s">
        <v>232</v>
      </c>
      <c r="AB1210" s="35" t="s">
        <v>63</v>
      </c>
      <c r="AC1210" s="35" t="s">
        <v>63</v>
      </c>
      <c r="AD1210" s="35" t="s">
        <v>63</v>
      </c>
      <c r="AE1210" s="44" t="s">
        <v>63</v>
      </c>
      <c r="AF1210" s="120"/>
      <c r="AG1210" s="45"/>
    </row>
    <row r="1211" spans="1:33" ht="12.75" customHeight="1" x14ac:dyDescent="0.2">
      <c r="A1211" s="59">
        <f>+VLOOKUP(B1211,Annuaire_roster!B:G,5,0)</f>
        <v>1393</v>
      </c>
      <c r="B1211" s="78" t="s">
        <v>127</v>
      </c>
      <c r="C1211" s="98" t="s">
        <v>223</v>
      </c>
      <c r="D1211" s="98" t="s">
        <v>223</v>
      </c>
      <c r="E1211" s="101">
        <v>0.66666666666666663</v>
      </c>
      <c r="F1211" s="101" t="s">
        <v>224</v>
      </c>
      <c r="G1211" s="102"/>
      <c r="H1211" s="105"/>
      <c r="I1211" s="127" t="s">
        <v>63</v>
      </c>
      <c r="J1211" s="105"/>
      <c r="K1211" s="111">
        <v>0</v>
      </c>
      <c r="L1211" s="105">
        <v>0</v>
      </c>
      <c r="M1211" s="112">
        <v>0</v>
      </c>
      <c r="N1211" s="34">
        <f t="shared" si="196"/>
        <v>0.33333333333333326</v>
      </c>
      <c r="O1211" s="38">
        <f t="shared" si="197"/>
        <v>0.33333333333333326</v>
      </c>
      <c r="P1211" s="114" t="s">
        <v>117</v>
      </c>
      <c r="Q1211" s="118">
        <v>44814</v>
      </c>
      <c r="R1211" s="35">
        <v>0</v>
      </c>
      <c r="S1211" s="35">
        <v>0</v>
      </c>
      <c r="T1211" s="10" t="str">
        <f t="shared" si="193"/>
        <v>Sem - 37</v>
      </c>
      <c r="U1211" s="10" t="str">
        <f t="shared" si="194"/>
        <v>Septembre</v>
      </c>
      <c r="V1211" s="36" t="s">
        <v>1485</v>
      </c>
      <c r="W1211" s="34"/>
      <c r="X1211" s="91">
        <f t="shared" si="195"/>
        <v>0</v>
      </c>
      <c r="Y1211" s="92" t="str">
        <f>VLOOKUP('CM-CIC'!B1142,Annuaire_roster!B:F,4,0)</f>
        <v>CHOUIFI Mustapha</v>
      </c>
      <c r="Z1211" s="37" t="s">
        <v>110</v>
      </c>
      <c r="AA1211" s="60" t="s">
        <v>232</v>
      </c>
      <c r="AB1211" s="35" t="s">
        <v>63</v>
      </c>
      <c r="AC1211" s="35" t="s">
        <v>63</v>
      </c>
      <c r="AD1211" s="35" t="s">
        <v>63</v>
      </c>
      <c r="AE1211" s="44" t="s">
        <v>63</v>
      </c>
      <c r="AF1211" s="120"/>
      <c r="AG1211" s="45"/>
    </row>
    <row r="1212" spans="1:33" ht="12.75" customHeight="1" x14ac:dyDescent="0.2">
      <c r="A1212" s="59">
        <f>+VLOOKUP(B1212,Annuaire_roster!B:G,5,0)</f>
        <v>1413</v>
      </c>
      <c r="B1212" s="78" t="s">
        <v>131</v>
      </c>
      <c r="C1212" s="98"/>
      <c r="D1212" s="98" t="s">
        <v>223</v>
      </c>
      <c r="E1212" s="101"/>
      <c r="F1212" s="101" t="s">
        <v>224</v>
      </c>
      <c r="G1212" s="102"/>
      <c r="H1212" s="105"/>
      <c r="I1212" s="127" t="s">
        <v>63</v>
      </c>
      <c r="J1212" s="105"/>
      <c r="K1212" s="111">
        <v>0</v>
      </c>
      <c r="L1212" s="105">
        <v>0</v>
      </c>
      <c r="M1212" s="112" t="s">
        <v>187</v>
      </c>
      <c r="N1212" s="34" t="str">
        <f t="shared" si="196"/>
        <v/>
      </c>
      <c r="O1212" s="38">
        <f t="shared" si="197"/>
        <v>0.33333333333333326</v>
      </c>
      <c r="P1212" s="114" t="s">
        <v>117</v>
      </c>
      <c r="Q1212" s="118">
        <v>44814</v>
      </c>
      <c r="R1212" s="35">
        <v>0</v>
      </c>
      <c r="S1212" s="35">
        <v>0</v>
      </c>
      <c r="T1212" s="10" t="str">
        <f t="shared" si="193"/>
        <v>Sem - 37</v>
      </c>
      <c r="U1212" s="10" t="str">
        <f t="shared" si="194"/>
        <v>Septembre</v>
      </c>
      <c r="V1212" s="36" t="s">
        <v>1486</v>
      </c>
      <c r="W1212" s="34"/>
      <c r="X1212" s="91">
        <f t="shared" si="195"/>
        <v>0</v>
      </c>
      <c r="Y1212" s="92" t="str">
        <f>VLOOKUP('CM-CIC'!B1143,Annuaire_roster!B:F,4,0)</f>
        <v>CHOUIFI Mustapha</v>
      </c>
      <c r="Z1212" s="37" t="s">
        <v>110</v>
      </c>
      <c r="AA1212" s="60" t="s">
        <v>232</v>
      </c>
      <c r="AB1212" s="35" t="s">
        <v>63</v>
      </c>
      <c r="AC1212" s="35" t="s">
        <v>63</v>
      </c>
      <c r="AD1212" s="35" t="s">
        <v>63</v>
      </c>
      <c r="AE1212" s="44" t="s">
        <v>63</v>
      </c>
      <c r="AF1212" s="120"/>
      <c r="AG1212" s="45"/>
    </row>
    <row r="1213" spans="1:33" ht="12.75" customHeight="1" x14ac:dyDescent="0.2">
      <c r="A1213" s="59">
        <f>+VLOOKUP(B1213,Annuaire_roster!B:G,5,0)</f>
        <v>1418</v>
      </c>
      <c r="B1213" s="78" t="s">
        <v>132</v>
      </c>
      <c r="C1213" s="98" t="s">
        <v>223</v>
      </c>
      <c r="D1213" s="98" t="s">
        <v>223</v>
      </c>
      <c r="E1213" s="101">
        <v>0.66666666666666663</v>
      </c>
      <c r="F1213" s="101" t="s">
        <v>224</v>
      </c>
      <c r="G1213" s="102"/>
      <c r="H1213" s="105"/>
      <c r="I1213" s="127" t="s">
        <v>63</v>
      </c>
      <c r="J1213" s="105"/>
      <c r="K1213" s="111">
        <v>0</v>
      </c>
      <c r="L1213" s="105">
        <v>0</v>
      </c>
      <c r="M1213" s="112">
        <v>0</v>
      </c>
      <c r="N1213" s="34">
        <f t="shared" si="196"/>
        <v>0.33333333333333326</v>
      </c>
      <c r="O1213" s="38">
        <f t="shared" si="197"/>
        <v>0.33333333333333326</v>
      </c>
      <c r="P1213" s="114" t="s">
        <v>117</v>
      </c>
      <c r="Q1213" s="118">
        <v>44814</v>
      </c>
      <c r="R1213" s="35">
        <v>0</v>
      </c>
      <c r="S1213" s="35">
        <v>0</v>
      </c>
      <c r="T1213" s="10" t="str">
        <f t="shared" si="193"/>
        <v>Sem - 37</v>
      </c>
      <c r="U1213" s="10" t="str">
        <f t="shared" si="194"/>
        <v>Septembre</v>
      </c>
      <c r="V1213" s="36" t="s">
        <v>1487</v>
      </c>
      <c r="W1213" s="34"/>
      <c r="X1213" s="91">
        <f t="shared" si="195"/>
        <v>0</v>
      </c>
      <c r="Y1213" s="92" t="str">
        <f>VLOOKUP('CM-CIC'!B1144,Annuaire_roster!B:F,4,0)</f>
        <v>CHOUIFI Mustapha</v>
      </c>
      <c r="Z1213" s="37" t="s">
        <v>110</v>
      </c>
      <c r="AA1213" s="60" t="s">
        <v>232</v>
      </c>
      <c r="AB1213" s="35" t="s">
        <v>63</v>
      </c>
      <c r="AC1213" s="35" t="s">
        <v>63</v>
      </c>
      <c r="AD1213" s="35" t="s">
        <v>63</v>
      </c>
      <c r="AE1213" s="44" t="s">
        <v>63</v>
      </c>
      <c r="AF1213" s="120"/>
      <c r="AG1213" s="45"/>
    </row>
    <row r="1214" spans="1:33" ht="12.75" customHeight="1" x14ac:dyDescent="0.2">
      <c r="A1214" s="59">
        <f>+VLOOKUP(B1214,Annuaire_roster!B:G,5,0)</f>
        <v>1411</v>
      </c>
      <c r="B1214" s="78" t="s">
        <v>133</v>
      </c>
      <c r="C1214" s="98">
        <v>0.36944444444444446</v>
      </c>
      <c r="D1214" s="98" t="s">
        <v>223</v>
      </c>
      <c r="E1214" s="101">
        <v>0.66666666666666663</v>
      </c>
      <c r="F1214" s="101" t="s">
        <v>224</v>
      </c>
      <c r="G1214" s="102"/>
      <c r="H1214" s="105"/>
      <c r="I1214" s="127">
        <v>7.7777777777777779E-2</v>
      </c>
      <c r="J1214" s="105"/>
      <c r="K1214" s="111">
        <v>7.7777777777777779E-2</v>
      </c>
      <c r="L1214" s="105">
        <v>0</v>
      </c>
      <c r="M1214" s="112">
        <v>0</v>
      </c>
      <c r="N1214" s="34">
        <f t="shared" si="196"/>
        <v>0.25555555555555548</v>
      </c>
      <c r="O1214" s="38">
        <f t="shared" si="197"/>
        <v>0.33333333333333326</v>
      </c>
      <c r="P1214" s="114" t="s">
        <v>117</v>
      </c>
      <c r="Q1214" s="118">
        <v>44814</v>
      </c>
      <c r="R1214" s="35">
        <v>0</v>
      </c>
      <c r="S1214" s="35">
        <v>0</v>
      </c>
      <c r="T1214" s="10" t="str">
        <f t="shared" si="193"/>
        <v>Sem - 37</v>
      </c>
      <c r="U1214" s="10" t="str">
        <f t="shared" si="194"/>
        <v>Septembre</v>
      </c>
      <c r="V1214" s="36" t="s">
        <v>1488</v>
      </c>
      <c r="W1214" s="34"/>
      <c r="X1214" s="91">
        <f t="shared" si="195"/>
        <v>0</v>
      </c>
      <c r="Y1214" s="92" t="str">
        <f>VLOOKUP('CM-CIC'!B1145,Annuaire_roster!B:F,4,0)</f>
        <v>CHOUIFI Mustapha</v>
      </c>
      <c r="Z1214" s="37" t="s">
        <v>110</v>
      </c>
      <c r="AA1214" s="60" t="s">
        <v>232</v>
      </c>
      <c r="AB1214" s="35" t="s">
        <v>63</v>
      </c>
      <c r="AC1214" s="35" t="s">
        <v>63</v>
      </c>
      <c r="AD1214" s="35" t="s">
        <v>63</v>
      </c>
      <c r="AE1214" s="44" t="s">
        <v>63</v>
      </c>
      <c r="AF1214" s="120"/>
      <c r="AG1214" s="45"/>
    </row>
    <row r="1215" spans="1:33" ht="12.75" customHeight="1" x14ac:dyDescent="0.2">
      <c r="A1215" s="59">
        <f>+VLOOKUP(B1215,Annuaire_roster!B:G,5,0)</f>
        <v>1410</v>
      </c>
      <c r="B1215" s="78" t="s">
        <v>134</v>
      </c>
      <c r="C1215" s="98" t="s">
        <v>223</v>
      </c>
      <c r="D1215" s="98" t="s">
        <v>223</v>
      </c>
      <c r="E1215" s="101">
        <v>0.66666666666666663</v>
      </c>
      <c r="F1215" s="101" t="s">
        <v>224</v>
      </c>
      <c r="G1215" s="102"/>
      <c r="H1215" s="105"/>
      <c r="I1215" s="127" t="s">
        <v>63</v>
      </c>
      <c r="J1215" s="105"/>
      <c r="K1215" s="111">
        <v>0</v>
      </c>
      <c r="L1215" s="105">
        <v>0</v>
      </c>
      <c r="M1215" s="112">
        <v>0</v>
      </c>
      <c r="N1215" s="34">
        <f t="shared" si="196"/>
        <v>0.33333333333333326</v>
      </c>
      <c r="O1215" s="38">
        <f t="shared" si="197"/>
        <v>0.33333333333333326</v>
      </c>
      <c r="P1215" s="114" t="s">
        <v>117</v>
      </c>
      <c r="Q1215" s="118">
        <v>44814</v>
      </c>
      <c r="R1215" s="35">
        <v>0</v>
      </c>
      <c r="S1215" s="35">
        <v>0</v>
      </c>
      <c r="T1215" s="10" t="str">
        <f t="shared" si="193"/>
        <v>Sem - 37</v>
      </c>
      <c r="U1215" s="10" t="str">
        <f t="shared" si="194"/>
        <v>Septembre</v>
      </c>
      <c r="V1215" s="36" t="s">
        <v>1489</v>
      </c>
      <c r="W1215" s="34"/>
      <c r="X1215" s="91">
        <f t="shared" si="195"/>
        <v>0</v>
      </c>
      <c r="Y1215" s="92" t="str">
        <f>VLOOKUP('CM-CIC'!B1146,Annuaire_roster!B:F,4,0)</f>
        <v>CHOUIFI Mustapha</v>
      </c>
      <c r="Z1215" s="37" t="s">
        <v>110</v>
      </c>
      <c r="AA1215" s="60" t="s">
        <v>232</v>
      </c>
      <c r="AB1215" s="35" t="s">
        <v>63</v>
      </c>
      <c r="AC1215" s="35" t="s">
        <v>63</v>
      </c>
      <c r="AD1215" s="35" t="s">
        <v>63</v>
      </c>
      <c r="AE1215" s="44" t="s">
        <v>63</v>
      </c>
      <c r="AF1215" s="120"/>
      <c r="AG1215" s="45"/>
    </row>
    <row r="1216" spans="1:33" ht="12.75" customHeight="1" x14ac:dyDescent="0.2">
      <c r="A1216" s="59">
        <f>+VLOOKUP(B1216,Annuaire_roster!B:G,5,0)</f>
        <v>1414</v>
      </c>
      <c r="B1216" s="78" t="s">
        <v>136</v>
      </c>
      <c r="C1216" s="98" t="s">
        <v>223</v>
      </c>
      <c r="D1216" s="98" t="s">
        <v>223</v>
      </c>
      <c r="E1216" s="101">
        <v>0.66666666666666663</v>
      </c>
      <c r="F1216" s="101" t="s">
        <v>224</v>
      </c>
      <c r="G1216" s="102"/>
      <c r="H1216" s="105"/>
      <c r="I1216" s="127" t="s">
        <v>63</v>
      </c>
      <c r="J1216" s="105"/>
      <c r="K1216" s="111">
        <v>0</v>
      </c>
      <c r="L1216" s="105">
        <v>0</v>
      </c>
      <c r="M1216" s="112">
        <v>0</v>
      </c>
      <c r="N1216" s="34">
        <f t="shared" si="196"/>
        <v>0.33333333333333326</v>
      </c>
      <c r="O1216" s="38">
        <f t="shared" si="197"/>
        <v>0.33333333333333326</v>
      </c>
      <c r="P1216" s="114" t="s">
        <v>117</v>
      </c>
      <c r="Q1216" s="118">
        <v>44814</v>
      </c>
      <c r="R1216" s="35">
        <v>0</v>
      </c>
      <c r="S1216" s="35">
        <v>0</v>
      </c>
      <c r="T1216" s="10" t="str">
        <f t="shared" si="193"/>
        <v>Sem - 37</v>
      </c>
      <c r="U1216" s="10" t="str">
        <f t="shared" si="194"/>
        <v>Septembre</v>
      </c>
      <c r="V1216" s="36" t="s">
        <v>1490</v>
      </c>
      <c r="W1216" s="34"/>
      <c r="X1216" s="91">
        <f t="shared" si="195"/>
        <v>0</v>
      </c>
      <c r="Y1216" s="92" t="str">
        <f>VLOOKUP('CM-CIC'!B1147,Annuaire_roster!B:F,4,0)</f>
        <v>CHOUIFI Mustapha</v>
      </c>
      <c r="Z1216" s="37" t="s">
        <v>110</v>
      </c>
      <c r="AA1216" s="60" t="s">
        <v>232</v>
      </c>
      <c r="AB1216" s="35" t="s">
        <v>63</v>
      </c>
      <c r="AC1216" s="35" t="s">
        <v>63</v>
      </c>
      <c r="AD1216" s="35" t="s">
        <v>63</v>
      </c>
      <c r="AE1216" s="44" t="s">
        <v>63</v>
      </c>
      <c r="AF1216" s="120"/>
      <c r="AG1216" s="45"/>
    </row>
    <row r="1217" spans="1:33" ht="12.75" customHeight="1" x14ac:dyDescent="0.2">
      <c r="A1217" s="59">
        <f>+VLOOKUP(B1217,Annuaire_roster!B:G,5,0)</f>
        <v>1415</v>
      </c>
      <c r="B1217" s="78" t="s">
        <v>137</v>
      </c>
      <c r="C1217" s="98" t="s">
        <v>223</v>
      </c>
      <c r="D1217" s="98" t="s">
        <v>223</v>
      </c>
      <c r="E1217" s="101">
        <v>0.66666666666666663</v>
      </c>
      <c r="F1217" s="101" t="s">
        <v>224</v>
      </c>
      <c r="G1217" s="102"/>
      <c r="H1217" s="105"/>
      <c r="I1217" s="127" t="s">
        <v>63</v>
      </c>
      <c r="J1217" s="105"/>
      <c r="K1217" s="111">
        <v>0</v>
      </c>
      <c r="L1217" s="105">
        <v>0</v>
      </c>
      <c r="M1217" s="112">
        <v>0</v>
      </c>
      <c r="N1217" s="34">
        <f t="shared" si="196"/>
        <v>0.33333333333333326</v>
      </c>
      <c r="O1217" s="38">
        <f t="shared" si="197"/>
        <v>0.33333333333333326</v>
      </c>
      <c r="P1217" s="114" t="s">
        <v>117</v>
      </c>
      <c r="Q1217" s="118">
        <v>44814</v>
      </c>
      <c r="R1217" s="35">
        <v>0</v>
      </c>
      <c r="S1217" s="35">
        <v>0</v>
      </c>
      <c r="T1217" s="10" t="str">
        <f t="shared" si="193"/>
        <v>Sem - 37</v>
      </c>
      <c r="U1217" s="10" t="str">
        <f t="shared" si="194"/>
        <v>Septembre</v>
      </c>
      <c r="V1217" s="36" t="s">
        <v>1491</v>
      </c>
      <c r="W1217" s="34"/>
      <c r="X1217" s="91">
        <f t="shared" si="195"/>
        <v>0</v>
      </c>
      <c r="Y1217" s="92" t="str">
        <f>VLOOKUP('CM-CIC'!B1148,Annuaire_roster!B:F,4,0)</f>
        <v>CHOUIFI Mustapha</v>
      </c>
      <c r="Z1217" s="37" t="s">
        <v>110</v>
      </c>
      <c r="AA1217" s="60" t="s">
        <v>232</v>
      </c>
      <c r="AB1217" s="35" t="s">
        <v>63</v>
      </c>
      <c r="AC1217" s="35" t="s">
        <v>63</v>
      </c>
      <c r="AD1217" s="35" t="s">
        <v>63</v>
      </c>
      <c r="AE1217" s="44" t="s">
        <v>63</v>
      </c>
      <c r="AF1217" s="120"/>
      <c r="AG1217" s="45"/>
    </row>
    <row r="1218" spans="1:33" ht="12.75" customHeight="1" x14ac:dyDescent="0.2">
      <c r="A1218" s="59">
        <f>+VLOOKUP(B1218,Annuaire_roster!B:G,5,0)</f>
        <v>1416</v>
      </c>
      <c r="B1218" s="78" t="s">
        <v>138</v>
      </c>
      <c r="C1218" s="98" t="s">
        <v>223</v>
      </c>
      <c r="D1218" s="98" t="s">
        <v>223</v>
      </c>
      <c r="E1218" s="101">
        <v>0.66666666666666663</v>
      </c>
      <c r="F1218" s="101" t="s">
        <v>224</v>
      </c>
      <c r="G1218" s="102"/>
      <c r="H1218" s="105"/>
      <c r="I1218" s="127" t="s">
        <v>63</v>
      </c>
      <c r="J1218" s="105"/>
      <c r="K1218" s="111">
        <v>0</v>
      </c>
      <c r="L1218" s="105">
        <v>0</v>
      </c>
      <c r="M1218" s="112">
        <v>0</v>
      </c>
      <c r="N1218" s="34">
        <f t="shared" si="196"/>
        <v>0.33333333333333326</v>
      </c>
      <c r="O1218" s="38">
        <f t="shared" si="197"/>
        <v>0.33333333333333326</v>
      </c>
      <c r="P1218" s="114" t="s">
        <v>117</v>
      </c>
      <c r="Q1218" s="118">
        <v>44814</v>
      </c>
      <c r="R1218" s="35">
        <v>0</v>
      </c>
      <c r="S1218" s="35">
        <v>0</v>
      </c>
      <c r="T1218" s="10" t="str">
        <f t="shared" ref="T1218:T1281" si="198">"Sem - "&amp;WEEKNUM(Q1218,21)</f>
        <v>Sem - 37</v>
      </c>
      <c r="U1218" s="10" t="str">
        <f t="shared" ref="U1218:U1281" si="199">PROPER(TEXT(Q1218,"mmmm"))</f>
        <v>Septembre</v>
      </c>
      <c r="V1218" s="36" t="s">
        <v>1492</v>
      </c>
      <c r="W1218" s="34"/>
      <c r="X1218" s="91">
        <f t="shared" ref="X1218:X1281" si="200">IFERROR(IF(M1218="Abs",0,IF((D1218-C1218+E1218-F1218)&lt;0.000694444444444444,0,(D1218-C1218+E1218-F1218))),0)</f>
        <v>0</v>
      </c>
      <c r="Y1218" s="92" t="str">
        <f>VLOOKUP('CM-CIC'!B1149,Annuaire_roster!B:F,4,0)</f>
        <v>CHOUIFI Mustapha</v>
      </c>
      <c r="Z1218" s="37" t="s">
        <v>110</v>
      </c>
      <c r="AA1218" s="60" t="s">
        <v>232</v>
      </c>
      <c r="AB1218" s="35" t="s">
        <v>63</v>
      </c>
      <c r="AC1218" s="35" t="s">
        <v>63</v>
      </c>
      <c r="AD1218" s="35" t="s">
        <v>63</v>
      </c>
      <c r="AE1218" s="44" t="s">
        <v>63</v>
      </c>
      <c r="AF1218" s="120"/>
      <c r="AG1218" s="45"/>
    </row>
    <row r="1219" spans="1:33" ht="12.75" customHeight="1" x14ac:dyDescent="0.2">
      <c r="A1219" s="59">
        <f>+VLOOKUP(B1219,Annuaire_roster!B:G,5,0)</f>
        <v>1421</v>
      </c>
      <c r="B1219" s="78" t="s">
        <v>140</v>
      </c>
      <c r="C1219" s="98" t="s">
        <v>223</v>
      </c>
      <c r="D1219" s="98" t="s">
        <v>223</v>
      </c>
      <c r="E1219" s="101">
        <v>0.66666666666666663</v>
      </c>
      <c r="F1219" s="101" t="s">
        <v>224</v>
      </c>
      <c r="G1219" s="102"/>
      <c r="H1219" s="105"/>
      <c r="I1219" s="127" t="s">
        <v>63</v>
      </c>
      <c r="J1219" s="105"/>
      <c r="K1219" s="111">
        <v>0</v>
      </c>
      <c r="L1219" s="105">
        <v>0</v>
      </c>
      <c r="M1219" s="112">
        <v>0</v>
      </c>
      <c r="N1219" s="34">
        <f t="shared" si="196"/>
        <v>0.33333333333333326</v>
      </c>
      <c r="O1219" s="38">
        <f t="shared" si="197"/>
        <v>0.33333333333333326</v>
      </c>
      <c r="P1219" s="114" t="s">
        <v>117</v>
      </c>
      <c r="Q1219" s="118">
        <v>44814</v>
      </c>
      <c r="R1219" s="35">
        <v>0</v>
      </c>
      <c r="S1219" s="35">
        <v>0</v>
      </c>
      <c r="T1219" s="10" t="str">
        <f t="shared" si="198"/>
        <v>Sem - 37</v>
      </c>
      <c r="U1219" s="10" t="str">
        <f t="shared" si="199"/>
        <v>Septembre</v>
      </c>
      <c r="V1219" s="36" t="s">
        <v>1493</v>
      </c>
      <c r="W1219" s="34"/>
      <c r="X1219" s="91">
        <f t="shared" si="200"/>
        <v>0</v>
      </c>
      <c r="Y1219" s="92" t="str">
        <f>VLOOKUP('CM-CIC'!B1150,Annuaire_roster!B:F,4,0)</f>
        <v>CHOUIFI Mustapha</v>
      </c>
      <c r="Z1219" s="37" t="s">
        <v>110</v>
      </c>
      <c r="AA1219" s="60" t="s">
        <v>232</v>
      </c>
      <c r="AB1219" s="35" t="s">
        <v>63</v>
      </c>
      <c r="AC1219" s="35" t="s">
        <v>63</v>
      </c>
      <c r="AD1219" s="35" t="s">
        <v>63</v>
      </c>
      <c r="AE1219" s="44" t="s">
        <v>63</v>
      </c>
      <c r="AF1219" s="120"/>
      <c r="AG1219" s="45"/>
    </row>
    <row r="1220" spans="1:33" ht="12.75" customHeight="1" x14ac:dyDescent="0.2">
      <c r="A1220" s="59">
        <f>+VLOOKUP(B1220,Annuaire_roster!B:G,5,0)</f>
        <v>1419</v>
      </c>
      <c r="B1220" s="78" t="s">
        <v>139</v>
      </c>
      <c r="C1220" s="98" t="s">
        <v>223</v>
      </c>
      <c r="D1220" s="98" t="s">
        <v>223</v>
      </c>
      <c r="E1220" s="101">
        <v>0.66666666666666663</v>
      </c>
      <c r="F1220" s="101" t="s">
        <v>224</v>
      </c>
      <c r="G1220" s="102"/>
      <c r="H1220" s="105"/>
      <c r="I1220" s="127" t="s">
        <v>63</v>
      </c>
      <c r="J1220" s="105"/>
      <c r="K1220" s="111">
        <v>0</v>
      </c>
      <c r="L1220" s="105">
        <v>0</v>
      </c>
      <c r="M1220" s="112">
        <v>0</v>
      </c>
      <c r="N1220" s="34">
        <f t="shared" si="196"/>
        <v>0.33333333333333326</v>
      </c>
      <c r="O1220" s="38">
        <f t="shared" si="197"/>
        <v>0.33333333333333326</v>
      </c>
      <c r="P1220" s="114" t="s">
        <v>117</v>
      </c>
      <c r="Q1220" s="118">
        <v>44814</v>
      </c>
      <c r="R1220" s="35">
        <v>0</v>
      </c>
      <c r="S1220" s="35">
        <v>0</v>
      </c>
      <c r="T1220" s="10" t="str">
        <f t="shared" si="198"/>
        <v>Sem - 37</v>
      </c>
      <c r="U1220" s="10" t="str">
        <f t="shared" si="199"/>
        <v>Septembre</v>
      </c>
      <c r="V1220" s="36" t="s">
        <v>1494</v>
      </c>
      <c r="W1220" s="34"/>
      <c r="X1220" s="91">
        <f t="shared" si="200"/>
        <v>0</v>
      </c>
      <c r="Y1220" s="92" t="str">
        <f>VLOOKUP('CM-CIC'!B1151,Annuaire_roster!B:F,4,0)</f>
        <v>CHOUIFI Mustapha</v>
      </c>
      <c r="Z1220" s="37" t="s">
        <v>110</v>
      </c>
      <c r="AA1220" s="60" t="s">
        <v>232</v>
      </c>
      <c r="AB1220" s="35" t="s">
        <v>63</v>
      </c>
      <c r="AC1220" s="35" t="s">
        <v>63</v>
      </c>
      <c r="AD1220" s="35" t="s">
        <v>63</v>
      </c>
      <c r="AE1220" s="44" t="s">
        <v>63</v>
      </c>
      <c r="AF1220" s="120"/>
      <c r="AG1220" s="45"/>
    </row>
    <row r="1221" spans="1:33" ht="12.75" customHeight="1" x14ac:dyDescent="0.2">
      <c r="A1221" s="59">
        <f>+VLOOKUP(B1221,Annuaire_roster!B:G,5,0)</f>
        <v>1533</v>
      </c>
      <c r="B1221" s="78" t="s">
        <v>181</v>
      </c>
      <c r="C1221" s="98" t="s">
        <v>223</v>
      </c>
      <c r="D1221" s="98" t="s">
        <v>223</v>
      </c>
      <c r="E1221" s="101">
        <v>0.66666666666666663</v>
      </c>
      <c r="F1221" s="101" t="s">
        <v>224</v>
      </c>
      <c r="G1221" s="102"/>
      <c r="H1221" s="105"/>
      <c r="I1221" s="127" t="s">
        <v>63</v>
      </c>
      <c r="J1221" s="105"/>
      <c r="K1221" s="111">
        <v>0</v>
      </c>
      <c r="L1221" s="105">
        <v>0</v>
      </c>
      <c r="M1221" s="112">
        <v>0</v>
      </c>
      <c r="N1221" s="34">
        <f t="shared" si="196"/>
        <v>0.33333333333333326</v>
      </c>
      <c r="O1221" s="38">
        <f t="shared" si="197"/>
        <v>0.33333333333333326</v>
      </c>
      <c r="P1221" s="114" t="s">
        <v>117</v>
      </c>
      <c r="Q1221" s="118">
        <v>44814</v>
      </c>
      <c r="R1221" s="35">
        <v>0</v>
      </c>
      <c r="S1221" s="35">
        <v>0</v>
      </c>
      <c r="T1221" s="10" t="str">
        <f t="shared" si="198"/>
        <v>Sem - 37</v>
      </c>
      <c r="U1221" s="10" t="str">
        <f t="shared" si="199"/>
        <v>Septembre</v>
      </c>
      <c r="V1221" s="36" t="s">
        <v>1495</v>
      </c>
      <c r="W1221" s="34"/>
      <c r="X1221" s="91">
        <f t="shared" si="200"/>
        <v>0</v>
      </c>
      <c r="Y1221" s="92" t="str">
        <f>VLOOKUP('CM-CIC'!B1152,Annuaire_roster!B:F,4,0)</f>
        <v>CHOUIFI Mustapha</v>
      </c>
      <c r="Z1221" s="37" t="s">
        <v>110</v>
      </c>
      <c r="AA1221" s="60" t="s">
        <v>232</v>
      </c>
      <c r="AB1221" s="35" t="s">
        <v>63</v>
      </c>
      <c r="AC1221" s="35" t="s">
        <v>63</v>
      </c>
      <c r="AD1221" s="35" t="s">
        <v>63</v>
      </c>
      <c r="AE1221" s="44" t="s">
        <v>63</v>
      </c>
      <c r="AF1221" s="120"/>
      <c r="AG1221" s="45"/>
    </row>
    <row r="1222" spans="1:33" ht="12.75" customHeight="1" x14ac:dyDescent="0.2">
      <c r="A1222" s="59">
        <f>+VLOOKUP(B1222,Annuaire_roster!B:G,5,0)</f>
        <v>1532</v>
      </c>
      <c r="B1222" s="78" t="s">
        <v>182</v>
      </c>
      <c r="C1222" s="98" t="s">
        <v>223</v>
      </c>
      <c r="D1222" s="98" t="s">
        <v>223</v>
      </c>
      <c r="E1222" s="101">
        <v>0.66666666666666663</v>
      </c>
      <c r="F1222" s="101" t="s">
        <v>224</v>
      </c>
      <c r="G1222" s="102"/>
      <c r="H1222" s="105"/>
      <c r="I1222" s="127" t="s">
        <v>63</v>
      </c>
      <c r="J1222" s="105"/>
      <c r="K1222" s="111">
        <v>0</v>
      </c>
      <c r="L1222" s="105">
        <v>0</v>
      </c>
      <c r="M1222" s="112">
        <v>0</v>
      </c>
      <c r="N1222" s="34">
        <f t="shared" si="196"/>
        <v>0.33333333333333326</v>
      </c>
      <c r="O1222" s="38">
        <f t="shared" si="197"/>
        <v>0.33333333333333326</v>
      </c>
      <c r="P1222" s="114" t="s">
        <v>117</v>
      </c>
      <c r="Q1222" s="118">
        <v>44814</v>
      </c>
      <c r="R1222" s="35">
        <v>0</v>
      </c>
      <c r="S1222" s="35">
        <v>0</v>
      </c>
      <c r="T1222" s="10" t="str">
        <f t="shared" si="198"/>
        <v>Sem - 37</v>
      </c>
      <c r="U1222" s="10" t="str">
        <f t="shared" si="199"/>
        <v>Septembre</v>
      </c>
      <c r="V1222" s="36" t="s">
        <v>1496</v>
      </c>
      <c r="W1222" s="34"/>
      <c r="X1222" s="91">
        <f t="shared" si="200"/>
        <v>0</v>
      </c>
      <c r="Y1222" s="92" t="str">
        <f>VLOOKUP('CM-CIC'!B1153,Annuaire_roster!B:F,4,0)</f>
        <v>CHOUIFI Mustapha</v>
      </c>
      <c r="Z1222" s="37" t="s">
        <v>110</v>
      </c>
      <c r="AA1222" s="60" t="s">
        <v>232</v>
      </c>
      <c r="AB1222" s="35" t="s">
        <v>63</v>
      </c>
      <c r="AC1222" s="35" t="s">
        <v>63</v>
      </c>
      <c r="AD1222" s="35" t="s">
        <v>63</v>
      </c>
      <c r="AE1222" s="44" t="s">
        <v>63</v>
      </c>
      <c r="AF1222" s="120"/>
      <c r="AG1222" s="45"/>
    </row>
    <row r="1223" spans="1:33" ht="12.75" customHeight="1" x14ac:dyDescent="0.2">
      <c r="A1223" s="59">
        <f>+VLOOKUP(B1223,Annuaire_roster!B:G,5,0)</f>
        <v>1448</v>
      </c>
      <c r="B1223" s="78" t="s">
        <v>164</v>
      </c>
      <c r="C1223" s="98" t="s">
        <v>223</v>
      </c>
      <c r="D1223" s="98" t="s">
        <v>223</v>
      </c>
      <c r="E1223" s="101">
        <v>0.66666666666666663</v>
      </c>
      <c r="F1223" s="101" t="s">
        <v>224</v>
      </c>
      <c r="G1223" s="102"/>
      <c r="H1223" s="105"/>
      <c r="I1223" s="127" t="s">
        <v>63</v>
      </c>
      <c r="J1223" s="105"/>
      <c r="K1223" s="111">
        <v>0</v>
      </c>
      <c r="L1223" s="105">
        <v>0</v>
      </c>
      <c r="M1223" s="112">
        <v>0</v>
      </c>
      <c r="N1223" s="34">
        <f t="shared" si="196"/>
        <v>0.33333333333333326</v>
      </c>
      <c r="O1223" s="38">
        <f t="shared" si="197"/>
        <v>0.33333333333333326</v>
      </c>
      <c r="P1223" s="114" t="s">
        <v>117</v>
      </c>
      <c r="Q1223" s="118">
        <v>44814</v>
      </c>
      <c r="R1223" s="35">
        <v>0</v>
      </c>
      <c r="S1223" s="35">
        <v>0</v>
      </c>
      <c r="T1223" s="10" t="str">
        <f t="shared" si="198"/>
        <v>Sem - 37</v>
      </c>
      <c r="U1223" s="10" t="str">
        <f t="shared" si="199"/>
        <v>Septembre</v>
      </c>
      <c r="V1223" s="36" t="s">
        <v>1497</v>
      </c>
      <c r="W1223" s="34"/>
      <c r="X1223" s="91">
        <f t="shared" si="200"/>
        <v>0</v>
      </c>
      <c r="Y1223" s="92" t="str">
        <f>VLOOKUP('CM-CIC'!B1154,Annuaire_roster!B:F,4,0)</f>
        <v>CHOUIFI Mustapha</v>
      </c>
      <c r="Z1223" s="37" t="s">
        <v>110</v>
      </c>
      <c r="AA1223" s="60" t="s">
        <v>232</v>
      </c>
      <c r="AB1223" s="35" t="s">
        <v>63</v>
      </c>
      <c r="AC1223" s="35" t="s">
        <v>63</v>
      </c>
      <c r="AD1223" s="35" t="s">
        <v>63</v>
      </c>
      <c r="AE1223" s="44" t="s">
        <v>63</v>
      </c>
      <c r="AF1223" s="120"/>
      <c r="AG1223" s="45"/>
    </row>
    <row r="1224" spans="1:33" ht="12.75" customHeight="1" x14ac:dyDescent="0.2">
      <c r="A1224" s="59">
        <f>+VLOOKUP(B1224,Annuaire_roster!B:G,5,0)</f>
        <v>1488</v>
      </c>
      <c r="B1224" s="78" t="s">
        <v>170</v>
      </c>
      <c r="C1224" s="98" t="s">
        <v>223</v>
      </c>
      <c r="D1224" s="98" t="s">
        <v>223</v>
      </c>
      <c r="E1224" s="101">
        <v>0.66666666666666663</v>
      </c>
      <c r="F1224" s="101" t="s">
        <v>224</v>
      </c>
      <c r="G1224" s="102"/>
      <c r="H1224" s="105"/>
      <c r="I1224" s="127" t="s">
        <v>63</v>
      </c>
      <c r="J1224" s="105"/>
      <c r="K1224" s="111">
        <v>0</v>
      </c>
      <c r="L1224" s="105">
        <v>0</v>
      </c>
      <c r="M1224" s="112">
        <v>0</v>
      </c>
      <c r="N1224" s="34">
        <f t="shared" si="196"/>
        <v>0.33333333333333326</v>
      </c>
      <c r="O1224" s="38">
        <f t="shared" si="197"/>
        <v>0.33333333333333326</v>
      </c>
      <c r="P1224" s="114" t="s">
        <v>117</v>
      </c>
      <c r="Q1224" s="118">
        <v>44814</v>
      </c>
      <c r="R1224" s="35">
        <v>0</v>
      </c>
      <c r="S1224" s="35">
        <v>0</v>
      </c>
      <c r="T1224" s="10" t="str">
        <f t="shared" si="198"/>
        <v>Sem - 37</v>
      </c>
      <c r="U1224" s="10" t="str">
        <f t="shared" si="199"/>
        <v>Septembre</v>
      </c>
      <c r="V1224" s="36" t="s">
        <v>1498</v>
      </c>
      <c r="W1224" s="34"/>
      <c r="X1224" s="91">
        <f t="shared" si="200"/>
        <v>0</v>
      </c>
      <c r="Y1224" s="92" t="str">
        <f>VLOOKUP('CM-CIC'!B1155,Annuaire_roster!B:F,4,0)</f>
        <v>CHOUIFI Mustapha</v>
      </c>
      <c r="Z1224" s="37" t="s">
        <v>110</v>
      </c>
      <c r="AA1224" s="60" t="s">
        <v>232</v>
      </c>
      <c r="AB1224" s="35" t="s">
        <v>63</v>
      </c>
      <c r="AC1224" s="35" t="s">
        <v>63</v>
      </c>
      <c r="AD1224" s="35" t="s">
        <v>63</v>
      </c>
      <c r="AE1224" s="44" t="s">
        <v>63</v>
      </c>
      <c r="AF1224" s="120"/>
      <c r="AG1224" s="45"/>
    </row>
    <row r="1225" spans="1:33" ht="12.75" customHeight="1" x14ac:dyDescent="0.2">
      <c r="A1225" s="59">
        <f>+VLOOKUP(B1225,Annuaire_roster!B:G,5,0)</f>
        <v>1456</v>
      </c>
      <c r="B1225" s="78" t="s">
        <v>173</v>
      </c>
      <c r="C1225" s="98" t="s">
        <v>223</v>
      </c>
      <c r="D1225" s="98" t="s">
        <v>223</v>
      </c>
      <c r="E1225" s="101">
        <v>0.66666666666666663</v>
      </c>
      <c r="F1225" s="101" t="s">
        <v>224</v>
      </c>
      <c r="G1225" s="102"/>
      <c r="H1225" s="105"/>
      <c r="I1225" s="127" t="s">
        <v>63</v>
      </c>
      <c r="J1225" s="105"/>
      <c r="K1225" s="111">
        <v>0</v>
      </c>
      <c r="L1225" s="105">
        <v>0</v>
      </c>
      <c r="M1225" s="112">
        <v>0</v>
      </c>
      <c r="N1225" s="34">
        <f t="shared" si="196"/>
        <v>0.33333333333333326</v>
      </c>
      <c r="O1225" s="38">
        <f t="shared" si="197"/>
        <v>0.33333333333333326</v>
      </c>
      <c r="P1225" s="114" t="s">
        <v>117</v>
      </c>
      <c r="Q1225" s="118">
        <v>44814</v>
      </c>
      <c r="R1225" s="35">
        <v>0</v>
      </c>
      <c r="S1225" s="35">
        <v>0</v>
      </c>
      <c r="T1225" s="10" t="str">
        <f t="shared" si="198"/>
        <v>Sem - 37</v>
      </c>
      <c r="U1225" s="10" t="str">
        <f t="shared" si="199"/>
        <v>Septembre</v>
      </c>
      <c r="V1225" s="36" t="s">
        <v>1499</v>
      </c>
      <c r="W1225" s="34"/>
      <c r="X1225" s="91">
        <f t="shared" si="200"/>
        <v>0</v>
      </c>
      <c r="Y1225" s="92" t="str">
        <f>VLOOKUP('CM-CIC'!B1156,Annuaire_roster!B:F,4,0)</f>
        <v>CHOUIFI Mustapha</v>
      </c>
      <c r="Z1225" s="37" t="s">
        <v>110</v>
      </c>
      <c r="AA1225" s="60" t="s">
        <v>232</v>
      </c>
      <c r="AB1225" s="35" t="s">
        <v>63</v>
      </c>
      <c r="AC1225" s="35" t="s">
        <v>63</v>
      </c>
      <c r="AD1225" s="35" t="s">
        <v>63</v>
      </c>
      <c r="AE1225" s="44" t="s">
        <v>63</v>
      </c>
      <c r="AF1225" s="120"/>
      <c r="AG1225" s="45"/>
    </row>
    <row r="1226" spans="1:33" ht="12.75" customHeight="1" x14ac:dyDescent="0.2">
      <c r="A1226" s="59">
        <f>+VLOOKUP(B1226,Annuaire_roster!B:G,5,0)</f>
        <v>1504</v>
      </c>
      <c r="B1226" s="78" t="s">
        <v>166</v>
      </c>
      <c r="C1226" s="98" t="s">
        <v>223</v>
      </c>
      <c r="D1226" s="98" t="s">
        <v>223</v>
      </c>
      <c r="E1226" s="101">
        <v>0.66666666666666663</v>
      </c>
      <c r="F1226" s="101" t="s">
        <v>224</v>
      </c>
      <c r="G1226" s="102"/>
      <c r="H1226" s="105"/>
      <c r="I1226" s="127" t="s">
        <v>63</v>
      </c>
      <c r="J1226" s="105"/>
      <c r="K1226" s="111">
        <v>0</v>
      </c>
      <c r="L1226" s="105">
        <v>0</v>
      </c>
      <c r="M1226" s="112">
        <v>0</v>
      </c>
      <c r="N1226" s="34">
        <f t="shared" si="196"/>
        <v>0.33333333333333326</v>
      </c>
      <c r="O1226" s="38">
        <f t="shared" si="197"/>
        <v>0.33333333333333326</v>
      </c>
      <c r="P1226" s="114" t="s">
        <v>117</v>
      </c>
      <c r="Q1226" s="118">
        <v>44814</v>
      </c>
      <c r="R1226" s="35">
        <v>0</v>
      </c>
      <c r="S1226" s="35">
        <v>0</v>
      </c>
      <c r="T1226" s="10" t="str">
        <f t="shared" si="198"/>
        <v>Sem - 37</v>
      </c>
      <c r="U1226" s="10" t="str">
        <f t="shared" si="199"/>
        <v>Septembre</v>
      </c>
      <c r="V1226" s="36" t="s">
        <v>1500</v>
      </c>
      <c r="W1226" s="34"/>
      <c r="X1226" s="91">
        <f t="shared" si="200"/>
        <v>0</v>
      </c>
      <c r="Y1226" s="92" t="str">
        <f>VLOOKUP('CM-CIC'!B1157,Annuaire_roster!B:F,4,0)</f>
        <v>CHOUIFI Mustapha</v>
      </c>
      <c r="Z1226" s="37" t="s">
        <v>110</v>
      </c>
      <c r="AA1226" s="60" t="s">
        <v>232</v>
      </c>
      <c r="AB1226" s="35" t="s">
        <v>63</v>
      </c>
      <c r="AC1226" s="35" t="s">
        <v>63</v>
      </c>
      <c r="AD1226" s="35" t="s">
        <v>63</v>
      </c>
      <c r="AE1226" s="44" t="s">
        <v>63</v>
      </c>
      <c r="AF1226" s="120"/>
      <c r="AG1226" s="45"/>
    </row>
    <row r="1227" spans="1:33" ht="12.75" customHeight="1" x14ac:dyDescent="0.2">
      <c r="A1227" s="59">
        <f>+VLOOKUP(B1227,Annuaire_roster!B:G,5,0)</f>
        <v>1429</v>
      </c>
      <c r="B1227" s="78" t="s">
        <v>147</v>
      </c>
      <c r="C1227" s="98" t="s">
        <v>223</v>
      </c>
      <c r="D1227" s="98" t="s">
        <v>223</v>
      </c>
      <c r="E1227" s="101">
        <v>0.66666666666666663</v>
      </c>
      <c r="F1227" s="101" t="s">
        <v>224</v>
      </c>
      <c r="G1227" s="102"/>
      <c r="H1227" s="105"/>
      <c r="I1227" s="127" t="s">
        <v>63</v>
      </c>
      <c r="J1227" s="105"/>
      <c r="K1227" s="111">
        <v>0</v>
      </c>
      <c r="L1227" s="105">
        <v>0</v>
      </c>
      <c r="M1227" s="112">
        <v>0</v>
      </c>
      <c r="N1227" s="34">
        <f t="shared" si="196"/>
        <v>0.33333333333333326</v>
      </c>
      <c r="O1227" s="38">
        <f t="shared" si="197"/>
        <v>0.33333333333333326</v>
      </c>
      <c r="P1227" s="114" t="s">
        <v>117</v>
      </c>
      <c r="Q1227" s="118">
        <v>44814</v>
      </c>
      <c r="R1227" s="35">
        <v>0</v>
      </c>
      <c r="S1227" s="35">
        <v>0</v>
      </c>
      <c r="T1227" s="10" t="str">
        <f t="shared" si="198"/>
        <v>Sem - 37</v>
      </c>
      <c r="U1227" s="10" t="str">
        <f t="shared" si="199"/>
        <v>Septembre</v>
      </c>
      <c r="V1227" s="36" t="s">
        <v>1501</v>
      </c>
      <c r="W1227" s="34"/>
      <c r="X1227" s="91">
        <f t="shared" si="200"/>
        <v>0</v>
      </c>
      <c r="Y1227" s="92" t="str">
        <f>VLOOKUP('CM-CIC'!B1158,Annuaire_roster!B:F,4,0)</f>
        <v>CHOUIFI Mustapha</v>
      </c>
      <c r="Z1227" s="37" t="s">
        <v>110</v>
      </c>
      <c r="AA1227" s="60" t="s">
        <v>232</v>
      </c>
      <c r="AB1227" s="35" t="s">
        <v>63</v>
      </c>
      <c r="AC1227" s="35" t="s">
        <v>63</v>
      </c>
      <c r="AD1227" s="35" t="s">
        <v>63</v>
      </c>
      <c r="AE1227" s="44" t="s">
        <v>63</v>
      </c>
      <c r="AF1227" s="120"/>
      <c r="AG1227" s="45"/>
    </row>
    <row r="1228" spans="1:33" ht="12.75" customHeight="1" x14ac:dyDescent="0.2">
      <c r="A1228" s="59" t="str">
        <f>+VLOOKUP(B1228,Annuaire_roster!B:G,5,0)</f>
        <v>01563</v>
      </c>
      <c r="B1228" s="78" t="s">
        <v>190</v>
      </c>
      <c r="C1228" s="98" t="s">
        <v>223</v>
      </c>
      <c r="D1228" s="98" t="s">
        <v>223</v>
      </c>
      <c r="E1228" s="101">
        <v>0.66666666666666663</v>
      </c>
      <c r="F1228" s="101" t="s">
        <v>224</v>
      </c>
      <c r="G1228" s="102"/>
      <c r="H1228" s="105"/>
      <c r="I1228" s="127" t="s">
        <v>63</v>
      </c>
      <c r="J1228" s="105"/>
      <c r="K1228" s="111">
        <v>0</v>
      </c>
      <c r="L1228" s="105">
        <v>0</v>
      </c>
      <c r="M1228" s="112">
        <v>0</v>
      </c>
      <c r="N1228" s="34">
        <f t="shared" si="196"/>
        <v>0.33333333333333326</v>
      </c>
      <c r="O1228" s="38">
        <f t="shared" si="197"/>
        <v>0.33333333333333326</v>
      </c>
      <c r="P1228" s="114" t="s">
        <v>117</v>
      </c>
      <c r="Q1228" s="118">
        <v>44814</v>
      </c>
      <c r="R1228" s="35">
        <v>0</v>
      </c>
      <c r="S1228" s="35">
        <v>0</v>
      </c>
      <c r="T1228" s="10" t="str">
        <f t="shared" si="198"/>
        <v>Sem - 37</v>
      </c>
      <c r="U1228" s="10" t="str">
        <f t="shared" si="199"/>
        <v>Septembre</v>
      </c>
      <c r="V1228" s="36" t="s">
        <v>1502</v>
      </c>
      <c r="W1228" s="34"/>
      <c r="X1228" s="91">
        <f t="shared" si="200"/>
        <v>0</v>
      </c>
      <c r="Y1228" s="92" t="str">
        <f>VLOOKUP('CM-CIC'!B1159,Annuaire_roster!B:F,4,0)</f>
        <v>CHOUIFI Mustapha</v>
      </c>
      <c r="Z1228" s="37" t="s">
        <v>110</v>
      </c>
      <c r="AA1228" s="60" t="s">
        <v>232</v>
      </c>
      <c r="AB1228" s="35" t="s">
        <v>63</v>
      </c>
      <c r="AC1228" s="35" t="s">
        <v>63</v>
      </c>
      <c r="AD1228" s="35" t="s">
        <v>63</v>
      </c>
      <c r="AE1228" s="44" t="s">
        <v>63</v>
      </c>
      <c r="AF1228" s="120"/>
      <c r="AG1228" s="45"/>
    </row>
    <row r="1229" spans="1:33" ht="12.75" customHeight="1" x14ac:dyDescent="0.2">
      <c r="A1229" s="59" t="str">
        <f>+VLOOKUP(B1229,Annuaire_roster!B:G,5,0)</f>
        <v>01579</v>
      </c>
      <c r="B1229" s="78" t="s">
        <v>194</v>
      </c>
      <c r="C1229" s="98" t="s">
        <v>223</v>
      </c>
      <c r="D1229" s="98" t="s">
        <v>223</v>
      </c>
      <c r="E1229" s="101">
        <v>0.66666666666666663</v>
      </c>
      <c r="F1229" s="101" t="s">
        <v>224</v>
      </c>
      <c r="G1229" s="102"/>
      <c r="H1229" s="105"/>
      <c r="I1229" s="127" t="s">
        <v>63</v>
      </c>
      <c r="J1229" s="105"/>
      <c r="K1229" s="111">
        <v>0</v>
      </c>
      <c r="L1229" s="105">
        <v>0</v>
      </c>
      <c r="M1229" s="112">
        <v>0</v>
      </c>
      <c r="N1229" s="34">
        <f t="shared" si="196"/>
        <v>0.33333333333333326</v>
      </c>
      <c r="O1229" s="38">
        <f t="shared" si="197"/>
        <v>0.33333333333333326</v>
      </c>
      <c r="P1229" s="114" t="s">
        <v>117</v>
      </c>
      <c r="Q1229" s="118">
        <v>44814</v>
      </c>
      <c r="R1229" s="35">
        <v>0</v>
      </c>
      <c r="S1229" s="35">
        <v>0</v>
      </c>
      <c r="T1229" s="10" t="str">
        <f t="shared" si="198"/>
        <v>Sem - 37</v>
      </c>
      <c r="U1229" s="10" t="str">
        <f t="shared" si="199"/>
        <v>Septembre</v>
      </c>
      <c r="V1229" s="36" t="s">
        <v>1503</v>
      </c>
      <c r="W1229" s="34"/>
      <c r="X1229" s="91">
        <f t="shared" si="200"/>
        <v>0</v>
      </c>
      <c r="Y1229" s="92" t="str">
        <f>VLOOKUP('CM-CIC'!B1160,Annuaire_roster!B:F,4,0)</f>
        <v>CHOUIFI Mustapha</v>
      </c>
      <c r="Z1229" s="37" t="s">
        <v>110</v>
      </c>
      <c r="AA1229" s="60" t="s">
        <v>232</v>
      </c>
      <c r="AB1229" s="35" t="s">
        <v>63</v>
      </c>
      <c r="AC1229" s="35" t="s">
        <v>63</v>
      </c>
      <c r="AD1229" s="35" t="s">
        <v>63</v>
      </c>
      <c r="AE1229" s="44" t="s">
        <v>63</v>
      </c>
      <c r="AF1229" s="120"/>
      <c r="AG1229" s="45"/>
    </row>
    <row r="1230" spans="1:33" ht="12.75" customHeight="1" x14ac:dyDescent="0.2">
      <c r="A1230" s="59" t="str">
        <f>+VLOOKUP(B1230,Annuaire_roster!B:G,5,0)</f>
        <v>01580</v>
      </c>
      <c r="B1230" s="78" t="s">
        <v>197</v>
      </c>
      <c r="C1230" s="98" t="s">
        <v>223</v>
      </c>
      <c r="D1230" s="98" t="s">
        <v>223</v>
      </c>
      <c r="E1230" s="101">
        <v>0.66666666666666663</v>
      </c>
      <c r="F1230" s="101" t="s">
        <v>224</v>
      </c>
      <c r="G1230" s="102"/>
      <c r="H1230" s="105"/>
      <c r="I1230" s="127" t="s">
        <v>63</v>
      </c>
      <c r="J1230" s="105"/>
      <c r="K1230" s="111">
        <v>0</v>
      </c>
      <c r="L1230" s="105">
        <v>0</v>
      </c>
      <c r="M1230" s="112">
        <v>0</v>
      </c>
      <c r="N1230" s="34">
        <f t="shared" si="196"/>
        <v>0.33333333333333326</v>
      </c>
      <c r="O1230" s="38">
        <f t="shared" si="197"/>
        <v>0.33333333333333326</v>
      </c>
      <c r="P1230" s="114" t="s">
        <v>117</v>
      </c>
      <c r="Q1230" s="118">
        <v>44814</v>
      </c>
      <c r="R1230" s="35">
        <v>0</v>
      </c>
      <c r="S1230" s="35">
        <v>0</v>
      </c>
      <c r="T1230" s="10" t="str">
        <f t="shared" si="198"/>
        <v>Sem - 37</v>
      </c>
      <c r="U1230" s="10" t="str">
        <f t="shared" si="199"/>
        <v>Septembre</v>
      </c>
      <c r="V1230" s="36" t="s">
        <v>1504</v>
      </c>
      <c r="W1230" s="34"/>
      <c r="X1230" s="91">
        <f t="shared" si="200"/>
        <v>0</v>
      </c>
      <c r="Y1230" s="92" t="str">
        <f>VLOOKUP('CM-CIC'!B1161,Annuaire_roster!B:F,4,0)</f>
        <v>CHOUIFI Mustapha</v>
      </c>
      <c r="Z1230" s="37" t="s">
        <v>110</v>
      </c>
      <c r="AA1230" s="60" t="s">
        <v>232</v>
      </c>
      <c r="AB1230" s="35" t="s">
        <v>63</v>
      </c>
      <c r="AC1230" s="35" t="s">
        <v>63</v>
      </c>
      <c r="AD1230" s="35" t="s">
        <v>63</v>
      </c>
      <c r="AE1230" s="44" t="s">
        <v>63</v>
      </c>
      <c r="AF1230" s="120"/>
      <c r="AG1230" s="45"/>
    </row>
    <row r="1231" spans="1:33" ht="12.75" customHeight="1" x14ac:dyDescent="0.2">
      <c r="A1231" s="59" t="str">
        <f>+VLOOKUP(B1231,Annuaire_roster!B:G,5,0)</f>
        <v>01603</v>
      </c>
      <c r="B1231" s="78" t="s">
        <v>228</v>
      </c>
      <c r="C1231" s="98" t="s">
        <v>223</v>
      </c>
      <c r="D1231" s="98" t="s">
        <v>223</v>
      </c>
      <c r="E1231" s="101">
        <v>0.66666666666666663</v>
      </c>
      <c r="F1231" s="101" t="s">
        <v>224</v>
      </c>
      <c r="G1231" s="102"/>
      <c r="H1231" s="105"/>
      <c r="I1231" s="127" t="s">
        <v>63</v>
      </c>
      <c r="J1231" s="105"/>
      <c r="K1231" s="111">
        <v>0</v>
      </c>
      <c r="L1231" s="105">
        <v>0</v>
      </c>
      <c r="M1231" s="112">
        <v>0</v>
      </c>
      <c r="N1231" s="34">
        <f t="shared" si="196"/>
        <v>0.33333333333333326</v>
      </c>
      <c r="O1231" s="38">
        <f t="shared" si="197"/>
        <v>0.33333333333333326</v>
      </c>
      <c r="P1231" s="114" t="s">
        <v>117</v>
      </c>
      <c r="Q1231" s="118">
        <v>44814</v>
      </c>
      <c r="R1231" s="35">
        <v>0</v>
      </c>
      <c r="S1231" s="35">
        <v>0</v>
      </c>
      <c r="T1231" s="10" t="str">
        <f t="shared" si="198"/>
        <v>Sem - 37</v>
      </c>
      <c r="U1231" s="10" t="str">
        <f t="shared" si="199"/>
        <v>Septembre</v>
      </c>
      <c r="V1231" s="36" t="s">
        <v>1505</v>
      </c>
      <c r="W1231" s="34"/>
      <c r="X1231" s="91">
        <f t="shared" si="200"/>
        <v>0</v>
      </c>
      <c r="Y1231" s="92" t="str">
        <f>VLOOKUP('CM-CIC'!B1162,Annuaire_roster!B:F,4,0)</f>
        <v>CHOUIFI Mustapha</v>
      </c>
      <c r="Z1231" s="37" t="s">
        <v>110</v>
      </c>
      <c r="AA1231" s="60" t="s">
        <v>232</v>
      </c>
      <c r="AB1231" s="35" t="s">
        <v>63</v>
      </c>
      <c r="AC1231" s="35" t="s">
        <v>63</v>
      </c>
      <c r="AD1231" s="35" t="s">
        <v>63</v>
      </c>
      <c r="AE1231" s="44" t="s">
        <v>63</v>
      </c>
      <c r="AF1231" s="120"/>
      <c r="AG1231" s="45"/>
    </row>
    <row r="1232" spans="1:33" ht="12.75" customHeight="1" x14ac:dyDescent="0.2">
      <c r="A1232" s="59" t="str">
        <f>+VLOOKUP(B1232,Annuaire_roster!B:G,5,0)</f>
        <v>01604</v>
      </c>
      <c r="B1232" s="78" t="s">
        <v>229</v>
      </c>
      <c r="C1232" s="98" t="s">
        <v>223</v>
      </c>
      <c r="D1232" s="98" t="s">
        <v>223</v>
      </c>
      <c r="E1232" s="101">
        <v>0.66666666666666663</v>
      </c>
      <c r="F1232" s="101" t="s">
        <v>224</v>
      </c>
      <c r="G1232" s="102"/>
      <c r="H1232" s="105"/>
      <c r="I1232" s="127" t="s">
        <v>63</v>
      </c>
      <c r="J1232" s="105"/>
      <c r="K1232" s="111">
        <v>0</v>
      </c>
      <c r="L1232" s="105">
        <v>0</v>
      </c>
      <c r="M1232" s="112">
        <v>0</v>
      </c>
      <c r="N1232" s="34">
        <f t="shared" si="196"/>
        <v>0.33333333333333326</v>
      </c>
      <c r="O1232" s="38">
        <f t="shared" si="197"/>
        <v>0.33333333333333326</v>
      </c>
      <c r="P1232" s="114" t="s">
        <v>117</v>
      </c>
      <c r="Q1232" s="118">
        <v>44814</v>
      </c>
      <c r="R1232" s="35">
        <v>0</v>
      </c>
      <c r="S1232" s="35">
        <v>0</v>
      </c>
      <c r="T1232" s="10" t="str">
        <f t="shared" si="198"/>
        <v>Sem - 37</v>
      </c>
      <c r="U1232" s="10" t="str">
        <f t="shared" si="199"/>
        <v>Septembre</v>
      </c>
      <c r="V1232" s="36" t="s">
        <v>1506</v>
      </c>
      <c r="W1232" s="34"/>
      <c r="X1232" s="91">
        <f t="shared" si="200"/>
        <v>0</v>
      </c>
      <c r="Y1232" s="92" t="str">
        <f>VLOOKUP('CM-CIC'!B1163,Annuaire_roster!B:F,4,0)</f>
        <v>CHOUIFI Mustapha</v>
      </c>
      <c r="Z1232" s="37" t="s">
        <v>110</v>
      </c>
      <c r="AA1232" s="60" t="s">
        <v>232</v>
      </c>
      <c r="AB1232" s="35" t="s">
        <v>63</v>
      </c>
      <c r="AC1232" s="35" t="s">
        <v>63</v>
      </c>
      <c r="AD1232" s="35" t="s">
        <v>63</v>
      </c>
      <c r="AE1232" s="44" t="s">
        <v>63</v>
      </c>
      <c r="AF1232" s="120"/>
      <c r="AG1232" s="45"/>
    </row>
    <row r="1233" spans="1:33" ht="12.75" customHeight="1" x14ac:dyDescent="0.2">
      <c r="A1233" s="59" t="str">
        <f>+VLOOKUP(B1233,Annuaire_roster!B:G,5,0)</f>
        <v>01602</v>
      </c>
      <c r="B1233" s="78" t="s">
        <v>230</v>
      </c>
      <c r="C1233" s="98"/>
      <c r="D1233" s="98" t="s">
        <v>223</v>
      </c>
      <c r="E1233" s="101"/>
      <c r="F1233" s="101" t="s">
        <v>224</v>
      </c>
      <c r="G1233" s="102"/>
      <c r="H1233" s="105"/>
      <c r="I1233" s="127" t="s">
        <v>63</v>
      </c>
      <c r="J1233" s="105"/>
      <c r="K1233" s="111">
        <v>0</v>
      </c>
      <c r="L1233" s="105">
        <v>0</v>
      </c>
      <c r="M1233" s="112" t="s">
        <v>187</v>
      </c>
      <c r="N1233" s="34" t="str">
        <f t="shared" si="196"/>
        <v/>
      </c>
      <c r="O1233" s="38">
        <f t="shared" si="197"/>
        <v>0.33333333333333326</v>
      </c>
      <c r="P1233" s="114" t="s">
        <v>117</v>
      </c>
      <c r="Q1233" s="118">
        <v>44814</v>
      </c>
      <c r="R1233" s="35">
        <v>0</v>
      </c>
      <c r="S1233" s="35">
        <v>0</v>
      </c>
      <c r="T1233" s="10" t="str">
        <f t="shared" si="198"/>
        <v>Sem - 37</v>
      </c>
      <c r="U1233" s="10" t="str">
        <f t="shared" si="199"/>
        <v>Septembre</v>
      </c>
      <c r="V1233" s="36" t="s">
        <v>1507</v>
      </c>
      <c r="W1233" s="34"/>
      <c r="X1233" s="91">
        <f t="shared" si="200"/>
        <v>0</v>
      </c>
      <c r="Y1233" s="92" t="str">
        <f>VLOOKUP('CM-CIC'!B1164,Annuaire_roster!B:F,4,0)</f>
        <v>CHOUIFI Mustapha</v>
      </c>
      <c r="Z1233" s="37" t="s">
        <v>110</v>
      </c>
      <c r="AA1233" s="60" t="s">
        <v>232</v>
      </c>
      <c r="AB1233" s="35" t="s">
        <v>63</v>
      </c>
      <c r="AC1233" s="35" t="s">
        <v>63</v>
      </c>
      <c r="AD1233" s="35" t="s">
        <v>63</v>
      </c>
      <c r="AE1233" s="44" t="s">
        <v>63</v>
      </c>
      <c r="AF1233" s="120"/>
      <c r="AG1233" s="45"/>
    </row>
    <row r="1234" spans="1:33" ht="12.75" customHeight="1" x14ac:dyDescent="0.2">
      <c r="A1234" s="59">
        <f>+VLOOKUP(B1234,Annuaire_roster!B:G,5,0)</f>
        <v>1148</v>
      </c>
      <c r="B1234" s="78" t="s">
        <v>72</v>
      </c>
      <c r="C1234" s="98">
        <v>0.2986111111111111</v>
      </c>
      <c r="D1234" s="98" t="s">
        <v>223</v>
      </c>
      <c r="E1234" s="101">
        <v>0.45833333333333331</v>
      </c>
      <c r="F1234" s="101" t="s">
        <v>225</v>
      </c>
      <c r="G1234" s="102"/>
      <c r="H1234" s="105"/>
      <c r="I1234" s="149"/>
      <c r="J1234" s="105"/>
      <c r="K1234" s="111"/>
      <c r="L1234" s="105">
        <v>0</v>
      </c>
      <c r="M1234" s="112">
        <v>0</v>
      </c>
      <c r="N1234" s="34">
        <f t="shared" si="196"/>
        <v>0.16666666666666663</v>
      </c>
      <c r="O1234" s="38">
        <f t="shared" si="197"/>
        <v>0.16666666666666663</v>
      </c>
      <c r="P1234" s="114" t="s">
        <v>117</v>
      </c>
      <c r="Q1234" s="118">
        <v>44815</v>
      </c>
      <c r="R1234" s="35">
        <v>0</v>
      </c>
      <c r="S1234" s="35">
        <v>0</v>
      </c>
      <c r="T1234" s="10" t="str">
        <f t="shared" si="198"/>
        <v>Sem - 37</v>
      </c>
      <c r="U1234" s="10" t="str">
        <f t="shared" si="199"/>
        <v>Septembre</v>
      </c>
      <c r="V1234" s="36" t="s">
        <v>1508</v>
      </c>
      <c r="W1234" s="34"/>
      <c r="X1234" s="91">
        <f t="shared" si="200"/>
        <v>0</v>
      </c>
      <c r="Y1234" s="92" t="str">
        <f>VLOOKUP('CM-CIC'!B1165,Annuaire_roster!B:F,4,0)</f>
        <v>HAMDOUNI YASSER (assistance)</v>
      </c>
      <c r="Z1234" s="37" t="s">
        <v>110</v>
      </c>
      <c r="AA1234" s="60" t="s">
        <v>232</v>
      </c>
      <c r="AB1234" s="35" t="s">
        <v>63</v>
      </c>
      <c r="AC1234" s="35" t="s">
        <v>63</v>
      </c>
      <c r="AD1234" s="35" t="s">
        <v>63</v>
      </c>
      <c r="AE1234" s="44" t="s">
        <v>63</v>
      </c>
      <c r="AF1234" s="120"/>
      <c r="AG1234" s="45"/>
    </row>
    <row r="1235" spans="1:33" ht="12.75" customHeight="1" x14ac:dyDescent="0.2">
      <c r="A1235" s="59">
        <f>+VLOOKUP(B1235,Annuaire_roster!B:G,5,0)</f>
        <v>1146</v>
      </c>
      <c r="B1235" s="78" t="s">
        <v>69</v>
      </c>
      <c r="C1235" s="98">
        <v>0.29583333333333334</v>
      </c>
      <c r="D1235" s="98" t="s">
        <v>223</v>
      </c>
      <c r="E1235" s="101">
        <v>0.45833333333333331</v>
      </c>
      <c r="F1235" s="101" t="s">
        <v>225</v>
      </c>
      <c r="G1235" s="102"/>
      <c r="H1235" s="105"/>
      <c r="I1235" s="149"/>
      <c r="J1235" s="105"/>
      <c r="K1235" s="111"/>
      <c r="L1235" s="105">
        <v>0</v>
      </c>
      <c r="M1235" s="112">
        <v>0</v>
      </c>
      <c r="N1235" s="34">
        <f t="shared" si="196"/>
        <v>0.16666666666666663</v>
      </c>
      <c r="O1235" s="38">
        <f t="shared" si="197"/>
        <v>0.16666666666666663</v>
      </c>
      <c r="P1235" s="114" t="s">
        <v>117</v>
      </c>
      <c r="Q1235" s="118">
        <v>44815</v>
      </c>
      <c r="R1235" s="35">
        <v>0</v>
      </c>
      <c r="S1235" s="35">
        <v>0</v>
      </c>
      <c r="T1235" s="10" t="str">
        <f t="shared" si="198"/>
        <v>Sem - 37</v>
      </c>
      <c r="U1235" s="10" t="str">
        <f t="shared" si="199"/>
        <v>Septembre</v>
      </c>
      <c r="V1235" s="36" t="s">
        <v>1510</v>
      </c>
      <c r="W1235" s="34"/>
      <c r="X1235" s="91">
        <f t="shared" si="200"/>
        <v>0</v>
      </c>
      <c r="Y1235" s="92" t="str">
        <f>VLOOKUP('CM-CIC'!B1166,Annuaire_roster!B:F,4,0)</f>
        <v>HAMDOUNI YASSER (assistance)</v>
      </c>
      <c r="Z1235" s="37" t="s">
        <v>110</v>
      </c>
      <c r="AA1235" s="60" t="s">
        <v>232</v>
      </c>
      <c r="AB1235" s="35" t="s">
        <v>63</v>
      </c>
      <c r="AC1235" s="35" t="s">
        <v>63</v>
      </c>
      <c r="AD1235" s="35" t="s">
        <v>63</v>
      </c>
      <c r="AE1235" s="44" t="s">
        <v>63</v>
      </c>
      <c r="AF1235" s="120"/>
      <c r="AG1235" s="45"/>
    </row>
    <row r="1236" spans="1:33" ht="12.75" customHeight="1" x14ac:dyDescent="0.2">
      <c r="A1236" s="59">
        <f>+VLOOKUP(B1236,Annuaire_roster!B:G,5,0)</f>
        <v>1393</v>
      </c>
      <c r="B1236" s="78" t="s">
        <v>127</v>
      </c>
      <c r="C1236" s="98">
        <v>0.29722222222222222</v>
      </c>
      <c r="D1236" s="98" t="s">
        <v>223</v>
      </c>
      <c r="E1236" s="101">
        <v>0.45833333333333331</v>
      </c>
      <c r="F1236" s="101" t="s">
        <v>225</v>
      </c>
      <c r="G1236" s="102"/>
      <c r="H1236" s="105"/>
      <c r="I1236" s="149"/>
      <c r="J1236" s="105"/>
      <c r="K1236" s="111"/>
      <c r="L1236" s="105">
        <v>0</v>
      </c>
      <c r="M1236" s="112">
        <v>0</v>
      </c>
      <c r="N1236" s="34">
        <f t="shared" si="196"/>
        <v>0.16666666666666663</v>
      </c>
      <c r="O1236" s="38">
        <f t="shared" si="197"/>
        <v>0.16666666666666663</v>
      </c>
      <c r="P1236" s="114" t="s">
        <v>117</v>
      </c>
      <c r="Q1236" s="118">
        <v>44815</v>
      </c>
      <c r="R1236" s="35">
        <v>0</v>
      </c>
      <c r="S1236" s="35">
        <v>0</v>
      </c>
      <c r="T1236" s="10" t="str">
        <f t="shared" si="198"/>
        <v>Sem - 37</v>
      </c>
      <c r="U1236" s="10" t="str">
        <f t="shared" si="199"/>
        <v>Septembre</v>
      </c>
      <c r="V1236" s="36" t="s">
        <v>1516</v>
      </c>
      <c r="W1236" s="34"/>
      <c r="X1236" s="91">
        <f t="shared" si="200"/>
        <v>0</v>
      </c>
      <c r="Y1236" s="92" t="str">
        <f>VLOOKUP('CM-CIC'!B1167,Annuaire_roster!B:F,4,0)</f>
        <v>HAMDOUNI YASSER (assistance)</v>
      </c>
      <c r="Z1236" s="37" t="s">
        <v>110</v>
      </c>
      <c r="AA1236" s="60" t="s">
        <v>232</v>
      </c>
      <c r="AB1236" s="35" t="s">
        <v>63</v>
      </c>
      <c r="AC1236" s="35" t="s">
        <v>63</v>
      </c>
      <c r="AD1236" s="35" t="s">
        <v>63</v>
      </c>
      <c r="AE1236" s="44" t="s">
        <v>63</v>
      </c>
      <c r="AF1236" s="120"/>
      <c r="AG1236" s="45"/>
    </row>
    <row r="1237" spans="1:33" ht="12.75" customHeight="1" x14ac:dyDescent="0.2">
      <c r="A1237" s="59">
        <f>+VLOOKUP(B1237,Annuaire_roster!B:G,5,0)</f>
        <v>1415</v>
      </c>
      <c r="B1237" s="78" t="s">
        <v>137</v>
      </c>
      <c r="C1237" s="98">
        <v>0.2951388888888889</v>
      </c>
      <c r="D1237" s="98" t="s">
        <v>223</v>
      </c>
      <c r="E1237" s="101">
        <v>0.45833333333333331</v>
      </c>
      <c r="F1237" s="101" t="s">
        <v>225</v>
      </c>
      <c r="G1237" s="102"/>
      <c r="H1237" s="105"/>
      <c r="I1237" s="149"/>
      <c r="J1237" s="105"/>
      <c r="K1237" s="111"/>
      <c r="L1237" s="105">
        <v>0</v>
      </c>
      <c r="M1237" s="112">
        <v>0</v>
      </c>
      <c r="N1237" s="34">
        <f t="shared" si="196"/>
        <v>0.16666666666666663</v>
      </c>
      <c r="O1237" s="38">
        <f t="shared" si="197"/>
        <v>0.16666666666666663</v>
      </c>
      <c r="P1237" s="114" t="s">
        <v>117</v>
      </c>
      <c r="Q1237" s="118">
        <v>44815</v>
      </c>
      <c r="R1237" s="35">
        <v>0</v>
      </c>
      <c r="S1237" s="35">
        <v>0</v>
      </c>
      <c r="T1237" s="10" t="str">
        <f t="shared" si="198"/>
        <v>Sem - 37</v>
      </c>
      <c r="U1237" s="10" t="str">
        <f t="shared" si="199"/>
        <v>Septembre</v>
      </c>
      <c r="V1237" s="36" t="s">
        <v>1522</v>
      </c>
      <c r="W1237" s="34"/>
      <c r="X1237" s="91">
        <f t="shared" si="200"/>
        <v>0</v>
      </c>
      <c r="Y1237" s="92" t="str">
        <f>VLOOKUP('CM-CIC'!B1168,Annuaire_roster!B:F,4,0)</f>
        <v>HAMDOUNI YASSER (assistance)</v>
      </c>
      <c r="Z1237" s="37" t="s">
        <v>110</v>
      </c>
      <c r="AA1237" s="60" t="s">
        <v>232</v>
      </c>
      <c r="AB1237" s="35" t="s">
        <v>63</v>
      </c>
      <c r="AC1237" s="35" t="s">
        <v>63</v>
      </c>
      <c r="AD1237" s="35" t="s">
        <v>63</v>
      </c>
      <c r="AE1237" s="44" t="s">
        <v>63</v>
      </c>
      <c r="AF1237" s="120"/>
      <c r="AG1237" s="45"/>
    </row>
    <row r="1238" spans="1:33" ht="12.75" customHeight="1" x14ac:dyDescent="0.2">
      <c r="A1238" s="59">
        <f>+VLOOKUP(B1238,Annuaire_roster!B:G,5,0)</f>
        <v>1504</v>
      </c>
      <c r="B1238" s="78" t="s">
        <v>166</v>
      </c>
      <c r="C1238" s="98">
        <v>0.29583333333333334</v>
      </c>
      <c r="D1238" s="98" t="s">
        <v>223</v>
      </c>
      <c r="E1238" s="101">
        <v>0.45833333333333331</v>
      </c>
      <c r="F1238" s="101" t="s">
        <v>225</v>
      </c>
      <c r="G1238" s="102"/>
      <c r="H1238" s="105"/>
      <c r="I1238" s="149"/>
      <c r="J1238" s="105"/>
      <c r="K1238" s="111"/>
      <c r="L1238" s="105">
        <v>0</v>
      </c>
      <c r="M1238" s="112">
        <v>0</v>
      </c>
      <c r="N1238" s="34">
        <f t="shared" si="196"/>
        <v>0.16666666666666663</v>
      </c>
      <c r="O1238" s="38">
        <f t="shared" si="197"/>
        <v>0.16666666666666663</v>
      </c>
      <c r="P1238" s="114" t="s">
        <v>117</v>
      </c>
      <c r="Q1238" s="118">
        <v>44815</v>
      </c>
      <c r="R1238" s="35">
        <v>0</v>
      </c>
      <c r="S1238" s="35">
        <v>0</v>
      </c>
      <c r="T1238" s="10" t="str">
        <f t="shared" si="198"/>
        <v>Sem - 37</v>
      </c>
      <c r="U1238" s="10" t="str">
        <f t="shared" si="199"/>
        <v>Septembre</v>
      </c>
      <c r="V1238" s="36" t="s">
        <v>1531</v>
      </c>
      <c r="W1238" s="34"/>
      <c r="X1238" s="91">
        <f t="shared" si="200"/>
        <v>0</v>
      </c>
      <c r="Y1238" s="92" t="str">
        <f>VLOOKUP('CM-CIC'!B1169,Annuaire_roster!B:F,4,0)</f>
        <v>HAMDOUNI YASSER (assistance)</v>
      </c>
      <c r="Z1238" s="37" t="s">
        <v>110</v>
      </c>
      <c r="AA1238" s="60" t="s">
        <v>232</v>
      </c>
      <c r="AB1238" s="35" t="s">
        <v>63</v>
      </c>
      <c r="AC1238" s="35" t="s">
        <v>63</v>
      </c>
      <c r="AD1238" s="35" t="s">
        <v>63</v>
      </c>
      <c r="AE1238" s="44" t="s">
        <v>63</v>
      </c>
      <c r="AF1238" s="120"/>
      <c r="AG1238" s="45"/>
    </row>
    <row r="1239" spans="1:33" ht="12.75" customHeight="1" x14ac:dyDescent="0.2">
      <c r="A1239" s="59">
        <f>+VLOOKUP(B1239,Annuaire_roster!B:G,5,0)</f>
        <v>1429</v>
      </c>
      <c r="B1239" s="78" t="s">
        <v>147</v>
      </c>
      <c r="C1239" s="98">
        <v>0.29583333333333334</v>
      </c>
      <c r="D1239" s="98" t="s">
        <v>223</v>
      </c>
      <c r="E1239" s="101">
        <v>0.45833333333333331</v>
      </c>
      <c r="F1239" s="101" t="s">
        <v>225</v>
      </c>
      <c r="G1239" s="102"/>
      <c r="H1239" s="105"/>
      <c r="I1239" s="149"/>
      <c r="J1239" s="105"/>
      <c r="K1239" s="111"/>
      <c r="L1239" s="105">
        <v>0</v>
      </c>
      <c r="M1239" s="112">
        <v>0</v>
      </c>
      <c r="N1239" s="34">
        <f t="shared" si="196"/>
        <v>0.16666666666666663</v>
      </c>
      <c r="O1239" s="38">
        <f t="shared" si="197"/>
        <v>0.16666666666666663</v>
      </c>
      <c r="P1239" s="114" t="s">
        <v>117</v>
      </c>
      <c r="Q1239" s="118">
        <v>44815</v>
      </c>
      <c r="R1239" s="35">
        <v>0</v>
      </c>
      <c r="S1239" s="35">
        <v>0</v>
      </c>
      <c r="T1239" s="10" t="str">
        <f t="shared" si="198"/>
        <v>Sem - 37</v>
      </c>
      <c r="U1239" s="10" t="str">
        <f t="shared" si="199"/>
        <v>Septembre</v>
      </c>
      <c r="V1239" s="36" t="s">
        <v>1532</v>
      </c>
      <c r="W1239" s="34"/>
      <c r="X1239" s="91">
        <f t="shared" si="200"/>
        <v>0</v>
      </c>
      <c r="Y1239" s="92" t="str">
        <f>VLOOKUP('CM-CIC'!B1170,Annuaire_roster!B:F,4,0)</f>
        <v>HAMDOUNI YASSER (assistance)</v>
      </c>
      <c r="Z1239" s="37" t="s">
        <v>110</v>
      </c>
      <c r="AA1239" s="60" t="s">
        <v>232</v>
      </c>
      <c r="AB1239" s="35" t="s">
        <v>63</v>
      </c>
      <c r="AC1239" s="35" t="s">
        <v>63</v>
      </c>
      <c r="AD1239" s="35" t="s">
        <v>63</v>
      </c>
      <c r="AE1239" s="44" t="s">
        <v>63</v>
      </c>
      <c r="AF1239" s="120"/>
      <c r="AG1239" s="45"/>
    </row>
    <row r="1240" spans="1:33" ht="12.75" customHeight="1" x14ac:dyDescent="0.2">
      <c r="A1240" s="59">
        <f>+VLOOKUP(B1240,Annuaire_roster!B:G,5,0)</f>
        <v>1141</v>
      </c>
      <c r="B1240" s="78" t="s">
        <v>76</v>
      </c>
      <c r="C1240" s="98" t="s">
        <v>223</v>
      </c>
      <c r="D1240" s="98" t="s">
        <v>223</v>
      </c>
      <c r="E1240" s="101">
        <v>0.45833333333333331</v>
      </c>
      <c r="F1240" s="101" t="s">
        <v>225</v>
      </c>
      <c r="G1240" s="102"/>
      <c r="H1240" s="105"/>
      <c r="I1240" s="127"/>
      <c r="J1240" s="105"/>
      <c r="K1240" s="111">
        <v>0</v>
      </c>
      <c r="L1240" s="105">
        <v>0</v>
      </c>
      <c r="M1240" s="112">
        <v>0</v>
      </c>
      <c r="N1240" s="34">
        <f t="shared" si="196"/>
        <v>0.16666666666666663</v>
      </c>
      <c r="O1240" s="38">
        <f t="shared" si="197"/>
        <v>0.16666666666666663</v>
      </c>
      <c r="P1240" s="114" t="s">
        <v>117</v>
      </c>
      <c r="Q1240" s="118">
        <v>44815</v>
      </c>
      <c r="R1240" s="35">
        <v>0</v>
      </c>
      <c r="S1240" s="35">
        <v>0</v>
      </c>
      <c r="T1240" s="10" t="str">
        <f t="shared" si="198"/>
        <v>Sem - 37</v>
      </c>
      <c r="U1240" s="10" t="str">
        <f t="shared" si="199"/>
        <v>Septembre</v>
      </c>
      <c r="V1240" s="36" t="s">
        <v>1509</v>
      </c>
      <c r="W1240" s="34"/>
      <c r="X1240" s="91">
        <f t="shared" si="200"/>
        <v>0</v>
      </c>
      <c r="Y1240" s="92" t="str">
        <f>VLOOKUP('CM-CIC'!B1171,Annuaire_roster!B:F,4,0)</f>
        <v>CHOUIFI Mustapha</v>
      </c>
      <c r="Z1240" s="37" t="s">
        <v>110</v>
      </c>
      <c r="AA1240" s="60" t="s">
        <v>232</v>
      </c>
      <c r="AB1240" s="35" t="s">
        <v>63</v>
      </c>
      <c r="AC1240" s="35" t="s">
        <v>63</v>
      </c>
      <c r="AD1240" s="35" t="s">
        <v>63</v>
      </c>
      <c r="AE1240" s="44" t="s">
        <v>63</v>
      </c>
      <c r="AF1240" s="120"/>
      <c r="AG1240" s="45"/>
    </row>
    <row r="1241" spans="1:33" ht="12.75" customHeight="1" x14ac:dyDescent="0.2">
      <c r="A1241" s="59">
        <f>+VLOOKUP(B1241,Annuaire_roster!B:G,5,0)</f>
        <v>1161</v>
      </c>
      <c r="B1241" s="78" t="s">
        <v>77</v>
      </c>
      <c r="C1241" s="98" t="s">
        <v>223</v>
      </c>
      <c r="D1241" s="98" t="s">
        <v>223</v>
      </c>
      <c r="E1241" s="101">
        <v>0.45833333333333331</v>
      </c>
      <c r="F1241" s="101" t="s">
        <v>225</v>
      </c>
      <c r="G1241" s="102"/>
      <c r="H1241" s="105"/>
      <c r="I1241" s="127" t="s">
        <v>63</v>
      </c>
      <c r="J1241" s="105"/>
      <c r="K1241" s="111">
        <v>0</v>
      </c>
      <c r="L1241" s="105">
        <v>0</v>
      </c>
      <c r="M1241" s="112">
        <v>0</v>
      </c>
      <c r="N1241" s="34">
        <f t="shared" si="196"/>
        <v>0.16666666666666663</v>
      </c>
      <c r="O1241" s="38">
        <f t="shared" si="197"/>
        <v>0.16666666666666663</v>
      </c>
      <c r="P1241" s="114" t="s">
        <v>117</v>
      </c>
      <c r="Q1241" s="118">
        <v>44815</v>
      </c>
      <c r="R1241" s="35">
        <v>0</v>
      </c>
      <c r="S1241" s="35">
        <v>0</v>
      </c>
      <c r="T1241" s="10" t="str">
        <f t="shared" si="198"/>
        <v>Sem - 37</v>
      </c>
      <c r="U1241" s="10" t="str">
        <f t="shared" si="199"/>
        <v>Septembre</v>
      </c>
      <c r="V1241" s="36" t="s">
        <v>1511</v>
      </c>
      <c r="W1241" s="34"/>
      <c r="X1241" s="91">
        <f t="shared" si="200"/>
        <v>0</v>
      </c>
      <c r="Y1241" s="92" t="str">
        <f>VLOOKUP('CM-CIC'!B1172,Annuaire_roster!B:F,4,0)</f>
        <v>CHOUIFI Mustapha</v>
      </c>
      <c r="Z1241" s="37" t="s">
        <v>110</v>
      </c>
      <c r="AA1241" s="60" t="s">
        <v>232</v>
      </c>
      <c r="AB1241" s="35" t="s">
        <v>63</v>
      </c>
      <c r="AC1241" s="35" t="s">
        <v>63</v>
      </c>
      <c r="AD1241" s="35" t="s">
        <v>63</v>
      </c>
      <c r="AE1241" s="44" t="s">
        <v>63</v>
      </c>
      <c r="AF1241" s="120"/>
      <c r="AG1241" s="45"/>
    </row>
    <row r="1242" spans="1:33" ht="12.75" customHeight="1" x14ac:dyDescent="0.2">
      <c r="A1242" s="59">
        <f>+VLOOKUP(B1242,Annuaire_roster!B:G,5,0)</f>
        <v>1372</v>
      </c>
      <c r="B1242" s="78" t="s">
        <v>115</v>
      </c>
      <c r="C1242" s="98" t="s">
        <v>223</v>
      </c>
      <c r="D1242" s="98" t="s">
        <v>223</v>
      </c>
      <c r="E1242" s="101">
        <v>0.45833333333333331</v>
      </c>
      <c r="F1242" s="101" t="s">
        <v>225</v>
      </c>
      <c r="G1242" s="102"/>
      <c r="H1242" s="105"/>
      <c r="I1242" s="127" t="s">
        <v>63</v>
      </c>
      <c r="J1242" s="105"/>
      <c r="K1242" s="111">
        <v>0</v>
      </c>
      <c r="L1242" s="105">
        <v>0</v>
      </c>
      <c r="M1242" s="112">
        <v>0</v>
      </c>
      <c r="N1242" s="34">
        <f t="shared" si="196"/>
        <v>0.16666666666666663</v>
      </c>
      <c r="O1242" s="38">
        <f t="shared" si="197"/>
        <v>0.16666666666666663</v>
      </c>
      <c r="P1242" s="114" t="s">
        <v>117</v>
      </c>
      <c r="Q1242" s="118">
        <v>44815</v>
      </c>
      <c r="R1242" s="35">
        <v>0</v>
      </c>
      <c r="S1242" s="35">
        <v>0</v>
      </c>
      <c r="T1242" s="10" t="str">
        <f t="shared" si="198"/>
        <v>Sem - 37</v>
      </c>
      <c r="U1242" s="10" t="str">
        <f t="shared" si="199"/>
        <v>Septembre</v>
      </c>
      <c r="V1242" s="36" t="s">
        <v>1512</v>
      </c>
      <c r="W1242" s="34"/>
      <c r="X1242" s="91">
        <f t="shared" si="200"/>
        <v>0</v>
      </c>
      <c r="Y1242" s="92" t="str">
        <f>VLOOKUP('CM-CIC'!B1173,Annuaire_roster!B:F,4,0)</f>
        <v>HAMDOUNI YASSER (assistance)</v>
      </c>
      <c r="Z1242" s="37" t="s">
        <v>110</v>
      </c>
      <c r="AA1242" s="60" t="s">
        <v>232</v>
      </c>
      <c r="AB1242" s="35" t="s">
        <v>63</v>
      </c>
      <c r="AC1242" s="35" t="s">
        <v>63</v>
      </c>
      <c r="AD1242" s="35" t="s">
        <v>63</v>
      </c>
      <c r="AE1242" s="44" t="s">
        <v>63</v>
      </c>
      <c r="AF1242" s="120"/>
      <c r="AG1242" s="45"/>
    </row>
    <row r="1243" spans="1:33" ht="12.75" customHeight="1" x14ac:dyDescent="0.2">
      <c r="A1243" s="59">
        <f>+VLOOKUP(B1243,Annuaire_roster!B:G,5,0)</f>
        <v>1371</v>
      </c>
      <c r="B1243" s="78" t="s">
        <v>116</v>
      </c>
      <c r="C1243" s="98"/>
      <c r="D1243" s="98" t="s">
        <v>188</v>
      </c>
      <c r="E1243" s="101"/>
      <c r="F1243" s="101" t="s">
        <v>188</v>
      </c>
      <c r="G1243" s="102"/>
      <c r="H1243" s="105"/>
      <c r="I1243" s="127" t="s">
        <v>63</v>
      </c>
      <c r="J1243" s="105"/>
      <c r="K1243" s="111">
        <v>0</v>
      </c>
      <c r="L1243" s="105">
        <v>0</v>
      </c>
      <c r="M1243" s="112">
        <v>0</v>
      </c>
      <c r="N1243" s="34" t="str">
        <f t="shared" si="196"/>
        <v/>
      </c>
      <c r="O1243" s="38">
        <f t="shared" si="197"/>
        <v>0</v>
      </c>
      <c r="P1243" s="114" t="s">
        <v>117</v>
      </c>
      <c r="Q1243" s="118">
        <v>44815</v>
      </c>
      <c r="R1243" s="35">
        <v>0</v>
      </c>
      <c r="S1243" s="35">
        <v>0</v>
      </c>
      <c r="T1243" s="10" t="str">
        <f t="shared" si="198"/>
        <v>Sem - 37</v>
      </c>
      <c r="U1243" s="10" t="str">
        <f t="shared" si="199"/>
        <v>Septembre</v>
      </c>
      <c r="V1243" s="36" t="s">
        <v>1513</v>
      </c>
      <c r="W1243" s="34"/>
      <c r="X1243" s="91">
        <f t="shared" si="200"/>
        <v>0</v>
      </c>
      <c r="Y1243" s="92" t="str">
        <f>VLOOKUP('CM-CIC'!B1174,Annuaire_roster!B:F,4,0)</f>
        <v>CHOUIFI Mustapha</v>
      </c>
      <c r="Z1243" s="37" t="s">
        <v>110</v>
      </c>
      <c r="AA1243" s="60" t="s">
        <v>232</v>
      </c>
      <c r="AB1243" s="35" t="s">
        <v>63</v>
      </c>
      <c r="AC1243" s="35" t="s">
        <v>63</v>
      </c>
      <c r="AD1243" s="35" t="s">
        <v>63</v>
      </c>
      <c r="AE1243" s="44" t="s">
        <v>63</v>
      </c>
      <c r="AF1243" s="120"/>
      <c r="AG1243" s="45"/>
    </row>
    <row r="1244" spans="1:33" ht="12.75" customHeight="1" x14ac:dyDescent="0.2">
      <c r="A1244" s="59">
        <f>+VLOOKUP(B1244,Annuaire_roster!B:G,5,0)</f>
        <v>1152</v>
      </c>
      <c r="B1244" s="78" t="s">
        <v>67</v>
      </c>
      <c r="C1244" s="98" t="s">
        <v>223</v>
      </c>
      <c r="D1244" s="98" t="s">
        <v>223</v>
      </c>
      <c r="E1244" s="101">
        <v>0.45833333333333331</v>
      </c>
      <c r="F1244" s="101" t="s">
        <v>225</v>
      </c>
      <c r="G1244" s="102"/>
      <c r="H1244" s="105"/>
      <c r="I1244" s="127" t="s">
        <v>63</v>
      </c>
      <c r="J1244" s="105"/>
      <c r="K1244" s="111">
        <v>0</v>
      </c>
      <c r="L1244" s="105">
        <v>0</v>
      </c>
      <c r="M1244" s="112">
        <v>0</v>
      </c>
      <c r="N1244" s="34">
        <f t="shared" si="196"/>
        <v>0.16666666666666663</v>
      </c>
      <c r="O1244" s="38">
        <f t="shared" si="197"/>
        <v>0.16666666666666663</v>
      </c>
      <c r="P1244" s="114" t="s">
        <v>117</v>
      </c>
      <c r="Q1244" s="118">
        <v>44815</v>
      </c>
      <c r="R1244" s="35">
        <v>0</v>
      </c>
      <c r="S1244" s="35">
        <v>0</v>
      </c>
      <c r="T1244" s="10" t="str">
        <f t="shared" si="198"/>
        <v>Sem - 37</v>
      </c>
      <c r="U1244" s="10" t="str">
        <f t="shared" si="199"/>
        <v>Septembre</v>
      </c>
      <c r="V1244" s="36" t="s">
        <v>1514</v>
      </c>
      <c r="W1244" s="34"/>
      <c r="X1244" s="91">
        <f t="shared" si="200"/>
        <v>0</v>
      </c>
      <c r="Y1244" s="92" t="str">
        <f>VLOOKUP('CM-CIC'!B1175,Annuaire_roster!B:F,4,0)</f>
        <v>CHOUIFI Mustapha</v>
      </c>
      <c r="Z1244" s="37" t="s">
        <v>110</v>
      </c>
      <c r="AA1244" s="60" t="s">
        <v>232</v>
      </c>
      <c r="AB1244" s="35" t="s">
        <v>63</v>
      </c>
      <c r="AC1244" s="35" t="s">
        <v>63</v>
      </c>
      <c r="AD1244" s="35" t="s">
        <v>63</v>
      </c>
      <c r="AE1244" s="44" t="s">
        <v>63</v>
      </c>
      <c r="AF1244" s="120"/>
      <c r="AG1244" s="45"/>
    </row>
    <row r="1245" spans="1:33" ht="12.75" customHeight="1" x14ac:dyDescent="0.2">
      <c r="A1245" s="59">
        <f>+VLOOKUP(B1245,Annuaire_roster!B:G,5,0)</f>
        <v>1389</v>
      </c>
      <c r="B1245" s="78" t="s">
        <v>126</v>
      </c>
      <c r="C1245" s="98" t="s">
        <v>223</v>
      </c>
      <c r="D1245" s="98" t="s">
        <v>223</v>
      </c>
      <c r="E1245" s="101">
        <v>0.45833333333333331</v>
      </c>
      <c r="F1245" s="101" t="s">
        <v>225</v>
      </c>
      <c r="G1245" s="102"/>
      <c r="H1245" s="105"/>
      <c r="I1245" s="127" t="s">
        <v>63</v>
      </c>
      <c r="J1245" s="105"/>
      <c r="K1245" s="111">
        <v>0</v>
      </c>
      <c r="L1245" s="105">
        <v>0</v>
      </c>
      <c r="M1245" s="112">
        <v>0</v>
      </c>
      <c r="N1245" s="34">
        <f t="shared" si="196"/>
        <v>0.16666666666666663</v>
      </c>
      <c r="O1245" s="38">
        <f t="shared" si="197"/>
        <v>0.16666666666666663</v>
      </c>
      <c r="P1245" s="114" t="s">
        <v>117</v>
      </c>
      <c r="Q1245" s="118">
        <v>44815</v>
      </c>
      <c r="R1245" s="35">
        <v>0</v>
      </c>
      <c r="S1245" s="35">
        <v>0</v>
      </c>
      <c r="T1245" s="10" t="str">
        <f t="shared" si="198"/>
        <v>Sem - 37</v>
      </c>
      <c r="U1245" s="10" t="str">
        <f t="shared" si="199"/>
        <v>Septembre</v>
      </c>
      <c r="V1245" s="36" t="s">
        <v>1515</v>
      </c>
      <c r="W1245" s="34"/>
      <c r="X1245" s="91">
        <f t="shared" si="200"/>
        <v>0</v>
      </c>
      <c r="Y1245" s="92" t="str">
        <f>VLOOKUP('CM-CIC'!B1176,Annuaire_roster!B:F,4,0)</f>
        <v>CHOUIFI Mustapha</v>
      </c>
      <c r="Z1245" s="37" t="s">
        <v>110</v>
      </c>
      <c r="AA1245" s="60" t="s">
        <v>232</v>
      </c>
      <c r="AB1245" s="35" t="s">
        <v>63</v>
      </c>
      <c r="AC1245" s="35" t="s">
        <v>63</v>
      </c>
      <c r="AD1245" s="35" t="s">
        <v>63</v>
      </c>
      <c r="AE1245" s="44" t="s">
        <v>63</v>
      </c>
      <c r="AF1245" s="120"/>
      <c r="AG1245" s="45"/>
    </row>
    <row r="1246" spans="1:33" ht="12.75" customHeight="1" x14ac:dyDescent="0.2">
      <c r="A1246" s="59">
        <f>+VLOOKUP(B1246,Annuaire_roster!B:G,5,0)</f>
        <v>1413</v>
      </c>
      <c r="B1246" s="78" t="s">
        <v>131</v>
      </c>
      <c r="C1246" s="98" t="s">
        <v>223</v>
      </c>
      <c r="D1246" s="98" t="s">
        <v>223</v>
      </c>
      <c r="E1246" s="101">
        <v>0.45833333333333331</v>
      </c>
      <c r="F1246" s="101" t="s">
        <v>225</v>
      </c>
      <c r="G1246" s="102"/>
      <c r="H1246" s="105"/>
      <c r="I1246" s="127" t="s">
        <v>63</v>
      </c>
      <c r="J1246" s="105"/>
      <c r="K1246" s="111">
        <v>0</v>
      </c>
      <c r="L1246" s="105">
        <v>0</v>
      </c>
      <c r="M1246" s="112">
        <v>0</v>
      </c>
      <c r="N1246" s="34">
        <f t="shared" si="196"/>
        <v>0.16666666666666663</v>
      </c>
      <c r="O1246" s="38">
        <f t="shared" si="197"/>
        <v>0.16666666666666663</v>
      </c>
      <c r="P1246" s="114" t="s">
        <v>117</v>
      </c>
      <c r="Q1246" s="118">
        <v>44815</v>
      </c>
      <c r="R1246" s="35">
        <v>0</v>
      </c>
      <c r="S1246" s="35">
        <v>0</v>
      </c>
      <c r="T1246" s="10" t="str">
        <f t="shared" si="198"/>
        <v>Sem - 37</v>
      </c>
      <c r="U1246" s="10" t="str">
        <f t="shared" si="199"/>
        <v>Septembre</v>
      </c>
      <c r="V1246" s="36" t="s">
        <v>1517</v>
      </c>
      <c r="W1246" s="34"/>
      <c r="X1246" s="91">
        <f t="shared" si="200"/>
        <v>0</v>
      </c>
      <c r="Y1246" s="92" t="str">
        <f>VLOOKUP('CM-CIC'!B1177,Annuaire_roster!B:F,4,0)</f>
        <v>CHOUIFI Mustapha</v>
      </c>
      <c r="Z1246" s="37" t="s">
        <v>110</v>
      </c>
      <c r="AA1246" s="60" t="s">
        <v>232</v>
      </c>
      <c r="AB1246" s="35" t="s">
        <v>63</v>
      </c>
      <c r="AC1246" s="35" t="s">
        <v>63</v>
      </c>
      <c r="AD1246" s="35" t="s">
        <v>63</v>
      </c>
      <c r="AE1246" s="44" t="s">
        <v>63</v>
      </c>
      <c r="AF1246" s="120"/>
      <c r="AG1246" s="45"/>
    </row>
    <row r="1247" spans="1:33" ht="12.75" customHeight="1" x14ac:dyDescent="0.2">
      <c r="A1247" s="59">
        <f>+VLOOKUP(B1247,Annuaire_roster!B:G,5,0)</f>
        <v>1418</v>
      </c>
      <c r="B1247" s="78" t="s">
        <v>132</v>
      </c>
      <c r="C1247" s="98" t="s">
        <v>223</v>
      </c>
      <c r="D1247" s="98" t="s">
        <v>223</v>
      </c>
      <c r="E1247" s="101">
        <v>0.45833333333333331</v>
      </c>
      <c r="F1247" s="101" t="s">
        <v>225</v>
      </c>
      <c r="G1247" s="102"/>
      <c r="H1247" s="105"/>
      <c r="I1247" s="127" t="s">
        <v>63</v>
      </c>
      <c r="J1247" s="105"/>
      <c r="K1247" s="111">
        <v>0</v>
      </c>
      <c r="L1247" s="105">
        <v>0</v>
      </c>
      <c r="M1247" s="112">
        <v>0</v>
      </c>
      <c r="N1247" s="34">
        <f t="shared" si="196"/>
        <v>0.16666666666666663</v>
      </c>
      <c r="O1247" s="38">
        <f t="shared" si="197"/>
        <v>0.16666666666666663</v>
      </c>
      <c r="P1247" s="114" t="s">
        <v>117</v>
      </c>
      <c r="Q1247" s="118">
        <v>44815</v>
      </c>
      <c r="R1247" s="35">
        <v>0</v>
      </c>
      <c r="S1247" s="35">
        <v>0</v>
      </c>
      <c r="T1247" s="10" t="str">
        <f t="shared" si="198"/>
        <v>Sem - 37</v>
      </c>
      <c r="U1247" s="10" t="str">
        <f t="shared" si="199"/>
        <v>Septembre</v>
      </c>
      <c r="V1247" s="36" t="s">
        <v>1518</v>
      </c>
      <c r="W1247" s="34"/>
      <c r="X1247" s="91">
        <f t="shared" si="200"/>
        <v>0</v>
      </c>
      <c r="Y1247" s="92" t="str">
        <f>VLOOKUP('CM-CIC'!B1178,Annuaire_roster!B:F,4,0)</f>
        <v>CHOUIFI Mustapha</v>
      </c>
      <c r="Z1247" s="37" t="s">
        <v>110</v>
      </c>
      <c r="AA1247" s="60" t="s">
        <v>232</v>
      </c>
      <c r="AB1247" s="35" t="s">
        <v>63</v>
      </c>
      <c r="AC1247" s="35" t="s">
        <v>63</v>
      </c>
      <c r="AD1247" s="35" t="s">
        <v>63</v>
      </c>
      <c r="AE1247" s="44" t="s">
        <v>63</v>
      </c>
      <c r="AF1247" s="120"/>
      <c r="AG1247" s="45"/>
    </row>
    <row r="1248" spans="1:33" ht="12.75" customHeight="1" x14ac:dyDescent="0.2">
      <c r="A1248" s="59">
        <f>+VLOOKUP(B1248,Annuaire_roster!B:G,5,0)</f>
        <v>1411</v>
      </c>
      <c r="B1248" s="78" t="s">
        <v>133</v>
      </c>
      <c r="C1248" s="98"/>
      <c r="D1248" s="98" t="s">
        <v>188</v>
      </c>
      <c r="E1248" s="101"/>
      <c r="F1248" s="101" t="s">
        <v>188</v>
      </c>
      <c r="G1248" s="102"/>
      <c r="H1248" s="105"/>
      <c r="I1248" s="127" t="s">
        <v>63</v>
      </c>
      <c r="J1248" s="105"/>
      <c r="K1248" s="111">
        <v>0</v>
      </c>
      <c r="L1248" s="105">
        <v>0</v>
      </c>
      <c r="M1248" s="112">
        <v>0</v>
      </c>
      <c r="N1248" s="34" t="str">
        <f t="shared" si="196"/>
        <v/>
      </c>
      <c r="O1248" s="38">
        <f t="shared" si="197"/>
        <v>0</v>
      </c>
      <c r="P1248" s="114" t="s">
        <v>117</v>
      </c>
      <c r="Q1248" s="118">
        <v>44815</v>
      </c>
      <c r="R1248" s="35">
        <v>0</v>
      </c>
      <c r="S1248" s="35">
        <v>0</v>
      </c>
      <c r="T1248" s="10" t="str">
        <f t="shared" si="198"/>
        <v>Sem - 37</v>
      </c>
      <c r="U1248" s="10" t="str">
        <f t="shared" si="199"/>
        <v>Septembre</v>
      </c>
      <c r="V1248" s="36" t="s">
        <v>1519</v>
      </c>
      <c r="W1248" s="34"/>
      <c r="X1248" s="91">
        <f t="shared" si="200"/>
        <v>0</v>
      </c>
      <c r="Y1248" s="92" t="str">
        <f>VLOOKUP('CM-CIC'!B1179,Annuaire_roster!B:F,4,0)</f>
        <v>CHOUIFI Mustapha</v>
      </c>
      <c r="Z1248" s="37" t="s">
        <v>110</v>
      </c>
      <c r="AA1248" s="60" t="s">
        <v>232</v>
      </c>
      <c r="AB1248" s="35" t="s">
        <v>63</v>
      </c>
      <c r="AC1248" s="35" t="s">
        <v>63</v>
      </c>
      <c r="AD1248" s="35" t="s">
        <v>63</v>
      </c>
      <c r="AE1248" s="44" t="s">
        <v>63</v>
      </c>
      <c r="AF1248" s="120"/>
      <c r="AG1248" s="45"/>
    </row>
    <row r="1249" spans="1:33" ht="12.75" customHeight="1" x14ac:dyDescent="0.2">
      <c r="A1249" s="59">
        <f>+VLOOKUP(B1249,Annuaire_roster!B:G,5,0)</f>
        <v>1410</v>
      </c>
      <c r="B1249" s="78" t="s">
        <v>134</v>
      </c>
      <c r="C1249" s="98" t="s">
        <v>223</v>
      </c>
      <c r="D1249" s="98" t="s">
        <v>223</v>
      </c>
      <c r="E1249" s="101">
        <v>0.45833333333333331</v>
      </c>
      <c r="F1249" s="101" t="s">
        <v>225</v>
      </c>
      <c r="G1249" s="102"/>
      <c r="H1249" s="105"/>
      <c r="I1249" s="127" t="s">
        <v>63</v>
      </c>
      <c r="J1249" s="105"/>
      <c r="K1249" s="111">
        <v>0</v>
      </c>
      <c r="L1249" s="105">
        <v>0</v>
      </c>
      <c r="M1249" s="112">
        <v>0</v>
      </c>
      <c r="N1249" s="34">
        <f t="shared" si="196"/>
        <v>0.16666666666666663</v>
      </c>
      <c r="O1249" s="38">
        <f t="shared" si="197"/>
        <v>0.16666666666666663</v>
      </c>
      <c r="P1249" s="114" t="s">
        <v>117</v>
      </c>
      <c r="Q1249" s="118">
        <v>44815</v>
      </c>
      <c r="R1249" s="35">
        <v>0</v>
      </c>
      <c r="S1249" s="35">
        <v>0</v>
      </c>
      <c r="T1249" s="10" t="str">
        <f t="shared" si="198"/>
        <v>Sem - 37</v>
      </c>
      <c r="U1249" s="10" t="str">
        <f t="shared" si="199"/>
        <v>Septembre</v>
      </c>
      <c r="V1249" s="36" t="s">
        <v>1520</v>
      </c>
      <c r="W1249" s="34"/>
      <c r="X1249" s="91">
        <f t="shared" si="200"/>
        <v>0</v>
      </c>
      <c r="Y1249" s="92" t="str">
        <f>VLOOKUP('CM-CIC'!B1180,Annuaire_roster!B:F,4,0)</f>
        <v>CHOUIFI Mustapha</v>
      </c>
      <c r="Z1249" s="37" t="s">
        <v>110</v>
      </c>
      <c r="AA1249" s="60" t="s">
        <v>232</v>
      </c>
      <c r="AB1249" s="35" t="s">
        <v>63</v>
      </c>
      <c r="AC1249" s="35" t="s">
        <v>63</v>
      </c>
      <c r="AD1249" s="35" t="s">
        <v>63</v>
      </c>
      <c r="AE1249" s="44" t="s">
        <v>63</v>
      </c>
      <c r="AF1249" s="120"/>
      <c r="AG1249" s="45"/>
    </row>
    <row r="1250" spans="1:33" ht="12.75" customHeight="1" x14ac:dyDescent="0.2">
      <c r="A1250" s="59">
        <f>+VLOOKUP(B1250,Annuaire_roster!B:G,5,0)</f>
        <v>1414</v>
      </c>
      <c r="B1250" s="78" t="s">
        <v>136</v>
      </c>
      <c r="C1250" s="98" t="s">
        <v>223</v>
      </c>
      <c r="D1250" s="98" t="s">
        <v>223</v>
      </c>
      <c r="E1250" s="101">
        <v>0.45833333333333331</v>
      </c>
      <c r="F1250" s="101" t="s">
        <v>225</v>
      </c>
      <c r="G1250" s="102"/>
      <c r="H1250" s="105"/>
      <c r="I1250" s="127" t="s">
        <v>63</v>
      </c>
      <c r="J1250" s="105"/>
      <c r="K1250" s="111">
        <v>0</v>
      </c>
      <c r="L1250" s="105">
        <v>0</v>
      </c>
      <c r="M1250" s="112">
        <v>0</v>
      </c>
      <c r="N1250" s="34">
        <f t="shared" si="196"/>
        <v>0.16666666666666663</v>
      </c>
      <c r="O1250" s="38">
        <f t="shared" si="197"/>
        <v>0.16666666666666663</v>
      </c>
      <c r="P1250" s="114" t="s">
        <v>117</v>
      </c>
      <c r="Q1250" s="118">
        <v>44815</v>
      </c>
      <c r="R1250" s="35">
        <v>0</v>
      </c>
      <c r="S1250" s="35">
        <v>0</v>
      </c>
      <c r="T1250" s="10" t="str">
        <f t="shared" si="198"/>
        <v>Sem - 37</v>
      </c>
      <c r="U1250" s="10" t="str">
        <f t="shared" si="199"/>
        <v>Septembre</v>
      </c>
      <c r="V1250" s="36" t="s">
        <v>1521</v>
      </c>
      <c r="W1250" s="34"/>
      <c r="X1250" s="91">
        <f t="shared" si="200"/>
        <v>0</v>
      </c>
      <c r="Y1250" s="92" t="str">
        <f>VLOOKUP('CM-CIC'!B1181,Annuaire_roster!B:F,4,0)</f>
        <v>CHOUIFI Mustapha</v>
      </c>
      <c r="Z1250" s="37" t="s">
        <v>110</v>
      </c>
      <c r="AA1250" s="60" t="s">
        <v>232</v>
      </c>
      <c r="AB1250" s="35" t="s">
        <v>63</v>
      </c>
      <c r="AC1250" s="35" t="s">
        <v>63</v>
      </c>
      <c r="AD1250" s="35" t="s">
        <v>63</v>
      </c>
      <c r="AE1250" s="44" t="s">
        <v>63</v>
      </c>
      <c r="AF1250" s="120"/>
      <c r="AG1250" s="45"/>
    </row>
    <row r="1251" spans="1:33" ht="12.75" customHeight="1" x14ac:dyDescent="0.2">
      <c r="A1251" s="59">
        <f>+VLOOKUP(B1251,Annuaire_roster!B:G,5,0)</f>
        <v>1416</v>
      </c>
      <c r="B1251" s="78" t="s">
        <v>138</v>
      </c>
      <c r="C1251" s="98" t="s">
        <v>223</v>
      </c>
      <c r="D1251" s="98" t="s">
        <v>223</v>
      </c>
      <c r="E1251" s="101">
        <v>0.45833333333333331</v>
      </c>
      <c r="F1251" s="101" t="s">
        <v>225</v>
      </c>
      <c r="G1251" s="102"/>
      <c r="H1251" s="105"/>
      <c r="I1251" s="127" t="s">
        <v>63</v>
      </c>
      <c r="J1251" s="105"/>
      <c r="K1251" s="111">
        <v>0</v>
      </c>
      <c r="L1251" s="105">
        <v>0</v>
      </c>
      <c r="M1251" s="112">
        <v>0</v>
      </c>
      <c r="N1251" s="34">
        <f t="shared" si="196"/>
        <v>0.16666666666666663</v>
      </c>
      <c r="O1251" s="38">
        <f t="shared" si="197"/>
        <v>0.16666666666666663</v>
      </c>
      <c r="P1251" s="114" t="s">
        <v>117</v>
      </c>
      <c r="Q1251" s="118">
        <v>44815</v>
      </c>
      <c r="R1251" s="35">
        <v>0</v>
      </c>
      <c r="S1251" s="35">
        <v>0</v>
      </c>
      <c r="T1251" s="10" t="str">
        <f t="shared" si="198"/>
        <v>Sem - 37</v>
      </c>
      <c r="U1251" s="10" t="str">
        <f t="shared" si="199"/>
        <v>Septembre</v>
      </c>
      <c r="V1251" s="36" t="s">
        <v>1523</v>
      </c>
      <c r="W1251" s="34"/>
      <c r="X1251" s="91">
        <f t="shared" si="200"/>
        <v>0</v>
      </c>
      <c r="Y1251" s="92" t="str">
        <f>VLOOKUP('CM-CIC'!B1182,Annuaire_roster!B:F,4,0)</f>
        <v>CHOUIFI Mustapha</v>
      </c>
      <c r="Z1251" s="37" t="s">
        <v>110</v>
      </c>
      <c r="AA1251" s="60" t="s">
        <v>232</v>
      </c>
      <c r="AB1251" s="35" t="s">
        <v>63</v>
      </c>
      <c r="AC1251" s="35" t="s">
        <v>63</v>
      </c>
      <c r="AD1251" s="35" t="s">
        <v>63</v>
      </c>
      <c r="AE1251" s="44" t="s">
        <v>63</v>
      </c>
      <c r="AF1251" s="120"/>
      <c r="AG1251" s="45"/>
    </row>
    <row r="1252" spans="1:33" ht="12.75" customHeight="1" x14ac:dyDescent="0.2">
      <c r="A1252" s="59">
        <f>+VLOOKUP(B1252,Annuaire_roster!B:G,5,0)</f>
        <v>1421</v>
      </c>
      <c r="B1252" s="78" t="s">
        <v>140</v>
      </c>
      <c r="C1252" s="98"/>
      <c r="D1252" s="98" t="s">
        <v>188</v>
      </c>
      <c r="E1252" s="101"/>
      <c r="F1252" s="101" t="s">
        <v>188</v>
      </c>
      <c r="G1252" s="102"/>
      <c r="H1252" s="105"/>
      <c r="I1252" s="127" t="s">
        <v>63</v>
      </c>
      <c r="J1252" s="105"/>
      <c r="K1252" s="111">
        <v>0</v>
      </c>
      <c r="L1252" s="105">
        <v>0</v>
      </c>
      <c r="M1252" s="112">
        <v>0</v>
      </c>
      <c r="N1252" s="34" t="str">
        <f t="shared" si="196"/>
        <v/>
      </c>
      <c r="O1252" s="38">
        <f t="shared" si="197"/>
        <v>0</v>
      </c>
      <c r="P1252" s="114" t="s">
        <v>117</v>
      </c>
      <c r="Q1252" s="118">
        <v>44815</v>
      </c>
      <c r="R1252" s="35">
        <v>0</v>
      </c>
      <c r="S1252" s="35">
        <v>0</v>
      </c>
      <c r="T1252" s="10" t="str">
        <f t="shared" si="198"/>
        <v>Sem - 37</v>
      </c>
      <c r="U1252" s="10" t="str">
        <f t="shared" si="199"/>
        <v>Septembre</v>
      </c>
      <c r="V1252" s="36" t="s">
        <v>1524</v>
      </c>
      <c r="W1252" s="34"/>
      <c r="X1252" s="91">
        <f t="shared" si="200"/>
        <v>0</v>
      </c>
      <c r="Y1252" s="92" t="str">
        <f>VLOOKUP('CM-CIC'!B1183,Annuaire_roster!B:F,4,0)</f>
        <v>CHOUIFI Mustapha</v>
      </c>
      <c r="Z1252" s="37" t="s">
        <v>110</v>
      </c>
      <c r="AA1252" s="60" t="s">
        <v>232</v>
      </c>
      <c r="AB1252" s="35" t="s">
        <v>63</v>
      </c>
      <c r="AC1252" s="35" t="s">
        <v>63</v>
      </c>
      <c r="AD1252" s="35" t="s">
        <v>63</v>
      </c>
      <c r="AE1252" s="44" t="s">
        <v>63</v>
      </c>
      <c r="AF1252" s="120"/>
      <c r="AG1252" s="45"/>
    </row>
    <row r="1253" spans="1:33" ht="12.75" customHeight="1" x14ac:dyDescent="0.2">
      <c r="A1253" s="59">
        <f>+VLOOKUP(B1253,Annuaire_roster!B:G,5,0)</f>
        <v>1419</v>
      </c>
      <c r="B1253" s="78" t="s">
        <v>139</v>
      </c>
      <c r="C1253" s="98"/>
      <c r="D1253" s="98" t="s">
        <v>223</v>
      </c>
      <c r="E1253" s="101"/>
      <c r="F1253" s="101" t="s">
        <v>225</v>
      </c>
      <c r="G1253" s="102"/>
      <c r="H1253" s="105"/>
      <c r="I1253" s="127" t="s">
        <v>63</v>
      </c>
      <c r="J1253" s="105"/>
      <c r="K1253" s="111">
        <v>0</v>
      </c>
      <c r="L1253" s="105">
        <v>0</v>
      </c>
      <c r="M1253" s="112" t="s">
        <v>187</v>
      </c>
      <c r="N1253" s="34" t="str">
        <f t="shared" si="196"/>
        <v/>
      </c>
      <c r="O1253" s="38">
        <f t="shared" si="197"/>
        <v>0.16666666666666663</v>
      </c>
      <c r="P1253" s="114" t="s">
        <v>117</v>
      </c>
      <c r="Q1253" s="118">
        <v>44815</v>
      </c>
      <c r="R1253" s="35">
        <v>0</v>
      </c>
      <c r="S1253" s="35">
        <v>0</v>
      </c>
      <c r="T1253" s="10" t="str">
        <f t="shared" si="198"/>
        <v>Sem - 37</v>
      </c>
      <c r="U1253" s="10" t="str">
        <f t="shared" si="199"/>
        <v>Septembre</v>
      </c>
      <c r="V1253" s="36" t="s">
        <v>1525</v>
      </c>
      <c r="W1253" s="34"/>
      <c r="X1253" s="91">
        <f t="shared" si="200"/>
        <v>0</v>
      </c>
      <c r="Y1253" s="92" t="str">
        <f>VLOOKUP('CM-CIC'!B1184,Annuaire_roster!B:F,4,0)</f>
        <v>CHOUIFI Mustapha</v>
      </c>
      <c r="Z1253" s="37" t="s">
        <v>110</v>
      </c>
      <c r="AA1253" s="60" t="s">
        <v>232</v>
      </c>
      <c r="AB1253" s="35" t="s">
        <v>63</v>
      </c>
      <c r="AC1253" s="35" t="s">
        <v>63</v>
      </c>
      <c r="AD1253" s="35" t="s">
        <v>63</v>
      </c>
      <c r="AE1253" s="44" t="s">
        <v>63</v>
      </c>
      <c r="AF1253" s="120"/>
      <c r="AG1253" s="45"/>
    </row>
    <row r="1254" spans="1:33" ht="12.75" customHeight="1" x14ac:dyDescent="0.2">
      <c r="A1254" s="59">
        <f>+VLOOKUP(B1254,Annuaire_roster!B:G,5,0)</f>
        <v>1533</v>
      </c>
      <c r="B1254" s="78" t="s">
        <v>181</v>
      </c>
      <c r="C1254" s="98"/>
      <c r="D1254" s="98" t="s">
        <v>223</v>
      </c>
      <c r="E1254" s="101"/>
      <c r="F1254" s="101" t="s">
        <v>225</v>
      </c>
      <c r="G1254" s="102"/>
      <c r="H1254" s="105"/>
      <c r="I1254" s="127" t="s">
        <v>63</v>
      </c>
      <c r="J1254" s="105"/>
      <c r="K1254" s="111">
        <v>0</v>
      </c>
      <c r="L1254" s="105">
        <v>0</v>
      </c>
      <c r="M1254" s="112" t="s">
        <v>187</v>
      </c>
      <c r="N1254" s="34" t="str">
        <f t="shared" si="196"/>
        <v/>
      </c>
      <c r="O1254" s="38">
        <f t="shared" si="197"/>
        <v>0.16666666666666663</v>
      </c>
      <c r="P1254" s="114" t="s">
        <v>117</v>
      </c>
      <c r="Q1254" s="118">
        <v>44815</v>
      </c>
      <c r="R1254" s="35">
        <v>0</v>
      </c>
      <c r="S1254" s="35">
        <v>0</v>
      </c>
      <c r="T1254" s="10" t="str">
        <f t="shared" si="198"/>
        <v>Sem - 37</v>
      </c>
      <c r="U1254" s="10" t="str">
        <f t="shared" si="199"/>
        <v>Septembre</v>
      </c>
      <c r="V1254" s="36" t="s">
        <v>1526</v>
      </c>
      <c r="W1254" s="34"/>
      <c r="X1254" s="91">
        <f t="shared" si="200"/>
        <v>0</v>
      </c>
      <c r="Y1254" s="92" t="str">
        <f>VLOOKUP('CM-CIC'!B1185,Annuaire_roster!B:F,4,0)</f>
        <v>CHOUIFI Mustapha</v>
      </c>
      <c r="Z1254" s="37" t="s">
        <v>110</v>
      </c>
      <c r="AA1254" s="60" t="s">
        <v>232</v>
      </c>
      <c r="AB1254" s="35" t="s">
        <v>63</v>
      </c>
      <c r="AC1254" s="35" t="s">
        <v>63</v>
      </c>
      <c r="AD1254" s="35" t="s">
        <v>63</v>
      </c>
      <c r="AE1254" s="44" t="s">
        <v>63</v>
      </c>
      <c r="AF1254" s="120"/>
      <c r="AG1254" s="45"/>
    </row>
    <row r="1255" spans="1:33" ht="12.75" customHeight="1" x14ac:dyDescent="0.2">
      <c r="A1255" s="59">
        <f>+VLOOKUP(B1255,Annuaire_roster!B:G,5,0)</f>
        <v>1532</v>
      </c>
      <c r="B1255" s="78" t="s">
        <v>182</v>
      </c>
      <c r="C1255" s="98" t="s">
        <v>223</v>
      </c>
      <c r="D1255" s="98" t="s">
        <v>223</v>
      </c>
      <c r="E1255" s="101">
        <v>0.45833333333333331</v>
      </c>
      <c r="F1255" s="101" t="s">
        <v>225</v>
      </c>
      <c r="G1255" s="102"/>
      <c r="H1255" s="105"/>
      <c r="I1255" s="127" t="s">
        <v>63</v>
      </c>
      <c r="J1255" s="105"/>
      <c r="K1255" s="111">
        <v>0</v>
      </c>
      <c r="L1255" s="105">
        <v>0</v>
      </c>
      <c r="M1255" s="112">
        <v>0</v>
      </c>
      <c r="N1255" s="34">
        <f t="shared" si="196"/>
        <v>0.16666666666666663</v>
      </c>
      <c r="O1255" s="38">
        <f t="shared" si="197"/>
        <v>0.16666666666666663</v>
      </c>
      <c r="P1255" s="114" t="s">
        <v>117</v>
      </c>
      <c r="Q1255" s="118">
        <v>44815</v>
      </c>
      <c r="R1255" s="35">
        <v>0</v>
      </c>
      <c r="S1255" s="35">
        <v>0</v>
      </c>
      <c r="T1255" s="10" t="str">
        <f t="shared" si="198"/>
        <v>Sem - 37</v>
      </c>
      <c r="U1255" s="10" t="str">
        <f t="shared" si="199"/>
        <v>Septembre</v>
      </c>
      <c r="V1255" s="36" t="s">
        <v>1527</v>
      </c>
      <c r="W1255" s="34"/>
      <c r="X1255" s="91">
        <f t="shared" si="200"/>
        <v>0</v>
      </c>
      <c r="Y1255" s="92" t="str">
        <f>VLOOKUP('CM-CIC'!B1186,Annuaire_roster!B:F,4,0)</f>
        <v>CHOUIFI Mustapha</v>
      </c>
      <c r="Z1255" s="37" t="s">
        <v>110</v>
      </c>
      <c r="AA1255" s="60" t="s">
        <v>232</v>
      </c>
      <c r="AB1255" s="35" t="s">
        <v>63</v>
      </c>
      <c r="AC1255" s="35" t="s">
        <v>63</v>
      </c>
      <c r="AD1255" s="35" t="s">
        <v>63</v>
      </c>
      <c r="AE1255" s="44" t="s">
        <v>63</v>
      </c>
      <c r="AF1255" s="120"/>
      <c r="AG1255" s="45"/>
    </row>
    <row r="1256" spans="1:33" ht="12.75" customHeight="1" x14ac:dyDescent="0.2">
      <c r="A1256" s="59">
        <f>+VLOOKUP(B1256,Annuaire_roster!B:G,5,0)</f>
        <v>1448</v>
      </c>
      <c r="B1256" s="78" t="s">
        <v>164</v>
      </c>
      <c r="C1256" s="98" t="s">
        <v>223</v>
      </c>
      <c r="D1256" s="98" t="s">
        <v>223</v>
      </c>
      <c r="E1256" s="101">
        <v>0.45833333333333331</v>
      </c>
      <c r="F1256" s="101" t="s">
        <v>225</v>
      </c>
      <c r="G1256" s="102"/>
      <c r="H1256" s="105"/>
      <c r="I1256" s="127" t="s">
        <v>63</v>
      </c>
      <c r="J1256" s="105"/>
      <c r="K1256" s="111">
        <v>0</v>
      </c>
      <c r="L1256" s="105">
        <v>0</v>
      </c>
      <c r="M1256" s="112">
        <v>0</v>
      </c>
      <c r="N1256" s="34">
        <f t="shared" si="196"/>
        <v>0.16666666666666663</v>
      </c>
      <c r="O1256" s="38">
        <f t="shared" si="197"/>
        <v>0.16666666666666663</v>
      </c>
      <c r="P1256" s="114" t="s">
        <v>117</v>
      </c>
      <c r="Q1256" s="118">
        <v>44815</v>
      </c>
      <c r="R1256" s="35">
        <v>0</v>
      </c>
      <c r="S1256" s="35">
        <v>0</v>
      </c>
      <c r="T1256" s="10" t="str">
        <f t="shared" si="198"/>
        <v>Sem - 37</v>
      </c>
      <c r="U1256" s="10" t="str">
        <f t="shared" si="199"/>
        <v>Septembre</v>
      </c>
      <c r="V1256" s="36" t="s">
        <v>1528</v>
      </c>
      <c r="W1256" s="34"/>
      <c r="X1256" s="91">
        <f t="shared" si="200"/>
        <v>0</v>
      </c>
      <c r="Y1256" s="92" t="str">
        <f>VLOOKUP('CM-CIC'!B1187,Annuaire_roster!B:F,4,0)</f>
        <v>CHOUIFI Mustapha</v>
      </c>
      <c r="Z1256" s="37" t="s">
        <v>110</v>
      </c>
      <c r="AA1256" s="60" t="s">
        <v>232</v>
      </c>
      <c r="AB1256" s="35" t="s">
        <v>63</v>
      </c>
      <c r="AC1256" s="35" t="s">
        <v>63</v>
      </c>
      <c r="AD1256" s="35" t="s">
        <v>63</v>
      </c>
      <c r="AE1256" s="44" t="s">
        <v>63</v>
      </c>
      <c r="AF1256" s="120"/>
      <c r="AG1256" s="45"/>
    </row>
    <row r="1257" spans="1:33" ht="12.75" customHeight="1" x14ac:dyDescent="0.2">
      <c r="A1257" s="59">
        <f>+VLOOKUP(B1257,Annuaire_roster!B:G,5,0)</f>
        <v>1488</v>
      </c>
      <c r="B1257" s="78" t="s">
        <v>170</v>
      </c>
      <c r="C1257" s="98" t="s">
        <v>223</v>
      </c>
      <c r="D1257" s="98" t="s">
        <v>223</v>
      </c>
      <c r="E1257" s="101">
        <v>0.45833333333333331</v>
      </c>
      <c r="F1257" s="101" t="s">
        <v>225</v>
      </c>
      <c r="G1257" s="102"/>
      <c r="H1257" s="105"/>
      <c r="I1257" s="127" t="s">
        <v>63</v>
      </c>
      <c r="J1257" s="105"/>
      <c r="K1257" s="111">
        <v>0</v>
      </c>
      <c r="L1257" s="105">
        <v>0</v>
      </c>
      <c r="M1257" s="112">
        <v>0</v>
      </c>
      <c r="N1257" s="34">
        <f t="shared" si="196"/>
        <v>0.16666666666666663</v>
      </c>
      <c r="O1257" s="38">
        <f t="shared" si="197"/>
        <v>0.16666666666666663</v>
      </c>
      <c r="P1257" s="114" t="s">
        <v>117</v>
      </c>
      <c r="Q1257" s="118">
        <v>44815</v>
      </c>
      <c r="R1257" s="35">
        <v>0</v>
      </c>
      <c r="S1257" s="35">
        <v>0</v>
      </c>
      <c r="T1257" s="10" t="str">
        <f t="shared" si="198"/>
        <v>Sem - 37</v>
      </c>
      <c r="U1257" s="10" t="str">
        <f t="shared" si="199"/>
        <v>Septembre</v>
      </c>
      <c r="V1257" s="36" t="s">
        <v>1529</v>
      </c>
      <c r="W1257" s="34"/>
      <c r="X1257" s="91">
        <f t="shared" si="200"/>
        <v>0</v>
      </c>
      <c r="Y1257" s="92" t="str">
        <f>VLOOKUP('CM-CIC'!B1188,Annuaire_roster!B:F,4,0)</f>
        <v>CHOUIFI Mustapha</v>
      </c>
      <c r="Z1257" s="37" t="s">
        <v>110</v>
      </c>
      <c r="AA1257" s="60" t="s">
        <v>232</v>
      </c>
      <c r="AB1257" s="35" t="s">
        <v>63</v>
      </c>
      <c r="AC1257" s="35" t="s">
        <v>63</v>
      </c>
      <c r="AD1257" s="35" t="s">
        <v>63</v>
      </c>
      <c r="AE1257" s="44" t="s">
        <v>63</v>
      </c>
      <c r="AF1257" s="120"/>
      <c r="AG1257" s="45"/>
    </row>
    <row r="1258" spans="1:33" ht="12.75" customHeight="1" x14ac:dyDescent="0.2">
      <c r="A1258" s="59">
        <f>+VLOOKUP(B1258,Annuaire_roster!B:G,5,0)</f>
        <v>1456</v>
      </c>
      <c r="B1258" s="78" t="s">
        <v>173</v>
      </c>
      <c r="C1258" s="98" t="s">
        <v>223</v>
      </c>
      <c r="D1258" s="98" t="s">
        <v>223</v>
      </c>
      <c r="E1258" s="101">
        <v>0.45833333333333331</v>
      </c>
      <c r="F1258" s="101" t="s">
        <v>225</v>
      </c>
      <c r="G1258" s="102"/>
      <c r="H1258" s="105"/>
      <c r="I1258" s="127" t="s">
        <v>63</v>
      </c>
      <c r="J1258" s="105"/>
      <c r="K1258" s="111">
        <v>0</v>
      </c>
      <c r="L1258" s="105">
        <v>0</v>
      </c>
      <c r="M1258" s="112">
        <v>0</v>
      </c>
      <c r="N1258" s="34">
        <f t="shared" si="196"/>
        <v>0.16666666666666663</v>
      </c>
      <c r="O1258" s="38">
        <f t="shared" si="197"/>
        <v>0.16666666666666663</v>
      </c>
      <c r="P1258" s="114" t="s">
        <v>117</v>
      </c>
      <c r="Q1258" s="118">
        <v>44815</v>
      </c>
      <c r="R1258" s="35">
        <v>0</v>
      </c>
      <c r="S1258" s="35">
        <v>0</v>
      </c>
      <c r="T1258" s="10" t="str">
        <f t="shared" si="198"/>
        <v>Sem - 37</v>
      </c>
      <c r="U1258" s="10" t="str">
        <f t="shared" si="199"/>
        <v>Septembre</v>
      </c>
      <c r="V1258" s="36" t="s">
        <v>1530</v>
      </c>
      <c r="W1258" s="34"/>
      <c r="X1258" s="91">
        <f t="shared" si="200"/>
        <v>0</v>
      </c>
      <c r="Y1258" s="92" t="str">
        <f>VLOOKUP('CM-CIC'!B1189,Annuaire_roster!B:F,4,0)</f>
        <v>CHOUIFI Mustapha</v>
      </c>
      <c r="Z1258" s="37" t="s">
        <v>110</v>
      </c>
      <c r="AA1258" s="60" t="s">
        <v>232</v>
      </c>
      <c r="AB1258" s="35" t="s">
        <v>63</v>
      </c>
      <c r="AC1258" s="35" t="s">
        <v>63</v>
      </c>
      <c r="AD1258" s="35" t="s">
        <v>63</v>
      </c>
      <c r="AE1258" s="44" t="s">
        <v>63</v>
      </c>
      <c r="AF1258" s="120"/>
      <c r="AG1258" s="45"/>
    </row>
    <row r="1259" spans="1:33" ht="12.75" customHeight="1" x14ac:dyDescent="0.2">
      <c r="A1259" s="59" t="str">
        <f>+VLOOKUP(B1259,Annuaire_roster!B:G,5,0)</f>
        <v>01563</v>
      </c>
      <c r="B1259" s="78" t="s">
        <v>190</v>
      </c>
      <c r="C1259" s="98" t="s">
        <v>223</v>
      </c>
      <c r="D1259" s="98" t="s">
        <v>223</v>
      </c>
      <c r="E1259" s="101">
        <v>0.45833333333333331</v>
      </c>
      <c r="F1259" s="101" t="s">
        <v>225</v>
      </c>
      <c r="G1259" s="102"/>
      <c r="H1259" s="105"/>
      <c r="I1259" s="127" t="s">
        <v>63</v>
      </c>
      <c r="J1259" s="105"/>
      <c r="K1259" s="111">
        <v>0</v>
      </c>
      <c r="L1259" s="105">
        <v>0</v>
      </c>
      <c r="M1259" s="112">
        <v>0</v>
      </c>
      <c r="N1259" s="34">
        <f t="shared" si="196"/>
        <v>0.16666666666666663</v>
      </c>
      <c r="O1259" s="38">
        <f t="shared" si="197"/>
        <v>0.16666666666666663</v>
      </c>
      <c r="P1259" s="114" t="s">
        <v>117</v>
      </c>
      <c r="Q1259" s="118">
        <v>44815</v>
      </c>
      <c r="R1259" s="35">
        <v>0</v>
      </c>
      <c r="S1259" s="35">
        <v>0</v>
      </c>
      <c r="T1259" s="10" t="str">
        <f t="shared" si="198"/>
        <v>Sem - 37</v>
      </c>
      <c r="U1259" s="10" t="str">
        <f t="shared" si="199"/>
        <v>Septembre</v>
      </c>
      <c r="V1259" s="36" t="s">
        <v>1533</v>
      </c>
      <c r="W1259" s="34"/>
      <c r="X1259" s="91">
        <f t="shared" si="200"/>
        <v>0</v>
      </c>
      <c r="Y1259" s="92" t="str">
        <f>VLOOKUP('CM-CIC'!B1190,Annuaire_roster!B:F,4,0)</f>
        <v>CHOUIFI Mustapha</v>
      </c>
      <c r="Z1259" s="37" t="s">
        <v>110</v>
      </c>
      <c r="AA1259" s="60" t="s">
        <v>232</v>
      </c>
      <c r="AB1259" s="35" t="s">
        <v>63</v>
      </c>
      <c r="AC1259" s="35" t="s">
        <v>63</v>
      </c>
      <c r="AD1259" s="35" t="s">
        <v>63</v>
      </c>
      <c r="AE1259" s="44" t="s">
        <v>63</v>
      </c>
      <c r="AF1259" s="120"/>
      <c r="AG1259" s="45"/>
    </row>
    <row r="1260" spans="1:33" ht="12.75" customHeight="1" x14ac:dyDescent="0.2">
      <c r="A1260" s="59" t="str">
        <f>+VLOOKUP(B1260,Annuaire_roster!B:G,5,0)</f>
        <v>01579</v>
      </c>
      <c r="B1260" s="78" t="s">
        <v>194</v>
      </c>
      <c r="C1260" s="98" t="s">
        <v>223</v>
      </c>
      <c r="D1260" s="98" t="s">
        <v>223</v>
      </c>
      <c r="E1260" s="101">
        <v>0.45833333333333331</v>
      </c>
      <c r="F1260" s="101" t="s">
        <v>225</v>
      </c>
      <c r="G1260" s="102"/>
      <c r="H1260" s="105"/>
      <c r="I1260" s="127" t="s">
        <v>63</v>
      </c>
      <c r="J1260" s="105"/>
      <c r="K1260" s="111">
        <v>0</v>
      </c>
      <c r="L1260" s="105">
        <v>0</v>
      </c>
      <c r="M1260" s="112">
        <v>0</v>
      </c>
      <c r="N1260" s="34">
        <f t="shared" si="196"/>
        <v>0.16666666666666663</v>
      </c>
      <c r="O1260" s="38">
        <f t="shared" si="197"/>
        <v>0.16666666666666663</v>
      </c>
      <c r="P1260" s="114" t="s">
        <v>117</v>
      </c>
      <c r="Q1260" s="118">
        <v>44815</v>
      </c>
      <c r="R1260" s="35">
        <v>0</v>
      </c>
      <c r="S1260" s="35">
        <v>0</v>
      </c>
      <c r="T1260" s="10" t="str">
        <f t="shared" si="198"/>
        <v>Sem - 37</v>
      </c>
      <c r="U1260" s="10" t="str">
        <f t="shared" si="199"/>
        <v>Septembre</v>
      </c>
      <c r="V1260" s="36" t="s">
        <v>1534</v>
      </c>
      <c r="W1260" s="34"/>
      <c r="X1260" s="91">
        <f t="shared" si="200"/>
        <v>0</v>
      </c>
      <c r="Y1260" s="92" t="str">
        <f>VLOOKUP('CM-CIC'!B1191,Annuaire_roster!B:F,4,0)</f>
        <v>CHOUIFI Mustapha</v>
      </c>
      <c r="Z1260" s="37" t="s">
        <v>110</v>
      </c>
      <c r="AA1260" s="60" t="s">
        <v>232</v>
      </c>
      <c r="AB1260" s="35" t="s">
        <v>63</v>
      </c>
      <c r="AC1260" s="35" t="s">
        <v>63</v>
      </c>
      <c r="AD1260" s="35" t="s">
        <v>63</v>
      </c>
      <c r="AE1260" s="44" t="s">
        <v>63</v>
      </c>
      <c r="AF1260" s="120"/>
      <c r="AG1260" s="45"/>
    </row>
    <row r="1261" spans="1:33" ht="12.75" customHeight="1" x14ac:dyDescent="0.2">
      <c r="A1261" s="59" t="str">
        <f>+VLOOKUP(B1261,Annuaire_roster!B:G,5,0)</f>
        <v>01580</v>
      </c>
      <c r="B1261" s="78" t="s">
        <v>197</v>
      </c>
      <c r="C1261" s="98" t="s">
        <v>223</v>
      </c>
      <c r="D1261" s="98" t="s">
        <v>223</v>
      </c>
      <c r="E1261" s="101">
        <v>0.45833333333333331</v>
      </c>
      <c r="F1261" s="101" t="s">
        <v>225</v>
      </c>
      <c r="G1261" s="102"/>
      <c r="H1261" s="105"/>
      <c r="I1261" s="127" t="s">
        <v>63</v>
      </c>
      <c r="J1261" s="105"/>
      <c r="K1261" s="111">
        <v>0</v>
      </c>
      <c r="L1261" s="105">
        <v>0</v>
      </c>
      <c r="M1261" s="112">
        <v>0</v>
      </c>
      <c r="N1261" s="34">
        <f t="shared" si="196"/>
        <v>0.16666666666666663</v>
      </c>
      <c r="O1261" s="38">
        <f t="shared" si="197"/>
        <v>0.16666666666666663</v>
      </c>
      <c r="P1261" s="114" t="s">
        <v>117</v>
      </c>
      <c r="Q1261" s="118">
        <v>44815</v>
      </c>
      <c r="R1261" s="35">
        <v>0</v>
      </c>
      <c r="S1261" s="35">
        <v>0</v>
      </c>
      <c r="T1261" s="10" t="str">
        <f t="shared" si="198"/>
        <v>Sem - 37</v>
      </c>
      <c r="U1261" s="10" t="str">
        <f t="shared" si="199"/>
        <v>Septembre</v>
      </c>
      <c r="V1261" s="36" t="s">
        <v>1535</v>
      </c>
      <c r="W1261" s="34"/>
      <c r="X1261" s="91">
        <f t="shared" si="200"/>
        <v>0</v>
      </c>
      <c r="Y1261" s="92" t="str">
        <f>VLOOKUP('CM-CIC'!B1192,Annuaire_roster!B:F,4,0)</f>
        <v>CHOUIFI Mustapha</v>
      </c>
      <c r="Z1261" s="37" t="s">
        <v>110</v>
      </c>
      <c r="AA1261" s="60" t="s">
        <v>232</v>
      </c>
      <c r="AB1261" s="35" t="s">
        <v>63</v>
      </c>
      <c r="AC1261" s="35" t="s">
        <v>63</v>
      </c>
      <c r="AD1261" s="35" t="s">
        <v>63</v>
      </c>
      <c r="AE1261" s="44" t="s">
        <v>63</v>
      </c>
      <c r="AF1261" s="120"/>
      <c r="AG1261" s="45"/>
    </row>
    <row r="1262" spans="1:33" ht="12.75" customHeight="1" x14ac:dyDescent="0.2">
      <c r="A1262" s="59" t="str">
        <f>+VLOOKUP(B1262,Annuaire_roster!B:G,5,0)</f>
        <v>01603</v>
      </c>
      <c r="B1262" s="78" t="s">
        <v>228</v>
      </c>
      <c r="C1262" s="98" t="s">
        <v>223</v>
      </c>
      <c r="D1262" s="98" t="s">
        <v>223</v>
      </c>
      <c r="E1262" s="101">
        <v>0.45833333333333331</v>
      </c>
      <c r="F1262" s="101" t="s">
        <v>225</v>
      </c>
      <c r="G1262" s="102"/>
      <c r="H1262" s="105"/>
      <c r="I1262" s="127" t="s">
        <v>63</v>
      </c>
      <c r="J1262" s="105"/>
      <c r="K1262" s="111">
        <v>0</v>
      </c>
      <c r="L1262" s="105">
        <v>0</v>
      </c>
      <c r="M1262" s="112">
        <v>0</v>
      </c>
      <c r="N1262" s="34">
        <f t="shared" si="196"/>
        <v>0.16666666666666663</v>
      </c>
      <c r="O1262" s="38">
        <f t="shared" si="197"/>
        <v>0.16666666666666663</v>
      </c>
      <c r="P1262" s="114" t="s">
        <v>117</v>
      </c>
      <c r="Q1262" s="118">
        <v>44815</v>
      </c>
      <c r="R1262" s="35">
        <v>0</v>
      </c>
      <c r="S1262" s="35">
        <v>0</v>
      </c>
      <c r="T1262" s="10" t="str">
        <f t="shared" si="198"/>
        <v>Sem - 37</v>
      </c>
      <c r="U1262" s="10" t="str">
        <f t="shared" si="199"/>
        <v>Septembre</v>
      </c>
      <c r="V1262" s="36" t="s">
        <v>1536</v>
      </c>
      <c r="W1262" s="34"/>
      <c r="X1262" s="91">
        <f t="shared" si="200"/>
        <v>0</v>
      </c>
      <c r="Y1262" s="92" t="str">
        <f>VLOOKUP('CM-CIC'!B1193,Annuaire_roster!B:F,4,0)</f>
        <v>CHOUIFI Mustapha</v>
      </c>
      <c r="Z1262" s="37" t="s">
        <v>110</v>
      </c>
      <c r="AA1262" s="60" t="s">
        <v>232</v>
      </c>
      <c r="AB1262" s="35" t="s">
        <v>63</v>
      </c>
      <c r="AC1262" s="35" t="s">
        <v>63</v>
      </c>
      <c r="AD1262" s="35" t="s">
        <v>63</v>
      </c>
      <c r="AE1262" s="44" t="s">
        <v>63</v>
      </c>
      <c r="AF1262" s="120"/>
      <c r="AG1262" s="45"/>
    </row>
    <row r="1263" spans="1:33" ht="12.75" customHeight="1" x14ac:dyDescent="0.2">
      <c r="A1263" s="59" t="str">
        <f>+VLOOKUP(B1263,Annuaire_roster!B:G,5,0)</f>
        <v>01604</v>
      </c>
      <c r="B1263" s="78" t="s">
        <v>229</v>
      </c>
      <c r="C1263" s="98" t="s">
        <v>223</v>
      </c>
      <c r="D1263" s="98" t="s">
        <v>223</v>
      </c>
      <c r="E1263" s="101">
        <v>0.45833333333333331</v>
      </c>
      <c r="F1263" s="101" t="s">
        <v>225</v>
      </c>
      <c r="G1263" s="102"/>
      <c r="H1263" s="105"/>
      <c r="I1263" s="127" t="s">
        <v>63</v>
      </c>
      <c r="J1263" s="105"/>
      <c r="K1263" s="111">
        <v>0</v>
      </c>
      <c r="L1263" s="105">
        <v>0</v>
      </c>
      <c r="M1263" s="112">
        <v>0</v>
      </c>
      <c r="N1263" s="34">
        <f t="shared" si="196"/>
        <v>0.16666666666666663</v>
      </c>
      <c r="O1263" s="38">
        <f t="shared" si="197"/>
        <v>0.16666666666666663</v>
      </c>
      <c r="P1263" s="114" t="s">
        <v>117</v>
      </c>
      <c r="Q1263" s="118">
        <v>44815</v>
      </c>
      <c r="R1263" s="35">
        <v>0</v>
      </c>
      <c r="S1263" s="35">
        <v>0</v>
      </c>
      <c r="T1263" s="10" t="str">
        <f t="shared" si="198"/>
        <v>Sem - 37</v>
      </c>
      <c r="U1263" s="10" t="str">
        <f t="shared" si="199"/>
        <v>Septembre</v>
      </c>
      <c r="V1263" s="36" t="s">
        <v>1537</v>
      </c>
      <c r="W1263" s="34"/>
      <c r="X1263" s="91">
        <f t="shared" si="200"/>
        <v>0</v>
      </c>
      <c r="Y1263" s="92" t="str">
        <f>VLOOKUP('CM-CIC'!B1194,Annuaire_roster!B:F,4,0)</f>
        <v>CHOUIFI Mustapha</v>
      </c>
      <c r="Z1263" s="37" t="s">
        <v>110</v>
      </c>
      <c r="AA1263" s="60" t="s">
        <v>232</v>
      </c>
      <c r="AB1263" s="35" t="s">
        <v>63</v>
      </c>
      <c r="AC1263" s="35" t="s">
        <v>63</v>
      </c>
      <c r="AD1263" s="35" t="s">
        <v>63</v>
      </c>
      <c r="AE1263" s="44" t="s">
        <v>63</v>
      </c>
      <c r="AF1263" s="120"/>
      <c r="AG1263" s="45"/>
    </row>
    <row r="1264" spans="1:33" ht="12.75" customHeight="1" x14ac:dyDescent="0.2">
      <c r="A1264" s="59" t="str">
        <f>+VLOOKUP(B1264,Annuaire_roster!B:G,5,0)</f>
        <v>01602</v>
      </c>
      <c r="B1264" s="78" t="s">
        <v>230</v>
      </c>
      <c r="C1264" s="98"/>
      <c r="D1264" s="98" t="s">
        <v>223</v>
      </c>
      <c r="E1264" s="101"/>
      <c r="F1264" s="101" t="s">
        <v>225</v>
      </c>
      <c r="G1264" s="102"/>
      <c r="H1264" s="105"/>
      <c r="I1264" s="127" t="s">
        <v>63</v>
      </c>
      <c r="J1264" s="105"/>
      <c r="K1264" s="111">
        <v>0</v>
      </c>
      <c r="L1264" s="105">
        <v>0</v>
      </c>
      <c r="M1264" s="112" t="s">
        <v>187</v>
      </c>
      <c r="N1264" s="34" t="str">
        <f t="shared" si="196"/>
        <v/>
      </c>
      <c r="O1264" s="38">
        <f t="shared" si="197"/>
        <v>0.16666666666666663</v>
      </c>
      <c r="P1264" s="114" t="s">
        <v>117</v>
      </c>
      <c r="Q1264" s="118">
        <v>44815</v>
      </c>
      <c r="R1264" s="35">
        <v>0</v>
      </c>
      <c r="S1264" s="35">
        <v>0</v>
      </c>
      <c r="T1264" s="10" t="str">
        <f t="shared" si="198"/>
        <v>Sem - 37</v>
      </c>
      <c r="U1264" s="10" t="str">
        <f t="shared" si="199"/>
        <v>Septembre</v>
      </c>
      <c r="V1264" s="36" t="s">
        <v>1538</v>
      </c>
      <c r="W1264" s="34"/>
      <c r="X1264" s="91">
        <f t="shared" si="200"/>
        <v>0</v>
      </c>
      <c r="Y1264" s="92" t="str">
        <f>VLOOKUP('CM-CIC'!B1195,Annuaire_roster!B:F,4,0)</f>
        <v>CHOUIFI Mustapha</v>
      </c>
      <c r="Z1264" s="37" t="s">
        <v>110</v>
      </c>
      <c r="AA1264" s="60" t="s">
        <v>232</v>
      </c>
      <c r="AB1264" s="35" t="s">
        <v>63</v>
      </c>
      <c r="AC1264" s="35" t="s">
        <v>63</v>
      </c>
      <c r="AD1264" s="35" t="s">
        <v>63</v>
      </c>
      <c r="AE1264" s="44" t="s">
        <v>63</v>
      </c>
      <c r="AF1264" s="120"/>
      <c r="AG1264" s="45"/>
    </row>
    <row r="1265" spans="1:33" ht="12.75" customHeight="1" x14ac:dyDescent="0.2">
      <c r="A1265" s="59">
        <f>+VLOOKUP(B1265,Annuaire_roster!B:G,5,0)</f>
        <v>1148</v>
      </c>
      <c r="B1265" s="78" t="s">
        <v>72</v>
      </c>
      <c r="C1265" s="98"/>
      <c r="D1265" s="98" t="s">
        <v>64</v>
      </c>
      <c r="E1265" s="101"/>
      <c r="F1265" s="101" t="s">
        <v>64</v>
      </c>
      <c r="G1265" s="102"/>
      <c r="H1265" s="105"/>
      <c r="I1265" s="127" t="s">
        <v>63</v>
      </c>
      <c r="J1265" s="105"/>
      <c r="K1265" s="111">
        <v>0</v>
      </c>
      <c r="L1265" s="105">
        <v>0</v>
      </c>
      <c r="M1265" s="112">
        <v>0</v>
      </c>
      <c r="N1265" s="34" t="str">
        <f t="shared" si="196"/>
        <v/>
      </c>
      <c r="O1265" s="38">
        <f t="shared" si="197"/>
        <v>0</v>
      </c>
      <c r="P1265" s="114" t="s">
        <v>117</v>
      </c>
      <c r="Q1265" s="118">
        <v>44816</v>
      </c>
      <c r="R1265" s="35">
        <v>0</v>
      </c>
      <c r="S1265" s="35">
        <v>0</v>
      </c>
      <c r="T1265" s="10" t="str">
        <f t="shared" si="198"/>
        <v>Sem - 37</v>
      </c>
      <c r="U1265" s="10" t="str">
        <f t="shared" si="199"/>
        <v>Septembre</v>
      </c>
      <c r="V1265" s="36" t="s">
        <v>1539</v>
      </c>
      <c r="W1265" s="34"/>
      <c r="X1265" s="91">
        <f t="shared" si="200"/>
        <v>0</v>
      </c>
      <c r="Y1265" s="92" t="str">
        <f>VLOOKUP('CM-CIC'!B1196,Annuaire_roster!B:F,4,0)</f>
        <v>CHOUIFI Mustapha</v>
      </c>
      <c r="Z1265" s="37" t="s">
        <v>110</v>
      </c>
      <c r="AA1265" s="60" t="s">
        <v>232</v>
      </c>
      <c r="AB1265" s="35" t="s">
        <v>63</v>
      </c>
      <c r="AC1265" s="35" t="s">
        <v>63</v>
      </c>
      <c r="AD1265" s="35" t="s">
        <v>63</v>
      </c>
      <c r="AE1265" s="44" t="s">
        <v>63</v>
      </c>
      <c r="AF1265" s="120"/>
      <c r="AG1265" s="45"/>
    </row>
    <row r="1266" spans="1:33" ht="12.75" customHeight="1" x14ac:dyDescent="0.2">
      <c r="A1266" s="59">
        <f>+VLOOKUP(B1266,Annuaire_roster!B:G,5,0)</f>
        <v>1141</v>
      </c>
      <c r="B1266" s="78" t="s">
        <v>76</v>
      </c>
      <c r="C1266" s="98"/>
      <c r="D1266" s="98" t="s">
        <v>64</v>
      </c>
      <c r="E1266" s="101"/>
      <c r="F1266" s="101" t="s">
        <v>64</v>
      </c>
      <c r="G1266" s="102"/>
      <c r="H1266" s="105"/>
      <c r="I1266" s="127" t="s">
        <v>63</v>
      </c>
      <c r="J1266" s="105"/>
      <c r="K1266" s="111">
        <v>0</v>
      </c>
      <c r="L1266" s="105">
        <v>0</v>
      </c>
      <c r="M1266" s="112">
        <v>0</v>
      </c>
      <c r="N1266" s="34" t="str">
        <f t="shared" si="196"/>
        <v/>
      </c>
      <c r="O1266" s="38">
        <f t="shared" si="197"/>
        <v>0</v>
      </c>
      <c r="P1266" s="114" t="s">
        <v>117</v>
      </c>
      <c r="Q1266" s="118">
        <v>44816</v>
      </c>
      <c r="R1266" s="35">
        <v>0</v>
      </c>
      <c r="S1266" s="35">
        <v>0</v>
      </c>
      <c r="T1266" s="10" t="str">
        <f t="shared" si="198"/>
        <v>Sem - 37</v>
      </c>
      <c r="U1266" s="10" t="str">
        <f t="shared" si="199"/>
        <v>Septembre</v>
      </c>
      <c r="V1266" s="36" t="s">
        <v>1540</v>
      </c>
      <c r="W1266" s="34"/>
      <c r="X1266" s="91">
        <f t="shared" si="200"/>
        <v>0</v>
      </c>
      <c r="Y1266" s="92" t="str">
        <f>VLOOKUP('CM-CIC'!B1197,Annuaire_roster!B:F,4,0)</f>
        <v>CHOUIFI Mustapha</v>
      </c>
      <c r="Z1266" s="37" t="s">
        <v>110</v>
      </c>
      <c r="AA1266" s="60" t="s">
        <v>232</v>
      </c>
      <c r="AB1266" s="35" t="s">
        <v>63</v>
      </c>
      <c r="AC1266" s="35" t="s">
        <v>63</v>
      </c>
      <c r="AD1266" s="35" t="s">
        <v>63</v>
      </c>
      <c r="AE1266" s="44" t="s">
        <v>63</v>
      </c>
      <c r="AF1266" s="120"/>
      <c r="AG1266" s="45"/>
    </row>
    <row r="1267" spans="1:33" ht="12.75" customHeight="1" x14ac:dyDescent="0.2">
      <c r="A1267" s="59">
        <f>+VLOOKUP(B1267,Annuaire_roster!B:G,5,0)</f>
        <v>1146</v>
      </c>
      <c r="B1267" s="78" t="s">
        <v>69</v>
      </c>
      <c r="C1267" s="98"/>
      <c r="D1267" s="98" t="s">
        <v>64</v>
      </c>
      <c r="E1267" s="101"/>
      <c r="F1267" s="101" t="s">
        <v>64</v>
      </c>
      <c r="G1267" s="102"/>
      <c r="H1267" s="105"/>
      <c r="I1267" s="127" t="s">
        <v>63</v>
      </c>
      <c r="J1267" s="105"/>
      <c r="K1267" s="111">
        <v>0</v>
      </c>
      <c r="L1267" s="105">
        <v>0</v>
      </c>
      <c r="M1267" s="112">
        <v>0</v>
      </c>
      <c r="N1267" s="34" t="str">
        <f t="shared" ref="N1267:N1330" si="201">IFERROR(IF(OR(D1267="OFF",D1267="Congé",M1267="Abs",D1267="Congé sans solde",D1267="Férié"),"",IF(O1267-K1267-L1267&gt;O1267,O1267,IF(O1267-K1267-L1267&lt;0,"",O1267-K1267-L1267))),"")</f>
        <v/>
      </c>
      <c r="O1267" s="38">
        <f t="shared" ref="O1267:O1330" si="202">IF(AG1267="2H Pause déjeuner",IF(F1267-D1267-0.0833333333333333&lt;0,F1267-D1267-0.0833333333333333+1,F1267-D1267-0.0833333333333333),IF(OR(AND(F1267="OFF",D1267="OFF"),AND(F1267="Congé",D1267="Congé"),AND(F1267="Congé sans solde",D1267="Congé sans solde"),AND(F1267="Congé spécial",D1267="Congé spécial"),AND(F1267="Férié",D1267="Férié"),AND(F1267="OFF",D1267="Congé"),AND(F1267="OFF",D1267="Congé sans solde"),AND(F1267="OFF",D1267="Congé spécial"),AND(F1267="OFF",D1267="Férié"),AND(F1267="Congé",D1267="OFF"),AND(F1267="Congé",D1267="Congé sans solde"),AND(F1267="Congé",D1267="Congé spécial"),AND(F1267="Congé",D1267="Férié"),AND(F1267="Congé sans solde",D1267="OFF"),AND(F1267="Congé sans solde",D1267="Congé"),AND(F1267="Congé sans solde",D1267="Congé spécial"),AND(F1267="Congé sans solde",D1267="Férié"),AND(F1267="Congé spécial",D1267="OFF"),AND(F1267="Congé spécial",D1267="Congé"),AND(F1267="Congé spécial",D1267="Congé sans solde"),AND(F1267="Congé spécial",D1267="Férié"),AND(F1267="Férié",D1267="OFF"),AND(F1267="Férié",D1267="Congé"),AND(F1267="Férié",D1267="Congé sans solde"),AND(F1267="Férié",D1267="Congé spécial")),0,IF(OR(F1267="OFF",F1267="Congé",F1267="Congé spécial",F1267="Congé sans solde",D1267="OFF",D1267="Congé",D1267="Congé spécial",D1267="Congé sans solde"),0.208333333333334,IF(AND(AG1267="",F1267-D1267&lt;0),("24:00:00"-D1267)+("00:00:00"+F1267)-0.0416666666666667,IF(AND(OR(AG1267="Allaitement",AG1267="Sans déjeuner"),F1267-D1267&lt;0),("24:00:00"-D1267)+("00:00:00"+F1267),IF(AND(AG1267="",F1267-D1267&gt;0.166666666666667),F1267-D1267-0.0416666666666667,IF(AND(OR(AG1267="Allaitement",AG1267="Sans déjeuner"),F1267-D1267&gt;0.166666666666667),F1267-D1267,F1267-D1267)))))))</f>
        <v>0</v>
      </c>
      <c r="P1267" s="114" t="s">
        <v>117</v>
      </c>
      <c r="Q1267" s="118">
        <v>44816</v>
      </c>
      <c r="R1267" s="35">
        <v>0</v>
      </c>
      <c r="S1267" s="35">
        <v>0</v>
      </c>
      <c r="T1267" s="10" t="str">
        <f t="shared" si="198"/>
        <v>Sem - 37</v>
      </c>
      <c r="U1267" s="10" t="str">
        <f t="shared" si="199"/>
        <v>Septembre</v>
      </c>
      <c r="V1267" s="36" t="s">
        <v>1541</v>
      </c>
      <c r="W1267" s="34"/>
      <c r="X1267" s="91">
        <f t="shared" si="200"/>
        <v>0</v>
      </c>
      <c r="Y1267" s="92" t="str">
        <f>VLOOKUP('CM-CIC'!B1198,Annuaire_roster!B:F,4,0)</f>
        <v>HAMDOUNI YASSER (assistance)</v>
      </c>
      <c r="Z1267" s="37" t="s">
        <v>110</v>
      </c>
      <c r="AA1267" s="60" t="s">
        <v>232</v>
      </c>
      <c r="AB1267" s="35" t="s">
        <v>63</v>
      </c>
      <c r="AC1267" s="35" t="s">
        <v>63</v>
      </c>
      <c r="AD1267" s="35" t="s">
        <v>63</v>
      </c>
      <c r="AE1267" s="44" t="s">
        <v>63</v>
      </c>
      <c r="AF1267" s="120"/>
      <c r="AG1267" s="45"/>
    </row>
    <row r="1268" spans="1:33" ht="12.75" customHeight="1" x14ac:dyDescent="0.2">
      <c r="A1268" s="59">
        <f>+VLOOKUP(B1268,Annuaire_roster!B:G,5,0)</f>
        <v>1161</v>
      </c>
      <c r="B1268" s="78" t="s">
        <v>77</v>
      </c>
      <c r="C1268" s="98"/>
      <c r="D1268" s="98" t="s">
        <v>64</v>
      </c>
      <c r="E1268" s="101"/>
      <c r="F1268" s="101" t="s">
        <v>64</v>
      </c>
      <c r="G1268" s="102"/>
      <c r="H1268" s="105"/>
      <c r="I1268" s="127" t="s">
        <v>63</v>
      </c>
      <c r="J1268" s="105"/>
      <c r="K1268" s="111">
        <v>0</v>
      </c>
      <c r="L1268" s="105">
        <v>0</v>
      </c>
      <c r="M1268" s="112">
        <v>0</v>
      </c>
      <c r="N1268" s="34" t="str">
        <f t="shared" si="201"/>
        <v/>
      </c>
      <c r="O1268" s="38">
        <f t="shared" si="202"/>
        <v>0</v>
      </c>
      <c r="P1268" s="114" t="s">
        <v>117</v>
      </c>
      <c r="Q1268" s="118">
        <v>44816</v>
      </c>
      <c r="R1268" s="35">
        <v>0</v>
      </c>
      <c r="S1268" s="35">
        <v>0</v>
      </c>
      <c r="T1268" s="10" t="str">
        <f t="shared" si="198"/>
        <v>Sem - 37</v>
      </c>
      <c r="U1268" s="10" t="str">
        <f t="shared" si="199"/>
        <v>Septembre</v>
      </c>
      <c r="V1268" s="36" t="s">
        <v>1542</v>
      </c>
      <c r="W1268" s="34"/>
      <c r="X1268" s="91">
        <f t="shared" si="200"/>
        <v>0</v>
      </c>
      <c r="Y1268" s="92" t="str">
        <f>VLOOKUP('CM-CIC'!B1199,Annuaire_roster!B:F,4,0)</f>
        <v>HAMDOUNI YASSER (assistance)</v>
      </c>
      <c r="Z1268" s="37" t="s">
        <v>110</v>
      </c>
      <c r="AA1268" s="60" t="s">
        <v>232</v>
      </c>
      <c r="AB1268" s="35" t="s">
        <v>63</v>
      </c>
      <c r="AC1268" s="35" t="s">
        <v>63</v>
      </c>
      <c r="AD1268" s="35" t="s">
        <v>63</v>
      </c>
      <c r="AE1268" s="44" t="s">
        <v>63</v>
      </c>
      <c r="AF1268" s="120"/>
      <c r="AG1268" s="45"/>
    </row>
    <row r="1269" spans="1:33" ht="12.75" customHeight="1" x14ac:dyDescent="0.2">
      <c r="A1269" s="59">
        <f>+VLOOKUP(B1269,Annuaire_roster!B:G,5,0)</f>
        <v>1372</v>
      </c>
      <c r="B1269" s="78" t="s">
        <v>115</v>
      </c>
      <c r="C1269" s="98"/>
      <c r="D1269" s="98" t="s">
        <v>64</v>
      </c>
      <c r="E1269" s="101"/>
      <c r="F1269" s="101" t="s">
        <v>64</v>
      </c>
      <c r="G1269" s="102"/>
      <c r="H1269" s="105"/>
      <c r="I1269" s="127" t="s">
        <v>63</v>
      </c>
      <c r="J1269" s="105"/>
      <c r="K1269" s="111">
        <v>0</v>
      </c>
      <c r="L1269" s="105">
        <v>0</v>
      </c>
      <c r="M1269" s="112">
        <v>0</v>
      </c>
      <c r="N1269" s="34" t="str">
        <f t="shared" si="201"/>
        <v/>
      </c>
      <c r="O1269" s="38">
        <f t="shared" si="202"/>
        <v>0</v>
      </c>
      <c r="P1269" s="114" t="s">
        <v>117</v>
      </c>
      <c r="Q1269" s="118">
        <v>44816</v>
      </c>
      <c r="R1269" s="35">
        <v>0</v>
      </c>
      <c r="S1269" s="35">
        <v>0</v>
      </c>
      <c r="T1269" s="10" t="str">
        <f t="shared" si="198"/>
        <v>Sem - 37</v>
      </c>
      <c r="U1269" s="10" t="str">
        <f t="shared" si="199"/>
        <v>Septembre</v>
      </c>
      <c r="V1269" s="36" t="s">
        <v>1543</v>
      </c>
      <c r="W1269" s="34"/>
      <c r="X1269" s="91">
        <f t="shared" si="200"/>
        <v>0</v>
      </c>
      <c r="Y1269" s="92" t="str">
        <f>VLOOKUP('CM-CIC'!B1200,Annuaire_roster!B:F,4,0)</f>
        <v>HAMDOUNI YASSER (assistance)</v>
      </c>
      <c r="Z1269" s="37" t="s">
        <v>110</v>
      </c>
      <c r="AA1269" s="60" t="s">
        <v>232</v>
      </c>
      <c r="AB1269" s="35" t="s">
        <v>63</v>
      </c>
      <c r="AC1269" s="35" t="s">
        <v>63</v>
      </c>
      <c r="AD1269" s="35" t="s">
        <v>63</v>
      </c>
      <c r="AE1269" s="44" t="s">
        <v>63</v>
      </c>
      <c r="AF1269" s="120"/>
      <c r="AG1269" s="45"/>
    </row>
    <row r="1270" spans="1:33" ht="12.75" customHeight="1" x14ac:dyDescent="0.2">
      <c r="A1270" s="59">
        <f>+VLOOKUP(B1270,Annuaire_roster!B:G,5,0)</f>
        <v>1371</v>
      </c>
      <c r="B1270" s="78" t="s">
        <v>116</v>
      </c>
      <c r="C1270" s="98"/>
      <c r="D1270" s="98" t="s">
        <v>64</v>
      </c>
      <c r="E1270" s="101"/>
      <c r="F1270" s="101" t="s">
        <v>64</v>
      </c>
      <c r="G1270" s="102"/>
      <c r="H1270" s="105"/>
      <c r="I1270" s="127" t="s">
        <v>63</v>
      </c>
      <c r="J1270" s="105"/>
      <c r="K1270" s="111">
        <v>0</v>
      </c>
      <c r="L1270" s="105">
        <v>0</v>
      </c>
      <c r="M1270" s="112">
        <v>0</v>
      </c>
      <c r="N1270" s="34" t="str">
        <f t="shared" si="201"/>
        <v/>
      </c>
      <c r="O1270" s="38">
        <f t="shared" si="202"/>
        <v>0</v>
      </c>
      <c r="P1270" s="114" t="s">
        <v>117</v>
      </c>
      <c r="Q1270" s="118">
        <v>44816</v>
      </c>
      <c r="R1270" s="35">
        <v>0</v>
      </c>
      <c r="S1270" s="35">
        <v>0</v>
      </c>
      <c r="T1270" s="10" t="str">
        <f t="shared" si="198"/>
        <v>Sem - 37</v>
      </c>
      <c r="U1270" s="10" t="str">
        <f t="shared" si="199"/>
        <v>Septembre</v>
      </c>
      <c r="V1270" s="36" t="s">
        <v>1544</v>
      </c>
      <c r="W1270" s="34"/>
      <c r="X1270" s="91">
        <f t="shared" si="200"/>
        <v>0</v>
      </c>
      <c r="Y1270" s="92" t="str">
        <f>VLOOKUP('CM-CIC'!B1201,Annuaire_roster!B:F,4,0)</f>
        <v>HAMDOUNI YASSER (assistance)</v>
      </c>
      <c r="Z1270" s="37" t="s">
        <v>110</v>
      </c>
      <c r="AA1270" s="60" t="s">
        <v>232</v>
      </c>
      <c r="AB1270" s="35" t="s">
        <v>63</v>
      </c>
      <c r="AC1270" s="35" t="s">
        <v>63</v>
      </c>
      <c r="AD1270" s="35" t="s">
        <v>63</v>
      </c>
      <c r="AE1270" s="44" t="s">
        <v>63</v>
      </c>
      <c r="AF1270" s="120"/>
      <c r="AG1270" s="45"/>
    </row>
    <row r="1271" spans="1:33" ht="12.75" customHeight="1" x14ac:dyDescent="0.2">
      <c r="A1271" s="59" t="str">
        <f>+VLOOKUP(B1271,Annuaire_roster!B:G,5,0)</f>
        <v>01174</v>
      </c>
      <c r="B1271" s="78" t="s">
        <v>105</v>
      </c>
      <c r="C1271" s="98"/>
      <c r="D1271" s="98" t="s">
        <v>64</v>
      </c>
      <c r="E1271" s="101"/>
      <c r="F1271" s="101" t="s">
        <v>64</v>
      </c>
      <c r="G1271" s="102"/>
      <c r="H1271" s="105"/>
      <c r="I1271" s="127" t="s">
        <v>63</v>
      </c>
      <c r="J1271" s="105"/>
      <c r="K1271" s="111">
        <v>0</v>
      </c>
      <c r="L1271" s="105">
        <v>0</v>
      </c>
      <c r="M1271" s="112">
        <v>0</v>
      </c>
      <c r="N1271" s="34" t="str">
        <f t="shared" si="201"/>
        <v/>
      </c>
      <c r="O1271" s="38">
        <f t="shared" si="202"/>
        <v>0</v>
      </c>
      <c r="P1271" s="114" t="s">
        <v>117</v>
      </c>
      <c r="Q1271" s="118">
        <v>44816</v>
      </c>
      <c r="R1271" s="35">
        <v>0</v>
      </c>
      <c r="S1271" s="35">
        <v>0</v>
      </c>
      <c r="T1271" s="10" t="str">
        <f t="shared" si="198"/>
        <v>Sem - 37</v>
      </c>
      <c r="U1271" s="10" t="str">
        <f t="shared" si="199"/>
        <v>Septembre</v>
      </c>
      <c r="V1271" s="36" t="s">
        <v>1545</v>
      </c>
      <c r="W1271" s="34"/>
      <c r="X1271" s="91">
        <f t="shared" si="200"/>
        <v>0</v>
      </c>
      <c r="Y1271" s="92" t="str">
        <f>VLOOKUP('CM-CIC'!B1202,Annuaire_roster!B:F,4,0)</f>
        <v>HAMDOUNI YASSER (assistance)</v>
      </c>
      <c r="Z1271" s="37" t="s">
        <v>110</v>
      </c>
      <c r="AA1271" s="60" t="s">
        <v>232</v>
      </c>
      <c r="AB1271" s="35" t="s">
        <v>63</v>
      </c>
      <c r="AC1271" s="35" t="s">
        <v>63</v>
      </c>
      <c r="AD1271" s="35" t="s">
        <v>63</v>
      </c>
      <c r="AE1271" s="44" t="s">
        <v>63</v>
      </c>
      <c r="AF1271" s="120"/>
      <c r="AG1271" s="45"/>
    </row>
    <row r="1272" spans="1:33" ht="12.75" customHeight="1" x14ac:dyDescent="0.2">
      <c r="A1272" s="59">
        <f>+VLOOKUP(B1272,Annuaire_roster!B:G,5,0)</f>
        <v>1152</v>
      </c>
      <c r="B1272" s="78" t="s">
        <v>67</v>
      </c>
      <c r="C1272" s="98"/>
      <c r="D1272" s="98" t="s">
        <v>64</v>
      </c>
      <c r="E1272" s="101"/>
      <c r="F1272" s="101" t="s">
        <v>64</v>
      </c>
      <c r="G1272" s="102"/>
      <c r="H1272" s="105"/>
      <c r="I1272" s="127" t="s">
        <v>63</v>
      </c>
      <c r="J1272" s="105"/>
      <c r="K1272" s="111">
        <v>0</v>
      </c>
      <c r="L1272" s="105">
        <v>0</v>
      </c>
      <c r="M1272" s="112">
        <v>0</v>
      </c>
      <c r="N1272" s="34" t="str">
        <f t="shared" si="201"/>
        <v/>
      </c>
      <c r="O1272" s="38">
        <f t="shared" si="202"/>
        <v>0</v>
      </c>
      <c r="P1272" s="114" t="s">
        <v>117</v>
      </c>
      <c r="Q1272" s="118">
        <v>44816</v>
      </c>
      <c r="R1272" s="35">
        <v>0</v>
      </c>
      <c r="S1272" s="35">
        <v>0</v>
      </c>
      <c r="T1272" s="10" t="str">
        <f t="shared" si="198"/>
        <v>Sem - 37</v>
      </c>
      <c r="U1272" s="10" t="str">
        <f t="shared" si="199"/>
        <v>Septembre</v>
      </c>
      <c r="V1272" s="36" t="s">
        <v>1546</v>
      </c>
      <c r="W1272" s="34"/>
      <c r="X1272" s="91">
        <f t="shared" si="200"/>
        <v>0</v>
      </c>
      <c r="Y1272" s="92" t="str">
        <f>VLOOKUP('CM-CIC'!B1203,Annuaire_roster!B:F,4,0)</f>
        <v>CHOUIFI Mustapha</v>
      </c>
      <c r="Z1272" s="37" t="s">
        <v>110</v>
      </c>
      <c r="AA1272" s="60" t="s">
        <v>232</v>
      </c>
      <c r="AB1272" s="35" t="s">
        <v>63</v>
      </c>
      <c r="AC1272" s="35" t="s">
        <v>63</v>
      </c>
      <c r="AD1272" s="35" t="s">
        <v>63</v>
      </c>
      <c r="AE1272" s="44" t="s">
        <v>63</v>
      </c>
      <c r="AF1272" s="120"/>
      <c r="AG1272" s="45"/>
    </row>
    <row r="1273" spans="1:33" ht="12.75" customHeight="1" x14ac:dyDescent="0.2">
      <c r="A1273" s="59">
        <f>+VLOOKUP(B1273,Annuaire_roster!B:G,5,0)</f>
        <v>1387</v>
      </c>
      <c r="B1273" s="78" t="s">
        <v>124</v>
      </c>
      <c r="C1273" s="98"/>
      <c r="D1273" s="98" t="s">
        <v>64</v>
      </c>
      <c r="E1273" s="101"/>
      <c r="F1273" s="101" t="s">
        <v>64</v>
      </c>
      <c r="G1273" s="102"/>
      <c r="H1273" s="105"/>
      <c r="I1273" s="127" t="s">
        <v>63</v>
      </c>
      <c r="J1273" s="105"/>
      <c r="K1273" s="111">
        <v>0</v>
      </c>
      <c r="L1273" s="105">
        <v>0</v>
      </c>
      <c r="M1273" s="112">
        <v>0</v>
      </c>
      <c r="N1273" s="34" t="str">
        <f t="shared" si="201"/>
        <v/>
      </c>
      <c r="O1273" s="38">
        <f t="shared" si="202"/>
        <v>0</v>
      </c>
      <c r="P1273" s="114" t="s">
        <v>117</v>
      </c>
      <c r="Q1273" s="118">
        <v>44816</v>
      </c>
      <c r="R1273" s="35">
        <v>0</v>
      </c>
      <c r="S1273" s="35">
        <v>0</v>
      </c>
      <c r="T1273" s="10" t="str">
        <f t="shared" si="198"/>
        <v>Sem - 37</v>
      </c>
      <c r="U1273" s="10" t="str">
        <f t="shared" si="199"/>
        <v>Septembre</v>
      </c>
      <c r="V1273" s="36" t="s">
        <v>1547</v>
      </c>
      <c r="W1273" s="34"/>
      <c r="X1273" s="91">
        <f t="shared" si="200"/>
        <v>0</v>
      </c>
      <c r="Y1273" s="92" t="str">
        <f>VLOOKUP('CM-CIC'!B1204,Annuaire_roster!B:F,4,0)</f>
        <v>CHOUIFI Mustapha</v>
      </c>
      <c r="Z1273" s="37" t="s">
        <v>110</v>
      </c>
      <c r="AA1273" s="60" t="s">
        <v>232</v>
      </c>
      <c r="AB1273" s="35" t="s">
        <v>63</v>
      </c>
      <c r="AC1273" s="35" t="s">
        <v>63</v>
      </c>
      <c r="AD1273" s="35" t="s">
        <v>63</v>
      </c>
      <c r="AE1273" s="44" t="s">
        <v>63</v>
      </c>
      <c r="AF1273" s="120"/>
      <c r="AG1273" s="45"/>
    </row>
    <row r="1274" spans="1:33" ht="12.75" customHeight="1" x14ac:dyDescent="0.2">
      <c r="A1274" s="59">
        <f>+VLOOKUP(B1274,Annuaire_roster!B:G,5,0)</f>
        <v>1389</v>
      </c>
      <c r="B1274" s="78" t="s">
        <v>126</v>
      </c>
      <c r="C1274" s="98"/>
      <c r="D1274" s="98" t="s">
        <v>64</v>
      </c>
      <c r="E1274" s="101"/>
      <c r="F1274" s="101" t="s">
        <v>64</v>
      </c>
      <c r="G1274" s="102"/>
      <c r="H1274" s="105"/>
      <c r="I1274" s="127" t="s">
        <v>63</v>
      </c>
      <c r="J1274" s="105"/>
      <c r="K1274" s="111">
        <v>0</v>
      </c>
      <c r="L1274" s="105">
        <v>0</v>
      </c>
      <c r="M1274" s="112">
        <v>0</v>
      </c>
      <c r="N1274" s="34" t="str">
        <f t="shared" si="201"/>
        <v/>
      </c>
      <c r="O1274" s="38">
        <f t="shared" si="202"/>
        <v>0</v>
      </c>
      <c r="P1274" s="114" t="s">
        <v>117</v>
      </c>
      <c r="Q1274" s="118">
        <v>44816</v>
      </c>
      <c r="R1274" s="35">
        <v>0</v>
      </c>
      <c r="S1274" s="35">
        <v>0</v>
      </c>
      <c r="T1274" s="10" t="str">
        <f t="shared" si="198"/>
        <v>Sem - 37</v>
      </c>
      <c r="U1274" s="10" t="str">
        <f t="shared" si="199"/>
        <v>Septembre</v>
      </c>
      <c r="V1274" s="36" t="s">
        <v>1548</v>
      </c>
      <c r="W1274" s="34"/>
      <c r="X1274" s="91">
        <f t="shared" si="200"/>
        <v>0</v>
      </c>
      <c r="Y1274" s="92" t="str">
        <f>VLOOKUP('CM-CIC'!B1205,Annuaire_roster!B:F,4,0)</f>
        <v>CHOUIFI Mustapha</v>
      </c>
      <c r="Z1274" s="37" t="s">
        <v>110</v>
      </c>
      <c r="AA1274" s="60" t="s">
        <v>232</v>
      </c>
      <c r="AB1274" s="35" t="s">
        <v>63</v>
      </c>
      <c r="AC1274" s="35" t="s">
        <v>63</v>
      </c>
      <c r="AD1274" s="35" t="s">
        <v>63</v>
      </c>
      <c r="AE1274" s="44" t="s">
        <v>63</v>
      </c>
      <c r="AF1274" s="120"/>
      <c r="AG1274" s="45"/>
    </row>
    <row r="1275" spans="1:33" ht="12.75" customHeight="1" x14ac:dyDescent="0.2">
      <c r="A1275" s="59">
        <f>+VLOOKUP(B1275,Annuaire_roster!B:G,5,0)</f>
        <v>1393</v>
      </c>
      <c r="B1275" s="78" t="s">
        <v>127</v>
      </c>
      <c r="C1275" s="98"/>
      <c r="D1275" s="98" t="s">
        <v>64</v>
      </c>
      <c r="E1275" s="101"/>
      <c r="F1275" s="101" t="s">
        <v>64</v>
      </c>
      <c r="G1275" s="102"/>
      <c r="H1275" s="105"/>
      <c r="I1275" s="127" t="s">
        <v>63</v>
      </c>
      <c r="J1275" s="105"/>
      <c r="K1275" s="111">
        <v>0</v>
      </c>
      <c r="L1275" s="105">
        <v>0</v>
      </c>
      <c r="M1275" s="112">
        <v>0</v>
      </c>
      <c r="N1275" s="34" t="str">
        <f t="shared" si="201"/>
        <v/>
      </c>
      <c r="O1275" s="38">
        <f t="shared" si="202"/>
        <v>0</v>
      </c>
      <c r="P1275" s="114" t="s">
        <v>117</v>
      </c>
      <c r="Q1275" s="118">
        <v>44816</v>
      </c>
      <c r="R1275" s="35">
        <v>0</v>
      </c>
      <c r="S1275" s="35">
        <v>0</v>
      </c>
      <c r="T1275" s="10" t="str">
        <f t="shared" si="198"/>
        <v>Sem - 37</v>
      </c>
      <c r="U1275" s="10" t="str">
        <f t="shared" si="199"/>
        <v>Septembre</v>
      </c>
      <c r="V1275" s="36" t="s">
        <v>1549</v>
      </c>
      <c r="W1275" s="34"/>
      <c r="X1275" s="91">
        <f t="shared" si="200"/>
        <v>0</v>
      </c>
      <c r="Y1275" s="92" t="str">
        <f>VLOOKUP('CM-CIC'!B1206,Annuaire_roster!B:F,4,0)</f>
        <v>CHOUIFI Mustapha</v>
      </c>
      <c r="Z1275" s="37" t="s">
        <v>110</v>
      </c>
      <c r="AA1275" s="60" t="s">
        <v>232</v>
      </c>
      <c r="AB1275" s="35" t="s">
        <v>63</v>
      </c>
      <c r="AC1275" s="35" t="s">
        <v>63</v>
      </c>
      <c r="AD1275" s="35" t="s">
        <v>63</v>
      </c>
      <c r="AE1275" s="44" t="s">
        <v>63</v>
      </c>
      <c r="AF1275" s="120"/>
      <c r="AG1275" s="45"/>
    </row>
    <row r="1276" spans="1:33" ht="12.75" customHeight="1" x14ac:dyDescent="0.2">
      <c r="A1276" s="59">
        <f>+VLOOKUP(B1276,Annuaire_roster!B:G,5,0)</f>
        <v>1413</v>
      </c>
      <c r="B1276" s="78" t="s">
        <v>131</v>
      </c>
      <c r="C1276" s="98"/>
      <c r="D1276" s="98" t="s">
        <v>64</v>
      </c>
      <c r="E1276" s="101"/>
      <c r="F1276" s="101" t="s">
        <v>64</v>
      </c>
      <c r="G1276" s="102"/>
      <c r="H1276" s="105"/>
      <c r="I1276" s="127" t="s">
        <v>63</v>
      </c>
      <c r="J1276" s="105"/>
      <c r="K1276" s="111">
        <v>0</v>
      </c>
      <c r="L1276" s="105">
        <v>0</v>
      </c>
      <c r="M1276" s="112">
        <v>0</v>
      </c>
      <c r="N1276" s="34" t="str">
        <f t="shared" si="201"/>
        <v/>
      </c>
      <c r="O1276" s="38">
        <f t="shared" si="202"/>
        <v>0</v>
      </c>
      <c r="P1276" s="114" t="s">
        <v>117</v>
      </c>
      <c r="Q1276" s="118">
        <v>44816</v>
      </c>
      <c r="R1276" s="35">
        <v>0</v>
      </c>
      <c r="S1276" s="35">
        <v>0</v>
      </c>
      <c r="T1276" s="10" t="str">
        <f t="shared" si="198"/>
        <v>Sem - 37</v>
      </c>
      <c r="U1276" s="10" t="str">
        <f t="shared" si="199"/>
        <v>Septembre</v>
      </c>
      <c r="V1276" s="36" t="s">
        <v>1550</v>
      </c>
      <c r="W1276" s="34"/>
      <c r="X1276" s="91">
        <f t="shared" si="200"/>
        <v>0</v>
      </c>
      <c r="Y1276" s="92" t="str">
        <f>VLOOKUP('CM-CIC'!B1207,Annuaire_roster!B:F,4,0)</f>
        <v>CHOUIFI Mustapha</v>
      </c>
      <c r="Z1276" s="37" t="s">
        <v>110</v>
      </c>
      <c r="AA1276" s="60" t="s">
        <v>232</v>
      </c>
      <c r="AB1276" s="35" t="s">
        <v>63</v>
      </c>
      <c r="AC1276" s="35" t="s">
        <v>63</v>
      </c>
      <c r="AD1276" s="35" t="s">
        <v>63</v>
      </c>
      <c r="AE1276" s="44" t="s">
        <v>63</v>
      </c>
      <c r="AF1276" s="120"/>
      <c r="AG1276" s="45"/>
    </row>
    <row r="1277" spans="1:33" ht="12.75" customHeight="1" x14ac:dyDescent="0.2">
      <c r="A1277" s="59">
        <f>+VLOOKUP(B1277,Annuaire_roster!B:G,5,0)</f>
        <v>1418</v>
      </c>
      <c r="B1277" s="78" t="s">
        <v>132</v>
      </c>
      <c r="C1277" s="98"/>
      <c r="D1277" s="98" t="s">
        <v>64</v>
      </c>
      <c r="E1277" s="101"/>
      <c r="F1277" s="101" t="s">
        <v>64</v>
      </c>
      <c r="G1277" s="102"/>
      <c r="H1277" s="105"/>
      <c r="I1277" s="127" t="s">
        <v>63</v>
      </c>
      <c r="J1277" s="105"/>
      <c r="K1277" s="111">
        <v>0</v>
      </c>
      <c r="L1277" s="105">
        <v>0</v>
      </c>
      <c r="M1277" s="112">
        <v>0</v>
      </c>
      <c r="N1277" s="34" t="str">
        <f t="shared" si="201"/>
        <v/>
      </c>
      <c r="O1277" s="38">
        <f t="shared" si="202"/>
        <v>0</v>
      </c>
      <c r="P1277" s="114" t="s">
        <v>117</v>
      </c>
      <c r="Q1277" s="118">
        <v>44816</v>
      </c>
      <c r="R1277" s="35">
        <v>0</v>
      </c>
      <c r="S1277" s="35">
        <v>0</v>
      </c>
      <c r="T1277" s="10" t="str">
        <f t="shared" si="198"/>
        <v>Sem - 37</v>
      </c>
      <c r="U1277" s="10" t="str">
        <f t="shared" si="199"/>
        <v>Septembre</v>
      </c>
      <c r="V1277" s="36" t="s">
        <v>1551</v>
      </c>
      <c r="W1277" s="34"/>
      <c r="X1277" s="91">
        <f t="shared" si="200"/>
        <v>0</v>
      </c>
      <c r="Y1277" s="92" t="str">
        <f>VLOOKUP('CM-CIC'!B1208,Annuaire_roster!B:F,4,0)</f>
        <v>CHOUIFI Mustapha</v>
      </c>
      <c r="Z1277" s="37" t="s">
        <v>110</v>
      </c>
      <c r="AA1277" s="60" t="s">
        <v>232</v>
      </c>
      <c r="AB1277" s="35" t="s">
        <v>63</v>
      </c>
      <c r="AC1277" s="35" t="s">
        <v>63</v>
      </c>
      <c r="AD1277" s="35" t="s">
        <v>63</v>
      </c>
      <c r="AE1277" s="44" t="s">
        <v>63</v>
      </c>
      <c r="AF1277" s="120"/>
      <c r="AG1277" s="45"/>
    </row>
    <row r="1278" spans="1:33" ht="12.75" customHeight="1" x14ac:dyDescent="0.2">
      <c r="A1278" s="59">
        <f>+VLOOKUP(B1278,Annuaire_roster!B:G,5,0)</f>
        <v>1411</v>
      </c>
      <c r="B1278" s="78" t="s">
        <v>133</v>
      </c>
      <c r="C1278" s="98"/>
      <c r="D1278" s="98" t="s">
        <v>64</v>
      </c>
      <c r="E1278" s="101"/>
      <c r="F1278" s="101" t="s">
        <v>64</v>
      </c>
      <c r="G1278" s="102"/>
      <c r="H1278" s="105"/>
      <c r="I1278" s="127" t="s">
        <v>63</v>
      </c>
      <c r="J1278" s="105"/>
      <c r="K1278" s="111">
        <v>0</v>
      </c>
      <c r="L1278" s="105">
        <v>0</v>
      </c>
      <c r="M1278" s="112">
        <v>0</v>
      </c>
      <c r="N1278" s="34" t="str">
        <f t="shared" si="201"/>
        <v/>
      </c>
      <c r="O1278" s="38">
        <f t="shared" si="202"/>
        <v>0</v>
      </c>
      <c r="P1278" s="114" t="s">
        <v>117</v>
      </c>
      <c r="Q1278" s="118">
        <v>44816</v>
      </c>
      <c r="R1278" s="35">
        <v>0</v>
      </c>
      <c r="S1278" s="35">
        <v>0</v>
      </c>
      <c r="T1278" s="10" t="str">
        <f t="shared" si="198"/>
        <v>Sem - 37</v>
      </c>
      <c r="U1278" s="10" t="str">
        <f t="shared" si="199"/>
        <v>Septembre</v>
      </c>
      <c r="V1278" s="36" t="s">
        <v>1552</v>
      </c>
      <c r="W1278" s="34"/>
      <c r="X1278" s="91">
        <f t="shared" si="200"/>
        <v>0</v>
      </c>
      <c r="Y1278" s="92" t="str">
        <f>VLOOKUP('CM-CIC'!B1209,Annuaire_roster!B:F,4,0)</f>
        <v>CHOUIFI Mustapha</v>
      </c>
      <c r="Z1278" s="37" t="s">
        <v>110</v>
      </c>
      <c r="AA1278" s="60" t="s">
        <v>232</v>
      </c>
      <c r="AB1278" s="35" t="s">
        <v>63</v>
      </c>
      <c r="AC1278" s="35" t="s">
        <v>63</v>
      </c>
      <c r="AD1278" s="35" t="s">
        <v>63</v>
      </c>
      <c r="AE1278" s="44" t="s">
        <v>63</v>
      </c>
      <c r="AF1278" s="120"/>
      <c r="AG1278" s="45"/>
    </row>
    <row r="1279" spans="1:33" ht="12.75" customHeight="1" x14ac:dyDescent="0.2">
      <c r="A1279" s="59">
        <f>+VLOOKUP(B1279,Annuaire_roster!B:G,5,0)</f>
        <v>1410</v>
      </c>
      <c r="B1279" s="78" t="s">
        <v>134</v>
      </c>
      <c r="C1279" s="98"/>
      <c r="D1279" s="98" t="s">
        <v>64</v>
      </c>
      <c r="E1279" s="101"/>
      <c r="F1279" s="101" t="s">
        <v>64</v>
      </c>
      <c r="G1279" s="102"/>
      <c r="H1279" s="105"/>
      <c r="I1279" s="127" t="s">
        <v>63</v>
      </c>
      <c r="J1279" s="105"/>
      <c r="K1279" s="111">
        <v>0</v>
      </c>
      <c r="L1279" s="105">
        <v>0</v>
      </c>
      <c r="M1279" s="112">
        <v>0</v>
      </c>
      <c r="N1279" s="34" t="str">
        <f t="shared" si="201"/>
        <v/>
      </c>
      <c r="O1279" s="38">
        <f t="shared" si="202"/>
        <v>0</v>
      </c>
      <c r="P1279" s="114" t="s">
        <v>117</v>
      </c>
      <c r="Q1279" s="118">
        <v>44816</v>
      </c>
      <c r="R1279" s="35">
        <v>0</v>
      </c>
      <c r="S1279" s="35">
        <v>0</v>
      </c>
      <c r="T1279" s="10" t="str">
        <f t="shared" si="198"/>
        <v>Sem - 37</v>
      </c>
      <c r="U1279" s="10" t="str">
        <f t="shared" si="199"/>
        <v>Septembre</v>
      </c>
      <c r="V1279" s="36" t="s">
        <v>1553</v>
      </c>
      <c r="W1279" s="34"/>
      <c r="X1279" s="91">
        <f t="shared" si="200"/>
        <v>0</v>
      </c>
      <c r="Y1279" s="92" t="str">
        <f>VLOOKUP('CM-CIC'!B1210,Annuaire_roster!B:F,4,0)</f>
        <v>CHOUIFI Mustapha</v>
      </c>
      <c r="Z1279" s="37" t="s">
        <v>110</v>
      </c>
      <c r="AA1279" s="60" t="s">
        <v>232</v>
      </c>
      <c r="AB1279" s="35" t="s">
        <v>63</v>
      </c>
      <c r="AC1279" s="35" t="s">
        <v>63</v>
      </c>
      <c r="AD1279" s="35" t="s">
        <v>63</v>
      </c>
      <c r="AE1279" s="44" t="s">
        <v>63</v>
      </c>
      <c r="AF1279" s="120"/>
      <c r="AG1279" s="45"/>
    </row>
    <row r="1280" spans="1:33" ht="12.75" customHeight="1" x14ac:dyDescent="0.2">
      <c r="A1280" s="59">
        <f>+VLOOKUP(B1280,Annuaire_roster!B:G,5,0)</f>
        <v>1417</v>
      </c>
      <c r="B1280" s="78" t="s">
        <v>135</v>
      </c>
      <c r="C1280" s="98"/>
      <c r="D1280" s="98" t="s">
        <v>64</v>
      </c>
      <c r="E1280" s="101"/>
      <c r="F1280" s="101" t="s">
        <v>64</v>
      </c>
      <c r="G1280" s="102"/>
      <c r="H1280" s="105"/>
      <c r="I1280" s="127" t="s">
        <v>63</v>
      </c>
      <c r="J1280" s="105"/>
      <c r="K1280" s="111">
        <v>0</v>
      </c>
      <c r="L1280" s="105">
        <v>0</v>
      </c>
      <c r="M1280" s="112">
        <v>0</v>
      </c>
      <c r="N1280" s="34" t="str">
        <f t="shared" si="201"/>
        <v/>
      </c>
      <c r="O1280" s="38">
        <f t="shared" si="202"/>
        <v>0</v>
      </c>
      <c r="P1280" s="114" t="s">
        <v>117</v>
      </c>
      <c r="Q1280" s="118">
        <v>44816</v>
      </c>
      <c r="R1280" s="35">
        <v>0</v>
      </c>
      <c r="S1280" s="35">
        <v>0</v>
      </c>
      <c r="T1280" s="10" t="str">
        <f t="shared" si="198"/>
        <v>Sem - 37</v>
      </c>
      <c r="U1280" s="10" t="str">
        <f t="shared" si="199"/>
        <v>Septembre</v>
      </c>
      <c r="V1280" s="36" t="s">
        <v>1554</v>
      </c>
      <c r="W1280" s="34"/>
      <c r="X1280" s="91">
        <f t="shared" si="200"/>
        <v>0</v>
      </c>
      <c r="Y1280" s="92" t="str">
        <f>VLOOKUP('CM-CIC'!B1211,Annuaire_roster!B:F,4,0)</f>
        <v>CHOUIFI Mustapha</v>
      </c>
      <c r="Z1280" s="37" t="s">
        <v>110</v>
      </c>
      <c r="AA1280" s="60" t="s">
        <v>232</v>
      </c>
      <c r="AB1280" s="35" t="s">
        <v>63</v>
      </c>
      <c r="AC1280" s="35" t="s">
        <v>63</v>
      </c>
      <c r="AD1280" s="35" t="s">
        <v>63</v>
      </c>
      <c r="AE1280" s="44" t="s">
        <v>63</v>
      </c>
      <c r="AF1280" s="120"/>
      <c r="AG1280" s="45"/>
    </row>
    <row r="1281" spans="1:33" ht="12.75" customHeight="1" x14ac:dyDescent="0.2">
      <c r="A1281" s="59">
        <f>+VLOOKUP(B1281,Annuaire_roster!B:G,5,0)</f>
        <v>1414</v>
      </c>
      <c r="B1281" s="78" t="s">
        <v>136</v>
      </c>
      <c r="C1281" s="98"/>
      <c r="D1281" s="98" t="s">
        <v>64</v>
      </c>
      <c r="E1281" s="101"/>
      <c r="F1281" s="101" t="s">
        <v>64</v>
      </c>
      <c r="G1281" s="102"/>
      <c r="H1281" s="105"/>
      <c r="I1281" s="127" t="s">
        <v>63</v>
      </c>
      <c r="J1281" s="105"/>
      <c r="K1281" s="111">
        <v>0</v>
      </c>
      <c r="L1281" s="105">
        <v>0</v>
      </c>
      <c r="M1281" s="112">
        <v>0</v>
      </c>
      <c r="N1281" s="34" t="str">
        <f t="shared" si="201"/>
        <v/>
      </c>
      <c r="O1281" s="38">
        <f t="shared" si="202"/>
        <v>0</v>
      </c>
      <c r="P1281" s="114" t="s">
        <v>117</v>
      </c>
      <c r="Q1281" s="118">
        <v>44816</v>
      </c>
      <c r="R1281" s="35">
        <v>0</v>
      </c>
      <c r="S1281" s="35">
        <v>0</v>
      </c>
      <c r="T1281" s="10" t="str">
        <f t="shared" si="198"/>
        <v>Sem - 37</v>
      </c>
      <c r="U1281" s="10" t="str">
        <f t="shared" si="199"/>
        <v>Septembre</v>
      </c>
      <c r="V1281" s="36" t="s">
        <v>1555</v>
      </c>
      <c r="W1281" s="34"/>
      <c r="X1281" s="91">
        <f t="shared" si="200"/>
        <v>0</v>
      </c>
      <c r="Y1281" s="92" t="str">
        <f>VLOOKUP('CM-CIC'!B1212,Annuaire_roster!B:F,4,0)</f>
        <v>CHOUIFI Mustapha</v>
      </c>
      <c r="Z1281" s="37" t="s">
        <v>110</v>
      </c>
      <c r="AA1281" s="60" t="s">
        <v>232</v>
      </c>
      <c r="AB1281" s="35" t="s">
        <v>63</v>
      </c>
      <c r="AC1281" s="35" t="s">
        <v>63</v>
      </c>
      <c r="AD1281" s="35" t="s">
        <v>63</v>
      </c>
      <c r="AE1281" s="44" t="s">
        <v>63</v>
      </c>
      <c r="AF1281" s="120"/>
      <c r="AG1281" s="45"/>
    </row>
    <row r="1282" spans="1:33" ht="12.75" customHeight="1" x14ac:dyDescent="0.2">
      <c r="A1282" s="59">
        <f>+VLOOKUP(B1282,Annuaire_roster!B:G,5,0)</f>
        <v>1415</v>
      </c>
      <c r="B1282" s="78" t="s">
        <v>137</v>
      </c>
      <c r="C1282" s="98"/>
      <c r="D1282" s="98" t="s">
        <v>64</v>
      </c>
      <c r="E1282" s="101"/>
      <c r="F1282" s="101" t="s">
        <v>64</v>
      </c>
      <c r="G1282" s="102"/>
      <c r="H1282" s="105"/>
      <c r="I1282" s="127" t="s">
        <v>63</v>
      </c>
      <c r="J1282" s="105"/>
      <c r="K1282" s="111">
        <v>0</v>
      </c>
      <c r="L1282" s="105">
        <v>0</v>
      </c>
      <c r="M1282" s="112">
        <v>0</v>
      </c>
      <c r="N1282" s="34" t="str">
        <f t="shared" si="201"/>
        <v/>
      </c>
      <c r="O1282" s="38">
        <f t="shared" si="202"/>
        <v>0</v>
      </c>
      <c r="P1282" s="114" t="s">
        <v>117</v>
      </c>
      <c r="Q1282" s="118">
        <v>44816</v>
      </c>
      <c r="R1282" s="35">
        <v>0</v>
      </c>
      <c r="S1282" s="35">
        <v>0</v>
      </c>
      <c r="T1282" s="10" t="str">
        <f t="shared" ref="T1282:T1345" si="203">"Sem - "&amp;WEEKNUM(Q1282,21)</f>
        <v>Sem - 37</v>
      </c>
      <c r="U1282" s="10" t="str">
        <f t="shared" ref="U1282:U1345" si="204">PROPER(TEXT(Q1282,"mmmm"))</f>
        <v>Septembre</v>
      </c>
      <c r="V1282" s="36" t="s">
        <v>1556</v>
      </c>
      <c r="W1282" s="34"/>
      <c r="X1282" s="91">
        <f t="shared" ref="X1282:X1345" si="205">IFERROR(IF(M1282="Abs",0,IF((D1282-C1282+E1282-F1282)&lt;0.000694444444444444,0,(D1282-C1282+E1282-F1282))),0)</f>
        <v>0</v>
      </c>
      <c r="Y1282" s="92" t="str">
        <f>VLOOKUP('CM-CIC'!B1213,Annuaire_roster!B:F,4,0)</f>
        <v>CHOUIFI Mustapha</v>
      </c>
      <c r="Z1282" s="37" t="s">
        <v>110</v>
      </c>
      <c r="AA1282" s="60" t="s">
        <v>232</v>
      </c>
      <c r="AB1282" s="35" t="s">
        <v>63</v>
      </c>
      <c r="AC1282" s="35" t="s">
        <v>63</v>
      </c>
      <c r="AD1282" s="35" t="s">
        <v>63</v>
      </c>
      <c r="AE1282" s="44" t="s">
        <v>63</v>
      </c>
      <c r="AF1282" s="120"/>
      <c r="AG1282" s="45"/>
    </row>
    <row r="1283" spans="1:33" ht="12.75" customHeight="1" x14ac:dyDescent="0.2">
      <c r="A1283" s="59">
        <f>+VLOOKUP(B1283,Annuaire_roster!B:G,5,0)</f>
        <v>1416</v>
      </c>
      <c r="B1283" s="78" t="s">
        <v>138</v>
      </c>
      <c r="C1283" s="98"/>
      <c r="D1283" s="98" t="s">
        <v>64</v>
      </c>
      <c r="E1283" s="101"/>
      <c r="F1283" s="101" t="s">
        <v>64</v>
      </c>
      <c r="G1283" s="102"/>
      <c r="H1283" s="105"/>
      <c r="I1283" s="127" t="s">
        <v>63</v>
      </c>
      <c r="J1283" s="105"/>
      <c r="K1283" s="111">
        <v>0</v>
      </c>
      <c r="L1283" s="105">
        <v>0</v>
      </c>
      <c r="M1283" s="112">
        <v>0</v>
      </c>
      <c r="N1283" s="34" t="str">
        <f t="shared" si="201"/>
        <v/>
      </c>
      <c r="O1283" s="38">
        <f t="shared" si="202"/>
        <v>0</v>
      </c>
      <c r="P1283" s="114" t="s">
        <v>117</v>
      </c>
      <c r="Q1283" s="118">
        <v>44816</v>
      </c>
      <c r="R1283" s="35">
        <v>0</v>
      </c>
      <c r="S1283" s="35">
        <v>0</v>
      </c>
      <c r="T1283" s="10" t="str">
        <f t="shared" si="203"/>
        <v>Sem - 37</v>
      </c>
      <c r="U1283" s="10" t="str">
        <f t="shared" si="204"/>
        <v>Septembre</v>
      </c>
      <c r="V1283" s="36" t="s">
        <v>1557</v>
      </c>
      <c r="W1283" s="34"/>
      <c r="X1283" s="91">
        <f t="shared" si="205"/>
        <v>0</v>
      </c>
      <c r="Y1283" s="92" t="str">
        <f>VLOOKUP('CM-CIC'!B1214,Annuaire_roster!B:F,4,0)</f>
        <v>CHOUIFI Mustapha</v>
      </c>
      <c r="Z1283" s="37" t="s">
        <v>110</v>
      </c>
      <c r="AA1283" s="60" t="s">
        <v>232</v>
      </c>
      <c r="AB1283" s="35" t="s">
        <v>63</v>
      </c>
      <c r="AC1283" s="35" t="s">
        <v>63</v>
      </c>
      <c r="AD1283" s="35" t="s">
        <v>63</v>
      </c>
      <c r="AE1283" s="44" t="s">
        <v>63</v>
      </c>
      <c r="AF1283" s="120"/>
      <c r="AG1283" s="45"/>
    </row>
    <row r="1284" spans="1:33" ht="12.75" customHeight="1" x14ac:dyDescent="0.2">
      <c r="A1284" s="59">
        <f>+VLOOKUP(B1284,Annuaire_roster!B:G,5,0)</f>
        <v>1421</v>
      </c>
      <c r="B1284" s="78" t="s">
        <v>140</v>
      </c>
      <c r="C1284" s="98"/>
      <c r="D1284" s="98" t="s">
        <v>64</v>
      </c>
      <c r="E1284" s="101"/>
      <c r="F1284" s="101" t="s">
        <v>64</v>
      </c>
      <c r="G1284" s="102"/>
      <c r="H1284" s="105"/>
      <c r="I1284" s="127" t="s">
        <v>63</v>
      </c>
      <c r="J1284" s="105"/>
      <c r="K1284" s="111">
        <v>0</v>
      </c>
      <c r="L1284" s="105">
        <v>0</v>
      </c>
      <c r="M1284" s="112">
        <v>0</v>
      </c>
      <c r="N1284" s="34" t="str">
        <f t="shared" si="201"/>
        <v/>
      </c>
      <c r="O1284" s="38">
        <f t="shared" si="202"/>
        <v>0</v>
      </c>
      <c r="P1284" s="114" t="s">
        <v>117</v>
      </c>
      <c r="Q1284" s="118">
        <v>44816</v>
      </c>
      <c r="R1284" s="35">
        <v>0</v>
      </c>
      <c r="S1284" s="35">
        <v>0</v>
      </c>
      <c r="T1284" s="10" t="str">
        <f t="shared" si="203"/>
        <v>Sem - 37</v>
      </c>
      <c r="U1284" s="10" t="str">
        <f t="shared" si="204"/>
        <v>Septembre</v>
      </c>
      <c r="V1284" s="36" t="s">
        <v>1558</v>
      </c>
      <c r="W1284" s="34"/>
      <c r="X1284" s="91">
        <f t="shared" si="205"/>
        <v>0</v>
      </c>
      <c r="Y1284" s="92" t="str">
        <f>VLOOKUP('CM-CIC'!B1215,Annuaire_roster!B:F,4,0)</f>
        <v>CHOUIFI Mustapha</v>
      </c>
      <c r="Z1284" s="37" t="s">
        <v>110</v>
      </c>
      <c r="AA1284" s="60" t="s">
        <v>232</v>
      </c>
      <c r="AB1284" s="35" t="s">
        <v>63</v>
      </c>
      <c r="AC1284" s="35" t="s">
        <v>63</v>
      </c>
      <c r="AD1284" s="35" t="s">
        <v>63</v>
      </c>
      <c r="AE1284" s="44" t="s">
        <v>63</v>
      </c>
      <c r="AF1284" s="120"/>
      <c r="AG1284" s="45"/>
    </row>
    <row r="1285" spans="1:33" ht="12.75" customHeight="1" x14ac:dyDescent="0.2">
      <c r="A1285" s="59">
        <f>+VLOOKUP(B1285,Annuaire_roster!B:G,5,0)</f>
        <v>1419</v>
      </c>
      <c r="B1285" s="78" t="s">
        <v>139</v>
      </c>
      <c r="C1285" s="98"/>
      <c r="D1285" s="98" t="s">
        <v>64</v>
      </c>
      <c r="E1285" s="101"/>
      <c r="F1285" s="101" t="s">
        <v>64</v>
      </c>
      <c r="G1285" s="102"/>
      <c r="H1285" s="105"/>
      <c r="I1285" s="127" t="s">
        <v>63</v>
      </c>
      <c r="J1285" s="105"/>
      <c r="K1285" s="111">
        <v>0</v>
      </c>
      <c r="L1285" s="105">
        <v>0</v>
      </c>
      <c r="M1285" s="112">
        <v>0</v>
      </c>
      <c r="N1285" s="34" t="str">
        <f t="shared" si="201"/>
        <v/>
      </c>
      <c r="O1285" s="38">
        <f t="shared" si="202"/>
        <v>0</v>
      </c>
      <c r="P1285" s="114" t="s">
        <v>117</v>
      </c>
      <c r="Q1285" s="118">
        <v>44816</v>
      </c>
      <c r="R1285" s="35">
        <v>0</v>
      </c>
      <c r="S1285" s="35">
        <v>0</v>
      </c>
      <c r="T1285" s="10" t="str">
        <f t="shared" si="203"/>
        <v>Sem - 37</v>
      </c>
      <c r="U1285" s="10" t="str">
        <f t="shared" si="204"/>
        <v>Septembre</v>
      </c>
      <c r="V1285" s="36" t="s">
        <v>1559</v>
      </c>
      <c r="W1285" s="34"/>
      <c r="X1285" s="91">
        <f t="shared" si="205"/>
        <v>0</v>
      </c>
      <c r="Y1285" s="92" t="str">
        <f>VLOOKUP('CM-CIC'!B1216,Annuaire_roster!B:F,4,0)</f>
        <v>CHOUIFI Mustapha</v>
      </c>
      <c r="Z1285" s="37" t="s">
        <v>110</v>
      </c>
      <c r="AA1285" s="60" t="s">
        <v>232</v>
      </c>
      <c r="AB1285" s="35" t="s">
        <v>63</v>
      </c>
      <c r="AC1285" s="35" t="s">
        <v>63</v>
      </c>
      <c r="AD1285" s="35" t="s">
        <v>63</v>
      </c>
      <c r="AE1285" s="44" t="s">
        <v>63</v>
      </c>
      <c r="AF1285" s="120"/>
      <c r="AG1285" s="45"/>
    </row>
    <row r="1286" spans="1:33" ht="12.75" customHeight="1" x14ac:dyDescent="0.2">
      <c r="A1286" s="59">
        <f>+VLOOKUP(B1286,Annuaire_roster!B:G,5,0)</f>
        <v>1533</v>
      </c>
      <c r="B1286" s="78" t="s">
        <v>181</v>
      </c>
      <c r="C1286" s="98"/>
      <c r="D1286" s="98" t="s">
        <v>64</v>
      </c>
      <c r="E1286" s="101"/>
      <c r="F1286" s="101" t="s">
        <v>64</v>
      </c>
      <c r="G1286" s="102"/>
      <c r="H1286" s="105"/>
      <c r="I1286" s="127" t="s">
        <v>63</v>
      </c>
      <c r="J1286" s="105"/>
      <c r="K1286" s="111">
        <v>0</v>
      </c>
      <c r="L1286" s="105">
        <v>0</v>
      </c>
      <c r="M1286" s="112">
        <v>0</v>
      </c>
      <c r="N1286" s="34" t="str">
        <f t="shared" si="201"/>
        <v/>
      </c>
      <c r="O1286" s="38">
        <f t="shared" si="202"/>
        <v>0</v>
      </c>
      <c r="P1286" s="114" t="s">
        <v>117</v>
      </c>
      <c r="Q1286" s="118">
        <v>44816</v>
      </c>
      <c r="R1286" s="35">
        <v>0</v>
      </c>
      <c r="S1286" s="35">
        <v>0</v>
      </c>
      <c r="T1286" s="10" t="str">
        <f t="shared" si="203"/>
        <v>Sem - 37</v>
      </c>
      <c r="U1286" s="10" t="str">
        <f t="shared" si="204"/>
        <v>Septembre</v>
      </c>
      <c r="V1286" s="36" t="s">
        <v>1560</v>
      </c>
      <c r="W1286" s="34"/>
      <c r="X1286" s="91">
        <f t="shared" si="205"/>
        <v>0</v>
      </c>
      <c r="Y1286" s="92" t="str">
        <f>VLOOKUP('CM-CIC'!B1217,Annuaire_roster!B:F,4,0)</f>
        <v>CHOUIFI Mustapha</v>
      </c>
      <c r="Z1286" s="37" t="s">
        <v>110</v>
      </c>
      <c r="AA1286" s="60" t="s">
        <v>232</v>
      </c>
      <c r="AB1286" s="35" t="s">
        <v>63</v>
      </c>
      <c r="AC1286" s="35" t="s">
        <v>63</v>
      </c>
      <c r="AD1286" s="35" t="s">
        <v>63</v>
      </c>
      <c r="AE1286" s="44" t="s">
        <v>63</v>
      </c>
      <c r="AF1286" s="120"/>
      <c r="AG1286" s="45"/>
    </row>
    <row r="1287" spans="1:33" ht="12.75" customHeight="1" x14ac:dyDescent="0.2">
      <c r="A1287" s="59">
        <f>+VLOOKUP(B1287,Annuaire_roster!B:G,5,0)</f>
        <v>1532</v>
      </c>
      <c r="B1287" s="78" t="s">
        <v>182</v>
      </c>
      <c r="C1287" s="98"/>
      <c r="D1287" s="98" t="s">
        <v>64</v>
      </c>
      <c r="E1287" s="101"/>
      <c r="F1287" s="101" t="s">
        <v>64</v>
      </c>
      <c r="G1287" s="102"/>
      <c r="H1287" s="105"/>
      <c r="I1287" s="127" t="s">
        <v>63</v>
      </c>
      <c r="J1287" s="105"/>
      <c r="K1287" s="111">
        <v>0</v>
      </c>
      <c r="L1287" s="105">
        <v>0</v>
      </c>
      <c r="M1287" s="112">
        <v>0</v>
      </c>
      <c r="N1287" s="34" t="str">
        <f t="shared" si="201"/>
        <v/>
      </c>
      <c r="O1287" s="38">
        <f t="shared" si="202"/>
        <v>0</v>
      </c>
      <c r="P1287" s="114" t="s">
        <v>117</v>
      </c>
      <c r="Q1287" s="118">
        <v>44816</v>
      </c>
      <c r="R1287" s="35">
        <v>0</v>
      </c>
      <c r="S1287" s="35">
        <v>0</v>
      </c>
      <c r="T1287" s="10" t="str">
        <f t="shared" si="203"/>
        <v>Sem - 37</v>
      </c>
      <c r="U1287" s="10" t="str">
        <f t="shared" si="204"/>
        <v>Septembre</v>
      </c>
      <c r="V1287" s="36" t="s">
        <v>1561</v>
      </c>
      <c r="W1287" s="34"/>
      <c r="X1287" s="91">
        <f t="shared" si="205"/>
        <v>0</v>
      </c>
      <c r="Y1287" s="92" t="str">
        <f>VLOOKUP('CM-CIC'!B1218,Annuaire_roster!B:F,4,0)</f>
        <v>CHOUIFI Mustapha</v>
      </c>
      <c r="Z1287" s="37" t="s">
        <v>110</v>
      </c>
      <c r="AA1287" s="60" t="s">
        <v>232</v>
      </c>
      <c r="AB1287" s="35" t="s">
        <v>63</v>
      </c>
      <c r="AC1287" s="35" t="s">
        <v>63</v>
      </c>
      <c r="AD1287" s="35" t="s">
        <v>63</v>
      </c>
      <c r="AE1287" s="44" t="s">
        <v>63</v>
      </c>
      <c r="AF1287" s="120"/>
      <c r="AG1287" s="45"/>
    </row>
    <row r="1288" spans="1:33" ht="12.75" customHeight="1" x14ac:dyDescent="0.2">
      <c r="A1288" s="59">
        <f>+VLOOKUP(B1288,Annuaire_roster!B:G,5,0)</f>
        <v>1448</v>
      </c>
      <c r="B1288" s="78" t="s">
        <v>164</v>
      </c>
      <c r="C1288" s="98"/>
      <c r="D1288" s="98" t="s">
        <v>64</v>
      </c>
      <c r="E1288" s="101"/>
      <c r="F1288" s="101" t="s">
        <v>64</v>
      </c>
      <c r="G1288" s="102"/>
      <c r="H1288" s="105"/>
      <c r="I1288" s="127" t="s">
        <v>63</v>
      </c>
      <c r="J1288" s="105"/>
      <c r="K1288" s="111">
        <v>0</v>
      </c>
      <c r="L1288" s="105">
        <v>0</v>
      </c>
      <c r="M1288" s="112">
        <v>0</v>
      </c>
      <c r="N1288" s="34" t="str">
        <f t="shared" si="201"/>
        <v/>
      </c>
      <c r="O1288" s="38">
        <f t="shared" si="202"/>
        <v>0</v>
      </c>
      <c r="P1288" s="114" t="s">
        <v>117</v>
      </c>
      <c r="Q1288" s="118">
        <v>44816</v>
      </c>
      <c r="R1288" s="35">
        <v>0</v>
      </c>
      <c r="S1288" s="35">
        <v>0</v>
      </c>
      <c r="T1288" s="10" t="str">
        <f t="shared" si="203"/>
        <v>Sem - 37</v>
      </c>
      <c r="U1288" s="10" t="str">
        <f t="shared" si="204"/>
        <v>Septembre</v>
      </c>
      <c r="V1288" s="36" t="s">
        <v>1562</v>
      </c>
      <c r="W1288" s="34"/>
      <c r="X1288" s="91">
        <f t="shared" si="205"/>
        <v>0</v>
      </c>
      <c r="Y1288" s="92" t="str">
        <f>VLOOKUP('CM-CIC'!B1219,Annuaire_roster!B:F,4,0)</f>
        <v>CHOUIFI Mustapha</v>
      </c>
      <c r="Z1288" s="37" t="s">
        <v>110</v>
      </c>
      <c r="AA1288" s="60" t="s">
        <v>232</v>
      </c>
      <c r="AB1288" s="35" t="s">
        <v>63</v>
      </c>
      <c r="AC1288" s="35" t="s">
        <v>63</v>
      </c>
      <c r="AD1288" s="35" t="s">
        <v>63</v>
      </c>
      <c r="AE1288" s="44" t="s">
        <v>63</v>
      </c>
      <c r="AF1288" s="120"/>
      <c r="AG1288" s="45"/>
    </row>
    <row r="1289" spans="1:33" ht="12.75" customHeight="1" x14ac:dyDescent="0.2">
      <c r="A1289" s="59">
        <f>+VLOOKUP(B1289,Annuaire_roster!B:G,5,0)</f>
        <v>1488</v>
      </c>
      <c r="B1289" s="78" t="s">
        <v>170</v>
      </c>
      <c r="C1289" s="98"/>
      <c r="D1289" s="98" t="s">
        <v>64</v>
      </c>
      <c r="E1289" s="101"/>
      <c r="F1289" s="101" t="s">
        <v>64</v>
      </c>
      <c r="G1289" s="102"/>
      <c r="H1289" s="105"/>
      <c r="I1289" s="127" t="s">
        <v>63</v>
      </c>
      <c r="J1289" s="105"/>
      <c r="K1289" s="111">
        <v>0</v>
      </c>
      <c r="L1289" s="105">
        <v>0</v>
      </c>
      <c r="M1289" s="112">
        <v>0</v>
      </c>
      <c r="N1289" s="34" t="str">
        <f t="shared" si="201"/>
        <v/>
      </c>
      <c r="O1289" s="38">
        <f t="shared" si="202"/>
        <v>0</v>
      </c>
      <c r="P1289" s="114" t="s">
        <v>117</v>
      </c>
      <c r="Q1289" s="118">
        <v>44816</v>
      </c>
      <c r="R1289" s="35">
        <v>0</v>
      </c>
      <c r="S1289" s="35">
        <v>0</v>
      </c>
      <c r="T1289" s="10" t="str">
        <f t="shared" si="203"/>
        <v>Sem - 37</v>
      </c>
      <c r="U1289" s="10" t="str">
        <f t="shared" si="204"/>
        <v>Septembre</v>
      </c>
      <c r="V1289" s="36" t="s">
        <v>1563</v>
      </c>
      <c r="W1289" s="34"/>
      <c r="X1289" s="91">
        <f t="shared" si="205"/>
        <v>0</v>
      </c>
      <c r="Y1289" s="92" t="str">
        <f>VLOOKUP('CM-CIC'!B1220,Annuaire_roster!B:F,4,0)</f>
        <v>CHOUIFI Mustapha</v>
      </c>
      <c r="Z1289" s="37" t="s">
        <v>110</v>
      </c>
      <c r="AA1289" s="60" t="s">
        <v>232</v>
      </c>
      <c r="AB1289" s="35" t="s">
        <v>63</v>
      </c>
      <c r="AC1289" s="35" t="s">
        <v>63</v>
      </c>
      <c r="AD1289" s="35" t="s">
        <v>63</v>
      </c>
      <c r="AE1289" s="44" t="s">
        <v>63</v>
      </c>
      <c r="AF1289" s="120"/>
      <c r="AG1289" s="45"/>
    </row>
    <row r="1290" spans="1:33" ht="12.75" customHeight="1" x14ac:dyDescent="0.2">
      <c r="A1290" s="59">
        <f>+VLOOKUP(B1290,Annuaire_roster!B:G,5,0)</f>
        <v>1456</v>
      </c>
      <c r="B1290" s="78" t="s">
        <v>173</v>
      </c>
      <c r="C1290" s="98"/>
      <c r="D1290" s="98" t="s">
        <v>64</v>
      </c>
      <c r="E1290" s="101"/>
      <c r="F1290" s="101" t="s">
        <v>64</v>
      </c>
      <c r="G1290" s="102"/>
      <c r="H1290" s="105"/>
      <c r="I1290" s="127" t="s">
        <v>63</v>
      </c>
      <c r="J1290" s="105"/>
      <c r="K1290" s="111">
        <v>0</v>
      </c>
      <c r="L1290" s="105">
        <v>0</v>
      </c>
      <c r="M1290" s="112">
        <v>0</v>
      </c>
      <c r="N1290" s="34" t="str">
        <f t="shared" si="201"/>
        <v/>
      </c>
      <c r="O1290" s="38">
        <f t="shared" si="202"/>
        <v>0</v>
      </c>
      <c r="P1290" s="114" t="s">
        <v>117</v>
      </c>
      <c r="Q1290" s="118">
        <v>44816</v>
      </c>
      <c r="R1290" s="35">
        <v>0</v>
      </c>
      <c r="S1290" s="35">
        <v>0</v>
      </c>
      <c r="T1290" s="10" t="str">
        <f t="shared" si="203"/>
        <v>Sem - 37</v>
      </c>
      <c r="U1290" s="10" t="str">
        <f t="shared" si="204"/>
        <v>Septembre</v>
      </c>
      <c r="V1290" s="36" t="s">
        <v>1564</v>
      </c>
      <c r="W1290" s="34"/>
      <c r="X1290" s="91">
        <f t="shared" si="205"/>
        <v>0</v>
      </c>
      <c r="Y1290" s="92" t="str">
        <f>VLOOKUP('CM-CIC'!B1221,Annuaire_roster!B:F,4,0)</f>
        <v>CHOUIFI Mustapha</v>
      </c>
      <c r="Z1290" s="37" t="s">
        <v>110</v>
      </c>
      <c r="AA1290" s="60" t="s">
        <v>232</v>
      </c>
      <c r="AB1290" s="35" t="s">
        <v>63</v>
      </c>
      <c r="AC1290" s="35" t="s">
        <v>63</v>
      </c>
      <c r="AD1290" s="35" t="s">
        <v>63</v>
      </c>
      <c r="AE1290" s="44" t="s">
        <v>63</v>
      </c>
      <c r="AF1290" s="120"/>
      <c r="AG1290" s="45"/>
    </row>
    <row r="1291" spans="1:33" ht="12.75" customHeight="1" x14ac:dyDescent="0.2">
      <c r="A1291" s="59">
        <f>+VLOOKUP(B1291,Annuaire_roster!B:G,5,0)</f>
        <v>1504</v>
      </c>
      <c r="B1291" s="78" t="s">
        <v>166</v>
      </c>
      <c r="C1291" s="98"/>
      <c r="D1291" s="98" t="s">
        <v>64</v>
      </c>
      <c r="E1291" s="101"/>
      <c r="F1291" s="101" t="s">
        <v>64</v>
      </c>
      <c r="G1291" s="102"/>
      <c r="H1291" s="105"/>
      <c r="I1291" s="127" t="s">
        <v>63</v>
      </c>
      <c r="J1291" s="105"/>
      <c r="K1291" s="111">
        <v>0</v>
      </c>
      <c r="L1291" s="105">
        <v>0</v>
      </c>
      <c r="M1291" s="112">
        <v>0</v>
      </c>
      <c r="N1291" s="34" t="str">
        <f t="shared" si="201"/>
        <v/>
      </c>
      <c r="O1291" s="38">
        <f t="shared" si="202"/>
        <v>0</v>
      </c>
      <c r="P1291" s="114" t="s">
        <v>117</v>
      </c>
      <c r="Q1291" s="118">
        <v>44816</v>
      </c>
      <c r="R1291" s="35">
        <v>0</v>
      </c>
      <c r="S1291" s="35">
        <v>0</v>
      </c>
      <c r="T1291" s="10" t="str">
        <f t="shared" si="203"/>
        <v>Sem - 37</v>
      </c>
      <c r="U1291" s="10" t="str">
        <f t="shared" si="204"/>
        <v>Septembre</v>
      </c>
      <c r="V1291" s="36" t="s">
        <v>1565</v>
      </c>
      <c r="W1291" s="34"/>
      <c r="X1291" s="91">
        <f t="shared" si="205"/>
        <v>0</v>
      </c>
      <c r="Y1291" s="92" t="str">
        <f>VLOOKUP('CM-CIC'!B1222,Annuaire_roster!B:F,4,0)</f>
        <v>CHOUIFI Mustapha</v>
      </c>
      <c r="Z1291" s="37" t="s">
        <v>110</v>
      </c>
      <c r="AA1291" s="60" t="s">
        <v>232</v>
      </c>
      <c r="AB1291" s="35" t="s">
        <v>63</v>
      </c>
      <c r="AC1291" s="35" t="s">
        <v>63</v>
      </c>
      <c r="AD1291" s="35" t="s">
        <v>63</v>
      </c>
      <c r="AE1291" s="44" t="s">
        <v>63</v>
      </c>
      <c r="AF1291" s="120"/>
      <c r="AG1291" s="45"/>
    </row>
    <row r="1292" spans="1:33" ht="12.75" customHeight="1" x14ac:dyDescent="0.2">
      <c r="A1292" s="59">
        <f>+VLOOKUP(B1292,Annuaire_roster!B:G,5,0)</f>
        <v>1429</v>
      </c>
      <c r="B1292" s="78" t="s">
        <v>147</v>
      </c>
      <c r="C1292" s="98"/>
      <c r="D1292" s="98" t="s">
        <v>64</v>
      </c>
      <c r="E1292" s="101"/>
      <c r="F1292" s="101" t="s">
        <v>64</v>
      </c>
      <c r="G1292" s="102"/>
      <c r="H1292" s="105"/>
      <c r="I1292" s="127" t="s">
        <v>63</v>
      </c>
      <c r="J1292" s="105"/>
      <c r="K1292" s="111">
        <v>0</v>
      </c>
      <c r="L1292" s="105">
        <v>0</v>
      </c>
      <c r="M1292" s="112">
        <v>0</v>
      </c>
      <c r="N1292" s="34" t="str">
        <f t="shared" si="201"/>
        <v/>
      </c>
      <c r="O1292" s="38">
        <f t="shared" si="202"/>
        <v>0</v>
      </c>
      <c r="P1292" s="114" t="s">
        <v>117</v>
      </c>
      <c r="Q1292" s="118">
        <v>44816</v>
      </c>
      <c r="R1292" s="35">
        <v>0</v>
      </c>
      <c r="S1292" s="35">
        <v>0</v>
      </c>
      <c r="T1292" s="10" t="str">
        <f t="shared" si="203"/>
        <v>Sem - 37</v>
      </c>
      <c r="U1292" s="10" t="str">
        <f t="shared" si="204"/>
        <v>Septembre</v>
      </c>
      <c r="V1292" s="36" t="s">
        <v>1566</v>
      </c>
      <c r="W1292" s="34"/>
      <c r="X1292" s="91">
        <f t="shared" si="205"/>
        <v>0</v>
      </c>
      <c r="Y1292" s="92" t="str">
        <f>VLOOKUP('CM-CIC'!B1223,Annuaire_roster!B:F,4,0)</f>
        <v>CHOUIFI Mustapha</v>
      </c>
      <c r="Z1292" s="37" t="s">
        <v>110</v>
      </c>
      <c r="AA1292" s="60" t="s">
        <v>232</v>
      </c>
      <c r="AB1292" s="35" t="s">
        <v>63</v>
      </c>
      <c r="AC1292" s="35" t="s">
        <v>63</v>
      </c>
      <c r="AD1292" s="35" t="s">
        <v>63</v>
      </c>
      <c r="AE1292" s="44" t="s">
        <v>63</v>
      </c>
      <c r="AF1292" s="120"/>
      <c r="AG1292" s="45"/>
    </row>
    <row r="1293" spans="1:33" ht="12.75" customHeight="1" x14ac:dyDescent="0.2">
      <c r="A1293" s="59" t="str">
        <f>+VLOOKUP(B1293,Annuaire_roster!B:G,5,0)</f>
        <v>01563</v>
      </c>
      <c r="B1293" s="78" t="s">
        <v>190</v>
      </c>
      <c r="C1293" s="98"/>
      <c r="D1293" s="98" t="s">
        <v>64</v>
      </c>
      <c r="E1293" s="101"/>
      <c r="F1293" s="101" t="s">
        <v>64</v>
      </c>
      <c r="G1293" s="102"/>
      <c r="H1293" s="105"/>
      <c r="I1293" s="127" t="s">
        <v>63</v>
      </c>
      <c r="J1293" s="105"/>
      <c r="K1293" s="111">
        <v>0</v>
      </c>
      <c r="L1293" s="105">
        <v>0</v>
      </c>
      <c r="M1293" s="112">
        <v>0</v>
      </c>
      <c r="N1293" s="34" t="str">
        <f t="shared" si="201"/>
        <v/>
      </c>
      <c r="O1293" s="38">
        <f t="shared" si="202"/>
        <v>0</v>
      </c>
      <c r="P1293" s="114" t="s">
        <v>117</v>
      </c>
      <c r="Q1293" s="118">
        <v>44816</v>
      </c>
      <c r="R1293" s="35">
        <v>0</v>
      </c>
      <c r="S1293" s="35">
        <v>0</v>
      </c>
      <c r="T1293" s="10" t="str">
        <f t="shared" si="203"/>
        <v>Sem - 37</v>
      </c>
      <c r="U1293" s="10" t="str">
        <f t="shared" si="204"/>
        <v>Septembre</v>
      </c>
      <c r="V1293" s="36" t="s">
        <v>1567</v>
      </c>
      <c r="W1293" s="34"/>
      <c r="X1293" s="91">
        <f t="shared" si="205"/>
        <v>0</v>
      </c>
      <c r="Y1293" s="92" t="str">
        <f>VLOOKUP('CM-CIC'!B1224,Annuaire_roster!B:F,4,0)</f>
        <v>CHOUIFI Mustapha</v>
      </c>
      <c r="Z1293" s="37" t="s">
        <v>110</v>
      </c>
      <c r="AA1293" s="60" t="s">
        <v>232</v>
      </c>
      <c r="AB1293" s="35" t="s">
        <v>63</v>
      </c>
      <c r="AC1293" s="35" t="s">
        <v>63</v>
      </c>
      <c r="AD1293" s="35" t="s">
        <v>63</v>
      </c>
      <c r="AE1293" s="44" t="s">
        <v>63</v>
      </c>
      <c r="AF1293" s="120"/>
      <c r="AG1293" s="45"/>
    </row>
    <row r="1294" spans="1:33" ht="12.75" customHeight="1" x14ac:dyDescent="0.2">
      <c r="A1294" s="59" t="str">
        <f>+VLOOKUP(B1294,Annuaire_roster!B:G,5,0)</f>
        <v>01579</v>
      </c>
      <c r="B1294" s="78" t="s">
        <v>194</v>
      </c>
      <c r="C1294" s="98"/>
      <c r="D1294" s="98" t="s">
        <v>64</v>
      </c>
      <c r="E1294" s="101"/>
      <c r="F1294" s="101" t="s">
        <v>64</v>
      </c>
      <c r="G1294" s="102"/>
      <c r="H1294" s="105"/>
      <c r="I1294" s="127" t="s">
        <v>63</v>
      </c>
      <c r="J1294" s="105"/>
      <c r="K1294" s="111">
        <v>0</v>
      </c>
      <c r="L1294" s="105">
        <v>0</v>
      </c>
      <c r="M1294" s="112">
        <v>0</v>
      </c>
      <c r="N1294" s="34" t="str">
        <f t="shared" si="201"/>
        <v/>
      </c>
      <c r="O1294" s="38">
        <f t="shared" si="202"/>
        <v>0</v>
      </c>
      <c r="P1294" s="114" t="s">
        <v>117</v>
      </c>
      <c r="Q1294" s="118">
        <v>44816</v>
      </c>
      <c r="R1294" s="35">
        <v>0</v>
      </c>
      <c r="S1294" s="35">
        <v>0</v>
      </c>
      <c r="T1294" s="10" t="str">
        <f t="shared" si="203"/>
        <v>Sem - 37</v>
      </c>
      <c r="U1294" s="10" t="str">
        <f t="shared" si="204"/>
        <v>Septembre</v>
      </c>
      <c r="V1294" s="36" t="s">
        <v>1568</v>
      </c>
      <c r="W1294" s="34"/>
      <c r="X1294" s="91">
        <f t="shared" si="205"/>
        <v>0</v>
      </c>
      <c r="Y1294" s="92" t="str">
        <f>VLOOKUP('CM-CIC'!B1225,Annuaire_roster!B:F,4,0)</f>
        <v>CHOUIFI Mustapha</v>
      </c>
      <c r="Z1294" s="37" t="s">
        <v>110</v>
      </c>
      <c r="AA1294" s="60" t="s">
        <v>232</v>
      </c>
      <c r="AB1294" s="35" t="s">
        <v>63</v>
      </c>
      <c r="AC1294" s="35" t="s">
        <v>63</v>
      </c>
      <c r="AD1294" s="35" t="s">
        <v>63</v>
      </c>
      <c r="AE1294" s="44" t="s">
        <v>63</v>
      </c>
      <c r="AF1294" s="120"/>
      <c r="AG1294" s="45"/>
    </row>
    <row r="1295" spans="1:33" ht="12.75" customHeight="1" x14ac:dyDescent="0.2">
      <c r="A1295" s="59" t="str">
        <f>+VLOOKUP(B1295,Annuaire_roster!B:G,5,0)</f>
        <v>01580</v>
      </c>
      <c r="B1295" s="78" t="s">
        <v>197</v>
      </c>
      <c r="C1295" s="98"/>
      <c r="D1295" s="98" t="s">
        <v>64</v>
      </c>
      <c r="E1295" s="101"/>
      <c r="F1295" s="101" t="s">
        <v>64</v>
      </c>
      <c r="G1295" s="102"/>
      <c r="H1295" s="105"/>
      <c r="I1295" s="127" t="s">
        <v>63</v>
      </c>
      <c r="J1295" s="105"/>
      <c r="K1295" s="111">
        <v>0</v>
      </c>
      <c r="L1295" s="105">
        <v>0</v>
      </c>
      <c r="M1295" s="112">
        <v>0</v>
      </c>
      <c r="N1295" s="34" t="str">
        <f t="shared" si="201"/>
        <v/>
      </c>
      <c r="O1295" s="38">
        <f t="shared" si="202"/>
        <v>0</v>
      </c>
      <c r="P1295" s="114" t="s">
        <v>117</v>
      </c>
      <c r="Q1295" s="118">
        <v>44816</v>
      </c>
      <c r="R1295" s="35">
        <v>0</v>
      </c>
      <c r="S1295" s="35">
        <v>0</v>
      </c>
      <c r="T1295" s="10" t="str">
        <f t="shared" si="203"/>
        <v>Sem - 37</v>
      </c>
      <c r="U1295" s="10" t="str">
        <f t="shared" si="204"/>
        <v>Septembre</v>
      </c>
      <c r="V1295" s="36" t="s">
        <v>1569</v>
      </c>
      <c r="W1295" s="34"/>
      <c r="X1295" s="91">
        <f t="shared" si="205"/>
        <v>0</v>
      </c>
      <c r="Y1295" s="92" t="str">
        <f>VLOOKUP('CM-CIC'!B1226,Annuaire_roster!B:F,4,0)</f>
        <v>CHOUIFI Mustapha</v>
      </c>
      <c r="Z1295" s="37" t="s">
        <v>110</v>
      </c>
      <c r="AA1295" s="60" t="s">
        <v>232</v>
      </c>
      <c r="AB1295" s="35" t="s">
        <v>63</v>
      </c>
      <c r="AC1295" s="35" t="s">
        <v>63</v>
      </c>
      <c r="AD1295" s="35" t="s">
        <v>63</v>
      </c>
      <c r="AE1295" s="44" t="s">
        <v>63</v>
      </c>
      <c r="AF1295" s="120"/>
      <c r="AG1295" s="45"/>
    </row>
    <row r="1296" spans="1:33" ht="12.75" customHeight="1" x14ac:dyDescent="0.2">
      <c r="A1296" s="59" t="str">
        <f>+VLOOKUP(B1296,Annuaire_roster!B:G,5,0)</f>
        <v>01603</v>
      </c>
      <c r="B1296" s="78" t="s">
        <v>228</v>
      </c>
      <c r="C1296" s="98"/>
      <c r="D1296" s="98" t="s">
        <v>64</v>
      </c>
      <c r="E1296" s="101"/>
      <c r="F1296" s="101" t="s">
        <v>64</v>
      </c>
      <c r="G1296" s="102"/>
      <c r="H1296" s="105"/>
      <c r="I1296" s="127" t="s">
        <v>63</v>
      </c>
      <c r="J1296" s="105"/>
      <c r="K1296" s="111">
        <v>0</v>
      </c>
      <c r="L1296" s="105">
        <v>0</v>
      </c>
      <c r="M1296" s="112">
        <v>0</v>
      </c>
      <c r="N1296" s="34" t="str">
        <f t="shared" si="201"/>
        <v/>
      </c>
      <c r="O1296" s="38">
        <f t="shared" si="202"/>
        <v>0</v>
      </c>
      <c r="P1296" s="114" t="s">
        <v>117</v>
      </c>
      <c r="Q1296" s="118">
        <v>44816</v>
      </c>
      <c r="R1296" s="35">
        <v>0</v>
      </c>
      <c r="S1296" s="35">
        <v>0</v>
      </c>
      <c r="T1296" s="10" t="str">
        <f t="shared" si="203"/>
        <v>Sem - 37</v>
      </c>
      <c r="U1296" s="10" t="str">
        <f t="shared" si="204"/>
        <v>Septembre</v>
      </c>
      <c r="V1296" s="36" t="s">
        <v>1570</v>
      </c>
      <c r="W1296" s="34"/>
      <c r="X1296" s="91">
        <f t="shared" si="205"/>
        <v>0</v>
      </c>
      <c r="Y1296" s="92" t="str">
        <f>VLOOKUP('CM-CIC'!B1227,Annuaire_roster!B:F,4,0)</f>
        <v>CHOUIFI Mustapha</v>
      </c>
      <c r="Z1296" s="37" t="s">
        <v>110</v>
      </c>
      <c r="AA1296" s="60" t="s">
        <v>232</v>
      </c>
      <c r="AB1296" s="35" t="s">
        <v>63</v>
      </c>
      <c r="AC1296" s="35" t="s">
        <v>63</v>
      </c>
      <c r="AD1296" s="35" t="s">
        <v>63</v>
      </c>
      <c r="AE1296" s="44" t="s">
        <v>63</v>
      </c>
      <c r="AF1296" s="120"/>
      <c r="AG1296" s="45"/>
    </row>
    <row r="1297" spans="1:33" ht="12.75" customHeight="1" x14ac:dyDescent="0.2">
      <c r="A1297" s="59" t="str">
        <f>+VLOOKUP(B1297,Annuaire_roster!B:G,5,0)</f>
        <v>01604</v>
      </c>
      <c r="B1297" s="78" t="s">
        <v>229</v>
      </c>
      <c r="C1297" s="98"/>
      <c r="D1297" s="98" t="s">
        <v>64</v>
      </c>
      <c r="E1297" s="101"/>
      <c r="F1297" s="101" t="s">
        <v>64</v>
      </c>
      <c r="G1297" s="102"/>
      <c r="H1297" s="105"/>
      <c r="I1297" s="127" t="s">
        <v>63</v>
      </c>
      <c r="J1297" s="105"/>
      <c r="K1297" s="111">
        <v>0</v>
      </c>
      <c r="L1297" s="105">
        <v>0</v>
      </c>
      <c r="M1297" s="112">
        <v>0</v>
      </c>
      <c r="N1297" s="34" t="str">
        <f t="shared" si="201"/>
        <v/>
      </c>
      <c r="O1297" s="38">
        <f t="shared" si="202"/>
        <v>0</v>
      </c>
      <c r="P1297" s="114" t="s">
        <v>117</v>
      </c>
      <c r="Q1297" s="118">
        <v>44816</v>
      </c>
      <c r="R1297" s="35">
        <v>0</v>
      </c>
      <c r="S1297" s="35">
        <v>0</v>
      </c>
      <c r="T1297" s="10" t="str">
        <f t="shared" si="203"/>
        <v>Sem - 37</v>
      </c>
      <c r="U1297" s="10" t="str">
        <f t="shared" si="204"/>
        <v>Septembre</v>
      </c>
      <c r="V1297" s="36" t="s">
        <v>1571</v>
      </c>
      <c r="W1297" s="34"/>
      <c r="X1297" s="91">
        <f t="shared" si="205"/>
        <v>0</v>
      </c>
      <c r="Y1297" s="92" t="str">
        <f>VLOOKUP('CM-CIC'!B1228,Annuaire_roster!B:F,4,0)</f>
        <v>HAMDOUNI YASSER (assistance)</v>
      </c>
      <c r="Z1297" s="37" t="s">
        <v>110</v>
      </c>
      <c r="AA1297" s="60" t="s">
        <v>232</v>
      </c>
      <c r="AB1297" s="35" t="s">
        <v>63</v>
      </c>
      <c r="AC1297" s="35" t="s">
        <v>63</v>
      </c>
      <c r="AD1297" s="35" t="s">
        <v>63</v>
      </c>
      <c r="AE1297" s="44" t="s">
        <v>63</v>
      </c>
      <c r="AF1297" s="120"/>
      <c r="AG1297" s="45"/>
    </row>
    <row r="1298" spans="1:33" ht="12.75" customHeight="1" x14ac:dyDescent="0.2">
      <c r="A1298" s="59" t="str">
        <f>+VLOOKUP(B1298,Annuaire_roster!B:G,5,0)</f>
        <v>01602</v>
      </c>
      <c r="B1298" s="78" t="s">
        <v>230</v>
      </c>
      <c r="C1298" s="98"/>
      <c r="D1298" s="98" t="s">
        <v>64</v>
      </c>
      <c r="E1298" s="101"/>
      <c r="F1298" s="101" t="s">
        <v>64</v>
      </c>
      <c r="G1298" s="102"/>
      <c r="H1298" s="105"/>
      <c r="I1298" s="127" t="s">
        <v>63</v>
      </c>
      <c r="J1298" s="105"/>
      <c r="K1298" s="150">
        <v>0</v>
      </c>
      <c r="L1298" s="105">
        <v>0</v>
      </c>
      <c r="M1298" s="112">
        <v>0</v>
      </c>
      <c r="N1298" s="34" t="str">
        <f t="shared" si="201"/>
        <v/>
      </c>
      <c r="O1298" s="38">
        <f t="shared" si="202"/>
        <v>0</v>
      </c>
      <c r="P1298" s="114" t="s">
        <v>117</v>
      </c>
      <c r="Q1298" s="118">
        <v>44816</v>
      </c>
      <c r="R1298" s="35">
        <v>0</v>
      </c>
      <c r="S1298" s="35">
        <v>0</v>
      </c>
      <c r="T1298" s="10" t="str">
        <f t="shared" si="203"/>
        <v>Sem - 37</v>
      </c>
      <c r="U1298" s="10" t="str">
        <f t="shared" si="204"/>
        <v>Septembre</v>
      </c>
      <c r="V1298" s="36" t="s">
        <v>1572</v>
      </c>
      <c r="W1298" s="34"/>
      <c r="X1298" s="91">
        <f t="shared" si="205"/>
        <v>0</v>
      </c>
      <c r="Y1298" s="92" t="str">
        <f>VLOOKUP('CM-CIC'!B1229,Annuaire_roster!B:F,4,0)</f>
        <v>HAMDOUNI YASSER (assistance)</v>
      </c>
      <c r="Z1298" s="37" t="s">
        <v>110</v>
      </c>
      <c r="AA1298" s="60" t="s">
        <v>232</v>
      </c>
      <c r="AB1298" s="35" t="s">
        <v>63</v>
      </c>
      <c r="AC1298" s="35" t="s">
        <v>63</v>
      </c>
      <c r="AD1298" s="35" t="s">
        <v>63</v>
      </c>
      <c r="AE1298" s="44" t="s">
        <v>63</v>
      </c>
      <c r="AF1298" s="120"/>
      <c r="AG1298" s="45"/>
    </row>
    <row r="1299" spans="1:33" ht="12.75" customHeight="1" x14ac:dyDescent="0.2">
      <c r="A1299" s="59">
        <f>+VLOOKUP(B1299,Annuaire_roster!B:G,5,0)</f>
        <v>1148</v>
      </c>
      <c r="B1299" s="78" t="s">
        <v>72</v>
      </c>
      <c r="C1299" s="98"/>
      <c r="D1299" s="98" t="s">
        <v>223</v>
      </c>
      <c r="E1299" s="101"/>
      <c r="F1299" s="101" t="s">
        <v>224</v>
      </c>
      <c r="G1299" s="102"/>
      <c r="H1299" s="105"/>
      <c r="I1299" s="127" t="s">
        <v>63</v>
      </c>
      <c r="J1299" s="105"/>
      <c r="K1299" s="111">
        <v>0</v>
      </c>
      <c r="L1299" s="105">
        <v>0</v>
      </c>
      <c r="M1299" s="112" t="s">
        <v>187</v>
      </c>
      <c r="N1299" s="34" t="str">
        <f t="shared" si="201"/>
        <v/>
      </c>
      <c r="O1299" s="38">
        <f t="shared" si="202"/>
        <v>0.33333333333333326</v>
      </c>
      <c r="P1299" s="114" t="s">
        <v>117</v>
      </c>
      <c r="Q1299" s="118">
        <v>44817</v>
      </c>
      <c r="R1299" s="35">
        <f t="shared" ref="R1299:R1362" si="206">IF(M1299="Abs",O1299,0)</f>
        <v>0.33333333333333326</v>
      </c>
      <c r="S1299" s="35">
        <f t="shared" ref="S1299:S1362" si="207">SUM(R1299,L1299,I1299,J1299,W1299,H1299)</f>
        <v>0.33333333333333326</v>
      </c>
      <c r="T1299" s="10" t="str">
        <f t="shared" si="203"/>
        <v>Sem - 38</v>
      </c>
      <c r="U1299" s="10" t="str">
        <f t="shared" si="204"/>
        <v>Septembre</v>
      </c>
      <c r="V1299" s="36" t="str">
        <f t="shared" ref="V1299:V1362" si="208">+TEXT(Q1299,"aaa")</f>
        <v>2026</v>
      </c>
      <c r="W1299" s="34"/>
      <c r="X1299" s="91">
        <f t="shared" si="205"/>
        <v>0</v>
      </c>
      <c r="Y1299" s="92" t="str">
        <f>VLOOKUP('CM-CIC'!B1230,Annuaire_roster!B:F,4,0)</f>
        <v>HAMDOUNI YASSER (assistance)</v>
      </c>
      <c r="Z1299" s="37" t="s">
        <v>110</v>
      </c>
      <c r="AA1299" s="60" t="s">
        <v>39</v>
      </c>
      <c r="AB1299" s="35" t="str">
        <f t="shared" ref="AB1299:AB1362" si="209">IF(AND(D1299="Congé",F1299="Congé"),0.333333333333333,IF(OR(AND(D1299="Congé",F1299&lt;&gt;"Congé"),(AND(F1299="Congé",D1299&lt;&gt;"Congé"))),0.166666666666667,""))</f>
        <v/>
      </c>
      <c r="AC1299" s="35" t="str">
        <f t="shared" ref="AC1299:AC1362" si="210">IF(AND(D1299="Congé sans solde",F1299="Congé sans solde"),0.333333333333333,IF(OR(AND(D1299="Congé sans solde",F1299&lt;&gt;"Congé sans solde"),(AND(F1299="Congé sans solde",D1299&lt;&gt;"Congé sans solde"))),0.166666666666667,""))</f>
        <v/>
      </c>
      <c r="AD1299" s="35" t="str">
        <f t="shared" ref="AD1299:AD1362" si="211">IF(AND(D1299="Congé spécial",F1299="Congé spécial"),0.333333333333333,IF(OR(AND(D1299="Congé spécial",F1299&lt;&gt;"Congé décès"),(AND(F1299="Congé spécial",D1299&lt;&gt;"Congé spécial"))),0.166666666666667,""))</f>
        <v/>
      </c>
      <c r="AE1299" s="44" t="str">
        <f t="shared" ref="AE1299:AE1362" si="212">IF(AND(D1299="Férié",F1299="Férié"),0.333333333333333,IF(OR(AND(D1299="Férié",F1299&lt;&gt;"Férié"),(AND(F1299="Férié",D1299&lt;&gt;"Férié"))),0.166666666666667,""))</f>
        <v/>
      </c>
      <c r="AF1299" s="120"/>
      <c r="AG1299" s="45"/>
    </row>
    <row r="1300" spans="1:33" ht="12.75" customHeight="1" x14ac:dyDescent="0.2">
      <c r="A1300" s="59">
        <f>+VLOOKUP(B1300,Annuaire_roster!B:G,5,0)</f>
        <v>1141</v>
      </c>
      <c r="B1300" s="78" t="s">
        <v>76</v>
      </c>
      <c r="C1300" s="98">
        <v>0.28888888888888886</v>
      </c>
      <c r="D1300" s="98" t="s">
        <v>223</v>
      </c>
      <c r="E1300" s="101">
        <v>0.66666666666666663</v>
      </c>
      <c r="F1300" s="101" t="s">
        <v>224</v>
      </c>
      <c r="G1300" s="102"/>
      <c r="H1300" s="105"/>
      <c r="I1300" s="127"/>
      <c r="J1300" s="105"/>
      <c r="K1300" s="111">
        <v>0</v>
      </c>
      <c r="L1300" s="105">
        <v>0</v>
      </c>
      <c r="M1300" s="112">
        <v>0</v>
      </c>
      <c r="N1300" s="34">
        <f t="shared" si="201"/>
        <v>0.33333333333333326</v>
      </c>
      <c r="O1300" s="38">
        <f t="shared" si="202"/>
        <v>0.33333333333333326</v>
      </c>
      <c r="P1300" s="114" t="s">
        <v>117</v>
      </c>
      <c r="Q1300" s="118">
        <v>44817</v>
      </c>
      <c r="R1300" s="35">
        <f t="shared" si="206"/>
        <v>0</v>
      </c>
      <c r="S1300" s="35">
        <f t="shared" si="207"/>
        <v>0</v>
      </c>
      <c r="T1300" s="10" t="str">
        <f t="shared" si="203"/>
        <v>Sem - 38</v>
      </c>
      <c r="U1300" s="10" t="str">
        <f t="shared" si="204"/>
        <v>Septembre</v>
      </c>
      <c r="V1300" s="36" t="str">
        <f t="shared" si="208"/>
        <v>2026</v>
      </c>
      <c r="W1300" s="34"/>
      <c r="X1300" s="91">
        <f t="shared" si="205"/>
        <v>2.7777777777778789E-3</v>
      </c>
      <c r="Y1300" s="92" t="str">
        <f>VLOOKUP('CM-CIC'!B1231,Annuaire_roster!B:F,4,0)</f>
        <v>HAMDOUNI YASSER (assistance)</v>
      </c>
      <c r="Z1300" s="37" t="s">
        <v>110</v>
      </c>
      <c r="AA1300" s="60" t="s">
        <v>39</v>
      </c>
      <c r="AB1300" s="35" t="str">
        <f t="shared" si="209"/>
        <v/>
      </c>
      <c r="AC1300" s="35" t="str">
        <f t="shared" si="210"/>
        <v/>
      </c>
      <c r="AD1300" s="35" t="str">
        <f t="shared" si="211"/>
        <v/>
      </c>
      <c r="AE1300" s="44" t="str">
        <f t="shared" si="212"/>
        <v/>
      </c>
      <c r="AF1300" s="120"/>
      <c r="AG1300" s="45"/>
    </row>
    <row r="1301" spans="1:33" ht="12.75" customHeight="1" x14ac:dyDescent="0.2">
      <c r="A1301" s="59">
        <f>+VLOOKUP(B1301,Annuaire_roster!B:G,5,0)</f>
        <v>1146</v>
      </c>
      <c r="B1301" s="78" t="s">
        <v>69</v>
      </c>
      <c r="C1301" s="98">
        <v>0.28749999999999998</v>
      </c>
      <c r="D1301" s="98" t="s">
        <v>223</v>
      </c>
      <c r="E1301" s="101">
        <v>0.66666666666666663</v>
      </c>
      <c r="F1301" s="101" t="s">
        <v>224</v>
      </c>
      <c r="G1301" s="102"/>
      <c r="H1301" s="105"/>
      <c r="I1301" s="127"/>
      <c r="J1301" s="105"/>
      <c r="K1301" s="111">
        <v>0</v>
      </c>
      <c r="L1301" s="105">
        <v>0</v>
      </c>
      <c r="M1301" s="112">
        <v>0</v>
      </c>
      <c r="N1301" s="34">
        <f t="shared" si="201"/>
        <v>0.33333333333333326</v>
      </c>
      <c r="O1301" s="38">
        <f t="shared" si="202"/>
        <v>0.33333333333333326</v>
      </c>
      <c r="P1301" s="114" t="s">
        <v>117</v>
      </c>
      <c r="Q1301" s="118">
        <v>44817</v>
      </c>
      <c r="R1301" s="35">
        <f t="shared" si="206"/>
        <v>0</v>
      </c>
      <c r="S1301" s="35">
        <f t="shared" si="207"/>
        <v>0</v>
      </c>
      <c r="T1301" s="10" t="str">
        <f t="shared" si="203"/>
        <v>Sem - 38</v>
      </c>
      <c r="U1301" s="10" t="str">
        <f t="shared" si="204"/>
        <v>Septembre</v>
      </c>
      <c r="V1301" s="36" t="str">
        <f t="shared" si="208"/>
        <v>2026</v>
      </c>
      <c r="W1301" s="34"/>
      <c r="X1301" s="91">
        <f t="shared" si="205"/>
        <v>4.1666666666667629E-3</v>
      </c>
      <c r="Y1301" s="92" t="str">
        <f>VLOOKUP('CM-CIC'!B1232,Annuaire_roster!B:F,4,0)</f>
        <v>HAMDOUNI YASSER (assistance)</v>
      </c>
      <c r="Z1301" s="37" t="s">
        <v>110</v>
      </c>
      <c r="AA1301" s="60" t="s">
        <v>39</v>
      </c>
      <c r="AB1301" s="35" t="str">
        <f t="shared" si="209"/>
        <v/>
      </c>
      <c r="AC1301" s="35" t="str">
        <f t="shared" si="210"/>
        <v/>
      </c>
      <c r="AD1301" s="35" t="str">
        <f t="shared" si="211"/>
        <v/>
      </c>
      <c r="AE1301" s="44" t="str">
        <f t="shared" si="212"/>
        <v/>
      </c>
      <c r="AF1301" s="120"/>
      <c r="AG1301" s="45"/>
    </row>
    <row r="1302" spans="1:33" ht="12.75" customHeight="1" x14ac:dyDescent="0.2">
      <c r="A1302" s="59">
        <f>+VLOOKUP(B1302,Annuaire_roster!B:G,5,0)</f>
        <v>1161</v>
      </c>
      <c r="B1302" s="78" t="s">
        <v>77</v>
      </c>
      <c r="C1302" s="98">
        <v>0.28749999999999998</v>
      </c>
      <c r="D1302" s="98" t="s">
        <v>223</v>
      </c>
      <c r="E1302" s="101">
        <v>0.66666666666666663</v>
      </c>
      <c r="F1302" s="101" t="s">
        <v>224</v>
      </c>
      <c r="G1302" s="102"/>
      <c r="H1302" s="105"/>
      <c r="I1302" s="127"/>
      <c r="J1302" s="105"/>
      <c r="K1302" s="111">
        <v>0</v>
      </c>
      <c r="L1302" s="105">
        <v>0</v>
      </c>
      <c r="M1302" s="112">
        <v>0</v>
      </c>
      <c r="N1302" s="34">
        <f t="shared" si="201"/>
        <v>0.33333333333333326</v>
      </c>
      <c r="O1302" s="38">
        <f t="shared" si="202"/>
        <v>0.33333333333333326</v>
      </c>
      <c r="P1302" s="114" t="s">
        <v>117</v>
      </c>
      <c r="Q1302" s="118">
        <v>44817</v>
      </c>
      <c r="R1302" s="35">
        <f t="shared" si="206"/>
        <v>0</v>
      </c>
      <c r="S1302" s="35">
        <f t="shared" si="207"/>
        <v>0</v>
      </c>
      <c r="T1302" s="10" t="str">
        <f t="shared" si="203"/>
        <v>Sem - 38</v>
      </c>
      <c r="U1302" s="10" t="str">
        <f t="shared" si="204"/>
        <v>Septembre</v>
      </c>
      <c r="V1302" s="36" t="str">
        <f t="shared" si="208"/>
        <v>2026</v>
      </c>
      <c r="W1302" s="34"/>
      <c r="X1302" s="91">
        <f t="shared" si="205"/>
        <v>4.1666666666667629E-3</v>
      </c>
      <c r="Y1302" s="92" t="str">
        <f>VLOOKUP('CM-CIC'!B1233,Annuaire_roster!B:F,4,0)</f>
        <v>HAMDOUNI YASSER (assistance)</v>
      </c>
      <c r="Z1302" s="37" t="s">
        <v>110</v>
      </c>
      <c r="AA1302" s="60" t="s">
        <v>39</v>
      </c>
      <c r="AB1302" s="35" t="str">
        <f t="shared" si="209"/>
        <v/>
      </c>
      <c r="AC1302" s="35" t="str">
        <f t="shared" si="210"/>
        <v/>
      </c>
      <c r="AD1302" s="35" t="str">
        <f t="shared" si="211"/>
        <v/>
      </c>
      <c r="AE1302" s="44" t="str">
        <f t="shared" si="212"/>
        <v/>
      </c>
      <c r="AF1302" s="120"/>
      <c r="AG1302" s="45"/>
    </row>
    <row r="1303" spans="1:33" ht="12.75" customHeight="1" x14ac:dyDescent="0.2">
      <c r="A1303" s="59">
        <f>+VLOOKUP(B1303,Annuaire_roster!B:G,5,0)</f>
        <v>1372</v>
      </c>
      <c r="B1303" s="78" t="s">
        <v>115</v>
      </c>
      <c r="C1303" s="98">
        <v>0.29166666666666669</v>
      </c>
      <c r="D1303" s="98" t="s">
        <v>223</v>
      </c>
      <c r="E1303" s="101">
        <v>0.66666666666666663</v>
      </c>
      <c r="F1303" s="101" t="s">
        <v>224</v>
      </c>
      <c r="G1303" s="102"/>
      <c r="H1303" s="105"/>
      <c r="I1303" s="127"/>
      <c r="J1303" s="105"/>
      <c r="K1303" s="111">
        <v>0</v>
      </c>
      <c r="L1303" s="105">
        <v>0</v>
      </c>
      <c r="M1303" s="112">
        <v>0</v>
      </c>
      <c r="N1303" s="34">
        <f t="shared" si="201"/>
        <v>0.33333333333333326</v>
      </c>
      <c r="O1303" s="38">
        <f t="shared" si="202"/>
        <v>0.33333333333333326</v>
      </c>
      <c r="P1303" s="114" t="s">
        <v>117</v>
      </c>
      <c r="Q1303" s="118">
        <v>44817</v>
      </c>
      <c r="R1303" s="35">
        <f t="shared" si="206"/>
        <v>0</v>
      </c>
      <c r="S1303" s="35">
        <f t="shared" si="207"/>
        <v>0</v>
      </c>
      <c r="T1303" s="10" t="str">
        <f t="shared" si="203"/>
        <v>Sem - 38</v>
      </c>
      <c r="U1303" s="10" t="str">
        <f t="shared" si="204"/>
        <v>Septembre</v>
      </c>
      <c r="V1303" s="36" t="str">
        <f t="shared" si="208"/>
        <v>2026</v>
      </c>
      <c r="W1303" s="34"/>
      <c r="X1303" s="91">
        <f t="shared" si="205"/>
        <v>0</v>
      </c>
      <c r="Y1303" s="92" t="str">
        <f>VLOOKUP('CM-CIC'!B1234,Annuaire_roster!B:F,4,0)</f>
        <v>CHOUIFI Mustapha</v>
      </c>
      <c r="Z1303" s="37" t="s">
        <v>110</v>
      </c>
      <c r="AA1303" s="60" t="s">
        <v>39</v>
      </c>
      <c r="AB1303" s="35" t="str">
        <f t="shared" si="209"/>
        <v/>
      </c>
      <c r="AC1303" s="35" t="str">
        <f t="shared" si="210"/>
        <v/>
      </c>
      <c r="AD1303" s="35" t="str">
        <f t="shared" si="211"/>
        <v/>
      </c>
      <c r="AE1303" s="44" t="str">
        <f t="shared" si="212"/>
        <v/>
      </c>
      <c r="AF1303" s="120"/>
      <c r="AG1303" s="45"/>
    </row>
    <row r="1304" spans="1:33" ht="12.75" customHeight="1" x14ac:dyDescent="0.2">
      <c r="A1304" s="59">
        <f>+VLOOKUP(B1304,Annuaire_roster!B:G,5,0)</f>
        <v>1371</v>
      </c>
      <c r="B1304" s="78" t="s">
        <v>116</v>
      </c>
      <c r="C1304" s="98">
        <v>0.29097222222222219</v>
      </c>
      <c r="D1304" s="98" t="s">
        <v>223</v>
      </c>
      <c r="E1304" s="101">
        <v>0.66666666666666663</v>
      </c>
      <c r="F1304" s="101" t="s">
        <v>224</v>
      </c>
      <c r="G1304" s="102"/>
      <c r="H1304" s="105"/>
      <c r="I1304" s="127"/>
      <c r="J1304" s="105"/>
      <c r="K1304" s="111">
        <v>0</v>
      </c>
      <c r="L1304" s="105">
        <v>0</v>
      </c>
      <c r="M1304" s="112">
        <v>0</v>
      </c>
      <c r="N1304" s="34">
        <f t="shared" si="201"/>
        <v>0.33333333333333326</v>
      </c>
      <c r="O1304" s="38">
        <f t="shared" si="202"/>
        <v>0.33333333333333326</v>
      </c>
      <c r="P1304" s="114" t="s">
        <v>117</v>
      </c>
      <c r="Q1304" s="118">
        <v>44817</v>
      </c>
      <c r="R1304" s="35">
        <f t="shared" si="206"/>
        <v>0</v>
      </c>
      <c r="S1304" s="35">
        <f t="shared" si="207"/>
        <v>0</v>
      </c>
      <c r="T1304" s="10" t="str">
        <f t="shared" si="203"/>
        <v>Sem - 38</v>
      </c>
      <c r="U1304" s="10" t="str">
        <f t="shared" si="204"/>
        <v>Septembre</v>
      </c>
      <c r="V1304" s="36" t="str">
        <f t="shared" si="208"/>
        <v>2026</v>
      </c>
      <c r="W1304" s="34"/>
      <c r="X1304" s="91">
        <f t="shared" si="205"/>
        <v>0</v>
      </c>
      <c r="Y1304" s="92" t="str">
        <f>VLOOKUP('CM-CIC'!B1235,Annuaire_roster!B:F,4,0)</f>
        <v>CHOUIFI Mustapha</v>
      </c>
      <c r="Z1304" s="37" t="s">
        <v>110</v>
      </c>
      <c r="AA1304" s="60" t="s">
        <v>39</v>
      </c>
      <c r="AB1304" s="35" t="str">
        <f t="shared" si="209"/>
        <v/>
      </c>
      <c r="AC1304" s="35" t="str">
        <f t="shared" si="210"/>
        <v/>
      </c>
      <c r="AD1304" s="35" t="str">
        <f t="shared" si="211"/>
        <v/>
      </c>
      <c r="AE1304" s="44" t="str">
        <f t="shared" si="212"/>
        <v/>
      </c>
      <c r="AF1304" s="120"/>
      <c r="AG1304" s="45"/>
    </row>
    <row r="1305" spans="1:33" ht="12.75" customHeight="1" x14ac:dyDescent="0.2">
      <c r="A1305" s="59">
        <f>+VLOOKUP(B1305,Annuaire_roster!B:G,5,0)</f>
        <v>1152</v>
      </c>
      <c r="B1305" s="78" t="s">
        <v>67</v>
      </c>
      <c r="C1305" s="98">
        <v>0.28680555555555554</v>
      </c>
      <c r="D1305" s="98" t="s">
        <v>223</v>
      </c>
      <c r="E1305" s="101">
        <v>0.66666666666666663</v>
      </c>
      <c r="F1305" s="101" t="s">
        <v>224</v>
      </c>
      <c r="G1305" s="102"/>
      <c r="H1305" s="105"/>
      <c r="I1305" s="127"/>
      <c r="J1305" s="105"/>
      <c r="K1305" s="111">
        <v>0</v>
      </c>
      <c r="L1305" s="105">
        <v>0</v>
      </c>
      <c r="M1305" s="112">
        <v>0</v>
      </c>
      <c r="N1305" s="34">
        <f t="shared" si="201"/>
        <v>0.33333333333333326</v>
      </c>
      <c r="O1305" s="38">
        <f t="shared" si="202"/>
        <v>0.33333333333333326</v>
      </c>
      <c r="P1305" s="114" t="s">
        <v>117</v>
      </c>
      <c r="Q1305" s="118">
        <v>44817</v>
      </c>
      <c r="R1305" s="35">
        <f t="shared" si="206"/>
        <v>0</v>
      </c>
      <c r="S1305" s="35">
        <f t="shared" si="207"/>
        <v>0</v>
      </c>
      <c r="T1305" s="10" t="str">
        <f t="shared" si="203"/>
        <v>Sem - 38</v>
      </c>
      <c r="U1305" s="10" t="str">
        <f t="shared" si="204"/>
        <v>Septembre</v>
      </c>
      <c r="V1305" s="36" t="str">
        <f t="shared" si="208"/>
        <v>2026</v>
      </c>
      <c r="W1305" s="34"/>
      <c r="X1305" s="91">
        <f t="shared" si="205"/>
        <v>4.8611111111110938E-3</v>
      </c>
      <c r="Y1305" s="92" t="str">
        <f>VLOOKUP('CM-CIC'!B1236,Annuaire_roster!B:F,4,0)</f>
        <v>CHOUIFI Mustapha</v>
      </c>
      <c r="Z1305" s="37" t="s">
        <v>110</v>
      </c>
      <c r="AA1305" s="60" t="s">
        <v>39</v>
      </c>
      <c r="AB1305" s="35" t="str">
        <f t="shared" si="209"/>
        <v/>
      </c>
      <c r="AC1305" s="35" t="str">
        <f t="shared" si="210"/>
        <v/>
      </c>
      <c r="AD1305" s="35" t="str">
        <f t="shared" si="211"/>
        <v/>
      </c>
      <c r="AE1305" s="44" t="str">
        <f t="shared" si="212"/>
        <v/>
      </c>
      <c r="AF1305" s="120"/>
      <c r="AG1305" s="45"/>
    </row>
    <row r="1306" spans="1:33" ht="12.75" customHeight="1" x14ac:dyDescent="0.2">
      <c r="A1306" s="59">
        <f>+VLOOKUP(B1306,Annuaire_roster!B:G,5,0)</f>
        <v>1393</v>
      </c>
      <c r="B1306" s="78" t="s">
        <v>127</v>
      </c>
      <c r="C1306" s="98"/>
      <c r="D1306" s="98" t="s">
        <v>223</v>
      </c>
      <c r="E1306" s="101"/>
      <c r="F1306" s="101" t="s">
        <v>224</v>
      </c>
      <c r="G1306" s="102"/>
      <c r="H1306" s="105"/>
      <c r="I1306" s="127"/>
      <c r="J1306" s="105"/>
      <c r="K1306" s="111">
        <v>0</v>
      </c>
      <c r="L1306" s="105">
        <v>0</v>
      </c>
      <c r="M1306" s="112" t="s">
        <v>187</v>
      </c>
      <c r="N1306" s="34" t="str">
        <f t="shared" si="201"/>
        <v/>
      </c>
      <c r="O1306" s="38">
        <f t="shared" si="202"/>
        <v>0.33333333333333326</v>
      </c>
      <c r="P1306" s="114" t="s">
        <v>117</v>
      </c>
      <c r="Q1306" s="118">
        <v>44817</v>
      </c>
      <c r="R1306" s="35">
        <f t="shared" si="206"/>
        <v>0.33333333333333326</v>
      </c>
      <c r="S1306" s="35">
        <f t="shared" si="207"/>
        <v>0.33333333333333326</v>
      </c>
      <c r="T1306" s="10" t="str">
        <f t="shared" si="203"/>
        <v>Sem - 38</v>
      </c>
      <c r="U1306" s="10" t="str">
        <f t="shared" si="204"/>
        <v>Septembre</v>
      </c>
      <c r="V1306" s="36" t="str">
        <f t="shared" si="208"/>
        <v>2026</v>
      </c>
      <c r="W1306" s="34"/>
      <c r="X1306" s="91">
        <f t="shared" si="205"/>
        <v>0</v>
      </c>
      <c r="Y1306" s="92" t="str">
        <f>VLOOKUP('CM-CIC'!B1237,Annuaire_roster!B:F,4,0)</f>
        <v>CHOUIFI Mustapha</v>
      </c>
      <c r="Z1306" s="37" t="s">
        <v>110</v>
      </c>
      <c r="AA1306" s="60" t="s">
        <v>39</v>
      </c>
      <c r="AB1306" s="35" t="str">
        <f t="shared" si="209"/>
        <v/>
      </c>
      <c r="AC1306" s="35" t="str">
        <f t="shared" si="210"/>
        <v/>
      </c>
      <c r="AD1306" s="35" t="str">
        <f t="shared" si="211"/>
        <v/>
      </c>
      <c r="AE1306" s="44" t="str">
        <f t="shared" si="212"/>
        <v/>
      </c>
      <c r="AF1306" s="120"/>
      <c r="AG1306" s="45"/>
    </row>
    <row r="1307" spans="1:33" ht="12.75" customHeight="1" x14ac:dyDescent="0.2">
      <c r="A1307" s="59">
        <f>+VLOOKUP(B1307,Annuaire_roster!B:G,5,0)</f>
        <v>1413</v>
      </c>
      <c r="B1307" s="78" t="s">
        <v>131</v>
      </c>
      <c r="C1307" s="98">
        <v>0.28402777777777777</v>
      </c>
      <c r="D1307" s="98" t="s">
        <v>223</v>
      </c>
      <c r="E1307" s="101">
        <v>0.66666666666666663</v>
      </c>
      <c r="F1307" s="101" t="s">
        <v>224</v>
      </c>
      <c r="G1307" s="102"/>
      <c r="H1307" s="105"/>
      <c r="I1307" s="127"/>
      <c r="J1307" s="105"/>
      <c r="K1307" s="111">
        <v>0</v>
      </c>
      <c r="L1307" s="105">
        <v>0</v>
      </c>
      <c r="M1307" s="112">
        <v>0</v>
      </c>
      <c r="N1307" s="34">
        <f t="shared" si="201"/>
        <v>0.33333333333333326</v>
      </c>
      <c r="O1307" s="38">
        <f t="shared" si="202"/>
        <v>0.33333333333333326</v>
      </c>
      <c r="P1307" s="114" t="s">
        <v>117</v>
      </c>
      <c r="Q1307" s="118">
        <v>44817</v>
      </c>
      <c r="R1307" s="35">
        <f t="shared" si="206"/>
        <v>0</v>
      </c>
      <c r="S1307" s="35">
        <f t="shared" si="207"/>
        <v>0</v>
      </c>
      <c r="T1307" s="10" t="str">
        <f t="shared" si="203"/>
        <v>Sem - 38</v>
      </c>
      <c r="U1307" s="10" t="str">
        <f t="shared" si="204"/>
        <v>Septembre</v>
      </c>
      <c r="V1307" s="36" t="str">
        <f t="shared" si="208"/>
        <v>2026</v>
      </c>
      <c r="W1307" s="34"/>
      <c r="X1307" s="91">
        <f t="shared" si="205"/>
        <v>7.6388888888888618E-3</v>
      </c>
      <c r="Y1307" s="92" t="str">
        <f>VLOOKUP('CM-CIC'!B1238,Annuaire_roster!B:F,4,0)</f>
        <v>CHOUIFI Mustapha</v>
      </c>
      <c r="Z1307" s="37" t="s">
        <v>110</v>
      </c>
      <c r="AA1307" s="60" t="s">
        <v>39</v>
      </c>
      <c r="AB1307" s="35" t="str">
        <f t="shared" si="209"/>
        <v/>
      </c>
      <c r="AC1307" s="35" t="str">
        <f t="shared" si="210"/>
        <v/>
      </c>
      <c r="AD1307" s="35" t="str">
        <f t="shared" si="211"/>
        <v/>
      </c>
      <c r="AE1307" s="44" t="str">
        <f t="shared" si="212"/>
        <v/>
      </c>
      <c r="AF1307" s="120"/>
      <c r="AG1307" s="45"/>
    </row>
    <row r="1308" spans="1:33" ht="12.75" customHeight="1" x14ac:dyDescent="0.2">
      <c r="A1308" s="59">
        <f>+VLOOKUP(B1308,Annuaire_roster!B:G,5,0)</f>
        <v>1418</v>
      </c>
      <c r="B1308" s="78" t="s">
        <v>132</v>
      </c>
      <c r="C1308" s="98">
        <v>0.29166666666666663</v>
      </c>
      <c r="D1308" s="98" t="s">
        <v>223</v>
      </c>
      <c r="E1308" s="101">
        <v>0.66666666666666663</v>
      </c>
      <c r="F1308" s="101" t="s">
        <v>224</v>
      </c>
      <c r="G1308" s="102"/>
      <c r="H1308" s="105"/>
      <c r="I1308" s="127"/>
      <c r="J1308" s="105"/>
      <c r="K1308" s="111">
        <v>0</v>
      </c>
      <c r="L1308" s="105">
        <v>0</v>
      </c>
      <c r="M1308" s="112">
        <v>0</v>
      </c>
      <c r="N1308" s="34">
        <f t="shared" si="201"/>
        <v>0.33333333333333326</v>
      </c>
      <c r="O1308" s="38">
        <f t="shared" si="202"/>
        <v>0.33333333333333326</v>
      </c>
      <c r="P1308" s="114" t="s">
        <v>117</v>
      </c>
      <c r="Q1308" s="118">
        <v>44817</v>
      </c>
      <c r="R1308" s="35">
        <f t="shared" si="206"/>
        <v>0</v>
      </c>
      <c r="S1308" s="35">
        <f t="shared" si="207"/>
        <v>0</v>
      </c>
      <c r="T1308" s="10" t="str">
        <f t="shared" si="203"/>
        <v>Sem - 38</v>
      </c>
      <c r="U1308" s="10" t="str">
        <f t="shared" si="204"/>
        <v>Septembre</v>
      </c>
      <c r="V1308" s="36" t="str">
        <f t="shared" si="208"/>
        <v>2026</v>
      </c>
      <c r="W1308" s="34"/>
      <c r="X1308" s="91">
        <f t="shared" si="205"/>
        <v>0</v>
      </c>
      <c r="Y1308" s="92" t="str">
        <f>VLOOKUP('CM-CIC'!B1239,Annuaire_roster!B:F,4,0)</f>
        <v>CHOUIFI Mustapha</v>
      </c>
      <c r="Z1308" s="37" t="s">
        <v>110</v>
      </c>
      <c r="AA1308" s="60" t="s">
        <v>39</v>
      </c>
      <c r="AB1308" s="35" t="str">
        <f t="shared" si="209"/>
        <v/>
      </c>
      <c r="AC1308" s="35" t="str">
        <f t="shared" si="210"/>
        <v/>
      </c>
      <c r="AD1308" s="35" t="str">
        <f t="shared" si="211"/>
        <v/>
      </c>
      <c r="AE1308" s="44" t="str">
        <f t="shared" si="212"/>
        <v/>
      </c>
      <c r="AF1308" s="120"/>
      <c r="AG1308" s="45"/>
    </row>
    <row r="1309" spans="1:33" ht="12.75" customHeight="1" x14ac:dyDescent="0.2">
      <c r="A1309" s="59">
        <f>+VLOOKUP(B1309,Annuaire_roster!B:G,5,0)</f>
        <v>1411</v>
      </c>
      <c r="B1309" s="78" t="s">
        <v>133</v>
      </c>
      <c r="C1309" s="98">
        <v>0.29166666666666663</v>
      </c>
      <c r="D1309" s="98" t="s">
        <v>223</v>
      </c>
      <c r="E1309" s="101">
        <v>0.66666666666666663</v>
      </c>
      <c r="F1309" s="101" t="s">
        <v>224</v>
      </c>
      <c r="G1309" s="102"/>
      <c r="H1309" s="105"/>
      <c r="I1309" s="127"/>
      <c r="J1309" s="105"/>
      <c r="K1309" s="111">
        <v>0</v>
      </c>
      <c r="L1309" s="105">
        <v>0</v>
      </c>
      <c r="M1309" s="112">
        <v>0</v>
      </c>
      <c r="N1309" s="34">
        <f t="shared" si="201"/>
        <v>0.33333333333333326</v>
      </c>
      <c r="O1309" s="38">
        <f t="shared" si="202"/>
        <v>0.33333333333333326</v>
      </c>
      <c r="P1309" s="114" t="s">
        <v>117</v>
      </c>
      <c r="Q1309" s="118">
        <v>44817</v>
      </c>
      <c r="R1309" s="35">
        <f t="shared" si="206"/>
        <v>0</v>
      </c>
      <c r="S1309" s="35">
        <f t="shared" si="207"/>
        <v>0</v>
      </c>
      <c r="T1309" s="10" t="str">
        <f t="shared" si="203"/>
        <v>Sem - 38</v>
      </c>
      <c r="U1309" s="10" t="str">
        <f t="shared" si="204"/>
        <v>Septembre</v>
      </c>
      <c r="V1309" s="36" t="str">
        <f t="shared" si="208"/>
        <v>2026</v>
      </c>
      <c r="W1309" s="34"/>
      <c r="X1309" s="91">
        <f t="shared" si="205"/>
        <v>0</v>
      </c>
      <c r="Y1309" s="92" t="str">
        <f>VLOOKUP('CM-CIC'!B1240,Annuaire_roster!B:F,4,0)</f>
        <v>CHOUIFI Mustapha</v>
      </c>
      <c r="Z1309" s="37" t="s">
        <v>110</v>
      </c>
      <c r="AA1309" s="60" t="s">
        <v>39</v>
      </c>
      <c r="AB1309" s="35" t="str">
        <f t="shared" si="209"/>
        <v/>
      </c>
      <c r="AC1309" s="35" t="str">
        <f t="shared" si="210"/>
        <v/>
      </c>
      <c r="AD1309" s="35" t="str">
        <f t="shared" si="211"/>
        <v/>
      </c>
      <c r="AE1309" s="44" t="str">
        <f t="shared" si="212"/>
        <v/>
      </c>
      <c r="AF1309" s="120"/>
      <c r="AG1309" s="45"/>
    </row>
    <row r="1310" spans="1:33" ht="12.75" customHeight="1" x14ac:dyDescent="0.2">
      <c r="A1310" s="59">
        <f>+VLOOKUP(B1310,Annuaire_roster!B:G,5,0)</f>
        <v>1410</v>
      </c>
      <c r="B1310" s="78" t="s">
        <v>134</v>
      </c>
      <c r="C1310" s="98"/>
      <c r="D1310" s="98" t="s">
        <v>223</v>
      </c>
      <c r="E1310" s="101"/>
      <c r="F1310" s="101" t="s">
        <v>224</v>
      </c>
      <c r="G1310" s="102"/>
      <c r="H1310" s="105"/>
      <c r="I1310" s="127"/>
      <c r="J1310" s="105"/>
      <c r="K1310" s="111">
        <v>0</v>
      </c>
      <c r="L1310" s="105">
        <v>0</v>
      </c>
      <c r="M1310" s="112" t="s">
        <v>187</v>
      </c>
      <c r="N1310" s="34" t="str">
        <f t="shared" si="201"/>
        <v/>
      </c>
      <c r="O1310" s="38">
        <f t="shared" si="202"/>
        <v>0.33333333333333326</v>
      </c>
      <c r="P1310" s="114" t="s">
        <v>117</v>
      </c>
      <c r="Q1310" s="118">
        <v>44817</v>
      </c>
      <c r="R1310" s="35">
        <f t="shared" si="206"/>
        <v>0.33333333333333326</v>
      </c>
      <c r="S1310" s="35">
        <f t="shared" si="207"/>
        <v>0.33333333333333326</v>
      </c>
      <c r="T1310" s="10" t="str">
        <f t="shared" si="203"/>
        <v>Sem - 38</v>
      </c>
      <c r="U1310" s="10" t="str">
        <f t="shared" si="204"/>
        <v>Septembre</v>
      </c>
      <c r="V1310" s="36" t="str">
        <f t="shared" si="208"/>
        <v>2026</v>
      </c>
      <c r="W1310" s="34"/>
      <c r="X1310" s="91">
        <f t="shared" si="205"/>
        <v>0</v>
      </c>
      <c r="Y1310" s="92" t="str">
        <f>VLOOKUP('CM-CIC'!B1241,Annuaire_roster!B:F,4,0)</f>
        <v>CHOUIFI Mustapha</v>
      </c>
      <c r="Z1310" s="37" t="s">
        <v>110</v>
      </c>
      <c r="AA1310" s="60" t="s">
        <v>39</v>
      </c>
      <c r="AB1310" s="35" t="str">
        <f t="shared" si="209"/>
        <v/>
      </c>
      <c r="AC1310" s="35" t="str">
        <f t="shared" si="210"/>
        <v/>
      </c>
      <c r="AD1310" s="35" t="str">
        <f t="shared" si="211"/>
        <v/>
      </c>
      <c r="AE1310" s="44" t="str">
        <f t="shared" si="212"/>
        <v/>
      </c>
      <c r="AF1310" s="120"/>
      <c r="AG1310" s="45"/>
    </row>
    <row r="1311" spans="1:33" ht="12.75" customHeight="1" x14ac:dyDescent="0.2">
      <c r="A1311" s="59">
        <f>+VLOOKUP(B1311,Annuaire_roster!B:G,5,0)</f>
        <v>1414</v>
      </c>
      <c r="B1311" s="78" t="s">
        <v>136</v>
      </c>
      <c r="C1311" s="98"/>
      <c r="D1311" s="98" t="s">
        <v>223</v>
      </c>
      <c r="E1311" s="101"/>
      <c r="F1311" s="101" t="s">
        <v>224</v>
      </c>
      <c r="G1311" s="102"/>
      <c r="H1311" s="105"/>
      <c r="I1311" s="127"/>
      <c r="J1311" s="105"/>
      <c r="K1311" s="111">
        <v>0</v>
      </c>
      <c r="L1311" s="105">
        <v>0</v>
      </c>
      <c r="M1311" s="112" t="s">
        <v>187</v>
      </c>
      <c r="N1311" s="34" t="str">
        <f t="shared" si="201"/>
        <v/>
      </c>
      <c r="O1311" s="38">
        <f t="shared" si="202"/>
        <v>0.33333333333333326</v>
      </c>
      <c r="P1311" s="114" t="s">
        <v>117</v>
      </c>
      <c r="Q1311" s="118">
        <v>44817</v>
      </c>
      <c r="R1311" s="35">
        <f t="shared" si="206"/>
        <v>0.33333333333333326</v>
      </c>
      <c r="S1311" s="35">
        <f t="shared" si="207"/>
        <v>0.33333333333333326</v>
      </c>
      <c r="T1311" s="10" t="str">
        <f t="shared" si="203"/>
        <v>Sem - 38</v>
      </c>
      <c r="U1311" s="10" t="str">
        <f t="shared" si="204"/>
        <v>Septembre</v>
      </c>
      <c r="V1311" s="36" t="str">
        <f t="shared" si="208"/>
        <v>2026</v>
      </c>
      <c r="W1311" s="34"/>
      <c r="X1311" s="91">
        <f t="shared" si="205"/>
        <v>0</v>
      </c>
      <c r="Y1311" s="92" t="str">
        <f>VLOOKUP('CM-CIC'!B1242,Annuaire_roster!B:F,4,0)</f>
        <v>CHOUIFI Mustapha</v>
      </c>
      <c r="Z1311" s="37" t="s">
        <v>110</v>
      </c>
      <c r="AA1311" s="60" t="s">
        <v>39</v>
      </c>
      <c r="AB1311" s="35" t="str">
        <f t="shared" si="209"/>
        <v/>
      </c>
      <c r="AC1311" s="35" t="str">
        <f t="shared" si="210"/>
        <v/>
      </c>
      <c r="AD1311" s="35" t="str">
        <f t="shared" si="211"/>
        <v/>
      </c>
      <c r="AE1311" s="44" t="str">
        <f t="shared" si="212"/>
        <v/>
      </c>
      <c r="AF1311" s="120"/>
      <c r="AG1311" s="45"/>
    </row>
    <row r="1312" spans="1:33" ht="12.75" customHeight="1" x14ac:dyDescent="0.2">
      <c r="A1312" s="59">
        <f>+VLOOKUP(B1312,Annuaire_roster!B:G,5,0)</f>
        <v>1415</v>
      </c>
      <c r="B1312" s="78" t="s">
        <v>137</v>
      </c>
      <c r="C1312" s="98">
        <v>0.29166666666666663</v>
      </c>
      <c r="D1312" s="98" t="s">
        <v>223</v>
      </c>
      <c r="E1312" s="101">
        <v>0.66666666666666663</v>
      </c>
      <c r="F1312" s="101" t="s">
        <v>224</v>
      </c>
      <c r="G1312" s="102"/>
      <c r="H1312" s="105"/>
      <c r="I1312" s="127"/>
      <c r="J1312" s="105"/>
      <c r="K1312" s="111">
        <v>0</v>
      </c>
      <c r="L1312" s="105">
        <v>0</v>
      </c>
      <c r="M1312" s="112">
        <v>0</v>
      </c>
      <c r="N1312" s="34">
        <f t="shared" si="201"/>
        <v>0.33333333333333326</v>
      </c>
      <c r="O1312" s="38">
        <f t="shared" si="202"/>
        <v>0.33333333333333326</v>
      </c>
      <c r="P1312" s="114" t="s">
        <v>117</v>
      </c>
      <c r="Q1312" s="118">
        <v>44817</v>
      </c>
      <c r="R1312" s="35">
        <f t="shared" si="206"/>
        <v>0</v>
      </c>
      <c r="S1312" s="35">
        <f t="shared" si="207"/>
        <v>0</v>
      </c>
      <c r="T1312" s="10" t="str">
        <f t="shared" si="203"/>
        <v>Sem - 38</v>
      </c>
      <c r="U1312" s="10" t="str">
        <f t="shared" si="204"/>
        <v>Septembre</v>
      </c>
      <c r="V1312" s="36" t="str">
        <f t="shared" si="208"/>
        <v>2026</v>
      </c>
      <c r="W1312" s="34"/>
      <c r="X1312" s="91">
        <f t="shared" si="205"/>
        <v>0</v>
      </c>
      <c r="Y1312" s="92" t="str">
        <f>VLOOKUP('CM-CIC'!B1243,Annuaire_roster!B:F,4,0)</f>
        <v>CHOUIFI Mustapha</v>
      </c>
      <c r="Z1312" s="37" t="s">
        <v>110</v>
      </c>
      <c r="AA1312" s="60" t="s">
        <v>39</v>
      </c>
      <c r="AB1312" s="35" t="str">
        <f t="shared" si="209"/>
        <v/>
      </c>
      <c r="AC1312" s="35" t="str">
        <f t="shared" si="210"/>
        <v/>
      </c>
      <c r="AD1312" s="35" t="str">
        <f t="shared" si="211"/>
        <v/>
      </c>
      <c r="AE1312" s="44" t="str">
        <f t="shared" si="212"/>
        <v/>
      </c>
      <c r="AF1312" s="120"/>
      <c r="AG1312" s="45"/>
    </row>
    <row r="1313" spans="1:33" ht="12.75" customHeight="1" x14ac:dyDescent="0.2">
      <c r="A1313" s="59">
        <f>+VLOOKUP(B1313,Annuaire_roster!B:G,5,0)</f>
        <v>1416</v>
      </c>
      <c r="B1313" s="78" t="s">
        <v>138</v>
      </c>
      <c r="C1313" s="98">
        <v>0.2895833333333333</v>
      </c>
      <c r="D1313" s="98" t="s">
        <v>223</v>
      </c>
      <c r="E1313" s="101">
        <v>0.66666666666666663</v>
      </c>
      <c r="F1313" s="101" t="s">
        <v>224</v>
      </c>
      <c r="G1313" s="102"/>
      <c r="H1313" s="105"/>
      <c r="I1313" s="127"/>
      <c r="J1313" s="105"/>
      <c r="K1313" s="111">
        <v>0</v>
      </c>
      <c r="L1313" s="105">
        <v>0</v>
      </c>
      <c r="M1313" s="112">
        <v>0</v>
      </c>
      <c r="N1313" s="34">
        <f t="shared" si="201"/>
        <v>0.33333333333333326</v>
      </c>
      <c r="O1313" s="38">
        <f t="shared" si="202"/>
        <v>0.33333333333333326</v>
      </c>
      <c r="P1313" s="114" t="s">
        <v>117</v>
      </c>
      <c r="Q1313" s="118">
        <v>44817</v>
      </c>
      <c r="R1313" s="35">
        <f t="shared" si="206"/>
        <v>0</v>
      </c>
      <c r="S1313" s="35">
        <f t="shared" si="207"/>
        <v>0</v>
      </c>
      <c r="T1313" s="10" t="str">
        <f t="shared" si="203"/>
        <v>Sem - 38</v>
      </c>
      <c r="U1313" s="10" t="str">
        <f t="shared" si="204"/>
        <v>Septembre</v>
      </c>
      <c r="V1313" s="36" t="str">
        <f t="shared" si="208"/>
        <v>2026</v>
      </c>
      <c r="W1313" s="34"/>
      <c r="X1313" s="91">
        <f t="shared" si="205"/>
        <v>2.0833333333333259E-3</v>
      </c>
      <c r="Y1313" s="92" t="str">
        <f>VLOOKUP('CM-CIC'!B1244,Annuaire_roster!B:F,4,0)</f>
        <v>CHOUIFI Mustapha</v>
      </c>
      <c r="Z1313" s="37" t="s">
        <v>110</v>
      </c>
      <c r="AA1313" s="60" t="s">
        <v>39</v>
      </c>
      <c r="AB1313" s="35" t="str">
        <f t="shared" si="209"/>
        <v/>
      </c>
      <c r="AC1313" s="35" t="str">
        <f t="shared" si="210"/>
        <v/>
      </c>
      <c r="AD1313" s="35" t="str">
        <f t="shared" si="211"/>
        <v/>
      </c>
      <c r="AE1313" s="44" t="str">
        <f t="shared" si="212"/>
        <v/>
      </c>
      <c r="AF1313" s="120"/>
      <c r="AG1313" s="45"/>
    </row>
    <row r="1314" spans="1:33" ht="12.75" customHeight="1" x14ac:dyDescent="0.2">
      <c r="A1314" s="59">
        <f>+VLOOKUP(B1314,Annuaire_roster!B:G,5,0)</f>
        <v>1419</v>
      </c>
      <c r="B1314" s="78" t="s">
        <v>139</v>
      </c>
      <c r="C1314" s="98">
        <v>0.29166666666666669</v>
      </c>
      <c r="D1314" s="98" t="s">
        <v>223</v>
      </c>
      <c r="E1314" s="101">
        <v>0.66666666666666663</v>
      </c>
      <c r="F1314" s="101" t="s">
        <v>224</v>
      </c>
      <c r="G1314" s="102"/>
      <c r="H1314" s="105"/>
      <c r="I1314" s="127"/>
      <c r="J1314" s="105"/>
      <c r="K1314" s="111">
        <v>0</v>
      </c>
      <c r="L1314" s="105">
        <v>0</v>
      </c>
      <c r="M1314" s="112">
        <v>0</v>
      </c>
      <c r="N1314" s="34">
        <f t="shared" si="201"/>
        <v>0.33333333333333326</v>
      </c>
      <c r="O1314" s="38">
        <f t="shared" si="202"/>
        <v>0.33333333333333326</v>
      </c>
      <c r="P1314" s="114" t="s">
        <v>117</v>
      </c>
      <c r="Q1314" s="118">
        <v>44817</v>
      </c>
      <c r="R1314" s="35">
        <f t="shared" si="206"/>
        <v>0</v>
      </c>
      <c r="S1314" s="35">
        <f t="shared" si="207"/>
        <v>0</v>
      </c>
      <c r="T1314" s="10" t="str">
        <f t="shared" si="203"/>
        <v>Sem - 38</v>
      </c>
      <c r="U1314" s="10" t="str">
        <f t="shared" si="204"/>
        <v>Septembre</v>
      </c>
      <c r="V1314" s="36" t="str">
        <f t="shared" si="208"/>
        <v>2026</v>
      </c>
      <c r="W1314" s="34"/>
      <c r="X1314" s="91">
        <f t="shared" si="205"/>
        <v>0</v>
      </c>
      <c r="Y1314" s="92" t="str">
        <f>VLOOKUP('CM-CIC'!B1245,Annuaire_roster!B:F,4,0)</f>
        <v>CHOUIFI Mustapha</v>
      </c>
      <c r="Z1314" s="37" t="s">
        <v>110</v>
      </c>
      <c r="AA1314" s="60" t="s">
        <v>39</v>
      </c>
      <c r="AB1314" s="35" t="str">
        <f t="shared" si="209"/>
        <v/>
      </c>
      <c r="AC1314" s="35" t="str">
        <f t="shared" si="210"/>
        <v/>
      </c>
      <c r="AD1314" s="35" t="str">
        <f t="shared" si="211"/>
        <v/>
      </c>
      <c r="AE1314" s="44" t="str">
        <f t="shared" si="212"/>
        <v/>
      </c>
      <c r="AF1314" s="120"/>
      <c r="AG1314" s="45"/>
    </row>
    <row r="1315" spans="1:33" ht="12.75" customHeight="1" x14ac:dyDescent="0.2">
      <c r="A1315" s="59">
        <f>+VLOOKUP(B1315,Annuaire_roster!B:G,5,0)</f>
        <v>1533</v>
      </c>
      <c r="B1315" s="78" t="s">
        <v>181</v>
      </c>
      <c r="C1315" s="98">
        <v>0.29166666666666669</v>
      </c>
      <c r="D1315" s="98" t="s">
        <v>223</v>
      </c>
      <c r="E1315" s="101">
        <v>0.66666666666666663</v>
      </c>
      <c r="F1315" s="101" t="s">
        <v>224</v>
      </c>
      <c r="G1315" s="99"/>
      <c r="H1315" s="104"/>
      <c r="I1315" s="127"/>
      <c r="J1315" s="105"/>
      <c r="K1315" s="111">
        <v>0</v>
      </c>
      <c r="L1315" s="105">
        <v>0</v>
      </c>
      <c r="M1315" s="112">
        <v>0</v>
      </c>
      <c r="N1315" s="34">
        <f t="shared" si="201"/>
        <v>0.33333333333333326</v>
      </c>
      <c r="O1315" s="38">
        <f t="shared" si="202"/>
        <v>0.33333333333333326</v>
      </c>
      <c r="P1315" s="114" t="s">
        <v>117</v>
      </c>
      <c r="Q1315" s="118">
        <v>44817</v>
      </c>
      <c r="R1315" s="35">
        <f t="shared" si="206"/>
        <v>0</v>
      </c>
      <c r="S1315" s="35">
        <f t="shared" si="207"/>
        <v>0</v>
      </c>
      <c r="T1315" s="10" t="str">
        <f t="shared" si="203"/>
        <v>Sem - 38</v>
      </c>
      <c r="U1315" s="10" t="str">
        <f t="shared" si="204"/>
        <v>Septembre</v>
      </c>
      <c r="V1315" s="36" t="str">
        <f t="shared" si="208"/>
        <v>2026</v>
      </c>
      <c r="W1315" s="34"/>
      <c r="X1315" s="91">
        <f t="shared" si="205"/>
        <v>0</v>
      </c>
      <c r="Y1315" s="92" t="str">
        <f>VLOOKUP('CM-CIC'!B1246,Annuaire_roster!B:F,4,0)</f>
        <v>CHOUIFI Mustapha</v>
      </c>
      <c r="Z1315" s="37" t="s">
        <v>110</v>
      </c>
      <c r="AA1315" s="60" t="s">
        <v>39</v>
      </c>
      <c r="AB1315" s="35" t="str">
        <f t="shared" si="209"/>
        <v/>
      </c>
      <c r="AC1315" s="35" t="str">
        <f t="shared" si="210"/>
        <v/>
      </c>
      <c r="AD1315" s="35" t="str">
        <f t="shared" si="211"/>
        <v/>
      </c>
      <c r="AE1315" s="44" t="str">
        <f t="shared" si="212"/>
        <v/>
      </c>
      <c r="AF1315" s="120"/>
      <c r="AG1315" s="45"/>
    </row>
    <row r="1316" spans="1:33" ht="12.75" customHeight="1" x14ac:dyDescent="0.2">
      <c r="A1316" s="59">
        <f>+VLOOKUP(B1316,Annuaire_roster!B:G,5,0)</f>
        <v>1532</v>
      </c>
      <c r="B1316" s="78" t="s">
        <v>182</v>
      </c>
      <c r="C1316" s="98">
        <v>0.28749999999999998</v>
      </c>
      <c r="D1316" s="98" t="s">
        <v>223</v>
      </c>
      <c r="E1316" s="101">
        <v>0.66666666666666663</v>
      </c>
      <c r="F1316" s="101" t="s">
        <v>224</v>
      </c>
      <c r="G1316" s="102"/>
      <c r="H1316" s="105"/>
      <c r="I1316" s="127"/>
      <c r="J1316" s="105"/>
      <c r="K1316" s="111">
        <v>0</v>
      </c>
      <c r="L1316" s="105">
        <v>0</v>
      </c>
      <c r="M1316" s="112">
        <v>0</v>
      </c>
      <c r="N1316" s="34">
        <f t="shared" si="201"/>
        <v>0.33333333333333326</v>
      </c>
      <c r="O1316" s="38">
        <f t="shared" si="202"/>
        <v>0.33333333333333326</v>
      </c>
      <c r="P1316" s="114" t="s">
        <v>117</v>
      </c>
      <c r="Q1316" s="118">
        <v>44817</v>
      </c>
      <c r="R1316" s="35">
        <f t="shared" si="206"/>
        <v>0</v>
      </c>
      <c r="S1316" s="35">
        <f t="shared" si="207"/>
        <v>0</v>
      </c>
      <c r="T1316" s="10" t="str">
        <f t="shared" si="203"/>
        <v>Sem - 38</v>
      </c>
      <c r="U1316" s="10" t="str">
        <f t="shared" si="204"/>
        <v>Septembre</v>
      </c>
      <c r="V1316" s="36" t="str">
        <f t="shared" si="208"/>
        <v>2026</v>
      </c>
      <c r="W1316" s="34"/>
      <c r="X1316" s="91">
        <f t="shared" si="205"/>
        <v>4.1666666666667629E-3</v>
      </c>
      <c r="Y1316" s="92" t="str">
        <f>VLOOKUP('CM-CIC'!B1247,Annuaire_roster!B:F,4,0)</f>
        <v>CHOUIFI Mustapha</v>
      </c>
      <c r="Z1316" s="37" t="s">
        <v>110</v>
      </c>
      <c r="AA1316" s="60" t="s">
        <v>39</v>
      </c>
      <c r="AB1316" s="35" t="str">
        <f t="shared" si="209"/>
        <v/>
      </c>
      <c r="AC1316" s="35" t="str">
        <f t="shared" si="210"/>
        <v/>
      </c>
      <c r="AD1316" s="35" t="str">
        <f t="shared" si="211"/>
        <v/>
      </c>
      <c r="AE1316" s="44" t="str">
        <f t="shared" si="212"/>
        <v/>
      </c>
      <c r="AF1316" s="120"/>
      <c r="AG1316" s="45"/>
    </row>
    <row r="1317" spans="1:33" ht="12.75" customHeight="1" x14ac:dyDescent="0.2">
      <c r="A1317" s="59">
        <f>+VLOOKUP(B1317,Annuaire_roster!B:G,5,0)</f>
        <v>1448</v>
      </c>
      <c r="B1317" s="78" t="s">
        <v>164</v>
      </c>
      <c r="C1317" s="98">
        <v>0.29027777777777775</v>
      </c>
      <c r="D1317" s="98" t="s">
        <v>223</v>
      </c>
      <c r="E1317" s="101">
        <v>0.66666666666666663</v>
      </c>
      <c r="F1317" s="101" t="s">
        <v>224</v>
      </c>
      <c r="G1317" s="102"/>
      <c r="H1317" s="105"/>
      <c r="I1317" s="127"/>
      <c r="J1317" s="105"/>
      <c r="K1317" s="111">
        <v>0</v>
      </c>
      <c r="L1317" s="105">
        <v>0</v>
      </c>
      <c r="M1317" s="112">
        <v>0</v>
      </c>
      <c r="N1317" s="34">
        <f t="shared" si="201"/>
        <v>0.33333333333333326</v>
      </c>
      <c r="O1317" s="38">
        <f t="shared" si="202"/>
        <v>0.33333333333333326</v>
      </c>
      <c r="P1317" s="114" t="s">
        <v>117</v>
      </c>
      <c r="Q1317" s="118">
        <v>44817</v>
      </c>
      <c r="R1317" s="35">
        <f t="shared" si="206"/>
        <v>0</v>
      </c>
      <c r="S1317" s="35">
        <f t="shared" si="207"/>
        <v>0</v>
      </c>
      <c r="T1317" s="10" t="str">
        <f t="shared" si="203"/>
        <v>Sem - 38</v>
      </c>
      <c r="U1317" s="10" t="str">
        <f t="shared" si="204"/>
        <v>Septembre</v>
      </c>
      <c r="V1317" s="36" t="str">
        <f t="shared" si="208"/>
        <v>2026</v>
      </c>
      <c r="W1317" s="34"/>
      <c r="X1317" s="91">
        <f t="shared" si="205"/>
        <v>1.388888888888995E-3</v>
      </c>
      <c r="Y1317" s="92" t="str">
        <f>VLOOKUP('CM-CIC'!B1248,Annuaire_roster!B:F,4,0)</f>
        <v>CHOUIFI Mustapha</v>
      </c>
      <c r="Z1317" s="37" t="s">
        <v>110</v>
      </c>
      <c r="AA1317" s="60" t="s">
        <v>39</v>
      </c>
      <c r="AB1317" s="35" t="str">
        <f t="shared" si="209"/>
        <v/>
      </c>
      <c r="AC1317" s="35" t="str">
        <f t="shared" si="210"/>
        <v/>
      </c>
      <c r="AD1317" s="35" t="str">
        <f t="shared" si="211"/>
        <v/>
      </c>
      <c r="AE1317" s="44" t="str">
        <f t="shared" si="212"/>
        <v/>
      </c>
      <c r="AF1317" s="120"/>
      <c r="AG1317" s="45"/>
    </row>
    <row r="1318" spans="1:33" ht="12.75" customHeight="1" x14ac:dyDescent="0.2">
      <c r="A1318" s="59">
        <f>+VLOOKUP(B1318,Annuaire_roster!B:G,5,0)</f>
        <v>1488</v>
      </c>
      <c r="B1318" s="78" t="s">
        <v>170</v>
      </c>
      <c r="C1318" s="98">
        <v>0.28749999999999998</v>
      </c>
      <c r="D1318" s="98" t="s">
        <v>223</v>
      </c>
      <c r="E1318" s="101">
        <v>0.66666666666666663</v>
      </c>
      <c r="F1318" s="101" t="s">
        <v>224</v>
      </c>
      <c r="G1318" s="102"/>
      <c r="H1318" s="105"/>
      <c r="I1318" s="127"/>
      <c r="J1318" s="105"/>
      <c r="K1318" s="111">
        <v>0</v>
      </c>
      <c r="L1318" s="105">
        <v>0</v>
      </c>
      <c r="M1318" s="112">
        <v>0</v>
      </c>
      <c r="N1318" s="34">
        <f t="shared" si="201"/>
        <v>0.33333333333333326</v>
      </c>
      <c r="O1318" s="38">
        <f t="shared" si="202"/>
        <v>0.33333333333333326</v>
      </c>
      <c r="P1318" s="114" t="s">
        <v>117</v>
      </c>
      <c r="Q1318" s="118">
        <v>44817</v>
      </c>
      <c r="R1318" s="35">
        <f t="shared" si="206"/>
        <v>0</v>
      </c>
      <c r="S1318" s="35">
        <f t="shared" si="207"/>
        <v>0</v>
      </c>
      <c r="T1318" s="10" t="str">
        <f t="shared" si="203"/>
        <v>Sem - 38</v>
      </c>
      <c r="U1318" s="10" t="str">
        <f t="shared" si="204"/>
        <v>Septembre</v>
      </c>
      <c r="V1318" s="36" t="str">
        <f t="shared" si="208"/>
        <v>2026</v>
      </c>
      <c r="W1318" s="34"/>
      <c r="X1318" s="91">
        <f t="shared" si="205"/>
        <v>4.1666666666667629E-3</v>
      </c>
      <c r="Y1318" s="92" t="str">
        <f>VLOOKUP('CM-CIC'!B1249,Annuaire_roster!B:F,4,0)</f>
        <v>CHOUIFI Mustapha</v>
      </c>
      <c r="Z1318" s="37" t="s">
        <v>110</v>
      </c>
      <c r="AA1318" s="60" t="s">
        <v>39</v>
      </c>
      <c r="AB1318" s="35" t="str">
        <f t="shared" si="209"/>
        <v/>
      </c>
      <c r="AC1318" s="35" t="str">
        <f t="shared" si="210"/>
        <v/>
      </c>
      <c r="AD1318" s="35" t="str">
        <f t="shared" si="211"/>
        <v/>
      </c>
      <c r="AE1318" s="44" t="str">
        <f t="shared" si="212"/>
        <v/>
      </c>
      <c r="AF1318" s="120"/>
      <c r="AG1318" s="45"/>
    </row>
    <row r="1319" spans="1:33" ht="12.75" customHeight="1" x14ac:dyDescent="0.2">
      <c r="A1319" s="59">
        <f>+VLOOKUP(B1319,Annuaire_roster!B:G,5,0)</f>
        <v>1456</v>
      </c>
      <c r="B1319" s="78" t="s">
        <v>173</v>
      </c>
      <c r="C1319" s="98">
        <v>0.2895833333333333</v>
      </c>
      <c r="D1319" s="98" t="s">
        <v>223</v>
      </c>
      <c r="E1319" s="101">
        <v>0.66666666666666663</v>
      </c>
      <c r="F1319" s="101" t="s">
        <v>224</v>
      </c>
      <c r="G1319" s="102"/>
      <c r="H1319" s="105"/>
      <c r="I1319" s="127"/>
      <c r="J1319" s="105"/>
      <c r="K1319" s="111">
        <v>0</v>
      </c>
      <c r="L1319" s="105">
        <v>0</v>
      </c>
      <c r="M1319" s="112">
        <v>0</v>
      </c>
      <c r="N1319" s="34">
        <f t="shared" si="201"/>
        <v>0.33333333333333326</v>
      </c>
      <c r="O1319" s="38">
        <f t="shared" si="202"/>
        <v>0.33333333333333326</v>
      </c>
      <c r="P1319" s="114" t="s">
        <v>117</v>
      </c>
      <c r="Q1319" s="118">
        <v>44817</v>
      </c>
      <c r="R1319" s="35">
        <f t="shared" si="206"/>
        <v>0</v>
      </c>
      <c r="S1319" s="35">
        <f t="shared" si="207"/>
        <v>0</v>
      </c>
      <c r="T1319" s="10" t="str">
        <f t="shared" si="203"/>
        <v>Sem - 38</v>
      </c>
      <c r="U1319" s="10" t="str">
        <f t="shared" si="204"/>
        <v>Septembre</v>
      </c>
      <c r="V1319" s="36" t="str">
        <f t="shared" si="208"/>
        <v>2026</v>
      </c>
      <c r="W1319" s="34"/>
      <c r="X1319" s="91">
        <f t="shared" si="205"/>
        <v>2.0833333333333259E-3</v>
      </c>
      <c r="Y1319" s="92" t="str">
        <f>VLOOKUP('CM-CIC'!B1250,Annuaire_roster!B:F,4,0)</f>
        <v>CHOUIFI Mustapha</v>
      </c>
      <c r="Z1319" s="37" t="s">
        <v>110</v>
      </c>
      <c r="AA1319" s="60" t="s">
        <v>39</v>
      </c>
      <c r="AB1319" s="35" t="str">
        <f t="shared" si="209"/>
        <v/>
      </c>
      <c r="AC1319" s="35" t="str">
        <f t="shared" si="210"/>
        <v/>
      </c>
      <c r="AD1319" s="35" t="str">
        <f t="shared" si="211"/>
        <v/>
      </c>
      <c r="AE1319" s="44" t="str">
        <f t="shared" si="212"/>
        <v/>
      </c>
      <c r="AF1319" s="120"/>
      <c r="AG1319" s="45"/>
    </row>
    <row r="1320" spans="1:33" ht="12.75" customHeight="1" x14ac:dyDescent="0.2">
      <c r="A1320" s="59">
        <f>+VLOOKUP(B1320,Annuaire_roster!B:G,5,0)</f>
        <v>1504</v>
      </c>
      <c r="B1320" s="78" t="s">
        <v>166</v>
      </c>
      <c r="C1320" s="98">
        <v>0.29097222222222219</v>
      </c>
      <c r="D1320" s="98" t="s">
        <v>223</v>
      </c>
      <c r="E1320" s="101">
        <v>0.66666666666666663</v>
      </c>
      <c r="F1320" s="101" t="s">
        <v>224</v>
      </c>
      <c r="G1320" s="102"/>
      <c r="H1320" s="105"/>
      <c r="I1320" s="127"/>
      <c r="J1320" s="105"/>
      <c r="K1320" s="111">
        <v>0</v>
      </c>
      <c r="L1320" s="105">
        <v>0</v>
      </c>
      <c r="M1320" s="112">
        <v>0</v>
      </c>
      <c r="N1320" s="34">
        <f t="shared" si="201"/>
        <v>0.33333333333333326</v>
      </c>
      <c r="O1320" s="38">
        <f t="shared" si="202"/>
        <v>0.33333333333333326</v>
      </c>
      <c r="P1320" s="114" t="s">
        <v>117</v>
      </c>
      <c r="Q1320" s="118">
        <v>44817</v>
      </c>
      <c r="R1320" s="35">
        <f t="shared" si="206"/>
        <v>0</v>
      </c>
      <c r="S1320" s="35">
        <f t="shared" si="207"/>
        <v>0</v>
      </c>
      <c r="T1320" s="10" t="str">
        <f t="shared" si="203"/>
        <v>Sem - 38</v>
      </c>
      <c r="U1320" s="10" t="str">
        <f t="shared" si="204"/>
        <v>Septembre</v>
      </c>
      <c r="V1320" s="36" t="str">
        <f t="shared" si="208"/>
        <v>2026</v>
      </c>
      <c r="W1320" s="34"/>
      <c r="X1320" s="91">
        <f t="shared" si="205"/>
        <v>0</v>
      </c>
      <c r="Y1320" s="92" t="str">
        <f>VLOOKUP('CM-CIC'!B1251,Annuaire_roster!B:F,4,0)</f>
        <v>CHOUIFI Mustapha</v>
      </c>
      <c r="Z1320" s="37" t="s">
        <v>110</v>
      </c>
      <c r="AA1320" s="60" t="s">
        <v>39</v>
      </c>
      <c r="AB1320" s="35" t="str">
        <f t="shared" si="209"/>
        <v/>
      </c>
      <c r="AC1320" s="35" t="str">
        <f t="shared" si="210"/>
        <v/>
      </c>
      <c r="AD1320" s="35" t="str">
        <f t="shared" si="211"/>
        <v/>
      </c>
      <c r="AE1320" s="44" t="str">
        <f t="shared" si="212"/>
        <v/>
      </c>
      <c r="AF1320" s="120"/>
      <c r="AG1320" s="45"/>
    </row>
    <row r="1321" spans="1:33" ht="12.75" customHeight="1" x14ac:dyDescent="0.2">
      <c r="A1321" s="59">
        <f>+VLOOKUP(B1321,Annuaire_roster!B:G,5,0)</f>
        <v>1429</v>
      </c>
      <c r="B1321" s="78" t="s">
        <v>147</v>
      </c>
      <c r="C1321" s="98">
        <v>0.2895833333333333</v>
      </c>
      <c r="D1321" s="98" t="s">
        <v>223</v>
      </c>
      <c r="E1321" s="101">
        <v>0.66666666666666663</v>
      </c>
      <c r="F1321" s="101" t="s">
        <v>224</v>
      </c>
      <c r="G1321" s="102"/>
      <c r="H1321" s="105"/>
      <c r="I1321" s="127"/>
      <c r="J1321" s="105"/>
      <c r="K1321" s="111">
        <v>0</v>
      </c>
      <c r="L1321" s="105">
        <v>0</v>
      </c>
      <c r="M1321" s="112">
        <v>0</v>
      </c>
      <c r="N1321" s="34">
        <f t="shared" si="201"/>
        <v>0.33333333333333326</v>
      </c>
      <c r="O1321" s="38">
        <f t="shared" si="202"/>
        <v>0.33333333333333326</v>
      </c>
      <c r="P1321" s="114" t="s">
        <v>117</v>
      </c>
      <c r="Q1321" s="118">
        <v>44817</v>
      </c>
      <c r="R1321" s="35">
        <f t="shared" si="206"/>
        <v>0</v>
      </c>
      <c r="S1321" s="35">
        <f t="shared" si="207"/>
        <v>0</v>
      </c>
      <c r="T1321" s="10" t="str">
        <f t="shared" si="203"/>
        <v>Sem - 38</v>
      </c>
      <c r="U1321" s="10" t="str">
        <f t="shared" si="204"/>
        <v>Septembre</v>
      </c>
      <c r="V1321" s="36" t="str">
        <f t="shared" si="208"/>
        <v>2026</v>
      </c>
      <c r="W1321" s="34"/>
      <c r="X1321" s="91">
        <f t="shared" si="205"/>
        <v>2.0833333333333259E-3</v>
      </c>
      <c r="Y1321" s="92" t="str">
        <f>VLOOKUP('CM-CIC'!B1252,Annuaire_roster!B:F,4,0)</f>
        <v>CHOUIFI Mustapha</v>
      </c>
      <c r="Z1321" s="37" t="s">
        <v>110</v>
      </c>
      <c r="AA1321" s="60" t="s">
        <v>39</v>
      </c>
      <c r="AB1321" s="35" t="str">
        <f t="shared" si="209"/>
        <v/>
      </c>
      <c r="AC1321" s="35" t="str">
        <f t="shared" si="210"/>
        <v/>
      </c>
      <c r="AD1321" s="35" t="str">
        <f t="shared" si="211"/>
        <v/>
      </c>
      <c r="AE1321" s="44" t="str">
        <f t="shared" si="212"/>
        <v/>
      </c>
      <c r="AF1321" s="120"/>
      <c r="AG1321" s="45"/>
    </row>
    <row r="1322" spans="1:33" ht="12.75" customHeight="1" x14ac:dyDescent="0.2">
      <c r="A1322" s="59" t="str">
        <f>+VLOOKUP(B1322,Annuaire_roster!B:G,5,0)</f>
        <v>01563</v>
      </c>
      <c r="B1322" s="78" t="s">
        <v>190</v>
      </c>
      <c r="C1322" s="98">
        <v>0.29166666666666663</v>
      </c>
      <c r="D1322" s="98" t="s">
        <v>223</v>
      </c>
      <c r="E1322" s="101">
        <v>0.66666666666666663</v>
      </c>
      <c r="F1322" s="101" t="s">
        <v>224</v>
      </c>
      <c r="G1322" s="102"/>
      <c r="H1322" s="105"/>
      <c r="I1322" s="127"/>
      <c r="J1322" s="105"/>
      <c r="K1322" s="111">
        <v>0</v>
      </c>
      <c r="L1322" s="105">
        <v>0</v>
      </c>
      <c r="M1322" s="112">
        <v>0</v>
      </c>
      <c r="N1322" s="34">
        <f t="shared" si="201"/>
        <v>0.33333333333333326</v>
      </c>
      <c r="O1322" s="38">
        <f t="shared" si="202"/>
        <v>0.33333333333333326</v>
      </c>
      <c r="P1322" s="114" t="s">
        <v>117</v>
      </c>
      <c r="Q1322" s="118">
        <v>44817</v>
      </c>
      <c r="R1322" s="35">
        <f t="shared" si="206"/>
        <v>0</v>
      </c>
      <c r="S1322" s="35">
        <f t="shared" si="207"/>
        <v>0</v>
      </c>
      <c r="T1322" s="10" t="str">
        <f t="shared" si="203"/>
        <v>Sem - 38</v>
      </c>
      <c r="U1322" s="10" t="str">
        <f t="shared" si="204"/>
        <v>Septembre</v>
      </c>
      <c r="V1322" s="36" t="str">
        <f t="shared" si="208"/>
        <v>2026</v>
      </c>
      <c r="W1322" s="34"/>
      <c r="X1322" s="91">
        <f t="shared" si="205"/>
        <v>0</v>
      </c>
      <c r="Y1322" s="92" t="str">
        <f>VLOOKUP('CM-CIC'!B1253,Annuaire_roster!B:F,4,0)</f>
        <v>CHOUIFI Mustapha</v>
      </c>
      <c r="Z1322" s="37" t="s">
        <v>110</v>
      </c>
      <c r="AA1322" s="60" t="s">
        <v>39</v>
      </c>
      <c r="AB1322" s="35" t="str">
        <f t="shared" si="209"/>
        <v/>
      </c>
      <c r="AC1322" s="35" t="str">
        <f t="shared" si="210"/>
        <v/>
      </c>
      <c r="AD1322" s="35" t="str">
        <f t="shared" si="211"/>
        <v/>
      </c>
      <c r="AE1322" s="44" t="str">
        <f t="shared" si="212"/>
        <v/>
      </c>
      <c r="AF1322" s="120"/>
      <c r="AG1322" s="45"/>
    </row>
    <row r="1323" spans="1:33" ht="12.75" customHeight="1" x14ac:dyDescent="0.2">
      <c r="A1323" s="59" t="str">
        <f>+VLOOKUP(B1323,Annuaire_roster!B:G,5,0)</f>
        <v>01579</v>
      </c>
      <c r="B1323" s="78" t="s">
        <v>194</v>
      </c>
      <c r="C1323" s="98">
        <v>0.29166666666666663</v>
      </c>
      <c r="D1323" s="98" t="s">
        <v>223</v>
      </c>
      <c r="E1323" s="101">
        <v>0.66666666666666663</v>
      </c>
      <c r="F1323" s="101" t="s">
        <v>224</v>
      </c>
      <c r="G1323" s="102"/>
      <c r="H1323" s="105"/>
      <c r="I1323" s="127"/>
      <c r="J1323" s="105"/>
      <c r="K1323" s="111">
        <v>0</v>
      </c>
      <c r="L1323" s="105">
        <v>0</v>
      </c>
      <c r="M1323" s="112">
        <v>0</v>
      </c>
      <c r="N1323" s="34">
        <f t="shared" si="201"/>
        <v>0.33333333333333326</v>
      </c>
      <c r="O1323" s="38">
        <f t="shared" si="202"/>
        <v>0.33333333333333326</v>
      </c>
      <c r="P1323" s="114" t="s">
        <v>117</v>
      </c>
      <c r="Q1323" s="118">
        <v>44817</v>
      </c>
      <c r="R1323" s="35">
        <f t="shared" si="206"/>
        <v>0</v>
      </c>
      <c r="S1323" s="35">
        <f t="shared" si="207"/>
        <v>0</v>
      </c>
      <c r="T1323" s="10" t="str">
        <f t="shared" si="203"/>
        <v>Sem - 38</v>
      </c>
      <c r="U1323" s="10" t="str">
        <f t="shared" si="204"/>
        <v>Septembre</v>
      </c>
      <c r="V1323" s="36" t="str">
        <f t="shared" si="208"/>
        <v>2026</v>
      </c>
      <c r="W1323" s="34"/>
      <c r="X1323" s="91">
        <f t="shared" si="205"/>
        <v>0</v>
      </c>
      <c r="Y1323" s="92" t="str">
        <f>VLOOKUP('CM-CIC'!B1254,Annuaire_roster!B:F,4,0)</f>
        <v>CHOUIFI Mustapha</v>
      </c>
      <c r="Z1323" s="37" t="s">
        <v>110</v>
      </c>
      <c r="AA1323" s="60" t="s">
        <v>39</v>
      </c>
      <c r="AB1323" s="35" t="str">
        <f t="shared" si="209"/>
        <v/>
      </c>
      <c r="AC1323" s="35" t="str">
        <f t="shared" si="210"/>
        <v/>
      </c>
      <c r="AD1323" s="35" t="str">
        <f t="shared" si="211"/>
        <v/>
      </c>
      <c r="AE1323" s="44" t="str">
        <f t="shared" si="212"/>
        <v/>
      </c>
      <c r="AF1323" s="120"/>
      <c r="AG1323" s="45"/>
    </row>
    <row r="1324" spans="1:33" ht="12.75" customHeight="1" x14ac:dyDescent="0.2">
      <c r="A1324" s="59" t="str">
        <f>+VLOOKUP(B1324,Annuaire_roster!B:G,5,0)</f>
        <v>01580</v>
      </c>
      <c r="B1324" s="78" t="s">
        <v>197</v>
      </c>
      <c r="C1324" s="98">
        <v>0.29097222222222219</v>
      </c>
      <c r="D1324" s="98" t="s">
        <v>223</v>
      </c>
      <c r="E1324" s="101">
        <v>0.66666666666666663</v>
      </c>
      <c r="F1324" s="101" t="s">
        <v>224</v>
      </c>
      <c r="G1324" s="102"/>
      <c r="H1324" s="105"/>
      <c r="I1324" s="127"/>
      <c r="J1324" s="105"/>
      <c r="K1324" s="111">
        <v>0</v>
      </c>
      <c r="L1324" s="105">
        <v>0</v>
      </c>
      <c r="M1324" s="112">
        <v>0</v>
      </c>
      <c r="N1324" s="34">
        <f t="shared" si="201"/>
        <v>0.33333333333333326</v>
      </c>
      <c r="O1324" s="38">
        <f t="shared" si="202"/>
        <v>0.33333333333333326</v>
      </c>
      <c r="P1324" s="114" t="s">
        <v>117</v>
      </c>
      <c r="Q1324" s="118">
        <v>44817</v>
      </c>
      <c r="R1324" s="35">
        <f t="shared" si="206"/>
        <v>0</v>
      </c>
      <c r="S1324" s="35">
        <f t="shared" si="207"/>
        <v>0</v>
      </c>
      <c r="T1324" s="10" t="str">
        <f t="shared" si="203"/>
        <v>Sem - 38</v>
      </c>
      <c r="U1324" s="10" t="str">
        <f t="shared" si="204"/>
        <v>Septembre</v>
      </c>
      <c r="V1324" s="36" t="str">
        <f t="shared" si="208"/>
        <v>2026</v>
      </c>
      <c r="W1324" s="34"/>
      <c r="X1324" s="91">
        <f t="shared" si="205"/>
        <v>0</v>
      </c>
      <c r="Y1324" s="92" t="str">
        <f>VLOOKUP('CM-CIC'!B1255,Annuaire_roster!B:F,4,0)</f>
        <v>CHOUIFI Mustapha</v>
      </c>
      <c r="Z1324" s="37" t="s">
        <v>110</v>
      </c>
      <c r="AA1324" s="60" t="s">
        <v>39</v>
      </c>
      <c r="AB1324" s="35" t="str">
        <f t="shared" si="209"/>
        <v/>
      </c>
      <c r="AC1324" s="35" t="str">
        <f t="shared" si="210"/>
        <v/>
      </c>
      <c r="AD1324" s="35" t="str">
        <f t="shared" si="211"/>
        <v/>
      </c>
      <c r="AE1324" s="44" t="str">
        <f t="shared" si="212"/>
        <v/>
      </c>
      <c r="AF1324" s="120"/>
      <c r="AG1324" s="45"/>
    </row>
    <row r="1325" spans="1:33" ht="12.75" customHeight="1" x14ac:dyDescent="0.2">
      <c r="A1325" s="59" t="str">
        <f>+VLOOKUP(B1325,Annuaire_roster!B:G,5,0)</f>
        <v>01603</v>
      </c>
      <c r="B1325" s="78" t="s">
        <v>228</v>
      </c>
      <c r="C1325" s="98">
        <v>0.28819444444444442</v>
      </c>
      <c r="D1325" s="98" t="s">
        <v>223</v>
      </c>
      <c r="E1325" s="101">
        <v>0.66666666666666663</v>
      </c>
      <c r="F1325" s="101" t="s">
        <v>224</v>
      </c>
      <c r="G1325" s="102"/>
      <c r="H1325" s="105"/>
      <c r="I1325" s="127"/>
      <c r="J1325" s="105"/>
      <c r="K1325" s="111">
        <v>0</v>
      </c>
      <c r="L1325" s="105">
        <v>0</v>
      </c>
      <c r="M1325" s="112">
        <v>0</v>
      </c>
      <c r="N1325" s="34">
        <f t="shared" si="201"/>
        <v>0.33333333333333326</v>
      </c>
      <c r="O1325" s="38">
        <f t="shared" si="202"/>
        <v>0.33333333333333326</v>
      </c>
      <c r="P1325" s="114" t="s">
        <v>117</v>
      </c>
      <c r="Q1325" s="118">
        <v>44817</v>
      </c>
      <c r="R1325" s="35">
        <f t="shared" si="206"/>
        <v>0</v>
      </c>
      <c r="S1325" s="35">
        <f t="shared" si="207"/>
        <v>0</v>
      </c>
      <c r="T1325" s="10" t="str">
        <f t="shared" si="203"/>
        <v>Sem - 38</v>
      </c>
      <c r="U1325" s="10" t="str">
        <f t="shared" si="204"/>
        <v>Septembre</v>
      </c>
      <c r="V1325" s="36" t="str">
        <f t="shared" si="208"/>
        <v>2026</v>
      </c>
      <c r="W1325" s="34"/>
      <c r="X1325" s="91">
        <f t="shared" si="205"/>
        <v>3.4722222222222099E-3</v>
      </c>
      <c r="Y1325" s="92" t="str">
        <f>VLOOKUP('CM-CIC'!B1256,Annuaire_roster!B:F,4,0)</f>
        <v>CHOUIFI Mustapha</v>
      </c>
      <c r="Z1325" s="37" t="s">
        <v>110</v>
      </c>
      <c r="AA1325" s="60" t="s">
        <v>39</v>
      </c>
      <c r="AB1325" s="35" t="str">
        <f t="shared" si="209"/>
        <v/>
      </c>
      <c r="AC1325" s="35" t="str">
        <f t="shared" si="210"/>
        <v/>
      </c>
      <c r="AD1325" s="35" t="str">
        <f t="shared" si="211"/>
        <v/>
      </c>
      <c r="AE1325" s="44" t="str">
        <f t="shared" si="212"/>
        <v/>
      </c>
      <c r="AF1325" s="120"/>
      <c r="AG1325" s="45"/>
    </row>
    <row r="1326" spans="1:33" ht="12.75" customHeight="1" x14ac:dyDescent="0.2">
      <c r="A1326" s="59" t="str">
        <f>+VLOOKUP(B1326,Annuaire_roster!B:G,5,0)</f>
        <v>01604</v>
      </c>
      <c r="B1326" s="78" t="s">
        <v>229</v>
      </c>
      <c r="C1326" s="98">
        <v>0.29027777777777775</v>
      </c>
      <c r="D1326" s="98" t="s">
        <v>223</v>
      </c>
      <c r="E1326" s="101">
        <v>0.66666666666666663</v>
      </c>
      <c r="F1326" s="101" t="s">
        <v>224</v>
      </c>
      <c r="G1326" s="102"/>
      <c r="H1326" s="105"/>
      <c r="I1326" s="127"/>
      <c r="J1326" s="105"/>
      <c r="K1326" s="111">
        <v>0</v>
      </c>
      <c r="L1326" s="105">
        <v>0</v>
      </c>
      <c r="M1326" s="112">
        <v>0</v>
      </c>
      <c r="N1326" s="34">
        <f t="shared" si="201"/>
        <v>0.33333333333333326</v>
      </c>
      <c r="O1326" s="38">
        <f t="shared" si="202"/>
        <v>0.33333333333333326</v>
      </c>
      <c r="P1326" s="114" t="s">
        <v>117</v>
      </c>
      <c r="Q1326" s="118">
        <v>44817</v>
      </c>
      <c r="R1326" s="35">
        <f t="shared" si="206"/>
        <v>0</v>
      </c>
      <c r="S1326" s="35">
        <f t="shared" si="207"/>
        <v>0</v>
      </c>
      <c r="T1326" s="10" t="str">
        <f t="shared" si="203"/>
        <v>Sem - 38</v>
      </c>
      <c r="U1326" s="10" t="str">
        <f t="shared" si="204"/>
        <v>Septembre</v>
      </c>
      <c r="V1326" s="36" t="str">
        <f t="shared" si="208"/>
        <v>2026</v>
      </c>
      <c r="W1326" s="34"/>
      <c r="X1326" s="91">
        <f t="shared" si="205"/>
        <v>1.388888888888995E-3</v>
      </c>
      <c r="Y1326" s="92" t="str">
        <f>VLOOKUP('CM-CIC'!B1257,Annuaire_roster!B:F,4,0)</f>
        <v>CHOUIFI Mustapha</v>
      </c>
      <c r="Z1326" s="37" t="s">
        <v>110</v>
      </c>
      <c r="AA1326" s="60" t="s">
        <v>39</v>
      </c>
      <c r="AB1326" s="35" t="str">
        <f t="shared" si="209"/>
        <v/>
      </c>
      <c r="AC1326" s="35" t="str">
        <f t="shared" si="210"/>
        <v/>
      </c>
      <c r="AD1326" s="35" t="str">
        <f t="shared" si="211"/>
        <v/>
      </c>
      <c r="AE1326" s="44" t="str">
        <f t="shared" si="212"/>
        <v/>
      </c>
      <c r="AF1326" s="120"/>
      <c r="AG1326" s="45"/>
    </row>
    <row r="1327" spans="1:33" ht="12.75" customHeight="1" x14ac:dyDescent="0.2">
      <c r="A1327" s="59" t="str">
        <f>+VLOOKUP(B1327,Annuaire_roster!B:G,5,0)</f>
        <v>01602</v>
      </c>
      <c r="B1327" s="78" t="s">
        <v>230</v>
      </c>
      <c r="C1327" s="98"/>
      <c r="D1327" s="98" t="s">
        <v>223</v>
      </c>
      <c r="E1327" s="101"/>
      <c r="F1327" s="101" t="s">
        <v>224</v>
      </c>
      <c r="G1327" s="102"/>
      <c r="H1327" s="105"/>
      <c r="I1327" s="127" t="s">
        <v>63</v>
      </c>
      <c r="J1327" s="105"/>
      <c r="K1327" s="111">
        <v>0</v>
      </c>
      <c r="L1327" s="105">
        <v>0</v>
      </c>
      <c r="M1327" s="112" t="s">
        <v>187</v>
      </c>
      <c r="N1327" s="34" t="str">
        <f t="shared" si="201"/>
        <v/>
      </c>
      <c r="O1327" s="38">
        <f t="shared" si="202"/>
        <v>0.33333333333333326</v>
      </c>
      <c r="P1327" s="114" t="s">
        <v>117</v>
      </c>
      <c r="Q1327" s="118">
        <v>44817</v>
      </c>
      <c r="R1327" s="35">
        <f t="shared" si="206"/>
        <v>0.33333333333333326</v>
      </c>
      <c r="S1327" s="35">
        <f t="shared" si="207"/>
        <v>0.33333333333333326</v>
      </c>
      <c r="T1327" s="10" t="str">
        <f t="shared" si="203"/>
        <v>Sem - 38</v>
      </c>
      <c r="U1327" s="10" t="str">
        <f t="shared" si="204"/>
        <v>Septembre</v>
      </c>
      <c r="V1327" s="36" t="str">
        <f t="shared" si="208"/>
        <v>2026</v>
      </c>
      <c r="W1327" s="34"/>
      <c r="X1327" s="91">
        <f t="shared" si="205"/>
        <v>0</v>
      </c>
      <c r="Y1327" s="92" t="str">
        <f>VLOOKUP('CM-CIC'!B1258,Annuaire_roster!B:F,4,0)</f>
        <v>CHOUIFI Mustapha</v>
      </c>
      <c r="Z1327" s="37" t="s">
        <v>110</v>
      </c>
      <c r="AA1327" s="60" t="s">
        <v>39</v>
      </c>
      <c r="AB1327" s="35" t="str">
        <f t="shared" si="209"/>
        <v/>
      </c>
      <c r="AC1327" s="35" t="str">
        <f t="shared" si="210"/>
        <v/>
      </c>
      <c r="AD1327" s="35" t="str">
        <f t="shared" si="211"/>
        <v/>
      </c>
      <c r="AE1327" s="44" t="str">
        <f t="shared" si="212"/>
        <v/>
      </c>
      <c r="AF1327" s="120"/>
      <c r="AG1327" s="45"/>
    </row>
    <row r="1328" spans="1:33" ht="12.75" customHeight="1" x14ac:dyDescent="0.2">
      <c r="A1328" s="59">
        <f>+VLOOKUP(B1328,Annuaire_roster!B:G,5,0)</f>
        <v>1389</v>
      </c>
      <c r="B1328" s="78" t="s">
        <v>126</v>
      </c>
      <c r="C1328" s="98"/>
      <c r="D1328" s="98" t="s">
        <v>188</v>
      </c>
      <c r="E1328" s="101"/>
      <c r="F1328" s="101" t="s">
        <v>188</v>
      </c>
      <c r="G1328" s="102"/>
      <c r="H1328" s="105"/>
      <c r="I1328" s="127" t="s">
        <v>63</v>
      </c>
      <c r="J1328" s="105"/>
      <c r="K1328" s="111">
        <v>0</v>
      </c>
      <c r="L1328" s="105">
        <v>0</v>
      </c>
      <c r="M1328" s="112">
        <v>0</v>
      </c>
      <c r="N1328" s="34" t="str">
        <f t="shared" si="201"/>
        <v/>
      </c>
      <c r="O1328" s="38">
        <f t="shared" si="202"/>
        <v>0</v>
      </c>
      <c r="P1328" s="114" t="s">
        <v>117</v>
      </c>
      <c r="Q1328" s="118">
        <v>44817</v>
      </c>
      <c r="R1328" s="35">
        <f t="shared" si="206"/>
        <v>0</v>
      </c>
      <c r="S1328" s="35">
        <f t="shared" si="207"/>
        <v>0</v>
      </c>
      <c r="T1328" s="10" t="str">
        <f t="shared" si="203"/>
        <v>Sem - 38</v>
      </c>
      <c r="U1328" s="10" t="str">
        <f t="shared" si="204"/>
        <v>Septembre</v>
      </c>
      <c r="V1328" s="36" t="str">
        <f t="shared" si="208"/>
        <v>2026</v>
      </c>
      <c r="W1328" s="34"/>
      <c r="X1328" s="91">
        <f t="shared" si="205"/>
        <v>0</v>
      </c>
      <c r="Y1328" s="92" t="str">
        <f>VLOOKUP('CM-CIC'!B1259,Annuaire_roster!B:F,4,0)</f>
        <v>HAMDOUNI YASSER (assistance)</v>
      </c>
      <c r="Z1328" s="37" t="s">
        <v>110</v>
      </c>
      <c r="AA1328" s="60" t="s">
        <v>39</v>
      </c>
      <c r="AB1328" s="35">
        <f t="shared" si="209"/>
        <v>0.33333333333333298</v>
      </c>
      <c r="AC1328" s="35" t="str">
        <f t="shared" si="210"/>
        <v/>
      </c>
      <c r="AD1328" s="35" t="str">
        <f t="shared" si="211"/>
        <v/>
      </c>
      <c r="AE1328" s="44" t="str">
        <f t="shared" si="212"/>
        <v/>
      </c>
      <c r="AF1328" s="120"/>
      <c r="AG1328" s="45"/>
    </row>
    <row r="1329" spans="1:33" ht="12.75" customHeight="1" x14ac:dyDescent="0.2">
      <c r="A1329" s="59">
        <f>+VLOOKUP(B1329,Annuaire_roster!B:G,5,0)</f>
        <v>1421</v>
      </c>
      <c r="B1329" s="78" t="s">
        <v>140</v>
      </c>
      <c r="C1329" s="98"/>
      <c r="D1329" s="98" t="s">
        <v>188</v>
      </c>
      <c r="E1329" s="101"/>
      <c r="F1329" s="101" t="s">
        <v>188</v>
      </c>
      <c r="G1329" s="102"/>
      <c r="H1329" s="105"/>
      <c r="I1329" s="127" t="s">
        <v>63</v>
      </c>
      <c r="J1329" s="105"/>
      <c r="K1329" s="111">
        <v>0</v>
      </c>
      <c r="L1329" s="105">
        <v>0</v>
      </c>
      <c r="M1329" s="112">
        <v>0</v>
      </c>
      <c r="N1329" s="34" t="str">
        <f t="shared" si="201"/>
        <v/>
      </c>
      <c r="O1329" s="38">
        <f t="shared" si="202"/>
        <v>0</v>
      </c>
      <c r="P1329" s="114" t="s">
        <v>117</v>
      </c>
      <c r="Q1329" s="118">
        <v>44817</v>
      </c>
      <c r="R1329" s="35">
        <f t="shared" si="206"/>
        <v>0</v>
      </c>
      <c r="S1329" s="35">
        <f t="shared" si="207"/>
        <v>0</v>
      </c>
      <c r="T1329" s="10" t="str">
        <f t="shared" si="203"/>
        <v>Sem - 38</v>
      </c>
      <c r="U1329" s="10" t="str">
        <f t="shared" si="204"/>
        <v>Septembre</v>
      </c>
      <c r="V1329" s="36" t="str">
        <f t="shared" si="208"/>
        <v>2026</v>
      </c>
      <c r="W1329" s="34"/>
      <c r="X1329" s="91">
        <f t="shared" si="205"/>
        <v>0</v>
      </c>
      <c r="Y1329" s="92" t="str">
        <f>VLOOKUP('CM-CIC'!B1260,Annuaire_roster!B:F,4,0)</f>
        <v>HAMDOUNI YASSER (assistance)</v>
      </c>
      <c r="Z1329" s="37" t="s">
        <v>110</v>
      </c>
      <c r="AA1329" s="60" t="s">
        <v>39</v>
      </c>
      <c r="AB1329" s="35">
        <f t="shared" si="209"/>
        <v>0.33333333333333298</v>
      </c>
      <c r="AC1329" s="35" t="str">
        <f t="shared" si="210"/>
        <v/>
      </c>
      <c r="AD1329" s="35" t="str">
        <f t="shared" si="211"/>
        <v/>
      </c>
      <c r="AE1329" s="44" t="str">
        <f t="shared" si="212"/>
        <v/>
      </c>
      <c r="AF1329" s="120"/>
      <c r="AG1329" s="45"/>
    </row>
    <row r="1330" spans="1:33" ht="12.75" customHeight="1" x14ac:dyDescent="0.2">
      <c r="A1330" s="59">
        <f>+VLOOKUP(B1330,Annuaire_roster!B:G,5,0)</f>
        <v>1148</v>
      </c>
      <c r="B1330" s="78" t="s">
        <v>72</v>
      </c>
      <c r="C1330" s="98">
        <v>0.29097222222222219</v>
      </c>
      <c r="D1330" s="98" t="s">
        <v>223</v>
      </c>
      <c r="E1330" s="101">
        <v>0.66666666666666663</v>
      </c>
      <c r="F1330" s="101" t="s">
        <v>224</v>
      </c>
      <c r="G1330" s="102"/>
      <c r="H1330" s="105"/>
      <c r="I1330" s="127"/>
      <c r="J1330" s="105"/>
      <c r="K1330" s="111">
        <v>0</v>
      </c>
      <c r="L1330" s="105">
        <v>0</v>
      </c>
      <c r="M1330" s="112">
        <v>0</v>
      </c>
      <c r="N1330" s="34">
        <f t="shared" si="201"/>
        <v>0.33333333333333326</v>
      </c>
      <c r="O1330" s="38">
        <f t="shared" si="202"/>
        <v>0.33333333333333326</v>
      </c>
      <c r="P1330" s="114" t="s">
        <v>117</v>
      </c>
      <c r="Q1330" s="118">
        <v>44818</v>
      </c>
      <c r="R1330" s="35">
        <f t="shared" si="206"/>
        <v>0</v>
      </c>
      <c r="S1330" s="35">
        <f t="shared" si="207"/>
        <v>0</v>
      </c>
      <c r="T1330" s="10" t="str">
        <f t="shared" si="203"/>
        <v>Sem - 38</v>
      </c>
      <c r="U1330" s="10" t="str">
        <f t="shared" si="204"/>
        <v>Septembre</v>
      </c>
      <c r="V1330" s="36" t="str">
        <f t="shared" si="208"/>
        <v>2026</v>
      </c>
      <c r="W1330" s="34"/>
      <c r="X1330" s="91">
        <f t="shared" si="205"/>
        <v>0</v>
      </c>
      <c r="Y1330" s="92" t="str">
        <f>VLOOKUP('CM-CIC'!B1261,Annuaire_roster!B:F,4,0)</f>
        <v>HAMDOUNI YASSER (assistance)</v>
      </c>
      <c r="Z1330" s="37" t="s">
        <v>110</v>
      </c>
      <c r="AA1330" s="60" t="s">
        <v>39</v>
      </c>
      <c r="AB1330" s="35" t="str">
        <f t="shared" si="209"/>
        <v/>
      </c>
      <c r="AC1330" s="35" t="str">
        <f t="shared" si="210"/>
        <v/>
      </c>
      <c r="AD1330" s="35" t="str">
        <f t="shared" si="211"/>
        <v/>
      </c>
      <c r="AE1330" s="44" t="str">
        <f t="shared" si="212"/>
        <v/>
      </c>
      <c r="AF1330" s="120"/>
      <c r="AG1330" s="45"/>
    </row>
    <row r="1331" spans="1:33" ht="12.75" customHeight="1" x14ac:dyDescent="0.2">
      <c r="A1331" s="59">
        <f>+VLOOKUP(B1331,Annuaire_roster!B:G,5,0)</f>
        <v>1141</v>
      </c>
      <c r="B1331" s="78" t="s">
        <v>76</v>
      </c>
      <c r="C1331" s="98">
        <v>0.29027777777777775</v>
      </c>
      <c r="D1331" s="98" t="s">
        <v>223</v>
      </c>
      <c r="E1331" s="101">
        <v>0.66666666666666663</v>
      </c>
      <c r="F1331" s="101" t="s">
        <v>224</v>
      </c>
      <c r="G1331" s="102"/>
      <c r="H1331" s="105"/>
      <c r="I1331" s="127"/>
      <c r="J1331" s="105"/>
      <c r="K1331" s="111">
        <v>0</v>
      </c>
      <c r="L1331" s="105">
        <v>0</v>
      </c>
      <c r="M1331" s="112">
        <v>0</v>
      </c>
      <c r="N1331" s="34">
        <f t="shared" ref="N1331:N1394" si="213">IFERROR(IF(OR(D1331="OFF",D1331="Congé",M1331="Abs",D1331="Congé sans solde",D1331="Férié"),"",IF(O1331-K1331-L1331&gt;O1331,O1331,IF(O1331-K1331-L1331&lt;0,"",O1331-K1331-L1331))),"")</f>
        <v>0.33333333333333326</v>
      </c>
      <c r="O1331" s="38">
        <f t="shared" ref="O1331:O1394" si="214">IF(AG1331="2H Pause déjeuner",IF(F1331-D1331-0.0833333333333333&lt;0,F1331-D1331-0.0833333333333333+1,F1331-D1331-0.0833333333333333),IF(OR(AND(F1331="OFF",D1331="OFF"),AND(F1331="Congé",D1331="Congé"),AND(F1331="Congé sans solde",D1331="Congé sans solde"),AND(F1331="Congé spécial",D1331="Congé spécial"),AND(F1331="Férié",D1331="Férié"),AND(F1331="OFF",D1331="Congé"),AND(F1331="OFF",D1331="Congé sans solde"),AND(F1331="OFF",D1331="Congé spécial"),AND(F1331="OFF",D1331="Férié"),AND(F1331="Congé",D1331="OFF"),AND(F1331="Congé",D1331="Congé sans solde"),AND(F1331="Congé",D1331="Congé spécial"),AND(F1331="Congé",D1331="Férié"),AND(F1331="Congé sans solde",D1331="OFF"),AND(F1331="Congé sans solde",D1331="Congé"),AND(F1331="Congé sans solde",D1331="Congé spécial"),AND(F1331="Congé sans solde",D1331="Férié"),AND(F1331="Congé spécial",D1331="OFF"),AND(F1331="Congé spécial",D1331="Congé"),AND(F1331="Congé spécial",D1331="Congé sans solde"),AND(F1331="Congé spécial",D1331="Férié"),AND(F1331="Férié",D1331="OFF"),AND(F1331="Férié",D1331="Congé"),AND(F1331="Férié",D1331="Congé sans solde"),AND(F1331="Férié",D1331="Congé spécial")),0,IF(OR(F1331="OFF",F1331="Congé",F1331="Congé spécial",F1331="Congé sans solde",D1331="OFF",D1331="Congé",D1331="Congé spécial",D1331="Congé sans solde"),0.208333333333334,IF(AND(AG1331="",F1331-D1331&lt;0),("24:00:00"-D1331)+("00:00:00"+F1331)-0.0416666666666667,IF(AND(OR(AG1331="Allaitement",AG1331="Sans déjeuner"),F1331-D1331&lt;0),("24:00:00"-D1331)+("00:00:00"+F1331),IF(AND(AG1331="",F1331-D1331&gt;0.166666666666667),F1331-D1331-0.0416666666666667,IF(AND(OR(AG1331="Allaitement",AG1331="Sans déjeuner"),F1331-D1331&gt;0.166666666666667),F1331-D1331,F1331-D1331)))))))</f>
        <v>0.33333333333333326</v>
      </c>
      <c r="P1331" s="114" t="s">
        <v>117</v>
      </c>
      <c r="Q1331" s="118">
        <v>44818</v>
      </c>
      <c r="R1331" s="35">
        <f t="shared" si="206"/>
        <v>0</v>
      </c>
      <c r="S1331" s="35">
        <f t="shared" si="207"/>
        <v>0</v>
      </c>
      <c r="T1331" s="10" t="str">
        <f t="shared" si="203"/>
        <v>Sem - 38</v>
      </c>
      <c r="U1331" s="10" t="str">
        <f t="shared" si="204"/>
        <v>Septembre</v>
      </c>
      <c r="V1331" s="36" t="str">
        <f t="shared" si="208"/>
        <v>2026</v>
      </c>
      <c r="W1331" s="34"/>
      <c r="X1331" s="91">
        <f t="shared" si="205"/>
        <v>1.388888888888995E-3</v>
      </c>
      <c r="Y1331" s="92" t="str">
        <f>VLOOKUP('CM-CIC'!B1262,Annuaire_roster!B:F,4,0)</f>
        <v>HAMDOUNI YASSER (assistance)</v>
      </c>
      <c r="Z1331" s="37" t="s">
        <v>110</v>
      </c>
      <c r="AA1331" s="60" t="s">
        <v>39</v>
      </c>
      <c r="AB1331" s="35" t="str">
        <f t="shared" si="209"/>
        <v/>
      </c>
      <c r="AC1331" s="35" t="str">
        <f t="shared" si="210"/>
        <v/>
      </c>
      <c r="AD1331" s="35" t="str">
        <f t="shared" si="211"/>
        <v/>
      </c>
      <c r="AE1331" s="44" t="str">
        <f t="shared" si="212"/>
        <v/>
      </c>
      <c r="AF1331" s="120"/>
      <c r="AG1331" s="45"/>
    </row>
    <row r="1332" spans="1:33" ht="12.75" customHeight="1" x14ac:dyDescent="0.2">
      <c r="A1332" s="59">
        <f>+VLOOKUP(B1332,Annuaire_roster!B:G,5,0)</f>
        <v>1146</v>
      </c>
      <c r="B1332" s="78" t="s">
        <v>69</v>
      </c>
      <c r="C1332" s="98">
        <v>0.29097222222222219</v>
      </c>
      <c r="D1332" s="98" t="s">
        <v>223</v>
      </c>
      <c r="E1332" s="101">
        <v>0.66666666666666663</v>
      </c>
      <c r="F1332" s="101" t="s">
        <v>224</v>
      </c>
      <c r="G1332" s="102"/>
      <c r="H1332" s="105"/>
      <c r="I1332" s="127"/>
      <c r="J1332" s="105"/>
      <c r="K1332" s="111">
        <v>0</v>
      </c>
      <c r="L1332" s="105">
        <v>0</v>
      </c>
      <c r="M1332" s="112">
        <v>0</v>
      </c>
      <c r="N1332" s="34">
        <f t="shared" si="213"/>
        <v>0.33333333333333326</v>
      </c>
      <c r="O1332" s="38">
        <f t="shared" si="214"/>
        <v>0.33333333333333326</v>
      </c>
      <c r="P1332" s="114" t="s">
        <v>117</v>
      </c>
      <c r="Q1332" s="118">
        <v>44818</v>
      </c>
      <c r="R1332" s="35">
        <f t="shared" si="206"/>
        <v>0</v>
      </c>
      <c r="S1332" s="35">
        <f t="shared" si="207"/>
        <v>0</v>
      </c>
      <c r="T1332" s="10" t="str">
        <f t="shared" si="203"/>
        <v>Sem - 38</v>
      </c>
      <c r="U1332" s="10" t="str">
        <f t="shared" si="204"/>
        <v>Septembre</v>
      </c>
      <c r="V1332" s="36" t="str">
        <f t="shared" si="208"/>
        <v>2026</v>
      </c>
      <c r="W1332" s="34"/>
      <c r="X1332" s="91">
        <f t="shared" si="205"/>
        <v>0</v>
      </c>
      <c r="Y1332" s="92" t="str">
        <f>VLOOKUP('CM-CIC'!B1263,Annuaire_roster!B:F,4,0)</f>
        <v>HAMDOUNI YASSER (assistance)</v>
      </c>
      <c r="Z1332" s="37" t="s">
        <v>110</v>
      </c>
      <c r="AA1332" s="60" t="s">
        <v>39</v>
      </c>
      <c r="AB1332" s="35" t="str">
        <f t="shared" si="209"/>
        <v/>
      </c>
      <c r="AC1332" s="35" t="str">
        <f t="shared" si="210"/>
        <v/>
      </c>
      <c r="AD1332" s="35" t="str">
        <f t="shared" si="211"/>
        <v/>
      </c>
      <c r="AE1332" s="44" t="str">
        <f t="shared" si="212"/>
        <v/>
      </c>
      <c r="AF1332" s="120"/>
      <c r="AG1332" s="45"/>
    </row>
    <row r="1333" spans="1:33" ht="12.75" customHeight="1" x14ac:dyDescent="0.2">
      <c r="A1333" s="59">
        <f>+VLOOKUP(B1333,Annuaire_roster!B:G,5,0)</f>
        <v>1161</v>
      </c>
      <c r="B1333" s="78" t="s">
        <v>77</v>
      </c>
      <c r="C1333" s="98">
        <v>0.29027777777777775</v>
      </c>
      <c r="D1333" s="98" t="s">
        <v>223</v>
      </c>
      <c r="E1333" s="101">
        <v>0.66666666666666663</v>
      </c>
      <c r="F1333" s="101" t="s">
        <v>224</v>
      </c>
      <c r="G1333" s="102"/>
      <c r="H1333" s="105"/>
      <c r="I1333" s="127"/>
      <c r="J1333" s="105"/>
      <c r="K1333" s="111">
        <v>0</v>
      </c>
      <c r="L1333" s="105">
        <v>0</v>
      </c>
      <c r="M1333" s="112">
        <v>0</v>
      </c>
      <c r="N1333" s="34">
        <f t="shared" si="213"/>
        <v>0.33333333333333326</v>
      </c>
      <c r="O1333" s="38">
        <f t="shared" si="214"/>
        <v>0.33333333333333326</v>
      </c>
      <c r="P1333" s="114" t="s">
        <v>117</v>
      </c>
      <c r="Q1333" s="118">
        <v>44818</v>
      </c>
      <c r="R1333" s="35">
        <f t="shared" si="206"/>
        <v>0</v>
      </c>
      <c r="S1333" s="35">
        <f t="shared" si="207"/>
        <v>0</v>
      </c>
      <c r="T1333" s="10" t="str">
        <f t="shared" si="203"/>
        <v>Sem - 38</v>
      </c>
      <c r="U1333" s="10" t="str">
        <f t="shared" si="204"/>
        <v>Septembre</v>
      </c>
      <c r="V1333" s="36" t="str">
        <f t="shared" si="208"/>
        <v>2026</v>
      </c>
      <c r="W1333" s="34"/>
      <c r="X1333" s="91">
        <f t="shared" si="205"/>
        <v>1.388888888888995E-3</v>
      </c>
      <c r="Y1333" s="92" t="str">
        <f>VLOOKUP('CM-CIC'!B1264,Annuaire_roster!B:F,4,0)</f>
        <v>HAMDOUNI YASSER (assistance)</v>
      </c>
      <c r="Z1333" s="37" t="s">
        <v>110</v>
      </c>
      <c r="AA1333" s="60" t="s">
        <v>39</v>
      </c>
      <c r="AB1333" s="35" t="str">
        <f t="shared" si="209"/>
        <v/>
      </c>
      <c r="AC1333" s="35" t="str">
        <f t="shared" si="210"/>
        <v/>
      </c>
      <c r="AD1333" s="35" t="str">
        <f t="shared" si="211"/>
        <v/>
      </c>
      <c r="AE1333" s="44" t="str">
        <f t="shared" si="212"/>
        <v/>
      </c>
      <c r="AF1333" s="120"/>
      <c r="AG1333" s="45"/>
    </row>
    <row r="1334" spans="1:33" ht="12.75" customHeight="1" x14ac:dyDescent="0.2">
      <c r="A1334" s="59">
        <f>+VLOOKUP(B1334,Annuaire_roster!B:G,5,0)</f>
        <v>1372</v>
      </c>
      <c r="B1334" s="78" t="s">
        <v>115</v>
      </c>
      <c r="C1334" s="98">
        <v>0.29166666666666669</v>
      </c>
      <c r="D1334" s="98" t="s">
        <v>223</v>
      </c>
      <c r="E1334" s="101">
        <v>0.66666666666666663</v>
      </c>
      <c r="F1334" s="101" t="s">
        <v>224</v>
      </c>
      <c r="G1334" s="102"/>
      <c r="H1334" s="105"/>
      <c r="I1334" s="127"/>
      <c r="J1334" s="105"/>
      <c r="K1334" s="111">
        <v>0</v>
      </c>
      <c r="L1334" s="105">
        <v>0</v>
      </c>
      <c r="M1334" s="112">
        <v>0</v>
      </c>
      <c r="N1334" s="34">
        <f t="shared" si="213"/>
        <v>0.33333333333333326</v>
      </c>
      <c r="O1334" s="38">
        <f t="shared" si="214"/>
        <v>0.33333333333333326</v>
      </c>
      <c r="P1334" s="114" t="s">
        <v>117</v>
      </c>
      <c r="Q1334" s="118">
        <v>44818</v>
      </c>
      <c r="R1334" s="35">
        <f t="shared" si="206"/>
        <v>0</v>
      </c>
      <c r="S1334" s="35">
        <f t="shared" si="207"/>
        <v>0</v>
      </c>
      <c r="T1334" s="10" t="str">
        <f t="shared" si="203"/>
        <v>Sem - 38</v>
      </c>
      <c r="U1334" s="10" t="str">
        <f t="shared" si="204"/>
        <v>Septembre</v>
      </c>
      <c r="V1334" s="36" t="str">
        <f t="shared" si="208"/>
        <v>2026</v>
      </c>
      <c r="W1334" s="34"/>
      <c r="X1334" s="91">
        <f t="shared" si="205"/>
        <v>0</v>
      </c>
      <c r="Y1334" s="92" t="str">
        <f>VLOOKUP('CM-CIC'!B1265,Annuaire_roster!B:F,4,0)</f>
        <v>CHOUIFI Mustapha</v>
      </c>
      <c r="Z1334" s="37" t="s">
        <v>110</v>
      </c>
      <c r="AA1334" s="60" t="s">
        <v>39</v>
      </c>
      <c r="AB1334" s="35" t="str">
        <f t="shared" si="209"/>
        <v/>
      </c>
      <c r="AC1334" s="35" t="str">
        <f t="shared" si="210"/>
        <v/>
      </c>
      <c r="AD1334" s="35" t="str">
        <f t="shared" si="211"/>
        <v/>
      </c>
      <c r="AE1334" s="44" t="str">
        <f t="shared" si="212"/>
        <v/>
      </c>
      <c r="AF1334" s="120"/>
      <c r="AG1334" s="45"/>
    </row>
    <row r="1335" spans="1:33" ht="12.75" customHeight="1" x14ac:dyDescent="0.2">
      <c r="A1335" s="59">
        <f>+VLOOKUP(B1335,Annuaire_roster!B:G,5,0)</f>
        <v>1371</v>
      </c>
      <c r="B1335" s="78" t="s">
        <v>116</v>
      </c>
      <c r="C1335" s="98">
        <v>0.29166666666666669</v>
      </c>
      <c r="D1335" s="98" t="s">
        <v>223</v>
      </c>
      <c r="E1335" s="101" t="s">
        <v>188</v>
      </c>
      <c r="F1335" s="101" t="s">
        <v>188</v>
      </c>
      <c r="G1335" s="102"/>
      <c r="H1335" s="105"/>
      <c r="I1335" s="127"/>
      <c r="J1335" s="105"/>
      <c r="K1335" s="111">
        <v>0</v>
      </c>
      <c r="L1335" s="105">
        <v>0</v>
      </c>
      <c r="M1335" s="112">
        <v>0</v>
      </c>
      <c r="N1335" s="34">
        <f t="shared" si="213"/>
        <v>0.20833333333333401</v>
      </c>
      <c r="O1335" s="38">
        <f t="shared" si="214"/>
        <v>0.20833333333333401</v>
      </c>
      <c r="P1335" s="114" t="s">
        <v>117</v>
      </c>
      <c r="Q1335" s="118">
        <v>44818</v>
      </c>
      <c r="R1335" s="35">
        <f t="shared" si="206"/>
        <v>0</v>
      </c>
      <c r="S1335" s="35">
        <f t="shared" si="207"/>
        <v>0</v>
      </c>
      <c r="T1335" s="10" t="str">
        <f t="shared" si="203"/>
        <v>Sem - 38</v>
      </c>
      <c r="U1335" s="10" t="str">
        <f t="shared" si="204"/>
        <v>Septembre</v>
      </c>
      <c r="V1335" s="36" t="str">
        <f t="shared" si="208"/>
        <v>2026</v>
      </c>
      <c r="W1335" s="34"/>
      <c r="X1335" s="91">
        <f t="shared" si="205"/>
        <v>0</v>
      </c>
      <c r="Y1335" s="92" t="str">
        <f>VLOOKUP('CM-CIC'!B1266,Annuaire_roster!B:F,4,0)</f>
        <v>CHOUIFI Mustapha</v>
      </c>
      <c r="Z1335" s="37" t="s">
        <v>110</v>
      </c>
      <c r="AA1335" s="60" t="s">
        <v>39</v>
      </c>
      <c r="AB1335" s="35">
        <f t="shared" si="209"/>
        <v>0.16666666666666699</v>
      </c>
      <c r="AC1335" s="35" t="str">
        <f t="shared" si="210"/>
        <v/>
      </c>
      <c r="AD1335" s="35" t="str">
        <f t="shared" si="211"/>
        <v/>
      </c>
      <c r="AE1335" s="44" t="str">
        <f t="shared" si="212"/>
        <v/>
      </c>
      <c r="AF1335" s="120"/>
      <c r="AG1335" s="45"/>
    </row>
    <row r="1336" spans="1:33" ht="12.75" customHeight="1" x14ac:dyDescent="0.2">
      <c r="A1336" s="59">
        <f>+VLOOKUP(B1336,Annuaire_roster!B:G,5,0)</f>
        <v>1152</v>
      </c>
      <c r="B1336" s="78" t="s">
        <v>67</v>
      </c>
      <c r="C1336" s="98">
        <v>0.28611111111111109</v>
      </c>
      <c r="D1336" s="98" t="s">
        <v>223</v>
      </c>
      <c r="E1336" s="101">
        <v>0.66666666666666663</v>
      </c>
      <c r="F1336" s="101" t="s">
        <v>224</v>
      </c>
      <c r="G1336" s="102"/>
      <c r="H1336" s="105"/>
      <c r="I1336" s="127"/>
      <c r="J1336" s="105"/>
      <c r="K1336" s="111">
        <v>0</v>
      </c>
      <c r="L1336" s="105">
        <v>0</v>
      </c>
      <c r="M1336" s="112">
        <v>0</v>
      </c>
      <c r="N1336" s="34">
        <f t="shared" si="213"/>
        <v>0.33333333333333326</v>
      </c>
      <c r="O1336" s="38">
        <f t="shared" si="214"/>
        <v>0.33333333333333326</v>
      </c>
      <c r="P1336" s="114" t="s">
        <v>117</v>
      </c>
      <c r="Q1336" s="118">
        <v>44818</v>
      </c>
      <c r="R1336" s="35">
        <f t="shared" si="206"/>
        <v>0</v>
      </c>
      <c r="S1336" s="35">
        <f t="shared" si="207"/>
        <v>0</v>
      </c>
      <c r="T1336" s="10" t="str">
        <f t="shared" si="203"/>
        <v>Sem - 38</v>
      </c>
      <c r="U1336" s="10" t="str">
        <f t="shared" si="204"/>
        <v>Septembre</v>
      </c>
      <c r="V1336" s="36" t="str">
        <f t="shared" si="208"/>
        <v>2026</v>
      </c>
      <c r="W1336" s="34"/>
      <c r="X1336" s="91">
        <f t="shared" si="205"/>
        <v>5.5555555555556468E-3</v>
      </c>
      <c r="Y1336" s="92" t="str">
        <f>VLOOKUP('CM-CIC'!B1267,Annuaire_roster!B:F,4,0)</f>
        <v>CHOUIFI Mustapha</v>
      </c>
      <c r="Z1336" s="37" t="s">
        <v>110</v>
      </c>
      <c r="AA1336" s="60" t="s">
        <v>39</v>
      </c>
      <c r="AB1336" s="35" t="str">
        <f t="shared" si="209"/>
        <v/>
      </c>
      <c r="AC1336" s="35" t="str">
        <f t="shared" si="210"/>
        <v/>
      </c>
      <c r="AD1336" s="35" t="str">
        <f t="shared" si="211"/>
        <v/>
      </c>
      <c r="AE1336" s="44" t="str">
        <f t="shared" si="212"/>
        <v/>
      </c>
      <c r="AF1336" s="120"/>
      <c r="AG1336" s="45"/>
    </row>
    <row r="1337" spans="1:33" ht="12.75" customHeight="1" x14ac:dyDescent="0.2">
      <c r="A1337" s="59">
        <f>+VLOOKUP(B1337,Annuaire_roster!B:G,5,0)</f>
        <v>1393</v>
      </c>
      <c r="B1337" s="78" t="s">
        <v>127</v>
      </c>
      <c r="C1337" s="98"/>
      <c r="D1337" s="98" t="s">
        <v>223</v>
      </c>
      <c r="E1337" s="101"/>
      <c r="F1337" s="101" t="s">
        <v>224</v>
      </c>
      <c r="G1337" s="102"/>
      <c r="H1337" s="105"/>
      <c r="I1337" s="127"/>
      <c r="J1337" s="105"/>
      <c r="K1337" s="111">
        <v>0</v>
      </c>
      <c r="L1337" s="105">
        <v>0</v>
      </c>
      <c r="M1337" s="112" t="s">
        <v>187</v>
      </c>
      <c r="N1337" s="34" t="str">
        <f t="shared" si="213"/>
        <v/>
      </c>
      <c r="O1337" s="38">
        <f t="shared" si="214"/>
        <v>0.33333333333333326</v>
      </c>
      <c r="P1337" s="114" t="s">
        <v>117</v>
      </c>
      <c r="Q1337" s="118">
        <v>44818</v>
      </c>
      <c r="R1337" s="35">
        <f t="shared" si="206"/>
        <v>0.33333333333333326</v>
      </c>
      <c r="S1337" s="35">
        <f t="shared" si="207"/>
        <v>0.33333333333333326</v>
      </c>
      <c r="T1337" s="10" t="str">
        <f t="shared" si="203"/>
        <v>Sem - 38</v>
      </c>
      <c r="U1337" s="10" t="str">
        <f t="shared" si="204"/>
        <v>Septembre</v>
      </c>
      <c r="V1337" s="36" t="str">
        <f t="shared" si="208"/>
        <v>2026</v>
      </c>
      <c r="W1337" s="34"/>
      <c r="X1337" s="91">
        <f t="shared" si="205"/>
        <v>0</v>
      </c>
      <c r="Y1337" s="92" t="str">
        <f>VLOOKUP('CM-CIC'!B1268,Annuaire_roster!B:F,4,0)</f>
        <v>CHOUIFI Mustapha</v>
      </c>
      <c r="Z1337" s="37" t="s">
        <v>110</v>
      </c>
      <c r="AA1337" s="60" t="s">
        <v>39</v>
      </c>
      <c r="AB1337" s="35" t="str">
        <f t="shared" si="209"/>
        <v/>
      </c>
      <c r="AC1337" s="35" t="str">
        <f t="shared" si="210"/>
        <v/>
      </c>
      <c r="AD1337" s="35" t="str">
        <f t="shared" si="211"/>
        <v/>
      </c>
      <c r="AE1337" s="44" t="str">
        <f t="shared" si="212"/>
        <v/>
      </c>
      <c r="AF1337" s="120"/>
      <c r="AG1337" s="45"/>
    </row>
    <row r="1338" spans="1:33" ht="12.75" customHeight="1" x14ac:dyDescent="0.2">
      <c r="A1338" s="59">
        <f>+VLOOKUP(B1338,Annuaire_roster!B:G,5,0)</f>
        <v>1413</v>
      </c>
      <c r="B1338" s="78" t="s">
        <v>131</v>
      </c>
      <c r="C1338" s="98"/>
      <c r="D1338" s="98" t="s">
        <v>223</v>
      </c>
      <c r="E1338" s="101"/>
      <c r="F1338" s="101" t="s">
        <v>224</v>
      </c>
      <c r="G1338" s="102"/>
      <c r="H1338" s="105"/>
      <c r="I1338" s="127"/>
      <c r="J1338" s="105"/>
      <c r="K1338" s="111">
        <v>0</v>
      </c>
      <c r="L1338" s="105">
        <v>0</v>
      </c>
      <c r="M1338" s="112" t="s">
        <v>187</v>
      </c>
      <c r="N1338" s="34" t="str">
        <f t="shared" si="213"/>
        <v/>
      </c>
      <c r="O1338" s="38">
        <f t="shared" si="214"/>
        <v>0.33333333333333326</v>
      </c>
      <c r="P1338" s="114" t="s">
        <v>117</v>
      </c>
      <c r="Q1338" s="118">
        <v>44818</v>
      </c>
      <c r="R1338" s="35">
        <f t="shared" si="206"/>
        <v>0.33333333333333326</v>
      </c>
      <c r="S1338" s="35">
        <f t="shared" si="207"/>
        <v>0.33333333333333326</v>
      </c>
      <c r="T1338" s="10" t="str">
        <f t="shared" si="203"/>
        <v>Sem - 38</v>
      </c>
      <c r="U1338" s="10" t="str">
        <f t="shared" si="204"/>
        <v>Septembre</v>
      </c>
      <c r="V1338" s="36" t="str">
        <f t="shared" si="208"/>
        <v>2026</v>
      </c>
      <c r="W1338" s="34"/>
      <c r="X1338" s="91">
        <f t="shared" si="205"/>
        <v>0</v>
      </c>
      <c r="Y1338" s="92" t="str">
        <f>VLOOKUP('CM-CIC'!B1269,Annuaire_roster!B:F,4,0)</f>
        <v>CHOUIFI Mustapha</v>
      </c>
      <c r="Z1338" s="37" t="s">
        <v>110</v>
      </c>
      <c r="AA1338" s="60" t="s">
        <v>39</v>
      </c>
      <c r="AB1338" s="35" t="str">
        <f t="shared" si="209"/>
        <v/>
      </c>
      <c r="AC1338" s="35" t="str">
        <f t="shared" si="210"/>
        <v/>
      </c>
      <c r="AD1338" s="35" t="str">
        <f t="shared" si="211"/>
        <v/>
      </c>
      <c r="AE1338" s="44" t="str">
        <f t="shared" si="212"/>
        <v/>
      </c>
      <c r="AF1338" s="120"/>
      <c r="AG1338" s="45"/>
    </row>
    <row r="1339" spans="1:33" ht="12.75" customHeight="1" x14ac:dyDescent="0.2">
      <c r="A1339" s="59">
        <f>+VLOOKUP(B1339,Annuaire_roster!B:G,5,0)</f>
        <v>1418</v>
      </c>
      <c r="B1339" s="78" t="s">
        <v>132</v>
      </c>
      <c r="C1339" s="98">
        <v>0.29166666666666669</v>
      </c>
      <c r="D1339" s="98" t="s">
        <v>223</v>
      </c>
      <c r="E1339" s="101">
        <v>0.66666666666666663</v>
      </c>
      <c r="F1339" s="101" t="s">
        <v>224</v>
      </c>
      <c r="G1339" s="102"/>
      <c r="H1339" s="105"/>
      <c r="I1339" s="127"/>
      <c r="J1339" s="105"/>
      <c r="K1339" s="111">
        <v>0</v>
      </c>
      <c r="L1339" s="105">
        <v>0</v>
      </c>
      <c r="M1339" s="112">
        <v>0</v>
      </c>
      <c r="N1339" s="34">
        <f t="shared" si="213"/>
        <v>0.33333333333333326</v>
      </c>
      <c r="O1339" s="38">
        <f t="shared" si="214"/>
        <v>0.33333333333333326</v>
      </c>
      <c r="P1339" s="114" t="s">
        <v>117</v>
      </c>
      <c r="Q1339" s="118">
        <v>44818</v>
      </c>
      <c r="R1339" s="35">
        <f t="shared" si="206"/>
        <v>0</v>
      </c>
      <c r="S1339" s="35">
        <f t="shared" si="207"/>
        <v>0</v>
      </c>
      <c r="T1339" s="10" t="str">
        <f t="shared" si="203"/>
        <v>Sem - 38</v>
      </c>
      <c r="U1339" s="10" t="str">
        <f t="shared" si="204"/>
        <v>Septembre</v>
      </c>
      <c r="V1339" s="36" t="str">
        <f t="shared" si="208"/>
        <v>2026</v>
      </c>
      <c r="W1339" s="34"/>
      <c r="X1339" s="91">
        <f t="shared" si="205"/>
        <v>0</v>
      </c>
      <c r="Y1339" s="92" t="str">
        <f>VLOOKUP('CM-CIC'!B1270,Annuaire_roster!B:F,4,0)</f>
        <v>CHOUIFI Mustapha</v>
      </c>
      <c r="Z1339" s="37" t="s">
        <v>110</v>
      </c>
      <c r="AA1339" s="60" t="s">
        <v>39</v>
      </c>
      <c r="AB1339" s="35" t="str">
        <f t="shared" si="209"/>
        <v/>
      </c>
      <c r="AC1339" s="35" t="str">
        <f t="shared" si="210"/>
        <v/>
      </c>
      <c r="AD1339" s="35" t="str">
        <f t="shared" si="211"/>
        <v/>
      </c>
      <c r="AE1339" s="44" t="str">
        <f t="shared" si="212"/>
        <v/>
      </c>
      <c r="AF1339" s="120"/>
      <c r="AG1339" s="45"/>
    </row>
    <row r="1340" spans="1:33" ht="12.75" customHeight="1" x14ac:dyDescent="0.2">
      <c r="A1340" s="59">
        <f>+VLOOKUP(B1340,Annuaire_roster!B:G,5,0)</f>
        <v>1411</v>
      </c>
      <c r="B1340" s="78" t="s">
        <v>133</v>
      </c>
      <c r="C1340" s="98">
        <v>0.29166666666666663</v>
      </c>
      <c r="D1340" s="98" t="s">
        <v>223</v>
      </c>
      <c r="E1340" s="101">
        <v>0.66666666666666663</v>
      </c>
      <c r="F1340" s="101" t="s">
        <v>224</v>
      </c>
      <c r="G1340" s="102"/>
      <c r="H1340" s="105"/>
      <c r="I1340" s="127"/>
      <c r="J1340" s="105"/>
      <c r="K1340" s="111">
        <v>0</v>
      </c>
      <c r="L1340" s="105">
        <v>0</v>
      </c>
      <c r="M1340" s="112">
        <v>0</v>
      </c>
      <c r="N1340" s="34">
        <f t="shared" si="213"/>
        <v>0.33333333333333326</v>
      </c>
      <c r="O1340" s="38">
        <f t="shared" si="214"/>
        <v>0.33333333333333326</v>
      </c>
      <c r="P1340" s="114" t="s">
        <v>117</v>
      </c>
      <c r="Q1340" s="118">
        <v>44818</v>
      </c>
      <c r="R1340" s="35">
        <f t="shared" si="206"/>
        <v>0</v>
      </c>
      <c r="S1340" s="35">
        <f t="shared" si="207"/>
        <v>0</v>
      </c>
      <c r="T1340" s="10" t="str">
        <f t="shared" si="203"/>
        <v>Sem - 38</v>
      </c>
      <c r="U1340" s="10" t="str">
        <f t="shared" si="204"/>
        <v>Septembre</v>
      </c>
      <c r="V1340" s="36" t="str">
        <f t="shared" si="208"/>
        <v>2026</v>
      </c>
      <c r="W1340" s="34"/>
      <c r="X1340" s="91">
        <f t="shared" si="205"/>
        <v>0</v>
      </c>
      <c r="Y1340" s="92" t="str">
        <f>VLOOKUP('CM-CIC'!B1271,Annuaire_roster!B:F,4,0)</f>
        <v>CHOUIFI Mustapha</v>
      </c>
      <c r="Z1340" s="37" t="s">
        <v>110</v>
      </c>
      <c r="AA1340" s="60" t="s">
        <v>39</v>
      </c>
      <c r="AB1340" s="35" t="str">
        <f t="shared" si="209"/>
        <v/>
      </c>
      <c r="AC1340" s="35" t="str">
        <f t="shared" si="210"/>
        <v/>
      </c>
      <c r="AD1340" s="35" t="str">
        <f t="shared" si="211"/>
        <v/>
      </c>
      <c r="AE1340" s="44" t="str">
        <f t="shared" si="212"/>
        <v/>
      </c>
      <c r="AF1340" s="120"/>
      <c r="AG1340" s="45"/>
    </row>
    <row r="1341" spans="1:33" ht="12.75" customHeight="1" x14ac:dyDescent="0.2">
      <c r="A1341" s="59">
        <f>+VLOOKUP(B1341,Annuaire_roster!B:G,5,0)</f>
        <v>1410</v>
      </c>
      <c r="B1341" s="78" t="s">
        <v>134</v>
      </c>
      <c r="C1341" s="98"/>
      <c r="D1341" s="98" t="s">
        <v>223</v>
      </c>
      <c r="E1341" s="101"/>
      <c r="F1341" s="101" t="s">
        <v>224</v>
      </c>
      <c r="G1341" s="102"/>
      <c r="H1341" s="105"/>
      <c r="I1341" s="127"/>
      <c r="J1341" s="105"/>
      <c r="K1341" s="111">
        <v>0</v>
      </c>
      <c r="L1341" s="105">
        <v>0</v>
      </c>
      <c r="M1341" s="112" t="s">
        <v>187</v>
      </c>
      <c r="N1341" s="34" t="str">
        <f t="shared" si="213"/>
        <v/>
      </c>
      <c r="O1341" s="38">
        <f t="shared" si="214"/>
        <v>0.33333333333333326</v>
      </c>
      <c r="P1341" s="114" t="s">
        <v>117</v>
      </c>
      <c r="Q1341" s="118">
        <v>44818</v>
      </c>
      <c r="R1341" s="35">
        <f t="shared" si="206"/>
        <v>0.33333333333333326</v>
      </c>
      <c r="S1341" s="35">
        <f t="shared" si="207"/>
        <v>0.33333333333333326</v>
      </c>
      <c r="T1341" s="10" t="str">
        <f t="shared" si="203"/>
        <v>Sem - 38</v>
      </c>
      <c r="U1341" s="10" t="str">
        <f t="shared" si="204"/>
        <v>Septembre</v>
      </c>
      <c r="V1341" s="36" t="str">
        <f t="shared" si="208"/>
        <v>2026</v>
      </c>
      <c r="W1341" s="34"/>
      <c r="X1341" s="91">
        <f t="shared" si="205"/>
        <v>0</v>
      </c>
      <c r="Y1341" s="92" t="str">
        <f>VLOOKUP('CM-CIC'!B1272,Annuaire_roster!B:F,4,0)</f>
        <v>CHOUIFI Mustapha</v>
      </c>
      <c r="Z1341" s="37" t="s">
        <v>110</v>
      </c>
      <c r="AA1341" s="60" t="s">
        <v>39</v>
      </c>
      <c r="AB1341" s="35" t="str">
        <f t="shared" si="209"/>
        <v/>
      </c>
      <c r="AC1341" s="35" t="str">
        <f t="shared" si="210"/>
        <v/>
      </c>
      <c r="AD1341" s="35" t="str">
        <f t="shared" si="211"/>
        <v/>
      </c>
      <c r="AE1341" s="44" t="str">
        <f t="shared" si="212"/>
        <v/>
      </c>
      <c r="AF1341" s="120"/>
      <c r="AG1341" s="45"/>
    </row>
    <row r="1342" spans="1:33" ht="12.75" customHeight="1" x14ac:dyDescent="0.2">
      <c r="A1342" s="59">
        <f>+VLOOKUP(B1342,Annuaire_roster!B:G,5,0)</f>
        <v>1414</v>
      </c>
      <c r="B1342" s="78" t="s">
        <v>136</v>
      </c>
      <c r="C1342" s="98">
        <v>0.2895833333333333</v>
      </c>
      <c r="D1342" s="98" t="s">
        <v>223</v>
      </c>
      <c r="E1342" s="101">
        <v>0.66666666666666663</v>
      </c>
      <c r="F1342" s="101" t="s">
        <v>224</v>
      </c>
      <c r="G1342" s="102"/>
      <c r="H1342" s="105"/>
      <c r="I1342" s="127"/>
      <c r="J1342" s="105"/>
      <c r="K1342" s="111">
        <v>0</v>
      </c>
      <c r="L1342" s="105">
        <v>0</v>
      </c>
      <c r="M1342" s="112">
        <v>0</v>
      </c>
      <c r="N1342" s="34">
        <f t="shared" si="213"/>
        <v>0.33333333333333326</v>
      </c>
      <c r="O1342" s="38">
        <f t="shared" si="214"/>
        <v>0.33333333333333326</v>
      </c>
      <c r="P1342" s="114" t="s">
        <v>117</v>
      </c>
      <c r="Q1342" s="118">
        <v>44818</v>
      </c>
      <c r="R1342" s="35">
        <f t="shared" si="206"/>
        <v>0</v>
      </c>
      <c r="S1342" s="35">
        <f t="shared" si="207"/>
        <v>0</v>
      </c>
      <c r="T1342" s="10" t="str">
        <f t="shared" si="203"/>
        <v>Sem - 38</v>
      </c>
      <c r="U1342" s="10" t="str">
        <f t="shared" si="204"/>
        <v>Septembre</v>
      </c>
      <c r="V1342" s="36" t="str">
        <f t="shared" si="208"/>
        <v>2026</v>
      </c>
      <c r="W1342" s="34"/>
      <c r="X1342" s="91">
        <f t="shared" si="205"/>
        <v>2.0833333333333259E-3</v>
      </c>
      <c r="Y1342" s="92" t="str">
        <f>VLOOKUP('CM-CIC'!B1273,Annuaire_roster!B:F,4,0)</f>
        <v>CHOUIFI Mustapha</v>
      </c>
      <c r="Z1342" s="37" t="s">
        <v>110</v>
      </c>
      <c r="AA1342" s="60" t="s">
        <v>39</v>
      </c>
      <c r="AB1342" s="35" t="str">
        <f t="shared" si="209"/>
        <v/>
      </c>
      <c r="AC1342" s="35" t="str">
        <f t="shared" si="210"/>
        <v/>
      </c>
      <c r="AD1342" s="35" t="str">
        <f t="shared" si="211"/>
        <v/>
      </c>
      <c r="AE1342" s="44" t="str">
        <f t="shared" si="212"/>
        <v/>
      </c>
      <c r="AF1342" s="120"/>
      <c r="AG1342" s="45"/>
    </row>
    <row r="1343" spans="1:33" ht="12.75" customHeight="1" x14ac:dyDescent="0.2">
      <c r="A1343" s="59">
        <f>+VLOOKUP(B1343,Annuaire_roster!B:G,5,0)</f>
        <v>1415</v>
      </c>
      <c r="B1343" s="78" t="s">
        <v>137</v>
      </c>
      <c r="C1343" s="98">
        <v>0.29097222222222219</v>
      </c>
      <c r="D1343" s="98" t="s">
        <v>223</v>
      </c>
      <c r="E1343" s="101">
        <v>0.66666666666666663</v>
      </c>
      <c r="F1343" s="101" t="s">
        <v>224</v>
      </c>
      <c r="G1343" s="102"/>
      <c r="H1343" s="105"/>
      <c r="I1343" s="127"/>
      <c r="J1343" s="105"/>
      <c r="K1343" s="111">
        <v>0</v>
      </c>
      <c r="L1343" s="105">
        <v>0</v>
      </c>
      <c r="M1343" s="112">
        <v>0</v>
      </c>
      <c r="N1343" s="34">
        <f t="shared" si="213"/>
        <v>0.33333333333333326</v>
      </c>
      <c r="O1343" s="38">
        <f t="shared" si="214"/>
        <v>0.33333333333333326</v>
      </c>
      <c r="P1343" s="114" t="s">
        <v>117</v>
      </c>
      <c r="Q1343" s="118">
        <v>44818</v>
      </c>
      <c r="R1343" s="35">
        <f t="shared" si="206"/>
        <v>0</v>
      </c>
      <c r="S1343" s="35">
        <f t="shared" si="207"/>
        <v>0</v>
      </c>
      <c r="T1343" s="10" t="str">
        <f t="shared" si="203"/>
        <v>Sem - 38</v>
      </c>
      <c r="U1343" s="10" t="str">
        <f t="shared" si="204"/>
        <v>Septembre</v>
      </c>
      <c r="V1343" s="36" t="str">
        <f t="shared" si="208"/>
        <v>2026</v>
      </c>
      <c r="W1343" s="34"/>
      <c r="X1343" s="91">
        <f t="shared" si="205"/>
        <v>0</v>
      </c>
      <c r="Y1343" s="92" t="str">
        <f>VLOOKUP('CM-CIC'!B1274,Annuaire_roster!B:F,4,0)</f>
        <v>CHOUIFI Mustapha</v>
      </c>
      <c r="Z1343" s="37" t="s">
        <v>110</v>
      </c>
      <c r="AA1343" s="60" t="s">
        <v>39</v>
      </c>
      <c r="AB1343" s="35" t="str">
        <f t="shared" si="209"/>
        <v/>
      </c>
      <c r="AC1343" s="35" t="str">
        <f t="shared" si="210"/>
        <v/>
      </c>
      <c r="AD1343" s="35" t="str">
        <f t="shared" si="211"/>
        <v/>
      </c>
      <c r="AE1343" s="44" t="str">
        <f t="shared" si="212"/>
        <v/>
      </c>
      <c r="AF1343" s="120"/>
      <c r="AG1343" s="45"/>
    </row>
    <row r="1344" spans="1:33" ht="12.75" customHeight="1" x14ac:dyDescent="0.2">
      <c r="A1344" s="59">
        <f>+VLOOKUP(B1344,Annuaire_roster!B:G,5,0)</f>
        <v>1416</v>
      </c>
      <c r="B1344" s="78" t="s">
        <v>138</v>
      </c>
      <c r="C1344" s="98">
        <v>0.29097222222222219</v>
      </c>
      <c r="D1344" s="98" t="s">
        <v>223</v>
      </c>
      <c r="E1344" s="101">
        <v>0.66666666666666663</v>
      </c>
      <c r="F1344" s="101" t="s">
        <v>224</v>
      </c>
      <c r="G1344" s="102"/>
      <c r="H1344" s="105"/>
      <c r="I1344" s="127"/>
      <c r="J1344" s="105"/>
      <c r="K1344" s="111">
        <v>0</v>
      </c>
      <c r="L1344" s="105">
        <v>0</v>
      </c>
      <c r="M1344" s="112">
        <v>0</v>
      </c>
      <c r="N1344" s="34">
        <f t="shared" si="213"/>
        <v>0.33333333333333326</v>
      </c>
      <c r="O1344" s="38">
        <f t="shared" si="214"/>
        <v>0.33333333333333326</v>
      </c>
      <c r="P1344" s="114" t="s">
        <v>117</v>
      </c>
      <c r="Q1344" s="118">
        <v>44818</v>
      </c>
      <c r="R1344" s="35">
        <f t="shared" si="206"/>
        <v>0</v>
      </c>
      <c r="S1344" s="35">
        <f t="shared" si="207"/>
        <v>0</v>
      </c>
      <c r="T1344" s="10" t="str">
        <f t="shared" si="203"/>
        <v>Sem - 38</v>
      </c>
      <c r="U1344" s="10" t="str">
        <f t="shared" si="204"/>
        <v>Septembre</v>
      </c>
      <c r="V1344" s="36" t="str">
        <f t="shared" si="208"/>
        <v>2026</v>
      </c>
      <c r="W1344" s="34"/>
      <c r="X1344" s="91">
        <f t="shared" si="205"/>
        <v>0</v>
      </c>
      <c r="Y1344" s="92" t="str">
        <f>VLOOKUP('CM-CIC'!B1275,Annuaire_roster!B:F,4,0)</f>
        <v>CHOUIFI Mustapha</v>
      </c>
      <c r="Z1344" s="37" t="s">
        <v>110</v>
      </c>
      <c r="AA1344" s="60" t="s">
        <v>39</v>
      </c>
      <c r="AB1344" s="35" t="str">
        <f t="shared" si="209"/>
        <v/>
      </c>
      <c r="AC1344" s="35" t="str">
        <f t="shared" si="210"/>
        <v/>
      </c>
      <c r="AD1344" s="35" t="str">
        <f t="shared" si="211"/>
        <v/>
      </c>
      <c r="AE1344" s="44" t="str">
        <f t="shared" si="212"/>
        <v/>
      </c>
      <c r="AF1344" s="120"/>
      <c r="AG1344" s="45"/>
    </row>
    <row r="1345" spans="1:33" ht="12.75" customHeight="1" x14ac:dyDescent="0.2">
      <c r="A1345" s="59">
        <f>+VLOOKUP(B1345,Annuaire_roster!B:G,5,0)</f>
        <v>1419</v>
      </c>
      <c r="B1345" s="78" t="s">
        <v>139</v>
      </c>
      <c r="C1345" s="98">
        <v>0.29166666666666669</v>
      </c>
      <c r="D1345" s="98" t="s">
        <v>223</v>
      </c>
      <c r="E1345" s="101">
        <v>0.66666666666666663</v>
      </c>
      <c r="F1345" s="101" t="s">
        <v>224</v>
      </c>
      <c r="G1345" s="102"/>
      <c r="H1345" s="105"/>
      <c r="I1345" s="127"/>
      <c r="J1345" s="105"/>
      <c r="K1345" s="111">
        <v>0</v>
      </c>
      <c r="L1345" s="105">
        <v>0</v>
      </c>
      <c r="M1345" s="112">
        <v>0</v>
      </c>
      <c r="N1345" s="34">
        <f t="shared" si="213"/>
        <v>0.33333333333333326</v>
      </c>
      <c r="O1345" s="38">
        <f t="shared" si="214"/>
        <v>0.33333333333333326</v>
      </c>
      <c r="P1345" s="114" t="s">
        <v>117</v>
      </c>
      <c r="Q1345" s="118">
        <v>44818</v>
      </c>
      <c r="R1345" s="35">
        <f t="shared" si="206"/>
        <v>0</v>
      </c>
      <c r="S1345" s="35">
        <f t="shared" si="207"/>
        <v>0</v>
      </c>
      <c r="T1345" s="10" t="str">
        <f t="shared" si="203"/>
        <v>Sem - 38</v>
      </c>
      <c r="U1345" s="10" t="str">
        <f t="shared" si="204"/>
        <v>Septembre</v>
      </c>
      <c r="V1345" s="36" t="str">
        <f t="shared" si="208"/>
        <v>2026</v>
      </c>
      <c r="W1345" s="34"/>
      <c r="X1345" s="91">
        <f t="shared" si="205"/>
        <v>0</v>
      </c>
      <c r="Y1345" s="92" t="str">
        <f>VLOOKUP('CM-CIC'!B1276,Annuaire_roster!B:F,4,0)</f>
        <v>CHOUIFI Mustapha</v>
      </c>
      <c r="Z1345" s="37" t="s">
        <v>110</v>
      </c>
      <c r="AA1345" s="60" t="s">
        <v>39</v>
      </c>
      <c r="AB1345" s="35" t="str">
        <f t="shared" si="209"/>
        <v/>
      </c>
      <c r="AC1345" s="35" t="str">
        <f t="shared" si="210"/>
        <v/>
      </c>
      <c r="AD1345" s="35" t="str">
        <f t="shared" si="211"/>
        <v/>
      </c>
      <c r="AE1345" s="44" t="str">
        <f t="shared" si="212"/>
        <v/>
      </c>
      <c r="AF1345" s="120"/>
      <c r="AG1345" s="45"/>
    </row>
    <row r="1346" spans="1:33" ht="12.75" customHeight="1" x14ac:dyDescent="0.2">
      <c r="A1346" s="59">
        <f>+VLOOKUP(B1346,Annuaire_roster!B:G,5,0)</f>
        <v>1533</v>
      </c>
      <c r="B1346" s="78" t="s">
        <v>181</v>
      </c>
      <c r="C1346" s="98">
        <v>0.29027777777777775</v>
      </c>
      <c r="D1346" s="98" t="s">
        <v>223</v>
      </c>
      <c r="E1346" s="101">
        <v>0.66666666666666663</v>
      </c>
      <c r="F1346" s="101" t="s">
        <v>224</v>
      </c>
      <c r="G1346" s="102"/>
      <c r="H1346" s="105"/>
      <c r="I1346" s="127"/>
      <c r="J1346" s="105"/>
      <c r="K1346" s="111">
        <v>0</v>
      </c>
      <c r="L1346" s="105">
        <v>0</v>
      </c>
      <c r="M1346" s="112">
        <v>0</v>
      </c>
      <c r="N1346" s="34">
        <f t="shared" si="213"/>
        <v>0.33333333333333326</v>
      </c>
      <c r="O1346" s="38">
        <f t="shared" si="214"/>
        <v>0.33333333333333326</v>
      </c>
      <c r="P1346" s="114" t="s">
        <v>117</v>
      </c>
      <c r="Q1346" s="118">
        <v>44818</v>
      </c>
      <c r="R1346" s="35">
        <f t="shared" si="206"/>
        <v>0</v>
      </c>
      <c r="S1346" s="35">
        <f t="shared" si="207"/>
        <v>0</v>
      </c>
      <c r="T1346" s="10" t="str">
        <f t="shared" ref="T1346:T1409" si="215">"Sem - "&amp;WEEKNUM(Q1346,21)</f>
        <v>Sem - 38</v>
      </c>
      <c r="U1346" s="10" t="str">
        <f t="shared" ref="U1346:U1409" si="216">PROPER(TEXT(Q1346,"mmmm"))</f>
        <v>Septembre</v>
      </c>
      <c r="V1346" s="36" t="str">
        <f t="shared" si="208"/>
        <v>2026</v>
      </c>
      <c r="W1346" s="34"/>
      <c r="X1346" s="91">
        <f t="shared" ref="X1346:X1409" si="217">IFERROR(IF(M1346="Abs",0,IF((D1346-C1346+E1346-F1346)&lt;0.000694444444444444,0,(D1346-C1346+E1346-F1346))),0)</f>
        <v>1.388888888888995E-3</v>
      </c>
      <c r="Y1346" s="92" t="str">
        <f>VLOOKUP('CM-CIC'!B1277,Annuaire_roster!B:F,4,0)</f>
        <v>CHOUIFI Mustapha</v>
      </c>
      <c r="Z1346" s="37" t="s">
        <v>110</v>
      </c>
      <c r="AA1346" s="60" t="s">
        <v>39</v>
      </c>
      <c r="AB1346" s="35" t="str">
        <f t="shared" si="209"/>
        <v/>
      </c>
      <c r="AC1346" s="35" t="str">
        <f t="shared" si="210"/>
        <v/>
      </c>
      <c r="AD1346" s="35" t="str">
        <f t="shared" si="211"/>
        <v/>
      </c>
      <c r="AE1346" s="44" t="str">
        <f t="shared" si="212"/>
        <v/>
      </c>
      <c r="AF1346" s="120"/>
      <c r="AG1346" s="45"/>
    </row>
    <row r="1347" spans="1:33" ht="12.75" customHeight="1" x14ac:dyDescent="0.2">
      <c r="A1347" s="59">
        <f>+VLOOKUP(B1347,Annuaire_roster!B:G,5,0)</f>
        <v>1532</v>
      </c>
      <c r="B1347" s="78" t="s">
        <v>182</v>
      </c>
      <c r="C1347" s="98">
        <v>0.29166666666666669</v>
      </c>
      <c r="D1347" s="98" t="s">
        <v>223</v>
      </c>
      <c r="E1347" s="101">
        <v>0.66666666666666663</v>
      </c>
      <c r="F1347" s="101" t="s">
        <v>224</v>
      </c>
      <c r="G1347" s="102"/>
      <c r="H1347" s="105"/>
      <c r="I1347" s="127"/>
      <c r="J1347" s="105"/>
      <c r="K1347" s="111">
        <v>0</v>
      </c>
      <c r="L1347" s="105">
        <v>0</v>
      </c>
      <c r="M1347" s="112">
        <v>0</v>
      </c>
      <c r="N1347" s="34">
        <f t="shared" si="213"/>
        <v>0.33333333333333326</v>
      </c>
      <c r="O1347" s="38">
        <f t="shared" si="214"/>
        <v>0.33333333333333326</v>
      </c>
      <c r="P1347" s="114" t="s">
        <v>117</v>
      </c>
      <c r="Q1347" s="118">
        <v>44818</v>
      </c>
      <c r="R1347" s="35">
        <f t="shared" si="206"/>
        <v>0</v>
      </c>
      <c r="S1347" s="35">
        <f t="shared" si="207"/>
        <v>0</v>
      </c>
      <c r="T1347" s="10" t="str">
        <f t="shared" si="215"/>
        <v>Sem - 38</v>
      </c>
      <c r="U1347" s="10" t="str">
        <f t="shared" si="216"/>
        <v>Septembre</v>
      </c>
      <c r="V1347" s="36" t="str">
        <f t="shared" si="208"/>
        <v>2026</v>
      </c>
      <c r="W1347" s="34"/>
      <c r="X1347" s="91">
        <f t="shared" si="217"/>
        <v>0</v>
      </c>
      <c r="Y1347" s="92" t="str">
        <f>VLOOKUP('CM-CIC'!B1278,Annuaire_roster!B:F,4,0)</f>
        <v>CHOUIFI Mustapha</v>
      </c>
      <c r="Z1347" s="37" t="s">
        <v>110</v>
      </c>
      <c r="AA1347" s="60" t="s">
        <v>39</v>
      </c>
      <c r="AB1347" s="35" t="str">
        <f t="shared" si="209"/>
        <v/>
      </c>
      <c r="AC1347" s="35" t="str">
        <f t="shared" si="210"/>
        <v/>
      </c>
      <c r="AD1347" s="35" t="str">
        <f t="shared" si="211"/>
        <v/>
      </c>
      <c r="AE1347" s="44" t="str">
        <f t="shared" si="212"/>
        <v/>
      </c>
      <c r="AF1347" s="120"/>
      <c r="AG1347" s="45"/>
    </row>
    <row r="1348" spans="1:33" ht="12.75" customHeight="1" x14ac:dyDescent="0.2">
      <c r="A1348" s="59">
        <f>+VLOOKUP(B1348,Annuaire_roster!B:G,5,0)</f>
        <v>1448</v>
      </c>
      <c r="B1348" s="78" t="s">
        <v>164</v>
      </c>
      <c r="C1348" s="98">
        <v>0.2895833333333333</v>
      </c>
      <c r="D1348" s="98" t="s">
        <v>223</v>
      </c>
      <c r="E1348" s="101">
        <v>0.66666666666666663</v>
      </c>
      <c r="F1348" s="101" t="s">
        <v>224</v>
      </c>
      <c r="G1348" s="102"/>
      <c r="H1348" s="105"/>
      <c r="I1348" s="127"/>
      <c r="J1348" s="105"/>
      <c r="K1348" s="111">
        <v>0</v>
      </c>
      <c r="L1348" s="105">
        <v>0</v>
      </c>
      <c r="M1348" s="112">
        <v>0</v>
      </c>
      <c r="N1348" s="34">
        <f t="shared" si="213"/>
        <v>0.33333333333333326</v>
      </c>
      <c r="O1348" s="38">
        <f t="shared" si="214"/>
        <v>0.33333333333333326</v>
      </c>
      <c r="P1348" s="114" t="s">
        <v>117</v>
      </c>
      <c r="Q1348" s="118">
        <v>44818</v>
      </c>
      <c r="R1348" s="35">
        <f t="shared" si="206"/>
        <v>0</v>
      </c>
      <c r="S1348" s="35">
        <f t="shared" si="207"/>
        <v>0</v>
      </c>
      <c r="T1348" s="10" t="str">
        <f t="shared" si="215"/>
        <v>Sem - 38</v>
      </c>
      <c r="U1348" s="10" t="str">
        <f t="shared" si="216"/>
        <v>Septembre</v>
      </c>
      <c r="V1348" s="36" t="str">
        <f t="shared" si="208"/>
        <v>2026</v>
      </c>
      <c r="W1348" s="34"/>
      <c r="X1348" s="91">
        <f t="shared" si="217"/>
        <v>2.0833333333333259E-3</v>
      </c>
      <c r="Y1348" s="92" t="str">
        <f>VLOOKUP('CM-CIC'!B1279,Annuaire_roster!B:F,4,0)</f>
        <v>CHOUIFI Mustapha</v>
      </c>
      <c r="Z1348" s="37" t="s">
        <v>110</v>
      </c>
      <c r="AA1348" s="60" t="s">
        <v>39</v>
      </c>
      <c r="AB1348" s="35" t="str">
        <f t="shared" si="209"/>
        <v/>
      </c>
      <c r="AC1348" s="35" t="str">
        <f t="shared" si="210"/>
        <v/>
      </c>
      <c r="AD1348" s="35" t="str">
        <f t="shared" si="211"/>
        <v/>
      </c>
      <c r="AE1348" s="44" t="str">
        <f t="shared" si="212"/>
        <v/>
      </c>
      <c r="AF1348" s="120"/>
      <c r="AG1348" s="45"/>
    </row>
    <row r="1349" spans="1:33" ht="12.75" customHeight="1" x14ac:dyDescent="0.2">
      <c r="A1349" s="59">
        <f>+VLOOKUP(B1349,Annuaire_roster!B:G,5,0)</f>
        <v>1488</v>
      </c>
      <c r="B1349" s="78" t="s">
        <v>170</v>
      </c>
      <c r="C1349" s="98">
        <v>0.29027777777777775</v>
      </c>
      <c r="D1349" s="98" t="s">
        <v>223</v>
      </c>
      <c r="E1349" s="101">
        <v>0.66666666666666663</v>
      </c>
      <c r="F1349" s="101" t="s">
        <v>224</v>
      </c>
      <c r="G1349" s="102"/>
      <c r="H1349" s="105"/>
      <c r="I1349" s="127"/>
      <c r="J1349" s="105"/>
      <c r="K1349" s="111">
        <v>0</v>
      </c>
      <c r="L1349" s="105">
        <v>0</v>
      </c>
      <c r="M1349" s="112">
        <v>0</v>
      </c>
      <c r="N1349" s="34">
        <f t="shared" si="213"/>
        <v>0.33333333333333326</v>
      </c>
      <c r="O1349" s="38">
        <f t="shared" si="214"/>
        <v>0.33333333333333326</v>
      </c>
      <c r="P1349" s="114" t="s">
        <v>117</v>
      </c>
      <c r="Q1349" s="118">
        <v>44818</v>
      </c>
      <c r="R1349" s="35">
        <f t="shared" si="206"/>
        <v>0</v>
      </c>
      <c r="S1349" s="35">
        <f t="shared" si="207"/>
        <v>0</v>
      </c>
      <c r="T1349" s="10" t="str">
        <f t="shared" si="215"/>
        <v>Sem - 38</v>
      </c>
      <c r="U1349" s="10" t="str">
        <f t="shared" si="216"/>
        <v>Septembre</v>
      </c>
      <c r="V1349" s="36" t="str">
        <f t="shared" si="208"/>
        <v>2026</v>
      </c>
      <c r="W1349" s="34"/>
      <c r="X1349" s="91">
        <f t="shared" si="217"/>
        <v>1.388888888888995E-3</v>
      </c>
      <c r="Y1349" s="92" t="str">
        <f>VLOOKUP('CM-CIC'!B1280,Annuaire_roster!B:F,4,0)</f>
        <v>CHOUIFI Mustapha</v>
      </c>
      <c r="Z1349" s="37" t="s">
        <v>110</v>
      </c>
      <c r="AA1349" s="60" t="s">
        <v>39</v>
      </c>
      <c r="AB1349" s="35" t="str">
        <f t="shared" si="209"/>
        <v/>
      </c>
      <c r="AC1349" s="35" t="str">
        <f t="shared" si="210"/>
        <v/>
      </c>
      <c r="AD1349" s="35" t="str">
        <f t="shared" si="211"/>
        <v/>
      </c>
      <c r="AE1349" s="44" t="str">
        <f t="shared" si="212"/>
        <v/>
      </c>
      <c r="AF1349" s="120"/>
      <c r="AG1349" s="45"/>
    </row>
    <row r="1350" spans="1:33" ht="12.75" customHeight="1" x14ac:dyDescent="0.2">
      <c r="A1350" s="59">
        <f>+VLOOKUP(B1350,Annuaire_roster!B:G,5,0)</f>
        <v>1456</v>
      </c>
      <c r="B1350" s="78" t="s">
        <v>173</v>
      </c>
      <c r="C1350" s="98">
        <v>0.29097222222222219</v>
      </c>
      <c r="D1350" s="98" t="s">
        <v>223</v>
      </c>
      <c r="E1350" s="101">
        <v>0.66666666666666663</v>
      </c>
      <c r="F1350" s="101" t="s">
        <v>224</v>
      </c>
      <c r="G1350" s="102"/>
      <c r="H1350" s="105"/>
      <c r="I1350" s="127"/>
      <c r="J1350" s="105"/>
      <c r="K1350" s="111">
        <v>0</v>
      </c>
      <c r="L1350" s="105">
        <v>0</v>
      </c>
      <c r="M1350" s="112">
        <v>0</v>
      </c>
      <c r="N1350" s="34">
        <f t="shared" si="213"/>
        <v>0.33333333333333326</v>
      </c>
      <c r="O1350" s="38">
        <f t="shared" si="214"/>
        <v>0.33333333333333326</v>
      </c>
      <c r="P1350" s="114" t="s">
        <v>117</v>
      </c>
      <c r="Q1350" s="118">
        <v>44818</v>
      </c>
      <c r="R1350" s="35">
        <f t="shared" si="206"/>
        <v>0</v>
      </c>
      <c r="S1350" s="35">
        <f t="shared" si="207"/>
        <v>0</v>
      </c>
      <c r="T1350" s="10" t="str">
        <f t="shared" si="215"/>
        <v>Sem - 38</v>
      </c>
      <c r="U1350" s="10" t="str">
        <f t="shared" si="216"/>
        <v>Septembre</v>
      </c>
      <c r="V1350" s="36" t="str">
        <f t="shared" si="208"/>
        <v>2026</v>
      </c>
      <c r="W1350" s="34"/>
      <c r="X1350" s="91">
        <f t="shared" si="217"/>
        <v>0</v>
      </c>
      <c r="Y1350" s="92" t="str">
        <f>VLOOKUP('CM-CIC'!B1281,Annuaire_roster!B:F,4,0)</f>
        <v>CHOUIFI Mustapha</v>
      </c>
      <c r="Z1350" s="37" t="s">
        <v>110</v>
      </c>
      <c r="AA1350" s="60" t="s">
        <v>39</v>
      </c>
      <c r="AB1350" s="35" t="str">
        <f t="shared" si="209"/>
        <v/>
      </c>
      <c r="AC1350" s="35" t="str">
        <f t="shared" si="210"/>
        <v/>
      </c>
      <c r="AD1350" s="35" t="str">
        <f t="shared" si="211"/>
        <v/>
      </c>
      <c r="AE1350" s="44" t="str">
        <f t="shared" si="212"/>
        <v/>
      </c>
      <c r="AF1350" s="120"/>
      <c r="AG1350" s="45"/>
    </row>
    <row r="1351" spans="1:33" ht="12.75" customHeight="1" x14ac:dyDescent="0.2">
      <c r="A1351" s="59">
        <f>+VLOOKUP(B1351,Annuaire_roster!B:G,5,0)</f>
        <v>1504</v>
      </c>
      <c r="B1351" s="78" t="s">
        <v>166</v>
      </c>
      <c r="C1351" s="98">
        <v>0.29166666666666663</v>
      </c>
      <c r="D1351" s="98" t="s">
        <v>223</v>
      </c>
      <c r="E1351" s="101">
        <v>0.66666666666666663</v>
      </c>
      <c r="F1351" s="101" t="s">
        <v>224</v>
      </c>
      <c r="G1351" s="102"/>
      <c r="H1351" s="105"/>
      <c r="I1351" s="127"/>
      <c r="J1351" s="105"/>
      <c r="K1351" s="111">
        <v>0</v>
      </c>
      <c r="L1351" s="105">
        <v>0</v>
      </c>
      <c r="M1351" s="112">
        <v>0</v>
      </c>
      <c r="N1351" s="34">
        <f t="shared" si="213"/>
        <v>0.33333333333333326</v>
      </c>
      <c r="O1351" s="38">
        <f t="shared" si="214"/>
        <v>0.33333333333333326</v>
      </c>
      <c r="P1351" s="114" t="s">
        <v>117</v>
      </c>
      <c r="Q1351" s="118">
        <v>44818</v>
      </c>
      <c r="R1351" s="35">
        <f t="shared" si="206"/>
        <v>0</v>
      </c>
      <c r="S1351" s="35">
        <f t="shared" si="207"/>
        <v>0</v>
      </c>
      <c r="T1351" s="10" t="str">
        <f t="shared" si="215"/>
        <v>Sem - 38</v>
      </c>
      <c r="U1351" s="10" t="str">
        <f t="shared" si="216"/>
        <v>Septembre</v>
      </c>
      <c r="V1351" s="36" t="str">
        <f t="shared" si="208"/>
        <v>2026</v>
      </c>
      <c r="W1351" s="34"/>
      <c r="X1351" s="91">
        <f t="shared" si="217"/>
        <v>0</v>
      </c>
      <c r="Y1351" s="92" t="str">
        <f>VLOOKUP('CM-CIC'!B1282,Annuaire_roster!B:F,4,0)</f>
        <v>CHOUIFI Mustapha</v>
      </c>
      <c r="Z1351" s="37" t="s">
        <v>110</v>
      </c>
      <c r="AA1351" s="60" t="s">
        <v>39</v>
      </c>
      <c r="AB1351" s="35" t="str">
        <f t="shared" si="209"/>
        <v/>
      </c>
      <c r="AC1351" s="35" t="str">
        <f t="shared" si="210"/>
        <v/>
      </c>
      <c r="AD1351" s="35" t="str">
        <f t="shared" si="211"/>
        <v/>
      </c>
      <c r="AE1351" s="44" t="str">
        <f t="shared" si="212"/>
        <v/>
      </c>
      <c r="AF1351" s="120"/>
      <c r="AG1351" s="45"/>
    </row>
    <row r="1352" spans="1:33" ht="12.75" customHeight="1" x14ac:dyDescent="0.2">
      <c r="A1352" s="59">
        <f>+VLOOKUP(B1352,Annuaire_roster!B:G,5,0)</f>
        <v>1429</v>
      </c>
      <c r="B1352" s="78" t="s">
        <v>147</v>
      </c>
      <c r="C1352" s="98">
        <v>0.2895833333333333</v>
      </c>
      <c r="D1352" s="98" t="s">
        <v>223</v>
      </c>
      <c r="E1352" s="101">
        <v>0.66666666666666663</v>
      </c>
      <c r="F1352" s="101" t="s">
        <v>224</v>
      </c>
      <c r="G1352" s="102"/>
      <c r="H1352" s="105"/>
      <c r="I1352" s="127"/>
      <c r="J1352" s="105"/>
      <c r="K1352" s="111">
        <v>0</v>
      </c>
      <c r="L1352" s="105">
        <v>0</v>
      </c>
      <c r="M1352" s="112">
        <v>0</v>
      </c>
      <c r="N1352" s="34">
        <f t="shared" si="213"/>
        <v>0.33333333333333326</v>
      </c>
      <c r="O1352" s="38">
        <f t="shared" si="214"/>
        <v>0.33333333333333326</v>
      </c>
      <c r="P1352" s="114" t="s">
        <v>117</v>
      </c>
      <c r="Q1352" s="118">
        <v>44818</v>
      </c>
      <c r="R1352" s="35">
        <f t="shared" si="206"/>
        <v>0</v>
      </c>
      <c r="S1352" s="35">
        <f t="shared" si="207"/>
        <v>0</v>
      </c>
      <c r="T1352" s="10" t="str">
        <f t="shared" si="215"/>
        <v>Sem - 38</v>
      </c>
      <c r="U1352" s="10" t="str">
        <f t="shared" si="216"/>
        <v>Septembre</v>
      </c>
      <c r="V1352" s="36" t="str">
        <f t="shared" si="208"/>
        <v>2026</v>
      </c>
      <c r="W1352" s="34"/>
      <c r="X1352" s="91">
        <f t="shared" si="217"/>
        <v>2.0833333333333259E-3</v>
      </c>
      <c r="Y1352" s="92" t="str">
        <f>VLOOKUP('CM-CIC'!B1283,Annuaire_roster!B:F,4,0)</f>
        <v>CHOUIFI Mustapha</v>
      </c>
      <c r="Z1352" s="37" t="s">
        <v>110</v>
      </c>
      <c r="AA1352" s="60" t="s">
        <v>39</v>
      </c>
      <c r="AB1352" s="35" t="str">
        <f t="shared" si="209"/>
        <v/>
      </c>
      <c r="AC1352" s="35" t="str">
        <f t="shared" si="210"/>
        <v/>
      </c>
      <c r="AD1352" s="35" t="str">
        <f t="shared" si="211"/>
        <v/>
      </c>
      <c r="AE1352" s="44" t="str">
        <f t="shared" si="212"/>
        <v/>
      </c>
      <c r="AF1352" s="120"/>
      <c r="AG1352" s="45"/>
    </row>
    <row r="1353" spans="1:33" ht="12.75" customHeight="1" x14ac:dyDescent="0.2">
      <c r="A1353" s="59" t="str">
        <f>+VLOOKUP(B1353,Annuaire_roster!B:G,5,0)</f>
        <v>01563</v>
      </c>
      <c r="B1353" s="78" t="s">
        <v>190</v>
      </c>
      <c r="C1353" s="98">
        <v>0.29166666666666663</v>
      </c>
      <c r="D1353" s="98" t="s">
        <v>223</v>
      </c>
      <c r="E1353" s="101">
        <v>0.66666666666666663</v>
      </c>
      <c r="F1353" s="101" t="s">
        <v>224</v>
      </c>
      <c r="G1353" s="102"/>
      <c r="H1353" s="105"/>
      <c r="I1353" s="127"/>
      <c r="J1353" s="105"/>
      <c r="K1353" s="111">
        <v>0</v>
      </c>
      <c r="L1353" s="105">
        <v>0</v>
      </c>
      <c r="M1353" s="112">
        <v>0</v>
      </c>
      <c r="N1353" s="34">
        <f t="shared" si="213"/>
        <v>0.33333333333333326</v>
      </c>
      <c r="O1353" s="38">
        <f t="shared" si="214"/>
        <v>0.33333333333333326</v>
      </c>
      <c r="P1353" s="114" t="s">
        <v>117</v>
      </c>
      <c r="Q1353" s="118">
        <v>44818</v>
      </c>
      <c r="R1353" s="35">
        <f t="shared" si="206"/>
        <v>0</v>
      </c>
      <c r="S1353" s="35">
        <f t="shared" si="207"/>
        <v>0</v>
      </c>
      <c r="T1353" s="10" t="str">
        <f t="shared" si="215"/>
        <v>Sem - 38</v>
      </c>
      <c r="U1353" s="10" t="str">
        <f t="shared" si="216"/>
        <v>Septembre</v>
      </c>
      <c r="V1353" s="36" t="str">
        <f t="shared" si="208"/>
        <v>2026</v>
      </c>
      <c r="W1353" s="34"/>
      <c r="X1353" s="91">
        <f t="shared" si="217"/>
        <v>0</v>
      </c>
      <c r="Y1353" s="92" t="str">
        <f>VLOOKUP('CM-CIC'!B1284,Annuaire_roster!B:F,4,0)</f>
        <v>CHOUIFI Mustapha</v>
      </c>
      <c r="Z1353" s="37" t="s">
        <v>110</v>
      </c>
      <c r="AA1353" s="60" t="s">
        <v>39</v>
      </c>
      <c r="AB1353" s="35" t="str">
        <f t="shared" si="209"/>
        <v/>
      </c>
      <c r="AC1353" s="35" t="str">
        <f t="shared" si="210"/>
        <v/>
      </c>
      <c r="AD1353" s="35" t="str">
        <f t="shared" si="211"/>
        <v/>
      </c>
      <c r="AE1353" s="44" t="str">
        <f t="shared" si="212"/>
        <v/>
      </c>
      <c r="AF1353" s="120"/>
      <c r="AG1353" s="45"/>
    </row>
    <row r="1354" spans="1:33" ht="12.75" customHeight="1" x14ac:dyDescent="0.2">
      <c r="A1354" s="59" t="str">
        <f>+VLOOKUP(B1354,Annuaire_roster!B:G,5,0)</f>
        <v>01579</v>
      </c>
      <c r="B1354" s="78" t="s">
        <v>194</v>
      </c>
      <c r="C1354" s="98">
        <v>0.29166666666666663</v>
      </c>
      <c r="D1354" s="98" t="s">
        <v>223</v>
      </c>
      <c r="E1354" s="101">
        <v>0.66666666666666663</v>
      </c>
      <c r="F1354" s="101" t="s">
        <v>224</v>
      </c>
      <c r="G1354" s="102"/>
      <c r="H1354" s="105"/>
      <c r="I1354" s="127"/>
      <c r="J1354" s="105"/>
      <c r="K1354" s="111">
        <v>0</v>
      </c>
      <c r="L1354" s="105">
        <v>0</v>
      </c>
      <c r="M1354" s="112">
        <v>0</v>
      </c>
      <c r="N1354" s="34">
        <f t="shared" si="213"/>
        <v>0.33333333333333326</v>
      </c>
      <c r="O1354" s="38">
        <f t="shared" si="214"/>
        <v>0.33333333333333326</v>
      </c>
      <c r="P1354" s="114" t="s">
        <v>117</v>
      </c>
      <c r="Q1354" s="118">
        <v>44818</v>
      </c>
      <c r="R1354" s="35">
        <f t="shared" si="206"/>
        <v>0</v>
      </c>
      <c r="S1354" s="35">
        <f t="shared" si="207"/>
        <v>0</v>
      </c>
      <c r="T1354" s="10" t="str">
        <f t="shared" si="215"/>
        <v>Sem - 38</v>
      </c>
      <c r="U1354" s="10" t="str">
        <f t="shared" si="216"/>
        <v>Septembre</v>
      </c>
      <c r="V1354" s="36" t="str">
        <f t="shared" si="208"/>
        <v>2026</v>
      </c>
      <c r="W1354" s="34"/>
      <c r="X1354" s="91">
        <f t="shared" si="217"/>
        <v>0</v>
      </c>
      <c r="Y1354" s="92" t="str">
        <f>VLOOKUP('CM-CIC'!B1285,Annuaire_roster!B:F,4,0)</f>
        <v>CHOUIFI Mustapha</v>
      </c>
      <c r="Z1354" s="37" t="s">
        <v>110</v>
      </c>
      <c r="AA1354" s="60" t="s">
        <v>39</v>
      </c>
      <c r="AB1354" s="35" t="str">
        <f t="shared" si="209"/>
        <v/>
      </c>
      <c r="AC1354" s="35" t="str">
        <f t="shared" si="210"/>
        <v/>
      </c>
      <c r="AD1354" s="35" t="str">
        <f t="shared" si="211"/>
        <v/>
      </c>
      <c r="AE1354" s="44" t="str">
        <f t="shared" si="212"/>
        <v/>
      </c>
      <c r="AF1354" s="120"/>
      <c r="AG1354" s="45"/>
    </row>
    <row r="1355" spans="1:33" ht="12.75" customHeight="1" x14ac:dyDescent="0.2">
      <c r="A1355" s="59" t="str">
        <f>+VLOOKUP(B1355,Annuaire_roster!B:G,5,0)</f>
        <v>01580</v>
      </c>
      <c r="B1355" s="78" t="s">
        <v>197</v>
      </c>
      <c r="C1355" s="98">
        <v>0.29027777777777775</v>
      </c>
      <c r="D1355" s="98" t="s">
        <v>223</v>
      </c>
      <c r="E1355" s="101">
        <v>0.66666666666666663</v>
      </c>
      <c r="F1355" s="101" t="s">
        <v>224</v>
      </c>
      <c r="G1355" s="102"/>
      <c r="H1355" s="105"/>
      <c r="I1355" s="127"/>
      <c r="J1355" s="105"/>
      <c r="K1355" s="111">
        <v>0</v>
      </c>
      <c r="L1355" s="105">
        <v>0</v>
      </c>
      <c r="M1355" s="112">
        <v>0</v>
      </c>
      <c r="N1355" s="34">
        <f t="shared" si="213"/>
        <v>0.33333333333333326</v>
      </c>
      <c r="O1355" s="38">
        <f t="shared" si="214"/>
        <v>0.33333333333333326</v>
      </c>
      <c r="P1355" s="114" t="s">
        <v>117</v>
      </c>
      <c r="Q1355" s="118">
        <v>44818</v>
      </c>
      <c r="R1355" s="35">
        <f t="shared" si="206"/>
        <v>0</v>
      </c>
      <c r="S1355" s="35">
        <f t="shared" si="207"/>
        <v>0</v>
      </c>
      <c r="T1355" s="10" t="str">
        <f t="shared" si="215"/>
        <v>Sem - 38</v>
      </c>
      <c r="U1355" s="10" t="str">
        <f t="shared" si="216"/>
        <v>Septembre</v>
      </c>
      <c r="V1355" s="36" t="str">
        <f t="shared" si="208"/>
        <v>2026</v>
      </c>
      <c r="W1355" s="34"/>
      <c r="X1355" s="91">
        <f t="shared" si="217"/>
        <v>1.388888888888995E-3</v>
      </c>
      <c r="Y1355" s="92" t="str">
        <f>VLOOKUP('CM-CIC'!B1286,Annuaire_roster!B:F,4,0)</f>
        <v>CHOUIFI Mustapha</v>
      </c>
      <c r="Z1355" s="37" t="s">
        <v>110</v>
      </c>
      <c r="AA1355" s="60" t="s">
        <v>39</v>
      </c>
      <c r="AB1355" s="35" t="str">
        <f t="shared" si="209"/>
        <v/>
      </c>
      <c r="AC1355" s="35" t="str">
        <f t="shared" si="210"/>
        <v/>
      </c>
      <c r="AD1355" s="35" t="str">
        <f t="shared" si="211"/>
        <v/>
      </c>
      <c r="AE1355" s="44" t="str">
        <f t="shared" si="212"/>
        <v/>
      </c>
      <c r="AF1355" s="120"/>
      <c r="AG1355" s="45"/>
    </row>
    <row r="1356" spans="1:33" ht="12.75" customHeight="1" x14ac:dyDescent="0.2">
      <c r="A1356" s="59" t="str">
        <f>+VLOOKUP(B1356,Annuaire_roster!B:G,5,0)</f>
        <v>01603</v>
      </c>
      <c r="B1356" s="78" t="s">
        <v>228</v>
      </c>
      <c r="C1356" s="98">
        <v>0.28819444444444442</v>
      </c>
      <c r="D1356" s="98" t="s">
        <v>223</v>
      </c>
      <c r="E1356" s="101">
        <v>0.66666666666666663</v>
      </c>
      <c r="F1356" s="101" t="s">
        <v>224</v>
      </c>
      <c r="G1356" s="102"/>
      <c r="H1356" s="105"/>
      <c r="I1356" s="127"/>
      <c r="J1356" s="105"/>
      <c r="K1356" s="111">
        <v>0</v>
      </c>
      <c r="L1356" s="105">
        <v>0</v>
      </c>
      <c r="M1356" s="112">
        <v>0</v>
      </c>
      <c r="N1356" s="34">
        <f t="shared" si="213"/>
        <v>0.33333333333333326</v>
      </c>
      <c r="O1356" s="38">
        <f t="shared" si="214"/>
        <v>0.33333333333333326</v>
      </c>
      <c r="P1356" s="114" t="s">
        <v>117</v>
      </c>
      <c r="Q1356" s="118">
        <v>44818</v>
      </c>
      <c r="R1356" s="35">
        <f t="shared" si="206"/>
        <v>0</v>
      </c>
      <c r="S1356" s="35">
        <f t="shared" si="207"/>
        <v>0</v>
      </c>
      <c r="T1356" s="10" t="str">
        <f t="shared" si="215"/>
        <v>Sem - 38</v>
      </c>
      <c r="U1356" s="10" t="str">
        <f t="shared" si="216"/>
        <v>Septembre</v>
      </c>
      <c r="V1356" s="36" t="str">
        <f t="shared" si="208"/>
        <v>2026</v>
      </c>
      <c r="W1356" s="34"/>
      <c r="X1356" s="91">
        <f t="shared" si="217"/>
        <v>3.4722222222222099E-3</v>
      </c>
      <c r="Y1356" s="92" t="str">
        <f>VLOOKUP('CM-CIC'!B1287,Annuaire_roster!B:F,4,0)</f>
        <v>CHOUIFI Mustapha</v>
      </c>
      <c r="Z1356" s="37" t="s">
        <v>110</v>
      </c>
      <c r="AA1356" s="60" t="s">
        <v>39</v>
      </c>
      <c r="AB1356" s="35" t="str">
        <f t="shared" si="209"/>
        <v/>
      </c>
      <c r="AC1356" s="35" t="str">
        <f t="shared" si="210"/>
        <v/>
      </c>
      <c r="AD1356" s="35" t="str">
        <f t="shared" si="211"/>
        <v/>
      </c>
      <c r="AE1356" s="44" t="str">
        <f t="shared" si="212"/>
        <v/>
      </c>
      <c r="AF1356" s="120"/>
      <c r="AG1356" s="45"/>
    </row>
    <row r="1357" spans="1:33" ht="12.75" customHeight="1" x14ac:dyDescent="0.2">
      <c r="A1357" s="59" t="str">
        <f>+VLOOKUP(B1357,Annuaire_roster!B:G,5,0)</f>
        <v>01604</v>
      </c>
      <c r="B1357" s="78" t="s">
        <v>229</v>
      </c>
      <c r="C1357" s="98">
        <v>0.2895833333333333</v>
      </c>
      <c r="D1357" s="98" t="s">
        <v>223</v>
      </c>
      <c r="E1357" s="101">
        <v>0.66666666666666663</v>
      </c>
      <c r="F1357" s="101" t="s">
        <v>224</v>
      </c>
      <c r="G1357" s="102"/>
      <c r="H1357" s="105"/>
      <c r="I1357" s="127"/>
      <c r="J1357" s="105"/>
      <c r="K1357" s="111">
        <v>0</v>
      </c>
      <c r="L1357" s="105">
        <v>0</v>
      </c>
      <c r="M1357" s="112">
        <v>0</v>
      </c>
      <c r="N1357" s="34">
        <f t="shared" si="213"/>
        <v>0.33333333333333326</v>
      </c>
      <c r="O1357" s="38">
        <f t="shared" si="214"/>
        <v>0.33333333333333326</v>
      </c>
      <c r="P1357" s="114" t="s">
        <v>117</v>
      </c>
      <c r="Q1357" s="118">
        <v>44818</v>
      </c>
      <c r="R1357" s="35">
        <f t="shared" si="206"/>
        <v>0</v>
      </c>
      <c r="S1357" s="35">
        <f t="shared" si="207"/>
        <v>0</v>
      </c>
      <c r="T1357" s="10" t="str">
        <f t="shared" si="215"/>
        <v>Sem - 38</v>
      </c>
      <c r="U1357" s="10" t="str">
        <f t="shared" si="216"/>
        <v>Septembre</v>
      </c>
      <c r="V1357" s="36" t="str">
        <f t="shared" si="208"/>
        <v>2026</v>
      </c>
      <c r="W1357" s="34"/>
      <c r="X1357" s="91">
        <f t="shared" si="217"/>
        <v>2.0833333333333259E-3</v>
      </c>
      <c r="Y1357" s="92" t="str">
        <f>VLOOKUP('CM-CIC'!B1288,Annuaire_roster!B:F,4,0)</f>
        <v>CHOUIFI Mustapha</v>
      </c>
      <c r="Z1357" s="37" t="s">
        <v>110</v>
      </c>
      <c r="AA1357" s="60" t="s">
        <v>39</v>
      </c>
      <c r="AB1357" s="35" t="str">
        <f t="shared" si="209"/>
        <v/>
      </c>
      <c r="AC1357" s="35" t="str">
        <f t="shared" si="210"/>
        <v/>
      </c>
      <c r="AD1357" s="35" t="str">
        <f t="shared" si="211"/>
        <v/>
      </c>
      <c r="AE1357" s="44" t="str">
        <f t="shared" si="212"/>
        <v/>
      </c>
      <c r="AF1357" s="120"/>
      <c r="AG1357" s="45"/>
    </row>
    <row r="1358" spans="1:33" ht="12.75" customHeight="1" x14ac:dyDescent="0.2">
      <c r="A1358" s="59">
        <f>+VLOOKUP(B1358,Annuaire_roster!B:G,5,0)</f>
        <v>1389</v>
      </c>
      <c r="B1358" s="78" t="s">
        <v>126</v>
      </c>
      <c r="C1358" s="98"/>
      <c r="D1358" s="98" t="s">
        <v>188</v>
      </c>
      <c r="E1358" s="101"/>
      <c r="F1358" s="101" t="s">
        <v>188</v>
      </c>
      <c r="G1358" s="102"/>
      <c r="H1358" s="105"/>
      <c r="I1358" s="127" t="s">
        <v>63</v>
      </c>
      <c r="J1358" s="105"/>
      <c r="K1358" s="111">
        <v>0</v>
      </c>
      <c r="L1358" s="105">
        <v>0</v>
      </c>
      <c r="M1358" s="112">
        <v>0</v>
      </c>
      <c r="N1358" s="34" t="str">
        <f t="shared" si="213"/>
        <v/>
      </c>
      <c r="O1358" s="38">
        <f t="shared" si="214"/>
        <v>0</v>
      </c>
      <c r="P1358" s="114" t="s">
        <v>117</v>
      </c>
      <c r="Q1358" s="118">
        <v>44818</v>
      </c>
      <c r="R1358" s="35">
        <f t="shared" si="206"/>
        <v>0</v>
      </c>
      <c r="S1358" s="35">
        <f t="shared" si="207"/>
        <v>0</v>
      </c>
      <c r="T1358" s="10" t="str">
        <f t="shared" si="215"/>
        <v>Sem - 38</v>
      </c>
      <c r="U1358" s="10" t="str">
        <f t="shared" si="216"/>
        <v>Septembre</v>
      </c>
      <c r="V1358" s="36" t="str">
        <f t="shared" si="208"/>
        <v>2026</v>
      </c>
      <c r="W1358" s="34"/>
      <c r="X1358" s="91">
        <f t="shared" si="217"/>
        <v>0</v>
      </c>
      <c r="Y1358" s="92" t="str">
        <f>VLOOKUP('CM-CIC'!B1289,Annuaire_roster!B:F,4,0)</f>
        <v>CHOUIFI Mustapha</v>
      </c>
      <c r="Z1358" s="37" t="s">
        <v>110</v>
      </c>
      <c r="AA1358" s="60" t="s">
        <v>39</v>
      </c>
      <c r="AB1358" s="35">
        <f t="shared" si="209"/>
        <v>0.33333333333333298</v>
      </c>
      <c r="AC1358" s="35" t="str">
        <f t="shared" si="210"/>
        <v/>
      </c>
      <c r="AD1358" s="35" t="str">
        <f t="shared" si="211"/>
        <v/>
      </c>
      <c r="AE1358" s="44" t="str">
        <f t="shared" si="212"/>
        <v/>
      </c>
      <c r="AF1358" s="120"/>
      <c r="AG1358" s="45"/>
    </row>
    <row r="1359" spans="1:33" ht="12.75" customHeight="1" x14ac:dyDescent="0.2">
      <c r="A1359" s="59">
        <f>+VLOOKUP(B1359,Annuaire_roster!B:G,5,0)</f>
        <v>1421</v>
      </c>
      <c r="B1359" s="78" t="s">
        <v>140</v>
      </c>
      <c r="C1359" s="98"/>
      <c r="D1359" s="98" t="s">
        <v>188</v>
      </c>
      <c r="E1359" s="101"/>
      <c r="F1359" s="101" t="s">
        <v>188</v>
      </c>
      <c r="G1359" s="102"/>
      <c r="H1359" s="105"/>
      <c r="I1359" s="127" t="s">
        <v>63</v>
      </c>
      <c r="J1359" s="105"/>
      <c r="K1359" s="111">
        <v>0</v>
      </c>
      <c r="L1359" s="105">
        <v>0</v>
      </c>
      <c r="M1359" s="112">
        <v>0</v>
      </c>
      <c r="N1359" s="34" t="str">
        <f t="shared" si="213"/>
        <v/>
      </c>
      <c r="O1359" s="38">
        <f t="shared" si="214"/>
        <v>0</v>
      </c>
      <c r="P1359" s="114" t="s">
        <v>117</v>
      </c>
      <c r="Q1359" s="118">
        <v>44818</v>
      </c>
      <c r="R1359" s="35">
        <f t="shared" si="206"/>
        <v>0</v>
      </c>
      <c r="S1359" s="35">
        <f t="shared" si="207"/>
        <v>0</v>
      </c>
      <c r="T1359" s="10" t="str">
        <f t="shared" si="215"/>
        <v>Sem - 38</v>
      </c>
      <c r="U1359" s="10" t="str">
        <f t="shared" si="216"/>
        <v>Septembre</v>
      </c>
      <c r="V1359" s="36" t="str">
        <f t="shared" si="208"/>
        <v>2026</v>
      </c>
      <c r="W1359" s="34"/>
      <c r="X1359" s="91">
        <f t="shared" si="217"/>
        <v>0</v>
      </c>
      <c r="Y1359" s="92" t="str">
        <f>VLOOKUP('CM-CIC'!B1290,Annuaire_roster!B:F,4,0)</f>
        <v>CHOUIFI Mustapha</v>
      </c>
      <c r="Z1359" s="37" t="s">
        <v>110</v>
      </c>
      <c r="AA1359" s="60" t="s">
        <v>39</v>
      </c>
      <c r="AB1359" s="35">
        <f t="shared" si="209"/>
        <v>0.33333333333333298</v>
      </c>
      <c r="AC1359" s="35" t="str">
        <f t="shared" si="210"/>
        <v/>
      </c>
      <c r="AD1359" s="35" t="str">
        <f t="shared" si="211"/>
        <v/>
      </c>
      <c r="AE1359" s="44" t="str">
        <f t="shared" si="212"/>
        <v/>
      </c>
      <c r="AF1359" s="120"/>
      <c r="AG1359" s="45"/>
    </row>
    <row r="1360" spans="1:33" ht="12.75" customHeight="1" x14ac:dyDescent="0.2">
      <c r="A1360" s="59">
        <f>+VLOOKUP(B1360,Annuaire_roster!B:G,5,0)</f>
        <v>1148</v>
      </c>
      <c r="B1360" s="78" t="s">
        <v>72</v>
      </c>
      <c r="C1360" s="98">
        <v>0.28888888888888886</v>
      </c>
      <c r="D1360" s="98" t="s">
        <v>223</v>
      </c>
      <c r="E1360" s="101">
        <v>0.66666666666666663</v>
      </c>
      <c r="F1360" s="101" t="s">
        <v>224</v>
      </c>
      <c r="G1360" s="102"/>
      <c r="H1360" s="105"/>
      <c r="I1360" s="127"/>
      <c r="J1360" s="105"/>
      <c r="K1360" s="111">
        <v>0</v>
      </c>
      <c r="L1360" s="105">
        <v>0</v>
      </c>
      <c r="M1360" s="112">
        <v>0</v>
      </c>
      <c r="N1360" s="34">
        <f t="shared" si="213"/>
        <v>0.33333333333333326</v>
      </c>
      <c r="O1360" s="38">
        <f t="shared" si="214"/>
        <v>0.33333333333333326</v>
      </c>
      <c r="P1360" s="114" t="s">
        <v>117</v>
      </c>
      <c r="Q1360" s="118">
        <v>44819</v>
      </c>
      <c r="R1360" s="35">
        <f t="shared" si="206"/>
        <v>0</v>
      </c>
      <c r="S1360" s="35">
        <f t="shared" si="207"/>
        <v>0</v>
      </c>
      <c r="T1360" s="10" t="str">
        <f t="shared" si="215"/>
        <v>Sem - 38</v>
      </c>
      <c r="U1360" s="10" t="str">
        <f t="shared" si="216"/>
        <v>Septembre</v>
      </c>
      <c r="V1360" s="36" t="str">
        <f t="shared" si="208"/>
        <v>2026</v>
      </c>
      <c r="W1360" s="34"/>
      <c r="X1360" s="91">
        <f t="shared" si="217"/>
        <v>2.7777777777778789E-3</v>
      </c>
      <c r="Y1360" s="92" t="str">
        <f>VLOOKUP('CM-CIC'!B1291,Annuaire_roster!B:F,4,0)</f>
        <v>CHOUIFI Mustapha</v>
      </c>
      <c r="Z1360" s="37" t="s">
        <v>110</v>
      </c>
      <c r="AA1360" s="60" t="s">
        <v>39</v>
      </c>
      <c r="AB1360" s="35" t="str">
        <f t="shared" si="209"/>
        <v/>
      </c>
      <c r="AC1360" s="35" t="str">
        <f t="shared" si="210"/>
        <v/>
      </c>
      <c r="AD1360" s="35" t="str">
        <f t="shared" si="211"/>
        <v/>
      </c>
      <c r="AE1360" s="44" t="str">
        <f t="shared" si="212"/>
        <v/>
      </c>
      <c r="AF1360" s="120"/>
      <c r="AG1360" s="45"/>
    </row>
    <row r="1361" spans="1:33" ht="12.75" customHeight="1" x14ac:dyDescent="0.2">
      <c r="A1361" s="59">
        <f>+VLOOKUP(B1361,Annuaire_roster!B:G,5,0)</f>
        <v>1141</v>
      </c>
      <c r="B1361" s="78" t="s">
        <v>76</v>
      </c>
      <c r="C1361" s="98">
        <v>0.28888888888888886</v>
      </c>
      <c r="D1361" s="98" t="s">
        <v>223</v>
      </c>
      <c r="E1361" s="101">
        <v>0.66666666666666663</v>
      </c>
      <c r="F1361" s="101" t="s">
        <v>224</v>
      </c>
      <c r="G1361" s="102"/>
      <c r="H1361" s="105"/>
      <c r="I1361" s="127"/>
      <c r="J1361" s="105"/>
      <c r="K1361" s="111">
        <v>0</v>
      </c>
      <c r="L1361" s="105">
        <v>0</v>
      </c>
      <c r="M1361" s="112">
        <v>0</v>
      </c>
      <c r="N1361" s="34">
        <f t="shared" si="213"/>
        <v>0.33333333333333326</v>
      </c>
      <c r="O1361" s="38">
        <f t="shared" si="214"/>
        <v>0.33333333333333326</v>
      </c>
      <c r="P1361" s="114" t="s">
        <v>117</v>
      </c>
      <c r="Q1361" s="118">
        <v>44819</v>
      </c>
      <c r="R1361" s="35">
        <f t="shared" si="206"/>
        <v>0</v>
      </c>
      <c r="S1361" s="35">
        <f t="shared" si="207"/>
        <v>0</v>
      </c>
      <c r="T1361" s="10" t="str">
        <f t="shared" si="215"/>
        <v>Sem - 38</v>
      </c>
      <c r="U1361" s="10" t="str">
        <f t="shared" si="216"/>
        <v>Septembre</v>
      </c>
      <c r="V1361" s="36" t="str">
        <f t="shared" si="208"/>
        <v>2026</v>
      </c>
      <c r="W1361" s="34"/>
      <c r="X1361" s="91">
        <f t="shared" si="217"/>
        <v>2.7777777777778789E-3</v>
      </c>
      <c r="Y1361" s="92" t="str">
        <f>VLOOKUP('CM-CIC'!B1292,Annuaire_roster!B:F,4,0)</f>
        <v>CHOUIFI Mustapha</v>
      </c>
      <c r="Z1361" s="37" t="s">
        <v>110</v>
      </c>
      <c r="AA1361" s="60" t="s">
        <v>39</v>
      </c>
      <c r="AB1361" s="35" t="str">
        <f t="shared" si="209"/>
        <v/>
      </c>
      <c r="AC1361" s="35" t="str">
        <f t="shared" si="210"/>
        <v/>
      </c>
      <c r="AD1361" s="35" t="str">
        <f t="shared" si="211"/>
        <v/>
      </c>
      <c r="AE1361" s="44" t="str">
        <f t="shared" si="212"/>
        <v/>
      </c>
      <c r="AF1361" s="120"/>
      <c r="AG1361" s="45"/>
    </row>
    <row r="1362" spans="1:33" ht="12.75" customHeight="1" x14ac:dyDescent="0.2">
      <c r="A1362" s="59">
        <f>+VLOOKUP(B1362,Annuaire_roster!B:G,5,0)</f>
        <v>1146</v>
      </c>
      <c r="B1362" s="78" t="s">
        <v>69</v>
      </c>
      <c r="C1362" s="98">
        <v>0.2895833333333333</v>
      </c>
      <c r="D1362" s="98" t="s">
        <v>223</v>
      </c>
      <c r="E1362" s="101">
        <v>0.66666666666666663</v>
      </c>
      <c r="F1362" s="101" t="s">
        <v>224</v>
      </c>
      <c r="G1362" s="102"/>
      <c r="H1362" s="105"/>
      <c r="I1362" s="127"/>
      <c r="J1362" s="105"/>
      <c r="K1362" s="111">
        <v>0</v>
      </c>
      <c r="L1362" s="105">
        <v>0</v>
      </c>
      <c r="M1362" s="112">
        <v>0</v>
      </c>
      <c r="N1362" s="34">
        <f t="shared" si="213"/>
        <v>0.33333333333333326</v>
      </c>
      <c r="O1362" s="38">
        <f t="shared" si="214"/>
        <v>0.33333333333333326</v>
      </c>
      <c r="P1362" s="114" t="s">
        <v>117</v>
      </c>
      <c r="Q1362" s="118">
        <v>44819</v>
      </c>
      <c r="R1362" s="35">
        <f t="shared" si="206"/>
        <v>0</v>
      </c>
      <c r="S1362" s="35">
        <f t="shared" si="207"/>
        <v>0</v>
      </c>
      <c r="T1362" s="10" t="str">
        <f t="shared" si="215"/>
        <v>Sem - 38</v>
      </c>
      <c r="U1362" s="10" t="str">
        <f t="shared" si="216"/>
        <v>Septembre</v>
      </c>
      <c r="V1362" s="36" t="str">
        <f t="shared" si="208"/>
        <v>2026</v>
      </c>
      <c r="W1362" s="34"/>
      <c r="X1362" s="91">
        <f t="shared" si="217"/>
        <v>2.0833333333333259E-3</v>
      </c>
      <c r="Y1362" s="92" t="str">
        <f>VLOOKUP('CM-CIC'!B1293,Annuaire_roster!B:F,4,0)</f>
        <v>HAMDOUNI YASSER (assistance)</v>
      </c>
      <c r="Z1362" s="37" t="s">
        <v>110</v>
      </c>
      <c r="AA1362" s="60" t="s">
        <v>39</v>
      </c>
      <c r="AB1362" s="35" t="str">
        <f t="shared" si="209"/>
        <v/>
      </c>
      <c r="AC1362" s="35" t="str">
        <f t="shared" si="210"/>
        <v/>
      </c>
      <c r="AD1362" s="35" t="str">
        <f t="shared" si="211"/>
        <v/>
      </c>
      <c r="AE1362" s="44" t="str">
        <f t="shared" si="212"/>
        <v/>
      </c>
      <c r="AF1362" s="120"/>
      <c r="AG1362" s="45"/>
    </row>
    <row r="1363" spans="1:33" ht="12.75" customHeight="1" x14ac:dyDescent="0.2">
      <c r="A1363" s="59">
        <f>+VLOOKUP(B1363,Annuaire_roster!B:G,5,0)</f>
        <v>1161</v>
      </c>
      <c r="B1363" s="78" t="s">
        <v>77</v>
      </c>
      <c r="C1363" s="98">
        <v>0.29097222222222219</v>
      </c>
      <c r="D1363" s="98" t="s">
        <v>223</v>
      </c>
      <c r="E1363" s="101">
        <v>0.66666666666666663</v>
      </c>
      <c r="F1363" s="101" t="s">
        <v>224</v>
      </c>
      <c r="G1363" s="102"/>
      <c r="H1363" s="105"/>
      <c r="I1363" s="127"/>
      <c r="J1363" s="105"/>
      <c r="K1363" s="111">
        <v>0</v>
      </c>
      <c r="L1363" s="105">
        <v>0</v>
      </c>
      <c r="M1363" s="112">
        <v>0</v>
      </c>
      <c r="N1363" s="34">
        <f t="shared" si="213"/>
        <v>0.33333333333333326</v>
      </c>
      <c r="O1363" s="38">
        <f t="shared" si="214"/>
        <v>0.33333333333333326</v>
      </c>
      <c r="P1363" s="114" t="s">
        <v>117</v>
      </c>
      <c r="Q1363" s="118">
        <v>44819</v>
      </c>
      <c r="R1363" s="35">
        <f t="shared" ref="R1363:R1426" si="218">IF(M1363="Abs",O1363,0)</f>
        <v>0</v>
      </c>
      <c r="S1363" s="35">
        <f t="shared" ref="S1363:S1426" si="219">SUM(R1363,L1363,I1363,J1363,W1363,H1363)</f>
        <v>0</v>
      </c>
      <c r="T1363" s="10" t="str">
        <f t="shared" si="215"/>
        <v>Sem - 38</v>
      </c>
      <c r="U1363" s="10" t="str">
        <f t="shared" si="216"/>
        <v>Septembre</v>
      </c>
      <c r="V1363" s="36" t="str">
        <f t="shared" ref="V1363:V1426" si="220">+TEXT(Q1363,"aaa")</f>
        <v>2026</v>
      </c>
      <c r="W1363" s="34"/>
      <c r="X1363" s="91">
        <f t="shared" si="217"/>
        <v>0</v>
      </c>
      <c r="Y1363" s="92" t="str">
        <f>VLOOKUP('CM-CIC'!B1294,Annuaire_roster!B:F,4,0)</f>
        <v>HAMDOUNI YASSER (assistance)</v>
      </c>
      <c r="Z1363" s="37" t="s">
        <v>110</v>
      </c>
      <c r="AA1363" s="60" t="s">
        <v>39</v>
      </c>
      <c r="AB1363" s="35" t="str">
        <f t="shared" ref="AB1363:AB1426" si="221">IF(AND(D1363="Congé",F1363="Congé"),0.333333333333333,IF(OR(AND(D1363="Congé",F1363&lt;&gt;"Congé"),(AND(F1363="Congé",D1363&lt;&gt;"Congé"))),0.166666666666667,""))</f>
        <v/>
      </c>
      <c r="AC1363" s="35" t="str">
        <f t="shared" ref="AC1363:AC1426" si="222">IF(AND(D1363="Congé sans solde",F1363="Congé sans solde"),0.333333333333333,IF(OR(AND(D1363="Congé sans solde",F1363&lt;&gt;"Congé sans solde"),(AND(F1363="Congé sans solde",D1363&lt;&gt;"Congé sans solde"))),0.166666666666667,""))</f>
        <v/>
      </c>
      <c r="AD1363" s="35" t="str">
        <f t="shared" ref="AD1363:AD1426" si="223">IF(AND(D1363="Congé spécial",F1363="Congé spécial"),0.333333333333333,IF(OR(AND(D1363="Congé spécial",F1363&lt;&gt;"Congé décès"),(AND(F1363="Congé spécial",D1363&lt;&gt;"Congé spécial"))),0.166666666666667,""))</f>
        <v/>
      </c>
      <c r="AE1363" s="44" t="str">
        <f t="shared" ref="AE1363:AE1426" si="224">IF(AND(D1363="Férié",F1363="Férié"),0.333333333333333,IF(OR(AND(D1363="Férié",F1363&lt;&gt;"Férié"),(AND(F1363="Férié",D1363&lt;&gt;"Férié"))),0.166666666666667,""))</f>
        <v/>
      </c>
      <c r="AF1363" s="120"/>
      <c r="AG1363" s="45"/>
    </row>
    <row r="1364" spans="1:33" ht="12.75" customHeight="1" x14ac:dyDescent="0.2">
      <c r="A1364" s="59">
        <f>+VLOOKUP(B1364,Annuaire_roster!B:G,5,0)</f>
        <v>1372</v>
      </c>
      <c r="B1364" s="78" t="s">
        <v>115</v>
      </c>
      <c r="C1364" s="98">
        <v>0.29166666666666669</v>
      </c>
      <c r="D1364" s="98" t="s">
        <v>223</v>
      </c>
      <c r="E1364" s="101">
        <v>0.66666666666666663</v>
      </c>
      <c r="F1364" s="101" t="s">
        <v>224</v>
      </c>
      <c r="G1364" s="102"/>
      <c r="H1364" s="105"/>
      <c r="I1364" s="127"/>
      <c r="J1364" s="105"/>
      <c r="K1364" s="111">
        <v>0</v>
      </c>
      <c r="L1364" s="105">
        <v>0</v>
      </c>
      <c r="M1364" s="112">
        <v>0</v>
      </c>
      <c r="N1364" s="34">
        <f t="shared" si="213"/>
        <v>0.33333333333333326</v>
      </c>
      <c r="O1364" s="38">
        <f t="shared" si="214"/>
        <v>0.33333333333333326</v>
      </c>
      <c r="P1364" s="114" t="s">
        <v>117</v>
      </c>
      <c r="Q1364" s="118">
        <v>44819</v>
      </c>
      <c r="R1364" s="35">
        <f t="shared" si="218"/>
        <v>0</v>
      </c>
      <c r="S1364" s="35">
        <f t="shared" si="219"/>
        <v>0</v>
      </c>
      <c r="T1364" s="10" t="str">
        <f t="shared" si="215"/>
        <v>Sem - 38</v>
      </c>
      <c r="U1364" s="10" t="str">
        <f t="shared" si="216"/>
        <v>Septembre</v>
      </c>
      <c r="V1364" s="36" t="str">
        <f t="shared" si="220"/>
        <v>2026</v>
      </c>
      <c r="W1364" s="34"/>
      <c r="X1364" s="91">
        <f t="shared" si="217"/>
        <v>0</v>
      </c>
      <c r="Y1364" s="92" t="str">
        <f>VLOOKUP('CM-CIC'!B1295,Annuaire_roster!B:F,4,0)</f>
        <v>HAMDOUNI YASSER (assistance)</v>
      </c>
      <c r="Z1364" s="37" t="s">
        <v>110</v>
      </c>
      <c r="AA1364" s="60" t="s">
        <v>39</v>
      </c>
      <c r="AB1364" s="35" t="str">
        <f t="shared" si="221"/>
        <v/>
      </c>
      <c r="AC1364" s="35" t="str">
        <f t="shared" si="222"/>
        <v/>
      </c>
      <c r="AD1364" s="35" t="str">
        <f t="shared" si="223"/>
        <v/>
      </c>
      <c r="AE1364" s="44" t="str">
        <f t="shared" si="224"/>
        <v/>
      </c>
      <c r="AF1364" s="120"/>
      <c r="AG1364" s="45"/>
    </row>
    <row r="1365" spans="1:33" ht="12.75" customHeight="1" x14ac:dyDescent="0.2">
      <c r="A1365" s="59">
        <f>+VLOOKUP(B1365,Annuaire_roster!B:G,5,0)</f>
        <v>1371</v>
      </c>
      <c r="B1365" s="78" t="s">
        <v>116</v>
      </c>
      <c r="C1365" s="98">
        <v>0.28472222222222221</v>
      </c>
      <c r="D1365" s="98" t="s">
        <v>223</v>
      </c>
      <c r="E1365" s="101">
        <v>0.66666666666666663</v>
      </c>
      <c r="F1365" s="101" t="s">
        <v>224</v>
      </c>
      <c r="G1365" s="102"/>
      <c r="H1365" s="105"/>
      <c r="I1365" s="127"/>
      <c r="J1365" s="105"/>
      <c r="K1365" s="111">
        <v>0</v>
      </c>
      <c r="L1365" s="105">
        <v>0</v>
      </c>
      <c r="M1365" s="112">
        <v>0</v>
      </c>
      <c r="N1365" s="34">
        <f t="shared" si="213"/>
        <v>0.33333333333333326</v>
      </c>
      <c r="O1365" s="38">
        <f t="shared" si="214"/>
        <v>0.33333333333333326</v>
      </c>
      <c r="P1365" s="114" t="s">
        <v>117</v>
      </c>
      <c r="Q1365" s="118">
        <v>44819</v>
      </c>
      <c r="R1365" s="35">
        <f t="shared" si="218"/>
        <v>0</v>
      </c>
      <c r="S1365" s="35">
        <f t="shared" si="219"/>
        <v>0</v>
      </c>
      <c r="T1365" s="10" t="str">
        <f t="shared" si="215"/>
        <v>Sem - 38</v>
      </c>
      <c r="U1365" s="10" t="str">
        <f t="shared" si="216"/>
        <v>Septembre</v>
      </c>
      <c r="V1365" s="36" t="str">
        <f t="shared" si="220"/>
        <v>2026</v>
      </c>
      <c r="W1365" s="34"/>
      <c r="X1365" s="91">
        <f t="shared" si="217"/>
        <v>6.9444444444445308E-3</v>
      </c>
      <c r="Y1365" s="92" t="str">
        <f>VLOOKUP('CM-CIC'!B1296,Annuaire_roster!B:F,4,0)</f>
        <v>HAMDOUNI YASSER (assistance)</v>
      </c>
      <c r="Z1365" s="37" t="s">
        <v>110</v>
      </c>
      <c r="AA1365" s="60" t="s">
        <v>39</v>
      </c>
      <c r="AB1365" s="35" t="str">
        <f t="shared" si="221"/>
        <v/>
      </c>
      <c r="AC1365" s="35" t="str">
        <f t="shared" si="222"/>
        <v/>
      </c>
      <c r="AD1365" s="35" t="str">
        <f t="shared" si="223"/>
        <v/>
      </c>
      <c r="AE1365" s="44" t="str">
        <f t="shared" si="224"/>
        <v/>
      </c>
      <c r="AF1365" s="120"/>
      <c r="AG1365" s="45"/>
    </row>
    <row r="1366" spans="1:33" ht="12.75" customHeight="1" x14ac:dyDescent="0.2">
      <c r="A1366" s="59">
        <f>+VLOOKUP(B1366,Annuaire_roster!B:G,5,0)</f>
        <v>1152</v>
      </c>
      <c r="B1366" s="78" t="s">
        <v>67</v>
      </c>
      <c r="C1366" s="98">
        <v>0.28611111111111109</v>
      </c>
      <c r="D1366" s="98" t="s">
        <v>223</v>
      </c>
      <c r="E1366" s="101">
        <v>0.66666666666666663</v>
      </c>
      <c r="F1366" s="101" t="s">
        <v>224</v>
      </c>
      <c r="G1366" s="102"/>
      <c r="H1366" s="105"/>
      <c r="I1366" s="127"/>
      <c r="J1366" s="105"/>
      <c r="K1366" s="111">
        <v>0</v>
      </c>
      <c r="L1366" s="105">
        <v>0</v>
      </c>
      <c r="M1366" s="112">
        <v>0</v>
      </c>
      <c r="N1366" s="34">
        <f t="shared" si="213"/>
        <v>0.33333333333333326</v>
      </c>
      <c r="O1366" s="38">
        <f t="shared" si="214"/>
        <v>0.33333333333333326</v>
      </c>
      <c r="P1366" s="114" t="s">
        <v>117</v>
      </c>
      <c r="Q1366" s="118">
        <v>44819</v>
      </c>
      <c r="R1366" s="35">
        <f t="shared" si="218"/>
        <v>0</v>
      </c>
      <c r="S1366" s="35">
        <f t="shared" si="219"/>
        <v>0</v>
      </c>
      <c r="T1366" s="10" t="str">
        <f t="shared" si="215"/>
        <v>Sem - 38</v>
      </c>
      <c r="U1366" s="10" t="str">
        <f t="shared" si="216"/>
        <v>Septembre</v>
      </c>
      <c r="V1366" s="36" t="str">
        <f t="shared" si="220"/>
        <v>2026</v>
      </c>
      <c r="W1366" s="34"/>
      <c r="X1366" s="91">
        <f t="shared" si="217"/>
        <v>5.5555555555556468E-3</v>
      </c>
      <c r="Y1366" s="92" t="str">
        <f>VLOOKUP('CM-CIC'!B1297,Annuaire_roster!B:F,4,0)</f>
        <v>HAMDOUNI YASSER (assistance)</v>
      </c>
      <c r="Z1366" s="37" t="s">
        <v>110</v>
      </c>
      <c r="AA1366" s="60" t="s">
        <v>39</v>
      </c>
      <c r="AB1366" s="35" t="str">
        <f t="shared" si="221"/>
        <v/>
      </c>
      <c r="AC1366" s="35" t="str">
        <f t="shared" si="222"/>
        <v/>
      </c>
      <c r="AD1366" s="35" t="str">
        <f t="shared" si="223"/>
        <v/>
      </c>
      <c r="AE1366" s="44" t="str">
        <f t="shared" si="224"/>
        <v/>
      </c>
      <c r="AF1366" s="120"/>
      <c r="AG1366" s="45"/>
    </row>
    <row r="1367" spans="1:33" ht="12.75" customHeight="1" x14ac:dyDescent="0.2">
      <c r="A1367" s="59">
        <f>+VLOOKUP(B1367,Annuaire_roster!B:G,5,0)</f>
        <v>1393</v>
      </c>
      <c r="B1367" s="78" t="s">
        <v>127</v>
      </c>
      <c r="C1367" s="98">
        <v>0.29097222222222219</v>
      </c>
      <c r="D1367" s="98" t="s">
        <v>223</v>
      </c>
      <c r="E1367" s="101">
        <v>0.66666666666666663</v>
      </c>
      <c r="F1367" s="101" t="s">
        <v>224</v>
      </c>
      <c r="G1367" s="102"/>
      <c r="H1367" s="105"/>
      <c r="I1367" s="127"/>
      <c r="J1367" s="105"/>
      <c r="K1367" s="111">
        <v>0</v>
      </c>
      <c r="L1367" s="105">
        <v>0</v>
      </c>
      <c r="M1367" s="112">
        <v>0</v>
      </c>
      <c r="N1367" s="34">
        <f t="shared" si="213"/>
        <v>0.33333333333333326</v>
      </c>
      <c r="O1367" s="38">
        <f t="shared" si="214"/>
        <v>0.33333333333333326</v>
      </c>
      <c r="P1367" s="114" t="s">
        <v>117</v>
      </c>
      <c r="Q1367" s="118">
        <v>44819</v>
      </c>
      <c r="R1367" s="35">
        <f t="shared" si="218"/>
        <v>0</v>
      </c>
      <c r="S1367" s="35">
        <f t="shared" si="219"/>
        <v>0</v>
      </c>
      <c r="T1367" s="10" t="str">
        <f t="shared" si="215"/>
        <v>Sem - 38</v>
      </c>
      <c r="U1367" s="10" t="str">
        <f t="shared" si="216"/>
        <v>Septembre</v>
      </c>
      <c r="V1367" s="36" t="str">
        <f t="shared" si="220"/>
        <v>2026</v>
      </c>
      <c r="W1367" s="34"/>
      <c r="X1367" s="91">
        <f t="shared" si="217"/>
        <v>0</v>
      </c>
      <c r="Y1367" s="92" t="str">
        <f>VLOOKUP('CM-CIC'!B1298,Annuaire_roster!B:F,4,0)</f>
        <v>HAMDOUNI YASSER (assistance)</v>
      </c>
      <c r="Z1367" s="37" t="s">
        <v>110</v>
      </c>
      <c r="AA1367" s="60" t="s">
        <v>39</v>
      </c>
      <c r="AB1367" s="35" t="str">
        <f t="shared" si="221"/>
        <v/>
      </c>
      <c r="AC1367" s="35" t="str">
        <f t="shared" si="222"/>
        <v/>
      </c>
      <c r="AD1367" s="35" t="str">
        <f t="shared" si="223"/>
        <v/>
      </c>
      <c r="AE1367" s="44" t="str">
        <f t="shared" si="224"/>
        <v/>
      </c>
      <c r="AF1367" s="120"/>
      <c r="AG1367" s="45"/>
    </row>
    <row r="1368" spans="1:33" ht="12.75" customHeight="1" x14ac:dyDescent="0.2">
      <c r="A1368" s="59">
        <f>+VLOOKUP(B1368,Annuaire_roster!B:G,5,0)</f>
        <v>1413</v>
      </c>
      <c r="B1368" s="78" t="s">
        <v>131</v>
      </c>
      <c r="C1368" s="98">
        <v>0.2895833333333333</v>
      </c>
      <c r="D1368" s="98" t="s">
        <v>223</v>
      </c>
      <c r="E1368" s="101">
        <v>0.66666666666666663</v>
      </c>
      <c r="F1368" s="101" t="s">
        <v>224</v>
      </c>
      <c r="G1368" s="102"/>
      <c r="H1368" s="105"/>
      <c r="I1368" s="127"/>
      <c r="J1368" s="105"/>
      <c r="K1368" s="111">
        <v>0</v>
      </c>
      <c r="L1368" s="105">
        <v>0</v>
      </c>
      <c r="M1368" s="112">
        <v>0</v>
      </c>
      <c r="N1368" s="34">
        <f t="shared" si="213"/>
        <v>0.33333333333333326</v>
      </c>
      <c r="O1368" s="38">
        <f t="shared" si="214"/>
        <v>0.33333333333333326</v>
      </c>
      <c r="P1368" s="114" t="s">
        <v>117</v>
      </c>
      <c r="Q1368" s="118">
        <v>44819</v>
      </c>
      <c r="R1368" s="35">
        <f t="shared" si="218"/>
        <v>0</v>
      </c>
      <c r="S1368" s="35">
        <f t="shared" si="219"/>
        <v>0</v>
      </c>
      <c r="T1368" s="10" t="str">
        <f t="shared" si="215"/>
        <v>Sem - 38</v>
      </c>
      <c r="U1368" s="10" t="str">
        <f t="shared" si="216"/>
        <v>Septembre</v>
      </c>
      <c r="V1368" s="36" t="str">
        <f t="shared" si="220"/>
        <v>2026</v>
      </c>
      <c r="W1368" s="34"/>
      <c r="X1368" s="91">
        <f t="shared" si="217"/>
        <v>2.0833333333333259E-3</v>
      </c>
      <c r="Y1368" s="92" t="str">
        <f>VLOOKUP('CM-CIC'!B1299,Annuaire_roster!B:F,4,0)</f>
        <v>CHOUIFI Mustapha</v>
      </c>
      <c r="Z1368" s="37" t="s">
        <v>110</v>
      </c>
      <c r="AA1368" s="60" t="s">
        <v>39</v>
      </c>
      <c r="AB1368" s="35" t="str">
        <f t="shared" si="221"/>
        <v/>
      </c>
      <c r="AC1368" s="35" t="str">
        <f t="shared" si="222"/>
        <v/>
      </c>
      <c r="AD1368" s="35" t="str">
        <f t="shared" si="223"/>
        <v/>
      </c>
      <c r="AE1368" s="44" t="str">
        <f t="shared" si="224"/>
        <v/>
      </c>
      <c r="AF1368" s="120"/>
      <c r="AG1368" s="45"/>
    </row>
    <row r="1369" spans="1:33" ht="12.75" customHeight="1" x14ac:dyDescent="0.2">
      <c r="A1369" s="59">
        <f>+VLOOKUP(B1369,Annuaire_roster!B:G,5,0)</f>
        <v>1418</v>
      </c>
      <c r="B1369" s="78" t="s">
        <v>132</v>
      </c>
      <c r="C1369" s="98">
        <v>0.29166666666666663</v>
      </c>
      <c r="D1369" s="98" t="s">
        <v>223</v>
      </c>
      <c r="E1369" s="101">
        <v>0.66666666666666663</v>
      </c>
      <c r="F1369" s="101" t="s">
        <v>224</v>
      </c>
      <c r="G1369" s="102"/>
      <c r="H1369" s="105"/>
      <c r="I1369" s="127"/>
      <c r="J1369" s="105"/>
      <c r="K1369" s="111">
        <v>0</v>
      </c>
      <c r="L1369" s="105">
        <v>0</v>
      </c>
      <c r="M1369" s="112">
        <v>0</v>
      </c>
      <c r="N1369" s="34">
        <f t="shared" si="213"/>
        <v>0.33333333333333326</v>
      </c>
      <c r="O1369" s="38">
        <f t="shared" si="214"/>
        <v>0.33333333333333326</v>
      </c>
      <c r="P1369" s="114" t="s">
        <v>117</v>
      </c>
      <c r="Q1369" s="118">
        <v>44819</v>
      </c>
      <c r="R1369" s="35">
        <f t="shared" si="218"/>
        <v>0</v>
      </c>
      <c r="S1369" s="35">
        <f t="shared" si="219"/>
        <v>0</v>
      </c>
      <c r="T1369" s="10" t="str">
        <f t="shared" si="215"/>
        <v>Sem - 38</v>
      </c>
      <c r="U1369" s="10" t="str">
        <f t="shared" si="216"/>
        <v>Septembre</v>
      </c>
      <c r="V1369" s="36" t="str">
        <f t="shared" si="220"/>
        <v>2026</v>
      </c>
      <c r="W1369" s="34"/>
      <c r="X1369" s="91">
        <f t="shared" si="217"/>
        <v>0</v>
      </c>
      <c r="Y1369" s="92" t="str">
        <f>VLOOKUP('CM-CIC'!B1300,Annuaire_roster!B:F,4,0)</f>
        <v>CHOUIFI Mustapha</v>
      </c>
      <c r="Z1369" s="37" t="s">
        <v>110</v>
      </c>
      <c r="AA1369" s="60" t="s">
        <v>39</v>
      </c>
      <c r="AB1369" s="35" t="str">
        <f t="shared" si="221"/>
        <v/>
      </c>
      <c r="AC1369" s="35" t="str">
        <f t="shared" si="222"/>
        <v/>
      </c>
      <c r="AD1369" s="35" t="str">
        <f t="shared" si="223"/>
        <v/>
      </c>
      <c r="AE1369" s="44" t="str">
        <f t="shared" si="224"/>
        <v/>
      </c>
      <c r="AF1369" s="120"/>
      <c r="AG1369" s="45"/>
    </row>
    <row r="1370" spans="1:33" ht="12.75" customHeight="1" x14ac:dyDescent="0.2">
      <c r="A1370" s="59">
        <f>+VLOOKUP(B1370,Annuaire_roster!B:G,5,0)</f>
        <v>1411</v>
      </c>
      <c r="B1370" s="78" t="s">
        <v>133</v>
      </c>
      <c r="C1370" s="98">
        <v>0.29166666666666663</v>
      </c>
      <c r="D1370" s="98" t="s">
        <v>223</v>
      </c>
      <c r="E1370" s="101">
        <v>0.66666666666666663</v>
      </c>
      <c r="F1370" s="101" t="s">
        <v>224</v>
      </c>
      <c r="G1370" s="102"/>
      <c r="H1370" s="105"/>
      <c r="I1370" s="127"/>
      <c r="J1370" s="105"/>
      <c r="K1370" s="111">
        <v>0</v>
      </c>
      <c r="L1370" s="105">
        <v>0</v>
      </c>
      <c r="M1370" s="112">
        <v>0</v>
      </c>
      <c r="N1370" s="34">
        <f t="shared" si="213"/>
        <v>0.33333333333333326</v>
      </c>
      <c r="O1370" s="38">
        <f t="shared" si="214"/>
        <v>0.33333333333333326</v>
      </c>
      <c r="P1370" s="114" t="s">
        <v>117</v>
      </c>
      <c r="Q1370" s="118">
        <v>44819</v>
      </c>
      <c r="R1370" s="35">
        <f t="shared" si="218"/>
        <v>0</v>
      </c>
      <c r="S1370" s="35">
        <f t="shared" si="219"/>
        <v>0</v>
      </c>
      <c r="T1370" s="10" t="str">
        <f t="shared" si="215"/>
        <v>Sem - 38</v>
      </c>
      <c r="U1370" s="10" t="str">
        <f t="shared" si="216"/>
        <v>Septembre</v>
      </c>
      <c r="V1370" s="36" t="str">
        <f t="shared" si="220"/>
        <v>2026</v>
      </c>
      <c r="W1370" s="34"/>
      <c r="X1370" s="91">
        <f t="shared" si="217"/>
        <v>0</v>
      </c>
      <c r="Y1370" s="92" t="str">
        <f>VLOOKUP('CM-CIC'!B1301,Annuaire_roster!B:F,4,0)</f>
        <v>CHOUIFI Mustapha</v>
      </c>
      <c r="Z1370" s="37" t="s">
        <v>110</v>
      </c>
      <c r="AA1370" s="60" t="s">
        <v>39</v>
      </c>
      <c r="AB1370" s="35" t="str">
        <f t="shared" si="221"/>
        <v/>
      </c>
      <c r="AC1370" s="35" t="str">
        <f t="shared" si="222"/>
        <v/>
      </c>
      <c r="AD1370" s="35" t="str">
        <f t="shared" si="223"/>
        <v/>
      </c>
      <c r="AE1370" s="44" t="str">
        <f t="shared" si="224"/>
        <v/>
      </c>
      <c r="AF1370" s="120"/>
      <c r="AG1370" s="45"/>
    </row>
    <row r="1371" spans="1:33" ht="12.75" customHeight="1" x14ac:dyDescent="0.2">
      <c r="A1371" s="59">
        <f>+VLOOKUP(B1371,Annuaire_roster!B:G,5,0)</f>
        <v>1410</v>
      </c>
      <c r="B1371" s="78" t="s">
        <v>134</v>
      </c>
      <c r="C1371" s="98"/>
      <c r="D1371" s="98" t="s">
        <v>223</v>
      </c>
      <c r="E1371" s="101"/>
      <c r="F1371" s="101" t="s">
        <v>224</v>
      </c>
      <c r="G1371" s="102"/>
      <c r="H1371" s="105"/>
      <c r="I1371" s="127"/>
      <c r="J1371" s="105"/>
      <c r="K1371" s="111">
        <v>0</v>
      </c>
      <c r="L1371" s="105">
        <v>0</v>
      </c>
      <c r="M1371" s="112" t="s">
        <v>187</v>
      </c>
      <c r="N1371" s="34" t="str">
        <f t="shared" si="213"/>
        <v/>
      </c>
      <c r="O1371" s="38">
        <f t="shared" si="214"/>
        <v>0.33333333333333326</v>
      </c>
      <c r="P1371" s="114" t="s">
        <v>117</v>
      </c>
      <c r="Q1371" s="118">
        <v>44819</v>
      </c>
      <c r="R1371" s="35">
        <f t="shared" si="218"/>
        <v>0.33333333333333326</v>
      </c>
      <c r="S1371" s="35">
        <f t="shared" si="219"/>
        <v>0.33333333333333326</v>
      </c>
      <c r="T1371" s="10" t="str">
        <f t="shared" si="215"/>
        <v>Sem - 38</v>
      </c>
      <c r="U1371" s="10" t="str">
        <f t="shared" si="216"/>
        <v>Septembre</v>
      </c>
      <c r="V1371" s="36" t="str">
        <f t="shared" si="220"/>
        <v>2026</v>
      </c>
      <c r="W1371" s="34"/>
      <c r="X1371" s="91">
        <f t="shared" si="217"/>
        <v>0</v>
      </c>
      <c r="Y1371" s="92" t="str">
        <f>VLOOKUP('CM-CIC'!B1302,Annuaire_roster!B:F,4,0)</f>
        <v>CHOUIFI Mustapha</v>
      </c>
      <c r="Z1371" s="37" t="s">
        <v>110</v>
      </c>
      <c r="AA1371" s="60" t="s">
        <v>39</v>
      </c>
      <c r="AB1371" s="35" t="str">
        <f t="shared" si="221"/>
        <v/>
      </c>
      <c r="AC1371" s="35" t="str">
        <f t="shared" si="222"/>
        <v/>
      </c>
      <c r="AD1371" s="35" t="str">
        <f t="shared" si="223"/>
        <v/>
      </c>
      <c r="AE1371" s="44" t="str">
        <f t="shared" si="224"/>
        <v/>
      </c>
      <c r="AF1371" s="120"/>
      <c r="AG1371" s="45"/>
    </row>
    <row r="1372" spans="1:33" ht="12.75" customHeight="1" x14ac:dyDescent="0.2">
      <c r="A1372" s="59">
        <f>+VLOOKUP(B1372,Annuaire_roster!B:G,5,0)</f>
        <v>1414</v>
      </c>
      <c r="B1372" s="78" t="s">
        <v>136</v>
      </c>
      <c r="C1372" s="98">
        <v>0.2895833333333333</v>
      </c>
      <c r="D1372" s="98" t="s">
        <v>223</v>
      </c>
      <c r="E1372" s="101">
        <v>0.66666666666666663</v>
      </c>
      <c r="F1372" s="101" t="s">
        <v>224</v>
      </c>
      <c r="G1372" s="102"/>
      <c r="H1372" s="105"/>
      <c r="I1372" s="127"/>
      <c r="J1372" s="105"/>
      <c r="K1372" s="111">
        <v>0</v>
      </c>
      <c r="L1372" s="105">
        <v>0</v>
      </c>
      <c r="M1372" s="112">
        <v>0</v>
      </c>
      <c r="N1372" s="34">
        <f t="shared" si="213"/>
        <v>0.33333333333333326</v>
      </c>
      <c r="O1372" s="38">
        <f t="shared" si="214"/>
        <v>0.33333333333333326</v>
      </c>
      <c r="P1372" s="114" t="s">
        <v>117</v>
      </c>
      <c r="Q1372" s="118">
        <v>44819</v>
      </c>
      <c r="R1372" s="35">
        <f t="shared" si="218"/>
        <v>0</v>
      </c>
      <c r="S1372" s="35">
        <f t="shared" si="219"/>
        <v>0</v>
      </c>
      <c r="T1372" s="10" t="str">
        <f t="shared" si="215"/>
        <v>Sem - 38</v>
      </c>
      <c r="U1372" s="10" t="str">
        <f t="shared" si="216"/>
        <v>Septembre</v>
      </c>
      <c r="V1372" s="36" t="str">
        <f t="shared" si="220"/>
        <v>2026</v>
      </c>
      <c r="W1372" s="34"/>
      <c r="X1372" s="91">
        <f t="shared" si="217"/>
        <v>2.0833333333333259E-3</v>
      </c>
      <c r="Y1372" s="92" t="str">
        <f>VLOOKUP('CM-CIC'!B1303,Annuaire_roster!B:F,4,0)</f>
        <v>CHOUIFI Mustapha</v>
      </c>
      <c r="Z1372" s="37" t="s">
        <v>110</v>
      </c>
      <c r="AA1372" s="60" t="s">
        <v>39</v>
      </c>
      <c r="AB1372" s="35" t="str">
        <f t="shared" si="221"/>
        <v/>
      </c>
      <c r="AC1372" s="35" t="str">
        <f t="shared" si="222"/>
        <v/>
      </c>
      <c r="AD1372" s="35" t="str">
        <f t="shared" si="223"/>
        <v/>
      </c>
      <c r="AE1372" s="44" t="str">
        <f t="shared" si="224"/>
        <v/>
      </c>
      <c r="AF1372" s="120"/>
      <c r="AG1372" s="45"/>
    </row>
    <row r="1373" spans="1:33" ht="12.75" customHeight="1" x14ac:dyDescent="0.2">
      <c r="A1373" s="59">
        <f>+VLOOKUP(B1373,Annuaire_roster!B:G,5,0)</f>
        <v>1415</v>
      </c>
      <c r="B1373" s="78" t="s">
        <v>137</v>
      </c>
      <c r="C1373" s="98">
        <v>0.28888888888888886</v>
      </c>
      <c r="D1373" s="98" t="s">
        <v>223</v>
      </c>
      <c r="E1373" s="101">
        <v>0.66666666666666663</v>
      </c>
      <c r="F1373" s="101" t="s">
        <v>224</v>
      </c>
      <c r="G1373" s="102"/>
      <c r="H1373" s="105"/>
      <c r="I1373" s="127"/>
      <c r="J1373" s="105"/>
      <c r="K1373" s="111">
        <v>0</v>
      </c>
      <c r="L1373" s="105">
        <v>0</v>
      </c>
      <c r="M1373" s="112">
        <v>0</v>
      </c>
      <c r="N1373" s="34">
        <f t="shared" si="213"/>
        <v>0.33333333333333326</v>
      </c>
      <c r="O1373" s="38">
        <f t="shared" si="214"/>
        <v>0.33333333333333326</v>
      </c>
      <c r="P1373" s="114" t="s">
        <v>117</v>
      </c>
      <c r="Q1373" s="118">
        <v>44819</v>
      </c>
      <c r="R1373" s="35">
        <f t="shared" si="218"/>
        <v>0</v>
      </c>
      <c r="S1373" s="35">
        <f t="shared" si="219"/>
        <v>0</v>
      </c>
      <c r="T1373" s="10" t="str">
        <f t="shared" si="215"/>
        <v>Sem - 38</v>
      </c>
      <c r="U1373" s="10" t="str">
        <f t="shared" si="216"/>
        <v>Septembre</v>
      </c>
      <c r="V1373" s="36" t="str">
        <f t="shared" si="220"/>
        <v>2026</v>
      </c>
      <c r="W1373" s="34"/>
      <c r="X1373" s="91">
        <f t="shared" si="217"/>
        <v>2.7777777777778789E-3</v>
      </c>
      <c r="Y1373" s="92" t="str">
        <f>VLOOKUP('CM-CIC'!B1304,Annuaire_roster!B:F,4,0)</f>
        <v>CHOUIFI Mustapha</v>
      </c>
      <c r="Z1373" s="37" t="s">
        <v>110</v>
      </c>
      <c r="AA1373" s="60" t="s">
        <v>39</v>
      </c>
      <c r="AB1373" s="35" t="str">
        <f t="shared" si="221"/>
        <v/>
      </c>
      <c r="AC1373" s="35" t="str">
        <f t="shared" si="222"/>
        <v/>
      </c>
      <c r="AD1373" s="35" t="str">
        <f t="shared" si="223"/>
        <v/>
      </c>
      <c r="AE1373" s="44" t="str">
        <f t="shared" si="224"/>
        <v/>
      </c>
      <c r="AF1373" s="120"/>
      <c r="AG1373" s="45"/>
    </row>
    <row r="1374" spans="1:33" ht="12.75" customHeight="1" x14ac:dyDescent="0.2">
      <c r="A1374" s="59">
        <f>+VLOOKUP(B1374,Annuaire_roster!B:G,5,0)</f>
        <v>1416</v>
      </c>
      <c r="B1374" s="78" t="s">
        <v>138</v>
      </c>
      <c r="C1374" s="98">
        <v>0.29097222222222219</v>
      </c>
      <c r="D1374" s="98" t="s">
        <v>223</v>
      </c>
      <c r="E1374" s="101">
        <v>0.66666666666666663</v>
      </c>
      <c r="F1374" s="101" t="s">
        <v>224</v>
      </c>
      <c r="G1374" s="102"/>
      <c r="H1374" s="105"/>
      <c r="I1374" s="127"/>
      <c r="J1374" s="105"/>
      <c r="K1374" s="111">
        <v>0</v>
      </c>
      <c r="L1374" s="105">
        <v>0</v>
      </c>
      <c r="M1374" s="112">
        <v>0</v>
      </c>
      <c r="N1374" s="34">
        <f t="shared" si="213"/>
        <v>0.33333333333333326</v>
      </c>
      <c r="O1374" s="38">
        <f t="shared" si="214"/>
        <v>0.33333333333333326</v>
      </c>
      <c r="P1374" s="114" t="s">
        <v>117</v>
      </c>
      <c r="Q1374" s="118">
        <v>44819</v>
      </c>
      <c r="R1374" s="35">
        <f t="shared" si="218"/>
        <v>0</v>
      </c>
      <c r="S1374" s="35">
        <f t="shared" si="219"/>
        <v>0</v>
      </c>
      <c r="T1374" s="10" t="str">
        <f t="shared" si="215"/>
        <v>Sem - 38</v>
      </c>
      <c r="U1374" s="10" t="str">
        <f t="shared" si="216"/>
        <v>Septembre</v>
      </c>
      <c r="V1374" s="36" t="str">
        <f t="shared" si="220"/>
        <v>2026</v>
      </c>
      <c r="W1374" s="34"/>
      <c r="X1374" s="91">
        <f t="shared" si="217"/>
        <v>0</v>
      </c>
      <c r="Y1374" s="92" t="str">
        <f>VLOOKUP('CM-CIC'!B1305,Annuaire_roster!B:F,4,0)</f>
        <v>CHOUIFI Mustapha</v>
      </c>
      <c r="Z1374" s="37" t="s">
        <v>110</v>
      </c>
      <c r="AA1374" s="60" t="s">
        <v>39</v>
      </c>
      <c r="AB1374" s="35" t="str">
        <f t="shared" si="221"/>
        <v/>
      </c>
      <c r="AC1374" s="35" t="str">
        <f t="shared" si="222"/>
        <v/>
      </c>
      <c r="AD1374" s="35" t="str">
        <f t="shared" si="223"/>
        <v/>
      </c>
      <c r="AE1374" s="44" t="str">
        <f t="shared" si="224"/>
        <v/>
      </c>
      <c r="AF1374" s="120"/>
      <c r="AG1374" s="45"/>
    </row>
    <row r="1375" spans="1:33" ht="12.75" customHeight="1" x14ac:dyDescent="0.2">
      <c r="A1375" s="59">
        <f>+VLOOKUP(B1375,Annuaire_roster!B:G,5,0)</f>
        <v>1419</v>
      </c>
      <c r="B1375" s="78" t="s">
        <v>139</v>
      </c>
      <c r="C1375" s="98">
        <v>0.29166666666666669</v>
      </c>
      <c r="D1375" s="98" t="s">
        <v>223</v>
      </c>
      <c r="E1375" s="101">
        <v>0.66666666666666663</v>
      </c>
      <c r="F1375" s="101" t="s">
        <v>224</v>
      </c>
      <c r="G1375" s="102"/>
      <c r="H1375" s="105"/>
      <c r="I1375" s="127"/>
      <c r="J1375" s="105"/>
      <c r="K1375" s="111">
        <v>0</v>
      </c>
      <c r="L1375" s="105">
        <v>0</v>
      </c>
      <c r="M1375" s="112">
        <v>0</v>
      </c>
      <c r="N1375" s="34">
        <f t="shared" si="213"/>
        <v>0.33333333333333326</v>
      </c>
      <c r="O1375" s="38">
        <f t="shared" si="214"/>
        <v>0.33333333333333326</v>
      </c>
      <c r="P1375" s="114" t="s">
        <v>117</v>
      </c>
      <c r="Q1375" s="118">
        <v>44819</v>
      </c>
      <c r="R1375" s="35">
        <f t="shared" si="218"/>
        <v>0</v>
      </c>
      <c r="S1375" s="35">
        <f t="shared" si="219"/>
        <v>0</v>
      </c>
      <c r="T1375" s="10" t="str">
        <f t="shared" si="215"/>
        <v>Sem - 38</v>
      </c>
      <c r="U1375" s="10" t="str">
        <f t="shared" si="216"/>
        <v>Septembre</v>
      </c>
      <c r="V1375" s="36" t="str">
        <f t="shared" si="220"/>
        <v>2026</v>
      </c>
      <c r="W1375" s="34"/>
      <c r="X1375" s="91">
        <f t="shared" si="217"/>
        <v>0</v>
      </c>
      <c r="Y1375" s="92" t="str">
        <f>VLOOKUP('CM-CIC'!B1306,Annuaire_roster!B:F,4,0)</f>
        <v>CHOUIFI Mustapha</v>
      </c>
      <c r="Z1375" s="37" t="s">
        <v>110</v>
      </c>
      <c r="AA1375" s="60" t="s">
        <v>39</v>
      </c>
      <c r="AB1375" s="35" t="str">
        <f t="shared" si="221"/>
        <v/>
      </c>
      <c r="AC1375" s="35" t="str">
        <f t="shared" si="222"/>
        <v/>
      </c>
      <c r="AD1375" s="35" t="str">
        <f t="shared" si="223"/>
        <v/>
      </c>
      <c r="AE1375" s="44" t="str">
        <f t="shared" si="224"/>
        <v/>
      </c>
      <c r="AF1375" s="120"/>
      <c r="AG1375" s="45"/>
    </row>
    <row r="1376" spans="1:33" ht="12.75" customHeight="1" x14ac:dyDescent="0.2">
      <c r="A1376" s="59">
        <f>+VLOOKUP(B1376,Annuaire_roster!B:G,5,0)</f>
        <v>1533</v>
      </c>
      <c r="B1376" s="78" t="s">
        <v>181</v>
      </c>
      <c r="C1376" s="98">
        <v>0.29166666666666663</v>
      </c>
      <c r="D1376" s="98" t="s">
        <v>223</v>
      </c>
      <c r="E1376" s="101">
        <v>0.66666666666666663</v>
      </c>
      <c r="F1376" s="101" t="s">
        <v>224</v>
      </c>
      <c r="G1376" s="102"/>
      <c r="H1376" s="105"/>
      <c r="I1376" s="127"/>
      <c r="J1376" s="105"/>
      <c r="K1376" s="111">
        <v>0</v>
      </c>
      <c r="L1376" s="105">
        <v>0</v>
      </c>
      <c r="M1376" s="112">
        <v>0</v>
      </c>
      <c r="N1376" s="34">
        <f t="shared" si="213"/>
        <v>0.33333333333333326</v>
      </c>
      <c r="O1376" s="38">
        <f t="shared" si="214"/>
        <v>0.33333333333333326</v>
      </c>
      <c r="P1376" s="114" t="s">
        <v>117</v>
      </c>
      <c r="Q1376" s="118">
        <v>44819</v>
      </c>
      <c r="R1376" s="35">
        <f t="shared" si="218"/>
        <v>0</v>
      </c>
      <c r="S1376" s="35">
        <f t="shared" si="219"/>
        <v>0</v>
      </c>
      <c r="T1376" s="10" t="str">
        <f t="shared" si="215"/>
        <v>Sem - 38</v>
      </c>
      <c r="U1376" s="10" t="str">
        <f t="shared" si="216"/>
        <v>Septembre</v>
      </c>
      <c r="V1376" s="36" t="str">
        <f t="shared" si="220"/>
        <v>2026</v>
      </c>
      <c r="W1376" s="34"/>
      <c r="X1376" s="91">
        <f t="shared" si="217"/>
        <v>0</v>
      </c>
      <c r="Y1376" s="92" t="str">
        <f>VLOOKUP('CM-CIC'!B1307,Annuaire_roster!B:F,4,0)</f>
        <v>CHOUIFI Mustapha</v>
      </c>
      <c r="Z1376" s="37" t="s">
        <v>110</v>
      </c>
      <c r="AA1376" s="60" t="s">
        <v>39</v>
      </c>
      <c r="AB1376" s="35" t="str">
        <f t="shared" si="221"/>
        <v/>
      </c>
      <c r="AC1376" s="35" t="str">
        <f t="shared" si="222"/>
        <v/>
      </c>
      <c r="AD1376" s="35" t="str">
        <f t="shared" si="223"/>
        <v/>
      </c>
      <c r="AE1376" s="44" t="str">
        <f t="shared" si="224"/>
        <v/>
      </c>
      <c r="AF1376" s="120"/>
      <c r="AG1376" s="45"/>
    </row>
    <row r="1377" spans="1:33" ht="12.75" customHeight="1" x14ac:dyDescent="0.2">
      <c r="A1377" s="59">
        <f>+VLOOKUP(B1377,Annuaire_roster!B:G,5,0)</f>
        <v>1532</v>
      </c>
      <c r="B1377" s="78" t="s">
        <v>182</v>
      </c>
      <c r="C1377" s="98">
        <v>0.2895833333333333</v>
      </c>
      <c r="D1377" s="98" t="s">
        <v>223</v>
      </c>
      <c r="E1377" s="101">
        <v>0.66666666666666663</v>
      </c>
      <c r="F1377" s="101" t="s">
        <v>224</v>
      </c>
      <c r="G1377" s="102"/>
      <c r="H1377" s="105"/>
      <c r="I1377" s="127"/>
      <c r="J1377" s="105"/>
      <c r="K1377" s="111">
        <v>0</v>
      </c>
      <c r="L1377" s="105">
        <v>0</v>
      </c>
      <c r="M1377" s="112">
        <v>0</v>
      </c>
      <c r="N1377" s="34">
        <f t="shared" si="213"/>
        <v>0.33333333333333326</v>
      </c>
      <c r="O1377" s="38">
        <f t="shared" si="214"/>
        <v>0.33333333333333326</v>
      </c>
      <c r="P1377" s="114" t="s">
        <v>117</v>
      </c>
      <c r="Q1377" s="118">
        <v>44819</v>
      </c>
      <c r="R1377" s="35">
        <f t="shared" si="218"/>
        <v>0</v>
      </c>
      <c r="S1377" s="35">
        <f t="shared" si="219"/>
        <v>0</v>
      </c>
      <c r="T1377" s="10" t="str">
        <f t="shared" si="215"/>
        <v>Sem - 38</v>
      </c>
      <c r="U1377" s="10" t="str">
        <f t="shared" si="216"/>
        <v>Septembre</v>
      </c>
      <c r="V1377" s="36" t="str">
        <f t="shared" si="220"/>
        <v>2026</v>
      </c>
      <c r="W1377" s="34"/>
      <c r="X1377" s="91">
        <f t="shared" si="217"/>
        <v>2.0833333333333259E-3</v>
      </c>
      <c r="Y1377" s="92" t="str">
        <f>VLOOKUP('CM-CIC'!B1308,Annuaire_roster!B:F,4,0)</f>
        <v>CHOUIFI Mustapha</v>
      </c>
      <c r="Z1377" s="37" t="s">
        <v>110</v>
      </c>
      <c r="AA1377" s="60" t="s">
        <v>39</v>
      </c>
      <c r="AB1377" s="35" t="str">
        <f t="shared" si="221"/>
        <v/>
      </c>
      <c r="AC1377" s="35" t="str">
        <f t="shared" si="222"/>
        <v/>
      </c>
      <c r="AD1377" s="35" t="str">
        <f t="shared" si="223"/>
        <v/>
      </c>
      <c r="AE1377" s="44" t="str">
        <f t="shared" si="224"/>
        <v/>
      </c>
      <c r="AF1377" s="120"/>
      <c r="AG1377" s="45"/>
    </row>
    <row r="1378" spans="1:33" ht="12.75" customHeight="1" x14ac:dyDescent="0.2">
      <c r="A1378" s="59">
        <f>+VLOOKUP(B1378,Annuaire_roster!B:G,5,0)</f>
        <v>1448</v>
      </c>
      <c r="B1378" s="78" t="s">
        <v>164</v>
      </c>
      <c r="C1378" s="98">
        <v>0.29027777777777775</v>
      </c>
      <c r="D1378" s="98" t="s">
        <v>223</v>
      </c>
      <c r="E1378" s="101">
        <v>0.66666666666666663</v>
      </c>
      <c r="F1378" s="101" t="s">
        <v>224</v>
      </c>
      <c r="G1378" s="102"/>
      <c r="H1378" s="105"/>
      <c r="I1378" s="127"/>
      <c r="J1378" s="105"/>
      <c r="K1378" s="111">
        <v>0</v>
      </c>
      <c r="L1378" s="105">
        <v>0</v>
      </c>
      <c r="M1378" s="112">
        <v>0</v>
      </c>
      <c r="N1378" s="34">
        <f t="shared" si="213"/>
        <v>0.33333333333333326</v>
      </c>
      <c r="O1378" s="38">
        <f t="shared" si="214"/>
        <v>0.33333333333333326</v>
      </c>
      <c r="P1378" s="114" t="s">
        <v>117</v>
      </c>
      <c r="Q1378" s="118">
        <v>44819</v>
      </c>
      <c r="R1378" s="35">
        <f t="shared" si="218"/>
        <v>0</v>
      </c>
      <c r="S1378" s="35">
        <f t="shared" si="219"/>
        <v>0</v>
      </c>
      <c r="T1378" s="10" t="str">
        <f t="shared" si="215"/>
        <v>Sem - 38</v>
      </c>
      <c r="U1378" s="10" t="str">
        <f t="shared" si="216"/>
        <v>Septembre</v>
      </c>
      <c r="V1378" s="36" t="str">
        <f t="shared" si="220"/>
        <v>2026</v>
      </c>
      <c r="W1378" s="34"/>
      <c r="X1378" s="91">
        <f t="shared" si="217"/>
        <v>1.388888888888995E-3</v>
      </c>
      <c r="Y1378" s="92" t="str">
        <f>VLOOKUP('CM-CIC'!B1309,Annuaire_roster!B:F,4,0)</f>
        <v>CHOUIFI Mustapha</v>
      </c>
      <c r="Z1378" s="37" t="s">
        <v>110</v>
      </c>
      <c r="AA1378" s="60" t="s">
        <v>39</v>
      </c>
      <c r="AB1378" s="35" t="str">
        <f t="shared" si="221"/>
        <v/>
      </c>
      <c r="AC1378" s="35" t="str">
        <f t="shared" si="222"/>
        <v/>
      </c>
      <c r="AD1378" s="35" t="str">
        <f t="shared" si="223"/>
        <v/>
      </c>
      <c r="AE1378" s="44" t="str">
        <f t="shared" si="224"/>
        <v/>
      </c>
      <c r="AF1378" s="120"/>
      <c r="AG1378" s="45"/>
    </row>
    <row r="1379" spans="1:33" ht="12.75" customHeight="1" x14ac:dyDescent="0.2">
      <c r="A1379" s="59">
        <f>+VLOOKUP(B1379,Annuaire_roster!B:G,5,0)</f>
        <v>1488</v>
      </c>
      <c r="B1379" s="78" t="s">
        <v>170</v>
      </c>
      <c r="C1379" s="98">
        <v>0.2895833333333333</v>
      </c>
      <c r="D1379" s="98" t="s">
        <v>223</v>
      </c>
      <c r="E1379" s="101">
        <v>0.66666666666666663</v>
      </c>
      <c r="F1379" s="101" t="s">
        <v>224</v>
      </c>
      <c r="G1379" s="102"/>
      <c r="H1379" s="105"/>
      <c r="I1379" s="127"/>
      <c r="J1379" s="105"/>
      <c r="K1379" s="111">
        <v>0</v>
      </c>
      <c r="L1379" s="105">
        <v>0</v>
      </c>
      <c r="M1379" s="112">
        <v>0</v>
      </c>
      <c r="N1379" s="34">
        <f t="shared" si="213"/>
        <v>0.33333333333333326</v>
      </c>
      <c r="O1379" s="38">
        <f t="shared" si="214"/>
        <v>0.33333333333333326</v>
      </c>
      <c r="P1379" s="114" t="s">
        <v>117</v>
      </c>
      <c r="Q1379" s="118">
        <v>44819</v>
      </c>
      <c r="R1379" s="35">
        <f t="shared" si="218"/>
        <v>0</v>
      </c>
      <c r="S1379" s="35">
        <f t="shared" si="219"/>
        <v>0</v>
      </c>
      <c r="T1379" s="10" t="str">
        <f t="shared" si="215"/>
        <v>Sem - 38</v>
      </c>
      <c r="U1379" s="10" t="str">
        <f t="shared" si="216"/>
        <v>Septembre</v>
      </c>
      <c r="V1379" s="36" t="str">
        <f t="shared" si="220"/>
        <v>2026</v>
      </c>
      <c r="W1379" s="34"/>
      <c r="X1379" s="91">
        <f t="shared" si="217"/>
        <v>2.0833333333333259E-3</v>
      </c>
      <c r="Y1379" s="92" t="str">
        <f>VLOOKUP('CM-CIC'!B1310,Annuaire_roster!B:F,4,0)</f>
        <v>CHOUIFI Mustapha</v>
      </c>
      <c r="Z1379" s="37" t="s">
        <v>110</v>
      </c>
      <c r="AA1379" s="60" t="s">
        <v>39</v>
      </c>
      <c r="AB1379" s="35" t="str">
        <f t="shared" si="221"/>
        <v/>
      </c>
      <c r="AC1379" s="35" t="str">
        <f t="shared" si="222"/>
        <v/>
      </c>
      <c r="AD1379" s="35" t="str">
        <f t="shared" si="223"/>
        <v/>
      </c>
      <c r="AE1379" s="44" t="str">
        <f t="shared" si="224"/>
        <v/>
      </c>
      <c r="AF1379" s="120"/>
      <c r="AG1379" s="45"/>
    </row>
    <row r="1380" spans="1:33" ht="12.75" customHeight="1" x14ac:dyDescent="0.2">
      <c r="A1380" s="59">
        <f>+VLOOKUP(B1380,Annuaire_roster!B:G,5,0)</f>
        <v>1456</v>
      </c>
      <c r="B1380" s="78" t="s">
        <v>173</v>
      </c>
      <c r="C1380" s="98">
        <v>0.2895833333333333</v>
      </c>
      <c r="D1380" s="98" t="s">
        <v>223</v>
      </c>
      <c r="E1380" s="101">
        <v>0.66666666666666663</v>
      </c>
      <c r="F1380" s="101" t="s">
        <v>224</v>
      </c>
      <c r="G1380" s="102"/>
      <c r="H1380" s="105"/>
      <c r="I1380" s="127"/>
      <c r="J1380" s="105"/>
      <c r="K1380" s="111">
        <v>0</v>
      </c>
      <c r="L1380" s="105">
        <v>0</v>
      </c>
      <c r="M1380" s="112">
        <v>0</v>
      </c>
      <c r="N1380" s="34">
        <f t="shared" si="213"/>
        <v>0.33333333333333326</v>
      </c>
      <c r="O1380" s="38">
        <f t="shared" si="214"/>
        <v>0.33333333333333326</v>
      </c>
      <c r="P1380" s="114" t="s">
        <v>117</v>
      </c>
      <c r="Q1380" s="118">
        <v>44819</v>
      </c>
      <c r="R1380" s="35">
        <f t="shared" si="218"/>
        <v>0</v>
      </c>
      <c r="S1380" s="35">
        <f t="shared" si="219"/>
        <v>0</v>
      </c>
      <c r="T1380" s="10" t="str">
        <f t="shared" si="215"/>
        <v>Sem - 38</v>
      </c>
      <c r="U1380" s="10" t="str">
        <f t="shared" si="216"/>
        <v>Septembre</v>
      </c>
      <c r="V1380" s="36" t="str">
        <f t="shared" si="220"/>
        <v>2026</v>
      </c>
      <c r="W1380" s="34"/>
      <c r="X1380" s="91">
        <f t="shared" si="217"/>
        <v>2.0833333333333259E-3</v>
      </c>
      <c r="Y1380" s="92" t="str">
        <f>VLOOKUP('CM-CIC'!B1311,Annuaire_roster!B:F,4,0)</f>
        <v>CHOUIFI Mustapha</v>
      </c>
      <c r="Z1380" s="37" t="s">
        <v>110</v>
      </c>
      <c r="AA1380" s="60" t="s">
        <v>39</v>
      </c>
      <c r="AB1380" s="35" t="str">
        <f t="shared" si="221"/>
        <v/>
      </c>
      <c r="AC1380" s="35" t="str">
        <f t="shared" si="222"/>
        <v/>
      </c>
      <c r="AD1380" s="35" t="str">
        <f t="shared" si="223"/>
        <v/>
      </c>
      <c r="AE1380" s="44" t="str">
        <f t="shared" si="224"/>
        <v/>
      </c>
      <c r="AF1380" s="120"/>
      <c r="AG1380" s="45"/>
    </row>
    <row r="1381" spans="1:33" ht="12.75" customHeight="1" x14ac:dyDescent="0.2">
      <c r="A1381" s="59">
        <f>+VLOOKUP(B1381,Annuaire_roster!B:G,5,0)</f>
        <v>1504</v>
      </c>
      <c r="B1381" s="78" t="s">
        <v>166</v>
      </c>
      <c r="C1381" s="98">
        <v>0.29166666666666663</v>
      </c>
      <c r="D1381" s="98" t="s">
        <v>223</v>
      </c>
      <c r="E1381" s="101">
        <v>0.66666666666666663</v>
      </c>
      <c r="F1381" s="101" t="s">
        <v>224</v>
      </c>
      <c r="G1381" s="102"/>
      <c r="H1381" s="105"/>
      <c r="I1381" s="127"/>
      <c r="J1381" s="105"/>
      <c r="K1381" s="111">
        <v>0</v>
      </c>
      <c r="L1381" s="105">
        <v>0</v>
      </c>
      <c r="M1381" s="112">
        <v>0</v>
      </c>
      <c r="N1381" s="34">
        <f t="shared" si="213"/>
        <v>0.33333333333333326</v>
      </c>
      <c r="O1381" s="38">
        <f t="shared" si="214"/>
        <v>0.33333333333333326</v>
      </c>
      <c r="P1381" s="114" t="s">
        <v>117</v>
      </c>
      <c r="Q1381" s="118">
        <v>44819</v>
      </c>
      <c r="R1381" s="35">
        <f t="shared" si="218"/>
        <v>0</v>
      </c>
      <c r="S1381" s="35">
        <f t="shared" si="219"/>
        <v>0</v>
      </c>
      <c r="T1381" s="10" t="str">
        <f t="shared" si="215"/>
        <v>Sem - 38</v>
      </c>
      <c r="U1381" s="10" t="str">
        <f t="shared" si="216"/>
        <v>Septembre</v>
      </c>
      <c r="V1381" s="36" t="str">
        <f t="shared" si="220"/>
        <v>2026</v>
      </c>
      <c r="W1381" s="34"/>
      <c r="X1381" s="91">
        <f t="shared" si="217"/>
        <v>0</v>
      </c>
      <c r="Y1381" s="92" t="str">
        <f>VLOOKUP('CM-CIC'!B1312,Annuaire_roster!B:F,4,0)</f>
        <v>CHOUIFI Mustapha</v>
      </c>
      <c r="Z1381" s="37" t="s">
        <v>110</v>
      </c>
      <c r="AA1381" s="60" t="s">
        <v>39</v>
      </c>
      <c r="AB1381" s="35" t="str">
        <f t="shared" si="221"/>
        <v/>
      </c>
      <c r="AC1381" s="35" t="str">
        <f t="shared" si="222"/>
        <v/>
      </c>
      <c r="AD1381" s="35" t="str">
        <f t="shared" si="223"/>
        <v/>
      </c>
      <c r="AE1381" s="44" t="str">
        <f t="shared" si="224"/>
        <v/>
      </c>
      <c r="AF1381" s="120"/>
      <c r="AG1381" s="45"/>
    </row>
    <row r="1382" spans="1:33" ht="12.75" customHeight="1" x14ac:dyDescent="0.2">
      <c r="A1382" s="59">
        <f>+VLOOKUP(B1382,Annuaire_roster!B:G,5,0)</f>
        <v>1429</v>
      </c>
      <c r="B1382" s="78" t="s">
        <v>147</v>
      </c>
      <c r="C1382" s="98">
        <v>0.28888888888888886</v>
      </c>
      <c r="D1382" s="98" t="s">
        <v>223</v>
      </c>
      <c r="E1382" s="101">
        <v>0.66666666666666663</v>
      </c>
      <c r="F1382" s="101" t="s">
        <v>224</v>
      </c>
      <c r="G1382" s="102"/>
      <c r="H1382" s="105"/>
      <c r="I1382" s="127"/>
      <c r="J1382" s="105"/>
      <c r="K1382" s="111">
        <v>0</v>
      </c>
      <c r="L1382" s="105">
        <v>0</v>
      </c>
      <c r="M1382" s="112">
        <v>0</v>
      </c>
      <c r="N1382" s="34">
        <f t="shared" si="213"/>
        <v>0.33333333333333326</v>
      </c>
      <c r="O1382" s="38">
        <f t="shared" si="214"/>
        <v>0.33333333333333326</v>
      </c>
      <c r="P1382" s="114" t="s">
        <v>117</v>
      </c>
      <c r="Q1382" s="118">
        <v>44819</v>
      </c>
      <c r="R1382" s="35">
        <f t="shared" si="218"/>
        <v>0</v>
      </c>
      <c r="S1382" s="35">
        <f t="shared" si="219"/>
        <v>0</v>
      </c>
      <c r="T1382" s="10" t="str">
        <f t="shared" si="215"/>
        <v>Sem - 38</v>
      </c>
      <c r="U1382" s="10" t="str">
        <f t="shared" si="216"/>
        <v>Septembre</v>
      </c>
      <c r="V1382" s="36" t="str">
        <f t="shared" si="220"/>
        <v>2026</v>
      </c>
      <c r="W1382" s="34"/>
      <c r="X1382" s="91">
        <f t="shared" si="217"/>
        <v>2.7777777777778789E-3</v>
      </c>
      <c r="Y1382" s="92" t="str">
        <f>VLOOKUP('CM-CIC'!B1313,Annuaire_roster!B:F,4,0)</f>
        <v>CHOUIFI Mustapha</v>
      </c>
      <c r="Z1382" s="37" t="s">
        <v>110</v>
      </c>
      <c r="AA1382" s="60" t="s">
        <v>39</v>
      </c>
      <c r="AB1382" s="35" t="str">
        <f t="shared" si="221"/>
        <v/>
      </c>
      <c r="AC1382" s="35" t="str">
        <f t="shared" si="222"/>
        <v/>
      </c>
      <c r="AD1382" s="35" t="str">
        <f t="shared" si="223"/>
        <v/>
      </c>
      <c r="AE1382" s="44" t="str">
        <f t="shared" si="224"/>
        <v/>
      </c>
      <c r="AF1382" s="120"/>
      <c r="AG1382" s="45"/>
    </row>
    <row r="1383" spans="1:33" ht="12.75" customHeight="1" x14ac:dyDescent="0.2">
      <c r="A1383" s="59" t="str">
        <f>+VLOOKUP(B1383,Annuaire_roster!B:G,5,0)</f>
        <v>01563</v>
      </c>
      <c r="B1383" s="78" t="s">
        <v>190</v>
      </c>
      <c r="C1383" s="98">
        <v>0.29166666666666663</v>
      </c>
      <c r="D1383" s="98" t="s">
        <v>223</v>
      </c>
      <c r="E1383" s="101">
        <v>0.66666666666666663</v>
      </c>
      <c r="F1383" s="101" t="s">
        <v>224</v>
      </c>
      <c r="G1383" s="102"/>
      <c r="H1383" s="105"/>
      <c r="I1383" s="127"/>
      <c r="J1383" s="105"/>
      <c r="K1383" s="111">
        <v>0</v>
      </c>
      <c r="L1383" s="105">
        <v>0</v>
      </c>
      <c r="M1383" s="112">
        <v>0</v>
      </c>
      <c r="N1383" s="34">
        <f t="shared" si="213"/>
        <v>0.33333333333333326</v>
      </c>
      <c r="O1383" s="38">
        <f t="shared" si="214"/>
        <v>0.33333333333333326</v>
      </c>
      <c r="P1383" s="114" t="s">
        <v>117</v>
      </c>
      <c r="Q1383" s="118">
        <v>44819</v>
      </c>
      <c r="R1383" s="35">
        <f t="shared" si="218"/>
        <v>0</v>
      </c>
      <c r="S1383" s="35">
        <f t="shared" si="219"/>
        <v>0</v>
      </c>
      <c r="T1383" s="10" t="str">
        <f t="shared" si="215"/>
        <v>Sem - 38</v>
      </c>
      <c r="U1383" s="10" t="str">
        <f t="shared" si="216"/>
        <v>Septembre</v>
      </c>
      <c r="V1383" s="36" t="str">
        <f t="shared" si="220"/>
        <v>2026</v>
      </c>
      <c r="W1383" s="34"/>
      <c r="X1383" s="91">
        <f t="shared" si="217"/>
        <v>0</v>
      </c>
      <c r="Y1383" s="92" t="str">
        <f>VLOOKUP('CM-CIC'!B1314,Annuaire_roster!B:F,4,0)</f>
        <v>CHOUIFI Mustapha</v>
      </c>
      <c r="Z1383" s="37" t="s">
        <v>110</v>
      </c>
      <c r="AA1383" s="60" t="s">
        <v>39</v>
      </c>
      <c r="AB1383" s="35" t="str">
        <f t="shared" si="221"/>
        <v/>
      </c>
      <c r="AC1383" s="35" t="str">
        <f t="shared" si="222"/>
        <v/>
      </c>
      <c r="AD1383" s="35" t="str">
        <f t="shared" si="223"/>
        <v/>
      </c>
      <c r="AE1383" s="44" t="str">
        <f t="shared" si="224"/>
        <v/>
      </c>
      <c r="AF1383" s="120"/>
      <c r="AG1383" s="45"/>
    </row>
    <row r="1384" spans="1:33" ht="12.75" customHeight="1" x14ac:dyDescent="0.2">
      <c r="A1384" s="59" t="str">
        <f>+VLOOKUP(B1384,Annuaire_roster!B:G,5,0)</f>
        <v>01579</v>
      </c>
      <c r="B1384" s="78" t="s">
        <v>194</v>
      </c>
      <c r="C1384" s="98">
        <v>0.29166666666666669</v>
      </c>
      <c r="D1384" s="98" t="s">
        <v>223</v>
      </c>
      <c r="E1384" s="101">
        <v>0.66666666666666663</v>
      </c>
      <c r="F1384" s="101" t="s">
        <v>224</v>
      </c>
      <c r="G1384" s="102"/>
      <c r="H1384" s="105"/>
      <c r="I1384" s="127"/>
      <c r="J1384" s="105"/>
      <c r="K1384" s="111">
        <v>0</v>
      </c>
      <c r="L1384" s="105">
        <v>0</v>
      </c>
      <c r="M1384" s="112">
        <v>0</v>
      </c>
      <c r="N1384" s="34">
        <f t="shared" si="213"/>
        <v>0.33333333333333326</v>
      </c>
      <c r="O1384" s="38">
        <f t="shared" si="214"/>
        <v>0.33333333333333326</v>
      </c>
      <c r="P1384" s="114" t="s">
        <v>117</v>
      </c>
      <c r="Q1384" s="118">
        <v>44819</v>
      </c>
      <c r="R1384" s="35">
        <f t="shared" si="218"/>
        <v>0</v>
      </c>
      <c r="S1384" s="35">
        <f t="shared" si="219"/>
        <v>0</v>
      </c>
      <c r="T1384" s="10" t="str">
        <f t="shared" si="215"/>
        <v>Sem - 38</v>
      </c>
      <c r="U1384" s="10" t="str">
        <f t="shared" si="216"/>
        <v>Septembre</v>
      </c>
      <c r="V1384" s="36" t="str">
        <f t="shared" si="220"/>
        <v>2026</v>
      </c>
      <c r="W1384" s="34"/>
      <c r="X1384" s="91">
        <f t="shared" si="217"/>
        <v>0</v>
      </c>
      <c r="Y1384" s="92" t="str">
        <f>VLOOKUP('CM-CIC'!B1315,Annuaire_roster!B:F,4,0)</f>
        <v>CHOUIFI Mustapha</v>
      </c>
      <c r="Z1384" s="37" t="s">
        <v>110</v>
      </c>
      <c r="AA1384" s="60" t="s">
        <v>39</v>
      </c>
      <c r="AB1384" s="35" t="str">
        <f t="shared" si="221"/>
        <v/>
      </c>
      <c r="AC1384" s="35" t="str">
        <f t="shared" si="222"/>
        <v/>
      </c>
      <c r="AD1384" s="35" t="str">
        <f t="shared" si="223"/>
        <v/>
      </c>
      <c r="AE1384" s="44" t="str">
        <f t="shared" si="224"/>
        <v/>
      </c>
      <c r="AF1384" s="120"/>
      <c r="AG1384" s="45"/>
    </row>
    <row r="1385" spans="1:33" ht="12.75" customHeight="1" x14ac:dyDescent="0.2">
      <c r="A1385" s="59" t="str">
        <f>+VLOOKUP(B1385,Annuaire_roster!B:G,5,0)</f>
        <v>01580</v>
      </c>
      <c r="B1385" s="78" t="s">
        <v>197</v>
      </c>
      <c r="C1385" s="98">
        <v>0.29166666666666669</v>
      </c>
      <c r="D1385" s="98" t="s">
        <v>223</v>
      </c>
      <c r="E1385" s="101">
        <v>0.66666666666666663</v>
      </c>
      <c r="F1385" s="101" t="s">
        <v>224</v>
      </c>
      <c r="G1385" s="102"/>
      <c r="H1385" s="105"/>
      <c r="I1385" s="127"/>
      <c r="J1385" s="105"/>
      <c r="K1385" s="111">
        <v>0</v>
      </c>
      <c r="L1385" s="105">
        <v>0</v>
      </c>
      <c r="M1385" s="112">
        <v>0</v>
      </c>
      <c r="N1385" s="34">
        <f t="shared" si="213"/>
        <v>0.33333333333333326</v>
      </c>
      <c r="O1385" s="38">
        <f t="shared" si="214"/>
        <v>0.33333333333333326</v>
      </c>
      <c r="P1385" s="114" t="s">
        <v>117</v>
      </c>
      <c r="Q1385" s="118">
        <v>44819</v>
      </c>
      <c r="R1385" s="35">
        <f t="shared" si="218"/>
        <v>0</v>
      </c>
      <c r="S1385" s="35">
        <f t="shared" si="219"/>
        <v>0</v>
      </c>
      <c r="T1385" s="10" t="str">
        <f t="shared" si="215"/>
        <v>Sem - 38</v>
      </c>
      <c r="U1385" s="10" t="str">
        <f t="shared" si="216"/>
        <v>Septembre</v>
      </c>
      <c r="V1385" s="36" t="str">
        <f t="shared" si="220"/>
        <v>2026</v>
      </c>
      <c r="W1385" s="34"/>
      <c r="X1385" s="91">
        <f t="shared" si="217"/>
        <v>0</v>
      </c>
      <c r="Y1385" s="92" t="str">
        <f>VLOOKUP('CM-CIC'!B1316,Annuaire_roster!B:F,4,0)</f>
        <v>CHOUIFI Mustapha</v>
      </c>
      <c r="Z1385" s="37" t="s">
        <v>110</v>
      </c>
      <c r="AA1385" s="60" t="s">
        <v>39</v>
      </c>
      <c r="AB1385" s="35" t="str">
        <f t="shared" si="221"/>
        <v/>
      </c>
      <c r="AC1385" s="35" t="str">
        <f t="shared" si="222"/>
        <v/>
      </c>
      <c r="AD1385" s="35" t="str">
        <f t="shared" si="223"/>
        <v/>
      </c>
      <c r="AE1385" s="44" t="str">
        <f t="shared" si="224"/>
        <v/>
      </c>
      <c r="AF1385" s="120"/>
      <c r="AG1385" s="45"/>
    </row>
    <row r="1386" spans="1:33" ht="12.75" customHeight="1" x14ac:dyDescent="0.2">
      <c r="A1386" s="59" t="str">
        <f>+VLOOKUP(B1386,Annuaire_roster!B:G,5,0)</f>
        <v>01603</v>
      </c>
      <c r="B1386" s="78" t="s">
        <v>228</v>
      </c>
      <c r="C1386" s="98">
        <v>0.2895833333333333</v>
      </c>
      <c r="D1386" s="98" t="s">
        <v>223</v>
      </c>
      <c r="E1386" s="101">
        <v>0.66666666666666663</v>
      </c>
      <c r="F1386" s="101" t="s">
        <v>224</v>
      </c>
      <c r="G1386" s="102"/>
      <c r="H1386" s="105"/>
      <c r="I1386" s="127"/>
      <c r="J1386" s="105"/>
      <c r="K1386" s="111">
        <v>0</v>
      </c>
      <c r="L1386" s="105">
        <v>0</v>
      </c>
      <c r="M1386" s="112">
        <v>0</v>
      </c>
      <c r="N1386" s="34">
        <f t="shared" si="213"/>
        <v>0.33333333333333326</v>
      </c>
      <c r="O1386" s="38">
        <f t="shared" si="214"/>
        <v>0.33333333333333326</v>
      </c>
      <c r="P1386" s="114" t="s">
        <v>117</v>
      </c>
      <c r="Q1386" s="118">
        <v>44819</v>
      </c>
      <c r="R1386" s="35">
        <f t="shared" si="218"/>
        <v>0</v>
      </c>
      <c r="S1386" s="35">
        <f t="shared" si="219"/>
        <v>0</v>
      </c>
      <c r="T1386" s="10" t="str">
        <f t="shared" si="215"/>
        <v>Sem - 38</v>
      </c>
      <c r="U1386" s="10" t="str">
        <f t="shared" si="216"/>
        <v>Septembre</v>
      </c>
      <c r="V1386" s="36" t="str">
        <f t="shared" si="220"/>
        <v>2026</v>
      </c>
      <c r="W1386" s="34"/>
      <c r="X1386" s="91">
        <f t="shared" si="217"/>
        <v>2.0833333333333259E-3</v>
      </c>
      <c r="Y1386" s="92" t="str">
        <f>VLOOKUP('CM-CIC'!B1317,Annuaire_roster!B:F,4,0)</f>
        <v>CHOUIFI Mustapha</v>
      </c>
      <c r="Z1386" s="37" t="s">
        <v>110</v>
      </c>
      <c r="AA1386" s="60" t="s">
        <v>39</v>
      </c>
      <c r="AB1386" s="35" t="str">
        <f t="shared" si="221"/>
        <v/>
      </c>
      <c r="AC1386" s="35" t="str">
        <f t="shared" si="222"/>
        <v/>
      </c>
      <c r="AD1386" s="35" t="str">
        <f t="shared" si="223"/>
        <v/>
      </c>
      <c r="AE1386" s="44" t="str">
        <f t="shared" si="224"/>
        <v/>
      </c>
      <c r="AF1386" s="120"/>
      <c r="AG1386" s="45"/>
    </row>
    <row r="1387" spans="1:33" ht="12.75" customHeight="1" x14ac:dyDescent="0.2">
      <c r="A1387" s="59" t="str">
        <f>+VLOOKUP(B1387,Annuaire_roster!B:G,5,0)</f>
        <v>01604</v>
      </c>
      <c r="B1387" s="78" t="s">
        <v>229</v>
      </c>
      <c r="C1387" s="98">
        <v>0.29027777777777775</v>
      </c>
      <c r="D1387" s="98" t="s">
        <v>223</v>
      </c>
      <c r="E1387" s="101">
        <v>0.66666666666666663</v>
      </c>
      <c r="F1387" s="101" t="s">
        <v>224</v>
      </c>
      <c r="G1387" s="102"/>
      <c r="H1387" s="105"/>
      <c r="I1387" s="127"/>
      <c r="J1387" s="105"/>
      <c r="K1387" s="111">
        <v>0</v>
      </c>
      <c r="L1387" s="105">
        <v>0</v>
      </c>
      <c r="M1387" s="112">
        <v>0</v>
      </c>
      <c r="N1387" s="34">
        <f t="shared" si="213"/>
        <v>0.33333333333333326</v>
      </c>
      <c r="O1387" s="38">
        <f t="shared" si="214"/>
        <v>0.33333333333333326</v>
      </c>
      <c r="P1387" s="114" t="s">
        <v>117</v>
      </c>
      <c r="Q1387" s="118">
        <v>44819</v>
      </c>
      <c r="R1387" s="35">
        <f t="shared" si="218"/>
        <v>0</v>
      </c>
      <c r="S1387" s="35">
        <f t="shared" si="219"/>
        <v>0</v>
      </c>
      <c r="T1387" s="10" t="str">
        <f t="shared" si="215"/>
        <v>Sem - 38</v>
      </c>
      <c r="U1387" s="10" t="str">
        <f t="shared" si="216"/>
        <v>Septembre</v>
      </c>
      <c r="V1387" s="36" t="str">
        <f t="shared" si="220"/>
        <v>2026</v>
      </c>
      <c r="W1387" s="34"/>
      <c r="X1387" s="91">
        <f t="shared" si="217"/>
        <v>1.388888888888995E-3</v>
      </c>
      <c r="Y1387" s="92" t="str">
        <f>VLOOKUP('CM-CIC'!B1318,Annuaire_roster!B:F,4,0)</f>
        <v>CHOUIFI Mustapha</v>
      </c>
      <c r="Z1387" s="37" t="s">
        <v>110</v>
      </c>
      <c r="AA1387" s="60" t="s">
        <v>39</v>
      </c>
      <c r="AB1387" s="35" t="str">
        <f t="shared" si="221"/>
        <v/>
      </c>
      <c r="AC1387" s="35" t="str">
        <f t="shared" si="222"/>
        <v/>
      </c>
      <c r="AD1387" s="35" t="str">
        <f t="shared" si="223"/>
        <v/>
      </c>
      <c r="AE1387" s="44" t="str">
        <f t="shared" si="224"/>
        <v/>
      </c>
      <c r="AF1387" s="120"/>
      <c r="AG1387" s="45"/>
    </row>
    <row r="1388" spans="1:33" ht="12.75" customHeight="1" x14ac:dyDescent="0.2">
      <c r="A1388" s="59">
        <f>+VLOOKUP(B1388,Annuaire_roster!B:G,5,0)</f>
        <v>1389</v>
      </c>
      <c r="B1388" s="78" t="s">
        <v>126</v>
      </c>
      <c r="C1388" s="98"/>
      <c r="D1388" s="98" t="s">
        <v>188</v>
      </c>
      <c r="E1388" s="101"/>
      <c r="F1388" s="101" t="s">
        <v>188</v>
      </c>
      <c r="G1388" s="102"/>
      <c r="H1388" s="105"/>
      <c r="I1388" s="127" t="s">
        <v>63</v>
      </c>
      <c r="J1388" s="105"/>
      <c r="K1388" s="111">
        <v>0</v>
      </c>
      <c r="L1388" s="105">
        <v>0</v>
      </c>
      <c r="M1388" s="112">
        <v>0</v>
      </c>
      <c r="N1388" s="34" t="str">
        <f t="shared" si="213"/>
        <v/>
      </c>
      <c r="O1388" s="38">
        <f t="shared" si="214"/>
        <v>0</v>
      </c>
      <c r="P1388" s="114" t="s">
        <v>117</v>
      </c>
      <c r="Q1388" s="118">
        <v>44819</v>
      </c>
      <c r="R1388" s="35">
        <f t="shared" si="218"/>
        <v>0</v>
      </c>
      <c r="S1388" s="35">
        <f t="shared" si="219"/>
        <v>0</v>
      </c>
      <c r="T1388" s="10" t="str">
        <f t="shared" si="215"/>
        <v>Sem - 38</v>
      </c>
      <c r="U1388" s="10" t="str">
        <f t="shared" si="216"/>
        <v>Septembre</v>
      </c>
      <c r="V1388" s="36" t="str">
        <f t="shared" si="220"/>
        <v>2026</v>
      </c>
      <c r="W1388" s="34"/>
      <c r="X1388" s="91">
        <f t="shared" si="217"/>
        <v>0</v>
      </c>
      <c r="Y1388" s="92" t="str">
        <f>VLOOKUP('CM-CIC'!B1319,Annuaire_roster!B:F,4,0)</f>
        <v>CHOUIFI Mustapha</v>
      </c>
      <c r="Z1388" s="37" t="s">
        <v>110</v>
      </c>
      <c r="AA1388" s="60" t="s">
        <v>39</v>
      </c>
      <c r="AB1388" s="35">
        <f t="shared" si="221"/>
        <v>0.33333333333333298</v>
      </c>
      <c r="AC1388" s="35" t="str">
        <f t="shared" si="222"/>
        <v/>
      </c>
      <c r="AD1388" s="35" t="str">
        <f t="shared" si="223"/>
        <v/>
      </c>
      <c r="AE1388" s="44" t="str">
        <f t="shared" si="224"/>
        <v/>
      </c>
      <c r="AF1388" s="120"/>
      <c r="AG1388" s="45"/>
    </row>
    <row r="1389" spans="1:33" ht="12.75" customHeight="1" x14ac:dyDescent="0.2">
      <c r="A1389" s="59">
        <f>+VLOOKUP(B1389,Annuaire_roster!B:G,5,0)</f>
        <v>1421</v>
      </c>
      <c r="B1389" s="78" t="s">
        <v>140</v>
      </c>
      <c r="C1389" s="98"/>
      <c r="D1389" s="98" t="s">
        <v>188</v>
      </c>
      <c r="E1389" s="101"/>
      <c r="F1389" s="101" t="s">
        <v>188</v>
      </c>
      <c r="G1389" s="102"/>
      <c r="H1389" s="105"/>
      <c r="I1389" s="127" t="s">
        <v>63</v>
      </c>
      <c r="J1389" s="105"/>
      <c r="K1389" s="111">
        <v>0</v>
      </c>
      <c r="L1389" s="105">
        <v>0</v>
      </c>
      <c r="M1389" s="112">
        <v>0</v>
      </c>
      <c r="N1389" s="34" t="str">
        <f t="shared" si="213"/>
        <v/>
      </c>
      <c r="O1389" s="38">
        <f t="shared" si="214"/>
        <v>0</v>
      </c>
      <c r="P1389" s="114" t="s">
        <v>117</v>
      </c>
      <c r="Q1389" s="118">
        <v>44819</v>
      </c>
      <c r="R1389" s="35">
        <f t="shared" si="218"/>
        <v>0</v>
      </c>
      <c r="S1389" s="35">
        <f t="shared" si="219"/>
        <v>0</v>
      </c>
      <c r="T1389" s="10" t="str">
        <f t="shared" si="215"/>
        <v>Sem - 38</v>
      </c>
      <c r="U1389" s="10" t="str">
        <f t="shared" si="216"/>
        <v>Septembre</v>
      </c>
      <c r="V1389" s="36" t="str">
        <f t="shared" si="220"/>
        <v>2026</v>
      </c>
      <c r="W1389" s="34"/>
      <c r="X1389" s="91">
        <f t="shared" si="217"/>
        <v>0</v>
      </c>
      <c r="Y1389" s="92" t="str">
        <f>VLOOKUP('CM-CIC'!B1320,Annuaire_roster!B:F,4,0)</f>
        <v>CHOUIFI Mustapha</v>
      </c>
      <c r="Z1389" s="37" t="s">
        <v>110</v>
      </c>
      <c r="AA1389" s="60" t="s">
        <v>39</v>
      </c>
      <c r="AB1389" s="35">
        <f t="shared" si="221"/>
        <v>0.33333333333333298</v>
      </c>
      <c r="AC1389" s="35" t="str">
        <f t="shared" si="222"/>
        <v/>
      </c>
      <c r="AD1389" s="35" t="str">
        <f t="shared" si="223"/>
        <v/>
      </c>
      <c r="AE1389" s="44" t="str">
        <f t="shared" si="224"/>
        <v/>
      </c>
      <c r="AF1389" s="120"/>
      <c r="AG1389" s="45"/>
    </row>
    <row r="1390" spans="1:33" ht="12.75" customHeight="1" x14ac:dyDescent="0.2">
      <c r="A1390" s="59">
        <f>+VLOOKUP(B1390,Annuaire_roster!B:G,5,0)</f>
        <v>1148</v>
      </c>
      <c r="B1390" s="78" t="s">
        <v>72</v>
      </c>
      <c r="C1390" s="98">
        <v>0.2895833333333333</v>
      </c>
      <c r="D1390" s="98" t="s">
        <v>223</v>
      </c>
      <c r="E1390" s="101">
        <v>0.66666666666666663</v>
      </c>
      <c r="F1390" s="101" t="s">
        <v>224</v>
      </c>
      <c r="G1390" s="102"/>
      <c r="H1390" s="105"/>
      <c r="I1390" s="127"/>
      <c r="J1390" s="105"/>
      <c r="K1390" s="111">
        <v>0</v>
      </c>
      <c r="L1390" s="105">
        <v>0</v>
      </c>
      <c r="M1390" s="112">
        <v>0</v>
      </c>
      <c r="N1390" s="34">
        <f t="shared" si="213"/>
        <v>0.33333333333333326</v>
      </c>
      <c r="O1390" s="38">
        <f t="shared" si="214"/>
        <v>0.33333333333333326</v>
      </c>
      <c r="P1390" s="114" t="s">
        <v>117</v>
      </c>
      <c r="Q1390" s="118">
        <v>44820</v>
      </c>
      <c r="R1390" s="35">
        <f t="shared" si="218"/>
        <v>0</v>
      </c>
      <c r="S1390" s="35">
        <f t="shared" si="219"/>
        <v>0</v>
      </c>
      <c r="T1390" s="10" t="str">
        <f t="shared" si="215"/>
        <v>Sem - 38</v>
      </c>
      <c r="U1390" s="10" t="str">
        <f t="shared" si="216"/>
        <v>Septembre</v>
      </c>
      <c r="V1390" s="36" t="str">
        <f t="shared" si="220"/>
        <v>2026</v>
      </c>
      <c r="W1390" s="34"/>
      <c r="X1390" s="91">
        <f t="shared" si="217"/>
        <v>2.0833333333333259E-3</v>
      </c>
      <c r="Y1390" s="92" t="str">
        <f>VLOOKUP('CM-CIC'!B1321,Annuaire_roster!B:F,4,0)</f>
        <v>CHOUIFI Mustapha</v>
      </c>
      <c r="Z1390" s="37" t="s">
        <v>110</v>
      </c>
      <c r="AA1390" s="60" t="s">
        <v>39</v>
      </c>
      <c r="AB1390" s="35" t="str">
        <f t="shared" si="221"/>
        <v/>
      </c>
      <c r="AC1390" s="35" t="str">
        <f t="shared" si="222"/>
        <v/>
      </c>
      <c r="AD1390" s="35" t="str">
        <f t="shared" si="223"/>
        <v/>
      </c>
      <c r="AE1390" s="44" t="str">
        <f t="shared" si="224"/>
        <v/>
      </c>
      <c r="AF1390" s="120"/>
      <c r="AG1390" s="45"/>
    </row>
    <row r="1391" spans="1:33" ht="12.75" customHeight="1" x14ac:dyDescent="0.2">
      <c r="A1391" s="59">
        <f>+VLOOKUP(B1391,Annuaire_roster!B:G,5,0)</f>
        <v>1141</v>
      </c>
      <c r="B1391" s="78" t="s">
        <v>76</v>
      </c>
      <c r="C1391" s="98">
        <v>0.29166666666666663</v>
      </c>
      <c r="D1391" s="98" t="s">
        <v>223</v>
      </c>
      <c r="E1391" s="101">
        <v>0.66666666666666663</v>
      </c>
      <c r="F1391" s="101" t="s">
        <v>224</v>
      </c>
      <c r="G1391" s="102"/>
      <c r="H1391" s="105"/>
      <c r="I1391" s="127"/>
      <c r="J1391" s="105"/>
      <c r="K1391" s="111">
        <v>0</v>
      </c>
      <c r="L1391" s="105">
        <v>0</v>
      </c>
      <c r="M1391" s="112">
        <v>0</v>
      </c>
      <c r="N1391" s="34">
        <f t="shared" si="213"/>
        <v>0.33333333333333326</v>
      </c>
      <c r="O1391" s="38">
        <f t="shared" si="214"/>
        <v>0.33333333333333326</v>
      </c>
      <c r="P1391" s="114" t="s">
        <v>117</v>
      </c>
      <c r="Q1391" s="118">
        <v>44820</v>
      </c>
      <c r="R1391" s="35">
        <f t="shared" si="218"/>
        <v>0</v>
      </c>
      <c r="S1391" s="35">
        <f t="shared" si="219"/>
        <v>0</v>
      </c>
      <c r="T1391" s="10" t="str">
        <f t="shared" si="215"/>
        <v>Sem - 38</v>
      </c>
      <c r="U1391" s="10" t="str">
        <f t="shared" si="216"/>
        <v>Septembre</v>
      </c>
      <c r="V1391" s="36" t="str">
        <f t="shared" si="220"/>
        <v>2026</v>
      </c>
      <c r="W1391" s="34"/>
      <c r="X1391" s="91">
        <f t="shared" si="217"/>
        <v>0</v>
      </c>
      <c r="Y1391" s="92" t="str">
        <f>VLOOKUP('CM-CIC'!B1322,Annuaire_roster!B:F,4,0)</f>
        <v>HAMDOUNI YASSER (assistance)</v>
      </c>
      <c r="Z1391" s="37" t="s">
        <v>110</v>
      </c>
      <c r="AA1391" s="60" t="s">
        <v>39</v>
      </c>
      <c r="AB1391" s="35" t="str">
        <f t="shared" si="221"/>
        <v/>
      </c>
      <c r="AC1391" s="35" t="str">
        <f t="shared" si="222"/>
        <v/>
      </c>
      <c r="AD1391" s="35" t="str">
        <f t="shared" si="223"/>
        <v/>
      </c>
      <c r="AE1391" s="44" t="str">
        <f t="shared" si="224"/>
        <v/>
      </c>
      <c r="AF1391" s="120"/>
      <c r="AG1391" s="45"/>
    </row>
    <row r="1392" spans="1:33" ht="12.75" customHeight="1" x14ac:dyDescent="0.2">
      <c r="A1392" s="59">
        <f>+VLOOKUP(B1392,Annuaire_roster!B:G,5,0)</f>
        <v>1146</v>
      </c>
      <c r="B1392" s="78" t="s">
        <v>69</v>
      </c>
      <c r="C1392" s="98">
        <v>0.28541666666666665</v>
      </c>
      <c r="D1392" s="98" t="s">
        <v>223</v>
      </c>
      <c r="E1392" s="101">
        <v>0.66666666666666663</v>
      </c>
      <c r="F1392" s="101" t="s">
        <v>224</v>
      </c>
      <c r="G1392" s="102"/>
      <c r="H1392" s="105"/>
      <c r="I1392" s="127"/>
      <c r="J1392" s="105"/>
      <c r="K1392" s="111">
        <v>0</v>
      </c>
      <c r="L1392" s="105">
        <v>0</v>
      </c>
      <c r="M1392" s="112">
        <v>0</v>
      </c>
      <c r="N1392" s="34">
        <f t="shared" si="213"/>
        <v>0.33333333333333326</v>
      </c>
      <c r="O1392" s="38">
        <f t="shared" si="214"/>
        <v>0.33333333333333326</v>
      </c>
      <c r="P1392" s="114" t="s">
        <v>117</v>
      </c>
      <c r="Q1392" s="118">
        <v>44820</v>
      </c>
      <c r="R1392" s="35">
        <f t="shared" si="218"/>
        <v>0</v>
      </c>
      <c r="S1392" s="35">
        <f t="shared" si="219"/>
        <v>0</v>
      </c>
      <c r="T1392" s="10" t="str">
        <f t="shared" si="215"/>
        <v>Sem - 38</v>
      </c>
      <c r="U1392" s="10" t="str">
        <f t="shared" si="216"/>
        <v>Septembre</v>
      </c>
      <c r="V1392" s="36" t="str">
        <f t="shared" si="220"/>
        <v>2026</v>
      </c>
      <c r="W1392" s="34"/>
      <c r="X1392" s="91">
        <f t="shared" si="217"/>
        <v>6.2499999999999778E-3</v>
      </c>
      <c r="Y1392" s="92" t="str">
        <f>VLOOKUP('CM-CIC'!B1323,Annuaire_roster!B:F,4,0)</f>
        <v>HAMDOUNI YASSER (assistance)</v>
      </c>
      <c r="Z1392" s="37" t="s">
        <v>110</v>
      </c>
      <c r="AA1392" s="60" t="s">
        <v>39</v>
      </c>
      <c r="AB1392" s="35" t="str">
        <f t="shared" si="221"/>
        <v/>
      </c>
      <c r="AC1392" s="35" t="str">
        <f t="shared" si="222"/>
        <v/>
      </c>
      <c r="AD1392" s="35" t="str">
        <f t="shared" si="223"/>
        <v/>
      </c>
      <c r="AE1392" s="44" t="str">
        <f t="shared" si="224"/>
        <v/>
      </c>
      <c r="AF1392" s="120"/>
      <c r="AG1392" s="45"/>
    </row>
    <row r="1393" spans="1:33" ht="12.75" customHeight="1" x14ac:dyDescent="0.2">
      <c r="A1393" s="59">
        <f>+VLOOKUP(B1393,Annuaire_roster!B:G,5,0)</f>
        <v>1161</v>
      </c>
      <c r="B1393" s="78" t="s">
        <v>77</v>
      </c>
      <c r="C1393" s="98">
        <v>0.29166666666666663</v>
      </c>
      <c r="D1393" s="98" t="s">
        <v>223</v>
      </c>
      <c r="E1393" s="101">
        <v>0.66666666666666663</v>
      </c>
      <c r="F1393" s="101" t="s">
        <v>224</v>
      </c>
      <c r="G1393" s="102"/>
      <c r="H1393" s="105"/>
      <c r="I1393" s="127"/>
      <c r="J1393" s="105"/>
      <c r="K1393" s="111">
        <v>0</v>
      </c>
      <c r="L1393" s="105">
        <v>0</v>
      </c>
      <c r="M1393" s="112">
        <v>0</v>
      </c>
      <c r="N1393" s="34">
        <f t="shared" si="213"/>
        <v>0.33333333333333326</v>
      </c>
      <c r="O1393" s="38">
        <f t="shared" si="214"/>
        <v>0.33333333333333326</v>
      </c>
      <c r="P1393" s="114" t="s">
        <v>117</v>
      </c>
      <c r="Q1393" s="118">
        <v>44820</v>
      </c>
      <c r="R1393" s="35">
        <f t="shared" si="218"/>
        <v>0</v>
      </c>
      <c r="S1393" s="35">
        <f t="shared" si="219"/>
        <v>0</v>
      </c>
      <c r="T1393" s="10" t="str">
        <f t="shared" si="215"/>
        <v>Sem - 38</v>
      </c>
      <c r="U1393" s="10" t="str">
        <f t="shared" si="216"/>
        <v>Septembre</v>
      </c>
      <c r="V1393" s="36" t="str">
        <f t="shared" si="220"/>
        <v>2026</v>
      </c>
      <c r="W1393" s="34"/>
      <c r="X1393" s="91">
        <f t="shared" si="217"/>
        <v>0</v>
      </c>
      <c r="Y1393" s="92" t="str">
        <f>VLOOKUP('CM-CIC'!B1324,Annuaire_roster!B:F,4,0)</f>
        <v>HAMDOUNI YASSER (assistance)</v>
      </c>
      <c r="Z1393" s="37" t="s">
        <v>110</v>
      </c>
      <c r="AA1393" s="60" t="s">
        <v>39</v>
      </c>
      <c r="AB1393" s="35" t="str">
        <f t="shared" si="221"/>
        <v/>
      </c>
      <c r="AC1393" s="35" t="str">
        <f t="shared" si="222"/>
        <v/>
      </c>
      <c r="AD1393" s="35" t="str">
        <f t="shared" si="223"/>
        <v/>
      </c>
      <c r="AE1393" s="44" t="str">
        <f t="shared" si="224"/>
        <v/>
      </c>
      <c r="AF1393" s="120"/>
      <c r="AG1393" s="45"/>
    </row>
    <row r="1394" spans="1:33" ht="12.75" customHeight="1" x14ac:dyDescent="0.2">
      <c r="A1394" s="59">
        <f>+VLOOKUP(B1394,Annuaire_roster!B:G,5,0)</f>
        <v>1372</v>
      </c>
      <c r="B1394" s="78" t="s">
        <v>115</v>
      </c>
      <c r="C1394" s="98">
        <v>0.29166666666666669</v>
      </c>
      <c r="D1394" s="98" t="s">
        <v>223</v>
      </c>
      <c r="E1394" s="101">
        <v>0.66666666666666663</v>
      </c>
      <c r="F1394" s="101" t="s">
        <v>224</v>
      </c>
      <c r="G1394" s="102"/>
      <c r="H1394" s="105"/>
      <c r="I1394" s="127"/>
      <c r="J1394" s="105"/>
      <c r="K1394" s="111">
        <v>0</v>
      </c>
      <c r="L1394" s="105">
        <v>0</v>
      </c>
      <c r="M1394" s="112">
        <v>0</v>
      </c>
      <c r="N1394" s="34">
        <f t="shared" si="213"/>
        <v>0.33333333333333326</v>
      </c>
      <c r="O1394" s="38">
        <f t="shared" si="214"/>
        <v>0.33333333333333326</v>
      </c>
      <c r="P1394" s="114" t="s">
        <v>117</v>
      </c>
      <c r="Q1394" s="118">
        <v>44820</v>
      </c>
      <c r="R1394" s="35">
        <f t="shared" si="218"/>
        <v>0</v>
      </c>
      <c r="S1394" s="35">
        <f t="shared" si="219"/>
        <v>0</v>
      </c>
      <c r="T1394" s="10" t="str">
        <f t="shared" si="215"/>
        <v>Sem - 38</v>
      </c>
      <c r="U1394" s="10" t="str">
        <f t="shared" si="216"/>
        <v>Septembre</v>
      </c>
      <c r="V1394" s="36" t="str">
        <f t="shared" si="220"/>
        <v>2026</v>
      </c>
      <c r="W1394" s="34"/>
      <c r="X1394" s="91">
        <f t="shared" si="217"/>
        <v>0</v>
      </c>
      <c r="Y1394" s="92" t="str">
        <f>VLOOKUP('CM-CIC'!B1325,Annuaire_roster!B:F,4,0)</f>
        <v>HAMDOUNI YASSER (assistance)</v>
      </c>
      <c r="Z1394" s="37" t="s">
        <v>110</v>
      </c>
      <c r="AA1394" s="60" t="s">
        <v>39</v>
      </c>
      <c r="AB1394" s="35" t="str">
        <f t="shared" si="221"/>
        <v/>
      </c>
      <c r="AC1394" s="35" t="str">
        <f t="shared" si="222"/>
        <v/>
      </c>
      <c r="AD1394" s="35" t="str">
        <f t="shared" si="223"/>
        <v/>
      </c>
      <c r="AE1394" s="44" t="str">
        <f t="shared" si="224"/>
        <v/>
      </c>
      <c r="AF1394" s="120"/>
      <c r="AG1394" s="45"/>
    </row>
    <row r="1395" spans="1:33" ht="12.75" customHeight="1" x14ac:dyDescent="0.2">
      <c r="A1395" s="59">
        <f>+VLOOKUP(B1395,Annuaire_roster!B:G,5,0)</f>
        <v>1371</v>
      </c>
      <c r="B1395" s="78" t="s">
        <v>116</v>
      </c>
      <c r="C1395" s="98">
        <v>0.28402777777777777</v>
      </c>
      <c r="D1395" s="98" t="s">
        <v>223</v>
      </c>
      <c r="E1395" s="101">
        <v>0.66666666666666663</v>
      </c>
      <c r="F1395" s="101" t="s">
        <v>224</v>
      </c>
      <c r="G1395" s="102"/>
      <c r="H1395" s="105"/>
      <c r="I1395" s="127"/>
      <c r="J1395" s="105"/>
      <c r="K1395" s="111">
        <v>0</v>
      </c>
      <c r="L1395" s="105">
        <v>0</v>
      </c>
      <c r="M1395" s="112">
        <v>0</v>
      </c>
      <c r="N1395" s="34">
        <f t="shared" ref="N1395:N1458" si="225">IFERROR(IF(OR(D1395="OFF",D1395="Congé",M1395="Abs",D1395="Congé sans solde",D1395="Férié"),"",IF(O1395-K1395-L1395&gt;O1395,O1395,IF(O1395-K1395-L1395&lt;0,"",O1395-K1395-L1395))),"")</f>
        <v>0.33333333333333326</v>
      </c>
      <c r="O1395" s="38">
        <f t="shared" ref="O1395:O1458" si="226">IF(AG1395="2H Pause déjeuner",IF(F1395-D1395-0.0833333333333333&lt;0,F1395-D1395-0.0833333333333333+1,F1395-D1395-0.0833333333333333),IF(OR(AND(F1395="OFF",D1395="OFF"),AND(F1395="Congé",D1395="Congé"),AND(F1395="Congé sans solde",D1395="Congé sans solde"),AND(F1395="Congé spécial",D1395="Congé spécial"),AND(F1395="Férié",D1395="Férié"),AND(F1395="OFF",D1395="Congé"),AND(F1395="OFF",D1395="Congé sans solde"),AND(F1395="OFF",D1395="Congé spécial"),AND(F1395="OFF",D1395="Férié"),AND(F1395="Congé",D1395="OFF"),AND(F1395="Congé",D1395="Congé sans solde"),AND(F1395="Congé",D1395="Congé spécial"),AND(F1395="Congé",D1395="Férié"),AND(F1395="Congé sans solde",D1395="OFF"),AND(F1395="Congé sans solde",D1395="Congé"),AND(F1395="Congé sans solde",D1395="Congé spécial"),AND(F1395="Congé sans solde",D1395="Férié"),AND(F1395="Congé spécial",D1395="OFF"),AND(F1395="Congé spécial",D1395="Congé"),AND(F1395="Congé spécial",D1395="Congé sans solde"),AND(F1395="Congé spécial",D1395="Férié"),AND(F1395="Férié",D1395="OFF"),AND(F1395="Férié",D1395="Congé"),AND(F1395="Férié",D1395="Congé sans solde"),AND(F1395="Férié",D1395="Congé spécial")),0,IF(OR(F1395="OFF",F1395="Congé",F1395="Congé spécial",F1395="Congé sans solde",D1395="OFF",D1395="Congé",D1395="Congé spécial",D1395="Congé sans solde"),0.208333333333334,IF(AND(AG1395="",F1395-D1395&lt;0),("24:00:00"-D1395)+("00:00:00"+F1395)-0.0416666666666667,IF(AND(OR(AG1395="Allaitement",AG1395="Sans déjeuner"),F1395-D1395&lt;0),("24:00:00"-D1395)+("00:00:00"+F1395),IF(AND(AG1395="",F1395-D1395&gt;0.166666666666667),F1395-D1395-0.0416666666666667,IF(AND(OR(AG1395="Allaitement",AG1395="Sans déjeuner"),F1395-D1395&gt;0.166666666666667),F1395-D1395,F1395-D1395)))))))</f>
        <v>0.33333333333333326</v>
      </c>
      <c r="P1395" s="114" t="s">
        <v>117</v>
      </c>
      <c r="Q1395" s="118">
        <v>44820</v>
      </c>
      <c r="R1395" s="35">
        <f t="shared" si="218"/>
        <v>0</v>
      </c>
      <c r="S1395" s="35">
        <f t="shared" si="219"/>
        <v>0</v>
      </c>
      <c r="T1395" s="10" t="str">
        <f t="shared" si="215"/>
        <v>Sem - 38</v>
      </c>
      <c r="U1395" s="10" t="str">
        <f t="shared" si="216"/>
        <v>Septembre</v>
      </c>
      <c r="V1395" s="36" t="str">
        <f t="shared" si="220"/>
        <v>2026</v>
      </c>
      <c r="W1395" s="34"/>
      <c r="X1395" s="91">
        <f t="shared" si="217"/>
        <v>7.6388888888888618E-3</v>
      </c>
      <c r="Y1395" s="92" t="str">
        <f>VLOOKUP('CM-CIC'!B1326,Annuaire_roster!B:F,4,0)</f>
        <v>HAMDOUNI YASSER (assistance)</v>
      </c>
      <c r="Z1395" s="37" t="s">
        <v>110</v>
      </c>
      <c r="AA1395" s="60" t="s">
        <v>39</v>
      </c>
      <c r="AB1395" s="35" t="str">
        <f t="shared" si="221"/>
        <v/>
      </c>
      <c r="AC1395" s="35" t="str">
        <f t="shared" si="222"/>
        <v/>
      </c>
      <c r="AD1395" s="35" t="str">
        <f t="shared" si="223"/>
        <v/>
      </c>
      <c r="AE1395" s="44" t="str">
        <f t="shared" si="224"/>
        <v/>
      </c>
      <c r="AF1395" s="120"/>
      <c r="AG1395" s="45"/>
    </row>
    <row r="1396" spans="1:33" ht="12.75" customHeight="1" x14ac:dyDescent="0.2">
      <c r="A1396" s="59">
        <f>+VLOOKUP(B1396,Annuaire_roster!B:G,5,0)</f>
        <v>1152</v>
      </c>
      <c r="B1396" s="78" t="s">
        <v>67</v>
      </c>
      <c r="C1396" s="98">
        <v>0.28680555555555554</v>
      </c>
      <c r="D1396" s="98" t="s">
        <v>223</v>
      </c>
      <c r="E1396" s="101">
        <v>0.66666666666666663</v>
      </c>
      <c r="F1396" s="101" t="s">
        <v>224</v>
      </c>
      <c r="G1396" s="102"/>
      <c r="H1396" s="105"/>
      <c r="I1396" s="127"/>
      <c r="J1396" s="105"/>
      <c r="K1396" s="111">
        <v>0</v>
      </c>
      <c r="L1396" s="105">
        <v>0</v>
      </c>
      <c r="M1396" s="112">
        <v>0</v>
      </c>
      <c r="N1396" s="34">
        <f t="shared" si="225"/>
        <v>0.33333333333333326</v>
      </c>
      <c r="O1396" s="38">
        <f t="shared" si="226"/>
        <v>0.33333333333333326</v>
      </c>
      <c r="P1396" s="114" t="s">
        <v>117</v>
      </c>
      <c r="Q1396" s="118">
        <v>44820</v>
      </c>
      <c r="R1396" s="35">
        <f t="shared" si="218"/>
        <v>0</v>
      </c>
      <c r="S1396" s="35">
        <f t="shared" si="219"/>
        <v>0</v>
      </c>
      <c r="T1396" s="10" t="str">
        <f t="shared" si="215"/>
        <v>Sem - 38</v>
      </c>
      <c r="U1396" s="10" t="str">
        <f t="shared" si="216"/>
        <v>Septembre</v>
      </c>
      <c r="V1396" s="36" t="str">
        <f t="shared" si="220"/>
        <v>2026</v>
      </c>
      <c r="W1396" s="34"/>
      <c r="X1396" s="91">
        <f t="shared" si="217"/>
        <v>4.8611111111110938E-3</v>
      </c>
      <c r="Y1396" s="92" t="str">
        <f>VLOOKUP('CM-CIC'!B1327,Annuaire_roster!B:F,4,0)</f>
        <v>HAMDOUNI YASSER (assistance)</v>
      </c>
      <c r="Z1396" s="37" t="s">
        <v>110</v>
      </c>
      <c r="AA1396" s="60" t="s">
        <v>39</v>
      </c>
      <c r="AB1396" s="35" t="str">
        <f t="shared" si="221"/>
        <v/>
      </c>
      <c r="AC1396" s="35" t="str">
        <f t="shared" si="222"/>
        <v/>
      </c>
      <c r="AD1396" s="35" t="str">
        <f t="shared" si="223"/>
        <v/>
      </c>
      <c r="AE1396" s="44" t="str">
        <f t="shared" si="224"/>
        <v/>
      </c>
      <c r="AF1396" s="120"/>
      <c r="AG1396" s="45"/>
    </row>
    <row r="1397" spans="1:33" ht="12.75" customHeight="1" x14ac:dyDescent="0.2">
      <c r="A1397" s="59">
        <f>+VLOOKUP(B1397,Annuaire_roster!B:G,5,0)</f>
        <v>1393</v>
      </c>
      <c r="B1397" s="78" t="s">
        <v>127</v>
      </c>
      <c r="C1397" s="98">
        <v>0.29166666666666663</v>
      </c>
      <c r="D1397" s="98" t="s">
        <v>223</v>
      </c>
      <c r="E1397" s="101">
        <v>0.66666666666666663</v>
      </c>
      <c r="F1397" s="101" t="s">
        <v>224</v>
      </c>
      <c r="G1397" s="102"/>
      <c r="H1397" s="105"/>
      <c r="I1397" s="127"/>
      <c r="J1397" s="105"/>
      <c r="K1397" s="111">
        <v>0</v>
      </c>
      <c r="L1397" s="105">
        <v>0</v>
      </c>
      <c r="M1397" s="112">
        <v>0</v>
      </c>
      <c r="N1397" s="34">
        <f t="shared" si="225"/>
        <v>0.33333333333333326</v>
      </c>
      <c r="O1397" s="38">
        <f t="shared" si="226"/>
        <v>0.33333333333333326</v>
      </c>
      <c r="P1397" s="114" t="s">
        <v>117</v>
      </c>
      <c r="Q1397" s="118">
        <v>44820</v>
      </c>
      <c r="R1397" s="35">
        <f t="shared" si="218"/>
        <v>0</v>
      </c>
      <c r="S1397" s="35">
        <f t="shared" si="219"/>
        <v>0</v>
      </c>
      <c r="T1397" s="10" t="str">
        <f t="shared" si="215"/>
        <v>Sem - 38</v>
      </c>
      <c r="U1397" s="10" t="str">
        <f t="shared" si="216"/>
        <v>Septembre</v>
      </c>
      <c r="V1397" s="36" t="str">
        <f t="shared" si="220"/>
        <v>2026</v>
      </c>
      <c r="W1397" s="34"/>
      <c r="X1397" s="91">
        <f t="shared" si="217"/>
        <v>0</v>
      </c>
      <c r="Y1397" s="92" t="str">
        <f>VLOOKUP('CM-CIC'!B1328,Annuaire_roster!B:F,4,0)</f>
        <v>CHOUIFI Mustapha</v>
      </c>
      <c r="Z1397" s="37" t="s">
        <v>110</v>
      </c>
      <c r="AA1397" s="60" t="s">
        <v>39</v>
      </c>
      <c r="AB1397" s="35" t="str">
        <f t="shared" si="221"/>
        <v/>
      </c>
      <c r="AC1397" s="35" t="str">
        <f t="shared" si="222"/>
        <v/>
      </c>
      <c r="AD1397" s="35" t="str">
        <f t="shared" si="223"/>
        <v/>
      </c>
      <c r="AE1397" s="44" t="str">
        <f t="shared" si="224"/>
        <v/>
      </c>
      <c r="AF1397" s="120"/>
      <c r="AG1397" s="45"/>
    </row>
    <row r="1398" spans="1:33" ht="12.75" customHeight="1" x14ac:dyDescent="0.2">
      <c r="A1398" s="59">
        <f>+VLOOKUP(B1398,Annuaire_roster!B:G,5,0)</f>
        <v>1413</v>
      </c>
      <c r="B1398" s="78" t="s">
        <v>131</v>
      </c>
      <c r="C1398" s="98">
        <v>0.29166666666666663</v>
      </c>
      <c r="D1398" s="98" t="s">
        <v>223</v>
      </c>
      <c r="E1398" s="101">
        <v>0.66666666666666663</v>
      </c>
      <c r="F1398" s="101" t="s">
        <v>224</v>
      </c>
      <c r="G1398" s="102"/>
      <c r="H1398" s="105"/>
      <c r="I1398" s="127"/>
      <c r="J1398" s="105"/>
      <c r="K1398" s="111">
        <v>0</v>
      </c>
      <c r="L1398" s="105">
        <v>0</v>
      </c>
      <c r="M1398" s="112">
        <v>0</v>
      </c>
      <c r="N1398" s="34">
        <f t="shared" si="225"/>
        <v>0.33333333333333326</v>
      </c>
      <c r="O1398" s="38">
        <f t="shared" si="226"/>
        <v>0.33333333333333326</v>
      </c>
      <c r="P1398" s="114" t="s">
        <v>117</v>
      </c>
      <c r="Q1398" s="118">
        <v>44820</v>
      </c>
      <c r="R1398" s="35">
        <f t="shared" si="218"/>
        <v>0</v>
      </c>
      <c r="S1398" s="35">
        <f t="shared" si="219"/>
        <v>0</v>
      </c>
      <c r="T1398" s="10" t="str">
        <f t="shared" si="215"/>
        <v>Sem - 38</v>
      </c>
      <c r="U1398" s="10" t="str">
        <f t="shared" si="216"/>
        <v>Septembre</v>
      </c>
      <c r="V1398" s="36" t="str">
        <f t="shared" si="220"/>
        <v>2026</v>
      </c>
      <c r="W1398" s="34"/>
      <c r="X1398" s="91">
        <f t="shared" si="217"/>
        <v>0</v>
      </c>
      <c r="Y1398" s="92" t="str">
        <f>VLOOKUP('CM-CIC'!B1329,Annuaire_roster!B:F,4,0)</f>
        <v>CHOUIFI Mustapha</v>
      </c>
      <c r="Z1398" s="37" t="s">
        <v>110</v>
      </c>
      <c r="AA1398" s="60" t="s">
        <v>39</v>
      </c>
      <c r="AB1398" s="35" t="str">
        <f t="shared" si="221"/>
        <v/>
      </c>
      <c r="AC1398" s="35" t="str">
        <f t="shared" si="222"/>
        <v/>
      </c>
      <c r="AD1398" s="35" t="str">
        <f t="shared" si="223"/>
        <v/>
      </c>
      <c r="AE1398" s="44" t="str">
        <f t="shared" si="224"/>
        <v/>
      </c>
      <c r="AF1398" s="120"/>
      <c r="AG1398" s="45"/>
    </row>
    <row r="1399" spans="1:33" ht="12.75" customHeight="1" x14ac:dyDescent="0.2">
      <c r="A1399" s="59">
        <f>+VLOOKUP(B1399,Annuaire_roster!B:G,5,0)</f>
        <v>1418</v>
      </c>
      <c r="B1399" s="78" t="s">
        <v>132</v>
      </c>
      <c r="C1399" s="98">
        <v>0.29166666666666663</v>
      </c>
      <c r="D1399" s="98" t="s">
        <v>223</v>
      </c>
      <c r="E1399" s="101">
        <v>0.66666666666666663</v>
      </c>
      <c r="F1399" s="101" t="s">
        <v>224</v>
      </c>
      <c r="G1399" s="102"/>
      <c r="H1399" s="105"/>
      <c r="I1399" s="127"/>
      <c r="J1399" s="105"/>
      <c r="K1399" s="111">
        <v>0</v>
      </c>
      <c r="L1399" s="105">
        <v>0</v>
      </c>
      <c r="M1399" s="112">
        <v>0</v>
      </c>
      <c r="N1399" s="34">
        <f t="shared" si="225"/>
        <v>0.33333333333333326</v>
      </c>
      <c r="O1399" s="38">
        <f t="shared" si="226"/>
        <v>0.33333333333333326</v>
      </c>
      <c r="P1399" s="114" t="s">
        <v>117</v>
      </c>
      <c r="Q1399" s="118">
        <v>44820</v>
      </c>
      <c r="R1399" s="35">
        <f t="shared" si="218"/>
        <v>0</v>
      </c>
      <c r="S1399" s="35">
        <f t="shared" si="219"/>
        <v>0</v>
      </c>
      <c r="T1399" s="10" t="str">
        <f t="shared" si="215"/>
        <v>Sem - 38</v>
      </c>
      <c r="U1399" s="10" t="str">
        <f t="shared" si="216"/>
        <v>Septembre</v>
      </c>
      <c r="V1399" s="36" t="str">
        <f t="shared" si="220"/>
        <v>2026</v>
      </c>
      <c r="W1399" s="34"/>
      <c r="X1399" s="91">
        <f t="shared" si="217"/>
        <v>0</v>
      </c>
      <c r="Y1399" s="92" t="str">
        <f>VLOOKUP('CM-CIC'!B1330,Annuaire_roster!B:F,4,0)</f>
        <v>CHOUIFI Mustapha</v>
      </c>
      <c r="Z1399" s="37" t="s">
        <v>110</v>
      </c>
      <c r="AA1399" s="60" t="s">
        <v>39</v>
      </c>
      <c r="AB1399" s="35" t="str">
        <f t="shared" si="221"/>
        <v/>
      </c>
      <c r="AC1399" s="35" t="str">
        <f t="shared" si="222"/>
        <v/>
      </c>
      <c r="AD1399" s="35" t="str">
        <f t="shared" si="223"/>
        <v/>
      </c>
      <c r="AE1399" s="44" t="str">
        <f t="shared" si="224"/>
        <v/>
      </c>
      <c r="AF1399" s="120"/>
      <c r="AG1399" s="45"/>
    </row>
    <row r="1400" spans="1:33" ht="12.75" customHeight="1" x14ac:dyDescent="0.2">
      <c r="A1400" s="59">
        <f>+VLOOKUP(B1400,Annuaire_roster!B:G,5,0)</f>
        <v>1411</v>
      </c>
      <c r="B1400" s="78" t="s">
        <v>133</v>
      </c>
      <c r="C1400" s="98">
        <v>0.29166666666666669</v>
      </c>
      <c r="D1400" s="98" t="s">
        <v>223</v>
      </c>
      <c r="E1400" s="101">
        <v>0.66666666666666663</v>
      </c>
      <c r="F1400" s="101" t="s">
        <v>224</v>
      </c>
      <c r="G1400" s="102"/>
      <c r="H1400" s="105"/>
      <c r="I1400" s="127"/>
      <c r="J1400" s="105"/>
      <c r="K1400" s="111">
        <v>0</v>
      </c>
      <c r="L1400" s="105">
        <v>0</v>
      </c>
      <c r="M1400" s="112">
        <v>0</v>
      </c>
      <c r="N1400" s="34">
        <f t="shared" si="225"/>
        <v>0.33333333333333326</v>
      </c>
      <c r="O1400" s="38">
        <f t="shared" si="226"/>
        <v>0.33333333333333326</v>
      </c>
      <c r="P1400" s="114" t="s">
        <v>117</v>
      </c>
      <c r="Q1400" s="118">
        <v>44820</v>
      </c>
      <c r="R1400" s="35">
        <f t="shared" si="218"/>
        <v>0</v>
      </c>
      <c r="S1400" s="35">
        <f t="shared" si="219"/>
        <v>0</v>
      </c>
      <c r="T1400" s="10" t="str">
        <f t="shared" si="215"/>
        <v>Sem - 38</v>
      </c>
      <c r="U1400" s="10" t="str">
        <f t="shared" si="216"/>
        <v>Septembre</v>
      </c>
      <c r="V1400" s="36" t="str">
        <f t="shared" si="220"/>
        <v>2026</v>
      </c>
      <c r="W1400" s="34"/>
      <c r="X1400" s="91">
        <f t="shared" si="217"/>
        <v>0</v>
      </c>
      <c r="Y1400" s="92" t="str">
        <f>VLOOKUP('CM-CIC'!B1331,Annuaire_roster!B:F,4,0)</f>
        <v>CHOUIFI Mustapha</v>
      </c>
      <c r="Z1400" s="37" t="s">
        <v>110</v>
      </c>
      <c r="AA1400" s="60" t="s">
        <v>39</v>
      </c>
      <c r="AB1400" s="35" t="str">
        <f t="shared" si="221"/>
        <v/>
      </c>
      <c r="AC1400" s="35" t="str">
        <f t="shared" si="222"/>
        <v/>
      </c>
      <c r="AD1400" s="35" t="str">
        <f t="shared" si="223"/>
        <v/>
      </c>
      <c r="AE1400" s="44" t="str">
        <f t="shared" si="224"/>
        <v/>
      </c>
      <c r="AF1400" s="120"/>
      <c r="AG1400" s="45"/>
    </row>
    <row r="1401" spans="1:33" ht="12.75" customHeight="1" x14ac:dyDescent="0.2">
      <c r="A1401" s="59">
        <f>+VLOOKUP(B1401,Annuaire_roster!B:G,5,0)</f>
        <v>1410</v>
      </c>
      <c r="B1401" s="78" t="s">
        <v>134</v>
      </c>
      <c r="C1401" s="98"/>
      <c r="D1401" s="98" t="s">
        <v>223</v>
      </c>
      <c r="E1401" s="101"/>
      <c r="F1401" s="101" t="s">
        <v>224</v>
      </c>
      <c r="G1401" s="102"/>
      <c r="H1401" s="105"/>
      <c r="I1401" s="127"/>
      <c r="J1401" s="105"/>
      <c r="K1401" s="111">
        <v>0</v>
      </c>
      <c r="L1401" s="105">
        <v>0</v>
      </c>
      <c r="M1401" s="112" t="s">
        <v>187</v>
      </c>
      <c r="N1401" s="34" t="str">
        <f t="shared" si="225"/>
        <v/>
      </c>
      <c r="O1401" s="38">
        <f t="shared" si="226"/>
        <v>0.33333333333333326</v>
      </c>
      <c r="P1401" s="114" t="s">
        <v>117</v>
      </c>
      <c r="Q1401" s="118">
        <v>44820</v>
      </c>
      <c r="R1401" s="35">
        <f t="shared" si="218"/>
        <v>0.33333333333333326</v>
      </c>
      <c r="S1401" s="35">
        <f t="shared" si="219"/>
        <v>0.33333333333333326</v>
      </c>
      <c r="T1401" s="10" t="str">
        <f t="shared" si="215"/>
        <v>Sem - 38</v>
      </c>
      <c r="U1401" s="10" t="str">
        <f t="shared" si="216"/>
        <v>Septembre</v>
      </c>
      <c r="V1401" s="36" t="str">
        <f t="shared" si="220"/>
        <v>2026</v>
      </c>
      <c r="W1401" s="34"/>
      <c r="X1401" s="91">
        <f t="shared" si="217"/>
        <v>0</v>
      </c>
      <c r="Y1401" s="92" t="str">
        <f>VLOOKUP('CM-CIC'!B1332,Annuaire_roster!B:F,4,0)</f>
        <v>CHOUIFI Mustapha</v>
      </c>
      <c r="Z1401" s="37" t="s">
        <v>110</v>
      </c>
      <c r="AA1401" s="60" t="s">
        <v>39</v>
      </c>
      <c r="AB1401" s="35" t="str">
        <f t="shared" si="221"/>
        <v/>
      </c>
      <c r="AC1401" s="35" t="str">
        <f t="shared" si="222"/>
        <v/>
      </c>
      <c r="AD1401" s="35" t="str">
        <f t="shared" si="223"/>
        <v/>
      </c>
      <c r="AE1401" s="44" t="str">
        <f t="shared" si="224"/>
        <v/>
      </c>
      <c r="AF1401" s="120"/>
      <c r="AG1401" s="45"/>
    </row>
    <row r="1402" spans="1:33" ht="12.75" customHeight="1" x14ac:dyDescent="0.2">
      <c r="A1402" s="59">
        <f>+VLOOKUP(B1402,Annuaire_roster!B:G,5,0)</f>
        <v>1414</v>
      </c>
      <c r="B1402" s="78" t="s">
        <v>136</v>
      </c>
      <c r="C1402" s="98">
        <v>0.28888888888888886</v>
      </c>
      <c r="D1402" s="98" t="s">
        <v>223</v>
      </c>
      <c r="E1402" s="101">
        <v>0.66666666666666663</v>
      </c>
      <c r="F1402" s="101" t="s">
        <v>224</v>
      </c>
      <c r="G1402" s="102"/>
      <c r="H1402" s="105"/>
      <c r="I1402" s="127"/>
      <c r="J1402" s="105"/>
      <c r="K1402" s="111">
        <v>0</v>
      </c>
      <c r="L1402" s="105">
        <v>0</v>
      </c>
      <c r="M1402" s="112">
        <v>0</v>
      </c>
      <c r="N1402" s="34">
        <f t="shared" si="225"/>
        <v>0.33333333333333326</v>
      </c>
      <c r="O1402" s="38">
        <f t="shared" si="226"/>
        <v>0.33333333333333326</v>
      </c>
      <c r="P1402" s="114" t="s">
        <v>117</v>
      </c>
      <c r="Q1402" s="118">
        <v>44820</v>
      </c>
      <c r="R1402" s="35">
        <f t="shared" si="218"/>
        <v>0</v>
      </c>
      <c r="S1402" s="35">
        <f t="shared" si="219"/>
        <v>0</v>
      </c>
      <c r="T1402" s="10" t="str">
        <f t="shared" si="215"/>
        <v>Sem - 38</v>
      </c>
      <c r="U1402" s="10" t="str">
        <f t="shared" si="216"/>
        <v>Septembre</v>
      </c>
      <c r="V1402" s="36" t="str">
        <f t="shared" si="220"/>
        <v>2026</v>
      </c>
      <c r="W1402" s="34"/>
      <c r="X1402" s="91">
        <f t="shared" si="217"/>
        <v>2.7777777777778789E-3</v>
      </c>
      <c r="Y1402" s="92" t="str">
        <f>VLOOKUP('CM-CIC'!B1333,Annuaire_roster!B:F,4,0)</f>
        <v>CHOUIFI Mustapha</v>
      </c>
      <c r="Z1402" s="37" t="s">
        <v>110</v>
      </c>
      <c r="AA1402" s="60" t="s">
        <v>39</v>
      </c>
      <c r="AB1402" s="35" t="str">
        <f t="shared" si="221"/>
        <v/>
      </c>
      <c r="AC1402" s="35" t="str">
        <f t="shared" si="222"/>
        <v/>
      </c>
      <c r="AD1402" s="35" t="str">
        <f t="shared" si="223"/>
        <v/>
      </c>
      <c r="AE1402" s="44" t="str">
        <f t="shared" si="224"/>
        <v/>
      </c>
      <c r="AF1402" s="120"/>
      <c r="AG1402" s="45"/>
    </row>
    <row r="1403" spans="1:33" ht="12.75" customHeight="1" x14ac:dyDescent="0.2">
      <c r="A1403" s="59">
        <f>+VLOOKUP(B1403,Annuaire_roster!B:G,5,0)</f>
        <v>1415</v>
      </c>
      <c r="B1403" s="78" t="s">
        <v>137</v>
      </c>
      <c r="C1403" s="98">
        <v>0.28888888888888886</v>
      </c>
      <c r="D1403" s="98" t="s">
        <v>223</v>
      </c>
      <c r="E1403" s="101">
        <v>0.66666666666666663</v>
      </c>
      <c r="F1403" s="101" t="s">
        <v>224</v>
      </c>
      <c r="G1403" s="102"/>
      <c r="H1403" s="105"/>
      <c r="I1403" s="127"/>
      <c r="J1403" s="105"/>
      <c r="K1403" s="111">
        <v>0</v>
      </c>
      <c r="L1403" s="105">
        <v>0</v>
      </c>
      <c r="M1403" s="112">
        <v>0</v>
      </c>
      <c r="N1403" s="34">
        <f t="shared" si="225"/>
        <v>0.33333333333333326</v>
      </c>
      <c r="O1403" s="38">
        <f t="shared" si="226"/>
        <v>0.33333333333333326</v>
      </c>
      <c r="P1403" s="114" t="s">
        <v>117</v>
      </c>
      <c r="Q1403" s="118">
        <v>44820</v>
      </c>
      <c r="R1403" s="35">
        <f t="shared" si="218"/>
        <v>0</v>
      </c>
      <c r="S1403" s="35">
        <f t="shared" si="219"/>
        <v>0</v>
      </c>
      <c r="T1403" s="10" t="str">
        <f t="shared" si="215"/>
        <v>Sem - 38</v>
      </c>
      <c r="U1403" s="10" t="str">
        <f t="shared" si="216"/>
        <v>Septembre</v>
      </c>
      <c r="V1403" s="36" t="str">
        <f t="shared" si="220"/>
        <v>2026</v>
      </c>
      <c r="W1403" s="34"/>
      <c r="X1403" s="91">
        <f t="shared" si="217"/>
        <v>2.7777777777778789E-3</v>
      </c>
      <c r="Y1403" s="92" t="str">
        <f>VLOOKUP('CM-CIC'!B1334,Annuaire_roster!B:F,4,0)</f>
        <v>CHOUIFI Mustapha</v>
      </c>
      <c r="Z1403" s="37" t="s">
        <v>110</v>
      </c>
      <c r="AA1403" s="60" t="s">
        <v>39</v>
      </c>
      <c r="AB1403" s="35" t="str">
        <f t="shared" si="221"/>
        <v/>
      </c>
      <c r="AC1403" s="35" t="str">
        <f t="shared" si="222"/>
        <v/>
      </c>
      <c r="AD1403" s="35" t="str">
        <f t="shared" si="223"/>
        <v/>
      </c>
      <c r="AE1403" s="44" t="str">
        <f t="shared" si="224"/>
        <v/>
      </c>
      <c r="AF1403" s="120"/>
      <c r="AG1403" s="45"/>
    </row>
    <row r="1404" spans="1:33" ht="12.75" customHeight="1" x14ac:dyDescent="0.2">
      <c r="A1404" s="59">
        <f>+VLOOKUP(B1404,Annuaire_roster!B:G,5,0)</f>
        <v>1416</v>
      </c>
      <c r="B1404" s="78" t="s">
        <v>138</v>
      </c>
      <c r="C1404" s="98">
        <v>0.29097222222222219</v>
      </c>
      <c r="D1404" s="98" t="s">
        <v>223</v>
      </c>
      <c r="E1404" s="101">
        <v>0.66666666666666663</v>
      </c>
      <c r="F1404" s="101" t="s">
        <v>224</v>
      </c>
      <c r="G1404" s="102"/>
      <c r="H1404" s="105"/>
      <c r="I1404" s="127"/>
      <c r="J1404" s="105"/>
      <c r="K1404" s="111">
        <v>0</v>
      </c>
      <c r="L1404" s="105">
        <v>0</v>
      </c>
      <c r="M1404" s="112">
        <v>0</v>
      </c>
      <c r="N1404" s="34">
        <f t="shared" si="225"/>
        <v>0.33333333333333326</v>
      </c>
      <c r="O1404" s="38">
        <f t="shared" si="226"/>
        <v>0.33333333333333326</v>
      </c>
      <c r="P1404" s="114" t="s">
        <v>117</v>
      </c>
      <c r="Q1404" s="118">
        <v>44820</v>
      </c>
      <c r="R1404" s="35">
        <f t="shared" si="218"/>
        <v>0</v>
      </c>
      <c r="S1404" s="35">
        <f t="shared" si="219"/>
        <v>0</v>
      </c>
      <c r="T1404" s="10" t="str">
        <f t="shared" si="215"/>
        <v>Sem - 38</v>
      </c>
      <c r="U1404" s="10" t="str">
        <f t="shared" si="216"/>
        <v>Septembre</v>
      </c>
      <c r="V1404" s="36" t="str">
        <f t="shared" si="220"/>
        <v>2026</v>
      </c>
      <c r="W1404" s="34"/>
      <c r="X1404" s="91">
        <f t="shared" si="217"/>
        <v>0</v>
      </c>
      <c r="Y1404" s="92" t="str">
        <f>VLOOKUP('CM-CIC'!B1335,Annuaire_roster!B:F,4,0)</f>
        <v>CHOUIFI Mustapha</v>
      </c>
      <c r="Z1404" s="37" t="s">
        <v>110</v>
      </c>
      <c r="AA1404" s="60" t="s">
        <v>39</v>
      </c>
      <c r="AB1404" s="35" t="str">
        <f t="shared" si="221"/>
        <v/>
      </c>
      <c r="AC1404" s="35" t="str">
        <f t="shared" si="222"/>
        <v/>
      </c>
      <c r="AD1404" s="35" t="str">
        <f t="shared" si="223"/>
        <v/>
      </c>
      <c r="AE1404" s="44" t="str">
        <f t="shared" si="224"/>
        <v/>
      </c>
      <c r="AF1404" s="120"/>
      <c r="AG1404" s="45"/>
    </row>
    <row r="1405" spans="1:33" ht="12.75" customHeight="1" x14ac:dyDescent="0.2">
      <c r="A1405" s="59">
        <f>+VLOOKUP(B1405,Annuaire_roster!B:G,5,0)</f>
        <v>1419</v>
      </c>
      <c r="B1405" s="78" t="s">
        <v>139</v>
      </c>
      <c r="C1405" s="98">
        <v>0.29166666666666663</v>
      </c>
      <c r="D1405" s="98" t="s">
        <v>223</v>
      </c>
      <c r="E1405" s="101">
        <v>0.66666666666666663</v>
      </c>
      <c r="F1405" s="101" t="s">
        <v>224</v>
      </c>
      <c r="G1405" s="102"/>
      <c r="H1405" s="105"/>
      <c r="I1405" s="127"/>
      <c r="J1405" s="105"/>
      <c r="K1405" s="111">
        <v>0</v>
      </c>
      <c r="L1405" s="105">
        <v>0</v>
      </c>
      <c r="M1405" s="112">
        <v>0</v>
      </c>
      <c r="N1405" s="34">
        <f t="shared" si="225"/>
        <v>0.33333333333333326</v>
      </c>
      <c r="O1405" s="38">
        <f t="shared" si="226"/>
        <v>0.33333333333333326</v>
      </c>
      <c r="P1405" s="114" t="s">
        <v>117</v>
      </c>
      <c r="Q1405" s="118">
        <v>44820</v>
      </c>
      <c r="R1405" s="35">
        <f t="shared" si="218"/>
        <v>0</v>
      </c>
      <c r="S1405" s="35">
        <f t="shared" si="219"/>
        <v>0</v>
      </c>
      <c r="T1405" s="10" t="str">
        <f t="shared" si="215"/>
        <v>Sem - 38</v>
      </c>
      <c r="U1405" s="10" t="str">
        <f t="shared" si="216"/>
        <v>Septembre</v>
      </c>
      <c r="V1405" s="36" t="str">
        <f t="shared" si="220"/>
        <v>2026</v>
      </c>
      <c r="W1405" s="34"/>
      <c r="X1405" s="91">
        <f t="shared" si="217"/>
        <v>0</v>
      </c>
      <c r="Y1405" s="92" t="str">
        <f>VLOOKUP('CM-CIC'!B1336,Annuaire_roster!B:F,4,0)</f>
        <v>CHOUIFI Mustapha</v>
      </c>
      <c r="Z1405" s="37" t="s">
        <v>110</v>
      </c>
      <c r="AA1405" s="60" t="s">
        <v>39</v>
      </c>
      <c r="AB1405" s="35" t="str">
        <f t="shared" si="221"/>
        <v/>
      </c>
      <c r="AC1405" s="35" t="str">
        <f t="shared" si="222"/>
        <v/>
      </c>
      <c r="AD1405" s="35" t="str">
        <f t="shared" si="223"/>
        <v/>
      </c>
      <c r="AE1405" s="44" t="str">
        <f t="shared" si="224"/>
        <v/>
      </c>
      <c r="AF1405" s="120"/>
      <c r="AG1405" s="45"/>
    </row>
    <row r="1406" spans="1:33" ht="12.75" customHeight="1" x14ac:dyDescent="0.2">
      <c r="A1406" s="59">
        <f>+VLOOKUP(B1406,Annuaire_roster!B:G,5,0)</f>
        <v>1533</v>
      </c>
      <c r="B1406" s="78" t="s">
        <v>181</v>
      </c>
      <c r="C1406" s="98">
        <v>0.29166666666666663</v>
      </c>
      <c r="D1406" s="98" t="s">
        <v>223</v>
      </c>
      <c r="E1406" s="101">
        <v>0.45833333333333331</v>
      </c>
      <c r="F1406" s="101" t="s">
        <v>224</v>
      </c>
      <c r="G1406" s="102"/>
      <c r="H1406" s="105"/>
      <c r="I1406" s="127"/>
      <c r="J1406" s="105"/>
      <c r="K1406" s="111">
        <v>0</v>
      </c>
      <c r="L1406" s="105">
        <v>0.16666666666666666</v>
      </c>
      <c r="M1406" s="112">
        <v>0</v>
      </c>
      <c r="N1406" s="34">
        <f t="shared" si="225"/>
        <v>0.1666666666666666</v>
      </c>
      <c r="O1406" s="38">
        <f t="shared" si="226"/>
        <v>0.33333333333333326</v>
      </c>
      <c r="P1406" s="114" t="s">
        <v>117</v>
      </c>
      <c r="Q1406" s="118">
        <v>44820</v>
      </c>
      <c r="R1406" s="35">
        <f t="shared" si="218"/>
        <v>0</v>
      </c>
      <c r="S1406" s="35">
        <f t="shared" si="219"/>
        <v>0.16666666666666666</v>
      </c>
      <c r="T1406" s="10" t="str">
        <f t="shared" si="215"/>
        <v>Sem - 38</v>
      </c>
      <c r="U1406" s="10" t="str">
        <f t="shared" si="216"/>
        <v>Septembre</v>
      </c>
      <c r="V1406" s="36" t="str">
        <f t="shared" si="220"/>
        <v>2026</v>
      </c>
      <c r="W1406" s="34"/>
      <c r="X1406" s="91">
        <f t="shared" si="217"/>
        <v>0</v>
      </c>
      <c r="Y1406" s="92" t="str">
        <f>VLOOKUP('CM-CIC'!B1337,Annuaire_roster!B:F,4,0)</f>
        <v>CHOUIFI Mustapha</v>
      </c>
      <c r="Z1406" s="37" t="s">
        <v>110</v>
      </c>
      <c r="AA1406" s="60" t="s">
        <v>39</v>
      </c>
      <c r="AB1406" s="35" t="str">
        <f t="shared" si="221"/>
        <v/>
      </c>
      <c r="AC1406" s="35" t="str">
        <f t="shared" si="222"/>
        <v/>
      </c>
      <c r="AD1406" s="35" t="str">
        <f t="shared" si="223"/>
        <v/>
      </c>
      <c r="AE1406" s="44" t="str">
        <f t="shared" si="224"/>
        <v/>
      </c>
      <c r="AF1406" s="120"/>
      <c r="AG1406" s="45"/>
    </row>
    <row r="1407" spans="1:33" ht="12.75" customHeight="1" x14ac:dyDescent="0.2">
      <c r="A1407" s="59">
        <f>+VLOOKUP(B1407,Annuaire_roster!B:G,5,0)</f>
        <v>1532</v>
      </c>
      <c r="B1407" s="78" t="s">
        <v>182</v>
      </c>
      <c r="C1407" s="98">
        <v>0.29166666666666669</v>
      </c>
      <c r="D1407" s="98" t="s">
        <v>223</v>
      </c>
      <c r="E1407" s="101">
        <v>0.66666666666666663</v>
      </c>
      <c r="F1407" s="101" t="s">
        <v>224</v>
      </c>
      <c r="G1407" s="102"/>
      <c r="H1407" s="105"/>
      <c r="I1407" s="127"/>
      <c r="J1407" s="105"/>
      <c r="K1407" s="111">
        <v>0</v>
      </c>
      <c r="L1407" s="105">
        <v>0</v>
      </c>
      <c r="M1407" s="112">
        <v>0</v>
      </c>
      <c r="N1407" s="34">
        <f t="shared" si="225"/>
        <v>0.33333333333333326</v>
      </c>
      <c r="O1407" s="38">
        <f t="shared" si="226"/>
        <v>0.33333333333333326</v>
      </c>
      <c r="P1407" s="114" t="s">
        <v>117</v>
      </c>
      <c r="Q1407" s="118">
        <v>44820</v>
      </c>
      <c r="R1407" s="35">
        <f t="shared" si="218"/>
        <v>0</v>
      </c>
      <c r="S1407" s="35">
        <f t="shared" si="219"/>
        <v>0</v>
      </c>
      <c r="T1407" s="10" t="str">
        <f t="shared" si="215"/>
        <v>Sem - 38</v>
      </c>
      <c r="U1407" s="10" t="str">
        <f t="shared" si="216"/>
        <v>Septembre</v>
      </c>
      <c r="V1407" s="36" t="str">
        <f t="shared" si="220"/>
        <v>2026</v>
      </c>
      <c r="W1407" s="34"/>
      <c r="X1407" s="91">
        <f t="shared" si="217"/>
        <v>0</v>
      </c>
      <c r="Y1407" s="92" t="str">
        <f>VLOOKUP('CM-CIC'!B1338,Annuaire_roster!B:F,4,0)</f>
        <v>CHOUIFI Mustapha</v>
      </c>
      <c r="Z1407" s="37" t="s">
        <v>110</v>
      </c>
      <c r="AA1407" s="60" t="s">
        <v>39</v>
      </c>
      <c r="AB1407" s="35" t="str">
        <f t="shared" si="221"/>
        <v/>
      </c>
      <c r="AC1407" s="35" t="str">
        <f t="shared" si="222"/>
        <v/>
      </c>
      <c r="AD1407" s="35" t="str">
        <f t="shared" si="223"/>
        <v/>
      </c>
      <c r="AE1407" s="44" t="str">
        <f t="shared" si="224"/>
        <v/>
      </c>
      <c r="AF1407" s="120"/>
      <c r="AG1407" s="45"/>
    </row>
    <row r="1408" spans="1:33" ht="12.75" customHeight="1" x14ac:dyDescent="0.2">
      <c r="A1408" s="59">
        <f>+VLOOKUP(B1408,Annuaire_roster!B:G,5,0)</f>
        <v>1448</v>
      </c>
      <c r="B1408" s="78" t="s">
        <v>164</v>
      </c>
      <c r="C1408" s="98">
        <v>0.29027777777777775</v>
      </c>
      <c r="D1408" s="98" t="s">
        <v>223</v>
      </c>
      <c r="E1408" s="101">
        <v>0.66666666666666663</v>
      </c>
      <c r="F1408" s="101" t="s">
        <v>224</v>
      </c>
      <c r="G1408" s="102"/>
      <c r="H1408" s="105"/>
      <c r="I1408" s="127"/>
      <c r="J1408" s="105"/>
      <c r="K1408" s="111">
        <v>0</v>
      </c>
      <c r="L1408" s="105">
        <v>0</v>
      </c>
      <c r="M1408" s="112">
        <v>0</v>
      </c>
      <c r="N1408" s="34">
        <f t="shared" si="225"/>
        <v>0.33333333333333326</v>
      </c>
      <c r="O1408" s="38">
        <f t="shared" si="226"/>
        <v>0.33333333333333326</v>
      </c>
      <c r="P1408" s="114" t="s">
        <v>117</v>
      </c>
      <c r="Q1408" s="118">
        <v>44820</v>
      </c>
      <c r="R1408" s="35">
        <f t="shared" si="218"/>
        <v>0</v>
      </c>
      <c r="S1408" s="35">
        <f t="shared" si="219"/>
        <v>0</v>
      </c>
      <c r="T1408" s="10" t="str">
        <f t="shared" si="215"/>
        <v>Sem - 38</v>
      </c>
      <c r="U1408" s="10" t="str">
        <f t="shared" si="216"/>
        <v>Septembre</v>
      </c>
      <c r="V1408" s="36" t="str">
        <f t="shared" si="220"/>
        <v>2026</v>
      </c>
      <c r="W1408" s="34"/>
      <c r="X1408" s="91">
        <f t="shared" si="217"/>
        <v>1.388888888888995E-3</v>
      </c>
      <c r="Y1408" s="92" t="str">
        <f>VLOOKUP('CM-CIC'!B1339,Annuaire_roster!B:F,4,0)</f>
        <v>CHOUIFI Mustapha</v>
      </c>
      <c r="Z1408" s="37" t="s">
        <v>110</v>
      </c>
      <c r="AA1408" s="60" t="s">
        <v>39</v>
      </c>
      <c r="AB1408" s="35" t="str">
        <f t="shared" si="221"/>
        <v/>
      </c>
      <c r="AC1408" s="35" t="str">
        <f t="shared" si="222"/>
        <v/>
      </c>
      <c r="AD1408" s="35" t="str">
        <f t="shared" si="223"/>
        <v/>
      </c>
      <c r="AE1408" s="44" t="str">
        <f t="shared" si="224"/>
        <v/>
      </c>
      <c r="AF1408" s="120"/>
      <c r="AG1408" s="45"/>
    </row>
    <row r="1409" spans="1:33" ht="12.75" customHeight="1" x14ac:dyDescent="0.2">
      <c r="A1409" s="59">
        <f>+VLOOKUP(B1409,Annuaire_roster!B:G,5,0)</f>
        <v>1488</v>
      </c>
      <c r="B1409" s="78" t="s">
        <v>170</v>
      </c>
      <c r="C1409" s="98">
        <v>0.29166666666666663</v>
      </c>
      <c r="D1409" s="98" t="s">
        <v>223</v>
      </c>
      <c r="E1409" s="101">
        <v>0.66666666666666663</v>
      </c>
      <c r="F1409" s="101" t="s">
        <v>224</v>
      </c>
      <c r="G1409" s="102"/>
      <c r="H1409" s="105"/>
      <c r="I1409" s="127"/>
      <c r="J1409" s="105"/>
      <c r="K1409" s="111">
        <v>0</v>
      </c>
      <c r="L1409" s="105">
        <v>0</v>
      </c>
      <c r="M1409" s="112">
        <v>0</v>
      </c>
      <c r="N1409" s="34">
        <f t="shared" si="225"/>
        <v>0.33333333333333326</v>
      </c>
      <c r="O1409" s="38">
        <f t="shared" si="226"/>
        <v>0.33333333333333326</v>
      </c>
      <c r="P1409" s="114" t="s">
        <v>117</v>
      </c>
      <c r="Q1409" s="118">
        <v>44820</v>
      </c>
      <c r="R1409" s="35">
        <f t="shared" si="218"/>
        <v>0</v>
      </c>
      <c r="S1409" s="35">
        <f t="shared" si="219"/>
        <v>0</v>
      </c>
      <c r="T1409" s="10" t="str">
        <f t="shared" si="215"/>
        <v>Sem - 38</v>
      </c>
      <c r="U1409" s="10" t="str">
        <f t="shared" si="216"/>
        <v>Septembre</v>
      </c>
      <c r="V1409" s="36" t="str">
        <f t="shared" si="220"/>
        <v>2026</v>
      </c>
      <c r="W1409" s="34"/>
      <c r="X1409" s="91">
        <f t="shared" si="217"/>
        <v>0</v>
      </c>
      <c r="Y1409" s="92" t="str">
        <f>VLOOKUP('CM-CIC'!B1340,Annuaire_roster!B:F,4,0)</f>
        <v>CHOUIFI Mustapha</v>
      </c>
      <c r="Z1409" s="37" t="s">
        <v>110</v>
      </c>
      <c r="AA1409" s="60" t="s">
        <v>39</v>
      </c>
      <c r="AB1409" s="35" t="str">
        <f t="shared" si="221"/>
        <v/>
      </c>
      <c r="AC1409" s="35" t="str">
        <f t="shared" si="222"/>
        <v/>
      </c>
      <c r="AD1409" s="35" t="str">
        <f t="shared" si="223"/>
        <v/>
      </c>
      <c r="AE1409" s="44" t="str">
        <f t="shared" si="224"/>
        <v/>
      </c>
      <c r="AF1409" s="120"/>
      <c r="AG1409" s="45"/>
    </row>
    <row r="1410" spans="1:33" ht="12.75" customHeight="1" x14ac:dyDescent="0.2">
      <c r="A1410" s="59">
        <f>+VLOOKUP(B1410,Annuaire_roster!B:G,5,0)</f>
        <v>1456</v>
      </c>
      <c r="B1410" s="78" t="s">
        <v>173</v>
      </c>
      <c r="C1410" s="98">
        <v>0.29166666666666663</v>
      </c>
      <c r="D1410" s="98" t="s">
        <v>223</v>
      </c>
      <c r="E1410" s="101">
        <v>0.66666666666666663</v>
      </c>
      <c r="F1410" s="101" t="s">
        <v>224</v>
      </c>
      <c r="G1410" s="102"/>
      <c r="H1410" s="105"/>
      <c r="I1410" s="127"/>
      <c r="J1410" s="105"/>
      <c r="K1410" s="111">
        <v>0</v>
      </c>
      <c r="L1410" s="105">
        <v>0</v>
      </c>
      <c r="M1410" s="112">
        <v>0</v>
      </c>
      <c r="N1410" s="34">
        <f t="shared" si="225"/>
        <v>0.33333333333333326</v>
      </c>
      <c r="O1410" s="38">
        <f t="shared" si="226"/>
        <v>0.33333333333333326</v>
      </c>
      <c r="P1410" s="114" t="s">
        <v>117</v>
      </c>
      <c r="Q1410" s="118">
        <v>44820</v>
      </c>
      <c r="R1410" s="35">
        <f t="shared" si="218"/>
        <v>0</v>
      </c>
      <c r="S1410" s="35">
        <f t="shared" si="219"/>
        <v>0</v>
      </c>
      <c r="T1410" s="10" t="str">
        <f t="shared" ref="T1410:T1473" si="227">"Sem - "&amp;WEEKNUM(Q1410,21)</f>
        <v>Sem - 38</v>
      </c>
      <c r="U1410" s="10" t="str">
        <f t="shared" ref="U1410:U1473" si="228">PROPER(TEXT(Q1410,"mmmm"))</f>
        <v>Septembre</v>
      </c>
      <c r="V1410" s="36" t="str">
        <f t="shared" si="220"/>
        <v>2026</v>
      </c>
      <c r="W1410" s="34"/>
      <c r="X1410" s="91">
        <f t="shared" ref="X1410:X1473" si="229">IFERROR(IF(M1410="Abs",0,IF((D1410-C1410+E1410-F1410)&lt;0.000694444444444444,0,(D1410-C1410+E1410-F1410))),0)</f>
        <v>0</v>
      </c>
      <c r="Y1410" s="92" t="str">
        <f>VLOOKUP('CM-CIC'!B1341,Annuaire_roster!B:F,4,0)</f>
        <v>CHOUIFI Mustapha</v>
      </c>
      <c r="Z1410" s="37" t="s">
        <v>110</v>
      </c>
      <c r="AA1410" s="60" t="s">
        <v>39</v>
      </c>
      <c r="AB1410" s="35" t="str">
        <f t="shared" si="221"/>
        <v/>
      </c>
      <c r="AC1410" s="35" t="str">
        <f t="shared" si="222"/>
        <v/>
      </c>
      <c r="AD1410" s="35" t="str">
        <f t="shared" si="223"/>
        <v/>
      </c>
      <c r="AE1410" s="44" t="str">
        <f t="shared" si="224"/>
        <v/>
      </c>
      <c r="AF1410" s="120"/>
      <c r="AG1410" s="45"/>
    </row>
    <row r="1411" spans="1:33" ht="12.75" customHeight="1" x14ac:dyDescent="0.2">
      <c r="A1411" s="59">
        <f>+VLOOKUP(B1411,Annuaire_roster!B:G,5,0)</f>
        <v>1504</v>
      </c>
      <c r="B1411" s="78" t="s">
        <v>166</v>
      </c>
      <c r="C1411" s="98">
        <v>0.29166666666666663</v>
      </c>
      <c r="D1411" s="98" t="s">
        <v>223</v>
      </c>
      <c r="E1411" s="101">
        <v>0.66666666666666663</v>
      </c>
      <c r="F1411" s="101" t="s">
        <v>224</v>
      </c>
      <c r="G1411" s="102"/>
      <c r="H1411" s="105"/>
      <c r="I1411" s="127"/>
      <c r="J1411" s="105"/>
      <c r="K1411" s="111">
        <v>0</v>
      </c>
      <c r="L1411" s="105">
        <v>0</v>
      </c>
      <c r="M1411" s="112">
        <v>0</v>
      </c>
      <c r="N1411" s="34">
        <f t="shared" si="225"/>
        <v>0.33333333333333326</v>
      </c>
      <c r="O1411" s="38">
        <f t="shared" si="226"/>
        <v>0.33333333333333326</v>
      </c>
      <c r="P1411" s="114" t="s">
        <v>117</v>
      </c>
      <c r="Q1411" s="118">
        <v>44820</v>
      </c>
      <c r="R1411" s="35">
        <f t="shared" si="218"/>
        <v>0</v>
      </c>
      <c r="S1411" s="35">
        <f t="shared" si="219"/>
        <v>0</v>
      </c>
      <c r="T1411" s="10" t="str">
        <f t="shared" si="227"/>
        <v>Sem - 38</v>
      </c>
      <c r="U1411" s="10" t="str">
        <f t="shared" si="228"/>
        <v>Septembre</v>
      </c>
      <c r="V1411" s="36" t="str">
        <f t="shared" si="220"/>
        <v>2026</v>
      </c>
      <c r="W1411" s="34"/>
      <c r="X1411" s="91">
        <f t="shared" si="229"/>
        <v>0</v>
      </c>
      <c r="Y1411" s="92" t="str">
        <f>VLOOKUP('CM-CIC'!B1342,Annuaire_roster!B:F,4,0)</f>
        <v>CHOUIFI Mustapha</v>
      </c>
      <c r="Z1411" s="37" t="s">
        <v>110</v>
      </c>
      <c r="AA1411" s="60" t="s">
        <v>39</v>
      </c>
      <c r="AB1411" s="35" t="str">
        <f t="shared" si="221"/>
        <v/>
      </c>
      <c r="AC1411" s="35" t="str">
        <f t="shared" si="222"/>
        <v/>
      </c>
      <c r="AD1411" s="35" t="str">
        <f t="shared" si="223"/>
        <v/>
      </c>
      <c r="AE1411" s="44" t="str">
        <f t="shared" si="224"/>
        <v/>
      </c>
      <c r="AF1411" s="120"/>
      <c r="AG1411" s="45"/>
    </row>
    <row r="1412" spans="1:33" ht="12.75" customHeight="1" x14ac:dyDescent="0.2">
      <c r="A1412" s="59">
        <f>+VLOOKUP(B1412,Annuaire_roster!B:G,5,0)</f>
        <v>1429</v>
      </c>
      <c r="B1412" s="78" t="s">
        <v>147</v>
      </c>
      <c r="C1412" s="98">
        <v>0.29097222222222219</v>
      </c>
      <c r="D1412" s="98" t="s">
        <v>223</v>
      </c>
      <c r="E1412" s="101">
        <v>0.66666666666666663</v>
      </c>
      <c r="F1412" s="101" t="s">
        <v>224</v>
      </c>
      <c r="G1412" s="102"/>
      <c r="H1412" s="105"/>
      <c r="I1412" s="127"/>
      <c r="J1412" s="105"/>
      <c r="K1412" s="111">
        <v>0</v>
      </c>
      <c r="L1412" s="105">
        <v>0</v>
      </c>
      <c r="M1412" s="112">
        <v>0</v>
      </c>
      <c r="N1412" s="34">
        <f t="shared" si="225"/>
        <v>0.33333333333333326</v>
      </c>
      <c r="O1412" s="38">
        <f t="shared" si="226"/>
        <v>0.33333333333333326</v>
      </c>
      <c r="P1412" s="114" t="s">
        <v>117</v>
      </c>
      <c r="Q1412" s="118">
        <v>44820</v>
      </c>
      <c r="R1412" s="35">
        <f t="shared" si="218"/>
        <v>0</v>
      </c>
      <c r="S1412" s="35">
        <f t="shared" si="219"/>
        <v>0</v>
      </c>
      <c r="T1412" s="10" t="str">
        <f t="shared" si="227"/>
        <v>Sem - 38</v>
      </c>
      <c r="U1412" s="10" t="str">
        <f t="shared" si="228"/>
        <v>Septembre</v>
      </c>
      <c r="V1412" s="36" t="str">
        <f t="shared" si="220"/>
        <v>2026</v>
      </c>
      <c r="W1412" s="34"/>
      <c r="X1412" s="91">
        <f t="shared" si="229"/>
        <v>0</v>
      </c>
      <c r="Y1412" s="92" t="str">
        <f>VLOOKUP('CM-CIC'!B1343,Annuaire_roster!B:F,4,0)</f>
        <v>CHOUIFI Mustapha</v>
      </c>
      <c r="Z1412" s="37" t="s">
        <v>110</v>
      </c>
      <c r="AA1412" s="60" t="s">
        <v>39</v>
      </c>
      <c r="AB1412" s="35" t="str">
        <f t="shared" si="221"/>
        <v/>
      </c>
      <c r="AC1412" s="35" t="str">
        <f t="shared" si="222"/>
        <v/>
      </c>
      <c r="AD1412" s="35" t="str">
        <f t="shared" si="223"/>
        <v/>
      </c>
      <c r="AE1412" s="44" t="str">
        <f t="shared" si="224"/>
        <v/>
      </c>
      <c r="AF1412" s="120"/>
      <c r="AG1412" s="45"/>
    </row>
    <row r="1413" spans="1:33" ht="12.75" customHeight="1" x14ac:dyDescent="0.2">
      <c r="A1413" s="59" t="str">
        <f>+VLOOKUP(B1413,Annuaire_roster!B:G,5,0)</f>
        <v>01563</v>
      </c>
      <c r="B1413" s="78" t="s">
        <v>190</v>
      </c>
      <c r="C1413" s="98">
        <v>0.29166666666666663</v>
      </c>
      <c r="D1413" s="98" t="s">
        <v>223</v>
      </c>
      <c r="E1413" s="101">
        <v>0.66666666666666663</v>
      </c>
      <c r="F1413" s="101" t="s">
        <v>224</v>
      </c>
      <c r="G1413" s="102"/>
      <c r="H1413" s="105"/>
      <c r="I1413" s="127"/>
      <c r="J1413" s="105"/>
      <c r="K1413" s="111">
        <v>0</v>
      </c>
      <c r="L1413" s="105">
        <v>0</v>
      </c>
      <c r="M1413" s="112">
        <v>0</v>
      </c>
      <c r="N1413" s="34">
        <f t="shared" si="225"/>
        <v>0.33333333333333326</v>
      </c>
      <c r="O1413" s="38">
        <f t="shared" si="226"/>
        <v>0.33333333333333326</v>
      </c>
      <c r="P1413" s="114" t="s">
        <v>117</v>
      </c>
      <c r="Q1413" s="118">
        <v>44820</v>
      </c>
      <c r="R1413" s="35">
        <f t="shared" si="218"/>
        <v>0</v>
      </c>
      <c r="S1413" s="35">
        <f t="shared" si="219"/>
        <v>0</v>
      </c>
      <c r="T1413" s="10" t="str">
        <f t="shared" si="227"/>
        <v>Sem - 38</v>
      </c>
      <c r="U1413" s="10" t="str">
        <f t="shared" si="228"/>
        <v>Septembre</v>
      </c>
      <c r="V1413" s="36" t="str">
        <f t="shared" si="220"/>
        <v>2026</v>
      </c>
      <c r="W1413" s="34"/>
      <c r="X1413" s="91">
        <f t="shared" si="229"/>
        <v>0</v>
      </c>
      <c r="Y1413" s="92" t="str">
        <f>VLOOKUP('CM-CIC'!B1344,Annuaire_roster!B:F,4,0)</f>
        <v>CHOUIFI Mustapha</v>
      </c>
      <c r="Z1413" s="37" t="s">
        <v>110</v>
      </c>
      <c r="AA1413" s="60" t="s">
        <v>39</v>
      </c>
      <c r="AB1413" s="35" t="str">
        <f t="shared" si="221"/>
        <v/>
      </c>
      <c r="AC1413" s="35" t="str">
        <f t="shared" si="222"/>
        <v/>
      </c>
      <c r="AD1413" s="35" t="str">
        <f t="shared" si="223"/>
        <v/>
      </c>
      <c r="AE1413" s="44" t="str">
        <f t="shared" si="224"/>
        <v/>
      </c>
      <c r="AF1413" s="120"/>
      <c r="AG1413" s="45"/>
    </row>
    <row r="1414" spans="1:33" ht="12.75" customHeight="1" x14ac:dyDescent="0.2">
      <c r="A1414" s="59" t="str">
        <f>+VLOOKUP(B1414,Annuaire_roster!B:G,5,0)</f>
        <v>01579</v>
      </c>
      <c r="B1414" s="78" t="s">
        <v>194</v>
      </c>
      <c r="C1414" s="98">
        <v>0.29166666666666663</v>
      </c>
      <c r="D1414" s="98" t="s">
        <v>223</v>
      </c>
      <c r="E1414" s="101">
        <v>0.66666666666666663</v>
      </c>
      <c r="F1414" s="101" t="s">
        <v>224</v>
      </c>
      <c r="G1414" s="102"/>
      <c r="H1414" s="105"/>
      <c r="I1414" s="127"/>
      <c r="J1414" s="105"/>
      <c r="K1414" s="111">
        <v>0</v>
      </c>
      <c r="L1414" s="105">
        <v>0</v>
      </c>
      <c r="M1414" s="112">
        <v>0</v>
      </c>
      <c r="N1414" s="34">
        <f t="shared" si="225"/>
        <v>0.33333333333333326</v>
      </c>
      <c r="O1414" s="38">
        <f t="shared" si="226"/>
        <v>0.33333333333333326</v>
      </c>
      <c r="P1414" s="114" t="s">
        <v>117</v>
      </c>
      <c r="Q1414" s="118">
        <v>44820</v>
      </c>
      <c r="R1414" s="35">
        <f t="shared" si="218"/>
        <v>0</v>
      </c>
      <c r="S1414" s="35">
        <f t="shared" si="219"/>
        <v>0</v>
      </c>
      <c r="T1414" s="10" t="str">
        <f t="shared" si="227"/>
        <v>Sem - 38</v>
      </c>
      <c r="U1414" s="10" t="str">
        <f t="shared" si="228"/>
        <v>Septembre</v>
      </c>
      <c r="V1414" s="36" t="str">
        <f t="shared" si="220"/>
        <v>2026</v>
      </c>
      <c r="W1414" s="34"/>
      <c r="X1414" s="91">
        <f t="shared" si="229"/>
        <v>0</v>
      </c>
      <c r="Y1414" s="92" t="str">
        <f>VLOOKUP('CM-CIC'!B1345,Annuaire_roster!B:F,4,0)</f>
        <v>CHOUIFI Mustapha</v>
      </c>
      <c r="Z1414" s="37" t="s">
        <v>110</v>
      </c>
      <c r="AA1414" s="60" t="s">
        <v>39</v>
      </c>
      <c r="AB1414" s="35" t="str">
        <f t="shared" si="221"/>
        <v/>
      </c>
      <c r="AC1414" s="35" t="str">
        <f t="shared" si="222"/>
        <v/>
      </c>
      <c r="AD1414" s="35" t="str">
        <f t="shared" si="223"/>
        <v/>
      </c>
      <c r="AE1414" s="44" t="str">
        <f t="shared" si="224"/>
        <v/>
      </c>
      <c r="AF1414" s="120"/>
      <c r="AG1414" s="45"/>
    </row>
    <row r="1415" spans="1:33" ht="12.75" customHeight="1" x14ac:dyDescent="0.2">
      <c r="A1415" s="59" t="str">
        <f>+VLOOKUP(B1415,Annuaire_roster!B:G,5,0)</f>
        <v>01580</v>
      </c>
      <c r="B1415" s="78" t="s">
        <v>197</v>
      </c>
      <c r="C1415" s="98">
        <v>0.29097222222222219</v>
      </c>
      <c r="D1415" s="98" t="s">
        <v>223</v>
      </c>
      <c r="E1415" s="101">
        <v>0.66666666666666663</v>
      </c>
      <c r="F1415" s="101" t="s">
        <v>224</v>
      </c>
      <c r="G1415" s="102"/>
      <c r="H1415" s="105"/>
      <c r="I1415" s="127"/>
      <c r="J1415" s="105"/>
      <c r="K1415" s="111">
        <v>0</v>
      </c>
      <c r="L1415" s="105">
        <v>0</v>
      </c>
      <c r="M1415" s="112">
        <v>0</v>
      </c>
      <c r="N1415" s="34">
        <f t="shared" si="225"/>
        <v>0.33333333333333326</v>
      </c>
      <c r="O1415" s="38">
        <f t="shared" si="226"/>
        <v>0.33333333333333326</v>
      </c>
      <c r="P1415" s="114" t="s">
        <v>117</v>
      </c>
      <c r="Q1415" s="118">
        <v>44820</v>
      </c>
      <c r="R1415" s="35">
        <f t="shared" si="218"/>
        <v>0</v>
      </c>
      <c r="S1415" s="35">
        <f t="shared" si="219"/>
        <v>0</v>
      </c>
      <c r="T1415" s="10" t="str">
        <f t="shared" si="227"/>
        <v>Sem - 38</v>
      </c>
      <c r="U1415" s="10" t="str">
        <f t="shared" si="228"/>
        <v>Septembre</v>
      </c>
      <c r="V1415" s="36" t="str">
        <f t="shared" si="220"/>
        <v>2026</v>
      </c>
      <c r="W1415" s="34"/>
      <c r="X1415" s="91">
        <f t="shared" si="229"/>
        <v>0</v>
      </c>
      <c r="Y1415" s="92" t="str">
        <f>VLOOKUP('CM-CIC'!B1346,Annuaire_roster!B:F,4,0)</f>
        <v>CHOUIFI Mustapha</v>
      </c>
      <c r="Z1415" s="37" t="s">
        <v>110</v>
      </c>
      <c r="AA1415" s="60" t="s">
        <v>39</v>
      </c>
      <c r="AB1415" s="35" t="str">
        <f t="shared" si="221"/>
        <v/>
      </c>
      <c r="AC1415" s="35" t="str">
        <f t="shared" si="222"/>
        <v/>
      </c>
      <c r="AD1415" s="35" t="str">
        <f t="shared" si="223"/>
        <v/>
      </c>
      <c r="AE1415" s="44" t="str">
        <f t="shared" si="224"/>
        <v/>
      </c>
      <c r="AF1415" s="120"/>
      <c r="AG1415" s="45"/>
    </row>
    <row r="1416" spans="1:33" ht="12.75" customHeight="1" x14ac:dyDescent="0.2">
      <c r="A1416" s="59" t="str">
        <f>+VLOOKUP(B1416,Annuaire_roster!B:G,5,0)</f>
        <v>01603</v>
      </c>
      <c r="B1416" s="78" t="s">
        <v>228</v>
      </c>
      <c r="C1416" s="98">
        <v>0.2895833333333333</v>
      </c>
      <c r="D1416" s="98" t="s">
        <v>223</v>
      </c>
      <c r="E1416" s="101">
        <v>0.66666666666666663</v>
      </c>
      <c r="F1416" s="101" t="s">
        <v>224</v>
      </c>
      <c r="G1416" s="102"/>
      <c r="H1416" s="105"/>
      <c r="I1416" s="127"/>
      <c r="J1416" s="105"/>
      <c r="K1416" s="111">
        <v>0</v>
      </c>
      <c r="L1416" s="105">
        <v>0</v>
      </c>
      <c r="M1416" s="112">
        <v>0</v>
      </c>
      <c r="N1416" s="34">
        <f t="shared" si="225"/>
        <v>0.33333333333333326</v>
      </c>
      <c r="O1416" s="38">
        <f t="shared" si="226"/>
        <v>0.33333333333333326</v>
      </c>
      <c r="P1416" s="114" t="s">
        <v>117</v>
      </c>
      <c r="Q1416" s="118">
        <v>44820</v>
      </c>
      <c r="R1416" s="35">
        <f t="shared" si="218"/>
        <v>0</v>
      </c>
      <c r="S1416" s="35">
        <f t="shared" si="219"/>
        <v>0</v>
      </c>
      <c r="T1416" s="10" t="str">
        <f t="shared" si="227"/>
        <v>Sem - 38</v>
      </c>
      <c r="U1416" s="10" t="str">
        <f t="shared" si="228"/>
        <v>Septembre</v>
      </c>
      <c r="V1416" s="36" t="str">
        <f t="shared" si="220"/>
        <v>2026</v>
      </c>
      <c r="W1416" s="34"/>
      <c r="X1416" s="91">
        <f t="shared" si="229"/>
        <v>2.0833333333333259E-3</v>
      </c>
      <c r="Y1416" s="92" t="str">
        <f>VLOOKUP('CM-CIC'!B1347,Annuaire_roster!B:F,4,0)</f>
        <v>CHOUIFI Mustapha</v>
      </c>
      <c r="Z1416" s="37" t="s">
        <v>110</v>
      </c>
      <c r="AA1416" s="60" t="s">
        <v>39</v>
      </c>
      <c r="AB1416" s="35" t="str">
        <f t="shared" si="221"/>
        <v/>
      </c>
      <c r="AC1416" s="35" t="str">
        <f t="shared" si="222"/>
        <v/>
      </c>
      <c r="AD1416" s="35" t="str">
        <f t="shared" si="223"/>
        <v/>
      </c>
      <c r="AE1416" s="44" t="str">
        <f t="shared" si="224"/>
        <v/>
      </c>
      <c r="AF1416" s="120"/>
      <c r="AG1416" s="45"/>
    </row>
    <row r="1417" spans="1:33" ht="12.75" customHeight="1" x14ac:dyDescent="0.2">
      <c r="A1417" s="59" t="str">
        <f>+VLOOKUP(B1417,Annuaire_roster!B:G,5,0)</f>
        <v>01604</v>
      </c>
      <c r="B1417" s="78" t="s">
        <v>229</v>
      </c>
      <c r="C1417" s="98">
        <v>0.28680555555555554</v>
      </c>
      <c r="D1417" s="98" t="s">
        <v>223</v>
      </c>
      <c r="E1417" s="101">
        <v>0.66666666666666663</v>
      </c>
      <c r="F1417" s="101" t="s">
        <v>224</v>
      </c>
      <c r="G1417" s="102"/>
      <c r="H1417" s="105"/>
      <c r="I1417" s="127"/>
      <c r="J1417" s="105"/>
      <c r="K1417" s="111">
        <v>0</v>
      </c>
      <c r="L1417" s="105">
        <v>0</v>
      </c>
      <c r="M1417" s="112">
        <v>0</v>
      </c>
      <c r="N1417" s="34">
        <f t="shared" si="225"/>
        <v>0.33333333333333326</v>
      </c>
      <c r="O1417" s="38">
        <f t="shared" si="226"/>
        <v>0.33333333333333326</v>
      </c>
      <c r="P1417" s="114" t="s">
        <v>117</v>
      </c>
      <c r="Q1417" s="118">
        <v>44820</v>
      </c>
      <c r="R1417" s="35">
        <f t="shared" si="218"/>
        <v>0</v>
      </c>
      <c r="S1417" s="35">
        <f t="shared" si="219"/>
        <v>0</v>
      </c>
      <c r="T1417" s="10" t="str">
        <f t="shared" si="227"/>
        <v>Sem - 38</v>
      </c>
      <c r="U1417" s="10" t="str">
        <f t="shared" si="228"/>
        <v>Septembre</v>
      </c>
      <c r="V1417" s="36" t="str">
        <f t="shared" si="220"/>
        <v>2026</v>
      </c>
      <c r="W1417" s="34"/>
      <c r="X1417" s="91">
        <f t="shared" si="229"/>
        <v>4.8611111111110938E-3</v>
      </c>
      <c r="Y1417" s="92" t="str">
        <f>VLOOKUP('CM-CIC'!B1348,Annuaire_roster!B:F,4,0)</f>
        <v>CHOUIFI Mustapha</v>
      </c>
      <c r="Z1417" s="37" t="s">
        <v>110</v>
      </c>
      <c r="AA1417" s="60" t="s">
        <v>39</v>
      </c>
      <c r="AB1417" s="35" t="str">
        <f t="shared" si="221"/>
        <v/>
      </c>
      <c r="AC1417" s="35" t="str">
        <f t="shared" si="222"/>
        <v/>
      </c>
      <c r="AD1417" s="35" t="str">
        <f t="shared" si="223"/>
        <v/>
      </c>
      <c r="AE1417" s="44" t="str">
        <f t="shared" si="224"/>
        <v/>
      </c>
      <c r="AF1417" s="120"/>
      <c r="AG1417" s="45"/>
    </row>
    <row r="1418" spans="1:33" ht="12.75" customHeight="1" x14ac:dyDescent="0.2">
      <c r="A1418" s="59">
        <f>+VLOOKUP(B1418,Annuaire_roster!B:G,5,0)</f>
        <v>1389</v>
      </c>
      <c r="B1418" s="78" t="s">
        <v>126</v>
      </c>
      <c r="C1418" s="98"/>
      <c r="D1418" s="98" t="s">
        <v>188</v>
      </c>
      <c r="E1418" s="101"/>
      <c r="F1418" s="101" t="s">
        <v>188</v>
      </c>
      <c r="G1418" s="102"/>
      <c r="H1418" s="105"/>
      <c r="I1418" s="127" t="s">
        <v>63</v>
      </c>
      <c r="J1418" s="105"/>
      <c r="K1418" s="111">
        <v>0</v>
      </c>
      <c r="L1418" s="105">
        <v>0</v>
      </c>
      <c r="M1418" s="112">
        <v>0</v>
      </c>
      <c r="N1418" s="34" t="str">
        <f t="shared" si="225"/>
        <v/>
      </c>
      <c r="O1418" s="38">
        <f t="shared" si="226"/>
        <v>0</v>
      </c>
      <c r="P1418" s="114" t="s">
        <v>117</v>
      </c>
      <c r="Q1418" s="118">
        <v>44820</v>
      </c>
      <c r="R1418" s="35">
        <f t="shared" si="218"/>
        <v>0</v>
      </c>
      <c r="S1418" s="35">
        <f t="shared" si="219"/>
        <v>0</v>
      </c>
      <c r="T1418" s="10" t="str">
        <f t="shared" si="227"/>
        <v>Sem - 38</v>
      </c>
      <c r="U1418" s="10" t="str">
        <f t="shared" si="228"/>
        <v>Septembre</v>
      </c>
      <c r="V1418" s="36" t="str">
        <f t="shared" si="220"/>
        <v>2026</v>
      </c>
      <c r="W1418" s="34"/>
      <c r="X1418" s="91">
        <f t="shared" si="229"/>
        <v>0</v>
      </c>
      <c r="Y1418" s="92" t="str">
        <f>VLOOKUP('CM-CIC'!B1349,Annuaire_roster!B:F,4,0)</f>
        <v>CHOUIFI Mustapha</v>
      </c>
      <c r="Z1418" s="37" t="s">
        <v>110</v>
      </c>
      <c r="AA1418" s="60" t="s">
        <v>39</v>
      </c>
      <c r="AB1418" s="35">
        <f t="shared" si="221"/>
        <v>0.33333333333333298</v>
      </c>
      <c r="AC1418" s="35" t="str">
        <f t="shared" si="222"/>
        <v/>
      </c>
      <c r="AD1418" s="35" t="str">
        <f t="shared" si="223"/>
        <v/>
      </c>
      <c r="AE1418" s="44" t="str">
        <f t="shared" si="224"/>
        <v/>
      </c>
      <c r="AF1418" s="120"/>
      <c r="AG1418" s="45"/>
    </row>
    <row r="1419" spans="1:33" ht="12.75" customHeight="1" x14ac:dyDescent="0.2">
      <c r="A1419" s="59">
        <f>+VLOOKUP(B1419,Annuaire_roster!B:G,5,0)</f>
        <v>1421</v>
      </c>
      <c r="B1419" s="78" t="s">
        <v>140</v>
      </c>
      <c r="C1419" s="98"/>
      <c r="D1419" s="98" t="s">
        <v>188</v>
      </c>
      <c r="E1419" s="101"/>
      <c r="F1419" s="101" t="s">
        <v>188</v>
      </c>
      <c r="G1419" s="102"/>
      <c r="H1419" s="105"/>
      <c r="I1419" s="127" t="s">
        <v>63</v>
      </c>
      <c r="J1419" s="105"/>
      <c r="K1419" s="111">
        <v>0</v>
      </c>
      <c r="L1419" s="105">
        <v>0</v>
      </c>
      <c r="M1419" s="112">
        <v>0</v>
      </c>
      <c r="N1419" s="34" t="str">
        <f t="shared" si="225"/>
        <v/>
      </c>
      <c r="O1419" s="38">
        <f t="shared" si="226"/>
        <v>0</v>
      </c>
      <c r="P1419" s="114" t="s">
        <v>117</v>
      </c>
      <c r="Q1419" s="118">
        <v>44820</v>
      </c>
      <c r="R1419" s="35">
        <f t="shared" si="218"/>
        <v>0</v>
      </c>
      <c r="S1419" s="35">
        <f t="shared" si="219"/>
        <v>0</v>
      </c>
      <c r="T1419" s="10" t="str">
        <f t="shared" si="227"/>
        <v>Sem - 38</v>
      </c>
      <c r="U1419" s="10" t="str">
        <f t="shared" si="228"/>
        <v>Septembre</v>
      </c>
      <c r="V1419" s="36" t="str">
        <f t="shared" si="220"/>
        <v>2026</v>
      </c>
      <c r="W1419" s="34"/>
      <c r="X1419" s="91">
        <f t="shared" si="229"/>
        <v>0</v>
      </c>
      <c r="Y1419" s="92" t="str">
        <f>VLOOKUP('CM-CIC'!B1350,Annuaire_roster!B:F,4,0)</f>
        <v>CHOUIFI Mustapha</v>
      </c>
      <c r="Z1419" s="37" t="s">
        <v>110</v>
      </c>
      <c r="AA1419" s="60" t="s">
        <v>39</v>
      </c>
      <c r="AB1419" s="35">
        <f t="shared" si="221"/>
        <v>0.33333333333333298</v>
      </c>
      <c r="AC1419" s="35" t="str">
        <f t="shared" si="222"/>
        <v/>
      </c>
      <c r="AD1419" s="35" t="str">
        <f t="shared" si="223"/>
        <v/>
      </c>
      <c r="AE1419" s="44" t="str">
        <f t="shared" si="224"/>
        <v/>
      </c>
      <c r="AF1419" s="120"/>
      <c r="AG1419" s="45"/>
    </row>
    <row r="1420" spans="1:33" ht="12.75" customHeight="1" x14ac:dyDescent="0.2">
      <c r="A1420" s="59">
        <f>+VLOOKUP(B1420,Annuaire_roster!B:G,5,0)</f>
        <v>1148</v>
      </c>
      <c r="B1420" s="78" t="s">
        <v>72</v>
      </c>
      <c r="C1420" s="98" t="s">
        <v>223</v>
      </c>
      <c r="D1420" s="98" t="s">
        <v>223</v>
      </c>
      <c r="E1420" s="101">
        <v>0.66666666666666663</v>
      </c>
      <c r="F1420" s="101" t="s">
        <v>224</v>
      </c>
      <c r="G1420" s="102"/>
      <c r="H1420" s="105"/>
      <c r="I1420" s="127" t="s">
        <v>63</v>
      </c>
      <c r="J1420" s="105"/>
      <c r="K1420" s="111">
        <v>0</v>
      </c>
      <c r="L1420" s="105">
        <v>0</v>
      </c>
      <c r="M1420" s="112">
        <v>0</v>
      </c>
      <c r="N1420" s="34">
        <f t="shared" si="225"/>
        <v>0.33333333333333326</v>
      </c>
      <c r="O1420" s="38">
        <f t="shared" si="226"/>
        <v>0.33333333333333326</v>
      </c>
      <c r="P1420" s="114" t="s">
        <v>117</v>
      </c>
      <c r="Q1420" s="118">
        <v>44821</v>
      </c>
      <c r="R1420" s="35">
        <f t="shared" si="218"/>
        <v>0</v>
      </c>
      <c r="S1420" s="35">
        <f t="shared" si="219"/>
        <v>0</v>
      </c>
      <c r="T1420" s="10" t="str">
        <f t="shared" si="227"/>
        <v>Sem - 38</v>
      </c>
      <c r="U1420" s="10" t="str">
        <f t="shared" si="228"/>
        <v>Septembre</v>
      </c>
      <c r="V1420" s="36" t="str">
        <f t="shared" si="220"/>
        <v>2026</v>
      </c>
      <c r="W1420" s="34"/>
      <c r="X1420" s="91">
        <f t="shared" si="229"/>
        <v>0</v>
      </c>
      <c r="Y1420" s="92" t="str">
        <f>VLOOKUP('CM-CIC'!B1351,Annuaire_roster!B:F,4,0)</f>
        <v>CHOUIFI Mustapha</v>
      </c>
      <c r="Z1420" s="37" t="s">
        <v>110</v>
      </c>
      <c r="AA1420" s="60" t="s">
        <v>39</v>
      </c>
      <c r="AB1420" s="35" t="str">
        <f t="shared" si="221"/>
        <v/>
      </c>
      <c r="AC1420" s="35" t="str">
        <f t="shared" si="222"/>
        <v/>
      </c>
      <c r="AD1420" s="35" t="str">
        <f t="shared" si="223"/>
        <v/>
      </c>
      <c r="AE1420" s="44" t="str">
        <f t="shared" si="224"/>
        <v/>
      </c>
      <c r="AF1420" s="120"/>
      <c r="AG1420" s="45"/>
    </row>
    <row r="1421" spans="1:33" ht="12.75" customHeight="1" x14ac:dyDescent="0.2">
      <c r="A1421" s="59">
        <f>+VLOOKUP(B1421,Annuaire_roster!B:G,5,0)</f>
        <v>1141</v>
      </c>
      <c r="B1421" s="78" t="s">
        <v>76</v>
      </c>
      <c r="C1421" s="98" t="s">
        <v>223</v>
      </c>
      <c r="D1421" s="98" t="s">
        <v>223</v>
      </c>
      <c r="E1421" s="101">
        <v>0.66666666666666663</v>
      </c>
      <c r="F1421" s="101" t="s">
        <v>224</v>
      </c>
      <c r="G1421" s="102"/>
      <c r="H1421" s="105"/>
      <c r="I1421" s="127" t="s">
        <v>63</v>
      </c>
      <c r="J1421" s="105"/>
      <c r="K1421" s="111">
        <v>0</v>
      </c>
      <c r="L1421" s="105">
        <v>0</v>
      </c>
      <c r="M1421" s="112">
        <v>0</v>
      </c>
      <c r="N1421" s="34">
        <f t="shared" si="225"/>
        <v>0.33333333333333326</v>
      </c>
      <c r="O1421" s="38">
        <f t="shared" si="226"/>
        <v>0.33333333333333326</v>
      </c>
      <c r="P1421" s="114" t="s">
        <v>117</v>
      </c>
      <c r="Q1421" s="118">
        <v>44821</v>
      </c>
      <c r="R1421" s="35">
        <f t="shared" si="218"/>
        <v>0</v>
      </c>
      <c r="S1421" s="35">
        <f t="shared" si="219"/>
        <v>0</v>
      </c>
      <c r="T1421" s="10" t="str">
        <f t="shared" si="227"/>
        <v>Sem - 38</v>
      </c>
      <c r="U1421" s="10" t="str">
        <f t="shared" si="228"/>
        <v>Septembre</v>
      </c>
      <c r="V1421" s="36" t="str">
        <f t="shared" si="220"/>
        <v>2026</v>
      </c>
      <c r="W1421" s="34"/>
      <c r="X1421" s="91">
        <f t="shared" si="229"/>
        <v>0</v>
      </c>
      <c r="Y1421" s="92" t="str">
        <f>VLOOKUP('CM-CIC'!B1352,Annuaire_roster!B:F,4,0)</f>
        <v>CHOUIFI Mustapha</v>
      </c>
      <c r="Z1421" s="37" t="s">
        <v>110</v>
      </c>
      <c r="AA1421" s="60" t="s">
        <v>39</v>
      </c>
      <c r="AB1421" s="35" t="str">
        <f t="shared" si="221"/>
        <v/>
      </c>
      <c r="AC1421" s="35" t="str">
        <f t="shared" si="222"/>
        <v/>
      </c>
      <c r="AD1421" s="35" t="str">
        <f t="shared" si="223"/>
        <v/>
      </c>
      <c r="AE1421" s="44" t="str">
        <f t="shared" si="224"/>
        <v/>
      </c>
      <c r="AF1421" s="120"/>
      <c r="AG1421" s="45"/>
    </row>
    <row r="1422" spans="1:33" ht="12.75" customHeight="1" x14ac:dyDescent="0.2">
      <c r="A1422" s="59">
        <f>+VLOOKUP(B1422,Annuaire_roster!B:G,5,0)</f>
        <v>1146</v>
      </c>
      <c r="B1422" s="78" t="s">
        <v>69</v>
      </c>
      <c r="C1422" s="98" t="s">
        <v>223</v>
      </c>
      <c r="D1422" s="98" t="s">
        <v>223</v>
      </c>
      <c r="E1422" s="101">
        <v>0.66666666666666663</v>
      </c>
      <c r="F1422" s="101" t="s">
        <v>224</v>
      </c>
      <c r="G1422" s="102"/>
      <c r="H1422" s="105"/>
      <c r="I1422" s="127" t="s">
        <v>63</v>
      </c>
      <c r="J1422" s="105"/>
      <c r="K1422" s="111">
        <v>0</v>
      </c>
      <c r="L1422" s="105">
        <v>0</v>
      </c>
      <c r="M1422" s="112">
        <v>0</v>
      </c>
      <c r="N1422" s="34">
        <f t="shared" si="225"/>
        <v>0.33333333333333326</v>
      </c>
      <c r="O1422" s="38">
        <f t="shared" si="226"/>
        <v>0.33333333333333326</v>
      </c>
      <c r="P1422" s="114" t="s">
        <v>117</v>
      </c>
      <c r="Q1422" s="118">
        <v>44821</v>
      </c>
      <c r="R1422" s="35">
        <f t="shared" si="218"/>
        <v>0</v>
      </c>
      <c r="S1422" s="35">
        <f t="shared" si="219"/>
        <v>0</v>
      </c>
      <c r="T1422" s="10" t="str">
        <f t="shared" si="227"/>
        <v>Sem - 38</v>
      </c>
      <c r="U1422" s="10" t="str">
        <f t="shared" si="228"/>
        <v>Septembre</v>
      </c>
      <c r="V1422" s="36" t="str">
        <f t="shared" si="220"/>
        <v>2026</v>
      </c>
      <c r="W1422" s="34"/>
      <c r="X1422" s="91">
        <f t="shared" si="229"/>
        <v>0</v>
      </c>
      <c r="Y1422" s="92" t="str">
        <f>VLOOKUP('CM-CIC'!B1353,Annuaire_roster!B:F,4,0)</f>
        <v>HAMDOUNI YASSER (assistance)</v>
      </c>
      <c r="Z1422" s="37" t="s">
        <v>110</v>
      </c>
      <c r="AA1422" s="60" t="s">
        <v>39</v>
      </c>
      <c r="AB1422" s="35" t="str">
        <f t="shared" si="221"/>
        <v/>
      </c>
      <c r="AC1422" s="35" t="str">
        <f t="shared" si="222"/>
        <v/>
      </c>
      <c r="AD1422" s="35" t="str">
        <f t="shared" si="223"/>
        <v/>
      </c>
      <c r="AE1422" s="44" t="str">
        <f t="shared" si="224"/>
        <v/>
      </c>
      <c r="AF1422" s="120"/>
      <c r="AG1422" s="45"/>
    </row>
    <row r="1423" spans="1:33" ht="12.75" customHeight="1" x14ac:dyDescent="0.2">
      <c r="A1423" s="59">
        <f>+VLOOKUP(B1423,Annuaire_roster!B:G,5,0)</f>
        <v>1161</v>
      </c>
      <c r="B1423" s="78" t="s">
        <v>77</v>
      </c>
      <c r="C1423" s="98" t="s">
        <v>223</v>
      </c>
      <c r="D1423" s="98" t="s">
        <v>223</v>
      </c>
      <c r="E1423" s="101">
        <v>0.66666666666666663</v>
      </c>
      <c r="F1423" s="101" t="s">
        <v>224</v>
      </c>
      <c r="G1423" s="102"/>
      <c r="H1423" s="105"/>
      <c r="I1423" s="127" t="s">
        <v>63</v>
      </c>
      <c r="J1423" s="105"/>
      <c r="K1423" s="111">
        <v>0</v>
      </c>
      <c r="L1423" s="105">
        <v>0</v>
      </c>
      <c r="M1423" s="112">
        <v>0</v>
      </c>
      <c r="N1423" s="34">
        <f t="shared" si="225"/>
        <v>0.33333333333333326</v>
      </c>
      <c r="O1423" s="38">
        <f t="shared" si="226"/>
        <v>0.33333333333333326</v>
      </c>
      <c r="P1423" s="114" t="s">
        <v>117</v>
      </c>
      <c r="Q1423" s="118">
        <v>44821</v>
      </c>
      <c r="R1423" s="35">
        <f t="shared" si="218"/>
        <v>0</v>
      </c>
      <c r="S1423" s="35">
        <f t="shared" si="219"/>
        <v>0</v>
      </c>
      <c r="T1423" s="10" t="str">
        <f t="shared" si="227"/>
        <v>Sem - 38</v>
      </c>
      <c r="U1423" s="10" t="str">
        <f t="shared" si="228"/>
        <v>Septembre</v>
      </c>
      <c r="V1423" s="36" t="str">
        <f t="shared" si="220"/>
        <v>2026</v>
      </c>
      <c r="W1423" s="34"/>
      <c r="X1423" s="91">
        <f t="shared" si="229"/>
        <v>0</v>
      </c>
      <c r="Y1423" s="92" t="str">
        <f>VLOOKUP('CM-CIC'!B1354,Annuaire_roster!B:F,4,0)</f>
        <v>HAMDOUNI YASSER (assistance)</v>
      </c>
      <c r="Z1423" s="37" t="s">
        <v>110</v>
      </c>
      <c r="AA1423" s="60" t="s">
        <v>39</v>
      </c>
      <c r="AB1423" s="35" t="str">
        <f t="shared" si="221"/>
        <v/>
      </c>
      <c r="AC1423" s="35" t="str">
        <f t="shared" si="222"/>
        <v/>
      </c>
      <c r="AD1423" s="35" t="str">
        <f t="shared" si="223"/>
        <v/>
      </c>
      <c r="AE1423" s="44" t="str">
        <f t="shared" si="224"/>
        <v/>
      </c>
      <c r="AF1423" s="120"/>
      <c r="AG1423" s="45"/>
    </row>
    <row r="1424" spans="1:33" ht="12.75" customHeight="1" x14ac:dyDescent="0.2">
      <c r="A1424" s="59">
        <f>+VLOOKUP(B1424,Annuaire_roster!B:G,5,0)</f>
        <v>1372</v>
      </c>
      <c r="B1424" s="78" t="s">
        <v>115</v>
      </c>
      <c r="C1424" s="98" t="s">
        <v>223</v>
      </c>
      <c r="D1424" s="98" t="s">
        <v>223</v>
      </c>
      <c r="E1424" s="101">
        <v>0.66666666666666663</v>
      </c>
      <c r="F1424" s="101" t="s">
        <v>224</v>
      </c>
      <c r="G1424" s="102"/>
      <c r="H1424" s="105"/>
      <c r="I1424" s="127" t="s">
        <v>63</v>
      </c>
      <c r="J1424" s="105"/>
      <c r="K1424" s="111">
        <v>0</v>
      </c>
      <c r="L1424" s="105">
        <v>0</v>
      </c>
      <c r="M1424" s="112">
        <v>0</v>
      </c>
      <c r="N1424" s="34">
        <f t="shared" si="225"/>
        <v>0.33333333333333326</v>
      </c>
      <c r="O1424" s="38">
        <f t="shared" si="226"/>
        <v>0.33333333333333326</v>
      </c>
      <c r="P1424" s="114" t="s">
        <v>117</v>
      </c>
      <c r="Q1424" s="118">
        <v>44821</v>
      </c>
      <c r="R1424" s="35">
        <f t="shared" si="218"/>
        <v>0</v>
      </c>
      <c r="S1424" s="35">
        <f t="shared" si="219"/>
        <v>0</v>
      </c>
      <c r="T1424" s="10" t="str">
        <f t="shared" si="227"/>
        <v>Sem - 38</v>
      </c>
      <c r="U1424" s="10" t="str">
        <f t="shared" si="228"/>
        <v>Septembre</v>
      </c>
      <c r="V1424" s="36" t="str">
        <f t="shared" si="220"/>
        <v>2026</v>
      </c>
      <c r="W1424" s="34"/>
      <c r="X1424" s="91">
        <f t="shared" si="229"/>
        <v>0</v>
      </c>
      <c r="Y1424" s="92" t="str">
        <f>VLOOKUP('CM-CIC'!B1355,Annuaire_roster!B:F,4,0)</f>
        <v>HAMDOUNI YASSER (assistance)</v>
      </c>
      <c r="Z1424" s="37" t="s">
        <v>110</v>
      </c>
      <c r="AA1424" s="60" t="s">
        <v>39</v>
      </c>
      <c r="AB1424" s="35" t="str">
        <f t="shared" si="221"/>
        <v/>
      </c>
      <c r="AC1424" s="35" t="str">
        <f t="shared" si="222"/>
        <v/>
      </c>
      <c r="AD1424" s="35" t="str">
        <f t="shared" si="223"/>
        <v/>
      </c>
      <c r="AE1424" s="44" t="str">
        <f t="shared" si="224"/>
        <v/>
      </c>
      <c r="AF1424" s="120"/>
      <c r="AG1424" s="45"/>
    </row>
    <row r="1425" spans="1:33" ht="12.75" customHeight="1" x14ac:dyDescent="0.2">
      <c r="A1425" s="59">
        <f>+VLOOKUP(B1425,Annuaire_roster!B:G,5,0)</f>
        <v>1371</v>
      </c>
      <c r="B1425" s="78" t="s">
        <v>116</v>
      </c>
      <c r="C1425" s="98" t="s">
        <v>223</v>
      </c>
      <c r="D1425" s="98" t="s">
        <v>223</v>
      </c>
      <c r="E1425" s="101">
        <v>0.66666666666666663</v>
      </c>
      <c r="F1425" s="101" t="s">
        <v>224</v>
      </c>
      <c r="G1425" s="102"/>
      <c r="H1425" s="105"/>
      <c r="I1425" s="127" t="s">
        <v>63</v>
      </c>
      <c r="J1425" s="105"/>
      <c r="K1425" s="111">
        <v>0</v>
      </c>
      <c r="L1425" s="105">
        <v>0</v>
      </c>
      <c r="M1425" s="112">
        <v>0</v>
      </c>
      <c r="N1425" s="34">
        <f t="shared" si="225"/>
        <v>0.33333333333333326</v>
      </c>
      <c r="O1425" s="38">
        <f t="shared" si="226"/>
        <v>0.33333333333333326</v>
      </c>
      <c r="P1425" s="114" t="s">
        <v>117</v>
      </c>
      <c r="Q1425" s="118">
        <v>44821</v>
      </c>
      <c r="R1425" s="35">
        <f t="shared" si="218"/>
        <v>0</v>
      </c>
      <c r="S1425" s="35">
        <f t="shared" si="219"/>
        <v>0</v>
      </c>
      <c r="T1425" s="10" t="str">
        <f t="shared" si="227"/>
        <v>Sem - 38</v>
      </c>
      <c r="U1425" s="10" t="str">
        <f t="shared" si="228"/>
        <v>Septembre</v>
      </c>
      <c r="V1425" s="36" t="str">
        <f t="shared" si="220"/>
        <v>2026</v>
      </c>
      <c r="W1425" s="34"/>
      <c r="X1425" s="91">
        <f t="shared" si="229"/>
        <v>0</v>
      </c>
      <c r="Y1425" s="92" t="str">
        <f>VLOOKUP('CM-CIC'!B1356,Annuaire_roster!B:F,4,0)</f>
        <v>HAMDOUNI YASSER (assistance)</v>
      </c>
      <c r="Z1425" s="37" t="s">
        <v>110</v>
      </c>
      <c r="AA1425" s="60" t="s">
        <v>39</v>
      </c>
      <c r="AB1425" s="35" t="str">
        <f t="shared" si="221"/>
        <v/>
      </c>
      <c r="AC1425" s="35" t="str">
        <f t="shared" si="222"/>
        <v/>
      </c>
      <c r="AD1425" s="35" t="str">
        <f t="shared" si="223"/>
        <v/>
      </c>
      <c r="AE1425" s="44" t="str">
        <f t="shared" si="224"/>
        <v/>
      </c>
      <c r="AF1425" s="120"/>
      <c r="AG1425" s="45"/>
    </row>
    <row r="1426" spans="1:33" ht="12.75" customHeight="1" x14ac:dyDescent="0.2">
      <c r="A1426" s="59">
        <f>+VLOOKUP(B1426,Annuaire_roster!B:G,5,0)</f>
        <v>1152</v>
      </c>
      <c r="B1426" s="78" t="s">
        <v>67</v>
      </c>
      <c r="C1426" s="98" t="s">
        <v>223</v>
      </c>
      <c r="D1426" s="98" t="s">
        <v>223</v>
      </c>
      <c r="E1426" s="101">
        <v>0.66666666666666663</v>
      </c>
      <c r="F1426" s="101" t="s">
        <v>224</v>
      </c>
      <c r="G1426" s="102"/>
      <c r="H1426" s="105"/>
      <c r="I1426" s="127" t="s">
        <v>63</v>
      </c>
      <c r="J1426" s="105"/>
      <c r="K1426" s="111">
        <v>0</v>
      </c>
      <c r="L1426" s="105">
        <v>0</v>
      </c>
      <c r="M1426" s="112">
        <v>0</v>
      </c>
      <c r="N1426" s="34">
        <f t="shared" si="225"/>
        <v>0.33333333333333326</v>
      </c>
      <c r="O1426" s="38">
        <f t="shared" si="226"/>
        <v>0.33333333333333326</v>
      </c>
      <c r="P1426" s="114" t="s">
        <v>117</v>
      </c>
      <c r="Q1426" s="118">
        <v>44821</v>
      </c>
      <c r="R1426" s="35">
        <f t="shared" si="218"/>
        <v>0</v>
      </c>
      <c r="S1426" s="35">
        <f t="shared" si="219"/>
        <v>0</v>
      </c>
      <c r="T1426" s="10" t="str">
        <f t="shared" si="227"/>
        <v>Sem - 38</v>
      </c>
      <c r="U1426" s="10" t="str">
        <f t="shared" si="228"/>
        <v>Septembre</v>
      </c>
      <c r="V1426" s="36" t="str">
        <f t="shared" si="220"/>
        <v>2026</v>
      </c>
      <c r="W1426" s="34"/>
      <c r="X1426" s="91">
        <f t="shared" si="229"/>
        <v>0</v>
      </c>
      <c r="Y1426" s="92" t="str">
        <f>VLOOKUP('CM-CIC'!B1357,Annuaire_roster!B:F,4,0)</f>
        <v>HAMDOUNI YASSER (assistance)</v>
      </c>
      <c r="Z1426" s="37" t="s">
        <v>110</v>
      </c>
      <c r="AA1426" s="60" t="s">
        <v>39</v>
      </c>
      <c r="AB1426" s="35" t="str">
        <f t="shared" si="221"/>
        <v/>
      </c>
      <c r="AC1426" s="35" t="str">
        <f t="shared" si="222"/>
        <v/>
      </c>
      <c r="AD1426" s="35" t="str">
        <f t="shared" si="223"/>
        <v/>
      </c>
      <c r="AE1426" s="44" t="str">
        <f t="shared" si="224"/>
        <v/>
      </c>
      <c r="AF1426" s="120"/>
      <c r="AG1426" s="45"/>
    </row>
    <row r="1427" spans="1:33" ht="12.75" customHeight="1" x14ac:dyDescent="0.2">
      <c r="A1427" s="59">
        <f>+VLOOKUP(B1427,Annuaire_roster!B:G,5,0)</f>
        <v>1393</v>
      </c>
      <c r="B1427" s="78" t="s">
        <v>127</v>
      </c>
      <c r="C1427" s="98" t="s">
        <v>223</v>
      </c>
      <c r="D1427" s="98" t="s">
        <v>223</v>
      </c>
      <c r="E1427" s="101">
        <v>0.66666666666666663</v>
      </c>
      <c r="F1427" s="101" t="s">
        <v>224</v>
      </c>
      <c r="G1427" s="102"/>
      <c r="H1427" s="105"/>
      <c r="I1427" s="127" t="s">
        <v>63</v>
      </c>
      <c r="J1427" s="105"/>
      <c r="K1427" s="111">
        <v>0</v>
      </c>
      <c r="L1427" s="105">
        <v>0</v>
      </c>
      <c r="M1427" s="112">
        <v>0</v>
      </c>
      <c r="N1427" s="34">
        <f t="shared" si="225"/>
        <v>0.33333333333333326</v>
      </c>
      <c r="O1427" s="38">
        <f t="shared" si="226"/>
        <v>0.33333333333333326</v>
      </c>
      <c r="P1427" s="114" t="s">
        <v>117</v>
      </c>
      <c r="Q1427" s="118">
        <v>44821</v>
      </c>
      <c r="R1427" s="35">
        <f t="shared" ref="R1427:R1490" si="230">IF(M1427="Abs",O1427,0)</f>
        <v>0</v>
      </c>
      <c r="S1427" s="35">
        <f t="shared" ref="S1427:S1490" si="231">SUM(R1427,L1427,I1427,J1427,W1427,H1427)</f>
        <v>0</v>
      </c>
      <c r="T1427" s="10" t="str">
        <f t="shared" si="227"/>
        <v>Sem - 38</v>
      </c>
      <c r="U1427" s="10" t="str">
        <f t="shared" si="228"/>
        <v>Septembre</v>
      </c>
      <c r="V1427" s="36" t="str">
        <f t="shared" ref="V1427:V1490" si="232">+TEXT(Q1427,"aaa")</f>
        <v>2026</v>
      </c>
      <c r="W1427" s="34"/>
      <c r="X1427" s="91">
        <f t="shared" si="229"/>
        <v>0</v>
      </c>
      <c r="Y1427" s="92" t="str">
        <f>VLOOKUP('CM-CIC'!B1358,Annuaire_roster!B:F,4,0)</f>
        <v>CHOUIFI Mustapha</v>
      </c>
      <c r="Z1427" s="37" t="s">
        <v>110</v>
      </c>
      <c r="AA1427" s="60" t="s">
        <v>39</v>
      </c>
      <c r="AB1427" s="35" t="str">
        <f t="shared" ref="AB1427:AB1490" si="233">IF(AND(D1427="Congé",F1427="Congé"),0.333333333333333,IF(OR(AND(D1427="Congé",F1427&lt;&gt;"Congé"),(AND(F1427="Congé",D1427&lt;&gt;"Congé"))),0.166666666666667,""))</f>
        <v/>
      </c>
      <c r="AC1427" s="35" t="str">
        <f t="shared" ref="AC1427:AC1490" si="234">IF(AND(D1427="Congé sans solde",F1427="Congé sans solde"),0.333333333333333,IF(OR(AND(D1427="Congé sans solde",F1427&lt;&gt;"Congé sans solde"),(AND(F1427="Congé sans solde",D1427&lt;&gt;"Congé sans solde"))),0.166666666666667,""))</f>
        <v/>
      </c>
      <c r="AD1427" s="35" t="str">
        <f t="shared" ref="AD1427:AD1490" si="235">IF(AND(D1427="Congé spécial",F1427="Congé spécial"),0.333333333333333,IF(OR(AND(D1427="Congé spécial",F1427&lt;&gt;"Congé décès"),(AND(F1427="Congé spécial",D1427&lt;&gt;"Congé spécial"))),0.166666666666667,""))</f>
        <v/>
      </c>
      <c r="AE1427" s="44" t="str">
        <f t="shared" ref="AE1427:AE1490" si="236">IF(AND(D1427="Férié",F1427="Férié"),0.333333333333333,IF(OR(AND(D1427="Férié",F1427&lt;&gt;"Férié"),(AND(F1427="Férié",D1427&lt;&gt;"Férié"))),0.166666666666667,""))</f>
        <v/>
      </c>
      <c r="AF1427" s="120"/>
      <c r="AG1427" s="45"/>
    </row>
    <row r="1428" spans="1:33" ht="12.75" customHeight="1" x14ac:dyDescent="0.2">
      <c r="A1428" s="59">
        <f>+VLOOKUP(B1428,Annuaire_roster!B:G,5,0)</f>
        <v>1413</v>
      </c>
      <c r="B1428" s="78" t="s">
        <v>131</v>
      </c>
      <c r="C1428" s="98" t="s">
        <v>223</v>
      </c>
      <c r="D1428" s="98" t="s">
        <v>223</v>
      </c>
      <c r="E1428" s="101">
        <v>0.66666666666666663</v>
      </c>
      <c r="F1428" s="101" t="s">
        <v>224</v>
      </c>
      <c r="G1428" s="102"/>
      <c r="H1428" s="105"/>
      <c r="I1428" s="127" t="s">
        <v>63</v>
      </c>
      <c r="J1428" s="105"/>
      <c r="K1428" s="111">
        <v>0</v>
      </c>
      <c r="L1428" s="105">
        <v>0</v>
      </c>
      <c r="M1428" s="112">
        <v>0</v>
      </c>
      <c r="N1428" s="34">
        <f t="shared" si="225"/>
        <v>0.33333333333333326</v>
      </c>
      <c r="O1428" s="38">
        <f t="shared" si="226"/>
        <v>0.33333333333333326</v>
      </c>
      <c r="P1428" s="114" t="s">
        <v>117</v>
      </c>
      <c r="Q1428" s="118">
        <v>44821</v>
      </c>
      <c r="R1428" s="35">
        <f t="shared" si="230"/>
        <v>0</v>
      </c>
      <c r="S1428" s="35">
        <f t="shared" si="231"/>
        <v>0</v>
      </c>
      <c r="T1428" s="10" t="str">
        <f t="shared" si="227"/>
        <v>Sem - 38</v>
      </c>
      <c r="U1428" s="10" t="str">
        <f t="shared" si="228"/>
        <v>Septembre</v>
      </c>
      <c r="V1428" s="36" t="str">
        <f t="shared" si="232"/>
        <v>2026</v>
      </c>
      <c r="W1428" s="34"/>
      <c r="X1428" s="91">
        <f t="shared" si="229"/>
        <v>0</v>
      </c>
      <c r="Y1428" s="92" t="str">
        <f>VLOOKUP('CM-CIC'!B1359,Annuaire_roster!B:F,4,0)</f>
        <v>CHOUIFI Mustapha</v>
      </c>
      <c r="Z1428" s="37" t="s">
        <v>110</v>
      </c>
      <c r="AA1428" s="60" t="s">
        <v>39</v>
      </c>
      <c r="AB1428" s="35" t="str">
        <f t="shared" si="233"/>
        <v/>
      </c>
      <c r="AC1428" s="35" t="str">
        <f t="shared" si="234"/>
        <v/>
      </c>
      <c r="AD1428" s="35" t="str">
        <f t="shared" si="235"/>
        <v/>
      </c>
      <c r="AE1428" s="44" t="str">
        <f t="shared" si="236"/>
        <v/>
      </c>
      <c r="AF1428" s="120"/>
      <c r="AG1428" s="45"/>
    </row>
    <row r="1429" spans="1:33" ht="12.75" customHeight="1" x14ac:dyDescent="0.2">
      <c r="A1429" s="59">
        <f>+VLOOKUP(B1429,Annuaire_roster!B:G,5,0)</f>
        <v>1418</v>
      </c>
      <c r="B1429" s="78" t="s">
        <v>132</v>
      </c>
      <c r="C1429" s="98" t="s">
        <v>223</v>
      </c>
      <c r="D1429" s="98" t="s">
        <v>223</v>
      </c>
      <c r="E1429" s="101">
        <v>0.66666666666666663</v>
      </c>
      <c r="F1429" s="101" t="s">
        <v>224</v>
      </c>
      <c r="G1429" s="102"/>
      <c r="H1429" s="105"/>
      <c r="I1429" s="127" t="s">
        <v>63</v>
      </c>
      <c r="J1429" s="105"/>
      <c r="K1429" s="111">
        <v>0</v>
      </c>
      <c r="L1429" s="105">
        <v>0</v>
      </c>
      <c r="M1429" s="112">
        <v>0</v>
      </c>
      <c r="N1429" s="34">
        <f t="shared" si="225"/>
        <v>0.33333333333333326</v>
      </c>
      <c r="O1429" s="38">
        <f t="shared" si="226"/>
        <v>0.33333333333333326</v>
      </c>
      <c r="P1429" s="114" t="s">
        <v>117</v>
      </c>
      <c r="Q1429" s="118">
        <v>44821</v>
      </c>
      <c r="R1429" s="35">
        <f t="shared" si="230"/>
        <v>0</v>
      </c>
      <c r="S1429" s="35">
        <f t="shared" si="231"/>
        <v>0</v>
      </c>
      <c r="T1429" s="10" t="str">
        <f t="shared" si="227"/>
        <v>Sem - 38</v>
      </c>
      <c r="U1429" s="10" t="str">
        <f t="shared" si="228"/>
        <v>Septembre</v>
      </c>
      <c r="V1429" s="36" t="str">
        <f t="shared" si="232"/>
        <v>2026</v>
      </c>
      <c r="W1429" s="34"/>
      <c r="X1429" s="91">
        <f t="shared" si="229"/>
        <v>0</v>
      </c>
      <c r="Y1429" s="92" t="str">
        <f>VLOOKUP('CM-CIC'!B1360,Annuaire_roster!B:F,4,0)</f>
        <v>CHOUIFI Mustapha</v>
      </c>
      <c r="Z1429" s="37" t="s">
        <v>110</v>
      </c>
      <c r="AA1429" s="60" t="s">
        <v>39</v>
      </c>
      <c r="AB1429" s="35" t="str">
        <f t="shared" si="233"/>
        <v/>
      </c>
      <c r="AC1429" s="35" t="str">
        <f t="shared" si="234"/>
        <v/>
      </c>
      <c r="AD1429" s="35" t="str">
        <f t="shared" si="235"/>
        <v/>
      </c>
      <c r="AE1429" s="44" t="str">
        <f t="shared" si="236"/>
        <v/>
      </c>
      <c r="AF1429" s="120"/>
      <c r="AG1429" s="45"/>
    </row>
    <row r="1430" spans="1:33" ht="12.75" customHeight="1" x14ac:dyDescent="0.2">
      <c r="A1430" s="59">
        <f>+VLOOKUP(B1430,Annuaire_roster!B:G,5,0)</f>
        <v>1411</v>
      </c>
      <c r="B1430" s="78" t="s">
        <v>133</v>
      </c>
      <c r="C1430" s="98" t="s">
        <v>223</v>
      </c>
      <c r="D1430" s="98" t="s">
        <v>223</v>
      </c>
      <c r="E1430" s="101">
        <v>0.66666666666666663</v>
      </c>
      <c r="F1430" s="101" t="s">
        <v>224</v>
      </c>
      <c r="G1430" s="102"/>
      <c r="H1430" s="105"/>
      <c r="I1430" s="127" t="s">
        <v>63</v>
      </c>
      <c r="J1430" s="105"/>
      <c r="K1430" s="111">
        <v>0</v>
      </c>
      <c r="L1430" s="105">
        <v>0</v>
      </c>
      <c r="M1430" s="112">
        <v>0</v>
      </c>
      <c r="N1430" s="34">
        <f t="shared" si="225"/>
        <v>0.33333333333333326</v>
      </c>
      <c r="O1430" s="38">
        <f t="shared" si="226"/>
        <v>0.33333333333333326</v>
      </c>
      <c r="P1430" s="114" t="s">
        <v>117</v>
      </c>
      <c r="Q1430" s="118">
        <v>44821</v>
      </c>
      <c r="R1430" s="35">
        <f t="shared" si="230"/>
        <v>0</v>
      </c>
      <c r="S1430" s="35">
        <f t="shared" si="231"/>
        <v>0</v>
      </c>
      <c r="T1430" s="10" t="str">
        <f t="shared" si="227"/>
        <v>Sem - 38</v>
      </c>
      <c r="U1430" s="10" t="str">
        <f t="shared" si="228"/>
        <v>Septembre</v>
      </c>
      <c r="V1430" s="36" t="str">
        <f t="shared" si="232"/>
        <v>2026</v>
      </c>
      <c r="W1430" s="34"/>
      <c r="X1430" s="91">
        <f t="shared" si="229"/>
        <v>0</v>
      </c>
      <c r="Y1430" s="92" t="str">
        <f>VLOOKUP('CM-CIC'!B1361,Annuaire_roster!B:F,4,0)</f>
        <v>CHOUIFI Mustapha</v>
      </c>
      <c r="Z1430" s="37" t="s">
        <v>110</v>
      </c>
      <c r="AA1430" s="60" t="s">
        <v>39</v>
      </c>
      <c r="AB1430" s="35" t="str">
        <f t="shared" si="233"/>
        <v/>
      </c>
      <c r="AC1430" s="35" t="str">
        <f t="shared" si="234"/>
        <v/>
      </c>
      <c r="AD1430" s="35" t="str">
        <f t="shared" si="235"/>
        <v/>
      </c>
      <c r="AE1430" s="44" t="str">
        <f t="shared" si="236"/>
        <v/>
      </c>
      <c r="AF1430" s="120"/>
      <c r="AG1430" s="45"/>
    </row>
    <row r="1431" spans="1:33" ht="12.75" customHeight="1" x14ac:dyDescent="0.2">
      <c r="A1431" s="59">
        <f>+VLOOKUP(B1431,Annuaire_roster!B:G,5,0)</f>
        <v>1410</v>
      </c>
      <c r="B1431" s="78" t="s">
        <v>134</v>
      </c>
      <c r="C1431" s="98"/>
      <c r="D1431" s="98" t="s">
        <v>223</v>
      </c>
      <c r="E1431" s="101"/>
      <c r="F1431" s="101" t="s">
        <v>224</v>
      </c>
      <c r="G1431" s="102"/>
      <c r="H1431" s="105"/>
      <c r="I1431" s="127" t="s">
        <v>63</v>
      </c>
      <c r="J1431" s="105"/>
      <c r="K1431" s="111">
        <v>0</v>
      </c>
      <c r="L1431" s="105">
        <v>0</v>
      </c>
      <c r="M1431" s="112" t="s">
        <v>187</v>
      </c>
      <c r="N1431" s="34" t="str">
        <f t="shared" si="225"/>
        <v/>
      </c>
      <c r="O1431" s="38">
        <f t="shared" si="226"/>
        <v>0.33333333333333326</v>
      </c>
      <c r="P1431" s="114" t="s">
        <v>117</v>
      </c>
      <c r="Q1431" s="118">
        <v>44821</v>
      </c>
      <c r="R1431" s="35">
        <f t="shared" si="230"/>
        <v>0.33333333333333326</v>
      </c>
      <c r="S1431" s="35">
        <f t="shared" si="231"/>
        <v>0.33333333333333326</v>
      </c>
      <c r="T1431" s="10" t="str">
        <f t="shared" si="227"/>
        <v>Sem - 38</v>
      </c>
      <c r="U1431" s="10" t="str">
        <f t="shared" si="228"/>
        <v>Septembre</v>
      </c>
      <c r="V1431" s="36" t="str">
        <f t="shared" si="232"/>
        <v>2026</v>
      </c>
      <c r="W1431" s="34"/>
      <c r="X1431" s="91">
        <f t="shared" si="229"/>
        <v>0</v>
      </c>
      <c r="Y1431" s="92" t="str">
        <f>VLOOKUP('CM-CIC'!B1362,Annuaire_roster!B:F,4,0)</f>
        <v>CHOUIFI Mustapha</v>
      </c>
      <c r="Z1431" s="37" t="s">
        <v>110</v>
      </c>
      <c r="AA1431" s="60" t="s">
        <v>39</v>
      </c>
      <c r="AB1431" s="35" t="str">
        <f t="shared" si="233"/>
        <v/>
      </c>
      <c r="AC1431" s="35" t="str">
        <f t="shared" si="234"/>
        <v/>
      </c>
      <c r="AD1431" s="35" t="str">
        <f t="shared" si="235"/>
        <v/>
      </c>
      <c r="AE1431" s="44" t="str">
        <f t="shared" si="236"/>
        <v/>
      </c>
      <c r="AF1431" s="120"/>
      <c r="AG1431" s="45"/>
    </row>
    <row r="1432" spans="1:33" ht="12.75" customHeight="1" x14ac:dyDescent="0.2">
      <c r="A1432" s="59">
        <f>+VLOOKUP(B1432,Annuaire_roster!B:G,5,0)</f>
        <v>1414</v>
      </c>
      <c r="B1432" s="78" t="s">
        <v>136</v>
      </c>
      <c r="C1432" s="98" t="s">
        <v>223</v>
      </c>
      <c r="D1432" s="98" t="s">
        <v>223</v>
      </c>
      <c r="E1432" s="101">
        <v>0.66666666666666663</v>
      </c>
      <c r="F1432" s="101" t="s">
        <v>224</v>
      </c>
      <c r="G1432" s="102"/>
      <c r="H1432" s="105"/>
      <c r="I1432" s="127" t="s">
        <v>63</v>
      </c>
      <c r="J1432" s="105"/>
      <c r="K1432" s="111">
        <v>0</v>
      </c>
      <c r="L1432" s="105">
        <v>0</v>
      </c>
      <c r="M1432" s="112">
        <v>0</v>
      </c>
      <c r="N1432" s="34">
        <f t="shared" si="225"/>
        <v>0.33333333333333326</v>
      </c>
      <c r="O1432" s="38">
        <f t="shared" si="226"/>
        <v>0.33333333333333326</v>
      </c>
      <c r="P1432" s="114" t="s">
        <v>117</v>
      </c>
      <c r="Q1432" s="118">
        <v>44821</v>
      </c>
      <c r="R1432" s="35">
        <f t="shared" si="230"/>
        <v>0</v>
      </c>
      <c r="S1432" s="35">
        <f t="shared" si="231"/>
        <v>0</v>
      </c>
      <c r="T1432" s="10" t="str">
        <f t="shared" si="227"/>
        <v>Sem - 38</v>
      </c>
      <c r="U1432" s="10" t="str">
        <f t="shared" si="228"/>
        <v>Septembre</v>
      </c>
      <c r="V1432" s="36" t="str">
        <f t="shared" si="232"/>
        <v>2026</v>
      </c>
      <c r="W1432" s="34"/>
      <c r="X1432" s="91">
        <f t="shared" si="229"/>
        <v>0</v>
      </c>
      <c r="Y1432" s="92" t="str">
        <f>VLOOKUP('CM-CIC'!B1363,Annuaire_roster!B:F,4,0)</f>
        <v>CHOUIFI Mustapha</v>
      </c>
      <c r="Z1432" s="37" t="s">
        <v>110</v>
      </c>
      <c r="AA1432" s="60" t="s">
        <v>39</v>
      </c>
      <c r="AB1432" s="35" t="str">
        <f t="shared" si="233"/>
        <v/>
      </c>
      <c r="AC1432" s="35" t="str">
        <f t="shared" si="234"/>
        <v/>
      </c>
      <c r="AD1432" s="35" t="str">
        <f t="shared" si="235"/>
        <v/>
      </c>
      <c r="AE1432" s="44" t="str">
        <f t="shared" si="236"/>
        <v/>
      </c>
      <c r="AF1432" s="120"/>
      <c r="AG1432" s="45"/>
    </row>
    <row r="1433" spans="1:33" ht="12.75" customHeight="1" x14ac:dyDescent="0.2">
      <c r="A1433" s="59">
        <f>+VLOOKUP(B1433,Annuaire_roster!B:G,5,0)</f>
        <v>1415</v>
      </c>
      <c r="B1433" s="78" t="s">
        <v>137</v>
      </c>
      <c r="C1433" s="98" t="s">
        <v>223</v>
      </c>
      <c r="D1433" s="98" t="s">
        <v>223</v>
      </c>
      <c r="E1433" s="101">
        <v>0.66666666666666663</v>
      </c>
      <c r="F1433" s="101" t="s">
        <v>224</v>
      </c>
      <c r="G1433" s="102"/>
      <c r="H1433" s="105"/>
      <c r="I1433" s="127" t="s">
        <v>63</v>
      </c>
      <c r="J1433" s="105"/>
      <c r="K1433" s="111">
        <v>0</v>
      </c>
      <c r="L1433" s="105">
        <v>0</v>
      </c>
      <c r="M1433" s="112">
        <v>0</v>
      </c>
      <c r="N1433" s="34">
        <f t="shared" si="225"/>
        <v>0.33333333333333326</v>
      </c>
      <c r="O1433" s="38">
        <f t="shared" si="226"/>
        <v>0.33333333333333326</v>
      </c>
      <c r="P1433" s="114" t="s">
        <v>117</v>
      </c>
      <c r="Q1433" s="118">
        <v>44821</v>
      </c>
      <c r="R1433" s="35">
        <f t="shared" si="230"/>
        <v>0</v>
      </c>
      <c r="S1433" s="35">
        <f t="shared" si="231"/>
        <v>0</v>
      </c>
      <c r="T1433" s="10" t="str">
        <f t="shared" si="227"/>
        <v>Sem - 38</v>
      </c>
      <c r="U1433" s="10" t="str">
        <f t="shared" si="228"/>
        <v>Septembre</v>
      </c>
      <c r="V1433" s="36" t="str">
        <f t="shared" si="232"/>
        <v>2026</v>
      </c>
      <c r="W1433" s="34"/>
      <c r="X1433" s="91">
        <f t="shared" si="229"/>
        <v>0</v>
      </c>
      <c r="Y1433" s="92" t="str">
        <f>VLOOKUP('CM-CIC'!B1364,Annuaire_roster!B:F,4,0)</f>
        <v>CHOUIFI Mustapha</v>
      </c>
      <c r="Z1433" s="37" t="s">
        <v>110</v>
      </c>
      <c r="AA1433" s="60" t="s">
        <v>39</v>
      </c>
      <c r="AB1433" s="35" t="str">
        <f t="shared" si="233"/>
        <v/>
      </c>
      <c r="AC1433" s="35" t="str">
        <f t="shared" si="234"/>
        <v/>
      </c>
      <c r="AD1433" s="35" t="str">
        <f t="shared" si="235"/>
        <v/>
      </c>
      <c r="AE1433" s="44" t="str">
        <f t="shared" si="236"/>
        <v/>
      </c>
      <c r="AF1433" s="120"/>
      <c r="AG1433" s="45"/>
    </row>
    <row r="1434" spans="1:33" ht="12.75" customHeight="1" x14ac:dyDescent="0.2">
      <c r="A1434" s="59">
        <f>+VLOOKUP(B1434,Annuaire_roster!B:G,5,0)</f>
        <v>1416</v>
      </c>
      <c r="B1434" s="78" t="s">
        <v>138</v>
      </c>
      <c r="C1434" s="98" t="s">
        <v>223</v>
      </c>
      <c r="D1434" s="98" t="s">
        <v>223</v>
      </c>
      <c r="E1434" s="101">
        <v>0.66666666666666663</v>
      </c>
      <c r="F1434" s="101" t="s">
        <v>224</v>
      </c>
      <c r="G1434" s="102"/>
      <c r="H1434" s="105"/>
      <c r="I1434" s="127" t="s">
        <v>63</v>
      </c>
      <c r="J1434" s="105"/>
      <c r="K1434" s="111">
        <v>0</v>
      </c>
      <c r="L1434" s="105">
        <v>0</v>
      </c>
      <c r="M1434" s="112">
        <v>0</v>
      </c>
      <c r="N1434" s="34">
        <f t="shared" si="225"/>
        <v>0.33333333333333326</v>
      </c>
      <c r="O1434" s="38">
        <f t="shared" si="226"/>
        <v>0.33333333333333326</v>
      </c>
      <c r="P1434" s="114" t="s">
        <v>117</v>
      </c>
      <c r="Q1434" s="118">
        <v>44821</v>
      </c>
      <c r="R1434" s="35">
        <f t="shared" si="230"/>
        <v>0</v>
      </c>
      <c r="S1434" s="35">
        <f t="shared" si="231"/>
        <v>0</v>
      </c>
      <c r="T1434" s="10" t="str">
        <f t="shared" si="227"/>
        <v>Sem - 38</v>
      </c>
      <c r="U1434" s="10" t="str">
        <f t="shared" si="228"/>
        <v>Septembre</v>
      </c>
      <c r="V1434" s="36" t="str">
        <f t="shared" si="232"/>
        <v>2026</v>
      </c>
      <c r="W1434" s="34"/>
      <c r="X1434" s="91">
        <f t="shared" si="229"/>
        <v>0</v>
      </c>
      <c r="Y1434" s="92" t="str">
        <f>VLOOKUP('CM-CIC'!B1365,Annuaire_roster!B:F,4,0)</f>
        <v>CHOUIFI Mustapha</v>
      </c>
      <c r="Z1434" s="37" t="s">
        <v>110</v>
      </c>
      <c r="AA1434" s="60" t="s">
        <v>39</v>
      </c>
      <c r="AB1434" s="35" t="str">
        <f t="shared" si="233"/>
        <v/>
      </c>
      <c r="AC1434" s="35" t="str">
        <f t="shared" si="234"/>
        <v/>
      </c>
      <c r="AD1434" s="35" t="str">
        <f t="shared" si="235"/>
        <v/>
      </c>
      <c r="AE1434" s="44" t="str">
        <f t="shared" si="236"/>
        <v/>
      </c>
      <c r="AF1434" s="120"/>
      <c r="AG1434" s="45"/>
    </row>
    <row r="1435" spans="1:33" ht="12.75" customHeight="1" x14ac:dyDescent="0.2">
      <c r="A1435" s="59">
        <f>+VLOOKUP(B1435,Annuaire_roster!B:G,5,0)</f>
        <v>1419</v>
      </c>
      <c r="B1435" s="78" t="s">
        <v>139</v>
      </c>
      <c r="C1435" s="98" t="s">
        <v>223</v>
      </c>
      <c r="D1435" s="98" t="s">
        <v>223</v>
      </c>
      <c r="E1435" s="101">
        <v>0.66666666666666663</v>
      </c>
      <c r="F1435" s="101" t="s">
        <v>224</v>
      </c>
      <c r="G1435" s="102"/>
      <c r="H1435" s="105"/>
      <c r="I1435" s="127" t="s">
        <v>63</v>
      </c>
      <c r="J1435" s="105"/>
      <c r="K1435" s="111">
        <v>0</v>
      </c>
      <c r="L1435" s="105">
        <v>0</v>
      </c>
      <c r="M1435" s="112">
        <v>0</v>
      </c>
      <c r="N1435" s="34">
        <f t="shared" si="225"/>
        <v>0.33333333333333326</v>
      </c>
      <c r="O1435" s="38">
        <f t="shared" si="226"/>
        <v>0.33333333333333326</v>
      </c>
      <c r="P1435" s="114" t="s">
        <v>117</v>
      </c>
      <c r="Q1435" s="118">
        <v>44821</v>
      </c>
      <c r="R1435" s="35">
        <f t="shared" si="230"/>
        <v>0</v>
      </c>
      <c r="S1435" s="35">
        <f t="shared" si="231"/>
        <v>0</v>
      </c>
      <c r="T1435" s="10" t="str">
        <f t="shared" si="227"/>
        <v>Sem - 38</v>
      </c>
      <c r="U1435" s="10" t="str">
        <f t="shared" si="228"/>
        <v>Septembre</v>
      </c>
      <c r="V1435" s="36" t="str">
        <f t="shared" si="232"/>
        <v>2026</v>
      </c>
      <c r="W1435" s="34"/>
      <c r="X1435" s="91">
        <f t="shared" si="229"/>
        <v>0</v>
      </c>
      <c r="Y1435" s="92" t="str">
        <f>VLOOKUP('CM-CIC'!B1366,Annuaire_roster!B:F,4,0)</f>
        <v>CHOUIFI Mustapha</v>
      </c>
      <c r="Z1435" s="37" t="s">
        <v>110</v>
      </c>
      <c r="AA1435" s="60" t="s">
        <v>39</v>
      </c>
      <c r="AB1435" s="35" t="str">
        <f t="shared" si="233"/>
        <v/>
      </c>
      <c r="AC1435" s="35" t="str">
        <f t="shared" si="234"/>
        <v/>
      </c>
      <c r="AD1435" s="35" t="str">
        <f t="shared" si="235"/>
        <v/>
      </c>
      <c r="AE1435" s="44" t="str">
        <f t="shared" si="236"/>
        <v/>
      </c>
      <c r="AF1435" s="120"/>
      <c r="AG1435" s="45"/>
    </row>
    <row r="1436" spans="1:33" ht="12.75" customHeight="1" x14ac:dyDescent="0.2">
      <c r="A1436" s="59">
        <f>+VLOOKUP(B1436,Annuaire_roster!B:G,5,0)</f>
        <v>1533</v>
      </c>
      <c r="B1436" s="78" t="s">
        <v>181</v>
      </c>
      <c r="C1436" s="98"/>
      <c r="D1436" s="98" t="s">
        <v>223</v>
      </c>
      <c r="E1436" s="101"/>
      <c r="F1436" s="101" t="s">
        <v>224</v>
      </c>
      <c r="G1436" s="102"/>
      <c r="H1436" s="105"/>
      <c r="I1436" s="127" t="s">
        <v>63</v>
      </c>
      <c r="J1436" s="105"/>
      <c r="K1436" s="111">
        <v>0</v>
      </c>
      <c r="L1436" s="105">
        <v>0</v>
      </c>
      <c r="M1436" s="112" t="s">
        <v>187</v>
      </c>
      <c r="N1436" s="34" t="str">
        <f t="shared" si="225"/>
        <v/>
      </c>
      <c r="O1436" s="38">
        <f t="shared" si="226"/>
        <v>0.33333333333333326</v>
      </c>
      <c r="P1436" s="114" t="s">
        <v>117</v>
      </c>
      <c r="Q1436" s="118">
        <v>44821</v>
      </c>
      <c r="R1436" s="35">
        <f t="shared" si="230"/>
        <v>0.33333333333333326</v>
      </c>
      <c r="S1436" s="35">
        <f t="shared" si="231"/>
        <v>0.33333333333333326</v>
      </c>
      <c r="T1436" s="10" t="str">
        <f t="shared" si="227"/>
        <v>Sem - 38</v>
      </c>
      <c r="U1436" s="10" t="str">
        <f t="shared" si="228"/>
        <v>Septembre</v>
      </c>
      <c r="V1436" s="36" t="str">
        <f t="shared" si="232"/>
        <v>2026</v>
      </c>
      <c r="W1436" s="34"/>
      <c r="X1436" s="91">
        <f t="shared" si="229"/>
        <v>0</v>
      </c>
      <c r="Y1436" s="92" t="str">
        <f>VLOOKUP('CM-CIC'!B1367,Annuaire_roster!B:F,4,0)</f>
        <v>CHOUIFI Mustapha</v>
      </c>
      <c r="Z1436" s="37" t="s">
        <v>110</v>
      </c>
      <c r="AA1436" s="60" t="s">
        <v>39</v>
      </c>
      <c r="AB1436" s="35" t="str">
        <f t="shared" si="233"/>
        <v/>
      </c>
      <c r="AC1436" s="35" t="str">
        <f t="shared" si="234"/>
        <v/>
      </c>
      <c r="AD1436" s="35" t="str">
        <f t="shared" si="235"/>
        <v/>
      </c>
      <c r="AE1436" s="44" t="str">
        <f t="shared" si="236"/>
        <v/>
      </c>
      <c r="AF1436" s="120"/>
      <c r="AG1436" s="45"/>
    </row>
    <row r="1437" spans="1:33" ht="12.75" customHeight="1" x14ac:dyDescent="0.2">
      <c r="A1437" s="59">
        <f>+VLOOKUP(B1437,Annuaire_roster!B:G,5,0)</f>
        <v>1532</v>
      </c>
      <c r="B1437" s="78" t="s">
        <v>182</v>
      </c>
      <c r="C1437" s="98" t="s">
        <v>223</v>
      </c>
      <c r="D1437" s="98" t="s">
        <v>223</v>
      </c>
      <c r="E1437" s="101">
        <v>0.66666666666666663</v>
      </c>
      <c r="F1437" s="101" t="s">
        <v>224</v>
      </c>
      <c r="G1437" s="102"/>
      <c r="H1437" s="105"/>
      <c r="I1437" s="127" t="s">
        <v>63</v>
      </c>
      <c r="J1437" s="105"/>
      <c r="K1437" s="111">
        <v>0</v>
      </c>
      <c r="L1437" s="105">
        <v>0</v>
      </c>
      <c r="M1437" s="112">
        <v>0</v>
      </c>
      <c r="N1437" s="34">
        <f t="shared" si="225"/>
        <v>0.33333333333333326</v>
      </c>
      <c r="O1437" s="38">
        <f t="shared" si="226"/>
        <v>0.33333333333333326</v>
      </c>
      <c r="P1437" s="114" t="s">
        <v>117</v>
      </c>
      <c r="Q1437" s="118">
        <v>44821</v>
      </c>
      <c r="R1437" s="35">
        <f t="shared" si="230"/>
        <v>0</v>
      </c>
      <c r="S1437" s="35">
        <f t="shared" si="231"/>
        <v>0</v>
      </c>
      <c r="T1437" s="10" t="str">
        <f t="shared" si="227"/>
        <v>Sem - 38</v>
      </c>
      <c r="U1437" s="10" t="str">
        <f t="shared" si="228"/>
        <v>Septembre</v>
      </c>
      <c r="V1437" s="36" t="str">
        <f t="shared" si="232"/>
        <v>2026</v>
      </c>
      <c r="W1437" s="34"/>
      <c r="X1437" s="91">
        <f t="shared" si="229"/>
        <v>0</v>
      </c>
      <c r="Y1437" s="92" t="str">
        <f>VLOOKUP('CM-CIC'!B1368,Annuaire_roster!B:F,4,0)</f>
        <v>CHOUIFI Mustapha</v>
      </c>
      <c r="Z1437" s="37" t="s">
        <v>110</v>
      </c>
      <c r="AA1437" s="60" t="s">
        <v>39</v>
      </c>
      <c r="AB1437" s="35" t="str">
        <f t="shared" si="233"/>
        <v/>
      </c>
      <c r="AC1437" s="35" t="str">
        <f t="shared" si="234"/>
        <v/>
      </c>
      <c r="AD1437" s="35" t="str">
        <f t="shared" si="235"/>
        <v/>
      </c>
      <c r="AE1437" s="44" t="str">
        <f t="shared" si="236"/>
        <v/>
      </c>
      <c r="AF1437" s="120"/>
      <c r="AG1437" s="45"/>
    </row>
    <row r="1438" spans="1:33" ht="12.75" customHeight="1" x14ac:dyDescent="0.2">
      <c r="A1438" s="59">
        <f>+VLOOKUP(B1438,Annuaire_roster!B:G,5,0)</f>
        <v>1448</v>
      </c>
      <c r="B1438" s="78" t="s">
        <v>164</v>
      </c>
      <c r="C1438" s="98" t="s">
        <v>223</v>
      </c>
      <c r="D1438" s="98" t="s">
        <v>223</v>
      </c>
      <c r="E1438" s="101">
        <v>0.66666666666666663</v>
      </c>
      <c r="F1438" s="101" t="s">
        <v>224</v>
      </c>
      <c r="G1438" s="102"/>
      <c r="H1438" s="105"/>
      <c r="I1438" s="127" t="s">
        <v>63</v>
      </c>
      <c r="J1438" s="105"/>
      <c r="K1438" s="111">
        <v>0</v>
      </c>
      <c r="L1438" s="105">
        <v>0</v>
      </c>
      <c r="M1438" s="112">
        <v>0</v>
      </c>
      <c r="N1438" s="34">
        <f t="shared" si="225"/>
        <v>0.33333333333333326</v>
      </c>
      <c r="O1438" s="38">
        <f t="shared" si="226"/>
        <v>0.33333333333333326</v>
      </c>
      <c r="P1438" s="114" t="s">
        <v>117</v>
      </c>
      <c r="Q1438" s="118">
        <v>44821</v>
      </c>
      <c r="R1438" s="35">
        <f t="shared" si="230"/>
        <v>0</v>
      </c>
      <c r="S1438" s="35">
        <f t="shared" si="231"/>
        <v>0</v>
      </c>
      <c r="T1438" s="10" t="str">
        <f t="shared" si="227"/>
        <v>Sem - 38</v>
      </c>
      <c r="U1438" s="10" t="str">
        <f t="shared" si="228"/>
        <v>Septembre</v>
      </c>
      <c r="V1438" s="36" t="str">
        <f t="shared" si="232"/>
        <v>2026</v>
      </c>
      <c r="W1438" s="34"/>
      <c r="X1438" s="91">
        <f t="shared" si="229"/>
        <v>0</v>
      </c>
      <c r="Y1438" s="92" t="str">
        <f>VLOOKUP('CM-CIC'!B1369,Annuaire_roster!B:F,4,0)</f>
        <v>CHOUIFI Mustapha</v>
      </c>
      <c r="Z1438" s="37" t="s">
        <v>110</v>
      </c>
      <c r="AA1438" s="60" t="s">
        <v>39</v>
      </c>
      <c r="AB1438" s="35" t="str">
        <f t="shared" si="233"/>
        <v/>
      </c>
      <c r="AC1438" s="35" t="str">
        <f t="shared" si="234"/>
        <v/>
      </c>
      <c r="AD1438" s="35" t="str">
        <f t="shared" si="235"/>
        <v/>
      </c>
      <c r="AE1438" s="44" t="str">
        <f t="shared" si="236"/>
        <v/>
      </c>
      <c r="AF1438" s="120"/>
      <c r="AG1438" s="45"/>
    </row>
    <row r="1439" spans="1:33" ht="12.75" customHeight="1" x14ac:dyDescent="0.2">
      <c r="A1439" s="59">
        <f>+VLOOKUP(B1439,Annuaire_roster!B:G,5,0)</f>
        <v>1488</v>
      </c>
      <c r="B1439" s="78" t="s">
        <v>170</v>
      </c>
      <c r="C1439" s="98" t="s">
        <v>223</v>
      </c>
      <c r="D1439" s="98" t="s">
        <v>223</v>
      </c>
      <c r="E1439" s="101">
        <v>0.66666666666666663</v>
      </c>
      <c r="F1439" s="101" t="s">
        <v>224</v>
      </c>
      <c r="G1439" s="102"/>
      <c r="H1439" s="105"/>
      <c r="I1439" s="127" t="s">
        <v>63</v>
      </c>
      <c r="J1439" s="105"/>
      <c r="K1439" s="111">
        <v>0</v>
      </c>
      <c r="L1439" s="105">
        <v>0</v>
      </c>
      <c r="M1439" s="112">
        <v>0</v>
      </c>
      <c r="N1439" s="34">
        <f t="shared" si="225"/>
        <v>0.33333333333333326</v>
      </c>
      <c r="O1439" s="38">
        <f t="shared" si="226"/>
        <v>0.33333333333333326</v>
      </c>
      <c r="P1439" s="114" t="s">
        <v>117</v>
      </c>
      <c r="Q1439" s="118">
        <v>44821</v>
      </c>
      <c r="R1439" s="35">
        <f t="shared" si="230"/>
        <v>0</v>
      </c>
      <c r="S1439" s="35">
        <f t="shared" si="231"/>
        <v>0</v>
      </c>
      <c r="T1439" s="10" t="str">
        <f t="shared" si="227"/>
        <v>Sem - 38</v>
      </c>
      <c r="U1439" s="10" t="str">
        <f t="shared" si="228"/>
        <v>Septembre</v>
      </c>
      <c r="V1439" s="36" t="str">
        <f t="shared" si="232"/>
        <v>2026</v>
      </c>
      <c r="W1439" s="34"/>
      <c r="X1439" s="91">
        <f t="shared" si="229"/>
        <v>0</v>
      </c>
      <c r="Y1439" s="92" t="str">
        <f>VLOOKUP('CM-CIC'!B1370,Annuaire_roster!B:F,4,0)</f>
        <v>CHOUIFI Mustapha</v>
      </c>
      <c r="Z1439" s="37" t="s">
        <v>110</v>
      </c>
      <c r="AA1439" s="60" t="s">
        <v>39</v>
      </c>
      <c r="AB1439" s="35" t="str">
        <f t="shared" si="233"/>
        <v/>
      </c>
      <c r="AC1439" s="35" t="str">
        <f t="shared" si="234"/>
        <v/>
      </c>
      <c r="AD1439" s="35" t="str">
        <f t="shared" si="235"/>
        <v/>
      </c>
      <c r="AE1439" s="44" t="str">
        <f t="shared" si="236"/>
        <v/>
      </c>
      <c r="AF1439" s="120"/>
      <c r="AG1439" s="45"/>
    </row>
    <row r="1440" spans="1:33" ht="12.75" customHeight="1" x14ac:dyDescent="0.2">
      <c r="A1440" s="59">
        <f>+VLOOKUP(B1440,Annuaire_roster!B:G,5,0)</f>
        <v>1456</v>
      </c>
      <c r="B1440" s="78" t="s">
        <v>173</v>
      </c>
      <c r="C1440" s="98" t="s">
        <v>223</v>
      </c>
      <c r="D1440" s="98" t="s">
        <v>223</v>
      </c>
      <c r="E1440" s="101">
        <v>0.66666666666666663</v>
      </c>
      <c r="F1440" s="101" t="s">
        <v>224</v>
      </c>
      <c r="G1440" s="102"/>
      <c r="H1440" s="105"/>
      <c r="I1440" s="127" t="s">
        <v>63</v>
      </c>
      <c r="J1440" s="105"/>
      <c r="K1440" s="111">
        <v>0</v>
      </c>
      <c r="L1440" s="105">
        <v>0</v>
      </c>
      <c r="M1440" s="112">
        <v>0</v>
      </c>
      <c r="N1440" s="34">
        <f t="shared" si="225"/>
        <v>0.33333333333333326</v>
      </c>
      <c r="O1440" s="38">
        <f t="shared" si="226"/>
        <v>0.33333333333333326</v>
      </c>
      <c r="P1440" s="114" t="s">
        <v>117</v>
      </c>
      <c r="Q1440" s="118">
        <v>44821</v>
      </c>
      <c r="R1440" s="35">
        <f t="shared" si="230"/>
        <v>0</v>
      </c>
      <c r="S1440" s="35">
        <f t="shared" si="231"/>
        <v>0</v>
      </c>
      <c r="T1440" s="10" t="str">
        <f t="shared" si="227"/>
        <v>Sem - 38</v>
      </c>
      <c r="U1440" s="10" t="str">
        <f t="shared" si="228"/>
        <v>Septembre</v>
      </c>
      <c r="V1440" s="36" t="str">
        <f t="shared" si="232"/>
        <v>2026</v>
      </c>
      <c r="W1440" s="34"/>
      <c r="X1440" s="91">
        <f t="shared" si="229"/>
        <v>0</v>
      </c>
      <c r="Y1440" s="92" t="str">
        <f>VLOOKUP('CM-CIC'!B1371,Annuaire_roster!B:F,4,0)</f>
        <v>CHOUIFI Mustapha</v>
      </c>
      <c r="Z1440" s="37" t="s">
        <v>110</v>
      </c>
      <c r="AA1440" s="60" t="s">
        <v>39</v>
      </c>
      <c r="AB1440" s="35" t="str">
        <f t="shared" si="233"/>
        <v/>
      </c>
      <c r="AC1440" s="35" t="str">
        <f t="shared" si="234"/>
        <v/>
      </c>
      <c r="AD1440" s="35" t="str">
        <f t="shared" si="235"/>
        <v/>
      </c>
      <c r="AE1440" s="44" t="str">
        <f t="shared" si="236"/>
        <v/>
      </c>
      <c r="AF1440" s="120"/>
      <c r="AG1440" s="45"/>
    </row>
    <row r="1441" spans="1:33" ht="12.75" customHeight="1" x14ac:dyDescent="0.2">
      <c r="A1441" s="59">
        <f>+VLOOKUP(B1441,Annuaire_roster!B:G,5,0)</f>
        <v>1504</v>
      </c>
      <c r="B1441" s="78" t="s">
        <v>166</v>
      </c>
      <c r="C1441" s="98" t="s">
        <v>223</v>
      </c>
      <c r="D1441" s="98" t="s">
        <v>223</v>
      </c>
      <c r="E1441" s="101">
        <v>0.66666666666666663</v>
      </c>
      <c r="F1441" s="101" t="s">
        <v>224</v>
      </c>
      <c r="G1441" s="102"/>
      <c r="H1441" s="105"/>
      <c r="I1441" s="127" t="s">
        <v>63</v>
      </c>
      <c r="J1441" s="105"/>
      <c r="K1441" s="111">
        <v>0</v>
      </c>
      <c r="L1441" s="105">
        <v>0</v>
      </c>
      <c r="M1441" s="112">
        <v>0</v>
      </c>
      <c r="N1441" s="34">
        <f t="shared" si="225"/>
        <v>0.33333333333333326</v>
      </c>
      <c r="O1441" s="38">
        <f t="shared" si="226"/>
        <v>0.33333333333333326</v>
      </c>
      <c r="P1441" s="114" t="s">
        <v>117</v>
      </c>
      <c r="Q1441" s="118">
        <v>44821</v>
      </c>
      <c r="R1441" s="35">
        <f t="shared" si="230"/>
        <v>0</v>
      </c>
      <c r="S1441" s="35">
        <f t="shared" si="231"/>
        <v>0</v>
      </c>
      <c r="T1441" s="10" t="str">
        <f t="shared" si="227"/>
        <v>Sem - 38</v>
      </c>
      <c r="U1441" s="10" t="str">
        <f t="shared" si="228"/>
        <v>Septembre</v>
      </c>
      <c r="V1441" s="36" t="str">
        <f t="shared" si="232"/>
        <v>2026</v>
      </c>
      <c r="W1441" s="34"/>
      <c r="X1441" s="91">
        <f t="shared" si="229"/>
        <v>0</v>
      </c>
      <c r="Y1441" s="92" t="str">
        <f>VLOOKUP('CM-CIC'!B1372,Annuaire_roster!B:F,4,0)</f>
        <v>CHOUIFI Mustapha</v>
      </c>
      <c r="Z1441" s="37" t="s">
        <v>110</v>
      </c>
      <c r="AA1441" s="60" t="s">
        <v>39</v>
      </c>
      <c r="AB1441" s="35" t="str">
        <f t="shared" si="233"/>
        <v/>
      </c>
      <c r="AC1441" s="35" t="str">
        <f t="shared" si="234"/>
        <v/>
      </c>
      <c r="AD1441" s="35" t="str">
        <f t="shared" si="235"/>
        <v/>
      </c>
      <c r="AE1441" s="44" t="str">
        <f t="shared" si="236"/>
        <v/>
      </c>
      <c r="AF1441" s="120"/>
      <c r="AG1441" s="45"/>
    </row>
    <row r="1442" spans="1:33" ht="12.75" customHeight="1" x14ac:dyDescent="0.2">
      <c r="A1442" s="59">
        <f>+VLOOKUP(B1442,Annuaire_roster!B:G,5,0)</f>
        <v>1429</v>
      </c>
      <c r="B1442" s="78" t="s">
        <v>147</v>
      </c>
      <c r="C1442" s="98" t="s">
        <v>223</v>
      </c>
      <c r="D1442" s="98" t="s">
        <v>223</v>
      </c>
      <c r="E1442" s="101">
        <v>0.66666666666666663</v>
      </c>
      <c r="F1442" s="101" t="s">
        <v>224</v>
      </c>
      <c r="G1442" s="102"/>
      <c r="H1442" s="105"/>
      <c r="I1442" s="127" t="s">
        <v>63</v>
      </c>
      <c r="J1442" s="105"/>
      <c r="K1442" s="111">
        <v>0</v>
      </c>
      <c r="L1442" s="105">
        <v>0</v>
      </c>
      <c r="M1442" s="112">
        <v>0</v>
      </c>
      <c r="N1442" s="34">
        <f t="shared" si="225"/>
        <v>0.33333333333333326</v>
      </c>
      <c r="O1442" s="38">
        <f t="shared" si="226"/>
        <v>0.33333333333333326</v>
      </c>
      <c r="P1442" s="114" t="s">
        <v>117</v>
      </c>
      <c r="Q1442" s="118">
        <v>44821</v>
      </c>
      <c r="R1442" s="35">
        <f t="shared" si="230"/>
        <v>0</v>
      </c>
      <c r="S1442" s="35">
        <f t="shared" si="231"/>
        <v>0</v>
      </c>
      <c r="T1442" s="10" t="str">
        <f t="shared" si="227"/>
        <v>Sem - 38</v>
      </c>
      <c r="U1442" s="10" t="str">
        <f t="shared" si="228"/>
        <v>Septembre</v>
      </c>
      <c r="V1442" s="36" t="str">
        <f t="shared" si="232"/>
        <v>2026</v>
      </c>
      <c r="W1442" s="34"/>
      <c r="X1442" s="91">
        <f t="shared" si="229"/>
        <v>0</v>
      </c>
      <c r="Y1442" s="92" t="str">
        <f>VLOOKUP('CM-CIC'!B1373,Annuaire_roster!B:F,4,0)</f>
        <v>CHOUIFI Mustapha</v>
      </c>
      <c r="Z1442" s="37" t="s">
        <v>110</v>
      </c>
      <c r="AA1442" s="60" t="s">
        <v>39</v>
      </c>
      <c r="AB1442" s="35" t="str">
        <f t="shared" si="233"/>
        <v/>
      </c>
      <c r="AC1442" s="35" t="str">
        <f t="shared" si="234"/>
        <v/>
      </c>
      <c r="AD1442" s="35" t="str">
        <f t="shared" si="235"/>
        <v/>
      </c>
      <c r="AE1442" s="44" t="str">
        <f t="shared" si="236"/>
        <v/>
      </c>
      <c r="AF1442" s="120"/>
      <c r="AG1442" s="45"/>
    </row>
    <row r="1443" spans="1:33" ht="12.75" customHeight="1" x14ac:dyDescent="0.2">
      <c r="A1443" s="59" t="str">
        <f>+VLOOKUP(B1443,Annuaire_roster!B:G,5,0)</f>
        <v>01563</v>
      </c>
      <c r="B1443" s="78" t="s">
        <v>190</v>
      </c>
      <c r="C1443" s="98" t="s">
        <v>223</v>
      </c>
      <c r="D1443" s="98" t="s">
        <v>223</v>
      </c>
      <c r="E1443" s="101">
        <v>0.66666666666666663</v>
      </c>
      <c r="F1443" s="101" t="s">
        <v>224</v>
      </c>
      <c r="G1443" s="102"/>
      <c r="H1443" s="105"/>
      <c r="I1443" s="127" t="s">
        <v>63</v>
      </c>
      <c r="J1443" s="105"/>
      <c r="K1443" s="111">
        <v>0</v>
      </c>
      <c r="L1443" s="105">
        <v>0</v>
      </c>
      <c r="M1443" s="112">
        <v>0</v>
      </c>
      <c r="N1443" s="34">
        <f t="shared" si="225"/>
        <v>0.33333333333333326</v>
      </c>
      <c r="O1443" s="38">
        <f t="shared" si="226"/>
        <v>0.33333333333333326</v>
      </c>
      <c r="P1443" s="114" t="s">
        <v>117</v>
      </c>
      <c r="Q1443" s="118">
        <v>44821</v>
      </c>
      <c r="R1443" s="35">
        <f t="shared" si="230"/>
        <v>0</v>
      </c>
      <c r="S1443" s="35">
        <f t="shared" si="231"/>
        <v>0</v>
      </c>
      <c r="T1443" s="10" t="str">
        <f t="shared" si="227"/>
        <v>Sem - 38</v>
      </c>
      <c r="U1443" s="10" t="str">
        <f t="shared" si="228"/>
        <v>Septembre</v>
      </c>
      <c r="V1443" s="36" t="str">
        <f t="shared" si="232"/>
        <v>2026</v>
      </c>
      <c r="W1443" s="34"/>
      <c r="X1443" s="91">
        <f t="shared" si="229"/>
        <v>0</v>
      </c>
      <c r="Y1443" s="92" t="str">
        <f>VLOOKUP('CM-CIC'!B1374,Annuaire_roster!B:F,4,0)</f>
        <v>CHOUIFI Mustapha</v>
      </c>
      <c r="Z1443" s="37" t="s">
        <v>110</v>
      </c>
      <c r="AA1443" s="60" t="s">
        <v>39</v>
      </c>
      <c r="AB1443" s="35" t="str">
        <f t="shared" si="233"/>
        <v/>
      </c>
      <c r="AC1443" s="35" t="str">
        <f t="shared" si="234"/>
        <v/>
      </c>
      <c r="AD1443" s="35" t="str">
        <f t="shared" si="235"/>
        <v/>
      </c>
      <c r="AE1443" s="44" t="str">
        <f t="shared" si="236"/>
        <v/>
      </c>
      <c r="AF1443" s="120"/>
      <c r="AG1443" s="45"/>
    </row>
    <row r="1444" spans="1:33" ht="12.75" customHeight="1" x14ac:dyDescent="0.2">
      <c r="A1444" s="59" t="str">
        <f>+VLOOKUP(B1444,Annuaire_roster!B:G,5,0)</f>
        <v>01579</v>
      </c>
      <c r="B1444" s="78" t="s">
        <v>194</v>
      </c>
      <c r="C1444" s="98" t="s">
        <v>223</v>
      </c>
      <c r="D1444" s="98" t="s">
        <v>223</v>
      </c>
      <c r="E1444" s="101">
        <v>0.66666666666666663</v>
      </c>
      <c r="F1444" s="101" t="s">
        <v>224</v>
      </c>
      <c r="G1444" s="102"/>
      <c r="H1444" s="105"/>
      <c r="I1444" s="127" t="s">
        <v>63</v>
      </c>
      <c r="J1444" s="105"/>
      <c r="K1444" s="111">
        <v>0</v>
      </c>
      <c r="L1444" s="105">
        <v>0</v>
      </c>
      <c r="M1444" s="112">
        <v>0</v>
      </c>
      <c r="N1444" s="34">
        <f t="shared" si="225"/>
        <v>0.33333333333333326</v>
      </c>
      <c r="O1444" s="38">
        <f t="shared" si="226"/>
        <v>0.33333333333333326</v>
      </c>
      <c r="P1444" s="114" t="s">
        <v>117</v>
      </c>
      <c r="Q1444" s="118">
        <v>44821</v>
      </c>
      <c r="R1444" s="35">
        <f t="shared" si="230"/>
        <v>0</v>
      </c>
      <c r="S1444" s="35">
        <f t="shared" si="231"/>
        <v>0</v>
      </c>
      <c r="T1444" s="10" t="str">
        <f t="shared" si="227"/>
        <v>Sem - 38</v>
      </c>
      <c r="U1444" s="10" t="str">
        <f t="shared" si="228"/>
        <v>Septembre</v>
      </c>
      <c r="V1444" s="36" t="str">
        <f t="shared" si="232"/>
        <v>2026</v>
      </c>
      <c r="W1444" s="34"/>
      <c r="X1444" s="91">
        <f t="shared" si="229"/>
        <v>0</v>
      </c>
      <c r="Y1444" s="92" t="str">
        <f>VLOOKUP('CM-CIC'!B1375,Annuaire_roster!B:F,4,0)</f>
        <v>CHOUIFI Mustapha</v>
      </c>
      <c r="Z1444" s="37" t="s">
        <v>110</v>
      </c>
      <c r="AA1444" s="60" t="s">
        <v>39</v>
      </c>
      <c r="AB1444" s="35" t="str">
        <f t="shared" si="233"/>
        <v/>
      </c>
      <c r="AC1444" s="35" t="str">
        <f t="shared" si="234"/>
        <v/>
      </c>
      <c r="AD1444" s="35" t="str">
        <f t="shared" si="235"/>
        <v/>
      </c>
      <c r="AE1444" s="44" t="str">
        <f t="shared" si="236"/>
        <v/>
      </c>
      <c r="AF1444" s="120"/>
      <c r="AG1444" s="45"/>
    </row>
    <row r="1445" spans="1:33" ht="12.75" customHeight="1" x14ac:dyDescent="0.2">
      <c r="A1445" s="59" t="str">
        <f>+VLOOKUP(B1445,Annuaire_roster!B:G,5,0)</f>
        <v>01580</v>
      </c>
      <c r="B1445" s="78" t="s">
        <v>197</v>
      </c>
      <c r="C1445" s="98" t="s">
        <v>223</v>
      </c>
      <c r="D1445" s="98" t="s">
        <v>223</v>
      </c>
      <c r="E1445" s="101">
        <v>0.66666666666666663</v>
      </c>
      <c r="F1445" s="101" t="s">
        <v>224</v>
      </c>
      <c r="G1445" s="102"/>
      <c r="H1445" s="105"/>
      <c r="I1445" s="127" t="s">
        <v>63</v>
      </c>
      <c r="J1445" s="105"/>
      <c r="K1445" s="111">
        <v>0</v>
      </c>
      <c r="L1445" s="105">
        <v>0</v>
      </c>
      <c r="M1445" s="112">
        <v>0</v>
      </c>
      <c r="N1445" s="34">
        <f t="shared" si="225"/>
        <v>0.33333333333333326</v>
      </c>
      <c r="O1445" s="38">
        <f t="shared" si="226"/>
        <v>0.33333333333333326</v>
      </c>
      <c r="P1445" s="114" t="s">
        <v>117</v>
      </c>
      <c r="Q1445" s="118">
        <v>44821</v>
      </c>
      <c r="R1445" s="35">
        <f t="shared" si="230"/>
        <v>0</v>
      </c>
      <c r="S1445" s="35">
        <f t="shared" si="231"/>
        <v>0</v>
      </c>
      <c r="T1445" s="10" t="str">
        <f t="shared" si="227"/>
        <v>Sem - 38</v>
      </c>
      <c r="U1445" s="10" t="str">
        <f t="shared" si="228"/>
        <v>Septembre</v>
      </c>
      <c r="V1445" s="36" t="str">
        <f t="shared" si="232"/>
        <v>2026</v>
      </c>
      <c r="W1445" s="34"/>
      <c r="X1445" s="91">
        <f t="shared" si="229"/>
        <v>0</v>
      </c>
      <c r="Y1445" s="92" t="str">
        <f>VLOOKUP('CM-CIC'!B1376,Annuaire_roster!B:F,4,0)</f>
        <v>CHOUIFI Mustapha</v>
      </c>
      <c r="Z1445" s="37" t="s">
        <v>110</v>
      </c>
      <c r="AA1445" s="60" t="s">
        <v>39</v>
      </c>
      <c r="AB1445" s="35" t="str">
        <f t="shared" si="233"/>
        <v/>
      </c>
      <c r="AC1445" s="35" t="str">
        <f t="shared" si="234"/>
        <v/>
      </c>
      <c r="AD1445" s="35" t="str">
        <f t="shared" si="235"/>
        <v/>
      </c>
      <c r="AE1445" s="44" t="str">
        <f t="shared" si="236"/>
        <v/>
      </c>
      <c r="AF1445" s="120"/>
      <c r="AG1445" s="45"/>
    </row>
    <row r="1446" spans="1:33" ht="12.75" customHeight="1" x14ac:dyDescent="0.2">
      <c r="A1446" s="59" t="str">
        <f>+VLOOKUP(B1446,Annuaire_roster!B:G,5,0)</f>
        <v>01603</v>
      </c>
      <c r="B1446" s="78" t="s">
        <v>228</v>
      </c>
      <c r="C1446" s="98" t="s">
        <v>223</v>
      </c>
      <c r="D1446" s="98" t="s">
        <v>223</v>
      </c>
      <c r="E1446" s="101">
        <v>0.66666666666666663</v>
      </c>
      <c r="F1446" s="101" t="s">
        <v>224</v>
      </c>
      <c r="G1446" s="102"/>
      <c r="H1446" s="105"/>
      <c r="I1446" s="127" t="s">
        <v>63</v>
      </c>
      <c r="J1446" s="105"/>
      <c r="K1446" s="111">
        <v>0</v>
      </c>
      <c r="L1446" s="105">
        <v>0</v>
      </c>
      <c r="M1446" s="112">
        <v>0</v>
      </c>
      <c r="N1446" s="34">
        <f t="shared" si="225"/>
        <v>0.33333333333333326</v>
      </c>
      <c r="O1446" s="38">
        <f t="shared" si="226"/>
        <v>0.33333333333333326</v>
      </c>
      <c r="P1446" s="114" t="s">
        <v>117</v>
      </c>
      <c r="Q1446" s="118">
        <v>44821</v>
      </c>
      <c r="R1446" s="35">
        <f t="shared" si="230"/>
        <v>0</v>
      </c>
      <c r="S1446" s="35">
        <f t="shared" si="231"/>
        <v>0</v>
      </c>
      <c r="T1446" s="10" t="str">
        <f t="shared" si="227"/>
        <v>Sem - 38</v>
      </c>
      <c r="U1446" s="10" t="str">
        <f t="shared" si="228"/>
        <v>Septembre</v>
      </c>
      <c r="V1446" s="36" t="str">
        <f t="shared" si="232"/>
        <v>2026</v>
      </c>
      <c r="W1446" s="34"/>
      <c r="X1446" s="91">
        <f t="shared" si="229"/>
        <v>0</v>
      </c>
      <c r="Y1446" s="92" t="str">
        <f>VLOOKUP('CM-CIC'!B1377,Annuaire_roster!B:F,4,0)</f>
        <v>CHOUIFI Mustapha</v>
      </c>
      <c r="Z1446" s="37" t="s">
        <v>110</v>
      </c>
      <c r="AA1446" s="60" t="s">
        <v>39</v>
      </c>
      <c r="AB1446" s="35" t="str">
        <f t="shared" si="233"/>
        <v/>
      </c>
      <c r="AC1446" s="35" t="str">
        <f t="shared" si="234"/>
        <v/>
      </c>
      <c r="AD1446" s="35" t="str">
        <f t="shared" si="235"/>
        <v/>
      </c>
      <c r="AE1446" s="44" t="str">
        <f t="shared" si="236"/>
        <v/>
      </c>
      <c r="AF1446" s="120"/>
      <c r="AG1446" s="45"/>
    </row>
    <row r="1447" spans="1:33" ht="12.75" customHeight="1" x14ac:dyDescent="0.2">
      <c r="A1447" s="59" t="str">
        <f>+VLOOKUP(B1447,Annuaire_roster!B:G,5,0)</f>
        <v>01604</v>
      </c>
      <c r="B1447" s="78" t="s">
        <v>229</v>
      </c>
      <c r="C1447" s="98" t="s">
        <v>223</v>
      </c>
      <c r="D1447" s="98" t="s">
        <v>223</v>
      </c>
      <c r="E1447" s="101">
        <v>0.66666666666666663</v>
      </c>
      <c r="F1447" s="101" t="s">
        <v>224</v>
      </c>
      <c r="G1447" s="102"/>
      <c r="H1447" s="105"/>
      <c r="I1447" s="127" t="s">
        <v>63</v>
      </c>
      <c r="J1447" s="105"/>
      <c r="K1447" s="111">
        <v>0</v>
      </c>
      <c r="L1447" s="105">
        <v>0</v>
      </c>
      <c r="M1447" s="112">
        <v>0</v>
      </c>
      <c r="N1447" s="34">
        <f t="shared" si="225"/>
        <v>0.33333333333333326</v>
      </c>
      <c r="O1447" s="38">
        <f t="shared" si="226"/>
        <v>0.33333333333333326</v>
      </c>
      <c r="P1447" s="114" t="s">
        <v>117</v>
      </c>
      <c r="Q1447" s="118">
        <v>44821</v>
      </c>
      <c r="R1447" s="35">
        <f t="shared" si="230"/>
        <v>0</v>
      </c>
      <c r="S1447" s="35">
        <f t="shared" si="231"/>
        <v>0</v>
      </c>
      <c r="T1447" s="10" t="str">
        <f t="shared" si="227"/>
        <v>Sem - 38</v>
      </c>
      <c r="U1447" s="10" t="str">
        <f t="shared" si="228"/>
        <v>Septembre</v>
      </c>
      <c r="V1447" s="36" t="str">
        <f t="shared" si="232"/>
        <v>2026</v>
      </c>
      <c r="W1447" s="34"/>
      <c r="X1447" s="91">
        <f t="shared" si="229"/>
        <v>0</v>
      </c>
      <c r="Y1447" s="92" t="str">
        <f>VLOOKUP('CM-CIC'!B1378,Annuaire_roster!B:F,4,0)</f>
        <v>CHOUIFI Mustapha</v>
      </c>
      <c r="Z1447" s="37" t="s">
        <v>110</v>
      </c>
      <c r="AA1447" s="60" t="s">
        <v>39</v>
      </c>
      <c r="AB1447" s="35" t="str">
        <f t="shared" si="233"/>
        <v/>
      </c>
      <c r="AC1447" s="35" t="str">
        <f t="shared" si="234"/>
        <v/>
      </c>
      <c r="AD1447" s="35" t="str">
        <f t="shared" si="235"/>
        <v/>
      </c>
      <c r="AE1447" s="44" t="str">
        <f t="shared" si="236"/>
        <v/>
      </c>
      <c r="AF1447" s="120"/>
      <c r="AG1447" s="45"/>
    </row>
    <row r="1448" spans="1:33" ht="12.75" customHeight="1" x14ac:dyDescent="0.2">
      <c r="A1448" s="59">
        <f>+VLOOKUP(B1448,Annuaire_roster!B:G,5,0)</f>
        <v>1389</v>
      </c>
      <c r="B1448" s="78" t="s">
        <v>126</v>
      </c>
      <c r="C1448" s="98"/>
      <c r="D1448" s="98" t="s">
        <v>188</v>
      </c>
      <c r="E1448" s="101"/>
      <c r="F1448" s="101" t="s">
        <v>188</v>
      </c>
      <c r="G1448" s="102"/>
      <c r="H1448" s="105"/>
      <c r="I1448" s="127" t="s">
        <v>63</v>
      </c>
      <c r="J1448" s="105"/>
      <c r="K1448" s="111">
        <v>0</v>
      </c>
      <c r="L1448" s="105">
        <v>0</v>
      </c>
      <c r="M1448" s="112">
        <v>0</v>
      </c>
      <c r="N1448" s="34" t="str">
        <f t="shared" si="225"/>
        <v/>
      </c>
      <c r="O1448" s="38">
        <f t="shared" si="226"/>
        <v>0</v>
      </c>
      <c r="P1448" s="114" t="s">
        <v>117</v>
      </c>
      <c r="Q1448" s="118">
        <v>44821</v>
      </c>
      <c r="R1448" s="35">
        <f t="shared" si="230"/>
        <v>0</v>
      </c>
      <c r="S1448" s="35">
        <f t="shared" si="231"/>
        <v>0</v>
      </c>
      <c r="T1448" s="10" t="str">
        <f t="shared" si="227"/>
        <v>Sem - 38</v>
      </c>
      <c r="U1448" s="10" t="str">
        <f t="shared" si="228"/>
        <v>Septembre</v>
      </c>
      <c r="V1448" s="36" t="str">
        <f t="shared" si="232"/>
        <v>2026</v>
      </c>
      <c r="W1448" s="34"/>
      <c r="X1448" s="91">
        <f t="shared" si="229"/>
        <v>0</v>
      </c>
      <c r="Y1448" s="92" t="str">
        <f>VLOOKUP('CM-CIC'!B1379,Annuaire_roster!B:F,4,0)</f>
        <v>CHOUIFI Mustapha</v>
      </c>
      <c r="Z1448" s="37" t="s">
        <v>110</v>
      </c>
      <c r="AA1448" s="60" t="s">
        <v>39</v>
      </c>
      <c r="AB1448" s="35">
        <f t="shared" si="233"/>
        <v>0.33333333333333298</v>
      </c>
      <c r="AC1448" s="35" t="str">
        <f t="shared" si="234"/>
        <v/>
      </c>
      <c r="AD1448" s="35" t="str">
        <f t="shared" si="235"/>
        <v/>
      </c>
      <c r="AE1448" s="44" t="str">
        <f t="shared" si="236"/>
        <v/>
      </c>
      <c r="AF1448" s="120"/>
      <c r="AG1448" s="45"/>
    </row>
    <row r="1449" spans="1:33" ht="12.75" customHeight="1" x14ac:dyDescent="0.2">
      <c r="A1449" s="59">
        <f>+VLOOKUP(B1449,Annuaire_roster!B:G,5,0)</f>
        <v>1421</v>
      </c>
      <c r="B1449" s="78" t="s">
        <v>140</v>
      </c>
      <c r="C1449" s="98"/>
      <c r="D1449" s="98" t="s">
        <v>188</v>
      </c>
      <c r="E1449" s="101"/>
      <c r="F1449" s="101" t="s">
        <v>188</v>
      </c>
      <c r="G1449" s="102"/>
      <c r="H1449" s="105"/>
      <c r="I1449" s="127" t="s">
        <v>63</v>
      </c>
      <c r="J1449" s="105"/>
      <c r="K1449" s="111">
        <v>0</v>
      </c>
      <c r="L1449" s="105">
        <v>0</v>
      </c>
      <c r="M1449" s="112">
        <v>0</v>
      </c>
      <c r="N1449" s="34" t="str">
        <f t="shared" si="225"/>
        <v/>
      </c>
      <c r="O1449" s="38">
        <f t="shared" si="226"/>
        <v>0</v>
      </c>
      <c r="P1449" s="114" t="s">
        <v>117</v>
      </c>
      <c r="Q1449" s="118">
        <v>44821</v>
      </c>
      <c r="R1449" s="35">
        <f t="shared" si="230"/>
        <v>0</v>
      </c>
      <c r="S1449" s="35">
        <f t="shared" si="231"/>
        <v>0</v>
      </c>
      <c r="T1449" s="10" t="str">
        <f t="shared" si="227"/>
        <v>Sem - 38</v>
      </c>
      <c r="U1449" s="10" t="str">
        <f t="shared" si="228"/>
        <v>Septembre</v>
      </c>
      <c r="V1449" s="36" t="str">
        <f t="shared" si="232"/>
        <v>2026</v>
      </c>
      <c r="W1449" s="34"/>
      <c r="X1449" s="91">
        <f t="shared" si="229"/>
        <v>0</v>
      </c>
      <c r="Y1449" s="92" t="str">
        <f>VLOOKUP('CM-CIC'!B1380,Annuaire_roster!B:F,4,0)</f>
        <v>CHOUIFI Mustapha</v>
      </c>
      <c r="Z1449" s="37" t="s">
        <v>110</v>
      </c>
      <c r="AA1449" s="60" t="s">
        <v>39</v>
      </c>
      <c r="AB1449" s="35">
        <f t="shared" si="233"/>
        <v>0.33333333333333298</v>
      </c>
      <c r="AC1449" s="35" t="str">
        <f t="shared" si="234"/>
        <v/>
      </c>
      <c r="AD1449" s="35" t="str">
        <f t="shared" si="235"/>
        <v/>
      </c>
      <c r="AE1449" s="44" t="str">
        <f t="shared" si="236"/>
        <v/>
      </c>
      <c r="AF1449" s="120"/>
      <c r="AG1449" s="45"/>
    </row>
    <row r="1450" spans="1:33" ht="12.75" customHeight="1" x14ac:dyDescent="0.2">
      <c r="A1450" s="59">
        <f>+VLOOKUP(B1450,Annuaire_roster!B:G,5,0)</f>
        <v>1148</v>
      </c>
      <c r="B1450" s="78" t="s">
        <v>72</v>
      </c>
      <c r="C1450" s="98">
        <v>0.29166666666666663</v>
      </c>
      <c r="D1450" s="98" t="s">
        <v>223</v>
      </c>
      <c r="E1450" s="101">
        <v>0.45833333333333331</v>
      </c>
      <c r="F1450" s="101" t="s">
        <v>225</v>
      </c>
      <c r="G1450" s="102"/>
      <c r="H1450" s="105"/>
      <c r="I1450" s="127" t="s">
        <v>63</v>
      </c>
      <c r="J1450" s="105"/>
      <c r="K1450" s="111">
        <v>0</v>
      </c>
      <c r="L1450" s="105">
        <v>0</v>
      </c>
      <c r="M1450" s="112">
        <v>0</v>
      </c>
      <c r="N1450" s="34">
        <f t="shared" si="225"/>
        <v>0.16666666666666663</v>
      </c>
      <c r="O1450" s="38">
        <f t="shared" si="226"/>
        <v>0.16666666666666663</v>
      </c>
      <c r="P1450" s="114" t="s">
        <v>117</v>
      </c>
      <c r="Q1450" s="118">
        <v>44822</v>
      </c>
      <c r="R1450" s="35">
        <f t="shared" si="230"/>
        <v>0</v>
      </c>
      <c r="S1450" s="35">
        <f t="shared" si="231"/>
        <v>0</v>
      </c>
      <c r="T1450" s="10" t="str">
        <f t="shared" si="227"/>
        <v>Sem - 38</v>
      </c>
      <c r="U1450" s="10" t="str">
        <f t="shared" si="228"/>
        <v>Septembre</v>
      </c>
      <c r="V1450" s="36" t="str">
        <f t="shared" si="232"/>
        <v>2026</v>
      </c>
      <c r="W1450" s="34"/>
      <c r="X1450" s="91">
        <f t="shared" si="229"/>
        <v>0</v>
      </c>
      <c r="Y1450" s="92" t="str">
        <f>VLOOKUP('CM-CIC'!B1381,Annuaire_roster!B:F,4,0)</f>
        <v>CHOUIFI Mustapha</v>
      </c>
      <c r="Z1450" s="37" t="s">
        <v>110</v>
      </c>
      <c r="AA1450" s="60" t="s">
        <v>39</v>
      </c>
      <c r="AB1450" s="35" t="str">
        <f t="shared" si="233"/>
        <v/>
      </c>
      <c r="AC1450" s="35" t="str">
        <f t="shared" si="234"/>
        <v/>
      </c>
      <c r="AD1450" s="35" t="str">
        <f t="shared" si="235"/>
        <v/>
      </c>
      <c r="AE1450" s="44" t="str">
        <f t="shared" si="236"/>
        <v/>
      </c>
      <c r="AF1450" s="120"/>
      <c r="AG1450" s="45"/>
    </row>
    <row r="1451" spans="1:33" ht="12.75" customHeight="1" x14ac:dyDescent="0.2">
      <c r="A1451" s="59">
        <f>+VLOOKUP(B1451,Annuaire_roster!B:G,5,0)</f>
        <v>1141</v>
      </c>
      <c r="B1451" s="78" t="s">
        <v>76</v>
      </c>
      <c r="C1451" s="98">
        <v>0.29166666666666663</v>
      </c>
      <c r="D1451" s="98" t="s">
        <v>223</v>
      </c>
      <c r="E1451" s="101">
        <v>0.45833333333333331</v>
      </c>
      <c r="F1451" s="101" t="s">
        <v>225</v>
      </c>
      <c r="G1451" s="102"/>
      <c r="H1451" s="105"/>
      <c r="I1451" s="127"/>
      <c r="J1451" s="105"/>
      <c r="K1451" s="111">
        <v>0</v>
      </c>
      <c r="L1451" s="105">
        <v>0</v>
      </c>
      <c r="M1451" s="112">
        <v>0</v>
      </c>
      <c r="N1451" s="34">
        <f t="shared" si="225"/>
        <v>0.16666666666666663</v>
      </c>
      <c r="O1451" s="38">
        <f t="shared" si="226"/>
        <v>0.16666666666666663</v>
      </c>
      <c r="P1451" s="114" t="s">
        <v>117</v>
      </c>
      <c r="Q1451" s="118">
        <v>44822</v>
      </c>
      <c r="R1451" s="35">
        <f t="shared" si="230"/>
        <v>0</v>
      </c>
      <c r="S1451" s="35">
        <f t="shared" si="231"/>
        <v>0</v>
      </c>
      <c r="T1451" s="10" t="str">
        <f t="shared" si="227"/>
        <v>Sem - 38</v>
      </c>
      <c r="U1451" s="10" t="str">
        <f t="shared" si="228"/>
        <v>Septembre</v>
      </c>
      <c r="V1451" s="36" t="str">
        <f t="shared" si="232"/>
        <v>2026</v>
      </c>
      <c r="W1451" s="34"/>
      <c r="X1451" s="91">
        <f t="shared" si="229"/>
        <v>0</v>
      </c>
      <c r="Y1451" s="92" t="str">
        <f>VLOOKUP('CM-CIC'!B1382,Annuaire_roster!B:F,4,0)</f>
        <v>CHOUIFI Mustapha</v>
      </c>
      <c r="Z1451" s="37" t="s">
        <v>110</v>
      </c>
      <c r="AA1451" s="60" t="s">
        <v>39</v>
      </c>
      <c r="AB1451" s="35" t="str">
        <f t="shared" si="233"/>
        <v/>
      </c>
      <c r="AC1451" s="35" t="str">
        <f t="shared" si="234"/>
        <v/>
      </c>
      <c r="AD1451" s="35" t="str">
        <f t="shared" si="235"/>
        <v/>
      </c>
      <c r="AE1451" s="44" t="str">
        <f t="shared" si="236"/>
        <v/>
      </c>
      <c r="AF1451" s="120"/>
      <c r="AG1451" s="45"/>
    </row>
    <row r="1452" spans="1:33" ht="12.75" customHeight="1" x14ac:dyDescent="0.2">
      <c r="A1452" s="59">
        <f>+VLOOKUP(B1452,Annuaire_roster!B:G,5,0)</f>
        <v>1146</v>
      </c>
      <c r="B1452" s="78" t="s">
        <v>69</v>
      </c>
      <c r="C1452" s="98">
        <v>0.28541666666666665</v>
      </c>
      <c r="D1452" s="98" t="s">
        <v>223</v>
      </c>
      <c r="E1452" s="101">
        <v>0.45833333333333331</v>
      </c>
      <c r="F1452" s="101" t="s">
        <v>225</v>
      </c>
      <c r="G1452" s="102"/>
      <c r="H1452" s="105"/>
      <c r="I1452" s="127"/>
      <c r="J1452" s="105"/>
      <c r="K1452" s="111">
        <v>0</v>
      </c>
      <c r="L1452" s="105">
        <v>0</v>
      </c>
      <c r="M1452" s="112">
        <v>0</v>
      </c>
      <c r="N1452" s="34">
        <f t="shared" si="225"/>
        <v>0.16666666666666663</v>
      </c>
      <c r="O1452" s="38">
        <f t="shared" si="226"/>
        <v>0.16666666666666663</v>
      </c>
      <c r="P1452" s="114" t="s">
        <v>117</v>
      </c>
      <c r="Q1452" s="118">
        <v>44822</v>
      </c>
      <c r="R1452" s="35">
        <f t="shared" si="230"/>
        <v>0</v>
      </c>
      <c r="S1452" s="35">
        <f t="shared" si="231"/>
        <v>0</v>
      </c>
      <c r="T1452" s="10" t="str">
        <f t="shared" si="227"/>
        <v>Sem - 38</v>
      </c>
      <c r="U1452" s="10" t="str">
        <f t="shared" si="228"/>
        <v>Septembre</v>
      </c>
      <c r="V1452" s="36" t="str">
        <f t="shared" si="232"/>
        <v>2026</v>
      </c>
      <c r="W1452" s="34"/>
      <c r="X1452" s="91">
        <f t="shared" si="229"/>
        <v>6.2500000000000333E-3</v>
      </c>
      <c r="Y1452" s="92" t="str">
        <f>VLOOKUP('CM-CIC'!B1383,Annuaire_roster!B:F,4,0)</f>
        <v>HAMDOUNI YASSER (assistance)</v>
      </c>
      <c r="Z1452" s="37" t="s">
        <v>110</v>
      </c>
      <c r="AA1452" s="60" t="s">
        <v>39</v>
      </c>
      <c r="AB1452" s="35" t="str">
        <f t="shared" si="233"/>
        <v/>
      </c>
      <c r="AC1452" s="35" t="str">
        <f t="shared" si="234"/>
        <v/>
      </c>
      <c r="AD1452" s="35" t="str">
        <f t="shared" si="235"/>
        <v/>
      </c>
      <c r="AE1452" s="44" t="str">
        <f t="shared" si="236"/>
        <v/>
      </c>
      <c r="AF1452" s="120"/>
      <c r="AG1452" s="45"/>
    </row>
    <row r="1453" spans="1:33" ht="12.75" customHeight="1" x14ac:dyDescent="0.2">
      <c r="A1453" s="59">
        <f>+VLOOKUP(B1453,Annuaire_roster!B:G,5,0)</f>
        <v>1161</v>
      </c>
      <c r="B1453" s="78" t="s">
        <v>77</v>
      </c>
      <c r="C1453" s="98">
        <v>0.28819444444444442</v>
      </c>
      <c r="D1453" s="98" t="s">
        <v>223</v>
      </c>
      <c r="E1453" s="101">
        <v>0.45833333333333331</v>
      </c>
      <c r="F1453" s="101" t="s">
        <v>225</v>
      </c>
      <c r="G1453" s="102"/>
      <c r="H1453" s="105"/>
      <c r="I1453" s="127"/>
      <c r="J1453" s="105"/>
      <c r="K1453" s="111">
        <v>0</v>
      </c>
      <c r="L1453" s="105">
        <v>0</v>
      </c>
      <c r="M1453" s="112">
        <v>0</v>
      </c>
      <c r="N1453" s="34">
        <f t="shared" si="225"/>
        <v>0.16666666666666663</v>
      </c>
      <c r="O1453" s="38">
        <f t="shared" si="226"/>
        <v>0.16666666666666663</v>
      </c>
      <c r="P1453" s="114" t="s">
        <v>117</v>
      </c>
      <c r="Q1453" s="118">
        <v>44822</v>
      </c>
      <c r="R1453" s="35">
        <f t="shared" si="230"/>
        <v>0</v>
      </c>
      <c r="S1453" s="35">
        <f t="shared" si="231"/>
        <v>0</v>
      </c>
      <c r="T1453" s="10" t="str">
        <f t="shared" si="227"/>
        <v>Sem - 38</v>
      </c>
      <c r="U1453" s="10" t="str">
        <f t="shared" si="228"/>
        <v>Septembre</v>
      </c>
      <c r="V1453" s="36" t="str">
        <f t="shared" si="232"/>
        <v>2026</v>
      </c>
      <c r="W1453" s="34"/>
      <c r="X1453" s="91">
        <f t="shared" si="229"/>
        <v>3.4722222222222654E-3</v>
      </c>
      <c r="Y1453" s="92" t="str">
        <f>VLOOKUP('CM-CIC'!B1384,Annuaire_roster!B:F,4,0)</f>
        <v>HAMDOUNI YASSER (assistance)</v>
      </c>
      <c r="Z1453" s="37" t="s">
        <v>110</v>
      </c>
      <c r="AA1453" s="60" t="s">
        <v>39</v>
      </c>
      <c r="AB1453" s="35" t="str">
        <f t="shared" si="233"/>
        <v/>
      </c>
      <c r="AC1453" s="35" t="str">
        <f t="shared" si="234"/>
        <v/>
      </c>
      <c r="AD1453" s="35" t="str">
        <f t="shared" si="235"/>
        <v/>
      </c>
      <c r="AE1453" s="44" t="str">
        <f t="shared" si="236"/>
        <v/>
      </c>
      <c r="AF1453" s="120"/>
      <c r="AG1453" s="45"/>
    </row>
    <row r="1454" spans="1:33" ht="12.75" customHeight="1" x14ac:dyDescent="0.2">
      <c r="A1454" s="59">
        <f>+VLOOKUP(B1454,Annuaire_roster!B:G,5,0)</f>
        <v>1372</v>
      </c>
      <c r="B1454" s="78" t="s">
        <v>115</v>
      </c>
      <c r="C1454" s="98">
        <v>0.29166666666666669</v>
      </c>
      <c r="D1454" s="98" t="s">
        <v>223</v>
      </c>
      <c r="E1454" s="101">
        <v>0.45833333333333331</v>
      </c>
      <c r="F1454" s="101" t="s">
        <v>225</v>
      </c>
      <c r="G1454" s="102"/>
      <c r="H1454" s="105"/>
      <c r="I1454" s="127"/>
      <c r="J1454" s="105"/>
      <c r="K1454" s="111">
        <v>0</v>
      </c>
      <c r="L1454" s="105">
        <v>0</v>
      </c>
      <c r="M1454" s="112">
        <v>0</v>
      </c>
      <c r="N1454" s="34">
        <f t="shared" si="225"/>
        <v>0.16666666666666663</v>
      </c>
      <c r="O1454" s="38">
        <f t="shared" si="226"/>
        <v>0.16666666666666663</v>
      </c>
      <c r="P1454" s="114" t="s">
        <v>117</v>
      </c>
      <c r="Q1454" s="118">
        <v>44822</v>
      </c>
      <c r="R1454" s="35">
        <f t="shared" si="230"/>
        <v>0</v>
      </c>
      <c r="S1454" s="35">
        <f t="shared" si="231"/>
        <v>0</v>
      </c>
      <c r="T1454" s="10" t="str">
        <f t="shared" si="227"/>
        <v>Sem - 38</v>
      </c>
      <c r="U1454" s="10" t="str">
        <f t="shared" si="228"/>
        <v>Septembre</v>
      </c>
      <c r="V1454" s="36" t="str">
        <f t="shared" si="232"/>
        <v>2026</v>
      </c>
      <c r="W1454" s="34"/>
      <c r="X1454" s="91">
        <f t="shared" si="229"/>
        <v>0</v>
      </c>
      <c r="Y1454" s="92" t="str">
        <f>VLOOKUP('CM-CIC'!B1385,Annuaire_roster!B:F,4,0)</f>
        <v>HAMDOUNI YASSER (assistance)</v>
      </c>
      <c r="Z1454" s="37" t="s">
        <v>110</v>
      </c>
      <c r="AA1454" s="60" t="s">
        <v>39</v>
      </c>
      <c r="AB1454" s="35" t="str">
        <f t="shared" si="233"/>
        <v/>
      </c>
      <c r="AC1454" s="35" t="str">
        <f t="shared" si="234"/>
        <v/>
      </c>
      <c r="AD1454" s="35" t="str">
        <f t="shared" si="235"/>
        <v/>
      </c>
      <c r="AE1454" s="44" t="str">
        <f t="shared" si="236"/>
        <v/>
      </c>
      <c r="AF1454" s="120"/>
      <c r="AG1454" s="45"/>
    </row>
    <row r="1455" spans="1:33" ht="12.75" customHeight="1" x14ac:dyDescent="0.2">
      <c r="A1455" s="59">
        <f>+VLOOKUP(B1455,Annuaire_roster!B:G,5,0)</f>
        <v>1371</v>
      </c>
      <c r="B1455" s="78" t="s">
        <v>116</v>
      </c>
      <c r="C1455" s="98">
        <v>0.28819444444444442</v>
      </c>
      <c r="D1455" s="98" t="s">
        <v>223</v>
      </c>
      <c r="E1455" s="101">
        <v>0.45833333333333331</v>
      </c>
      <c r="F1455" s="101" t="s">
        <v>225</v>
      </c>
      <c r="G1455" s="102"/>
      <c r="H1455" s="105"/>
      <c r="I1455" s="127"/>
      <c r="J1455" s="105"/>
      <c r="K1455" s="111">
        <v>0</v>
      </c>
      <c r="L1455" s="105">
        <v>0</v>
      </c>
      <c r="M1455" s="112">
        <v>0</v>
      </c>
      <c r="N1455" s="34">
        <f t="shared" si="225"/>
        <v>0.16666666666666663</v>
      </c>
      <c r="O1455" s="38">
        <f t="shared" si="226"/>
        <v>0.16666666666666663</v>
      </c>
      <c r="P1455" s="114" t="s">
        <v>117</v>
      </c>
      <c r="Q1455" s="118">
        <v>44822</v>
      </c>
      <c r="R1455" s="35">
        <f t="shared" si="230"/>
        <v>0</v>
      </c>
      <c r="S1455" s="35">
        <f t="shared" si="231"/>
        <v>0</v>
      </c>
      <c r="T1455" s="10" t="str">
        <f t="shared" si="227"/>
        <v>Sem - 38</v>
      </c>
      <c r="U1455" s="10" t="str">
        <f t="shared" si="228"/>
        <v>Septembre</v>
      </c>
      <c r="V1455" s="36" t="str">
        <f t="shared" si="232"/>
        <v>2026</v>
      </c>
      <c r="W1455" s="34"/>
      <c r="X1455" s="91">
        <f t="shared" si="229"/>
        <v>3.4722222222222654E-3</v>
      </c>
      <c r="Y1455" s="92" t="str">
        <f>VLOOKUP('CM-CIC'!B1386,Annuaire_roster!B:F,4,0)</f>
        <v>HAMDOUNI YASSER (assistance)</v>
      </c>
      <c r="Z1455" s="37" t="s">
        <v>110</v>
      </c>
      <c r="AA1455" s="60" t="s">
        <v>39</v>
      </c>
      <c r="AB1455" s="35" t="str">
        <f t="shared" si="233"/>
        <v/>
      </c>
      <c r="AC1455" s="35" t="str">
        <f t="shared" si="234"/>
        <v/>
      </c>
      <c r="AD1455" s="35" t="str">
        <f t="shared" si="235"/>
        <v/>
      </c>
      <c r="AE1455" s="44" t="str">
        <f t="shared" si="236"/>
        <v/>
      </c>
      <c r="AF1455" s="120"/>
      <c r="AG1455" s="45"/>
    </row>
    <row r="1456" spans="1:33" ht="12.75" customHeight="1" x14ac:dyDescent="0.2">
      <c r="A1456" s="59">
        <f>+VLOOKUP(B1456,Annuaire_roster!B:G,5,0)</f>
        <v>1152</v>
      </c>
      <c r="B1456" s="78" t="s">
        <v>67</v>
      </c>
      <c r="C1456" s="98">
        <v>0.28541666666666665</v>
      </c>
      <c r="D1456" s="98" t="s">
        <v>223</v>
      </c>
      <c r="E1456" s="101">
        <v>0.45833333333333331</v>
      </c>
      <c r="F1456" s="101" t="s">
        <v>225</v>
      </c>
      <c r="G1456" s="102"/>
      <c r="H1456" s="105"/>
      <c r="I1456" s="127"/>
      <c r="J1456" s="105"/>
      <c r="K1456" s="111">
        <v>0</v>
      </c>
      <c r="L1456" s="105">
        <v>0</v>
      </c>
      <c r="M1456" s="112">
        <v>0</v>
      </c>
      <c r="N1456" s="34">
        <f t="shared" si="225"/>
        <v>0.16666666666666663</v>
      </c>
      <c r="O1456" s="38">
        <f t="shared" si="226"/>
        <v>0.16666666666666663</v>
      </c>
      <c r="P1456" s="114" t="s">
        <v>117</v>
      </c>
      <c r="Q1456" s="118">
        <v>44822</v>
      </c>
      <c r="R1456" s="35">
        <f t="shared" si="230"/>
        <v>0</v>
      </c>
      <c r="S1456" s="35">
        <f t="shared" si="231"/>
        <v>0</v>
      </c>
      <c r="T1456" s="10" t="str">
        <f t="shared" si="227"/>
        <v>Sem - 38</v>
      </c>
      <c r="U1456" s="10" t="str">
        <f t="shared" si="228"/>
        <v>Septembre</v>
      </c>
      <c r="V1456" s="36" t="str">
        <f t="shared" si="232"/>
        <v>2026</v>
      </c>
      <c r="W1456" s="34"/>
      <c r="X1456" s="91">
        <f t="shared" si="229"/>
        <v>6.2500000000000333E-3</v>
      </c>
      <c r="Y1456" s="92" t="str">
        <f>VLOOKUP('CM-CIC'!B1387,Annuaire_roster!B:F,4,0)</f>
        <v>HAMDOUNI YASSER (assistance)</v>
      </c>
      <c r="Z1456" s="37" t="s">
        <v>110</v>
      </c>
      <c r="AA1456" s="60" t="s">
        <v>39</v>
      </c>
      <c r="AB1456" s="35" t="str">
        <f t="shared" si="233"/>
        <v/>
      </c>
      <c r="AC1456" s="35" t="str">
        <f t="shared" si="234"/>
        <v/>
      </c>
      <c r="AD1456" s="35" t="str">
        <f t="shared" si="235"/>
        <v/>
      </c>
      <c r="AE1456" s="44" t="str">
        <f t="shared" si="236"/>
        <v/>
      </c>
      <c r="AF1456" s="120"/>
      <c r="AG1456" s="45"/>
    </row>
    <row r="1457" spans="1:33" ht="12.75" customHeight="1" x14ac:dyDescent="0.2">
      <c r="A1457" s="59">
        <f>+VLOOKUP(B1457,Annuaire_roster!B:G,5,0)</f>
        <v>1393</v>
      </c>
      <c r="B1457" s="78" t="s">
        <v>127</v>
      </c>
      <c r="C1457" s="98">
        <v>0.29166666666666663</v>
      </c>
      <c r="D1457" s="98" t="s">
        <v>223</v>
      </c>
      <c r="E1457" s="101">
        <v>0.45833333333333331</v>
      </c>
      <c r="F1457" s="101" t="s">
        <v>225</v>
      </c>
      <c r="G1457" s="102"/>
      <c r="H1457" s="105"/>
      <c r="I1457" s="127"/>
      <c r="J1457" s="105"/>
      <c r="K1457" s="111">
        <v>0</v>
      </c>
      <c r="L1457" s="105">
        <v>0</v>
      </c>
      <c r="M1457" s="112">
        <v>0</v>
      </c>
      <c r="N1457" s="34">
        <f t="shared" si="225"/>
        <v>0.16666666666666663</v>
      </c>
      <c r="O1457" s="38">
        <f t="shared" si="226"/>
        <v>0.16666666666666663</v>
      </c>
      <c r="P1457" s="114" t="s">
        <v>117</v>
      </c>
      <c r="Q1457" s="118">
        <v>44822</v>
      </c>
      <c r="R1457" s="35">
        <f t="shared" si="230"/>
        <v>0</v>
      </c>
      <c r="S1457" s="35">
        <f t="shared" si="231"/>
        <v>0</v>
      </c>
      <c r="T1457" s="10" t="str">
        <f t="shared" si="227"/>
        <v>Sem - 38</v>
      </c>
      <c r="U1457" s="10" t="str">
        <f t="shared" si="228"/>
        <v>Septembre</v>
      </c>
      <c r="V1457" s="36" t="str">
        <f t="shared" si="232"/>
        <v>2026</v>
      </c>
      <c r="W1457" s="34"/>
      <c r="X1457" s="91">
        <f t="shared" si="229"/>
        <v>0</v>
      </c>
      <c r="Y1457" s="92" t="str">
        <f>VLOOKUP('CM-CIC'!B1388,Annuaire_roster!B:F,4,0)</f>
        <v>CHOUIFI Mustapha</v>
      </c>
      <c r="Z1457" s="37" t="s">
        <v>110</v>
      </c>
      <c r="AA1457" s="60" t="s">
        <v>39</v>
      </c>
      <c r="AB1457" s="35" t="str">
        <f t="shared" si="233"/>
        <v/>
      </c>
      <c r="AC1457" s="35" t="str">
        <f t="shared" si="234"/>
        <v/>
      </c>
      <c r="AD1457" s="35" t="str">
        <f t="shared" si="235"/>
        <v/>
      </c>
      <c r="AE1457" s="44" t="str">
        <f t="shared" si="236"/>
        <v/>
      </c>
      <c r="AF1457" s="120"/>
      <c r="AG1457" s="45"/>
    </row>
    <row r="1458" spans="1:33" ht="12.75" customHeight="1" x14ac:dyDescent="0.2">
      <c r="A1458" s="59">
        <f>+VLOOKUP(B1458,Annuaire_roster!B:G,5,0)</f>
        <v>1413</v>
      </c>
      <c r="B1458" s="78" t="s">
        <v>131</v>
      </c>
      <c r="C1458" s="98">
        <v>0.29166666666666663</v>
      </c>
      <c r="D1458" s="98" t="s">
        <v>223</v>
      </c>
      <c r="E1458" s="101">
        <v>0.45833333333333331</v>
      </c>
      <c r="F1458" s="101" t="s">
        <v>225</v>
      </c>
      <c r="G1458" s="102"/>
      <c r="H1458" s="105"/>
      <c r="I1458" s="127"/>
      <c r="J1458" s="105"/>
      <c r="K1458" s="111">
        <v>0</v>
      </c>
      <c r="L1458" s="105">
        <v>0</v>
      </c>
      <c r="M1458" s="112">
        <v>0</v>
      </c>
      <c r="N1458" s="34">
        <f t="shared" si="225"/>
        <v>0.16666666666666663</v>
      </c>
      <c r="O1458" s="38">
        <f t="shared" si="226"/>
        <v>0.16666666666666663</v>
      </c>
      <c r="P1458" s="114" t="s">
        <v>117</v>
      </c>
      <c r="Q1458" s="118">
        <v>44822</v>
      </c>
      <c r="R1458" s="35">
        <f t="shared" si="230"/>
        <v>0</v>
      </c>
      <c r="S1458" s="35">
        <f t="shared" si="231"/>
        <v>0</v>
      </c>
      <c r="T1458" s="10" t="str">
        <f t="shared" si="227"/>
        <v>Sem - 38</v>
      </c>
      <c r="U1458" s="10" t="str">
        <f t="shared" si="228"/>
        <v>Septembre</v>
      </c>
      <c r="V1458" s="36" t="str">
        <f t="shared" si="232"/>
        <v>2026</v>
      </c>
      <c r="W1458" s="34"/>
      <c r="X1458" s="91">
        <f t="shared" si="229"/>
        <v>0</v>
      </c>
      <c r="Y1458" s="92" t="str">
        <f>VLOOKUP('CM-CIC'!B1389,Annuaire_roster!B:F,4,0)</f>
        <v>CHOUIFI Mustapha</v>
      </c>
      <c r="Z1458" s="37" t="s">
        <v>110</v>
      </c>
      <c r="AA1458" s="60" t="s">
        <v>39</v>
      </c>
      <c r="AB1458" s="35" t="str">
        <f t="shared" si="233"/>
        <v/>
      </c>
      <c r="AC1458" s="35" t="str">
        <f t="shared" si="234"/>
        <v/>
      </c>
      <c r="AD1458" s="35" t="str">
        <f t="shared" si="235"/>
        <v/>
      </c>
      <c r="AE1458" s="44" t="str">
        <f t="shared" si="236"/>
        <v/>
      </c>
      <c r="AF1458" s="120"/>
      <c r="AG1458" s="45"/>
    </row>
    <row r="1459" spans="1:33" ht="12.75" customHeight="1" x14ac:dyDescent="0.2">
      <c r="A1459" s="59">
        <f>+VLOOKUP(B1459,Annuaire_roster!B:G,5,0)</f>
        <v>1418</v>
      </c>
      <c r="B1459" s="78" t="s">
        <v>132</v>
      </c>
      <c r="C1459" s="98">
        <v>0.29166666666666669</v>
      </c>
      <c r="D1459" s="98" t="s">
        <v>223</v>
      </c>
      <c r="E1459" s="101">
        <v>0.45833333333333331</v>
      </c>
      <c r="F1459" s="101" t="s">
        <v>225</v>
      </c>
      <c r="G1459" s="102"/>
      <c r="H1459" s="105"/>
      <c r="I1459" s="127"/>
      <c r="J1459" s="105"/>
      <c r="K1459" s="111">
        <v>0</v>
      </c>
      <c r="L1459" s="105">
        <v>0</v>
      </c>
      <c r="M1459" s="112">
        <v>0</v>
      </c>
      <c r="N1459" s="34">
        <f t="shared" ref="N1459:N1522" si="237">IFERROR(IF(OR(D1459="OFF",D1459="Congé",M1459="Abs",D1459="Congé sans solde",D1459="Férié"),"",IF(O1459-K1459-L1459&gt;O1459,O1459,IF(O1459-K1459-L1459&lt;0,"",O1459-K1459-L1459))),"")</f>
        <v>0.16666666666666663</v>
      </c>
      <c r="O1459" s="38">
        <f t="shared" ref="O1459:O1522" si="238">IF(AG1459="2H Pause déjeuner",IF(F1459-D1459-0.0833333333333333&lt;0,F1459-D1459-0.0833333333333333+1,F1459-D1459-0.0833333333333333),IF(OR(AND(F1459="OFF",D1459="OFF"),AND(F1459="Congé",D1459="Congé"),AND(F1459="Congé sans solde",D1459="Congé sans solde"),AND(F1459="Congé spécial",D1459="Congé spécial"),AND(F1459="Férié",D1459="Férié"),AND(F1459="OFF",D1459="Congé"),AND(F1459="OFF",D1459="Congé sans solde"),AND(F1459="OFF",D1459="Congé spécial"),AND(F1459="OFF",D1459="Férié"),AND(F1459="Congé",D1459="OFF"),AND(F1459="Congé",D1459="Congé sans solde"),AND(F1459="Congé",D1459="Congé spécial"),AND(F1459="Congé",D1459="Férié"),AND(F1459="Congé sans solde",D1459="OFF"),AND(F1459="Congé sans solde",D1459="Congé"),AND(F1459="Congé sans solde",D1459="Congé spécial"),AND(F1459="Congé sans solde",D1459="Férié"),AND(F1459="Congé spécial",D1459="OFF"),AND(F1459="Congé spécial",D1459="Congé"),AND(F1459="Congé spécial",D1459="Congé sans solde"),AND(F1459="Congé spécial",D1459="Férié"),AND(F1459="Férié",D1459="OFF"),AND(F1459="Férié",D1459="Congé"),AND(F1459="Férié",D1459="Congé sans solde"),AND(F1459="Férié",D1459="Congé spécial")),0,IF(OR(F1459="OFF",F1459="Congé",F1459="Congé spécial",F1459="Congé sans solde",D1459="OFF",D1459="Congé",D1459="Congé spécial",D1459="Congé sans solde"),0.208333333333334,IF(AND(AG1459="",F1459-D1459&lt;0),("24:00:00"-D1459)+("00:00:00"+F1459)-0.0416666666666667,IF(AND(OR(AG1459="Allaitement",AG1459="Sans déjeuner"),F1459-D1459&lt;0),("24:00:00"-D1459)+("00:00:00"+F1459),IF(AND(AG1459="",F1459-D1459&gt;0.166666666666667),F1459-D1459-0.0416666666666667,IF(AND(OR(AG1459="Allaitement",AG1459="Sans déjeuner"),F1459-D1459&gt;0.166666666666667),F1459-D1459,F1459-D1459)))))))</f>
        <v>0.16666666666666663</v>
      </c>
      <c r="P1459" s="114" t="s">
        <v>117</v>
      </c>
      <c r="Q1459" s="118">
        <v>44822</v>
      </c>
      <c r="R1459" s="35">
        <f t="shared" si="230"/>
        <v>0</v>
      </c>
      <c r="S1459" s="35">
        <f t="shared" si="231"/>
        <v>0</v>
      </c>
      <c r="T1459" s="10" t="str">
        <f t="shared" si="227"/>
        <v>Sem - 38</v>
      </c>
      <c r="U1459" s="10" t="str">
        <f t="shared" si="228"/>
        <v>Septembre</v>
      </c>
      <c r="V1459" s="36" t="str">
        <f t="shared" si="232"/>
        <v>2026</v>
      </c>
      <c r="W1459" s="34"/>
      <c r="X1459" s="91">
        <f t="shared" si="229"/>
        <v>0</v>
      </c>
      <c r="Y1459" s="92" t="str">
        <f>VLOOKUP('CM-CIC'!B1390,Annuaire_roster!B:F,4,0)</f>
        <v>CHOUIFI Mustapha</v>
      </c>
      <c r="Z1459" s="37" t="s">
        <v>110</v>
      </c>
      <c r="AA1459" s="60" t="s">
        <v>39</v>
      </c>
      <c r="AB1459" s="35" t="str">
        <f t="shared" si="233"/>
        <v/>
      </c>
      <c r="AC1459" s="35" t="str">
        <f t="shared" si="234"/>
        <v/>
      </c>
      <c r="AD1459" s="35" t="str">
        <f t="shared" si="235"/>
        <v/>
      </c>
      <c r="AE1459" s="44" t="str">
        <f t="shared" si="236"/>
        <v/>
      </c>
      <c r="AF1459" s="120"/>
      <c r="AG1459" s="45"/>
    </row>
    <row r="1460" spans="1:33" ht="12.75" customHeight="1" x14ac:dyDescent="0.2">
      <c r="A1460" s="59">
        <f>+VLOOKUP(B1460,Annuaire_roster!B:G,5,0)</f>
        <v>1410</v>
      </c>
      <c r="B1460" s="78" t="s">
        <v>134</v>
      </c>
      <c r="C1460" s="98"/>
      <c r="D1460" s="98" t="s">
        <v>223</v>
      </c>
      <c r="E1460" s="101"/>
      <c r="F1460" s="101" t="s">
        <v>225</v>
      </c>
      <c r="G1460" s="102"/>
      <c r="H1460" s="105"/>
      <c r="I1460" s="127"/>
      <c r="J1460" s="105"/>
      <c r="K1460" s="111">
        <v>0</v>
      </c>
      <c r="L1460" s="105">
        <v>0</v>
      </c>
      <c r="M1460" s="112" t="s">
        <v>187</v>
      </c>
      <c r="N1460" s="34" t="str">
        <f t="shared" si="237"/>
        <v/>
      </c>
      <c r="O1460" s="38">
        <f t="shared" si="238"/>
        <v>0.16666666666666663</v>
      </c>
      <c r="P1460" s="114" t="s">
        <v>117</v>
      </c>
      <c r="Q1460" s="118">
        <v>44822</v>
      </c>
      <c r="R1460" s="35">
        <f t="shared" si="230"/>
        <v>0.16666666666666663</v>
      </c>
      <c r="S1460" s="35">
        <f t="shared" si="231"/>
        <v>0.16666666666666663</v>
      </c>
      <c r="T1460" s="10" t="str">
        <f t="shared" si="227"/>
        <v>Sem - 38</v>
      </c>
      <c r="U1460" s="10" t="str">
        <f t="shared" si="228"/>
        <v>Septembre</v>
      </c>
      <c r="V1460" s="36" t="str">
        <f t="shared" si="232"/>
        <v>2026</v>
      </c>
      <c r="W1460" s="34"/>
      <c r="X1460" s="91">
        <f t="shared" si="229"/>
        <v>0</v>
      </c>
      <c r="Y1460" s="92" t="str">
        <f>VLOOKUP('CM-CIC'!B1391,Annuaire_roster!B:F,4,0)</f>
        <v>CHOUIFI Mustapha</v>
      </c>
      <c r="Z1460" s="37" t="s">
        <v>110</v>
      </c>
      <c r="AA1460" s="60" t="s">
        <v>39</v>
      </c>
      <c r="AB1460" s="35" t="str">
        <f t="shared" si="233"/>
        <v/>
      </c>
      <c r="AC1460" s="35" t="str">
        <f t="shared" si="234"/>
        <v/>
      </c>
      <c r="AD1460" s="35" t="str">
        <f t="shared" si="235"/>
        <v/>
      </c>
      <c r="AE1460" s="44" t="str">
        <f t="shared" si="236"/>
        <v/>
      </c>
      <c r="AF1460" s="120"/>
      <c r="AG1460" s="45"/>
    </row>
    <row r="1461" spans="1:33" ht="12.75" customHeight="1" x14ac:dyDescent="0.2">
      <c r="A1461" s="59">
        <f>+VLOOKUP(B1461,Annuaire_roster!B:G,5,0)</f>
        <v>1414</v>
      </c>
      <c r="B1461" s="78" t="s">
        <v>136</v>
      </c>
      <c r="C1461" s="98">
        <v>0.28402777777777777</v>
      </c>
      <c r="D1461" s="98" t="s">
        <v>223</v>
      </c>
      <c r="E1461" s="101">
        <v>0.45833333333333331</v>
      </c>
      <c r="F1461" s="101" t="s">
        <v>225</v>
      </c>
      <c r="G1461" s="102"/>
      <c r="H1461" s="105"/>
      <c r="I1461" s="127"/>
      <c r="J1461" s="105"/>
      <c r="K1461" s="111">
        <v>0</v>
      </c>
      <c r="L1461" s="105">
        <v>0</v>
      </c>
      <c r="M1461" s="112">
        <v>0</v>
      </c>
      <c r="N1461" s="34">
        <f t="shared" si="237"/>
        <v>0.16666666666666663</v>
      </c>
      <c r="O1461" s="38">
        <f t="shared" si="238"/>
        <v>0.16666666666666663</v>
      </c>
      <c r="P1461" s="114" t="s">
        <v>117</v>
      </c>
      <c r="Q1461" s="118">
        <v>44822</v>
      </c>
      <c r="R1461" s="35">
        <f t="shared" si="230"/>
        <v>0</v>
      </c>
      <c r="S1461" s="35">
        <f t="shared" si="231"/>
        <v>0</v>
      </c>
      <c r="T1461" s="10" t="str">
        <f t="shared" si="227"/>
        <v>Sem - 38</v>
      </c>
      <c r="U1461" s="10" t="str">
        <f t="shared" si="228"/>
        <v>Septembre</v>
      </c>
      <c r="V1461" s="36" t="str">
        <f t="shared" si="232"/>
        <v>2026</v>
      </c>
      <c r="W1461" s="34"/>
      <c r="X1461" s="91">
        <f t="shared" si="229"/>
        <v>7.6388888888889173E-3</v>
      </c>
      <c r="Y1461" s="92" t="str">
        <f>VLOOKUP('CM-CIC'!B1392,Annuaire_roster!B:F,4,0)</f>
        <v>CHOUIFI Mustapha</v>
      </c>
      <c r="Z1461" s="37" t="s">
        <v>110</v>
      </c>
      <c r="AA1461" s="60" t="s">
        <v>39</v>
      </c>
      <c r="AB1461" s="35" t="str">
        <f t="shared" si="233"/>
        <v/>
      </c>
      <c r="AC1461" s="35" t="str">
        <f t="shared" si="234"/>
        <v/>
      </c>
      <c r="AD1461" s="35" t="str">
        <f t="shared" si="235"/>
        <v/>
      </c>
      <c r="AE1461" s="44" t="str">
        <f t="shared" si="236"/>
        <v/>
      </c>
      <c r="AF1461" s="120"/>
      <c r="AG1461" s="45"/>
    </row>
    <row r="1462" spans="1:33" ht="12.75" customHeight="1" x14ac:dyDescent="0.2">
      <c r="A1462" s="59">
        <f>+VLOOKUP(B1462,Annuaire_roster!B:G,5,0)</f>
        <v>1415</v>
      </c>
      <c r="B1462" s="78" t="s">
        <v>137</v>
      </c>
      <c r="C1462" s="98">
        <v>0.29027777777777775</v>
      </c>
      <c r="D1462" s="98" t="s">
        <v>223</v>
      </c>
      <c r="E1462" s="101">
        <v>0.45833333333333331</v>
      </c>
      <c r="F1462" s="101" t="s">
        <v>225</v>
      </c>
      <c r="G1462" s="102"/>
      <c r="H1462" s="105"/>
      <c r="I1462" s="127"/>
      <c r="J1462" s="105"/>
      <c r="K1462" s="111">
        <v>0</v>
      </c>
      <c r="L1462" s="105">
        <v>0</v>
      </c>
      <c r="M1462" s="112">
        <v>0</v>
      </c>
      <c r="N1462" s="34">
        <f t="shared" si="237"/>
        <v>0.16666666666666663</v>
      </c>
      <c r="O1462" s="38">
        <f t="shared" si="238"/>
        <v>0.16666666666666663</v>
      </c>
      <c r="P1462" s="114" t="s">
        <v>117</v>
      </c>
      <c r="Q1462" s="118">
        <v>44822</v>
      </c>
      <c r="R1462" s="35">
        <f t="shared" si="230"/>
        <v>0</v>
      </c>
      <c r="S1462" s="35">
        <f t="shared" si="231"/>
        <v>0</v>
      </c>
      <c r="T1462" s="10" t="str">
        <f t="shared" si="227"/>
        <v>Sem - 38</v>
      </c>
      <c r="U1462" s="10" t="str">
        <f t="shared" si="228"/>
        <v>Septembre</v>
      </c>
      <c r="V1462" s="36" t="str">
        <f t="shared" si="232"/>
        <v>2026</v>
      </c>
      <c r="W1462" s="34"/>
      <c r="X1462" s="91">
        <f t="shared" si="229"/>
        <v>1.3888888888889395E-3</v>
      </c>
      <c r="Y1462" s="92" t="str">
        <f>VLOOKUP('CM-CIC'!B1393,Annuaire_roster!B:F,4,0)</f>
        <v>CHOUIFI Mustapha</v>
      </c>
      <c r="Z1462" s="37" t="s">
        <v>110</v>
      </c>
      <c r="AA1462" s="60" t="s">
        <v>39</v>
      </c>
      <c r="AB1462" s="35" t="str">
        <f t="shared" si="233"/>
        <v/>
      </c>
      <c r="AC1462" s="35" t="str">
        <f t="shared" si="234"/>
        <v/>
      </c>
      <c r="AD1462" s="35" t="str">
        <f t="shared" si="235"/>
        <v/>
      </c>
      <c r="AE1462" s="44" t="str">
        <f t="shared" si="236"/>
        <v/>
      </c>
      <c r="AF1462" s="120"/>
      <c r="AG1462" s="45"/>
    </row>
    <row r="1463" spans="1:33" ht="12.75" customHeight="1" x14ac:dyDescent="0.2">
      <c r="A1463" s="59">
        <f>+VLOOKUP(B1463,Annuaire_roster!B:G,5,0)</f>
        <v>1416</v>
      </c>
      <c r="B1463" s="78" t="s">
        <v>138</v>
      </c>
      <c r="C1463" s="98">
        <v>0.29166666666666669</v>
      </c>
      <c r="D1463" s="98" t="s">
        <v>223</v>
      </c>
      <c r="E1463" s="101">
        <v>0.45833333333333331</v>
      </c>
      <c r="F1463" s="101" t="s">
        <v>225</v>
      </c>
      <c r="G1463" s="102"/>
      <c r="H1463" s="105"/>
      <c r="I1463" s="127"/>
      <c r="J1463" s="105"/>
      <c r="K1463" s="111">
        <v>0</v>
      </c>
      <c r="L1463" s="105">
        <v>0</v>
      </c>
      <c r="M1463" s="112">
        <v>0</v>
      </c>
      <c r="N1463" s="34">
        <f t="shared" si="237"/>
        <v>0.16666666666666663</v>
      </c>
      <c r="O1463" s="38">
        <f t="shared" si="238"/>
        <v>0.16666666666666663</v>
      </c>
      <c r="P1463" s="114" t="s">
        <v>117</v>
      </c>
      <c r="Q1463" s="118">
        <v>44822</v>
      </c>
      <c r="R1463" s="35">
        <f t="shared" si="230"/>
        <v>0</v>
      </c>
      <c r="S1463" s="35">
        <f t="shared" si="231"/>
        <v>0</v>
      </c>
      <c r="T1463" s="10" t="str">
        <f t="shared" si="227"/>
        <v>Sem - 38</v>
      </c>
      <c r="U1463" s="10" t="str">
        <f t="shared" si="228"/>
        <v>Septembre</v>
      </c>
      <c r="V1463" s="36" t="str">
        <f t="shared" si="232"/>
        <v>2026</v>
      </c>
      <c r="W1463" s="34"/>
      <c r="X1463" s="91">
        <f t="shared" si="229"/>
        <v>0</v>
      </c>
      <c r="Y1463" s="92" t="str">
        <f>VLOOKUP('CM-CIC'!B1394,Annuaire_roster!B:F,4,0)</f>
        <v>CHOUIFI Mustapha</v>
      </c>
      <c r="Z1463" s="37" t="s">
        <v>110</v>
      </c>
      <c r="AA1463" s="60" t="s">
        <v>39</v>
      </c>
      <c r="AB1463" s="35" t="str">
        <f t="shared" si="233"/>
        <v/>
      </c>
      <c r="AC1463" s="35" t="str">
        <f t="shared" si="234"/>
        <v/>
      </c>
      <c r="AD1463" s="35" t="str">
        <f t="shared" si="235"/>
        <v/>
      </c>
      <c r="AE1463" s="44" t="str">
        <f t="shared" si="236"/>
        <v/>
      </c>
      <c r="AF1463" s="120"/>
      <c r="AG1463" s="45"/>
    </row>
    <row r="1464" spans="1:33" ht="12.75" customHeight="1" x14ac:dyDescent="0.2">
      <c r="A1464" s="59">
        <f>+VLOOKUP(B1464,Annuaire_roster!B:G,5,0)</f>
        <v>1419</v>
      </c>
      <c r="B1464" s="78" t="s">
        <v>139</v>
      </c>
      <c r="C1464" s="98">
        <v>0.29166666666666669</v>
      </c>
      <c r="D1464" s="98" t="s">
        <v>223</v>
      </c>
      <c r="E1464" s="101">
        <v>0.45833333333333331</v>
      </c>
      <c r="F1464" s="101" t="s">
        <v>225</v>
      </c>
      <c r="G1464" s="102"/>
      <c r="H1464" s="105"/>
      <c r="I1464" s="127"/>
      <c r="J1464" s="105"/>
      <c r="K1464" s="111">
        <v>0</v>
      </c>
      <c r="L1464" s="105">
        <v>0</v>
      </c>
      <c r="M1464" s="112"/>
      <c r="N1464" s="34">
        <f t="shared" si="237"/>
        <v>0.16666666666666663</v>
      </c>
      <c r="O1464" s="38">
        <f t="shared" si="238"/>
        <v>0.16666666666666663</v>
      </c>
      <c r="P1464" s="114" t="s">
        <v>117</v>
      </c>
      <c r="Q1464" s="118">
        <v>44822</v>
      </c>
      <c r="R1464" s="35">
        <f t="shared" si="230"/>
        <v>0</v>
      </c>
      <c r="S1464" s="35">
        <f t="shared" si="231"/>
        <v>0</v>
      </c>
      <c r="T1464" s="10" t="str">
        <f t="shared" si="227"/>
        <v>Sem - 38</v>
      </c>
      <c r="U1464" s="10" t="str">
        <f t="shared" si="228"/>
        <v>Septembre</v>
      </c>
      <c r="V1464" s="36" t="str">
        <f t="shared" si="232"/>
        <v>2026</v>
      </c>
      <c r="W1464" s="34"/>
      <c r="X1464" s="91">
        <f t="shared" si="229"/>
        <v>0</v>
      </c>
      <c r="Y1464" s="92" t="str">
        <f>VLOOKUP('CM-CIC'!B1395,Annuaire_roster!B:F,4,0)</f>
        <v>CHOUIFI Mustapha</v>
      </c>
      <c r="Z1464" s="37" t="s">
        <v>110</v>
      </c>
      <c r="AA1464" s="60" t="s">
        <v>39</v>
      </c>
      <c r="AB1464" s="35" t="str">
        <f t="shared" si="233"/>
        <v/>
      </c>
      <c r="AC1464" s="35" t="str">
        <f t="shared" si="234"/>
        <v/>
      </c>
      <c r="AD1464" s="35" t="str">
        <f t="shared" si="235"/>
        <v/>
      </c>
      <c r="AE1464" s="44" t="str">
        <f t="shared" si="236"/>
        <v/>
      </c>
      <c r="AF1464" s="120"/>
      <c r="AG1464" s="45"/>
    </row>
    <row r="1465" spans="1:33" ht="12.75" customHeight="1" x14ac:dyDescent="0.2">
      <c r="A1465" s="59">
        <f>+VLOOKUP(B1465,Annuaire_roster!B:G,5,0)</f>
        <v>1533</v>
      </c>
      <c r="B1465" s="78" t="s">
        <v>181</v>
      </c>
      <c r="C1465" s="98">
        <v>0.29166666666666663</v>
      </c>
      <c r="D1465" s="98" t="s">
        <v>223</v>
      </c>
      <c r="E1465" s="101">
        <v>0.45833333333333331</v>
      </c>
      <c r="F1465" s="101" t="s">
        <v>225</v>
      </c>
      <c r="G1465" s="102"/>
      <c r="H1465" s="105"/>
      <c r="I1465" s="127"/>
      <c r="J1465" s="105"/>
      <c r="K1465" s="111">
        <v>0</v>
      </c>
      <c r="L1465" s="105">
        <v>0</v>
      </c>
      <c r="M1465" s="112">
        <v>0</v>
      </c>
      <c r="N1465" s="34">
        <f t="shared" si="237"/>
        <v>0.16666666666666663</v>
      </c>
      <c r="O1465" s="38">
        <f t="shared" si="238"/>
        <v>0.16666666666666663</v>
      </c>
      <c r="P1465" s="114" t="s">
        <v>117</v>
      </c>
      <c r="Q1465" s="118">
        <v>44822</v>
      </c>
      <c r="R1465" s="35">
        <f t="shared" si="230"/>
        <v>0</v>
      </c>
      <c r="S1465" s="35">
        <f t="shared" si="231"/>
        <v>0</v>
      </c>
      <c r="T1465" s="10" t="str">
        <f t="shared" si="227"/>
        <v>Sem - 38</v>
      </c>
      <c r="U1465" s="10" t="str">
        <f t="shared" si="228"/>
        <v>Septembre</v>
      </c>
      <c r="V1465" s="36" t="str">
        <f t="shared" si="232"/>
        <v>2026</v>
      </c>
      <c r="W1465" s="34"/>
      <c r="X1465" s="91">
        <f t="shared" si="229"/>
        <v>0</v>
      </c>
      <c r="Y1465" s="92" t="str">
        <f>VLOOKUP('CM-CIC'!B1396,Annuaire_roster!B:F,4,0)</f>
        <v>CHOUIFI Mustapha</v>
      </c>
      <c r="Z1465" s="37" t="s">
        <v>110</v>
      </c>
      <c r="AA1465" s="60" t="s">
        <v>39</v>
      </c>
      <c r="AB1465" s="35" t="str">
        <f t="shared" si="233"/>
        <v/>
      </c>
      <c r="AC1465" s="35" t="str">
        <f t="shared" si="234"/>
        <v/>
      </c>
      <c r="AD1465" s="35" t="str">
        <f t="shared" si="235"/>
        <v/>
      </c>
      <c r="AE1465" s="44" t="str">
        <f t="shared" si="236"/>
        <v/>
      </c>
      <c r="AF1465" s="120"/>
      <c r="AG1465" s="45"/>
    </row>
    <row r="1466" spans="1:33" ht="12.75" customHeight="1" x14ac:dyDescent="0.2">
      <c r="A1466" s="59">
        <f>+VLOOKUP(B1466,Annuaire_roster!B:G,5,0)</f>
        <v>1532</v>
      </c>
      <c r="B1466" s="78" t="s">
        <v>182</v>
      </c>
      <c r="C1466" s="98">
        <v>0.2895833333333333</v>
      </c>
      <c r="D1466" s="98" t="s">
        <v>223</v>
      </c>
      <c r="E1466" s="101">
        <v>0.45833333333333331</v>
      </c>
      <c r="F1466" s="101" t="s">
        <v>225</v>
      </c>
      <c r="G1466" s="102"/>
      <c r="H1466" s="105"/>
      <c r="I1466" s="127"/>
      <c r="J1466" s="105"/>
      <c r="K1466" s="111">
        <v>0</v>
      </c>
      <c r="L1466" s="105">
        <v>0</v>
      </c>
      <c r="M1466" s="112">
        <v>0</v>
      </c>
      <c r="N1466" s="34">
        <f t="shared" si="237"/>
        <v>0.16666666666666663</v>
      </c>
      <c r="O1466" s="38">
        <f t="shared" si="238"/>
        <v>0.16666666666666663</v>
      </c>
      <c r="P1466" s="114" t="s">
        <v>117</v>
      </c>
      <c r="Q1466" s="118">
        <v>44822</v>
      </c>
      <c r="R1466" s="35">
        <f t="shared" si="230"/>
        <v>0</v>
      </c>
      <c r="S1466" s="35">
        <f t="shared" si="231"/>
        <v>0</v>
      </c>
      <c r="T1466" s="10" t="str">
        <f t="shared" si="227"/>
        <v>Sem - 38</v>
      </c>
      <c r="U1466" s="10" t="str">
        <f t="shared" si="228"/>
        <v>Septembre</v>
      </c>
      <c r="V1466" s="36" t="str">
        <f t="shared" si="232"/>
        <v>2026</v>
      </c>
      <c r="W1466" s="34"/>
      <c r="X1466" s="91">
        <f t="shared" si="229"/>
        <v>2.0833333333333814E-3</v>
      </c>
      <c r="Y1466" s="92" t="str">
        <f>VLOOKUP('CM-CIC'!B1397,Annuaire_roster!B:F,4,0)</f>
        <v>CHOUIFI Mustapha</v>
      </c>
      <c r="Z1466" s="37" t="s">
        <v>110</v>
      </c>
      <c r="AA1466" s="60" t="s">
        <v>39</v>
      </c>
      <c r="AB1466" s="35" t="str">
        <f t="shared" si="233"/>
        <v/>
      </c>
      <c r="AC1466" s="35" t="str">
        <f t="shared" si="234"/>
        <v/>
      </c>
      <c r="AD1466" s="35" t="str">
        <f t="shared" si="235"/>
        <v/>
      </c>
      <c r="AE1466" s="44" t="str">
        <f t="shared" si="236"/>
        <v/>
      </c>
      <c r="AF1466" s="120"/>
      <c r="AG1466" s="45"/>
    </row>
    <row r="1467" spans="1:33" ht="12.75" customHeight="1" x14ac:dyDescent="0.2">
      <c r="A1467" s="59">
        <f>+VLOOKUP(B1467,Annuaire_roster!B:G,5,0)</f>
        <v>1448</v>
      </c>
      <c r="B1467" s="78" t="s">
        <v>164</v>
      </c>
      <c r="C1467" s="98">
        <v>0.2895833333333333</v>
      </c>
      <c r="D1467" s="98" t="s">
        <v>223</v>
      </c>
      <c r="E1467" s="101">
        <v>0.45833333333333331</v>
      </c>
      <c r="F1467" s="101" t="s">
        <v>225</v>
      </c>
      <c r="G1467" s="102"/>
      <c r="H1467" s="105"/>
      <c r="I1467" s="127"/>
      <c r="J1467" s="105"/>
      <c r="K1467" s="111">
        <v>0</v>
      </c>
      <c r="L1467" s="105">
        <v>0</v>
      </c>
      <c r="M1467" s="112">
        <v>0</v>
      </c>
      <c r="N1467" s="34">
        <f t="shared" si="237"/>
        <v>0.16666666666666663</v>
      </c>
      <c r="O1467" s="38">
        <f t="shared" si="238"/>
        <v>0.16666666666666663</v>
      </c>
      <c r="P1467" s="114" t="s">
        <v>117</v>
      </c>
      <c r="Q1467" s="118">
        <v>44822</v>
      </c>
      <c r="R1467" s="35">
        <f t="shared" si="230"/>
        <v>0</v>
      </c>
      <c r="S1467" s="35">
        <f t="shared" si="231"/>
        <v>0</v>
      </c>
      <c r="T1467" s="10" t="str">
        <f t="shared" si="227"/>
        <v>Sem - 38</v>
      </c>
      <c r="U1467" s="10" t="str">
        <f t="shared" si="228"/>
        <v>Septembre</v>
      </c>
      <c r="V1467" s="36" t="str">
        <f t="shared" si="232"/>
        <v>2026</v>
      </c>
      <c r="W1467" s="34"/>
      <c r="X1467" s="91">
        <f t="shared" si="229"/>
        <v>2.0833333333333814E-3</v>
      </c>
      <c r="Y1467" s="92" t="str">
        <f>VLOOKUP('CM-CIC'!B1398,Annuaire_roster!B:F,4,0)</f>
        <v>CHOUIFI Mustapha</v>
      </c>
      <c r="Z1467" s="37" t="s">
        <v>110</v>
      </c>
      <c r="AA1467" s="60" t="s">
        <v>39</v>
      </c>
      <c r="AB1467" s="35" t="str">
        <f t="shared" si="233"/>
        <v/>
      </c>
      <c r="AC1467" s="35" t="str">
        <f t="shared" si="234"/>
        <v/>
      </c>
      <c r="AD1467" s="35" t="str">
        <f t="shared" si="235"/>
        <v/>
      </c>
      <c r="AE1467" s="44" t="str">
        <f t="shared" si="236"/>
        <v/>
      </c>
      <c r="AF1467" s="120"/>
      <c r="AG1467" s="45"/>
    </row>
    <row r="1468" spans="1:33" ht="12.75" customHeight="1" x14ac:dyDescent="0.2">
      <c r="A1468" s="59">
        <f>+VLOOKUP(B1468,Annuaire_roster!B:G,5,0)</f>
        <v>1488</v>
      </c>
      <c r="B1468" s="78" t="s">
        <v>170</v>
      </c>
      <c r="C1468" s="98">
        <v>0.28333333333333333</v>
      </c>
      <c r="D1468" s="98" t="s">
        <v>223</v>
      </c>
      <c r="E1468" s="101">
        <v>0.45833333333333331</v>
      </c>
      <c r="F1468" s="101" t="s">
        <v>225</v>
      </c>
      <c r="G1468" s="102"/>
      <c r="H1468" s="105"/>
      <c r="I1468" s="127"/>
      <c r="J1468" s="105"/>
      <c r="K1468" s="111">
        <v>0</v>
      </c>
      <c r="L1468" s="105">
        <v>0</v>
      </c>
      <c r="M1468" s="112">
        <v>0</v>
      </c>
      <c r="N1468" s="34">
        <f t="shared" si="237"/>
        <v>0.16666666666666663</v>
      </c>
      <c r="O1468" s="38">
        <f t="shared" si="238"/>
        <v>0.16666666666666663</v>
      </c>
      <c r="P1468" s="114" t="s">
        <v>117</v>
      </c>
      <c r="Q1468" s="118">
        <v>44822</v>
      </c>
      <c r="R1468" s="35">
        <f t="shared" si="230"/>
        <v>0</v>
      </c>
      <c r="S1468" s="35">
        <f t="shared" si="231"/>
        <v>0</v>
      </c>
      <c r="T1468" s="10" t="str">
        <f t="shared" si="227"/>
        <v>Sem - 38</v>
      </c>
      <c r="U1468" s="10" t="str">
        <f t="shared" si="228"/>
        <v>Septembre</v>
      </c>
      <c r="V1468" s="36" t="str">
        <f t="shared" si="232"/>
        <v>2026</v>
      </c>
      <c r="W1468" s="34"/>
      <c r="X1468" s="91">
        <f t="shared" si="229"/>
        <v>8.3333333333333592E-3</v>
      </c>
      <c r="Y1468" s="92" t="str">
        <f>VLOOKUP('CM-CIC'!B1399,Annuaire_roster!B:F,4,0)</f>
        <v>CHOUIFI Mustapha</v>
      </c>
      <c r="Z1468" s="37" t="s">
        <v>110</v>
      </c>
      <c r="AA1468" s="60" t="s">
        <v>39</v>
      </c>
      <c r="AB1468" s="35" t="str">
        <f t="shared" si="233"/>
        <v/>
      </c>
      <c r="AC1468" s="35" t="str">
        <f t="shared" si="234"/>
        <v/>
      </c>
      <c r="AD1468" s="35" t="str">
        <f t="shared" si="235"/>
        <v/>
      </c>
      <c r="AE1468" s="44" t="str">
        <f t="shared" si="236"/>
        <v/>
      </c>
      <c r="AF1468" s="120"/>
      <c r="AG1468" s="45"/>
    </row>
    <row r="1469" spans="1:33" ht="12.75" customHeight="1" x14ac:dyDescent="0.2">
      <c r="A1469" s="59">
        <f>+VLOOKUP(B1469,Annuaire_roster!B:G,5,0)</f>
        <v>1456</v>
      </c>
      <c r="B1469" s="78" t="s">
        <v>173</v>
      </c>
      <c r="C1469" s="98">
        <v>0.29097222222222219</v>
      </c>
      <c r="D1469" s="98" t="s">
        <v>223</v>
      </c>
      <c r="E1469" s="101">
        <v>0.45833333333333331</v>
      </c>
      <c r="F1469" s="101" t="s">
        <v>225</v>
      </c>
      <c r="G1469" s="102"/>
      <c r="H1469" s="105"/>
      <c r="I1469" s="127"/>
      <c r="J1469" s="105"/>
      <c r="K1469" s="111">
        <v>0</v>
      </c>
      <c r="L1469" s="105">
        <v>0</v>
      </c>
      <c r="M1469" s="112">
        <v>0</v>
      </c>
      <c r="N1469" s="34">
        <f t="shared" si="237"/>
        <v>0.16666666666666663</v>
      </c>
      <c r="O1469" s="38">
        <f t="shared" si="238"/>
        <v>0.16666666666666663</v>
      </c>
      <c r="P1469" s="114" t="s">
        <v>117</v>
      </c>
      <c r="Q1469" s="118">
        <v>44822</v>
      </c>
      <c r="R1469" s="35">
        <f t="shared" si="230"/>
        <v>0</v>
      </c>
      <c r="S1469" s="35">
        <f t="shared" si="231"/>
        <v>0</v>
      </c>
      <c r="T1469" s="10" t="str">
        <f t="shared" si="227"/>
        <v>Sem - 38</v>
      </c>
      <c r="U1469" s="10" t="str">
        <f t="shared" si="228"/>
        <v>Septembre</v>
      </c>
      <c r="V1469" s="36" t="str">
        <f t="shared" si="232"/>
        <v>2026</v>
      </c>
      <c r="W1469" s="34"/>
      <c r="X1469" s="91">
        <f t="shared" si="229"/>
        <v>6.9444444444449749E-4</v>
      </c>
      <c r="Y1469" s="92" t="str">
        <f>VLOOKUP('CM-CIC'!B1400,Annuaire_roster!B:F,4,0)</f>
        <v>CHOUIFI Mustapha</v>
      </c>
      <c r="Z1469" s="37" t="s">
        <v>110</v>
      </c>
      <c r="AA1469" s="60" t="s">
        <v>39</v>
      </c>
      <c r="AB1469" s="35" t="str">
        <f t="shared" si="233"/>
        <v/>
      </c>
      <c r="AC1469" s="35" t="str">
        <f t="shared" si="234"/>
        <v/>
      </c>
      <c r="AD1469" s="35" t="str">
        <f t="shared" si="235"/>
        <v/>
      </c>
      <c r="AE1469" s="44" t="str">
        <f t="shared" si="236"/>
        <v/>
      </c>
      <c r="AF1469" s="120"/>
      <c r="AG1469" s="45"/>
    </row>
    <row r="1470" spans="1:33" ht="12.75" customHeight="1" x14ac:dyDescent="0.2">
      <c r="A1470" s="59">
        <f>+VLOOKUP(B1470,Annuaire_roster!B:G,5,0)</f>
        <v>1504</v>
      </c>
      <c r="B1470" s="78" t="s">
        <v>166</v>
      </c>
      <c r="C1470" s="98">
        <v>0.29097222222222219</v>
      </c>
      <c r="D1470" s="98" t="s">
        <v>223</v>
      </c>
      <c r="E1470" s="101">
        <v>0.45833333333333331</v>
      </c>
      <c r="F1470" s="101" t="s">
        <v>225</v>
      </c>
      <c r="G1470" s="102"/>
      <c r="H1470" s="105"/>
      <c r="I1470" s="127"/>
      <c r="J1470" s="105"/>
      <c r="K1470" s="111">
        <v>0</v>
      </c>
      <c r="L1470" s="105">
        <v>0</v>
      </c>
      <c r="M1470" s="112">
        <v>0</v>
      </c>
      <c r="N1470" s="34">
        <f t="shared" si="237"/>
        <v>0.16666666666666663</v>
      </c>
      <c r="O1470" s="38">
        <f t="shared" si="238"/>
        <v>0.16666666666666663</v>
      </c>
      <c r="P1470" s="114" t="s">
        <v>117</v>
      </c>
      <c r="Q1470" s="118">
        <v>44822</v>
      </c>
      <c r="R1470" s="35">
        <f t="shared" si="230"/>
        <v>0</v>
      </c>
      <c r="S1470" s="35">
        <f t="shared" si="231"/>
        <v>0</v>
      </c>
      <c r="T1470" s="10" t="str">
        <f t="shared" si="227"/>
        <v>Sem - 38</v>
      </c>
      <c r="U1470" s="10" t="str">
        <f t="shared" si="228"/>
        <v>Septembre</v>
      </c>
      <c r="V1470" s="36" t="str">
        <f t="shared" si="232"/>
        <v>2026</v>
      </c>
      <c r="W1470" s="34"/>
      <c r="X1470" s="91">
        <f t="shared" si="229"/>
        <v>6.9444444444449749E-4</v>
      </c>
      <c r="Y1470" s="92" t="str">
        <f>VLOOKUP('CM-CIC'!B1401,Annuaire_roster!B:F,4,0)</f>
        <v>CHOUIFI Mustapha</v>
      </c>
      <c r="Z1470" s="37" t="s">
        <v>110</v>
      </c>
      <c r="AA1470" s="60" t="s">
        <v>39</v>
      </c>
      <c r="AB1470" s="35" t="str">
        <f t="shared" si="233"/>
        <v/>
      </c>
      <c r="AC1470" s="35" t="str">
        <f t="shared" si="234"/>
        <v/>
      </c>
      <c r="AD1470" s="35" t="str">
        <f t="shared" si="235"/>
        <v/>
      </c>
      <c r="AE1470" s="44" t="str">
        <f t="shared" si="236"/>
        <v/>
      </c>
      <c r="AF1470" s="120"/>
      <c r="AG1470" s="45"/>
    </row>
    <row r="1471" spans="1:33" ht="12.75" customHeight="1" x14ac:dyDescent="0.2">
      <c r="A1471" s="59">
        <f>+VLOOKUP(B1471,Annuaire_roster!B:G,5,0)</f>
        <v>1429</v>
      </c>
      <c r="B1471" s="78" t="s">
        <v>147</v>
      </c>
      <c r="C1471" s="98">
        <v>0.29027777777777775</v>
      </c>
      <c r="D1471" s="98" t="s">
        <v>223</v>
      </c>
      <c r="E1471" s="101">
        <v>0.45833333333333331</v>
      </c>
      <c r="F1471" s="101" t="s">
        <v>225</v>
      </c>
      <c r="G1471" s="102"/>
      <c r="H1471" s="105"/>
      <c r="I1471" s="127"/>
      <c r="J1471" s="105"/>
      <c r="K1471" s="111">
        <v>0</v>
      </c>
      <c r="L1471" s="105">
        <v>0</v>
      </c>
      <c r="M1471" s="112">
        <v>0</v>
      </c>
      <c r="N1471" s="34">
        <f t="shared" si="237"/>
        <v>0.16666666666666663</v>
      </c>
      <c r="O1471" s="38">
        <f t="shared" si="238"/>
        <v>0.16666666666666663</v>
      </c>
      <c r="P1471" s="114" t="s">
        <v>117</v>
      </c>
      <c r="Q1471" s="118">
        <v>44822</v>
      </c>
      <c r="R1471" s="35">
        <f t="shared" si="230"/>
        <v>0</v>
      </c>
      <c r="S1471" s="35">
        <f t="shared" si="231"/>
        <v>0</v>
      </c>
      <c r="T1471" s="10" t="str">
        <f t="shared" si="227"/>
        <v>Sem - 38</v>
      </c>
      <c r="U1471" s="10" t="str">
        <f t="shared" si="228"/>
        <v>Septembre</v>
      </c>
      <c r="V1471" s="36" t="str">
        <f t="shared" si="232"/>
        <v>2026</v>
      </c>
      <c r="W1471" s="34"/>
      <c r="X1471" s="91">
        <f t="shared" si="229"/>
        <v>1.3888888888889395E-3</v>
      </c>
      <c r="Y1471" s="92" t="str">
        <f>VLOOKUP('CM-CIC'!B1402,Annuaire_roster!B:F,4,0)</f>
        <v>CHOUIFI Mustapha</v>
      </c>
      <c r="Z1471" s="37" t="s">
        <v>110</v>
      </c>
      <c r="AA1471" s="60" t="s">
        <v>39</v>
      </c>
      <c r="AB1471" s="35" t="str">
        <f t="shared" si="233"/>
        <v/>
      </c>
      <c r="AC1471" s="35" t="str">
        <f t="shared" si="234"/>
        <v/>
      </c>
      <c r="AD1471" s="35" t="str">
        <f t="shared" si="235"/>
        <v/>
      </c>
      <c r="AE1471" s="44" t="str">
        <f t="shared" si="236"/>
        <v/>
      </c>
      <c r="AF1471" s="120"/>
      <c r="AG1471" s="45"/>
    </row>
    <row r="1472" spans="1:33" ht="12.75" customHeight="1" x14ac:dyDescent="0.2">
      <c r="A1472" s="59" t="str">
        <f>+VLOOKUP(B1472,Annuaire_roster!B:G,5,0)</f>
        <v>01563</v>
      </c>
      <c r="B1472" s="78" t="s">
        <v>190</v>
      </c>
      <c r="C1472" s="98">
        <v>0.29166666666666663</v>
      </c>
      <c r="D1472" s="98" t="s">
        <v>223</v>
      </c>
      <c r="E1472" s="101">
        <v>0.45833333333333331</v>
      </c>
      <c r="F1472" s="101" t="s">
        <v>225</v>
      </c>
      <c r="G1472" s="102"/>
      <c r="H1472" s="105"/>
      <c r="I1472" s="127"/>
      <c r="J1472" s="105"/>
      <c r="K1472" s="111">
        <v>0</v>
      </c>
      <c r="L1472" s="105">
        <v>0</v>
      </c>
      <c r="M1472" s="112">
        <v>0</v>
      </c>
      <c r="N1472" s="34">
        <f t="shared" si="237"/>
        <v>0.16666666666666663</v>
      </c>
      <c r="O1472" s="38">
        <f t="shared" si="238"/>
        <v>0.16666666666666663</v>
      </c>
      <c r="P1472" s="114" t="s">
        <v>117</v>
      </c>
      <c r="Q1472" s="118">
        <v>44822</v>
      </c>
      <c r="R1472" s="35">
        <f t="shared" si="230"/>
        <v>0</v>
      </c>
      <c r="S1472" s="35">
        <f t="shared" si="231"/>
        <v>0</v>
      </c>
      <c r="T1472" s="10" t="str">
        <f t="shared" si="227"/>
        <v>Sem - 38</v>
      </c>
      <c r="U1472" s="10" t="str">
        <f t="shared" si="228"/>
        <v>Septembre</v>
      </c>
      <c r="V1472" s="36" t="str">
        <f t="shared" si="232"/>
        <v>2026</v>
      </c>
      <c r="W1472" s="34"/>
      <c r="X1472" s="91">
        <f t="shared" si="229"/>
        <v>0</v>
      </c>
      <c r="Y1472" s="92" t="str">
        <f>VLOOKUP('CM-CIC'!B1403,Annuaire_roster!B:F,4,0)</f>
        <v>CHOUIFI Mustapha</v>
      </c>
      <c r="Z1472" s="37" t="s">
        <v>110</v>
      </c>
      <c r="AA1472" s="60" t="s">
        <v>39</v>
      </c>
      <c r="AB1472" s="35" t="str">
        <f t="shared" si="233"/>
        <v/>
      </c>
      <c r="AC1472" s="35" t="str">
        <f t="shared" si="234"/>
        <v/>
      </c>
      <c r="AD1472" s="35" t="str">
        <f t="shared" si="235"/>
        <v/>
      </c>
      <c r="AE1472" s="44" t="str">
        <f t="shared" si="236"/>
        <v/>
      </c>
      <c r="AF1472" s="120"/>
      <c r="AG1472" s="45"/>
    </row>
    <row r="1473" spans="1:33" ht="12.75" customHeight="1" x14ac:dyDescent="0.2">
      <c r="A1473" s="59" t="str">
        <f>+VLOOKUP(B1473,Annuaire_roster!B:G,5,0)</f>
        <v>01579</v>
      </c>
      <c r="B1473" s="78" t="s">
        <v>194</v>
      </c>
      <c r="C1473" s="98">
        <v>0.29166666666666663</v>
      </c>
      <c r="D1473" s="98" t="s">
        <v>223</v>
      </c>
      <c r="E1473" s="101">
        <v>0.45833333333333331</v>
      </c>
      <c r="F1473" s="101" t="s">
        <v>225</v>
      </c>
      <c r="G1473" s="102"/>
      <c r="H1473" s="105"/>
      <c r="I1473" s="127"/>
      <c r="J1473" s="105"/>
      <c r="K1473" s="111">
        <v>0</v>
      </c>
      <c r="L1473" s="105">
        <v>0</v>
      </c>
      <c r="M1473" s="112">
        <v>0</v>
      </c>
      <c r="N1473" s="34">
        <f t="shared" si="237"/>
        <v>0.16666666666666663</v>
      </c>
      <c r="O1473" s="38">
        <f t="shared" si="238"/>
        <v>0.16666666666666663</v>
      </c>
      <c r="P1473" s="114" t="s">
        <v>117</v>
      </c>
      <c r="Q1473" s="118">
        <v>44822</v>
      </c>
      <c r="R1473" s="35">
        <f t="shared" si="230"/>
        <v>0</v>
      </c>
      <c r="S1473" s="35">
        <f t="shared" si="231"/>
        <v>0</v>
      </c>
      <c r="T1473" s="10" t="str">
        <f t="shared" si="227"/>
        <v>Sem - 38</v>
      </c>
      <c r="U1473" s="10" t="str">
        <f t="shared" si="228"/>
        <v>Septembre</v>
      </c>
      <c r="V1473" s="36" t="str">
        <f t="shared" si="232"/>
        <v>2026</v>
      </c>
      <c r="W1473" s="34"/>
      <c r="X1473" s="91">
        <f t="shared" si="229"/>
        <v>0</v>
      </c>
      <c r="Y1473" s="92" t="str">
        <f>VLOOKUP('CM-CIC'!B1404,Annuaire_roster!B:F,4,0)</f>
        <v>CHOUIFI Mustapha</v>
      </c>
      <c r="Z1473" s="37" t="s">
        <v>110</v>
      </c>
      <c r="AA1473" s="60" t="s">
        <v>39</v>
      </c>
      <c r="AB1473" s="35" t="str">
        <f t="shared" si="233"/>
        <v/>
      </c>
      <c r="AC1473" s="35" t="str">
        <f t="shared" si="234"/>
        <v/>
      </c>
      <c r="AD1473" s="35" t="str">
        <f t="shared" si="235"/>
        <v/>
      </c>
      <c r="AE1473" s="44" t="str">
        <f t="shared" si="236"/>
        <v/>
      </c>
      <c r="AF1473" s="120"/>
      <c r="AG1473" s="45"/>
    </row>
    <row r="1474" spans="1:33" ht="12.75" customHeight="1" x14ac:dyDescent="0.2">
      <c r="A1474" s="59" t="str">
        <f>+VLOOKUP(B1474,Annuaire_roster!B:G,5,0)</f>
        <v>01580</v>
      </c>
      <c r="B1474" s="78" t="s">
        <v>197</v>
      </c>
      <c r="C1474" s="98">
        <v>0.29027777777777775</v>
      </c>
      <c r="D1474" s="98" t="s">
        <v>223</v>
      </c>
      <c r="E1474" s="101">
        <v>0.45833333333333331</v>
      </c>
      <c r="F1474" s="101" t="s">
        <v>225</v>
      </c>
      <c r="G1474" s="102"/>
      <c r="H1474" s="105"/>
      <c r="I1474" s="127"/>
      <c r="J1474" s="105"/>
      <c r="K1474" s="111">
        <v>0</v>
      </c>
      <c r="L1474" s="105">
        <v>0</v>
      </c>
      <c r="M1474" s="112">
        <v>0</v>
      </c>
      <c r="N1474" s="34">
        <f t="shared" si="237"/>
        <v>0.16666666666666663</v>
      </c>
      <c r="O1474" s="38">
        <f t="shared" si="238"/>
        <v>0.16666666666666663</v>
      </c>
      <c r="P1474" s="114" t="s">
        <v>117</v>
      </c>
      <c r="Q1474" s="118">
        <v>44822</v>
      </c>
      <c r="R1474" s="35">
        <f t="shared" si="230"/>
        <v>0</v>
      </c>
      <c r="S1474" s="35">
        <f t="shared" si="231"/>
        <v>0</v>
      </c>
      <c r="T1474" s="10" t="str">
        <f t="shared" ref="T1474:T1537" si="239">"Sem - "&amp;WEEKNUM(Q1474,21)</f>
        <v>Sem - 38</v>
      </c>
      <c r="U1474" s="10" t="str">
        <f t="shared" ref="U1474:U1537" si="240">PROPER(TEXT(Q1474,"mmmm"))</f>
        <v>Septembre</v>
      </c>
      <c r="V1474" s="36" t="str">
        <f t="shared" si="232"/>
        <v>2026</v>
      </c>
      <c r="W1474" s="34"/>
      <c r="X1474" s="91">
        <f t="shared" ref="X1474:X1537" si="241">IFERROR(IF(M1474="Abs",0,IF((D1474-C1474+E1474-F1474)&lt;0.000694444444444444,0,(D1474-C1474+E1474-F1474))),0)</f>
        <v>1.3888888888889395E-3</v>
      </c>
      <c r="Y1474" s="92" t="str">
        <f>VLOOKUP('CM-CIC'!B1405,Annuaire_roster!B:F,4,0)</f>
        <v>CHOUIFI Mustapha</v>
      </c>
      <c r="Z1474" s="37" t="s">
        <v>110</v>
      </c>
      <c r="AA1474" s="60" t="s">
        <v>39</v>
      </c>
      <c r="AB1474" s="35" t="str">
        <f t="shared" si="233"/>
        <v/>
      </c>
      <c r="AC1474" s="35" t="str">
        <f t="shared" si="234"/>
        <v/>
      </c>
      <c r="AD1474" s="35" t="str">
        <f t="shared" si="235"/>
        <v/>
      </c>
      <c r="AE1474" s="44" t="str">
        <f t="shared" si="236"/>
        <v/>
      </c>
      <c r="AF1474" s="120"/>
      <c r="AG1474" s="45"/>
    </row>
    <row r="1475" spans="1:33" ht="12.75" customHeight="1" x14ac:dyDescent="0.2">
      <c r="A1475" s="59" t="str">
        <f>+VLOOKUP(B1475,Annuaire_roster!B:G,5,0)</f>
        <v>01603</v>
      </c>
      <c r="B1475" s="78" t="s">
        <v>228</v>
      </c>
      <c r="C1475" s="98">
        <v>0.29166666666666669</v>
      </c>
      <c r="D1475" s="98" t="s">
        <v>223</v>
      </c>
      <c r="E1475" s="101">
        <v>0.45833333333333331</v>
      </c>
      <c r="F1475" s="101" t="s">
        <v>225</v>
      </c>
      <c r="G1475" s="102"/>
      <c r="H1475" s="105"/>
      <c r="I1475" s="127"/>
      <c r="J1475" s="105"/>
      <c r="K1475" s="111">
        <v>0</v>
      </c>
      <c r="L1475" s="105">
        <v>0</v>
      </c>
      <c r="M1475" s="112">
        <v>0</v>
      </c>
      <c r="N1475" s="34">
        <f t="shared" si="237"/>
        <v>0.16666666666666663</v>
      </c>
      <c r="O1475" s="38">
        <f t="shared" si="238"/>
        <v>0.16666666666666663</v>
      </c>
      <c r="P1475" s="114" t="s">
        <v>117</v>
      </c>
      <c r="Q1475" s="118">
        <v>44822</v>
      </c>
      <c r="R1475" s="35">
        <f t="shared" si="230"/>
        <v>0</v>
      </c>
      <c r="S1475" s="35">
        <f t="shared" si="231"/>
        <v>0</v>
      </c>
      <c r="T1475" s="10" t="str">
        <f t="shared" si="239"/>
        <v>Sem - 38</v>
      </c>
      <c r="U1475" s="10" t="str">
        <f t="shared" si="240"/>
        <v>Septembre</v>
      </c>
      <c r="V1475" s="36" t="str">
        <f t="shared" si="232"/>
        <v>2026</v>
      </c>
      <c r="W1475" s="34"/>
      <c r="X1475" s="91">
        <f t="shared" si="241"/>
        <v>0</v>
      </c>
      <c r="Y1475" s="92" t="str">
        <f>VLOOKUP('CM-CIC'!B1406,Annuaire_roster!B:F,4,0)</f>
        <v>CHOUIFI Mustapha</v>
      </c>
      <c r="Z1475" s="37" t="s">
        <v>110</v>
      </c>
      <c r="AA1475" s="60" t="s">
        <v>39</v>
      </c>
      <c r="AB1475" s="35" t="str">
        <f t="shared" si="233"/>
        <v/>
      </c>
      <c r="AC1475" s="35" t="str">
        <f t="shared" si="234"/>
        <v/>
      </c>
      <c r="AD1475" s="35" t="str">
        <f t="shared" si="235"/>
        <v/>
      </c>
      <c r="AE1475" s="44" t="str">
        <f t="shared" si="236"/>
        <v/>
      </c>
      <c r="AF1475" s="120"/>
      <c r="AG1475" s="45"/>
    </row>
    <row r="1476" spans="1:33" ht="12.75" customHeight="1" x14ac:dyDescent="0.2">
      <c r="A1476" s="59" t="str">
        <f>+VLOOKUP(B1476,Annuaire_roster!B:G,5,0)</f>
        <v>01604</v>
      </c>
      <c r="B1476" s="78" t="s">
        <v>229</v>
      </c>
      <c r="C1476" s="98">
        <v>0.29166666666666669</v>
      </c>
      <c r="D1476" s="98" t="s">
        <v>223</v>
      </c>
      <c r="E1476" s="101">
        <v>0.45833333333333331</v>
      </c>
      <c r="F1476" s="101" t="s">
        <v>225</v>
      </c>
      <c r="G1476" s="102"/>
      <c r="H1476" s="105"/>
      <c r="I1476" s="127"/>
      <c r="J1476" s="105"/>
      <c r="K1476" s="111">
        <v>0</v>
      </c>
      <c r="L1476" s="105">
        <v>0</v>
      </c>
      <c r="M1476" s="112">
        <v>0</v>
      </c>
      <c r="N1476" s="34">
        <f t="shared" si="237"/>
        <v>0.16666666666666663</v>
      </c>
      <c r="O1476" s="38">
        <f t="shared" si="238"/>
        <v>0.16666666666666663</v>
      </c>
      <c r="P1476" s="114" t="s">
        <v>117</v>
      </c>
      <c r="Q1476" s="118">
        <v>44822</v>
      </c>
      <c r="R1476" s="35">
        <f t="shared" si="230"/>
        <v>0</v>
      </c>
      <c r="S1476" s="35">
        <f t="shared" si="231"/>
        <v>0</v>
      </c>
      <c r="T1476" s="10" t="str">
        <f t="shared" si="239"/>
        <v>Sem - 38</v>
      </c>
      <c r="U1476" s="10" t="str">
        <f t="shared" si="240"/>
        <v>Septembre</v>
      </c>
      <c r="V1476" s="36" t="str">
        <f t="shared" si="232"/>
        <v>2026</v>
      </c>
      <c r="W1476" s="34"/>
      <c r="X1476" s="91">
        <f t="shared" si="241"/>
        <v>0</v>
      </c>
      <c r="Y1476" s="92" t="str">
        <f>VLOOKUP('CM-CIC'!B1407,Annuaire_roster!B:F,4,0)</f>
        <v>CHOUIFI Mustapha</v>
      </c>
      <c r="Z1476" s="37" t="s">
        <v>110</v>
      </c>
      <c r="AA1476" s="60" t="s">
        <v>39</v>
      </c>
      <c r="AB1476" s="35" t="str">
        <f t="shared" si="233"/>
        <v/>
      </c>
      <c r="AC1476" s="35" t="str">
        <f t="shared" si="234"/>
        <v/>
      </c>
      <c r="AD1476" s="35" t="str">
        <f t="shared" si="235"/>
        <v/>
      </c>
      <c r="AE1476" s="44" t="str">
        <f t="shared" si="236"/>
        <v/>
      </c>
      <c r="AF1476" s="120"/>
      <c r="AG1476" s="45"/>
    </row>
    <row r="1477" spans="1:33" ht="12.75" customHeight="1" x14ac:dyDescent="0.2">
      <c r="A1477" s="59">
        <f>+VLOOKUP(B1477,Annuaire_roster!B:G,5,0)</f>
        <v>1411</v>
      </c>
      <c r="B1477" s="78" t="s">
        <v>133</v>
      </c>
      <c r="C1477" s="98"/>
      <c r="D1477" s="98" t="s">
        <v>188</v>
      </c>
      <c r="E1477" s="101"/>
      <c r="F1477" s="101" t="s">
        <v>188</v>
      </c>
      <c r="G1477" s="102"/>
      <c r="H1477" s="105"/>
      <c r="I1477" s="127" t="s">
        <v>63</v>
      </c>
      <c r="J1477" s="105"/>
      <c r="K1477" s="111">
        <v>0</v>
      </c>
      <c r="L1477" s="105">
        <v>0</v>
      </c>
      <c r="M1477" s="112">
        <v>0</v>
      </c>
      <c r="N1477" s="34" t="str">
        <f t="shared" si="237"/>
        <v/>
      </c>
      <c r="O1477" s="38">
        <f t="shared" si="238"/>
        <v>0</v>
      </c>
      <c r="P1477" s="114" t="s">
        <v>117</v>
      </c>
      <c r="Q1477" s="118">
        <v>44822</v>
      </c>
      <c r="R1477" s="35">
        <f t="shared" si="230"/>
        <v>0</v>
      </c>
      <c r="S1477" s="35">
        <f t="shared" si="231"/>
        <v>0</v>
      </c>
      <c r="T1477" s="10" t="str">
        <f t="shared" si="239"/>
        <v>Sem - 38</v>
      </c>
      <c r="U1477" s="10" t="str">
        <f t="shared" si="240"/>
        <v>Septembre</v>
      </c>
      <c r="V1477" s="36" t="str">
        <f t="shared" si="232"/>
        <v>2026</v>
      </c>
      <c r="W1477" s="34"/>
      <c r="X1477" s="91">
        <f t="shared" si="241"/>
        <v>0</v>
      </c>
      <c r="Y1477" s="92" t="str">
        <f>VLOOKUP('CM-CIC'!B1408,Annuaire_roster!B:F,4,0)</f>
        <v>CHOUIFI Mustapha</v>
      </c>
      <c r="Z1477" s="37" t="s">
        <v>110</v>
      </c>
      <c r="AA1477" s="60" t="s">
        <v>39</v>
      </c>
      <c r="AB1477" s="35">
        <f t="shared" si="233"/>
        <v>0.33333333333333298</v>
      </c>
      <c r="AC1477" s="35" t="str">
        <f t="shared" si="234"/>
        <v/>
      </c>
      <c r="AD1477" s="35" t="str">
        <f t="shared" si="235"/>
        <v/>
      </c>
      <c r="AE1477" s="44" t="str">
        <f t="shared" si="236"/>
        <v/>
      </c>
      <c r="AF1477" s="120"/>
      <c r="AG1477" s="45"/>
    </row>
    <row r="1478" spans="1:33" ht="12.75" customHeight="1" x14ac:dyDescent="0.2">
      <c r="A1478" s="59">
        <f>+VLOOKUP(B1478,Annuaire_roster!B:G,5,0)</f>
        <v>1389</v>
      </c>
      <c r="B1478" s="78" t="s">
        <v>126</v>
      </c>
      <c r="C1478" s="98"/>
      <c r="D1478" s="98" t="s">
        <v>64</v>
      </c>
      <c r="E1478" s="101"/>
      <c r="F1478" s="101" t="s">
        <v>64</v>
      </c>
      <c r="G1478" s="102"/>
      <c r="H1478" s="105"/>
      <c r="I1478" s="127" t="s">
        <v>63</v>
      </c>
      <c r="J1478" s="105"/>
      <c r="K1478" s="111">
        <v>0</v>
      </c>
      <c r="L1478" s="105">
        <v>0</v>
      </c>
      <c r="M1478" s="112">
        <v>0</v>
      </c>
      <c r="N1478" s="34" t="str">
        <f t="shared" si="237"/>
        <v/>
      </c>
      <c r="O1478" s="38">
        <f t="shared" si="238"/>
        <v>0</v>
      </c>
      <c r="P1478" s="114" t="s">
        <v>117</v>
      </c>
      <c r="Q1478" s="118">
        <v>44822</v>
      </c>
      <c r="R1478" s="35">
        <f t="shared" si="230"/>
        <v>0</v>
      </c>
      <c r="S1478" s="35">
        <f t="shared" si="231"/>
        <v>0</v>
      </c>
      <c r="T1478" s="10" t="str">
        <f t="shared" si="239"/>
        <v>Sem - 38</v>
      </c>
      <c r="U1478" s="10" t="str">
        <f t="shared" si="240"/>
        <v>Septembre</v>
      </c>
      <c r="V1478" s="36" t="str">
        <f t="shared" si="232"/>
        <v>2026</v>
      </c>
      <c r="W1478" s="34"/>
      <c r="X1478" s="91">
        <f t="shared" si="241"/>
        <v>0</v>
      </c>
      <c r="Y1478" s="92" t="str">
        <f>VLOOKUP('CM-CIC'!B1409,Annuaire_roster!B:F,4,0)</f>
        <v>CHOUIFI Mustapha</v>
      </c>
      <c r="Z1478" s="37" t="s">
        <v>110</v>
      </c>
      <c r="AA1478" s="60" t="s">
        <v>39</v>
      </c>
      <c r="AB1478" s="35" t="str">
        <f t="shared" si="233"/>
        <v/>
      </c>
      <c r="AC1478" s="35" t="str">
        <f t="shared" si="234"/>
        <v/>
      </c>
      <c r="AD1478" s="35" t="str">
        <f t="shared" si="235"/>
        <v/>
      </c>
      <c r="AE1478" s="44" t="str">
        <f t="shared" si="236"/>
        <v/>
      </c>
      <c r="AF1478" s="120"/>
      <c r="AG1478" s="45"/>
    </row>
    <row r="1479" spans="1:33" ht="12.75" customHeight="1" x14ac:dyDescent="0.2">
      <c r="A1479" s="59">
        <f>+VLOOKUP(B1479,Annuaire_roster!B:G,5,0)</f>
        <v>1421</v>
      </c>
      <c r="B1479" s="78" t="s">
        <v>140</v>
      </c>
      <c r="C1479" s="98"/>
      <c r="D1479" s="98" t="s">
        <v>64</v>
      </c>
      <c r="E1479" s="101"/>
      <c r="F1479" s="101" t="s">
        <v>64</v>
      </c>
      <c r="G1479" s="102"/>
      <c r="H1479" s="105"/>
      <c r="I1479" s="127" t="s">
        <v>63</v>
      </c>
      <c r="J1479" s="105"/>
      <c r="K1479" s="111">
        <v>0</v>
      </c>
      <c r="L1479" s="105">
        <v>0</v>
      </c>
      <c r="M1479" s="112">
        <v>0</v>
      </c>
      <c r="N1479" s="34" t="str">
        <f t="shared" si="237"/>
        <v/>
      </c>
      <c r="O1479" s="38">
        <f t="shared" si="238"/>
        <v>0</v>
      </c>
      <c r="P1479" s="114" t="s">
        <v>117</v>
      </c>
      <c r="Q1479" s="118">
        <v>44822</v>
      </c>
      <c r="R1479" s="35">
        <f t="shared" si="230"/>
        <v>0</v>
      </c>
      <c r="S1479" s="35">
        <f t="shared" si="231"/>
        <v>0</v>
      </c>
      <c r="T1479" s="10" t="str">
        <f t="shared" si="239"/>
        <v>Sem - 38</v>
      </c>
      <c r="U1479" s="10" t="str">
        <f t="shared" si="240"/>
        <v>Septembre</v>
      </c>
      <c r="V1479" s="36" t="str">
        <f t="shared" si="232"/>
        <v>2026</v>
      </c>
      <c r="W1479" s="34"/>
      <c r="X1479" s="91">
        <f t="shared" si="241"/>
        <v>0</v>
      </c>
      <c r="Y1479" s="92" t="str">
        <f>VLOOKUP('CM-CIC'!B1410,Annuaire_roster!B:F,4,0)</f>
        <v>CHOUIFI Mustapha</v>
      </c>
      <c r="Z1479" s="37" t="s">
        <v>110</v>
      </c>
      <c r="AA1479" s="60" t="s">
        <v>39</v>
      </c>
      <c r="AB1479" s="35" t="str">
        <f t="shared" si="233"/>
        <v/>
      </c>
      <c r="AC1479" s="35" t="str">
        <f t="shared" si="234"/>
        <v/>
      </c>
      <c r="AD1479" s="35" t="str">
        <f t="shared" si="235"/>
        <v/>
      </c>
      <c r="AE1479" s="44" t="str">
        <f t="shared" si="236"/>
        <v/>
      </c>
      <c r="AF1479" s="120"/>
      <c r="AG1479" s="45"/>
    </row>
    <row r="1480" spans="1:33" ht="12.75" customHeight="1" x14ac:dyDescent="0.2">
      <c r="A1480" s="59">
        <f>+VLOOKUP(B1480,Annuaire_roster!B:G,5,0)</f>
        <v>1148</v>
      </c>
      <c r="B1480" s="78" t="s">
        <v>72</v>
      </c>
      <c r="C1480" s="98"/>
      <c r="D1480" s="98" t="s">
        <v>64</v>
      </c>
      <c r="E1480" s="101"/>
      <c r="F1480" s="101" t="s">
        <v>64</v>
      </c>
      <c r="G1480" s="102"/>
      <c r="H1480" s="105"/>
      <c r="I1480" s="127" t="s">
        <v>63</v>
      </c>
      <c r="J1480" s="105"/>
      <c r="K1480" s="111">
        <v>0</v>
      </c>
      <c r="L1480" s="105">
        <v>0</v>
      </c>
      <c r="M1480" s="112">
        <v>0</v>
      </c>
      <c r="N1480" s="34" t="str">
        <f t="shared" si="237"/>
        <v/>
      </c>
      <c r="O1480" s="38">
        <f t="shared" si="238"/>
        <v>0</v>
      </c>
      <c r="P1480" s="114" t="s">
        <v>117</v>
      </c>
      <c r="Q1480" s="118">
        <v>44823</v>
      </c>
      <c r="R1480" s="35">
        <f t="shared" si="230"/>
        <v>0</v>
      </c>
      <c r="S1480" s="35">
        <f t="shared" si="231"/>
        <v>0</v>
      </c>
      <c r="T1480" s="10" t="str">
        <f t="shared" si="239"/>
        <v>Sem - 38</v>
      </c>
      <c r="U1480" s="10" t="str">
        <f t="shared" si="240"/>
        <v>Septembre</v>
      </c>
      <c r="V1480" s="36" t="str">
        <f t="shared" si="232"/>
        <v>2026</v>
      </c>
      <c r="W1480" s="34"/>
      <c r="X1480" s="91">
        <f t="shared" si="241"/>
        <v>0</v>
      </c>
      <c r="Y1480" s="92" t="str">
        <f>VLOOKUP('CM-CIC'!B1411,Annuaire_roster!B:F,4,0)</f>
        <v>CHOUIFI Mustapha</v>
      </c>
      <c r="Z1480" s="37" t="s">
        <v>110</v>
      </c>
      <c r="AA1480" s="60" t="s">
        <v>39</v>
      </c>
      <c r="AB1480" s="35" t="str">
        <f t="shared" si="233"/>
        <v/>
      </c>
      <c r="AC1480" s="35" t="str">
        <f t="shared" si="234"/>
        <v/>
      </c>
      <c r="AD1480" s="35" t="str">
        <f t="shared" si="235"/>
        <v/>
      </c>
      <c r="AE1480" s="44" t="str">
        <f t="shared" si="236"/>
        <v/>
      </c>
      <c r="AF1480" s="120"/>
      <c r="AG1480" s="45"/>
    </row>
    <row r="1481" spans="1:33" ht="12.75" customHeight="1" x14ac:dyDescent="0.2">
      <c r="A1481" s="59">
        <f>+VLOOKUP(B1481,Annuaire_roster!B:G,5,0)</f>
        <v>1141</v>
      </c>
      <c r="B1481" s="78" t="s">
        <v>76</v>
      </c>
      <c r="C1481" s="98"/>
      <c r="D1481" s="98" t="s">
        <v>64</v>
      </c>
      <c r="E1481" s="101"/>
      <c r="F1481" s="101" t="s">
        <v>64</v>
      </c>
      <c r="G1481" s="102"/>
      <c r="H1481" s="105"/>
      <c r="I1481" s="127" t="s">
        <v>63</v>
      </c>
      <c r="J1481" s="105"/>
      <c r="K1481" s="111">
        <v>0</v>
      </c>
      <c r="L1481" s="105">
        <v>0</v>
      </c>
      <c r="M1481" s="112">
        <v>0</v>
      </c>
      <c r="N1481" s="34" t="str">
        <f t="shared" si="237"/>
        <v/>
      </c>
      <c r="O1481" s="38">
        <f t="shared" si="238"/>
        <v>0</v>
      </c>
      <c r="P1481" s="114" t="s">
        <v>117</v>
      </c>
      <c r="Q1481" s="118">
        <v>44823</v>
      </c>
      <c r="R1481" s="35">
        <f t="shared" si="230"/>
        <v>0</v>
      </c>
      <c r="S1481" s="35">
        <f t="shared" si="231"/>
        <v>0</v>
      </c>
      <c r="T1481" s="10" t="str">
        <f t="shared" si="239"/>
        <v>Sem - 38</v>
      </c>
      <c r="U1481" s="10" t="str">
        <f t="shared" si="240"/>
        <v>Septembre</v>
      </c>
      <c r="V1481" s="36" t="str">
        <f t="shared" si="232"/>
        <v>2026</v>
      </c>
      <c r="W1481" s="34"/>
      <c r="X1481" s="91">
        <f t="shared" si="241"/>
        <v>0</v>
      </c>
      <c r="Y1481" s="92" t="str">
        <f>VLOOKUP('CM-CIC'!B1412,Annuaire_roster!B:F,4,0)</f>
        <v>CHOUIFI Mustapha</v>
      </c>
      <c r="Z1481" s="37" t="s">
        <v>110</v>
      </c>
      <c r="AA1481" s="60" t="s">
        <v>39</v>
      </c>
      <c r="AB1481" s="35" t="str">
        <f t="shared" si="233"/>
        <v/>
      </c>
      <c r="AC1481" s="35" t="str">
        <f t="shared" si="234"/>
        <v/>
      </c>
      <c r="AD1481" s="35" t="str">
        <f t="shared" si="235"/>
        <v/>
      </c>
      <c r="AE1481" s="44" t="str">
        <f t="shared" si="236"/>
        <v/>
      </c>
      <c r="AF1481" s="120"/>
      <c r="AG1481" s="45"/>
    </row>
    <row r="1482" spans="1:33" ht="12.75" customHeight="1" x14ac:dyDescent="0.2">
      <c r="A1482" s="59">
        <f>+VLOOKUP(B1482,Annuaire_roster!B:G,5,0)</f>
        <v>1146</v>
      </c>
      <c r="B1482" s="78" t="s">
        <v>69</v>
      </c>
      <c r="C1482" s="98"/>
      <c r="D1482" s="98" t="s">
        <v>64</v>
      </c>
      <c r="E1482" s="101"/>
      <c r="F1482" s="101" t="s">
        <v>64</v>
      </c>
      <c r="G1482" s="102"/>
      <c r="H1482" s="105"/>
      <c r="I1482" s="127" t="s">
        <v>63</v>
      </c>
      <c r="J1482" s="105"/>
      <c r="K1482" s="111">
        <v>0</v>
      </c>
      <c r="L1482" s="105">
        <v>0</v>
      </c>
      <c r="M1482" s="112">
        <v>0</v>
      </c>
      <c r="N1482" s="34" t="str">
        <f t="shared" si="237"/>
        <v/>
      </c>
      <c r="O1482" s="38">
        <f t="shared" si="238"/>
        <v>0</v>
      </c>
      <c r="P1482" s="114" t="s">
        <v>117</v>
      </c>
      <c r="Q1482" s="118">
        <v>44823</v>
      </c>
      <c r="R1482" s="35">
        <f t="shared" si="230"/>
        <v>0</v>
      </c>
      <c r="S1482" s="35">
        <f t="shared" si="231"/>
        <v>0</v>
      </c>
      <c r="T1482" s="10" t="str">
        <f t="shared" si="239"/>
        <v>Sem - 38</v>
      </c>
      <c r="U1482" s="10" t="str">
        <f t="shared" si="240"/>
        <v>Septembre</v>
      </c>
      <c r="V1482" s="36" t="str">
        <f t="shared" si="232"/>
        <v>2026</v>
      </c>
      <c r="W1482" s="34"/>
      <c r="X1482" s="91">
        <f t="shared" si="241"/>
        <v>0</v>
      </c>
      <c r="Y1482" s="92" t="str">
        <f>VLOOKUP('CM-CIC'!B1413,Annuaire_roster!B:F,4,0)</f>
        <v>HAMDOUNI YASSER (assistance)</v>
      </c>
      <c r="Z1482" s="37" t="s">
        <v>110</v>
      </c>
      <c r="AA1482" s="60" t="s">
        <v>39</v>
      </c>
      <c r="AB1482" s="35" t="str">
        <f t="shared" si="233"/>
        <v/>
      </c>
      <c r="AC1482" s="35" t="str">
        <f t="shared" si="234"/>
        <v/>
      </c>
      <c r="AD1482" s="35" t="str">
        <f t="shared" si="235"/>
        <v/>
      </c>
      <c r="AE1482" s="44" t="str">
        <f t="shared" si="236"/>
        <v/>
      </c>
      <c r="AF1482" s="120"/>
      <c r="AG1482" s="45"/>
    </row>
    <row r="1483" spans="1:33" ht="12.75" customHeight="1" x14ac:dyDescent="0.2">
      <c r="A1483" s="59">
        <f>+VLOOKUP(B1483,Annuaire_roster!B:G,5,0)</f>
        <v>1161</v>
      </c>
      <c r="B1483" s="78" t="s">
        <v>77</v>
      </c>
      <c r="C1483" s="98"/>
      <c r="D1483" s="98" t="s">
        <v>64</v>
      </c>
      <c r="E1483" s="101"/>
      <c r="F1483" s="101" t="s">
        <v>64</v>
      </c>
      <c r="G1483" s="102"/>
      <c r="H1483" s="105"/>
      <c r="I1483" s="127" t="s">
        <v>63</v>
      </c>
      <c r="J1483" s="105"/>
      <c r="K1483" s="111">
        <v>0</v>
      </c>
      <c r="L1483" s="105">
        <v>0</v>
      </c>
      <c r="M1483" s="112">
        <v>0</v>
      </c>
      <c r="N1483" s="34" t="str">
        <f t="shared" si="237"/>
        <v/>
      </c>
      <c r="O1483" s="38">
        <f t="shared" si="238"/>
        <v>0</v>
      </c>
      <c r="P1483" s="114" t="s">
        <v>117</v>
      </c>
      <c r="Q1483" s="118">
        <v>44823</v>
      </c>
      <c r="R1483" s="35">
        <f t="shared" si="230"/>
        <v>0</v>
      </c>
      <c r="S1483" s="35">
        <f t="shared" si="231"/>
        <v>0</v>
      </c>
      <c r="T1483" s="10" t="str">
        <f t="shared" si="239"/>
        <v>Sem - 38</v>
      </c>
      <c r="U1483" s="10" t="str">
        <f t="shared" si="240"/>
        <v>Septembre</v>
      </c>
      <c r="V1483" s="36" t="str">
        <f t="shared" si="232"/>
        <v>2026</v>
      </c>
      <c r="W1483" s="34"/>
      <c r="X1483" s="91">
        <f t="shared" si="241"/>
        <v>0</v>
      </c>
      <c r="Y1483" s="92" t="str">
        <f>VLOOKUP('CM-CIC'!B1414,Annuaire_roster!B:F,4,0)</f>
        <v>HAMDOUNI YASSER (assistance)</v>
      </c>
      <c r="Z1483" s="37" t="s">
        <v>110</v>
      </c>
      <c r="AA1483" s="60" t="s">
        <v>39</v>
      </c>
      <c r="AB1483" s="35" t="str">
        <f t="shared" si="233"/>
        <v/>
      </c>
      <c r="AC1483" s="35" t="str">
        <f t="shared" si="234"/>
        <v/>
      </c>
      <c r="AD1483" s="35" t="str">
        <f t="shared" si="235"/>
        <v/>
      </c>
      <c r="AE1483" s="44" t="str">
        <f t="shared" si="236"/>
        <v/>
      </c>
      <c r="AF1483" s="120"/>
      <c r="AG1483" s="45"/>
    </row>
    <row r="1484" spans="1:33" ht="12.75" customHeight="1" x14ac:dyDescent="0.2">
      <c r="A1484" s="59">
        <f>+VLOOKUP(B1484,Annuaire_roster!B:G,5,0)</f>
        <v>1372</v>
      </c>
      <c r="B1484" s="78" t="s">
        <v>115</v>
      </c>
      <c r="C1484" s="98"/>
      <c r="D1484" s="98" t="s">
        <v>64</v>
      </c>
      <c r="E1484" s="101"/>
      <c r="F1484" s="101" t="s">
        <v>64</v>
      </c>
      <c r="G1484" s="102"/>
      <c r="H1484" s="105"/>
      <c r="I1484" s="127" t="s">
        <v>63</v>
      </c>
      <c r="J1484" s="105"/>
      <c r="K1484" s="111">
        <v>0</v>
      </c>
      <c r="L1484" s="105">
        <v>0</v>
      </c>
      <c r="M1484" s="112">
        <v>0</v>
      </c>
      <c r="N1484" s="34" t="str">
        <f t="shared" si="237"/>
        <v/>
      </c>
      <c r="O1484" s="38">
        <f t="shared" si="238"/>
        <v>0</v>
      </c>
      <c r="P1484" s="114" t="s">
        <v>117</v>
      </c>
      <c r="Q1484" s="118">
        <v>44823</v>
      </c>
      <c r="R1484" s="35">
        <f t="shared" si="230"/>
        <v>0</v>
      </c>
      <c r="S1484" s="35">
        <f t="shared" si="231"/>
        <v>0</v>
      </c>
      <c r="T1484" s="10" t="str">
        <f t="shared" si="239"/>
        <v>Sem - 38</v>
      </c>
      <c r="U1484" s="10" t="str">
        <f t="shared" si="240"/>
        <v>Septembre</v>
      </c>
      <c r="V1484" s="36" t="str">
        <f t="shared" si="232"/>
        <v>2026</v>
      </c>
      <c r="W1484" s="34"/>
      <c r="X1484" s="91">
        <f t="shared" si="241"/>
        <v>0</v>
      </c>
      <c r="Y1484" s="92" t="str">
        <f>VLOOKUP('CM-CIC'!B1415,Annuaire_roster!B:F,4,0)</f>
        <v>HAMDOUNI YASSER (assistance)</v>
      </c>
      <c r="Z1484" s="37" t="s">
        <v>110</v>
      </c>
      <c r="AA1484" s="60" t="s">
        <v>39</v>
      </c>
      <c r="AB1484" s="35" t="str">
        <f t="shared" si="233"/>
        <v/>
      </c>
      <c r="AC1484" s="35" t="str">
        <f t="shared" si="234"/>
        <v/>
      </c>
      <c r="AD1484" s="35" t="str">
        <f t="shared" si="235"/>
        <v/>
      </c>
      <c r="AE1484" s="44" t="str">
        <f t="shared" si="236"/>
        <v/>
      </c>
      <c r="AF1484" s="120"/>
      <c r="AG1484" s="45"/>
    </row>
    <row r="1485" spans="1:33" ht="12.75" customHeight="1" x14ac:dyDescent="0.2">
      <c r="A1485" s="59">
        <f>+VLOOKUP(B1485,Annuaire_roster!B:G,5,0)</f>
        <v>1371</v>
      </c>
      <c r="B1485" s="78" t="s">
        <v>116</v>
      </c>
      <c r="C1485" s="98"/>
      <c r="D1485" s="98" t="s">
        <v>64</v>
      </c>
      <c r="E1485" s="101"/>
      <c r="F1485" s="101" t="s">
        <v>64</v>
      </c>
      <c r="G1485" s="102"/>
      <c r="H1485" s="105"/>
      <c r="I1485" s="127" t="s">
        <v>63</v>
      </c>
      <c r="J1485" s="105"/>
      <c r="K1485" s="111">
        <v>0</v>
      </c>
      <c r="L1485" s="105">
        <v>0</v>
      </c>
      <c r="M1485" s="112">
        <v>0</v>
      </c>
      <c r="N1485" s="34" t="str">
        <f t="shared" si="237"/>
        <v/>
      </c>
      <c r="O1485" s="38">
        <f t="shared" si="238"/>
        <v>0</v>
      </c>
      <c r="P1485" s="114" t="s">
        <v>117</v>
      </c>
      <c r="Q1485" s="118">
        <v>44823</v>
      </c>
      <c r="R1485" s="35">
        <f t="shared" si="230"/>
        <v>0</v>
      </c>
      <c r="S1485" s="35">
        <f t="shared" si="231"/>
        <v>0</v>
      </c>
      <c r="T1485" s="10" t="str">
        <f t="shared" si="239"/>
        <v>Sem - 38</v>
      </c>
      <c r="U1485" s="10" t="str">
        <f t="shared" si="240"/>
        <v>Septembre</v>
      </c>
      <c r="V1485" s="36" t="str">
        <f t="shared" si="232"/>
        <v>2026</v>
      </c>
      <c r="W1485" s="34"/>
      <c r="X1485" s="91">
        <f t="shared" si="241"/>
        <v>0</v>
      </c>
      <c r="Y1485" s="92" t="str">
        <f>VLOOKUP('CM-CIC'!B1416,Annuaire_roster!B:F,4,0)</f>
        <v>HAMDOUNI YASSER (assistance)</v>
      </c>
      <c r="Z1485" s="37" t="s">
        <v>110</v>
      </c>
      <c r="AA1485" s="60" t="s">
        <v>39</v>
      </c>
      <c r="AB1485" s="35" t="str">
        <f t="shared" si="233"/>
        <v/>
      </c>
      <c r="AC1485" s="35" t="str">
        <f t="shared" si="234"/>
        <v/>
      </c>
      <c r="AD1485" s="35" t="str">
        <f t="shared" si="235"/>
        <v/>
      </c>
      <c r="AE1485" s="44" t="str">
        <f t="shared" si="236"/>
        <v/>
      </c>
      <c r="AF1485" s="120"/>
      <c r="AG1485" s="45"/>
    </row>
    <row r="1486" spans="1:33" ht="12.75" customHeight="1" x14ac:dyDescent="0.2">
      <c r="A1486" s="59">
        <f>+VLOOKUP(B1486,Annuaire_roster!B:G,5,0)</f>
        <v>1152</v>
      </c>
      <c r="B1486" s="78" t="s">
        <v>67</v>
      </c>
      <c r="C1486" s="98"/>
      <c r="D1486" s="98" t="s">
        <v>64</v>
      </c>
      <c r="E1486" s="101"/>
      <c r="F1486" s="101" t="s">
        <v>64</v>
      </c>
      <c r="G1486" s="102"/>
      <c r="H1486" s="105"/>
      <c r="I1486" s="127" t="s">
        <v>63</v>
      </c>
      <c r="J1486" s="105"/>
      <c r="K1486" s="111">
        <v>0</v>
      </c>
      <c r="L1486" s="105">
        <v>0</v>
      </c>
      <c r="M1486" s="112">
        <v>0</v>
      </c>
      <c r="N1486" s="34" t="str">
        <f t="shared" si="237"/>
        <v/>
      </c>
      <c r="O1486" s="38">
        <f t="shared" si="238"/>
        <v>0</v>
      </c>
      <c r="P1486" s="114" t="s">
        <v>117</v>
      </c>
      <c r="Q1486" s="118">
        <v>44823</v>
      </c>
      <c r="R1486" s="35">
        <f t="shared" si="230"/>
        <v>0</v>
      </c>
      <c r="S1486" s="35">
        <f t="shared" si="231"/>
        <v>0</v>
      </c>
      <c r="T1486" s="10" t="str">
        <f t="shared" si="239"/>
        <v>Sem - 38</v>
      </c>
      <c r="U1486" s="10" t="str">
        <f t="shared" si="240"/>
        <v>Septembre</v>
      </c>
      <c r="V1486" s="36" t="str">
        <f t="shared" si="232"/>
        <v>2026</v>
      </c>
      <c r="W1486" s="34"/>
      <c r="X1486" s="91">
        <f t="shared" si="241"/>
        <v>0</v>
      </c>
      <c r="Y1486" s="92" t="str">
        <f>VLOOKUP('CM-CIC'!B1417,Annuaire_roster!B:F,4,0)</f>
        <v>HAMDOUNI YASSER (assistance)</v>
      </c>
      <c r="Z1486" s="37" t="s">
        <v>110</v>
      </c>
      <c r="AA1486" s="60" t="s">
        <v>39</v>
      </c>
      <c r="AB1486" s="35" t="str">
        <f t="shared" si="233"/>
        <v/>
      </c>
      <c r="AC1486" s="35" t="str">
        <f t="shared" si="234"/>
        <v/>
      </c>
      <c r="AD1486" s="35" t="str">
        <f t="shared" si="235"/>
        <v/>
      </c>
      <c r="AE1486" s="44" t="str">
        <f t="shared" si="236"/>
        <v/>
      </c>
      <c r="AF1486" s="120"/>
      <c r="AG1486" s="45"/>
    </row>
    <row r="1487" spans="1:33" ht="12.75" customHeight="1" x14ac:dyDescent="0.2">
      <c r="A1487" s="59">
        <f>+VLOOKUP(B1487,Annuaire_roster!B:G,5,0)</f>
        <v>1389</v>
      </c>
      <c r="B1487" s="78" t="s">
        <v>126</v>
      </c>
      <c r="C1487" s="98"/>
      <c r="D1487" s="98" t="s">
        <v>64</v>
      </c>
      <c r="E1487" s="101"/>
      <c r="F1487" s="101" t="s">
        <v>64</v>
      </c>
      <c r="G1487" s="102"/>
      <c r="H1487" s="105"/>
      <c r="I1487" s="127" t="s">
        <v>63</v>
      </c>
      <c r="J1487" s="105"/>
      <c r="K1487" s="111">
        <v>0</v>
      </c>
      <c r="L1487" s="105">
        <v>0</v>
      </c>
      <c r="M1487" s="112">
        <v>0</v>
      </c>
      <c r="N1487" s="34" t="str">
        <f t="shared" si="237"/>
        <v/>
      </c>
      <c r="O1487" s="38">
        <f t="shared" si="238"/>
        <v>0</v>
      </c>
      <c r="P1487" s="114" t="s">
        <v>117</v>
      </c>
      <c r="Q1487" s="118">
        <v>44823</v>
      </c>
      <c r="R1487" s="35">
        <f t="shared" si="230"/>
        <v>0</v>
      </c>
      <c r="S1487" s="35">
        <f t="shared" si="231"/>
        <v>0</v>
      </c>
      <c r="T1487" s="10" t="str">
        <f t="shared" si="239"/>
        <v>Sem - 38</v>
      </c>
      <c r="U1487" s="10" t="str">
        <f t="shared" si="240"/>
        <v>Septembre</v>
      </c>
      <c r="V1487" s="36" t="str">
        <f t="shared" si="232"/>
        <v>2026</v>
      </c>
      <c r="W1487" s="34"/>
      <c r="X1487" s="91">
        <f t="shared" si="241"/>
        <v>0</v>
      </c>
      <c r="Y1487" s="92" t="str">
        <f>VLOOKUP('CM-CIC'!B1418,Annuaire_roster!B:F,4,0)</f>
        <v>CHOUIFI Mustapha</v>
      </c>
      <c r="Z1487" s="37" t="s">
        <v>110</v>
      </c>
      <c r="AA1487" s="60" t="s">
        <v>39</v>
      </c>
      <c r="AB1487" s="35" t="str">
        <f t="shared" si="233"/>
        <v/>
      </c>
      <c r="AC1487" s="35" t="str">
        <f t="shared" si="234"/>
        <v/>
      </c>
      <c r="AD1487" s="35" t="str">
        <f t="shared" si="235"/>
        <v/>
      </c>
      <c r="AE1487" s="44" t="str">
        <f t="shared" si="236"/>
        <v/>
      </c>
      <c r="AF1487" s="120"/>
      <c r="AG1487" s="45"/>
    </row>
    <row r="1488" spans="1:33" ht="12.75" customHeight="1" x14ac:dyDescent="0.2">
      <c r="A1488" s="59">
        <f>+VLOOKUP(B1488,Annuaire_roster!B:G,5,0)</f>
        <v>1393</v>
      </c>
      <c r="B1488" s="78" t="s">
        <v>127</v>
      </c>
      <c r="C1488" s="98"/>
      <c r="D1488" s="98" t="s">
        <v>64</v>
      </c>
      <c r="E1488" s="101"/>
      <c r="F1488" s="101" t="s">
        <v>64</v>
      </c>
      <c r="G1488" s="102"/>
      <c r="H1488" s="105"/>
      <c r="I1488" s="127" t="s">
        <v>63</v>
      </c>
      <c r="J1488" s="105"/>
      <c r="K1488" s="111">
        <v>0</v>
      </c>
      <c r="L1488" s="105">
        <v>0</v>
      </c>
      <c r="M1488" s="112">
        <v>0</v>
      </c>
      <c r="N1488" s="34" t="str">
        <f t="shared" si="237"/>
        <v/>
      </c>
      <c r="O1488" s="38">
        <f t="shared" si="238"/>
        <v>0</v>
      </c>
      <c r="P1488" s="114" t="s">
        <v>117</v>
      </c>
      <c r="Q1488" s="118">
        <v>44823</v>
      </c>
      <c r="R1488" s="35">
        <f t="shared" si="230"/>
        <v>0</v>
      </c>
      <c r="S1488" s="35">
        <f t="shared" si="231"/>
        <v>0</v>
      </c>
      <c r="T1488" s="10" t="str">
        <f t="shared" si="239"/>
        <v>Sem - 38</v>
      </c>
      <c r="U1488" s="10" t="str">
        <f t="shared" si="240"/>
        <v>Septembre</v>
      </c>
      <c r="V1488" s="36" t="str">
        <f t="shared" si="232"/>
        <v>2026</v>
      </c>
      <c r="W1488" s="34"/>
      <c r="X1488" s="91">
        <f t="shared" si="241"/>
        <v>0</v>
      </c>
      <c r="Y1488" s="92" t="str">
        <f>VLOOKUP('CM-CIC'!B1419,Annuaire_roster!B:F,4,0)</f>
        <v>CHOUIFI Mustapha</v>
      </c>
      <c r="Z1488" s="37" t="s">
        <v>110</v>
      </c>
      <c r="AA1488" s="60" t="s">
        <v>39</v>
      </c>
      <c r="AB1488" s="35" t="str">
        <f t="shared" si="233"/>
        <v/>
      </c>
      <c r="AC1488" s="35" t="str">
        <f t="shared" si="234"/>
        <v/>
      </c>
      <c r="AD1488" s="35" t="str">
        <f t="shared" si="235"/>
        <v/>
      </c>
      <c r="AE1488" s="44" t="str">
        <f t="shared" si="236"/>
        <v/>
      </c>
      <c r="AF1488" s="120"/>
      <c r="AG1488" s="45"/>
    </row>
    <row r="1489" spans="1:33" ht="12.75" customHeight="1" x14ac:dyDescent="0.2">
      <c r="A1489" s="59">
        <f>+VLOOKUP(B1489,Annuaire_roster!B:G,5,0)</f>
        <v>1413</v>
      </c>
      <c r="B1489" s="78" t="s">
        <v>131</v>
      </c>
      <c r="C1489" s="98"/>
      <c r="D1489" s="98" t="s">
        <v>64</v>
      </c>
      <c r="E1489" s="101"/>
      <c r="F1489" s="101" t="s">
        <v>64</v>
      </c>
      <c r="G1489" s="102"/>
      <c r="H1489" s="105"/>
      <c r="I1489" s="127" t="s">
        <v>63</v>
      </c>
      <c r="J1489" s="105"/>
      <c r="K1489" s="111">
        <v>0</v>
      </c>
      <c r="L1489" s="105">
        <v>0</v>
      </c>
      <c r="M1489" s="112">
        <v>0</v>
      </c>
      <c r="N1489" s="34" t="str">
        <f t="shared" si="237"/>
        <v/>
      </c>
      <c r="O1489" s="38">
        <f t="shared" si="238"/>
        <v>0</v>
      </c>
      <c r="P1489" s="114" t="s">
        <v>117</v>
      </c>
      <c r="Q1489" s="118">
        <v>44823</v>
      </c>
      <c r="R1489" s="35">
        <f t="shared" si="230"/>
        <v>0</v>
      </c>
      <c r="S1489" s="35">
        <f t="shared" si="231"/>
        <v>0</v>
      </c>
      <c r="T1489" s="10" t="str">
        <f t="shared" si="239"/>
        <v>Sem - 38</v>
      </c>
      <c r="U1489" s="10" t="str">
        <f t="shared" si="240"/>
        <v>Septembre</v>
      </c>
      <c r="V1489" s="36" t="str">
        <f t="shared" si="232"/>
        <v>2026</v>
      </c>
      <c r="W1489" s="34"/>
      <c r="X1489" s="91">
        <f t="shared" si="241"/>
        <v>0</v>
      </c>
      <c r="Y1489" s="92" t="str">
        <f>VLOOKUP('CM-CIC'!B1420,Annuaire_roster!B:F,4,0)</f>
        <v>CHOUIFI Mustapha</v>
      </c>
      <c r="Z1489" s="37" t="s">
        <v>110</v>
      </c>
      <c r="AA1489" s="60" t="s">
        <v>39</v>
      </c>
      <c r="AB1489" s="35" t="str">
        <f t="shared" si="233"/>
        <v/>
      </c>
      <c r="AC1489" s="35" t="str">
        <f t="shared" si="234"/>
        <v/>
      </c>
      <c r="AD1489" s="35" t="str">
        <f t="shared" si="235"/>
        <v/>
      </c>
      <c r="AE1489" s="44" t="str">
        <f t="shared" si="236"/>
        <v/>
      </c>
      <c r="AF1489" s="120"/>
      <c r="AG1489" s="45"/>
    </row>
    <row r="1490" spans="1:33" ht="12.75" customHeight="1" x14ac:dyDescent="0.2">
      <c r="A1490" s="59">
        <f>+VLOOKUP(B1490,Annuaire_roster!B:G,5,0)</f>
        <v>1418</v>
      </c>
      <c r="B1490" s="78" t="s">
        <v>132</v>
      </c>
      <c r="C1490" s="98"/>
      <c r="D1490" s="98" t="s">
        <v>64</v>
      </c>
      <c r="E1490" s="101"/>
      <c r="F1490" s="101" t="s">
        <v>64</v>
      </c>
      <c r="G1490" s="102"/>
      <c r="H1490" s="105"/>
      <c r="I1490" s="127" t="s">
        <v>63</v>
      </c>
      <c r="J1490" s="105"/>
      <c r="K1490" s="111">
        <v>0</v>
      </c>
      <c r="L1490" s="105">
        <v>0</v>
      </c>
      <c r="M1490" s="112">
        <v>0</v>
      </c>
      <c r="N1490" s="34" t="str">
        <f t="shared" si="237"/>
        <v/>
      </c>
      <c r="O1490" s="38">
        <f t="shared" si="238"/>
        <v>0</v>
      </c>
      <c r="P1490" s="114" t="s">
        <v>117</v>
      </c>
      <c r="Q1490" s="118">
        <v>44823</v>
      </c>
      <c r="R1490" s="35">
        <f t="shared" si="230"/>
        <v>0</v>
      </c>
      <c r="S1490" s="35">
        <f t="shared" si="231"/>
        <v>0</v>
      </c>
      <c r="T1490" s="10" t="str">
        <f t="shared" si="239"/>
        <v>Sem - 38</v>
      </c>
      <c r="U1490" s="10" t="str">
        <f t="shared" si="240"/>
        <v>Septembre</v>
      </c>
      <c r="V1490" s="36" t="str">
        <f t="shared" si="232"/>
        <v>2026</v>
      </c>
      <c r="W1490" s="34"/>
      <c r="X1490" s="91">
        <f t="shared" si="241"/>
        <v>0</v>
      </c>
      <c r="Y1490" s="92" t="str">
        <f>VLOOKUP('CM-CIC'!B1421,Annuaire_roster!B:F,4,0)</f>
        <v>CHOUIFI Mustapha</v>
      </c>
      <c r="Z1490" s="37" t="s">
        <v>110</v>
      </c>
      <c r="AA1490" s="60" t="s">
        <v>39</v>
      </c>
      <c r="AB1490" s="35" t="str">
        <f t="shared" si="233"/>
        <v/>
      </c>
      <c r="AC1490" s="35" t="str">
        <f t="shared" si="234"/>
        <v/>
      </c>
      <c r="AD1490" s="35" t="str">
        <f t="shared" si="235"/>
        <v/>
      </c>
      <c r="AE1490" s="44" t="str">
        <f t="shared" si="236"/>
        <v/>
      </c>
      <c r="AF1490" s="120"/>
      <c r="AG1490" s="45"/>
    </row>
    <row r="1491" spans="1:33" ht="12.75" customHeight="1" x14ac:dyDescent="0.2">
      <c r="A1491" s="59">
        <f>+VLOOKUP(B1491,Annuaire_roster!B:G,5,0)</f>
        <v>1411</v>
      </c>
      <c r="B1491" s="78" t="s">
        <v>133</v>
      </c>
      <c r="C1491" s="98"/>
      <c r="D1491" s="98" t="s">
        <v>64</v>
      </c>
      <c r="E1491" s="101"/>
      <c r="F1491" s="101" t="s">
        <v>64</v>
      </c>
      <c r="G1491" s="102"/>
      <c r="H1491" s="105"/>
      <c r="I1491" s="127" t="s">
        <v>63</v>
      </c>
      <c r="J1491" s="105"/>
      <c r="K1491" s="111">
        <v>0</v>
      </c>
      <c r="L1491" s="105">
        <v>0</v>
      </c>
      <c r="M1491" s="112">
        <v>0</v>
      </c>
      <c r="N1491" s="34" t="str">
        <f t="shared" si="237"/>
        <v/>
      </c>
      <c r="O1491" s="38">
        <f t="shared" si="238"/>
        <v>0</v>
      </c>
      <c r="P1491" s="114" t="s">
        <v>117</v>
      </c>
      <c r="Q1491" s="118">
        <v>44823</v>
      </c>
      <c r="R1491" s="35">
        <f t="shared" ref="R1491:R1554" si="242">IF(M1491="Abs",O1491,0)</f>
        <v>0</v>
      </c>
      <c r="S1491" s="35">
        <f t="shared" ref="S1491:S1554" si="243">SUM(R1491,L1491,I1491,J1491,W1491,H1491)</f>
        <v>0</v>
      </c>
      <c r="T1491" s="10" t="str">
        <f t="shared" si="239"/>
        <v>Sem - 38</v>
      </c>
      <c r="U1491" s="10" t="str">
        <f t="shared" si="240"/>
        <v>Septembre</v>
      </c>
      <c r="V1491" s="36" t="str">
        <f t="shared" ref="V1491:V1554" si="244">+TEXT(Q1491,"aaa")</f>
        <v>2026</v>
      </c>
      <c r="W1491" s="34"/>
      <c r="X1491" s="91">
        <f t="shared" si="241"/>
        <v>0</v>
      </c>
      <c r="Y1491" s="92" t="str">
        <f>VLOOKUP('CM-CIC'!B1422,Annuaire_roster!B:F,4,0)</f>
        <v>CHOUIFI Mustapha</v>
      </c>
      <c r="Z1491" s="37" t="s">
        <v>110</v>
      </c>
      <c r="AA1491" s="60" t="s">
        <v>39</v>
      </c>
      <c r="AB1491" s="35" t="str">
        <f t="shared" ref="AB1491:AB1554" si="245">IF(AND(D1491="Congé",F1491="Congé"),0.333333333333333,IF(OR(AND(D1491="Congé",F1491&lt;&gt;"Congé"),(AND(F1491="Congé",D1491&lt;&gt;"Congé"))),0.166666666666667,""))</f>
        <v/>
      </c>
      <c r="AC1491" s="35" t="str">
        <f t="shared" ref="AC1491:AC1554" si="246">IF(AND(D1491="Congé sans solde",F1491="Congé sans solde"),0.333333333333333,IF(OR(AND(D1491="Congé sans solde",F1491&lt;&gt;"Congé sans solde"),(AND(F1491="Congé sans solde",D1491&lt;&gt;"Congé sans solde"))),0.166666666666667,""))</f>
        <v/>
      </c>
      <c r="AD1491" s="35" t="str">
        <f t="shared" ref="AD1491:AD1554" si="247">IF(AND(D1491="Congé spécial",F1491="Congé spécial"),0.333333333333333,IF(OR(AND(D1491="Congé spécial",F1491&lt;&gt;"Congé décès"),(AND(F1491="Congé spécial",D1491&lt;&gt;"Congé spécial"))),0.166666666666667,""))</f>
        <v/>
      </c>
      <c r="AE1491" s="44" t="str">
        <f t="shared" ref="AE1491:AE1554" si="248">IF(AND(D1491="Férié",F1491="Férié"),0.333333333333333,IF(OR(AND(D1491="Férié",F1491&lt;&gt;"Férié"),(AND(F1491="Férié",D1491&lt;&gt;"Férié"))),0.166666666666667,""))</f>
        <v/>
      </c>
      <c r="AF1491" s="120"/>
      <c r="AG1491" s="45"/>
    </row>
    <row r="1492" spans="1:33" ht="12.75" customHeight="1" x14ac:dyDescent="0.2">
      <c r="A1492" s="59">
        <f>+VLOOKUP(B1492,Annuaire_roster!B:G,5,0)</f>
        <v>1410</v>
      </c>
      <c r="B1492" s="78" t="s">
        <v>134</v>
      </c>
      <c r="C1492" s="98"/>
      <c r="D1492" s="98" t="s">
        <v>64</v>
      </c>
      <c r="E1492" s="101"/>
      <c r="F1492" s="101" t="s">
        <v>64</v>
      </c>
      <c r="G1492" s="102"/>
      <c r="H1492" s="105"/>
      <c r="I1492" s="127" t="s">
        <v>63</v>
      </c>
      <c r="J1492" s="105"/>
      <c r="K1492" s="111">
        <v>0</v>
      </c>
      <c r="L1492" s="105">
        <v>0</v>
      </c>
      <c r="M1492" s="112">
        <v>0</v>
      </c>
      <c r="N1492" s="34" t="str">
        <f t="shared" si="237"/>
        <v/>
      </c>
      <c r="O1492" s="38">
        <f t="shared" si="238"/>
        <v>0</v>
      </c>
      <c r="P1492" s="114" t="s">
        <v>117</v>
      </c>
      <c r="Q1492" s="118">
        <v>44823</v>
      </c>
      <c r="R1492" s="35">
        <f t="shared" si="242"/>
        <v>0</v>
      </c>
      <c r="S1492" s="35">
        <f t="shared" si="243"/>
        <v>0</v>
      </c>
      <c r="T1492" s="10" t="str">
        <f t="shared" si="239"/>
        <v>Sem - 38</v>
      </c>
      <c r="U1492" s="10" t="str">
        <f t="shared" si="240"/>
        <v>Septembre</v>
      </c>
      <c r="V1492" s="36" t="str">
        <f t="shared" si="244"/>
        <v>2026</v>
      </c>
      <c r="W1492" s="34"/>
      <c r="X1492" s="91">
        <f t="shared" si="241"/>
        <v>0</v>
      </c>
      <c r="Y1492" s="92" t="str">
        <f>VLOOKUP('CM-CIC'!B1423,Annuaire_roster!B:F,4,0)</f>
        <v>CHOUIFI Mustapha</v>
      </c>
      <c r="Z1492" s="37" t="s">
        <v>110</v>
      </c>
      <c r="AA1492" s="60" t="s">
        <v>39</v>
      </c>
      <c r="AB1492" s="35" t="str">
        <f t="shared" si="245"/>
        <v/>
      </c>
      <c r="AC1492" s="35" t="str">
        <f t="shared" si="246"/>
        <v/>
      </c>
      <c r="AD1492" s="35" t="str">
        <f t="shared" si="247"/>
        <v/>
      </c>
      <c r="AE1492" s="44" t="str">
        <f t="shared" si="248"/>
        <v/>
      </c>
      <c r="AF1492" s="120"/>
      <c r="AG1492" s="45"/>
    </row>
    <row r="1493" spans="1:33" ht="12.75" customHeight="1" x14ac:dyDescent="0.2">
      <c r="A1493" s="59">
        <f>+VLOOKUP(B1493,Annuaire_roster!B:G,5,0)</f>
        <v>1414</v>
      </c>
      <c r="B1493" s="78" t="s">
        <v>136</v>
      </c>
      <c r="C1493" s="98"/>
      <c r="D1493" s="98" t="s">
        <v>64</v>
      </c>
      <c r="E1493" s="101"/>
      <c r="F1493" s="101" t="s">
        <v>64</v>
      </c>
      <c r="G1493" s="102"/>
      <c r="H1493" s="105"/>
      <c r="I1493" s="127" t="s">
        <v>63</v>
      </c>
      <c r="J1493" s="105"/>
      <c r="K1493" s="111">
        <v>0</v>
      </c>
      <c r="L1493" s="105">
        <v>0</v>
      </c>
      <c r="M1493" s="112">
        <v>0</v>
      </c>
      <c r="N1493" s="34" t="str">
        <f t="shared" si="237"/>
        <v/>
      </c>
      <c r="O1493" s="38">
        <f t="shared" si="238"/>
        <v>0</v>
      </c>
      <c r="P1493" s="114" t="s">
        <v>117</v>
      </c>
      <c r="Q1493" s="118">
        <v>44823</v>
      </c>
      <c r="R1493" s="35">
        <f t="shared" si="242"/>
        <v>0</v>
      </c>
      <c r="S1493" s="35">
        <f t="shared" si="243"/>
        <v>0</v>
      </c>
      <c r="T1493" s="10" t="str">
        <f t="shared" si="239"/>
        <v>Sem - 38</v>
      </c>
      <c r="U1493" s="10" t="str">
        <f t="shared" si="240"/>
        <v>Septembre</v>
      </c>
      <c r="V1493" s="36" t="str">
        <f t="shared" si="244"/>
        <v>2026</v>
      </c>
      <c r="W1493" s="34"/>
      <c r="X1493" s="91">
        <f t="shared" si="241"/>
        <v>0</v>
      </c>
      <c r="Y1493" s="92" t="str">
        <f>VLOOKUP('CM-CIC'!B1424,Annuaire_roster!B:F,4,0)</f>
        <v>CHOUIFI Mustapha</v>
      </c>
      <c r="Z1493" s="37" t="s">
        <v>110</v>
      </c>
      <c r="AA1493" s="60" t="s">
        <v>39</v>
      </c>
      <c r="AB1493" s="35" t="str">
        <f t="shared" si="245"/>
        <v/>
      </c>
      <c r="AC1493" s="35" t="str">
        <f t="shared" si="246"/>
        <v/>
      </c>
      <c r="AD1493" s="35" t="str">
        <f t="shared" si="247"/>
        <v/>
      </c>
      <c r="AE1493" s="44" t="str">
        <f t="shared" si="248"/>
        <v/>
      </c>
      <c r="AF1493" s="120"/>
      <c r="AG1493" s="45"/>
    </row>
    <row r="1494" spans="1:33" ht="12.75" customHeight="1" x14ac:dyDescent="0.2">
      <c r="A1494" s="59">
        <f>+VLOOKUP(B1494,Annuaire_roster!B:G,5,0)</f>
        <v>1415</v>
      </c>
      <c r="B1494" s="78" t="s">
        <v>137</v>
      </c>
      <c r="C1494" s="98"/>
      <c r="D1494" s="98" t="s">
        <v>64</v>
      </c>
      <c r="E1494" s="101"/>
      <c r="F1494" s="101" t="s">
        <v>64</v>
      </c>
      <c r="G1494" s="102"/>
      <c r="H1494" s="105"/>
      <c r="I1494" s="127" t="s">
        <v>63</v>
      </c>
      <c r="J1494" s="105"/>
      <c r="K1494" s="111">
        <v>0</v>
      </c>
      <c r="L1494" s="105">
        <v>0</v>
      </c>
      <c r="M1494" s="112">
        <v>0</v>
      </c>
      <c r="N1494" s="34" t="str">
        <f t="shared" si="237"/>
        <v/>
      </c>
      <c r="O1494" s="38">
        <f t="shared" si="238"/>
        <v>0</v>
      </c>
      <c r="P1494" s="114" t="s">
        <v>117</v>
      </c>
      <c r="Q1494" s="118">
        <v>44823</v>
      </c>
      <c r="R1494" s="35">
        <f t="shared" si="242"/>
        <v>0</v>
      </c>
      <c r="S1494" s="35">
        <f t="shared" si="243"/>
        <v>0</v>
      </c>
      <c r="T1494" s="10" t="str">
        <f t="shared" si="239"/>
        <v>Sem - 38</v>
      </c>
      <c r="U1494" s="10" t="str">
        <f t="shared" si="240"/>
        <v>Septembre</v>
      </c>
      <c r="V1494" s="36" t="str">
        <f t="shared" si="244"/>
        <v>2026</v>
      </c>
      <c r="W1494" s="34"/>
      <c r="X1494" s="91">
        <f t="shared" si="241"/>
        <v>0</v>
      </c>
      <c r="Y1494" s="92" t="str">
        <f>VLOOKUP('CM-CIC'!B1425,Annuaire_roster!B:F,4,0)</f>
        <v>CHOUIFI Mustapha</v>
      </c>
      <c r="Z1494" s="37" t="s">
        <v>110</v>
      </c>
      <c r="AA1494" s="60" t="s">
        <v>39</v>
      </c>
      <c r="AB1494" s="35" t="str">
        <f t="shared" si="245"/>
        <v/>
      </c>
      <c r="AC1494" s="35" t="str">
        <f t="shared" si="246"/>
        <v/>
      </c>
      <c r="AD1494" s="35" t="str">
        <f t="shared" si="247"/>
        <v/>
      </c>
      <c r="AE1494" s="44" t="str">
        <f t="shared" si="248"/>
        <v/>
      </c>
      <c r="AF1494" s="120"/>
      <c r="AG1494" s="45"/>
    </row>
    <row r="1495" spans="1:33" ht="12.75" customHeight="1" x14ac:dyDescent="0.2">
      <c r="A1495" s="59">
        <f>+VLOOKUP(B1495,Annuaire_roster!B:G,5,0)</f>
        <v>1416</v>
      </c>
      <c r="B1495" s="78" t="s">
        <v>138</v>
      </c>
      <c r="C1495" s="98"/>
      <c r="D1495" s="98" t="s">
        <v>64</v>
      </c>
      <c r="E1495" s="101"/>
      <c r="F1495" s="101" t="s">
        <v>64</v>
      </c>
      <c r="G1495" s="102"/>
      <c r="H1495" s="105"/>
      <c r="I1495" s="127" t="s">
        <v>63</v>
      </c>
      <c r="J1495" s="105"/>
      <c r="K1495" s="111">
        <v>0</v>
      </c>
      <c r="L1495" s="105">
        <v>0</v>
      </c>
      <c r="M1495" s="112">
        <v>0</v>
      </c>
      <c r="N1495" s="34" t="str">
        <f t="shared" si="237"/>
        <v/>
      </c>
      <c r="O1495" s="38">
        <f t="shared" si="238"/>
        <v>0</v>
      </c>
      <c r="P1495" s="114" t="s">
        <v>117</v>
      </c>
      <c r="Q1495" s="118">
        <v>44823</v>
      </c>
      <c r="R1495" s="35">
        <f t="shared" si="242"/>
        <v>0</v>
      </c>
      <c r="S1495" s="35">
        <f t="shared" si="243"/>
        <v>0</v>
      </c>
      <c r="T1495" s="10" t="str">
        <f t="shared" si="239"/>
        <v>Sem - 38</v>
      </c>
      <c r="U1495" s="10" t="str">
        <f t="shared" si="240"/>
        <v>Septembre</v>
      </c>
      <c r="V1495" s="36" t="str">
        <f t="shared" si="244"/>
        <v>2026</v>
      </c>
      <c r="W1495" s="34"/>
      <c r="X1495" s="91">
        <f t="shared" si="241"/>
        <v>0</v>
      </c>
      <c r="Y1495" s="92" t="str">
        <f>VLOOKUP('CM-CIC'!B1426,Annuaire_roster!B:F,4,0)</f>
        <v>CHOUIFI Mustapha</v>
      </c>
      <c r="Z1495" s="37" t="s">
        <v>110</v>
      </c>
      <c r="AA1495" s="60" t="s">
        <v>39</v>
      </c>
      <c r="AB1495" s="35" t="str">
        <f t="shared" si="245"/>
        <v/>
      </c>
      <c r="AC1495" s="35" t="str">
        <f t="shared" si="246"/>
        <v/>
      </c>
      <c r="AD1495" s="35" t="str">
        <f t="shared" si="247"/>
        <v/>
      </c>
      <c r="AE1495" s="44" t="str">
        <f t="shared" si="248"/>
        <v/>
      </c>
      <c r="AF1495" s="120"/>
      <c r="AG1495" s="45"/>
    </row>
    <row r="1496" spans="1:33" ht="12.75" customHeight="1" x14ac:dyDescent="0.2">
      <c r="A1496" s="59">
        <f>+VLOOKUP(B1496,Annuaire_roster!B:G,5,0)</f>
        <v>1421</v>
      </c>
      <c r="B1496" s="78" t="s">
        <v>140</v>
      </c>
      <c r="C1496" s="98"/>
      <c r="D1496" s="98" t="s">
        <v>64</v>
      </c>
      <c r="E1496" s="101"/>
      <c r="F1496" s="101" t="s">
        <v>64</v>
      </c>
      <c r="G1496" s="102"/>
      <c r="H1496" s="105"/>
      <c r="I1496" s="127" t="s">
        <v>63</v>
      </c>
      <c r="J1496" s="105"/>
      <c r="K1496" s="111">
        <v>0</v>
      </c>
      <c r="L1496" s="105">
        <v>0</v>
      </c>
      <c r="M1496" s="112">
        <v>0</v>
      </c>
      <c r="N1496" s="34" t="str">
        <f t="shared" si="237"/>
        <v/>
      </c>
      <c r="O1496" s="38">
        <f t="shared" si="238"/>
        <v>0</v>
      </c>
      <c r="P1496" s="114" t="s">
        <v>117</v>
      </c>
      <c r="Q1496" s="118">
        <v>44823</v>
      </c>
      <c r="R1496" s="35">
        <f t="shared" si="242"/>
        <v>0</v>
      </c>
      <c r="S1496" s="35">
        <f t="shared" si="243"/>
        <v>0</v>
      </c>
      <c r="T1496" s="10" t="str">
        <f t="shared" si="239"/>
        <v>Sem - 38</v>
      </c>
      <c r="U1496" s="10" t="str">
        <f t="shared" si="240"/>
        <v>Septembre</v>
      </c>
      <c r="V1496" s="36" t="str">
        <f t="shared" si="244"/>
        <v>2026</v>
      </c>
      <c r="W1496" s="34"/>
      <c r="X1496" s="91">
        <f t="shared" si="241"/>
        <v>0</v>
      </c>
      <c r="Y1496" s="92" t="str">
        <f>VLOOKUP('CM-CIC'!B1427,Annuaire_roster!B:F,4,0)</f>
        <v>CHOUIFI Mustapha</v>
      </c>
      <c r="Z1496" s="37" t="s">
        <v>110</v>
      </c>
      <c r="AA1496" s="60" t="s">
        <v>39</v>
      </c>
      <c r="AB1496" s="35" t="str">
        <f t="shared" si="245"/>
        <v/>
      </c>
      <c r="AC1496" s="35" t="str">
        <f t="shared" si="246"/>
        <v/>
      </c>
      <c r="AD1496" s="35" t="str">
        <f t="shared" si="247"/>
        <v/>
      </c>
      <c r="AE1496" s="44" t="str">
        <f t="shared" si="248"/>
        <v/>
      </c>
      <c r="AF1496" s="120"/>
      <c r="AG1496" s="45"/>
    </row>
    <row r="1497" spans="1:33" ht="12.75" customHeight="1" x14ac:dyDescent="0.2">
      <c r="A1497" s="59">
        <f>+VLOOKUP(B1497,Annuaire_roster!B:G,5,0)</f>
        <v>1419</v>
      </c>
      <c r="B1497" s="78" t="s">
        <v>139</v>
      </c>
      <c r="C1497" s="98"/>
      <c r="D1497" s="98" t="s">
        <v>64</v>
      </c>
      <c r="E1497" s="101"/>
      <c r="F1497" s="101" t="s">
        <v>64</v>
      </c>
      <c r="G1497" s="102"/>
      <c r="H1497" s="105"/>
      <c r="I1497" s="127" t="s">
        <v>63</v>
      </c>
      <c r="J1497" s="105"/>
      <c r="K1497" s="111">
        <v>0</v>
      </c>
      <c r="L1497" s="105">
        <v>0</v>
      </c>
      <c r="M1497" s="112">
        <v>0</v>
      </c>
      <c r="N1497" s="34" t="str">
        <f t="shared" si="237"/>
        <v/>
      </c>
      <c r="O1497" s="38">
        <f t="shared" si="238"/>
        <v>0</v>
      </c>
      <c r="P1497" s="114" t="s">
        <v>117</v>
      </c>
      <c r="Q1497" s="118">
        <v>44823</v>
      </c>
      <c r="R1497" s="35">
        <f t="shared" si="242"/>
        <v>0</v>
      </c>
      <c r="S1497" s="35">
        <f t="shared" si="243"/>
        <v>0</v>
      </c>
      <c r="T1497" s="10" t="str">
        <f t="shared" si="239"/>
        <v>Sem - 38</v>
      </c>
      <c r="U1497" s="10" t="str">
        <f t="shared" si="240"/>
        <v>Septembre</v>
      </c>
      <c r="V1497" s="36" t="str">
        <f t="shared" si="244"/>
        <v>2026</v>
      </c>
      <c r="W1497" s="34"/>
      <c r="X1497" s="91">
        <f t="shared" si="241"/>
        <v>0</v>
      </c>
      <c r="Y1497" s="92" t="str">
        <f>VLOOKUP('CM-CIC'!B1428,Annuaire_roster!B:F,4,0)</f>
        <v>CHOUIFI Mustapha</v>
      </c>
      <c r="Z1497" s="37" t="s">
        <v>110</v>
      </c>
      <c r="AA1497" s="60" t="s">
        <v>39</v>
      </c>
      <c r="AB1497" s="35" t="str">
        <f t="shared" si="245"/>
        <v/>
      </c>
      <c r="AC1497" s="35" t="str">
        <f t="shared" si="246"/>
        <v/>
      </c>
      <c r="AD1497" s="35" t="str">
        <f t="shared" si="247"/>
        <v/>
      </c>
      <c r="AE1497" s="44" t="str">
        <f t="shared" si="248"/>
        <v/>
      </c>
      <c r="AF1497" s="120"/>
      <c r="AG1497" s="45"/>
    </row>
    <row r="1498" spans="1:33" ht="12.75" customHeight="1" x14ac:dyDescent="0.2">
      <c r="A1498" s="59">
        <f>+VLOOKUP(B1498,Annuaire_roster!B:G,5,0)</f>
        <v>1533</v>
      </c>
      <c r="B1498" s="78" t="s">
        <v>181</v>
      </c>
      <c r="C1498" s="98"/>
      <c r="D1498" s="98" t="s">
        <v>64</v>
      </c>
      <c r="E1498" s="101"/>
      <c r="F1498" s="101" t="s">
        <v>64</v>
      </c>
      <c r="G1498" s="102"/>
      <c r="H1498" s="105"/>
      <c r="I1498" s="127" t="s">
        <v>63</v>
      </c>
      <c r="J1498" s="105"/>
      <c r="K1498" s="111">
        <v>0</v>
      </c>
      <c r="L1498" s="105">
        <v>0</v>
      </c>
      <c r="M1498" s="112">
        <v>0</v>
      </c>
      <c r="N1498" s="34" t="str">
        <f t="shared" si="237"/>
        <v/>
      </c>
      <c r="O1498" s="38">
        <f t="shared" si="238"/>
        <v>0</v>
      </c>
      <c r="P1498" s="114" t="s">
        <v>117</v>
      </c>
      <c r="Q1498" s="118">
        <v>44823</v>
      </c>
      <c r="R1498" s="35">
        <f t="shared" si="242"/>
        <v>0</v>
      </c>
      <c r="S1498" s="35">
        <f t="shared" si="243"/>
        <v>0</v>
      </c>
      <c r="T1498" s="10" t="str">
        <f t="shared" si="239"/>
        <v>Sem - 38</v>
      </c>
      <c r="U1498" s="10" t="str">
        <f t="shared" si="240"/>
        <v>Septembre</v>
      </c>
      <c r="V1498" s="36" t="str">
        <f t="shared" si="244"/>
        <v>2026</v>
      </c>
      <c r="W1498" s="34"/>
      <c r="X1498" s="91">
        <f t="shared" si="241"/>
        <v>0</v>
      </c>
      <c r="Y1498" s="92" t="str">
        <f>VLOOKUP('CM-CIC'!B1429,Annuaire_roster!B:F,4,0)</f>
        <v>CHOUIFI Mustapha</v>
      </c>
      <c r="Z1498" s="37" t="s">
        <v>110</v>
      </c>
      <c r="AA1498" s="60" t="s">
        <v>39</v>
      </c>
      <c r="AB1498" s="35" t="str">
        <f t="shared" si="245"/>
        <v/>
      </c>
      <c r="AC1498" s="35" t="str">
        <f t="shared" si="246"/>
        <v/>
      </c>
      <c r="AD1498" s="35" t="str">
        <f t="shared" si="247"/>
        <v/>
      </c>
      <c r="AE1498" s="44" t="str">
        <f t="shared" si="248"/>
        <v/>
      </c>
      <c r="AF1498" s="120"/>
      <c r="AG1498" s="45"/>
    </row>
    <row r="1499" spans="1:33" ht="12.75" customHeight="1" x14ac:dyDescent="0.2">
      <c r="A1499" s="59">
        <f>+VLOOKUP(B1499,Annuaire_roster!B:G,5,0)</f>
        <v>1532</v>
      </c>
      <c r="B1499" s="78" t="s">
        <v>182</v>
      </c>
      <c r="C1499" s="98"/>
      <c r="D1499" s="98" t="s">
        <v>64</v>
      </c>
      <c r="E1499" s="101"/>
      <c r="F1499" s="101" t="s">
        <v>64</v>
      </c>
      <c r="G1499" s="102"/>
      <c r="H1499" s="105"/>
      <c r="I1499" s="127" t="s">
        <v>63</v>
      </c>
      <c r="J1499" s="105"/>
      <c r="K1499" s="111">
        <v>0</v>
      </c>
      <c r="L1499" s="105">
        <v>0</v>
      </c>
      <c r="M1499" s="112">
        <v>0</v>
      </c>
      <c r="N1499" s="34" t="str">
        <f t="shared" si="237"/>
        <v/>
      </c>
      <c r="O1499" s="38">
        <f t="shared" si="238"/>
        <v>0</v>
      </c>
      <c r="P1499" s="114" t="s">
        <v>117</v>
      </c>
      <c r="Q1499" s="118">
        <v>44823</v>
      </c>
      <c r="R1499" s="35">
        <f t="shared" si="242"/>
        <v>0</v>
      </c>
      <c r="S1499" s="35">
        <f t="shared" si="243"/>
        <v>0</v>
      </c>
      <c r="T1499" s="10" t="str">
        <f t="shared" si="239"/>
        <v>Sem - 38</v>
      </c>
      <c r="U1499" s="10" t="str">
        <f t="shared" si="240"/>
        <v>Septembre</v>
      </c>
      <c r="V1499" s="36" t="str">
        <f t="shared" si="244"/>
        <v>2026</v>
      </c>
      <c r="W1499" s="34"/>
      <c r="X1499" s="91">
        <f t="shared" si="241"/>
        <v>0</v>
      </c>
      <c r="Y1499" s="92" t="str">
        <f>VLOOKUP('CM-CIC'!B1430,Annuaire_roster!B:F,4,0)</f>
        <v>CHOUIFI Mustapha</v>
      </c>
      <c r="Z1499" s="37" t="s">
        <v>110</v>
      </c>
      <c r="AA1499" s="60" t="s">
        <v>39</v>
      </c>
      <c r="AB1499" s="35" t="str">
        <f t="shared" si="245"/>
        <v/>
      </c>
      <c r="AC1499" s="35" t="str">
        <f t="shared" si="246"/>
        <v/>
      </c>
      <c r="AD1499" s="35" t="str">
        <f t="shared" si="247"/>
        <v/>
      </c>
      <c r="AE1499" s="44" t="str">
        <f t="shared" si="248"/>
        <v/>
      </c>
      <c r="AF1499" s="120"/>
      <c r="AG1499" s="45"/>
    </row>
    <row r="1500" spans="1:33" ht="12.75" customHeight="1" x14ac:dyDescent="0.2">
      <c r="A1500" s="59">
        <f>+VLOOKUP(B1500,Annuaire_roster!B:G,5,0)</f>
        <v>1448</v>
      </c>
      <c r="B1500" s="78" t="s">
        <v>164</v>
      </c>
      <c r="C1500" s="98"/>
      <c r="D1500" s="98" t="s">
        <v>64</v>
      </c>
      <c r="E1500" s="101"/>
      <c r="F1500" s="101" t="s">
        <v>64</v>
      </c>
      <c r="G1500" s="102"/>
      <c r="H1500" s="105"/>
      <c r="I1500" s="127" t="s">
        <v>63</v>
      </c>
      <c r="J1500" s="105"/>
      <c r="K1500" s="111">
        <v>0</v>
      </c>
      <c r="L1500" s="105">
        <v>0</v>
      </c>
      <c r="M1500" s="112">
        <v>0</v>
      </c>
      <c r="N1500" s="34" t="str">
        <f t="shared" si="237"/>
        <v/>
      </c>
      <c r="O1500" s="38">
        <f t="shared" si="238"/>
        <v>0</v>
      </c>
      <c r="P1500" s="114" t="s">
        <v>117</v>
      </c>
      <c r="Q1500" s="118">
        <v>44823</v>
      </c>
      <c r="R1500" s="35">
        <f t="shared" si="242"/>
        <v>0</v>
      </c>
      <c r="S1500" s="35">
        <f t="shared" si="243"/>
        <v>0</v>
      </c>
      <c r="T1500" s="10" t="str">
        <f t="shared" si="239"/>
        <v>Sem - 38</v>
      </c>
      <c r="U1500" s="10" t="str">
        <f t="shared" si="240"/>
        <v>Septembre</v>
      </c>
      <c r="V1500" s="36" t="str">
        <f t="shared" si="244"/>
        <v>2026</v>
      </c>
      <c r="W1500" s="34"/>
      <c r="X1500" s="91">
        <f t="shared" si="241"/>
        <v>0</v>
      </c>
      <c r="Y1500" s="92" t="str">
        <f>VLOOKUP('CM-CIC'!B1431,Annuaire_roster!B:F,4,0)</f>
        <v>CHOUIFI Mustapha</v>
      </c>
      <c r="Z1500" s="37" t="s">
        <v>110</v>
      </c>
      <c r="AA1500" s="60" t="s">
        <v>39</v>
      </c>
      <c r="AB1500" s="35" t="str">
        <f t="shared" si="245"/>
        <v/>
      </c>
      <c r="AC1500" s="35" t="str">
        <f t="shared" si="246"/>
        <v/>
      </c>
      <c r="AD1500" s="35" t="str">
        <f t="shared" si="247"/>
        <v/>
      </c>
      <c r="AE1500" s="44" t="str">
        <f t="shared" si="248"/>
        <v/>
      </c>
      <c r="AF1500" s="120"/>
      <c r="AG1500" s="45"/>
    </row>
    <row r="1501" spans="1:33" ht="12.75" customHeight="1" x14ac:dyDescent="0.2">
      <c r="A1501" s="59">
        <f>+VLOOKUP(B1501,Annuaire_roster!B:G,5,0)</f>
        <v>1488</v>
      </c>
      <c r="B1501" s="78" t="s">
        <v>170</v>
      </c>
      <c r="C1501" s="98"/>
      <c r="D1501" s="98" t="s">
        <v>64</v>
      </c>
      <c r="E1501" s="101"/>
      <c r="F1501" s="101" t="s">
        <v>64</v>
      </c>
      <c r="G1501" s="102"/>
      <c r="H1501" s="105"/>
      <c r="I1501" s="127" t="s">
        <v>63</v>
      </c>
      <c r="J1501" s="105"/>
      <c r="K1501" s="111">
        <v>0</v>
      </c>
      <c r="L1501" s="105">
        <v>0</v>
      </c>
      <c r="M1501" s="112">
        <v>0</v>
      </c>
      <c r="N1501" s="34" t="str">
        <f t="shared" si="237"/>
        <v/>
      </c>
      <c r="O1501" s="38">
        <f t="shared" si="238"/>
        <v>0</v>
      </c>
      <c r="P1501" s="114" t="s">
        <v>117</v>
      </c>
      <c r="Q1501" s="118">
        <v>44823</v>
      </c>
      <c r="R1501" s="35">
        <f t="shared" si="242"/>
        <v>0</v>
      </c>
      <c r="S1501" s="35">
        <f t="shared" si="243"/>
        <v>0</v>
      </c>
      <c r="T1501" s="10" t="str">
        <f t="shared" si="239"/>
        <v>Sem - 38</v>
      </c>
      <c r="U1501" s="10" t="str">
        <f t="shared" si="240"/>
        <v>Septembre</v>
      </c>
      <c r="V1501" s="36" t="str">
        <f t="shared" si="244"/>
        <v>2026</v>
      </c>
      <c r="W1501" s="34"/>
      <c r="X1501" s="91">
        <f t="shared" si="241"/>
        <v>0</v>
      </c>
      <c r="Y1501" s="92" t="str">
        <f>VLOOKUP('CM-CIC'!B1432,Annuaire_roster!B:F,4,0)</f>
        <v>CHOUIFI Mustapha</v>
      </c>
      <c r="Z1501" s="37" t="s">
        <v>110</v>
      </c>
      <c r="AA1501" s="60" t="s">
        <v>39</v>
      </c>
      <c r="AB1501" s="35" t="str">
        <f t="shared" si="245"/>
        <v/>
      </c>
      <c r="AC1501" s="35" t="str">
        <f t="shared" si="246"/>
        <v/>
      </c>
      <c r="AD1501" s="35" t="str">
        <f t="shared" si="247"/>
        <v/>
      </c>
      <c r="AE1501" s="44" t="str">
        <f t="shared" si="248"/>
        <v/>
      </c>
      <c r="AF1501" s="120"/>
      <c r="AG1501" s="45"/>
    </row>
    <row r="1502" spans="1:33" ht="12.75" customHeight="1" x14ac:dyDescent="0.2">
      <c r="A1502" s="59">
        <f>+VLOOKUP(B1502,Annuaire_roster!B:G,5,0)</f>
        <v>1456</v>
      </c>
      <c r="B1502" s="78" t="s">
        <v>173</v>
      </c>
      <c r="C1502" s="98"/>
      <c r="D1502" s="98" t="s">
        <v>64</v>
      </c>
      <c r="E1502" s="101"/>
      <c r="F1502" s="101" t="s">
        <v>64</v>
      </c>
      <c r="G1502" s="102"/>
      <c r="H1502" s="105"/>
      <c r="I1502" s="127" t="s">
        <v>63</v>
      </c>
      <c r="J1502" s="105"/>
      <c r="K1502" s="111">
        <v>0</v>
      </c>
      <c r="L1502" s="105">
        <v>0</v>
      </c>
      <c r="M1502" s="112">
        <v>0</v>
      </c>
      <c r="N1502" s="34" t="str">
        <f t="shared" si="237"/>
        <v/>
      </c>
      <c r="O1502" s="38">
        <f t="shared" si="238"/>
        <v>0</v>
      </c>
      <c r="P1502" s="114" t="s">
        <v>117</v>
      </c>
      <c r="Q1502" s="118">
        <v>44823</v>
      </c>
      <c r="R1502" s="35">
        <f t="shared" si="242"/>
        <v>0</v>
      </c>
      <c r="S1502" s="35">
        <f t="shared" si="243"/>
        <v>0</v>
      </c>
      <c r="T1502" s="10" t="str">
        <f t="shared" si="239"/>
        <v>Sem - 38</v>
      </c>
      <c r="U1502" s="10" t="str">
        <f t="shared" si="240"/>
        <v>Septembre</v>
      </c>
      <c r="V1502" s="36" t="str">
        <f t="shared" si="244"/>
        <v>2026</v>
      </c>
      <c r="W1502" s="34"/>
      <c r="X1502" s="91">
        <f t="shared" si="241"/>
        <v>0</v>
      </c>
      <c r="Y1502" s="92" t="str">
        <f>VLOOKUP('CM-CIC'!B1433,Annuaire_roster!B:F,4,0)</f>
        <v>CHOUIFI Mustapha</v>
      </c>
      <c r="Z1502" s="37" t="s">
        <v>110</v>
      </c>
      <c r="AA1502" s="60" t="s">
        <v>39</v>
      </c>
      <c r="AB1502" s="35" t="str">
        <f t="shared" si="245"/>
        <v/>
      </c>
      <c r="AC1502" s="35" t="str">
        <f t="shared" si="246"/>
        <v/>
      </c>
      <c r="AD1502" s="35" t="str">
        <f t="shared" si="247"/>
        <v/>
      </c>
      <c r="AE1502" s="44" t="str">
        <f t="shared" si="248"/>
        <v/>
      </c>
      <c r="AF1502" s="120"/>
      <c r="AG1502" s="45"/>
    </row>
    <row r="1503" spans="1:33" ht="12.75" customHeight="1" x14ac:dyDescent="0.2">
      <c r="A1503" s="59">
        <f>+VLOOKUP(B1503,Annuaire_roster!B:G,5,0)</f>
        <v>1504</v>
      </c>
      <c r="B1503" s="78" t="s">
        <v>166</v>
      </c>
      <c r="C1503" s="98"/>
      <c r="D1503" s="98" t="s">
        <v>64</v>
      </c>
      <c r="E1503" s="101"/>
      <c r="F1503" s="101" t="s">
        <v>64</v>
      </c>
      <c r="G1503" s="102"/>
      <c r="H1503" s="105"/>
      <c r="I1503" s="127" t="s">
        <v>63</v>
      </c>
      <c r="J1503" s="105"/>
      <c r="K1503" s="111">
        <v>0</v>
      </c>
      <c r="L1503" s="105">
        <v>0</v>
      </c>
      <c r="M1503" s="112">
        <v>0</v>
      </c>
      <c r="N1503" s="34" t="str">
        <f t="shared" si="237"/>
        <v/>
      </c>
      <c r="O1503" s="38">
        <f t="shared" si="238"/>
        <v>0</v>
      </c>
      <c r="P1503" s="114" t="s">
        <v>117</v>
      </c>
      <c r="Q1503" s="118">
        <v>44823</v>
      </c>
      <c r="R1503" s="35">
        <f t="shared" si="242"/>
        <v>0</v>
      </c>
      <c r="S1503" s="35">
        <f t="shared" si="243"/>
        <v>0</v>
      </c>
      <c r="T1503" s="10" t="str">
        <f t="shared" si="239"/>
        <v>Sem - 38</v>
      </c>
      <c r="U1503" s="10" t="str">
        <f t="shared" si="240"/>
        <v>Septembre</v>
      </c>
      <c r="V1503" s="36" t="str">
        <f t="shared" si="244"/>
        <v>2026</v>
      </c>
      <c r="W1503" s="34"/>
      <c r="X1503" s="91">
        <f t="shared" si="241"/>
        <v>0</v>
      </c>
      <c r="Y1503" s="92" t="str">
        <f>VLOOKUP('CM-CIC'!B1434,Annuaire_roster!B:F,4,0)</f>
        <v>CHOUIFI Mustapha</v>
      </c>
      <c r="Z1503" s="37" t="s">
        <v>110</v>
      </c>
      <c r="AA1503" s="60" t="s">
        <v>39</v>
      </c>
      <c r="AB1503" s="35" t="str">
        <f t="shared" si="245"/>
        <v/>
      </c>
      <c r="AC1503" s="35" t="str">
        <f t="shared" si="246"/>
        <v/>
      </c>
      <c r="AD1503" s="35" t="str">
        <f t="shared" si="247"/>
        <v/>
      </c>
      <c r="AE1503" s="44" t="str">
        <f t="shared" si="248"/>
        <v/>
      </c>
      <c r="AF1503" s="120"/>
      <c r="AG1503" s="45"/>
    </row>
    <row r="1504" spans="1:33" ht="12.75" customHeight="1" x14ac:dyDescent="0.2">
      <c r="A1504" s="59">
        <f>+VLOOKUP(B1504,Annuaire_roster!B:G,5,0)</f>
        <v>1429</v>
      </c>
      <c r="B1504" s="78" t="s">
        <v>147</v>
      </c>
      <c r="C1504" s="98"/>
      <c r="D1504" s="98" t="s">
        <v>64</v>
      </c>
      <c r="E1504" s="101"/>
      <c r="F1504" s="101" t="s">
        <v>64</v>
      </c>
      <c r="G1504" s="102"/>
      <c r="H1504" s="105"/>
      <c r="I1504" s="127" t="s">
        <v>63</v>
      </c>
      <c r="J1504" s="105"/>
      <c r="K1504" s="111">
        <v>0</v>
      </c>
      <c r="L1504" s="105">
        <v>0</v>
      </c>
      <c r="M1504" s="112">
        <v>0</v>
      </c>
      <c r="N1504" s="34" t="str">
        <f t="shared" si="237"/>
        <v/>
      </c>
      <c r="O1504" s="38">
        <f t="shared" si="238"/>
        <v>0</v>
      </c>
      <c r="P1504" s="114" t="s">
        <v>117</v>
      </c>
      <c r="Q1504" s="118">
        <v>44823</v>
      </c>
      <c r="R1504" s="35">
        <f t="shared" si="242"/>
        <v>0</v>
      </c>
      <c r="S1504" s="35">
        <f t="shared" si="243"/>
        <v>0</v>
      </c>
      <c r="T1504" s="10" t="str">
        <f t="shared" si="239"/>
        <v>Sem - 38</v>
      </c>
      <c r="U1504" s="10" t="str">
        <f t="shared" si="240"/>
        <v>Septembre</v>
      </c>
      <c r="V1504" s="36" t="str">
        <f t="shared" si="244"/>
        <v>2026</v>
      </c>
      <c r="W1504" s="34"/>
      <c r="X1504" s="91">
        <f t="shared" si="241"/>
        <v>0</v>
      </c>
      <c r="Y1504" s="92" t="str">
        <f>VLOOKUP('CM-CIC'!B1435,Annuaire_roster!B:F,4,0)</f>
        <v>CHOUIFI Mustapha</v>
      </c>
      <c r="Z1504" s="37" t="s">
        <v>110</v>
      </c>
      <c r="AA1504" s="60" t="s">
        <v>39</v>
      </c>
      <c r="AB1504" s="35" t="str">
        <f t="shared" si="245"/>
        <v/>
      </c>
      <c r="AC1504" s="35" t="str">
        <f t="shared" si="246"/>
        <v/>
      </c>
      <c r="AD1504" s="35" t="str">
        <f t="shared" si="247"/>
        <v/>
      </c>
      <c r="AE1504" s="44" t="str">
        <f t="shared" si="248"/>
        <v/>
      </c>
      <c r="AF1504" s="120"/>
      <c r="AG1504" s="45"/>
    </row>
    <row r="1505" spans="1:33" ht="12.75" customHeight="1" x14ac:dyDescent="0.2">
      <c r="A1505" s="59" t="str">
        <f>+VLOOKUP(B1505,Annuaire_roster!B:G,5,0)</f>
        <v>01563</v>
      </c>
      <c r="B1505" s="78" t="s">
        <v>190</v>
      </c>
      <c r="C1505" s="98"/>
      <c r="D1505" s="98" t="s">
        <v>64</v>
      </c>
      <c r="E1505" s="101"/>
      <c r="F1505" s="101" t="s">
        <v>64</v>
      </c>
      <c r="G1505" s="102"/>
      <c r="H1505" s="105"/>
      <c r="I1505" s="127" t="s">
        <v>63</v>
      </c>
      <c r="J1505" s="105"/>
      <c r="K1505" s="111">
        <v>0</v>
      </c>
      <c r="L1505" s="105">
        <v>0</v>
      </c>
      <c r="M1505" s="112">
        <v>0</v>
      </c>
      <c r="N1505" s="34" t="str">
        <f t="shared" si="237"/>
        <v/>
      </c>
      <c r="O1505" s="38">
        <f t="shared" si="238"/>
        <v>0</v>
      </c>
      <c r="P1505" s="114" t="s">
        <v>117</v>
      </c>
      <c r="Q1505" s="118">
        <v>44823</v>
      </c>
      <c r="R1505" s="35">
        <f t="shared" si="242"/>
        <v>0</v>
      </c>
      <c r="S1505" s="35">
        <f t="shared" si="243"/>
        <v>0</v>
      </c>
      <c r="T1505" s="10" t="str">
        <f t="shared" si="239"/>
        <v>Sem - 38</v>
      </c>
      <c r="U1505" s="10" t="str">
        <f t="shared" si="240"/>
        <v>Septembre</v>
      </c>
      <c r="V1505" s="36" t="str">
        <f t="shared" si="244"/>
        <v>2026</v>
      </c>
      <c r="W1505" s="34"/>
      <c r="X1505" s="91">
        <f t="shared" si="241"/>
        <v>0</v>
      </c>
      <c r="Y1505" s="92" t="str">
        <f>VLOOKUP('CM-CIC'!B1436,Annuaire_roster!B:F,4,0)</f>
        <v>CHOUIFI Mustapha</v>
      </c>
      <c r="Z1505" s="37" t="s">
        <v>110</v>
      </c>
      <c r="AA1505" s="60" t="s">
        <v>39</v>
      </c>
      <c r="AB1505" s="35" t="str">
        <f t="shared" si="245"/>
        <v/>
      </c>
      <c r="AC1505" s="35" t="str">
        <f t="shared" si="246"/>
        <v/>
      </c>
      <c r="AD1505" s="35" t="str">
        <f t="shared" si="247"/>
        <v/>
      </c>
      <c r="AE1505" s="44" t="str">
        <f t="shared" si="248"/>
        <v/>
      </c>
      <c r="AF1505" s="120"/>
      <c r="AG1505" s="45"/>
    </row>
    <row r="1506" spans="1:33" ht="12.75" customHeight="1" x14ac:dyDescent="0.2">
      <c r="A1506" s="59" t="str">
        <f>+VLOOKUP(B1506,Annuaire_roster!B:G,5,0)</f>
        <v>01579</v>
      </c>
      <c r="B1506" s="78" t="s">
        <v>194</v>
      </c>
      <c r="C1506" s="98"/>
      <c r="D1506" s="98" t="s">
        <v>64</v>
      </c>
      <c r="E1506" s="101"/>
      <c r="F1506" s="101" t="s">
        <v>64</v>
      </c>
      <c r="G1506" s="102"/>
      <c r="H1506" s="105"/>
      <c r="I1506" s="127" t="s">
        <v>63</v>
      </c>
      <c r="J1506" s="105"/>
      <c r="K1506" s="111">
        <v>0</v>
      </c>
      <c r="L1506" s="105">
        <v>0</v>
      </c>
      <c r="M1506" s="112">
        <v>0</v>
      </c>
      <c r="N1506" s="34" t="str">
        <f t="shared" si="237"/>
        <v/>
      </c>
      <c r="O1506" s="38">
        <f t="shared" si="238"/>
        <v>0</v>
      </c>
      <c r="P1506" s="114" t="s">
        <v>117</v>
      </c>
      <c r="Q1506" s="118">
        <v>44823</v>
      </c>
      <c r="R1506" s="35">
        <f t="shared" si="242"/>
        <v>0</v>
      </c>
      <c r="S1506" s="35">
        <f t="shared" si="243"/>
        <v>0</v>
      </c>
      <c r="T1506" s="10" t="str">
        <f t="shared" si="239"/>
        <v>Sem - 38</v>
      </c>
      <c r="U1506" s="10" t="str">
        <f t="shared" si="240"/>
        <v>Septembre</v>
      </c>
      <c r="V1506" s="36" t="str">
        <f t="shared" si="244"/>
        <v>2026</v>
      </c>
      <c r="W1506" s="34"/>
      <c r="X1506" s="91">
        <f t="shared" si="241"/>
        <v>0</v>
      </c>
      <c r="Y1506" s="92" t="str">
        <f>VLOOKUP('CM-CIC'!B1437,Annuaire_roster!B:F,4,0)</f>
        <v>CHOUIFI Mustapha</v>
      </c>
      <c r="Z1506" s="37" t="s">
        <v>110</v>
      </c>
      <c r="AA1506" s="60" t="s">
        <v>39</v>
      </c>
      <c r="AB1506" s="35" t="str">
        <f t="shared" si="245"/>
        <v/>
      </c>
      <c r="AC1506" s="35" t="str">
        <f t="shared" si="246"/>
        <v/>
      </c>
      <c r="AD1506" s="35" t="str">
        <f t="shared" si="247"/>
        <v/>
      </c>
      <c r="AE1506" s="44" t="str">
        <f t="shared" si="248"/>
        <v/>
      </c>
      <c r="AF1506" s="120"/>
      <c r="AG1506" s="45"/>
    </row>
    <row r="1507" spans="1:33" ht="12.75" customHeight="1" x14ac:dyDescent="0.2">
      <c r="A1507" s="59" t="str">
        <f>+VLOOKUP(B1507,Annuaire_roster!B:G,5,0)</f>
        <v>01580</v>
      </c>
      <c r="B1507" s="78" t="s">
        <v>197</v>
      </c>
      <c r="C1507" s="98"/>
      <c r="D1507" s="98" t="s">
        <v>64</v>
      </c>
      <c r="E1507" s="101"/>
      <c r="F1507" s="101" t="s">
        <v>64</v>
      </c>
      <c r="G1507" s="102"/>
      <c r="H1507" s="105"/>
      <c r="I1507" s="127" t="s">
        <v>63</v>
      </c>
      <c r="J1507" s="105"/>
      <c r="K1507" s="111">
        <v>0</v>
      </c>
      <c r="L1507" s="105">
        <v>0</v>
      </c>
      <c r="M1507" s="112">
        <v>0</v>
      </c>
      <c r="N1507" s="34" t="str">
        <f t="shared" si="237"/>
        <v/>
      </c>
      <c r="O1507" s="38">
        <f t="shared" si="238"/>
        <v>0</v>
      </c>
      <c r="P1507" s="114" t="s">
        <v>117</v>
      </c>
      <c r="Q1507" s="118">
        <v>44823</v>
      </c>
      <c r="R1507" s="35">
        <f t="shared" si="242"/>
        <v>0</v>
      </c>
      <c r="S1507" s="35">
        <f t="shared" si="243"/>
        <v>0</v>
      </c>
      <c r="T1507" s="10" t="str">
        <f t="shared" si="239"/>
        <v>Sem - 38</v>
      </c>
      <c r="U1507" s="10" t="str">
        <f t="shared" si="240"/>
        <v>Septembre</v>
      </c>
      <c r="V1507" s="36" t="str">
        <f t="shared" si="244"/>
        <v>2026</v>
      </c>
      <c r="W1507" s="34"/>
      <c r="X1507" s="91">
        <f t="shared" si="241"/>
        <v>0</v>
      </c>
      <c r="Y1507" s="92" t="str">
        <f>VLOOKUP('CM-CIC'!B1438,Annuaire_roster!B:F,4,0)</f>
        <v>CHOUIFI Mustapha</v>
      </c>
      <c r="Z1507" s="37" t="s">
        <v>110</v>
      </c>
      <c r="AA1507" s="60" t="s">
        <v>39</v>
      </c>
      <c r="AB1507" s="35" t="str">
        <f t="shared" si="245"/>
        <v/>
      </c>
      <c r="AC1507" s="35" t="str">
        <f t="shared" si="246"/>
        <v/>
      </c>
      <c r="AD1507" s="35" t="str">
        <f t="shared" si="247"/>
        <v/>
      </c>
      <c r="AE1507" s="44" t="str">
        <f t="shared" si="248"/>
        <v/>
      </c>
      <c r="AF1507" s="120"/>
      <c r="AG1507" s="45"/>
    </row>
    <row r="1508" spans="1:33" ht="12.75" customHeight="1" x14ac:dyDescent="0.2">
      <c r="A1508" s="59" t="str">
        <f>+VLOOKUP(B1508,Annuaire_roster!B:G,5,0)</f>
        <v>01603</v>
      </c>
      <c r="B1508" s="78" t="s">
        <v>228</v>
      </c>
      <c r="C1508" s="98"/>
      <c r="D1508" s="98" t="s">
        <v>64</v>
      </c>
      <c r="E1508" s="101"/>
      <c r="F1508" s="101" t="s">
        <v>64</v>
      </c>
      <c r="G1508" s="102"/>
      <c r="H1508" s="105"/>
      <c r="I1508" s="127" t="s">
        <v>63</v>
      </c>
      <c r="J1508" s="105"/>
      <c r="K1508" s="111">
        <v>0</v>
      </c>
      <c r="L1508" s="105">
        <v>0</v>
      </c>
      <c r="M1508" s="112">
        <v>0</v>
      </c>
      <c r="N1508" s="34" t="str">
        <f t="shared" si="237"/>
        <v/>
      </c>
      <c r="O1508" s="38">
        <f t="shared" si="238"/>
        <v>0</v>
      </c>
      <c r="P1508" s="114" t="s">
        <v>117</v>
      </c>
      <c r="Q1508" s="118">
        <v>44823</v>
      </c>
      <c r="R1508" s="35">
        <f t="shared" si="242"/>
        <v>0</v>
      </c>
      <c r="S1508" s="35">
        <f t="shared" si="243"/>
        <v>0</v>
      </c>
      <c r="T1508" s="10" t="str">
        <f t="shared" si="239"/>
        <v>Sem - 38</v>
      </c>
      <c r="U1508" s="10" t="str">
        <f t="shared" si="240"/>
        <v>Septembre</v>
      </c>
      <c r="V1508" s="36" t="str">
        <f t="shared" si="244"/>
        <v>2026</v>
      </c>
      <c r="W1508" s="34"/>
      <c r="X1508" s="91">
        <f t="shared" si="241"/>
        <v>0</v>
      </c>
      <c r="Y1508" s="92" t="str">
        <f>VLOOKUP('CM-CIC'!B1439,Annuaire_roster!B:F,4,0)</f>
        <v>CHOUIFI Mustapha</v>
      </c>
      <c r="Z1508" s="37" t="s">
        <v>110</v>
      </c>
      <c r="AA1508" s="60" t="s">
        <v>39</v>
      </c>
      <c r="AB1508" s="35" t="str">
        <f t="shared" si="245"/>
        <v/>
      </c>
      <c r="AC1508" s="35" t="str">
        <f t="shared" si="246"/>
        <v/>
      </c>
      <c r="AD1508" s="35" t="str">
        <f t="shared" si="247"/>
        <v/>
      </c>
      <c r="AE1508" s="44" t="str">
        <f t="shared" si="248"/>
        <v/>
      </c>
      <c r="AF1508" s="120"/>
      <c r="AG1508" s="45"/>
    </row>
    <row r="1509" spans="1:33" ht="12.75" customHeight="1" x14ac:dyDescent="0.2">
      <c r="A1509" s="59" t="str">
        <f>+VLOOKUP(B1509,Annuaire_roster!B:G,5,0)</f>
        <v>01604</v>
      </c>
      <c r="B1509" s="78" t="s">
        <v>229</v>
      </c>
      <c r="C1509" s="98"/>
      <c r="D1509" s="98" t="s">
        <v>64</v>
      </c>
      <c r="E1509" s="101"/>
      <c r="F1509" s="101" t="s">
        <v>64</v>
      </c>
      <c r="G1509" s="102"/>
      <c r="H1509" s="105"/>
      <c r="I1509" s="127" t="s">
        <v>63</v>
      </c>
      <c r="J1509" s="105"/>
      <c r="K1509" s="111">
        <v>0</v>
      </c>
      <c r="L1509" s="105">
        <v>0</v>
      </c>
      <c r="M1509" s="112">
        <v>0</v>
      </c>
      <c r="N1509" s="34" t="str">
        <f t="shared" si="237"/>
        <v/>
      </c>
      <c r="O1509" s="38">
        <f t="shared" si="238"/>
        <v>0</v>
      </c>
      <c r="P1509" s="114" t="s">
        <v>117</v>
      </c>
      <c r="Q1509" s="118">
        <v>44823</v>
      </c>
      <c r="R1509" s="35">
        <f t="shared" si="242"/>
        <v>0</v>
      </c>
      <c r="S1509" s="35">
        <f t="shared" si="243"/>
        <v>0</v>
      </c>
      <c r="T1509" s="10" t="str">
        <f t="shared" si="239"/>
        <v>Sem - 38</v>
      </c>
      <c r="U1509" s="10" t="str">
        <f t="shared" si="240"/>
        <v>Septembre</v>
      </c>
      <c r="V1509" s="36" t="str">
        <f t="shared" si="244"/>
        <v>2026</v>
      </c>
      <c r="W1509" s="34"/>
      <c r="X1509" s="91">
        <f t="shared" si="241"/>
        <v>0</v>
      </c>
      <c r="Y1509" s="92" t="str">
        <f>VLOOKUP('CM-CIC'!B1440,Annuaire_roster!B:F,4,0)</f>
        <v>CHOUIFI Mustapha</v>
      </c>
      <c r="Z1509" s="37" t="s">
        <v>110</v>
      </c>
      <c r="AA1509" s="60" t="s">
        <v>39</v>
      </c>
      <c r="AB1509" s="35" t="str">
        <f t="shared" si="245"/>
        <v/>
      </c>
      <c r="AC1509" s="35" t="str">
        <f t="shared" si="246"/>
        <v/>
      </c>
      <c r="AD1509" s="35" t="str">
        <f t="shared" si="247"/>
        <v/>
      </c>
      <c r="AE1509" s="44" t="str">
        <f t="shared" si="248"/>
        <v/>
      </c>
      <c r="AF1509" s="120"/>
      <c r="AG1509" s="45"/>
    </row>
    <row r="1510" spans="1:33" ht="12.75" customHeight="1" x14ac:dyDescent="0.2">
      <c r="A1510" s="59">
        <f>+VLOOKUP(B1510,Annuaire_roster!B:G,5,0)</f>
        <v>1148</v>
      </c>
      <c r="B1510" s="72" t="s">
        <v>72</v>
      </c>
      <c r="C1510" s="98">
        <v>0.25</v>
      </c>
      <c r="D1510" s="98">
        <v>0.25</v>
      </c>
      <c r="E1510" s="101">
        <v>0.625</v>
      </c>
      <c r="F1510" s="101">
        <v>0.625</v>
      </c>
      <c r="G1510" s="102"/>
      <c r="H1510" s="105"/>
      <c r="I1510" s="127" t="s">
        <v>63</v>
      </c>
      <c r="J1510" s="105"/>
      <c r="K1510" s="111">
        <v>0</v>
      </c>
      <c r="L1510" s="105">
        <v>0</v>
      </c>
      <c r="M1510" s="112">
        <v>0</v>
      </c>
      <c r="N1510" s="34">
        <f t="shared" si="237"/>
        <v>0.33333333333333331</v>
      </c>
      <c r="O1510" s="38">
        <f t="shared" si="238"/>
        <v>0.33333333333333331</v>
      </c>
      <c r="P1510" s="114" t="s">
        <v>117</v>
      </c>
      <c r="Q1510" s="118">
        <v>44824</v>
      </c>
      <c r="R1510" s="35">
        <f t="shared" si="242"/>
        <v>0</v>
      </c>
      <c r="S1510" s="35">
        <f t="shared" si="243"/>
        <v>0</v>
      </c>
      <c r="T1510" s="10" t="str">
        <f t="shared" si="239"/>
        <v>Sem - 39</v>
      </c>
      <c r="U1510" s="10" t="str">
        <f t="shared" si="240"/>
        <v>Septembre</v>
      </c>
      <c r="V1510" s="36" t="str">
        <f t="shared" si="244"/>
        <v>2026</v>
      </c>
      <c r="W1510" s="34"/>
      <c r="X1510" s="91">
        <f t="shared" si="241"/>
        <v>0</v>
      </c>
      <c r="Y1510" s="92" t="str">
        <f>VLOOKUP('CM-CIC'!B1441,Annuaire_roster!B:F,4,0)</f>
        <v>CHOUIFI Mustapha</v>
      </c>
      <c r="Z1510" s="37" t="s">
        <v>110</v>
      </c>
      <c r="AA1510" s="60" t="s">
        <v>39</v>
      </c>
      <c r="AB1510" s="35" t="str">
        <f t="shared" si="245"/>
        <v/>
      </c>
      <c r="AC1510" s="35" t="str">
        <f t="shared" si="246"/>
        <v/>
      </c>
      <c r="AD1510" s="35" t="str">
        <f t="shared" si="247"/>
        <v/>
      </c>
      <c r="AE1510" s="44" t="str">
        <f t="shared" si="248"/>
        <v/>
      </c>
      <c r="AF1510" s="120"/>
      <c r="AG1510" s="45"/>
    </row>
    <row r="1511" spans="1:33" ht="12.75" customHeight="1" x14ac:dyDescent="0.2">
      <c r="A1511" s="59">
        <f>+VLOOKUP(B1511,Annuaire_roster!B:G,5,0)</f>
        <v>1141</v>
      </c>
      <c r="B1511" s="72" t="s">
        <v>76</v>
      </c>
      <c r="C1511" s="98">
        <v>0.25</v>
      </c>
      <c r="D1511" s="98">
        <v>0.25</v>
      </c>
      <c r="E1511" s="101">
        <v>0.625</v>
      </c>
      <c r="F1511" s="101">
        <v>0.625</v>
      </c>
      <c r="G1511" s="102"/>
      <c r="H1511" s="105"/>
      <c r="I1511" s="127"/>
      <c r="J1511" s="105"/>
      <c r="K1511" s="111">
        <v>0</v>
      </c>
      <c r="L1511" s="105">
        <v>0</v>
      </c>
      <c r="M1511" s="112">
        <v>0</v>
      </c>
      <c r="N1511" s="34">
        <f t="shared" si="237"/>
        <v>0.33333333333333331</v>
      </c>
      <c r="O1511" s="38">
        <f t="shared" si="238"/>
        <v>0.33333333333333331</v>
      </c>
      <c r="P1511" s="114" t="s">
        <v>117</v>
      </c>
      <c r="Q1511" s="118">
        <v>44824</v>
      </c>
      <c r="R1511" s="35">
        <f t="shared" si="242"/>
        <v>0</v>
      </c>
      <c r="S1511" s="35">
        <f t="shared" si="243"/>
        <v>0</v>
      </c>
      <c r="T1511" s="10" t="str">
        <f t="shared" si="239"/>
        <v>Sem - 39</v>
      </c>
      <c r="U1511" s="10" t="str">
        <f t="shared" si="240"/>
        <v>Septembre</v>
      </c>
      <c r="V1511" s="36" t="str">
        <f t="shared" si="244"/>
        <v>2026</v>
      </c>
      <c r="W1511" s="34"/>
      <c r="X1511" s="91">
        <f t="shared" si="241"/>
        <v>0</v>
      </c>
      <c r="Y1511" s="92" t="str">
        <f>VLOOKUP('CM-CIC'!B1442,Annuaire_roster!B:F,4,0)</f>
        <v>CHOUIFI Mustapha</v>
      </c>
      <c r="Z1511" s="37" t="s">
        <v>110</v>
      </c>
      <c r="AA1511" s="60" t="s">
        <v>39</v>
      </c>
      <c r="AB1511" s="35" t="str">
        <f t="shared" si="245"/>
        <v/>
      </c>
      <c r="AC1511" s="35" t="str">
        <f t="shared" si="246"/>
        <v/>
      </c>
      <c r="AD1511" s="35" t="str">
        <f t="shared" si="247"/>
        <v/>
      </c>
      <c r="AE1511" s="44" t="str">
        <f t="shared" si="248"/>
        <v/>
      </c>
      <c r="AF1511" s="120"/>
      <c r="AG1511" s="45"/>
    </row>
    <row r="1512" spans="1:33" ht="12.75" customHeight="1" x14ac:dyDescent="0.2">
      <c r="A1512" s="59">
        <f>+VLOOKUP(B1512,Annuaire_roster!B:G,5,0)</f>
        <v>1146</v>
      </c>
      <c r="B1512" s="72" t="s">
        <v>69</v>
      </c>
      <c r="C1512" s="98">
        <v>0.25</v>
      </c>
      <c r="D1512" s="98">
        <v>0.25</v>
      </c>
      <c r="E1512" s="101">
        <v>0.625</v>
      </c>
      <c r="F1512" s="101">
        <v>0.625</v>
      </c>
      <c r="G1512" s="102"/>
      <c r="H1512" s="105"/>
      <c r="I1512" s="127"/>
      <c r="J1512" s="105"/>
      <c r="K1512" s="111">
        <v>0</v>
      </c>
      <c r="L1512" s="105">
        <v>0</v>
      </c>
      <c r="M1512" s="112">
        <v>0</v>
      </c>
      <c r="N1512" s="34">
        <f t="shared" si="237"/>
        <v>0.33333333333333331</v>
      </c>
      <c r="O1512" s="38">
        <f t="shared" si="238"/>
        <v>0.33333333333333331</v>
      </c>
      <c r="P1512" s="114" t="s">
        <v>117</v>
      </c>
      <c r="Q1512" s="118">
        <v>44824</v>
      </c>
      <c r="R1512" s="35">
        <f t="shared" si="242"/>
        <v>0</v>
      </c>
      <c r="S1512" s="35">
        <f t="shared" si="243"/>
        <v>0</v>
      </c>
      <c r="T1512" s="10" t="str">
        <f t="shared" si="239"/>
        <v>Sem - 39</v>
      </c>
      <c r="U1512" s="10" t="str">
        <f t="shared" si="240"/>
        <v>Septembre</v>
      </c>
      <c r="V1512" s="36" t="str">
        <f t="shared" si="244"/>
        <v>2026</v>
      </c>
      <c r="W1512" s="34"/>
      <c r="X1512" s="91">
        <f t="shared" si="241"/>
        <v>0</v>
      </c>
      <c r="Y1512" s="92" t="str">
        <f>VLOOKUP('CM-CIC'!B1443,Annuaire_roster!B:F,4,0)</f>
        <v>HAMDOUNI YASSER (assistance)</v>
      </c>
      <c r="Z1512" s="37" t="s">
        <v>110</v>
      </c>
      <c r="AA1512" s="60" t="s">
        <v>39</v>
      </c>
      <c r="AB1512" s="35" t="str">
        <f t="shared" si="245"/>
        <v/>
      </c>
      <c r="AC1512" s="35" t="str">
        <f t="shared" si="246"/>
        <v/>
      </c>
      <c r="AD1512" s="35" t="str">
        <f t="shared" si="247"/>
        <v/>
      </c>
      <c r="AE1512" s="44" t="str">
        <f t="shared" si="248"/>
        <v/>
      </c>
      <c r="AF1512" s="120"/>
      <c r="AG1512" s="45"/>
    </row>
    <row r="1513" spans="1:33" ht="12.75" customHeight="1" x14ac:dyDescent="0.2">
      <c r="A1513" s="59">
        <f>+VLOOKUP(B1513,Annuaire_roster!B:G,5,0)</f>
        <v>1161</v>
      </c>
      <c r="B1513" s="72" t="s">
        <v>77</v>
      </c>
      <c r="C1513" s="98">
        <v>0.24583333333333335</v>
      </c>
      <c r="D1513" s="98">
        <v>0.25</v>
      </c>
      <c r="E1513" s="101">
        <v>0.625</v>
      </c>
      <c r="F1513" s="101">
        <v>0.625</v>
      </c>
      <c r="G1513" s="102"/>
      <c r="H1513" s="105"/>
      <c r="I1513" s="127"/>
      <c r="J1513" s="105"/>
      <c r="K1513" s="111">
        <v>0</v>
      </c>
      <c r="L1513" s="105">
        <v>0</v>
      </c>
      <c r="M1513" s="112">
        <v>0</v>
      </c>
      <c r="N1513" s="34">
        <f t="shared" si="237"/>
        <v>0.33333333333333331</v>
      </c>
      <c r="O1513" s="38">
        <f t="shared" si="238"/>
        <v>0.33333333333333331</v>
      </c>
      <c r="P1513" s="114" t="s">
        <v>117</v>
      </c>
      <c r="Q1513" s="118">
        <v>44824</v>
      </c>
      <c r="R1513" s="35">
        <f t="shared" si="242"/>
        <v>0</v>
      </c>
      <c r="S1513" s="35">
        <f t="shared" si="243"/>
        <v>0</v>
      </c>
      <c r="T1513" s="10" t="str">
        <f t="shared" si="239"/>
        <v>Sem - 39</v>
      </c>
      <c r="U1513" s="10" t="str">
        <f t="shared" si="240"/>
        <v>Septembre</v>
      </c>
      <c r="V1513" s="36" t="str">
        <f t="shared" si="244"/>
        <v>2026</v>
      </c>
      <c r="W1513" s="34"/>
      <c r="X1513" s="91">
        <f t="shared" si="241"/>
        <v>4.1666666666666519E-3</v>
      </c>
      <c r="Y1513" s="92" t="str">
        <f>VLOOKUP('CM-CIC'!B1444,Annuaire_roster!B:F,4,0)</f>
        <v>HAMDOUNI YASSER (assistance)</v>
      </c>
      <c r="Z1513" s="37" t="s">
        <v>110</v>
      </c>
      <c r="AA1513" s="60" t="s">
        <v>39</v>
      </c>
      <c r="AB1513" s="35" t="str">
        <f t="shared" si="245"/>
        <v/>
      </c>
      <c r="AC1513" s="35" t="str">
        <f t="shared" si="246"/>
        <v/>
      </c>
      <c r="AD1513" s="35" t="str">
        <f t="shared" si="247"/>
        <v/>
      </c>
      <c r="AE1513" s="44" t="str">
        <f t="shared" si="248"/>
        <v/>
      </c>
      <c r="AF1513" s="120"/>
      <c r="AG1513" s="45"/>
    </row>
    <row r="1514" spans="1:33" ht="12.75" customHeight="1" x14ac:dyDescent="0.2">
      <c r="A1514" s="59">
        <f>+VLOOKUP(B1514,Annuaire_roster!B:G,5,0)</f>
        <v>1372</v>
      </c>
      <c r="B1514" s="72" t="s">
        <v>115</v>
      </c>
      <c r="C1514" s="98">
        <v>0.25</v>
      </c>
      <c r="D1514" s="98">
        <v>0.25</v>
      </c>
      <c r="E1514" s="101">
        <v>0.625</v>
      </c>
      <c r="F1514" s="101">
        <v>0.625</v>
      </c>
      <c r="G1514" s="102"/>
      <c r="H1514" s="105"/>
      <c r="I1514" s="127"/>
      <c r="J1514" s="105"/>
      <c r="K1514" s="111">
        <v>0</v>
      </c>
      <c r="L1514" s="105">
        <v>0</v>
      </c>
      <c r="M1514" s="112">
        <v>0</v>
      </c>
      <c r="N1514" s="34">
        <f t="shared" si="237"/>
        <v>0.33333333333333331</v>
      </c>
      <c r="O1514" s="38">
        <f t="shared" si="238"/>
        <v>0.33333333333333331</v>
      </c>
      <c r="P1514" s="114" t="s">
        <v>117</v>
      </c>
      <c r="Q1514" s="118">
        <v>44824</v>
      </c>
      <c r="R1514" s="35">
        <f t="shared" si="242"/>
        <v>0</v>
      </c>
      <c r="S1514" s="35">
        <f t="shared" si="243"/>
        <v>0</v>
      </c>
      <c r="T1514" s="10" t="str">
        <f t="shared" si="239"/>
        <v>Sem - 39</v>
      </c>
      <c r="U1514" s="10" t="str">
        <f t="shared" si="240"/>
        <v>Septembre</v>
      </c>
      <c r="V1514" s="36" t="str">
        <f t="shared" si="244"/>
        <v>2026</v>
      </c>
      <c r="W1514" s="34"/>
      <c r="X1514" s="91">
        <f t="shared" si="241"/>
        <v>0</v>
      </c>
      <c r="Y1514" s="92" t="str">
        <f>VLOOKUP('CM-CIC'!B1445,Annuaire_roster!B:F,4,0)</f>
        <v>HAMDOUNI YASSER (assistance)</v>
      </c>
      <c r="Z1514" s="37" t="s">
        <v>110</v>
      </c>
      <c r="AA1514" s="60" t="s">
        <v>39</v>
      </c>
      <c r="AB1514" s="35" t="str">
        <f t="shared" si="245"/>
        <v/>
      </c>
      <c r="AC1514" s="35" t="str">
        <f t="shared" si="246"/>
        <v/>
      </c>
      <c r="AD1514" s="35" t="str">
        <f t="shared" si="247"/>
        <v/>
      </c>
      <c r="AE1514" s="44" t="str">
        <f t="shared" si="248"/>
        <v/>
      </c>
      <c r="AF1514" s="120"/>
      <c r="AG1514" s="45"/>
    </row>
    <row r="1515" spans="1:33" ht="12.75" customHeight="1" x14ac:dyDescent="0.2">
      <c r="A1515" s="59">
        <f>+VLOOKUP(B1515,Annuaire_roster!B:G,5,0)</f>
        <v>1371</v>
      </c>
      <c r="B1515" s="72" t="s">
        <v>116</v>
      </c>
      <c r="C1515" s="98">
        <v>0.24583333333333335</v>
      </c>
      <c r="D1515" s="98">
        <v>0.25</v>
      </c>
      <c r="E1515" s="101">
        <v>0.625</v>
      </c>
      <c r="F1515" s="101">
        <v>0.625</v>
      </c>
      <c r="G1515" s="102"/>
      <c r="H1515" s="105"/>
      <c r="I1515" s="127"/>
      <c r="J1515" s="105"/>
      <c r="K1515" s="111">
        <v>0</v>
      </c>
      <c r="L1515" s="105">
        <v>0</v>
      </c>
      <c r="M1515" s="112">
        <v>0</v>
      </c>
      <c r="N1515" s="34">
        <f t="shared" si="237"/>
        <v>0.33333333333333331</v>
      </c>
      <c r="O1515" s="38">
        <f t="shared" si="238"/>
        <v>0.33333333333333331</v>
      </c>
      <c r="P1515" s="114" t="s">
        <v>117</v>
      </c>
      <c r="Q1515" s="118">
        <v>44824</v>
      </c>
      <c r="R1515" s="35">
        <f t="shared" si="242"/>
        <v>0</v>
      </c>
      <c r="S1515" s="35">
        <f t="shared" si="243"/>
        <v>0</v>
      </c>
      <c r="T1515" s="10" t="str">
        <f t="shared" si="239"/>
        <v>Sem - 39</v>
      </c>
      <c r="U1515" s="10" t="str">
        <f t="shared" si="240"/>
        <v>Septembre</v>
      </c>
      <c r="V1515" s="36" t="str">
        <f t="shared" si="244"/>
        <v>2026</v>
      </c>
      <c r="W1515" s="34"/>
      <c r="X1515" s="91">
        <f t="shared" si="241"/>
        <v>4.1666666666666519E-3</v>
      </c>
      <c r="Y1515" s="92" t="str">
        <f>VLOOKUP('CM-CIC'!B1446,Annuaire_roster!B:F,4,0)</f>
        <v>HAMDOUNI YASSER (assistance)</v>
      </c>
      <c r="Z1515" s="37" t="s">
        <v>110</v>
      </c>
      <c r="AA1515" s="60" t="s">
        <v>39</v>
      </c>
      <c r="AB1515" s="35" t="str">
        <f t="shared" si="245"/>
        <v/>
      </c>
      <c r="AC1515" s="35" t="str">
        <f t="shared" si="246"/>
        <v/>
      </c>
      <c r="AD1515" s="35" t="str">
        <f t="shared" si="247"/>
        <v/>
      </c>
      <c r="AE1515" s="44" t="str">
        <f t="shared" si="248"/>
        <v/>
      </c>
      <c r="AF1515" s="120"/>
      <c r="AG1515" s="45"/>
    </row>
    <row r="1516" spans="1:33" ht="12.75" customHeight="1" x14ac:dyDescent="0.2">
      <c r="A1516" s="59">
        <f>+VLOOKUP(B1516,Annuaire_roster!B:G,5,0)</f>
        <v>1152</v>
      </c>
      <c r="B1516" s="72" t="s">
        <v>67</v>
      </c>
      <c r="C1516" s="98">
        <v>0.24444444444444446</v>
      </c>
      <c r="D1516" s="98">
        <v>0.25</v>
      </c>
      <c r="E1516" s="101">
        <v>0.625</v>
      </c>
      <c r="F1516" s="101">
        <v>0.625</v>
      </c>
      <c r="G1516" s="102"/>
      <c r="H1516" s="105"/>
      <c r="I1516" s="127"/>
      <c r="J1516" s="105"/>
      <c r="K1516" s="111">
        <v>0</v>
      </c>
      <c r="L1516" s="105">
        <v>0</v>
      </c>
      <c r="M1516" s="112">
        <v>0</v>
      </c>
      <c r="N1516" s="34">
        <f t="shared" si="237"/>
        <v>0.33333333333333331</v>
      </c>
      <c r="O1516" s="38">
        <f t="shared" si="238"/>
        <v>0.33333333333333331</v>
      </c>
      <c r="P1516" s="114" t="s">
        <v>117</v>
      </c>
      <c r="Q1516" s="118">
        <v>44824</v>
      </c>
      <c r="R1516" s="35">
        <f t="shared" si="242"/>
        <v>0</v>
      </c>
      <c r="S1516" s="35">
        <f t="shared" si="243"/>
        <v>0</v>
      </c>
      <c r="T1516" s="10" t="str">
        <f t="shared" si="239"/>
        <v>Sem - 39</v>
      </c>
      <c r="U1516" s="10" t="str">
        <f t="shared" si="240"/>
        <v>Septembre</v>
      </c>
      <c r="V1516" s="36" t="str">
        <f t="shared" si="244"/>
        <v>2026</v>
      </c>
      <c r="W1516" s="34"/>
      <c r="X1516" s="91">
        <f t="shared" si="241"/>
        <v>5.5555555555555358E-3</v>
      </c>
      <c r="Y1516" s="92" t="str">
        <f>VLOOKUP('CM-CIC'!B1447,Annuaire_roster!B:F,4,0)</f>
        <v>HAMDOUNI YASSER (assistance)</v>
      </c>
      <c r="Z1516" s="37" t="s">
        <v>110</v>
      </c>
      <c r="AA1516" s="60" t="s">
        <v>39</v>
      </c>
      <c r="AB1516" s="35" t="str">
        <f t="shared" si="245"/>
        <v/>
      </c>
      <c r="AC1516" s="35" t="str">
        <f t="shared" si="246"/>
        <v/>
      </c>
      <c r="AD1516" s="35" t="str">
        <f t="shared" si="247"/>
        <v/>
      </c>
      <c r="AE1516" s="44" t="str">
        <f t="shared" si="248"/>
        <v/>
      </c>
      <c r="AF1516" s="120"/>
      <c r="AG1516" s="45"/>
    </row>
    <row r="1517" spans="1:33" ht="12.75" customHeight="1" x14ac:dyDescent="0.2">
      <c r="A1517" s="59">
        <f>+VLOOKUP(B1517,Annuaire_roster!B:G,5,0)</f>
        <v>1393</v>
      </c>
      <c r="B1517" s="72" t="s">
        <v>127</v>
      </c>
      <c r="C1517" s="98">
        <v>0.25</v>
      </c>
      <c r="D1517" s="98">
        <v>0.25</v>
      </c>
      <c r="E1517" s="101">
        <v>0.625</v>
      </c>
      <c r="F1517" s="101">
        <v>0.625</v>
      </c>
      <c r="G1517" s="102"/>
      <c r="H1517" s="105"/>
      <c r="I1517" s="127"/>
      <c r="J1517" s="105"/>
      <c r="K1517" s="111">
        <v>0</v>
      </c>
      <c r="L1517" s="105">
        <v>0</v>
      </c>
      <c r="M1517" s="112">
        <v>0</v>
      </c>
      <c r="N1517" s="34">
        <f t="shared" si="237"/>
        <v>0.33333333333333331</v>
      </c>
      <c r="O1517" s="38">
        <f t="shared" si="238"/>
        <v>0.33333333333333331</v>
      </c>
      <c r="P1517" s="114" t="s">
        <v>117</v>
      </c>
      <c r="Q1517" s="118">
        <v>44824</v>
      </c>
      <c r="R1517" s="35">
        <f t="shared" si="242"/>
        <v>0</v>
      </c>
      <c r="S1517" s="35">
        <f t="shared" si="243"/>
        <v>0</v>
      </c>
      <c r="T1517" s="10" t="str">
        <f t="shared" si="239"/>
        <v>Sem - 39</v>
      </c>
      <c r="U1517" s="10" t="str">
        <f t="shared" si="240"/>
        <v>Septembre</v>
      </c>
      <c r="V1517" s="36" t="str">
        <f t="shared" si="244"/>
        <v>2026</v>
      </c>
      <c r="W1517" s="34"/>
      <c r="X1517" s="91">
        <f t="shared" si="241"/>
        <v>0</v>
      </c>
      <c r="Y1517" s="92" t="str">
        <f>VLOOKUP('CM-CIC'!B1448,Annuaire_roster!B:F,4,0)</f>
        <v>CHOUIFI Mustapha</v>
      </c>
      <c r="Z1517" s="37" t="s">
        <v>110</v>
      </c>
      <c r="AA1517" s="60" t="s">
        <v>39</v>
      </c>
      <c r="AB1517" s="35" t="str">
        <f t="shared" si="245"/>
        <v/>
      </c>
      <c r="AC1517" s="35" t="str">
        <f t="shared" si="246"/>
        <v/>
      </c>
      <c r="AD1517" s="35" t="str">
        <f t="shared" si="247"/>
        <v/>
      </c>
      <c r="AE1517" s="44" t="str">
        <f t="shared" si="248"/>
        <v/>
      </c>
      <c r="AF1517" s="120"/>
      <c r="AG1517" s="45"/>
    </row>
    <row r="1518" spans="1:33" ht="12.75" customHeight="1" x14ac:dyDescent="0.2">
      <c r="A1518" s="59">
        <f>+VLOOKUP(B1518,Annuaire_roster!B:G,5,0)</f>
        <v>1413</v>
      </c>
      <c r="B1518" s="72" t="s">
        <v>131</v>
      </c>
      <c r="C1518" s="98">
        <v>0.24722222222222223</v>
      </c>
      <c r="D1518" s="98">
        <v>0.25</v>
      </c>
      <c r="E1518" s="101">
        <v>0.625</v>
      </c>
      <c r="F1518" s="101">
        <v>0.625</v>
      </c>
      <c r="G1518" s="102"/>
      <c r="H1518" s="105"/>
      <c r="I1518" s="127"/>
      <c r="J1518" s="105"/>
      <c r="K1518" s="111">
        <v>0</v>
      </c>
      <c r="L1518" s="105">
        <v>0</v>
      </c>
      <c r="M1518" s="112">
        <v>0</v>
      </c>
      <c r="N1518" s="34">
        <f t="shared" si="237"/>
        <v>0.33333333333333331</v>
      </c>
      <c r="O1518" s="38">
        <f t="shared" si="238"/>
        <v>0.33333333333333331</v>
      </c>
      <c r="P1518" s="114" t="s">
        <v>117</v>
      </c>
      <c r="Q1518" s="118">
        <v>44824</v>
      </c>
      <c r="R1518" s="35">
        <f t="shared" si="242"/>
        <v>0</v>
      </c>
      <c r="S1518" s="35">
        <f t="shared" si="243"/>
        <v>0</v>
      </c>
      <c r="T1518" s="10" t="str">
        <f t="shared" si="239"/>
        <v>Sem - 39</v>
      </c>
      <c r="U1518" s="10" t="str">
        <f t="shared" si="240"/>
        <v>Septembre</v>
      </c>
      <c r="V1518" s="36" t="str">
        <f t="shared" si="244"/>
        <v>2026</v>
      </c>
      <c r="W1518" s="34"/>
      <c r="X1518" s="91">
        <f t="shared" si="241"/>
        <v>2.7777777777777679E-3</v>
      </c>
      <c r="Y1518" s="92" t="str">
        <f>VLOOKUP('CM-CIC'!B1449,Annuaire_roster!B:F,4,0)</f>
        <v>CHOUIFI Mustapha</v>
      </c>
      <c r="Z1518" s="37" t="s">
        <v>110</v>
      </c>
      <c r="AA1518" s="60" t="s">
        <v>39</v>
      </c>
      <c r="AB1518" s="35" t="str">
        <f t="shared" si="245"/>
        <v/>
      </c>
      <c r="AC1518" s="35" t="str">
        <f t="shared" si="246"/>
        <v/>
      </c>
      <c r="AD1518" s="35" t="str">
        <f t="shared" si="247"/>
        <v/>
      </c>
      <c r="AE1518" s="44" t="str">
        <f t="shared" si="248"/>
        <v/>
      </c>
      <c r="AF1518" s="120"/>
      <c r="AG1518" s="45"/>
    </row>
    <row r="1519" spans="1:33" ht="12.75" customHeight="1" x14ac:dyDescent="0.2">
      <c r="A1519" s="59">
        <f>+VLOOKUP(B1519,Annuaire_roster!B:G,5,0)</f>
        <v>1418</v>
      </c>
      <c r="B1519" s="72" t="s">
        <v>132</v>
      </c>
      <c r="C1519" s="98">
        <v>0.24861111111111112</v>
      </c>
      <c r="D1519" s="98">
        <v>0.25</v>
      </c>
      <c r="E1519" s="101">
        <v>0.625</v>
      </c>
      <c r="F1519" s="101">
        <v>0.625</v>
      </c>
      <c r="G1519" s="102"/>
      <c r="H1519" s="105"/>
      <c r="I1519" s="127"/>
      <c r="J1519" s="105"/>
      <c r="K1519" s="111">
        <v>0</v>
      </c>
      <c r="L1519" s="105">
        <v>0</v>
      </c>
      <c r="M1519" s="112">
        <v>0</v>
      </c>
      <c r="N1519" s="34">
        <f t="shared" si="237"/>
        <v>0.33333333333333331</v>
      </c>
      <c r="O1519" s="38">
        <f t="shared" si="238"/>
        <v>0.33333333333333331</v>
      </c>
      <c r="P1519" s="114" t="s">
        <v>117</v>
      </c>
      <c r="Q1519" s="118">
        <v>44824</v>
      </c>
      <c r="R1519" s="35">
        <f t="shared" si="242"/>
        <v>0</v>
      </c>
      <c r="S1519" s="35">
        <f t="shared" si="243"/>
        <v>0</v>
      </c>
      <c r="T1519" s="10" t="str">
        <f t="shared" si="239"/>
        <v>Sem - 39</v>
      </c>
      <c r="U1519" s="10" t="str">
        <f t="shared" si="240"/>
        <v>Septembre</v>
      </c>
      <c r="V1519" s="36" t="str">
        <f t="shared" si="244"/>
        <v>2026</v>
      </c>
      <c r="W1519" s="34"/>
      <c r="X1519" s="91">
        <f t="shared" si="241"/>
        <v>1.388888888888884E-3</v>
      </c>
      <c r="Y1519" s="92" t="str">
        <f>VLOOKUP('CM-CIC'!B1450,Annuaire_roster!B:F,4,0)</f>
        <v>CHOUIFI Mustapha</v>
      </c>
      <c r="Z1519" s="37" t="s">
        <v>110</v>
      </c>
      <c r="AA1519" s="60" t="s">
        <v>39</v>
      </c>
      <c r="AB1519" s="35" t="str">
        <f t="shared" si="245"/>
        <v/>
      </c>
      <c r="AC1519" s="35" t="str">
        <f t="shared" si="246"/>
        <v/>
      </c>
      <c r="AD1519" s="35" t="str">
        <f t="shared" si="247"/>
        <v/>
      </c>
      <c r="AE1519" s="44" t="str">
        <f t="shared" si="248"/>
        <v/>
      </c>
      <c r="AF1519" s="120"/>
      <c r="AG1519" s="45"/>
    </row>
    <row r="1520" spans="1:33" ht="12.75" customHeight="1" x14ac:dyDescent="0.2">
      <c r="A1520" s="59">
        <f>+VLOOKUP(B1520,Annuaire_roster!B:G,5,0)</f>
        <v>1411</v>
      </c>
      <c r="B1520" s="72" t="s">
        <v>133</v>
      </c>
      <c r="C1520" s="98">
        <v>0.3298611111111111</v>
      </c>
      <c r="D1520" s="98">
        <v>0.25</v>
      </c>
      <c r="E1520" s="101">
        <v>0.625</v>
      </c>
      <c r="F1520" s="101">
        <v>0.625</v>
      </c>
      <c r="G1520" s="102"/>
      <c r="H1520" s="105"/>
      <c r="I1520" s="149"/>
      <c r="J1520" s="105"/>
      <c r="K1520" s="111"/>
      <c r="L1520" s="105">
        <v>0</v>
      </c>
      <c r="M1520" s="112">
        <v>0</v>
      </c>
      <c r="N1520" s="34">
        <f t="shared" si="237"/>
        <v>0.33333333333333331</v>
      </c>
      <c r="O1520" s="38">
        <f t="shared" si="238"/>
        <v>0.33333333333333331</v>
      </c>
      <c r="P1520" s="114" t="s">
        <v>117</v>
      </c>
      <c r="Q1520" s="118">
        <v>44824</v>
      </c>
      <c r="R1520" s="35">
        <f t="shared" si="242"/>
        <v>0</v>
      </c>
      <c r="S1520" s="35">
        <f t="shared" si="243"/>
        <v>0</v>
      </c>
      <c r="T1520" s="10" t="str">
        <f t="shared" si="239"/>
        <v>Sem - 39</v>
      </c>
      <c r="U1520" s="10" t="str">
        <f t="shared" si="240"/>
        <v>Septembre</v>
      </c>
      <c r="V1520" s="36" t="str">
        <f t="shared" si="244"/>
        <v>2026</v>
      </c>
      <c r="W1520" s="34"/>
      <c r="X1520" s="91">
        <f t="shared" si="241"/>
        <v>0</v>
      </c>
      <c r="Y1520" s="92" t="str">
        <f>VLOOKUP('CM-CIC'!B1451,Annuaire_roster!B:F,4,0)</f>
        <v>CHOUIFI Mustapha</v>
      </c>
      <c r="Z1520" s="37" t="s">
        <v>110</v>
      </c>
      <c r="AA1520" s="60" t="s">
        <v>39</v>
      </c>
      <c r="AB1520" s="35" t="str">
        <f t="shared" si="245"/>
        <v/>
      </c>
      <c r="AC1520" s="35" t="str">
        <f t="shared" si="246"/>
        <v/>
      </c>
      <c r="AD1520" s="35" t="str">
        <f t="shared" si="247"/>
        <v/>
      </c>
      <c r="AE1520" s="44" t="str">
        <f t="shared" si="248"/>
        <v/>
      </c>
      <c r="AF1520" s="120"/>
      <c r="AG1520" s="45"/>
    </row>
    <row r="1521" spans="1:33" ht="12.75" customHeight="1" x14ac:dyDescent="0.2">
      <c r="A1521" s="59">
        <f>+VLOOKUP(B1521,Annuaire_roster!B:G,5,0)</f>
        <v>1410</v>
      </c>
      <c r="B1521" s="72" t="s">
        <v>134</v>
      </c>
      <c r="C1521" s="98">
        <v>0.25</v>
      </c>
      <c r="D1521" s="98">
        <v>0.25</v>
      </c>
      <c r="E1521" s="101">
        <v>0.625</v>
      </c>
      <c r="F1521" s="101">
        <v>0.625</v>
      </c>
      <c r="G1521" s="102"/>
      <c r="H1521" s="105"/>
      <c r="I1521" s="127"/>
      <c r="J1521" s="105"/>
      <c r="K1521" s="111">
        <v>0</v>
      </c>
      <c r="L1521" s="105">
        <v>0</v>
      </c>
      <c r="M1521" s="112">
        <v>0</v>
      </c>
      <c r="N1521" s="34">
        <f t="shared" si="237"/>
        <v>0.33333333333333331</v>
      </c>
      <c r="O1521" s="38">
        <f t="shared" si="238"/>
        <v>0.33333333333333331</v>
      </c>
      <c r="P1521" s="114" t="s">
        <v>117</v>
      </c>
      <c r="Q1521" s="118">
        <v>44824</v>
      </c>
      <c r="R1521" s="35">
        <f t="shared" si="242"/>
        <v>0</v>
      </c>
      <c r="S1521" s="35">
        <f t="shared" si="243"/>
        <v>0</v>
      </c>
      <c r="T1521" s="10" t="str">
        <f t="shared" si="239"/>
        <v>Sem - 39</v>
      </c>
      <c r="U1521" s="10" t="str">
        <f t="shared" si="240"/>
        <v>Septembre</v>
      </c>
      <c r="V1521" s="36" t="str">
        <f t="shared" si="244"/>
        <v>2026</v>
      </c>
      <c r="W1521" s="34"/>
      <c r="X1521" s="91">
        <f t="shared" si="241"/>
        <v>0</v>
      </c>
      <c r="Y1521" s="92" t="str">
        <f>VLOOKUP('CM-CIC'!B1452,Annuaire_roster!B:F,4,0)</f>
        <v>CHOUIFI Mustapha</v>
      </c>
      <c r="Z1521" s="37" t="s">
        <v>110</v>
      </c>
      <c r="AA1521" s="60" t="s">
        <v>39</v>
      </c>
      <c r="AB1521" s="35" t="str">
        <f t="shared" si="245"/>
        <v/>
      </c>
      <c r="AC1521" s="35" t="str">
        <f t="shared" si="246"/>
        <v/>
      </c>
      <c r="AD1521" s="35" t="str">
        <f t="shared" si="247"/>
        <v/>
      </c>
      <c r="AE1521" s="44" t="str">
        <f t="shared" si="248"/>
        <v/>
      </c>
      <c r="AF1521" s="120"/>
      <c r="AG1521" s="45"/>
    </row>
    <row r="1522" spans="1:33" ht="12.75" customHeight="1" x14ac:dyDescent="0.2">
      <c r="A1522" s="59">
        <f>+VLOOKUP(B1522,Annuaire_roster!B:G,5,0)</f>
        <v>1414</v>
      </c>
      <c r="B1522" s="72" t="s">
        <v>136</v>
      </c>
      <c r="C1522" s="98">
        <v>0.25</v>
      </c>
      <c r="D1522" s="98">
        <v>0.25</v>
      </c>
      <c r="E1522" s="101">
        <v>0.625</v>
      </c>
      <c r="F1522" s="101">
        <v>0.625</v>
      </c>
      <c r="G1522" s="102"/>
      <c r="H1522" s="105"/>
      <c r="I1522" s="127"/>
      <c r="J1522" s="105"/>
      <c r="K1522" s="111">
        <v>0</v>
      </c>
      <c r="L1522" s="105">
        <v>0</v>
      </c>
      <c r="M1522" s="112">
        <v>0</v>
      </c>
      <c r="N1522" s="34">
        <f t="shared" si="237"/>
        <v>0.33333333333333331</v>
      </c>
      <c r="O1522" s="38">
        <f t="shared" si="238"/>
        <v>0.33333333333333331</v>
      </c>
      <c r="P1522" s="114" t="s">
        <v>117</v>
      </c>
      <c r="Q1522" s="118">
        <v>44824</v>
      </c>
      <c r="R1522" s="35">
        <f t="shared" si="242"/>
        <v>0</v>
      </c>
      <c r="S1522" s="35">
        <f t="shared" si="243"/>
        <v>0</v>
      </c>
      <c r="T1522" s="10" t="str">
        <f t="shared" si="239"/>
        <v>Sem - 39</v>
      </c>
      <c r="U1522" s="10" t="str">
        <f t="shared" si="240"/>
        <v>Septembre</v>
      </c>
      <c r="V1522" s="36" t="str">
        <f t="shared" si="244"/>
        <v>2026</v>
      </c>
      <c r="W1522" s="34"/>
      <c r="X1522" s="91">
        <f t="shared" si="241"/>
        <v>0</v>
      </c>
      <c r="Y1522" s="92" t="str">
        <f>VLOOKUP('CM-CIC'!B1453,Annuaire_roster!B:F,4,0)</f>
        <v>CHOUIFI Mustapha</v>
      </c>
      <c r="Z1522" s="37" t="s">
        <v>110</v>
      </c>
      <c r="AA1522" s="60" t="s">
        <v>39</v>
      </c>
      <c r="AB1522" s="35" t="str">
        <f t="shared" si="245"/>
        <v/>
      </c>
      <c r="AC1522" s="35" t="str">
        <f t="shared" si="246"/>
        <v/>
      </c>
      <c r="AD1522" s="35" t="str">
        <f t="shared" si="247"/>
        <v/>
      </c>
      <c r="AE1522" s="44" t="str">
        <f t="shared" si="248"/>
        <v/>
      </c>
      <c r="AF1522" s="120"/>
      <c r="AG1522" s="45"/>
    </row>
    <row r="1523" spans="1:33" ht="12.75" customHeight="1" x14ac:dyDescent="0.2">
      <c r="A1523" s="59">
        <f>+VLOOKUP(B1523,Annuaire_roster!B:G,5,0)</f>
        <v>1415</v>
      </c>
      <c r="B1523" s="72" t="s">
        <v>137</v>
      </c>
      <c r="C1523" s="98">
        <v>0.24791666666666667</v>
      </c>
      <c r="D1523" s="98">
        <v>0.25</v>
      </c>
      <c r="E1523" s="101">
        <v>0.625</v>
      </c>
      <c r="F1523" s="101">
        <v>0.625</v>
      </c>
      <c r="G1523" s="99"/>
      <c r="H1523" s="104"/>
      <c r="I1523" s="127"/>
      <c r="J1523" s="105"/>
      <c r="K1523" s="111">
        <v>0</v>
      </c>
      <c r="L1523" s="105">
        <v>0</v>
      </c>
      <c r="M1523" s="112">
        <v>0</v>
      </c>
      <c r="N1523" s="34">
        <f t="shared" ref="N1523:N1586" si="249">IFERROR(IF(OR(D1523="OFF",D1523="Congé",M1523="Abs",D1523="Congé sans solde",D1523="Férié"),"",IF(O1523-K1523-L1523&gt;O1523,O1523,IF(O1523-K1523-L1523&lt;0,"",O1523-K1523-L1523))),"")</f>
        <v>0.33333333333333331</v>
      </c>
      <c r="O1523" s="38">
        <f t="shared" ref="O1523:O1586" si="250">IF(AG1523="2H Pause déjeuner",IF(F1523-D1523-0.0833333333333333&lt;0,F1523-D1523-0.0833333333333333+1,F1523-D1523-0.0833333333333333),IF(OR(AND(F1523="OFF",D1523="OFF"),AND(F1523="Congé",D1523="Congé"),AND(F1523="Congé sans solde",D1523="Congé sans solde"),AND(F1523="Congé spécial",D1523="Congé spécial"),AND(F1523="Férié",D1523="Férié"),AND(F1523="OFF",D1523="Congé"),AND(F1523="OFF",D1523="Congé sans solde"),AND(F1523="OFF",D1523="Congé spécial"),AND(F1523="OFF",D1523="Férié"),AND(F1523="Congé",D1523="OFF"),AND(F1523="Congé",D1523="Congé sans solde"),AND(F1523="Congé",D1523="Congé spécial"),AND(F1523="Congé",D1523="Férié"),AND(F1523="Congé sans solde",D1523="OFF"),AND(F1523="Congé sans solde",D1523="Congé"),AND(F1523="Congé sans solde",D1523="Congé spécial"),AND(F1523="Congé sans solde",D1523="Férié"),AND(F1523="Congé spécial",D1523="OFF"),AND(F1523="Congé spécial",D1523="Congé"),AND(F1523="Congé spécial",D1523="Congé sans solde"),AND(F1523="Congé spécial",D1523="Férié"),AND(F1523="Férié",D1523="OFF"),AND(F1523="Férié",D1523="Congé"),AND(F1523="Férié",D1523="Congé sans solde"),AND(F1523="Férié",D1523="Congé spécial")),0,IF(OR(F1523="OFF",F1523="Congé",F1523="Congé spécial",F1523="Congé sans solde",D1523="OFF",D1523="Congé",D1523="Congé spécial",D1523="Congé sans solde"),0.208333333333334,IF(AND(AG1523="",F1523-D1523&lt;0),("24:00:00"-D1523)+("00:00:00"+F1523)-0.0416666666666667,IF(AND(OR(AG1523="Allaitement",AG1523="Sans déjeuner"),F1523-D1523&lt;0),("24:00:00"-D1523)+("00:00:00"+F1523),IF(AND(AG1523="",F1523-D1523&gt;0.166666666666667),F1523-D1523-0.0416666666666667,IF(AND(OR(AG1523="Allaitement",AG1523="Sans déjeuner"),F1523-D1523&gt;0.166666666666667),F1523-D1523,F1523-D1523)))))))</f>
        <v>0.33333333333333331</v>
      </c>
      <c r="P1523" s="114" t="s">
        <v>117</v>
      </c>
      <c r="Q1523" s="118">
        <v>44824</v>
      </c>
      <c r="R1523" s="35">
        <f t="shared" si="242"/>
        <v>0</v>
      </c>
      <c r="S1523" s="35">
        <f t="shared" si="243"/>
        <v>0</v>
      </c>
      <c r="T1523" s="10" t="str">
        <f t="shared" si="239"/>
        <v>Sem - 39</v>
      </c>
      <c r="U1523" s="10" t="str">
        <f t="shared" si="240"/>
        <v>Septembre</v>
      </c>
      <c r="V1523" s="36" t="str">
        <f t="shared" si="244"/>
        <v>2026</v>
      </c>
      <c r="W1523" s="34"/>
      <c r="X1523" s="91">
        <f t="shared" si="241"/>
        <v>2.0833333333333259E-3</v>
      </c>
      <c r="Y1523" s="92" t="str">
        <f>VLOOKUP('CM-CIC'!B1454,Annuaire_roster!B:F,4,0)</f>
        <v>CHOUIFI Mustapha</v>
      </c>
      <c r="Z1523" s="37" t="s">
        <v>110</v>
      </c>
      <c r="AA1523" s="60" t="s">
        <v>39</v>
      </c>
      <c r="AB1523" s="35" t="str">
        <f t="shared" si="245"/>
        <v/>
      </c>
      <c r="AC1523" s="35" t="str">
        <f t="shared" si="246"/>
        <v/>
      </c>
      <c r="AD1523" s="35" t="str">
        <f t="shared" si="247"/>
        <v/>
      </c>
      <c r="AE1523" s="44" t="str">
        <f t="shared" si="248"/>
        <v/>
      </c>
      <c r="AF1523" s="120"/>
      <c r="AG1523" s="45"/>
    </row>
    <row r="1524" spans="1:33" ht="12.75" customHeight="1" x14ac:dyDescent="0.2">
      <c r="A1524" s="59">
        <f>+VLOOKUP(B1524,Annuaire_roster!B:G,5,0)</f>
        <v>1421</v>
      </c>
      <c r="B1524" s="72" t="s">
        <v>140</v>
      </c>
      <c r="C1524" s="98">
        <v>0.41666666666666669</v>
      </c>
      <c r="D1524" s="98">
        <v>0.25</v>
      </c>
      <c r="E1524" s="101">
        <v>0.44097222222222221</v>
      </c>
      <c r="F1524" s="101">
        <v>0.625</v>
      </c>
      <c r="G1524" s="102"/>
      <c r="H1524" s="105"/>
      <c r="I1524" s="127">
        <v>0.16666666666666666</v>
      </c>
      <c r="J1524" s="105"/>
      <c r="K1524" s="111">
        <v>0.16666666666666666</v>
      </c>
      <c r="L1524" s="105">
        <v>0.1423611111111111</v>
      </c>
      <c r="M1524" s="112">
        <v>0</v>
      </c>
      <c r="N1524" s="34">
        <f t="shared" si="249"/>
        <v>2.4305555555555552E-2</v>
      </c>
      <c r="O1524" s="38">
        <f t="shared" si="250"/>
        <v>0.33333333333333331</v>
      </c>
      <c r="P1524" s="114" t="s">
        <v>117</v>
      </c>
      <c r="Q1524" s="118">
        <v>44824</v>
      </c>
      <c r="R1524" s="35">
        <f t="shared" si="242"/>
        <v>0</v>
      </c>
      <c r="S1524" s="35">
        <f t="shared" si="243"/>
        <v>0.30902777777777779</v>
      </c>
      <c r="T1524" s="10" t="str">
        <f t="shared" si="239"/>
        <v>Sem - 39</v>
      </c>
      <c r="U1524" s="10" t="str">
        <f t="shared" si="240"/>
        <v>Septembre</v>
      </c>
      <c r="V1524" s="36" t="str">
        <f t="shared" si="244"/>
        <v>2026</v>
      </c>
      <c r="W1524" s="34"/>
      <c r="X1524" s="91">
        <f t="shared" si="241"/>
        <v>0</v>
      </c>
      <c r="Y1524" s="92" t="str">
        <f>VLOOKUP('CM-CIC'!B1455,Annuaire_roster!B:F,4,0)</f>
        <v>CHOUIFI Mustapha</v>
      </c>
      <c r="Z1524" s="37" t="s">
        <v>110</v>
      </c>
      <c r="AA1524" s="60" t="s">
        <v>39</v>
      </c>
      <c r="AB1524" s="35" t="str">
        <f t="shared" si="245"/>
        <v/>
      </c>
      <c r="AC1524" s="35" t="str">
        <f t="shared" si="246"/>
        <v/>
      </c>
      <c r="AD1524" s="35" t="str">
        <f t="shared" si="247"/>
        <v/>
      </c>
      <c r="AE1524" s="44" t="str">
        <f t="shared" si="248"/>
        <v/>
      </c>
      <c r="AF1524" s="120"/>
      <c r="AG1524" s="45"/>
    </row>
    <row r="1525" spans="1:33" ht="12.75" customHeight="1" x14ac:dyDescent="0.2">
      <c r="A1525" s="59">
        <f>+VLOOKUP(B1525,Annuaire_roster!B:G,5,0)</f>
        <v>1419</v>
      </c>
      <c r="B1525" s="72" t="s">
        <v>139</v>
      </c>
      <c r="C1525" s="98">
        <v>0.25</v>
      </c>
      <c r="D1525" s="98">
        <v>0.25</v>
      </c>
      <c r="E1525" s="101">
        <v>0.625</v>
      </c>
      <c r="F1525" s="101">
        <v>0.625</v>
      </c>
      <c r="G1525" s="102"/>
      <c r="H1525" s="105"/>
      <c r="I1525" s="127"/>
      <c r="J1525" s="105"/>
      <c r="K1525" s="111">
        <v>0</v>
      </c>
      <c r="L1525" s="105">
        <v>0</v>
      </c>
      <c r="M1525" s="112">
        <v>0</v>
      </c>
      <c r="N1525" s="34">
        <f t="shared" si="249"/>
        <v>0.33333333333333331</v>
      </c>
      <c r="O1525" s="38">
        <f t="shared" si="250"/>
        <v>0.33333333333333331</v>
      </c>
      <c r="P1525" s="114" t="s">
        <v>117</v>
      </c>
      <c r="Q1525" s="118">
        <v>44824</v>
      </c>
      <c r="R1525" s="35">
        <f t="shared" si="242"/>
        <v>0</v>
      </c>
      <c r="S1525" s="35">
        <f t="shared" si="243"/>
        <v>0</v>
      </c>
      <c r="T1525" s="10" t="str">
        <f t="shared" si="239"/>
        <v>Sem - 39</v>
      </c>
      <c r="U1525" s="10" t="str">
        <f t="shared" si="240"/>
        <v>Septembre</v>
      </c>
      <c r="V1525" s="36" t="str">
        <f t="shared" si="244"/>
        <v>2026</v>
      </c>
      <c r="W1525" s="34"/>
      <c r="X1525" s="91">
        <f t="shared" si="241"/>
        <v>0</v>
      </c>
      <c r="Y1525" s="92" t="str">
        <f>VLOOKUP('CM-CIC'!B1456,Annuaire_roster!B:F,4,0)</f>
        <v>CHOUIFI Mustapha</v>
      </c>
      <c r="Z1525" s="37" t="s">
        <v>110</v>
      </c>
      <c r="AA1525" s="60" t="s">
        <v>39</v>
      </c>
      <c r="AB1525" s="35" t="str">
        <f t="shared" si="245"/>
        <v/>
      </c>
      <c r="AC1525" s="35" t="str">
        <f t="shared" si="246"/>
        <v/>
      </c>
      <c r="AD1525" s="35" t="str">
        <f t="shared" si="247"/>
        <v/>
      </c>
      <c r="AE1525" s="44" t="str">
        <f t="shared" si="248"/>
        <v/>
      </c>
      <c r="AF1525" s="120"/>
      <c r="AG1525" s="45"/>
    </row>
    <row r="1526" spans="1:33" ht="12.75" customHeight="1" x14ac:dyDescent="0.2">
      <c r="A1526" s="59">
        <f>+VLOOKUP(B1526,Annuaire_roster!B:G,5,0)</f>
        <v>1533</v>
      </c>
      <c r="B1526" s="72" t="s">
        <v>181</v>
      </c>
      <c r="C1526" s="98">
        <v>0.24930555555555556</v>
      </c>
      <c r="D1526" s="98">
        <v>0.25</v>
      </c>
      <c r="E1526" s="101">
        <v>0.625</v>
      </c>
      <c r="F1526" s="101">
        <v>0.625</v>
      </c>
      <c r="G1526" s="102"/>
      <c r="H1526" s="105"/>
      <c r="I1526" s="127"/>
      <c r="J1526" s="105"/>
      <c r="K1526" s="111">
        <v>0</v>
      </c>
      <c r="L1526" s="105">
        <v>0</v>
      </c>
      <c r="M1526" s="112">
        <v>0</v>
      </c>
      <c r="N1526" s="34">
        <f t="shared" si="249"/>
        <v>0.33333333333333331</v>
      </c>
      <c r="O1526" s="38">
        <f t="shared" si="250"/>
        <v>0.33333333333333331</v>
      </c>
      <c r="P1526" s="114" t="s">
        <v>117</v>
      </c>
      <c r="Q1526" s="118">
        <v>44824</v>
      </c>
      <c r="R1526" s="35">
        <f t="shared" si="242"/>
        <v>0</v>
      </c>
      <c r="S1526" s="35">
        <f t="shared" si="243"/>
        <v>0</v>
      </c>
      <c r="T1526" s="10" t="str">
        <f t="shared" si="239"/>
        <v>Sem - 39</v>
      </c>
      <c r="U1526" s="10" t="str">
        <f t="shared" si="240"/>
        <v>Septembre</v>
      </c>
      <c r="V1526" s="36" t="str">
        <f t="shared" si="244"/>
        <v>2026</v>
      </c>
      <c r="W1526" s="34"/>
      <c r="X1526" s="91">
        <f t="shared" si="241"/>
        <v>0</v>
      </c>
      <c r="Y1526" s="92" t="str">
        <f>VLOOKUP('CM-CIC'!B1457,Annuaire_roster!B:F,4,0)</f>
        <v>CHOUIFI Mustapha</v>
      </c>
      <c r="Z1526" s="37" t="s">
        <v>110</v>
      </c>
      <c r="AA1526" s="60" t="s">
        <v>39</v>
      </c>
      <c r="AB1526" s="35" t="str">
        <f t="shared" si="245"/>
        <v/>
      </c>
      <c r="AC1526" s="35" t="str">
        <f t="shared" si="246"/>
        <v/>
      </c>
      <c r="AD1526" s="35" t="str">
        <f t="shared" si="247"/>
        <v/>
      </c>
      <c r="AE1526" s="44" t="str">
        <f t="shared" si="248"/>
        <v/>
      </c>
      <c r="AF1526" s="120"/>
      <c r="AG1526" s="45"/>
    </row>
    <row r="1527" spans="1:33" ht="12.75" customHeight="1" x14ac:dyDescent="0.2">
      <c r="A1527" s="59">
        <f>+VLOOKUP(B1527,Annuaire_roster!B:G,5,0)</f>
        <v>1448</v>
      </c>
      <c r="B1527" s="72" t="s">
        <v>164</v>
      </c>
      <c r="C1527" s="98">
        <v>0.24861111111111112</v>
      </c>
      <c r="D1527" s="98">
        <v>0.25</v>
      </c>
      <c r="E1527" s="101">
        <v>0.625</v>
      </c>
      <c r="F1527" s="101">
        <v>0.625</v>
      </c>
      <c r="G1527" s="102"/>
      <c r="H1527" s="105"/>
      <c r="I1527" s="127"/>
      <c r="J1527" s="105"/>
      <c r="K1527" s="111">
        <v>0</v>
      </c>
      <c r="L1527" s="105">
        <v>0</v>
      </c>
      <c r="M1527" s="112">
        <v>0</v>
      </c>
      <c r="N1527" s="34">
        <f t="shared" si="249"/>
        <v>0.33333333333333331</v>
      </c>
      <c r="O1527" s="38">
        <f t="shared" si="250"/>
        <v>0.33333333333333331</v>
      </c>
      <c r="P1527" s="114" t="s">
        <v>117</v>
      </c>
      <c r="Q1527" s="118">
        <v>44824</v>
      </c>
      <c r="R1527" s="35">
        <f t="shared" si="242"/>
        <v>0</v>
      </c>
      <c r="S1527" s="35">
        <f t="shared" si="243"/>
        <v>0</v>
      </c>
      <c r="T1527" s="10" t="str">
        <f t="shared" si="239"/>
        <v>Sem - 39</v>
      </c>
      <c r="U1527" s="10" t="str">
        <f t="shared" si="240"/>
        <v>Septembre</v>
      </c>
      <c r="V1527" s="36" t="str">
        <f t="shared" si="244"/>
        <v>2026</v>
      </c>
      <c r="W1527" s="34"/>
      <c r="X1527" s="91">
        <f t="shared" si="241"/>
        <v>1.388888888888884E-3</v>
      </c>
      <c r="Y1527" s="92" t="str">
        <f>VLOOKUP('CM-CIC'!B1458,Annuaire_roster!B:F,4,0)</f>
        <v>CHOUIFI Mustapha</v>
      </c>
      <c r="Z1527" s="37" t="s">
        <v>110</v>
      </c>
      <c r="AA1527" s="60" t="s">
        <v>39</v>
      </c>
      <c r="AB1527" s="35" t="str">
        <f t="shared" si="245"/>
        <v/>
      </c>
      <c r="AC1527" s="35" t="str">
        <f t="shared" si="246"/>
        <v/>
      </c>
      <c r="AD1527" s="35" t="str">
        <f t="shared" si="247"/>
        <v/>
      </c>
      <c r="AE1527" s="44" t="str">
        <f t="shared" si="248"/>
        <v/>
      </c>
      <c r="AF1527" s="120"/>
      <c r="AG1527" s="45"/>
    </row>
    <row r="1528" spans="1:33" ht="12.75" customHeight="1" x14ac:dyDescent="0.2">
      <c r="A1528" s="59">
        <f>+VLOOKUP(B1528,Annuaire_roster!B:G,5,0)</f>
        <v>1488</v>
      </c>
      <c r="B1528" s="72" t="s">
        <v>170</v>
      </c>
      <c r="C1528" s="98">
        <v>0.24791666666666667</v>
      </c>
      <c r="D1528" s="98">
        <v>0.25</v>
      </c>
      <c r="E1528" s="101">
        <v>0.625</v>
      </c>
      <c r="F1528" s="101">
        <v>0.625</v>
      </c>
      <c r="G1528" s="102"/>
      <c r="H1528" s="105"/>
      <c r="I1528" s="127"/>
      <c r="J1528" s="105"/>
      <c r="K1528" s="111">
        <v>0</v>
      </c>
      <c r="L1528" s="105">
        <v>0</v>
      </c>
      <c r="M1528" s="112">
        <v>0</v>
      </c>
      <c r="N1528" s="34">
        <f t="shared" si="249"/>
        <v>0.33333333333333331</v>
      </c>
      <c r="O1528" s="38">
        <f t="shared" si="250"/>
        <v>0.33333333333333331</v>
      </c>
      <c r="P1528" s="114" t="s">
        <v>117</v>
      </c>
      <c r="Q1528" s="118">
        <v>44824</v>
      </c>
      <c r="R1528" s="35">
        <f t="shared" si="242"/>
        <v>0</v>
      </c>
      <c r="S1528" s="35">
        <f t="shared" si="243"/>
        <v>0</v>
      </c>
      <c r="T1528" s="10" t="str">
        <f t="shared" si="239"/>
        <v>Sem - 39</v>
      </c>
      <c r="U1528" s="10" t="str">
        <f t="shared" si="240"/>
        <v>Septembre</v>
      </c>
      <c r="V1528" s="36" t="str">
        <f t="shared" si="244"/>
        <v>2026</v>
      </c>
      <c r="W1528" s="34"/>
      <c r="X1528" s="91">
        <f t="shared" si="241"/>
        <v>2.0833333333333259E-3</v>
      </c>
      <c r="Y1528" s="92" t="str">
        <f>VLOOKUP('CM-CIC'!B1459,Annuaire_roster!B:F,4,0)</f>
        <v>CHOUIFI Mustapha</v>
      </c>
      <c r="Z1528" s="37" t="s">
        <v>110</v>
      </c>
      <c r="AA1528" s="60" t="s">
        <v>39</v>
      </c>
      <c r="AB1528" s="35" t="str">
        <f t="shared" si="245"/>
        <v/>
      </c>
      <c r="AC1528" s="35" t="str">
        <f t="shared" si="246"/>
        <v/>
      </c>
      <c r="AD1528" s="35" t="str">
        <f t="shared" si="247"/>
        <v/>
      </c>
      <c r="AE1528" s="44" t="str">
        <f t="shared" si="248"/>
        <v/>
      </c>
      <c r="AF1528" s="120"/>
      <c r="AG1528" s="45"/>
    </row>
    <row r="1529" spans="1:33" ht="12.75" customHeight="1" x14ac:dyDescent="0.2">
      <c r="A1529" s="59">
        <f>+VLOOKUP(B1529,Annuaire_roster!B:G,5,0)</f>
        <v>1456</v>
      </c>
      <c r="B1529" s="72" t="s">
        <v>173</v>
      </c>
      <c r="C1529" s="98">
        <v>0.24930555555555556</v>
      </c>
      <c r="D1529" s="98">
        <v>0.25</v>
      </c>
      <c r="E1529" s="101">
        <v>0.625</v>
      </c>
      <c r="F1529" s="101">
        <v>0.625</v>
      </c>
      <c r="G1529" s="102"/>
      <c r="H1529" s="105"/>
      <c r="I1529" s="127"/>
      <c r="J1529" s="105"/>
      <c r="K1529" s="111">
        <v>0</v>
      </c>
      <c r="L1529" s="105">
        <v>0</v>
      </c>
      <c r="M1529" s="112">
        <v>0</v>
      </c>
      <c r="N1529" s="34">
        <f t="shared" si="249"/>
        <v>0.33333333333333331</v>
      </c>
      <c r="O1529" s="38">
        <f t="shared" si="250"/>
        <v>0.33333333333333331</v>
      </c>
      <c r="P1529" s="114" t="s">
        <v>117</v>
      </c>
      <c r="Q1529" s="118">
        <v>44824</v>
      </c>
      <c r="R1529" s="35">
        <f t="shared" si="242"/>
        <v>0</v>
      </c>
      <c r="S1529" s="35">
        <f t="shared" si="243"/>
        <v>0</v>
      </c>
      <c r="T1529" s="10" t="str">
        <f t="shared" si="239"/>
        <v>Sem - 39</v>
      </c>
      <c r="U1529" s="10" t="str">
        <f t="shared" si="240"/>
        <v>Septembre</v>
      </c>
      <c r="V1529" s="36" t="str">
        <f t="shared" si="244"/>
        <v>2026</v>
      </c>
      <c r="W1529" s="34"/>
      <c r="X1529" s="91">
        <f t="shared" si="241"/>
        <v>0</v>
      </c>
      <c r="Y1529" s="92" t="str">
        <f>VLOOKUP('CM-CIC'!B1460,Annuaire_roster!B:F,4,0)</f>
        <v>CHOUIFI Mustapha</v>
      </c>
      <c r="Z1529" s="37" t="s">
        <v>110</v>
      </c>
      <c r="AA1529" s="60" t="s">
        <v>39</v>
      </c>
      <c r="AB1529" s="35" t="str">
        <f t="shared" si="245"/>
        <v/>
      </c>
      <c r="AC1529" s="35" t="str">
        <f t="shared" si="246"/>
        <v/>
      </c>
      <c r="AD1529" s="35" t="str">
        <f t="shared" si="247"/>
        <v/>
      </c>
      <c r="AE1529" s="44" t="str">
        <f t="shared" si="248"/>
        <v/>
      </c>
      <c r="AF1529" s="120"/>
      <c r="AG1529" s="45"/>
    </row>
    <row r="1530" spans="1:33" ht="12.75" customHeight="1" x14ac:dyDescent="0.2">
      <c r="A1530" s="59">
        <f>+VLOOKUP(B1530,Annuaire_roster!B:G,5,0)</f>
        <v>1429</v>
      </c>
      <c r="B1530" s="72" t="s">
        <v>147</v>
      </c>
      <c r="C1530" s="98">
        <v>0.24861111111111112</v>
      </c>
      <c r="D1530" s="98">
        <v>0.25</v>
      </c>
      <c r="E1530" s="101">
        <v>0.625</v>
      </c>
      <c r="F1530" s="101">
        <v>0.625</v>
      </c>
      <c r="G1530" s="102"/>
      <c r="H1530" s="105"/>
      <c r="I1530" s="127"/>
      <c r="J1530" s="105"/>
      <c r="K1530" s="111">
        <v>0</v>
      </c>
      <c r="L1530" s="105">
        <v>0</v>
      </c>
      <c r="M1530" s="112">
        <v>0</v>
      </c>
      <c r="N1530" s="34">
        <f t="shared" si="249"/>
        <v>0.33333333333333331</v>
      </c>
      <c r="O1530" s="38">
        <f t="shared" si="250"/>
        <v>0.33333333333333331</v>
      </c>
      <c r="P1530" s="114" t="s">
        <v>117</v>
      </c>
      <c r="Q1530" s="118">
        <v>44824</v>
      </c>
      <c r="R1530" s="35">
        <f t="shared" si="242"/>
        <v>0</v>
      </c>
      <c r="S1530" s="35">
        <f t="shared" si="243"/>
        <v>0</v>
      </c>
      <c r="T1530" s="10" t="str">
        <f t="shared" si="239"/>
        <v>Sem - 39</v>
      </c>
      <c r="U1530" s="10" t="str">
        <f t="shared" si="240"/>
        <v>Septembre</v>
      </c>
      <c r="V1530" s="36" t="str">
        <f t="shared" si="244"/>
        <v>2026</v>
      </c>
      <c r="W1530" s="34"/>
      <c r="X1530" s="91">
        <f t="shared" si="241"/>
        <v>1.388888888888884E-3</v>
      </c>
      <c r="Y1530" s="92" t="str">
        <f>VLOOKUP('CM-CIC'!B1461,Annuaire_roster!B:F,4,0)</f>
        <v>CHOUIFI Mustapha</v>
      </c>
      <c r="Z1530" s="37" t="s">
        <v>110</v>
      </c>
      <c r="AA1530" s="60" t="s">
        <v>39</v>
      </c>
      <c r="AB1530" s="35" t="str">
        <f t="shared" si="245"/>
        <v/>
      </c>
      <c r="AC1530" s="35" t="str">
        <f t="shared" si="246"/>
        <v/>
      </c>
      <c r="AD1530" s="35" t="str">
        <f t="shared" si="247"/>
        <v/>
      </c>
      <c r="AE1530" s="44" t="str">
        <f t="shared" si="248"/>
        <v/>
      </c>
      <c r="AF1530" s="120"/>
      <c r="AG1530" s="45"/>
    </row>
    <row r="1531" spans="1:33" ht="12.75" customHeight="1" x14ac:dyDescent="0.2">
      <c r="A1531" s="59" t="str">
        <f>+VLOOKUP(B1531,Annuaire_roster!B:G,5,0)</f>
        <v>01563</v>
      </c>
      <c r="B1531" s="72" t="s">
        <v>190</v>
      </c>
      <c r="C1531" s="98">
        <v>0.25</v>
      </c>
      <c r="D1531" s="98">
        <v>0.25</v>
      </c>
      <c r="E1531" s="101">
        <v>0.625</v>
      </c>
      <c r="F1531" s="101">
        <v>0.625</v>
      </c>
      <c r="G1531" s="102"/>
      <c r="H1531" s="105"/>
      <c r="I1531" s="127"/>
      <c r="J1531" s="105"/>
      <c r="K1531" s="111">
        <v>0</v>
      </c>
      <c r="L1531" s="105">
        <v>0</v>
      </c>
      <c r="M1531" s="112">
        <v>0</v>
      </c>
      <c r="N1531" s="34">
        <f t="shared" si="249"/>
        <v>0.33333333333333331</v>
      </c>
      <c r="O1531" s="38">
        <f t="shared" si="250"/>
        <v>0.33333333333333331</v>
      </c>
      <c r="P1531" s="114" t="s">
        <v>117</v>
      </c>
      <c r="Q1531" s="118">
        <v>44824</v>
      </c>
      <c r="R1531" s="35">
        <f t="shared" si="242"/>
        <v>0</v>
      </c>
      <c r="S1531" s="35">
        <f t="shared" si="243"/>
        <v>0</v>
      </c>
      <c r="T1531" s="10" t="str">
        <f t="shared" si="239"/>
        <v>Sem - 39</v>
      </c>
      <c r="U1531" s="10" t="str">
        <f t="shared" si="240"/>
        <v>Septembre</v>
      </c>
      <c r="V1531" s="36" t="str">
        <f t="shared" si="244"/>
        <v>2026</v>
      </c>
      <c r="W1531" s="34"/>
      <c r="X1531" s="91">
        <f t="shared" si="241"/>
        <v>0</v>
      </c>
      <c r="Y1531" s="92" t="str">
        <f>VLOOKUP('CM-CIC'!B1462,Annuaire_roster!B:F,4,0)</f>
        <v>CHOUIFI Mustapha</v>
      </c>
      <c r="Z1531" s="37" t="s">
        <v>110</v>
      </c>
      <c r="AA1531" s="60" t="s">
        <v>39</v>
      </c>
      <c r="AB1531" s="35" t="str">
        <f t="shared" si="245"/>
        <v/>
      </c>
      <c r="AC1531" s="35" t="str">
        <f t="shared" si="246"/>
        <v/>
      </c>
      <c r="AD1531" s="35" t="str">
        <f t="shared" si="247"/>
        <v/>
      </c>
      <c r="AE1531" s="44" t="str">
        <f t="shared" si="248"/>
        <v/>
      </c>
      <c r="AF1531" s="120"/>
      <c r="AG1531" s="45"/>
    </row>
    <row r="1532" spans="1:33" ht="12.75" customHeight="1" x14ac:dyDescent="0.2">
      <c r="A1532" s="59" t="str">
        <f>+VLOOKUP(B1532,Annuaire_roster!B:G,5,0)</f>
        <v>01579</v>
      </c>
      <c r="B1532" s="72" t="s">
        <v>194</v>
      </c>
      <c r="C1532" s="98">
        <v>0.25</v>
      </c>
      <c r="D1532" s="98">
        <v>0.25</v>
      </c>
      <c r="E1532" s="101">
        <v>0.625</v>
      </c>
      <c r="F1532" s="101">
        <v>0.625</v>
      </c>
      <c r="G1532" s="102"/>
      <c r="H1532" s="105"/>
      <c r="I1532" s="127" t="s">
        <v>63</v>
      </c>
      <c r="J1532" s="105"/>
      <c r="K1532" s="111">
        <v>0</v>
      </c>
      <c r="L1532" s="105">
        <v>0</v>
      </c>
      <c r="M1532" s="112">
        <v>0</v>
      </c>
      <c r="N1532" s="34">
        <f t="shared" si="249"/>
        <v>0.33333333333333331</v>
      </c>
      <c r="O1532" s="38">
        <f t="shared" si="250"/>
        <v>0.33333333333333331</v>
      </c>
      <c r="P1532" s="114" t="s">
        <v>117</v>
      </c>
      <c r="Q1532" s="118">
        <v>44824</v>
      </c>
      <c r="R1532" s="35">
        <f t="shared" si="242"/>
        <v>0</v>
      </c>
      <c r="S1532" s="35">
        <f t="shared" si="243"/>
        <v>0</v>
      </c>
      <c r="T1532" s="10" t="str">
        <f t="shared" si="239"/>
        <v>Sem - 39</v>
      </c>
      <c r="U1532" s="10" t="str">
        <f t="shared" si="240"/>
        <v>Septembre</v>
      </c>
      <c r="V1532" s="36" t="str">
        <f t="shared" si="244"/>
        <v>2026</v>
      </c>
      <c r="W1532" s="34"/>
      <c r="X1532" s="91">
        <f t="shared" si="241"/>
        <v>0</v>
      </c>
      <c r="Y1532" s="92" t="str">
        <f>VLOOKUP('CM-CIC'!B1463,Annuaire_roster!B:F,4,0)</f>
        <v>CHOUIFI Mustapha</v>
      </c>
      <c r="Z1532" s="37" t="s">
        <v>110</v>
      </c>
      <c r="AA1532" s="60" t="s">
        <v>39</v>
      </c>
      <c r="AB1532" s="35" t="str">
        <f t="shared" si="245"/>
        <v/>
      </c>
      <c r="AC1532" s="35" t="str">
        <f t="shared" si="246"/>
        <v/>
      </c>
      <c r="AD1532" s="35" t="str">
        <f t="shared" si="247"/>
        <v/>
      </c>
      <c r="AE1532" s="44" t="str">
        <f t="shared" si="248"/>
        <v/>
      </c>
      <c r="AF1532" s="120"/>
      <c r="AG1532" s="45"/>
    </row>
    <row r="1533" spans="1:33" ht="12.75" customHeight="1" x14ac:dyDescent="0.2">
      <c r="A1533" s="59" t="str">
        <f>+VLOOKUP(B1533,Annuaire_roster!B:G,5,0)</f>
        <v>01580</v>
      </c>
      <c r="B1533" s="72" t="s">
        <v>197</v>
      </c>
      <c r="C1533" s="98">
        <v>0.25</v>
      </c>
      <c r="D1533" s="98">
        <v>0.25</v>
      </c>
      <c r="E1533" s="101">
        <v>0.625</v>
      </c>
      <c r="F1533" s="101">
        <v>0.625</v>
      </c>
      <c r="G1533" s="102"/>
      <c r="H1533" s="105"/>
      <c r="I1533" s="127" t="s">
        <v>63</v>
      </c>
      <c r="J1533" s="105"/>
      <c r="K1533" s="111">
        <v>0</v>
      </c>
      <c r="L1533" s="105">
        <v>0</v>
      </c>
      <c r="M1533" s="112">
        <v>0</v>
      </c>
      <c r="N1533" s="34">
        <f t="shared" si="249"/>
        <v>0.33333333333333331</v>
      </c>
      <c r="O1533" s="38">
        <f t="shared" si="250"/>
        <v>0.33333333333333331</v>
      </c>
      <c r="P1533" s="114" t="s">
        <v>117</v>
      </c>
      <c r="Q1533" s="118">
        <v>44824</v>
      </c>
      <c r="R1533" s="35">
        <f t="shared" si="242"/>
        <v>0</v>
      </c>
      <c r="S1533" s="35">
        <f t="shared" si="243"/>
        <v>0</v>
      </c>
      <c r="T1533" s="10" t="str">
        <f t="shared" si="239"/>
        <v>Sem - 39</v>
      </c>
      <c r="U1533" s="10" t="str">
        <f t="shared" si="240"/>
        <v>Septembre</v>
      </c>
      <c r="V1533" s="36" t="str">
        <f t="shared" si="244"/>
        <v>2026</v>
      </c>
      <c r="W1533" s="34"/>
      <c r="X1533" s="91">
        <f t="shared" si="241"/>
        <v>0</v>
      </c>
      <c r="Y1533" s="92" t="str">
        <f>VLOOKUP('CM-CIC'!B1464,Annuaire_roster!B:F,4,0)</f>
        <v>CHOUIFI Mustapha</v>
      </c>
      <c r="Z1533" s="37" t="s">
        <v>110</v>
      </c>
      <c r="AA1533" s="60" t="s">
        <v>39</v>
      </c>
      <c r="AB1533" s="35" t="str">
        <f t="shared" si="245"/>
        <v/>
      </c>
      <c r="AC1533" s="35" t="str">
        <f t="shared" si="246"/>
        <v/>
      </c>
      <c r="AD1533" s="35" t="str">
        <f t="shared" si="247"/>
        <v/>
      </c>
      <c r="AE1533" s="44" t="str">
        <f t="shared" si="248"/>
        <v/>
      </c>
      <c r="AF1533" s="120"/>
      <c r="AG1533" s="45"/>
    </row>
    <row r="1534" spans="1:33" ht="12.75" customHeight="1" x14ac:dyDescent="0.2">
      <c r="A1534" s="59" t="str">
        <f>+VLOOKUP(B1534,Annuaire_roster!B:G,5,0)</f>
        <v>01603</v>
      </c>
      <c r="B1534" s="72" t="s">
        <v>228</v>
      </c>
      <c r="C1534" s="98">
        <v>0.24861111111111112</v>
      </c>
      <c r="D1534" s="98">
        <v>0.25</v>
      </c>
      <c r="E1534" s="101">
        <v>0.625</v>
      </c>
      <c r="F1534" s="101">
        <v>0.625</v>
      </c>
      <c r="G1534" s="102"/>
      <c r="H1534" s="105"/>
      <c r="I1534" s="127" t="s">
        <v>63</v>
      </c>
      <c r="J1534" s="105"/>
      <c r="K1534" s="111">
        <v>0</v>
      </c>
      <c r="L1534" s="105">
        <v>0</v>
      </c>
      <c r="M1534" s="112">
        <v>0</v>
      </c>
      <c r="N1534" s="34">
        <f t="shared" si="249"/>
        <v>0.33333333333333331</v>
      </c>
      <c r="O1534" s="38">
        <f t="shared" si="250"/>
        <v>0.33333333333333331</v>
      </c>
      <c r="P1534" s="114" t="s">
        <v>117</v>
      </c>
      <c r="Q1534" s="118">
        <v>44824</v>
      </c>
      <c r="R1534" s="35">
        <f t="shared" si="242"/>
        <v>0</v>
      </c>
      <c r="S1534" s="35">
        <f t="shared" si="243"/>
        <v>0</v>
      </c>
      <c r="T1534" s="10" t="str">
        <f t="shared" si="239"/>
        <v>Sem - 39</v>
      </c>
      <c r="U1534" s="10" t="str">
        <f t="shared" si="240"/>
        <v>Septembre</v>
      </c>
      <c r="V1534" s="36" t="str">
        <f t="shared" si="244"/>
        <v>2026</v>
      </c>
      <c r="W1534" s="34"/>
      <c r="X1534" s="91">
        <f t="shared" si="241"/>
        <v>1.388888888888884E-3</v>
      </c>
      <c r="Y1534" s="92" t="str">
        <f>VLOOKUP('CM-CIC'!B1465,Annuaire_roster!B:F,4,0)</f>
        <v>CHOUIFI Mustapha</v>
      </c>
      <c r="Z1534" s="37" t="s">
        <v>110</v>
      </c>
      <c r="AA1534" s="60" t="s">
        <v>39</v>
      </c>
      <c r="AB1534" s="35" t="str">
        <f t="shared" si="245"/>
        <v/>
      </c>
      <c r="AC1534" s="35" t="str">
        <f t="shared" si="246"/>
        <v/>
      </c>
      <c r="AD1534" s="35" t="str">
        <f t="shared" si="247"/>
        <v/>
      </c>
      <c r="AE1534" s="44" t="str">
        <f t="shared" si="248"/>
        <v/>
      </c>
      <c r="AF1534" s="120"/>
      <c r="AG1534" s="45"/>
    </row>
    <row r="1535" spans="1:33" ht="12.75" customHeight="1" x14ac:dyDescent="0.2">
      <c r="A1535" s="59" t="str">
        <f>+VLOOKUP(B1535,Annuaire_roster!B:G,5,0)</f>
        <v>01604</v>
      </c>
      <c r="B1535" s="72" t="s">
        <v>229</v>
      </c>
      <c r="C1535" s="98">
        <v>0.24930555555555556</v>
      </c>
      <c r="D1535" s="98">
        <v>0.25</v>
      </c>
      <c r="E1535" s="101">
        <v>0.625</v>
      </c>
      <c r="F1535" s="101">
        <v>0.625</v>
      </c>
      <c r="G1535" s="102"/>
      <c r="H1535" s="105"/>
      <c r="I1535" s="127"/>
      <c r="J1535" s="105"/>
      <c r="K1535" s="111">
        <v>0</v>
      </c>
      <c r="L1535" s="105">
        <v>0</v>
      </c>
      <c r="M1535" s="112">
        <v>0</v>
      </c>
      <c r="N1535" s="34">
        <f t="shared" si="249"/>
        <v>0.33333333333333331</v>
      </c>
      <c r="O1535" s="38">
        <f t="shared" si="250"/>
        <v>0.33333333333333331</v>
      </c>
      <c r="P1535" s="114" t="s">
        <v>117</v>
      </c>
      <c r="Q1535" s="118">
        <v>44824</v>
      </c>
      <c r="R1535" s="35">
        <f t="shared" si="242"/>
        <v>0</v>
      </c>
      <c r="S1535" s="35">
        <f t="shared" si="243"/>
        <v>0</v>
      </c>
      <c r="T1535" s="10" t="str">
        <f t="shared" si="239"/>
        <v>Sem - 39</v>
      </c>
      <c r="U1535" s="10" t="str">
        <f t="shared" si="240"/>
        <v>Septembre</v>
      </c>
      <c r="V1535" s="36" t="str">
        <f t="shared" si="244"/>
        <v>2026</v>
      </c>
      <c r="W1535" s="34"/>
      <c r="X1535" s="91">
        <f t="shared" si="241"/>
        <v>0</v>
      </c>
      <c r="Y1535" s="92" t="str">
        <f>VLOOKUP('CM-CIC'!B1466,Annuaire_roster!B:F,4,0)</f>
        <v>CHOUIFI Mustapha</v>
      </c>
      <c r="Z1535" s="37" t="s">
        <v>110</v>
      </c>
      <c r="AA1535" s="60" t="s">
        <v>39</v>
      </c>
      <c r="AB1535" s="35" t="str">
        <f t="shared" si="245"/>
        <v/>
      </c>
      <c r="AC1535" s="35" t="str">
        <f t="shared" si="246"/>
        <v/>
      </c>
      <c r="AD1535" s="35" t="str">
        <f t="shared" si="247"/>
        <v/>
      </c>
      <c r="AE1535" s="44" t="str">
        <f t="shared" si="248"/>
        <v/>
      </c>
      <c r="AF1535" s="120"/>
      <c r="AG1535" s="45"/>
    </row>
    <row r="1536" spans="1:33" ht="12.75" customHeight="1" x14ac:dyDescent="0.2">
      <c r="A1536" s="59">
        <f>+VLOOKUP(B1536,Annuaire_roster!B:G,5,0)</f>
        <v>1416</v>
      </c>
      <c r="B1536" s="72" t="s">
        <v>138</v>
      </c>
      <c r="C1536" s="98">
        <v>0.29166666666666669</v>
      </c>
      <c r="D1536" s="98">
        <v>0.29166666666666669</v>
      </c>
      <c r="E1536" s="101">
        <v>0.66666666666666663</v>
      </c>
      <c r="F1536" s="101">
        <v>0.66666666666666663</v>
      </c>
      <c r="G1536" s="102"/>
      <c r="H1536" s="105"/>
      <c r="I1536" s="127"/>
      <c r="J1536" s="105"/>
      <c r="K1536" s="111">
        <v>0</v>
      </c>
      <c r="L1536" s="105">
        <v>0</v>
      </c>
      <c r="M1536" s="112">
        <v>0</v>
      </c>
      <c r="N1536" s="34">
        <f t="shared" si="249"/>
        <v>0.33333333333333326</v>
      </c>
      <c r="O1536" s="38">
        <f t="shared" si="250"/>
        <v>0.33333333333333326</v>
      </c>
      <c r="P1536" s="114" t="s">
        <v>117</v>
      </c>
      <c r="Q1536" s="118">
        <v>44824</v>
      </c>
      <c r="R1536" s="35">
        <f t="shared" si="242"/>
        <v>0</v>
      </c>
      <c r="S1536" s="35">
        <f t="shared" si="243"/>
        <v>0</v>
      </c>
      <c r="T1536" s="10" t="str">
        <f t="shared" si="239"/>
        <v>Sem - 39</v>
      </c>
      <c r="U1536" s="10" t="str">
        <f t="shared" si="240"/>
        <v>Septembre</v>
      </c>
      <c r="V1536" s="36" t="str">
        <f t="shared" si="244"/>
        <v>2026</v>
      </c>
      <c r="W1536" s="34"/>
      <c r="X1536" s="91">
        <f t="shared" si="241"/>
        <v>0</v>
      </c>
      <c r="Y1536" s="92" t="str">
        <f>VLOOKUP('CM-CIC'!B1467,Annuaire_roster!B:F,4,0)</f>
        <v>CHOUIFI Mustapha</v>
      </c>
      <c r="Z1536" s="37" t="s">
        <v>110</v>
      </c>
      <c r="AA1536" s="60" t="s">
        <v>39</v>
      </c>
      <c r="AB1536" s="35" t="str">
        <f t="shared" si="245"/>
        <v/>
      </c>
      <c r="AC1536" s="35" t="str">
        <f t="shared" si="246"/>
        <v/>
      </c>
      <c r="AD1536" s="35" t="str">
        <f t="shared" si="247"/>
        <v/>
      </c>
      <c r="AE1536" s="44" t="str">
        <f t="shared" si="248"/>
        <v/>
      </c>
      <c r="AF1536" s="120"/>
      <c r="AG1536" s="45"/>
    </row>
    <row r="1537" spans="1:33" ht="12.75" customHeight="1" x14ac:dyDescent="0.2">
      <c r="A1537" s="59">
        <f>+VLOOKUP(B1537,Annuaire_roster!B:G,5,0)</f>
        <v>1532</v>
      </c>
      <c r="B1537" s="72" t="s">
        <v>182</v>
      </c>
      <c r="C1537" s="98">
        <v>0.29166666666666669</v>
      </c>
      <c r="D1537" s="98">
        <v>0.29166666666666669</v>
      </c>
      <c r="E1537" s="101">
        <v>0.66666666666666663</v>
      </c>
      <c r="F1537" s="101">
        <v>0.66666666666666663</v>
      </c>
      <c r="G1537" s="102"/>
      <c r="H1537" s="105"/>
      <c r="I1537" s="127"/>
      <c r="J1537" s="105"/>
      <c r="K1537" s="111">
        <v>0</v>
      </c>
      <c r="L1537" s="105">
        <v>0</v>
      </c>
      <c r="M1537" s="112">
        <v>0</v>
      </c>
      <c r="N1537" s="34">
        <f t="shared" si="249"/>
        <v>0.33333333333333326</v>
      </c>
      <c r="O1537" s="38">
        <f t="shared" si="250"/>
        <v>0.33333333333333326</v>
      </c>
      <c r="P1537" s="114" t="s">
        <v>117</v>
      </c>
      <c r="Q1537" s="118">
        <v>44824</v>
      </c>
      <c r="R1537" s="35">
        <f t="shared" si="242"/>
        <v>0</v>
      </c>
      <c r="S1537" s="35">
        <f t="shared" si="243"/>
        <v>0</v>
      </c>
      <c r="T1537" s="10" t="str">
        <f t="shared" si="239"/>
        <v>Sem - 39</v>
      </c>
      <c r="U1537" s="10" t="str">
        <f t="shared" si="240"/>
        <v>Septembre</v>
      </c>
      <c r="V1537" s="36" t="str">
        <f t="shared" si="244"/>
        <v>2026</v>
      </c>
      <c r="W1537" s="34"/>
      <c r="X1537" s="91">
        <f t="shared" si="241"/>
        <v>0</v>
      </c>
      <c r="Y1537" s="92" t="str">
        <f>VLOOKUP('CM-CIC'!B1468,Annuaire_roster!B:F,4,0)</f>
        <v>CHOUIFI Mustapha</v>
      </c>
      <c r="Z1537" s="37" t="s">
        <v>110</v>
      </c>
      <c r="AA1537" s="60" t="s">
        <v>39</v>
      </c>
      <c r="AB1537" s="35" t="str">
        <f t="shared" si="245"/>
        <v/>
      </c>
      <c r="AC1537" s="35" t="str">
        <f t="shared" si="246"/>
        <v/>
      </c>
      <c r="AD1537" s="35" t="str">
        <f t="shared" si="247"/>
        <v/>
      </c>
      <c r="AE1537" s="44" t="str">
        <f t="shared" si="248"/>
        <v/>
      </c>
      <c r="AF1537" s="120"/>
      <c r="AG1537" s="45"/>
    </row>
    <row r="1538" spans="1:33" ht="12.75" customHeight="1" x14ac:dyDescent="0.2">
      <c r="A1538" s="59">
        <f>+VLOOKUP(B1538,Annuaire_roster!B:G,5,0)</f>
        <v>1504</v>
      </c>
      <c r="B1538" s="72" t="s">
        <v>166</v>
      </c>
      <c r="C1538" s="98">
        <v>0.29097222222222224</v>
      </c>
      <c r="D1538" s="98">
        <v>0.29166666666666669</v>
      </c>
      <c r="E1538" s="101">
        <v>0.66666666666666663</v>
      </c>
      <c r="F1538" s="101">
        <v>0.66666666666666663</v>
      </c>
      <c r="G1538" s="102"/>
      <c r="H1538" s="105"/>
      <c r="I1538" s="75"/>
      <c r="J1538" s="105"/>
      <c r="K1538" s="111">
        <v>0</v>
      </c>
      <c r="L1538" s="105">
        <v>0</v>
      </c>
      <c r="M1538" s="112">
        <v>0</v>
      </c>
      <c r="N1538" s="34">
        <f t="shared" si="249"/>
        <v>0.33333333333333326</v>
      </c>
      <c r="O1538" s="38">
        <f t="shared" si="250"/>
        <v>0.33333333333333326</v>
      </c>
      <c r="P1538" s="114" t="s">
        <v>117</v>
      </c>
      <c r="Q1538" s="118">
        <v>44824</v>
      </c>
      <c r="R1538" s="35">
        <f t="shared" si="242"/>
        <v>0</v>
      </c>
      <c r="S1538" s="35">
        <f t="shared" si="243"/>
        <v>0</v>
      </c>
      <c r="T1538" s="10" t="str">
        <f t="shared" ref="T1538:T1601" si="251">"Sem - "&amp;WEEKNUM(Q1538,21)</f>
        <v>Sem - 39</v>
      </c>
      <c r="U1538" s="10" t="str">
        <f t="shared" ref="U1538:U1601" si="252">PROPER(TEXT(Q1538,"mmmm"))</f>
        <v>Septembre</v>
      </c>
      <c r="V1538" s="36" t="str">
        <f t="shared" si="244"/>
        <v>2026</v>
      </c>
      <c r="W1538" s="34"/>
      <c r="X1538" s="91">
        <f t="shared" ref="X1538:X1601" si="253">IFERROR(IF(M1538="Abs",0,IF((D1538-C1538+E1538-F1538)&lt;0.000694444444444444,0,(D1538-C1538+E1538-F1538))),0)</f>
        <v>0</v>
      </c>
      <c r="Y1538" s="92" t="str">
        <f>VLOOKUP('CM-CIC'!B1469,Annuaire_roster!B:F,4,0)</f>
        <v>CHOUIFI Mustapha</v>
      </c>
      <c r="Z1538" s="37" t="s">
        <v>110</v>
      </c>
      <c r="AA1538" s="60" t="s">
        <v>39</v>
      </c>
      <c r="AB1538" s="35" t="str">
        <f t="shared" si="245"/>
        <v/>
      </c>
      <c r="AC1538" s="35" t="str">
        <f t="shared" si="246"/>
        <v/>
      </c>
      <c r="AD1538" s="35" t="str">
        <f t="shared" si="247"/>
        <v/>
      </c>
      <c r="AE1538" s="44" t="str">
        <f t="shared" si="248"/>
        <v/>
      </c>
      <c r="AF1538" s="120"/>
      <c r="AG1538" s="45"/>
    </row>
    <row r="1539" spans="1:33" ht="12.75" customHeight="1" x14ac:dyDescent="0.2">
      <c r="A1539" s="59">
        <f>+VLOOKUP(B1539,Annuaire_roster!B:G,5,0)</f>
        <v>1389</v>
      </c>
      <c r="B1539" s="72" t="s">
        <v>126</v>
      </c>
      <c r="C1539" s="98"/>
      <c r="D1539" s="98" t="s">
        <v>188</v>
      </c>
      <c r="E1539" s="101"/>
      <c r="F1539" s="101" t="s">
        <v>188</v>
      </c>
      <c r="G1539" s="102"/>
      <c r="H1539" s="105"/>
      <c r="I1539" s="127"/>
      <c r="J1539" s="105"/>
      <c r="K1539" s="111">
        <v>0</v>
      </c>
      <c r="L1539" s="105">
        <v>0</v>
      </c>
      <c r="M1539" s="112">
        <v>0</v>
      </c>
      <c r="N1539" s="34" t="str">
        <f t="shared" si="249"/>
        <v/>
      </c>
      <c r="O1539" s="38">
        <f t="shared" si="250"/>
        <v>0</v>
      </c>
      <c r="P1539" s="114" t="s">
        <v>117</v>
      </c>
      <c r="Q1539" s="118">
        <v>44824</v>
      </c>
      <c r="R1539" s="35">
        <f t="shared" si="242"/>
        <v>0</v>
      </c>
      <c r="S1539" s="35">
        <f t="shared" si="243"/>
        <v>0</v>
      </c>
      <c r="T1539" s="10" t="str">
        <f t="shared" si="251"/>
        <v>Sem - 39</v>
      </c>
      <c r="U1539" s="10" t="str">
        <f t="shared" si="252"/>
        <v>Septembre</v>
      </c>
      <c r="V1539" s="36" t="str">
        <f t="shared" si="244"/>
        <v>2026</v>
      </c>
      <c r="W1539" s="34"/>
      <c r="X1539" s="91">
        <f t="shared" si="253"/>
        <v>0</v>
      </c>
      <c r="Y1539" s="92" t="str">
        <f>VLOOKUP('CM-CIC'!B1470,Annuaire_roster!B:F,4,0)</f>
        <v>CHOUIFI Mustapha</v>
      </c>
      <c r="Z1539" s="37" t="s">
        <v>110</v>
      </c>
      <c r="AA1539" s="60" t="s">
        <v>39</v>
      </c>
      <c r="AB1539" s="35">
        <f t="shared" si="245"/>
        <v>0.33333333333333298</v>
      </c>
      <c r="AC1539" s="35" t="str">
        <f t="shared" si="246"/>
        <v/>
      </c>
      <c r="AD1539" s="35" t="str">
        <f t="shared" si="247"/>
        <v/>
      </c>
      <c r="AE1539" s="44" t="str">
        <f t="shared" si="248"/>
        <v/>
      </c>
      <c r="AF1539" s="120"/>
      <c r="AG1539" s="45"/>
    </row>
    <row r="1540" spans="1:33" ht="12.75" customHeight="1" x14ac:dyDescent="0.2">
      <c r="A1540" s="59">
        <f>+VLOOKUP(B1540,Annuaire_roster!B:G,5,0)</f>
        <v>1148</v>
      </c>
      <c r="B1540" s="72" t="s">
        <v>72</v>
      </c>
      <c r="C1540" s="98">
        <v>0.25277777777777782</v>
      </c>
      <c r="D1540" s="98">
        <v>0.25</v>
      </c>
      <c r="E1540" s="101">
        <v>0.625</v>
      </c>
      <c r="F1540" s="101">
        <v>0.625</v>
      </c>
      <c r="G1540" s="102"/>
      <c r="H1540" s="105"/>
      <c r="I1540" s="149"/>
      <c r="J1540" s="105"/>
      <c r="K1540" s="111"/>
      <c r="L1540" s="105">
        <v>0</v>
      </c>
      <c r="M1540" s="112">
        <v>0</v>
      </c>
      <c r="N1540" s="34">
        <f t="shared" si="249"/>
        <v>0.33333333333333331</v>
      </c>
      <c r="O1540" s="38">
        <f t="shared" si="250"/>
        <v>0.33333333333333331</v>
      </c>
      <c r="P1540" s="114" t="s">
        <v>117</v>
      </c>
      <c r="Q1540" s="118">
        <v>44825</v>
      </c>
      <c r="R1540" s="35">
        <f t="shared" si="242"/>
        <v>0</v>
      </c>
      <c r="S1540" s="35">
        <f t="shared" si="243"/>
        <v>0</v>
      </c>
      <c r="T1540" s="10" t="str">
        <f t="shared" si="251"/>
        <v>Sem - 39</v>
      </c>
      <c r="U1540" s="10" t="str">
        <f t="shared" si="252"/>
        <v>Septembre</v>
      </c>
      <c r="V1540" s="36" t="str">
        <f t="shared" si="244"/>
        <v>2026</v>
      </c>
      <c r="W1540" s="34"/>
      <c r="X1540" s="91">
        <f t="shared" si="253"/>
        <v>0</v>
      </c>
      <c r="Y1540" s="92" t="str">
        <f>VLOOKUP('CM-CIC'!B1471,Annuaire_roster!B:F,4,0)</f>
        <v>CHOUIFI Mustapha</v>
      </c>
      <c r="Z1540" s="37" t="s">
        <v>110</v>
      </c>
      <c r="AA1540" s="60" t="s">
        <v>39</v>
      </c>
      <c r="AB1540" s="35" t="str">
        <f t="shared" si="245"/>
        <v/>
      </c>
      <c r="AC1540" s="35" t="str">
        <f t="shared" si="246"/>
        <v/>
      </c>
      <c r="AD1540" s="35" t="str">
        <f t="shared" si="247"/>
        <v/>
      </c>
      <c r="AE1540" s="44" t="str">
        <f t="shared" si="248"/>
        <v/>
      </c>
      <c r="AF1540" s="120"/>
      <c r="AG1540" s="45"/>
    </row>
    <row r="1541" spans="1:33" ht="12.75" customHeight="1" x14ac:dyDescent="0.2">
      <c r="A1541" s="59">
        <f>+VLOOKUP(B1541,Annuaire_roster!B:G,5,0)</f>
        <v>1141</v>
      </c>
      <c r="B1541" s="72" t="s">
        <v>76</v>
      </c>
      <c r="C1541" s="98">
        <v>0.24722222222222223</v>
      </c>
      <c r="D1541" s="98">
        <v>0.25</v>
      </c>
      <c r="E1541" s="101">
        <v>0.625</v>
      </c>
      <c r="F1541" s="101">
        <v>0.625</v>
      </c>
      <c r="G1541" s="102"/>
      <c r="H1541" s="105"/>
      <c r="I1541" s="127"/>
      <c r="J1541" s="105"/>
      <c r="K1541" s="111">
        <v>0</v>
      </c>
      <c r="L1541" s="105">
        <v>0</v>
      </c>
      <c r="M1541" s="112">
        <v>0</v>
      </c>
      <c r="N1541" s="34">
        <f t="shared" si="249"/>
        <v>0.33333333333333331</v>
      </c>
      <c r="O1541" s="38">
        <f t="shared" si="250"/>
        <v>0.33333333333333331</v>
      </c>
      <c r="P1541" s="114" t="s">
        <v>117</v>
      </c>
      <c r="Q1541" s="118">
        <v>44825</v>
      </c>
      <c r="R1541" s="35">
        <f t="shared" si="242"/>
        <v>0</v>
      </c>
      <c r="S1541" s="35">
        <f t="shared" si="243"/>
        <v>0</v>
      </c>
      <c r="T1541" s="10" t="str">
        <f t="shared" si="251"/>
        <v>Sem - 39</v>
      </c>
      <c r="U1541" s="10" t="str">
        <f t="shared" si="252"/>
        <v>Septembre</v>
      </c>
      <c r="V1541" s="36" t="str">
        <f t="shared" si="244"/>
        <v>2026</v>
      </c>
      <c r="W1541" s="34"/>
      <c r="X1541" s="91">
        <f t="shared" si="253"/>
        <v>2.7777777777777679E-3</v>
      </c>
      <c r="Y1541" s="92" t="str">
        <f>VLOOKUP('CM-CIC'!B1472,Annuaire_roster!B:F,4,0)</f>
        <v>HAMDOUNI YASSER (assistance)</v>
      </c>
      <c r="Z1541" s="37" t="s">
        <v>110</v>
      </c>
      <c r="AA1541" s="60" t="s">
        <v>39</v>
      </c>
      <c r="AB1541" s="35" t="str">
        <f t="shared" si="245"/>
        <v/>
      </c>
      <c r="AC1541" s="35" t="str">
        <f t="shared" si="246"/>
        <v/>
      </c>
      <c r="AD1541" s="35" t="str">
        <f t="shared" si="247"/>
        <v/>
      </c>
      <c r="AE1541" s="44" t="str">
        <f t="shared" si="248"/>
        <v/>
      </c>
      <c r="AF1541" s="120"/>
      <c r="AG1541" s="45"/>
    </row>
    <row r="1542" spans="1:33" ht="12.75" customHeight="1" x14ac:dyDescent="0.2">
      <c r="A1542" s="59">
        <f>+VLOOKUP(B1542,Annuaire_roster!B:G,5,0)</f>
        <v>1146</v>
      </c>
      <c r="B1542" s="72" t="s">
        <v>69</v>
      </c>
      <c r="C1542" s="98">
        <v>0.25</v>
      </c>
      <c r="D1542" s="98">
        <v>0.25</v>
      </c>
      <c r="E1542" s="101">
        <v>0.625</v>
      </c>
      <c r="F1542" s="101">
        <v>0.625</v>
      </c>
      <c r="G1542" s="102"/>
      <c r="H1542" s="105"/>
      <c r="I1542" s="127"/>
      <c r="J1542" s="105"/>
      <c r="K1542" s="111">
        <v>0</v>
      </c>
      <c r="L1542" s="105">
        <v>0</v>
      </c>
      <c r="M1542" s="112">
        <v>0</v>
      </c>
      <c r="N1542" s="34">
        <f t="shared" si="249"/>
        <v>0.33333333333333331</v>
      </c>
      <c r="O1542" s="38">
        <f t="shared" si="250"/>
        <v>0.33333333333333331</v>
      </c>
      <c r="P1542" s="114" t="s">
        <v>117</v>
      </c>
      <c r="Q1542" s="118">
        <v>44825</v>
      </c>
      <c r="R1542" s="35">
        <f t="shared" si="242"/>
        <v>0</v>
      </c>
      <c r="S1542" s="35">
        <f t="shared" si="243"/>
        <v>0</v>
      </c>
      <c r="T1542" s="10" t="str">
        <f t="shared" si="251"/>
        <v>Sem - 39</v>
      </c>
      <c r="U1542" s="10" t="str">
        <f t="shared" si="252"/>
        <v>Septembre</v>
      </c>
      <c r="V1542" s="36" t="str">
        <f t="shared" si="244"/>
        <v>2026</v>
      </c>
      <c r="W1542" s="34"/>
      <c r="X1542" s="91">
        <f t="shared" si="253"/>
        <v>0</v>
      </c>
      <c r="Y1542" s="92" t="str">
        <f>VLOOKUP('CM-CIC'!B1473,Annuaire_roster!B:F,4,0)</f>
        <v>HAMDOUNI YASSER (assistance)</v>
      </c>
      <c r="Z1542" s="37" t="s">
        <v>110</v>
      </c>
      <c r="AA1542" s="60" t="s">
        <v>39</v>
      </c>
      <c r="AB1542" s="35" t="str">
        <f t="shared" si="245"/>
        <v/>
      </c>
      <c r="AC1542" s="35" t="str">
        <f t="shared" si="246"/>
        <v/>
      </c>
      <c r="AD1542" s="35" t="str">
        <f t="shared" si="247"/>
        <v/>
      </c>
      <c r="AE1542" s="44" t="str">
        <f t="shared" si="248"/>
        <v/>
      </c>
      <c r="AF1542" s="120"/>
      <c r="AG1542" s="45"/>
    </row>
    <row r="1543" spans="1:33" ht="12.75" customHeight="1" x14ac:dyDescent="0.2">
      <c r="A1543" s="59">
        <f>+VLOOKUP(B1543,Annuaire_roster!B:G,5,0)</f>
        <v>1161</v>
      </c>
      <c r="B1543" s="72" t="s">
        <v>77</v>
      </c>
      <c r="C1543" s="98">
        <v>0.24583333333333335</v>
      </c>
      <c r="D1543" s="98">
        <v>0.25</v>
      </c>
      <c r="E1543" s="101">
        <v>0.625</v>
      </c>
      <c r="F1543" s="101">
        <v>0.625</v>
      </c>
      <c r="G1543" s="102"/>
      <c r="H1543" s="105"/>
      <c r="I1543" s="127"/>
      <c r="J1543" s="105"/>
      <c r="K1543" s="111">
        <v>0</v>
      </c>
      <c r="L1543" s="105">
        <v>0</v>
      </c>
      <c r="M1543" s="112">
        <v>0</v>
      </c>
      <c r="N1543" s="34">
        <f t="shared" si="249"/>
        <v>0.33333333333333331</v>
      </c>
      <c r="O1543" s="38">
        <f t="shared" si="250"/>
        <v>0.33333333333333331</v>
      </c>
      <c r="P1543" s="114" t="s">
        <v>117</v>
      </c>
      <c r="Q1543" s="118">
        <v>44825</v>
      </c>
      <c r="R1543" s="35">
        <f t="shared" si="242"/>
        <v>0</v>
      </c>
      <c r="S1543" s="35">
        <f t="shared" si="243"/>
        <v>0</v>
      </c>
      <c r="T1543" s="10" t="str">
        <f t="shared" si="251"/>
        <v>Sem - 39</v>
      </c>
      <c r="U1543" s="10" t="str">
        <f t="shared" si="252"/>
        <v>Septembre</v>
      </c>
      <c r="V1543" s="36" t="str">
        <f t="shared" si="244"/>
        <v>2026</v>
      </c>
      <c r="W1543" s="34"/>
      <c r="X1543" s="91">
        <f t="shared" si="253"/>
        <v>4.1666666666666519E-3</v>
      </c>
      <c r="Y1543" s="92" t="str">
        <f>VLOOKUP('CM-CIC'!B1474,Annuaire_roster!B:F,4,0)</f>
        <v>HAMDOUNI YASSER (assistance)</v>
      </c>
      <c r="Z1543" s="37" t="s">
        <v>110</v>
      </c>
      <c r="AA1543" s="60" t="s">
        <v>39</v>
      </c>
      <c r="AB1543" s="35" t="str">
        <f t="shared" si="245"/>
        <v/>
      </c>
      <c r="AC1543" s="35" t="str">
        <f t="shared" si="246"/>
        <v/>
      </c>
      <c r="AD1543" s="35" t="str">
        <f t="shared" si="247"/>
        <v/>
      </c>
      <c r="AE1543" s="44" t="str">
        <f t="shared" si="248"/>
        <v/>
      </c>
      <c r="AF1543" s="120"/>
      <c r="AG1543" s="45"/>
    </row>
    <row r="1544" spans="1:33" ht="12.75" customHeight="1" x14ac:dyDescent="0.2">
      <c r="A1544" s="59">
        <f>+VLOOKUP(B1544,Annuaire_roster!B:G,5,0)</f>
        <v>1372</v>
      </c>
      <c r="B1544" s="72" t="s">
        <v>115</v>
      </c>
      <c r="C1544" s="98">
        <v>0.25</v>
      </c>
      <c r="D1544" s="98">
        <v>0.25</v>
      </c>
      <c r="E1544" s="101">
        <v>0.625</v>
      </c>
      <c r="F1544" s="101">
        <v>0.625</v>
      </c>
      <c r="G1544" s="102"/>
      <c r="H1544" s="105"/>
      <c r="I1544" s="127"/>
      <c r="J1544" s="105"/>
      <c r="K1544" s="111">
        <v>0</v>
      </c>
      <c r="L1544" s="105">
        <v>0</v>
      </c>
      <c r="M1544" s="112">
        <v>0</v>
      </c>
      <c r="N1544" s="34">
        <f t="shared" si="249"/>
        <v>0.33333333333333331</v>
      </c>
      <c r="O1544" s="38">
        <f t="shared" si="250"/>
        <v>0.33333333333333331</v>
      </c>
      <c r="P1544" s="114" t="s">
        <v>117</v>
      </c>
      <c r="Q1544" s="118">
        <v>44825</v>
      </c>
      <c r="R1544" s="35">
        <f t="shared" si="242"/>
        <v>0</v>
      </c>
      <c r="S1544" s="35">
        <f t="shared" si="243"/>
        <v>0</v>
      </c>
      <c r="T1544" s="10" t="str">
        <f t="shared" si="251"/>
        <v>Sem - 39</v>
      </c>
      <c r="U1544" s="10" t="str">
        <f t="shared" si="252"/>
        <v>Septembre</v>
      </c>
      <c r="V1544" s="36" t="str">
        <f t="shared" si="244"/>
        <v>2026</v>
      </c>
      <c r="W1544" s="34"/>
      <c r="X1544" s="91">
        <f t="shared" si="253"/>
        <v>0</v>
      </c>
      <c r="Y1544" s="92" t="str">
        <f>VLOOKUP('CM-CIC'!B1475,Annuaire_roster!B:F,4,0)</f>
        <v>HAMDOUNI YASSER (assistance)</v>
      </c>
      <c r="Z1544" s="37" t="s">
        <v>110</v>
      </c>
      <c r="AA1544" s="60" t="s">
        <v>39</v>
      </c>
      <c r="AB1544" s="35" t="str">
        <f t="shared" si="245"/>
        <v/>
      </c>
      <c r="AC1544" s="35" t="str">
        <f t="shared" si="246"/>
        <v/>
      </c>
      <c r="AD1544" s="35" t="str">
        <f t="shared" si="247"/>
        <v/>
      </c>
      <c r="AE1544" s="44" t="str">
        <f t="shared" si="248"/>
        <v/>
      </c>
      <c r="AF1544" s="120"/>
      <c r="AG1544" s="45"/>
    </row>
    <row r="1545" spans="1:33" ht="12.75" customHeight="1" x14ac:dyDescent="0.2">
      <c r="A1545" s="59">
        <f>+VLOOKUP(B1545,Annuaire_roster!B:G,5,0)</f>
        <v>1371</v>
      </c>
      <c r="B1545" s="72" t="s">
        <v>116</v>
      </c>
      <c r="C1545" s="98">
        <v>0.24583333333333335</v>
      </c>
      <c r="D1545" s="98">
        <v>0.25</v>
      </c>
      <c r="E1545" s="101">
        <v>0.625</v>
      </c>
      <c r="F1545" s="101">
        <v>0.625</v>
      </c>
      <c r="G1545" s="102"/>
      <c r="H1545" s="105"/>
      <c r="I1545" s="127"/>
      <c r="J1545" s="105"/>
      <c r="K1545" s="111">
        <v>0</v>
      </c>
      <c r="L1545" s="105">
        <v>0</v>
      </c>
      <c r="M1545" s="112">
        <v>0</v>
      </c>
      <c r="N1545" s="34">
        <f t="shared" si="249"/>
        <v>0.33333333333333331</v>
      </c>
      <c r="O1545" s="38">
        <f t="shared" si="250"/>
        <v>0.33333333333333331</v>
      </c>
      <c r="P1545" s="114" t="s">
        <v>117</v>
      </c>
      <c r="Q1545" s="118">
        <v>44825</v>
      </c>
      <c r="R1545" s="35">
        <f t="shared" si="242"/>
        <v>0</v>
      </c>
      <c r="S1545" s="35">
        <f t="shared" si="243"/>
        <v>0</v>
      </c>
      <c r="T1545" s="10" t="str">
        <f t="shared" si="251"/>
        <v>Sem - 39</v>
      </c>
      <c r="U1545" s="10" t="str">
        <f t="shared" si="252"/>
        <v>Septembre</v>
      </c>
      <c r="V1545" s="36" t="str">
        <f t="shared" si="244"/>
        <v>2026</v>
      </c>
      <c r="W1545" s="34"/>
      <c r="X1545" s="91">
        <f t="shared" si="253"/>
        <v>4.1666666666666519E-3</v>
      </c>
      <c r="Y1545" s="92" t="str">
        <f>VLOOKUP('CM-CIC'!B1476,Annuaire_roster!B:F,4,0)</f>
        <v>HAMDOUNI YASSER (assistance)</v>
      </c>
      <c r="Z1545" s="37" t="s">
        <v>110</v>
      </c>
      <c r="AA1545" s="60" t="s">
        <v>39</v>
      </c>
      <c r="AB1545" s="35" t="str">
        <f t="shared" si="245"/>
        <v/>
      </c>
      <c r="AC1545" s="35" t="str">
        <f t="shared" si="246"/>
        <v/>
      </c>
      <c r="AD1545" s="35" t="str">
        <f t="shared" si="247"/>
        <v/>
      </c>
      <c r="AE1545" s="44" t="str">
        <f t="shared" si="248"/>
        <v/>
      </c>
      <c r="AF1545" s="120"/>
      <c r="AG1545" s="45"/>
    </row>
    <row r="1546" spans="1:33" ht="12.75" customHeight="1" x14ac:dyDescent="0.2">
      <c r="A1546" s="59">
        <f>+VLOOKUP(B1546,Annuaire_roster!B:G,5,0)</f>
        <v>1152</v>
      </c>
      <c r="B1546" s="72" t="s">
        <v>67</v>
      </c>
      <c r="C1546" s="98">
        <v>0.24791666666666667</v>
      </c>
      <c r="D1546" s="98">
        <v>0.25</v>
      </c>
      <c r="E1546" s="101">
        <v>0.625</v>
      </c>
      <c r="F1546" s="101">
        <v>0.625</v>
      </c>
      <c r="G1546" s="102"/>
      <c r="H1546" s="105"/>
      <c r="I1546" s="127"/>
      <c r="J1546" s="105"/>
      <c r="K1546" s="111">
        <v>0</v>
      </c>
      <c r="L1546" s="105">
        <v>0</v>
      </c>
      <c r="M1546" s="112">
        <v>0</v>
      </c>
      <c r="N1546" s="34">
        <f t="shared" si="249"/>
        <v>0.33333333333333331</v>
      </c>
      <c r="O1546" s="38">
        <f t="shared" si="250"/>
        <v>0.33333333333333331</v>
      </c>
      <c r="P1546" s="114" t="s">
        <v>117</v>
      </c>
      <c r="Q1546" s="118">
        <v>44825</v>
      </c>
      <c r="R1546" s="35">
        <f t="shared" si="242"/>
        <v>0</v>
      </c>
      <c r="S1546" s="35">
        <f t="shared" si="243"/>
        <v>0</v>
      </c>
      <c r="T1546" s="10" t="str">
        <f t="shared" si="251"/>
        <v>Sem - 39</v>
      </c>
      <c r="U1546" s="10" t="str">
        <f t="shared" si="252"/>
        <v>Septembre</v>
      </c>
      <c r="V1546" s="36" t="str">
        <f t="shared" si="244"/>
        <v>2026</v>
      </c>
      <c r="W1546" s="34"/>
      <c r="X1546" s="91">
        <f t="shared" si="253"/>
        <v>2.0833333333333259E-3</v>
      </c>
      <c r="Y1546" s="92" t="str">
        <f>VLOOKUP('CM-CIC'!B1477,Annuaire_roster!B:F,4,0)</f>
        <v>CHOUIFI Mustapha</v>
      </c>
      <c r="Z1546" s="37" t="s">
        <v>110</v>
      </c>
      <c r="AA1546" s="60" t="s">
        <v>39</v>
      </c>
      <c r="AB1546" s="35" t="str">
        <f t="shared" si="245"/>
        <v/>
      </c>
      <c r="AC1546" s="35" t="str">
        <f t="shared" si="246"/>
        <v/>
      </c>
      <c r="AD1546" s="35" t="str">
        <f t="shared" si="247"/>
        <v/>
      </c>
      <c r="AE1546" s="44" t="str">
        <f t="shared" si="248"/>
        <v/>
      </c>
      <c r="AF1546" s="120"/>
      <c r="AG1546" s="45"/>
    </row>
    <row r="1547" spans="1:33" ht="12.75" customHeight="1" x14ac:dyDescent="0.2">
      <c r="A1547" s="59">
        <f>+VLOOKUP(B1547,Annuaire_roster!B:G,5,0)</f>
        <v>1393</v>
      </c>
      <c r="B1547" s="222" t="s">
        <v>127</v>
      </c>
      <c r="C1547" s="98"/>
      <c r="D1547" s="98">
        <v>0.25</v>
      </c>
      <c r="E1547" s="101"/>
      <c r="F1547" s="101">
        <v>0.625</v>
      </c>
      <c r="G1547" s="102"/>
      <c r="H1547" s="105"/>
      <c r="I1547" s="127"/>
      <c r="J1547" s="105"/>
      <c r="K1547" s="111">
        <v>0</v>
      </c>
      <c r="L1547" s="105">
        <v>0</v>
      </c>
      <c r="M1547" s="112" t="s">
        <v>187</v>
      </c>
      <c r="N1547" s="34" t="str">
        <f t="shared" si="249"/>
        <v/>
      </c>
      <c r="O1547" s="38">
        <f t="shared" si="250"/>
        <v>0.33333333333333331</v>
      </c>
      <c r="P1547" s="114" t="s">
        <v>117</v>
      </c>
      <c r="Q1547" s="118">
        <v>44825</v>
      </c>
      <c r="R1547" s="35">
        <f t="shared" si="242"/>
        <v>0.33333333333333331</v>
      </c>
      <c r="S1547" s="35">
        <f t="shared" si="243"/>
        <v>0.33333333333333331</v>
      </c>
      <c r="T1547" s="10" t="str">
        <f t="shared" si="251"/>
        <v>Sem - 39</v>
      </c>
      <c r="U1547" s="10" t="str">
        <f t="shared" si="252"/>
        <v>Septembre</v>
      </c>
      <c r="V1547" s="36" t="str">
        <f t="shared" si="244"/>
        <v>2026</v>
      </c>
      <c r="W1547" s="34"/>
      <c r="X1547" s="91">
        <f t="shared" si="253"/>
        <v>0</v>
      </c>
      <c r="Y1547" s="92" t="str">
        <f>VLOOKUP('CM-CIC'!B1478,Annuaire_roster!B:F,4,0)</f>
        <v>CHOUIFI Mustapha</v>
      </c>
      <c r="Z1547" s="37" t="s">
        <v>110</v>
      </c>
      <c r="AA1547" s="60" t="s">
        <v>39</v>
      </c>
      <c r="AB1547" s="35" t="str">
        <f t="shared" si="245"/>
        <v/>
      </c>
      <c r="AC1547" s="35" t="str">
        <f t="shared" si="246"/>
        <v/>
      </c>
      <c r="AD1547" s="35" t="str">
        <f t="shared" si="247"/>
        <v/>
      </c>
      <c r="AE1547" s="44" t="str">
        <f t="shared" si="248"/>
        <v/>
      </c>
      <c r="AF1547" s="120"/>
      <c r="AG1547" s="45"/>
    </row>
    <row r="1548" spans="1:33" ht="12.75" customHeight="1" x14ac:dyDescent="0.2">
      <c r="A1548" s="59">
        <f>+VLOOKUP(B1548,Annuaire_roster!B:G,5,0)</f>
        <v>1413</v>
      </c>
      <c r="B1548" s="72" t="s">
        <v>131</v>
      </c>
      <c r="C1548" s="98">
        <v>0.25486111111111115</v>
      </c>
      <c r="D1548" s="98">
        <v>0.25</v>
      </c>
      <c r="E1548" s="101">
        <v>0.625</v>
      </c>
      <c r="F1548" s="101">
        <v>0.625</v>
      </c>
      <c r="G1548" s="102"/>
      <c r="H1548" s="105"/>
      <c r="I1548" s="149"/>
      <c r="J1548" s="105"/>
      <c r="K1548" s="111"/>
      <c r="L1548" s="105">
        <v>0</v>
      </c>
      <c r="M1548" s="112">
        <v>0</v>
      </c>
      <c r="N1548" s="34">
        <f t="shared" si="249"/>
        <v>0.33333333333333331</v>
      </c>
      <c r="O1548" s="38">
        <f t="shared" si="250"/>
        <v>0.33333333333333331</v>
      </c>
      <c r="P1548" s="114" t="s">
        <v>117</v>
      </c>
      <c r="Q1548" s="118">
        <v>44825</v>
      </c>
      <c r="R1548" s="35">
        <f t="shared" si="242"/>
        <v>0</v>
      </c>
      <c r="S1548" s="35">
        <f t="shared" si="243"/>
        <v>0</v>
      </c>
      <c r="T1548" s="10" t="str">
        <f t="shared" si="251"/>
        <v>Sem - 39</v>
      </c>
      <c r="U1548" s="10" t="str">
        <f t="shared" si="252"/>
        <v>Septembre</v>
      </c>
      <c r="V1548" s="36" t="str">
        <f t="shared" si="244"/>
        <v>2026</v>
      </c>
      <c r="W1548" s="34"/>
      <c r="X1548" s="91">
        <f t="shared" si="253"/>
        <v>0</v>
      </c>
      <c r="Y1548" s="92" t="str">
        <f>VLOOKUP('CM-CIC'!B1479,Annuaire_roster!B:F,4,0)</f>
        <v>CHOUIFI Mustapha</v>
      </c>
      <c r="Z1548" s="37" t="s">
        <v>110</v>
      </c>
      <c r="AA1548" s="60" t="s">
        <v>39</v>
      </c>
      <c r="AB1548" s="35" t="str">
        <f t="shared" si="245"/>
        <v/>
      </c>
      <c r="AC1548" s="35" t="str">
        <f t="shared" si="246"/>
        <v/>
      </c>
      <c r="AD1548" s="35" t="str">
        <f t="shared" si="247"/>
        <v/>
      </c>
      <c r="AE1548" s="44" t="str">
        <f t="shared" si="248"/>
        <v/>
      </c>
      <c r="AF1548" s="120"/>
      <c r="AG1548" s="45"/>
    </row>
    <row r="1549" spans="1:33" ht="12.75" customHeight="1" x14ac:dyDescent="0.2">
      <c r="A1549" s="59">
        <f>+VLOOKUP(B1549,Annuaire_roster!B:G,5,0)</f>
        <v>1418</v>
      </c>
      <c r="B1549" s="72" t="s">
        <v>132</v>
      </c>
      <c r="C1549" s="98">
        <v>0.25</v>
      </c>
      <c r="D1549" s="98">
        <v>0.25</v>
      </c>
      <c r="E1549" s="101">
        <v>0.625</v>
      </c>
      <c r="F1549" s="101">
        <v>0.625</v>
      </c>
      <c r="G1549" s="102"/>
      <c r="H1549" s="105"/>
      <c r="I1549" s="127"/>
      <c r="J1549" s="105"/>
      <c r="K1549" s="111">
        <v>0</v>
      </c>
      <c r="L1549" s="105">
        <v>0</v>
      </c>
      <c r="M1549" s="112">
        <v>0</v>
      </c>
      <c r="N1549" s="34">
        <f t="shared" si="249"/>
        <v>0.33333333333333331</v>
      </c>
      <c r="O1549" s="38">
        <f t="shared" si="250"/>
        <v>0.33333333333333331</v>
      </c>
      <c r="P1549" s="114" t="s">
        <v>117</v>
      </c>
      <c r="Q1549" s="118">
        <v>44825</v>
      </c>
      <c r="R1549" s="35">
        <f t="shared" si="242"/>
        <v>0</v>
      </c>
      <c r="S1549" s="35">
        <f t="shared" si="243"/>
        <v>0</v>
      </c>
      <c r="T1549" s="10" t="str">
        <f t="shared" si="251"/>
        <v>Sem - 39</v>
      </c>
      <c r="U1549" s="10" t="str">
        <f t="shared" si="252"/>
        <v>Septembre</v>
      </c>
      <c r="V1549" s="36" t="str">
        <f t="shared" si="244"/>
        <v>2026</v>
      </c>
      <c r="W1549" s="34"/>
      <c r="X1549" s="91">
        <f t="shared" si="253"/>
        <v>0</v>
      </c>
      <c r="Y1549" s="92" t="str">
        <f>VLOOKUP('CM-CIC'!B1480,Annuaire_roster!B:F,4,0)</f>
        <v>CHOUIFI Mustapha</v>
      </c>
      <c r="Z1549" s="37" t="s">
        <v>110</v>
      </c>
      <c r="AA1549" s="60" t="s">
        <v>39</v>
      </c>
      <c r="AB1549" s="35" t="str">
        <f t="shared" si="245"/>
        <v/>
      </c>
      <c r="AC1549" s="35" t="str">
        <f t="shared" si="246"/>
        <v/>
      </c>
      <c r="AD1549" s="35" t="str">
        <f t="shared" si="247"/>
        <v/>
      </c>
      <c r="AE1549" s="44" t="str">
        <f t="shared" si="248"/>
        <v/>
      </c>
      <c r="AF1549" s="120"/>
      <c r="AG1549" s="45"/>
    </row>
    <row r="1550" spans="1:33" ht="12.75" customHeight="1" x14ac:dyDescent="0.2">
      <c r="A1550" s="59">
        <f>+VLOOKUP(B1550,Annuaire_roster!B:G,5,0)</f>
        <v>1411</v>
      </c>
      <c r="B1550" s="72" t="s">
        <v>133</v>
      </c>
      <c r="C1550" s="98">
        <v>0.25</v>
      </c>
      <c r="D1550" s="98">
        <v>0.25</v>
      </c>
      <c r="E1550" s="101">
        <v>0.625</v>
      </c>
      <c r="F1550" s="101">
        <v>0.625</v>
      </c>
      <c r="G1550" s="102"/>
      <c r="H1550" s="105"/>
      <c r="I1550" s="127"/>
      <c r="J1550" s="105"/>
      <c r="K1550" s="111">
        <v>0</v>
      </c>
      <c r="L1550" s="105">
        <v>0</v>
      </c>
      <c r="M1550" s="112">
        <v>0</v>
      </c>
      <c r="N1550" s="34">
        <f t="shared" si="249"/>
        <v>0.33333333333333331</v>
      </c>
      <c r="O1550" s="38">
        <f t="shared" si="250"/>
        <v>0.33333333333333331</v>
      </c>
      <c r="P1550" s="114" t="s">
        <v>117</v>
      </c>
      <c r="Q1550" s="118">
        <v>44825</v>
      </c>
      <c r="R1550" s="35">
        <f t="shared" si="242"/>
        <v>0</v>
      </c>
      <c r="S1550" s="35">
        <f t="shared" si="243"/>
        <v>0</v>
      </c>
      <c r="T1550" s="10" t="str">
        <f t="shared" si="251"/>
        <v>Sem - 39</v>
      </c>
      <c r="U1550" s="10" t="str">
        <f t="shared" si="252"/>
        <v>Septembre</v>
      </c>
      <c r="V1550" s="36" t="str">
        <f t="shared" si="244"/>
        <v>2026</v>
      </c>
      <c r="W1550" s="34"/>
      <c r="X1550" s="91">
        <f t="shared" si="253"/>
        <v>0</v>
      </c>
      <c r="Y1550" s="92" t="str">
        <f>VLOOKUP('CM-CIC'!B1481,Annuaire_roster!B:F,4,0)</f>
        <v>CHOUIFI Mustapha</v>
      </c>
      <c r="Z1550" s="37" t="s">
        <v>110</v>
      </c>
      <c r="AA1550" s="60" t="s">
        <v>39</v>
      </c>
      <c r="AB1550" s="35" t="str">
        <f t="shared" si="245"/>
        <v/>
      </c>
      <c r="AC1550" s="35" t="str">
        <f t="shared" si="246"/>
        <v/>
      </c>
      <c r="AD1550" s="35" t="str">
        <f t="shared" si="247"/>
        <v/>
      </c>
      <c r="AE1550" s="44" t="str">
        <f t="shared" si="248"/>
        <v/>
      </c>
      <c r="AF1550" s="120"/>
      <c r="AG1550" s="45"/>
    </row>
    <row r="1551" spans="1:33" ht="12.75" customHeight="1" x14ac:dyDescent="0.2">
      <c r="A1551" s="59">
        <f>+VLOOKUP(B1551,Annuaire_roster!B:G,5,0)</f>
        <v>1410</v>
      </c>
      <c r="B1551" s="72" t="s">
        <v>134</v>
      </c>
      <c r="C1551" s="98">
        <v>0.24791666666666667</v>
      </c>
      <c r="D1551" s="98">
        <v>0.25</v>
      </c>
      <c r="E1551" s="101">
        <v>0.625</v>
      </c>
      <c r="F1551" s="101">
        <v>0.625</v>
      </c>
      <c r="G1551" s="102"/>
      <c r="H1551" s="105"/>
      <c r="I1551" s="127"/>
      <c r="J1551" s="105"/>
      <c r="K1551" s="111">
        <v>0</v>
      </c>
      <c r="L1551" s="105">
        <v>0</v>
      </c>
      <c r="M1551" s="112">
        <v>0</v>
      </c>
      <c r="N1551" s="34">
        <f t="shared" si="249"/>
        <v>0.33333333333333331</v>
      </c>
      <c r="O1551" s="38">
        <f t="shared" si="250"/>
        <v>0.33333333333333331</v>
      </c>
      <c r="P1551" s="114" t="s">
        <v>117</v>
      </c>
      <c r="Q1551" s="118">
        <v>44825</v>
      </c>
      <c r="R1551" s="35">
        <f t="shared" si="242"/>
        <v>0</v>
      </c>
      <c r="S1551" s="35">
        <f t="shared" si="243"/>
        <v>0</v>
      </c>
      <c r="T1551" s="10" t="str">
        <f t="shared" si="251"/>
        <v>Sem - 39</v>
      </c>
      <c r="U1551" s="10" t="str">
        <f t="shared" si="252"/>
        <v>Septembre</v>
      </c>
      <c r="V1551" s="36" t="str">
        <f t="shared" si="244"/>
        <v>2026</v>
      </c>
      <c r="W1551" s="34"/>
      <c r="X1551" s="91">
        <f t="shared" si="253"/>
        <v>2.0833333333333259E-3</v>
      </c>
      <c r="Y1551" s="92" t="str">
        <f>VLOOKUP('CM-CIC'!B1482,Annuaire_roster!B:F,4,0)</f>
        <v>CHOUIFI Mustapha</v>
      </c>
      <c r="Z1551" s="37" t="s">
        <v>110</v>
      </c>
      <c r="AA1551" s="60" t="s">
        <v>39</v>
      </c>
      <c r="AB1551" s="35" t="str">
        <f t="shared" si="245"/>
        <v/>
      </c>
      <c r="AC1551" s="35" t="str">
        <f t="shared" si="246"/>
        <v/>
      </c>
      <c r="AD1551" s="35" t="str">
        <f t="shared" si="247"/>
        <v/>
      </c>
      <c r="AE1551" s="44" t="str">
        <f t="shared" si="248"/>
        <v/>
      </c>
      <c r="AF1551" s="120"/>
      <c r="AG1551" s="45"/>
    </row>
    <row r="1552" spans="1:33" ht="12.75" customHeight="1" x14ac:dyDescent="0.2">
      <c r="A1552" s="59">
        <f>+VLOOKUP(B1552,Annuaire_roster!B:G,5,0)</f>
        <v>1414</v>
      </c>
      <c r="B1552" s="72" t="s">
        <v>136</v>
      </c>
      <c r="C1552" s="98">
        <v>0.25</v>
      </c>
      <c r="D1552" s="98">
        <v>0.25</v>
      </c>
      <c r="E1552" s="101">
        <v>0.625</v>
      </c>
      <c r="F1552" s="101">
        <v>0.625</v>
      </c>
      <c r="G1552" s="102"/>
      <c r="H1552" s="105"/>
      <c r="I1552" s="127"/>
      <c r="J1552" s="105"/>
      <c r="K1552" s="111">
        <v>0</v>
      </c>
      <c r="L1552" s="105">
        <v>0</v>
      </c>
      <c r="M1552" s="112">
        <v>0</v>
      </c>
      <c r="N1552" s="34">
        <f t="shared" si="249"/>
        <v>0.33333333333333331</v>
      </c>
      <c r="O1552" s="38">
        <f t="shared" si="250"/>
        <v>0.33333333333333331</v>
      </c>
      <c r="P1552" s="114" t="s">
        <v>117</v>
      </c>
      <c r="Q1552" s="118">
        <v>44825</v>
      </c>
      <c r="R1552" s="35">
        <f t="shared" si="242"/>
        <v>0</v>
      </c>
      <c r="S1552" s="35">
        <f t="shared" si="243"/>
        <v>0</v>
      </c>
      <c r="T1552" s="10" t="str">
        <f t="shared" si="251"/>
        <v>Sem - 39</v>
      </c>
      <c r="U1552" s="10" t="str">
        <f t="shared" si="252"/>
        <v>Septembre</v>
      </c>
      <c r="V1552" s="36" t="str">
        <f t="shared" si="244"/>
        <v>2026</v>
      </c>
      <c r="W1552" s="34"/>
      <c r="X1552" s="91">
        <f t="shared" si="253"/>
        <v>0</v>
      </c>
      <c r="Y1552" s="92" t="str">
        <f>VLOOKUP('CM-CIC'!B1483,Annuaire_roster!B:F,4,0)</f>
        <v>CHOUIFI Mustapha</v>
      </c>
      <c r="Z1552" s="37" t="s">
        <v>110</v>
      </c>
      <c r="AA1552" s="60" t="s">
        <v>39</v>
      </c>
      <c r="AB1552" s="35" t="str">
        <f t="shared" si="245"/>
        <v/>
      </c>
      <c r="AC1552" s="35" t="str">
        <f t="shared" si="246"/>
        <v/>
      </c>
      <c r="AD1552" s="35" t="str">
        <f t="shared" si="247"/>
        <v/>
      </c>
      <c r="AE1552" s="44" t="str">
        <f t="shared" si="248"/>
        <v/>
      </c>
      <c r="AF1552" s="120"/>
      <c r="AG1552" s="45"/>
    </row>
    <row r="1553" spans="1:33" ht="12.75" customHeight="1" x14ac:dyDescent="0.2">
      <c r="A1553" s="59">
        <f>+VLOOKUP(B1553,Annuaire_roster!B:G,5,0)</f>
        <v>1415</v>
      </c>
      <c r="B1553" s="72" t="s">
        <v>137</v>
      </c>
      <c r="C1553" s="98">
        <v>0.24722222222222223</v>
      </c>
      <c r="D1553" s="98">
        <v>0.25</v>
      </c>
      <c r="E1553" s="101">
        <v>0.625</v>
      </c>
      <c r="F1553" s="101">
        <v>0.625</v>
      </c>
      <c r="G1553" s="102"/>
      <c r="H1553" s="105"/>
      <c r="I1553" s="127"/>
      <c r="J1553" s="105"/>
      <c r="K1553" s="111">
        <v>0</v>
      </c>
      <c r="L1553" s="105">
        <v>0</v>
      </c>
      <c r="M1553" s="112">
        <v>0</v>
      </c>
      <c r="N1553" s="34">
        <f t="shared" si="249"/>
        <v>0.33333333333333331</v>
      </c>
      <c r="O1553" s="38">
        <f t="shared" si="250"/>
        <v>0.33333333333333331</v>
      </c>
      <c r="P1553" s="114" t="s">
        <v>117</v>
      </c>
      <c r="Q1553" s="118">
        <v>44825</v>
      </c>
      <c r="R1553" s="35">
        <f t="shared" si="242"/>
        <v>0</v>
      </c>
      <c r="S1553" s="35">
        <f t="shared" si="243"/>
        <v>0</v>
      </c>
      <c r="T1553" s="10" t="str">
        <f t="shared" si="251"/>
        <v>Sem - 39</v>
      </c>
      <c r="U1553" s="10" t="str">
        <f t="shared" si="252"/>
        <v>Septembre</v>
      </c>
      <c r="V1553" s="36" t="str">
        <f t="shared" si="244"/>
        <v>2026</v>
      </c>
      <c r="W1553" s="34"/>
      <c r="X1553" s="91">
        <f t="shared" si="253"/>
        <v>2.7777777777777679E-3</v>
      </c>
      <c r="Y1553" s="92" t="str">
        <f>VLOOKUP('CM-CIC'!B1484,Annuaire_roster!B:F,4,0)</f>
        <v>CHOUIFI Mustapha</v>
      </c>
      <c r="Z1553" s="37" t="s">
        <v>110</v>
      </c>
      <c r="AA1553" s="60" t="s">
        <v>39</v>
      </c>
      <c r="AB1553" s="35" t="str">
        <f t="shared" si="245"/>
        <v/>
      </c>
      <c r="AC1553" s="35" t="str">
        <f t="shared" si="246"/>
        <v/>
      </c>
      <c r="AD1553" s="35" t="str">
        <f t="shared" si="247"/>
        <v/>
      </c>
      <c r="AE1553" s="44" t="str">
        <f t="shared" si="248"/>
        <v/>
      </c>
      <c r="AF1553" s="120"/>
      <c r="AG1553" s="45"/>
    </row>
    <row r="1554" spans="1:33" ht="12.75" customHeight="1" x14ac:dyDescent="0.2">
      <c r="A1554" s="59">
        <f>+VLOOKUP(B1554,Annuaire_roster!B:G,5,0)</f>
        <v>1421</v>
      </c>
      <c r="B1554" s="72" t="s">
        <v>140</v>
      </c>
      <c r="C1554" s="98">
        <v>0.24236111111111114</v>
      </c>
      <c r="D1554" s="98">
        <v>0.25</v>
      </c>
      <c r="E1554" s="101">
        <v>0.625</v>
      </c>
      <c r="F1554" s="101">
        <v>0.625</v>
      </c>
      <c r="G1554" s="102"/>
      <c r="H1554" s="105"/>
      <c r="I1554" s="127"/>
      <c r="J1554" s="105"/>
      <c r="K1554" s="111">
        <v>0</v>
      </c>
      <c r="L1554" s="105">
        <v>0</v>
      </c>
      <c r="M1554" s="112">
        <v>0</v>
      </c>
      <c r="N1554" s="34">
        <f t="shared" si="249"/>
        <v>0.33333333333333331</v>
      </c>
      <c r="O1554" s="38">
        <f t="shared" si="250"/>
        <v>0.33333333333333331</v>
      </c>
      <c r="P1554" s="114" t="s">
        <v>117</v>
      </c>
      <c r="Q1554" s="118">
        <v>44825</v>
      </c>
      <c r="R1554" s="35">
        <f t="shared" si="242"/>
        <v>0</v>
      </c>
      <c r="S1554" s="35">
        <f t="shared" si="243"/>
        <v>0</v>
      </c>
      <c r="T1554" s="10" t="str">
        <f t="shared" si="251"/>
        <v>Sem - 39</v>
      </c>
      <c r="U1554" s="10" t="str">
        <f t="shared" si="252"/>
        <v>Septembre</v>
      </c>
      <c r="V1554" s="36" t="str">
        <f t="shared" si="244"/>
        <v>2026</v>
      </c>
      <c r="W1554" s="34"/>
      <c r="X1554" s="91">
        <f t="shared" si="253"/>
        <v>7.6388888888888618E-3</v>
      </c>
      <c r="Y1554" s="92" t="str">
        <f>VLOOKUP('CM-CIC'!B1485,Annuaire_roster!B:F,4,0)</f>
        <v>CHOUIFI Mustapha</v>
      </c>
      <c r="Z1554" s="37" t="s">
        <v>110</v>
      </c>
      <c r="AA1554" s="60" t="s">
        <v>39</v>
      </c>
      <c r="AB1554" s="35" t="str">
        <f t="shared" si="245"/>
        <v/>
      </c>
      <c r="AC1554" s="35" t="str">
        <f t="shared" si="246"/>
        <v/>
      </c>
      <c r="AD1554" s="35" t="str">
        <f t="shared" si="247"/>
        <v/>
      </c>
      <c r="AE1554" s="44" t="str">
        <f t="shared" si="248"/>
        <v/>
      </c>
      <c r="AF1554" s="120"/>
      <c r="AG1554" s="45"/>
    </row>
    <row r="1555" spans="1:33" ht="12.75" customHeight="1" x14ac:dyDescent="0.2">
      <c r="A1555" s="59">
        <f>+VLOOKUP(B1555,Annuaire_roster!B:G,5,0)</f>
        <v>1419</v>
      </c>
      <c r="B1555" s="72" t="s">
        <v>139</v>
      </c>
      <c r="C1555" s="98">
        <v>0.25</v>
      </c>
      <c r="D1555" s="98">
        <v>0.25</v>
      </c>
      <c r="E1555" s="101">
        <v>0.625</v>
      </c>
      <c r="F1555" s="101">
        <v>0.625</v>
      </c>
      <c r="G1555" s="102"/>
      <c r="H1555" s="105"/>
      <c r="I1555" s="127"/>
      <c r="J1555" s="105"/>
      <c r="K1555" s="111">
        <v>0</v>
      </c>
      <c r="L1555" s="105">
        <v>0</v>
      </c>
      <c r="M1555" s="112">
        <v>0</v>
      </c>
      <c r="N1555" s="34">
        <f t="shared" si="249"/>
        <v>0.33333333333333331</v>
      </c>
      <c r="O1555" s="38">
        <f t="shared" si="250"/>
        <v>0.33333333333333331</v>
      </c>
      <c r="P1555" s="114" t="s">
        <v>117</v>
      </c>
      <c r="Q1555" s="118">
        <v>44825</v>
      </c>
      <c r="R1555" s="35">
        <f t="shared" ref="R1555:R1618" si="254">IF(M1555="Abs",O1555,0)</f>
        <v>0</v>
      </c>
      <c r="S1555" s="35">
        <f t="shared" ref="S1555:S1618" si="255">SUM(R1555,L1555,I1555,J1555,W1555,H1555)</f>
        <v>0</v>
      </c>
      <c r="T1555" s="10" t="str">
        <f t="shared" si="251"/>
        <v>Sem - 39</v>
      </c>
      <c r="U1555" s="10" t="str">
        <f t="shared" si="252"/>
        <v>Septembre</v>
      </c>
      <c r="V1555" s="36" t="str">
        <f t="shared" ref="V1555:V1618" si="256">+TEXT(Q1555,"aaa")</f>
        <v>2026</v>
      </c>
      <c r="W1555" s="34"/>
      <c r="X1555" s="91">
        <f t="shared" si="253"/>
        <v>0</v>
      </c>
      <c r="Y1555" s="92" t="str">
        <f>VLOOKUP('CM-CIC'!B1486,Annuaire_roster!B:F,4,0)</f>
        <v>CHOUIFI Mustapha</v>
      </c>
      <c r="Z1555" s="37" t="s">
        <v>110</v>
      </c>
      <c r="AA1555" s="60" t="s">
        <v>39</v>
      </c>
      <c r="AB1555" s="35" t="str">
        <f t="shared" ref="AB1555:AB1618" si="257">IF(AND(D1555="Congé",F1555="Congé"),0.333333333333333,IF(OR(AND(D1555="Congé",F1555&lt;&gt;"Congé"),(AND(F1555="Congé",D1555&lt;&gt;"Congé"))),0.166666666666667,""))</f>
        <v/>
      </c>
      <c r="AC1555" s="35" t="str">
        <f t="shared" ref="AC1555:AC1618" si="258">IF(AND(D1555="Congé sans solde",F1555="Congé sans solde"),0.333333333333333,IF(OR(AND(D1555="Congé sans solde",F1555&lt;&gt;"Congé sans solde"),(AND(F1555="Congé sans solde",D1555&lt;&gt;"Congé sans solde"))),0.166666666666667,""))</f>
        <v/>
      </c>
      <c r="AD1555" s="35" t="str">
        <f t="shared" ref="AD1555:AD1618" si="259">IF(AND(D1555="Congé spécial",F1555="Congé spécial"),0.333333333333333,IF(OR(AND(D1555="Congé spécial",F1555&lt;&gt;"Congé décès"),(AND(F1555="Congé spécial",D1555&lt;&gt;"Congé spécial"))),0.166666666666667,""))</f>
        <v/>
      </c>
      <c r="AE1555" s="44" t="str">
        <f t="shared" ref="AE1555:AE1618" si="260">IF(AND(D1555="Férié",F1555="Férié"),0.333333333333333,IF(OR(AND(D1555="Férié",F1555&lt;&gt;"Férié"),(AND(F1555="Férié",D1555&lt;&gt;"Férié"))),0.166666666666667,""))</f>
        <v/>
      </c>
      <c r="AF1555" s="120"/>
      <c r="AG1555" s="45"/>
    </row>
    <row r="1556" spans="1:33" ht="12.75" customHeight="1" x14ac:dyDescent="0.2">
      <c r="A1556" s="59">
        <f>+VLOOKUP(B1556,Annuaire_roster!B:G,5,0)</f>
        <v>1533</v>
      </c>
      <c r="B1556" s="72" t="s">
        <v>181</v>
      </c>
      <c r="C1556" s="98">
        <v>0.25</v>
      </c>
      <c r="D1556" s="98">
        <v>0.25</v>
      </c>
      <c r="E1556" s="101">
        <v>0.625</v>
      </c>
      <c r="F1556" s="101">
        <v>0.625</v>
      </c>
      <c r="G1556" s="102"/>
      <c r="H1556" s="105"/>
      <c r="I1556" s="127" t="s">
        <v>63</v>
      </c>
      <c r="J1556" s="105"/>
      <c r="K1556" s="111">
        <v>0</v>
      </c>
      <c r="L1556" s="105">
        <v>0</v>
      </c>
      <c r="M1556" s="112">
        <v>0</v>
      </c>
      <c r="N1556" s="34">
        <f t="shared" si="249"/>
        <v>0.33333333333333331</v>
      </c>
      <c r="O1556" s="38">
        <f t="shared" si="250"/>
        <v>0.33333333333333331</v>
      </c>
      <c r="P1556" s="114" t="s">
        <v>117</v>
      </c>
      <c r="Q1556" s="118">
        <v>44825</v>
      </c>
      <c r="R1556" s="35">
        <f t="shared" si="254"/>
        <v>0</v>
      </c>
      <c r="S1556" s="35">
        <f t="shared" si="255"/>
        <v>0</v>
      </c>
      <c r="T1556" s="10" t="str">
        <f t="shared" si="251"/>
        <v>Sem - 39</v>
      </c>
      <c r="U1556" s="10" t="str">
        <f t="shared" si="252"/>
        <v>Septembre</v>
      </c>
      <c r="V1556" s="36" t="str">
        <f t="shared" si="256"/>
        <v>2026</v>
      </c>
      <c r="W1556" s="34"/>
      <c r="X1556" s="91">
        <f t="shared" si="253"/>
        <v>0</v>
      </c>
      <c r="Y1556" s="92" t="str">
        <f>VLOOKUP('CM-CIC'!B1487,Annuaire_roster!B:F,4,0)</f>
        <v>CHOUIFI Mustapha</v>
      </c>
      <c r="Z1556" s="37" t="s">
        <v>110</v>
      </c>
      <c r="AA1556" s="60" t="s">
        <v>39</v>
      </c>
      <c r="AB1556" s="35" t="str">
        <f t="shared" si="257"/>
        <v/>
      </c>
      <c r="AC1556" s="35" t="str">
        <f t="shared" si="258"/>
        <v/>
      </c>
      <c r="AD1556" s="35" t="str">
        <f t="shared" si="259"/>
        <v/>
      </c>
      <c r="AE1556" s="44" t="str">
        <f t="shared" si="260"/>
        <v/>
      </c>
      <c r="AF1556" s="120"/>
      <c r="AG1556" s="45"/>
    </row>
    <row r="1557" spans="1:33" ht="12.75" customHeight="1" x14ac:dyDescent="0.2">
      <c r="A1557" s="59">
        <f>+VLOOKUP(B1557,Annuaire_roster!B:G,5,0)</f>
        <v>1448</v>
      </c>
      <c r="B1557" s="222" t="s">
        <v>164</v>
      </c>
      <c r="C1557" s="98">
        <v>0.25486111111111109</v>
      </c>
      <c r="D1557" s="98">
        <v>0.25</v>
      </c>
      <c r="E1557" s="101">
        <v>0.625</v>
      </c>
      <c r="F1557" s="101">
        <v>0.625</v>
      </c>
      <c r="G1557" s="102"/>
      <c r="H1557" s="105"/>
      <c r="I1557" s="129"/>
      <c r="J1557" s="105"/>
      <c r="K1557" s="111"/>
      <c r="L1557" s="105">
        <v>0</v>
      </c>
      <c r="M1557" s="112">
        <v>0</v>
      </c>
      <c r="N1557" s="34">
        <f t="shared" si="249"/>
        <v>0.33333333333333331</v>
      </c>
      <c r="O1557" s="38">
        <f t="shared" si="250"/>
        <v>0.33333333333333331</v>
      </c>
      <c r="P1557" s="114" t="s">
        <v>117</v>
      </c>
      <c r="Q1557" s="118">
        <v>44825</v>
      </c>
      <c r="R1557" s="35">
        <f t="shared" si="254"/>
        <v>0</v>
      </c>
      <c r="S1557" s="35">
        <f t="shared" si="255"/>
        <v>0</v>
      </c>
      <c r="T1557" s="10" t="str">
        <f t="shared" si="251"/>
        <v>Sem - 39</v>
      </c>
      <c r="U1557" s="10" t="str">
        <f t="shared" si="252"/>
        <v>Septembre</v>
      </c>
      <c r="V1557" s="36" t="str">
        <f t="shared" si="256"/>
        <v>2026</v>
      </c>
      <c r="W1557" s="34"/>
      <c r="X1557" s="91">
        <f t="shared" si="253"/>
        <v>0</v>
      </c>
      <c r="Y1557" s="92" t="str">
        <f>VLOOKUP('CM-CIC'!B1488,Annuaire_roster!B:F,4,0)</f>
        <v>CHOUIFI Mustapha</v>
      </c>
      <c r="Z1557" s="37" t="s">
        <v>110</v>
      </c>
      <c r="AA1557" s="60" t="s">
        <v>39</v>
      </c>
      <c r="AB1557" s="35" t="str">
        <f t="shared" si="257"/>
        <v/>
      </c>
      <c r="AC1557" s="35" t="str">
        <f t="shared" si="258"/>
        <v/>
      </c>
      <c r="AD1557" s="35" t="str">
        <f t="shared" si="259"/>
        <v/>
      </c>
      <c r="AE1557" s="44" t="str">
        <f t="shared" si="260"/>
        <v/>
      </c>
      <c r="AF1557" s="120"/>
      <c r="AG1557" s="45"/>
    </row>
    <row r="1558" spans="1:33" ht="12.75" customHeight="1" x14ac:dyDescent="0.2">
      <c r="A1558" s="59">
        <f>+VLOOKUP(B1558,Annuaire_roster!B:G,5,0)</f>
        <v>1488</v>
      </c>
      <c r="B1558" s="72" t="s">
        <v>170</v>
      </c>
      <c r="C1558" s="98">
        <v>0.24930555555555556</v>
      </c>
      <c r="D1558" s="98">
        <v>0.25</v>
      </c>
      <c r="E1558" s="101">
        <v>0.625</v>
      </c>
      <c r="F1558" s="101">
        <v>0.625</v>
      </c>
      <c r="G1558" s="102"/>
      <c r="H1558" s="105"/>
      <c r="I1558" s="127"/>
      <c r="J1558" s="105"/>
      <c r="K1558" s="111">
        <v>0</v>
      </c>
      <c r="L1558" s="105">
        <v>0</v>
      </c>
      <c r="M1558" s="112">
        <v>0</v>
      </c>
      <c r="N1558" s="34">
        <f t="shared" si="249"/>
        <v>0.33333333333333331</v>
      </c>
      <c r="O1558" s="38">
        <f t="shared" si="250"/>
        <v>0.33333333333333331</v>
      </c>
      <c r="P1558" s="114" t="s">
        <v>117</v>
      </c>
      <c r="Q1558" s="118">
        <v>44825</v>
      </c>
      <c r="R1558" s="35">
        <f t="shared" si="254"/>
        <v>0</v>
      </c>
      <c r="S1558" s="35">
        <f t="shared" si="255"/>
        <v>0</v>
      </c>
      <c r="T1558" s="10" t="str">
        <f t="shared" si="251"/>
        <v>Sem - 39</v>
      </c>
      <c r="U1558" s="10" t="str">
        <f t="shared" si="252"/>
        <v>Septembre</v>
      </c>
      <c r="V1558" s="36" t="str">
        <f t="shared" si="256"/>
        <v>2026</v>
      </c>
      <c r="W1558" s="34"/>
      <c r="X1558" s="91">
        <f t="shared" si="253"/>
        <v>0</v>
      </c>
      <c r="Y1558" s="92" t="str">
        <f>VLOOKUP('CM-CIC'!B1489,Annuaire_roster!B:F,4,0)</f>
        <v>CHOUIFI Mustapha</v>
      </c>
      <c r="Z1558" s="37" t="s">
        <v>110</v>
      </c>
      <c r="AA1558" s="60" t="s">
        <v>39</v>
      </c>
      <c r="AB1558" s="35" t="str">
        <f t="shared" si="257"/>
        <v/>
      </c>
      <c r="AC1558" s="35" t="str">
        <f t="shared" si="258"/>
        <v/>
      </c>
      <c r="AD1558" s="35" t="str">
        <f t="shared" si="259"/>
        <v/>
      </c>
      <c r="AE1558" s="44" t="str">
        <f t="shared" si="260"/>
        <v/>
      </c>
      <c r="AF1558" s="120"/>
      <c r="AG1558" s="45"/>
    </row>
    <row r="1559" spans="1:33" ht="12.75" customHeight="1" x14ac:dyDescent="0.2">
      <c r="A1559" s="59">
        <f>+VLOOKUP(B1559,Annuaire_roster!B:G,5,0)</f>
        <v>1456</v>
      </c>
      <c r="B1559" s="72" t="s">
        <v>173</v>
      </c>
      <c r="C1559" s="98">
        <v>0.24930555555555556</v>
      </c>
      <c r="D1559" s="98">
        <v>0.25</v>
      </c>
      <c r="E1559" s="101">
        <v>0.625</v>
      </c>
      <c r="F1559" s="101">
        <v>0.625</v>
      </c>
      <c r="G1559" s="102"/>
      <c r="H1559" s="105"/>
      <c r="I1559" s="127"/>
      <c r="J1559" s="105"/>
      <c r="K1559" s="111">
        <v>0</v>
      </c>
      <c r="L1559" s="105">
        <v>0</v>
      </c>
      <c r="M1559" s="112">
        <v>0</v>
      </c>
      <c r="N1559" s="34">
        <f t="shared" si="249"/>
        <v>0.33333333333333331</v>
      </c>
      <c r="O1559" s="38">
        <f t="shared" si="250"/>
        <v>0.33333333333333331</v>
      </c>
      <c r="P1559" s="114" t="s">
        <v>117</v>
      </c>
      <c r="Q1559" s="118">
        <v>44825</v>
      </c>
      <c r="R1559" s="35">
        <f t="shared" si="254"/>
        <v>0</v>
      </c>
      <c r="S1559" s="35">
        <f t="shared" si="255"/>
        <v>0</v>
      </c>
      <c r="T1559" s="10" t="str">
        <f t="shared" si="251"/>
        <v>Sem - 39</v>
      </c>
      <c r="U1559" s="10" t="str">
        <f t="shared" si="252"/>
        <v>Septembre</v>
      </c>
      <c r="V1559" s="36" t="str">
        <f t="shared" si="256"/>
        <v>2026</v>
      </c>
      <c r="W1559" s="34"/>
      <c r="X1559" s="91">
        <f t="shared" si="253"/>
        <v>0</v>
      </c>
      <c r="Y1559" s="92" t="str">
        <f>VLOOKUP('CM-CIC'!B1490,Annuaire_roster!B:F,4,0)</f>
        <v>CHOUIFI Mustapha</v>
      </c>
      <c r="Z1559" s="37" t="s">
        <v>110</v>
      </c>
      <c r="AA1559" s="60" t="s">
        <v>39</v>
      </c>
      <c r="AB1559" s="35" t="str">
        <f t="shared" si="257"/>
        <v/>
      </c>
      <c r="AC1559" s="35" t="str">
        <f t="shared" si="258"/>
        <v/>
      </c>
      <c r="AD1559" s="35" t="str">
        <f t="shared" si="259"/>
        <v/>
      </c>
      <c r="AE1559" s="44" t="str">
        <f t="shared" si="260"/>
        <v/>
      </c>
      <c r="AF1559" s="120"/>
      <c r="AG1559" s="45"/>
    </row>
    <row r="1560" spans="1:33" ht="12.75" customHeight="1" x14ac:dyDescent="0.2">
      <c r="A1560" s="59">
        <f>+VLOOKUP(B1560,Annuaire_roster!B:G,5,0)</f>
        <v>1429</v>
      </c>
      <c r="B1560" s="72" t="s">
        <v>147</v>
      </c>
      <c r="C1560" s="98">
        <v>0.24791666666666667</v>
      </c>
      <c r="D1560" s="98">
        <v>0.25</v>
      </c>
      <c r="E1560" s="101">
        <v>0.625</v>
      </c>
      <c r="F1560" s="101">
        <v>0.625</v>
      </c>
      <c r="G1560" s="102"/>
      <c r="H1560" s="105"/>
      <c r="I1560" s="127"/>
      <c r="J1560" s="105"/>
      <c r="K1560" s="111">
        <v>0</v>
      </c>
      <c r="L1560" s="105">
        <v>0</v>
      </c>
      <c r="M1560" s="112">
        <v>0</v>
      </c>
      <c r="N1560" s="34">
        <f t="shared" si="249"/>
        <v>0.33333333333333331</v>
      </c>
      <c r="O1560" s="38">
        <f t="shared" si="250"/>
        <v>0.33333333333333331</v>
      </c>
      <c r="P1560" s="114" t="s">
        <v>117</v>
      </c>
      <c r="Q1560" s="118">
        <v>44825</v>
      </c>
      <c r="R1560" s="35">
        <f t="shared" si="254"/>
        <v>0</v>
      </c>
      <c r="S1560" s="35">
        <f t="shared" si="255"/>
        <v>0</v>
      </c>
      <c r="T1560" s="10" t="str">
        <f t="shared" si="251"/>
        <v>Sem - 39</v>
      </c>
      <c r="U1560" s="10" t="str">
        <f t="shared" si="252"/>
        <v>Septembre</v>
      </c>
      <c r="V1560" s="36" t="str">
        <f t="shared" si="256"/>
        <v>2026</v>
      </c>
      <c r="W1560" s="34"/>
      <c r="X1560" s="91">
        <f t="shared" si="253"/>
        <v>2.0833333333333259E-3</v>
      </c>
      <c r="Y1560" s="92" t="str">
        <f>VLOOKUP('CM-CIC'!B1491,Annuaire_roster!B:F,4,0)</f>
        <v>CHOUIFI Mustapha</v>
      </c>
      <c r="Z1560" s="37" t="s">
        <v>110</v>
      </c>
      <c r="AA1560" s="60" t="s">
        <v>39</v>
      </c>
      <c r="AB1560" s="35" t="str">
        <f t="shared" si="257"/>
        <v/>
      </c>
      <c r="AC1560" s="35" t="str">
        <f t="shared" si="258"/>
        <v/>
      </c>
      <c r="AD1560" s="35" t="str">
        <f t="shared" si="259"/>
        <v/>
      </c>
      <c r="AE1560" s="44" t="str">
        <f t="shared" si="260"/>
        <v/>
      </c>
      <c r="AF1560" s="120"/>
      <c r="AG1560" s="45"/>
    </row>
    <row r="1561" spans="1:33" ht="12.75" customHeight="1" x14ac:dyDescent="0.2">
      <c r="A1561" s="59" t="str">
        <f>+VLOOKUP(B1561,Annuaire_roster!B:G,5,0)</f>
        <v>01563</v>
      </c>
      <c r="B1561" s="72" t="s">
        <v>190</v>
      </c>
      <c r="C1561" s="98">
        <v>0.25277777777777782</v>
      </c>
      <c r="D1561" s="98">
        <v>0.25</v>
      </c>
      <c r="E1561" s="101">
        <v>0.625</v>
      </c>
      <c r="F1561" s="101">
        <v>0.625</v>
      </c>
      <c r="G1561" s="102"/>
      <c r="H1561" s="105"/>
      <c r="I1561" s="127"/>
      <c r="J1561" s="105"/>
      <c r="K1561" s="111">
        <v>0</v>
      </c>
      <c r="L1561" s="105">
        <v>0</v>
      </c>
      <c r="M1561" s="112">
        <v>0</v>
      </c>
      <c r="N1561" s="34">
        <f t="shared" si="249"/>
        <v>0.33333333333333331</v>
      </c>
      <c r="O1561" s="38">
        <f t="shared" si="250"/>
        <v>0.33333333333333331</v>
      </c>
      <c r="P1561" s="114" t="s">
        <v>117</v>
      </c>
      <c r="Q1561" s="118">
        <v>44825</v>
      </c>
      <c r="R1561" s="35">
        <f t="shared" si="254"/>
        <v>0</v>
      </c>
      <c r="S1561" s="35">
        <f t="shared" si="255"/>
        <v>0</v>
      </c>
      <c r="T1561" s="10" t="str">
        <f t="shared" si="251"/>
        <v>Sem - 39</v>
      </c>
      <c r="U1561" s="10" t="str">
        <f t="shared" si="252"/>
        <v>Septembre</v>
      </c>
      <c r="V1561" s="36" t="str">
        <f t="shared" si="256"/>
        <v>2026</v>
      </c>
      <c r="W1561" s="34"/>
      <c r="X1561" s="91">
        <f t="shared" si="253"/>
        <v>0</v>
      </c>
      <c r="Y1561" s="92" t="str">
        <f>VLOOKUP('CM-CIC'!B1492,Annuaire_roster!B:F,4,0)</f>
        <v>CHOUIFI Mustapha</v>
      </c>
      <c r="Z1561" s="37" t="s">
        <v>110</v>
      </c>
      <c r="AA1561" s="60" t="s">
        <v>39</v>
      </c>
      <c r="AB1561" s="35" t="str">
        <f t="shared" si="257"/>
        <v/>
      </c>
      <c r="AC1561" s="35" t="str">
        <f t="shared" si="258"/>
        <v/>
      </c>
      <c r="AD1561" s="35" t="str">
        <f t="shared" si="259"/>
        <v/>
      </c>
      <c r="AE1561" s="44" t="str">
        <f t="shared" si="260"/>
        <v/>
      </c>
      <c r="AF1561" s="120"/>
      <c r="AG1561" s="45"/>
    </row>
    <row r="1562" spans="1:33" ht="12.75" customHeight="1" x14ac:dyDescent="0.2">
      <c r="A1562" s="59" t="str">
        <f>+VLOOKUP(B1562,Annuaire_roster!B:G,5,0)</f>
        <v>01579</v>
      </c>
      <c r="B1562" s="72" t="s">
        <v>194</v>
      </c>
      <c r="C1562" s="98">
        <v>0.25</v>
      </c>
      <c r="D1562" s="98">
        <v>0.25</v>
      </c>
      <c r="E1562" s="101">
        <v>0.625</v>
      </c>
      <c r="F1562" s="101">
        <v>0.625</v>
      </c>
      <c r="G1562" s="102"/>
      <c r="H1562" s="105"/>
      <c r="I1562" s="127"/>
      <c r="J1562" s="105"/>
      <c r="K1562" s="111">
        <v>0</v>
      </c>
      <c r="L1562" s="105">
        <v>0</v>
      </c>
      <c r="M1562" s="112">
        <v>0</v>
      </c>
      <c r="N1562" s="34">
        <f t="shared" si="249"/>
        <v>0.33333333333333331</v>
      </c>
      <c r="O1562" s="38">
        <f t="shared" si="250"/>
        <v>0.33333333333333331</v>
      </c>
      <c r="P1562" s="114" t="s">
        <v>117</v>
      </c>
      <c r="Q1562" s="118">
        <v>44825</v>
      </c>
      <c r="R1562" s="35">
        <f t="shared" si="254"/>
        <v>0</v>
      </c>
      <c r="S1562" s="35">
        <f t="shared" si="255"/>
        <v>0</v>
      </c>
      <c r="T1562" s="10" t="str">
        <f t="shared" si="251"/>
        <v>Sem - 39</v>
      </c>
      <c r="U1562" s="10" t="str">
        <f t="shared" si="252"/>
        <v>Septembre</v>
      </c>
      <c r="V1562" s="36" t="str">
        <f t="shared" si="256"/>
        <v>2026</v>
      </c>
      <c r="W1562" s="34"/>
      <c r="X1562" s="91">
        <f t="shared" si="253"/>
        <v>0</v>
      </c>
      <c r="Y1562" s="92" t="str">
        <f>VLOOKUP('CM-CIC'!B1493,Annuaire_roster!B:F,4,0)</f>
        <v>CHOUIFI Mustapha</v>
      </c>
      <c r="Z1562" s="37" t="s">
        <v>110</v>
      </c>
      <c r="AA1562" s="60" t="s">
        <v>39</v>
      </c>
      <c r="AB1562" s="35" t="str">
        <f t="shared" si="257"/>
        <v/>
      </c>
      <c r="AC1562" s="35" t="str">
        <f t="shared" si="258"/>
        <v/>
      </c>
      <c r="AD1562" s="35" t="str">
        <f t="shared" si="259"/>
        <v/>
      </c>
      <c r="AE1562" s="44" t="str">
        <f t="shared" si="260"/>
        <v/>
      </c>
      <c r="AF1562" s="120"/>
      <c r="AG1562" s="45"/>
    </row>
    <row r="1563" spans="1:33" ht="12.75" customHeight="1" x14ac:dyDescent="0.2">
      <c r="A1563" s="59" t="str">
        <f>+VLOOKUP(B1563,Annuaire_roster!B:G,5,0)</f>
        <v>01580</v>
      </c>
      <c r="B1563" s="72" t="s">
        <v>197</v>
      </c>
      <c r="C1563" s="98">
        <v>0.25</v>
      </c>
      <c r="D1563" s="98">
        <v>0.25</v>
      </c>
      <c r="E1563" s="101">
        <v>0.625</v>
      </c>
      <c r="F1563" s="101">
        <v>0.625</v>
      </c>
      <c r="G1563" s="102"/>
      <c r="H1563" s="105"/>
      <c r="I1563" s="127"/>
      <c r="J1563" s="105"/>
      <c r="K1563" s="111">
        <v>0</v>
      </c>
      <c r="L1563" s="105">
        <v>0</v>
      </c>
      <c r="M1563" s="112">
        <v>0</v>
      </c>
      <c r="N1563" s="34">
        <f t="shared" si="249"/>
        <v>0.33333333333333331</v>
      </c>
      <c r="O1563" s="38">
        <f t="shared" si="250"/>
        <v>0.33333333333333331</v>
      </c>
      <c r="P1563" s="114" t="s">
        <v>117</v>
      </c>
      <c r="Q1563" s="118">
        <v>44825</v>
      </c>
      <c r="R1563" s="35">
        <f t="shared" si="254"/>
        <v>0</v>
      </c>
      <c r="S1563" s="35">
        <f t="shared" si="255"/>
        <v>0</v>
      </c>
      <c r="T1563" s="10" t="str">
        <f t="shared" si="251"/>
        <v>Sem - 39</v>
      </c>
      <c r="U1563" s="10" t="str">
        <f t="shared" si="252"/>
        <v>Septembre</v>
      </c>
      <c r="V1563" s="36" t="str">
        <f t="shared" si="256"/>
        <v>2026</v>
      </c>
      <c r="W1563" s="34"/>
      <c r="X1563" s="91">
        <f t="shared" si="253"/>
        <v>0</v>
      </c>
      <c r="Y1563" s="92" t="str">
        <f>VLOOKUP('CM-CIC'!B1494,Annuaire_roster!B:F,4,0)</f>
        <v>CHOUIFI Mustapha</v>
      </c>
      <c r="Z1563" s="37" t="s">
        <v>110</v>
      </c>
      <c r="AA1563" s="60" t="s">
        <v>39</v>
      </c>
      <c r="AB1563" s="35" t="str">
        <f t="shared" si="257"/>
        <v/>
      </c>
      <c r="AC1563" s="35" t="str">
        <f t="shared" si="258"/>
        <v/>
      </c>
      <c r="AD1563" s="35" t="str">
        <f t="shared" si="259"/>
        <v/>
      </c>
      <c r="AE1563" s="44" t="str">
        <f t="shared" si="260"/>
        <v/>
      </c>
      <c r="AF1563" s="120"/>
      <c r="AG1563" s="45"/>
    </row>
    <row r="1564" spans="1:33" ht="12.75" customHeight="1" x14ac:dyDescent="0.2">
      <c r="A1564" s="59" t="str">
        <f>+VLOOKUP(B1564,Annuaire_roster!B:G,5,0)</f>
        <v>01603</v>
      </c>
      <c r="B1564" s="72" t="s">
        <v>228</v>
      </c>
      <c r="C1564" s="98">
        <v>0.24930555555555556</v>
      </c>
      <c r="D1564" s="98">
        <v>0.25</v>
      </c>
      <c r="E1564" s="101">
        <v>0.625</v>
      </c>
      <c r="F1564" s="101">
        <v>0.625</v>
      </c>
      <c r="G1564" s="102"/>
      <c r="H1564" s="105"/>
      <c r="I1564" s="127"/>
      <c r="J1564" s="105"/>
      <c r="K1564" s="111">
        <v>0</v>
      </c>
      <c r="L1564" s="105">
        <v>0</v>
      </c>
      <c r="M1564" s="112">
        <v>0</v>
      </c>
      <c r="N1564" s="34">
        <f t="shared" si="249"/>
        <v>0.33333333333333331</v>
      </c>
      <c r="O1564" s="38">
        <f t="shared" si="250"/>
        <v>0.33333333333333331</v>
      </c>
      <c r="P1564" s="114" t="s">
        <v>117</v>
      </c>
      <c r="Q1564" s="118">
        <v>44825</v>
      </c>
      <c r="R1564" s="35">
        <f t="shared" si="254"/>
        <v>0</v>
      </c>
      <c r="S1564" s="35">
        <f t="shared" si="255"/>
        <v>0</v>
      </c>
      <c r="T1564" s="10" t="str">
        <f t="shared" si="251"/>
        <v>Sem - 39</v>
      </c>
      <c r="U1564" s="10" t="str">
        <f t="shared" si="252"/>
        <v>Septembre</v>
      </c>
      <c r="V1564" s="36" t="str">
        <f t="shared" si="256"/>
        <v>2026</v>
      </c>
      <c r="W1564" s="34"/>
      <c r="X1564" s="91">
        <f t="shared" si="253"/>
        <v>0</v>
      </c>
      <c r="Y1564" s="92" t="str">
        <f>VLOOKUP('CM-CIC'!B1495,Annuaire_roster!B:F,4,0)</f>
        <v>CHOUIFI Mustapha</v>
      </c>
      <c r="Z1564" s="37" t="s">
        <v>110</v>
      </c>
      <c r="AA1564" s="60" t="s">
        <v>39</v>
      </c>
      <c r="AB1564" s="35" t="str">
        <f t="shared" si="257"/>
        <v/>
      </c>
      <c r="AC1564" s="35" t="str">
        <f t="shared" si="258"/>
        <v/>
      </c>
      <c r="AD1564" s="35" t="str">
        <f t="shared" si="259"/>
        <v/>
      </c>
      <c r="AE1564" s="44" t="str">
        <f t="shared" si="260"/>
        <v/>
      </c>
      <c r="AF1564" s="120"/>
      <c r="AG1564" s="45"/>
    </row>
    <row r="1565" spans="1:33" ht="12.75" customHeight="1" x14ac:dyDescent="0.2">
      <c r="A1565" s="59" t="str">
        <f>+VLOOKUP(B1565,Annuaire_roster!B:G,5,0)</f>
        <v>01604</v>
      </c>
      <c r="B1565" s="72" t="s">
        <v>229</v>
      </c>
      <c r="C1565" s="98">
        <v>0.24861111111111112</v>
      </c>
      <c r="D1565" s="98">
        <v>0.25</v>
      </c>
      <c r="E1565" s="101">
        <v>0.625</v>
      </c>
      <c r="F1565" s="101">
        <v>0.625</v>
      </c>
      <c r="G1565" s="102"/>
      <c r="H1565" s="105"/>
      <c r="I1565" s="127"/>
      <c r="J1565" s="105"/>
      <c r="K1565" s="111">
        <v>0</v>
      </c>
      <c r="L1565" s="105">
        <v>0</v>
      </c>
      <c r="M1565" s="112">
        <v>0</v>
      </c>
      <c r="N1565" s="34">
        <f t="shared" si="249"/>
        <v>0.33333333333333331</v>
      </c>
      <c r="O1565" s="38">
        <f t="shared" si="250"/>
        <v>0.33333333333333331</v>
      </c>
      <c r="P1565" s="114" t="s">
        <v>117</v>
      </c>
      <c r="Q1565" s="118">
        <v>44825</v>
      </c>
      <c r="R1565" s="35">
        <f t="shared" si="254"/>
        <v>0</v>
      </c>
      <c r="S1565" s="35">
        <f t="shared" si="255"/>
        <v>0</v>
      </c>
      <c r="T1565" s="10" t="str">
        <f t="shared" si="251"/>
        <v>Sem - 39</v>
      </c>
      <c r="U1565" s="10" t="str">
        <f t="shared" si="252"/>
        <v>Septembre</v>
      </c>
      <c r="V1565" s="36" t="str">
        <f t="shared" si="256"/>
        <v>2026</v>
      </c>
      <c r="W1565" s="34"/>
      <c r="X1565" s="91">
        <f t="shared" si="253"/>
        <v>1.388888888888884E-3</v>
      </c>
      <c r="Y1565" s="92" t="str">
        <f>VLOOKUP('CM-CIC'!B1496,Annuaire_roster!B:F,4,0)</f>
        <v>CHOUIFI Mustapha</v>
      </c>
      <c r="Z1565" s="37" t="s">
        <v>110</v>
      </c>
      <c r="AA1565" s="60" t="s">
        <v>39</v>
      </c>
      <c r="AB1565" s="35" t="str">
        <f t="shared" si="257"/>
        <v/>
      </c>
      <c r="AC1565" s="35" t="str">
        <f t="shared" si="258"/>
        <v/>
      </c>
      <c r="AD1565" s="35" t="str">
        <f t="shared" si="259"/>
        <v/>
      </c>
      <c r="AE1565" s="44" t="str">
        <f t="shared" si="260"/>
        <v/>
      </c>
      <c r="AF1565" s="120"/>
      <c r="AG1565" s="45"/>
    </row>
    <row r="1566" spans="1:33" ht="12.75" customHeight="1" x14ac:dyDescent="0.2">
      <c r="A1566" s="59">
        <f>+VLOOKUP(B1566,Annuaire_roster!B:G,5,0)</f>
        <v>1416</v>
      </c>
      <c r="B1566" s="72" t="s">
        <v>138</v>
      </c>
      <c r="C1566" s="98">
        <v>0.28749999999999998</v>
      </c>
      <c r="D1566" s="98">
        <v>0.29166666666666669</v>
      </c>
      <c r="E1566" s="101">
        <v>0.66666666666666663</v>
      </c>
      <c r="F1566" s="101">
        <v>0.66666666666666663</v>
      </c>
      <c r="G1566" s="102"/>
      <c r="H1566" s="105"/>
      <c r="I1566" s="127"/>
      <c r="J1566" s="105"/>
      <c r="K1566" s="111">
        <v>0</v>
      </c>
      <c r="L1566" s="105">
        <v>0</v>
      </c>
      <c r="M1566" s="112">
        <v>0</v>
      </c>
      <c r="N1566" s="34">
        <f t="shared" si="249"/>
        <v>0.33333333333333326</v>
      </c>
      <c r="O1566" s="38">
        <f t="shared" si="250"/>
        <v>0.33333333333333326</v>
      </c>
      <c r="P1566" s="114" t="s">
        <v>117</v>
      </c>
      <c r="Q1566" s="118">
        <v>44825</v>
      </c>
      <c r="R1566" s="35">
        <f t="shared" si="254"/>
        <v>0</v>
      </c>
      <c r="S1566" s="35">
        <f t="shared" si="255"/>
        <v>0</v>
      </c>
      <c r="T1566" s="10" t="str">
        <f t="shared" si="251"/>
        <v>Sem - 39</v>
      </c>
      <c r="U1566" s="10" t="str">
        <f t="shared" si="252"/>
        <v>Septembre</v>
      </c>
      <c r="V1566" s="36" t="str">
        <f t="shared" si="256"/>
        <v>2026</v>
      </c>
      <c r="W1566" s="34"/>
      <c r="X1566" s="91">
        <f t="shared" si="253"/>
        <v>4.1666666666667629E-3</v>
      </c>
      <c r="Y1566" s="92" t="str">
        <f>VLOOKUP('CM-CIC'!B1497,Annuaire_roster!B:F,4,0)</f>
        <v>CHOUIFI Mustapha</v>
      </c>
      <c r="Z1566" s="37" t="s">
        <v>110</v>
      </c>
      <c r="AA1566" s="60" t="s">
        <v>39</v>
      </c>
      <c r="AB1566" s="35" t="str">
        <f t="shared" si="257"/>
        <v/>
      </c>
      <c r="AC1566" s="35" t="str">
        <f t="shared" si="258"/>
        <v/>
      </c>
      <c r="AD1566" s="35" t="str">
        <f t="shared" si="259"/>
        <v/>
      </c>
      <c r="AE1566" s="44" t="str">
        <f t="shared" si="260"/>
        <v/>
      </c>
      <c r="AF1566" s="120"/>
      <c r="AG1566" s="45"/>
    </row>
    <row r="1567" spans="1:33" ht="12.75" customHeight="1" x14ac:dyDescent="0.2">
      <c r="A1567" s="59">
        <f>+VLOOKUP(B1567,Annuaire_roster!B:G,5,0)</f>
        <v>1532</v>
      </c>
      <c r="B1567" s="72" t="s">
        <v>182</v>
      </c>
      <c r="C1567" s="98">
        <v>0.29166666666666669</v>
      </c>
      <c r="D1567" s="98">
        <v>0.29166666666666669</v>
      </c>
      <c r="E1567" s="101">
        <v>0.66666666666666663</v>
      </c>
      <c r="F1567" s="101">
        <v>0.66666666666666663</v>
      </c>
      <c r="G1567" s="102"/>
      <c r="H1567" s="105"/>
      <c r="I1567" s="127" t="s">
        <v>63</v>
      </c>
      <c r="J1567" s="105"/>
      <c r="K1567" s="111">
        <v>0</v>
      </c>
      <c r="L1567" s="105">
        <v>0</v>
      </c>
      <c r="M1567" s="112">
        <v>0</v>
      </c>
      <c r="N1567" s="34">
        <f t="shared" si="249"/>
        <v>0.33333333333333326</v>
      </c>
      <c r="O1567" s="38">
        <f t="shared" si="250"/>
        <v>0.33333333333333326</v>
      </c>
      <c r="P1567" s="114" t="s">
        <v>117</v>
      </c>
      <c r="Q1567" s="118">
        <v>44825</v>
      </c>
      <c r="R1567" s="35">
        <f t="shared" si="254"/>
        <v>0</v>
      </c>
      <c r="S1567" s="35">
        <f t="shared" si="255"/>
        <v>0</v>
      </c>
      <c r="T1567" s="10" t="str">
        <f t="shared" si="251"/>
        <v>Sem - 39</v>
      </c>
      <c r="U1567" s="10" t="str">
        <f t="shared" si="252"/>
        <v>Septembre</v>
      </c>
      <c r="V1567" s="36" t="str">
        <f t="shared" si="256"/>
        <v>2026</v>
      </c>
      <c r="W1567" s="34"/>
      <c r="X1567" s="91">
        <f t="shared" si="253"/>
        <v>0</v>
      </c>
      <c r="Y1567" s="92" t="str">
        <f>VLOOKUP('CM-CIC'!B1498,Annuaire_roster!B:F,4,0)</f>
        <v>CHOUIFI Mustapha</v>
      </c>
      <c r="Z1567" s="37" t="s">
        <v>110</v>
      </c>
      <c r="AA1567" s="60" t="s">
        <v>39</v>
      </c>
      <c r="AB1567" s="35" t="str">
        <f t="shared" si="257"/>
        <v/>
      </c>
      <c r="AC1567" s="35" t="str">
        <f t="shared" si="258"/>
        <v/>
      </c>
      <c r="AD1567" s="35" t="str">
        <f t="shared" si="259"/>
        <v/>
      </c>
      <c r="AE1567" s="44" t="str">
        <f t="shared" si="260"/>
        <v/>
      </c>
      <c r="AF1567" s="120"/>
      <c r="AG1567" s="45"/>
    </row>
    <row r="1568" spans="1:33" ht="12.75" customHeight="1" x14ac:dyDescent="0.2">
      <c r="A1568" s="59">
        <f>+VLOOKUP(B1568,Annuaire_roster!B:G,5,0)</f>
        <v>1504</v>
      </c>
      <c r="B1568" s="72" t="s">
        <v>166</v>
      </c>
      <c r="C1568" s="98">
        <v>0.29097222222222224</v>
      </c>
      <c r="D1568" s="98">
        <v>0.29166666666666669</v>
      </c>
      <c r="E1568" s="101">
        <v>0.66666666666666663</v>
      </c>
      <c r="F1568" s="101">
        <v>0.66666666666666663</v>
      </c>
      <c r="G1568" s="102"/>
      <c r="H1568" s="105"/>
      <c r="I1568" s="127"/>
      <c r="J1568" s="105"/>
      <c r="K1568" s="111">
        <v>0</v>
      </c>
      <c r="L1568" s="105">
        <v>0</v>
      </c>
      <c r="M1568" s="112">
        <v>0</v>
      </c>
      <c r="N1568" s="34">
        <f t="shared" si="249"/>
        <v>0.33333333333333326</v>
      </c>
      <c r="O1568" s="38">
        <f t="shared" si="250"/>
        <v>0.33333333333333326</v>
      </c>
      <c r="P1568" s="114" t="s">
        <v>117</v>
      </c>
      <c r="Q1568" s="118">
        <v>44825</v>
      </c>
      <c r="R1568" s="35">
        <f t="shared" si="254"/>
        <v>0</v>
      </c>
      <c r="S1568" s="35">
        <f t="shared" si="255"/>
        <v>0</v>
      </c>
      <c r="T1568" s="10" t="str">
        <f t="shared" si="251"/>
        <v>Sem - 39</v>
      </c>
      <c r="U1568" s="10" t="str">
        <f t="shared" si="252"/>
        <v>Septembre</v>
      </c>
      <c r="V1568" s="36" t="str">
        <f t="shared" si="256"/>
        <v>2026</v>
      </c>
      <c r="W1568" s="34"/>
      <c r="X1568" s="91">
        <f t="shared" si="253"/>
        <v>0</v>
      </c>
      <c r="Y1568" s="92" t="str">
        <f>VLOOKUP('CM-CIC'!B1499,Annuaire_roster!B:F,4,0)</f>
        <v>CHOUIFI Mustapha</v>
      </c>
      <c r="Z1568" s="37" t="s">
        <v>110</v>
      </c>
      <c r="AA1568" s="60" t="s">
        <v>39</v>
      </c>
      <c r="AB1568" s="35" t="str">
        <f t="shared" si="257"/>
        <v/>
      </c>
      <c r="AC1568" s="35" t="str">
        <f t="shared" si="258"/>
        <v/>
      </c>
      <c r="AD1568" s="35" t="str">
        <f t="shared" si="259"/>
        <v/>
      </c>
      <c r="AE1568" s="44" t="str">
        <f t="shared" si="260"/>
        <v/>
      </c>
      <c r="AF1568" s="120"/>
      <c r="AG1568" s="45"/>
    </row>
    <row r="1569" spans="1:33" ht="12.75" customHeight="1" x14ac:dyDescent="0.2">
      <c r="A1569" s="59">
        <f>+VLOOKUP(B1569,Annuaire_roster!B:G,5,0)</f>
        <v>1389</v>
      </c>
      <c r="B1569" s="72" t="s">
        <v>126</v>
      </c>
      <c r="C1569" s="98"/>
      <c r="D1569" s="98" t="s">
        <v>188</v>
      </c>
      <c r="E1569" s="101"/>
      <c r="F1569" s="101" t="s">
        <v>188</v>
      </c>
      <c r="G1569" s="102"/>
      <c r="H1569" s="105"/>
      <c r="I1569" s="127"/>
      <c r="J1569" s="105"/>
      <c r="K1569" s="111">
        <v>0</v>
      </c>
      <c r="L1569" s="105">
        <v>0</v>
      </c>
      <c r="M1569" s="112">
        <v>0</v>
      </c>
      <c r="N1569" s="34" t="str">
        <f t="shared" si="249"/>
        <v/>
      </c>
      <c r="O1569" s="38">
        <f t="shared" si="250"/>
        <v>0</v>
      </c>
      <c r="P1569" s="114" t="s">
        <v>117</v>
      </c>
      <c r="Q1569" s="118">
        <v>44825</v>
      </c>
      <c r="R1569" s="35">
        <f t="shared" si="254"/>
        <v>0</v>
      </c>
      <c r="S1569" s="35">
        <f t="shared" si="255"/>
        <v>0</v>
      </c>
      <c r="T1569" s="10" t="str">
        <f t="shared" si="251"/>
        <v>Sem - 39</v>
      </c>
      <c r="U1569" s="10" t="str">
        <f t="shared" si="252"/>
        <v>Septembre</v>
      </c>
      <c r="V1569" s="36" t="str">
        <f t="shared" si="256"/>
        <v>2026</v>
      </c>
      <c r="W1569" s="34"/>
      <c r="X1569" s="91">
        <f t="shared" si="253"/>
        <v>0</v>
      </c>
      <c r="Y1569" s="92" t="str">
        <f>VLOOKUP('CM-CIC'!B1500,Annuaire_roster!B:F,4,0)</f>
        <v>CHOUIFI Mustapha</v>
      </c>
      <c r="Z1569" s="37" t="s">
        <v>110</v>
      </c>
      <c r="AA1569" s="60" t="s">
        <v>39</v>
      </c>
      <c r="AB1569" s="35">
        <f t="shared" si="257"/>
        <v>0.33333333333333298</v>
      </c>
      <c r="AC1569" s="35" t="str">
        <f t="shared" si="258"/>
        <v/>
      </c>
      <c r="AD1569" s="35" t="str">
        <f t="shared" si="259"/>
        <v/>
      </c>
      <c r="AE1569" s="44" t="str">
        <f t="shared" si="260"/>
        <v/>
      </c>
      <c r="AF1569" s="120"/>
      <c r="AG1569" s="45"/>
    </row>
    <row r="1570" spans="1:33" ht="12.75" customHeight="1" x14ac:dyDescent="0.2">
      <c r="A1570" s="59">
        <f>+VLOOKUP(B1570,Annuaire_roster!B:G,5,0)</f>
        <v>1148</v>
      </c>
      <c r="B1570" s="72" t="s">
        <v>72</v>
      </c>
      <c r="C1570" s="98">
        <v>0.24097222222222225</v>
      </c>
      <c r="D1570" s="98">
        <v>0.25</v>
      </c>
      <c r="E1570" s="101">
        <v>0.625</v>
      </c>
      <c r="F1570" s="101">
        <v>0.625</v>
      </c>
      <c r="G1570" s="102"/>
      <c r="H1570" s="105"/>
      <c r="I1570" s="127"/>
      <c r="J1570" s="105"/>
      <c r="K1570" s="111">
        <v>0</v>
      </c>
      <c r="L1570" s="105">
        <v>0</v>
      </c>
      <c r="M1570" s="112">
        <v>0</v>
      </c>
      <c r="N1570" s="34">
        <f t="shared" si="249"/>
        <v>0.33333333333333331</v>
      </c>
      <c r="O1570" s="38">
        <f t="shared" si="250"/>
        <v>0.33333333333333331</v>
      </c>
      <c r="P1570" s="114" t="s">
        <v>117</v>
      </c>
      <c r="Q1570" s="118">
        <v>44826</v>
      </c>
      <c r="R1570" s="35">
        <f t="shared" si="254"/>
        <v>0</v>
      </c>
      <c r="S1570" s="35">
        <f t="shared" si="255"/>
        <v>0</v>
      </c>
      <c r="T1570" s="10" t="str">
        <f t="shared" si="251"/>
        <v>Sem - 39</v>
      </c>
      <c r="U1570" s="10" t="str">
        <f t="shared" si="252"/>
        <v>Septembre</v>
      </c>
      <c r="V1570" s="36" t="str">
        <f t="shared" si="256"/>
        <v>2026</v>
      </c>
      <c r="W1570" s="34"/>
      <c r="X1570" s="91">
        <f t="shared" si="253"/>
        <v>9.0277777777777457E-3</v>
      </c>
      <c r="Y1570" s="92" t="str">
        <f>VLOOKUP('CM-CIC'!B1501,Annuaire_roster!B:F,4,0)</f>
        <v>CHOUIFI Mustapha</v>
      </c>
      <c r="Z1570" s="37" t="s">
        <v>110</v>
      </c>
      <c r="AA1570" s="60" t="s">
        <v>39</v>
      </c>
      <c r="AB1570" s="35" t="str">
        <f t="shared" si="257"/>
        <v/>
      </c>
      <c r="AC1570" s="35" t="str">
        <f t="shared" si="258"/>
        <v/>
      </c>
      <c r="AD1570" s="35" t="str">
        <f t="shared" si="259"/>
        <v/>
      </c>
      <c r="AE1570" s="44" t="str">
        <f t="shared" si="260"/>
        <v/>
      </c>
      <c r="AF1570" s="120"/>
      <c r="AG1570" s="45"/>
    </row>
    <row r="1571" spans="1:33" ht="12.75" customHeight="1" x14ac:dyDescent="0.2">
      <c r="A1571" s="59">
        <f>+VLOOKUP(B1571,Annuaire_roster!B:G,5,0)</f>
        <v>1141</v>
      </c>
      <c r="B1571" s="72" t="s">
        <v>76</v>
      </c>
      <c r="C1571" s="98">
        <v>0.26111111111111113</v>
      </c>
      <c r="D1571" s="98">
        <v>0.25</v>
      </c>
      <c r="E1571" s="101">
        <v>0.625</v>
      </c>
      <c r="F1571" s="101">
        <v>0.625</v>
      </c>
      <c r="G1571" s="102"/>
      <c r="H1571" s="105"/>
      <c r="I1571" s="149"/>
      <c r="J1571" s="105"/>
      <c r="K1571" s="111"/>
      <c r="L1571" s="105">
        <v>0</v>
      </c>
      <c r="M1571" s="112">
        <v>0</v>
      </c>
      <c r="N1571" s="34">
        <f t="shared" si="249"/>
        <v>0.33333333333333331</v>
      </c>
      <c r="O1571" s="38">
        <f t="shared" si="250"/>
        <v>0.33333333333333331</v>
      </c>
      <c r="P1571" s="114" t="s">
        <v>117</v>
      </c>
      <c r="Q1571" s="118">
        <v>44826</v>
      </c>
      <c r="R1571" s="35">
        <f t="shared" si="254"/>
        <v>0</v>
      </c>
      <c r="S1571" s="35">
        <f t="shared" si="255"/>
        <v>0</v>
      </c>
      <c r="T1571" s="10" t="str">
        <f t="shared" si="251"/>
        <v>Sem - 39</v>
      </c>
      <c r="U1571" s="10" t="str">
        <f t="shared" si="252"/>
        <v>Septembre</v>
      </c>
      <c r="V1571" s="36" t="str">
        <f t="shared" si="256"/>
        <v>2026</v>
      </c>
      <c r="W1571" s="34"/>
      <c r="X1571" s="91">
        <f t="shared" si="253"/>
        <v>0</v>
      </c>
      <c r="Y1571" s="92" t="str">
        <f>VLOOKUP('CM-CIC'!B1502,Annuaire_roster!B:F,4,0)</f>
        <v>CHOUIFI Mustapha</v>
      </c>
      <c r="Z1571" s="37" t="s">
        <v>110</v>
      </c>
      <c r="AA1571" s="60" t="s">
        <v>39</v>
      </c>
      <c r="AB1571" s="35" t="str">
        <f t="shared" si="257"/>
        <v/>
      </c>
      <c r="AC1571" s="35" t="str">
        <f t="shared" si="258"/>
        <v/>
      </c>
      <c r="AD1571" s="35" t="str">
        <f t="shared" si="259"/>
        <v/>
      </c>
      <c r="AE1571" s="44" t="str">
        <f t="shared" si="260"/>
        <v/>
      </c>
      <c r="AF1571" s="120"/>
      <c r="AG1571" s="45"/>
    </row>
    <row r="1572" spans="1:33" ht="12.75" customHeight="1" x14ac:dyDescent="0.2">
      <c r="A1572" s="59">
        <f>+VLOOKUP(B1572,Annuaire_roster!B:G,5,0)</f>
        <v>1146</v>
      </c>
      <c r="B1572" s="72" t="s">
        <v>69</v>
      </c>
      <c r="C1572" s="98">
        <v>0.23680555555555555</v>
      </c>
      <c r="D1572" s="98">
        <v>0.25</v>
      </c>
      <c r="E1572" s="101">
        <v>0.625</v>
      </c>
      <c r="F1572" s="101">
        <v>0.625</v>
      </c>
      <c r="G1572" s="102"/>
      <c r="H1572" s="105"/>
      <c r="I1572" s="75"/>
      <c r="J1572" s="105"/>
      <c r="K1572" s="111">
        <v>0</v>
      </c>
      <c r="L1572" s="105">
        <v>0</v>
      </c>
      <c r="M1572" s="112">
        <v>0</v>
      </c>
      <c r="N1572" s="34">
        <f t="shared" si="249"/>
        <v>0.33333333333333331</v>
      </c>
      <c r="O1572" s="38">
        <f t="shared" si="250"/>
        <v>0.33333333333333331</v>
      </c>
      <c r="P1572" s="114" t="s">
        <v>117</v>
      </c>
      <c r="Q1572" s="118">
        <v>44826</v>
      </c>
      <c r="R1572" s="35">
        <f t="shared" si="254"/>
        <v>0</v>
      </c>
      <c r="S1572" s="35">
        <f t="shared" si="255"/>
        <v>0</v>
      </c>
      <c r="T1572" s="10" t="str">
        <f t="shared" si="251"/>
        <v>Sem - 39</v>
      </c>
      <c r="U1572" s="10" t="str">
        <f t="shared" si="252"/>
        <v>Septembre</v>
      </c>
      <c r="V1572" s="36" t="str">
        <f t="shared" si="256"/>
        <v>2026</v>
      </c>
      <c r="W1572" s="34"/>
      <c r="X1572" s="91">
        <f t="shared" si="253"/>
        <v>1.3194444444444509E-2</v>
      </c>
      <c r="Y1572" s="92" t="str">
        <f>VLOOKUP('CM-CIC'!B1503,Annuaire_roster!B:F,4,0)</f>
        <v>CHOUIFI Mustapha</v>
      </c>
      <c r="Z1572" s="37" t="s">
        <v>110</v>
      </c>
      <c r="AA1572" s="60" t="s">
        <v>39</v>
      </c>
      <c r="AB1572" s="35" t="str">
        <f t="shared" si="257"/>
        <v/>
      </c>
      <c r="AC1572" s="35" t="str">
        <f t="shared" si="258"/>
        <v/>
      </c>
      <c r="AD1572" s="35" t="str">
        <f t="shared" si="259"/>
        <v/>
      </c>
      <c r="AE1572" s="44" t="str">
        <f t="shared" si="260"/>
        <v/>
      </c>
      <c r="AF1572" s="120"/>
      <c r="AG1572" s="45"/>
    </row>
    <row r="1573" spans="1:33" ht="12.75" customHeight="1" x14ac:dyDescent="0.2">
      <c r="A1573" s="59">
        <f>+VLOOKUP(B1573,Annuaire_roster!B:G,5,0)</f>
        <v>1161</v>
      </c>
      <c r="B1573" s="72" t="s">
        <v>77</v>
      </c>
      <c r="C1573" s="98">
        <v>0.24791666666666667</v>
      </c>
      <c r="D1573" s="98">
        <v>0.25</v>
      </c>
      <c r="E1573" s="101">
        <v>0.625</v>
      </c>
      <c r="F1573" s="101">
        <v>0.625</v>
      </c>
      <c r="G1573" s="102"/>
      <c r="H1573" s="105"/>
      <c r="I1573" s="75"/>
      <c r="J1573" s="105"/>
      <c r="K1573" s="111">
        <v>0</v>
      </c>
      <c r="L1573" s="105">
        <v>0</v>
      </c>
      <c r="M1573" s="112">
        <v>0</v>
      </c>
      <c r="N1573" s="34">
        <f t="shared" si="249"/>
        <v>0.33333333333333331</v>
      </c>
      <c r="O1573" s="38">
        <f t="shared" si="250"/>
        <v>0.33333333333333331</v>
      </c>
      <c r="P1573" s="114" t="s">
        <v>117</v>
      </c>
      <c r="Q1573" s="118">
        <v>44826</v>
      </c>
      <c r="R1573" s="35">
        <f t="shared" si="254"/>
        <v>0</v>
      </c>
      <c r="S1573" s="35">
        <f t="shared" si="255"/>
        <v>0</v>
      </c>
      <c r="T1573" s="10" t="str">
        <f t="shared" si="251"/>
        <v>Sem - 39</v>
      </c>
      <c r="U1573" s="10" t="str">
        <f t="shared" si="252"/>
        <v>Septembre</v>
      </c>
      <c r="V1573" s="36" t="str">
        <f t="shared" si="256"/>
        <v>2026</v>
      </c>
      <c r="W1573" s="34"/>
      <c r="X1573" s="91">
        <f t="shared" si="253"/>
        <v>2.0833333333333259E-3</v>
      </c>
      <c r="Y1573" s="92" t="str">
        <f>VLOOKUP('CM-CIC'!B1504,Annuaire_roster!B:F,4,0)</f>
        <v>CHOUIFI Mustapha</v>
      </c>
      <c r="Z1573" s="37" t="s">
        <v>110</v>
      </c>
      <c r="AA1573" s="60" t="s">
        <v>39</v>
      </c>
      <c r="AB1573" s="35" t="str">
        <f t="shared" si="257"/>
        <v/>
      </c>
      <c r="AC1573" s="35" t="str">
        <f t="shared" si="258"/>
        <v/>
      </c>
      <c r="AD1573" s="35" t="str">
        <f t="shared" si="259"/>
        <v/>
      </c>
      <c r="AE1573" s="44" t="str">
        <f t="shared" si="260"/>
        <v/>
      </c>
      <c r="AF1573" s="120"/>
      <c r="AG1573" s="45"/>
    </row>
    <row r="1574" spans="1:33" ht="12.75" customHeight="1" x14ac:dyDescent="0.2">
      <c r="A1574" s="59">
        <f>+VLOOKUP(B1574,Annuaire_roster!B:G,5,0)</f>
        <v>1372</v>
      </c>
      <c r="B1574" s="72" t="s">
        <v>115</v>
      </c>
      <c r="C1574" s="98">
        <v>0.25</v>
      </c>
      <c r="D1574" s="98">
        <v>0.25</v>
      </c>
      <c r="E1574" s="101">
        <v>0.625</v>
      </c>
      <c r="F1574" s="101">
        <v>0.625</v>
      </c>
      <c r="G1574" s="102"/>
      <c r="H1574" s="105"/>
      <c r="I1574" s="127"/>
      <c r="J1574" s="105"/>
      <c r="K1574" s="111">
        <v>0</v>
      </c>
      <c r="L1574" s="105">
        <v>0</v>
      </c>
      <c r="M1574" s="112">
        <v>0</v>
      </c>
      <c r="N1574" s="34">
        <f t="shared" si="249"/>
        <v>0.33333333333333331</v>
      </c>
      <c r="O1574" s="38">
        <f t="shared" si="250"/>
        <v>0.33333333333333331</v>
      </c>
      <c r="P1574" s="114" t="s">
        <v>117</v>
      </c>
      <c r="Q1574" s="118">
        <v>44826</v>
      </c>
      <c r="R1574" s="35">
        <f t="shared" si="254"/>
        <v>0</v>
      </c>
      <c r="S1574" s="35">
        <f t="shared" si="255"/>
        <v>0</v>
      </c>
      <c r="T1574" s="10" t="str">
        <f t="shared" si="251"/>
        <v>Sem - 39</v>
      </c>
      <c r="U1574" s="10" t="str">
        <f t="shared" si="252"/>
        <v>Septembre</v>
      </c>
      <c r="V1574" s="36" t="str">
        <f t="shared" si="256"/>
        <v>2026</v>
      </c>
      <c r="W1574" s="34"/>
      <c r="X1574" s="91">
        <f t="shared" si="253"/>
        <v>0</v>
      </c>
      <c r="Y1574" s="92" t="str">
        <f>VLOOKUP('CM-CIC'!B1505,Annuaire_roster!B:F,4,0)</f>
        <v>HAMDOUNI YASSER (assistance)</v>
      </c>
      <c r="Z1574" s="37" t="s">
        <v>110</v>
      </c>
      <c r="AA1574" s="60" t="s">
        <v>39</v>
      </c>
      <c r="AB1574" s="35" t="str">
        <f t="shared" si="257"/>
        <v/>
      </c>
      <c r="AC1574" s="35" t="str">
        <f t="shared" si="258"/>
        <v/>
      </c>
      <c r="AD1574" s="35" t="str">
        <f t="shared" si="259"/>
        <v/>
      </c>
      <c r="AE1574" s="44" t="str">
        <f t="shared" si="260"/>
        <v/>
      </c>
      <c r="AF1574" s="120"/>
      <c r="AG1574" s="45"/>
    </row>
    <row r="1575" spans="1:33" ht="12.75" customHeight="1" x14ac:dyDescent="0.2">
      <c r="A1575" s="59">
        <f>+VLOOKUP(B1575,Annuaire_roster!B:G,5,0)</f>
        <v>1371</v>
      </c>
      <c r="B1575" s="72" t="s">
        <v>116</v>
      </c>
      <c r="C1575" s="98">
        <v>0.24097222222222225</v>
      </c>
      <c r="D1575" s="98">
        <v>0.25</v>
      </c>
      <c r="E1575" s="101">
        <v>0.625</v>
      </c>
      <c r="F1575" s="101">
        <v>0.625</v>
      </c>
      <c r="G1575" s="102"/>
      <c r="H1575" s="105"/>
      <c r="I1575" s="127"/>
      <c r="J1575" s="105"/>
      <c r="K1575" s="111">
        <v>0</v>
      </c>
      <c r="L1575" s="105">
        <v>0</v>
      </c>
      <c r="M1575" s="112">
        <v>0</v>
      </c>
      <c r="N1575" s="34">
        <f t="shared" si="249"/>
        <v>0.33333333333333331</v>
      </c>
      <c r="O1575" s="38">
        <f t="shared" si="250"/>
        <v>0.33333333333333331</v>
      </c>
      <c r="P1575" s="114" t="s">
        <v>117</v>
      </c>
      <c r="Q1575" s="118">
        <v>44826</v>
      </c>
      <c r="R1575" s="35">
        <f t="shared" si="254"/>
        <v>0</v>
      </c>
      <c r="S1575" s="35">
        <f t="shared" si="255"/>
        <v>0</v>
      </c>
      <c r="T1575" s="10" t="str">
        <f t="shared" si="251"/>
        <v>Sem - 39</v>
      </c>
      <c r="U1575" s="10" t="str">
        <f t="shared" si="252"/>
        <v>Septembre</v>
      </c>
      <c r="V1575" s="36" t="str">
        <f t="shared" si="256"/>
        <v>2026</v>
      </c>
      <c r="W1575" s="34"/>
      <c r="X1575" s="91">
        <f t="shared" si="253"/>
        <v>9.0277777777777457E-3</v>
      </c>
      <c r="Y1575" s="92" t="str">
        <f>VLOOKUP('CM-CIC'!B1506,Annuaire_roster!B:F,4,0)</f>
        <v>HAMDOUNI YASSER (assistance)</v>
      </c>
      <c r="Z1575" s="37" t="s">
        <v>110</v>
      </c>
      <c r="AA1575" s="60" t="s">
        <v>39</v>
      </c>
      <c r="AB1575" s="35" t="str">
        <f t="shared" si="257"/>
        <v/>
      </c>
      <c r="AC1575" s="35" t="str">
        <f t="shared" si="258"/>
        <v/>
      </c>
      <c r="AD1575" s="35" t="str">
        <f t="shared" si="259"/>
        <v/>
      </c>
      <c r="AE1575" s="44" t="str">
        <f t="shared" si="260"/>
        <v/>
      </c>
      <c r="AF1575" s="120"/>
      <c r="AG1575" s="45"/>
    </row>
    <row r="1576" spans="1:33" ht="12.75" customHeight="1" x14ac:dyDescent="0.2">
      <c r="A1576" s="59">
        <f>+VLOOKUP(B1576,Annuaire_roster!B:G,5,0)</f>
        <v>1152</v>
      </c>
      <c r="B1576" s="72" t="s">
        <v>67</v>
      </c>
      <c r="C1576" s="98">
        <v>0.2416666666666667</v>
      </c>
      <c r="D1576" s="98">
        <v>0.25</v>
      </c>
      <c r="E1576" s="101">
        <v>0.625</v>
      </c>
      <c r="F1576" s="101">
        <v>0.625</v>
      </c>
      <c r="G1576" s="102"/>
      <c r="H1576" s="105"/>
      <c r="I1576" s="75"/>
      <c r="J1576" s="105"/>
      <c r="K1576" s="111">
        <v>0</v>
      </c>
      <c r="L1576" s="105">
        <v>0</v>
      </c>
      <c r="M1576" s="112">
        <v>0</v>
      </c>
      <c r="N1576" s="34">
        <f t="shared" si="249"/>
        <v>0.33333333333333331</v>
      </c>
      <c r="O1576" s="38">
        <f t="shared" si="250"/>
        <v>0.33333333333333331</v>
      </c>
      <c r="P1576" s="114" t="s">
        <v>117</v>
      </c>
      <c r="Q1576" s="118">
        <v>44826</v>
      </c>
      <c r="R1576" s="35">
        <f t="shared" si="254"/>
        <v>0</v>
      </c>
      <c r="S1576" s="35">
        <f t="shared" si="255"/>
        <v>0</v>
      </c>
      <c r="T1576" s="10" t="str">
        <f t="shared" si="251"/>
        <v>Sem - 39</v>
      </c>
      <c r="U1576" s="10" t="str">
        <f t="shared" si="252"/>
        <v>Septembre</v>
      </c>
      <c r="V1576" s="36" t="str">
        <f t="shared" si="256"/>
        <v>2026</v>
      </c>
      <c r="W1576" s="34"/>
      <c r="X1576" s="91">
        <f t="shared" si="253"/>
        <v>8.3333333333333037E-3</v>
      </c>
      <c r="Y1576" s="92" t="str">
        <f>VLOOKUP('CM-CIC'!B1507,Annuaire_roster!B:F,4,0)</f>
        <v>HAMDOUNI YASSER (assistance)</v>
      </c>
      <c r="Z1576" s="37" t="s">
        <v>110</v>
      </c>
      <c r="AA1576" s="60" t="s">
        <v>39</v>
      </c>
      <c r="AB1576" s="35" t="str">
        <f t="shared" si="257"/>
        <v/>
      </c>
      <c r="AC1576" s="35" t="str">
        <f t="shared" si="258"/>
        <v/>
      </c>
      <c r="AD1576" s="35" t="str">
        <f t="shared" si="259"/>
        <v/>
      </c>
      <c r="AE1576" s="44" t="str">
        <f t="shared" si="260"/>
        <v/>
      </c>
      <c r="AF1576" s="120"/>
      <c r="AG1576" s="45"/>
    </row>
    <row r="1577" spans="1:33" ht="12.75" customHeight="1" x14ac:dyDescent="0.2">
      <c r="A1577" s="59">
        <f>+VLOOKUP(B1577,Annuaire_roster!B:G,5,0)</f>
        <v>1393</v>
      </c>
      <c r="B1577" s="72" t="s">
        <v>127</v>
      </c>
      <c r="C1577" s="98">
        <v>0.25</v>
      </c>
      <c r="D1577" s="98">
        <v>0.25</v>
      </c>
      <c r="E1577" s="101">
        <v>0.625</v>
      </c>
      <c r="F1577" s="101">
        <v>0.625</v>
      </c>
      <c r="G1577" s="102"/>
      <c r="H1577" s="105"/>
      <c r="I1577" s="127"/>
      <c r="J1577" s="105"/>
      <c r="K1577" s="111">
        <v>0</v>
      </c>
      <c r="L1577" s="105">
        <v>0</v>
      </c>
      <c r="M1577" s="112">
        <v>0</v>
      </c>
      <c r="N1577" s="34">
        <f t="shared" si="249"/>
        <v>0.33333333333333331</v>
      </c>
      <c r="O1577" s="38">
        <f t="shared" si="250"/>
        <v>0.33333333333333331</v>
      </c>
      <c r="P1577" s="114" t="s">
        <v>117</v>
      </c>
      <c r="Q1577" s="118">
        <v>44826</v>
      </c>
      <c r="R1577" s="35">
        <f t="shared" si="254"/>
        <v>0</v>
      </c>
      <c r="S1577" s="35">
        <f t="shared" si="255"/>
        <v>0</v>
      </c>
      <c r="T1577" s="10" t="str">
        <f t="shared" si="251"/>
        <v>Sem - 39</v>
      </c>
      <c r="U1577" s="10" t="str">
        <f t="shared" si="252"/>
        <v>Septembre</v>
      </c>
      <c r="V1577" s="36" t="str">
        <f t="shared" si="256"/>
        <v>2026</v>
      </c>
      <c r="W1577" s="34"/>
      <c r="X1577" s="91">
        <f t="shared" si="253"/>
        <v>0</v>
      </c>
      <c r="Y1577" s="92" t="str">
        <f>VLOOKUP('CM-CIC'!B1508,Annuaire_roster!B:F,4,0)</f>
        <v>HAMDOUNI YASSER (assistance)</v>
      </c>
      <c r="Z1577" s="37" t="s">
        <v>110</v>
      </c>
      <c r="AA1577" s="60" t="s">
        <v>39</v>
      </c>
      <c r="AB1577" s="35" t="str">
        <f t="shared" si="257"/>
        <v/>
      </c>
      <c r="AC1577" s="35" t="str">
        <f t="shared" si="258"/>
        <v/>
      </c>
      <c r="AD1577" s="35" t="str">
        <f t="shared" si="259"/>
        <v/>
      </c>
      <c r="AE1577" s="44" t="str">
        <f t="shared" si="260"/>
        <v/>
      </c>
      <c r="AF1577" s="120"/>
      <c r="AG1577" s="45"/>
    </row>
    <row r="1578" spans="1:33" ht="12.75" customHeight="1" x14ac:dyDescent="0.2">
      <c r="A1578" s="59">
        <f>+VLOOKUP(B1578,Annuaire_roster!B:G,5,0)</f>
        <v>1413</v>
      </c>
      <c r="B1578" s="72" t="s">
        <v>131</v>
      </c>
      <c r="C1578" s="98">
        <v>0.25</v>
      </c>
      <c r="D1578" s="98">
        <v>0.25</v>
      </c>
      <c r="E1578" s="101">
        <v>0.625</v>
      </c>
      <c r="F1578" s="101">
        <v>0.625</v>
      </c>
      <c r="G1578" s="102"/>
      <c r="H1578" s="105"/>
      <c r="I1578" s="127"/>
      <c r="J1578" s="105"/>
      <c r="K1578" s="111">
        <v>0</v>
      </c>
      <c r="L1578" s="105">
        <v>0</v>
      </c>
      <c r="M1578" s="112">
        <v>0</v>
      </c>
      <c r="N1578" s="34">
        <f t="shared" si="249"/>
        <v>0.33333333333333331</v>
      </c>
      <c r="O1578" s="38">
        <f t="shared" si="250"/>
        <v>0.33333333333333331</v>
      </c>
      <c r="P1578" s="114" t="s">
        <v>117</v>
      </c>
      <c r="Q1578" s="118">
        <v>44826</v>
      </c>
      <c r="R1578" s="35">
        <f t="shared" si="254"/>
        <v>0</v>
      </c>
      <c r="S1578" s="35">
        <f t="shared" si="255"/>
        <v>0</v>
      </c>
      <c r="T1578" s="10" t="str">
        <f t="shared" si="251"/>
        <v>Sem - 39</v>
      </c>
      <c r="U1578" s="10" t="str">
        <f t="shared" si="252"/>
        <v>Septembre</v>
      </c>
      <c r="V1578" s="36" t="str">
        <f t="shared" si="256"/>
        <v>2026</v>
      </c>
      <c r="W1578" s="34"/>
      <c r="X1578" s="91">
        <f t="shared" si="253"/>
        <v>0</v>
      </c>
      <c r="Y1578" s="92" t="str">
        <f>VLOOKUP('CM-CIC'!B1509,Annuaire_roster!B:F,4,0)</f>
        <v>HAMDOUNI YASSER (assistance)</v>
      </c>
      <c r="Z1578" s="37" t="s">
        <v>110</v>
      </c>
      <c r="AA1578" s="60" t="s">
        <v>39</v>
      </c>
      <c r="AB1578" s="35" t="str">
        <f t="shared" si="257"/>
        <v/>
      </c>
      <c r="AC1578" s="35" t="str">
        <f t="shared" si="258"/>
        <v/>
      </c>
      <c r="AD1578" s="35" t="str">
        <f t="shared" si="259"/>
        <v/>
      </c>
      <c r="AE1578" s="44" t="str">
        <f t="shared" si="260"/>
        <v/>
      </c>
      <c r="AF1578" s="120"/>
      <c r="AG1578" s="45"/>
    </row>
    <row r="1579" spans="1:33" ht="12.75" customHeight="1" x14ac:dyDescent="0.2">
      <c r="A1579" s="59">
        <f>+VLOOKUP(B1579,Annuaire_roster!B:G,5,0)</f>
        <v>1418</v>
      </c>
      <c r="B1579" s="72" t="s">
        <v>132</v>
      </c>
      <c r="C1579" s="98">
        <v>0.25</v>
      </c>
      <c r="D1579" s="98">
        <v>0.25</v>
      </c>
      <c r="E1579" s="101">
        <v>0.625</v>
      </c>
      <c r="F1579" s="101">
        <v>0.625</v>
      </c>
      <c r="G1579" s="102"/>
      <c r="H1579" s="105"/>
      <c r="I1579" s="127"/>
      <c r="J1579" s="105"/>
      <c r="K1579" s="111">
        <v>0</v>
      </c>
      <c r="L1579" s="105">
        <v>0</v>
      </c>
      <c r="M1579" s="112">
        <v>0</v>
      </c>
      <c r="N1579" s="34">
        <f t="shared" si="249"/>
        <v>0.33333333333333331</v>
      </c>
      <c r="O1579" s="38">
        <f t="shared" si="250"/>
        <v>0.33333333333333331</v>
      </c>
      <c r="P1579" s="114" t="s">
        <v>117</v>
      </c>
      <c r="Q1579" s="118">
        <v>44826</v>
      </c>
      <c r="R1579" s="35">
        <f t="shared" si="254"/>
        <v>0</v>
      </c>
      <c r="S1579" s="35">
        <f t="shared" si="255"/>
        <v>0</v>
      </c>
      <c r="T1579" s="10" t="str">
        <f t="shared" si="251"/>
        <v>Sem - 39</v>
      </c>
      <c r="U1579" s="10" t="str">
        <f t="shared" si="252"/>
        <v>Septembre</v>
      </c>
      <c r="V1579" s="36" t="str">
        <f t="shared" si="256"/>
        <v>2026</v>
      </c>
      <c r="W1579" s="34"/>
      <c r="X1579" s="91">
        <f t="shared" si="253"/>
        <v>0</v>
      </c>
      <c r="Y1579" s="92" t="str">
        <f>VLOOKUP('CM-CIC'!B1510,Annuaire_roster!B:F,4,0)</f>
        <v>CHOUIFI Mustapha</v>
      </c>
      <c r="Z1579" s="37" t="s">
        <v>110</v>
      </c>
      <c r="AA1579" s="60" t="s">
        <v>39</v>
      </c>
      <c r="AB1579" s="35" t="str">
        <f t="shared" si="257"/>
        <v/>
      </c>
      <c r="AC1579" s="35" t="str">
        <f t="shared" si="258"/>
        <v/>
      </c>
      <c r="AD1579" s="35" t="str">
        <f t="shared" si="259"/>
        <v/>
      </c>
      <c r="AE1579" s="44" t="str">
        <f t="shared" si="260"/>
        <v/>
      </c>
      <c r="AF1579" s="120"/>
      <c r="AG1579" s="45"/>
    </row>
    <row r="1580" spans="1:33" ht="12.75" customHeight="1" x14ac:dyDescent="0.2">
      <c r="A1580" s="59">
        <f>+VLOOKUP(B1580,Annuaire_roster!B:G,5,0)</f>
        <v>1411</v>
      </c>
      <c r="B1580" s="72" t="s">
        <v>133</v>
      </c>
      <c r="C1580" s="98">
        <v>0.25</v>
      </c>
      <c r="D1580" s="98">
        <v>0.25</v>
      </c>
      <c r="E1580" s="101">
        <v>0.625</v>
      </c>
      <c r="F1580" s="101">
        <v>0.625</v>
      </c>
      <c r="G1580" s="102"/>
      <c r="H1580" s="105"/>
      <c r="I1580" s="127" t="s">
        <v>63</v>
      </c>
      <c r="J1580" s="105"/>
      <c r="K1580" s="111">
        <v>0</v>
      </c>
      <c r="L1580" s="105">
        <v>0</v>
      </c>
      <c r="M1580" s="112">
        <v>0</v>
      </c>
      <c r="N1580" s="34">
        <f t="shared" si="249"/>
        <v>0.33333333333333331</v>
      </c>
      <c r="O1580" s="38">
        <f t="shared" si="250"/>
        <v>0.33333333333333331</v>
      </c>
      <c r="P1580" s="114" t="s">
        <v>117</v>
      </c>
      <c r="Q1580" s="118">
        <v>44826</v>
      </c>
      <c r="R1580" s="35">
        <f t="shared" si="254"/>
        <v>0</v>
      </c>
      <c r="S1580" s="35">
        <f t="shared" si="255"/>
        <v>0</v>
      </c>
      <c r="T1580" s="10" t="str">
        <f t="shared" si="251"/>
        <v>Sem - 39</v>
      </c>
      <c r="U1580" s="10" t="str">
        <f t="shared" si="252"/>
        <v>Septembre</v>
      </c>
      <c r="V1580" s="36" t="str">
        <f t="shared" si="256"/>
        <v>2026</v>
      </c>
      <c r="W1580" s="34"/>
      <c r="X1580" s="91">
        <f t="shared" si="253"/>
        <v>0</v>
      </c>
      <c r="Y1580" s="92" t="str">
        <f>VLOOKUP('CM-CIC'!B1511,Annuaire_roster!B:F,4,0)</f>
        <v>CHOUIFI Mustapha</v>
      </c>
      <c r="Z1580" s="37" t="s">
        <v>110</v>
      </c>
      <c r="AA1580" s="60" t="s">
        <v>39</v>
      </c>
      <c r="AB1580" s="35" t="str">
        <f t="shared" si="257"/>
        <v/>
      </c>
      <c r="AC1580" s="35" t="str">
        <f t="shared" si="258"/>
        <v/>
      </c>
      <c r="AD1580" s="35" t="str">
        <f t="shared" si="259"/>
        <v/>
      </c>
      <c r="AE1580" s="44" t="str">
        <f t="shared" si="260"/>
        <v/>
      </c>
      <c r="AF1580" s="120"/>
      <c r="AG1580" s="45"/>
    </row>
    <row r="1581" spans="1:33" ht="12.75" customHeight="1" x14ac:dyDescent="0.2">
      <c r="A1581" s="59">
        <f>+VLOOKUP(B1581,Annuaire_roster!B:G,5,0)</f>
        <v>1410</v>
      </c>
      <c r="B1581" s="72" t="s">
        <v>134</v>
      </c>
      <c r="C1581" s="98">
        <v>0.24791666666666667</v>
      </c>
      <c r="D1581" s="98">
        <v>0.25</v>
      </c>
      <c r="E1581" s="101">
        <v>0.625</v>
      </c>
      <c r="F1581" s="101">
        <v>0.625</v>
      </c>
      <c r="G1581" s="102"/>
      <c r="H1581" s="105"/>
      <c r="I1581" s="127" t="s">
        <v>63</v>
      </c>
      <c r="J1581" s="105"/>
      <c r="K1581" s="111">
        <v>0</v>
      </c>
      <c r="L1581" s="105">
        <v>0</v>
      </c>
      <c r="M1581" s="112">
        <v>0</v>
      </c>
      <c r="N1581" s="34">
        <f t="shared" si="249"/>
        <v>0.33333333333333331</v>
      </c>
      <c r="O1581" s="38">
        <f t="shared" si="250"/>
        <v>0.33333333333333331</v>
      </c>
      <c r="P1581" s="114" t="s">
        <v>117</v>
      </c>
      <c r="Q1581" s="118">
        <v>44826</v>
      </c>
      <c r="R1581" s="35">
        <f t="shared" si="254"/>
        <v>0</v>
      </c>
      <c r="S1581" s="35">
        <f t="shared" si="255"/>
        <v>0</v>
      </c>
      <c r="T1581" s="10" t="str">
        <f t="shared" si="251"/>
        <v>Sem - 39</v>
      </c>
      <c r="U1581" s="10" t="str">
        <f t="shared" si="252"/>
        <v>Septembre</v>
      </c>
      <c r="V1581" s="36" t="str">
        <f t="shared" si="256"/>
        <v>2026</v>
      </c>
      <c r="W1581" s="34"/>
      <c r="X1581" s="91">
        <f t="shared" si="253"/>
        <v>2.0833333333333259E-3</v>
      </c>
      <c r="Y1581" s="92" t="str">
        <f>VLOOKUP('CM-CIC'!B1512,Annuaire_roster!B:F,4,0)</f>
        <v>CHOUIFI Mustapha</v>
      </c>
      <c r="Z1581" s="37" t="s">
        <v>110</v>
      </c>
      <c r="AA1581" s="60" t="s">
        <v>39</v>
      </c>
      <c r="AB1581" s="35" t="str">
        <f t="shared" si="257"/>
        <v/>
      </c>
      <c r="AC1581" s="35" t="str">
        <f t="shared" si="258"/>
        <v/>
      </c>
      <c r="AD1581" s="35" t="str">
        <f t="shared" si="259"/>
        <v/>
      </c>
      <c r="AE1581" s="44" t="str">
        <f t="shared" si="260"/>
        <v/>
      </c>
      <c r="AF1581" s="120"/>
      <c r="AG1581" s="45"/>
    </row>
    <row r="1582" spans="1:33" ht="12.75" customHeight="1" x14ac:dyDescent="0.2">
      <c r="A1582" s="59">
        <f>+VLOOKUP(B1582,Annuaire_roster!B:G,5,0)</f>
        <v>1414</v>
      </c>
      <c r="B1582" s="72" t="s">
        <v>136</v>
      </c>
      <c r="C1582" s="98">
        <v>0.24444444444444446</v>
      </c>
      <c r="D1582" s="98">
        <v>0.25</v>
      </c>
      <c r="E1582" s="101">
        <v>0.625</v>
      </c>
      <c r="F1582" s="101">
        <v>0.625</v>
      </c>
      <c r="G1582" s="102"/>
      <c r="H1582" s="105"/>
      <c r="I1582" s="127"/>
      <c r="J1582" s="105"/>
      <c r="K1582" s="111">
        <v>0</v>
      </c>
      <c r="L1582" s="105">
        <v>0</v>
      </c>
      <c r="M1582" s="112">
        <v>0</v>
      </c>
      <c r="N1582" s="34">
        <f t="shared" si="249"/>
        <v>0.33333333333333331</v>
      </c>
      <c r="O1582" s="38">
        <f t="shared" si="250"/>
        <v>0.33333333333333331</v>
      </c>
      <c r="P1582" s="114" t="s">
        <v>117</v>
      </c>
      <c r="Q1582" s="118">
        <v>44826</v>
      </c>
      <c r="R1582" s="35">
        <f t="shared" si="254"/>
        <v>0</v>
      </c>
      <c r="S1582" s="35">
        <f t="shared" si="255"/>
        <v>0</v>
      </c>
      <c r="T1582" s="10" t="str">
        <f t="shared" si="251"/>
        <v>Sem - 39</v>
      </c>
      <c r="U1582" s="10" t="str">
        <f t="shared" si="252"/>
        <v>Septembre</v>
      </c>
      <c r="V1582" s="36" t="str">
        <f t="shared" si="256"/>
        <v>2026</v>
      </c>
      <c r="W1582" s="34"/>
      <c r="X1582" s="91">
        <f t="shared" si="253"/>
        <v>5.5555555555555358E-3</v>
      </c>
      <c r="Y1582" s="92" t="str">
        <f>VLOOKUP('CM-CIC'!B1513,Annuaire_roster!B:F,4,0)</f>
        <v>CHOUIFI Mustapha</v>
      </c>
      <c r="Z1582" s="37" t="s">
        <v>110</v>
      </c>
      <c r="AA1582" s="60" t="s">
        <v>39</v>
      </c>
      <c r="AB1582" s="35" t="str">
        <f t="shared" si="257"/>
        <v/>
      </c>
      <c r="AC1582" s="35" t="str">
        <f t="shared" si="258"/>
        <v/>
      </c>
      <c r="AD1582" s="35" t="str">
        <f t="shared" si="259"/>
        <v/>
      </c>
      <c r="AE1582" s="44" t="str">
        <f t="shared" si="260"/>
        <v/>
      </c>
      <c r="AF1582" s="120"/>
      <c r="AG1582" s="45"/>
    </row>
    <row r="1583" spans="1:33" ht="12.75" customHeight="1" x14ac:dyDescent="0.2">
      <c r="A1583" s="59">
        <f>+VLOOKUP(B1583,Annuaire_roster!B:G,5,0)</f>
        <v>1415</v>
      </c>
      <c r="B1583" s="72" t="s">
        <v>137</v>
      </c>
      <c r="C1583" s="98">
        <v>0.24861111111111112</v>
      </c>
      <c r="D1583" s="98">
        <v>0.25</v>
      </c>
      <c r="E1583" s="101">
        <v>0.625</v>
      </c>
      <c r="F1583" s="101">
        <v>0.625</v>
      </c>
      <c r="G1583" s="102"/>
      <c r="H1583" s="105"/>
      <c r="I1583" s="127"/>
      <c r="J1583" s="105"/>
      <c r="K1583" s="111">
        <v>0</v>
      </c>
      <c r="L1583" s="105">
        <v>0</v>
      </c>
      <c r="M1583" s="112">
        <v>0</v>
      </c>
      <c r="N1583" s="34">
        <f t="shared" si="249"/>
        <v>0.33333333333333331</v>
      </c>
      <c r="O1583" s="38">
        <f t="shared" si="250"/>
        <v>0.33333333333333331</v>
      </c>
      <c r="P1583" s="114" t="s">
        <v>117</v>
      </c>
      <c r="Q1583" s="118">
        <v>44826</v>
      </c>
      <c r="R1583" s="35">
        <f t="shared" si="254"/>
        <v>0</v>
      </c>
      <c r="S1583" s="35">
        <f t="shared" si="255"/>
        <v>0</v>
      </c>
      <c r="T1583" s="10" t="str">
        <f t="shared" si="251"/>
        <v>Sem - 39</v>
      </c>
      <c r="U1583" s="10" t="str">
        <f t="shared" si="252"/>
        <v>Septembre</v>
      </c>
      <c r="V1583" s="36" t="str">
        <f t="shared" si="256"/>
        <v>2026</v>
      </c>
      <c r="W1583" s="34"/>
      <c r="X1583" s="91">
        <f t="shared" si="253"/>
        <v>1.388888888888884E-3</v>
      </c>
      <c r="Y1583" s="92" t="str">
        <f>VLOOKUP('CM-CIC'!B1514,Annuaire_roster!B:F,4,0)</f>
        <v>CHOUIFI Mustapha</v>
      </c>
      <c r="Z1583" s="37" t="s">
        <v>110</v>
      </c>
      <c r="AA1583" s="60" t="s">
        <v>39</v>
      </c>
      <c r="AB1583" s="35" t="str">
        <f t="shared" si="257"/>
        <v/>
      </c>
      <c r="AC1583" s="35" t="str">
        <f t="shared" si="258"/>
        <v/>
      </c>
      <c r="AD1583" s="35" t="str">
        <f t="shared" si="259"/>
        <v/>
      </c>
      <c r="AE1583" s="44" t="str">
        <f t="shared" si="260"/>
        <v/>
      </c>
      <c r="AF1583" s="120"/>
      <c r="AG1583" s="45"/>
    </row>
    <row r="1584" spans="1:33" ht="12.75" customHeight="1" x14ac:dyDescent="0.2">
      <c r="A1584" s="59">
        <f>+VLOOKUP(B1584,Annuaire_roster!B:G,5,0)</f>
        <v>1421</v>
      </c>
      <c r="B1584" s="72" t="s">
        <v>140</v>
      </c>
      <c r="C1584" s="98">
        <v>0.25</v>
      </c>
      <c r="D1584" s="98">
        <v>0.25</v>
      </c>
      <c r="E1584" s="101">
        <v>0.625</v>
      </c>
      <c r="F1584" s="101">
        <v>0.625</v>
      </c>
      <c r="G1584" s="102"/>
      <c r="H1584" s="105"/>
      <c r="I1584" s="127"/>
      <c r="J1584" s="105"/>
      <c r="K1584" s="111">
        <v>0</v>
      </c>
      <c r="L1584" s="105">
        <v>0</v>
      </c>
      <c r="M1584" s="112">
        <v>0</v>
      </c>
      <c r="N1584" s="34">
        <f t="shared" si="249"/>
        <v>0.33333333333333331</v>
      </c>
      <c r="O1584" s="38">
        <f t="shared" si="250"/>
        <v>0.33333333333333331</v>
      </c>
      <c r="P1584" s="114" t="s">
        <v>117</v>
      </c>
      <c r="Q1584" s="118">
        <v>44826</v>
      </c>
      <c r="R1584" s="35">
        <f t="shared" si="254"/>
        <v>0</v>
      </c>
      <c r="S1584" s="35">
        <f t="shared" si="255"/>
        <v>0</v>
      </c>
      <c r="T1584" s="10" t="str">
        <f t="shared" si="251"/>
        <v>Sem - 39</v>
      </c>
      <c r="U1584" s="10" t="str">
        <f t="shared" si="252"/>
        <v>Septembre</v>
      </c>
      <c r="V1584" s="36" t="str">
        <f t="shared" si="256"/>
        <v>2026</v>
      </c>
      <c r="W1584" s="34"/>
      <c r="X1584" s="91">
        <f t="shared" si="253"/>
        <v>0</v>
      </c>
      <c r="Y1584" s="92" t="str">
        <f>VLOOKUP('CM-CIC'!B1515,Annuaire_roster!B:F,4,0)</f>
        <v>CHOUIFI Mustapha</v>
      </c>
      <c r="Z1584" s="37" t="s">
        <v>110</v>
      </c>
      <c r="AA1584" s="60" t="s">
        <v>39</v>
      </c>
      <c r="AB1584" s="35" t="str">
        <f t="shared" si="257"/>
        <v/>
      </c>
      <c r="AC1584" s="35" t="str">
        <f t="shared" si="258"/>
        <v/>
      </c>
      <c r="AD1584" s="35" t="str">
        <f t="shared" si="259"/>
        <v/>
      </c>
      <c r="AE1584" s="44" t="str">
        <f t="shared" si="260"/>
        <v/>
      </c>
      <c r="AF1584" s="120"/>
      <c r="AG1584" s="45"/>
    </row>
    <row r="1585" spans="1:33" ht="12.75" customHeight="1" x14ac:dyDescent="0.2">
      <c r="A1585" s="59">
        <f>+VLOOKUP(B1585,Annuaire_roster!B:G,5,0)</f>
        <v>1419</v>
      </c>
      <c r="B1585" s="72" t="s">
        <v>139</v>
      </c>
      <c r="C1585" s="98">
        <v>0.25</v>
      </c>
      <c r="D1585" s="98">
        <v>0.25</v>
      </c>
      <c r="E1585" s="101">
        <v>0.625</v>
      </c>
      <c r="F1585" s="101">
        <v>0.625</v>
      </c>
      <c r="G1585" s="102"/>
      <c r="H1585" s="105"/>
      <c r="I1585" s="127"/>
      <c r="J1585" s="105"/>
      <c r="K1585" s="111">
        <v>0</v>
      </c>
      <c r="L1585" s="105">
        <v>0</v>
      </c>
      <c r="M1585" s="112">
        <v>0</v>
      </c>
      <c r="N1585" s="34">
        <f t="shared" si="249"/>
        <v>0.33333333333333331</v>
      </c>
      <c r="O1585" s="38">
        <f t="shared" si="250"/>
        <v>0.33333333333333331</v>
      </c>
      <c r="P1585" s="114" t="s">
        <v>117</v>
      </c>
      <c r="Q1585" s="118">
        <v>44826</v>
      </c>
      <c r="R1585" s="35">
        <f t="shared" si="254"/>
        <v>0</v>
      </c>
      <c r="S1585" s="35">
        <f t="shared" si="255"/>
        <v>0</v>
      </c>
      <c r="T1585" s="10" t="str">
        <f t="shared" si="251"/>
        <v>Sem - 39</v>
      </c>
      <c r="U1585" s="10" t="str">
        <f t="shared" si="252"/>
        <v>Septembre</v>
      </c>
      <c r="V1585" s="36" t="str">
        <f t="shared" si="256"/>
        <v>2026</v>
      </c>
      <c r="W1585" s="34"/>
      <c r="X1585" s="91">
        <f t="shared" si="253"/>
        <v>0</v>
      </c>
      <c r="Y1585" s="92" t="str">
        <f>VLOOKUP('CM-CIC'!B1516,Annuaire_roster!B:F,4,0)</f>
        <v>CHOUIFI Mustapha</v>
      </c>
      <c r="Z1585" s="37" t="s">
        <v>110</v>
      </c>
      <c r="AA1585" s="60" t="s">
        <v>39</v>
      </c>
      <c r="AB1585" s="35" t="str">
        <f t="shared" si="257"/>
        <v/>
      </c>
      <c r="AC1585" s="35" t="str">
        <f t="shared" si="258"/>
        <v/>
      </c>
      <c r="AD1585" s="35" t="str">
        <f t="shared" si="259"/>
        <v/>
      </c>
      <c r="AE1585" s="44" t="str">
        <f t="shared" si="260"/>
        <v/>
      </c>
      <c r="AF1585" s="120"/>
      <c r="AG1585" s="45"/>
    </row>
    <row r="1586" spans="1:33" ht="12.75" customHeight="1" x14ac:dyDescent="0.2">
      <c r="A1586" s="59">
        <f>+VLOOKUP(B1586,Annuaire_roster!B:G,5,0)</f>
        <v>1533</v>
      </c>
      <c r="B1586" s="72" t="s">
        <v>181</v>
      </c>
      <c r="C1586" s="98">
        <v>0.24791666666666667</v>
      </c>
      <c r="D1586" s="98">
        <v>0.25</v>
      </c>
      <c r="E1586" s="101">
        <v>0.625</v>
      </c>
      <c r="F1586" s="101">
        <v>0.625</v>
      </c>
      <c r="G1586" s="102"/>
      <c r="H1586" s="105"/>
      <c r="I1586" s="127"/>
      <c r="J1586" s="105"/>
      <c r="K1586" s="111">
        <v>0</v>
      </c>
      <c r="L1586" s="105">
        <v>0</v>
      </c>
      <c r="M1586" s="112">
        <v>0</v>
      </c>
      <c r="N1586" s="34">
        <f t="shared" si="249"/>
        <v>0.33333333333333331</v>
      </c>
      <c r="O1586" s="38">
        <f t="shared" si="250"/>
        <v>0.33333333333333331</v>
      </c>
      <c r="P1586" s="114" t="s">
        <v>117</v>
      </c>
      <c r="Q1586" s="118">
        <v>44826</v>
      </c>
      <c r="R1586" s="35">
        <f t="shared" si="254"/>
        <v>0</v>
      </c>
      <c r="S1586" s="35">
        <f t="shared" si="255"/>
        <v>0</v>
      </c>
      <c r="T1586" s="10" t="str">
        <f t="shared" si="251"/>
        <v>Sem - 39</v>
      </c>
      <c r="U1586" s="10" t="str">
        <f t="shared" si="252"/>
        <v>Septembre</v>
      </c>
      <c r="V1586" s="36" t="str">
        <f t="shared" si="256"/>
        <v>2026</v>
      </c>
      <c r="W1586" s="34"/>
      <c r="X1586" s="91">
        <f t="shared" si="253"/>
        <v>2.0833333333333259E-3</v>
      </c>
      <c r="Y1586" s="92" t="str">
        <f>VLOOKUP('CM-CIC'!B1517,Annuaire_roster!B:F,4,0)</f>
        <v>CHOUIFI Mustapha</v>
      </c>
      <c r="Z1586" s="37" t="s">
        <v>110</v>
      </c>
      <c r="AA1586" s="60" t="s">
        <v>39</v>
      </c>
      <c r="AB1586" s="35" t="str">
        <f t="shared" si="257"/>
        <v/>
      </c>
      <c r="AC1586" s="35" t="str">
        <f t="shared" si="258"/>
        <v/>
      </c>
      <c r="AD1586" s="35" t="str">
        <f t="shared" si="259"/>
        <v/>
      </c>
      <c r="AE1586" s="44" t="str">
        <f t="shared" si="260"/>
        <v/>
      </c>
      <c r="AF1586" s="120"/>
      <c r="AG1586" s="45"/>
    </row>
    <row r="1587" spans="1:33" ht="12.75" customHeight="1" x14ac:dyDescent="0.2">
      <c r="A1587" s="59">
        <f>+VLOOKUP(B1587,Annuaire_roster!B:G,5,0)</f>
        <v>1448</v>
      </c>
      <c r="B1587" s="72" t="s">
        <v>164</v>
      </c>
      <c r="C1587" s="98">
        <v>0.24652777777777779</v>
      </c>
      <c r="D1587" s="98">
        <v>0.25</v>
      </c>
      <c r="E1587" s="101">
        <v>0.625</v>
      </c>
      <c r="F1587" s="101">
        <v>0.625</v>
      </c>
      <c r="G1587" s="102"/>
      <c r="H1587" s="105"/>
      <c r="I1587" s="127"/>
      <c r="J1587" s="105"/>
      <c r="K1587" s="111">
        <v>0</v>
      </c>
      <c r="L1587" s="105">
        <v>0</v>
      </c>
      <c r="M1587" s="112">
        <v>0</v>
      </c>
      <c r="N1587" s="34">
        <f t="shared" ref="N1587:N1650" si="261">IFERROR(IF(OR(D1587="OFF",D1587="Congé",M1587="Abs",D1587="Congé sans solde",D1587="Férié"),"",IF(O1587-K1587-L1587&gt;O1587,O1587,IF(O1587-K1587-L1587&lt;0,"",O1587-K1587-L1587))),"")</f>
        <v>0.33333333333333331</v>
      </c>
      <c r="O1587" s="38">
        <f t="shared" ref="O1587:O1650" si="262">IF(AG1587="2H Pause déjeuner",IF(F1587-D1587-0.0833333333333333&lt;0,F1587-D1587-0.0833333333333333+1,F1587-D1587-0.0833333333333333),IF(OR(AND(F1587="OFF",D1587="OFF"),AND(F1587="Congé",D1587="Congé"),AND(F1587="Congé sans solde",D1587="Congé sans solde"),AND(F1587="Congé spécial",D1587="Congé spécial"),AND(F1587="Férié",D1587="Férié"),AND(F1587="OFF",D1587="Congé"),AND(F1587="OFF",D1587="Congé sans solde"),AND(F1587="OFF",D1587="Congé spécial"),AND(F1587="OFF",D1587="Férié"),AND(F1587="Congé",D1587="OFF"),AND(F1587="Congé",D1587="Congé sans solde"),AND(F1587="Congé",D1587="Congé spécial"),AND(F1587="Congé",D1587="Férié"),AND(F1587="Congé sans solde",D1587="OFF"),AND(F1587="Congé sans solde",D1587="Congé"),AND(F1587="Congé sans solde",D1587="Congé spécial"),AND(F1587="Congé sans solde",D1587="Férié"),AND(F1587="Congé spécial",D1587="OFF"),AND(F1587="Congé spécial",D1587="Congé"),AND(F1587="Congé spécial",D1587="Congé sans solde"),AND(F1587="Congé spécial",D1587="Férié"),AND(F1587="Férié",D1587="OFF"),AND(F1587="Férié",D1587="Congé"),AND(F1587="Férié",D1587="Congé sans solde"),AND(F1587="Férié",D1587="Congé spécial")),0,IF(OR(F1587="OFF",F1587="Congé",F1587="Congé spécial",F1587="Congé sans solde",D1587="OFF",D1587="Congé",D1587="Congé spécial",D1587="Congé sans solde"),0.208333333333334,IF(AND(AG1587="",F1587-D1587&lt;0),("24:00:00"-D1587)+("00:00:00"+F1587)-0.0416666666666667,IF(AND(OR(AG1587="Allaitement",AG1587="Sans déjeuner"),F1587-D1587&lt;0),("24:00:00"-D1587)+("00:00:00"+F1587),IF(AND(AG1587="",F1587-D1587&gt;0.166666666666667),F1587-D1587-0.0416666666666667,IF(AND(OR(AG1587="Allaitement",AG1587="Sans déjeuner"),F1587-D1587&gt;0.166666666666667),F1587-D1587,F1587-D1587)))))))</f>
        <v>0.33333333333333331</v>
      </c>
      <c r="P1587" s="114" t="s">
        <v>117</v>
      </c>
      <c r="Q1587" s="118">
        <v>44826</v>
      </c>
      <c r="R1587" s="35">
        <f t="shared" si="254"/>
        <v>0</v>
      </c>
      <c r="S1587" s="35">
        <f t="shared" si="255"/>
        <v>0</v>
      </c>
      <c r="T1587" s="10" t="str">
        <f t="shared" si="251"/>
        <v>Sem - 39</v>
      </c>
      <c r="U1587" s="10" t="str">
        <f t="shared" si="252"/>
        <v>Septembre</v>
      </c>
      <c r="V1587" s="36" t="str">
        <f t="shared" si="256"/>
        <v>2026</v>
      </c>
      <c r="W1587" s="34"/>
      <c r="X1587" s="91">
        <f t="shared" si="253"/>
        <v>3.4722222222222099E-3</v>
      </c>
      <c r="Y1587" s="92" t="str">
        <f>VLOOKUP('CM-CIC'!B1518,Annuaire_roster!B:F,4,0)</f>
        <v>CHOUIFI Mustapha</v>
      </c>
      <c r="Z1587" s="37" t="s">
        <v>110</v>
      </c>
      <c r="AA1587" s="60" t="s">
        <v>39</v>
      </c>
      <c r="AB1587" s="35" t="str">
        <f t="shared" si="257"/>
        <v/>
      </c>
      <c r="AC1587" s="35" t="str">
        <f t="shared" si="258"/>
        <v/>
      </c>
      <c r="AD1587" s="35" t="str">
        <f t="shared" si="259"/>
        <v/>
      </c>
      <c r="AE1587" s="44" t="str">
        <f t="shared" si="260"/>
        <v/>
      </c>
      <c r="AF1587" s="120"/>
      <c r="AG1587" s="45"/>
    </row>
    <row r="1588" spans="1:33" ht="12.75" customHeight="1" x14ac:dyDescent="0.2">
      <c r="A1588" s="59">
        <f>+VLOOKUP(B1588,Annuaire_roster!B:G,5,0)</f>
        <v>1488</v>
      </c>
      <c r="B1588" s="72" t="s">
        <v>170</v>
      </c>
      <c r="C1588" s="98">
        <v>0.24722222222222223</v>
      </c>
      <c r="D1588" s="98">
        <v>0.25</v>
      </c>
      <c r="E1588" s="101">
        <v>0.625</v>
      </c>
      <c r="F1588" s="101">
        <v>0.625</v>
      </c>
      <c r="G1588" s="102"/>
      <c r="H1588" s="105"/>
      <c r="I1588" s="127"/>
      <c r="J1588" s="105"/>
      <c r="K1588" s="111">
        <v>0</v>
      </c>
      <c r="L1588" s="105">
        <v>0</v>
      </c>
      <c r="M1588" s="112">
        <v>0</v>
      </c>
      <c r="N1588" s="34">
        <f t="shared" si="261"/>
        <v>0.33333333333333331</v>
      </c>
      <c r="O1588" s="38">
        <f t="shared" si="262"/>
        <v>0.33333333333333331</v>
      </c>
      <c r="P1588" s="114" t="s">
        <v>117</v>
      </c>
      <c r="Q1588" s="118">
        <v>44826</v>
      </c>
      <c r="R1588" s="35">
        <f t="shared" si="254"/>
        <v>0</v>
      </c>
      <c r="S1588" s="35">
        <f t="shared" si="255"/>
        <v>0</v>
      </c>
      <c r="T1588" s="10" t="str">
        <f t="shared" si="251"/>
        <v>Sem - 39</v>
      </c>
      <c r="U1588" s="10" t="str">
        <f t="shared" si="252"/>
        <v>Septembre</v>
      </c>
      <c r="V1588" s="36" t="str">
        <f t="shared" si="256"/>
        <v>2026</v>
      </c>
      <c r="W1588" s="34"/>
      <c r="X1588" s="91">
        <f t="shared" si="253"/>
        <v>2.7777777777777679E-3</v>
      </c>
      <c r="Y1588" s="92" t="str">
        <f>VLOOKUP('CM-CIC'!B1519,Annuaire_roster!B:F,4,0)</f>
        <v>CHOUIFI Mustapha</v>
      </c>
      <c r="Z1588" s="37" t="s">
        <v>110</v>
      </c>
      <c r="AA1588" s="60" t="s">
        <v>39</v>
      </c>
      <c r="AB1588" s="35" t="str">
        <f t="shared" si="257"/>
        <v/>
      </c>
      <c r="AC1588" s="35" t="str">
        <f t="shared" si="258"/>
        <v/>
      </c>
      <c r="AD1588" s="35" t="str">
        <f t="shared" si="259"/>
        <v/>
      </c>
      <c r="AE1588" s="44" t="str">
        <f t="shared" si="260"/>
        <v/>
      </c>
      <c r="AF1588" s="120"/>
      <c r="AG1588" s="45"/>
    </row>
    <row r="1589" spans="1:33" ht="12.75" customHeight="1" x14ac:dyDescent="0.2">
      <c r="A1589" s="59">
        <f>+VLOOKUP(B1589,Annuaire_roster!B:G,5,0)</f>
        <v>1456</v>
      </c>
      <c r="B1589" s="72" t="s">
        <v>173</v>
      </c>
      <c r="C1589" s="98">
        <v>0.24722222222222223</v>
      </c>
      <c r="D1589" s="98">
        <v>0.25</v>
      </c>
      <c r="E1589" s="101">
        <v>0.625</v>
      </c>
      <c r="F1589" s="101">
        <v>0.625</v>
      </c>
      <c r="G1589" s="102"/>
      <c r="H1589" s="105"/>
      <c r="I1589" s="127"/>
      <c r="J1589" s="105"/>
      <c r="K1589" s="111">
        <v>0</v>
      </c>
      <c r="L1589" s="105">
        <v>0</v>
      </c>
      <c r="M1589" s="112">
        <v>0</v>
      </c>
      <c r="N1589" s="34">
        <f t="shared" si="261"/>
        <v>0.33333333333333331</v>
      </c>
      <c r="O1589" s="38">
        <f t="shared" si="262"/>
        <v>0.33333333333333331</v>
      </c>
      <c r="P1589" s="114" t="s">
        <v>117</v>
      </c>
      <c r="Q1589" s="118">
        <v>44826</v>
      </c>
      <c r="R1589" s="35">
        <f t="shared" si="254"/>
        <v>0</v>
      </c>
      <c r="S1589" s="35">
        <f t="shared" si="255"/>
        <v>0</v>
      </c>
      <c r="T1589" s="10" t="str">
        <f t="shared" si="251"/>
        <v>Sem - 39</v>
      </c>
      <c r="U1589" s="10" t="str">
        <f t="shared" si="252"/>
        <v>Septembre</v>
      </c>
      <c r="V1589" s="36" t="str">
        <f t="shared" si="256"/>
        <v>2026</v>
      </c>
      <c r="W1589" s="34"/>
      <c r="X1589" s="91">
        <f t="shared" si="253"/>
        <v>2.7777777777777679E-3</v>
      </c>
      <c r="Y1589" s="92" t="str">
        <f>VLOOKUP('CM-CIC'!B1520,Annuaire_roster!B:F,4,0)</f>
        <v>CHOUIFI Mustapha</v>
      </c>
      <c r="Z1589" s="37" t="s">
        <v>110</v>
      </c>
      <c r="AA1589" s="60" t="s">
        <v>39</v>
      </c>
      <c r="AB1589" s="35" t="str">
        <f t="shared" si="257"/>
        <v/>
      </c>
      <c r="AC1589" s="35" t="str">
        <f t="shared" si="258"/>
        <v/>
      </c>
      <c r="AD1589" s="35" t="str">
        <f t="shared" si="259"/>
        <v/>
      </c>
      <c r="AE1589" s="44" t="str">
        <f t="shared" si="260"/>
        <v/>
      </c>
      <c r="AF1589" s="120"/>
      <c r="AG1589" s="45"/>
    </row>
    <row r="1590" spans="1:33" ht="12.75" customHeight="1" x14ac:dyDescent="0.2">
      <c r="A1590" s="59">
        <f>+VLOOKUP(B1590,Annuaire_roster!B:G,5,0)</f>
        <v>1429</v>
      </c>
      <c r="B1590" s="72" t="s">
        <v>147</v>
      </c>
      <c r="C1590" s="98">
        <v>0.25</v>
      </c>
      <c r="D1590" s="98">
        <v>0.25</v>
      </c>
      <c r="E1590" s="101">
        <v>0.625</v>
      </c>
      <c r="F1590" s="101">
        <v>0.625</v>
      </c>
      <c r="G1590" s="102"/>
      <c r="H1590" s="105"/>
      <c r="I1590" s="127"/>
      <c r="J1590" s="105"/>
      <c r="K1590" s="111">
        <v>0</v>
      </c>
      <c r="L1590" s="105">
        <v>0</v>
      </c>
      <c r="M1590" s="112">
        <v>0</v>
      </c>
      <c r="N1590" s="34">
        <f t="shared" si="261"/>
        <v>0.33333333333333331</v>
      </c>
      <c r="O1590" s="38">
        <f t="shared" si="262"/>
        <v>0.33333333333333331</v>
      </c>
      <c r="P1590" s="114" t="s">
        <v>117</v>
      </c>
      <c r="Q1590" s="118">
        <v>44826</v>
      </c>
      <c r="R1590" s="35">
        <f t="shared" si="254"/>
        <v>0</v>
      </c>
      <c r="S1590" s="35">
        <f t="shared" si="255"/>
        <v>0</v>
      </c>
      <c r="T1590" s="10" t="str">
        <f t="shared" si="251"/>
        <v>Sem - 39</v>
      </c>
      <c r="U1590" s="10" t="str">
        <f t="shared" si="252"/>
        <v>Septembre</v>
      </c>
      <c r="V1590" s="36" t="str">
        <f t="shared" si="256"/>
        <v>2026</v>
      </c>
      <c r="W1590" s="34"/>
      <c r="X1590" s="91">
        <f t="shared" si="253"/>
        <v>0</v>
      </c>
      <c r="Y1590" s="92" t="str">
        <f>VLOOKUP('CM-CIC'!B1521,Annuaire_roster!B:F,4,0)</f>
        <v>CHOUIFI Mustapha</v>
      </c>
      <c r="Z1590" s="37" t="s">
        <v>110</v>
      </c>
      <c r="AA1590" s="60" t="s">
        <v>39</v>
      </c>
      <c r="AB1590" s="35" t="str">
        <f t="shared" si="257"/>
        <v/>
      </c>
      <c r="AC1590" s="35" t="str">
        <f t="shared" si="258"/>
        <v/>
      </c>
      <c r="AD1590" s="35" t="str">
        <f t="shared" si="259"/>
        <v/>
      </c>
      <c r="AE1590" s="44" t="str">
        <f t="shared" si="260"/>
        <v/>
      </c>
      <c r="AF1590" s="120"/>
      <c r="AG1590" s="45"/>
    </row>
    <row r="1591" spans="1:33" ht="12.75" customHeight="1" x14ac:dyDescent="0.2">
      <c r="A1591" s="59" t="str">
        <f>+VLOOKUP(B1591,Annuaire_roster!B:G,5,0)</f>
        <v>01563</v>
      </c>
      <c r="B1591" s="72" t="s">
        <v>190</v>
      </c>
      <c r="C1591" s="98">
        <v>0.25</v>
      </c>
      <c r="D1591" s="98">
        <v>0.25</v>
      </c>
      <c r="E1591" s="101">
        <v>0.625</v>
      </c>
      <c r="F1591" s="101">
        <v>0.625</v>
      </c>
      <c r="G1591" s="102"/>
      <c r="H1591" s="105"/>
      <c r="I1591" s="127"/>
      <c r="J1591" s="105"/>
      <c r="K1591" s="111">
        <v>0</v>
      </c>
      <c r="L1591" s="105">
        <v>0</v>
      </c>
      <c r="M1591" s="112">
        <v>0</v>
      </c>
      <c r="N1591" s="34">
        <f t="shared" si="261"/>
        <v>0.33333333333333331</v>
      </c>
      <c r="O1591" s="38">
        <f t="shared" si="262"/>
        <v>0.33333333333333331</v>
      </c>
      <c r="P1591" s="114" t="s">
        <v>117</v>
      </c>
      <c r="Q1591" s="118">
        <v>44826</v>
      </c>
      <c r="R1591" s="35">
        <f t="shared" si="254"/>
        <v>0</v>
      </c>
      <c r="S1591" s="35">
        <f t="shared" si="255"/>
        <v>0</v>
      </c>
      <c r="T1591" s="10" t="str">
        <f t="shared" si="251"/>
        <v>Sem - 39</v>
      </c>
      <c r="U1591" s="10" t="str">
        <f t="shared" si="252"/>
        <v>Septembre</v>
      </c>
      <c r="V1591" s="36" t="str">
        <f t="shared" si="256"/>
        <v>2026</v>
      </c>
      <c r="W1591" s="34"/>
      <c r="X1591" s="91">
        <f t="shared" si="253"/>
        <v>0</v>
      </c>
      <c r="Y1591" s="92" t="str">
        <f>VLOOKUP('CM-CIC'!B1522,Annuaire_roster!B:F,4,0)</f>
        <v>CHOUIFI Mustapha</v>
      </c>
      <c r="Z1591" s="37" t="s">
        <v>110</v>
      </c>
      <c r="AA1591" s="60" t="s">
        <v>39</v>
      </c>
      <c r="AB1591" s="35" t="str">
        <f t="shared" si="257"/>
        <v/>
      </c>
      <c r="AC1591" s="35" t="str">
        <f t="shared" si="258"/>
        <v/>
      </c>
      <c r="AD1591" s="35" t="str">
        <f t="shared" si="259"/>
        <v/>
      </c>
      <c r="AE1591" s="44" t="str">
        <f t="shared" si="260"/>
        <v/>
      </c>
      <c r="AF1591" s="120"/>
      <c r="AG1591" s="45"/>
    </row>
    <row r="1592" spans="1:33" ht="12.75" customHeight="1" x14ac:dyDescent="0.2">
      <c r="A1592" s="59" t="str">
        <f>+VLOOKUP(B1592,Annuaire_roster!B:G,5,0)</f>
        <v>01579</v>
      </c>
      <c r="B1592" s="72" t="s">
        <v>194</v>
      </c>
      <c r="C1592" s="98">
        <v>0.28194444444444444</v>
      </c>
      <c r="D1592" s="98">
        <v>0.25</v>
      </c>
      <c r="E1592" s="101">
        <v>0.30208333333333331</v>
      </c>
      <c r="F1592" s="101">
        <v>0.625</v>
      </c>
      <c r="G1592" s="102"/>
      <c r="H1592" s="105"/>
      <c r="I1592" s="149"/>
      <c r="J1592" s="105"/>
      <c r="K1592" s="111"/>
      <c r="L1592" s="105">
        <v>0.28125</v>
      </c>
      <c r="M1592" s="112">
        <v>0</v>
      </c>
      <c r="N1592" s="34">
        <f t="shared" si="261"/>
        <v>5.2083333333333315E-2</v>
      </c>
      <c r="O1592" s="38">
        <f t="shared" si="262"/>
        <v>0.33333333333333331</v>
      </c>
      <c r="P1592" s="114" t="s">
        <v>117</v>
      </c>
      <c r="Q1592" s="118">
        <v>44826</v>
      </c>
      <c r="R1592" s="35">
        <f t="shared" si="254"/>
        <v>0</v>
      </c>
      <c r="S1592" s="35">
        <f t="shared" si="255"/>
        <v>0.28125</v>
      </c>
      <c r="T1592" s="10" t="str">
        <f t="shared" si="251"/>
        <v>Sem - 39</v>
      </c>
      <c r="U1592" s="10" t="str">
        <f t="shared" si="252"/>
        <v>Septembre</v>
      </c>
      <c r="V1592" s="36" t="str">
        <f t="shared" si="256"/>
        <v>2026</v>
      </c>
      <c r="W1592" s="34"/>
      <c r="X1592" s="91">
        <f t="shared" si="253"/>
        <v>0</v>
      </c>
      <c r="Y1592" s="92" t="str">
        <f>VLOOKUP('CM-CIC'!B1523,Annuaire_roster!B:F,4,0)</f>
        <v>CHOUIFI Mustapha</v>
      </c>
      <c r="Z1592" s="37" t="s">
        <v>110</v>
      </c>
      <c r="AA1592" s="60" t="s">
        <v>39</v>
      </c>
      <c r="AB1592" s="35" t="str">
        <f t="shared" si="257"/>
        <v/>
      </c>
      <c r="AC1592" s="35" t="str">
        <f t="shared" si="258"/>
        <v/>
      </c>
      <c r="AD1592" s="35" t="str">
        <f t="shared" si="259"/>
        <v/>
      </c>
      <c r="AE1592" s="44" t="str">
        <f t="shared" si="260"/>
        <v/>
      </c>
      <c r="AF1592" s="120"/>
      <c r="AG1592" s="45"/>
    </row>
    <row r="1593" spans="1:33" ht="12.75" customHeight="1" x14ac:dyDescent="0.2">
      <c r="A1593" s="59" t="str">
        <f>+VLOOKUP(B1593,Annuaire_roster!B:G,5,0)</f>
        <v>01580</v>
      </c>
      <c r="B1593" s="72" t="s">
        <v>197</v>
      </c>
      <c r="C1593" s="98">
        <v>0.24861111111111112</v>
      </c>
      <c r="D1593" s="98">
        <v>0.25</v>
      </c>
      <c r="E1593" s="101">
        <v>0.625</v>
      </c>
      <c r="F1593" s="101">
        <v>0.625</v>
      </c>
      <c r="G1593" s="102"/>
      <c r="H1593" s="105"/>
      <c r="I1593" s="127"/>
      <c r="J1593" s="105"/>
      <c r="K1593" s="111">
        <v>0</v>
      </c>
      <c r="L1593" s="105">
        <v>0</v>
      </c>
      <c r="M1593" s="112">
        <v>0</v>
      </c>
      <c r="N1593" s="34">
        <f t="shared" si="261"/>
        <v>0.33333333333333331</v>
      </c>
      <c r="O1593" s="38">
        <f t="shared" si="262"/>
        <v>0.33333333333333331</v>
      </c>
      <c r="P1593" s="114" t="s">
        <v>117</v>
      </c>
      <c r="Q1593" s="118">
        <v>44826</v>
      </c>
      <c r="R1593" s="35">
        <f t="shared" si="254"/>
        <v>0</v>
      </c>
      <c r="S1593" s="35">
        <f t="shared" si="255"/>
        <v>0</v>
      </c>
      <c r="T1593" s="10" t="str">
        <f t="shared" si="251"/>
        <v>Sem - 39</v>
      </c>
      <c r="U1593" s="10" t="str">
        <f t="shared" si="252"/>
        <v>Septembre</v>
      </c>
      <c r="V1593" s="36" t="str">
        <f t="shared" si="256"/>
        <v>2026</v>
      </c>
      <c r="W1593" s="34"/>
      <c r="X1593" s="91">
        <f t="shared" si="253"/>
        <v>1.388888888888884E-3</v>
      </c>
      <c r="Y1593" s="92" t="str">
        <f>VLOOKUP('CM-CIC'!B1524,Annuaire_roster!B:F,4,0)</f>
        <v>CHOUIFI Mustapha</v>
      </c>
      <c r="Z1593" s="37" t="s">
        <v>110</v>
      </c>
      <c r="AA1593" s="60" t="s">
        <v>39</v>
      </c>
      <c r="AB1593" s="35" t="str">
        <f t="shared" si="257"/>
        <v/>
      </c>
      <c r="AC1593" s="35" t="str">
        <f t="shared" si="258"/>
        <v/>
      </c>
      <c r="AD1593" s="35" t="str">
        <f t="shared" si="259"/>
        <v/>
      </c>
      <c r="AE1593" s="44" t="str">
        <f t="shared" si="260"/>
        <v/>
      </c>
      <c r="AF1593" s="120"/>
      <c r="AG1593" s="45"/>
    </row>
    <row r="1594" spans="1:33" ht="12.75" customHeight="1" x14ac:dyDescent="0.2">
      <c r="A1594" s="59" t="str">
        <f>+VLOOKUP(B1594,Annuaire_roster!B:G,5,0)</f>
        <v>01603</v>
      </c>
      <c r="B1594" s="72" t="s">
        <v>228</v>
      </c>
      <c r="C1594" s="98">
        <v>0.25624999999999998</v>
      </c>
      <c r="D1594" s="98">
        <v>0.25</v>
      </c>
      <c r="E1594" s="101">
        <v>0.625</v>
      </c>
      <c r="F1594" s="101">
        <v>0.625</v>
      </c>
      <c r="G1594" s="102"/>
      <c r="H1594" s="105"/>
      <c r="I1594" s="149"/>
      <c r="J1594" s="105"/>
      <c r="K1594" s="111"/>
      <c r="L1594" s="105">
        <v>0</v>
      </c>
      <c r="M1594" s="112">
        <v>0</v>
      </c>
      <c r="N1594" s="34">
        <f t="shared" si="261"/>
        <v>0.33333333333333331</v>
      </c>
      <c r="O1594" s="38">
        <f t="shared" si="262"/>
        <v>0.33333333333333331</v>
      </c>
      <c r="P1594" s="114" t="s">
        <v>117</v>
      </c>
      <c r="Q1594" s="118">
        <v>44826</v>
      </c>
      <c r="R1594" s="35">
        <f t="shared" si="254"/>
        <v>0</v>
      </c>
      <c r="S1594" s="35">
        <f t="shared" si="255"/>
        <v>0</v>
      </c>
      <c r="T1594" s="10" t="str">
        <f t="shared" si="251"/>
        <v>Sem - 39</v>
      </c>
      <c r="U1594" s="10" t="str">
        <f t="shared" si="252"/>
        <v>Septembre</v>
      </c>
      <c r="V1594" s="36" t="str">
        <f t="shared" si="256"/>
        <v>2026</v>
      </c>
      <c r="W1594" s="34"/>
      <c r="X1594" s="91">
        <f t="shared" si="253"/>
        <v>0</v>
      </c>
      <c r="Y1594" s="92" t="str">
        <f>VLOOKUP('CM-CIC'!B1525,Annuaire_roster!B:F,4,0)</f>
        <v>CHOUIFI Mustapha</v>
      </c>
      <c r="Z1594" s="37" t="s">
        <v>110</v>
      </c>
      <c r="AA1594" s="60" t="s">
        <v>39</v>
      </c>
      <c r="AB1594" s="35" t="str">
        <f t="shared" si="257"/>
        <v/>
      </c>
      <c r="AC1594" s="35" t="str">
        <f t="shared" si="258"/>
        <v/>
      </c>
      <c r="AD1594" s="35" t="str">
        <f t="shared" si="259"/>
        <v/>
      </c>
      <c r="AE1594" s="44" t="str">
        <f t="shared" si="260"/>
        <v/>
      </c>
      <c r="AF1594" s="120"/>
      <c r="AG1594" s="45"/>
    </row>
    <row r="1595" spans="1:33" ht="12.75" customHeight="1" x14ac:dyDescent="0.2">
      <c r="A1595" s="59">
        <f>+VLOOKUP(B1595,Annuaire_roster!B:G,5,0)</f>
        <v>1416</v>
      </c>
      <c r="B1595" s="72" t="s">
        <v>138</v>
      </c>
      <c r="C1595" s="98">
        <v>0.2902777777777778</v>
      </c>
      <c r="D1595" s="73">
        <v>0.29166666666666669</v>
      </c>
      <c r="E1595" s="101">
        <v>0.66666666666666663</v>
      </c>
      <c r="F1595" s="101">
        <v>0.66666666666666663</v>
      </c>
      <c r="G1595" s="102"/>
      <c r="H1595" s="105"/>
      <c r="I1595" s="127"/>
      <c r="J1595" s="105"/>
      <c r="K1595" s="111">
        <v>0</v>
      </c>
      <c r="L1595" s="105">
        <v>0</v>
      </c>
      <c r="M1595" s="112">
        <v>0</v>
      </c>
      <c r="N1595" s="34">
        <f t="shared" si="261"/>
        <v>0.33333333333333326</v>
      </c>
      <c r="O1595" s="38">
        <f t="shared" si="262"/>
        <v>0.33333333333333326</v>
      </c>
      <c r="P1595" s="114" t="s">
        <v>117</v>
      </c>
      <c r="Q1595" s="118">
        <v>44826</v>
      </c>
      <c r="R1595" s="35">
        <f t="shared" si="254"/>
        <v>0</v>
      </c>
      <c r="S1595" s="35">
        <f t="shared" si="255"/>
        <v>0</v>
      </c>
      <c r="T1595" s="10" t="str">
        <f t="shared" si="251"/>
        <v>Sem - 39</v>
      </c>
      <c r="U1595" s="10" t="str">
        <f t="shared" si="252"/>
        <v>Septembre</v>
      </c>
      <c r="V1595" s="36" t="str">
        <f t="shared" si="256"/>
        <v>2026</v>
      </c>
      <c r="W1595" s="34"/>
      <c r="X1595" s="91">
        <f t="shared" si="253"/>
        <v>1.388888888888884E-3</v>
      </c>
      <c r="Y1595" s="92" t="str">
        <f>VLOOKUP('CM-CIC'!B1526,Annuaire_roster!B:F,4,0)</f>
        <v>CHOUIFI Mustapha</v>
      </c>
      <c r="Z1595" s="37" t="s">
        <v>110</v>
      </c>
      <c r="AA1595" s="60" t="s">
        <v>39</v>
      </c>
      <c r="AB1595" s="35" t="str">
        <f t="shared" si="257"/>
        <v/>
      </c>
      <c r="AC1595" s="35" t="str">
        <f t="shared" si="258"/>
        <v/>
      </c>
      <c r="AD1595" s="35" t="str">
        <f t="shared" si="259"/>
        <v/>
      </c>
      <c r="AE1595" s="44" t="str">
        <f t="shared" si="260"/>
        <v/>
      </c>
      <c r="AF1595" s="120"/>
      <c r="AG1595" s="45"/>
    </row>
    <row r="1596" spans="1:33" ht="12.75" customHeight="1" x14ac:dyDescent="0.2">
      <c r="A1596" s="59">
        <f>+VLOOKUP(B1596,Annuaire_roster!B:G,5,0)</f>
        <v>1532</v>
      </c>
      <c r="B1596" s="72" t="s">
        <v>182</v>
      </c>
      <c r="C1596" s="98">
        <v>0.29166666666666669</v>
      </c>
      <c r="D1596" s="98">
        <v>0.29166666666666669</v>
      </c>
      <c r="E1596" s="101">
        <v>0.66666666666666663</v>
      </c>
      <c r="F1596" s="101">
        <v>0.66666666666666663</v>
      </c>
      <c r="G1596" s="102"/>
      <c r="H1596" s="105"/>
      <c r="I1596" s="127"/>
      <c r="J1596" s="105"/>
      <c r="K1596" s="111">
        <v>0</v>
      </c>
      <c r="L1596" s="105">
        <v>0</v>
      </c>
      <c r="M1596" s="112">
        <v>0</v>
      </c>
      <c r="N1596" s="34">
        <f t="shared" si="261"/>
        <v>0.33333333333333326</v>
      </c>
      <c r="O1596" s="38">
        <f t="shared" si="262"/>
        <v>0.33333333333333326</v>
      </c>
      <c r="P1596" s="114" t="s">
        <v>117</v>
      </c>
      <c r="Q1596" s="118">
        <v>44826</v>
      </c>
      <c r="R1596" s="35">
        <f t="shared" si="254"/>
        <v>0</v>
      </c>
      <c r="S1596" s="35">
        <f t="shared" si="255"/>
        <v>0</v>
      </c>
      <c r="T1596" s="10" t="str">
        <f t="shared" si="251"/>
        <v>Sem - 39</v>
      </c>
      <c r="U1596" s="10" t="str">
        <f t="shared" si="252"/>
        <v>Septembre</v>
      </c>
      <c r="V1596" s="36" t="str">
        <f t="shared" si="256"/>
        <v>2026</v>
      </c>
      <c r="W1596" s="34"/>
      <c r="X1596" s="91">
        <f t="shared" si="253"/>
        <v>0</v>
      </c>
      <c r="Y1596" s="92" t="str">
        <f>VLOOKUP('CM-CIC'!B1527,Annuaire_roster!B:F,4,0)</f>
        <v>CHOUIFI Mustapha</v>
      </c>
      <c r="Z1596" s="37" t="s">
        <v>110</v>
      </c>
      <c r="AA1596" s="60" t="s">
        <v>39</v>
      </c>
      <c r="AB1596" s="35" t="str">
        <f t="shared" si="257"/>
        <v/>
      </c>
      <c r="AC1596" s="35" t="str">
        <f t="shared" si="258"/>
        <v/>
      </c>
      <c r="AD1596" s="35" t="str">
        <f t="shared" si="259"/>
        <v/>
      </c>
      <c r="AE1596" s="44" t="str">
        <f t="shared" si="260"/>
        <v/>
      </c>
      <c r="AF1596" s="120"/>
      <c r="AG1596" s="45"/>
    </row>
    <row r="1597" spans="1:33" ht="12.75" customHeight="1" x14ac:dyDescent="0.2">
      <c r="A1597" s="59">
        <f>+VLOOKUP(B1597,Annuaire_roster!B:G,5,0)</f>
        <v>1504</v>
      </c>
      <c r="B1597" s="72" t="s">
        <v>166</v>
      </c>
      <c r="C1597" s="98">
        <v>0.29166666666666669</v>
      </c>
      <c r="D1597" s="98">
        <v>0.29166666666666669</v>
      </c>
      <c r="E1597" s="101">
        <v>0.66666666666666663</v>
      </c>
      <c r="F1597" s="101">
        <v>0.66666666666666663</v>
      </c>
      <c r="G1597" s="102"/>
      <c r="H1597" s="105"/>
      <c r="I1597" s="127"/>
      <c r="J1597" s="105"/>
      <c r="K1597" s="111">
        <v>0</v>
      </c>
      <c r="L1597" s="105">
        <v>0</v>
      </c>
      <c r="M1597" s="112">
        <v>0</v>
      </c>
      <c r="N1597" s="34">
        <f t="shared" si="261"/>
        <v>0.33333333333333326</v>
      </c>
      <c r="O1597" s="38">
        <f t="shared" si="262"/>
        <v>0.33333333333333326</v>
      </c>
      <c r="P1597" s="114" t="s">
        <v>117</v>
      </c>
      <c r="Q1597" s="118">
        <v>44826</v>
      </c>
      <c r="R1597" s="35">
        <f t="shared" si="254"/>
        <v>0</v>
      </c>
      <c r="S1597" s="35">
        <f t="shared" si="255"/>
        <v>0</v>
      </c>
      <c r="T1597" s="10" t="str">
        <f t="shared" si="251"/>
        <v>Sem - 39</v>
      </c>
      <c r="U1597" s="10" t="str">
        <f t="shared" si="252"/>
        <v>Septembre</v>
      </c>
      <c r="V1597" s="36" t="str">
        <f t="shared" si="256"/>
        <v>2026</v>
      </c>
      <c r="W1597" s="34"/>
      <c r="X1597" s="91">
        <f t="shared" si="253"/>
        <v>0</v>
      </c>
      <c r="Y1597" s="92" t="str">
        <f>VLOOKUP('CM-CIC'!B1528,Annuaire_roster!B:F,4,0)</f>
        <v>CHOUIFI Mustapha</v>
      </c>
      <c r="Z1597" s="37" t="s">
        <v>110</v>
      </c>
      <c r="AA1597" s="60" t="s">
        <v>39</v>
      </c>
      <c r="AB1597" s="35" t="str">
        <f t="shared" si="257"/>
        <v/>
      </c>
      <c r="AC1597" s="35" t="str">
        <f t="shared" si="258"/>
        <v/>
      </c>
      <c r="AD1597" s="35" t="str">
        <f t="shared" si="259"/>
        <v/>
      </c>
      <c r="AE1597" s="44" t="str">
        <f t="shared" si="260"/>
        <v/>
      </c>
      <c r="AF1597" s="120"/>
      <c r="AG1597" s="45"/>
    </row>
    <row r="1598" spans="1:33" ht="12.75" customHeight="1" x14ac:dyDescent="0.2">
      <c r="A1598" s="59">
        <f>+VLOOKUP(B1598,Annuaire_roster!B:G,5,0)</f>
        <v>1389</v>
      </c>
      <c r="B1598" s="72" t="s">
        <v>126</v>
      </c>
      <c r="C1598" s="98"/>
      <c r="D1598" s="98" t="s">
        <v>188</v>
      </c>
      <c r="E1598" s="101"/>
      <c r="F1598" s="101" t="s">
        <v>188</v>
      </c>
      <c r="G1598" s="102"/>
      <c r="H1598" s="105"/>
      <c r="I1598" s="127"/>
      <c r="J1598" s="105"/>
      <c r="K1598" s="111">
        <v>0</v>
      </c>
      <c r="L1598" s="105">
        <v>0</v>
      </c>
      <c r="M1598" s="112">
        <v>0</v>
      </c>
      <c r="N1598" s="34" t="str">
        <f t="shared" si="261"/>
        <v/>
      </c>
      <c r="O1598" s="38">
        <f t="shared" si="262"/>
        <v>0</v>
      </c>
      <c r="P1598" s="114" t="s">
        <v>117</v>
      </c>
      <c r="Q1598" s="118">
        <v>44826</v>
      </c>
      <c r="R1598" s="35">
        <f t="shared" si="254"/>
        <v>0</v>
      </c>
      <c r="S1598" s="35">
        <f t="shared" si="255"/>
        <v>0</v>
      </c>
      <c r="T1598" s="10" t="str">
        <f t="shared" si="251"/>
        <v>Sem - 39</v>
      </c>
      <c r="U1598" s="10" t="str">
        <f t="shared" si="252"/>
        <v>Septembre</v>
      </c>
      <c r="V1598" s="36" t="str">
        <f t="shared" si="256"/>
        <v>2026</v>
      </c>
      <c r="W1598" s="34"/>
      <c r="X1598" s="91">
        <f t="shared" si="253"/>
        <v>0</v>
      </c>
      <c r="Y1598" s="92" t="str">
        <f>VLOOKUP('CM-CIC'!B1529,Annuaire_roster!B:F,4,0)</f>
        <v>CHOUIFI Mustapha</v>
      </c>
      <c r="Z1598" s="37" t="s">
        <v>110</v>
      </c>
      <c r="AA1598" s="60" t="s">
        <v>39</v>
      </c>
      <c r="AB1598" s="35">
        <f t="shared" si="257"/>
        <v>0.33333333333333298</v>
      </c>
      <c r="AC1598" s="35" t="str">
        <f t="shared" si="258"/>
        <v/>
      </c>
      <c r="AD1598" s="35" t="str">
        <f t="shared" si="259"/>
        <v/>
      </c>
      <c r="AE1598" s="44" t="str">
        <f t="shared" si="260"/>
        <v/>
      </c>
      <c r="AF1598" s="120"/>
      <c r="AG1598" s="45"/>
    </row>
    <row r="1599" spans="1:33" ht="12.75" customHeight="1" x14ac:dyDescent="0.2">
      <c r="A1599" s="59" t="str">
        <f>+VLOOKUP(B1599,Annuaire_roster!B:G,5,0)</f>
        <v>01604</v>
      </c>
      <c r="B1599" s="72" t="s">
        <v>229</v>
      </c>
      <c r="C1599" s="98"/>
      <c r="D1599" s="98" t="s">
        <v>188</v>
      </c>
      <c r="E1599" s="101">
        <v>0.45833333333333331</v>
      </c>
      <c r="F1599" s="101">
        <v>0.625</v>
      </c>
      <c r="G1599" s="102"/>
      <c r="H1599" s="105"/>
      <c r="I1599" s="127"/>
      <c r="J1599" s="105"/>
      <c r="K1599" s="111">
        <v>0</v>
      </c>
      <c r="L1599" s="105"/>
      <c r="M1599" s="112"/>
      <c r="N1599" s="34" t="str">
        <f t="shared" si="261"/>
        <v/>
      </c>
      <c r="O1599" s="38">
        <f t="shared" si="262"/>
        <v>0.20833333333333401</v>
      </c>
      <c r="P1599" s="114" t="s">
        <v>117</v>
      </c>
      <c r="Q1599" s="118">
        <v>44826</v>
      </c>
      <c r="R1599" s="35">
        <f t="shared" si="254"/>
        <v>0</v>
      </c>
      <c r="S1599" s="35">
        <f t="shared" si="255"/>
        <v>0</v>
      </c>
      <c r="T1599" s="10" t="str">
        <f t="shared" si="251"/>
        <v>Sem - 39</v>
      </c>
      <c r="U1599" s="10" t="str">
        <f t="shared" si="252"/>
        <v>Septembre</v>
      </c>
      <c r="V1599" s="36" t="str">
        <f t="shared" si="256"/>
        <v>2026</v>
      </c>
      <c r="W1599" s="34"/>
      <c r="X1599" s="91">
        <f t="shared" si="253"/>
        <v>0</v>
      </c>
      <c r="Y1599" s="92" t="str">
        <f>VLOOKUP('CM-CIC'!B1530,Annuaire_roster!B:F,4,0)</f>
        <v>CHOUIFI Mustapha</v>
      </c>
      <c r="Z1599" s="37" t="s">
        <v>110</v>
      </c>
      <c r="AA1599" s="60" t="s">
        <v>39</v>
      </c>
      <c r="AB1599" s="35">
        <f t="shared" si="257"/>
        <v>0.16666666666666699</v>
      </c>
      <c r="AC1599" s="35" t="str">
        <f t="shared" si="258"/>
        <v/>
      </c>
      <c r="AD1599" s="35" t="str">
        <f t="shared" si="259"/>
        <v/>
      </c>
      <c r="AE1599" s="44" t="str">
        <f t="shared" si="260"/>
        <v/>
      </c>
      <c r="AF1599" s="120"/>
      <c r="AG1599" s="45"/>
    </row>
    <row r="1600" spans="1:33" ht="12.75" customHeight="1" x14ac:dyDescent="0.2">
      <c r="A1600" s="59">
        <f>+VLOOKUP(B1600,Annuaire_roster!B:G,5,0)</f>
        <v>1148</v>
      </c>
      <c r="B1600" s="72" t="s">
        <v>72</v>
      </c>
      <c r="C1600" s="98">
        <v>0.24444444444444446</v>
      </c>
      <c r="D1600" s="98">
        <v>0.25</v>
      </c>
      <c r="E1600" s="101">
        <v>0.625</v>
      </c>
      <c r="F1600" s="101">
        <v>0.625</v>
      </c>
      <c r="G1600" s="102"/>
      <c r="H1600" s="105"/>
      <c r="I1600" s="127"/>
      <c r="J1600" s="105"/>
      <c r="K1600" s="111">
        <v>0</v>
      </c>
      <c r="L1600" s="105">
        <v>0</v>
      </c>
      <c r="M1600" s="112">
        <v>0</v>
      </c>
      <c r="N1600" s="34">
        <f t="shared" si="261"/>
        <v>0.33333333333333331</v>
      </c>
      <c r="O1600" s="38">
        <f t="shared" si="262"/>
        <v>0.33333333333333331</v>
      </c>
      <c r="P1600" s="114" t="s">
        <v>117</v>
      </c>
      <c r="Q1600" s="118">
        <v>44827</v>
      </c>
      <c r="R1600" s="35">
        <f t="shared" si="254"/>
        <v>0</v>
      </c>
      <c r="S1600" s="35">
        <f t="shared" si="255"/>
        <v>0</v>
      </c>
      <c r="T1600" s="10" t="str">
        <f t="shared" si="251"/>
        <v>Sem - 39</v>
      </c>
      <c r="U1600" s="10" t="str">
        <f t="shared" si="252"/>
        <v>Septembre</v>
      </c>
      <c r="V1600" s="36" t="str">
        <f t="shared" si="256"/>
        <v>2026</v>
      </c>
      <c r="W1600" s="34"/>
      <c r="X1600" s="91">
        <f t="shared" si="253"/>
        <v>5.5555555555555358E-3</v>
      </c>
      <c r="Y1600" s="92" t="str">
        <f>VLOOKUP('CM-CIC'!B1531,Annuaire_roster!B:F,4,0)</f>
        <v>HAMDOUNI YASSER (assistance)</v>
      </c>
      <c r="Z1600" s="37" t="s">
        <v>110</v>
      </c>
      <c r="AA1600" s="60" t="s">
        <v>39</v>
      </c>
      <c r="AB1600" s="35" t="str">
        <f t="shared" si="257"/>
        <v/>
      </c>
      <c r="AC1600" s="35" t="str">
        <f t="shared" si="258"/>
        <v/>
      </c>
      <c r="AD1600" s="35" t="str">
        <f t="shared" si="259"/>
        <v/>
      </c>
      <c r="AE1600" s="44" t="str">
        <f t="shared" si="260"/>
        <v/>
      </c>
      <c r="AF1600" s="120"/>
      <c r="AG1600" s="45"/>
    </row>
    <row r="1601" spans="1:33" ht="12.75" customHeight="1" x14ac:dyDescent="0.2">
      <c r="A1601" s="59">
        <f>+VLOOKUP(B1601,Annuaire_roster!B:G,5,0)</f>
        <v>1141</v>
      </c>
      <c r="B1601" s="72" t="s">
        <v>76</v>
      </c>
      <c r="C1601" s="98">
        <v>0.24791666666666667</v>
      </c>
      <c r="D1601" s="98">
        <v>0.25</v>
      </c>
      <c r="E1601" s="101">
        <v>0.625</v>
      </c>
      <c r="F1601" s="101">
        <v>0.625</v>
      </c>
      <c r="G1601" s="102"/>
      <c r="H1601" s="105"/>
      <c r="I1601" s="127"/>
      <c r="J1601" s="105"/>
      <c r="K1601" s="111">
        <v>0</v>
      </c>
      <c r="L1601" s="105">
        <v>0</v>
      </c>
      <c r="M1601" s="112">
        <v>0</v>
      </c>
      <c r="N1601" s="34">
        <f t="shared" si="261"/>
        <v>0.33333333333333331</v>
      </c>
      <c r="O1601" s="38">
        <f t="shared" si="262"/>
        <v>0.33333333333333331</v>
      </c>
      <c r="P1601" s="114" t="s">
        <v>117</v>
      </c>
      <c r="Q1601" s="118">
        <v>44827</v>
      </c>
      <c r="R1601" s="35">
        <f t="shared" si="254"/>
        <v>0</v>
      </c>
      <c r="S1601" s="35">
        <f t="shared" si="255"/>
        <v>0</v>
      </c>
      <c r="T1601" s="10" t="str">
        <f t="shared" si="251"/>
        <v>Sem - 39</v>
      </c>
      <c r="U1601" s="10" t="str">
        <f t="shared" si="252"/>
        <v>Septembre</v>
      </c>
      <c r="V1601" s="36" t="str">
        <f t="shared" si="256"/>
        <v>2026</v>
      </c>
      <c r="W1601" s="34"/>
      <c r="X1601" s="91">
        <f t="shared" si="253"/>
        <v>2.0833333333333259E-3</v>
      </c>
      <c r="Y1601" s="92" t="str">
        <f>VLOOKUP('CM-CIC'!B1532,Annuaire_roster!B:F,4,0)</f>
        <v>HAMDOUNI YASSER (assistance)</v>
      </c>
      <c r="Z1601" s="37" t="s">
        <v>110</v>
      </c>
      <c r="AA1601" s="60" t="s">
        <v>39</v>
      </c>
      <c r="AB1601" s="35" t="str">
        <f t="shared" si="257"/>
        <v/>
      </c>
      <c r="AC1601" s="35" t="str">
        <f t="shared" si="258"/>
        <v/>
      </c>
      <c r="AD1601" s="35" t="str">
        <f t="shared" si="259"/>
        <v/>
      </c>
      <c r="AE1601" s="44" t="str">
        <f t="shared" si="260"/>
        <v/>
      </c>
      <c r="AF1601" s="120"/>
      <c r="AG1601" s="45"/>
    </row>
    <row r="1602" spans="1:33" ht="12.75" customHeight="1" x14ac:dyDescent="0.2">
      <c r="A1602" s="59">
        <f>+VLOOKUP(B1602,Annuaire_roster!B:G,5,0)</f>
        <v>1146</v>
      </c>
      <c r="B1602" s="72" t="s">
        <v>69</v>
      </c>
      <c r="C1602" s="98">
        <v>0.25</v>
      </c>
      <c r="D1602" s="98">
        <v>0.25</v>
      </c>
      <c r="E1602" s="101">
        <v>0.625</v>
      </c>
      <c r="F1602" s="101">
        <v>0.625</v>
      </c>
      <c r="G1602" s="102"/>
      <c r="H1602" s="105"/>
      <c r="I1602" s="127"/>
      <c r="J1602" s="105"/>
      <c r="K1602" s="111">
        <v>0</v>
      </c>
      <c r="L1602" s="105">
        <v>0</v>
      </c>
      <c r="M1602" s="112">
        <v>0</v>
      </c>
      <c r="N1602" s="34">
        <f t="shared" si="261"/>
        <v>0.33333333333333331</v>
      </c>
      <c r="O1602" s="38">
        <f t="shared" si="262"/>
        <v>0.33333333333333331</v>
      </c>
      <c r="P1602" s="114" t="s">
        <v>117</v>
      </c>
      <c r="Q1602" s="118">
        <v>44827</v>
      </c>
      <c r="R1602" s="35">
        <f t="shared" si="254"/>
        <v>0</v>
      </c>
      <c r="S1602" s="35">
        <f t="shared" si="255"/>
        <v>0</v>
      </c>
      <c r="T1602" s="10" t="str">
        <f t="shared" ref="T1602:T1665" si="263">"Sem - "&amp;WEEKNUM(Q1602,21)</f>
        <v>Sem - 39</v>
      </c>
      <c r="U1602" s="10" t="str">
        <f t="shared" ref="U1602:U1665" si="264">PROPER(TEXT(Q1602,"mmmm"))</f>
        <v>Septembre</v>
      </c>
      <c r="V1602" s="36" t="str">
        <f t="shared" si="256"/>
        <v>2026</v>
      </c>
      <c r="W1602" s="34"/>
      <c r="X1602" s="91">
        <f t="shared" ref="X1602:X1665" si="265">IFERROR(IF(M1602="Abs",0,IF((D1602-C1602+E1602-F1602)&lt;0.000694444444444444,0,(D1602-C1602+E1602-F1602))),0)</f>
        <v>0</v>
      </c>
      <c r="Y1602" s="92" t="str">
        <f>VLOOKUP('CM-CIC'!B1533,Annuaire_roster!B:F,4,0)</f>
        <v>HAMDOUNI YASSER (assistance)</v>
      </c>
      <c r="Z1602" s="37" t="s">
        <v>110</v>
      </c>
      <c r="AA1602" s="60" t="s">
        <v>39</v>
      </c>
      <c r="AB1602" s="35" t="str">
        <f t="shared" si="257"/>
        <v/>
      </c>
      <c r="AC1602" s="35" t="str">
        <f t="shared" si="258"/>
        <v/>
      </c>
      <c r="AD1602" s="35" t="str">
        <f t="shared" si="259"/>
        <v/>
      </c>
      <c r="AE1602" s="44" t="str">
        <f t="shared" si="260"/>
        <v/>
      </c>
      <c r="AF1602" s="120"/>
      <c r="AG1602" s="45"/>
    </row>
    <row r="1603" spans="1:33" ht="12.75" customHeight="1" x14ac:dyDescent="0.2">
      <c r="A1603" s="59">
        <f>+VLOOKUP(B1603,Annuaire_roster!B:G,5,0)</f>
        <v>1161</v>
      </c>
      <c r="B1603" s="72" t="s">
        <v>77</v>
      </c>
      <c r="C1603" s="98">
        <v>0.25</v>
      </c>
      <c r="D1603" s="98">
        <v>0.25</v>
      </c>
      <c r="E1603" s="101">
        <v>0.625</v>
      </c>
      <c r="F1603" s="101">
        <v>0.625</v>
      </c>
      <c r="G1603" s="102"/>
      <c r="H1603" s="105"/>
      <c r="I1603" s="127" t="s">
        <v>63</v>
      </c>
      <c r="J1603" s="105"/>
      <c r="K1603" s="111">
        <v>0</v>
      </c>
      <c r="L1603" s="105">
        <v>0</v>
      </c>
      <c r="M1603" s="112">
        <v>0</v>
      </c>
      <c r="N1603" s="34">
        <f t="shared" si="261"/>
        <v>0.33333333333333331</v>
      </c>
      <c r="O1603" s="38">
        <f t="shared" si="262"/>
        <v>0.33333333333333331</v>
      </c>
      <c r="P1603" s="114" t="s">
        <v>117</v>
      </c>
      <c r="Q1603" s="118">
        <v>44827</v>
      </c>
      <c r="R1603" s="35">
        <f t="shared" si="254"/>
        <v>0</v>
      </c>
      <c r="S1603" s="35">
        <f t="shared" si="255"/>
        <v>0</v>
      </c>
      <c r="T1603" s="10" t="str">
        <f t="shared" si="263"/>
        <v>Sem - 39</v>
      </c>
      <c r="U1603" s="10" t="str">
        <f t="shared" si="264"/>
        <v>Septembre</v>
      </c>
      <c r="V1603" s="36" t="str">
        <f t="shared" si="256"/>
        <v>2026</v>
      </c>
      <c r="W1603" s="34"/>
      <c r="X1603" s="91">
        <f t="shared" si="265"/>
        <v>0</v>
      </c>
      <c r="Y1603" s="92" t="str">
        <f>VLOOKUP('CM-CIC'!B1534,Annuaire_roster!B:F,4,0)</f>
        <v>HAMDOUNI YASSER (assistance)</v>
      </c>
      <c r="Z1603" s="37" t="s">
        <v>110</v>
      </c>
      <c r="AA1603" s="60" t="s">
        <v>39</v>
      </c>
      <c r="AB1603" s="35" t="str">
        <f t="shared" si="257"/>
        <v/>
      </c>
      <c r="AC1603" s="35" t="str">
        <f t="shared" si="258"/>
        <v/>
      </c>
      <c r="AD1603" s="35" t="str">
        <f t="shared" si="259"/>
        <v/>
      </c>
      <c r="AE1603" s="44" t="str">
        <f t="shared" si="260"/>
        <v/>
      </c>
      <c r="AF1603" s="120"/>
      <c r="AG1603" s="45"/>
    </row>
    <row r="1604" spans="1:33" ht="12.75" customHeight="1" x14ac:dyDescent="0.2">
      <c r="A1604" s="59">
        <f>+VLOOKUP(B1604,Annuaire_roster!B:G,5,0)</f>
        <v>1372</v>
      </c>
      <c r="B1604" s="72" t="s">
        <v>115</v>
      </c>
      <c r="C1604" s="98">
        <v>0.25</v>
      </c>
      <c r="D1604" s="98">
        <v>0.25</v>
      </c>
      <c r="E1604" s="101">
        <v>0.625</v>
      </c>
      <c r="F1604" s="101">
        <v>0.625</v>
      </c>
      <c r="G1604" s="102"/>
      <c r="H1604" s="105"/>
      <c r="I1604" s="127" t="s">
        <v>63</v>
      </c>
      <c r="J1604" s="105"/>
      <c r="K1604" s="111">
        <v>0</v>
      </c>
      <c r="L1604" s="105">
        <v>0</v>
      </c>
      <c r="M1604" s="112">
        <v>0</v>
      </c>
      <c r="N1604" s="34">
        <f t="shared" si="261"/>
        <v>0.33333333333333331</v>
      </c>
      <c r="O1604" s="38">
        <f t="shared" si="262"/>
        <v>0.33333333333333331</v>
      </c>
      <c r="P1604" s="114" t="s">
        <v>117</v>
      </c>
      <c r="Q1604" s="118">
        <v>44827</v>
      </c>
      <c r="R1604" s="35">
        <f t="shared" si="254"/>
        <v>0</v>
      </c>
      <c r="S1604" s="35">
        <f t="shared" si="255"/>
        <v>0</v>
      </c>
      <c r="T1604" s="10" t="str">
        <f t="shared" si="263"/>
        <v>Sem - 39</v>
      </c>
      <c r="U1604" s="10" t="str">
        <f t="shared" si="264"/>
        <v>Septembre</v>
      </c>
      <c r="V1604" s="36" t="str">
        <f t="shared" si="256"/>
        <v>2026</v>
      </c>
      <c r="W1604" s="34"/>
      <c r="X1604" s="91">
        <f t="shared" si="265"/>
        <v>0</v>
      </c>
      <c r="Y1604" s="92" t="str">
        <f>VLOOKUP('CM-CIC'!B1535,Annuaire_roster!B:F,4,0)</f>
        <v>HAMDOUNI YASSER (assistance)</v>
      </c>
      <c r="Z1604" s="37" t="s">
        <v>110</v>
      </c>
      <c r="AA1604" s="60" t="s">
        <v>39</v>
      </c>
      <c r="AB1604" s="35" t="str">
        <f t="shared" si="257"/>
        <v/>
      </c>
      <c r="AC1604" s="35" t="str">
        <f t="shared" si="258"/>
        <v/>
      </c>
      <c r="AD1604" s="35" t="str">
        <f t="shared" si="259"/>
        <v/>
      </c>
      <c r="AE1604" s="44" t="str">
        <f t="shared" si="260"/>
        <v/>
      </c>
      <c r="AF1604" s="120"/>
      <c r="AG1604" s="45"/>
    </row>
    <row r="1605" spans="1:33" ht="12.75" customHeight="1" x14ac:dyDescent="0.2">
      <c r="A1605" s="59">
        <f>+VLOOKUP(B1605,Annuaire_roster!B:G,5,0)</f>
        <v>1371</v>
      </c>
      <c r="B1605" s="72" t="s">
        <v>116</v>
      </c>
      <c r="C1605" s="98">
        <v>0.24722222222222223</v>
      </c>
      <c r="D1605" s="98">
        <v>0.25</v>
      </c>
      <c r="E1605" s="101">
        <v>0.625</v>
      </c>
      <c r="F1605" s="101">
        <v>0.625</v>
      </c>
      <c r="G1605" s="102"/>
      <c r="H1605" s="105"/>
      <c r="I1605" s="127" t="s">
        <v>63</v>
      </c>
      <c r="J1605" s="105"/>
      <c r="K1605" s="111">
        <v>0</v>
      </c>
      <c r="L1605" s="105">
        <v>0</v>
      </c>
      <c r="M1605" s="112">
        <v>0</v>
      </c>
      <c r="N1605" s="34">
        <f t="shared" si="261"/>
        <v>0.33333333333333331</v>
      </c>
      <c r="O1605" s="38">
        <f t="shared" si="262"/>
        <v>0.33333333333333331</v>
      </c>
      <c r="P1605" s="114" t="s">
        <v>117</v>
      </c>
      <c r="Q1605" s="118">
        <v>44827</v>
      </c>
      <c r="R1605" s="35">
        <f t="shared" si="254"/>
        <v>0</v>
      </c>
      <c r="S1605" s="35">
        <f t="shared" si="255"/>
        <v>0</v>
      </c>
      <c r="T1605" s="10" t="str">
        <f t="shared" si="263"/>
        <v>Sem - 39</v>
      </c>
      <c r="U1605" s="10" t="str">
        <f t="shared" si="264"/>
        <v>Septembre</v>
      </c>
      <c r="V1605" s="36" t="str">
        <f t="shared" si="256"/>
        <v>2026</v>
      </c>
      <c r="W1605" s="34"/>
      <c r="X1605" s="91">
        <f t="shared" si="265"/>
        <v>2.7777777777777679E-3</v>
      </c>
      <c r="Y1605" s="92" t="str">
        <f>VLOOKUP('CM-CIC'!B1536,Annuaire_roster!B:F,4,0)</f>
        <v>CHOUIFI Mustapha</v>
      </c>
      <c r="Z1605" s="37" t="s">
        <v>110</v>
      </c>
      <c r="AA1605" s="60" t="s">
        <v>39</v>
      </c>
      <c r="AB1605" s="35" t="str">
        <f t="shared" si="257"/>
        <v/>
      </c>
      <c r="AC1605" s="35" t="str">
        <f t="shared" si="258"/>
        <v/>
      </c>
      <c r="AD1605" s="35" t="str">
        <f t="shared" si="259"/>
        <v/>
      </c>
      <c r="AE1605" s="44" t="str">
        <f t="shared" si="260"/>
        <v/>
      </c>
      <c r="AF1605" s="120"/>
      <c r="AG1605" s="45"/>
    </row>
    <row r="1606" spans="1:33" ht="12.75" customHeight="1" x14ac:dyDescent="0.2">
      <c r="A1606" s="59">
        <f>+VLOOKUP(B1606,Annuaire_roster!B:G,5,0)</f>
        <v>1152</v>
      </c>
      <c r="B1606" s="72" t="s">
        <v>67</v>
      </c>
      <c r="C1606" s="98">
        <v>0.24236111111111114</v>
      </c>
      <c r="D1606" s="98">
        <v>0.25</v>
      </c>
      <c r="E1606" s="101">
        <v>0.625</v>
      </c>
      <c r="F1606" s="101">
        <v>0.625</v>
      </c>
      <c r="G1606" s="102"/>
      <c r="H1606" s="105"/>
      <c r="I1606" s="127" t="s">
        <v>63</v>
      </c>
      <c r="J1606" s="105"/>
      <c r="K1606" s="111">
        <v>0</v>
      </c>
      <c r="L1606" s="105">
        <v>0</v>
      </c>
      <c r="M1606" s="112">
        <v>0</v>
      </c>
      <c r="N1606" s="34">
        <f t="shared" si="261"/>
        <v>0.33333333333333331</v>
      </c>
      <c r="O1606" s="38">
        <f t="shared" si="262"/>
        <v>0.33333333333333331</v>
      </c>
      <c r="P1606" s="114" t="s">
        <v>117</v>
      </c>
      <c r="Q1606" s="118">
        <v>44827</v>
      </c>
      <c r="R1606" s="35">
        <f t="shared" si="254"/>
        <v>0</v>
      </c>
      <c r="S1606" s="35">
        <f t="shared" si="255"/>
        <v>0</v>
      </c>
      <c r="T1606" s="10" t="str">
        <f t="shared" si="263"/>
        <v>Sem - 39</v>
      </c>
      <c r="U1606" s="10" t="str">
        <f t="shared" si="264"/>
        <v>Septembre</v>
      </c>
      <c r="V1606" s="36" t="str">
        <f t="shared" si="256"/>
        <v>2026</v>
      </c>
      <c r="W1606" s="34"/>
      <c r="X1606" s="91">
        <f t="shared" si="265"/>
        <v>7.6388888888888618E-3</v>
      </c>
      <c r="Y1606" s="92" t="str">
        <f>VLOOKUP('CM-CIC'!B1537,Annuaire_roster!B:F,4,0)</f>
        <v>CHOUIFI Mustapha</v>
      </c>
      <c r="Z1606" s="37" t="s">
        <v>110</v>
      </c>
      <c r="AA1606" s="60" t="s">
        <v>39</v>
      </c>
      <c r="AB1606" s="35" t="str">
        <f t="shared" si="257"/>
        <v/>
      </c>
      <c r="AC1606" s="35" t="str">
        <f t="shared" si="258"/>
        <v/>
      </c>
      <c r="AD1606" s="35" t="str">
        <f t="shared" si="259"/>
        <v/>
      </c>
      <c r="AE1606" s="44" t="str">
        <f t="shared" si="260"/>
        <v/>
      </c>
      <c r="AF1606" s="120"/>
      <c r="AG1606" s="45"/>
    </row>
    <row r="1607" spans="1:33" ht="12.75" customHeight="1" x14ac:dyDescent="0.2">
      <c r="A1607" s="59">
        <f>+VLOOKUP(B1607,Annuaire_roster!B:G,5,0)</f>
        <v>1393</v>
      </c>
      <c r="B1607" s="72" t="s">
        <v>127</v>
      </c>
      <c r="C1607" s="98">
        <v>0.24722222222222223</v>
      </c>
      <c r="D1607" s="98">
        <v>0.25</v>
      </c>
      <c r="E1607" s="101">
        <v>0.625</v>
      </c>
      <c r="F1607" s="101">
        <v>0.625</v>
      </c>
      <c r="G1607" s="102"/>
      <c r="H1607" s="105"/>
      <c r="I1607" s="127" t="s">
        <v>63</v>
      </c>
      <c r="J1607" s="105"/>
      <c r="K1607" s="111">
        <v>0</v>
      </c>
      <c r="L1607" s="105">
        <v>0</v>
      </c>
      <c r="M1607" s="112">
        <v>0</v>
      </c>
      <c r="N1607" s="34">
        <f t="shared" si="261"/>
        <v>0.33333333333333331</v>
      </c>
      <c r="O1607" s="38">
        <f t="shared" si="262"/>
        <v>0.33333333333333331</v>
      </c>
      <c r="P1607" s="114" t="s">
        <v>117</v>
      </c>
      <c r="Q1607" s="118">
        <v>44827</v>
      </c>
      <c r="R1607" s="35">
        <f t="shared" si="254"/>
        <v>0</v>
      </c>
      <c r="S1607" s="35">
        <f t="shared" si="255"/>
        <v>0</v>
      </c>
      <c r="T1607" s="10" t="str">
        <f t="shared" si="263"/>
        <v>Sem - 39</v>
      </c>
      <c r="U1607" s="10" t="str">
        <f t="shared" si="264"/>
        <v>Septembre</v>
      </c>
      <c r="V1607" s="36" t="str">
        <f t="shared" si="256"/>
        <v>2026</v>
      </c>
      <c r="W1607" s="34"/>
      <c r="X1607" s="91">
        <f t="shared" si="265"/>
        <v>2.7777777777777679E-3</v>
      </c>
      <c r="Y1607" s="92" t="str">
        <f>VLOOKUP('CM-CIC'!B1538,Annuaire_roster!B:F,4,0)</f>
        <v>CHOUIFI Mustapha</v>
      </c>
      <c r="Z1607" s="37" t="s">
        <v>110</v>
      </c>
      <c r="AA1607" s="60" t="s">
        <v>39</v>
      </c>
      <c r="AB1607" s="35" t="str">
        <f t="shared" si="257"/>
        <v/>
      </c>
      <c r="AC1607" s="35" t="str">
        <f t="shared" si="258"/>
        <v/>
      </c>
      <c r="AD1607" s="35" t="str">
        <f t="shared" si="259"/>
        <v/>
      </c>
      <c r="AE1607" s="44" t="str">
        <f t="shared" si="260"/>
        <v/>
      </c>
      <c r="AF1607" s="120"/>
      <c r="AG1607" s="45"/>
    </row>
    <row r="1608" spans="1:33" ht="12.75" customHeight="1" x14ac:dyDescent="0.2">
      <c r="A1608" s="59">
        <f>+VLOOKUP(B1608,Annuaire_roster!B:G,5,0)</f>
        <v>1413</v>
      </c>
      <c r="B1608" s="72" t="s">
        <v>131</v>
      </c>
      <c r="C1608" s="98">
        <v>0.24861111111111112</v>
      </c>
      <c r="D1608" s="98">
        <v>0.25</v>
      </c>
      <c r="E1608" s="101">
        <v>0.625</v>
      </c>
      <c r="F1608" s="101">
        <v>0.625</v>
      </c>
      <c r="G1608" s="102"/>
      <c r="H1608" s="105"/>
      <c r="I1608" s="127" t="s">
        <v>63</v>
      </c>
      <c r="J1608" s="105"/>
      <c r="K1608" s="111">
        <v>0</v>
      </c>
      <c r="L1608" s="105">
        <v>0</v>
      </c>
      <c r="M1608" s="112">
        <v>0</v>
      </c>
      <c r="N1608" s="34">
        <f t="shared" si="261"/>
        <v>0.33333333333333331</v>
      </c>
      <c r="O1608" s="38">
        <f t="shared" si="262"/>
        <v>0.33333333333333331</v>
      </c>
      <c r="P1608" s="114" t="s">
        <v>117</v>
      </c>
      <c r="Q1608" s="118">
        <v>44827</v>
      </c>
      <c r="R1608" s="35">
        <f t="shared" si="254"/>
        <v>0</v>
      </c>
      <c r="S1608" s="35">
        <f t="shared" si="255"/>
        <v>0</v>
      </c>
      <c r="T1608" s="10" t="str">
        <f t="shared" si="263"/>
        <v>Sem - 39</v>
      </c>
      <c r="U1608" s="10" t="str">
        <f t="shared" si="264"/>
        <v>Septembre</v>
      </c>
      <c r="V1608" s="36" t="str">
        <f t="shared" si="256"/>
        <v>2026</v>
      </c>
      <c r="W1608" s="34"/>
      <c r="X1608" s="91">
        <f t="shared" si="265"/>
        <v>1.388888888888884E-3</v>
      </c>
      <c r="Y1608" s="92" t="str">
        <f>VLOOKUP('CM-CIC'!B1539,Annuaire_roster!B:F,4,0)</f>
        <v>CHOUIFI Mustapha</v>
      </c>
      <c r="Z1608" s="37" t="s">
        <v>110</v>
      </c>
      <c r="AA1608" s="60" t="s">
        <v>39</v>
      </c>
      <c r="AB1608" s="35" t="str">
        <f t="shared" si="257"/>
        <v/>
      </c>
      <c r="AC1608" s="35" t="str">
        <f t="shared" si="258"/>
        <v/>
      </c>
      <c r="AD1608" s="35" t="str">
        <f t="shared" si="259"/>
        <v/>
      </c>
      <c r="AE1608" s="44" t="str">
        <f t="shared" si="260"/>
        <v/>
      </c>
      <c r="AF1608" s="120"/>
      <c r="AG1608" s="45"/>
    </row>
    <row r="1609" spans="1:33" ht="12.75" customHeight="1" x14ac:dyDescent="0.2">
      <c r="A1609" s="59">
        <f>+VLOOKUP(B1609,Annuaire_roster!B:G,5,0)</f>
        <v>1418</v>
      </c>
      <c r="B1609" s="72" t="s">
        <v>132</v>
      </c>
      <c r="C1609" s="98">
        <v>0.25</v>
      </c>
      <c r="D1609" s="98">
        <v>0.25</v>
      </c>
      <c r="E1609" s="101">
        <v>0.625</v>
      </c>
      <c r="F1609" s="101">
        <v>0.625</v>
      </c>
      <c r="G1609" s="102"/>
      <c r="H1609" s="105"/>
      <c r="I1609" s="127" t="s">
        <v>63</v>
      </c>
      <c r="J1609" s="105"/>
      <c r="K1609" s="111">
        <v>0</v>
      </c>
      <c r="L1609" s="105">
        <v>0</v>
      </c>
      <c r="M1609" s="112">
        <v>0</v>
      </c>
      <c r="N1609" s="34">
        <f t="shared" si="261"/>
        <v>0.33333333333333331</v>
      </c>
      <c r="O1609" s="38">
        <f t="shared" si="262"/>
        <v>0.33333333333333331</v>
      </c>
      <c r="P1609" s="114" t="s">
        <v>117</v>
      </c>
      <c r="Q1609" s="118">
        <v>44827</v>
      </c>
      <c r="R1609" s="35">
        <f t="shared" si="254"/>
        <v>0</v>
      </c>
      <c r="S1609" s="35">
        <f t="shared" si="255"/>
        <v>0</v>
      </c>
      <c r="T1609" s="10" t="str">
        <f t="shared" si="263"/>
        <v>Sem - 39</v>
      </c>
      <c r="U1609" s="10" t="str">
        <f t="shared" si="264"/>
        <v>Septembre</v>
      </c>
      <c r="V1609" s="36" t="str">
        <f t="shared" si="256"/>
        <v>2026</v>
      </c>
      <c r="W1609" s="34"/>
      <c r="X1609" s="91">
        <f t="shared" si="265"/>
        <v>0</v>
      </c>
      <c r="Y1609" s="92" t="str">
        <f>VLOOKUP('CM-CIC'!B1540,Annuaire_roster!B:F,4,0)</f>
        <v>CHOUIFI Mustapha</v>
      </c>
      <c r="Z1609" s="37" t="s">
        <v>110</v>
      </c>
      <c r="AA1609" s="60" t="s">
        <v>39</v>
      </c>
      <c r="AB1609" s="35" t="str">
        <f t="shared" si="257"/>
        <v/>
      </c>
      <c r="AC1609" s="35" t="str">
        <f t="shared" si="258"/>
        <v/>
      </c>
      <c r="AD1609" s="35" t="str">
        <f t="shared" si="259"/>
        <v/>
      </c>
      <c r="AE1609" s="44" t="str">
        <f t="shared" si="260"/>
        <v/>
      </c>
      <c r="AF1609" s="120"/>
      <c r="AG1609" s="45"/>
    </row>
    <row r="1610" spans="1:33" ht="12.75" customHeight="1" x14ac:dyDescent="0.2">
      <c r="A1610" s="59">
        <f>+VLOOKUP(B1610,Annuaire_roster!B:G,5,0)</f>
        <v>1411</v>
      </c>
      <c r="B1610" s="72" t="s">
        <v>133</v>
      </c>
      <c r="C1610" s="98">
        <v>0.25</v>
      </c>
      <c r="D1610" s="98">
        <v>0.25</v>
      </c>
      <c r="E1610" s="101">
        <v>0.625</v>
      </c>
      <c r="F1610" s="101">
        <v>0.625</v>
      </c>
      <c r="G1610" s="102"/>
      <c r="H1610" s="105"/>
      <c r="I1610" s="127" t="s">
        <v>63</v>
      </c>
      <c r="J1610" s="105"/>
      <c r="K1610" s="111">
        <v>0</v>
      </c>
      <c r="L1610" s="105">
        <v>0</v>
      </c>
      <c r="M1610" s="112">
        <v>0</v>
      </c>
      <c r="N1610" s="34">
        <f t="shared" si="261"/>
        <v>0.33333333333333331</v>
      </c>
      <c r="O1610" s="38">
        <f t="shared" si="262"/>
        <v>0.33333333333333331</v>
      </c>
      <c r="P1610" s="114" t="s">
        <v>117</v>
      </c>
      <c r="Q1610" s="118">
        <v>44827</v>
      </c>
      <c r="R1610" s="35">
        <f t="shared" si="254"/>
        <v>0</v>
      </c>
      <c r="S1610" s="35">
        <f t="shared" si="255"/>
        <v>0</v>
      </c>
      <c r="T1610" s="10" t="str">
        <f t="shared" si="263"/>
        <v>Sem - 39</v>
      </c>
      <c r="U1610" s="10" t="str">
        <f t="shared" si="264"/>
        <v>Septembre</v>
      </c>
      <c r="V1610" s="36" t="str">
        <f t="shared" si="256"/>
        <v>2026</v>
      </c>
      <c r="W1610" s="34"/>
      <c r="X1610" s="91">
        <f t="shared" si="265"/>
        <v>0</v>
      </c>
      <c r="Y1610" s="92" t="str">
        <f>VLOOKUP('CM-CIC'!B1541,Annuaire_roster!B:F,4,0)</f>
        <v>CHOUIFI Mustapha</v>
      </c>
      <c r="Z1610" s="37" t="s">
        <v>110</v>
      </c>
      <c r="AA1610" s="60" t="s">
        <v>39</v>
      </c>
      <c r="AB1610" s="35" t="str">
        <f t="shared" si="257"/>
        <v/>
      </c>
      <c r="AC1610" s="35" t="str">
        <f t="shared" si="258"/>
        <v/>
      </c>
      <c r="AD1610" s="35" t="str">
        <f t="shared" si="259"/>
        <v/>
      </c>
      <c r="AE1610" s="44" t="str">
        <f t="shared" si="260"/>
        <v/>
      </c>
      <c r="AF1610" s="120"/>
      <c r="AG1610" s="45"/>
    </row>
    <row r="1611" spans="1:33" ht="12.75" customHeight="1" x14ac:dyDescent="0.2">
      <c r="A1611" s="59">
        <f>+VLOOKUP(B1611,Annuaire_roster!B:G,5,0)</f>
        <v>1410</v>
      </c>
      <c r="B1611" s="72" t="s">
        <v>134</v>
      </c>
      <c r="C1611" s="98">
        <v>0.24861111111111112</v>
      </c>
      <c r="D1611" s="98">
        <v>0.25</v>
      </c>
      <c r="E1611" s="101">
        <v>0.625</v>
      </c>
      <c r="F1611" s="101">
        <v>0.625</v>
      </c>
      <c r="G1611" s="102"/>
      <c r="H1611" s="105"/>
      <c r="I1611" s="127" t="s">
        <v>63</v>
      </c>
      <c r="J1611" s="105"/>
      <c r="K1611" s="111">
        <v>0</v>
      </c>
      <c r="L1611" s="105">
        <v>0</v>
      </c>
      <c r="M1611" s="112">
        <v>0</v>
      </c>
      <c r="N1611" s="34">
        <f t="shared" si="261"/>
        <v>0.33333333333333331</v>
      </c>
      <c r="O1611" s="38">
        <f t="shared" si="262"/>
        <v>0.33333333333333331</v>
      </c>
      <c r="P1611" s="114" t="s">
        <v>117</v>
      </c>
      <c r="Q1611" s="118">
        <v>44827</v>
      </c>
      <c r="R1611" s="35">
        <f t="shared" si="254"/>
        <v>0</v>
      </c>
      <c r="S1611" s="35">
        <f t="shared" si="255"/>
        <v>0</v>
      </c>
      <c r="T1611" s="10" t="str">
        <f t="shared" si="263"/>
        <v>Sem - 39</v>
      </c>
      <c r="U1611" s="10" t="str">
        <f t="shared" si="264"/>
        <v>Septembre</v>
      </c>
      <c r="V1611" s="36" t="str">
        <f t="shared" si="256"/>
        <v>2026</v>
      </c>
      <c r="W1611" s="34"/>
      <c r="X1611" s="91">
        <f t="shared" si="265"/>
        <v>1.388888888888884E-3</v>
      </c>
      <c r="Y1611" s="92" t="str">
        <f>VLOOKUP('CM-CIC'!B1542,Annuaire_roster!B:F,4,0)</f>
        <v>CHOUIFI Mustapha</v>
      </c>
      <c r="Z1611" s="37" t="s">
        <v>110</v>
      </c>
      <c r="AA1611" s="60" t="s">
        <v>39</v>
      </c>
      <c r="AB1611" s="35" t="str">
        <f t="shared" si="257"/>
        <v/>
      </c>
      <c r="AC1611" s="35" t="str">
        <f t="shared" si="258"/>
        <v/>
      </c>
      <c r="AD1611" s="35" t="str">
        <f t="shared" si="259"/>
        <v/>
      </c>
      <c r="AE1611" s="44" t="str">
        <f t="shared" si="260"/>
        <v/>
      </c>
      <c r="AF1611" s="120"/>
      <c r="AG1611" s="45"/>
    </row>
    <row r="1612" spans="1:33" ht="12.75" customHeight="1" x14ac:dyDescent="0.2">
      <c r="A1612" s="59">
        <f>+VLOOKUP(B1612,Annuaire_roster!B:G,5,0)</f>
        <v>1414</v>
      </c>
      <c r="B1612" s="72" t="s">
        <v>136</v>
      </c>
      <c r="C1612" s="98">
        <v>0.24027777777777781</v>
      </c>
      <c r="D1612" s="98">
        <v>0.25</v>
      </c>
      <c r="E1612" s="101">
        <v>0.625</v>
      </c>
      <c r="F1612" s="101">
        <v>0.625</v>
      </c>
      <c r="G1612" s="102"/>
      <c r="H1612" s="105"/>
      <c r="I1612" s="127" t="s">
        <v>63</v>
      </c>
      <c r="J1612" s="105"/>
      <c r="K1612" s="111">
        <v>0</v>
      </c>
      <c r="L1612" s="105">
        <v>0</v>
      </c>
      <c r="M1612" s="112">
        <v>0</v>
      </c>
      <c r="N1612" s="34">
        <f t="shared" si="261"/>
        <v>0.33333333333333331</v>
      </c>
      <c r="O1612" s="38">
        <f t="shared" si="262"/>
        <v>0.33333333333333331</v>
      </c>
      <c r="P1612" s="114" t="s">
        <v>117</v>
      </c>
      <c r="Q1612" s="118">
        <v>44827</v>
      </c>
      <c r="R1612" s="35">
        <f t="shared" si="254"/>
        <v>0</v>
      </c>
      <c r="S1612" s="35">
        <f t="shared" si="255"/>
        <v>0</v>
      </c>
      <c r="T1612" s="10" t="str">
        <f t="shared" si="263"/>
        <v>Sem - 39</v>
      </c>
      <c r="U1612" s="10" t="str">
        <f t="shared" si="264"/>
        <v>Septembre</v>
      </c>
      <c r="V1612" s="36" t="str">
        <f t="shared" si="256"/>
        <v>2026</v>
      </c>
      <c r="W1612" s="34"/>
      <c r="X1612" s="91">
        <f t="shared" si="265"/>
        <v>9.7222222222221877E-3</v>
      </c>
      <c r="Y1612" s="92" t="str">
        <f>VLOOKUP('CM-CIC'!B1543,Annuaire_roster!B:F,4,0)</f>
        <v>CHOUIFI Mustapha</v>
      </c>
      <c r="Z1612" s="37" t="s">
        <v>110</v>
      </c>
      <c r="AA1612" s="60" t="s">
        <v>39</v>
      </c>
      <c r="AB1612" s="35" t="str">
        <f t="shared" si="257"/>
        <v/>
      </c>
      <c r="AC1612" s="35" t="str">
        <f t="shared" si="258"/>
        <v/>
      </c>
      <c r="AD1612" s="35" t="str">
        <f t="shared" si="259"/>
        <v/>
      </c>
      <c r="AE1612" s="44" t="str">
        <f t="shared" si="260"/>
        <v/>
      </c>
      <c r="AF1612" s="120"/>
      <c r="AG1612" s="45"/>
    </row>
    <row r="1613" spans="1:33" ht="12.75" customHeight="1" x14ac:dyDescent="0.2">
      <c r="A1613" s="59">
        <f>+VLOOKUP(B1613,Annuaire_roster!B:G,5,0)</f>
        <v>1415</v>
      </c>
      <c r="B1613" s="72" t="s">
        <v>137</v>
      </c>
      <c r="C1613" s="98">
        <v>0.24791666666666667</v>
      </c>
      <c r="D1613" s="98">
        <v>0.25</v>
      </c>
      <c r="E1613" s="101">
        <v>0.625</v>
      </c>
      <c r="F1613" s="101">
        <v>0.625</v>
      </c>
      <c r="G1613" s="102"/>
      <c r="H1613" s="105"/>
      <c r="I1613" s="127" t="s">
        <v>63</v>
      </c>
      <c r="J1613" s="105"/>
      <c r="K1613" s="111">
        <v>0</v>
      </c>
      <c r="L1613" s="105">
        <v>0</v>
      </c>
      <c r="M1613" s="112">
        <v>0</v>
      </c>
      <c r="N1613" s="34">
        <f t="shared" si="261"/>
        <v>0.33333333333333331</v>
      </c>
      <c r="O1613" s="38">
        <f t="shared" si="262"/>
        <v>0.33333333333333331</v>
      </c>
      <c r="P1613" s="114" t="s">
        <v>117</v>
      </c>
      <c r="Q1613" s="118">
        <v>44827</v>
      </c>
      <c r="R1613" s="35">
        <f t="shared" si="254"/>
        <v>0</v>
      </c>
      <c r="S1613" s="35">
        <f t="shared" si="255"/>
        <v>0</v>
      </c>
      <c r="T1613" s="10" t="str">
        <f t="shared" si="263"/>
        <v>Sem - 39</v>
      </c>
      <c r="U1613" s="10" t="str">
        <f t="shared" si="264"/>
        <v>Septembre</v>
      </c>
      <c r="V1613" s="36" t="str">
        <f t="shared" si="256"/>
        <v>2026</v>
      </c>
      <c r="W1613" s="34"/>
      <c r="X1613" s="91">
        <f t="shared" si="265"/>
        <v>2.0833333333333259E-3</v>
      </c>
      <c r="Y1613" s="92" t="str">
        <f>VLOOKUP('CM-CIC'!B1544,Annuaire_roster!B:F,4,0)</f>
        <v>CHOUIFI Mustapha</v>
      </c>
      <c r="Z1613" s="37" t="s">
        <v>110</v>
      </c>
      <c r="AA1613" s="60" t="s">
        <v>39</v>
      </c>
      <c r="AB1613" s="35" t="str">
        <f t="shared" si="257"/>
        <v/>
      </c>
      <c r="AC1613" s="35" t="str">
        <f t="shared" si="258"/>
        <v/>
      </c>
      <c r="AD1613" s="35" t="str">
        <f t="shared" si="259"/>
        <v/>
      </c>
      <c r="AE1613" s="44" t="str">
        <f t="shared" si="260"/>
        <v/>
      </c>
      <c r="AF1613" s="120"/>
      <c r="AG1613" s="45"/>
    </row>
    <row r="1614" spans="1:33" x14ac:dyDescent="0.2">
      <c r="A1614" s="59">
        <f>+VLOOKUP(B1614,Annuaire_roster!B:G,5,0)</f>
        <v>1421</v>
      </c>
      <c r="B1614" s="222" t="s">
        <v>140</v>
      </c>
      <c r="C1614" s="73"/>
      <c r="D1614" s="73">
        <v>0.25</v>
      </c>
      <c r="E1614" s="101"/>
      <c r="F1614" s="101">
        <v>0.625</v>
      </c>
      <c r="G1614" s="102"/>
      <c r="H1614" s="105"/>
      <c r="I1614" s="127" t="s">
        <v>63</v>
      </c>
      <c r="J1614" s="105"/>
      <c r="K1614" s="111">
        <v>0</v>
      </c>
      <c r="L1614" s="105">
        <v>0</v>
      </c>
      <c r="M1614" s="113" t="s">
        <v>187</v>
      </c>
      <c r="N1614" s="34" t="str">
        <f t="shared" si="261"/>
        <v/>
      </c>
      <c r="O1614" s="34">
        <f t="shared" si="262"/>
        <v>0.33333333333333331</v>
      </c>
      <c r="P1614" s="115" t="s">
        <v>117</v>
      </c>
      <c r="Q1614" s="43">
        <v>44827</v>
      </c>
      <c r="R1614" s="35">
        <f t="shared" si="254"/>
        <v>0.33333333333333331</v>
      </c>
      <c r="S1614" s="35">
        <f t="shared" si="255"/>
        <v>0.33333333333333331</v>
      </c>
      <c r="T1614" s="10" t="str">
        <f t="shared" si="263"/>
        <v>Sem - 39</v>
      </c>
      <c r="U1614" s="10" t="str">
        <f t="shared" si="264"/>
        <v>Septembre</v>
      </c>
      <c r="V1614" s="36" t="str">
        <f t="shared" si="256"/>
        <v>2026</v>
      </c>
      <c r="W1614" s="34"/>
      <c r="X1614" s="91">
        <f t="shared" si="265"/>
        <v>0</v>
      </c>
      <c r="Y1614" s="92" t="str">
        <f>VLOOKUP('CM-CIC'!B1545,Annuaire_roster!B:F,4,0)</f>
        <v>CHOUIFI Mustapha</v>
      </c>
      <c r="Z1614" s="37" t="s">
        <v>110</v>
      </c>
      <c r="AA1614" s="60" t="s">
        <v>39</v>
      </c>
      <c r="AB1614" s="35" t="str">
        <f t="shared" si="257"/>
        <v/>
      </c>
      <c r="AC1614" s="35" t="str">
        <f t="shared" si="258"/>
        <v/>
      </c>
      <c r="AD1614" s="35" t="str">
        <f t="shared" si="259"/>
        <v/>
      </c>
      <c r="AE1614" s="45" t="str">
        <f t="shared" si="260"/>
        <v/>
      </c>
      <c r="AF1614" s="61"/>
      <c r="AG1614" s="45"/>
    </row>
    <row r="1615" spans="1:33" x14ac:dyDescent="0.2">
      <c r="A1615" s="59">
        <f>+VLOOKUP(B1615,Annuaire_roster!B:G,5,0)</f>
        <v>1419</v>
      </c>
      <c r="B1615" s="72" t="s">
        <v>139</v>
      </c>
      <c r="C1615" s="73">
        <v>0.25</v>
      </c>
      <c r="D1615" s="73">
        <v>0.25</v>
      </c>
      <c r="E1615" s="101">
        <v>0.625</v>
      </c>
      <c r="F1615" s="101">
        <v>0.625</v>
      </c>
      <c r="G1615" s="102"/>
      <c r="H1615" s="105"/>
      <c r="I1615" s="127" t="s">
        <v>63</v>
      </c>
      <c r="J1615" s="105"/>
      <c r="K1615" s="111">
        <v>0</v>
      </c>
      <c r="L1615" s="105">
        <v>0</v>
      </c>
      <c r="M1615" s="113">
        <v>0</v>
      </c>
      <c r="N1615" s="34">
        <f t="shared" si="261"/>
        <v>0.33333333333333331</v>
      </c>
      <c r="O1615" s="34">
        <f t="shared" si="262"/>
        <v>0.33333333333333331</v>
      </c>
      <c r="P1615" s="115" t="s">
        <v>117</v>
      </c>
      <c r="Q1615" s="43">
        <v>44827</v>
      </c>
      <c r="R1615" s="35">
        <f t="shared" si="254"/>
        <v>0</v>
      </c>
      <c r="S1615" s="35">
        <f t="shared" si="255"/>
        <v>0</v>
      </c>
      <c r="T1615" s="10" t="str">
        <f t="shared" si="263"/>
        <v>Sem - 39</v>
      </c>
      <c r="U1615" s="10" t="str">
        <f t="shared" si="264"/>
        <v>Septembre</v>
      </c>
      <c r="V1615" s="36" t="str">
        <f t="shared" si="256"/>
        <v>2026</v>
      </c>
      <c r="W1615" s="34"/>
      <c r="X1615" s="91">
        <f t="shared" si="265"/>
        <v>0</v>
      </c>
      <c r="Y1615" s="92" t="str">
        <f>VLOOKUP('CM-CIC'!B1546,Annuaire_roster!B:F,4,0)</f>
        <v>CHOUIFI Mustapha</v>
      </c>
      <c r="Z1615" s="37" t="s">
        <v>110</v>
      </c>
      <c r="AA1615" s="60" t="s">
        <v>39</v>
      </c>
      <c r="AB1615" s="35" t="str">
        <f t="shared" si="257"/>
        <v/>
      </c>
      <c r="AC1615" s="35" t="str">
        <f t="shared" si="258"/>
        <v/>
      </c>
      <c r="AD1615" s="35" t="str">
        <f t="shared" si="259"/>
        <v/>
      </c>
      <c r="AE1615" s="45" t="str">
        <f t="shared" si="260"/>
        <v/>
      </c>
      <c r="AF1615" s="61"/>
      <c r="AG1615" s="45"/>
    </row>
    <row r="1616" spans="1:33" x14ac:dyDescent="0.2">
      <c r="A1616" s="59">
        <f>+VLOOKUP(B1616,Annuaire_roster!B:G,5,0)</f>
        <v>1533</v>
      </c>
      <c r="B1616" s="72" t="s">
        <v>181</v>
      </c>
      <c r="C1616" s="73">
        <v>0.24930555555555556</v>
      </c>
      <c r="D1616" s="73">
        <v>0.25</v>
      </c>
      <c r="E1616" s="101">
        <v>0.625</v>
      </c>
      <c r="F1616" s="101">
        <v>0.625</v>
      </c>
      <c r="G1616" s="102"/>
      <c r="H1616" s="105"/>
      <c r="I1616" s="127" t="s">
        <v>63</v>
      </c>
      <c r="J1616" s="105"/>
      <c r="K1616" s="111">
        <v>0</v>
      </c>
      <c r="L1616" s="105">
        <v>0</v>
      </c>
      <c r="M1616" s="113">
        <v>0</v>
      </c>
      <c r="N1616" s="34">
        <f t="shared" si="261"/>
        <v>0.33333333333333331</v>
      </c>
      <c r="O1616" s="34">
        <f t="shared" si="262"/>
        <v>0.33333333333333331</v>
      </c>
      <c r="P1616" s="115" t="s">
        <v>117</v>
      </c>
      <c r="Q1616" s="43">
        <v>44827</v>
      </c>
      <c r="R1616" s="35">
        <f t="shared" si="254"/>
        <v>0</v>
      </c>
      <c r="S1616" s="35">
        <f t="shared" si="255"/>
        <v>0</v>
      </c>
      <c r="T1616" s="10" t="str">
        <f t="shared" si="263"/>
        <v>Sem - 39</v>
      </c>
      <c r="U1616" s="10" t="str">
        <f t="shared" si="264"/>
        <v>Septembre</v>
      </c>
      <c r="V1616" s="36" t="str">
        <f t="shared" si="256"/>
        <v>2026</v>
      </c>
      <c r="W1616" s="34"/>
      <c r="X1616" s="91">
        <f t="shared" si="265"/>
        <v>0</v>
      </c>
      <c r="Y1616" s="92" t="str">
        <f>VLOOKUP('CM-CIC'!B1547,Annuaire_roster!B:F,4,0)</f>
        <v>CHOUIFI Mustapha</v>
      </c>
      <c r="Z1616" s="37" t="s">
        <v>110</v>
      </c>
      <c r="AA1616" s="60" t="s">
        <v>39</v>
      </c>
      <c r="AB1616" s="35" t="str">
        <f t="shared" si="257"/>
        <v/>
      </c>
      <c r="AC1616" s="35" t="str">
        <f t="shared" si="258"/>
        <v/>
      </c>
      <c r="AD1616" s="35" t="str">
        <f t="shared" si="259"/>
        <v/>
      </c>
      <c r="AE1616" s="45" t="str">
        <f t="shared" si="260"/>
        <v/>
      </c>
      <c r="AF1616" s="61"/>
      <c r="AG1616" s="45"/>
    </row>
    <row r="1617" spans="1:33" x14ac:dyDescent="0.2">
      <c r="A1617" s="59">
        <f>+VLOOKUP(B1617,Annuaire_roster!B:G,5,0)</f>
        <v>1448</v>
      </c>
      <c r="B1617" s="72" t="s">
        <v>164</v>
      </c>
      <c r="C1617" s="73">
        <v>0.24722222222222223</v>
      </c>
      <c r="D1617" s="73">
        <v>0.25</v>
      </c>
      <c r="E1617" s="101">
        <v>0.625</v>
      </c>
      <c r="F1617" s="101">
        <v>0.625</v>
      </c>
      <c r="G1617" s="102"/>
      <c r="H1617" s="105"/>
      <c r="I1617" s="127" t="s">
        <v>63</v>
      </c>
      <c r="J1617" s="105"/>
      <c r="K1617" s="111">
        <v>0</v>
      </c>
      <c r="L1617" s="105">
        <v>0</v>
      </c>
      <c r="M1617" s="113">
        <v>0</v>
      </c>
      <c r="N1617" s="34">
        <f t="shared" si="261"/>
        <v>0.33333333333333331</v>
      </c>
      <c r="O1617" s="34">
        <f t="shared" si="262"/>
        <v>0.33333333333333331</v>
      </c>
      <c r="P1617" s="115" t="s">
        <v>117</v>
      </c>
      <c r="Q1617" s="43">
        <v>44827</v>
      </c>
      <c r="R1617" s="35">
        <f t="shared" si="254"/>
        <v>0</v>
      </c>
      <c r="S1617" s="35">
        <f t="shared" si="255"/>
        <v>0</v>
      </c>
      <c r="T1617" s="10" t="str">
        <f t="shared" si="263"/>
        <v>Sem - 39</v>
      </c>
      <c r="U1617" s="10" t="str">
        <f t="shared" si="264"/>
        <v>Septembre</v>
      </c>
      <c r="V1617" s="36" t="str">
        <f t="shared" si="256"/>
        <v>2026</v>
      </c>
      <c r="W1617" s="34"/>
      <c r="X1617" s="91">
        <f t="shared" si="265"/>
        <v>2.7777777777777679E-3</v>
      </c>
      <c r="Y1617" s="92" t="str">
        <f>VLOOKUP('CM-CIC'!B1548,Annuaire_roster!B:F,4,0)</f>
        <v>CHOUIFI Mustapha</v>
      </c>
      <c r="Z1617" s="37" t="s">
        <v>110</v>
      </c>
      <c r="AA1617" s="60" t="s">
        <v>39</v>
      </c>
      <c r="AB1617" s="35" t="str">
        <f t="shared" si="257"/>
        <v/>
      </c>
      <c r="AC1617" s="35" t="str">
        <f t="shared" si="258"/>
        <v/>
      </c>
      <c r="AD1617" s="35" t="str">
        <f t="shared" si="259"/>
        <v/>
      </c>
      <c r="AE1617" s="45" t="str">
        <f t="shared" si="260"/>
        <v/>
      </c>
      <c r="AF1617" s="61"/>
      <c r="AG1617" s="45"/>
    </row>
    <row r="1618" spans="1:33" x14ac:dyDescent="0.2">
      <c r="A1618" s="59">
        <f>+VLOOKUP(B1618,Annuaire_roster!B:G,5,0)</f>
        <v>1488</v>
      </c>
      <c r="B1618" s="72" t="s">
        <v>170</v>
      </c>
      <c r="C1618" s="66">
        <v>0.25</v>
      </c>
      <c r="D1618" s="73">
        <v>0.25</v>
      </c>
      <c r="E1618" s="66">
        <v>0.625</v>
      </c>
      <c r="F1618" s="66">
        <v>0.625</v>
      </c>
      <c r="G1618" s="102"/>
      <c r="H1618" s="105"/>
      <c r="I1618" s="127" t="s">
        <v>63</v>
      </c>
      <c r="J1618" s="105"/>
      <c r="K1618" s="111">
        <v>0</v>
      </c>
      <c r="L1618" s="105">
        <v>0</v>
      </c>
      <c r="M1618" s="113">
        <v>0</v>
      </c>
      <c r="N1618" s="34">
        <f t="shared" si="261"/>
        <v>0.33333333333333331</v>
      </c>
      <c r="O1618" s="34">
        <f t="shared" si="262"/>
        <v>0.33333333333333331</v>
      </c>
      <c r="P1618" s="115" t="s">
        <v>117</v>
      </c>
      <c r="Q1618" s="43">
        <v>44827</v>
      </c>
      <c r="R1618" s="35">
        <f t="shared" si="254"/>
        <v>0</v>
      </c>
      <c r="S1618" s="35">
        <f t="shared" si="255"/>
        <v>0</v>
      </c>
      <c r="T1618" s="10" t="str">
        <f t="shared" si="263"/>
        <v>Sem - 39</v>
      </c>
      <c r="U1618" s="10" t="str">
        <f t="shared" si="264"/>
        <v>Septembre</v>
      </c>
      <c r="V1618" s="36" t="str">
        <f t="shared" si="256"/>
        <v>2026</v>
      </c>
      <c r="W1618" s="34"/>
      <c r="X1618" s="91">
        <f t="shared" si="265"/>
        <v>0</v>
      </c>
      <c r="Y1618" s="92" t="str">
        <f>VLOOKUP('CM-CIC'!B1549,Annuaire_roster!B:F,4,0)</f>
        <v>CHOUIFI Mustapha</v>
      </c>
      <c r="Z1618" s="37" t="s">
        <v>110</v>
      </c>
      <c r="AA1618" s="60" t="s">
        <v>39</v>
      </c>
      <c r="AB1618" s="35" t="str">
        <f t="shared" si="257"/>
        <v/>
      </c>
      <c r="AC1618" s="35" t="str">
        <f t="shared" si="258"/>
        <v/>
      </c>
      <c r="AD1618" s="35" t="str">
        <f t="shared" si="259"/>
        <v/>
      </c>
      <c r="AE1618" s="45" t="str">
        <f t="shared" si="260"/>
        <v/>
      </c>
      <c r="AF1618" s="61"/>
      <c r="AG1618" s="45"/>
    </row>
    <row r="1619" spans="1:33" x14ac:dyDescent="0.2">
      <c r="A1619" s="59">
        <f>+VLOOKUP(B1619,Annuaire_roster!B:G,5,0)</f>
        <v>1456</v>
      </c>
      <c r="B1619" s="72" t="s">
        <v>173</v>
      </c>
      <c r="C1619" s="65">
        <v>0.24861111111111112</v>
      </c>
      <c r="D1619" s="65">
        <v>0.25</v>
      </c>
      <c r="E1619" s="66">
        <v>0.625</v>
      </c>
      <c r="F1619" s="66">
        <v>0.625</v>
      </c>
      <c r="G1619" s="102"/>
      <c r="H1619" s="105"/>
      <c r="I1619" s="127" t="s">
        <v>63</v>
      </c>
      <c r="J1619" s="105"/>
      <c r="K1619" s="111">
        <v>0</v>
      </c>
      <c r="L1619" s="105">
        <v>0</v>
      </c>
      <c r="M1619" s="113">
        <v>0</v>
      </c>
      <c r="N1619" s="34">
        <f t="shared" si="261"/>
        <v>0.33333333333333331</v>
      </c>
      <c r="O1619" s="34">
        <f t="shared" si="262"/>
        <v>0.33333333333333331</v>
      </c>
      <c r="P1619" s="115" t="s">
        <v>117</v>
      </c>
      <c r="Q1619" s="43">
        <v>44827</v>
      </c>
      <c r="R1619" s="35">
        <f t="shared" ref="R1619:R1682" si="266">IF(M1619="Abs",O1619,0)</f>
        <v>0</v>
      </c>
      <c r="S1619" s="35">
        <f t="shared" ref="S1619:S1682" si="267">SUM(R1619,L1619,I1619,J1619,W1619,H1619)</f>
        <v>0</v>
      </c>
      <c r="T1619" s="10" t="str">
        <f t="shared" si="263"/>
        <v>Sem - 39</v>
      </c>
      <c r="U1619" s="10" t="str">
        <f t="shared" si="264"/>
        <v>Septembre</v>
      </c>
      <c r="V1619" s="36" t="str">
        <f t="shared" ref="V1619:V1682" si="268">+TEXT(Q1619,"aaa")</f>
        <v>2026</v>
      </c>
      <c r="W1619" s="34"/>
      <c r="X1619" s="91">
        <f t="shared" si="265"/>
        <v>1.388888888888884E-3</v>
      </c>
      <c r="Y1619" s="92" t="str">
        <f>VLOOKUP('CM-CIC'!B1550,Annuaire_roster!B:F,4,0)</f>
        <v>CHOUIFI Mustapha</v>
      </c>
      <c r="Z1619" s="37" t="s">
        <v>110</v>
      </c>
      <c r="AA1619" s="60" t="s">
        <v>39</v>
      </c>
      <c r="AB1619" s="35" t="str">
        <f t="shared" ref="AB1619:AB1682" si="269">IF(AND(D1619="Congé",F1619="Congé"),0.333333333333333,IF(OR(AND(D1619="Congé",F1619&lt;&gt;"Congé"),(AND(F1619="Congé",D1619&lt;&gt;"Congé"))),0.166666666666667,""))</f>
        <v/>
      </c>
      <c r="AC1619" s="35" t="str">
        <f t="shared" ref="AC1619:AC1682" si="270">IF(AND(D1619="Congé sans solde",F1619="Congé sans solde"),0.333333333333333,IF(OR(AND(D1619="Congé sans solde",F1619&lt;&gt;"Congé sans solde"),(AND(F1619="Congé sans solde",D1619&lt;&gt;"Congé sans solde"))),0.166666666666667,""))</f>
        <v/>
      </c>
      <c r="AD1619" s="35" t="str">
        <f t="shared" ref="AD1619:AD1682" si="271">IF(AND(D1619="Congé spécial",F1619="Congé spécial"),0.333333333333333,IF(OR(AND(D1619="Congé spécial",F1619&lt;&gt;"Congé décès"),(AND(F1619="Congé spécial",D1619&lt;&gt;"Congé spécial"))),0.166666666666667,""))</f>
        <v/>
      </c>
      <c r="AE1619" s="45" t="str">
        <f t="shared" ref="AE1619:AE1682" si="272">IF(AND(D1619="Férié",F1619="Férié"),0.333333333333333,IF(OR(AND(D1619="Férié",F1619&lt;&gt;"Férié"),(AND(F1619="Férié",D1619&lt;&gt;"Férié"))),0.166666666666667,""))</f>
        <v/>
      </c>
      <c r="AF1619" s="61"/>
      <c r="AG1619" s="45"/>
    </row>
    <row r="1620" spans="1:33" x14ac:dyDescent="0.2">
      <c r="A1620" s="59">
        <f>+VLOOKUP(B1620,Annuaire_roster!B:G,5,0)</f>
        <v>1429</v>
      </c>
      <c r="B1620" s="72" t="s">
        <v>147</v>
      </c>
      <c r="C1620" s="73">
        <v>0.24791666666666667</v>
      </c>
      <c r="D1620" s="73">
        <v>0.25</v>
      </c>
      <c r="E1620" s="101">
        <v>0.625</v>
      </c>
      <c r="F1620" s="101">
        <v>0.625</v>
      </c>
      <c r="G1620" s="102"/>
      <c r="H1620" s="105"/>
      <c r="I1620" s="127" t="s">
        <v>63</v>
      </c>
      <c r="J1620" s="105"/>
      <c r="K1620" s="111">
        <v>0</v>
      </c>
      <c r="L1620" s="105">
        <v>0</v>
      </c>
      <c r="M1620" s="113">
        <v>0</v>
      </c>
      <c r="N1620" s="34">
        <f t="shared" si="261"/>
        <v>0.33333333333333331</v>
      </c>
      <c r="O1620" s="34">
        <f t="shared" si="262"/>
        <v>0.33333333333333331</v>
      </c>
      <c r="P1620" s="115" t="s">
        <v>117</v>
      </c>
      <c r="Q1620" s="43">
        <v>44827</v>
      </c>
      <c r="R1620" s="35">
        <f t="shared" si="266"/>
        <v>0</v>
      </c>
      <c r="S1620" s="35">
        <f t="shared" si="267"/>
        <v>0</v>
      </c>
      <c r="T1620" s="10" t="str">
        <f t="shared" si="263"/>
        <v>Sem - 39</v>
      </c>
      <c r="U1620" s="10" t="str">
        <f t="shared" si="264"/>
        <v>Septembre</v>
      </c>
      <c r="V1620" s="36" t="str">
        <f t="shared" si="268"/>
        <v>2026</v>
      </c>
      <c r="W1620" s="34"/>
      <c r="X1620" s="91">
        <f t="shared" si="265"/>
        <v>2.0833333333333259E-3</v>
      </c>
      <c r="Y1620" s="92" t="str">
        <f>VLOOKUP('CM-CIC'!B1551,Annuaire_roster!B:F,4,0)</f>
        <v>CHOUIFI Mustapha</v>
      </c>
      <c r="Z1620" s="37" t="s">
        <v>110</v>
      </c>
      <c r="AA1620" s="60" t="s">
        <v>39</v>
      </c>
      <c r="AB1620" s="35" t="str">
        <f t="shared" si="269"/>
        <v/>
      </c>
      <c r="AC1620" s="35" t="str">
        <f t="shared" si="270"/>
        <v/>
      </c>
      <c r="AD1620" s="35" t="str">
        <f t="shared" si="271"/>
        <v/>
      </c>
      <c r="AE1620" s="45" t="str">
        <f t="shared" si="272"/>
        <v/>
      </c>
      <c r="AF1620" s="61"/>
      <c r="AG1620" s="45"/>
    </row>
    <row r="1621" spans="1:33" x14ac:dyDescent="0.2">
      <c r="A1621" s="59" t="str">
        <f>+VLOOKUP(B1621,Annuaire_roster!B:G,5,0)</f>
        <v>01563</v>
      </c>
      <c r="B1621" s="72" t="s">
        <v>190</v>
      </c>
      <c r="C1621" s="73">
        <v>0.25</v>
      </c>
      <c r="D1621" s="73">
        <v>0.25</v>
      </c>
      <c r="E1621" s="101">
        <v>0.625</v>
      </c>
      <c r="F1621" s="101">
        <v>0.625</v>
      </c>
      <c r="G1621" s="102"/>
      <c r="H1621" s="105"/>
      <c r="I1621" s="127" t="s">
        <v>63</v>
      </c>
      <c r="J1621" s="105"/>
      <c r="K1621" s="111">
        <v>0</v>
      </c>
      <c r="L1621" s="105">
        <v>0</v>
      </c>
      <c r="M1621" s="113">
        <v>0</v>
      </c>
      <c r="N1621" s="34">
        <f t="shared" si="261"/>
        <v>0.33333333333333331</v>
      </c>
      <c r="O1621" s="34">
        <f t="shared" si="262"/>
        <v>0.33333333333333331</v>
      </c>
      <c r="P1621" s="115" t="s">
        <v>117</v>
      </c>
      <c r="Q1621" s="43">
        <v>44827</v>
      </c>
      <c r="R1621" s="35">
        <f t="shared" si="266"/>
        <v>0</v>
      </c>
      <c r="S1621" s="35">
        <f t="shared" si="267"/>
        <v>0</v>
      </c>
      <c r="T1621" s="10" t="str">
        <f t="shared" si="263"/>
        <v>Sem - 39</v>
      </c>
      <c r="U1621" s="10" t="str">
        <f t="shared" si="264"/>
        <v>Septembre</v>
      </c>
      <c r="V1621" s="36" t="str">
        <f t="shared" si="268"/>
        <v>2026</v>
      </c>
      <c r="W1621" s="34"/>
      <c r="X1621" s="91">
        <f t="shared" si="265"/>
        <v>0</v>
      </c>
      <c r="Y1621" s="92" t="str">
        <f>VLOOKUP('CM-CIC'!B1552,Annuaire_roster!B:F,4,0)</f>
        <v>CHOUIFI Mustapha</v>
      </c>
      <c r="Z1621" s="37" t="s">
        <v>110</v>
      </c>
      <c r="AA1621" s="60" t="s">
        <v>39</v>
      </c>
      <c r="AB1621" s="35" t="str">
        <f t="shared" si="269"/>
        <v/>
      </c>
      <c r="AC1621" s="35" t="str">
        <f t="shared" si="270"/>
        <v/>
      </c>
      <c r="AD1621" s="35" t="str">
        <f t="shared" si="271"/>
        <v/>
      </c>
      <c r="AE1621" s="45" t="str">
        <f t="shared" si="272"/>
        <v/>
      </c>
      <c r="AF1621" s="61"/>
      <c r="AG1621" s="45"/>
    </row>
    <row r="1622" spans="1:33" x14ac:dyDescent="0.2">
      <c r="A1622" s="59" t="str">
        <f>+VLOOKUP(B1622,Annuaire_roster!B:G,5,0)</f>
        <v>01579</v>
      </c>
      <c r="B1622" s="72" t="s">
        <v>194</v>
      </c>
      <c r="C1622" s="73">
        <v>0.24652777777777779</v>
      </c>
      <c r="D1622" s="73">
        <v>0.25</v>
      </c>
      <c r="E1622" s="101">
        <v>0.625</v>
      </c>
      <c r="F1622" s="101">
        <v>0.625</v>
      </c>
      <c r="G1622" s="102"/>
      <c r="H1622" s="105"/>
      <c r="I1622" s="127" t="s">
        <v>63</v>
      </c>
      <c r="J1622" s="105"/>
      <c r="K1622" s="111">
        <v>0</v>
      </c>
      <c r="L1622" s="105">
        <v>0</v>
      </c>
      <c r="M1622" s="113">
        <v>0</v>
      </c>
      <c r="N1622" s="34">
        <f t="shared" si="261"/>
        <v>0.33333333333333331</v>
      </c>
      <c r="O1622" s="34">
        <f t="shared" si="262"/>
        <v>0.33333333333333331</v>
      </c>
      <c r="P1622" s="115" t="s">
        <v>117</v>
      </c>
      <c r="Q1622" s="43">
        <v>44827</v>
      </c>
      <c r="R1622" s="35">
        <f t="shared" si="266"/>
        <v>0</v>
      </c>
      <c r="S1622" s="35">
        <f t="shared" si="267"/>
        <v>0</v>
      </c>
      <c r="T1622" s="10" t="str">
        <f t="shared" si="263"/>
        <v>Sem - 39</v>
      </c>
      <c r="U1622" s="10" t="str">
        <f t="shared" si="264"/>
        <v>Septembre</v>
      </c>
      <c r="V1622" s="36" t="str">
        <f t="shared" si="268"/>
        <v>2026</v>
      </c>
      <c r="W1622" s="34"/>
      <c r="X1622" s="91">
        <f t="shared" si="265"/>
        <v>3.4722222222222099E-3</v>
      </c>
      <c r="Y1622" s="92" t="str">
        <f>VLOOKUP('CM-CIC'!B1553,Annuaire_roster!B:F,4,0)</f>
        <v>CHOUIFI Mustapha</v>
      </c>
      <c r="Z1622" s="37" t="s">
        <v>110</v>
      </c>
      <c r="AA1622" s="60" t="s">
        <v>39</v>
      </c>
      <c r="AB1622" s="35" t="str">
        <f t="shared" si="269"/>
        <v/>
      </c>
      <c r="AC1622" s="35" t="str">
        <f t="shared" si="270"/>
        <v/>
      </c>
      <c r="AD1622" s="35" t="str">
        <f t="shared" si="271"/>
        <v/>
      </c>
      <c r="AE1622" s="45" t="str">
        <f t="shared" si="272"/>
        <v/>
      </c>
      <c r="AF1622" s="61"/>
      <c r="AG1622" s="45"/>
    </row>
    <row r="1623" spans="1:33" x14ac:dyDescent="0.2">
      <c r="A1623" s="59" t="str">
        <f>+VLOOKUP(B1623,Annuaire_roster!B:G,5,0)</f>
        <v>01580</v>
      </c>
      <c r="B1623" s="72" t="s">
        <v>197</v>
      </c>
      <c r="C1623" s="73">
        <v>0.24930555555555556</v>
      </c>
      <c r="D1623" s="73">
        <v>0.25</v>
      </c>
      <c r="E1623" s="101">
        <v>0.625</v>
      </c>
      <c r="F1623" s="101">
        <v>0.625</v>
      </c>
      <c r="G1623" s="102"/>
      <c r="H1623" s="105"/>
      <c r="I1623" s="127" t="s">
        <v>63</v>
      </c>
      <c r="J1623" s="105"/>
      <c r="K1623" s="111">
        <v>0</v>
      </c>
      <c r="L1623" s="105">
        <v>0</v>
      </c>
      <c r="M1623" s="113">
        <v>0</v>
      </c>
      <c r="N1623" s="34">
        <f t="shared" si="261"/>
        <v>0.33333333333333331</v>
      </c>
      <c r="O1623" s="34">
        <f t="shared" si="262"/>
        <v>0.33333333333333331</v>
      </c>
      <c r="P1623" s="115" t="s">
        <v>117</v>
      </c>
      <c r="Q1623" s="43">
        <v>44827</v>
      </c>
      <c r="R1623" s="35">
        <f t="shared" si="266"/>
        <v>0</v>
      </c>
      <c r="S1623" s="35">
        <f t="shared" si="267"/>
        <v>0</v>
      </c>
      <c r="T1623" s="10" t="str">
        <f t="shared" si="263"/>
        <v>Sem - 39</v>
      </c>
      <c r="U1623" s="10" t="str">
        <f t="shared" si="264"/>
        <v>Septembre</v>
      </c>
      <c r="V1623" s="36" t="str">
        <f t="shared" si="268"/>
        <v>2026</v>
      </c>
      <c r="W1623" s="34"/>
      <c r="X1623" s="91">
        <f t="shared" si="265"/>
        <v>0</v>
      </c>
      <c r="Y1623" s="92" t="str">
        <f>VLOOKUP('CM-CIC'!B1554,Annuaire_roster!B:F,4,0)</f>
        <v>CHOUIFI Mustapha</v>
      </c>
      <c r="Z1623" s="37" t="s">
        <v>110</v>
      </c>
      <c r="AA1623" s="60" t="s">
        <v>39</v>
      </c>
      <c r="AB1623" s="35" t="str">
        <f t="shared" si="269"/>
        <v/>
      </c>
      <c r="AC1623" s="35" t="str">
        <f t="shared" si="270"/>
        <v/>
      </c>
      <c r="AD1623" s="35" t="str">
        <f t="shared" si="271"/>
        <v/>
      </c>
      <c r="AE1623" s="45" t="str">
        <f t="shared" si="272"/>
        <v/>
      </c>
      <c r="AF1623" s="61"/>
      <c r="AG1623" s="45"/>
    </row>
    <row r="1624" spans="1:33" x14ac:dyDescent="0.2">
      <c r="A1624" s="59" t="str">
        <f>+VLOOKUP(B1624,Annuaire_roster!B:G,5,0)</f>
        <v>01603</v>
      </c>
      <c r="B1624" s="72" t="s">
        <v>228</v>
      </c>
      <c r="C1624" s="98">
        <v>0.25</v>
      </c>
      <c r="D1624" s="99">
        <v>0.25</v>
      </c>
      <c r="E1624" s="101">
        <v>0.625</v>
      </c>
      <c r="F1624" s="101">
        <v>0.625</v>
      </c>
      <c r="G1624" s="102"/>
      <c r="H1624" s="105"/>
      <c r="I1624" s="127" t="s">
        <v>63</v>
      </c>
      <c r="J1624" s="105"/>
      <c r="K1624" s="111">
        <v>0</v>
      </c>
      <c r="L1624" s="105">
        <v>0</v>
      </c>
      <c r="M1624" s="113">
        <v>0</v>
      </c>
      <c r="N1624" s="34">
        <f t="shared" si="261"/>
        <v>0.33333333333333331</v>
      </c>
      <c r="O1624" s="34">
        <f t="shared" si="262"/>
        <v>0.33333333333333331</v>
      </c>
      <c r="P1624" s="115" t="s">
        <v>117</v>
      </c>
      <c r="Q1624" s="43">
        <v>44827</v>
      </c>
      <c r="R1624" s="35">
        <f t="shared" si="266"/>
        <v>0</v>
      </c>
      <c r="S1624" s="35">
        <f t="shared" si="267"/>
        <v>0</v>
      </c>
      <c r="T1624" s="10" t="str">
        <f t="shared" si="263"/>
        <v>Sem - 39</v>
      </c>
      <c r="U1624" s="10" t="str">
        <f t="shared" si="264"/>
        <v>Septembre</v>
      </c>
      <c r="V1624" s="36" t="str">
        <f t="shared" si="268"/>
        <v>2026</v>
      </c>
      <c r="W1624" s="34"/>
      <c r="X1624" s="91">
        <f t="shared" si="265"/>
        <v>0</v>
      </c>
      <c r="Y1624" s="92" t="str">
        <f>VLOOKUP('CM-CIC'!B1555,Annuaire_roster!B:F,4,0)</f>
        <v>CHOUIFI Mustapha</v>
      </c>
      <c r="Z1624" s="37" t="s">
        <v>110</v>
      </c>
      <c r="AA1624" s="60" t="s">
        <v>39</v>
      </c>
      <c r="AB1624" s="35" t="str">
        <f t="shared" si="269"/>
        <v/>
      </c>
      <c r="AC1624" s="35" t="str">
        <f t="shared" si="270"/>
        <v/>
      </c>
      <c r="AD1624" s="35" t="str">
        <f t="shared" si="271"/>
        <v/>
      </c>
      <c r="AE1624" s="45" t="str">
        <f t="shared" si="272"/>
        <v/>
      </c>
      <c r="AF1624" s="61"/>
      <c r="AG1624" s="45"/>
    </row>
    <row r="1625" spans="1:33" x14ac:dyDescent="0.2">
      <c r="A1625" s="59" t="str">
        <f>+VLOOKUP(B1625,Annuaire_roster!B:G,5,0)</f>
        <v>01604</v>
      </c>
      <c r="B1625" s="72" t="s">
        <v>229</v>
      </c>
      <c r="C1625" s="98">
        <v>0.24722222222222223</v>
      </c>
      <c r="D1625" s="99">
        <v>0.25</v>
      </c>
      <c r="E1625" s="101">
        <v>0.625</v>
      </c>
      <c r="F1625" s="101">
        <v>0.625</v>
      </c>
      <c r="G1625" s="102"/>
      <c r="H1625" s="105"/>
      <c r="I1625" s="127" t="s">
        <v>63</v>
      </c>
      <c r="J1625" s="105"/>
      <c r="K1625" s="111">
        <v>0</v>
      </c>
      <c r="L1625" s="105">
        <v>0</v>
      </c>
      <c r="M1625" s="113">
        <v>0</v>
      </c>
      <c r="N1625" s="34">
        <f t="shared" si="261"/>
        <v>0.33333333333333331</v>
      </c>
      <c r="O1625" s="34">
        <f t="shared" si="262"/>
        <v>0.33333333333333331</v>
      </c>
      <c r="P1625" s="115" t="s">
        <v>117</v>
      </c>
      <c r="Q1625" s="43">
        <v>44827</v>
      </c>
      <c r="R1625" s="35">
        <f t="shared" si="266"/>
        <v>0</v>
      </c>
      <c r="S1625" s="35">
        <f t="shared" si="267"/>
        <v>0</v>
      </c>
      <c r="T1625" s="10" t="str">
        <f t="shared" si="263"/>
        <v>Sem - 39</v>
      </c>
      <c r="U1625" s="10" t="str">
        <f t="shared" si="264"/>
        <v>Septembre</v>
      </c>
      <c r="V1625" s="36" t="str">
        <f t="shared" si="268"/>
        <v>2026</v>
      </c>
      <c r="W1625" s="34"/>
      <c r="X1625" s="91">
        <f t="shared" si="265"/>
        <v>2.7777777777777679E-3</v>
      </c>
      <c r="Y1625" s="92" t="str">
        <f>VLOOKUP('CM-CIC'!B1556,Annuaire_roster!B:F,4,0)</f>
        <v>CHOUIFI Mustapha</v>
      </c>
      <c r="Z1625" s="37" t="s">
        <v>110</v>
      </c>
      <c r="AA1625" s="60" t="s">
        <v>39</v>
      </c>
      <c r="AB1625" s="35" t="str">
        <f t="shared" si="269"/>
        <v/>
      </c>
      <c r="AC1625" s="35" t="str">
        <f t="shared" si="270"/>
        <v/>
      </c>
      <c r="AD1625" s="35" t="str">
        <f t="shared" si="271"/>
        <v/>
      </c>
      <c r="AE1625" s="45" t="str">
        <f t="shared" si="272"/>
        <v/>
      </c>
      <c r="AF1625" s="61"/>
      <c r="AG1625" s="45"/>
    </row>
    <row r="1626" spans="1:33" x14ac:dyDescent="0.2">
      <c r="A1626" s="59">
        <f>+VLOOKUP(B1626,Annuaire_roster!B:G,5,0)</f>
        <v>1416</v>
      </c>
      <c r="B1626" s="72" t="s">
        <v>138</v>
      </c>
      <c r="C1626" s="99">
        <v>0.29166666666666669</v>
      </c>
      <c r="D1626" s="99">
        <v>0.29166666666666669</v>
      </c>
      <c r="E1626" s="101">
        <v>0.66666666666666663</v>
      </c>
      <c r="F1626" s="101">
        <v>0.66666666666666663</v>
      </c>
      <c r="G1626" s="102"/>
      <c r="H1626" s="105"/>
      <c r="I1626" s="127" t="s">
        <v>63</v>
      </c>
      <c r="J1626" s="105"/>
      <c r="K1626" s="111">
        <v>0</v>
      </c>
      <c r="L1626" s="105">
        <v>0</v>
      </c>
      <c r="M1626" s="113">
        <v>0</v>
      </c>
      <c r="N1626" s="34">
        <f t="shared" si="261"/>
        <v>0.33333333333333326</v>
      </c>
      <c r="O1626" s="34">
        <f t="shared" si="262"/>
        <v>0.33333333333333326</v>
      </c>
      <c r="P1626" s="115" t="s">
        <v>117</v>
      </c>
      <c r="Q1626" s="43">
        <v>44827</v>
      </c>
      <c r="R1626" s="35">
        <f t="shared" si="266"/>
        <v>0</v>
      </c>
      <c r="S1626" s="35">
        <f t="shared" si="267"/>
        <v>0</v>
      </c>
      <c r="T1626" s="10" t="str">
        <f t="shared" si="263"/>
        <v>Sem - 39</v>
      </c>
      <c r="U1626" s="10" t="str">
        <f t="shared" si="264"/>
        <v>Septembre</v>
      </c>
      <c r="V1626" s="36" t="str">
        <f t="shared" si="268"/>
        <v>2026</v>
      </c>
      <c r="W1626" s="34"/>
      <c r="X1626" s="91">
        <f t="shared" si="265"/>
        <v>0</v>
      </c>
      <c r="Y1626" s="92" t="str">
        <f>VLOOKUP('CM-CIC'!B1557,Annuaire_roster!B:F,4,0)</f>
        <v>CHOUIFI Mustapha</v>
      </c>
      <c r="Z1626" s="37" t="s">
        <v>110</v>
      </c>
      <c r="AA1626" s="60" t="s">
        <v>39</v>
      </c>
      <c r="AB1626" s="35" t="str">
        <f t="shared" si="269"/>
        <v/>
      </c>
      <c r="AC1626" s="35" t="str">
        <f t="shared" si="270"/>
        <v/>
      </c>
      <c r="AD1626" s="35" t="str">
        <f t="shared" si="271"/>
        <v/>
      </c>
      <c r="AE1626" s="45" t="str">
        <f t="shared" si="272"/>
        <v/>
      </c>
      <c r="AF1626" s="61"/>
      <c r="AG1626" s="45"/>
    </row>
    <row r="1627" spans="1:33" x14ac:dyDescent="0.2">
      <c r="A1627" s="59">
        <f>+VLOOKUP(B1627,Annuaire_roster!B:G,5,0)</f>
        <v>1532</v>
      </c>
      <c r="B1627" s="72" t="s">
        <v>182</v>
      </c>
      <c r="C1627" s="99">
        <v>0.29166666666666669</v>
      </c>
      <c r="D1627" s="99">
        <v>0.29166666666666669</v>
      </c>
      <c r="E1627" s="101">
        <v>0.66666666666666663</v>
      </c>
      <c r="F1627" s="101">
        <v>0.66666666666666663</v>
      </c>
      <c r="G1627" s="102"/>
      <c r="H1627" s="105"/>
      <c r="I1627" s="127" t="s">
        <v>63</v>
      </c>
      <c r="J1627" s="105"/>
      <c r="K1627" s="111">
        <v>0</v>
      </c>
      <c r="L1627" s="105">
        <v>0</v>
      </c>
      <c r="M1627" s="113">
        <v>0</v>
      </c>
      <c r="N1627" s="34">
        <f t="shared" si="261"/>
        <v>0.33333333333333326</v>
      </c>
      <c r="O1627" s="34">
        <f t="shared" si="262"/>
        <v>0.33333333333333326</v>
      </c>
      <c r="P1627" s="115" t="s">
        <v>117</v>
      </c>
      <c r="Q1627" s="43">
        <v>44827</v>
      </c>
      <c r="R1627" s="35">
        <f t="shared" si="266"/>
        <v>0</v>
      </c>
      <c r="S1627" s="35">
        <f t="shared" si="267"/>
        <v>0</v>
      </c>
      <c r="T1627" s="10" t="str">
        <f t="shared" si="263"/>
        <v>Sem - 39</v>
      </c>
      <c r="U1627" s="10" t="str">
        <f t="shared" si="264"/>
        <v>Septembre</v>
      </c>
      <c r="V1627" s="36" t="str">
        <f t="shared" si="268"/>
        <v>2026</v>
      </c>
      <c r="W1627" s="34"/>
      <c r="X1627" s="91">
        <f t="shared" si="265"/>
        <v>0</v>
      </c>
      <c r="Y1627" s="92" t="str">
        <f>VLOOKUP('CM-CIC'!B1558,Annuaire_roster!B:F,4,0)</f>
        <v>CHOUIFI Mustapha</v>
      </c>
      <c r="Z1627" s="37" t="s">
        <v>110</v>
      </c>
      <c r="AA1627" s="60" t="s">
        <v>39</v>
      </c>
      <c r="AB1627" s="35" t="str">
        <f t="shared" si="269"/>
        <v/>
      </c>
      <c r="AC1627" s="35" t="str">
        <f t="shared" si="270"/>
        <v/>
      </c>
      <c r="AD1627" s="35" t="str">
        <f t="shared" si="271"/>
        <v/>
      </c>
      <c r="AE1627" s="45" t="str">
        <f t="shared" si="272"/>
        <v/>
      </c>
      <c r="AF1627" s="61"/>
      <c r="AG1627" s="45"/>
    </row>
    <row r="1628" spans="1:33" x14ac:dyDescent="0.2">
      <c r="A1628" s="59">
        <f>+VLOOKUP(B1628,Annuaire_roster!B:G,5,0)</f>
        <v>1504</v>
      </c>
      <c r="B1628" s="72" t="s">
        <v>166</v>
      </c>
      <c r="C1628" s="99">
        <v>0.29166666666666669</v>
      </c>
      <c r="D1628" s="99">
        <v>0.29166666666666669</v>
      </c>
      <c r="E1628" s="101">
        <v>0.66666666666666663</v>
      </c>
      <c r="F1628" s="101">
        <v>0.66666666666666663</v>
      </c>
      <c r="G1628" s="102"/>
      <c r="H1628" s="105"/>
      <c r="I1628" s="127" t="s">
        <v>63</v>
      </c>
      <c r="J1628" s="105"/>
      <c r="K1628" s="111">
        <v>0</v>
      </c>
      <c r="L1628" s="105">
        <v>0</v>
      </c>
      <c r="M1628" s="113">
        <v>0</v>
      </c>
      <c r="N1628" s="34">
        <f t="shared" si="261"/>
        <v>0.33333333333333326</v>
      </c>
      <c r="O1628" s="34">
        <f t="shared" si="262"/>
        <v>0.33333333333333326</v>
      </c>
      <c r="P1628" s="115" t="s">
        <v>117</v>
      </c>
      <c r="Q1628" s="43">
        <v>44827</v>
      </c>
      <c r="R1628" s="35">
        <f t="shared" si="266"/>
        <v>0</v>
      </c>
      <c r="S1628" s="35">
        <f t="shared" si="267"/>
        <v>0</v>
      </c>
      <c r="T1628" s="10" t="str">
        <f t="shared" si="263"/>
        <v>Sem - 39</v>
      </c>
      <c r="U1628" s="10" t="str">
        <f t="shared" si="264"/>
        <v>Septembre</v>
      </c>
      <c r="V1628" s="36" t="str">
        <f t="shared" si="268"/>
        <v>2026</v>
      </c>
      <c r="W1628" s="34"/>
      <c r="X1628" s="91">
        <f t="shared" si="265"/>
        <v>0</v>
      </c>
      <c r="Y1628" s="92" t="str">
        <f>VLOOKUP('CM-CIC'!B1559,Annuaire_roster!B:F,4,0)</f>
        <v>CHOUIFI Mustapha</v>
      </c>
      <c r="Z1628" s="37" t="s">
        <v>110</v>
      </c>
      <c r="AA1628" s="60" t="s">
        <v>39</v>
      </c>
      <c r="AB1628" s="35" t="str">
        <f t="shared" si="269"/>
        <v/>
      </c>
      <c r="AC1628" s="35" t="str">
        <f t="shared" si="270"/>
        <v/>
      </c>
      <c r="AD1628" s="35" t="str">
        <f t="shared" si="271"/>
        <v/>
      </c>
      <c r="AE1628" s="45" t="str">
        <f t="shared" si="272"/>
        <v/>
      </c>
      <c r="AF1628" s="61"/>
      <c r="AG1628" s="45"/>
    </row>
    <row r="1629" spans="1:33" x14ac:dyDescent="0.2">
      <c r="A1629" s="59">
        <f>+VLOOKUP(B1629,Annuaire_roster!B:G,5,0)</f>
        <v>1389</v>
      </c>
      <c r="B1629" s="72" t="s">
        <v>126</v>
      </c>
      <c r="C1629" s="99"/>
      <c r="D1629" s="99" t="s">
        <v>188</v>
      </c>
      <c r="E1629" s="101"/>
      <c r="F1629" s="101" t="s">
        <v>188</v>
      </c>
      <c r="G1629" s="102"/>
      <c r="H1629" s="105"/>
      <c r="I1629" s="127" t="s">
        <v>63</v>
      </c>
      <c r="J1629" s="105"/>
      <c r="K1629" s="111">
        <v>0</v>
      </c>
      <c r="L1629" s="105">
        <v>0</v>
      </c>
      <c r="M1629" s="113">
        <v>0</v>
      </c>
      <c r="N1629" s="34" t="str">
        <f t="shared" si="261"/>
        <v/>
      </c>
      <c r="O1629" s="34">
        <f t="shared" si="262"/>
        <v>0</v>
      </c>
      <c r="P1629" s="115" t="s">
        <v>117</v>
      </c>
      <c r="Q1629" s="43">
        <v>44827</v>
      </c>
      <c r="R1629" s="35">
        <f t="shared" si="266"/>
        <v>0</v>
      </c>
      <c r="S1629" s="35">
        <f t="shared" si="267"/>
        <v>0</v>
      </c>
      <c r="T1629" s="10" t="str">
        <f t="shared" si="263"/>
        <v>Sem - 39</v>
      </c>
      <c r="U1629" s="10" t="str">
        <f t="shared" si="264"/>
        <v>Septembre</v>
      </c>
      <c r="V1629" s="36" t="str">
        <f t="shared" si="268"/>
        <v>2026</v>
      </c>
      <c r="W1629" s="34"/>
      <c r="X1629" s="91">
        <f t="shared" si="265"/>
        <v>0</v>
      </c>
      <c r="Y1629" s="92" t="str">
        <f>VLOOKUP('CM-CIC'!B1560,Annuaire_roster!B:F,4,0)</f>
        <v>CHOUIFI Mustapha</v>
      </c>
      <c r="Z1629" s="37" t="s">
        <v>110</v>
      </c>
      <c r="AA1629" s="60" t="s">
        <v>39</v>
      </c>
      <c r="AB1629" s="35">
        <f t="shared" si="269"/>
        <v>0.33333333333333298</v>
      </c>
      <c r="AC1629" s="35" t="str">
        <f t="shared" si="270"/>
        <v/>
      </c>
      <c r="AD1629" s="35" t="str">
        <f t="shared" si="271"/>
        <v/>
      </c>
      <c r="AE1629" s="45" t="str">
        <f t="shared" si="272"/>
        <v/>
      </c>
      <c r="AF1629" s="61"/>
      <c r="AG1629" s="45"/>
    </row>
    <row r="1630" spans="1:33" x14ac:dyDescent="0.2">
      <c r="A1630" s="59">
        <f>+VLOOKUP(B1630,Annuaire_roster!B:G,5,0)</f>
        <v>1148</v>
      </c>
      <c r="B1630" s="72" t="s">
        <v>72</v>
      </c>
      <c r="C1630" s="65">
        <v>0.24791666666666667</v>
      </c>
      <c r="D1630" s="65">
        <v>0.25</v>
      </c>
      <c r="E1630" s="66">
        <v>0.625</v>
      </c>
      <c r="F1630" s="66">
        <v>0.625</v>
      </c>
      <c r="G1630" s="102"/>
      <c r="H1630" s="105"/>
      <c r="I1630" s="127"/>
      <c r="J1630" s="105"/>
      <c r="K1630" s="111">
        <v>0</v>
      </c>
      <c r="L1630" s="105">
        <v>0</v>
      </c>
      <c r="M1630" s="113">
        <v>0</v>
      </c>
      <c r="N1630" s="34">
        <f t="shared" si="261"/>
        <v>0.33333333333333331</v>
      </c>
      <c r="O1630" s="34">
        <f t="shared" si="262"/>
        <v>0.33333333333333331</v>
      </c>
      <c r="P1630" s="115" t="s">
        <v>117</v>
      </c>
      <c r="Q1630" s="43">
        <v>44828</v>
      </c>
      <c r="R1630" s="35">
        <f t="shared" si="266"/>
        <v>0</v>
      </c>
      <c r="S1630" s="35">
        <f t="shared" si="267"/>
        <v>0</v>
      </c>
      <c r="T1630" s="10" t="str">
        <f t="shared" si="263"/>
        <v>Sem - 39</v>
      </c>
      <c r="U1630" s="10" t="str">
        <f t="shared" si="264"/>
        <v>Septembre</v>
      </c>
      <c r="V1630" s="36" t="str">
        <f t="shared" si="268"/>
        <v>2026</v>
      </c>
      <c r="W1630" s="34"/>
      <c r="X1630" s="91">
        <f t="shared" si="265"/>
        <v>2.0833333333333259E-3</v>
      </c>
      <c r="Y1630" s="92" t="str">
        <f>VLOOKUP('CM-CIC'!B1561,Annuaire_roster!B:F,4,0)</f>
        <v>HAMDOUNI YASSER (assistance)</v>
      </c>
      <c r="Z1630" s="37" t="s">
        <v>110</v>
      </c>
      <c r="AA1630" s="60" t="s">
        <v>39</v>
      </c>
      <c r="AB1630" s="35" t="str">
        <f t="shared" si="269"/>
        <v/>
      </c>
      <c r="AC1630" s="35" t="str">
        <f t="shared" si="270"/>
        <v/>
      </c>
      <c r="AD1630" s="35" t="str">
        <f t="shared" si="271"/>
        <v/>
      </c>
      <c r="AE1630" s="45" t="str">
        <f t="shared" si="272"/>
        <v/>
      </c>
      <c r="AF1630" s="61"/>
      <c r="AG1630" s="45"/>
    </row>
    <row r="1631" spans="1:33" x14ac:dyDescent="0.2">
      <c r="A1631" s="59">
        <f>+VLOOKUP(B1631,Annuaire_roster!B:G,5,0)</f>
        <v>1141</v>
      </c>
      <c r="B1631" s="72" t="s">
        <v>76</v>
      </c>
      <c r="C1631" s="65">
        <v>0.24652777777777779</v>
      </c>
      <c r="D1631" s="65">
        <v>0.25</v>
      </c>
      <c r="E1631" s="66">
        <v>0.625</v>
      </c>
      <c r="F1631" s="66">
        <v>0.625</v>
      </c>
      <c r="G1631" s="102"/>
      <c r="H1631" s="105"/>
      <c r="I1631" s="127"/>
      <c r="J1631" s="105"/>
      <c r="K1631" s="111">
        <v>0</v>
      </c>
      <c r="L1631" s="105">
        <v>0</v>
      </c>
      <c r="M1631" s="113">
        <v>0</v>
      </c>
      <c r="N1631" s="34">
        <f t="shared" si="261"/>
        <v>0.33333333333333331</v>
      </c>
      <c r="O1631" s="34">
        <f t="shared" si="262"/>
        <v>0.33333333333333331</v>
      </c>
      <c r="P1631" s="115" t="s">
        <v>117</v>
      </c>
      <c r="Q1631" s="43">
        <v>44828</v>
      </c>
      <c r="R1631" s="35">
        <f t="shared" si="266"/>
        <v>0</v>
      </c>
      <c r="S1631" s="35">
        <f t="shared" si="267"/>
        <v>0</v>
      </c>
      <c r="T1631" s="10" t="str">
        <f t="shared" si="263"/>
        <v>Sem - 39</v>
      </c>
      <c r="U1631" s="10" t="str">
        <f t="shared" si="264"/>
        <v>Septembre</v>
      </c>
      <c r="V1631" s="36" t="str">
        <f t="shared" si="268"/>
        <v>2026</v>
      </c>
      <c r="W1631" s="34"/>
      <c r="X1631" s="91">
        <f t="shared" si="265"/>
        <v>3.4722222222222099E-3</v>
      </c>
      <c r="Y1631" s="92" t="str">
        <f>VLOOKUP('CM-CIC'!B1562,Annuaire_roster!B:F,4,0)</f>
        <v>HAMDOUNI YASSER (assistance)</v>
      </c>
      <c r="Z1631" s="37" t="s">
        <v>110</v>
      </c>
      <c r="AA1631" s="60" t="s">
        <v>39</v>
      </c>
      <c r="AB1631" s="35" t="str">
        <f t="shared" si="269"/>
        <v/>
      </c>
      <c r="AC1631" s="35" t="str">
        <f t="shared" si="270"/>
        <v/>
      </c>
      <c r="AD1631" s="35" t="str">
        <f t="shared" si="271"/>
        <v/>
      </c>
      <c r="AE1631" s="45" t="str">
        <f t="shared" si="272"/>
        <v/>
      </c>
      <c r="AF1631" s="61"/>
      <c r="AG1631" s="45"/>
    </row>
    <row r="1632" spans="1:33" x14ac:dyDescent="0.2">
      <c r="A1632" s="59">
        <f>+VLOOKUP(B1632,Annuaire_roster!B:G,5,0)</f>
        <v>1146</v>
      </c>
      <c r="B1632" s="72" t="s">
        <v>69</v>
      </c>
      <c r="C1632" s="65">
        <v>0.25</v>
      </c>
      <c r="D1632" s="65">
        <v>0.25</v>
      </c>
      <c r="E1632" s="66">
        <v>0.625</v>
      </c>
      <c r="F1632" s="66">
        <v>0.625</v>
      </c>
      <c r="G1632" s="49"/>
      <c r="H1632" s="48"/>
      <c r="I1632" s="84"/>
      <c r="J1632" s="48"/>
      <c r="K1632" s="58">
        <v>0</v>
      </c>
      <c r="L1632" s="48">
        <v>0</v>
      </c>
      <c r="M1632" s="70">
        <v>0</v>
      </c>
      <c r="N1632" s="34">
        <f t="shared" si="261"/>
        <v>0.33333333333333331</v>
      </c>
      <c r="O1632" s="38">
        <f t="shared" si="262"/>
        <v>0.33333333333333331</v>
      </c>
      <c r="P1632" s="82" t="s">
        <v>117</v>
      </c>
      <c r="Q1632" s="43">
        <v>44828</v>
      </c>
      <c r="R1632" s="35">
        <f t="shared" si="266"/>
        <v>0</v>
      </c>
      <c r="S1632" s="35">
        <f t="shared" si="267"/>
        <v>0</v>
      </c>
      <c r="T1632" s="10" t="str">
        <f t="shared" si="263"/>
        <v>Sem - 39</v>
      </c>
      <c r="U1632" s="10" t="str">
        <f t="shared" si="264"/>
        <v>Septembre</v>
      </c>
      <c r="V1632" s="36" t="str">
        <f t="shared" si="268"/>
        <v>2026</v>
      </c>
      <c r="W1632" s="34"/>
      <c r="X1632" s="91">
        <f t="shared" si="265"/>
        <v>0</v>
      </c>
      <c r="Y1632" s="92" t="str">
        <f>VLOOKUP('CM-CIC'!B1563,Annuaire_roster!B:F,4,0)</f>
        <v>HAMDOUNI YASSER (assistance)</v>
      </c>
      <c r="Z1632" s="37" t="s">
        <v>110</v>
      </c>
      <c r="AA1632" s="60" t="s">
        <v>39</v>
      </c>
      <c r="AB1632" s="35" t="str">
        <f t="shared" si="269"/>
        <v/>
      </c>
      <c r="AC1632" s="35" t="str">
        <f t="shared" si="270"/>
        <v/>
      </c>
      <c r="AD1632" s="35" t="str">
        <f t="shared" si="271"/>
        <v/>
      </c>
      <c r="AE1632" s="45" t="str">
        <f t="shared" si="272"/>
        <v/>
      </c>
      <c r="AF1632" s="61"/>
      <c r="AG1632" s="45"/>
    </row>
    <row r="1633" spans="1:33" x14ac:dyDescent="0.2">
      <c r="A1633" s="59">
        <f>+VLOOKUP(B1633,Annuaire_roster!B:G,5,0)</f>
        <v>1161</v>
      </c>
      <c r="B1633" s="72" t="s">
        <v>77</v>
      </c>
      <c r="C1633" s="65">
        <v>0.25</v>
      </c>
      <c r="D1633" s="65">
        <v>0.25</v>
      </c>
      <c r="E1633" s="66">
        <v>0.625</v>
      </c>
      <c r="F1633" s="66">
        <v>0.625</v>
      </c>
      <c r="G1633" s="49"/>
      <c r="H1633" s="48"/>
      <c r="I1633" s="84"/>
      <c r="J1633" s="48"/>
      <c r="K1633" s="58">
        <v>0</v>
      </c>
      <c r="L1633" s="48">
        <v>0</v>
      </c>
      <c r="M1633" s="70">
        <v>0</v>
      </c>
      <c r="N1633" s="34">
        <f t="shared" si="261"/>
        <v>0.33333333333333331</v>
      </c>
      <c r="O1633" s="38">
        <f t="shared" si="262"/>
        <v>0.33333333333333331</v>
      </c>
      <c r="P1633" s="82" t="s">
        <v>117</v>
      </c>
      <c r="Q1633" s="43">
        <v>44828</v>
      </c>
      <c r="R1633" s="35">
        <f t="shared" si="266"/>
        <v>0</v>
      </c>
      <c r="S1633" s="35">
        <f t="shared" si="267"/>
        <v>0</v>
      </c>
      <c r="T1633" s="10" t="str">
        <f t="shared" si="263"/>
        <v>Sem - 39</v>
      </c>
      <c r="U1633" s="10" t="str">
        <f t="shared" si="264"/>
        <v>Septembre</v>
      </c>
      <c r="V1633" s="36" t="str">
        <f t="shared" si="268"/>
        <v>2026</v>
      </c>
      <c r="W1633" s="34"/>
      <c r="X1633" s="91">
        <f t="shared" si="265"/>
        <v>0</v>
      </c>
      <c r="Y1633" s="92" t="str">
        <f>VLOOKUP('CM-CIC'!B1564,Annuaire_roster!B:F,4,0)</f>
        <v>HAMDOUNI YASSER (assistance)</v>
      </c>
      <c r="Z1633" s="37" t="s">
        <v>110</v>
      </c>
      <c r="AA1633" s="60" t="s">
        <v>39</v>
      </c>
      <c r="AB1633" s="35" t="str">
        <f t="shared" si="269"/>
        <v/>
      </c>
      <c r="AC1633" s="35" t="str">
        <f t="shared" si="270"/>
        <v/>
      </c>
      <c r="AD1633" s="35" t="str">
        <f t="shared" si="271"/>
        <v/>
      </c>
      <c r="AE1633" s="45" t="str">
        <f t="shared" si="272"/>
        <v/>
      </c>
      <c r="AF1633" s="61"/>
      <c r="AG1633" s="45"/>
    </row>
    <row r="1634" spans="1:33" x14ac:dyDescent="0.2">
      <c r="A1634" s="59">
        <f>+VLOOKUP(B1634,Annuaire_roster!B:G,5,0)</f>
        <v>1372</v>
      </c>
      <c r="B1634" s="72" t="s">
        <v>115</v>
      </c>
      <c r="C1634" s="65">
        <v>0.25</v>
      </c>
      <c r="D1634" s="65">
        <v>0.25</v>
      </c>
      <c r="E1634" s="66">
        <v>0.625</v>
      </c>
      <c r="F1634" s="66">
        <v>0.625</v>
      </c>
      <c r="G1634" s="49"/>
      <c r="H1634" s="48"/>
      <c r="I1634" s="84"/>
      <c r="J1634" s="48"/>
      <c r="K1634" s="58">
        <v>0</v>
      </c>
      <c r="L1634" s="48">
        <v>0</v>
      </c>
      <c r="M1634" s="70">
        <v>0</v>
      </c>
      <c r="N1634" s="34">
        <f t="shared" si="261"/>
        <v>0.33333333333333331</v>
      </c>
      <c r="O1634" s="38">
        <f t="shared" si="262"/>
        <v>0.33333333333333331</v>
      </c>
      <c r="P1634" s="82" t="s">
        <v>117</v>
      </c>
      <c r="Q1634" s="43">
        <v>44828</v>
      </c>
      <c r="R1634" s="35">
        <f t="shared" si="266"/>
        <v>0</v>
      </c>
      <c r="S1634" s="35">
        <f t="shared" si="267"/>
        <v>0</v>
      </c>
      <c r="T1634" s="10" t="str">
        <f t="shared" si="263"/>
        <v>Sem - 39</v>
      </c>
      <c r="U1634" s="10" t="str">
        <f t="shared" si="264"/>
        <v>Septembre</v>
      </c>
      <c r="V1634" s="36" t="str">
        <f t="shared" si="268"/>
        <v>2026</v>
      </c>
      <c r="W1634" s="34"/>
      <c r="X1634" s="91">
        <f t="shared" si="265"/>
        <v>0</v>
      </c>
      <c r="Y1634" s="92" t="str">
        <f>VLOOKUP('CM-CIC'!B1565,Annuaire_roster!B:F,4,0)</f>
        <v>HAMDOUNI YASSER (assistance)</v>
      </c>
      <c r="Z1634" s="37" t="s">
        <v>110</v>
      </c>
      <c r="AA1634" s="60" t="s">
        <v>39</v>
      </c>
      <c r="AB1634" s="35" t="str">
        <f t="shared" si="269"/>
        <v/>
      </c>
      <c r="AC1634" s="35" t="str">
        <f t="shared" si="270"/>
        <v/>
      </c>
      <c r="AD1634" s="35" t="str">
        <f t="shared" si="271"/>
        <v/>
      </c>
      <c r="AE1634" s="45" t="str">
        <f t="shared" si="272"/>
        <v/>
      </c>
      <c r="AF1634" s="61"/>
      <c r="AG1634" s="45"/>
    </row>
    <row r="1635" spans="1:33" x14ac:dyDescent="0.2">
      <c r="A1635" s="59">
        <f>+VLOOKUP(B1635,Annuaire_roster!B:G,5,0)</f>
        <v>1371</v>
      </c>
      <c r="B1635" s="72" t="s">
        <v>116</v>
      </c>
      <c r="C1635" s="65">
        <v>0.24513888888888891</v>
      </c>
      <c r="D1635" s="65">
        <v>0.25</v>
      </c>
      <c r="E1635" s="66">
        <v>0.625</v>
      </c>
      <c r="F1635" s="66">
        <v>0.625</v>
      </c>
      <c r="G1635" s="49"/>
      <c r="H1635" s="48"/>
      <c r="I1635" s="84"/>
      <c r="J1635" s="48"/>
      <c r="K1635" s="58">
        <v>0</v>
      </c>
      <c r="L1635" s="48">
        <v>0</v>
      </c>
      <c r="M1635" s="70">
        <v>0</v>
      </c>
      <c r="N1635" s="34">
        <f t="shared" si="261"/>
        <v>0.33333333333333331</v>
      </c>
      <c r="O1635" s="38">
        <f t="shared" si="262"/>
        <v>0.33333333333333331</v>
      </c>
      <c r="P1635" s="82" t="s">
        <v>117</v>
      </c>
      <c r="Q1635" s="43">
        <v>44828</v>
      </c>
      <c r="R1635" s="35">
        <f t="shared" si="266"/>
        <v>0</v>
      </c>
      <c r="S1635" s="35">
        <f t="shared" si="267"/>
        <v>0</v>
      </c>
      <c r="T1635" s="10" t="str">
        <f t="shared" si="263"/>
        <v>Sem - 39</v>
      </c>
      <c r="U1635" s="10" t="str">
        <f t="shared" si="264"/>
        <v>Septembre</v>
      </c>
      <c r="V1635" s="36" t="str">
        <f t="shared" si="268"/>
        <v>2026</v>
      </c>
      <c r="W1635" s="34"/>
      <c r="X1635" s="91">
        <f t="shared" si="265"/>
        <v>4.8611111111110938E-3</v>
      </c>
      <c r="Y1635" s="92" t="str">
        <f>VLOOKUP('CM-CIC'!B1566,Annuaire_roster!B:F,4,0)</f>
        <v>CHOUIFI Mustapha</v>
      </c>
      <c r="Z1635" s="37" t="s">
        <v>110</v>
      </c>
      <c r="AA1635" s="60" t="s">
        <v>39</v>
      </c>
      <c r="AB1635" s="35" t="str">
        <f t="shared" si="269"/>
        <v/>
      </c>
      <c r="AC1635" s="35" t="str">
        <f t="shared" si="270"/>
        <v/>
      </c>
      <c r="AD1635" s="35" t="str">
        <f t="shared" si="271"/>
        <v/>
      </c>
      <c r="AE1635" s="45" t="str">
        <f t="shared" si="272"/>
        <v/>
      </c>
      <c r="AF1635" s="61"/>
      <c r="AG1635" s="45"/>
    </row>
    <row r="1636" spans="1:33" x14ac:dyDescent="0.2">
      <c r="A1636" s="59">
        <f>+VLOOKUP(B1636,Annuaire_roster!B:G,5,0)</f>
        <v>1152</v>
      </c>
      <c r="B1636" s="72" t="s">
        <v>67</v>
      </c>
      <c r="C1636" s="65">
        <v>0.24444444444444446</v>
      </c>
      <c r="D1636" s="65">
        <v>0.25</v>
      </c>
      <c r="E1636" s="66">
        <v>0.625</v>
      </c>
      <c r="F1636" s="66">
        <v>0.625</v>
      </c>
      <c r="G1636" s="49"/>
      <c r="H1636" s="48"/>
      <c r="I1636" s="84"/>
      <c r="J1636" s="48"/>
      <c r="K1636" s="58">
        <v>0</v>
      </c>
      <c r="L1636" s="48">
        <v>0</v>
      </c>
      <c r="M1636" s="70">
        <v>0</v>
      </c>
      <c r="N1636" s="34">
        <f t="shared" si="261"/>
        <v>0.33333333333333331</v>
      </c>
      <c r="O1636" s="38">
        <f t="shared" si="262"/>
        <v>0.33333333333333331</v>
      </c>
      <c r="P1636" s="82" t="s">
        <v>117</v>
      </c>
      <c r="Q1636" s="43">
        <v>44828</v>
      </c>
      <c r="R1636" s="35">
        <f t="shared" si="266"/>
        <v>0</v>
      </c>
      <c r="S1636" s="35">
        <f t="shared" si="267"/>
        <v>0</v>
      </c>
      <c r="T1636" s="10" t="str">
        <f t="shared" si="263"/>
        <v>Sem - 39</v>
      </c>
      <c r="U1636" s="10" t="str">
        <f t="shared" si="264"/>
        <v>Septembre</v>
      </c>
      <c r="V1636" s="36" t="str">
        <f t="shared" si="268"/>
        <v>2026</v>
      </c>
      <c r="W1636" s="34"/>
      <c r="X1636" s="91">
        <f t="shared" si="265"/>
        <v>5.5555555555555358E-3</v>
      </c>
      <c r="Y1636" s="92" t="str">
        <f>VLOOKUP('CM-CIC'!B1567,Annuaire_roster!B:F,4,0)</f>
        <v>CHOUIFI Mustapha</v>
      </c>
      <c r="Z1636" s="37" t="s">
        <v>110</v>
      </c>
      <c r="AA1636" s="60" t="s">
        <v>39</v>
      </c>
      <c r="AB1636" s="35" t="str">
        <f t="shared" si="269"/>
        <v/>
      </c>
      <c r="AC1636" s="35" t="str">
        <f t="shared" si="270"/>
        <v/>
      </c>
      <c r="AD1636" s="35" t="str">
        <f t="shared" si="271"/>
        <v/>
      </c>
      <c r="AE1636" s="45" t="str">
        <f t="shared" si="272"/>
        <v/>
      </c>
      <c r="AF1636" s="61"/>
      <c r="AG1636" s="45"/>
    </row>
    <row r="1637" spans="1:33" x14ac:dyDescent="0.2">
      <c r="A1637" s="59">
        <f>+VLOOKUP(B1637,Annuaire_roster!B:G,5,0)</f>
        <v>1387</v>
      </c>
      <c r="B1637" s="72" t="s">
        <v>124</v>
      </c>
      <c r="C1637" s="65">
        <v>0.28263888888888888</v>
      </c>
      <c r="D1637" s="65">
        <v>0.25</v>
      </c>
      <c r="E1637" s="66">
        <v>0.625</v>
      </c>
      <c r="F1637" s="66">
        <v>0.625</v>
      </c>
      <c r="G1637" s="49"/>
      <c r="H1637" s="48"/>
      <c r="I1637" s="84">
        <v>3.2638888888888891E-2</v>
      </c>
      <c r="J1637" s="48"/>
      <c r="K1637" s="58">
        <v>3.2638888888888891E-2</v>
      </c>
      <c r="L1637" s="48">
        <v>0</v>
      </c>
      <c r="M1637" s="70">
        <v>0</v>
      </c>
      <c r="N1637" s="34">
        <f t="shared" si="261"/>
        <v>0.30069444444444443</v>
      </c>
      <c r="O1637" s="38">
        <f t="shared" si="262"/>
        <v>0.33333333333333331</v>
      </c>
      <c r="P1637" s="82" t="s">
        <v>117</v>
      </c>
      <c r="Q1637" s="43">
        <v>44828</v>
      </c>
      <c r="R1637" s="35">
        <f t="shared" si="266"/>
        <v>0</v>
      </c>
      <c r="S1637" s="35">
        <f t="shared" si="267"/>
        <v>3.2638888888888891E-2</v>
      </c>
      <c r="T1637" s="10" t="str">
        <f t="shared" si="263"/>
        <v>Sem - 39</v>
      </c>
      <c r="U1637" s="10" t="str">
        <f t="shared" si="264"/>
        <v>Septembre</v>
      </c>
      <c r="V1637" s="36" t="str">
        <f t="shared" si="268"/>
        <v>2026</v>
      </c>
      <c r="W1637" s="34"/>
      <c r="X1637" s="91">
        <f t="shared" si="265"/>
        <v>0</v>
      </c>
      <c r="Y1637" s="92" t="str">
        <f>VLOOKUP('CM-CIC'!B1568,Annuaire_roster!B:F,4,0)</f>
        <v>CHOUIFI Mustapha</v>
      </c>
      <c r="Z1637" s="37" t="s">
        <v>110</v>
      </c>
      <c r="AA1637" s="60" t="s">
        <v>39</v>
      </c>
      <c r="AB1637" s="35" t="str">
        <f t="shared" si="269"/>
        <v/>
      </c>
      <c r="AC1637" s="35" t="str">
        <f t="shared" si="270"/>
        <v/>
      </c>
      <c r="AD1637" s="35" t="str">
        <f t="shared" si="271"/>
        <v/>
      </c>
      <c r="AE1637" s="45" t="str">
        <f t="shared" si="272"/>
        <v/>
      </c>
      <c r="AF1637" s="61"/>
      <c r="AG1637" s="45"/>
    </row>
    <row r="1638" spans="1:33" x14ac:dyDescent="0.2">
      <c r="A1638" s="59">
        <f>+VLOOKUP(B1638,Annuaire_roster!B:G,5,0)</f>
        <v>1393</v>
      </c>
      <c r="B1638" s="72" t="s">
        <v>127</v>
      </c>
      <c r="C1638" s="65">
        <v>0.24930555555555556</v>
      </c>
      <c r="D1638" s="65">
        <v>0.25</v>
      </c>
      <c r="E1638" s="66">
        <v>0.625</v>
      </c>
      <c r="F1638" s="66">
        <v>0.625</v>
      </c>
      <c r="G1638" s="49"/>
      <c r="H1638" s="48"/>
      <c r="I1638" s="84"/>
      <c r="J1638" s="48"/>
      <c r="K1638" s="58">
        <v>0</v>
      </c>
      <c r="L1638" s="48">
        <v>0</v>
      </c>
      <c r="M1638" s="70">
        <v>0</v>
      </c>
      <c r="N1638" s="34">
        <f t="shared" si="261"/>
        <v>0.33333333333333331</v>
      </c>
      <c r="O1638" s="38">
        <f t="shared" si="262"/>
        <v>0.33333333333333331</v>
      </c>
      <c r="P1638" s="82" t="s">
        <v>117</v>
      </c>
      <c r="Q1638" s="43">
        <v>44828</v>
      </c>
      <c r="R1638" s="35">
        <f t="shared" si="266"/>
        <v>0</v>
      </c>
      <c r="S1638" s="35">
        <f t="shared" si="267"/>
        <v>0</v>
      </c>
      <c r="T1638" s="10" t="str">
        <f t="shared" si="263"/>
        <v>Sem - 39</v>
      </c>
      <c r="U1638" s="10" t="str">
        <f t="shared" si="264"/>
        <v>Septembre</v>
      </c>
      <c r="V1638" s="36" t="str">
        <f t="shared" si="268"/>
        <v>2026</v>
      </c>
      <c r="W1638" s="34"/>
      <c r="X1638" s="91">
        <f t="shared" si="265"/>
        <v>0</v>
      </c>
      <c r="Y1638" s="92" t="str">
        <f>VLOOKUP('CM-CIC'!B1569,Annuaire_roster!B:F,4,0)</f>
        <v>CHOUIFI Mustapha</v>
      </c>
      <c r="Z1638" s="37" t="s">
        <v>110</v>
      </c>
      <c r="AA1638" s="60" t="s">
        <v>39</v>
      </c>
      <c r="AB1638" s="35" t="str">
        <f t="shared" si="269"/>
        <v/>
      </c>
      <c r="AC1638" s="35" t="str">
        <f t="shared" si="270"/>
        <v/>
      </c>
      <c r="AD1638" s="35" t="str">
        <f t="shared" si="271"/>
        <v/>
      </c>
      <c r="AE1638" s="45" t="str">
        <f t="shared" si="272"/>
        <v/>
      </c>
      <c r="AF1638" s="61"/>
      <c r="AG1638" s="45"/>
    </row>
    <row r="1639" spans="1:33" x14ac:dyDescent="0.2">
      <c r="A1639" s="59">
        <f>+VLOOKUP(B1639,Annuaire_roster!B:G,5,0)</f>
        <v>1413</v>
      </c>
      <c r="B1639" s="72" t="s">
        <v>131</v>
      </c>
      <c r="C1639" s="65">
        <v>0.24791666666666667</v>
      </c>
      <c r="D1639" s="65">
        <v>0.25</v>
      </c>
      <c r="E1639" s="66">
        <v>0.625</v>
      </c>
      <c r="F1639" s="66">
        <v>0.625</v>
      </c>
      <c r="G1639" s="49"/>
      <c r="H1639" s="48"/>
      <c r="I1639" s="84"/>
      <c r="J1639" s="48"/>
      <c r="K1639" s="58">
        <v>0</v>
      </c>
      <c r="L1639" s="48">
        <v>0</v>
      </c>
      <c r="M1639" s="70">
        <v>0</v>
      </c>
      <c r="N1639" s="34">
        <f t="shared" si="261"/>
        <v>0.33333333333333331</v>
      </c>
      <c r="O1639" s="38">
        <f t="shared" si="262"/>
        <v>0.33333333333333331</v>
      </c>
      <c r="P1639" s="82" t="s">
        <v>117</v>
      </c>
      <c r="Q1639" s="43">
        <v>44828</v>
      </c>
      <c r="R1639" s="35">
        <f t="shared" si="266"/>
        <v>0</v>
      </c>
      <c r="S1639" s="35">
        <f t="shared" si="267"/>
        <v>0</v>
      </c>
      <c r="T1639" s="10" t="str">
        <f t="shared" si="263"/>
        <v>Sem - 39</v>
      </c>
      <c r="U1639" s="10" t="str">
        <f t="shared" si="264"/>
        <v>Septembre</v>
      </c>
      <c r="V1639" s="36" t="str">
        <f t="shared" si="268"/>
        <v>2026</v>
      </c>
      <c r="W1639" s="34"/>
      <c r="X1639" s="91">
        <f t="shared" si="265"/>
        <v>2.0833333333333259E-3</v>
      </c>
      <c r="Y1639" s="92" t="str">
        <f>VLOOKUP('CM-CIC'!B1570,Annuaire_roster!B:F,4,0)</f>
        <v>CHOUIFI Mustapha</v>
      </c>
      <c r="Z1639" s="37" t="s">
        <v>110</v>
      </c>
      <c r="AA1639" s="60" t="s">
        <v>39</v>
      </c>
      <c r="AB1639" s="35" t="str">
        <f t="shared" si="269"/>
        <v/>
      </c>
      <c r="AC1639" s="35" t="str">
        <f t="shared" si="270"/>
        <v/>
      </c>
      <c r="AD1639" s="35" t="str">
        <f t="shared" si="271"/>
        <v/>
      </c>
      <c r="AE1639" s="45" t="str">
        <f t="shared" si="272"/>
        <v/>
      </c>
      <c r="AF1639" s="61"/>
      <c r="AG1639" s="45"/>
    </row>
    <row r="1640" spans="1:33" x14ac:dyDescent="0.2">
      <c r="A1640" s="59">
        <f>+VLOOKUP(B1640,Annuaire_roster!B:G,5,0)</f>
        <v>1418</v>
      </c>
      <c r="B1640" s="72" t="s">
        <v>132</v>
      </c>
      <c r="C1640" s="65">
        <v>0.25</v>
      </c>
      <c r="D1640" s="65">
        <v>0.25</v>
      </c>
      <c r="E1640" s="66">
        <v>0.625</v>
      </c>
      <c r="F1640" s="66">
        <v>0.625</v>
      </c>
      <c r="G1640" s="49"/>
      <c r="H1640" s="48"/>
      <c r="I1640" s="84"/>
      <c r="J1640" s="48"/>
      <c r="K1640" s="58">
        <v>0</v>
      </c>
      <c r="L1640" s="48">
        <v>0</v>
      </c>
      <c r="M1640" s="70">
        <v>0</v>
      </c>
      <c r="N1640" s="34">
        <f t="shared" si="261"/>
        <v>0.33333333333333331</v>
      </c>
      <c r="O1640" s="38">
        <f t="shared" si="262"/>
        <v>0.33333333333333331</v>
      </c>
      <c r="P1640" s="82" t="s">
        <v>117</v>
      </c>
      <c r="Q1640" s="43">
        <v>44828</v>
      </c>
      <c r="R1640" s="35">
        <f t="shared" si="266"/>
        <v>0</v>
      </c>
      <c r="S1640" s="35">
        <f t="shared" si="267"/>
        <v>0</v>
      </c>
      <c r="T1640" s="10" t="str">
        <f t="shared" si="263"/>
        <v>Sem - 39</v>
      </c>
      <c r="U1640" s="10" t="str">
        <f t="shared" si="264"/>
        <v>Septembre</v>
      </c>
      <c r="V1640" s="36" t="str">
        <f t="shared" si="268"/>
        <v>2026</v>
      </c>
      <c r="W1640" s="34"/>
      <c r="X1640" s="91">
        <f t="shared" si="265"/>
        <v>0</v>
      </c>
      <c r="Y1640" s="92" t="str">
        <f>VLOOKUP('CM-CIC'!B1571,Annuaire_roster!B:F,4,0)</f>
        <v>CHOUIFI Mustapha</v>
      </c>
      <c r="Z1640" s="37" t="s">
        <v>110</v>
      </c>
      <c r="AA1640" s="60" t="s">
        <v>39</v>
      </c>
      <c r="AB1640" s="35" t="str">
        <f t="shared" si="269"/>
        <v/>
      </c>
      <c r="AC1640" s="35" t="str">
        <f t="shared" si="270"/>
        <v/>
      </c>
      <c r="AD1640" s="35" t="str">
        <f t="shared" si="271"/>
        <v/>
      </c>
      <c r="AE1640" s="45" t="str">
        <f t="shared" si="272"/>
        <v/>
      </c>
      <c r="AF1640" s="61"/>
      <c r="AG1640" s="45"/>
    </row>
    <row r="1641" spans="1:33" x14ac:dyDescent="0.2">
      <c r="A1641" s="59">
        <f>+VLOOKUP(B1641,Annuaire_roster!B:G,5,0)</f>
        <v>1411</v>
      </c>
      <c r="B1641" s="72" t="s">
        <v>133</v>
      </c>
      <c r="C1641" s="65">
        <v>0.24097222222222225</v>
      </c>
      <c r="D1641" s="65">
        <v>0.25</v>
      </c>
      <c r="E1641" s="66">
        <v>0.625</v>
      </c>
      <c r="F1641" s="66">
        <v>0.625</v>
      </c>
      <c r="G1641" s="49"/>
      <c r="H1641" s="48"/>
      <c r="I1641" s="84"/>
      <c r="J1641" s="48"/>
      <c r="K1641" s="58">
        <v>0</v>
      </c>
      <c r="L1641" s="48">
        <v>0</v>
      </c>
      <c r="M1641" s="70">
        <v>0</v>
      </c>
      <c r="N1641" s="34">
        <f t="shared" si="261"/>
        <v>0.33333333333333331</v>
      </c>
      <c r="O1641" s="38">
        <f t="shared" si="262"/>
        <v>0.33333333333333331</v>
      </c>
      <c r="P1641" s="82" t="s">
        <v>117</v>
      </c>
      <c r="Q1641" s="43">
        <v>44828</v>
      </c>
      <c r="R1641" s="35">
        <f t="shared" si="266"/>
        <v>0</v>
      </c>
      <c r="S1641" s="35">
        <f t="shared" si="267"/>
        <v>0</v>
      </c>
      <c r="T1641" s="10" t="str">
        <f t="shared" si="263"/>
        <v>Sem - 39</v>
      </c>
      <c r="U1641" s="10" t="str">
        <f t="shared" si="264"/>
        <v>Septembre</v>
      </c>
      <c r="V1641" s="36" t="str">
        <f t="shared" si="268"/>
        <v>2026</v>
      </c>
      <c r="W1641" s="34"/>
      <c r="X1641" s="91">
        <f t="shared" si="265"/>
        <v>9.0277777777777457E-3</v>
      </c>
      <c r="Y1641" s="92" t="str">
        <f>VLOOKUP('CM-CIC'!B1572,Annuaire_roster!B:F,4,0)</f>
        <v>CHOUIFI Mustapha</v>
      </c>
      <c r="Z1641" s="37" t="s">
        <v>110</v>
      </c>
      <c r="AA1641" s="60" t="s">
        <v>39</v>
      </c>
      <c r="AB1641" s="35" t="str">
        <f t="shared" si="269"/>
        <v/>
      </c>
      <c r="AC1641" s="35" t="str">
        <f t="shared" si="270"/>
        <v/>
      </c>
      <c r="AD1641" s="35" t="str">
        <f t="shared" si="271"/>
        <v/>
      </c>
      <c r="AE1641" s="45" t="str">
        <f t="shared" si="272"/>
        <v/>
      </c>
      <c r="AF1641" s="61"/>
      <c r="AG1641" s="45"/>
    </row>
    <row r="1642" spans="1:33" x14ac:dyDescent="0.2">
      <c r="A1642" s="59">
        <f>+VLOOKUP(B1642,Annuaire_roster!B:G,5,0)</f>
        <v>1410</v>
      </c>
      <c r="B1642" s="72" t="s">
        <v>134</v>
      </c>
      <c r="C1642" s="65">
        <v>0.24930555555555556</v>
      </c>
      <c r="D1642" s="65">
        <v>0.25</v>
      </c>
      <c r="E1642" s="66">
        <v>0.625</v>
      </c>
      <c r="F1642" s="66">
        <v>0.625</v>
      </c>
      <c r="G1642" s="49"/>
      <c r="H1642" s="48"/>
      <c r="I1642" s="84"/>
      <c r="J1642" s="48"/>
      <c r="K1642" s="58">
        <v>0</v>
      </c>
      <c r="L1642" s="48">
        <v>0</v>
      </c>
      <c r="M1642" s="70">
        <v>0</v>
      </c>
      <c r="N1642" s="34">
        <f t="shared" si="261"/>
        <v>0.33333333333333331</v>
      </c>
      <c r="O1642" s="38">
        <f t="shared" si="262"/>
        <v>0.33333333333333331</v>
      </c>
      <c r="P1642" s="82" t="s">
        <v>117</v>
      </c>
      <c r="Q1642" s="43">
        <v>44828</v>
      </c>
      <c r="R1642" s="35">
        <f t="shared" si="266"/>
        <v>0</v>
      </c>
      <c r="S1642" s="35">
        <f t="shared" si="267"/>
        <v>0</v>
      </c>
      <c r="T1642" s="10" t="str">
        <f t="shared" si="263"/>
        <v>Sem - 39</v>
      </c>
      <c r="U1642" s="10" t="str">
        <f t="shared" si="264"/>
        <v>Septembre</v>
      </c>
      <c r="V1642" s="36" t="str">
        <f t="shared" si="268"/>
        <v>2026</v>
      </c>
      <c r="W1642" s="34"/>
      <c r="X1642" s="91">
        <f t="shared" si="265"/>
        <v>0</v>
      </c>
      <c r="Y1642" s="92" t="str">
        <f>VLOOKUP('CM-CIC'!B1573,Annuaire_roster!B:F,4,0)</f>
        <v>CHOUIFI Mustapha</v>
      </c>
      <c r="Z1642" s="37" t="s">
        <v>110</v>
      </c>
      <c r="AA1642" s="60" t="s">
        <v>39</v>
      </c>
      <c r="AB1642" s="35" t="str">
        <f t="shared" si="269"/>
        <v/>
      </c>
      <c r="AC1642" s="35" t="str">
        <f t="shared" si="270"/>
        <v/>
      </c>
      <c r="AD1642" s="35" t="str">
        <f t="shared" si="271"/>
        <v/>
      </c>
      <c r="AE1642" s="45" t="str">
        <f t="shared" si="272"/>
        <v/>
      </c>
      <c r="AF1642" s="61"/>
      <c r="AG1642" s="45"/>
    </row>
    <row r="1643" spans="1:33" x14ac:dyDescent="0.2">
      <c r="A1643" s="59">
        <f>+VLOOKUP(B1643,Annuaire_roster!B:G,5,0)</f>
        <v>1414</v>
      </c>
      <c r="B1643" s="72" t="s">
        <v>136</v>
      </c>
      <c r="C1643" s="65">
        <v>0.24097222222222225</v>
      </c>
      <c r="D1643" s="65">
        <v>0.25</v>
      </c>
      <c r="E1643" s="66">
        <v>0.625</v>
      </c>
      <c r="F1643" s="66">
        <v>0.625</v>
      </c>
      <c r="G1643" s="49"/>
      <c r="H1643" s="48"/>
      <c r="I1643" s="84"/>
      <c r="J1643" s="48"/>
      <c r="K1643" s="58">
        <v>0</v>
      </c>
      <c r="L1643" s="48">
        <v>0</v>
      </c>
      <c r="M1643" s="70">
        <v>0</v>
      </c>
      <c r="N1643" s="34">
        <f t="shared" si="261"/>
        <v>0.33333333333333331</v>
      </c>
      <c r="O1643" s="38">
        <f t="shared" si="262"/>
        <v>0.33333333333333331</v>
      </c>
      <c r="P1643" s="82" t="s">
        <v>117</v>
      </c>
      <c r="Q1643" s="43">
        <v>44828</v>
      </c>
      <c r="R1643" s="35">
        <f t="shared" si="266"/>
        <v>0</v>
      </c>
      <c r="S1643" s="35">
        <f t="shared" si="267"/>
        <v>0</v>
      </c>
      <c r="T1643" s="10" t="str">
        <f t="shared" si="263"/>
        <v>Sem - 39</v>
      </c>
      <c r="U1643" s="10" t="str">
        <f t="shared" si="264"/>
        <v>Septembre</v>
      </c>
      <c r="V1643" s="36" t="str">
        <f t="shared" si="268"/>
        <v>2026</v>
      </c>
      <c r="W1643" s="34"/>
      <c r="X1643" s="91">
        <f t="shared" si="265"/>
        <v>9.0277777777777457E-3</v>
      </c>
      <c r="Y1643" s="92" t="str">
        <f>VLOOKUP('CM-CIC'!B1574,Annuaire_roster!B:F,4,0)</f>
        <v>CHOUIFI Mustapha</v>
      </c>
      <c r="Z1643" s="37" t="s">
        <v>110</v>
      </c>
      <c r="AA1643" s="60" t="s">
        <v>39</v>
      </c>
      <c r="AB1643" s="35" t="str">
        <f t="shared" si="269"/>
        <v/>
      </c>
      <c r="AC1643" s="35" t="str">
        <f t="shared" si="270"/>
        <v/>
      </c>
      <c r="AD1643" s="35" t="str">
        <f t="shared" si="271"/>
        <v/>
      </c>
      <c r="AE1643" s="45" t="str">
        <f t="shared" si="272"/>
        <v/>
      </c>
      <c r="AF1643" s="61"/>
      <c r="AG1643" s="45"/>
    </row>
    <row r="1644" spans="1:33" x14ac:dyDescent="0.2">
      <c r="A1644" s="59">
        <f>+VLOOKUP(B1644,Annuaire_roster!B:G,5,0)</f>
        <v>1415</v>
      </c>
      <c r="B1644" s="72" t="s">
        <v>137</v>
      </c>
      <c r="C1644" s="65">
        <v>0.24791666666666667</v>
      </c>
      <c r="D1644" s="65">
        <v>0.25</v>
      </c>
      <c r="E1644" s="66">
        <v>0.625</v>
      </c>
      <c r="F1644" s="66">
        <v>0.625</v>
      </c>
      <c r="G1644" s="49"/>
      <c r="H1644" s="48"/>
      <c r="I1644" s="84"/>
      <c r="J1644" s="48"/>
      <c r="K1644" s="58">
        <v>0</v>
      </c>
      <c r="L1644" s="48">
        <v>0</v>
      </c>
      <c r="M1644" s="70">
        <v>0</v>
      </c>
      <c r="N1644" s="34">
        <f t="shared" si="261"/>
        <v>0.33333333333333331</v>
      </c>
      <c r="O1644" s="38">
        <f t="shared" si="262"/>
        <v>0.33333333333333331</v>
      </c>
      <c r="P1644" s="82" t="s">
        <v>117</v>
      </c>
      <c r="Q1644" s="43">
        <v>44828</v>
      </c>
      <c r="R1644" s="35">
        <f t="shared" si="266"/>
        <v>0</v>
      </c>
      <c r="S1644" s="35">
        <f t="shared" si="267"/>
        <v>0</v>
      </c>
      <c r="T1644" s="10" t="str">
        <f t="shared" si="263"/>
        <v>Sem - 39</v>
      </c>
      <c r="U1644" s="10" t="str">
        <f t="shared" si="264"/>
        <v>Septembre</v>
      </c>
      <c r="V1644" s="36" t="str">
        <f t="shared" si="268"/>
        <v>2026</v>
      </c>
      <c r="W1644" s="34"/>
      <c r="X1644" s="91">
        <f t="shared" si="265"/>
        <v>2.0833333333333259E-3</v>
      </c>
      <c r="Y1644" s="92" t="str">
        <f>VLOOKUP('CM-CIC'!B1575,Annuaire_roster!B:F,4,0)</f>
        <v>CHOUIFI Mustapha</v>
      </c>
      <c r="Z1644" s="37" t="s">
        <v>110</v>
      </c>
      <c r="AA1644" s="60" t="s">
        <v>39</v>
      </c>
      <c r="AB1644" s="35" t="str">
        <f t="shared" si="269"/>
        <v/>
      </c>
      <c r="AC1644" s="35" t="str">
        <f t="shared" si="270"/>
        <v/>
      </c>
      <c r="AD1644" s="35" t="str">
        <f t="shared" si="271"/>
        <v/>
      </c>
      <c r="AE1644" s="45" t="str">
        <f t="shared" si="272"/>
        <v/>
      </c>
      <c r="AF1644" s="61"/>
      <c r="AG1644" s="45"/>
    </row>
    <row r="1645" spans="1:33" x14ac:dyDescent="0.2">
      <c r="A1645" s="59">
        <f>+VLOOKUP(B1645,Annuaire_roster!B:G,5,0)</f>
        <v>1421</v>
      </c>
      <c r="B1645" s="72" t="s">
        <v>140</v>
      </c>
      <c r="C1645" s="65"/>
      <c r="D1645" s="65">
        <v>0.25</v>
      </c>
      <c r="E1645" s="66"/>
      <c r="F1645" s="66">
        <v>0.625</v>
      </c>
      <c r="G1645" s="49"/>
      <c r="H1645" s="48"/>
      <c r="I1645" s="84"/>
      <c r="J1645" s="48"/>
      <c r="K1645" s="58">
        <v>0</v>
      </c>
      <c r="L1645" s="48">
        <v>0</v>
      </c>
      <c r="M1645" s="70" t="s">
        <v>187</v>
      </c>
      <c r="N1645" s="34" t="str">
        <f t="shared" si="261"/>
        <v/>
      </c>
      <c r="O1645" s="38">
        <f t="shared" si="262"/>
        <v>0.33333333333333331</v>
      </c>
      <c r="P1645" s="82" t="s">
        <v>117</v>
      </c>
      <c r="Q1645" s="43">
        <v>44828</v>
      </c>
      <c r="R1645" s="35">
        <f t="shared" si="266"/>
        <v>0.33333333333333331</v>
      </c>
      <c r="S1645" s="35">
        <f t="shared" si="267"/>
        <v>0.33333333333333331</v>
      </c>
      <c r="T1645" s="10" t="str">
        <f t="shared" si="263"/>
        <v>Sem - 39</v>
      </c>
      <c r="U1645" s="10" t="str">
        <f t="shared" si="264"/>
        <v>Septembre</v>
      </c>
      <c r="V1645" s="36" t="str">
        <f t="shared" si="268"/>
        <v>2026</v>
      </c>
      <c r="W1645" s="34"/>
      <c r="X1645" s="91">
        <f t="shared" si="265"/>
        <v>0</v>
      </c>
      <c r="Y1645" s="92" t="str">
        <f>VLOOKUP('CM-CIC'!B1576,Annuaire_roster!B:F,4,0)</f>
        <v>CHOUIFI Mustapha</v>
      </c>
      <c r="Z1645" s="37" t="s">
        <v>110</v>
      </c>
      <c r="AA1645" s="60" t="s">
        <v>39</v>
      </c>
      <c r="AB1645" s="35" t="str">
        <f t="shared" si="269"/>
        <v/>
      </c>
      <c r="AC1645" s="35" t="str">
        <f t="shared" si="270"/>
        <v/>
      </c>
      <c r="AD1645" s="35" t="str">
        <f t="shared" si="271"/>
        <v/>
      </c>
      <c r="AE1645" s="45" t="str">
        <f t="shared" si="272"/>
        <v/>
      </c>
      <c r="AF1645" s="61"/>
      <c r="AG1645" s="45"/>
    </row>
    <row r="1646" spans="1:33" x14ac:dyDescent="0.2">
      <c r="A1646" s="59">
        <f>+VLOOKUP(B1646,Annuaire_roster!B:G,5,0)</f>
        <v>1419</v>
      </c>
      <c r="B1646" s="72" t="s">
        <v>139</v>
      </c>
      <c r="C1646" s="65">
        <v>0.25</v>
      </c>
      <c r="D1646" s="65">
        <v>0.25</v>
      </c>
      <c r="E1646" s="66">
        <v>0.625</v>
      </c>
      <c r="F1646" s="66">
        <v>0.625</v>
      </c>
      <c r="G1646" s="49"/>
      <c r="H1646" s="48"/>
      <c r="I1646" s="84"/>
      <c r="J1646" s="48"/>
      <c r="K1646" s="58">
        <v>0</v>
      </c>
      <c r="L1646" s="48">
        <v>0</v>
      </c>
      <c r="M1646" s="70">
        <v>0</v>
      </c>
      <c r="N1646" s="34">
        <f t="shared" si="261"/>
        <v>0.33333333333333331</v>
      </c>
      <c r="O1646" s="38">
        <f t="shared" si="262"/>
        <v>0.33333333333333331</v>
      </c>
      <c r="P1646" s="82" t="s">
        <v>117</v>
      </c>
      <c r="Q1646" s="43">
        <v>44828</v>
      </c>
      <c r="R1646" s="35">
        <f t="shared" si="266"/>
        <v>0</v>
      </c>
      <c r="S1646" s="35">
        <f t="shared" si="267"/>
        <v>0</v>
      </c>
      <c r="T1646" s="10" t="str">
        <f t="shared" si="263"/>
        <v>Sem - 39</v>
      </c>
      <c r="U1646" s="10" t="str">
        <f t="shared" si="264"/>
        <v>Septembre</v>
      </c>
      <c r="V1646" s="36" t="str">
        <f t="shared" si="268"/>
        <v>2026</v>
      </c>
      <c r="W1646" s="34"/>
      <c r="X1646" s="91">
        <f t="shared" si="265"/>
        <v>0</v>
      </c>
      <c r="Y1646" s="92" t="str">
        <f>VLOOKUP('CM-CIC'!B1577,Annuaire_roster!B:F,4,0)</f>
        <v>CHOUIFI Mustapha</v>
      </c>
      <c r="Z1646" s="37" t="s">
        <v>110</v>
      </c>
      <c r="AA1646" s="60" t="s">
        <v>39</v>
      </c>
      <c r="AB1646" s="35" t="str">
        <f t="shared" si="269"/>
        <v/>
      </c>
      <c r="AC1646" s="35" t="str">
        <f t="shared" si="270"/>
        <v/>
      </c>
      <c r="AD1646" s="35" t="str">
        <f t="shared" si="271"/>
        <v/>
      </c>
      <c r="AE1646" s="45" t="str">
        <f t="shared" si="272"/>
        <v/>
      </c>
      <c r="AF1646" s="61"/>
      <c r="AG1646" s="45"/>
    </row>
    <row r="1647" spans="1:33" x14ac:dyDescent="0.2">
      <c r="A1647" s="59">
        <f>+VLOOKUP(B1647,Annuaire_roster!B:G,5,0)</f>
        <v>1533</v>
      </c>
      <c r="B1647" s="72" t="s">
        <v>181</v>
      </c>
      <c r="C1647" s="65">
        <v>0.25</v>
      </c>
      <c r="D1647" s="65">
        <v>0.25</v>
      </c>
      <c r="E1647" s="66">
        <v>0.625</v>
      </c>
      <c r="F1647" s="66">
        <v>0.625</v>
      </c>
      <c r="G1647" s="49"/>
      <c r="H1647" s="48"/>
      <c r="I1647" s="84"/>
      <c r="J1647" s="48"/>
      <c r="K1647" s="58">
        <v>0</v>
      </c>
      <c r="L1647" s="48">
        <v>0</v>
      </c>
      <c r="M1647" s="70">
        <v>0</v>
      </c>
      <c r="N1647" s="34">
        <f t="shared" si="261"/>
        <v>0.33333333333333331</v>
      </c>
      <c r="O1647" s="38">
        <f t="shared" si="262"/>
        <v>0.33333333333333331</v>
      </c>
      <c r="P1647" s="82" t="s">
        <v>117</v>
      </c>
      <c r="Q1647" s="43">
        <v>44828</v>
      </c>
      <c r="R1647" s="35">
        <f t="shared" si="266"/>
        <v>0</v>
      </c>
      <c r="S1647" s="35">
        <f t="shared" si="267"/>
        <v>0</v>
      </c>
      <c r="T1647" s="10" t="str">
        <f t="shared" si="263"/>
        <v>Sem - 39</v>
      </c>
      <c r="U1647" s="10" t="str">
        <f t="shared" si="264"/>
        <v>Septembre</v>
      </c>
      <c r="V1647" s="36" t="str">
        <f t="shared" si="268"/>
        <v>2026</v>
      </c>
      <c r="W1647" s="34"/>
      <c r="X1647" s="91">
        <f t="shared" si="265"/>
        <v>0</v>
      </c>
      <c r="Y1647" s="92" t="str">
        <f>VLOOKUP('CM-CIC'!B1578,Annuaire_roster!B:F,4,0)</f>
        <v>CHOUIFI Mustapha</v>
      </c>
      <c r="Z1647" s="37" t="s">
        <v>110</v>
      </c>
      <c r="AA1647" s="60" t="s">
        <v>39</v>
      </c>
      <c r="AB1647" s="35" t="str">
        <f t="shared" si="269"/>
        <v/>
      </c>
      <c r="AC1647" s="35" t="str">
        <f t="shared" si="270"/>
        <v/>
      </c>
      <c r="AD1647" s="35" t="str">
        <f t="shared" si="271"/>
        <v/>
      </c>
      <c r="AE1647" s="45" t="str">
        <f t="shared" si="272"/>
        <v/>
      </c>
      <c r="AF1647" s="61"/>
      <c r="AG1647" s="45"/>
    </row>
    <row r="1648" spans="1:33" x14ac:dyDescent="0.2">
      <c r="A1648" s="59">
        <f>+VLOOKUP(B1648,Annuaire_roster!B:G,5,0)</f>
        <v>1448</v>
      </c>
      <c r="B1648" s="72" t="s">
        <v>164</v>
      </c>
      <c r="C1648" s="65">
        <v>0.24583333333333335</v>
      </c>
      <c r="D1648" s="65">
        <v>0.25</v>
      </c>
      <c r="E1648" s="66">
        <v>0.625</v>
      </c>
      <c r="F1648" s="66">
        <v>0.625</v>
      </c>
      <c r="G1648" s="49"/>
      <c r="H1648" s="48"/>
      <c r="I1648" s="84"/>
      <c r="J1648" s="48"/>
      <c r="K1648" s="58">
        <v>0</v>
      </c>
      <c r="L1648" s="48">
        <v>0</v>
      </c>
      <c r="M1648" s="70">
        <v>0</v>
      </c>
      <c r="N1648" s="34">
        <f t="shared" si="261"/>
        <v>0.33333333333333331</v>
      </c>
      <c r="O1648" s="38">
        <f t="shared" si="262"/>
        <v>0.33333333333333331</v>
      </c>
      <c r="P1648" s="82" t="s">
        <v>117</v>
      </c>
      <c r="Q1648" s="43">
        <v>44828</v>
      </c>
      <c r="R1648" s="35">
        <f t="shared" si="266"/>
        <v>0</v>
      </c>
      <c r="S1648" s="35">
        <f t="shared" si="267"/>
        <v>0</v>
      </c>
      <c r="T1648" s="10" t="str">
        <f t="shared" si="263"/>
        <v>Sem - 39</v>
      </c>
      <c r="U1648" s="10" t="str">
        <f t="shared" si="264"/>
        <v>Septembre</v>
      </c>
      <c r="V1648" s="36" t="str">
        <f t="shared" si="268"/>
        <v>2026</v>
      </c>
      <c r="W1648" s="34"/>
      <c r="X1648" s="91">
        <f t="shared" si="265"/>
        <v>4.1666666666666519E-3</v>
      </c>
      <c r="Y1648" s="92" t="str">
        <f>VLOOKUP('CM-CIC'!B1579,Annuaire_roster!B:F,4,0)</f>
        <v>CHOUIFI Mustapha</v>
      </c>
      <c r="Z1648" s="37" t="s">
        <v>110</v>
      </c>
      <c r="AA1648" s="60" t="s">
        <v>39</v>
      </c>
      <c r="AB1648" s="35" t="str">
        <f t="shared" si="269"/>
        <v/>
      </c>
      <c r="AC1648" s="35" t="str">
        <f t="shared" si="270"/>
        <v/>
      </c>
      <c r="AD1648" s="35" t="str">
        <f t="shared" si="271"/>
        <v/>
      </c>
      <c r="AE1648" s="45" t="str">
        <f t="shared" si="272"/>
        <v/>
      </c>
      <c r="AF1648" s="61"/>
      <c r="AG1648" s="45"/>
    </row>
    <row r="1649" spans="1:33" x14ac:dyDescent="0.2">
      <c r="A1649" s="59">
        <f>+VLOOKUP(B1649,Annuaire_roster!B:G,5,0)</f>
        <v>1488</v>
      </c>
      <c r="B1649" s="72" t="s">
        <v>170</v>
      </c>
      <c r="C1649" s="65">
        <v>0.25</v>
      </c>
      <c r="D1649" s="65">
        <v>0.25</v>
      </c>
      <c r="E1649" s="66">
        <v>0.625</v>
      </c>
      <c r="F1649" s="66">
        <v>0.625</v>
      </c>
      <c r="G1649" s="49"/>
      <c r="H1649" s="48"/>
      <c r="I1649" s="84" t="s">
        <v>63</v>
      </c>
      <c r="J1649" s="48"/>
      <c r="K1649" s="58">
        <v>0</v>
      </c>
      <c r="L1649" s="48">
        <v>0</v>
      </c>
      <c r="M1649" s="70">
        <v>0</v>
      </c>
      <c r="N1649" s="34">
        <f t="shared" si="261"/>
        <v>0.33333333333333331</v>
      </c>
      <c r="O1649" s="38">
        <f t="shared" si="262"/>
        <v>0.33333333333333331</v>
      </c>
      <c r="P1649" s="82" t="s">
        <v>117</v>
      </c>
      <c r="Q1649" s="43">
        <v>44828</v>
      </c>
      <c r="R1649" s="35">
        <f t="shared" si="266"/>
        <v>0</v>
      </c>
      <c r="S1649" s="35">
        <f t="shared" si="267"/>
        <v>0</v>
      </c>
      <c r="T1649" s="10" t="str">
        <f t="shared" si="263"/>
        <v>Sem - 39</v>
      </c>
      <c r="U1649" s="10" t="str">
        <f t="shared" si="264"/>
        <v>Septembre</v>
      </c>
      <c r="V1649" s="36" t="str">
        <f t="shared" si="268"/>
        <v>2026</v>
      </c>
      <c r="W1649" s="34"/>
      <c r="X1649" s="91">
        <f t="shared" si="265"/>
        <v>0</v>
      </c>
      <c r="Y1649" s="92" t="str">
        <f>VLOOKUP('CM-CIC'!B1580,Annuaire_roster!B:F,4,0)</f>
        <v>CHOUIFI Mustapha</v>
      </c>
      <c r="Z1649" s="37" t="s">
        <v>110</v>
      </c>
      <c r="AA1649" s="60" t="s">
        <v>39</v>
      </c>
      <c r="AB1649" s="35" t="str">
        <f t="shared" si="269"/>
        <v/>
      </c>
      <c r="AC1649" s="35" t="str">
        <f t="shared" si="270"/>
        <v/>
      </c>
      <c r="AD1649" s="35" t="str">
        <f t="shared" si="271"/>
        <v/>
      </c>
      <c r="AE1649" s="45" t="str">
        <f t="shared" si="272"/>
        <v/>
      </c>
      <c r="AF1649" s="61"/>
      <c r="AG1649" s="45"/>
    </row>
    <row r="1650" spans="1:33" x14ac:dyDescent="0.2">
      <c r="A1650" s="59">
        <f>+VLOOKUP(B1650,Annuaire_roster!B:G,5,0)</f>
        <v>1456</v>
      </c>
      <c r="B1650" s="72" t="s">
        <v>173</v>
      </c>
      <c r="C1650" s="65">
        <v>0.24375000000000002</v>
      </c>
      <c r="D1650" s="65">
        <v>0.25</v>
      </c>
      <c r="E1650" s="66">
        <v>0.625</v>
      </c>
      <c r="F1650" s="66">
        <v>0.625</v>
      </c>
      <c r="G1650" s="49"/>
      <c r="H1650" s="48"/>
      <c r="I1650" s="84" t="s">
        <v>63</v>
      </c>
      <c r="J1650" s="48"/>
      <c r="K1650" s="58">
        <v>0</v>
      </c>
      <c r="L1650" s="48">
        <v>0</v>
      </c>
      <c r="M1650" s="112">
        <v>0</v>
      </c>
      <c r="N1650" s="34">
        <f t="shared" si="261"/>
        <v>0.33333333333333331</v>
      </c>
      <c r="O1650" s="38">
        <f t="shared" si="262"/>
        <v>0.33333333333333331</v>
      </c>
      <c r="P1650" s="82" t="s">
        <v>117</v>
      </c>
      <c r="Q1650" s="43">
        <v>44828</v>
      </c>
      <c r="R1650" s="35">
        <f t="shared" si="266"/>
        <v>0</v>
      </c>
      <c r="S1650" s="35">
        <f t="shared" si="267"/>
        <v>0</v>
      </c>
      <c r="T1650" s="10" t="str">
        <f t="shared" si="263"/>
        <v>Sem - 39</v>
      </c>
      <c r="U1650" s="10" t="str">
        <f t="shared" si="264"/>
        <v>Septembre</v>
      </c>
      <c r="V1650" s="36" t="str">
        <f t="shared" si="268"/>
        <v>2026</v>
      </c>
      <c r="W1650" s="34"/>
      <c r="X1650" s="91">
        <f t="shared" si="265"/>
        <v>6.2499999999999778E-3</v>
      </c>
      <c r="Y1650" s="92" t="str">
        <f>VLOOKUP('CM-CIC'!B1581,Annuaire_roster!B:F,4,0)</f>
        <v>CHOUIFI Mustapha</v>
      </c>
      <c r="Z1650" s="37" t="s">
        <v>110</v>
      </c>
      <c r="AA1650" s="60" t="s">
        <v>39</v>
      </c>
      <c r="AB1650" s="35" t="str">
        <f t="shared" si="269"/>
        <v/>
      </c>
      <c r="AC1650" s="35" t="str">
        <f t="shared" si="270"/>
        <v/>
      </c>
      <c r="AD1650" s="35" t="str">
        <f t="shared" si="271"/>
        <v/>
      </c>
      <c r="AE1650" s="45" t="str">
        <f t="shared" si="272"/>
        <v/>
      </c>
      <c r="AF1650" s="61"/>
      <c r="AG1650" s="45"/>
    </row>
    <row r="1651" spans="1:33" x14ac:dyDescent="0.2">
      <c r="A1651" s="59">
        <f>+VLOOKUP(B1651,Annuaire_roster!B:G,5,0)</f>
        <v>1429</v>
      </c>
      <c r="B1651" s="72" t="s">
        <v>147</v>
      </c>
      <c r="C1651" s="65">
        <v>0.24930555555555556</v>
      </c>
      <c r="D1651" s="65">
        <v>0.25</v>
      </c>
      <c r="E1651" s="66">
        <v>0.625</v>
      </c>
      <c r="F1651" s="66">
        <v>0.625</v>
      </c>
      <c r="G1651" s="49"/>
      <c r="H1651" s="48"/>
      <c r="I1651" s="84" t="s">
        <v>63</v>
      </c>
      <c r="J1651" s="48"/>
      <c r="K1651" s="58">
        <v>0</v>
      </c>
      <c r="L1651" s="48">
        <v>0</v>
      </c>
      <c r="M1651" s="112">
        <v>0</v>
      </c>
      <c r="N1651" s="34">
        <f t="shared" ref="N1651:N1714" si="273">IFERROR(IF(OR(D1651="OFF",D1651="Congé",M1651="Abs",D1651="Congé sans solde",D1651="Férié"),"",IF(O1651-K1651-L1651&gt;O1651,O1651,IF(O1651-K1651-L1651&lt;0,"",O1651-K1651-L1651))),"")</f>
        <v>0.33333333333333331</v>
      </c>
      <c r="O1651" s="38">
        <f t="shared" ref="O1651:O1714" si="274">IF(AG1651="2H Pause déjeuner",IF(F1651-D1651-0.0833333333333333&lt;0,F1651-D1651-0.0833333333333333+1,F1651-D1651-0.0833333333333333),IF(OR(AND(F1651="OFF",D1651="OFF"),AND(F1651="Congé",D1651="Congé"),AND(F1651="Congé sans solde",D1651="Congé sans solde"),AND(F1651="Congé spécial",D1651="Congé spécial"),AND(F1651="Férié",D1651="Férié"),AND(F1651="OFF",D1651="Congé"),AND(F1651="OFF",D1651="Congé sans solde"),AND(F1651="OFF",D1651="Congé spécial"),AND(F1651="OFF",D1651="Férié"),AND(F1651="Congé",D1651="OFF"),AND(F1651="Congé",D1651="Congé sans solde"),AND(F1651="Congé",D1651="Congé spécial"),AND(F1651="Congé",D1651="Férié"),AND(F1651="Congé sans solde",D1651="OFF"),AND(F1651="Congé sans solde",D1651="Congé"),AND(F1651="Congé sans solde",D1651="Congé spécial"),AND(F1651="Congé sans solde",D1651="Férié"),AND(F1651="Congé spécial",D1651="OFF"),AND(F1651="Congé spécial",D1651="Congé"),AND(F1651="Congé spécial",D1651="Congé sans solde"),AND(F1651="Congé spécial",D1651="Férié"),AND(F1651="Férié",D1651="OFF"),AND(F1651="Férié",D1651="Congé"),AND(F1651="Férié",D1651="Congé sans solde"),AND(F1651="Férié",D1651="Congé spécial")),0,IF(OR(F1651="OFF",F1651="Congé",F1651="Congé spécial",F1651="Congé sans solde",D1651="OFF",D1651="Congé",D1651="Congé spécial",D1651="Congé sans solde"),0.208333333333334,IF(AND(AG1651="",F1651-D1651&lt;0),("24:00:00"-D1651)+("00:00:00"+F1651)-0.0416666666666667,IF(AND(OR(AG1651="Allaitement",AG1651="Sans déjeuner"),F1651-D1651&lt;0),("24:00:00"-D1651)+("00:00:00"+F1651),IF(AND(AG1651="",F1651-D1651&gt;0.166666666666667),F1651-D1651-0.0416666666666667,IF(AND(OR(AG1651="Allaitement",AG1651="Sans déjeuner"),F1651-D1651&gt;0.166666666666667),F1651-D1651,F1651-D1651)))))))</f>
        <v>0.33333333333333331</v>
      </c>
      <c r="P1651" s="82" t="s">
        <v>117</v>
      </c>
      <c r="Q1651" s="43">
        <v>44828</v>
      </c>
      <c r="R1651" s="35">
        <f t="shared" si="266"/>
        <v>0</v>
      </c>
      <c r="S1651" s="35">
        <f t="shared" si="267"/>
        <v>0</v>
      </c>
      <c r="T1651" s="10" t="str">
        <f t="shared" si="263"/>
        <v>Sem - 39</v>
      </c>
      <c r="U1651" s="10" t="str">
        <f t="shared" si="264"/>
        <v>Septembre</v>
      </c>
      <c r="V1651" s="36" t="str">
        <f t="shared" si="268"/>
        <v>2026</v>
      </c>
      <c r="W1651" s="34"/>
      <c r="X1651" s="91">
        <f t="shared" si="265"/>
        <v>0</v>
      </c>
      <c r="Y1651" s="92" t="str">
        <f>VLOOKUP('CM-CIC'!B1582,Annuaire_roster!B:F,4,0)</f>
        <v>CHOUIFI Mustapha</v>
      </c>
      <c r="Z1651" s="37" t="s">
        <v>110</v>
      </c>
      <c r="AA1651" s="60" t="s">
        <v>39</v>
      </c>
      <c r="AB1651" s="35" t="str">
        <f t="shared" si="269"/>
        <v/>
      </c>
      <c r="AC1651" s="35" t="str">
        <f t="shared" si="270"/>
        <v/>
      </c>
      <c r="AD1651" s="35" t="str">
        <f t="shared" si="271"/>
        <v/>
      </c>
      <c r="AE1651" s="45" t="str">
        <f t="shared" si="272"/>
        <v/>
      </c>
      <c r="AF1651" s="61"/>
      <c r="AG1651" s="45"/>
    </row>
    <row r="1652" spans="1:33" x14ac:dyDescent="0.2">
      <c r="A1652" s="59" t="str">
        <f>+VLOOKUP(B1652,Annuaire_roster!B:G,5,0)</f>
        <v>01563</v>
      </c>
      <c r="B1652" s="72" t="s">
        <v>190</v>
      </c>
      <c r="C1652" s="65">
        <v>0.25</v>
      </c>
      <c r="D1652" s="65">
        <v>0.25</v>
      </c>
      <c r="E1652" s="66">
        <v>0.625</v>
      </c>
      <c r="F1652" s="66">
        <v>0.625</v>
      </c>
      <c r="G1652" s="49"/>
      <c r="H1652" s="48"/>
      <c r="I1652" s="84" t="s">
        <v>63</v>
      </c>
      <c r="J1652" s="48"/>
      <c r="K1652" s="58">
        <v>0</v>
      </c>
      <c r="L1652" s="48">
        <v>0</v>
      </c>
      <c r="M1652" s="112">
        <v>0</v>
      </c>
      <c r="N1652" s="34">
        <f t="shared" si="273"/>
        <v>0.33333333333333331</v>
      </c>
      <c r="O1652" s="38">
        <f t="shared" si="274"/>
        <v>0.33333333333333331</v>
      </c>
      <c r="P1652" s="82" t="s">
        <v>117</v>
      </c>
      <c r="Q1652" s="43">
        <v>44828</v>
      </c>
      <c r="R1652" s="35">
        <f t="shared" si="266"/>
        <v>0</v>
      </c>
      <c r="S1652" s="35">
        <f t="shared" si="267"/>
        <v>0</v>
      </c>
      <c r="T1652" s="10" t="str">
        <f t="shared" si="263"/>
        <v>Sem - 39</v>
      </c>
      <c r="U1652" s="10" t="str">
        <f t="shared" si="264"/>
        <v>Septembre</v>
      </c>
      <c r="V1652" s="36" t="str">
        <f t="shared" si="268"/>
        <v>2026</v>
      </c>
      <c r="W1652" s="34"/>
      <c r="X1652" s="91">
        <f t="shared" si="265"/>
        <v>0</v>
      </c>
      <c r="Y1652" s="92" t="str">
        <f>VLOOKUP('CM-CIC'!B1583,Annuaire_roster!B:F,4,0)</f>
        <v>CHOUIFI Mustapha</v>
      </c>
      <c r="Z1652" s="37" t="s">
        <v>110</v>
      </c>
      <c r="AA1652" s="60" t="s">
        <v>39</v>
      </c>
      <c r="AB1652" s="35" t="str">
        <f t="shared" si="269"/>
        <v/>
      </c>
      <c r="AC1652" s="35" t="str">
        <f t="shared" si="270"/>
        <v/>
      </c>
      <c r="AD1652" s="35" t="str">
        <f t="shared" si="271"/>
        <v/>
      </c>
      <c r="AE1652" s="45" t="str">
        <f t="shared" si="272"/>
        <v/>
      </c>
      <c r="AF1652" s="61"/>
      <c r="AG1652" s="45"/>
    </row>
    <row r="1653" spans="1:33" x14ac:dyDescent="0.2">
      <c r="A1653" s="59" t="str">
        <f>+VLOOKUP(B1653,Annuaire_roster!B:G,5,0)</f>
        <v>01579</v>
      </c>
      <c r="B1653" s="72" t="s">
        <v>194</v>
      </c>
      <c r="C1653" s="65"/>
      <c r="D1653" s="65">
        <v>0.25</v>
      </c>
      <c r="E1653" s="66"/>
      <c r="F1653" s="66">
        <v>0.625</v>
      </c>
      <c r="G1653" s="49"/>
      <c r="H1653" s="48"/>
      <c r="I1653" s="84" t="s">
        <v>63</v>
      </c>
      <c r="J1653" s="48"/>
      <c r="K1653" s="58">
        <v>0</v>
      </c>
      <c r="L1653" s="48">
        <v>0</v>
      </c>
      <c r="M1653" s="112" t="s">
        <v>187</v>
      </c>
      <c r="N1653" s="34" t="str">
        <f t="shared" si="273"/>
        <v/>
      </c>
      <c r="O1653" s="38">
        <f t="shared" si="274"/>
        <v>0.33333333333333331</v>
      </c>
      <c r="P1653" s="82" t="s">
        <v>117</v>
      </c>
      <c r="Q1653" s="43">
        <v>44828</v>
      </c>
      <c r="R1653" s="35">
        <f t="shared" si="266"/>
        <v>0.33333333333333331</v>
      </c>
      <c r="S1653" s="35">
        <f t="shared" si="267"/>
        <v>0.33333333333333331</v>
      </c>
      <c r="T1653" s="10" t="str">
        <f t="shared" si="263"/>
        <v>Sem - 39</v>
      </c>
      <c r="U1653" s="10" t="str">
        <f t="shared" si="264"/>
        <v>Septembre</v>
      </c>
      <c r="V1653" s="36" t="str">
        <f t="shared" si="268"/>
        <v>2026</v>
      </c>
      <c r="W1653" s="34"/>
      <c r="X1653" s="91">
        <f t="shared" si="265"/>
        <v>0</v>
      </c>
      <c r="Y1653" s="92" t="str">
        <f>VLOOKUP('CM-CIC'!B1584,Annuaire_roster!B:F,4,0)</f>
        <v>CHOUIFI Mustapha</v>
      </c>
      <c r="Z1653" s="37" t="s">
        <v>110</v>
      </c>
      <c r="AA1653" s="60" t="s">
        <v>39</v>
      </c>
      <c r="AB1653" s="35" t="str">
        <f t="shared" si="269"/>
        <v/>
      </c>
      <c r="AC1653" s="35" t="str">
        <f t="shared" si="270"/>
        <v/>
      </c>
      <c r="AD1653" s="35" t="str">
        <f t="shared" si="271"/>
        <v/>
      </c>
      <c r="AE1653" s="45" t="str">
        <f t="shared" si="272"/>
        <v/>
      </c>
      <c r="AF1653" s="61"/>
      <c r="AG1653" s="45"/>
    </row>
    <row r="1654" spans="1:33" x14ac:dyDescent="0.2">
      <c r="A1654" s="59" t="str">
        <f>+VLOOKUP(B1654,Annuaire_roster!B:G,5,0)</f>
        <v>01580</v>
      </c>
      <c r="B1654" s="72" t="s">
        <v>197</v>
      </c>
      <c r="C1654" s="65">
        <v>0.24930555555555556</v>
      </c>
      <c r="D1654" s="65">
        <v>0.25</v>
      </c>
      <c r="E1654" s="66">
        <v>0.625</v>
      </c>
      <c r="F1654" s="66">
        <v>0.625</v>
      </c>
      <c r="G1654" s="49"/>
      <c r="H1654" s="48"/>
      <c r="I1654" s="84" t="s">
        <v>63</v>
      </c>
      <c r="J1654" s="48"/>
      <c r="K1654" s="58">
        <v>0</v>
      </c>
      <c r="L1654" s="48">
        <v>0</v>
      </c>
      <c r="M1654" s="112">
        <v>0</v>
      </c>
      <c r="N1654" s="34">
        <f t="shared" si="273"/>
        <v>0.33333333333333331</v>
      </c>
      <c r="O1654" s="38">
        <f t="shared" si="274"/>
        <v>0.33333333333333331</v>
      </c>
      <c r="P1654" s="82" t="s">
        <v>117</v>
      </c>
      <c r="Q1654" s="43">
        <v>44828</v>
      </c>
      <c r="R1654" s="35">
        <f t="shared" si="266"/>
        <v>0</v>
      </c>
      <c r="S1654" s="35">
        <f t="shared" si="267"/>
        <v>0</v>
      </c>
      <c r="T1654" s="10" t="str">
        <f t="shared" si="263"/>
        <v>Sem - 39</v>
      </c>
      <c r="U1654" s="10" t="str">
        <f t="shared" si="264"/>
        <v>Septembre</v>
      </c>
      <c r="V1654" s="36" t="str">
        <f t="shared" si="268"/>
        <v>2026</v>
      </c>
      <c r="W1654" s="34"/>
      <c r="X1654" s="91">
        <f t="shared" si="265"/>
        <v>0</v>
      </c>
      <c r="Y1654" s="92" t="str">
        <f>VLOOKUP('CM-CIC'!B1585,Annuaire_roster!B:F,4,0)</f>
        <v>CHOUIFI Mustapha</v>
      </c>
      <c r="Z1654" s="37" t="s">
        <v>110</v>
      </c>
      <c r="AA1654" s="60" t="s">
        <v>39</v>
      </c>
      <c r="AB1654" s="35" t="str">
        <f t="shared" si="269"/>
        <v/>
      </c>
      <c r="AC1654" s="35" t="str">
        <f t="shared" si="270"/>
        <v/>
      </c>
      <c r="AD1654" s="35" t="str">
        <f t="shared" si="271"/>
        <v/>
      </c>
      <c r="AE1654" s="45" t="str">
        <f t="shared" si="272"/>
        <v/>
      </c>
      <c r="AF1654" s="61"/>
      <c r="AG1654" s="45"/>
    </row>
    <row r="1655" spans="1:33" x14ac:dyDescent="0.2">
      <c r="A1655" s="59" t="str">
        <f>+VLOOKUP(B1655,Annuaire_roster!B:G,5,0)</f>
        <v>01603</v>
      </c>
      <c r="B1655" s="72" t="s">
        <v>228</v>
      </c>
      <c r="C1655" s="65">
        <v>0.25</v>
      </c>
      <c r="D1655" s="65">
        <v>0.25</v>
      </c>
      <c r="E1655" s="66">
        <v>0.625</v>
      </c>
      <c r="F1655" s="66">
        <v>0.625</v>
      </c>
      <c r="G1655" s="49"/>
      <c r="H1655" s="48"/>
      <c r="I1655" s="84" t="s">
        <v>63</v>
      </c>
      <c r="J1655" s="48"/>
      <c r="K1655" s="58">
        <v>0</v>
      </c>
      <c r="L1655" s="48">
        <v>0</v>
      </c>
      <c r="M1655" s="112">
        <v>0</v>
      </c>
      <c r="N1655" s="34">
        <f t="shared" si="273"/>
        <v>0.33333333333333331</v>
      </c>
      <c r="O1655" s="38">
        <f t="shared" si="274"/>
        <v>0.33333333333333331</v>
      </c>
      <c r="P1655" s="82" t="s">
        <v>117</v>
      </c>
      <c r="Q1655" s="43">
        <v>44828</v>
      </c>
      <c r="R1655" s="35">
        <f t="shared" si="266"/>
        <v>0</v>
      </c>
      <c r="S1655" s="35">
        <f t="shared" si="267"/>
        <v>0</v>
      </c>
      <c r="T1655" s="10" t="str">
        <f t="shared" si="263"/>
        <v>Sem - 39</v>
      </c>
      <c r="U1655" s="10" t="str">
        <f t="shared" si="264"/>
        <v>Septembre</v>
      </c>
      <c r="V1655" s="36" t="str">
        <f t="shared" si="268"/>
        <v>2026</v>
      </c>
      <c r="W1655" s="34"/>
      <c r="X1655" s="91">
        <f t="shared" si="265"/>
        <v>0</v>
      </c>
      <c r="Y1655" s="92" t="str">
        <f>VLOOKUP('CM-CIC'!B1586,Annuaire_roster!B:F,4,0)</f>
        <v>CHOUIFI Mustapha</v>
      </c>
      <c r="Z1655" s="37" t="s">
        <v>110</v>
      </c>
      <c r="AA1655" s="60" t="s">
        <v>39</v>
      </c>
      <c r="AB1655" s="35" t="str">
        <f t="shared" si="269"/>
        <v/>
      </c>
      <c r="AC1655" s="35" t="str">
        <f t="shared" si="270"/>
        <v/>
      </c>
      <c r="AD1655" s="35" t="str">
        <f t="shared" si="271"/>
        <v/>
      </c>
      <c r="AE1655" s="45" t="str">
        <f t="shared" si="272"/>
        <v/>
      </c>
      <c r="AF1655" s="61"/>
      <c r="AG1655" s="45"/>
    </row>
    <row r="1656" spans="1:33" x14ac:dyDescent="0.2">
      <c r="A1656" s="59" t="str">
        <f>+VLOOKUP(B1656,Annuaire_roster!B:G,5,0)</f>
        <v>01604</v>
      </c>
      <c r="B1656" s="72" t="s">
        <v>229</v>
      </c>
      <c r="C1656" s="65">
        <v>0.24930555555555556</v>
      </c>
      <c r="D1656" s="65">
        <v>0.25</v>
      </c>
      <c r="E1656" s="66">
        <v>0.625</v>
      </c>
      <c r="F1656" s="66">
        <v>0.625</v>
      </c>
      <c r="G1656" s="49"/>
      <c r="H1656" s="48"/>
      <c r="I1656" s="84" t="s">
        <v>63</v>
      </c>
      <c r="J1656" s="48"/>
      <c r="K1656" s="58">
        <v>0</v>
      </c>
      <c r="L1656" s="48">
        <v>0</v>
      </c>
      <c r="M1656" s="112">
        <v>0</v>
      </c>
      <c r="N1656" s="34">
        <f t="shared" si="273"/>
        <v>0.33333333333333331</v>
      </c>
      <c r="O1656" s="38">
        <f t="shared" si="274"/>
        <v>0.33333333333333331</v>
      </c>
      <c r="P1656" s="82" t="s">
        <v>117</v>
      </c>
      <c r="Q1656" s="43">
        <v>44828</v>
      </c>
      <c r="R1656" s="35">
        <f t="shared" si="266"/>
        <v>0</v>
      </c>
      <c r="S1656" s="35">
        <f t="shared" si="267"/>
        <v>0</v>
      </c>
      <c r="T1656" s="10" t="str">
        <f t="shared" si="263"/>
        <v>Sem - 39</v>
      </c>
      <c r="U1656" s="10" t="str">
        <f t="shared" si="264"/>
        <v>Septembre</v>
      </c>
      <c r="V1656" s="36" t="str">
        <f t="shared" si="268"/>
        <v>2026</v>
      </c>
      <c r="W1656" s="34"/>
      <c r="X1656" s="91">
        <f t="shared" si="265"/>
        <v>0</v>
      </c>
      <c r="Y1656" s="92" t="str">
        <f>VLOOKUP('CM-CIC'!B1587,Annuaire_roster!B:F,4,0)</f>
        <v>CHOUIFI Mustapha</v>
      </c>
      <c r="Z1656" s="37" t="s">
        <v>110</v>
      </c>
      <c r="AA1656" s="60" t="s">
        <v>39</v>
      </c>
      <c r="AB1656" s="35" t="str">
        <f t="shared" si="269"/>
        <v/>
      </c>
      <c r="AC1656" s="35" t="str">
        <f t="shared" si="270"/>
        <v/>
      </c>
      <c r="AD1656" s="35" t="str">
        <f t="shared" si="271"/>
        <v/>
      </c>
      <c r="AE1656" s="45" t="str">
        <f t="shared" si="272"/>
        <v/>
      </c>
      <c r="AF1656" s="61"/>
      <c r="AG1656" s="45"/>
    </row>
    <row r="1657" spans="1:33" x14ac:dyDescent="0.2">
      <c r="A1657" s="59">
        <f>+VLOOKUP(B1657,Annuaire_roster!B:G,5,0)</f>
        <v>1416</v>
      </c>
      <c r="B1657" s="72" t="s">
        <v>138</v>
      </c>
      <c r="C1657" s="65">
        <v>0.28402777777777782</v>
      </c>
      <c r="D1657" s="65">
        <v>0.29166666666666669</v>
      </c>
      <c r="E1657" s="66">
        <v>0.66666666666666663</v>
      </c>
      <c r="F1657" s="66">
        <v>0.66666666666666663</v>
      </c>
      <c r="G1657" s="49"/>
      <c r="H1657" s="48"/>
      <c r="I1657" s="84"/>
      <c r="J1657" s="48"/>
      <c r="K1657" s="58">
        <v>0</v>
      </c>
      <c r="L1657" s="48">
        <v>0</v>
      </c>
      <c r="M1657" s="112">
        <v>0</v>
      </c>
      <c r="N1657" s="34">
        <f t="shared" si="273"/>
        <v>0.33333333333333326</v>
      </c>
      <c r="O1657" s="38">
        <f t="shared" si="274"/>
        <v>0.33333333333333326</v>
      </c>
      <c r="P1657" s="82" t="s">
        <v>117</v>
      </c>
      <c r="Q1657" s="43">
        <v>44828</v>
      </c>
      <c r="R1657" s="35">
        <f t="shared" si="266"/>
        <v>0</v>
      </c>
      <c r="S1657" s="35">
        <f t="shared" si="267"/>
        <v>0</v>
      </c>
      <c r="T1657" s="10" t="str">
        <f t="shared" si="263"/>
        <v>Sem - 39</v>
      </c>
      <c r="U1657" s="10" t="str">
        <f t="shared" si="264"/>
        <v>Septembre</v>
      </c>
      <c r="V1657" s="36" t="str">
        <f t="shared" si="268"/>
        <v>2026</v>
      </c>
      <c r="W1657" s="34"/>
      <c r="X1657" s="91">
        <f t="shared" si="265"/>
        <v>7.6388888888888618E-3</v>
      </c>
      <c r="Y1657" s="92" t="str">
        <f>VLOOKUP('CM-CIC'!B1588,Annuaire_roster!B:F,4,0)</f>
        <v>CHOUIFI Mustapha</v>
      </c>
      <c r="Z1657" s="37" t="s">
        <v>110</v>
      </c>
      <c r="AA1657" s="60" t="s">
        <v>39</v>
      </c>
      <c r="AB1657" s="35" t="str">
        <f t="shared" si="269"/>
        <v/>
      </c>
      <c r="AC1657" s="35" t="str">
        <f t="shared" si="270"/>
        <v/>
      </c>
      <c r="AD1657" s="35" t="str">
        <f t="shared" si="271"/>
        <v/>
      </c>
      <c r="AE1657" s="45" t="str">
        <f t="shared" si="272"/>
        <v/>
      </c>
      <c r="AF1657" s="61"/>
      <c r="AG1657" s="45"/>
    </row>
    <row r="1658" spans="1:33" x14ac:dyDescent="0.2">
      <c r="A1658" s="59">
        <f>+VLOOKUP(B1658,Annuaire_roster!B:G,5,0)</f>
        <v>1532</v>
      </c>
      <c r="B1658" s="72" t="s">
        <v>182</v>
      </c>
      <c r="C1658" s="65">
        <v>0.29166666666666669</v>
      </c>
      <c r="D1658" s="65">
        <v>0.29166666666666669</v>
      </c>
      <c r="E1658" s="66">
        <v>0.66666666666666663</v>
      </c>
      <c r="F1658" s="66">
        <v>0.66666666666666663</v>
      </c>
      <c r="G1658" s="49"/>
      <c r="H1658" s="48"/>
      <c r="I1658" s="84"/>
      <c r="J1658" s="48"/>
      <c r="K1658" s="58">
        <v>0</v>
      </c>
      <c r="L1658" s="48">
        <v>0</v>
      </c>
      <c r="M1658" s="112">
        <v>0</v>
      </c>
      <c r="N1658" s="34">
        <f t="shared" si="273"/>
        <v>0.33333333333333326</v>
      </c>
      <c r="O1658" s="38">
        <f t="shared" si="274"/>
        <v>0.33333333333333326</v>
      </c>
      <c r="P1658" s="82" t="s">
        <v>117</v>
      </c>
      <c r="Q1658" s="43">
        <v>44828</v>
      </c>
      <c r="R1658" s="35">
        <f t="shared" si="266"/>
        <v>0</v>
      </c>
      <c r="S1658" s="35">
        <f t="shared" si="267"/>
        <v>0</v>
      </c>
      <c r="T1658" s="10" t="str">
        <f t="shared" si="263"/>
        <v>Sem - 39</v>
      </c>
      <c r="U1658" s="10" t="str">
        <f t="shared" si="264"/>
        <v>Septembre</v>
      </c>
      <c r="V1658" s="36" t="str">
        <f t="shared" si="268"/>
        <v>2026</v>
      </c>
      <c r="W1658" s="34"/>
      <c r="X1658" s="91">
        <f t="shared" si="265"/>
        <v>0</v>
      </c>
      <c r="Y1658" s="92" t="str">
        <f>VLOOKUP('CM-CIC'!B1589,Annuaire_roster!B:F,4,0)</f>
        <v>CHOUIFI Mustapha</v>
      </c>
      <c r="Z1658" s="37" t="s">
        <v>110</v>
      </c>
      <c r="AA1658" s="60" t="s">
        <v>39</v>
      </c>
      <c r="AB1658" s="35" t="str">
        <f t="shared" si="269"/>
        <v/>
      </c>
      <c r="AC1658" s="35" t="str">
        <f t="shared" si="270"/>
        <v/>
      </c>
      <c r="AD1658" s="35" t="str">
        <f t="shared" si="271"/>
        <v/>
      </c>
      <c r="AE1658" s="45" t="str">
        <f t="shared" si="272"/>
        <v/>
      </c>
      <c r="AF1658" s="61"/>
      <c r="AG1658" s="45"/>
    </row>
    <row r="1659" spans="1:33" x14ac:dyDescent="0.2">
      <c r="A1659" s="59">
        <f>+VLOOKUP(B1659,Annuaire_roster!B:G,5,0)</f>
        <v>1504</v>
      </c>
      <c r="B1659" s="72" t="s">
        <v>166</v>
      </c>
      <c r="C1659" s="65">
        <v>0.29166666666666669</v>
      </c>
      <c r="D1659" s="65">
        <v>0.29166666666666669</v>
      </c>
      <c r="E1659" s="66">
        <v>0.66666666666666663</v>
      </c>
      <c r="F1659" s="66">
        <v>0.66666666666666663</v>
      </c>
      <c r="G1659" s="49"/>
      <c r="H1659" s="48"/>
      <c r="I1659" s="84" t="s">
        <v>63</v>
      </c>
      <c r="J1659" s="48"/>
      <c r="K1659" s="58">
        <v>0</v>
      </c>
      <c r="L1659" s="48">
        <v>0</v>
      </c>
      <c r="M1659" s="112">
        <v>0</v>
      </c>
      <c r="N1659" s="34">
        <f t="shared" si="273"/>
        <v>0.33333333333333326</v>
      </c>
      <c r="O1659" s="38">
        <f t="shared" si="274"/>
        <v>0.33333333333333326</v>
      </c>
      <c r="P1659" s="82" t="s">
        <v>117</v>
      </c>
      <c r="Q1659" s="43">
        <v>44828</v>
      </c>
      <c r="R1659" s="35">
        <f t="shared" si="266"/>
        <v>0</v>
      </c>
      <c r="S1659" s="35">
        <f t="shared" si="267"/>
        <v>0</v>
      </c>
      <c r="T1659" s="10" t="str">
        <f t="shared" si="263"/>
        <v>Sem - 39</v>
      </c>
      <c r="U1659" s="10" t="str">
        <f t="shared" si="264"/>
        <v>Septembre</v>
      </c>
      <c r="V1659" s="36" t="str">
        <f t="shared" si="268"/>
        <v>2026</v>
      </c>
      <c r="W1659" s="34"/>
      <c r="X1659" s="91">
        <f t="shared" si="265"/>
        <v>0</v>
      </c>
      <c r="Y1659" s="92" t="str">
        <f>VLOOKUP('CM-CIC'!B1590,Annuaire_roster!B:F,4,0)</f>
        <v>CHOUIFI Mustapha</v>
      </c>
      <c r="Z1659" s="37" t="s">
        <v>110</v>
      </c>
      <c r="AA1659" s="60" t="s">
        <v>39</v>
      </c>
      <c r="AB1659" s="35" t="str">
        <f t="shared" si="269"/>
        <v/>
      </c>
      <c r="AC1659" s="35" t="str">
        <f t="shared" si="270"/>
        <v/>
      </c>
      <c r="AD1659" s="35" t="str">
        <f t="shared" si="271"/>
        <v/>
      </c>
      <c r="AE1659" s="45" t="str">
        <f t="shared" si="272"/>
        <v/>
      </c>
      <c r="AF1659" s="61"/>
      <c r="AG1659" s="45"/>
    </row>
    <row r="1660" spans="1:33" x14ac:dyDescent="0.2">
      <c r="A1660" s="59">
        <f>+VLOOKUP(B1660,Annuaire_roster!B:G,5,0)</f>
        <v>1389</v>
      </c>
      <c r="B1660" s="72" t="s">
        <v>126</v>
      </c>
      <c r="C1660" s="65"/>
      <c r="D1660" s="65" t="s">
        <v>188</v>
      </c>
      <c r="E1660" s="66"/>
      <c r="F1660" s="66" t="s">
        <v>188</v>
      </c>
      <c r="G1660" s="49"/>
      <c r="H1660" s="48"/>
      <c r="I1660" s="84"/>
      <c r="J1660" s="48"/>
      <c r="K1660" s="58">
        <v>0</v>
      </c>
      <c r="L1660" s="48">
        <v>0</v>
      </c>
      <c r="M1660" s="112">
        <v>0</v>
      </c>
      <c r="N1660" s="34" t="str">
        <f t="shared" si="273"/>
        <v/>
      </c>
      <c r="O1660" s="38">
        <f t="shared" si="274"/>
        <v>0</v>
      </c>
      <c r="P1660" s="82" t="s">
        <v>117</v>
      </c>
      <c r="Q1660" s="43">
        <v>44828</v>
      </c>
      <c r="R1660" s="35">
        <f t="shared" si="266"/>
        <v>0</v>
      </c>
      <c r="S1660" s="35">
        <f t="shared" si="267"/>
        <v>0</v>
      </c>
      <c r="T1660" s="10" t="str">
        <f t="shared" si="263"/>
        <v>Sem - 39</v>
      </c>
      <c r="U1660" s="10" t="str">
        <f t="shared" si="264"/>
        <v>Septembre</v>
      </c>
      <c r="V1660" s="36" t="str">
        <f t="shared" si="268"/>
        <v>2026</v>
      </c>
      <c r="W1660" s="34"/>
      <c r="X1660" s="91">
        <f t="shared" si="265"/>
        <v>0</v>
      </c>
      <c r="Y1660" s="92" t="str">
        <f>VLOOKUP('CM-CIC'!B1591,Annuaire_roster!B:F,4,0)</f>
        <v>HAMDOUNI YASSER (assistance)</v>
      </c>
      <c r="Z1660" s="37" t="s">
        <v>110</v>
      </c>
      <c r="AA1660" s="60" t="s">
        <v>39</v>
      </c>
      <c r="AB1660" s="35">
        <f t="shared" si="269"/>
        <v>0.33333333333333298</v>
      </c>
      <c r="AC1660" s="35" t="str">
        <f t="shared" si="270"/>
        <v/>
      </c>
      <c r="AD1660" s="35" t="str">
        <f t="shared" si="271"/>
        <v/>
      </c>
      <c r="AE1660" s="45" t="str">
        <f t="shared" si="272"/>
        <v/>
      </c>
      <c r="AF1660" s="61"/>
      <c r="AG1660" s="45"/>
    </row>
    <row r="1661" spans="1:33" x14ac:dyDescent="0.2">
      <c r="A1661" s="59">
        <f>+VLOOKUP(B1661,Annuaire_roster!B:G,5,0)</f>
        <v>1148</v>
      </c>
      <c r="B1661" s="72" t="s">
        <v>72</v>
      </c>
      <c r="C1661" s="65">
        <v>0.25</v>
      </c>
      <c r="D1661" s="65">
        <v>0.25</v>
      </c>
      <c r="E1661" s="66">
        <v>0.41666666666666669</v>
      </c>
      <c r="F1661" s="66">
        <v>0.41666666666666669</v>
      </c>
      <c r="G1661" s="49"/>
      <c r="H1661" s="48"/>
      <c r="I1661" s="84" t="s">
        <v>63</v>
      </c>
      <c r="J1661" s="48"/>
      <c r="K1661" s="58">
        <v>0</v>
      </c>
      <c r="L1661" s="48">
        <v>0</v>
      </c>
      <c r="M1661" s="112">
        <v>0</v>
      </c>
      <c r="N1661" s="34">
        <f t="shared" si="273"/>
        <v>0.16666666666666669</v>
      </c>
      <c r="O1661" s="38">
        <f t="shared" si="274"/>
        <v>0.16666666666666669</v>
      </c>
      <c r="P1661" s="82" t="s">
        <v>117</v>
      </c>
      <c r="Q1661" s="43">
        <v>44829</v>
      </c>
      <c r="R1661" s="35">
        <f t="shared" si="266"/>
        <v>0</v>
      </c>
      <c r="S1661" s="35">
        <f t="shared" si="267"/>
        <v>0</v>
      </c>
      <c r="T1661" s="10" t="str">
        <f t="shared" si="263"/>
        <v>Sem - 39</v>
      </c>
      <c r="U1661" s="10" t="str">
        <f t="shared" si="264"/>
        <v>Septembre</v>
      </c>
      <c r="V1661" s="36" t="str">
        <f t="shared" si="268"/>
        <v>2026</v>
      </c>
      <c r="W1661" s="34"/>
      <c r="X1661" s="91">
        <f t="shared" si="265"/>
        <v>0</v>
      </c>
      <c r="Y1661" s="92" t="str">
        <f>VLOOKUP('CM-CIC'!B1592,Annuaire_roster!B:F,4,0)</f>
        <v>HAMDOUNI YASSER (assistance)</v>
      </c>
      <c r="Z1661" s="37" t="s">
        <v>110</v>
      </c>
      <c r="AA1661" s="60" t="s">
        <v>39</v>
      </c>
      <c r="AB1661" s="35" t="str">
        <f t="shared" si="269"/>
        <v/>
      </c>
      <c r="AC1661" s="35" t="str">
        <f t="shared" si="270"/>
        <v/>
      </c>
      <c r="AD1661" s="35" t="str">
        <f t="shared" si="271"/>
        <v/>
      </c>
      <c r="AE1661" s="45" t="str">
        <f t="shared" si="272"/>
        <v/>
      </c>
      <c r="AF1661" s="61"/>
      <c r="AG1661" s="45"/>
    </row>
    <row r="1662" spans="1:33" x14ac:dyDescent="0.2">
      <c r="A1662" s="59">
        <f>+VLOOKUP(B1662,Annuaire_roster!B:G,5,0)</f>
        <v>1141</v>
      </c>
      <c r="B1662" s="72" t="s">
        <v>76</v>
      </c>
      <c r="C1662" s="65">
        <v>0.25</v>
      </c>
      <c r="D1662" s="65">
        <v>0.25</v>
      </c>
      <c r="E1662" s="66">
        <v>0.41666666666666669</v>
      </c>
      <c r="F1662" s="66">
        <v>0.41666666666666669</v>
      </c>
      <c r="G1662" s="49"/>
      <c r="H1662" s="48"/>
      <c r="I1662" s="84" t="s">
        <v>63</v>
      </c>
      <c r="J1662" s="48"/>
      <c r="K1662" s="58">
        <v>0</v>
      </c>
      <c r="L1662" s="48">
        <v>0</v>
      </c>
      <c r="M1662" s="112">
        <v>0</v>
      </c>
      <c r="N1662" s="34">
        <f t="shared" si="273"/>
        <v>0.16666666666666669</v>
      </c>
      <c r="O1662" s="38">
        <f t="shared" si="274"/>
        <v>0.16666666666666669</v>
      </c>
      <c r="P1662" s="82" t="s">
        <v>117</v>
      </c>
      <c r="Q1662" s="43">
        <v>44829</v>
      </c>
      <c r="R1662" s="35">
        <f t="shared" si="266"/>
        <v>0</v>
      </c>
      <c r="S1662" s="35">
        <f t="shared" si="267"/>
        <v>0</v>
      </c>
      <c r="T1662" s="10" t="str">
        <f t="shared" si="263"/>
        <v>Sem - 39</v>
      </c>
      <c r="U1662" s="10" t="str">
        <f t="shared" si="264"/>
        <v>Septembre</v>
      </c>
      <c r="V1662" s="36" t="str">
        <f t="shared" si="268"/>
        <v>2026</v>
      </c>
      <c r="W1662" s="34"/>
      <c r="X1662" s="91">
        <f t="shared" si="265"/>
        <v>0</v>
      </c>
      <c r="Y1662" s="92" t="str">
        <f>VLOOKUP('CM-CIC'!B1593,Annuaire_roster!B:F,4,0)</f>
        <v>HAMDOUNI YASSER (assistance)</v>
      </c>
      <c r="Z1662" s="37" t="s">
        <v>110</v>
      </c>
      <c r="AA1662" s="60" t="s">
        <v>39</v>
      </c>
      <c r="AB1662" s="35" t="str">
        <f t="shared" si="269"/>
        <v/>
      </c>
      <c r="AC1662" s="35" t="str">
        <f t="shared" si="270"/>
        <v/>
      </c>
      <c r="AD1662" s="35" t="str">
        <f t="shared" si="271"/>
        <v/>
      </c>
      <c r="AE1662" s="45" t="str">
        <f t="shared" si="272"/>
        <v/>
      </c>
      <c r="AF1662" s="61"/>
      <c r="AG1662" s="45"/>
    </row>
    <row r="1663" spans="1:33" x14ac:dyDescent="0.2">
      <c r="A1663" s="59">
        <f>+VLOOKUP(B1663,Annuaire_roster!B:G,5,0)</f>
        <v>1146</v>
      </c>
      <c r="B1663" s="72" t="s">
        <v>69</v>
      </c>
      <c r="C1663" s="65">
        <v>0.25</v>
      </c>
      <c r="D1663" s="65">
        <v>0.25</v>
      </c>
      <c r="E1663" s="66">
        <v>0.41666666666666669</v>
      </c>
      <c r="F1663" s="66">
        <v>0.41666666666666669</v>
      </c>
      <c r="G1663" s="49"/>
      <c r="H1663" s="48"/>
      <c r="I1663" s="84" t="s">
        <v>63</v>
      </c>
      <c r="J1663" s="48"/>
      <c r="K1663" s="58">
        <v>0</v>
      </c>
      <c r="L1663" s="48">
        <v>0</v>
      </c>
      <c r="M1663" s="112">
        <v>0</v>
      </c>
      <c r="N1663" s="34">
        <f t="shared" si="273"/>
        <v>0.16666666666666669</v>
      </c>
      <c r="O1663" s="38">
        <f t="shared" si="274"/>
        <v>0.16666666666666669</v>
      </c>
      <c r="P1663" s="82" t="s">
        <v>117</v>
      </c>
      <c r="Q1663" s="43">
        <v>44829</v>
      </c>
      <c r="R1663" s="35">
        <f t="shared" si="266"/>
        <v>0</v>
      </c>
      <c r="S1663" s="35">
        <f t="shared" si="267"/>
        <v>0</v>
      </c>
      <c r="T1663" s="10" t="str">
        <f t="shared" si="263"/>
        <v>Sem - 39</v>
      </c>
      <c r="U1663" s="10" t="str">
        <f t="shared" si="264"/>
        <v>Septembre</v>
      </c>
      <c r="V1663" s="36" t="str">
        <f t="shared" si="268"/>
        <v>2026</v>
      </c>
      <c r="W1663" s="34"/>
      <c r="X1663" s="91">
        <f t="shared" si="265"/>
        <v>0</v>
      </c>
      <c r="Y1663" s="92" t="str">
        <f>VLOOKUP('CM-CIC'!B1594,Annuaire_roster!B:F,4,0)</f>
        <v>HAMDOUNI YASSER (assistance)</v>
      </c>
      <c r="Z1663" s="37" t="s">
        <v>110</v>
      </c>
      <c r="AA1663" s="60" t="s">
        <v>39</v>
      </c>
      <c r="AB1663" s="35" t="str">
        <f t="shared" si="269"/>
        <v/>
      </c>
      <c r="AC1663" s="35" t="str">
        <f t="shared" si="270"/>
        <v/>
      </c>
      <c r="AD1663" s="35" t="str">
        <f t="shared" si="271"/>
        <v/>
      </c>
      <c r="AE1663" s="45" t="str">
        <f t="shared" si="272"/>
        <v/>
      </c>
      <c r="AF1663" s="61"/>
      <c r="AG1663" s="45"/>
    </row>
    <row r="1664" spans="1:33" x14ac:dyDescent="0.2">
      <c r="A1664" s="59">
        <f>+VLOOKUP(B1664,Annuaire_roster!B:G,5,0)</f>
        <v>1161</v>
      </c>
      <c r="B1664" s="72" t="s">
        <v>77</v>
      </c>
      <c r="C1664" s="65">
        <v>0.29652777777777778</v>
      </c>
      <c r="D1664" s="65">
        <v>0.25</v>
      </c>
      <c r="E1664" s="66">
        <v>0.41666666666666669</v>
      </c>
      <c r="F1664" s="66">
        <v>0.41666666666666669</v>
      </c>
      <c r="G1664" s="49"/>
      <c r="H1664" s="48"/>
      <c r="I1664" s="84">
        <v>4.6527777777777779E-2</v>
      </c>
      <c r="J1664" s="48"/>
      <c r="K1664" s="58">
        <v>4.6527777777777779E-2</v>
      </c>
      <c r="L1664" s="48">
        <v>0</v>
      </c>
      <c r="M1664" s="112">
        <v>0</v>
      </c>
      <c r="N1664" s="34">
        <f t="shared" si="273"/>
        <v>0.12013888888888891</v>
      </c>
      <c r="O1664" s="38">
        <f t="shared" si="274"/>
        <v>0.16666666666666669</v>
      </c>
      <c r="P1664" s="82" t="s">
        <v>117</v>
      </c>
      <c r="Q1664" s="43">
        <v>44829</v>
      </c>
      <c r="R1664" s="35">
        <f t="shared" si="266"/>
        <v>0</v>
      </c>
      <c r="S1664" s="35">
        <f t="shared" si="267"/>
        <v>4.6527777777777779E-2</v>
      </c>
      <c r="T1664" s="10" t="str">
        <f t="shared" si="263"/>
        <v>Sem - 39</v>
      </c>
      <c r="U1664" s="10" t="str">
        <f t="shared" si="264"/>
        <v>Septembre</v>
      </c>
      <c r="V1664" s="36" t="str">
        <f t="shared" si="268"/>
        <v>2026</v>
      </c>
      <c r="W1664" s="34"/>
      <c r="X1664" s="91">
        <f t="shared" si="265"/>
        <v>0</v>
      </c>
      <c r="Y1664" s="92" t="str">
        <f>VLOOKUP('CM-CIC'!B1595,Annuaire_roster!B:F,4,0)</f>
        <v>CHOUIFI Mustapha</v>
      </c>
      <c r="Z1664" s="37" t="s">
        <v>110</v>
      </c>
      <c r="AA1664" s="60" t="s">
        <v>39</v>
      </c>
      <c r="AB1664" s="35" t="str">
        <f t="shared" si="269"/>
        <v/>
      </c>
      <c r="AC1664" s="35" t="str">
        <f t="shared" si="270"/>
        <v/>
      </c>
      <c r="AD1664" s="35" t="str">
        <f t="shared" si="271"/>
        <v/>
      </c>
      <c r="AE1664" s="45" t="str">
        <f t="shared" si="272"/>
        <v/>
      </c>
      <c r="AF1664" s="61"/>
      <c r="AG1664" s="45"/>
    </row>
    <row r="1665" spans="1:33" x14ac:dyDescent="0.2">
      <c r="A1665" s="59">
        <f>+VLOOKUP(B1665,Annuaire_roster!B:G,5,0)</f>
        <v>1372</v>
      </c>
      <c r="B1665" s="72" t="s">
        <v>115</v>
      </c>
      <c r="C1665" s="65">
        <v>0.25</v>
      </c>
      <c r="D1665" s="65">
        <v>0.25</v>
      </c>
      <c r="E1665" s="66">
        <v>0.41666666666666669</v>
      </c>
      <c r="F1665" s="66">
        <v>0.41666666666666669</v>
      </c>
      <c r="G1665" s="49"/>
      <c r="H1665" s="48"/>
      <c r="I1665" s="84" t="s">
        <v>63</v>
      </c>
      <c r="J1665" s="48"/>
      <c r="K1665" s="58">
        <v>0</v>
      </c>
      <c r="L1665" s="48">
        <v>0</v>
      </c>
      <c r="M1665" s="112">
        <v>0</v>
      </c>
      <c r="N1665" s="34">
        <f t="shared" si="273"/>
        <v>0.16666666666666669</v>
      </c>
      <c r="O1665" s="38">
        <f t="shared" si="274"/>
        <v>0.16666666666666669</v>
      </c>
      <c r="P1665" s="82" t="s">
        <v>117</v>
      </c>
      <c r="Q1665" s="43">
        <v>44829</v>
      </c>
      <c r="R1665" s="35">
        <f t="shared" si="266"/>
        <v>0</v>
      </c>
      <c r="S1665" s="35">
        <f t="shared" si="267"/>
        <v>0</v>
      </c>
      <c r="T1665" s="10" t="str">
        <f t="shared" si="263"/>
        <v>Sem - 39</v>
      </c>
      <c r="U1665" s="10" t="str">
        <f t="shared" si="264"/>
        <v>Septembre</v>
      </c>
      <c r="V1665" s="36" t="str">
        <f t="shared" si="268"/>
        <v>2026</v>
      </c>
      <c r="W1665" s="34"/>
      <c r="X1665" s="91">
        <f t="shared" si="265"/>
        <v>0</v>
      </c>
      <c r="Y1665" s="92" t="str">
        <f>VLOOKUP('CM-CIC'!B1596,Annuaire_roster!B:F,4,0)</f>
        <v>CHOUIFI Mustapha</v>
      </c>
      <c r="Z1665" s="37" t="s">
        <v>110</v>
      </c>
      <c r="AA1665" s="60" t="s">
        <v>39</v>
      </c>
      <c r="AB1665" s="35" t="str">
        <f t="shared" si="269"/>
        <v/>
      </c>
      <c r="AC1665" s="35" t="str">
        <f t="shared" si="270"/>
        <v/>
      </c>
      <c r="AD1665" s="35" t="str">
        <f t="shared" si="271"/>
        <v/>
      </c>
      <c r="AE1665" s="45" t="str">
        <f t="shared" si="272"/>
        <v/>
      </c>
      <c r="AF1665" s="61"/>
      <c r="AG1665" s="45"/>
    </row>
    <row r="1666" spans="1:33" x14ac:dyDescent="0.2">
      <c r="A1666" s="59">
        <f>+VLOOKUP(B1666,Annuaire_roster!B:G,5,0)</f>
        <v>1371</v>
      </c>
      <c r="B1666" s="72" t="s">
        <v>116</v>
      </c>
      <c r="C1666" s="65">
        <v>0.25</v>
      </c>
      <c r="D1666" s="65">
        <v>0.25</v>
      </c>
      <c r="E1666" s="66">
        <v>0.41666666666666669</v>
      </c>
      <c r="F1666" s="66">
        <v>0.41666666666666669</v>
      </c>
      <c r="G1666" s="49"/>
      <c r="H1666" s="48"/>
      <c r="I1666" s="84" t="s">
        <v>63</v>
      </c>
      <c r="J1666" s="48"/>
      <c r="K1666" s="58">
        <v>0</v>
      </c>
      <c r="L1666" s="48">
        <v>0</v>
      </c>
      <c r="M1666" s="112">
        <v>0</v>
      </c>
      <c r="N1666" s="34">
        <f t="shared" si="273"/>
        <v>0.16666666666666669</v>
      </c>
      <c r="O1666" s="38">
        <f t="shared" si="274"/>
        <v>0.16666666666666669</v>
      </c>
      <c r="P1666" s="82" t="s">
        <v>117</v>
      </c>
      <c r="Q1666" s="43">
        <v>44829</v>
      </c>
      <c r="R1666" s="35">
        <f t="shared" si="266"/>
        <v>0</v>
      </c>
      <c r="S1666" s="35">
        <f t="shared" si="267"/>
        <v>0</v>
      </c>
      <c r="T1666" s="10" t="str">
        <f t="shared" ref="T1666:T1729" si="275">"Sem - "&amp;WEEKNUM(Q1666,21)</f>
        <v>Sem - 39</v>
      </c>
      <c r="U1666" s="10" t="str">
        <f t="shared" ref="U1666:U1729" si="276">PROPER(TEXT(Q1666,"mmmm"))</f>
        <v>Septembre</v>
      </c>
      <c r="V1666" s="36" t="str">
        <f t="shared" si="268"/>
        <v>2026</v>
      </c>
      <c r="W1666" s="34"/>
      <c r="X1666" s="91">
        <f t="shared" ref="X1666:X1729" si="277">IFERROR(IF(M1666="Abs",0,IF((D1666-C1666+E1666-F1666)&lt;0.000694444444444444,0,(D1666-C1666+E1666-F1666))),0)</f>
        <v>0</v>
      </c>
      <c r="Y1666" s="92" t="str">
        <f>VLOOKUP('CM-CIC'!B1597,Annuaire_roster!B:F,4,0)</f>
        <v>CHOUIFI Mustapha</v>
      </c>
      <c r="Z1666" s="37" t="s">
        <v>110</v>
      </c>
      <c r="AA1666" s="60" t="s">
        <v>39</v>
      </c>
      <c r="AB1666" s="35" t="str">
        <f t="shared" si="269"/>
        <v/>
      </c>
      <c r="AC1666" s="35" t="str">
        <f t="shared" si="270"/>
        <v/>
      </c>
      <c r="AD1666" s="35" t="str">
        <f t="shared" si="271"/>
        <v/>
      </c>
      <c r="AE1666" s="45" t="str">
        <f t="shared" si="272"/>
        <v/>
      </c>
      <c r="AF1666" s="61"/>
      <c r="AG1666" s="45"/>
    </row>
    <row r="1667" spans="1:33" x14ac:dyDescent="0.2">
      <c r="A1667" s="59">
        <f>+VLOOKUP(B1667,Annuaire_roster!B:G,5,0)</f>
        <v>1152</v>
      </c>
      <c r="B1667" s="72" t="s">
        <v>67</v>
      </c>
      <c r="C1667" s="65">
        <v>0.25</v>
      </c>
      <c r="D1667" s="65">
        <v>0.25</v>
      </c>
      <c r="E1667" s="66">
        <v>0.41666666666666669</v>
      </c>
      <c r="F1667" s="66">
        <v>0.41666666666666669</v>
      </c>
      <c r="G1667" s="49"/>
      <c r="H1667" s="48"/>
      <c r="I1667" s="84" t="s">
        <v>63</v>
      </c>
      <c r="J1667" s="48"/>
      <c r="K1667" s="58">
        <v>0</v>
      </c>
      <c r="L1667" s="48">
        <v>0</v>
      </c>
      <c r="M1667" s="112">
        <v>0</v>
      </c>
      <c r="N1667" s="34">
        <f t="shared" si="273"/>
        <v>0.16666666666666669</v>
      </c>
      <c r="O1667" s="38">
        <f t="shared" si="274"/>
        <v>0.16666666666666669</v>
      </c>
      <c r="P1667" s="82" t="s">
        <v>117</v>
      </c>
      <c r="Q1667" s="43">
        <v>44829</v>
      </c>
      <c r="R1667" s="35">
        <f t="shared" si="266"/>
        <v>0</v>
      </c>
      <c r="S1667" s="35">
        <f t="shared" si="267"/>
        <v>0</v>
      </c>
      <c r="T1667" s="10" t="str">
        <f t="shared" si="275"/>
        <v>Sem - 39</v>
      </c>
      <c r="U1667" s="10" t="str">
        <f t="shared" si="276"/>
        <v>Septembre</v>
      </c>
      <c r="V1667" s="36" t="str">
        <f t="shared" si="268"/>
        <v>2026</v>
      </c>
      <c r="W1667" s="34"/>
      <c r="X1667" s="91">
        <f t="shared" si="277"/>
        <v>0</v>
      </c>
      <c r="Y1667" s="92" t="str">
        <f>VLOOKUP('CM-CIC'!B1598,Annuaire_roster!B:F,4,0)</f>
        <v>CHOUIFI Mustapha</v>
      </c>
      <c r="Z1667" s="37" t="s">
        <v>110</v>
      </c>
      <c r="AA1667" s="60" t="s">
        <v>39</v>
      </c>
      <c r="AB1667" s="35" t="str">
        <f t="shared" si="269"/>
        <v/>
      </c>
      <c r="AC1667" s="35" t="str">
        <f t="shared" si="270"/>
        <v/>
      </c>
      <c r="AD1667" s="35" t="str">
        <f t="shared" si="271"/>
        <v/>
      </c>
      <c r="AE1667" s="45" t="str">
        <f t="shared" si="272"/>
        <v/>
      </c>
      <c r="AF1667" s="61"/>
      <c r="AG1667" s="45"/>
    </row>
    <row r="1668" spans="1:33" x14ac:dyDescent="0.2">
      <c r="A1668" s="59">
        <f>+VLOOKUP(B1668,Annuaire_roster!B:G,5,0)</f>
        <v>1393</v>
      </c>
      <c r="B1668" s="72" t="s">
        <v>127</v>
      </c>
      <c r="C1668" s="65">
        <v>0.25</v>
      </c>
      <c r="D1668" s="65">
        <v>0.25</v>
      </c>
      <c r="E1668" s="66">
        <v>0.41666666666666669</v>
      </c>
      <c r="F1668" s="66">
        <v>0.41666666666666669</v>
      </c>
      <c r="G1668" s="49"/>
      <c r="H1668" s="48"/>
      <c r="I1668" s="84" t="s">
        <v>63</v>
      </c>
      <c r="J1668" s="48"/>
      <c r="K1668" s="58">
        <v>0</v>
      </c>
      <c r="L1668" s="48">
        <v>0</v>
      </c>
      <c r="M1668" s="112">
        <v>0</v>
      </c>
      <c r="N1668" s="34">
        <f t="shared" si="273"/>
        <v>0.16666666666666669</v>
      </c>
      <c r="O1668" s="38">
        <f t="shared" si="274"/>
        <v>0.16666666666666669</v>
      </c>
      <c r="P1668" s="82" t="s">
        <v>117</v>
      </c>
      <c r="Q1668" s="43">
        <v>44829</v>
      </c>
      <c r="R1668" s="35">
        <f t="shared" si="266"/>
        <v>0</v>
      </c>
      <c r="S1668" s="35">
        <f t="shared" si="267"/>
        <v>0</v>
      </c>
      <c r="T1668" s="10" t="str">
        <f t="shared" si="275"/>
        <v>Sem - 39</v>
      </c>
      <c r="U1668" s="10" t="str">
        <f t="shared" si="276"/>
        <v>Septembre</v>
      </c>
      <c r="V1668" s="36" t="str">
        <f t="shared" si="268"/>
        <v>2026</v>
      </c>
      <c r="W1668" s="34"/>
      <c r="X1668" s="91">
        <f t="shared" si="277"/>
        <v>0</v>
      </c>
      <c r="Y1668" s="92" t="str">
        <f>VLOOKUP('CM-CIC'!B1599,Annuaire_roster!B:F,4,0)</f>
        <v>HAMDOUNI YASSER (assistance)</v>
      </c>
      <c r="Z1668" s="37" t="s">
        <v>110</v>
      </c>
      <c r="AA1668" s="60" t="s">
        <v>39</v>
      </c>
      <c r="AB1668" s="35" t="str">
        <f t="shared" si="269"/>
        <v/>
      </c>
      <c r="AC1668" s="35" t="str">
        <f t="shared" si="270"/>
        <v/>
      </c>
      <c r="AD1668" s="35" t="str">
        <f t="shared" si="271"/>
        <v/>
      </c>
      <c r="AE1668" s="45" t="str">
        <f t="shared" si="272"/>
        <v/>
      </c>
      <c r="AF1668" s="61"/>
      <c r="AG1668" s="45"/>
    </row>
    <row r="1669" spans="1:33" x14ac:dyDescent="0.2">
      <c r="A1669" s="59">
        <f>+VLOOKUP(B1669,Annuaire_roster!B:G,5,0)</f>
        <v>1413</v>
      </c>
      <c r="B1669" s="72" t="s">
        <v>131</v>
      </c>
      <c r="C1669" s="65">
        <v>0.25</v>
      </c>
      <c r="D1669" s="65">
        <v>0.25</v>
      </c>
      <c r="E1669" s="66">
        <v>0.41666666666666669</v>
      </c>
      <c r="F1669" s="66">
        <v>0.41666666666666669</v>
      </c>
      <c r="G1669" s="49"/>
      <c r="H1669" s="48"/>
      <c r="I1669" s="84" t="s">
        <v>63</v>
      </c>
      <c r="J1669" s="48"/>
      <c r="K1669" s="58">
        <v>0</v>
      </c>
      <c r="L1669" s="48">
        <v>0</v>
      </c>
      <c r="M1669" s="112">
        <v>0</v>
      </c>
      <c r="N1669" s="34">
        <f t="shared" si="273"/>
        <v>0.16666666666666669</v>
      </c>
      <c r="O1669" s="38">
        <f t="shared" si="274"/>
        <v>0.16666666666666669</v>
      </c>
      <c r="P1669" s="82" t="s">
        <v>117</v>
      </c>
      <c r="Q1669" s="43">
        <v>44829</v>
      </c>
      <c r="R1669" s="35">
        <f t="shared" si="266"/>
        <v>0</v>
      </c>
      <c r="S1669" s="35">
        <f t="shared" si="267"/>
        <v>0</v>
      </c>
      <c r="T1669" s="10" t="str">
        <f t="shared" si="275"/>
        <v>Sem - 39</v>
      </c>
      <c r="U1669" s="10" t="str">
        <f t="shared" si="276"/>
        <v>Septembre</v>
      </c>
      <c r="V1669" s="36" t="str">
        <f t="shared" si="268"/>
        <v>2026</v>
      </c>
      <c r="W1669" s="34"/>
      <c r="X1669" s="91">
        <f t="shared" si="277"/>
        <v>0</v>
      </c>
      <c r="Y1669" s="92" t="str">
        <f>VLOOKUP('CM-CIC'!B1600,Annuaire_roster!B:F,4,0)</f>
        <v>CHOUIFI Mustapha</v>
      </c>
      <c r="Z1669" s="37" t="s">
        <v>110</v>
      </c>
      <c r="AA1669" s="60" t="s">
        <v>39</v>
      </c>
      <c r="AB1669" s="35" t="str">
        <f t="shared" si="269"/>
        <v/>
      </c>
      <c r="AC1669" s="35" t="str">
        <f t="shared" si="270"/>
        <v/>
      </c>
      <c r="AD1669" s="35" t="str">
        <f t="shared" si="271"/>
        <v/>
      </c>
      <c r="AE1669" s="45" t="str">
        <f t="shared" si="272"/>
        <v/>
      </c>
      <c r="AF1669" s="61"/>
      <c r="AG1669" s="45"/>
    </row>
    <row r="1670" spans="1:33" x14ac:dyDescent="0.2">
      <c r="A1670" s="59">
        <f>+VLOOKUP(B1670,Annuaire_roster!B:G,5,0)</f>
        <v>1418</v>
      </c>
      <c r="B1670" s="72" t="s">
        <v>132</v>
      </c>
      <c r="C1670" s="65">
        <v>0.25</v>
      </c>
      <c r="D1670" s="65">
        <v>0.25</v>
      </c>
      <c r="E1670" s="66">
        <v>0.41666666666666669</v>
      </c>
      <c r="F1670" s="66">
        <v>0.41666666666666669</v>
      </c>
      <c r="G1670" s="49"/>
      <c r="H1670" s="48"/>
      <c r="I1670" s="84" t="s">
        <v>63</v>
      </c>
      <c r="J1670" s="48"/>
      <c r="K1670" s="58">
        <v>0</v>
      </c>
      <c r="L1670" s="48">
        <v>0</v>
      </c>
      <c r="M1670" s="112">
        <v>0</v>
      </c>
      <c r="N1670" s="34">
        <f t="shared" si="273"/>
        <v>0.16666666666666669</v>
      </c>
      <c r="O1670" s="38">
        <f t="shared" si="274"/>
        <v>0.16666666666666669</v>
      </c>
      <c r="P1670" s="82" t="s">
        <v>117</v>
      </c>
      <c r="Q1670" s="43">
        <v>44829</v>
      </c>
      <c r="R1670" s="35">
        <f t="shared" si="266"/>
        <v>0</v>
      </c>
      <c r="S1670" s="35">
        <f t="shared" si="267"/>
        <v>0</v>
      </c>
      <c r="T1670" s="10" t="str">
        <f t="shared" si="275"/>
        <v>Sem - 39</v>
      </c>
      <c r="U1670" s="10" t="str">
        <f t="shared" si="276"/>
        <v>Septembre</v>
      </c>
      <c r="V1670" s="36" t="str">
        <f t="shared" si="268"/>
        <v>2026</v>
      </c>
      <c r="W1670" s="34"/>
      <c r="X1670" s="91">
        <f t="shared" si="277"/>
        <v>0</v>
      </c>
      <c r="Y1670" s="92" t="str">
        <f>VLOOKUP('CM-CIC'!B1601,Annuaire_roster!B:F,4,0)</f>
        <v>CHOUIFI Mustapha</v>
      </c>
      <c r="Z1670" s="37" t="s">
        <v>110</v>
      </c>
      <c r="AA1670" s="60" t="s">
        <v>39</v>
      </c>
      <c r="AB1670" s="35" t="str">
        <f t="shared" si="269"/>
        <v/>
      </c>
      <c r="AC1670" s="35" t="str">
        <f t="shared" si="270"/>
        <v/>
      </c>
      <c r="AD1670" s="35" t="str">
        <f t="shared" si="271"/>
        <v/>
      </c>
      <c r="AE1670" s="45" t="str">
        <f t="shared" si="272"/>
        <v/>
      </c>
      <c r="AF1670" s="61"/>
      <c r="AG1670" s="45"/>
    </row>
    <row r="1671" spans="1:33" x14ac:dyDescent="0.2">
      <c r="A1671" s="59">
        <f>+VLOOKUP(B1671,Annuaire_roster!B:G,5,0)</f>
        <v>1410</v>
      </c>
      <c r="B1671" s="72" t="s">
        <v>134</v>
      </c>
      <c r="C1671" s="65">
        <v>0.25</v>
      </c>
      <c r="D1671" s="65">
        <v>0.25</v>
      </c>
      <c r="E1671" s="66">
        <v>0.41666666666666669</v>
      </c>
      <c r="F1671" s="66">
        <v>0.41666666666666669</v>
      </c>
      <c r="G1671" s="49"/>
      <c r="H1671" s="48"/>
      <c r="I1671" s="84" t="s">
        <v>63</v>
      </c>
      <c r="J1671" s="48"/>
      <c r="K1671" s="58">
        <v>0</v>
      </c>
      <c r="L1671" s="48">
        <v>0</v>
      </c>
      <c r="M1671" s="112">
        <v>0</v>
      </c>
      <c r="N1671" s="34">
        <f t="shared" si="273"/>
        <v>0.16666666666666669</v>
      </c>
      <c r="O1671" s="38">
        <f t="shared" si="274"/>
        <v>0.16666666666666669</v>
      </c>
      <c r="P1671" s="82" t="s">
        <v>117</v>
      </c>
      <c r="Q1671" s="43">
        <v>44829</v>
      </c>
      <c r="R1671" s="35">
        <f t="shared" si="266"/>
        <v>0</v>
      </c>
      <c r="S1671" s="35">
        <f t="shared" si="267"/>
        <v>0</v>
      </c>
      <c r="T1671" s="10" t="str">
        <f t="shared" si="275"/>
        <v>Sem - 39</v>
      </c>
      <c r="U1671" s="10" t="str">
        <f t="shared" si="276"/>
        <v>Septembre</v>
      </c>
      <c r="V1671" s="36" t="str">
        <f t="shared" si="268"/>
        <v>2026</v>
      </c>
      <c r="W1671" s="34"/>
      <c r="X1671" s="91">
        <f t="shared" si="277"/>
        <v>0</v>
      </c>
      <c r="Y1671" s="92" t="str">
        <f>VLOOKUP('CM-CIC'!B1602,Annuaire_roster!B:F,4,0)</f>
        <v>CHOUIFI Mustapha</v>
      </c>
      <c r="Z1671" s="37" t="s">
        <v>110</v>
      </c>
      <c r="AA1671" s="60" t="s">
        <v>39</v>
      </c>
      <c r="AB1671" s="35" t="str">
        <f t="shared" si="269"/>
        <v/>
      </c>
      <c r="AC1671" s="35" t="str">
        <f t="shared" si="270"/>
        <v/>
      </c>
      <c r="AD1671" s="35" t="str">
        <f t="shared" si="271"/>
        <v/>
      </c>
      <c r="AE1671" s="45" t="str">
        <f t="shared" si="272"/>
        <v/>
      </c>
      <c r="AF1671" s="61"/>
      <c r="AG1671" s="45"/>
    </row>
    <row r="1672" spans="1:33" x14ac:dyDescent="0.2">
      <c r="A1672" s="59">
        <f>+VLOOKUP(B1672,Annuaire_roster!B:G,5,0)</f>
        <v>1414</v>
      </c>
      <c r="B1672" s="72" t="s">
        <v>136</v>
      </c>
      <c r="C1672" s="65">
        <v>0.25</v>
      </c>
      <c r="D1672" s="65">
        <v>0.25</v>
      </c>
      <c r="E1672" s="66">
        <v>0.41666666666666669</v>
      </c>
      <c r="F1672" s="66">
        <v>0.41666666666666669</v>
      </c>
      <c r="G1672" s="49"/>
      <c r="H1672" s="48"/>
      <c r="I1672" s="84" t="s">
        <v>63</v>
      </c>
      <c r="J1672" s="48"/>
      <c r="K1672" s="58">
        <v>0</v>
      </c>
      <c r="L1672" s="48">
        <v>0</v>
      </c>
      <c r="M1672" s="112">
        <v>0</v>
      </c>
      <c r="N1672" s="34">
        <f t="shared" si="273"/>
        <v>0.16666666666666669</v>
      </c>
      <c r="O1672" s="38">
        <f t="shared" si="274"/>
        <v>0.16666666666666669</v>
      </c>
      <c r="P1672" s="82" t="s">
        <v>117</v>
      </c>
      <c r="Q1672" s="43">
        <v>44829</v>
      </c>
      <c r="R1672" s="35">
        <f t="shared" si="266"/>
        <v>0</v>
      </c>
      <c r="S1672" s="35">
        <f t="shared" si="267"/>
        <v>0</v>
      </c>
      <c r="T1672" s="10" t="str">
        <f t="shared" si="275"/>
        <v>Sem - 39</v>
      </c>
      <c r="U1672" s="10" t="str">
        <f t="shared" si="276"/>
        <v>Septembre</v>
      </c>
      <c r="V1672" s="36" t="str">
        <f t="shared" si="268"/>
        <v>2026</v>
      </c>
      <c r="W1672" s="34"/>
      <c r="X1672" s="91">
        <f t="shared" si="277"/>
        <v>0</v>
      </c>
      <c r="Y1672" s="92" t="str">
        <f>VLOOKUP('CM-CIC'!B1603,Annuaire_roster!B:F,4,0)</f>
        <v>CHOUIFI Mustapha</v>
      </c>
      <c r="Z1672" s="37" t="s">
        <v>110</v>
      </c>
      <c r="AA1672" s="60" t="s">
        <v>39</v>
      </c>
      <c r="AB1672" s="35" t="str">
        <f t="shared" si="269"/>
        <v/>
      </c>
      <c r="AC1672" s="35" t="str">
        <f t="shared" si="270"/>
        <v/>
      </c>
      <c r="AD1672" s="35" t="str">
        <f t="shared" si="271"/>
        <v/>
      </c>
      <c r="AE1672" s="45" t="str">
        <f t="shared" si="272"/>
        <v/>
      </c>
      <c r="AF1672" s="61"/>
      <c r="AG1672" s="45"/>
    </row>
    <row r="1673" spans="1:33" x14ac:dyDescent="0.2">
      <c r="A1673" s="59">
        <f>+VLOOKUP(B1673,Annuaire_roster!B:G,5,0)</f>
        <v>1415</v>
      </c>
      <c r="B1673" s="72" t="s">
        <v>137</v>
      </c>
      <c r="C1673" s="65">
        <v>0.25</v>
      </c>
      <c r="D1673" s="65">
        <v>0.25</v>
      </c>
      <c r="E1673" s="66">
        <v>0.41666666666666669</v>
      </c>
      <c r="F1673" s="66">
        <v>0.41666666666666669</v>
      </c>
      <c r="G1673" s="49"/>
      <c r="H1673" s="48"/>
      <c r="I1673" s="84" t="s">
        <v>63</v>
      </c>
      <c r="J1673" s="48"/>
      <c r="K1673" s="58">
        <v>0</v>
      </c>
      <c r="L1673" s="48">
        <v>0</v>
      </c>
      <c r="M1673" s="112">
        <v>0</v>
      </c>
      <c r="N1673" s="34">
        <f t="shared" si="273"/>
        <v>0.16666666666666669</v>
      </c>
      <c r="O1673" s="38">
        <f t="shared" si="274"/>
        <v>0.16666666666666669</v>
      </c>
      <c r="P1673" s="82" t="s">
        <v>117</v>
      </c>
      <c r="Q1673" s="43">
        <v>44829</v>
      </c>
      <c r="R1673" s="35">
        <f t="shared" si="266"/>
        <v>0</v>
      </c>
      <c r="S1673" s="35">
        <f t="shared" si="267"/>
        <v>0</v>
      </c>
      <c r="T1673" s="10" t="str">
        <f t="shared" si="275"/>
        <v>Sem - 39</v>
      </c>
      <c r="U1673" s="10" t="str">
        <f t="shared" si="276"/>
        <v>Septembre</v>
      </c>
      <c r="V1673" s="36" t="str">
        <f t="shared" si="268"/>
        <v>2026</v>
      </c>
      <c r="W1673" s="34"/>
      <c r="X1673" s="91">
        <f t="shared" si="277"/>
        <v>0</v>
      </c>
      <c r="Y1673" s="92" t="str">
        <f>VLOOKUP('CM-CIC'!B1604,Annuaire_roster!B:F,4,0)</f>
        <v>CHOUIFI Mustapha</v>
      </c>
      <c r="Z1673" s="37" t="s">
        <v>110</v>
      </c>
      <c r="AA1673" s="60" t="s">
        <v>39</v>
      </c>
      <c r="AB1673" s="35" t="str">
        <f t="shared" si="269"/>
        <v/>
      </c>
      <c r="AC1673" s="35" t="str">
        <f t="shared" si="270"/>
        <v/>
      </c>
      <c r="AD1673" s="35" t="str">
        <f t="shared" si="271"/>
        <v/>
      </c>
      <c r="AE1673" s="45" t="str">
        <f t="shared" si="272"/>
        <v/>
      </c>
      <c r="AF1673" s="61"/>
      <c r="AG1673" s="45"/>
    </row>
    <row r="1674" spans="1:33" x14ac:dyDescent="0.2">
      <c r="A1674" s="59">
        <f>+VLOOKUP(B1674,Annuaire_roster!B:G,5,0)</f>
        <v>1421</v>
      </c>
      <c r="B1674" s="222" t="s">
        <v>140</v>
      </c>
      <c r="C1674" s="65"/>
      <c r="D1674" s="65">
        <v>0.25</v>
      </c>
      <c r="E1674" s="66"/>
      <c r="F1674" s="66">
        <v>0.41666666666666669</v>
      </c>
      <c r="G1674" s="49"/>
      <c r="H1674" s="48"/>
      <c r="I1674" s="84" t="s">
        <v>63</v>
      </c>
      <c r="J1674" s="48"/>
      <c r="K1674" s="58">
        <v>0</v>
      </c>
      <c r="L1674" s="48">
        <v>0</v>
      </c>
      <c r="M1674" s="112" t="s">
        <v>187</v>
      </c>
      <c r="N1674" s="34" t="str">
        <f t="shared" si="273"/>
        <v/>
      </c>
      <c r="O1674" s="38">
        <f t="shared" si="274"/>
        <v>0.16666666666666669</v>
      </c>
      <c r="P1674" s="82" t="s">
        <v>117</v>
      </c>
      <c r="Q1674" s="43">
        <v>44829</v>
      </c>
      <c r="R1674" s="35">
        <f t="shared" si="266"/>
        <v>0.16666666666666669</v>
      </c>
      <c r="S1674" s="35">
        <f t="shared" si="267"/>
        <v>0.16666666666666669</v>
      </c>
      <c r="T1674" s="10" t="str">
        <f t="shared" si="275"/>
        <v>Sem - 39</v>
      </c>
      <c r="U1674" s="10" t="str">
        <f t="shared" si="276"/>
        <v>Septembre</v>
      </c>
      <c r="V1674" s="36" t="str">
        <f t="shared" si="268"/>
        <v>2026</v>
      </c>
      <c r="W1674" s="34"/>
      <c r="X1674" s="91">
        <f t="shared" si="277"/>
        <v>0</v>
      </c>
      <c r="Y1674" s="92" t="str">
        <f>VLOOKUP('CM-CIC'!B1605,Annuaire_roster!B:F,4,0)</f>
        <v>CHOUIFI Mustapha</v>
      </c>
      <c r="Z1674" s="37" t="s">
        <v>110</v>
      </c>
      <c r="AA1674" s="60" t="s">
        <v>39</v>
      </c>
      <c r="AB1674" s="35" t="str">
        <f t="shared" si="269"/>
        <v/>
      </c>
      <c r="AC1674" s="35" t="str">
        <f t="shared" si="270"/>
        <v/>
      </c>
      <c r="AD1674" s="35" t="str">
        <f t="shared" si="271"/>
        <v/>
      </c>
      <c r="AE1674" s="45" t="str">
        <f t="shared" si="272"/>
        <v/>
      </c>
      <c r="AF1674" s="61"/>
      <c r="AG1674" s="45"/>
    </row>
    <row r="1675" spans="1:33" x14ac:dyDescent="0.2">
      <c r="A1675" s="59">
        <f>+VLOOKUP(B1675,Annuaire_roster!B:G,5,0)</f>
        <v>1419</v>
      </c>
      <c r="B1675" s="72" t="s">
        <v>139</v>
      </c>
      <c r="C1675" s="65">
        <v>0.25</v>
      </c>
      <c r="D1675" s="65">
        <v>0.25</v>
      </c>
      <c r="E1675" s="66">
        <v>0.41666666666666669</v>
      </c>
      <c r="F1675" s="66">
        <v>0.41666666666666669</v>
      </c>
      <c r="G1675" s="49"/>
      <c r="H1675" s="48"/>
      <c r="I1675" s="84" t="s">
        <v>63</v>
      </c>
      <c r="J1675" s="48"/>
      <c r="K1675" s="58">
        <v>0</v>
      </c>
      <c r="L1675" s="48">
        <v>0</v>
      </c>
      <c r="M1675" s="112">
        <v>0</v>
      </c>
      <c r="N1675" s="34">
        <f t="shared" si="273"/>
        <v>0.16666666666666669</v>
      </c>
      <c r="O1675" s="38">
        <f t="shared" si="274"/>
        <v>0.16666666666666669</v>
      </c>
      <c r="P1675" s="82" t="s">
        <v>117</v>
      </c>
      <c r="Q1675" s="43">
        <v>44829</v>
      </c>
      <c r="R1675" s="35">
        <f t="shared" si="266"/>
        <v>0</v>
      </c>
      <c r="S1675" s="35">
        <f t="shared" si="267"/>
        <v>0</v>
      </c>
      <c r="T1675" s="10" t="str">
        <f t="shared" si="275"/>
        <v>Sem - 39</v>
      </c>
      <c r="U1675" s="10" t="str">
        <f t="shared" si="276"/>
        <v>Septembre</v>
      </c>
      <c r="V1675" s="36" t="str">
        <f t="shared" si="268"/>
        <v>2026</v>
      </c>
      <c r="W1675" s="34"/>
      <c r="X1675" s="91">
        <f t="shared" si="277"/>
        <v>0</v>
      </c>
      <c r="Y1675" s="92" t="str">
        <f>VLOOKUP('CM-CIC'!B1606,Annuaire_roster!B:F,4,0)</f>
        <v>CHOUIFI Mustapha</v>
      </c>
      <c r="Z1675" s="37" t="s">
        <v>110</v>
      </c>
      <c r="AA1675" s="60" t="s">
        <v>39</v>
      </c>
      <c r="AB1675" s="35" t="str">
        <f t="shared" si="269"/>
        <v/>
      </c>
      <c r="AC1675" s="35" t="str">
        <f t="shared" si="270"/>
        <v/>
      </c>
      <c r="AD1675" s="35" t="str">
        <f t="shared" si="271"/>
        <v/>
      </c>
      <c r="AE1675" s="45" t="str">
        <f t="shared" si="272"/>
        <v/>
      </c>
      <c r="AF1675" s="61"/>
      <c r="AG1675" s="45"/>
    </row>
    <row r="1676" spans="1:33" x14ac:dyDescent="0.2">
      <c r="A1676" s="59">
        <f>+VLOOKUP(B1676,Annuaire_roster!B:G,5,0)</f>
        <v>1533</v>
      </c>
      <c r="B1676" s="72" t="s">
        <v>181</v>
      </c>
      <c r="C1676" s="65">
        <v>0.25</v>
      </c>
      <c r="D1676" s="65">
        <v>0.25</v>
      </c>
      <c r="E1676" s="66">
        <v>0.41666666666666669</v>
      </c>
      <c r="F1676" s="66">
        <v>0.41666666666666669</v>
      </c>
      <c r="G1676" s="49"/>
      <c r="H1676" s="48"/>
      <c r="I1676" s="84" t="s">
        <v>63</v>
      </c>
      <c r="J1676" s="48"/>
      <c r="K1676" s="58">
        <v>0</v>
      </c>
      <c r="L1676" s="48">
        <v>0</v>
      </c>
      <c r="M1676" s="112">
        <v>0</v>
      </c>
      <c r="N1676" s="34">
        <f t="shared" si="273"/>
        <v>0.16666666666666669</v>
      </c>
      <c r="O1676" s="38">
        <f t="shared" si="274"/>
        <v>0.16666666666666669</v>
      </c>
      <c r="P1676" s="82" t="s">
        <v>117</v>
      </c>
      <c r="Q1676" s="43">
        <v>44829</v>
      </c>
      <c r="R1676" s="35">
        <f t="shared" si="266"/>
        <v>0</v>
      </c>
      <c r="S1676" s="35">
        <f t="shared" si="267"/>
        <v>0</v>
      </c>
      <c r="T1676" s="10" t="str">
        <f t="shared" si="275"/>
        <v>Sem - 39</v>
      </c>
      <c r="U1676" s="10" t="str">
        <f t="shared" si="276"/>
        <v>Septembre</v>
      </c>
      <c r="V1676" s="36" t="str">
        <f t="shared" si="268"/>
        <v>2026</v>
      </c>
      <c r="W1676" s="34"/>
      <c r="X1676" s="91">
        <f t="shared" si="277"/>
        <v>0</v>
      </c>
      <c r="Y1676" s="92" t="str">
        <f>VLOOKUP('CM-CIC'!B1607,Annuaire_roster!B:F,4,0)</f>
        <v>CHOUIFI Mustapha</v>
      </c>
      <c r="Z1676" s="37" t="s">
        <v>110</v>
      </c>
      <c r="AA1676" s="60" t="s">
        <v>39</v>
      </c>
      <c r="AB1676" s="35" t="str">
        <f t="shared" si="269"/>
        <v/>
      </c>
      <c r="AC1676" s="35" t="str">
        <f t="shared" si="270"/>
        <v/>
      </c>
      <c r="AD1676" s="35" t="str">
        <f t="shared" si="271"/>
        <v/>
      </c>
      <c r="AE1676" s="45" t="str">
        <f t="shared" si="272"/>
        <v/>
      </c>
      <c r="AF1676" s="61"/>
      <c r="AG1676" s="45"/>
    </row>
    <row r="1677" spans="1:33" x14ac:dyDescent="0.2">
      <c r="A1677" s="59">
        <f>+VLOOKUP(B1677,Annuaire_roster!B:G,5,0)</f>
        <v>1448</v>
      </c>
      <c r="B1677" s="72" t="s">
        <v>164</v>
      </c>
      <c r="C1677" s="65">
        <v>0.25</v>
      </c>
      <c r="D1677" s="65">
        <v>0.25</v>
      </c>
      <c r="E1677" s="66">
        <v>0.41666666666666669</v>
      </c>
      <c r="F1677" s="66">
        <v>0.41666666666666669</v>
      </c>
      <c r="G1677" s="49"/>
      <c r="H1677" s="48"/>
      <c r="I1677" s="84" t="s">
        <v>63</v>
      </c>
      <c r="J1677" s="48"/>
      <c r="K1677" s="58">
        <v>0</v>
      </c>
      <c r="L1677" s="48">
        <v>0</v>
      </c>
      <c r="M1677" s="112">
        <v>0</v>
      </c>
      <c r="N1677" s="34">
        <f t="shared" si="273"/>
        <v>0.16666666666666669</v>
      </c>
      <c r="O1677" s="38">
        <f t="shared" si="274"/>
        <v>0.16666666666666669</v>
      </c>
      <c r="P1677" s="82" t="s">
        <v>117</v>
      </c>
      <c r="Q1677" s="43">
        <v>44829</v>
      </c>
      <c r="R1677" s="35">
        <f t="shared" si="266"/>
        <v>0</v>
      </c>
      <c r="S1677" s="35">
        <f t="shared" si="267"/>
        <v>0</v>
      </c>
      <c r="T1677" s="10" t="str">
        <f t="shared" si="275"/>
        <v>Sem - 39</v>
      </c>
      <c r="U1677" s="10" t="str">
        <f t="shared" si="276"/>
        <v>Septembre</v>
      </c>
      <c r="V1677" s="36" t="str">
        <f t="shared" si="268"/>
        <v>2026</v>
      </c>
      <c r="W1677" s="34"/>
      <c r="X1677" s="91">
        <f t="shared" si="277"/>
        <v>0</v>
      </c>
      <c r="Y1677" s="92" t="str">
        <f>VLOOKUP('CM-CIC'!B1608,Annuaire_roster!B:F,4,0)</f>
        <v>CHOUIFI Mustapha</v>
      </c>
      <c r="Z1677" s="37" t="s">
        <v>110</v>
      </c>
      <c r="AA1677" s="60" t="s">
        <v>39</v>
      </c>
      <c r="AB1677" s="35" t="str">
        <f t="shared" si="269"/>
        <v/>
      </c>
      <c r="AC1677" s="35" t="str">
        <f t="shared" si="270"/>
        <v/>
      </c>
      <c r="AD1677" s="35" t="str">
        <f t="shared" si="271"/>
        <v/>
      </c>
      <c r="AE1677" s="45" t="str">
        <f t="shared" si="272"/>
        <v/>
      </c>
      <c r="AF1677" s="61"/>
      <c r="AG1677" s="45"/>
    </row>
    <row r="1678" spans="1:33" x14ac:dyDescent="0.2">
      <c r="A1678" s="59">
        <f>+VLOOKUP(B1678,Annuaire_roster!B:G,5,0)</f>
        <v>1488</v>
      </c>
      <c r="B1678" s="72" t="s">
        <v>170</v>
      </c>
      <c r="C1678" s="65">
        <v>0.25</v>
      </c>
      <c r="D1678" s="65">
        <v>0.25</v>
      </c>
      <c r="E1678" s="66">
        <v>0.41666666666666669</v>
      </c>
      <c r="F1678" s="66">
        <v>0.41666666666666669</v>
      </c>
      <c r="G1678" s="49"/>
      <c r="H1678" s="48"/>
      <c r="I1678" s="84" t="s">
        <v>63</v>
      </c>
      <c r="J1678" s="48"/>
      <c r="K1678" s="58">
        <v>0</v>
      </c>
      <c r="L1678" s="48">
        <v>0</v>
      </c>
      <c r="M1678" s="112">
        <v>0</v>
      </c>
      <c r="N1678" s="34">
        <f t="shared" si="273"/>
        <v>0.16666666666666669</v>
      </c>
      <c r="O1678" s="38">
        <f t="shared" si="274"/>
        <v>0.16666666666666669</v>
      </c>
      <c r="P1678" s="82" t="s">
        <v>117</v>
      </c>
      <c r="Q1678" s="43">
        <v>44829</v>
      </c>
      <c r="R1678" s="35">
        <f t="shared" si="266"/>
        <v>0</v>
      </c>
      <c r="S1678" s="35">
        <f t="shared" si="267"/>
        <v>0</v>
      </c>
      <c r="T1678" s="10" t="str">
        <f t="shared" si="275"/>
        <v>Sem - 39</v>
      </c>
      <c r="U1678" s="10" t="str">
        <f t="shared" si="276"/>
        <v>Septembre</v>
      </c>
      <c r="V1678" s="36" t="str">
        <f t="shared" si="268"/>
        <v>2026</v>
      </c>
      <c r="W1678" s="34"/>
      <c r="X1678" s="91">
        <f t="shared" si="277"/>
        <v>0</v>
      </c>
      <c r="Y1678" s="92" t="str">
        <f>VLOOKUP('CM-CIC'!B1609,Annuaire_roster!B:F,4,0)</f>
        <v>CHOUIFI Mustapha</v>
      </c>
      <c r="Z1678" s="37" t="s">
        <v>110</v>
      </c>
      <c r="AA1678" s="60" t="s">
        <v>39</v>
      </c>
      <c r="AB1678" s="35" t="str">
        <f t="shared" si="269"/>
        <v/>
      </c>
      <c r="AC1678" s="35" t="str">
        <f t="shared" si="270"/>
        <v/>
      </c>
      <c r="AD1678" s="35" t="str">
        <f t="shared" si="271"/>
        <v/>
      </c>
      <c r="AE1678" s="45" t="str">
        <f t="shared" si="272"/>
        <v/>
      </c>
      <c r="AF1678" s="61"/>
      <c r="AG1678" s="45"/>
    </row>
    <row r="1679" spans="1:33" x14ac:dyDescent="0.2">
      <c r="A1679" s="59">
        <f>+VLOOKUP(B1679,Annuaire_roster!B:G,5,0)</f>
        <v>1456</v>
      </c>
      <c r="B1679" s="72" t="s">
        <v>173</v>
      </c>
      <c r="C1679" s="65">
        <v>0.25</v>
      </c>
      <c r="D1679" s="65">
        <v>0.25</v>
      </c>
      <c r="E1679" s="66">
        <v>0.41666666666666669</v>
      </c>
      <c r="F1679" s="66">
        <v>0.41666666666666669</v>
      </c>
      <c r="G1679" s="49"/>
      <c r="H1679" s="48"/>
      <c r="I1679" s="84" t="s">
        <v>63</v>
      </c>
      <c r="J1679" s="48"/>
      <c r="K1679" s="58">
        <v>0</v>
      </c>
      <c r="L1679" s="48">
        <v>0</v>
      </c>
      <c r="M1679" s="112">
        <v>0</v>
      </c>
      <c r="N1679" s="34">
        <f t="shared" si="273"/>
        <v>0.16666666666666669</v>
      </c>
      <c r="O1679" s="38">
        <f t="shared" si="274"/>
        <v>0.16666666666666669</v>
      </c>
      <c r="P1679" s="82" t="s">
        <v>117</v>
      </c>
      <c r="Q1679" s="43">
        <v>44829</v>
      </c>
      <c r="R1679" s="35">
        <f t="shared" si="266"/>
        <v>0</v>
      </c>
      <c r="S1679" s="35">
        <f t="shared" si="267"/>
        <v>0</v>
      </c>
      <c r="T1679" s="10" t="str">
        <f t="shared" si="275"/>
        <v>Sem - 39</v>
      </c>
      <c r="U1679" s="10" t="str">
        <f t="shared" si="276"/>
        <v>Septembre</v>
      </c>
      <c r="V1679" s="36" t="str">
        <f t="shared" si="268"/>
        <v>2026</v>
      </c>
      <c r="W1679" s="34"/>
      <c r="X1679" s="91">
        <f t="shared" si="277"/>
        <v>0</v>
      </c>
      <c r="Y1679" s="92" t="str">
        <f>VLOOKUP('CM-CIC'!B1610,Annuaire_roster!B:F,4,0)</f>
        <v>CHOUIFI Mustapha</v>
      </c>
      <c r="Z1679" s="37" t="s">
        <v>110</v>
      </c>
      <c r="AA1679" s="60" t="s">
        <v>39</v>
      </c>
      <c r="AB1679" s="35" t="str">
        <f t="shared" si="269"/>
        <v/>
      </c>
      <c r="AC1679" s="35" t="str">
        <f t="shared" si="270"/>
        <v/>
      </c>
      <c r="AD1679" s="35" t="str">
        <f t="shared" si="271"/>
        <v/>
      </c>
      <c r="AE1679" s="45" t="str">
        <f t="shared" si="272"/>
        <v/>
      </c>
      <c r="AF1679" s="61"/>
      <c r="AG1679" s="45"/>
    </row>
    <row r="1680" spans="1:33" x14ac:dyDescent="0.2">
      <c r="A1680" s="59">
        <f>+VLOOKUP(B1680,Annuaire_roster!B:G,5,0)</f>
        <v>1429</v>
      </c>
      <c r="B1680" s="72" t="s">
        <v>147</v>
      </c>
      <c r="C1680" s="65">
        <v>0.25</v>
      </c>
      <c r="D1680" s="65">
        <v>0.25</v>
      </c>
      <c r="E1680" s="66">
        <v>0.41666666666666669</v>
      </c>
      <c r="F1680" s="66">
        <v>0.41666666666666669</v>
      </c>
      <c r="G1680" s="49"/>
      <c r="H1680" s="48"/>
      <c r="I1680" s="84" t="s">
        <v>63</v>
      </c>
      <c r="J1680" s="48"/>
      <c r="K1680" s="58">
        <v>0</v>
      </c>
      <c r="L1680" s="48">
        <v>0</v>
      </c>
      <c r="M1680" s="112">
        <v>0</v>
      </c>
      <c r="N1680" s="34">
        <f t="shared" si="273"/>
        <v>0.16666666666666669</v>
      </c>
      <c r="O1680" s="38">
        <f t="shared" si="274"/>
        <v>0.16666666666666669</v>
      </c>
      <c r="P1680" s="82" t="s">
        <v>117</v>
      </c>
      <c r="Q1680" s="43">
        <v>44829</v>
      </c>
      <c r="R1680" s="35">
        <f t="shared" si="266"/>
        <v>0</v>
      </c>
      <c r="S1680" s="35">
        <f t="shared" si="267"/>
        <v>0</v>
      </c>
      <c r="T1680" s="10" t="str">
        <f t="shared" si="275"/>
        <v>Sem - 39</v>
      </c>
      <c r="U1680" s="10" t="str">
        <f t="shared" si="276"/>
        <v>Septembre</v>
      </c>
      <c r="V1680" s="36" t="str">
        <f t="shared" si="268"/>
        <v>2026</v>
      </c>
      <c r="W1680" s="34"/>
      <c r="X1680" s="91">
        <f t="shared" si="277"/>
        <v>0</v>
      </c>
      <c r="Y1680" s="92" t="str">
        <f>VLOOKUP('CM-CIC'!B1611,Annuaire_roster!B:F,4,0)</f>
        <v>CHOUIFI Mustapha</v>
      </c>
      <c r="Z1680" s="37" t="s">
        <v>110</v>
      </c>
      <c r="AA1680" s="60" t="s">
        <v>39</v>
      </c>
      <c r="AB1680" s="35" t="str">
        <f t="shared" si="269"/>
        <v/>
      </c>
      <c r="AC1680" s="35" t="str">
        <f t="shared" si="270"/>
        <v/>
      </c>
      <c r="AD1680" s="35" t="str">
        <f t="shared" si="271"/>
        <v/>
      </c>
      <c r="AE1680" s="45" t="str">
        <f t="shared" si="272"/>
        <v/>
      </c>
      <c r="AF1680" s="61"/>
      <c r="AG1680" s="45"/>
    </row>
    <row r="1681" spans="1:33" x14ac:dyDescent="0.2">
      <c r="A1681" s="59" t="str">
        <f>+VLOOKUP(B1681,Annuaire_roster!B:G,5,0)</f>
        <v>01563</v>
      </c>
      <c r="B1681" s="72" t="s">
        <v>190</v>
      </c>
      <c r="C1681" s="65">
        <v>0.25</v>
      </c>
      <c r="D1681" s="65">
        <v>0.25</v>
      </c>
      <c r="E1681" s="66">
        <v>0.41666666666666669</v>
      </c>
      <c r="F1681" s="66">
        <v>0.41666666666666669</v>
      </c>
      <c r="G1681" s="49"/>
      <c r="H1681" s="48"/>
      <c r="I1681" s="84" t="s">
        <v>63</v>
      </c>
      <c r="J1681" s="48"/>
      <c r="K1681" s="58">
        <v>0</v>
      </c>
      <c r="L1681" s="48">
        <v>0</v>
      </c>
      <c r="M1681" s="112">
        <v>0</v>
      </c>
      <c r="N1681" s="34">
        <f t="shared" si="273"/>
        <v>0.16666666666666669</v>
      </c>
      <c r="O1681" s="38">
        <f t="shared" si="274"/>
        <v>0.16666666666666669</v>
      </c>
      <c r="P1681" s="82" t="s">
        <v>117</v>
      </c>
      <c r="Q1681" s="43">
        <v>44829</v>
      </c>
      <c r="R1681" s="35">
        <f t="shared" si="266"/>
        <v>0</v>
      </c>
      <c r="S1681" s="35">
        <f t="shared" si="267"/>
        <v>0</v>
      </c>
      <c r="T1681" s="10" t="str">
        <f t="shared" si="275"/>
        <v>Sem - 39</v>
      </c>
      <c r="U1681" s="10" t="str">
        <f t="shared" si="276"/>
        <v>Septembre</v>
      </c>
      <c r="V1681" s="36" t="str">
        <f t="shared" si="268"/>
        <v>2026</v>
      </c>
      <c r="W1681" s="34"/>
      <c r="X1681" s="91">
        <f t="shared" si="277"/>
        <v>0</v>
      </c>
      <c r="Y1681" s="92" t="str">
        <f>VLOOKUP('CM-CIC'!B1612,Annuaire_roster!B:F,4,0)</f>
        <v>CHOUIFI Mustapha</v>
      </c>
      <c r="Z1681" s="37" t="s">
        <v>110</v>
      </c>
      <c r="AA1681" s="60" t="s">
        <v>39</v>
      </c>
      <c r="AB1681" s="35" t="str">
        <f t="shared" si="269"/>
        <v/>
      </c>
      <c r="AC1681" s="35" t="str">
        <f t="shared" si="270"/>
        <v/>
      </c>
      <c r="AD1681" s="35" t="str">
        <f t="shared" si="271"/>
        <v/>
      </c>
      <c r="AE1681" s="45" t="str">
        <f t="shared" si="272"/>
        <v/>
      </c>
      <c r="AF1681" s="61"/>
      <c r="AG1681" s="45"/>
    </row>
    <row r="1682" spans="1:33" x14ac:dyDescent="0.2">
      <c r="A1682" s="59" t="str">
        <f>+VLOOKUP(B1682,Annuaire_roster!B:G,5,0)</f>
        <v>01579</v>
      </c>
      <c r="B1682" s="222" t="s">
        <v>194</v>
      </c>
      <c r="C1682" s="65"/>
      <c r="D1682" s="65">
        <v>0.25</v>
      </c>
      <c r="E1682" s="66"/>
      <c r="F1682" s="66">
        <v>0.41666666666666669</v>
      </c>
      <c r="G1682" s="49"/>
      <c r="H1682" s="48"/>
      <c r="I1682" s="84" t="s">
        <v>63</v>
      </c>
      <c r="J1682" s="48"/>
      <c r="K1682" s="58">
        <v>0</v>
      </c>
      <c r="L1682" s="48">
        <v>0</v>
      </c>
      <c r="M1682" s="112" t="s">
        <v>187</v>
      </c>
      <c r="N1682" s="34" t="str">
        <f t="shared" si="273"/>
        <v/>
      </c>
      <c r="O1682" s="38">
        <f t="shared" si="274"/>
        <v>0.16666666666666669</v>
      </c>
      <c r="P1682" s="82" t="s">
        <v>117</v>
      </c>
      <c r="Q1682" s="43">
        <v>44829</v>
      </c>
      <c r="R1682" s="35">
        <f t="shared" si="266"/>
        <v>0.16666666666666669</v>
      </c>
      <c r="S1682" s="35">
        <f t="shared" si="267"/>
        <v>0.16666666666666669</v>
      </c>
      <c r="T1682" s="10" t="str">
        <f t="shared" si="275"/>
        <v>Sem - 39</v>
      </c>
      <c r="U1682" s="10" t="str">
        <f t="shared" si="276"/>
        <v>Septembre</v>
      </c>
      <c r="V1682" s="36" t="str">
        <f t="shared" si="268"/>
        <v>2026</v>
      </c>
      <c r="W1682" s="34"/>
      <c r="X1682" s="91">
        <f t="shared" si="277"/>
        <v>0</v>
      </c>
      <c r="Y1682" s="92" t="str">
        <f>VLOOKUP('CM-CIC'!B1613,Annuaire_roster!B:F,4,0)</f>
        <v>CHOUIFI Mustapha</v>
      </c>
      <c r="Z1682" s="37" t="s">
        <v>110</v>
      </c>
      <c r="AA1682" s="60" t="s">
        <v>39</v>
      </c>
      <c r="AB1682" s="35" t="str">
        <f t="shared" si="269"/>
        <v/>
      </c>
      <c r="AC1682" s="35" t="str">
        <f t="shared" si="270"/>
        <v/>
      </c>
      <c r="AD1682" s="35" t="str">
        <f t="shared" si="271"/>
        <v/>
      </c>
      <c r="AE1682" s="45" t="str">
        <f t="shared" si="272"/>
        <v/>
      </c>
      <c r="AF1682" s="61"/>
      <c r="AG1682" s="45"/>
    </row>
    <row r="1683" spans="1:33" x14ac:dyDescent="0.2">
      <c r="A1683" s="59" t="str">
        <f>+VLOOKUP(B1683,Annuaire_roster!B:G,5,0)</f>
        <v>01580</v>
      </c>
      <c r="B1683" s="72" t="s">
        <v>197</v>
      </c>
      <c r="C1683" s="65">
        <v>0.25</v>
      </c>
      <c r="D1683" s="65">
        <v>0.25</v>
      </c>
      <c r="E1683" s="66">
        <v>0.41666666666666669</v>
      </c>
      <c r="F1683" s="66">
        <v>0.41666666666666669</v>
      </c>
      <c r="G1683" s="49"/>
      <c r="H1683" s="48"/>
      <c r="I1683" s="84" t="s">
        <v>63</v>
      </c>
      <c r="J1683" s="48"/>
      <c r="K1683" s="58">
        <v>0</v>
      </c>
      <c r="L1683" s="48">
        <v>0</v>
      </c>
      <c r="M1683" s="112">
        <v>0</v>
      </c>
      <c r="N1683" s="34">
        <f t="shared" si="273"/>
        <v>0.16666666666666669</v>
      </c>
      <c r="O1683" s="38">
        <f t="shared" si="274"/>
        <v>0.16666666666666669</v>
      </c>
      <c r="P1683" s="82" t="s">
        <v>117</v>
      </c>
      <c r="Q1683" s="43">
        <v>44829</v>
      </c>
      <c r="R1683" s="35">
        <f t="shared" ref="R1683:R1746" si="278">IF(M1683="Abs",O1683,0)</f>
        <v>0</v>
      </c>
      <c r="S1683" s="35">
        <f t="shared" ref="S1683:S1746" si="279">SUM(R1683,L1683,I1683,J1683,W1683,H1683)</f>
        <v>0</v>
      </c>
      <c r="T1683" s="10" t="str">
        <f t="shared" si="275"/>
        <v>Sem - 39</v>
      </c>
      <c r="U1683" s="10" t="str">
        <f t="shared" si="276"/>
        <v>Septembre</v>
      </c>
      <c r="V1683" s="36" t="str">
        <f t="shared" ref="V1683:V1746" si="280">+TEXT(Q1683,"aaa")</f>
        <v>2026</v>
      </c>
      <c r="W1683" s="34"/>
      <c r="X1683" s="91">
        <f t="shared" si="277"/>
        <v>0</v>
      </c>
      <c r="Y1683" s="92" t="str">
        <f>VLOOKUP('CM-CIC'!B1614,Annuaire_roster!B:F,4,0)</f>
        <v>CHOUIFI Mustapha</v>
      </c>
      <c r="Z1683" s="37" t="s">
        <v>110</v>
      </c>
      <c r="AA1683" s="60" t="s">
        <v>39</v>
      </c>
      <c r="AB1683" s="35" t="str">
        <f t="shared" ref="AB1683:AB1746" si="281">IF(AND(D1683="Congé",F1683="Congé"),0.333333333333333,IF(OR(AND(D1683="Congé",F1683&lt;&gt;"Congé"),(AND(F1683="Congé",D1683&lt;&gt;"Congé"))),0.166666666666667,""))</f>
        <v/>
      </c>
      <c r="AC1683" s="35" t="str">
        <f t="shared" ref="AC1683:AC1746" si="282">IF(AND(D1683="Congé sans solde",F1683="Congé sans solde"),0.333333333333333,IF(OR(AND(D1683="Congé sans solde",F1683&lt;&gt;"Congé sans solde"),(AND(F1683="Congé sans solde",D1683&lt;&gt;"Congé sans solde"))),0.166666666666667,""))</f>
        <v/>
      </c>
      <c r="AD1683" s="35" t="str">
        <f t="shared" ref="AD1683:AD1746" si="283">IF(AND(D1683="Congé spécial",F1683="Congé spécial"),0.333333333333333,IF(OR(AND(D1683="Congé spécial",F1683&lt;&gt;"Congé décès"),(AND(F1683="Congé spécial",D1683&lt;&gt;"Congé spécial"))),0.166666666666667,""))</f>
        <v/>
      </c>
      <c r="AE1683" s="45" t="str">
        <f t="shared" ref="AE1683:AE1746" si="284">IF(AND(D1683="Férié",F1683="Férié"),0.333333333333333,IF(OR(AND(D1683="Férié",F1683&lt;&gt;"Férié"),(AND(F1683="Férié",D1683&lt;&gt;"Férié"))),0.166666666666667,""))</f>
        <v/>
      </c>
      <c r="AF1683" s="61"/>
      <c r="AG1683" s="45"/>
    </row>
    <row r="1684" spans="1:33" x14ac:dyDescent="0.2">
      <c r="A1684" s="59" t="str">
        <f>+VLOOKUP(B1684,Annuaire_roster!B:G,5,0)</f>
        <v>01603</v>
      </c>
      <c r="B1684" s="72" t="s">
        <v>228</v>
      </c>
      <c r="C1684" s="65">
        <v>0.25</v>
      </c>
      <c r="D1684" s="65">
        <v>0.25</v>
      </c>
      <c r="E1684" s="66">
        <v>0.41666666666666669</v>
      </c>
      <c r="F1684" s="66">
        <v>0.41666666666666669</v>
      </c>
      <c r="G1684" s="49"/>
      <c r="H1684" s="48"/>
      <c r="I1684" s="84" t="s">
        <v>63</v>
      </c>
      <c r="J1684" s="48"/>
      <c r="K1684" s="58">
        <v>0</v>
      </c>
      <c r="L1684" s="48">
        <v>0</v>
      </c>
      <c r="M1684" s="112">
        <v>0</v>
      </c>
      <c r="N1684" s="34">
        <f t="shared" si="273"/>
        <v>0.16666666666666669</v>
      </c>
      <c r="O1684" s="38">
        <f t="shared" si="274"/>
        <v>0.16666666666666669</v>
      </c>
      <c r="P1684" s="82" t="s">
        <v>117</v>
      </c>
      <c r="Q1684" s="43">
        <v>44829</v>
      </c>
      <c r="R1684" s="35">
        <f t="shared" si="278"/>
        <v>0</v>
      </c>
      <c r="S1684" s="35">
        <f t="shared" si="279"/>
        <v>0</v>
      </c>
      <c r="T1684" s="10" t="str">
        <f t="shared" si="275"/>
        <v>Sem - 39</v>
      </c>
      <c r="U1684" s="10" t="str">
        <f t="shared" si="276"/>
        <v>Septembre</v>
      </c>
      <c r="V1684" s="36" t="str">
        <f t="shared" si="280"/>
        <v>2026</v>
      </c>
      <c r="W1684" s="34"/>
      <c r="X1684" s="91">
        <f t="shared" si="277"/>
        <v>0</v>
      </c>
      <c r="Y1684" s="92" t="str">
        <f>VLOOKUP('CM-CIC'!B1615,Annuaire_roster!B:F,4,0)</f>
        <v>CHOUIFI Mustapha</v>
      </c>
      <c r="Z1684" s="37" t="s">
        <v>110</v>
      </c>
      <c r="AA1684" s="60" t="s">
        <v>39</v>
      </c>
      <c r="AB1684" s="35" t="str">
        <f t="shared" si="281"/>
        <v/>
      </c>
      <c r="AC1684" s="35" t="str">
        <f t="shared" si="282"/>
        <v/>
      </c>
      <c r="AD1684" s="35" t="str">
        <f t="shared" si="283"/>
        <v/>
      </c>
      <c r="AE1684" s="45" t="str">
        <f t="shared" si="284"/>
        <v/>
      </c>
      <c r="AF1684" s="61"/>
      <c r="AG1684" s="45"/>
    </row>
    <row r="1685" spans="1:33" x14ac:dyDescent="0.2">
      <c r="A1685" s="59" t="str">
        <f>+VLOOKUP(B1685,Annuaire_roster!B:G,5,0)</f>
        <v>01604</v>
      </c>
      <c r="B1685" s="72" t="s">
        <v>229</v>
      </c>
      <c r="C1685" s="65">
        <v>0.25</v>
      </c>
      <c r="D1685" s="65">
        <v>0.25</v>
      </c>
      <c r="E1685" s="66">
        <v>0.41666666666666669</v>
      </c>
      <c r="F1685" s="66">
        <v>0.41666666666666669</v>
      </c>
      <c r="G1685" s="49"/>
      <c r="H1685" s="48"/>
      <c r="I1685" s="84" t="s">
        <v>63</v>
      </c>
      <c r="J1685" s="48"/>
      <c r="K1685" s="58">
        <v>0</v>
      </c>
      <c r="L1685" s="48">
        <v>0</v>
      </c>
      <c r="M1685" s="112">
        <v>0</v>
      </c>
      <c r="N1685" s="34">
        <f t="shared" si="273"/>
        <v>0.16666666666666669</v>
      </c>
      <c r="O1685" s="38">
        <f t="shared" si="274"/>
        <v>0.16666666666666669</v>
      </c>
      <c r="P1685" s="82" t="s">
        <v>117</v>
      </c>
      <c r="Q1685" s="43">
        <v>44829</v>
      </c>
      <c r="R1685" s="35">
        <f t="shared" si="278"/>
        <v>0</v>
      </c>
      <c r="S1685" s="35">
        <f t="shared" si="279"/>
        <v>0</v>
      </c>
      <c r="T1685" s="10" t="str">
        <f t="shared" si="275"/>
        <v>Sem - 39</v>
      </c>
      <c r="U1685" s="10" t="str">
        <f t="shared" si="276"/>
        <v>Septembre</v>
      </c>
      <c r="V1685" s="36" t="str">
        <f t="shared" si="280"/>
        <v>2026</v>
      </c>
      <c r="W1685" s="34"/>
      <c r="X1685" s="91">
        <f t="shared" si="277"/>
        <v>0</v>
      </c>
      <c r="Y1685" s="92" t="str">
        <f>VLOOKUP('CM-CIC'!B1616,Annuaire_roster!B:F,4,0)</f>
        <v>CHOUIFI Mustapha</v>
      </c>
      <c r="Z1685" s="37" t="s">
        <v>110</v>
      </c>
      <c r="AA1685" s="60" t="s">
        <v>39</v>
      </c>
      <c r="AB1685" s="35" t="str">
        <f t="shared" si="281"/>
        <v/>
      </c>
      <c r="AC1685" s="35" t="str">
        <f t="shared" si="282"/>
        <v/>
      </c>
      <c r="AD1685" s="35" t="str">
        <f t="shared" si="283"/>
        <v/>
      </c>
      <c r="AE1685" s="45" t="str">
        <f t="shared" si="284"/>
        <v/>
      </c>
      <c r="AF1685" s="61"/>
      <c r="AG1685" s="45"/>
    </row>
    <row r="1686" spans="1:33" x14ac:dyDescent="0.2">
      <c r="A1686" s="59">
        <f>+VLOOKUP(B1686,Annuaire_roster!B:G,5,0)</f>
        <v>1416</v>
      </c>
      <c r="B1686" s="72" t="s">
        <v>138</v>
      </c>
      <c r="C1686" s="65"/>
      <c r="D1686" s="65" t="s">
        <v>188</v>
      </c>
      <c r="E1686" s="66"/>
      <c r="F1686" s="66" t="s">
        <v>188</v>
      </c>
      <c r="G1686" s="49"/>
      <c r="H1686" s="48"/>
      <c r="I1686" s="84" t="s">
        <v>63</v>
      </c>
      <c r="J1686" s="48"/>
      <c r="K1686" s="58">
        <v>0</v>
      </c>
      <c r="L1686" s="48">
        <v>0</v>
      </c>
      <c r="M1686" s="112">
        <v>0</v>
      </c>
      <c r="N1686" s="34" t="str">
        <f t="shared" si="273"/>
        <v/>
      </c>
      <c r="O1686" s="38">
        <f t="shared" si="274"/>
        <v>0</v>
      </c>
      <c r="P1686" s="82" t="s">
        <v>117</v>
      </c>
      <c r="Q1686" s="43">
        <v>44829</v>
      </c>
      <c r="R1686" s="35">
        <f t="shared" si="278"/>
        <v>0</v>
      </c>
      <c r="S1686" s="35">
        <f t="shared" si="279"/>
        <v>0</v>
      </c>
      <c r="T1686" s="10" t="str">
        <f t="shared" si="275"/>
        <v>Sem - 39</v>
      </c>
      <c r="U1686" s="10" t="str">
        <f t="shared" si="276"/>
        <v>Septembre</v>
      </c>
      <c r="V1686" s="36" t="str">
        <f t="shared" si="280"/>
        <v>2026</v>
      </c>
      <c r="W1686" s="34"/>
      <c r="X1686" s="91">
        <f t="shared" si="277"/>
        <v>0</v>
      </c>
      <c r="Y1686" s="92" t="str">
        <f>VLOOKUP('CM-CIC'!B1617,Annuaire_roster!B:F,4,0)</f>
        <v>CHOUIFI Mustapha</v>
      </c>
      <c r="Z1686" s="37" t="s">
        <v>110</v>
      </c>
      <c r="AA1686" s="60" t="s">
        <v>39</v>
      </c>
      <c r="AB1686" s="35">
        <f t="shared" si="281"/>
        <v>0.33333333333333298</v>
      </c>
      <c r="AC1686" s="35" t="str">
        <f t="shared" si="282"/>
        <v/>
      </c>
      <c r="AD1686" s="35" t="str">
        <f t="shared" si="283"/>
        <v/>
      </c>
      <c r="AE1686" s="45" t="str">
        <f t="shared" si="284"/>
        <v/>
      </c>
      <c r="AF1686" s="61"/>
      <c r="AG1686" s="45"/>
    </row>
    <row r="1687" spans="1:33" x14ac:dyDescent="0.2">
      <c r="A1687" s="59">
        <f>+VLOOKUP(B1687,Annuaire_roster!B:G,5,0)</f>
        <v>1532</v>
      </c>
      <c r="B1687" s="72" t="s">
        <v>182</v>
      </c>
      <c r="C1687" s="65"/>
      <c r="D1687" s="65" t="s">
        <v>188</v>
      </c>
      <c r="E1687" s="66"/>
      <c r="F1687" s="66" t="s">
        <v>188</v>
      </c>
      <c r="G1687" s="49"/>
      <c r="H1687" s="48"/>
      <c r="I1687" s="84" t="s">
        <v>63</v>
      </c>
      <c r="J1687" s="48"/>
      <c r="K1687" s="58">
        <v>0</v>
      </c>
      <c r="L1687" s="48">
        <v>0</v>
      </c>
      <c r="M1687" s="112">
        <v>0</v>
      </c>
      <c r="N1687" s="34" t="str">
        <f t="shared" si="273"/>
        <v/>
      </c>
      <c r="O1687" s="38">
        <f t="shared" si="274"/>
        <v>0</v>
      </c>
      <c r="P1687" s="82" t="s">
        <v>117</v>
      </c>
      <c r="Q1687" s="43">
        <v>44829</v>
      </c>
      <c r="R1687" s="35">
        <f t="shared" si="278"/>
        <v>0</v>
      </c>
      <c r="S1687" s="35">
        <f t="shared" si="279"/>
        <v>0</v>
      </c>
      <c r="T1687" s="10" t="str">
        <f t="shared" si="275"/>
        <v>Sem - 39</v>
      </c>
      <c r="U1687" s="10" t="str">
        <f t="shared" si="276"/>
        <v>Septembre</v>
      </c>
      <c r="V1687" s="36" t="str">
        <f t="shared" si="280"/>
        <v>2026</v>
      </c>
      <c r="W1687" s="34"/>
      <c r="X1687" s="91">
        <f t="shared" si="277"/>
        <v>0</v>
      </c>
      <c r="Y1687" s="92" t="str">
        <f>VLOOKUP('CM-CIC'!B1618,Annuaire_roster!B:F,4,0)</f>
        <v>CHOUIFI Mustapha</v>
      </c>
      <c r="Z1687" s="37" t="s">
        <v>110</v>
      </c>
      <c r="AA1687" s="60" t="s">
        <v>39</v>
      </c>
      <c r="AB1687" s="35">
        <f t="shared" si="281"/>
        <v>0.33333333333333298</v>
      </c>
      <c r="AC1687" s="35" t="str">
        <f t="shared" si="282"/>
        <v/>
      </c>
      <c r="AD1687" s="35" t="str">
        <f t="shared" si="283"/>
        <v/>
      </c>
      <c r="AE1687" s="45" t="str">
        <f t="shared" si="284"/>
        <v/>
      </c>
      <c r="AF1687" s="61"/>
      <c r="AG1687" s="45"/>
    </row>
    <row r="1688" spans="1:33" x14ac:dyDescent="0.2">
      <c r="A1688" s="59">
        <f>+VLOOKUP(B1688,Annuaire_roster!B:G,5,0)</f>
        <v>1504</v>
      </c>
      <c r="B1688" s="72" t="s">
        <v>166</v>
      </c>
      <c r="C1688" s="65"/>
      <c r="D1688" s="65" t="s">
        <v>188</v>
      </c>
      <c r="E1688" s="66"/>
      <c r="F1688" s="66" t="s">
        <v>188</v>
      </c>
      <c r="G1688" s="49"/>
      <c r="H1688" s="48"/>
      <c r="I1688" s="84" t="s">
        <v>63</v>
      </c>
      <c r="J1688" s="48"/>
      <c r="K1688" s="58">
        <v>0</v>
      </c>
      <c r="L1688" s="48">
        <v>0</v>
      </c>
      <c r="M1688" s="112">
        <v>0</v>
      </c>
      <c r="N1688" s="34" t="str">
        <f t="shared" si="273"/>
        <v/>
      </c>
      <c r="O1688" s="38">
        <f t="shared" si="274"/>
        <v>0</v>
      </c>
      <c r="P1688" s="82" t="s">
        <v>117</v>
      </c>
      <c r="Q1688" s="43">
        <v>44829</v>
      </c>
      <c r="R1688" s="35">
        <f t="shared" si="278"/>
        <v>0</v>
      </c>
      <c r="S1688" s="35">
        <f t="shared" si="279"/>
        <v>0</v>
      </c>
      <c r="T1688" s="10" t="str">
        <f t="shared" si="275"/>
        <v>Sem - 39</v>
      </c>
      <c r="U1688" s="10" t="str">
        <f t="shared" si="276"/>
        <v>Septembre</v>
      </c>
      <c r="V1688" s="36" t="str">
        <f t="shared" si="280"/>
        <v>2026</v>
      </c>
      <c r="W1688" s="34"/>
      <c r="X1688" s="91">
        <f t="shared" si="277"/>
        <v>0</v>
      </c>
      <c r="Y1688" s="92" t="str">
        <f>VLOOKUP('CM-CIC'!B1619,Annuaire_roster!B:F,4,0)</f>
        <v>CHOUIFI Mustapha</v>
      </c>
      <c r="Z1688" s="37" t="s">
        <v>110</v>
      </c>
      <c r="AA1688" s="60" t="s">
        <v>39</v>
      </c>
      <c r="AB1688" s="35">
        <f t="shared" si="281"/>
        <v>0.33333333333333298</v>
      </c>
      <c r="AC1688" s="35" t="str">
        <f t="shared" si="282"/>
        <v/>
      </c>
      <c r="AD1688" s="35" t="str">
        <f t="shared" si="283"/>
        <v/>
      </c>
      <c r="AE1688" s="45" t="str">
        <f t="shared" si="284"/>
        <v/>
      </c>
      <c r="AF1688" s="61"/>
      <c r="AG1688" s="45"/>
    </row>
    <row r="1689" spans="1:33" x14ac:dyDescent="0.2">
      <c r="A1689" s="59">
        <f>+VLOOKUP(B1689,Annuaire_roster!B:G,5,0)</f>
        <v>1411</v>
      </c>
      <c r="B1689" s="72" t="s">
        <v>133</v>
      </c>
      <c r="C1689" s="65"/>
      <c r="D1689" s="65" t="s">
        <v>188</v>
      </c>
      <c r="E1689" s="66"/>
      <c r="F1689" s="66" t="s">
        <v>188</v>
      </c>
      <c r="G1689" s="49"/>
      <c r="H1689" s="48"/>
      <c r="I1689" s="84" t="s">
        <v>63</v>
      </c>
      <c r="J1689" s="48"/>
      <c r="K1689" s="58">
        <v>0</v>
      </c>
      <c r="L1689" s="48">
        <v>0</v>
      </c>
      <c r="M1689" s="112">
        <v>0</v>
      </c>
      <c r="N1689" s="34" t="str">
        <f t="shared" si="273"/>
        <v/>
      </c>
      <c r="O1689" s="38">
        <f t="shared" si="274"/>
        <v>0</v>
      </c>
      <c r="P1689" s="82" t="s">
        <v>117</v>
      </c>
      <c r="Q1689" s="43">
        <v>44829</v>
      </c>
      <c r="R1689" s="35">
        <f t="shared" si="278"/>
        <v>0</v>
      </c>
      <c r="S1689" s="35">
        <f t="shared" si="279"/>
        <v>0</v>
      </c>
      <c r="T1689" s="10" t="str">
        <f t="shared" si="275"/>
        <v>Sem - 39</v>
      </c>
      <c r="U1689" s="10" t="str">
        <f t="shared" si="276"/>
        <v>Septembre</v>
      </c>
      <c r="V1689" s="36" t="str">
        <f t="shared" si="280"/>
        <v>2026</v>
      </c>
      <c r="W1689" s="34"/>
      <c r="X1689" s="91">
        <f t="shared" si="277"/>
        <v>0</v>
      </c>
      <c r="Y1689" s="92" t="str">
        <f>VLOOKUP('CM-CIC'!B1620,Annuaire_roster!B:F,4,0)</f>
        <v>CHOUIFI Mustapha</v>
      </c>
      <c r="Z1689" s="37" t="s">
        <v>110</v>
      </c>
      <c r="AA1689" s="60" t="s">
        <v>39</v>
      </c>
      <c r="AB1689" s="35">
        <f t="shared" si="281"/>
        <v>0.33333333333333298</v>
      </c>
      <c r="AC1689" s="35" t="str">
        <f t="shared" si="282"/>
        <v/>
      </c>
      <c r="AD1689" s="35" t="str">
        <f t="shared" si="283"/>
        <v/>
      </c>
      <c r="AE1689" s="45" t="str">
        <f t="shared" si="284"/>
        <v/>
      </c>
      <c r="AF1689" s="61"/>
      <c r="AG1689" s="45"/>
    </row>
    <row r="1690" spans="1:33" x14ac:dyDescent="0.2">
      <c r="A1690" s="59">
        <f>+VLOOKUP(B1690,Annuaire_roster!B:G,5,0)</f>
        <v>1387</v>
      </c>
      <c r="B1690" s="72" t="s">
        <v>124</v>
      </c>
      <c r="C1690" s="65"/>
      <c r="D1690" s="65" t="s">
        <v>64</v>
      </c>
      <c r="E1690" s="66"/>
      <c r="F1690" s="66" t="s">
        <v>64</v>
      </c>
      <c r="G1690" s="49"/>
      <c r="H1690" s="48"/>
      <c r="I1690" s="84" t="s">
        <v>63</v>
      </c>
      <c r="J1690" s="48"/>
      <c r="K1690" s="58">
        <v>0</v>
      </c>
      <c r="L1690" s="48">
        <v>0</v>
      </c>
      <c r="M1690" s="112">
        <v>0</v>
      </c>
      <c r="N1690" s="34" t="str">
        <f t="shared" si="273"/>
        <v/>
      </c>
      <c r="O1690" s="38">
        <f t="shared" si="274"/>
        <v>0</v>
      </c>
      <c r="P1690" s="82" t="s">
        <v>117</v>
      </c>
      <c r="Q1690" s="43">
        <v>44829</v>
      </c>
      <c r="R1690" s="35">
        <f t="shared" si="278"/>
        <v>0</v>
      </c>
      <c r="S1690" s="35">
        <f t="shared" si="279"/>
        <v>0</v>
      </c>
      <c r="T1690" s="10" t="str">
        <f t="shared" si="275"/>
        <v>Sem - 39</v>
      </c>
      <c r="U1690" s="10" t="str">
        <f t="shared" si="276"/>
        <v>Septembre</v>
      </c>
      <c r="V1690" s="36" t="str">
        <f t="shared" si="280"/>
        <v>2026</v>
      </c>
      <c r="W1690" s="34"/>
      <c r="X1690" s="91">
        <f t="shared" si="277"/>
        <v>0</v>
      </c>
      <c r="Y1690" s="92" t="str">
        <f>VLOOKUP('CM-CIC'!B1621,Annuaire_roster!B:F,4,0)</f>
        <v>HAMDOUNI YASSER (assistance)</v>
      </c>
      <c r="Z1690" s="37" t="s">
        <v>110</v>
      </c>
      <c r="AA1690" s="60" t="s">
        <v>39</v>
      </c>
      <c r="AB1690" s="35" t="str">
        <f t="shared" si="281"/>
        <v/>
      </c>
      <c r="AC1690" s="35" t="str">
        <f t="shared" si="282"/>
        <v/>
      </c>
      <c r="AD1690" s="35" t="str">
        <f t="shared" si="283"/>
        <v/>
      </c>
      <c r="AE1690" s="45" t="str">
        <f t="shared" si="284"/>
        <v/>
      </c>
      <c r="AF1690" s="61"/>
      <c r="AG1690" s="45"/>
    </row>
    <row r="1691" spans="1:33" x14ac:dyDescent="0.2">
      <c r="A1691" s="59">
        <f>+VLOOKUP(B1691,Annuaire_roster!B:G,5,0)</f>
        <v>1389</v>
      </c>
      <c r="B1691" s="72" t="s">
        <v>126</v>
      </c>
      <c r="C1691" s="65"/>
      <c r="D1691" s="65" t="s">
        <v>64</v>
      </c>
      <c r="E1691" s="66"/>
      <c r="F1691" s="66" t="s">
        <v>64</v>
      </c>
      <c r="G1691" s="49"/>
      <c r="H1691" s="48"/>
      <c r="I1691" s="84" t="s">
        <v>63</v>
      </c>
      <c r="J1691" s="48"/>
      <c r="K1691" s="58">
        <v>0</v>
      </c>
      <c r="L1691" s="48">
        <v>0</v>
      </c>
      <c r="M1691" s="112">
        <v>0</v>
      </c>
      <c r="N1691" s="34" t="str">
        <f t="shared" si="273"/>
        <v/>
      </c>
      <c r="O1691" s="38">
        <f t="shared" si="274"/>
        <v>0</v>
      </c>
      <c r="P1691" s="82" t="s">
        <v>117</v>
      </c>
      <c r="Q1691" s="43">
        <v>44829</v>
      </c>
      <c r="R1691" s="35">
        <f t="shared" si="278"/>
        <v>0</v>
      </c>
      <c r="S1691" s="35">
        <f t="shared" si="279"/>
        <v>0</v>
      </c>
      <c r="T1691" s="10" t="str">
        <f t="shared" si="275"/>
        <v>Sem - 39</v>
      </c>
      <c r="U1691" s="10" t="str">
        <f t="shared" si="276"/>
        <v>Septembre</v>
      </c>
      <c r="V1691" s="36" t="str">
        <f t="shared" si="280"/>
        <v>2026</v>
      </c>
      <c r="W1691" s="34"/>
      <c r="X1691" s="91">
        <f t="shared" si="277"/>
        <v>0</v>
      </c>
      <c r="Y1691" s="92" t="str">
        <f>VLOOKUP('CM-CIC'!B1622,Annuaire_roster!B:F,4,0)</f>
        <v>HAMDOUNI YASSER (assistance)</v>
      </c>
      <c r="Z1691" s="37" t="s">
        <v>110</v>
      </c>
      <c r="AA1691" s="60" t="s">
        <v>39</v>
      </c>
      <c r="AB1691" s="35" t="str">
        <f t="shared" si="281"/>
        <v/>
      </c>
      <c r="AC1691" s="35" t="str">
        <f t="shared" si="282"/>
        <v/>
      </c>
      <c r="AD1691" s="35" t="str">
        <f t="shared" si="283"/>
        <v/>
      </c>
      <c r="AE1691" s="45" t="str">
        <f t="shared" si="284"/>
        <v/>
      </c>
      <c r="AF1691" s="61"/>
      <c r="AG1691" s="45"/>
    </row>
    <row r="1692" spans="1:33" x14ac:dyDescent="0.2">
      <c r="A1692" s="59">
        <f>+VLOOKUP(B1692,Annuaire_roster!B:G,5,0)</f>
        <v>1148</v>
      </c>
      <c r="B1692" s="72" t="s">
        <v>72</v>
      </c>
      <c r="C1692" s="65"/>
      <c r="D1692" s="65" t="s">
        <v>64</v>
      </c>
      <c r="E1692" s="66"/>
      <c r="F1692" s="66" t="s">
        <v>64</v>
      </c>
      <c r="G1692" s="49"/>
      <c r="H1692" s="48"/>
      <c r="I1692" s="84" t="s">
        <v>63</v>
      </c>
      <c r="J1692" s="48"/>
      <c r="K1692" s="58">
        <v>0</v>
      </c>
      <c r="L1692" s="48">
        <v>0</v>
      </c>
      <c r="M1692" s="112">
        <v>0</v>
      </c>
      <c r="N1692" s="34" t="str">
        <f t="shared" si="273"/>
        <v/>
      </c>
      <c r="O1692" s="38">
        <f t="shared" si="274"/>
        <v>0</v>
      </c>
      <c r="P1692" s="82" t="s">
        <v>117</v>
      </c>
      <c r="Q1692" s="43">
        <v>44830</v>
      </c>
      <c r="R1692" s="35">
        <f t="shared" si="278"/>
        <v>0</v>
      </c>
      <c r="S1692" s="35">
        <f t="shared" si="279"/>
        <v>0</v>
      </c>
      <c r="T1692" s="10" t="str">
        <f t="shared" si="275"/>
        <v>Sem - 39</v>
      </c>
      <c r="U1692" s="10" t="str">
        <f t="shared" si="276"/>
        <v>Septembre</v>
      </c>
      <c r="V1692" s="36" t="str">
        <f t="shared" si="280"/>
        <v>2026</v>
      </c>
      <c r="W1692" s="34"/>
      <c r="X1692" s="91">
        <f t="shared" si="277"/>
        <v>0</v>
      </c>
      <c r="Y1692" s="92" t="str">
        <f>VLOOKUP('CM-CIC'!B1623,Annuaire_roster!B:F,4,0)</f>
        <v>HAMDOUNI YASSER (assistance)</v>
      </c>
      <c r="Z1692" s="37" t="s">
        <v>110</v>
      </c>
      <c r="AA1692" s="60" t="s">
        <v>39</v>
      </c>
      <c r="AB1692" s="35" t="str">
        <f t="shared" si="281"/>
        <v/>
      </c>
      <c r="AC1692" s="35" t="str">
        <f t="shared" si="282"/>
        <v/>
      </c>
      <c r="AD1692" s="35" t="str">
        <f t="shared" si="283"/>
        <v/>
      </c>
      <c r="AE1692" s="45" t="str">
        <f t="shared" si="284"/>
        <v/>
      </c>
      <c r="AF1692" s="61"/>
      <c r="AG1692" s="45"/>
    </row>
    <row r="1693" spans="1:33" x14ac:dyDescent="0.2">
      <c r="A1693" s="59">
        <f>+VLOOKUP(B1693,Annuaire_roster!B:G,5,0)</f>
        <v>1141</v>
      </c>
      <c r="B1693" s="72" t="s">
        <v>76</v>
      </c>
      <c r="C1693" s="65"/>
      <c r="D1693" s="65" t="s">
        <v>64</v>
      </c>
      <c r="E1693" s="66"/>
      <c r="F1693" s="66" t="s">
        <v>64</v>
      </c>
      <c r="G1693" s="49"/>
      <c r="H1693" s="48"/>
      <c r="I1693" s="84" t="s">
        <v>63</v>
      </c>
      <c r="J1693" s="48"/>
      <c r="K1693" s="58">
        <v>0</v>
      </c>
      <c r="L1693" s="48">
        <v>0</v>
      </c>
      <c r="M1693" s="112">
        <v>0</v>
      </c>
      <c r="N1693" s="34" t="str">
        <f t="shared" si="273"/>
        <v/>
      </c>
      <c r="O1693" s="38">
        <f t="shared" si="274"/>
        <v>0</v>
      </c>
      <c r="P1693" s="82" t="s">
        <v>117</v>
      </c>
      <c r="Q1693" s="43">
        <v>44830</v>
      </c>
      <c r="R1693" s="35">
        <f t="shared" si="278"/>
        <v>0</v>
      </c>
      <c r="S1693" s="35">
        <f t="shared" si="279"/>
        <v>0</v>
      </c>
      <c r="T1693" s="10" t="str">
        <f t="shared" si="275"/>
        <v>Sem - 39</v>
      </c>
      <c r="U1693" s="10" t="str">
        <f t="shared" si="276"/>
        <v>Septembre</v>
      </c>
      <c r="V1693" s="36" t="str">
        <f t="shared" si="280"/>
        <v>2026</v>
      </c>
      <c r="W1693" s="34"/>
      <c r="X1693" s="91">
        <f t="shared" si="277"/>
        <v>0</v>
      </c>
      <c r="Y1693" s="92" t="str">
        <f>VLOOKUP('CM-CIC'!B1624,Annuaire_roster!B:F,4,0)</f>
        <v>HAMDOUNI YASSER (assistance)</v>
      </c>
      <c r="Z1693" s="37" t="s">
        <v>110</v>
      </c>
      <c r="AA1693" s="60" t="s">
        <v>39</v>
      </c>
      <c r="AB1693" s="35" t="str">
        <f t="shared" si="281"/>
        <v/>
      </c>
      <c r="AC1693" s="35" t="str">
        <f t="shared" si="282"/>
        <v/>
      </c>
      <c r="AD1693" s="35" t="str">
        <f t="shared" si="283"/>
        <v/>
      </c>
      <c r="AE1693" s="45" t="str">
        <f t="shared" si="284"/>
        <v/>
      </c>
      <c r="AF1693" s="61"/>
      <c r="AG1693" s="45"/>
    </row>
    <row r="1694" spans="1:33" x14ac:dyDescent="0.2">
      <c r="A1694" s="59">
        <f>+VLOOKUP(B1694,Annuaire_roster!B:G,5,0)</f>
        <v>1146</v>
      </c>
      <c r="B1694" s="72" t="s">
        <v>69</v>
      </c>
      <c r="C1694" s="65"/>
      <c r="D1694" s="65" t="s">
        <v>64</v>
      </c>
      <c r="E1694" s="66"/>
      <c r="F1694" s="66" t="s">
        <v>64</v>
      </c>
      <c r="G1694" s="49"/>
      <c r="H1694" s="48"/>
      <c r="I1694" s="84" t="s">
        <v>63</v>
      </c>
      <c r="J1694" s="48"/>
      <c r="K1694" s="58">
        <v>0</v>
      </c>
      <c r="L1694" s="48">
        <v>0</v>
      </c>
      <c r="M1694" s="112">
        <v>0</v>
      </c>
      <c r="N1694" s="34" t="str">
        <f t="shared" si="273"/>
        <v/>
      </c>
      <c r="O1694" s="38">
        <f t="shared" si="274"/>
        <v>0</v>
      </c>
      <c r="P1694" s="82" t="s">
        <v>117</v>
      </c>
      <c r="Q1694" s="43">
        <v>44830</v>
      </c>
      <c r="R1694" s="35">
        <f t="shared" si="278"/>
        <v>0</v>
      </c>
      <c r="S1694" s="35">
        <f t="shared" si="279"/>
        <v>0</v>
      </c>
      <c r="T1694" s="10" t="str">
        <f t="shared" si="275"/>
        <v>Sem - 39</v>
      </c>
      <c r="U1694" s="10" t="str">
        <f t="shared" si="276"/>
        <v>Septembre</v>
      </c>
      <c r="V1694" s="36" t="str">
        <f t="shared" si="280"/>
        <v>2026</v>
      </c>
      <c r="W1694" s="34"/>
      <c r="X1694" s="91">
        <f t="shared" si="277"/>
        <v>0</v>
      </c>
      <c r="Y1694" s="92" t="str">
        <f>VLOOKUP('CM-CIC'!B1625,Annuaire_roster!B:F,4,0)</f>
        <v>HAMDOUNI YASSER (assistance)</v>
      </c>
      <c r="Z1694" s="37" t="s">
        <v>110</v>
      </c>
      <c r="AA1694" s="60" t="s">
        <v>39</v>
      </c>
      <c r="AB1694" s="35" t="str">
        <f t="shared" si="281"/>
        <v/>
      </c>
      <c r="AC1694" s="35" t="str">
        <f t="shared" si="282"/>
        <v/>
      </c>
      <c r="AD1694" s="35" t="str">
        <f t="shared" si="283"/>
        <v/>
      </c>
      <c r="AE1694" s="45" t="str">
        <f t="shared" si="284"/>
        <v/>
      </c>
      <c r="AF1694" s="61"/>
      <c r="AG1694" s="45"/>
    </row>
    <row r="1695" spans="1:33" x14ac:dyDescent="0.2">
      <c r="A1695" s="59">
        <f>+VLOOKUP(B1695,Annuaire_roster!B:G,5,0)</f>
        <v>1161</v>
      </c>
      <c r="B1695" s="72" t="s">
        <v>77</v>
      </c>
      <c r="C1695" s="65"/>
      <c r="D1695" s="65" t="s">
        <v>64</v>
      </c>
      <c r="E1695" s="66"/>
      <c r="F1695" s="66" t="s">
        <v>64</v>
      </c>
      <c r="G1695" s="49"/>
      <c r="H1695" s="48"/>
      <c r="I1695" s="84" t="s">
        <v>63</v>
      </c>
      <c r="J1695" s="48"/>
      <c r="K1695" s="58">
        <v>0</v>
      </c>
      <c r="L1695" s="48">
        <v>0</v>
      </c>
      <c r="M1695" s="112">
        <v>0</v>
      </c>
      <c r="N1695" s="34" t="str">
        <f t="shared" si="273"/>
        <v/>
      </c>
      <c r="O1695" s="38">
        <f t="shared" si="274"/>
        <v>0</v>
      </c>
      <c r="P1695" s="82" t="s">
        <v>117</v>
      </c>
      <c r="Q1695" s="43">
        <v>44830</v>
      </c>
      <c r="R1695" s="35">
        <f t="shared" si="278"/>
        <v>0</v>
      </c>
      <c r="S1695" s="35">
        <f t="shared" si="279"/>
        <v>0</v>
      </c>
      <c r="T1695" s="10" t="str">
        <f t="shared" si="275"/>
        <v>Sem - 39</v>
      </c>
      <c r="U1695" s="10" t="str">
        <f t="shared" si="276"/>
        <v>Septembre</v>
      </c>
      <c r="V1695" s="36" t="str">
        <f t="shared" si="280"/>
        <v>2026</v>
      </c>
      <c r="W1695" s="34"/>
      <c r="X1695" s="91">
        <f t="shared" si="277"/>
        <v>0</v>
      </c>
      <c r="Y1695" s="92" t="str">
        <f>VLOOKUP('CM-CIC'!B1626,Annuaire_roster!B:F,4,0)</f>
        <v>CHOUIFI Mustapha</v>
      </c>
      <c r="Z1695" s="37" t="s">
        <v>110</v>
      </c>
      <c r="AA1695" s="60" t="s">
        <v>39</v>
      </c>
      <c r="AB1695" s="35" t="str">
        <f t="shared" si="281"/>
        <v/>
      </c>
      <c r="AC1695" s="35" t="str">
        <f t="shared" si="282"/>
        <v/>
      </c>
      <c r="AD1695" s="35" t="str">
        <f t="shared" si="283"/>
        <v/>
      </c>
      <c r="AE1695" s="45" t="str">
        <f t="shared" si="284"/>
        <v/>
      </c>
      <c r="AF1695" s="61"/>
      <c r="AG1695" s="45"/>
    </row>
    <row r="1696" spans="1:33" x14ac:dyDescent="0.2">
      <c r="A1696" s="59">
        <f>+VLOOKUP(B1696,Annuaire_roster!B:G,5,0)</f>
        <v>1372</v>
      </c>
      <c r="B1696" s="72" t="s">
        <v>115</v>
      </c>
      <c r="C1696" s="65"/>
      <c r="D1696" s="65" t="s">
        <v>64</v>
      </c>
      <c r="E1696" s="66"/>
      <c r="F1696" s="66" t="s">
        <v>64</v>
      </c>
      <c r="G1696" s="49"/>
      <c r="H1696" s="48"/>
      <c r="I1696" s="84" t="s">
        <v>63</v>
      </c>
      <c r="J1696" s="48"/>
      <c r="K1696" s="58">
        <v>0</v>
      </c>
      <c r="L1696" s="48">
        <v>0</v>
      </c>
      <c r="M1696" s="112">
        <v>0</v>
      </c>
      <c r="N1696" s="34" t="str">
        <f t="shared" si="273"/>
        <v/>
      </c>
      <c r="O1696" s="38">
        <f t="shared" si="274"/>
        <v>0</v>
      </c>
      <c r="P1696" s="82" t="s">
        <v>117</v>
      </c>
      <c r="Q1696" s="43">
        <v>44830</v>
      </c>
      <c r="R1696" s="35">
        <f t="shared" si="278"/>
        <v>0</v>
      </c>
      <c r="S1696" s="35">
        <f t="shared" si="279"/>
        <v>0</v>
      </c>
      <c r="T1696" s="10" t="str">
        <f t="shared" si="275"/>
        <v>Sem - 39</v>
      </c>
      <c r="U1696" s="10" t="str">
        <f t="shared" si="276"/>
        <v>Septembre</v>
      </c>
      <c r="V1696" s="36" t="str">
        <f t="shared" si="280"/>
        <v>2026</v>
      </c>
      <c r="W1696" s="34"/>
      <c r="X1696" s="91">
        <f t="shared" si="277"/>
        <v>0</v>
      </c>
      <c r="Y1696" s="92" t="str">
        <f>VLOOKUP('CM-CIC'!B1627,Annuaire_roster!B:F,4,0)</f>
        <v>CHOUIFI Mustapha</v>
      </c>
      <c r="Z1696" s="37" t="s">
        <v>110</v>
      </c>
      <c r="AA1696" s="60" t="s">
        <v>39</v>
      </c>
      <c r="AB1696" s="35" t="str">
        <f t="shared" si="281"/>
        <v/>
      </c>
      <c r="AC1696" s="35" t="str">
        <f t="shared" si="282"/>
        <v/>
      </c>
      <c r="AD1696" s="35" t="str">
        <f t="shared" si="283"/>
        <v/>
      </c>
      <c r="AE1696" s="45" t="str">
        <f t="shared" si="284"/>
        <v/>
      </c>
      <c r="AF1696" s="61"/>
      <c r="AG1696" s="45"/>
    </row>
    <row r="1697" spans="1:33" x14ac:dyDescent="0.2">
      <c r="A1697" s="59">
        <f>+VLOOKUP(B1697,Annuaire_roster!B:G,5,0)</f>
        <v>1371</v>
      </c>
      <c r="B1697" s="72" t="s">
        <v>116</v>
      </c>
      <c r="C1697" s="65"/>
      <c r="D1697" s="65" t="s">
        <v>64</v>
      </c>
      <c r="E1697" s="66"/>
      <c r="F1697" s="66" t="s">
        <v>64</v>
      </c>
      <c r="G1697" s="49"/>
      <c r="H1697" s="48"/>
      <c r="I1697" s="84" t="s">
        <v>63</v>
      </c>
      <c r="J1697" s="48"/>
      <c r="K1697" s="58">
        <v>0</v>
      </c>
      <c r="L1697" s="48">
        <v>0</v>
      </c>
      <c r="M1697" s="112">
        <v>0</v>
      </c>
      <c r="N1697" s="34" t="str">
        <f t="shared" si="273"/>
        <v/>
      </c>
      <c r="O1697" s="38">
        <f t="shared" si="274"/>
        <v>0</v>
      </c>
      <c r="P1697" s="82" t="s">
        <v>117</v>
      </c>
      <c r="Q1697" s="43">
        <v>44830</v>
      </c>
      <c r="R1697" s="35">
        <f t="shared" si="278"/>
        <v>0</v>
      </c>
      <c r="S1697" s="35">
        <f t="shared" si="279"/>
        <v>0</v>
      </c>
      <c r="T1697" s="10" t="str">
        <f t="shared" si="275"/>
        <v>Sem - 39</v>
      </c>
      <c r="U1697" s="10" t="str">
        <f t="shared" si="276"/>
        <v>Septembre</v>
      </c>
      <c r="V1697" s="36" t="str">
        <f t="shared" si="280"/>
        <v>2026</v>
      </c>
      <c r="W1697" s="34"/>
      <c r="X1697" s="91">
        <f t="shared" si="277"/>
        <v>0</v>
      </c>
      <c r="Y1697" s="92" t="str">
        <f>VLOOKUP('CM-CIC'!B1628,Annuaire_roster!B:F,4,0)</f>
        <v>CHOUIFI Mustapha</v>
      </c>
      <c r="Z1697" s="37" t="s">
        <v>110</v>
      </c>
      <c r="AA1697" s="60" t="s">
        <v>39</v>
      </c>
      <c r="AB1697" s="35" t="str">
        <f t="shared" si="281"/>
        <v/>
      </c>
      <c r="AC1697" s="35" t="str">
        <f t="shared" si="282"/>
        <v/>
      </c>
      <c r="AD1697" s="35" t="str">
        <f t="shared" si="283"/>
        <v/>
      </c>
      <c r="AE1697" s="45" t="str">
        <f t="shared" si="284"/>
        <v/>
      </c>
      <c r="AF1697" s="61"/>
      <c r="AG1697" s="45"/>
    </row>
    <row r="1698" spans="1:33" x14ac:dyDescent="0.2">
      <c r="A1698" s="59">
        <f>+VLOOKUP(B1698,Annuaire_roster!B:G,5,0)</f>
        <v>1152</v>
      </c>
      <c r="B1698" s="72" t="s">
        <v>67</v>
      </c>
      <c r="C1698" s="65"/>
      <c r="D1698" s="65" t="s">
        <v>64</v>
      </c>
      <c r="E1698" s="66"/>
      <c r="F1698" s="66" t="s">
        <v>64</v>
      </c>
      <c r="G1698" s="49"/>
      <c r="H1698" s="48"/>
      <c r="I1698" s="84" t="s">
        <v>63</v>
      </c>
      <c r="J1698" s="48"/>
      <c r="K1698" s="58">
        <v>0</v>
      </c>
      <c r="L1698" s="48">
        <v>0</v>
      </c>
      <c r="M1698" s="112">
        <v>0</v>
      </c>
      <c r="N1698" s="34" t="str">
        <f t="shared" si="273"/>
        <v/>
      </c>
      <c r="O1698" s="38">
        <f t="shared" si="274"/>
        <v>0</v>
      </c>
      <c r="P1698" s="82" t="s">
        <v>117</v>
      </c>
      <c r="Q1698" s="43">
        <v>44830</v>
      </c>
      <c r="R1698" s="35">
        <f t="shared" si="278"/>
        <v>0</v>
      </c>
      <c r="S1698" s="35">
        <f t="shared" si="279"/>
        <v>0</v>
      </c>
      <c r="T1698" s="10" t="str">
        <f t="shared" si="275"/>
        <v>Sem - 39</v>
      </c>
      <c r="U1698" s="10" t="str">
        <f t="shared" si="276"/>
        <v>Septembre</v>
      </c>
      <c r="V1698" s="36" t="str">
        <f t="shared" si="280"/>
        <v>2026</v>
      </c>
      <c r="W1698" s="34"/>
      <c r="X1698" s="91">
        <f t="shared" si="277"/>
        <v>0</v>
      </c>
      <c r="Y1698" s="92" t="str">
        <f>VLOOKUP('CM-CIC'!B1629,Annuaire_roster!B:F,4,0)</f>
        <v>CHOUIFI Mustapha</v>
      </c>
      <c r="Z1698" s="37" t="s">
        <v>110</v>
      </c>
      <c r="AA1698" s="60" t="s">
        <v>39</v>
      </c>
      <c r="AB1698" s="35" t="str">
        <f t="shared" si="281"/>
        <v/>
      </c>
      <c r="AC1698" s="35" t="str">
        <f t="shared" si="282"/>
        <v/>
      </c>
      <c r="AD1698" s="35" t="str">
        <f t="shared" si="283"/>
        <v/>
      </c>
      <c r="AE1698" s="45" t="str">
        <f t="shared" si="284"/>
        <v/>
      </c>
      <c r="AF1698" s="61"/>
      <c r="AG1698" s="45"/>
    </row>
    <row r="1699" spans="1:33" x14ac:dyDescent="0.2">
      <c r="A1699" s="59">
        <f>+VLOOKUP(B1699,Annuaire_roster!B:G,5,0)</f>
        <v>1387</v>
      </c>
      <c r="B1699" s="72" t="s">
        <v>124</v>
      </c>
      <c r="C1699" s="65"/>
      <c r="D1699" s="65" t="s">
        <v>64</v>
      </c>
      <c r="E1699" s="66"/>
      <c r="F1699" s="66" t="s">
        <v>64</v>
      </c>
      <c r="G1699" s="49"/>
      <c r="H1699" s="48"/>
      <c r="I1699" s="84" t="s">
        <v>63</v>
      </c>
      <c r="J1699" s="48"/>
      <c r="K1699" s="58">
        <v>0</v>
      </c>
      <c r="L1699" s="48">
        <v>0</v>
      </c>
      <c r="M1699" s="112">
        <v>0</v>
      </c>
      <c r="N1699" s="34" t="str">
        <f t="shared" si="273"/>
        <v/>
      </c>
      <c r="O1699" s="38">
        <f t="shared" si="274"/>
        <v>0</v>
      </c>
      <c r="P1699" s="82" t="s">
        <v>117</v>
      </c>
      <c r="Q1699" s="43">
        <v>44830</v>
      </c>
      <c r="R1699" s="35">
        <f t="shared" si="278"/>
        <v>0</v>
      </c>
      <c r="S1699" s="35">
        <f t="shared" si="279"/>
        <v>0</v>
      </c>
      <c r="T1699" s="10" t="str">
        <f t="shared" si="275"/>
        <v>Sem - 39</v>
      </c>
      <c r="U1699" s="10" t="str">
        <f t="shared" si="276"/>
        <v>Septembre</v>
      </c>
      <c r="V1699" s="36" t="str">
        <f t="shared" si="280"/>
        <v>2026</v>
      </c>
      <c r="W1699" s="34"/>
      <c r="X1699" s="91">
        <f t="shared" si="277"/>
        <v>0</v>
      </c>
      <c r="Y1699" s="92" t="str">
        <f>VLOOKUP('CM-CIC'!B1630,Annuaire_roster!B:F,4,0)</f>
        <v>CHOUIFI Mustapha</v>
      </c>
      <c r="Z1699" s="37" t="s">
        <v>110</v>
      </c>
      <c r="AA1699" s="60" t="s">
        <v>39</v>
      </c>
      <c r="AB1699" s="35" t="str">
        <f t="shared" si="281"/>
        <v/>
      </c>
      <c r="AC1699" s="35" t="str">
        <f t="shared" si="282"/>
        <v/>
      </c>
      <c r="AD1699" s="35" t="str">
        <f t="shared" si="283"/>
        <v/>
      </c>
      <c r="AE1699" s="45" t="str">
        <f t="shared" si="284"/>
        <v/>
      </c>
      <c r="AF1699" s="61"/>
      <c r="AG1699" s="45"/>
    </row>
    <row r="1700" spans="1:33" x14ac:dyDescent="0.2">
      <c r="A1700" s="59">
        <f>+VLOOKUP(B1700,Annuaire_roster!B:G,5,0)</f>
        <v>1389</v>
      </c>
      <c r="B1700" s="72" t="s">
        <v>126</v>
      </c>
      <c r="C1700" s="65"/>
      <c r="D1700" s="65" t="s">
        <v>64</v>
      </c>
      <c r="E1700" s="66"/>
      <c r="F1700" s="66" t="s">
        <v>64</v>
      </c>
      <c r="G1700" s="49"/>
      <c r="H1700" s="48"/>
      <c r="I1700" s="84" t="s">
        <v>63</v>
      </c>
      <c r="J1700" s="48"/>
      <c r="K1700" s="58">
        <v>0</v>
      </c>
      <c r="L1700" s="48">
        <v>0</v>
      </c>
      <c r="M1700" s="112">
        <v>0</v>
      </c>
      <c r="N1700" s="34" t="str">
        <f t="shared" si="273"/>
        <v/>
      </c>
      <c r="O1700" s="38">
        <f t="shared" si="274"/>
        <v>0</v>
      </c>
      <c r="P1700" s="82" t="s">
        <v>117</v>
      </c>
      <c r="Q1700" s="43">
        <v>44830</v>
      </c>
      <c r="R1700" s="35">
        <f t="shared" si="278"/>
        <v>0</v>
      </c>
      <c r="S1700" s="35">
        <f t="shared" si="279"/>
        <v>0</v>
      </c>
      <c r="T1700" s="10" t="str">
        <f t="shared" si="275"/>
        <v>Sem - 39</v>
      </c>
      <c r="U1700" s="10" t="str">
        <f t="shared" si="276"/>
        <v>Septembre</v>
      </c>
      <c r="V1700" s="36" t="str">
        <f t="shared" si="280"/>
        <v>2026</v>
      </c>
      <c r="W1700" s="34"/>
      <c r="X1700" s="91">
        <f t="shared" si="277"/>
        <v>0</v>
      </c>
      <c r="Y1700" s="92" t="str">
        <f>VLOOKUP('CM-CIC'!B1631,Annuaire_roster!B:F,4,0)</f>
        <v>CHOUIFI Mustapha</v>
      </c>
      <c r="Z1700" s="37" t="s">
        <v>110</v>
      </c>
      <c r="AA1700" s="60" t="s">
        <v>39</v>
      </c>
      <c r="AB1700" s="35" t="str">
        <f t="shared" si="281"/>
        <v/>
      </c>
      <c r="AC1700" s="35" t="str">
        <f t="shared" si="282"/>
        <v/>
      </c>
      <c r="AD1700" s="35" t="str">
        <f t="shared" si="283"/>
        <v/>
      </c>
      <c r="AE1700" s="45" t="str">
        <f t="shared" si="284"/>
        <v/>
      </c>
      <c r="AF1700" s="61"/>
      <c r="AG1700" s="45"/>
    </row>
    <row r="1701" spans="1:33" x14ac:dyDescent="0.2">
      <c r="A1701" s="59">
        <f>+VLOOKUP(B1701,Annuaire_roster!B:G,5,0)</f>
        <v>1393</v>
      </c>
      <c r="B1701" s="72" t="s">
        <v>127</v>
      </c>
      <c r="C1701" s="65"/>
      <c r="D1701" s="65" t="s">
        <v>64</v>
      </c>
      <c r="E1701" s="66"/>
      <c r="F1701" s="66" t="s">
        <v>64</v>
      </c>
      <c r="G1701" s="49"/>
      <c r="H1701" s="48"/>
      <c r="I1701" s="84" t="s">
        <v>63</v>
      </c>
      <c r="J1701" s="48"/>
      <c r="K1701" s="58">
        <v>0</v>
      </c>
      <c r="L1701" s="48">
        <v>0</v>
      </c>
      <c r="M1701" s="112">
        <v>0</v>
      </c>
      <c r="N1701" s="34" t="str">
        <f t="shared" si="273"/>
        <v/>
      </c>
      <c r="O1701" s="38">
        <f t="shared" si="274"/>
        <v>0</v>
      </c>
      <c r="P1701" s="82" t="s">
        <v>117</v>
      </c>
      <c r="Q1701" s="43">
        <v>44830</v>
      </c>
      <c r="R1701" s="35">
        <f t="shared" si="278"/>
        <v>0</v>
      </c>
      <c r="S1701" s="35">
        <f t="shared" si="279"/>
        <v>0</v>
      </c>
      <c r="T1701" s="10" t="str">
        <f t="shared" si="275"/>
        <v>Sem - 39</v>
      </c>
      <c r="U1701" s="10" t="str">
        <f t="shared" si="276"/>
        <v>Septembre</v>
      </c>
      <c r="V1701" s="36" t="str">
        <f t="shared" si="280"/>
        <v>2026</v>
      </c>
      <c r="W1701" s="34"/>
      <c r="X1701" s="91">
        <f t="shared" si="277"/>
        <v>0</v>
      </c>
      <c r="Y1701" s="92" t="str">
        <f>VLOOKUP('CM-CIC'!B1632,Annuaire_roster!B:F,4,0)</f>
        <v>CHOUIFI Mustapha</v>
      </c>
      <c r="Z1701" s="37" t="s">
        <v>110</v>
      </c>
      <c r="AA1701" s="60" t="s">
        <v>39</v>
      </c>
      <c r="AB1701" s="35" t="str">
        <f t="shared" si="281"/>
        <v/>
      </c>
      <c r="AC1701" s="35" t="str">
        <f t="shared" si="282"/>
        <v/>
      </c>
      <c r="AD1701" s="35" t="str">
        <f t="shared" si="283"/>
        <v/>
      </c>
      <c r="AE1701" s="45" t="str">
        <f t="shared" si="284"/>
        <v/>
      </c>
      <c r="AF1701" s="61"/>
      <c r="AG1701" s="45"/>
    </row>
    <row r="1702" spans="1:33" x14ac:dyDescent="0.2">
      <c r="A1702" s="59">
        <f>+VLOOKUP(B1702,Annuaire_roster!B:G,5,0)</f>
        <v>1413</v>
      </c>
      <c r="B1702" s="72" t="s">
        <v>131</v>
      </c>
      <c r="C1702" s="65"/>
      <c r="D1702" s="65" t="s">
        <v>64</v>
      </c>
      <c r="E1702" s="66"/>
      <c r="F1702" s="66" t="s">
        <v>64</v>
      </c>
      <c r="G1702" s="49"/>
      <c r="H1702" s="48"/>
      <c r="I1702" s="84" t="s">
        <v>63</v>
      </c>
      <c r="J1702" s="48"/>
      <c r="K1702" s="58">
        <v>0</v>
      </c>
      <c r="L1702" s="48">
        <v>0</v>
      </c>
      <c r="M1702" s="112">
        <v>0</v>
      </c>
      <c r="N1702" s="34" t="str">
        <f t="shared" si="273"/>
        <v/>
      </c>
      <c r="O1702" s="38">
        <f t="shared" si="274"/>
        <v>0</v>
      </c>
      <c r="P1702" s="82" t="s">
        <v>117</v>
      </c>
      <c r="Q1702" s="43">
        <v>44830</v>
      </c>
      <c r="R1702" s="35">
        <f t="shared" si="278"/>
        <v>0</v>
      </c>
      <c r="S1702" s="35">
        <f t="shared" si="279"/>
        <v>0</v>
      </c>
      <c r="T1702" s="10" t="str">
        <f t="shared" si="275"/>
        <v>Sem - 39</v>
      </c>
      <c r="U1702" s="10" t="str">
        <f t="shared" si="276"/>
        <v>Septembre</v>
      </c>
      <c r="V1702" s="36" t="str">
        <f t="shared" si="280"/>
        <v>2026</v>
      </c>
      <c r="W1702" s="34"/>
      <c r="X1702" s="91">
        <f t="shared" si="277"/>
        <v>0</v>
      </c>
      <c r="Y1702" s="92" t="str">
        <f>VLOOKUP('CM-CIC'!B1633,Annuaire_roster!B:F,4,0)</f>
        <v>CHOUIFI Mustapha</v>
      </c>
      <c r="Z1702" s="37" t="s">
        <v>110</v>
      </c>
      <c r="AA1702" s="60" t="s">
        <v>39</v>
      </c>
      <c r="AB1702" s="35" t="str">
        <f t="shared" si="281"/>
        <v/>
      </c>
      <c r="AC1702" s="35" t="str">
        <f t="shared" si="282"/>
        <v/>
      </c>
      <c r="AD1702" s="35" t="str">
        <f t="shared" si="283"/>
        <v/>
      </c>
      <c r="AE1702" s="45" t="str">
        <f t="shared" si="284"/>
        <v/>
      </c>
      <c r="AF1702" s="61"/>
      <c r="AG1702" s="45"/>
    </row>
    <row r="1703" spans="1:33" x14ac:dyDescent="0.2">
      <c r="A1703" s="59">
        <f>+VLOOKUP(B1703,Annuaire_roster!B:G,5,0)</f>
        <v>1418</v>
      </c>
      <c r="B1703" s="72" t="s">
        <v>132</v>
      </c>
      <c r="C1703" s="65"/>
      <c r="D1703" s="65" t="s">
        <v>64</v>
      </c>
      <c r="E1703" s="66"/>
      <c r="F1703" s="66" t="s">
        <v>64</v>
      </c>
      <c r="G1703" s="49"/>
      <c r="H1703" s="48"/>
      <c r="I1703" s="84" t="s">
        <v>63</v>
      </c>
      <c r="J1703" s="48"/>
      <c r="K1703" s="58">
        <v>0</v>
      </c>
      <c r="L1703" s="48">
        <v>0</v>
      </c>
      <c r="M1703" s="112">
        <v>0</v>
      </c>
      <c r="N1703" s="34" t="str">
        <f t="shared" si="273"/>
        <v/>
      </c>
      <c r="O1703" s="38">
        <f t="shared" si="274"/>
        <v>0</v>
      </c>
      <c r="P1703" s="82" t="s">
        <v>117</v>
      </c>
      <c r="Q1703" s="43">
        <v>44830</v>
      </c>
      <c r="R1703" s="35">
        <f t="shared" si="278"/>
        <v>0</v>
      </c>
      <c r="S1703" s="35">
        <f t="shared" si="279"/>
        <v>0</v>
      </c>
      <c r="T1703" s="10" t="str">
        <f t="shared" si="275"/>
        <v>Sem - 39</v>
      </c>
      <c r="U1703" s="10" t="str">
        <f t="shared" si="276"/>
        <v>Septembre</v>
      </c>
      <c r="V1703" s="36" t="str">
        <f t="shared" si="280"/>
        <v>2026</v>
      </c>
      <c r="W1703" s="34"/>
      <c r="X1703" s="91">
        <f t="shared" si="277"/>
        <v>0</v>
      </c>
      <c r="Y1703" s="92" t="str">
        <f>VLOOKUP('CM-CIC'!B1634,Annuaire_roster!B:F,4,0)</f>
        <v>CHOUIFI Mustapha</v>
      </c>
      <c r="Z1703" s="37" t="s">
        <v>110</v>
      </c>
      <c r="AA1703" s="60" t="s">
        <v>39</v>
      </c>
      <c r="AB1703" s="35" t="str">
        <f t="shared" si="281"/>
        <v/>
      </c>
      <c r="AC1703" s="35" t="str">
        <f t="shared" si="282"/>
        <v/>
      </c>
      <c r="AD1703" s="35" t="str">
        <f t="shared" si="283"/>
        <v/>
      </c>
      <c r="AE1703" s="45" t="str">
        <f t="shared" si="284"/>
        <v/>
      </c>
      <c r="AF1703" s="61"/>
      <c r="AG1703" s="45"/>
    </row>
    <row r="1704" spans="1:33" x14ac:dyDescent="0.2">
      <c r="A1704" s="59">
        <f>+VLOOKUP(B1704,Annuaire_roster!B:G,5,0)</f>
        <v>1411</v>
      </c>
      <c r="B1704" s="72" t="s">
        <v>133</v>
      </c>
      <c r="C1704" s="65"/>
      <c r="D1704" s="65" t="s">
        <v>64</v>
      </c>
      <c r="E1704" s="66"/>
      <c r="F1704" s="66" t="s">
        <v>64</v>
      </c>
      <c r="G1704" s="49"/>
      <c r="H1704" s="48"/>
      <c r="I1704" s="84" t="s">
        <v>63</v>
      </c>
      <c r="J1704" s="48"/>
      <c r="K1704" s="58">
        <v>0</v>
      </c>
      <c r="L1704" s="48">
        <v>0</v>
      </c>
      <c r="M1704" s="112">
        <v>0</v>
      </c>
      <c r="N1704" s="34" t="str">
        <f t="shared" si="273"/>
        <v/>
      </c>
      <c r="O1704" s="38">
        <f t="shared" si="274"/>
        <v>0</v>
      </c>
      <c r="P1704" s="82" t="s">
        <v>117</v>
      </c>
      <c r="Q1704" s="43">
        <v>44830</v>
      </c>
      <c r="R1704" s="35">
        <f t="shared" si="278"/>
        <v>0</v>
      </c>
      <c r="S1704" s="35">
        <f t="shared" si="279"/>
        <v>0</v>
      </c>
      <c r="T1704" s="10" t="str">
        <f t="shared" si="275"/>
        <v>Sem - 39</v>
      </c>
      <c r="U1704" s="10" t="str">
        <f t="shared" si="276"/>
        <v>Septembre</v>
      </c>
      <c r="V1704" s="36" t="str">
        <f t="shared" si="280"/>
        <v>2026</v>
      </c>
      <c r="W1704" s="34"/>
      <c r="X1704" s="91">
        <f t="shared" si="277"/>
        <v>0</v>
      </c>
      <c r="Y1704" s="92" t="str">
        <f>VLOOKUP('CM-CIC'!B1635,Annuaire_roster!B:F,4,0)</f>
        <v>CHOUIFI Mustapha</v>
      </c>
      <c r="Z1704" s="37" t="s">
        <v>110</v>
      </c>
      <c r="AA1704" s="60" t="s">
        <v>39</v>
      </c>
      <c r="AB1704" s="35" t="str">
        <f t="shared" si="281"/>
        <v/>
      </c>
      <c r="AC1704" s="35" t="str">
        <f t="shared" si="282"/>
        <v/>
      </c>
      <c r="AD1704" s="35" t="str">
        <f t="shared" si="283"/>
        <v/>
      </c>
      <c r="AE1704" s="45" t="str">
        <f t="shared" si="284"/>
        <v/>
      </c>
      <c r="AF1704" s="61"/>
      <c r="AG1704" s="45"/>
    </row>
    <row r="1705" spans="1:33" x14ac:dyDescent="0.2">
      <c r="A1705" s="59">
        <f>+VLOOKUP(B1705,Annuaire_roster!B:G,5,0)</f>
        <v>1410</v>
      </c>
      <c r="B1705" s="72" t="s">
        <v>134</v>
      </c>
      <c r="C1705" s="65"/>
      <c r="D1705" s="65" t="s">
        <v>64</v>
      </c>
      <c r="E1705" s="66"/>
      <c r="F1705" s="66" t="s">
        <v>64</v>
      </c>
      <c r="G1705" s="49"/>
      <c r="H1705" s="48"/>
      <c r="I1705" s="84" t="s">
        <v>63</v>
      </c>
      <c r="J1705" s="48"/>
      <c r="K1705" s="58">
        <v>0</v>
      </c>
      <c r="L1705" s="48">
        <v>0</v>
      </c>
      <c r="M1705" s="112">
        <v>0</v>
      </c>
      <c r="N1705" s="34" t="str">
        <f t="shared" si="273"/>
        <v/>
      </c>
      <c r="O1705" s="38">
        <f t="shared" si="274"/>
        <v>0</v>
      </c>
      <c r="P1705" s="82" t="s">
        <v>117</v>
      </c>
      <c r="Q1705" s="43">
        <v>44830</v>
      </c>
      <c r="R1705" s="35">
        <f t="shared" si="278"/>
        <v>0</v>
      </c>
      <c r="S1705" s="35">
        <f t="shared" si="279"/>
        <v>0</v>
      </c>
      <c r="T1705" s="10" t="str">
        <f t="shared" si="275"/>
        <v>Sem - 39</v>
      </c>
      <c r="U1705" s="10" t="str">
        <f t="shared" si="276"/>
        <v>Septembre</v>
      </c>
      <c r="V1705" s="36" t="str">
        <f t="shared" si="280"/>
        <v>2026</v>
      </c>
      <c r="W1705" s="34"/>
      <c r="X1705" s="91">
        <f t="shared" si="277"/>
        <v>0</v>
      </c>
      <c r="Y1705" s="92" t="str">
        <f>VLOOKUP('CM-CIC'!B1636,Annuaire_roster!B:F,4,0)</f>
        <v>CHOUIFI Mustapha</v>
      </c>
      <c r="Z1705" s="37" t="s">
        <v>110</v>
      </c>
      <c r="AA1705" s="60" t="s">
        <v>39</v>
      </c>
      <c r="AB1705" s="35" t="str">
        <f t="shared" si="281"/>
        <v/>
      </c>
      <c r="AC1705" s="35" t="str">
        <f t="shared" si="282"/>
        <v/>
      </c>
      <c r="AD1705" s="35" t="str">
        <f t="shared" si="283"/>
        <v/>
      </c>
      <c r="AE1705" s="45" t="str">
        <f t="shared" si="284"/>
        <v/>
      </c>
      <c r="AF1705" s="61"/>
      <c r="AG1705" s="45"/>
    </row>
    <row r="1706" spans="1:33" x14ac:dyDescent="0.2">
      <c r="A1706" s="59">
        <f>+VLOOKUP(B1706,Annuaire_roster!B:G,5,0)</f>
        <v>1417</v>
      </c>
      <c r="B1706" s="72" t="s">
        <v>135</v>
      </c>
      <c r="C1706" s="65"/>
      <c r="D1706" s="65" t="s">
        <v>64</v>
      </c>
      <c r="E1706" s="66"/>
      <c r="F1706" s="66" t="s">
        <v>64</v>
      </c>
      <c r="G1706" s="49"/>
      <c r="H1706" s="48"/>
      <c r="I1706" s="84" t="s">
        <v>63</v>
      </c>
      <c r="J1706" s="48"/>
      <c r="K1706" s="58">
        <v>0</v>
      </c>
      <c r="L1706" s="48">
        <v>0</v>
      </c>
      <c r="M1706" s="112">
        <v>0</v>
      </c>
      <c r="N1706" s="34" t="str">
        <f t="shared" si="273"/>
        <v/>
      </c>
      <c r="O1706" s="38">
        <f t="shared" si="274"/>
        <v>0</v>
      </c>
      <c r="P1706" s="82" t="s">
        <v>117</v>
      </c>
      <c r="Q1706" s="43">
        <v>44830</v>
      </c>
      <c r="R1706" s="35">
        <f t="shared" si="278"/>
        <v>0</v>
      </c>
      <c r="S1706" s="35">
        <f t="shared" si="279"/>
        <v>0</v>
      </c>
      <c r="T1706" s="10" t="str">
        <f t="shared" si="275"/>
        <v>Sem - 39</v>
      </c>
      <c r="U1706" s="10" t="str">
        <f t="shared" si="276"/>
        <v>Septembre</v>
      </c>
      <c r="V1706" s="36" t="str">
        <f t="shared" si="280"/>
        <v>2026</v>
      </c>
      <c r="W1706" s="34"/>
      <c r="X1706" s="91">
        <f t="shared" si="277"/>
        <v>0</v>
      </c>
      <c r="Y1706" s="92" t="str">
        <f>VLOOKUP('CM-CIC'!B1637,Annuaire_roster!B:F,4,0)</f>
        <v>CHOUIFI Mustapha</v>
      </c>
      <c r="Z1706" s="37" t="s">
        <v>110</v>
      </c>
      <c r="AA1706" s="60" t="s">
        <v>39</v>
      </c>
      <c r="AB1706" s="35" t="str">
        <f t="shared" si="281"/>
        <v/>
      </c>
      <c r="AC1706" s="35" t="str">
        <f t="shared" si="282"/>
        <v/>
      </c>
      <c r="AD1706" s="35" t="str">
        <f t="shared" si="283"/>
        <v/>
      </c>
      <c r="AE1706" s="45" t="str">
        <f t="shared" si="284"/>
        <v/>
      </c>
      <c r="AF1706" s="61"/>
      <c r="AG1706" s="45"/>
    </row>
    <row r="1707" spans="1:33" x14ac:dyDescent="0.2">
      <c r="A1707" s="59">
        <f>+VLOOKUP(B1707,Annuaire_roster!B:G,5,0)</f>
        <v>1414</v>
      </c>
      <c r="B1707" s="72" t="s">
        <v>136</v>
      </c>
      <c r="C1707" s="65"/>
      <c r="D1707" s="65" t="s">
        <v>64</v>
      </c>
      <c r="E1707" s="66"/>
      <c r="F1707" s="66" t="s">
        <v>64</v>
      </c>
      <c r="G1707" s="49"/>
      <c r="H1707" s="48"/>
      <c r="I1707" s="84" t="s">
        <v>63</v>
      </c>
      <c r="J1707" s="48"/>
      <c r="K1707" s="58">
        <v>0</v>
      </c>
      <c r="L1707" s="48">
        <v>0</v>
      </c>
      <c r="M1707" s="112">
        <v>0</v>
      </c>
      <c r="N1707" s="34" t="str">
        <f t="shared" si="273"/>
        <v/>
      </c>
      <c r="O1707" s="38">
        <f t="shared" si="274"/>
        <v>0</v>
      </c>
      <c r="P1707" s="82" t="s">
        <v>117</v>
      </c>
      <c r="Q1707" s="43">
        <v>44830</v>
      </c>
      <c r="R1707" s="35">
        <f t="shared" si="278"/>
        <v>0</v>
      </c>
      <c r="S1707" s="35">
        <f t="shared" si="279"/>
        <v>0</v>
      </c>
      <c r="T1707" s="10" t="str">
        <f t="shared" si="275"/>
        <v>Sem - 39</v>
      </c>
      <c r="U1707" s="10" t="str">
        <f t="shared" si="276"/>
        <v>Septembre</v>
      </c>
      <c r="V1707" s="36" t="str">
        <f t="shared" si="280"/>
        <v>2026</v>
      </c>
      <c r="W1707" s="34"/>
      <c r="X1707" s="91">
        <f t="shared" si="277"/>
        <v>0</v>
      </c>
      <c r="Y1707" s="92" t="str">
        <f>VLOOKUP('CM-CIC'!B1638,Annuaire_roster!B:F,4,0)</f>
        <v>CHOUIFI Mustapha</v>
      </c>
      <c r="Z1707" s="37" t="s">
        <v>110</v>
      </c>
      <c r="AA1707" s="60" t="s">
        <v>39</v>
      </c>
      <c r="AB1707" s="35" t="str">
        <f t="shared" si="281"/>
        <v/>
      </c>
      <c r="AC1707" s="35" t="str">
        <f t="shared" si="282"/>
        <v/>
      </c>
      <c r="AD1707" s="35" t="str">
        <f t="shared" si="283"/>
        <v/>
      </c>
      <c r="AE1707" s="45" t="str">
        <f t="shared" si="284"/>
        <v/>
      </c>
      <c r="AF1707" s="61"/>
      <c r="AG1707" s="45"/>
    </row>
    <row r="1708" spans="1:33" x14ac:dyDescent="0.2">
      <c r="A1708" s="59">
        <f>+VLOOKUP(B1708,Annuaire_roster!B:G,5,0)</f>
        <v>1415</v>
      </c>
      <c r="B1708" s="72" t="s">
        <v>137</v>
      </c>
      <c r="C1708" s="65"/>
      <c r="D1708" s="65" t="s">
        <v>64</v>
      </c>
      <c r="E1708" s="66"/>
      <c r="F1708" s="66" t="s">
        <v>64</v>
      </c>
      <c r="G1708" s="49"/>
      <c r="H1708" s="48"/>
      <c r="I1708" s="84" t="s">
        <v>63</v>
      </c>
      <c r="J1708" s="48"/>
      <c r="K1708" s="58">
        <v>0</v>
      </c>
      <c r="L1708" s="48">
        <v>0</v>
      </c>
      <c r="M1708" s="112">
        <v>0</v>
      </c>
      <c r="N1708" s="34" t="str">
        <f t="shared" si="273"/>
        <v/>
      </c>
      <c r="O1708" s="38">
        <f t="shared" si="274"/>
        <v>0</v>
      </c>
      <c r="P1708" s="82" t="s">
        <v>117</v>
      </c>
      <c r="Q1708" s="43">
        <v>44830</v>
      </c>
      <c r="R1708" s="35">
        <f t="shared" si="278"/>
        <v>0</v>
      </c>
      <c r="S1708" s="35">
        <f t="shared" si="279"/>
        <v>0</v>
      </c>
      <c r="T1708" s="10" t="str">
        <f t="shared" si="275"/>
        <v>Sem - 39</v>
      </c>
      <c r="U1708" s="10" t="str">
        <f t="shared" si="276"/>
        <v>Septembre</v>
      </c>
      <c r="V1708" s="36" t="str">
        <f t="shared" si="280"/>
        <v>2026</v>
      </c>
      <c r="W1708" s="34"/>
      <c r="X1708" s="91">
        <f t="shared" si="277"/>
        <v>0</v>
      </c>
      <c r="Y1708" s="92" t="str">
        <f>VLOOKUP('CM-CIC'!B1639,Annuaire_roster!B:F,4,0)</f>
        <v>CHOUIFI Mustapha</v>
      </c>
      <c r="Z1708" s="37" t="s">
        <v>110</v>
      </c>
      <c r="AA1708" s="60" t="s">
        <v>39</v>
      </c>
      <c r="AB1708" s="35" t="str">
        <f t="shared" si="281"/>
        <v/>
      </c>
      <c r="AC1708" s="35" t="str">
        <f t="shared" si="282"/>
        <v/>
      </c>
      <c r="AD1708" s="35" t="str">
        <f t="shared" si="283"/>
        <v/>
      </c>
      <c r="AE1708" s="45" t="str">
        <f t="shared" si="284"/>
        <v/>
      </c>
      <c r="AF1708" s="61"/>
      <c r="AG1708" s="45"/>
    </row>
    <row r="1709" spans="1:33" x14ac:dyDescent="0.2">
      <c r="A1709" s="59">
        <f>+VLOOKUP(B1709,Annuaire_roster!B:G,5,0)</f>
        <v>1416</v>
      </c>
      <c r="B1709" s="72" t="s">
        <v>138</v>
      </c>
      <c r="C1709" s="65"/>
      <c r="D1709" s="65" t="s">
        <v>64</v>
      </c>
      <c r="E1709" s="66"/>
      <c r="F1709" s="66" t="s">
        <v>64</v>
      </c>
      <c r="G1709" s="49"/>
      <c r="H1709" s="48"/>
      <c r="I1709" s="84" t="s">
        <v>63</v>
      </c>
      <c r="J1709" s="48"/>
      <c r="K1709" s="58">
        <v>0</v>
      </c>
      <c r="L1709" s="48">
        <v>0</v>
      </c>
      <c r="M1709" s="112">
        <v>0</v>
      </c>
      <c r="N1709" s="34" t="str">
        <f t="shared" si="273"/>
        <v/>
      </c>
      <c r="O1709" s="38">
        <f t="shared" si="274"/>
        <v>0</v>
      </c>
      <c r="P1709" s="82" t="s">
        <v>117</v>
      </c>
      <c r="Q1709" s="43">
        <v>44830</v>
      </c>
      <c r="R1709" s="35">
        <f t="shared" si="278"/>
        <v>0</v>
      </c>
      <c r="S1709" s="35">
        <f t="shared" si="279"/>
        <v>0</v>
      </c>
      <c r="T1709" s="10" t="str">
        <f t="shared" si="275"/>
        <v>Sem - 39</v>
      </c>
      <c r="U1709" s="10" t="str">
        <f t="shared" si="276"/>
        <v>Septembre</v>
      </c>
      <c r="V1709" s="36" t="str">
        <f t="shared" si="280"/>
        <v>2026</v>
      </c>
      <c r="W1709" s="34"/>
      <c r="X1709" s="91">
        <f t="shared" si="277"/>
        <v>0</v>
      </c>
      <c r="Y1709" s="92" t="str">
        <f>VLOOKUP('CM-CIC'!B1640,Annuaire_roster!B:F,4,0)</f>
        <v>CHOUIFI Mustapha</v>
      </c>
      <c r="Z1709" s="37" t="s">
        <v>110</v>
      </c>
      <c r="AA1709" s="60" t="s">
        <v>39</v>
      </c>
      <c r="AB1709" s="35" t="str">
        <f t="shared" si="281"/>
        <v/>
      </c>
      <c r="AC1709" s="35" t="str">
        <f t="shared" si="282"/>
        <v/>
      </c>
      <c r="AD1709" s="35" t="str">
        <f t="shared" si="283"/>
        <v/>
      </c>
      <c r="AE1709" s="45" t="str">
        <f t="shared" si="284"/>
        <v/>
      </c>
      <c r="AF1709" s="61"/>
      <c r="AG1709" s="45"/>
    </row>
    <row r="1710" spans="1:33" x14ac:dyDescent="0.2">
      <c r="A1710" s="59">
        <f>+VLOOKUP(B1710,Annuaire_roster!B:G,5,0)</f>
        <v>1421</v>
      </c>
      <c r="B1710" s="72" t="s">
        <v>140</v>
      </c>
      <c r="C1710" s="65"/>
      <c r="D1710" s="65" t="s">
        <v>64</v>
      </c>
      <c r="E1710" s="66"/>
      <c r="F1710" s="66" t="s">
        <v>64</v>
      </c>
      <c r="G1710" s="49"/>
      <c r="H1710" s="48"/>
      <c r="I1710" s="84" t="s">
        <v>63</v>
      </c>
      <c r="J1710" s="48"/>
      <c r="K1710" s="58">
        <v>0</v>
      </c>
      <c r="L1710" s="48">
        <v>0</v>
      </c>
      <c r="M1710" s="112">
        <v>0</v>
      </c>
      <c r="N1710" s="34" t="str">
        <f t="shared" si="273"/>
        <v/>
      </c>
      <c r="O1710" s="38">
        <f t="shared" si="274"/>
        <v>0</v>
      </c>
      <c r="P1710" s="82" t="s">
        <v>117</v>
      </c>
      <c r="Q1710" s="43">
        <v>44830</v>
      </c>
      <c r="R1710" s="35">
        <f t="shared" si="278"/>
        <v>0</v>
      </c>
      <c r="S1710" s="35">
        <f t="shared" si="279"/>
        <v>0</v>
      </c>
      <c r="T1710" s="10" t="str">
        <f t="shared" si="275"/>
        <v>Sem - 39</v>
      </c>
      <c r="U1710" s="10" t="str">
        <f t="shared" si="276"/>
        <v>Septembre</v>
      </c>
      <c r="V1710" s="36" t="str">
        <f t="shared" si="280"/>
        <v>2026</v>
      </c>
      <c r="W1710" s="34"/>
      <c r="X1710" s="91">
        <f t="shared" si="277"/>
        <v>0</v>
      </c>
      <c r="Y1710" s="92" t="str">
        <f>VLOOKUP('CM-CIC'!B1641,Annuaire_roster!B:F,4,0)</f>
        <v>CHOUIFI Mustapha</v>
      </c>
      <c r="Z1710" s="37" t="s">
        <v>110</v>
      </c>
      <c r="AA1710" s="60" t="s">
        <v>39</v>
      </c>
      <c r="AB1710" s="35" t="str">
        <f t="shared" si="281"/>
        <v/>
      </c>
      <c r="AC1710" s="35" t="str">
        <f t="shared" si="282"/>
        <v/>
      </c>
      <c r="AD1710" s="35" t="str">
        <f t="shared" si="283"/>
        <v/>
      </c>
      <c r="AE1710" s="45" t="str">
        <f t="shared" si="284"/>
        <v/>
      </c>
      <c r="AF1710" s="61"/>
      <c r="AG1710" s="45"/>
    </row>
    <row r="1711" spans="1:33" x14ac:dyDescent="0.2">
      <c r="A1711" s="59">
        <f>+VLOOKUP(B1711,Annuaire_roster!B:G,5,0)</f>
        <v>1419</v>
      </c>
      <c r="B1711" s="72" t="s">
        <v>139</v>
      </c>
      <c r="C1711" s="65"/>
      <c r="D1711" s="65" t="s">
        <v>64</v>
      </c>
      <c r="E1711" s="66"/>
      <c r="F1711" s="66" t="s">
        <v>64</v>
      </c>
      <c r="G1711" s="49"/>
      <c r="H1711" s="48"/>
      <c r="I1711" s="84" t="s">
        <v>63</v>
      </c>
      <c r="J1711" s="48"/>
      <c r="K1711" s="58">
        <v>0</v>
      </c>
      <c r="L1711" s="48">
        <v>0</v>
      </c>
      <c r="M1711" s="112">
        <v>0</v>
      </c>
      <c r="N1711" s="34" t="str">
        <f t="shared" si="273"/>
        <v/>
      </c>
      <c r="O1711" s="38">
        <f t="shared" si="274"/>
        <v>0</v>
      </c>
      <c r="P1711" s="82" t="s">
        <v>117</v>
      </c>
      <c r="Q1711" s="43">
        <v>44830</v>
      </c>
      <c r="R1711" s="35">
        <f t="shared" si="278"/>
        <v>0</v>
      </c>
      <c r="S1711" s="35">
        <f t="shared" si="279"/>
        <v>0</v>
      </c>
      <c r="T1711" s="10" t="str">
        <f t="shared" si="275"/>
        <v>Sem - 39</v>
      </c>
      <c r="U1711" s="10" t="str">
        <f t="shared" si="276"/>
        <v>Septembre</v>
      </c>
      <c r="V1711" s="36" t="str">
        <f t="shared" si="280"/>
        <v>2026</v>
      </c>
      <c r="W1711" s="34"/>
      <c r="X1711" s="91">
        <f t="shared" si="277"/>
        <v>0</v>
      </c>
      <c r="Y1711" s="92" t="str">
        <f>VLOOKUP('CM-CIC'!B1642,Annuaire_roster!B:F,4,0)</f>
        <v>CHOUIFI Mustapha</v>
      </c>
      <c r="Z1711" s="37" t="s">
        <v>110</v>
      </c>
      <c r="AA1711" s="60" t="s">
        <v>39</v>
      </c>
      <c r="AB1711" s="35" t="str">
        <f t="shared" si="281"/>
        <v/>
      </c>
      <c r="AC1711" s="35" t="str">
        <f t="shared" si="282"/>
        <v/>
      </c>
      <c r="AD1711" s="35" t="str">
        <f t="shared" si="283"/>
        <v/>
      </c>
      <c r="AE1711" s="45" t="str">
        <f t="shared" si="284"/>
        <v/>
      </c>
      <c r="AF1711" s="61"/>
      <c r="AG1711" s="45"/>
    </row>
    <row r="1712" spans="1:33" x14ac:dyDescent="0.2">
      <c r="A1712" s="59">
        <f>+VLOOKUP(B1712,Annuaire_roster!B:G,5,0)</f>
        <v>1533</v>
      </c>
      <c r="B1712" s="72" t="s">
        <v>181</v>
      </c>
      <c r="C1712" s="65"/>
      <c r="D1712" s="65" t="s">
        <v>64</v>
      </c>
      <c r="E1712" s="66"/>
      <c r="F1712" s="66" t="s">
        <v>64</v>
      </c>
      <c r="G1712" s="49"/>
      <c r="H1712" s="48"/>
      <c r="I1712" s="84" t="s">
        <v>63</v>
      </c>
      <c r="J1712" s="48"/>
      <c r="K1712" s="58">
        <v>0</v>
      </c>
      <c r="L1712" s="48">
        <v>0</v>
      </c>
      <c r="M1712" s="112">
        <v>0</v>
      </c>
      <c r="N1712" s="34" t="str">
        <f t="shared" si="273"/>
        <v/>
      </c>
      <c r="O1712" s="38">
        <f t="shared" si="274"/>
        <v>0</v>
      </c>
      <c r="P1712" s="82" t="s">
        <v>117</v>
      </c>
      <c r="Q1712" s="43">
        <v>44830</v>
      </c>
      <c r="R1712" s="35">
        <f t="shared" si="278"/>
        <v>0</v>
      </c>
      <c r="S1712" s="35">
        <f t="shared" si="279"/>
        <v>0</v>
      </c>
      <c r="T1712" s="10" t="str">
        <f t="shared" si="275"/>
        <v>Sem - 39</v>
      </c>
      <c r="U1712" s="10" t="str">
        <f t="shared" si="276"/>
        <v>Septembre</v>
      </c>
      <c r="V1712" s="36" t="str">
        <f t="shared" si="280"/>
        <v>2026</v>
      </c>
      <c r="W1712" s="34"/>
      <c r="X1712" s="91">
        <f t="shared" si="277"/>
        <v>0</v>
      </c>
      <c r="Y1712" s="92" t="str">
        <f>VLOOKUP('CM-CIC'!B1643,Annuaire_roster!B:F,4,0)</f>
        <v>CHOUIFI Mustapha</v>
      </c>
      <c r="Z1712" s="37" t="s">
        <v>110</v>
      </c>
      <c r="AA1712" s="60" t="s">
        <v>39</v>
      </c>
      <c r="AB1712" s="35" t="str">
        <f t="shared" si="281"/>
        <v/>
      </c>
      <c r="AC1712" s="35" t="str">
        <f t="shared" si="282"/>
        <v/>
      </c>
      <c r="AD1712" s="35" t="str">
        <f t="shared" si="283"/>
        <v/>
      </c>
      <c r="AE1712" s="45" t="str">
        <f t="shared" si="284"/>
        <v/>
      </c>
      <c r="AF1712" s="61"/>
      <c r="AG1712" s="45"/>
    </row>
    <row r="1713" spans="1:33" x14ac:dyDescent="0.2">
      <c r="A1713" s="59">
        <f>+VLOOKUP(B1713,Annuaire_roster!B:G,5,0)</f>
        <v>1532</v>
      </c>
      <c r="B1713" s="72" t="s">
        <v>182</v>
      </c>
      <c r="C1713" s="65"/>
      <c r="D1713" s="65" t="s">
        <v>64</v>
      </c>
      <c r="E1713" s="66"/>
      <c r="F1713" s="66" t="s">
        <v>64</v>
      </c>
      <c r="G1713" s="49"/>
      <c r="H1713" s="48"/>
      <c r="I1713" s="84" t="s">
        <v>63</v>
      </c>
      <c r="J1713" s="48"/>
      <c r="K1713" s="58">
        <v>0</v>
      </c>
      <c r="L1713" s="48">
        <v>0</v>
      </c>
      <c r="M1713" s="112">
        <v>0</v>
      </c>
      <c r="N1713" s="34" t="str">
        <f t="shared" si="273"/>
        <v/>
      </c>
      <c r="O1713" s="38">
        <f t="shared" si="274"/>
        <v>0</v>
      </c>
      <c r="P1713" s="82" t="s">
        <v>117</v>
      </c>
      <c r="Q1713" s="43">
        <v>44830</v>
      </c>
      <c r="R1713" s="35">
        <f t="shared" si="278"/>
        <v>0</v>
      </c>
      <c r="S1713" s="35">
        <f t="shared" si="279"/>
        <v>0</v>
      </c>
      <c r="T1713" s="10" t="str">
        <f t="shared" si="275"/>
        <v>Sem - 39</v>
      </c>
      <c r="U1713" s="10" t="str">
        <f t="shared" si="276"/>
        <v>Septembre</v>
      </c>
      <c r="V1713" s="36" t="str">
        <f t="shared" si="280"/>
        <v>2026</v>
      </c>
      <c r="W1713" s="34"/>
      <c r="X1713" s="91">
        <f t="shared" si="277"/>
        <v>0</v>
      </c>
      <c r="Y1713" s="92" t="str">
        <f>VLOOKUP('CM-CIC'!B1644,Annuaire_roster!B:F,4,0)</f>
        <v>CHOUIFI Mustapha</v>
      </c>
      <c r="Z1713" s="37" t="s">
        <v>110</v>
      </c>
      <c r="AA1713" s="60" t="s">
        <v>39</v>
      </c>
      <c r="AB1713" s="35" t="str">
        <f t="shared" si="281"/>
        <v/>
      </c>
      <c r="AC1713" s="35" t="str">
        <f t="shared" si="282"/>
        <v/>
      </c>
      <c r="AD1713" s="35" t="str">
        <f t="shared" si="283"/>
        <v/>
      </c>
      <c r="AE1713" s="45" t="str">
        <f t="shared" si="284"/>
        <v/>
      </c>
      <c r="AF1713" s="61"/>
      <c r="AG1713" s="45"/>
    </row>
    <row r="1714" spans="1:33" x14ac:dyDescent="0.2">
      <c r="A1714" s="59">
        <f>+VLOOKUP(B1714,Annuaire_roster!B:G,5,0)</f>
        <v>1448</v>
      </c>
      <c r="B1714" s="72" t="s">
        <v>164</v>
      </c>
      <c r="C1714" s="65"/>
      <c r="D1714" s="65" t="s">
        <v>64</v>
      </c>
      <c r="E1714" s="66"/>
      <c r="F1714" s="66" t="s">
        <v>64</v>
      </c>
      <c r="G1714" s="49"/>
      <c r="H1714" s="48"/>
      <c r="I1714" s="84" t="s">
        <v>63</v>
      </c>
      <c r="J1714" s="48"/>
      <c r="K1714" s="58">
        <v>0</v>
      </c>
      <c r="L1714" s="48">
        <v>0</v>
      </c>
      <c r="M1714" s="112">
        <v>0</v>
      </c>
      <c r="N1714" s="34" t="str">
        <f t="shared" si="273"/>
        <v/>
      </c>
      <c r="O1714" s="38">
        <f t="shared" si="274"/>
        <v>0</v>
      </c>
      <c r="P1714" s="82" t="s">
        <v>117</v>
      </c>
      <c r="Q1714" s="43">
        <v>44830</v>
      </c>
      <c r="R1714" s="35">
        <f t="shared" si="278"/>
        <v>0</v>
      </c>
      <c r="S1714" s="35">
        <f t="shared" si="279"/>
        <v>0</v>
      </c>
      <c r="T1714" s="10" t="str">
        <f t="shared" si="275"/>
        <v>Sem - 39</v>
      </c>
      <c r="U1714" s="10" t="str">
        <f t="shared" si="276"/>
        <v>Septembre</v>
      </c>
      <c r="V1714" s="36" t="str">
        <f t="shared" si="280"/>
        <v>2026</v>
      </c>
      <c r="W1714" s="34"/>
      <c r="X1714" s="91">
        <f t="shared" si="277"/>
        <v>0</v>
      </c>
      <c r="Y1714" s="92" t="str">
        <f>VLOOKUP('CM-CIC'!B1645,Annuaire_roster!B:F,4,0)</f>
        <v>CHOUIFI Mustapha</v>
      </c>
      <c r="Z1714" s="37" t="s">
        <v>110</v>
      </c>
      <c r="AA1714" s="60" t="s">
        <v>39</v>
      </c>
      <c r="AB1714" s="35" t="str">
        <f t="shared" si="281"/>
        <v/>
      </c>
      <c r="AC1714" s="35" t="str">
        <f t="shared" si="282"/>
        <v/>
      </c>
      <c r="AD1714" s="35" t="str">
        <f t="shared" si="283"/>
        <v/>
      </c>
      <c r="AE1714" s="45" t="str">
        <f t="shared" si="284"/>
        <v/>
      </c>
      <c r="AF1714" s="61"/>
      <c r="AG1714" s="45"/>
    </row>
    <row r="1715" spans="1:33" x14ac:dyDescent="0.2">
      <c r="A1715" s="59">
        <f>+VLOOKUP(B1715,Annuaire_roster!B:G,5,0)</f>
        <v>1488</v>
      </c>
      <c r="B1715" s="72" t="s">
        <v>170</v>
      </c>
      <c r="C1715" s="65"/>
      <c r="D1715" s="65" t="s">
        <v>64</v>
      </c>
      <c r="E1715" s="66"/>
      <c r="F1715" s="66" t="s">
        <v>64</v>
      </c>
      <c r="G1715" s="49"/>
      <c r="H1715" s="48"/>
      <c r="I1715" s="84" t="s">
        <v>63</v>
      </c>
      <c r="J1715" s="48"/>
      <c r="K1715" s="58">
        <v>0</v>
      </c>
      <c r="L1715" s="48">
        <v>0</v>
      </c>
      <c r="M1715" s="112">
        <v>0</v>
      </c>
      <c r="N1715" s="34" t="str">
        <f t="shared" ref="N1715:N1778" si="285">IFERROR(IF(OR(D1715="OFF",D1715="Congé",M1715="Abs",D1715="Congé sans solde",D1715="Férié"),"",IF(O1715-K1715-L1715&gt;O1715,O1715,IF(O1715-K1715-L1715&lt;0,"",O1715-K1715-L1715))),"")</f>
        <v/>
      </c>
      <c r="O1715" s="38">
        <f t="shared" ref="O1715:O1778" si="286">IF(AG1715="2H Pause déjeuner",IF(F1715-D1715-0.0833333333333333&lt;0,F1715-D1715-0.0833333333333333+1,F1715-D1715-0.0833333333333333),IF(OR(AND(F1715="OFF",D1715="OFF"),AND(F1715="Congé",D1715="Congé"),AND(F1715="Congé sans solde",D1715="Congé sans solde"),AND(F1715="Congé spécial",D1715="Congé spécial"),AND(F1715="Férié",D1715="Férié"),AND(F1715="OFF",D1715="Congé"),AND(F1715="OFF",D1715="Congé sans solde"),AND(F1715="OFF",D1715="Congé spécial"),AND(F1715="OFF",D1715="Férié"),AND(F1715="Congé",D1715="OFF"),AND(F1715="Congé",D1715="Congé sans solde"),AND(F1715="Congé",D1715="Congé spécial"),AND(F1715="Congé",D1715="Férié"),AND(F1715="Congé sans solde",D1715="OFF"),AND(F1715="Congé sans solde",D1715="Congé"),AND(F1715="Congé sans solde",D1715="Congé spécial"),AND(F1715="Congé sans solde",D1715="Férié"),AND(F1715="Congé spécial",D1715="OFF"),AND(F1715="Congé spécial",D1715="Congé"),AND(F1715="Congé spécial",D1715="Congé sans solde"),AND(F1715="Congé spécial",D1715="Férié"),AND(F1715="Férié",D1715="OFF"),AND(F1715="Férié",D1715="Congé"),AND(F1715="Férié",D1715="Congé sans solde"),AND(F1715="Férié",D1715="Congé spécial")),0,IF(OR(F1715="OFF",F1715="Congé",F1715="Congé spécial",F1715="Congé sans solde",D1715="OFF",D1715="Congé",D1715="Congé spécial",D1715="Congé sans solde"),0.208333333333334,IF(AND(AG1715="",F1715-D1715&lt;0),("24:00:00"-D1715)+("00:00:00"+F1715)-0.0416666666666667,IF(AND(OR(AG1715="Allaitement",AG1715="Sans déjeuner"),F1715-D1715&lt;0),("24:00:00"-D1715)+("00:00:00"+F1715),IF(AND(AG1715="",F1715-D1715&gt;0.166666666666667),F1715-D1715-0.0416666666666667,IF(AND(OR(AG1715="Allaitement",AG1715="Sans déjeuner"),F1715-D1715&gt;0.166666666666667),F1715-D1715,F1715-D1715)))))))</f>
        <v>0</v>
      </c>
      <c r="P1715" s="82" t="s">
        <v>117</v>
      </c>
      <c r="Q1715" s="43">
        <v>44830</v>
      </c>
      <c r="R1715" s="35">
        <f t="shared" si="278"/>
        <v>0</v>
      </c>
      <c r="S1715" s="35">
        <f t="shared" si="279"/>
        <v>0</v>
      </c>
      <c r="T1715" s="10" t="str">
        <f t="shared" si="275"/>
        <v>Sem - 39</v>
      </c>
      <c r="U1715" s="10" t="str">
        <f t="shared" si="276"/>
        <v>Septembre</v>
      </c>
      <c r="V1715" s="36" t="str">
        <f t="shared" si="280"/>
        <v>2026</v>
      </c>
      <c r="W1715" s="34"/>
      <c r="X1715" s="91">
        <f t="shared" si="277"/>
        <v>0</v>
      </c>
      <c r="Y1715" s="92" t="str">
        <f>VLOOKUP('CM-CIC'!B1646,Annuaire_roster!B:F,4,0)</f>
        <v>CHOUIFI Mustapha</v>
      </c>
      <c r="Z1715" s="37" t="s">
        <v>110</v>
      </c>
      <c r="AA1715" s="60" t="s">
        <v>39</v>
      </c>
      <c r="AB1715" s="35" t="str">
        <f t="shared" si="281"/>
        <v/>
      </c>
      <c r="AC1715" s="35" t="str">
        <f t="shared" si="282"/>
        <v/>
      </c>
      <c r="AD1715" s="35" t="str">
        <f t="shared" si="283"/>
        <v/>
      </c>
      <c r="AE1715" s="45" t="str">
        <f t="shared" si="284"/>
        <v/>
      </c>
      <c r="AF1715" s="61"/>
      <c r="AG1715" s="45"/>
    </row>
    <row r="1716" spans="1:33" x14ac:dyDescent="0.2">
      <c r="A1716" s="59">
        <f>+VLOOKUP(B1716,Annuaire_roster!B:G,5,0)</f>
        <v>1456</v>
      </c>
      <c r="B1716" s="72" t="s">
        <v>173</v>
      </c>
      <c r="C1716" s="65"/>
      <c r="D1716" s="65" t="s">
        <v>64</v>
      </c>
      <c r="E1716" s="66"/>
      <c r="F1716" s="66" t="s">
        <v>64</v>
      </c>
      <c r="G1716" s="49"/>
      <c r="H1716" s="48"/>
      <c r="I1716" s="84" t="s">
        <v>63</v>
      </c>
      <c r="J1716" s="48"/>
      <c r="K1716" s="58">
        <v>0</v>
      </c>
      <c r="L1716" s="48">
        <v>0</v>
      </c>
      <c r="M1716" s="112">
        <v>0</v>
      </c>
      <c r="N1716" s="34" t="str">
        <f t="shared" si="285"/>
        <v/>
      </c>
      <c r="O1716" s="38">
        <f t="shared" si="286"/>
        <v>0</v>
      </c>
      <c r="P1716" s="82" t="s">
        <v>117</v>
      </c>
      <c r="Q1716" s="43">
        <v>44830</v>
      </c>
      <c r="R1716" s="35">
        <f t="shared" si="278"/>
        <v>0</v>
      </c>
      <c r="S1716" s="35">
        <f t="shared" si="279"/>
        <v>0</v>
      </c>
      <c r="T1716" s="10" t="str">
        <f t="shared" si="275"/>
        <v>Sem - 39</v>
      </c>
      <c r="U1716" s="10" t="str">
        <f t="shared" si="276"/>
        <v>Septembre</v>
      </c>
      <c r="V1716" s="36" t="str">
        <f t="shared" si="280"/>
        <v>2026</v>
      </c>
      <c r="W1716" s="34"/>
      <c r="X1716" s="91">
        <f t="shared" si="277"/>
        <v>0</v>
      </c>
      <c r="Y1716" s="92" t="str">
        <f>VLOOKUP('CM-CIC'!B1647,Annuaire_roster!B:F,4,0)</f>
        <v>CHOUIFI Mustapha</v>
      </c>
      <c r="Z1716" s="37" t="s">
        <v>110</v>
      </c>
      <c r="AA1716" s="60" t="s">
        <v>39</v>
      </c>
      <c r="AB1716" s="35" t="str">
        <f t="shared" si="281"/>
        <v/>
      </c>
      <c r="AC1716" s="35" t="str">
        <f t="shared" si="282"/>
        <v/>
      </c>
      <c r="AD1716" s="35" t="str">
        <f t="shared" si="283"/>
        <v/>
      </c>
      <c r="AE1716" s="45" t="str">
        <f t="shared" si="284"/>
        <v/>
      </c>
      <c r="AF1716" s="61"/>
      <c r="AG1716" s="45"/>
    </row>
    <row r="1717" spans="1:33" x14ac:dyDescent="0.2">
      <c r="A1717" s="59">
        <f>+VLOOKUP(B1717,Annuaire_roster!B:G,5,0)</f>
        <v>1504</v>
      </c>
      <c r="B1717" s="72" t="s">
        <v>166</v>
      </c>
      <c r="C1717" s="65"/>
      <c r="D1717" s="65" t="s">
        <v>64</v>
      </c>
      <c r="E1717" s="66"/>
      <c r="F1717" s="66" t="s">
        <v>64</v>
      </c>
      <c r="G1717" s="49"/>
      <c r="H1717" s="48"/>
      <c r="I1717" s="84" t="s">
        <v>63</v>
      </c>
      <c r="J1717" s="48"/>
      <c r="K1717" s="58">
        <v>0</v>
      </c>
      <c r="L1717" s="48">
        <v>0</v>
      </c>
      <c r="M1717" s="112">
        <v>0</v>
      </c>
      <c r="N1717" s="34" t="str">
        <f t="shared" si="285"/>
        <v/>
      </c>
      <c r="O1717" s="38">
        <f t="shared" si="286"/>
        <v>0</v>
      </c>
      <c r="P1717" s="82" t="s">
        <v>117</v>
      </c>
      <c r="Q1717" s="43">
        <v>44830</v>
      </c>
      <c r="R1717" s="35">
        <f t="shared" si="278"/>
        <v>0</v>
      </c>
      <c r="S1717" s="35">
        <f t="shared" si="279"/>
        <v>0</v>
      </c>
      <c r="T1717" s="10" t="str">
        <f t="shared" si="275"/>
        <v>Sem - 39</v>
      </c>
      <c r="U1717" s="10" t="str">
        <f t="shared" si="276"/>
        <v>Septembre</v>
      </c>
      <c r="V1717" s="36" t="str">
        <f t="shared" si="280"/>
        <v>2026</v>
      </c>
      <c r="W1717" s="34"/>
      <c r="X1717" s="91">
        <f t="shared" si="277"/>
        <v>0</v>
      </c>
      <c r="Y1717" s="92" t="str">
        <f>VLOOKUP('CM-CIC'!B1648,Annuaire_roster!B:F,4,0)</f>
        <v>CHOUIFI Mustapha</v>
      </c>
      <c r="Z1717" s="37" t="s">
        <v>110</v>
      </c>
      <c r="AA1717" s="60" t="s">
        <v>39</v>
      </c>
      <c r="AB1717" s="35" t="str">
        <f t="shared" si="281"/>
        <v/>
      </c>
      <c r="AC1717" s="35" t="str">
        <f t="shared" si="282"/>
        <v/>
      </c>
      <c r="AD1717" s="35" t="str">
        <f t="shared" si="283"/>
        <v/>
      </c>
      <c r="AE1717" s="45" t="str">
        <f t="shared" si="284"/>
        <v/>
      </c>
      <c r="AF1717" s="61"/>
      <c r="AG1717" s="45"/>
    </row>
    <row r="1718" spans="1:33" x14ac:dyDescent="0.2">
      <c r="A1718" s="59">
        <f>+VLOOKUP(B1718,Annuaire_roster!B:G,5,0)</f>
        <v>1429</v>
      </c>
      <c r="B1718" s="72" t="s">
        <v>147</v>
      </c>
      <c r="C1718" s="65"/>
      <c r="D1718" s="65" t="s">
        <v>64</v>
      </c>
      <c r="E1718" s="66"/>
      <c r="F1718" s="66" t="s">
        <v>64</v>
      </c>
      <c r="G1718" s="49"/>
      <c r="H1718" s="48"/>
      <c r="I1718" s="84" t="s">
        <v>63</v>
      </c>
      <c r="J1718" s="48"/>
      <c r="K1718" s="58">
        <v>0</v>
      </c>
      <c r="L1718" s="48">
        <v>0</v>
      </c>
      <c r="M1718" s="112">
        <v>0</v>
      </c>
      <c r="N1718" s="34" t="str">
        <f t="shared" si="285"/>
        <v/>
      </c>
      <c r="O1718" s="38">
        <f t="shared" si="286"/>
        <v>0</v>
      </c>
      <c r="P1718" s="82" t="s">
        <v>117</v>
      </c>
      <c r="Q1718" s="43">
        <v>44830</v>
      </c>
      <c r="R1718" s="35">
        <f t="shared" si="278"/>
        <v>0</v>
      </c>
      <c r="S1718" s="35">
        <f t="shared" si="279"/>
        <v>0</v>
      </c>
      <c r="T1718" s="10" t="str">
        <f t="shared" si="275"/>
        <v>Sem - 39</v>
      </c>
      <c r="U1718" s="10" t="str">
        <f t="shared" si="276"/>
        <v>Septembre</v>
      </c>
      <c r="V1718" s="36" t="str">
        <f t="shared" si="280"/>
        <v>2026</v>
      </c>
      <c r="W1718" s="34"/>
      <c r="X1718" s="91">
        <f t="shared" si="277"/>
        <v>0</v>
      </c>
      <c r="Y1718" s="92" t="str">
        <f>VLOOKUP('CM-CIC'!B1649,Annuaire_roster!B:F,4,0)</f>
        <v>CHOUIFI Mustapha</v>
      </c>
      <c r="Z1718" s="37" t="s">
        <v>110</v>
      </c>
      <c r="AA1718" s="60" t="s">
        <v>39</v>
      </c>
      <c r="AB1718" s="35" t="str">
        <f t="shared" si="281"/>
        <v/>
      </c>
      <c r="AC1718" s="35" t="str">
        <f t="shared" si="282"/>
        <v/>
      </c>
      <c r="AD1718" s="35" t="str">
        <f t="shared" si="283"/>
        <v/>
      </c>
      <c r="AE1718" s="45" t="str">
        <f t="shared" si="284"/>
        <v/>
      </c>
      <c r="AF1718" s="61"/>
      <c r="AG1718" s="45"/>
    </row>
    <row r="1719" spans="1:33" x14ac:dyDescent="0.2">
      <c r="A1719" s="59" t="str">
        <f>+VLOOKUP(B1719,Annuaire_roster!B:G,5,0)</f>
        <v>01563</v>
      </c>
      <c r="B1719" s="72" t="s">
        <v>190</v>
      </c>
      <c r="C1719" s="65"/>
      <c r="D1719" s="65" t="s">
        <v>64</v>
      </c>
      <c r="E1719" s="66"/>
      <c r="F1719" s="66" t="s">
        <v>64</v>
      </c>
      <c r="G1719" s="49"/>
      <c r="H1719" s="48"/>
      <c r="I1719" s="84" t="s">
        <v>63</v>
      </c>
      <c r="J1719" s="48"/>
      <c r="K1719" s="58">
        <v>0</v>
      </c>
      <c r="L1719" s="48">
        <v>0</v>
      </c>
      <c r="M1719" s="112">
        <v>0</v>
      </c>
      <c r="N1719" s="34" t="str">
        <f t="shared" si="285"/>
        <v/>
      </c>
      <c r="O1719" s="38">
        <f t="shared" si="286"/>
        <v>0</v>
      </c>
      <c r="P1719" s="82" t="s">
        <v>117</v>
      </c>
      <c r="Q1719" s="43">
        <v>44830</v>
      </c>
      <c r="R1719" s="35">
        <f t="shared" si="278"/>
        <v>0</v>
      </c>
      <c r="S1719" s="35">
        <f t="shared" si="279"/>
        <v>0</v>
      </c>
      <c r="T1719" s="10" t="str">
        <f t="shared" si="275"/>
        <v>Sem - 39</v>
      </c>
      <c r="U1719" s="10" t="str">
        <f t="shared" si="276"/>
        <v>Septembre</v>
      </c>
      <c r="V1719" s="36" t="str">
        <f t="shared" si="280"/>
        <v>2026</v>
      </c>
      <c r="W1719" s="34"/>
      <c r="X1719" s="91">
        <f t="shared" si="277"/>
        <v>0</v>
      </c>
      <c r="Y1719" s="92" t="str">
        <f>VLOOKUP('CM-CIC'!B1650,Annuaire_roster!B:F,4,0)</f>
        <v>CHOUIFI Mustapha</v>
      </c>
      <c r="Z1719" s="37" t="s">
        <v>110</v>
      </c>
      <c r="AA1719" s="60" t="s">
        <v>39</v>
      </c>
      <c r="AB1719" s="35" t="str">
        <f t="shared" si="281"/>
        <v/>
      </c>
      <c r="AC1719" s="35" t="str">
        <f t="shared" si="282"/>
        <v/>
      </c>
      <c r="AD1719" s="35" t="str">
        <f t="shared" si="283"/>
        <v/>
      </c>
      <c r="AE1719" s="45" t="str">
        <f t="shared" si="284"/>
        <v/>
      </c>
      <c r="AF1719" s="61"/>
      <c r="AG1719" s="45"/>
    </row>
    <row r="1720" spans="1:33" x14ac:dyDescent="0.2">
      <c r="A1720" s="59" t="str">
        <f>+VLOOKUP(B1720,Annuaire_roster!B:G,5,0)</f>
        <v>01579</v>
      </c>
      <c r="B1720" s="72" t="s">
        <v>194</v>
      </c>
      <c r="C1720" s="65"/>
      <c r="D1720" s="65" t="s">
        <v>64</v>
      </c>
      <c r="E1720" s="66"/>
      <c r="F1720" s="66" t="s">
        <v>64</v>
      </c>
      <c r="G1720" s="49"/>
      <c r="H1720" s="48"/>
      <c r="I1720" s="84" t="s">
        <v>63</v>
      </c>
      <c r="J1720" s="48"/>
      <c r="K1720" s="58">
        <v>0</v>
      </c>
      <c r="L1720" s="48">
        <v>0</v>
      </c>
      <c r="M1720" s="112">
        <v>0</v>
      </c>
      <c r="N1720" s="34" t="str">
        <f t="shared" si="285"/>
        <v/>
      </c>
      <c r="O1720" s="38">
        <f t="shared" si="286"/>
        <v>0</v>
      </c>
      <c r="P1720" s="82" t="s">
        <v>117</v>
      </c>
      <c r="Q1720" s="43">
        <v>44830</v>
      </c>
      <c r="R1720" s="35">
        <f t="shared" si="278"/>
        <v>0</v>
      </c>
      <c r="S1720" s="35">
        <f t="shared" si="279"/>
        <v>0</v>
      </c>
      <c r="T1720" s="10" t="str">
        <f t="shared" si="275"/>
        <v>Sem - 39</v>
      </c>
      <c r="U1720" s="10" t="str">
        <f t="shared" si="276"/>
        <v>Septembre</v>
      </c>
      <c r="V1720" s="36" t="str">
        <f t="shared" si="280"/>
        <v>2026</v>
      </c>
      <c r="W1720" s="34"/>
      <c r="X1720" s="91">
        <f t="shared" si="277"/>
        <v>0</v>
      </c>
      <c r="Y1720" s="92" t="str">
        <f>VLOOKUP('CM-CIC'!B1651,Annuaire_roster!B:F,4,0)</f>
        <v>CHOUIFI Mustapha</v>
      </c>
      <c r="Z1720" s="37" t="s">
        <v>110</v>
      </c>
      <c r="AA1720" s="60" t="s">
        <v>39</v>
      </c>
      <c r="AB1720" s="35" t="str">
        <f t="shared" si="281"/>
        <v/>
      </c>
      <c r="AC1720" s="35" t="str">
        <f t="shared" si="282"/>
        <v/>
      </c>
      <c r="AD1720" s="35" t="str">
        <f t="shared" si="283"/>
        <v/>
      </c>
      <c r="AE1720" s="45" t="str">
        <f t="shared" si="284"/>
        <v/>
      </c>
      <c r="AF1720" s="61"/>
      <c r="AG1720" s="45"/>
    </row>
    <row r="1721" spans="1:33" x14ac:dyDescent="0.2">
      <c r="A1721" s="59" t="str">
        <f>+VLOOKUP(B1721,Annuaire_roster!B:G,5,0)</f>
        <v>01580</v>
      </c>
      <c r="B1721" s="72" t="s">
        <v>197</v>
      </c>
      <c r="C1721" s="65"/>
      <c r="D1721" s="65" t="s">
        <v>64</v>
      </c>
      <c r="E1721" s="66"/>
      <c r="F1721" s="66" t="s">
        <v>64</v>
      </c>
      <c r="G1721" s="49"/>
      <c r="H1721" s="48"/>
      <c r="I1721" s="84" t="s">
        <v>63</v>
      </c>
      <c r="J1721" s="48"/>
      <c r="K1721" s="58">
        <v>0</v>
      </c>
      <c r="L1721" s="48">
        <v>0</v>
      </c>
      <c r="M1721" s="112">
        <v>0</v>
      </c>
      <c r="N1721" s="34" t="str">
        <f t="shared" si="285"/>
        <v/>
      </c>
      <c r="O1721" s="38">
        <f t="shared" si="286"/>
        <v>0</v>
      </c>
      <c r="P1721" s="82" t="s">
        <v>117</v>
      </c>
      <c r="Q1721" s="43">
        <v>44830</v>
      </c>
      <c r="R1721" s="35">
        <f t="shared" si="278"/>
        <v>0</v>
      </c>
      <c r="S1721" s="35">
        <f t="shared" si="279"/>
        <v>0</v>
      </c>
      <c r="T1721" s="10" t="str">
        <f t="shared" si="275"/>
        <v>Sem - 39</v>
      </c>
      <c r="U1721" s="10" t="str">
        <f t="shared" si="276"/>
        <v>Septembre</v>
      </c>
      <c r="V1721" s="36" t="str">
        <f t="shared" si="280"/>
        <v>2026</v>
      </c>
      <c r="W1721" s="34"/>
      <c r="X1721" s="91">
        <f t="shared" si="277"/>
        <v>0</v>
      </c>
      <c r="Y1721" s="92" t="str">
        <f>VLOOKUP('CM-CIC'!B1652,Annuaire_roster!B:F,4,0)</f>
        <v>HAMDOUNI YASSER (assistance)</v>
      </c>
      <c r="Z1721" s="37" t="s">
        <v>110</v>
      </c>
      <c r="AA1721" s="60" t="s">
        <v>39</v>
      </c>
      <c r="AB1721" s="35" t="str">
        <f t="shared" si="281"/>
        <v/>
      </c>
      <c r="AC1721" s="35" t="str">
        <f t="shared" si="282"/>
        <v/>
      </c>
      <c r="AD1721" s="35" t="str">
        <f t="shared" si="283"/>
        <v/>
      </c>
      <c r="AE1721" s="45" t="str">
        <f t="shared" si="284"/>
        <v/>
      </c>
      <c r="AF1721" s="61"/>
      <c r="AG1721" s="45"/>
    </row>
    <row r="1722" spans="1:33" x14ac:dyDescent="0.2">
      <c r="A1722" s="59" t="str">
        <f>+VLOOKUP(B1722,Annuaire_roster!B:G,5,0)</f>
        <v>01603</v>
      </c>
      <c r="B1722" s="72" t="s">
        <v>228</v>
      </c>
      <c r="C1722" s="65"/>
      <c r="D1722" s="65" t="s">
        <v>64</v>
      </c>
      <c r="E1722" s="66"/>
      <c r="F1722" s="66" t="s">
        <v>64</v>
      </c>
      <c r="G1722" s="49"/>
      <c r="H1722" s="48"/>
      <c r="I1722" s="84" t="s">
        <v>63</v>
      </c>
      <c r="J1722" s="48"/>
      <c r="K1722" s="58">
        <v>0</v>
      </c>
      <c r="L1722" s="48">
        <v>0</v>
      </c>
      <c r="M1722" s="112">
        <v>0</v>
      </c>
      <c r="N1722" s="34" t="str">
        <f t="shared" si="285"/>
        <v/>
      </c>
      <c r="O1722" s="38">
        <f t="shared" si="286"/>
        <v>0</v>
      </c>
      <c r="P1722" s="82" t="s">
        <v>117</v>
      </c>
      <c r="Q1722" s="43">
        <v>44830</v>
      </c>
      <c r="R1722" s="35">
        <f t="shared" si="278"/>
        <v>0</v>
      </c>
      <c r="S1722" s="35">
        <f t="shared" si="279"/>
        <v>0</v>
      </c>
      <c r="T1722" s="10" t="str">
        <f t="shared" si="275"/>
        <v>Sem - 39</v>
      </c>
      <c r="U1722" s="10" t="str">
        <f t="shared" si="276"/>
        <v>Septembre</v>
      </c>
      <c r="V1722" s="36" t="str">
        <f t="shared" si="280"/>
        <v>2026</v>
      </c>
      <c r="W1722" s="34"/>
      <c r="X1722" s="91">
        <f t="shared" si="277"/>
        <v>0</v>
      </c>
      <c r="Y1722" s="92" t="str">
        <f>VLOOKUP('CM-CIC'!B1653,Annuaire_roster!B:F,4,0)</f>
        <v>HAMDOUNI YASSER (assistance)</v>
      </c>
      <c r="Z1722" s="37" t="s">
        <v>110</v>
      </c>
      <c r="AA1722" s="60" t="s">
        <v>39</v>
      </c>
      <c r="AB1722" s="35" t="str">
        <f t="shared" si="281"/>
        <v/>
      </c>
      <c r="AC1722" s="35" t="str">
        <f t="shared" si="282"/>
        <v/>
      </c>
      <c r="AD1722" s="35" t="str">
        <f t="shared" si="283"/>
        <v/>
      </c>
      <c r="AE1722" s="45" t="str">
        <f t="shared" si="284"/>
        <v/>
      </c>
      <c r="AF1722" s="61"/>
      <c r="AG1722" s="45"/>
    </row>
    <row r="1723" spans="1:33" x14ac:dyDescent="0.2">
      <c r="A1723" s="59" t="str">
        <f>+VLOOKUP(B1723,Annuaire_roster!B:G,5,0)</f>
        <v>01604</v>
      </c>
      <c r="B1723" s="72" t="s">
        <v>229</v>
      </c>
      <c r="C1723" s="65"/>
      <c r="D1723" s="65" t="s">
        <v>64</v>
      </c>
      <c r="E1723" s="66"/>
      <c r="F1723" s="66" t="s">
        <v>64</v>
      </c>
      <c r="G1723" s="49"/>
      <c r="H1723" s="48"/>
      <c r="I1723" s="84" t="s">
        <v>63</v>
      </c>
      <c r="J1723" s="48"/>
      <c r="K1723" s="58">
        <v>0</v>
      </c>
      <c r="L1723" s="48">
        <v>0</v>
      </c>
      <c r="M1723" s="112">
        <v>0</v>
      </c>
      <c r="N1723" s="34" t="str">
        <f t="shared" si="285"/>
        <v/>
      </c>
      <c r="O1723" s="38">
        <f t="shared" si="286"/>
        <v>0</v>
      </c>
      <c r="P1723" s="82" t="s">
        <v>117</v>
      </c>
      <c r="Q1723" s="43">
        <v>44830</v>
      </c>
      <c r="R1723" s="35">
        <f t="shared" si="278"/>
        <v>0</v>
      </c>
      <c r="S1723" s="35">
        <f t="shared" si="279"/>
        <v>0</v>
      </c>
      <c r="T1723" s="10" t="str">
        <f t="shared" si="275"/>
        <v>Sem - 39</v>
      </c>
      <c r="U1723" s="10" t="str">
        <f t="shared" si="276"/>
        <v>Septembre</v>
      </c>
      <c r="V1723" s="36" t="str">
        <f t="shared" si="280"/>
        <v>2026</v>
      </c>
      <c r="W1723" s="34"/>
      <c r="X1723" s="91">
        <f t="shared" si="277"/>
        <v>0</v>
      </c>
      <c r="Y1723" s="92" t="str">
        <f>VLOOKUP('CM-CIC'!B1654,Annuaire_roster!B:F,4,0)</f>
        <v>HAMDOUNI YASSER (assistance)</v>
      </c>
      <c r="Z1723" s="37" t="s">
        <v>110</v>
      </c>
      <c r="AA1723" s="60" t="s">
        <v>39</v>
      </c>
      <c r="AB1723" s="35" t="str">
        <f t="shared" si="281"/>
        <v/>
      </c>
      <c r="AC1723" s="35" t="str">
        <f t="shared" si="282"/>
        <v/>
      </c>
      <c r="AD1723" s="35" t="str">
        <f t="shared" si="283"/>
        <v/>
      </c>
      <c r="AE1723" s="45" t="str">
        <f t="shared" si="284"/>
        <v/>
      </c>
      <c r="AF1723" s="61"/>
      <c r="AG1723" s="45"/>
    </row>
    <row r="1724" spans="1:33" x14ac:dyDescent="0.2">
      <c r="A1724" s="59">
        <f>+VLOOKUP(B1724,Annuaire_roster!B:G,5,0)</f>
        <v>1148</v>
      </c>
      <c r="B1724" s="72" t="s">
        <v>72</v>
      </c>
      <c r="C1724" s="65">
        <v>0.24861111111111112</v>
      </c>
      <c r="D1724" s="65">
        <v>0.25</v>
      </c>
      <c r="E1724" s="66">
        <v>0.625</v>
      </c>
      <c r="F1724" s="66">
        <v>0.625</v>
      </c>
      <c r="G1724" s="49"/>
      <c r="H1724" s="48"/>
      <c r="I1724" s="84" t="s">
        <v>63</v>
      </c>
      <c r="J1724" s="48"/>
      <c r="K1724" s="58">
        <v>0</v>
      </c>
      <c r="L1724" s="48">
        <v>0</v>
      </c>
      <c r="M1724" s="112">
        <v>0</v>
      </c>
      <c r="N1724" s="34">
        <f t="shared" si="285"/>
        <v>0.33333333333333331</v>
      </c>
      <c r="O1724" s="38">
        <f t="shared" si="286"/>
        <v>0.33333333333333331</v>
      </c>
      <c r="P1724" s="82" t="s">
        <v>117</v>
      </c>
      <c r="Q1724" s="43">
        <v>44831</v>
      </c>
      <c r="R1724" s="35">
        <f t="shared" si="278"/>
        <v>0</v>
      </c>
      <c r="S1724" s="35">
        <f t="shared" si="279"/>
        <v>0</v>
      </c>
      <c r="T1724" s="10" t="str">
        <f t="shared" si="275"/>
        <v>Sem - 40</v>
      </c>
      <c r="U1724" s="10" t="str">
        <f t="shared" si="276"/>
        <v>Septembre</v>
      </c>
      <c r="V1724" s="36" t="str">
        <f t="shared" si="280"/>
        <v>2026</v>
      </c>
      <c r="W1724" s="34"/>
      <c r="X1724" s="91">
        <f t="shared" si="277"/>
        <v>1.388888888888884E-3</v>
      </c>
      <c r="Y1724" s="92" t="str">
        <f>VLOOKUP('CM-CIC'!B1655,Annuaire_roster!B:F,4,0)</f>
        <v>HAMDOUNI YASSER (assistance)</v>
      </c>
      <c r="Z1724" s="37" t="s">
        <v>110</v>
      </c>
      <c r="AA1724" s="60" t="s">
        <v>39</v>
      </c>
      <c r="AB1724" s="35" t="str">
        <f t="shared" si="281"/>
        <v/>
      </c>
      <c r="AC1724" s="35" t="str">
        <f t="shared" si="282"/>
        <v/>
      </c>
      <c r="AD1724" s="35" t="str">
        <f t="shared" si="283"/>
        <v/>
      </c>
      <c r="AE1724" s="45" t="str">
        <f t="shared" si="284"/>
        <v/>
      </c>
      <c r="AF1724" s="61"/>
      <c r="AG1724" s="45"/>
    </row>
    <row r="1725" spans="1:33" x14ac:dyDescent="0.2">
      <c r="A1725" s="59">
        <f>+VLOOKUP(B1725,Annuaire_roster!B:G,5,0)</f>
        <v>1141</v>
      </c>
      <c r="B1725" s="72" t="s">
        <v>76</v>
      </c>
      <c r="C1725" s="65">
        <v>0.24722222222222223</v>
      </c>
      <c r="D1725" s="65">
        <v>0.25</v>
      </c>
      <c r="E1725" s="66">
        <v>0.625</v>
      </c>
      <c r="F1725" s="66">
        <v>0.625</v>
      </c>
      <c r="G1725" s="49"/>
      <c r="H1725" s="48"/>
      <c r="I1725" s="84" t="s">
        <v>63</v>
      </c>
      <c r="J1725" s="48"/>
      <c r="K1725" s="58">
        <v>0</v>
      </c>
      <c r="L1725" s="48">
        <v>0</v>
      </c>
      <c r="M1725" s="112">
        <v>0</v>
      </c>
      <c r="N1725" s="34">
        <f t="shared" si="285"/>
        <v>0.33333333333333331</v>
      </c>
      <c r="O1725" s="38">
        <f t="shared" si="286"/>
        <v>0.33333333333333331</v>
      </c>
      <c r="P1725" s="82" t="s">
        <v>117</v>
      </c>
      <c r="Q1725" s="43">
        <v>44831</v>
      </c>
      <c r="R1725" s="35">
        <f t="shared" si="278"/>
        <v>0</v>
      </c>
      <c r="S1725" s="35">
        <f t="shared" si="279"/>
        <v>0</v>
      </c>
      <c r="T1725" s="10" t="str">
        <f t="shared" si="275"/>
        <v>Sem - 40</v>
      </c>
      <c r="U1725" s="10" t="str">
        <f t="shared" si="276"/>
        <v>Septembre</v>
      </c>
      <c r="V1725" s="36" t="str">
        <f t="shared" si="280"/>
        <v>2026</v>
      </c>
      <c r="W1725" s="34"/>
      <c r="X1725" s="91">
        <f t="shared" si="277"/>
        <v>2.7777777777777679E-3</v>
      </c>
      <c r="Y1725" s="92" t="str">
        <f>VLOOKUP('CM-CIC'!B1656,Annuaire_roster!B:F,4,0)</f>
        <v>HAMDOUNI YASSER (assistance)</v>
      </c>
      <c r="Z1725" s="37" t="s">
        <v>110</v>
      </c>
      <c r="AA1725" s="60" t="s">
        <v>39</v>
      </c>
      <c r="AB1725" s="35" t="str">
        <f t="shared" si="281"/>
        <v/>
      </c>
      <c r="AC1725" s="35" t="str">
        <f t="shared" si="282"/>
        <v/>
      </c>
      <c r="AD1725" s="35" t="str">
        <f t="shared" si="283"/>
        <v/>
      </c>
      <c r="AE1725" s="45" t="str">
        <f t="shared" si="284"/>
        <v/>
      </c>
      <c r="AF1725" s="61"/>
      <c r="AG1725" s="45"/>
    </row>
    <row r="1726" spans="1:33" x14ac:dyDescent="0.2">
      <c r="A1726" s="59">
        <f>+VLOOKUP(B1726,Annuaire_roster!B:G,5,0)</f>
        <v>1146</v>
      </c>
      <c r="B1726" s="72" t="s">
        <v>69</v>
      </c>
      <c r="C1726" s="65">
        <v>0.23333333333333334</v>
      </c>
      <c r="D1726" s="65">
        <v>0.25</v>
      </c>
      <c r="E1726" s="66">
        <v>0.625</v>
      </c>
      <c r="F1726" s="66">
        <v>0.625</v>
      </c>
      <c r="G1726" s="49"/>
      <c r="H1726" s="48"/>
      <c r="I1726" s="84" t="s">
        <v>63</v>
      </c>
      <c r="J1726" s="48"/>
      <c r="K1726" s="58">
        <v>0</v>
      </c>
      <c r="L1726" s="48">
        <v>0</v>
      </c>
      <c r="M1726" s="112">
        <v>0</v>
      </c>
      <c r="N1726" s="34">
        <f t="shared" si="285"/>
        <v>0.33333333333333331</v>
      </c>
      <c r="O1726" s="38">
        <f t="shared" si="286"/>
        <v>0.33333333333333331</v>
      </c>
      <c r="P1726" s="82" t="s">
        <v>117</v>
      </c>
      <c r="Q1726" s="43">
        <v>44831</v>
      </c>
      <c r="R1726" s="35">
        <f t="shared" si="278"/>
        <v>0</v>
      </c>
      <c r="S1726" s="35">
        <f t="shared" si="279"/>
        <v>0</v>
      </c>
      <c r="T1726" s="10" t="str">
        <f t="shared" si="275"/>
        <v>Sem - 40</v>
      </c>
      <c r="U1726" s="10" t="str">
        <f t="shared" si="276"/>
        <v>Septembre</v>
      </c>
      <c r="V1726" s="36" t="str">
        <f t="shared" si="280"/>
        <v>2026</v>
      </c>
      <c r="W1726" s="34"/>
      <c r="X1726" s="91">
        <f t="shared" si="277"/>
        <v>1.6666666666666607E-2</v>
      </c>
      <c r="Y1726" s="92" t="str">
        <f>VLOOKUP('CM-CIC'!B1657,Annuaire_roster!B:F,4,0)</f>
        <v>CHOUIFI Mustapha</v>
      </c>
      <c r="Z1726" s="37" t="s">
        <v>110</v>
      </c>
      <c r="AA1726" s="60" t="s">
        <v>39</v>
      </c>
      <c r="AB1726" s="35" t="str">
        <f t="shared" si="281"/>
        <v/>
      </c>
      <c r="AC1726" s="35" t="str">
        <f t="shared" si="282"/>
        <v/>
      </c>
      <c r="AD1726" s="35" t="str">
        <f t="shared" si="283"/>
        <v/>
      </c>
      <c r="AE1726" s="45" t="str">
        <f t="shared" si="284"/>
        <v/>
      </c>
      <c r="AF1726" s="61"/>
      <c r="AG1726" s="45"/>
    </row>
    <row r="1727" spans="1:33" x14ac:dyDescent="0.2">
      <c r="A1727" s="59">
        <f>+VLOOKUP(B1727,Annuaire_roster!B:G,5,0)</f>
        <v>1161</v>
      </c>
      <c r="B1727" s="72" t="s">
        <v>77</v>
      </c>
      <c r="C1727" s="65">
        <v>0.24652777777777779</v>
      </c>
      <c r="D1727" s="65">
        <v>0.25</v>
      </c>
      <c r="E1727" s="66">
        <v>0.625</v>
      </c>
      <c r="F1727" s="66">
        <v>0.625</v>
      </c>
      <c r="G1727" s="49"/>
      <c r="H1727" s="48"/>
      <c r="I1727" s="84" t="s">
        <v>63</v>
      </c>
      <c r="J1727" s="48"/>
      <c r="K1727" s="58">
        <v>0</v>
      </c>
      <c r="L1727" s="48">
        <v>0</v>
      </c>
      <c r="M1727" s="112">
        <v>0</v>
      </c>
      <c r="N1727" s="34">
        <f t="shared" si="285"/>
        <v>0.33333333333333331</v>
      </c>
      <c r="O1727" s="38">
        <f t="shared" si="286"/>
        <v>0.33333333333333331</v>
      </c>
      <c r="P1727" s="82" t="s">
        <v>117</v>
      </c>
      <c r="Q1727" s="43">
        <v>44831</v>
      </c>
      <c r="R1727" s="35">
        <f t="shared" si="278"/>
        <v>0</v>
      </c>
      <c r="S1727" s="35">
        <f t="shared" si="279"/>
        <v>0</v>
      </c>
      <c r="T1727" s="10" t="str">
        <f t="shared" si="275"/>
        <v>Sem - 40</v>
      </c>
      <c r="U1727" s="10" t="str">
        <f t="shared" si="276"/>
        <v>Septembre</v>
      </c>
      <c r="V1727" s="36" t="str">
        <f t="shared" si="280"/>
        <v>2026</v>
      </c>
      <c r="W1727" s="34"/>
      <c r="X1727" s="91">
        <f t="shared" si="277"/>
        <v>3.4722222222222099E-3</v>
      </c>
      <c r="Y1727" s="92" t="str">
        <f>VLOOKUP('CM-CIC'!B1658,Annuaire_roster!B:F,4,0)</f>
        <v>CHOUIFI Mustapha</v>
      </c>
      <c r="Z1727" s="37" t="s">
        <v>110</v>
      </c>
      <c r="AA1727" s="60" t="s">
        <v>39</v>
      </c>
      <c r="AB1727" s="35" t="str">
        <f t="shared" si="281"/>
        <v/>
      </c>
      <c r="AC1727" s="35" t="str">
        <f t="shared" si="282"/>
        <v/>
      </c>
      <c r="AD1727" s="35" t="str">
        <f t="shared" si="283"/>
        <v/>
      </c>
      <c r="AE1727" s="45" t="str">
        <f t="shared" si="284"/>
        <v/>
      </c>
      <c r="AF1727" s="61"/>
      <c r="AG1727" s="45"/>
    </row>
    <row r="1728" spans="1:33" x14ac:dyDescent="0.2">
      <c r="A1728" s="59">
        <f>+VLOOKUP(B1728,Annuaire_roster!B:G,5,0)</f>
        <v>1372</v>
      </c>
      <c r="B1728" s="72" t="s">
        <v>115</v>
      </c>
      <c r="C1728" s="65">
        <v>0.25</v>
      </c>
      <c r="D1728" s="65">
        <v>0.25</v>
      </c>
      <c r="E1728" s="66">
        <v>0.625</v>
      </c>
      <c r="F1728" s="66">
        <v>0.625</v>
      </c>
      <c r="G1728" s="49"/>
      <c r="H1728" s="48"/>
      <c r="I1728" s="84" t="s">
        <v>63</v>
      </c>
      <c r="J1728" s="48"/>
      <c r="K1728" s="58">
        <v>0</v>
      </c>
      <c r="L1728" s="48">
        <v>0</v>
      </c>
      <c r="M1728" s="112">
        <v>0</v>
      </c>
      <c r="N1728" s="34">
        <f t="shared" si="285"/>
        <v>0.33333333333333331</v>
      </c>
      <c r="O1728" s="38">
        <f t="shared" si="286"/>
        <v>0.33333333333333331</v>
      </c>
      <c r="P1728" s="82" t="s">
        <v>117</v>
      </c>
      <c r="Q1728" s="43">
        <v>44831</v>
      </c>
      <c r="R1728" s="35">
        <f t="shared" si="278"/>
        <v>0</v>
      </c>
      <c r="S1728" s="35">
        <f t="shared" si="279"/>
        <v>0</v>
      </c>
      <c r="T1728" s="10" t="str">
        <f t="shared" si="275"/>
        <v>Sem - 40</v>
      </c>
      <c r="U1728" s="10" t="str">
        <f t="shared" si="276"/>
        <v>Septembre</v>
      </c>
      <c r="V1728" s="36" t="str">
        <f t="shared" si="280"/>
        <v>2026</v>
      </c>
      <c r="W1728" s="34"/>
      <c r="X1728" s="91">
        <f t="shared" si="277"/>
        <v>0</v>
      </c>
      <c r="Y1728" s="92" t="str">
        <f>VLOOKUP('CM-CIC'!B1659,Annuaire_roster!B:F,4,0)</f>
        <v>CHOUIFI Mustapha</v>
      </c>
      <c r="Z1728" s="37" t="s">
        <v>110</v>
      </c>
      <c r="AA1728" s="60" t="s">
        <v>39</v>
      </c>
      <c r="AB1728" s="35" t="str">
        <f t="shared" si="281"/>
        <v/>
      </c>
      <c r="AC1728" s="35" t="str">
        <f t="shared" si="282"/>
        <v/>
      </c>
      <c r="AD1728" s="35" t="str">
        <f t="shared" si="283"/>
        <v/>
      </c>
      <c r="AE1728" s="45" t="str">
        <f t="shared" si="284"/>
        <v/>
      </c>
      <c r="AF1728" s="61"/>
      <c r="AG1728" s="45"/>
    </row>
    <row r="1729" spans="1:33" x14ac:dyDescent="0.2">
      <c r="A1729" s="59">
        <f>+VLOOKUP(B1729,Annuaire_roster!B:G,5,0)</f>
        <v>1371</v>
      </c>
      <c r="B1729" s="72" t="s">
        <v>116</v>
      </c>
      <c r="C1729" s="65">
        <v>0.24861111111111112</v>
      </c>
      <c r="D1729" s="65">
        <v>0.25</v>
      </c>
      <c r="E1729" s="66">
        <v>0.625</v>
      </c>
      <c r="F1729" s="66">
        <v>0.625</v>
      </c>
      <c r="G1729" s="49"/>
      <c r="H1729" s="48"/>
      <c r="I1729" s="84" t="s">
        <v>63</v>
      </c>
      <c r="J1729" s="48"/>
      <c r="K1729" s="58">
        <v>0</v>
      </c>
      <c r="L1729" s="48">
        <v>0</v>
      </c>
      <c r="M1729" s="112">
        <v>0</v>
      </c>
      <c r="N1729" s="34">
        <f t="shared" si="285"/>
        <v>0.33333333333333331</v>
      </c>
      <c r="O1729" s="38">
        <f t="shared" si="286"/>
        <v>0.33333333333333331</v>
      </c>
      <c r="P1729" s="82" t="s">
        <v>117</v>
      </c>
      <c r="Q1729" s="43">
        <v>44831</v>
      </c>
      <c r="R1729" s="35">
        <f t="shared" si="278"/>
        <v>0</v>
      </c>
      <c r="S1729" s="35">
        <f t="shared" si="279"/>
        <v>0</v>
      </c>
      <c r="T1729" s="10" t="str">
        <f t="shared" si="275"/>
        <v>Sem - 40</v>
      </c>
      <c r="U1729" s="10" t="str">
        <f t="shared" si="276"/>
        <v>Septembre</v>
      </c>
      <c r="V1729" s="36" t="str">
        <f t="shared" si="280"/>
        <v>2026</v>
      </c>
      <c r="W1729" s="34"/>
      <c r="X1729" s="91">
        <f t="shared" si="277"/>
        <v>1.388888888888884E-3</v>
      </c>
      <c r="Y1729" s="92" t="str">
        <f>VLOOKUP('CM-CIC'!B1660,Annuaire_roster!B:F,4,0)</f>
        <v>CHOUIFI Mustapha</v>
      </c>
      <c r="Z1729" s="37" t="s">
        <v>110</v>
      </c>
      <c r="AA1729" s="60" t="s">
        <v>39</v>
      </c>
      <c r="AB1729" s="35" t="str">
        <f t="shared" si="281"/>
        <v/>
      </c>
      <c r="AC1729" s="35" t="str">
        <f t="shared" si="282"/>
        <v/>
      </c>
      <c r="AD1729" s="35" t="str">
        <f t="shared" si="283"/>
        <v/>
      </c>
      <c r="AE1729" s="45" t="str">
        <f t="shared" si="284"/>
        <v/>
      </c>
      <c r="AF1729" s="61"/>
      <c r="AG1729" s="45"/>
    </row>
    <row r="1730" spans="1:33" x14ac:dyDescent="0.2">
      <c r="A1730" s="59">
        <f>+VLOOKUP(B1730,Annuaire_roster!B:G,5,0)</f>
        <v>1152</v>
      </c>
      <c r="B1730" s="72" t="s">
        <v>67</v>
      </c>
      <c r="C1730" s="65">
        <v>0.24583333333333335</v>
      </c>
      <c r="D1730" s="65">
        <v>0.25</v>
      </c>
      <c r="E1730" s="66">
        <v>0.625</v>
      </c>
      <c r="F1730" s="66">
        <v>0.625</v>
      </c>
      <c r="G1730" s="49"/>
      <c r="H1730" s="48"/>
      <c r="I1730" s="84" t="s">
        <v>63</v>
      </c>
      <c r="J1730" s="48"/>
      <c r="K1730" s="58">
        <v>0</v>
      </c>
      <c r="L1730" s="48">
        <v>0</v>
      </c>
      <c r="M1730" s="112">
        <v>0</v>
      </c>
      <c r="N1730" s="34">
        <f t="shared" si="285"/>
        <v>0.33333333333333331</v>
      </c>
      <c r="O1730" s="38">
        <f t="shared" si="286"/>
        <v>0.33333333333333331</v>
      </c>
      <c r="P1730" s="82" t="s">
        <v>117</v>
      </c>
      <c r="Q1730" s="43">
        <v>44831</v>
      </c>
      <c r="R1730" s="35">
        <f t="shared" si="278"/>
        <v>0</v>
      </c>
      <c r="S1730" s="35">
        <f t="shared" si="279"/>
        <v>0</v>
      </c>
      <c r="T1730" s="10" t="str">
        <f t="shared" ref="T1730:T1793" si="287">"Sem - "&amp;WEEKNUM(Q1730,21)</f>
        <v>Sem - 40</v>
      </c>
      <c r="U1730" s="10" t="str">
        <f t="shared" ref="U1730:U1793" si="288">PROPER(TEXT(Q1730,"mmmm"))</f>
        <v>Septembre</v>
      </c>
      <c r="V1730" s="36" t="str">
        <f t="shared" si="280"/>
        <v>2026</v>
      </c>
      <c r="W1730" s="34"/>
      <c r="X1730" s="91">
        <f t="shared" ref="X1730:X1793" si="289">IFERROR(IF(M1730="Abs",0,IF((D1730-C1730+E1730-F1730)&lt;0.000694444444444444,0,(D1730-C1730+E1730-F1730))),0)</f>
        <v>4.1666666666666519E-3</v>
      </c>
      <c r="Y1730" s="92" t="str">
        <f>VLOOKUP('CM-CIC'!B1661,Annuaire_roster!B:F,4,0)</f>
        <v>CHOUIFI Mustapha</v>
      </c>
      <c r="Z1730" s="37" t="s">
        <v>110</v>
      </c>
      <c r="AA1730" s="60" t="s">
        <v>39</v>
      </c>
      <c r="AB1730" s="35" t="str">
        <f t="shared" si="281"/>
        <v/>
      </c>
      <c r="AC1730" s="35" t="str">
        <f t="shared" si="282"/>
        <v/>
      </c>
      <c r="AD1730" s="35" t="str">
        <f t="shared" si="283"/>
        <v/>
      </c>
      <c r="AE1730" s="45" t="str">
        <f t="shared" si="284"/>
        <v/>
      </c>
      <c r="AF1730" s="61"/>
      <c r="AG1730" s="45"/>
    </row>
    <row r="1731" spans="1:33" x14ac:dyDescent="0.2">
      <c r="A1731" s="59">
        <f>+VLOOKUP(B1731,Annuaire_roster!B:G,5,0)</f>
        <v>1389</v>
      </c>
      <c r="B1731" s="72" t="s">
        <v>126</v>
      </c>
      <c r="C1731" s="65">
        <v>0.25</v>
      </c>
      <c r="D1731" s="65">
        <v>0.25</v>
      </c>
      <c r="E1731" s="66">
        <v>0.625</v>
      </c>
      <c r="F1731" s="66">
        <v>0.625</v>
      </c>
      <c r="G1731" s="49"/>
      <c r="H1731" s="48"/>
      <c r="I1731" s="84" t="s">
        <v>63</v>
      </c>
      <c r="J1731" s="48"/>
      <c r="K1731" s="58">
        <v>0</v>
      </c>
      <c r="L1731" s="48">
        <v>0</v>
      </c>
      <c r="M1731" s="112">
        <v>0</v>
      </c>
      <c r="N1731" s="34">
        <f t="shared" si="285"/>
        <v>0.33333333333333331</v>
      </c>
      <c r="O1731" s="38">
        <f t="shared" si="286"/>
        <v>0.33333333333333331</v>
      </c>
      <c r="P1731" s="82" t="s">
        <v>117</v>
      </c>
      <c r="Q1731" s="43">
        <v>44831</v>
      </c>
      <c r="R1731" s="35">
        <f t="shared" si="278"/>
        <v>0</v>
      </c>
      <c r="S1731" s="35">
        <f t="shared" si="279"/>
        <v>0</v>
      </c>
      <c r="T1731" s="10" t="str">
        <f t="shared" si="287"/>
        <v>Sem - 40</v>
      </c>
      <c r="U1731" s="10" t="str">
        <f t="shared" si="288"/>
        <v>Septembre</v>
      </c>
      <c r="V1731" s="36" t="str">
        <f t="shared" si="280"/>
        <v>2026</v>
      </c>
      <c r="W1731" s="34"/>
      <c r="X1731" s="91">
        <f t="shared" si="289"/>
        <v>0</v>
      </c>
      <c r="Y1731" s="92" t="str">
        <f>VLOOKUP('CM-CIC'!B1662,Annuaire_roster!B:F,4,0)</f>
        <v>CHOUIFI Mustapha</v>
      </c>
      <c r="Z1731" s="37" t="s">
        <v>110</v>
      </c>
      <c r="AA1731" s="60" t="s">
        <v>39</v>
      </c>
      <c r="AB1731" s="35" t="str">
        <f t="shared" si="281"/>
        <v/>
      </c>
      <c r="AC1731" s="35" t="str">
        <f t="shared" si="282"/>
        <v/>
      </c>
      <c r="AD1731" s="35" t="str">
        <f t="shared" si="283"/>
        <v/>
      </c>
      <c r="AE1731" s="45" t="str">
        <f t="shared" si="284"/>
        <v/>
      </c>
      <c r="AF1731" s="61"/>
      <c r="AG1731" s="45"/>
    </row>
    <row r="1732" spans="1:33" x14ac:dyDescent="0.2">
      <c r="A1732" s="59">
        <f>+VLOOKUP(B1732,Annuaire_roster!B:G,5,0)</f>
        <v>1393</v>
      </c>
      <c r="B1732" s="72" t="s">
        <v>127</v>
      </c>
      <c r="C1732" s="65">
        <v>0.25</v>
      </c>
      <c r="D1732" s="65">
        <v>0.25</v>
      </c>
      <c r="E1732" s="66">
        <v>0.625</v>
      </c>
      <c r="F1732" s="66">
        <v>0.625</v>
      </c>
      <c r="G1732" s="49"/>
      <c r="H1732" s="48"/>
      <c r="I1732" s="84" t="s">
        <v>63</v>
      </c>
      <c r="J1732" s="48"/>
      <c r="K1732" s="58">
        <v>0</v>
      </c>
      <c r="L1732" s="48">
        <v>0</v>
      </c>
      <c r="M1732" s="70">
        <v>0</v>
      </c>
      <c r="N1732" s="34">
        <f t="shared" si="285"/>
        <v>0.33333333333333331</v>
      </c>
      <c r="O1732" s="38">
        <f t="shared" si="286"/>
        <v>0.33333333333333331</v>
      </c>
      <c r="P1732" s="82" t="s">
        <v>117</v>
      </c>
      <c r="Q1732" s="43">
        <v>44831</v>
      </c>
      <c r="R1732" s="35">
        <f t="shared" si="278"/>
        <v>0</v>
      </c>
      <c r="S1732" s="35">
        <f t="shared" si="279"/>
        <v>0</v>
      </c>
      <c r="T1732" s="10" t="str">
        <f t="shared" si="287"/>
        <v>Sem - 40</v>
      </c>
      <c r="U1732" s="10" t="str">
        <f t="shared" si="288"/>
        <v>Septembre</v>
      </c>
      <c r="V1732" s="36" t="str">
        <f t="shared" si="280"/>
        <v>2026</v>
      </c>
      <c r="W1732" s="34"/>
      <c r="X1732" s="91">
        <f t="shared" si="289"/>
        <v>0</v>
      </c>
      <c r="Y1732" s="92" t="str">
        <f>VLOOKUP('CM-CIC'!B1663,Annuaire_roster!B:F,4,0)</f>
        <v>CHOUIFI Mustapha</v>
      </c>
      <c r="Z1732" s="37" t="s">
        <v>110</v>
      </c>
      <c r="AA1732" s="60" t="s">
        <v>39</v>
      </c>
      <c r="AB1732" s="35" t="str">
        <f t="shared" si="281"/>
        <v/>
      </c>
      <c r="AC1732" s="35" t="str">
        <f t="shared" si="282"/>
        <v/>
      </c>
      <c r="AD1732" s="35" t="str">
        <f t="shared" si="283"/>
        <v/>
      </c>
      <c r="AE1732" s="45" t="str">
        <f t="shared" si="284"/>
        <v/>
      </c>
      <c r="AF1732" s="61"/>
      <c r="AG1732" s="45"/>
    </row>
    <row r="1733" spans="1:33" x14ac:dyDescent="0.2">
      <c r="A1733" s="59">
        <f>+VLOOKUP(B1733,Annuaire_roster!B:G,5,0)</f>
        <v>1413</v>
      </c>
      <c r="B1733" s="72" t="s">
        <v>131</v>
      </c>
      <c r="C1733" s="65">
        <v>0.24861111111111112</v>
      </c>
      <c r="D1733" s="65">
        <v>0.25</v>
      </c>
      <c r="E1733" s="66">
        <v>0.625</v>
      </c>
      <c r="F1733" s="66">
        <v>0.625</v>
      </c>
      <c r="G1733" s="49"/>
      <c r="H1733" s="48"/>
      <c r="I1733" s="84" t="s">
        <v>63</v>
      </c>
      <c r="J1733" s="48"/>
      <c r="K1733" s="58">
        <v>0</v>
      </c>
      <c r="L1733" s="48">
        <v>0</v>
      </c>
      <c r="M1733" s="70">
        <v>0</v>
      </c>
      <c r="N1733" s="34">
        <f t="shared" si="285"/>
        <v>0.33333333333333331</v>
      </c>
      <c r="O1733" s="38">
        <f t="shared" si="286"/>
        <v>0.33333333333333331</v>
      </c>
      <c r="P1733" s="82" t="s">
        <v>117</v>
      </c>
      <c r="Q1733" s="43">
        <v>44831</v>
      </c>
      <c r="R1733" s="35">
        <f t="shared" si="278"/>
        <v>0</v>
      </c>
      <c r="S1733" s="35">
        <f t="shared" si="279"/>
        <v>0</v>
      </c>
      <c r="T1733" s="10" t="str">
        <f t="shared" si="287"/>
        <v>Sem - 40</v>
      </c>
      <c r="U1733" s="10" t="str">
        <f t="shared" si="288"/>
        <v>Septembre</v>
      </c>
      <c r="V1733" s="36" t="str">
        <f t="shared" si="280"/>
        <v>2026</v>
      </c>
      <c r="W1733" s="34"/>
      <c r="X1733" s="91">
        <f t="shared" si="289"/>
        <v>1.388888888888884E-3</v>
      </c>
      <c r="Y1733" s="92" t="str">
        <f>VLOOKUP('CM-CIC'!B1664,Annuaire_roster!B:F,4,0)</f>
        <v>CHOUIFI Mustapha</v>
      </c>
      <c r="Z1733" s="37" t="s">
        <v>110</v>
      </c>
      <c r="AA1733" s="60" t="s">
        <v>39</v>
      </c>
      <c r="AB1733" s="35" t="str">
        <f t="shared" si="281"/>
        <v/>
      </c>
      <c r="AC1733" s="35" t="str">
        <f t="shared" si="282"/>
        <v/>
      </c>
      <c r="AD1733" s="35" t="str">
        <f t="shared" si="283"/>
        <v/>
      </c>
      <c r="AE1733" s="45" t="str">
        <f t="shared" si="284"/>
        <v/>
      </c>
      <c r="AF1733" s="61"/>
      <c r="AG1733" s="45"/>
    </row>
    <row r="1734" spans="1:33" x14ac:dyDescent="0.2">
      <c r="A1734" s="59">
        <f>+VLOOKUP(B1734,Annuaire_roster!B:G,5,0)</f>
        <v>1418</v>
      </c>
      <c r="B1734" s="72" t="s">
        <v>132</v>
      </c>
      <c r="C1734" s="65">
        <v>0.25</v>
      </c>
      <c r="D1734" s="65">
        <v>0.25</v>
      </c>
      <c r="E1734" s="66">
        <v>0.625</v>
      </c>
      <c r="F1734" s="66">
        <v>0.625</v>
      </c>
      <c r="G1734" s="49"/>
      <c r="H1734" s="48"/>
      <c r="I1734" s="84" t="s">
        <v>63</v>
      </c>
      <c r="J1734" s="48"/>
      <c r="K1734" s="58">
        <v>0</v>
      </c>
      <c r="L1734" s="48">
        <v>0</v>
      </c>
      <c r="M1734" s="70">
        <v>0</v>
      </c>
      <c r="N1734" s="34">
        <f t="shared" si="285"/>
        <v>0.33333333333333331</v>
      </c>
      <c r="O1734" s="38">
        <f t="shared" si="286"/>
        <v>0.33333333333333331</v>
      </c>
      <c r="P1734" s="82" t="s">
        <v>117</v>
      </c>
      <c r="Q1734" s="43">
        <v>44831</v>
      </c>
      <c r="R1734" s="35">
        <f t="shared" si="278"/>
        <v>0</v>
      </c>
      <c r="S1734" s="35">
        <f t="shared" si="279"/>
        <v>0</v>
      </c>
      <c r="T1734" s="10" t="str">
        <f t="shared" si="287"/>
        <v>Sem - 40</v>
      </c>
      <c r="U1734" s="10" t="str">
        <f t="shared" si="288"/>
        <v>Septembre</v>
      </c>
      <c r="V1734" s="36" t="str">
        <f t="shared" si="280"/>
        <v>2026</v>
      </c>
      <c r="W1734" s="34"/>
      <c r="X1734" s="91">
        <f t="shared" si="289"/>
        <v>0</v>
      </c>
      <c r="Y1734" s="92" t="str">
        <f>VLOOKUP('CM-CIC'!B1665,Annuaire_roster!B:F,4,0)</f>
        <v>CHOUIFI Mustapha</v>
      </c>
      <c r="Z1734" s="37" t="s">
        <v>110</v>
      </c>
      <c r="AA1734" s="60" t="s">
        <v>39</v>
      </c>
      <c r="AB1734" s="35" t="str">
        <f t="shared" si="281"/>
        <v/>
      </c>
      <c r="AC1734" s="35" t="str">
        <f t="shared" si="282"/>
        <v/>
      </c>
      <c r="AD1734" s="35" t="str">
        <f t="shared" si="283"/>
        <v/>
      </c>
      <c r="AE1734" s="45" t="str">
        <f t="shared" si="284"/>
        <v/>
      </c>
      <c r="AF1734" s="61"/>
      <c r="AG1734" s="45"/>
    </row>
    <row r="1735" spans="1:33" x14ac:dyDescent="0.2">
      <c r="A1735" s="59">
        <f>+VLOOKUP(B1735,Annuaire_roster!B:G,5,0)</f>
        <v>1410</v>
      </c>
      <c r="B1735" s="72" t="s">
        <v>134</v>
      </c>
      <c r="C1735" s="65">
        <v>0.25</v>
      </c>
      <c r="D1735" s="65">
        <v>0.25</v>
      </c>
      <c r="E1735" s="66">
        <v>0.625</v>
      </c>
      <c r="F1735" s="66">
        <v>0.625</v>
      </c>
      <c r="G1735" s="73"/>
      <c r="H1735" s="67"/>
      <c r="I1735" s="84" t="s">
        <v>63</v>
      </c>
      <c r="J1735" s="48"/>
      <c r="K1735" s="58">
        <v>0</v>
      </c>
      <c r="L1735" s="48">
        <v>0</v>
      </c>
      <c r="M1735" s="70">
        <v>0</v>
      </c>
      <c r="N1735" s="34">
        <f t="shared" si="285"/>
        <v>0.33333333333333331</v>
      </c>
      <c r="O1735" s="38">
        <f t="shared" si="286"/>
        <v>0.33333333333333331</v>
      </c>
      <c r="P1735" s="82" t="s">
        <v>117</v>
      </c>
      <c r="Q1735" s="43">
        <v>44831</v>
      </c>
      <c r="R1735" s="35">
        <f t="shared" si="278"/>
        <v>0</v>
      </c>
      <c r="S1735" s="35">
        <f t="shared" si="279"/>
        <v>0</v>
      </c>
      <c r="T1735" s="10" t="str">
        <f t="shared" si="287"/>
        <v>Sem - 40</v>
      </c>
      <c r="U1735" s="10" t="str">
        <f t="shared" si="288"/>
        <v>Septembre</v>
      </c>
      <c r="V1735" s="36" t="str">
        <f t="shared" si="280"/>
        <v>2026</v>
      </c>
      <c r="W1735" s="34"/>
      <c r="X1735" s="91">
        <f t="shared" si="289"/>
        <v>0</v>
      </c>
      <c r="Y1735" s="92" t="str">
        <f>VLOOKUP('CM-CIC'!B1666,Annuaire_roster!B:F,4,0)</f>
        <v>CHOUIFI Mustapha</v>
      </c>
      <c r="Z1735" s="37" t="s">
        <v>110</v>
      </c>
      <c r="AA1735" s="60" t="s">
        <v>39</v>
      </c>
      <c r="AB1735" s="35" t="str">
        <f t="shared" si="281"/>
        <v/>
      </c>
      <c r="AC1735" s="35" t="str">
        <f t="shared" si="282"/>
        <v/>
      </c>
      <c r="AD1735" s="35" t="str">
        <f t="shared" si="283"/>
        <v/>
      </c>
      <c r="AE1735" s="45" t="str">
        <f t="shared" si="284"/>
        <v/>
      </c>
      <c r="AF1735" s="61"/>
      <c r="AG1735" s="45"/>
    </row>
    <row r="1736" spans="1:33" x14ac:dyDescent="0.2">
      <c r="A1736" s="59">
        <f>+VLOOKUP(B1736,Annuaire_roster!B:G,5,0)</f>
        <v>1414</v>
      </c>
      <c r="B1736" s="72" t="s">
        <v>136</v>
      </c>
      <c r="C1736" s="65">
        <v>0.2416666666666667</v>
      </c>
      <c r="D1736" s="65">
        <v>0.25</v>
      </c>
      <c r="E1736" s="66">
        <v>0.41666666666666669</v>
      </c>
      <c r="F1736" s="66">
        <v>0.625</v>
      </c>
      <c r="G1736" s="49"/>
      <c r="H1736" s="48"/>
      <c r="I1736" s="84" t="s">
        <v>63</v>
      </c>
      <c r="J1736" s="48"/>
      <c r="K1736" s="58">
        <v>0</v>
      </c>
      <c r="L1736" s="48">
        <v>0.16666666666666666</v>
      </c>
      <c r="M1736" s="70">
        <v>0</v>
      </c>
      <c r="N1736" s="34">
        <f t="shared" si="285"/>
        <v>0.16666666666666666</v>
      </c>
      <c r="O1736" s="38">
        <f t="shared" si="286"/>
        <v>0.33333333333333331</v>
      </c>
      <c r="P1736" s="82" t="s">
        <v>117</v>
      </c>
      <c r="Q1736" s="43">
        <v>44831</v>
      </c>
      <c r="R1736" s="35">
        <f t="shared" si="278"/>
        <v>0</v>
      </c>
      <c r="S1736" s="35">
        <f t="shared" si="279"/>
        <v>0.16666666666666666</v>
      </c>
      <c r="T1736" s="10" t="str">
        <f t="shared" si="287"/>
        <v>Sem - 40</v>
      </c>
      <c r="U1736" s="10" t="str">
        <f t="shared" si="288"/>
        <v>Septembre</v>
      </c>
      <c r="V1736" s="36" t="str">
        <f t="shared" si="280"/>
        <v>2026</v>
      </c>
      <c r="W1736" s="34"/>
      <c r="X1736" s="91">
        <f t="shared" si="289"/>
        <v>0</v>
      </c>
      <c r="Y1736" s="92" t="str">
        <f>VLOOKUP('CM-CIC'!B1667,Annuaire_roster!B:F,4,0)</f>
        <v>CHOUIFI Mustapha</v>
      </c>
      <c r="Z1736" s="37" t="s">
        <v>110</v>
      </c>
      <c r="AA1736" s="60" t="s">
        <v>39</v>
      </c>
      <c r="AB1736" s="35" t="str">
        <f t="shared" si="281"/>
        <v/>
      </c>
      <c r="AC1736" s="35" t="str">
        <f t="shared" si="282"/>
        <v/>
      </c>
      <c r="AD1736" s="35" t="str">
        <f t="shared" si="283"/>
        <v/>
      </c>
      <c r="AE1736" s="45" t="str">
        <f t="shared" si="284"/>
        <v/>
      </c>
      <c r="AF1736" s="61"/>
      <c r="AG1736" s="45"/>
    </row>
    <row r="1737" spans="1:33" x14ac:dyDescent="0.2">
      <c r="A1737" s="59">
        <f>+VLOOKUP(B1737,Annuaire_roster!B:G,5,0)</f>
        <v>1415</v>
      </c>
      <c r="B1737" s="72" t="s">
        <v>137</v>
      </c>
      <c r="C1737" s="65">
        <v>0.24791666666666667</v>
      </c>
      <c r="D1737" s="65">
        <v>0.25</v>
      </c>
      <c r="E1737" s="66">
        <v>0.625</v>
      </c>
      <c r="F1737" s="66">
        <v>0.625</v>
      </c>
      <c r="G1737" s="49"/>
      <c r="H1737" s="48"/>
      <c r="I1737" s="84" t="s">
        <v>63</v>
      </c>
      <c r="J1737" s="48"/>
      <c r="K1737" s="58">
        <v>0</v>
      </c>
      <c r="L1737" s="48">
        <v>0</v>
      </c>
      <c r="M1737" s="70">
        <v>0</v>
      </c>
      <c r="N1737" s="34">
        <f t="shared" si="285"/>
        <v>0.33333333333333331</v>
      </c>
      <c r="O1737" s="38">
        <f t="shared" si="286"/>
        <v>0.33333333333333331</v>
      </c>
      <c r="P1737" s="82" t="s">
        <v>117</v>
      </c>
      <c r="Q1737" s="43">
        <v>44831</v>
      </c>
      <c r="R1737" s="35">
        <f t="shared" si="278"/>
        <v>0</v>
      </c>
      <c r="S1737" s="35">
        <f t="shared" si="279"/>
        <v>0</v>
      </c>
      <c r="T1737" s="10" t="str">
        <f t="shared" si="287"/>
        <v>Sem - 40</v>
      </c>
      <c r="U1737" s="10" t="str">
        <f t="shared" si="288"/>
        <v>Septembre</v>
      </c>
      <c r="V1737" s="36" t="str">
        <f t="shared" si="280"/>
        <v>2026</v>
      </c>
      <c r="W1737" s="34"/>
      <c r="X1737" s="91">
        <f t="shared" si="289"/>
        <v>2.0833333333333259E-3</v>
      </c>
      <c r="Y1737" s="92" t="str">
        <f>VLOOKUP('CM-CIC'!B1668,Annuaire_roster!B:F,4,0)</f>
        <v>CHOUIFI Mustapha</v>
      </c>
      <c r="Z1737" s="37" t="s">
        <v>110</v>
      </c>
      <c r="AA1737" s="60" t="s">
        <v>39</v>
      </c>
      <c r="AB1737" s="35" t="str">
        <f t="shared" si="281"/>
        <v/>
      </c>
      <c r="AC1737" s="35" t="str">
        <f t="shared" si="282"/>
        <v/>
      </c>
      <c r="AD1737" s="35" t="str">
        <f t="shared" si="283"/>
        <v/>
      </c>
      <c r="AE1737" s="45" t="str">
        <f t="shared" si="284"/>
        <v/>
      </c>
      <c r="AF1737" s="61"/>
      <c r="AG1737" s="45"/>
    </row>
    <row r="1738" spans="1:33" x14ac:dyDescent="0.2">
      <c r="A1738" s="59">
        <f>+VLOOKUP(B1738,Annuaire_roster!B:G,5,0)</f>
        <v>1421</v>
      </c>
      <c r="B1738" s="222" t="s">
        <v>140</v>
      </c>
      <c r="C1738" s="65"/>
      <c r="D1738" s="65">
        <v>0.25</v>
      </c>
      <c r="E1738" s="66"/>
      <c r="F1738" s="66">
        <v>0.625</v>
      </c>
      <c r="G1738" s="49"/>
      <c r="H1738" s="48"/>
      <c r="I1738" s="84" t="s">
        <v>63</v>
      </c>
      <c r="J1738" s="48"/>
      <c r="K1738" s="58">
        <v>0</v>
      </c>
      <c r="L1738" s="48">
        <v>0</v>
      </c>
      <c r="M1738" s="70" t="s">
        <v>187</v>
      </c>
      <c r="N1738" s="34" t="str">
        <f t="shared" si="285"/>
        <v/>
      </c>
      <c r="O1738" s="38">
        <f t="shared" si="286"/>
        <v>0.33333333333333331</v>
      </c>
      <c r="P1738" s="82" t="s">
        <v>117</v>
      </c>
      <c r="Q1738" s="43">
        <v>44831</v>
      </c>
      <c r="R1738" s="35">
        <f t="shared" si="278"/>
        <v>0.33333333333333331</v>
      </c>
      <c r="S1738" s="35">
        <f t="shared" si="279"/>
        <v>0.33333333333333331</v>
      </c>
      <c r="T1738" s="10" t="str">
        <f t="shared" si="287"/>
        <v>Sem - 40</v>
      </c>
      <c r="U1738" s="10" t="str">
        <f t="shared" si="288"/>
        <v>Septembre</v>
      </c>
      <c r="V1738" s="36" t="str">
        <f t="shared" si="280"/>
        <v>2026</v>
      </c>
      <c r="W1738" s="34"/>
      <c r="X1738" s="91">
        <f t="shared" si="289"/>
        <v>0</v>
      </c>
      <c r="Y1738" s="92" t="str">
        <f>VLOOKUP('CM-CIC'!B1669,Annuaire_roster!B:F,4,0)</f>
        <v>CHOUIFI Mustapha</v>
      </c>
      <c r="Z1738" s="37" t="s">
        <v>110</v>
      </c>
      <c r="AA1738" s="60" t="s">
        <v>39</v>
      </c>
      <c r="AB1738" s="35" t="str">
        <f t="shared" si="281"/>
        <v/>
      </c>
      <c r="AC1738" s="35" t="str">
        <f t="shared" si="282"/>
        <v/>
      </c>
      <c r="AD1738" s="35" t="str">
        <f t="shared" si="283"/>
        <v/>
      </c>
      <c r="AE1738" s="45" t="str">
        <f t="shared" si="284"/>
        <v/>
      </c>
      <c r="AF1738" s="61"/>
      <c r="AG1738" s="45"/>
    </row>
    <row r="1739" spans="1:33" x14ac:dyDescent="0.2">
      <c r="A1739" s="59">
        <f>+VLOOKUP(B1739,Annuaire_roster!B:G,5,0)</f>
        <v>1419</v>
      </c>
      <c r="B1739" s="72" t="s">
        <v>139</v>
      </c>
      <c r="C1739" s="65">
        <v>0.25</v>
      </c>
      <c r="D1739" s="65">
        <v>0.25</v>
      </c>
      <c r="E1739" s="66">
        <v>0.625</v>
      </c>
      <c r="F1739" s="66">
        <v>0.625</v>
      </c>
      <c r="G1739" s="49"/>
      <c r="H1739" s="48"/>
      <c r="I1739" s="84" t="s">
        <v>63</v>
      </c>
      <c r="J1739" s="48"/>
      <c r="K1739" s="58">
        <v>0</v>
      </c>
      <c r="L1739" s="48">
        <v>0</v>
      </c>
      <c r="M1739" s="70">
        <v>0</v>
      </c>
      <c r="N1739" s="34">
        <f t="shared" si="285"/>
        <v>0.33333333333333331</v>
      </c>
      <c r="O1739" s="38">
        <f t="shared" si="286"/>
        <v>0.33333333333333331</v>
      </c>
      <c r="P1739" s="82" t="s">
        <v>117</v>
      </c>
      <c r="Q1739" s="43">
        <v>44831</v>
      </c>
      <c r="R1739" s="35">
        <f t="shared" si="278"/>
        <v>0</v>
      </c>
      <c r="S1739" s="35">
        <f t="shared" si="279"/>
        <v>0</v>
      </c>
      <c r="T1739" s="10" t="str">
        <f t="shared" si="287"/>
        <v>Sem - 40</v>
      </c>
      <c r="U1739" s="10" t="str">
        <f t="shared" si="288"/>
        <v>Septembre</v>
      </c>
      <c r="V1739" s="36" t="str">
        <f t="shared" si="280"/>
        <v>2026</v>
      </c>
      <c r="W1739" s="34"/>
      <c r="X1739" s="91">
        <f t="shared" si="289"/>
        <v>0</v>
      </c>
      <c r="Y1739" s="92" t="str">
        <f>VLOOKUP('CM-CIC'!B1670,Annuaire_roster!B:F,4,0)</f>
        <v>CHOUIFI Mustapha</v>
      </c>
      <c r="Z1739" s="37" t="s">
        <v>110</v>
      </c>
      <c r="AA1739" s="60" t="s">
        <v>39</v>
      </c>
      <c r="AB1739" s="35" t="str">
        <f t="shared" si="281"/>
        <v/>
      </c>
      <c r="AC1739" s="35" t="str">
        <f t="shared" si="282"/>
        <v/>
      </c>
      <c r="AD1739" s="35" t="str">
        <f t="shared" si="283"/>
        <v/>
      </c>
      <c r="AE1739" s="45" t="str">
        <f t="shared" si="284"/>
        <v/>
      </c>
      <c r="AF1739" s="61"/>
      <c r="AG1739" s="45"/>
    </row>
    <row r="1740" spans="1:33" x14ac:dyDescent="0.2">
      <c r="A1740" s="59">
        <f>+VLOOKUP(B1740,Annuaire_roster!B:G,5,0)</f>
        <v>1533</v>
      </c>
      <c r="B1740" s="72" t="s">
        <v>181</v>
      </c>
      <c r="C1740" s="65">
        <v>0.25</v>
      </c>
      <c r="D1740" s="65">
        <v>0.25</v>
      </c>
      <c r="E1740" s="66">
        <v>0.625</v>
      </c>
      <c r="F1740" s="66">
        <v>0.625</v>
      </c>
      <c r="G1740" s="49"/>
      <c r="H1740" s="48"/>
      <c r="I1740" s="84" t="s">
        <v>63</v>
      </c>
      <c r="J1740" s="48"/>
      <c r="K1740" s="58">
        <v>0</v>
      </c>
      <c r="L1740" s="48">
        <v>0</v>
      </c>
      <c r="M1740" s="70">
        <v>0</v>
      </c>
      <c r="N1740" s="34">
        <f t="shared" si="285"/>
        <v>0.33333333333333331</v>
      </c>
      <c r="O1740" s="38">
        <f t="shared" si="286"/>
        <v>0.33333333333333331</v>
      </c>
      <c r="P1740" s="82" t="s">
        <v>117</v>
      </c>
      <c r="Q1740" s="43">
        <v>44831</v>
      </c>
      <c r="R1740" s="35">
        <f t="shared" si="278"/>
        <v>0</v>
      </c>
      <c r="S1740" s="35">
        <f t="shared" si="279"/>
        <v>0</v>
      </c>
      <c r="T1740" s="10" t="str">
        <f t="shared" si="287"/>
        <v>Sem - 40</v>
      </c>
      <c r="U1740" s="10" t="str">
        <f t="shared" si="288"/>
        <v>Septembre</v>
      </c>
      <c r="V1740" s="36" t="str">
        <f t="shared" si="280"/>
        <v>2026</v>
      </c>
      <c r="W1740" s="34"/>
      <c r="X1740" s="91">
        <f t="shared" si="289"/>
        <v>0</v>
      </c>
      <c r="Y1740" s="92" t="str">
        <f>VLOOKUP('CM-CIC'!B1671,Annuaire_roster!B:F,4,0)</f>
        <v>CHOUIFI Mustapha</v>
      </c>
      <c r="Z1740" s="37" t="s">
        <v>110</v>
      </c>
      <c r="AA1740" s="60" t="s">
        <v>39</v>
      </c>
      <c r="AB1740" s="35" t="str">
        <f t="shared" si="281"/>
        <v/>
      </c>
      <c r="AC1740" s="35" t="str">
        <f t="shared" si="282"/>
        <v/>
      </c>
      <c r="AD1740" s="35" t="str">
        <f t="shared" si="283"/>
        <v/>
      </c>
      <c r="AE1740" s="45" t="str">
        <f t="shared" si="284"/>
        <v/>
      </c>
      <c r="AF1740" s="61"/>
      <c r="AG1740" s="45"/>
    </row>
    <row r="1741" spans="1:33" x14ac:dyDescent="0.2">
      <c r="A1741" s="59">
        <f>+VLOOKUP(B1741,Annuaire_roster!B:G,5,0)</f>
        <v>1448</v>
      </c>
      <c r="B1741" s="72" t="s">
        <v>164</v>
      </c>
      <c r="C1741" s="65">
        <v>0.25</v>
      </c>
      <c r="D1741" s="65">
        <v>0.25</v>
      </c>
      <c r="E1741" s="66">
        <v>0.625</v>
      </c>
      <c r="F1741" s="66">
        <v>0.625</v>
      </c>
      <c r="G1741" s="49"/>
      <c r="H1741" s="48"/>
      <c r="I1741" s="84" t="s">
        <v>63</v>
      </c>
      <c r="J1741" s="48"/>
      <c r="K1741" s="58">
        <v>0</v>
      </c>
      <c r="L1741" s="48">
        <v>0</v>
      </c>
      <c r="M1741" s="70">
        <v>0</v>
      </c>
      <c r="N1741" s="34">
        <f t="shared" si="285"/>
        <v>0.33333333333333331</v>
      </c>
      <c r="O1741" s="38">
        <f t="shared" si="286"/>
        <v>0.33333333333333331</v>
      </c>
      <c r="P1741" s="82" t="s">
        <v>117</v>
      </c>
      <c r="Q1741" s="43">
        <v>44831</v>
      </c>
      <c r="R1741" s="35">
        <f t="shared" si="278"/>
        <v>0</v>
      </c>
      <c r="S1741" s="35">
        <f t="shared" si="279"/>
        <v>0</v>
      </c>
      <c r="T1741" s="10" t="str">
        <f t="shared" si="287"/>
        <v>Sem - 40</v>
      </c>
      <c r="U1741" s="10" t="str">
        <f t="shared" si="288"/>
        <v>Septembre</v>
      </c>
      <c r="V1741" s="36" t="str">
        <f t="shared" si="280"/>
        <v>2026</v>
      </c>
      <c r="W1741" s="34"/>
      <c r="X1741" s="91">
        <f t="shared" si="289"/>
        <v>0</v>
      </c>
      <c r="Y1741" s="92" t="str">
        <f>VLOOKUP('CM-CIC'!B1672,Annuaire_roster!B:F,4,0)</f>
        <v>CHOUIFI Mustapha</v>
      </c>
      <c r="Z1741" s="37" t="s">
        <v>110</v>
      </c>
      <c r="AA1741" s="60" t="s">
        <v>39</v>
      </c>
      <c r="AB1741" s="35" t="str">
        <f t="shared" si="281"/>
        <v/>
      </c>
      <c r="AC1741" s="35" t="str">
        <f t="shared" si="282"/>
        <v/>
      </c>
      <c r="AD1741" s="35" t="str">
        <f t="shared" si="283"/>
        <v/>
      </c>
      <c r="AE1741" s="45" t="str">
        <f t="shared" si="284"/>
        <v/>
      </c>
      <c r="AF1741" s="61"/>
      <c r="AG1741" s="45"/>
    </row>
    <row r="1742" spans="1:33" x14ac:dyDescent="0.2">
      <c r="A1742" s="59">
        <f>+VLOOKUP(B1742,Annuaire_roster!B:G,5,0)</f>
        <v>1488</v>
      </c>
      <c r="B1742" s="72" t="s">
        <v>170</v>
      </c>
      <c r="C1742" s="65">
        <v>0.24791666666666667</v>
      </c>
      <c r="D1742" s="65">
        <v>0.25</v>
      </c>
      <c r="E1742" s="66">
        <v>0.625</v>
      </c>
      <c r="F1742" s="66">
        <v>0.625</v>
      </c>
      <c r="G1742" s="49"/>
      <c r="H1742" s="48"/>
      <c r="I1742" s="84" t="s">
        <v>63</v>
      </c>
      <c r="J1742" s="48"/>
      <c r="K1742" s="58">
        <v>0</v>
      </c>
      <c r="L1742" s="48">
        <v>0</v>
      </c>
      <c r="M1742" s="70">
        <v>0</v>
      </c>
      <c r="N1742" s="34">
        <f t="shared" si="285"/>
        <v>0.33333333333333331</v>
      </c>
      <c r="O1742" s="38">
        <f t="shared" si="286"/>
        <v>0.33333333333333331</v>
      </c>
      <c r="P1742" s="82" t="s">
        <v>117</v>
      </c>
      <c r="Q1742" s="43">
        <v>44831</v>
      </c>
      <c r="R1742" s="35">
        <f t="shared" si="278"/>
        <v>0</v>
      </c>
      <c r="S1742" s="35">
        <f t="shared" si="279"/>
        <v>0</v>
      </c>
      <c r="T1742" s="10" t="str">
        <f t="shared" si="287"/>
        <v>Sem - 40</v>
      </c>
      <c r="U1742" s="10" t="str">
        <f t="shared" si="288"/>
        <v>Septembre</v>
      </c>
      <c r="V1742" s="36" t="str">
        <f t="shared" si="280"/>
        <v>2026</v>
      </c>
      <c r="W1742" s="34"/>
      <c r="X1742" s="91">
        <f t="shared" si="289"/>
        <v>2.0833333333333259E-3</v>
      </c>
      <c r="Y1742" s="92" t="str">
        <f>VLOOKUP('CM-CIC'!B1673,Annuaire_roster!B:F,4,0)</f>
        <v>CHOUIFI Mustapha</v>
      </c>
      <c r="Z1742" s="37" t="s">
        <v>110</v>
      </c>
      <c r="AA1742" s="60" t="s">
        <v>39</v>
      </c>
      <c r="AB1742" s="35" t="str">
        <f t="shared" si="281"/>
        <v/>
      </c>
      <c r="AC1742" s="35" t="str">
        <f t="shared" si="282"/>
        <v/>
      </c>
      <c r="AD1742" s="35" t="str">
        <f t="shared" si="283"/>
        <v/>
      </c>
      <c r="AE1742" s="45" t="str">
        <f t="shared" si="284"/>
        <v/>
      </c>
      <c r="AF1742" s="61"/>
      <c r="AG1742" s="45"/>
    </row>
    <row r="1743" spans="1:33" x14ac:dyDescent="0.2">
      <c r="A1743" s="59">
        <f>+VLOOKUP(B1743,Annuaire_roster!B:G,5,0)</f>
        <v>1456</v>
      </c>
      <c r="B1743" s="72" t="s">
        <v>173</v>
      </c>
      <c r="C1743" s="65">
        <v>0.2416666666666667</v>
      </c>
      <c r="D1743" s="65">
        <v>0.25</v>
      </c>
      <c r="E1743" s="66">
        <v>0.625</v>
      </c>
      <c r="F1743" s="66">
        <v>0.625</v>
      </c>
      <c r="G1743" s="49"/>
      <c r="H1743" s="48"/>
      <c r="I1743" s="84" t="s">
        <v>63</v>
      </c>
      <c r="J1743" s="48"/>
      <c r="K1743" s="58">
        <v>0</v>
      </c>
      <c r="L1743" s="48">
        <v>0</v>
      </c>
      <c r="M1743" s="70">
        <v>0</v>
      </c>
      <c r="N1743" s="34">
        <f t="shared" si="285"/>
        <v>0.33333333333333331</v>
      </c>
      <c r="O1743" s="38">
        <f t="shared" si="286"/>
        <v>0.33333333333333331</v>
      </c>
      <c r="P1743" s="82" t="s">
        <v>117</v>
      </c>
      <c r="Q1743" s="43">
        <v>44831</v>
      </c>
      <c r="R1743" s="35">
        <f t="shared" si="278"/>
        <v>0</v>
      </c>
      <c r="S1743" s="35">
        <f t="shared" si="279"/>
        <v>0</v>
      </c>
      <c r="T1743" s="10" t="str">
        <f t="shared" si="287"/>
        <v>Sem - 40</v>
      </c>
      <c r="U1743" s="10" t="str">
        <f t="shared" si="288"/>
        <v>Septembre</v>
      </c>
      <c r="V1743" s="36" t="str">
        <f t="shared" si="280"/>
        <v>2026</v>
      </c>
      <c r="W1743" s="34"/>
      <c r="X1743" s="91">
        <f t="shared" si="289"/>
        <v>8.3333333333333037E-3</v>
      </c>
      <c r="Y1743" s="92" t="str">
        <f>VLOOKUP('CM-CIC'!B1674,Annuaire_roster!B:F,4,0)</f>
        <v>CHOUIFI Mustapha</v>
      </c>
      <c r="Z1743" s="37" t="s">
        <v>110</v>
      </c>
      <c r="AA1743" s="60" t="s">
        <v>39</v>
      </c>
      <c r="AB1743" s="35" t="str">
        <f t="shared" si="281"/>
        <v/>
      </c>
      <c r="AC1743" s="35" t="str">
        <f t="shared" si="282"/>
        <v/>
      </c>
      <c r="AD1743" s="35" t="str">
        <f t="shared" si="283"/>
        <v/>
      </c>
      <c r="AE1743" s="45" t="str">
        <f t="shared" si="284"/>
        <v/>
      </c>
      <c r="AF1743" s="61"/>
      <c r="AG1743" s="45"/>
    </row>
    <row r="1744" spans="1:33" x14ac:dyDescent="0.2">
      <c r="A1744" s="59">
        <f>+VLOOKUP(B1744,Annuaire_roster!B:G,5,0)</f>
        <v>1429</v>
      </c>
      <c r="B1744" s="72" t="s">
        <v>147</v>
      </c>
      <c r="C1744" s="65">
        <v>0.24861111111111112</v>
      </c>
      <c r="D1744" s="65">
        <v>0.25</v>
      </c>
      <c r="E1744" s="66">
        <v>0.625</v>
      </c>
      <c r="F1744" s="66">
        <v>0.625</v>
      </c>
      <c r="G1744" s="49"/>
      <c r="H1744" s="48"/>
      <c r="I1744" s="84" t="s">
        <v>63</v>
      </c>
      <c r="J1744" s="48"/>
      <c r="K1744" s="58">
        <v>0</v>
      </c>
      <c r="L1744" s="48">
        <v>0</v>
      </c>
      <c r="M1744" s="70">
        <v>0</v>
      </c>
      <c r="N1744" s="34">
        <f t="shared" si="285"/>
        <v>0.33333333333333331</v>
      </c>
      <c r="O1744" s="38">
        <f t="shared" si="286"/>
        <v>0.33333333333333331</v>
      </c>
      <c r="P1744" s="82" t="s">
        <v>117</v>
      </c>
      <c r="Q1744" s="43">
        <v>44831</v>
      </c>
      <c r="R1744" s="35">
        <f t="shared" si="278"/>
        <v>0</v>
      </c>
      <c r="S1744" s="35">
        <f t="shared" si="279"/>
        <v>0</v>
      </c>
      <c r="T1744" s="10" t="str">
        <f t="shared" si="287"/>
        <v>Sem - 40</v>
      </c>
      <c r="U1744" s="10" t="str">
        <f t="shared" si="288"/>
        <v>Septembre</v>
      </c>
      <c r="V1744" s="36" t="str">
        <f t="shared" si="280"/>
        <v>2026</v>
      </c>
      <c r="W1744" s="34"/>
      <c r="X1744" s="91">
        <f t="shared" si="289"/>
        <v>1.388888888888884E-3</v>
      </c>
      <c r="Y1744" s="92" t="str">
        <f>VLOOKUP('CM-CIC'!B1675,Annuaire_roster!B:F,4,0)</f>
        <v>CHOUIFI Mustapha</v>
      </c>
      <c r="Z1744" s="37" t="s">
        <v>110</v>
      </c>
      <c r="AA1744" s="60" t="s">
        <v>39</v>
      </c>
      <c r="AB1744" s="35" t="str">
        <f t="shared" si="281"/>
        <v/>
      </c>
      <c r="AC1744" s="35" t="str">
        <f t="shared" si="282"/>
        <v/>
      </c>
      <c r="AD1744" s="35" t="str">
        <f t="shared" si="283"/>
        <v/>
      </c>
      <c r="AE1744" s="45" t="str">
        <f t="shared" si="284"/>
        <v/>
      </c>
      <c r="AF1744" s="61"/>
      <c r="AG1744" s="45"/>
    </row>
    <row r="1745" spans="1:33" x14ac:dyDescent="0.2">
      <c r="A1745" s="59" t="str">
        <f>+VLOOKUP(B1745,Annuaire_roster!B:G,5,0)</f>
        <v>01563</v>
      </c>
      <c r="B1745" s="72" t="s">
        <v>190</v>
      </c>
      <c r="C1745" s="65">
        <v>0.25</v>
      </c>
      <c r="D1745" s="65">
        <v>0.25</v>
      </c>
      <c r="E1745" s="66">
        <v>0.625</v>
      </c>
      <c r="F1745" s="66">
        <v>0.625</v>
      </c>
      <c r="G1745" s="49"/>
      <c r="H1745" s="48"/>
      <c r="I1745" s="84" t="s">
        <v>63</v>
      </c>
      <c r="J1745" s="48"/>
      <c r="K1745" s="58">
        <v>0</v>
      </c>
      <c r="L1745" s="48">
        <v>0</v>
      </c>
      <c r="M1745" s="70">
        <v>0</v>
      </c>
      <c r="N1745" s="34">
        <f t="shared" si="285"/>
        <v>0.33333333333333331</v>
      </c>
      <c r="O1745" s="38">
        <f t="shared" si="286"/>
        <v>0.33333333333333331</v>
      </c>
      <c r="P1745" s="82" t="s">
        <v>117</v>
      </c>
      <c r="Q1745" s="43">
        <v>44831</v>
      </c>
      <c r="R1745" s="35">
        <f t="shared" si="278"/>
        <v>0</v>
      </c>
      <c r="S1745" s="35">
        <f t="shared" si="279"/>
        <v>0</v>
      </c>
      <c r="T1745" s="10" t="str">
        <f t="shared" si="287"/>
        <v>Sem - 40</v>
      </c>
      <c r="U1745" s="10" t="str">
        <f t="shared" si="288"/>
        <v>Septembre</v>
      </c>
      <c r="V1745" s="36" t="str">
        <f t="shared" si="280"/>
        <v>2026</v>
      </c>
      <c r="W1745" s="34"/>
      <c r="X1745" s="91">
        <f t="shared" si="289"/>
        <v>0</v>
      </c>
      <c r="Y1745" s="92" t="str">
        <f>VLOOKUP('CM-CIC'!B1676,Annuaire_roster!B:F,4,0)</f>
        <v>CHOUIFI Mustapha</v>
      </c>
      <c r="Z1745" s="37" t="s">
        <v>110</v>
      </c>
      <c r="AA1745" s="60" t="s">
        <v>39</v>
      </c>
      <c r="AB1745" s="35" t="str">
        <f t="shared" si="281"/>
        <v/>
      </c>
      <c r="AC1745" s="35" t="str">
        <f t="shared" si="282"/>
        <v/>
      </c>
      <c r="AD1745" s="35" t="str">
        <f t="shared" si="283"/>
        <v/>
      </c>
      <c r="AE1745" s="45" t="str">
        <f t="shared" si="284"/>
        <v/>
      </c>
      <c r="AF1745" s="61"/>
      <c r="AG1745" s="45"/>
    </row>
    <row r="1746" spans="1:33" x14ac:dyDescent="0.2">
      <c r="A1746" s="59" t="str">
        <f>+VLOOKUP(B1746,Annuaire_roster!B:G,5,0)</f>
        <v>01579</v>
      </c>
      <c r="B1746" s="222" t="s">
        <v>194</v>
      </c>
      <c r="C1746" s="65"/>
      <c r="D1746" s="65">
        <v>0.25</v>
      </c>
      <c r="E1746" s="66"/>
      <c r="F1746" s="66">
        <v>0.625</v>
      </c>
      <c r="G1746" s="49"/>
      <c r="H1746" s="48"/>
      <c r="I1746" s="84" t="s">
        <v>63</v>
      </c>
      <c r="J1746" s="48"/>
      <c r="K1746" s="58">
        <v>0</v>
      </c>
      <c r="L1746" s="48">
        <v>0</v>
      </c>
      <c r="M1746" s="70" t="s">
        <v>187</v>
      </c>
      <c r="N1746" s="34" t="str">
        <f t="shared" si="285"/>
        <v/>
      </c>
      <c r="O1746" s="38">
        <f t="shared" si="286"/>
        <v>0.33333333333333331</v>
      </c>
      <c r="P1746" s="82" t="s">
        <v>117</v>
      </c>
      <c r="Q1746" s="43">
        <v>44831</v>
      </c>
      <c r="R1746" s="35">
        <f t="shared" si="278"/>
        <v>0.33333333333333331</v>
      </c>
      <c r="S1746" s="35">
        <f t="shared" si="279"/>
        <v>0.33333333333333331</v>
      </c>
      <c r="T1746" s="10" t="str">
        <f t="shared" si="287"/>
        <v>Sem - 40</v>
      </c>
      <c r="U1746" s="10" t="str">
        <f t="shared" si="288"/>
        <v>Septembre</v>
      </c>
      <c r="V1746" s="36" t="str">
        <f t="shared" si="280"/>
        <v>2026</v>
      </c>
      <c r="W1746" s="34"/>
      <c r="X1746" s="91">
        <f t="shared" si="289"/>
        <v>0</v>
      </c>
      <c r="Y1746" s="92" t="str">
        <f>VLOOKUP('CM-CIC'!B1677,Annuaire_roster!B:F,4,0)</f>
        <v>CHOUIFI Mustapha</v>
      </c>
      <c r="Z1746" s="37" t="s">
        <v>110</v>
      </c>
      <c r="AA1746" s="60" t="s">
        <v>39</v>
      </c>
      <c r="AB1746" s="35" t="str">
        <f t="shared" si="281"/>
        <v/>
      </c>
      <c r="AC1746" s="35" t="str">
        <f t="shared" si="282"/>
        <v/>
      </c>
      <c r="AD1746" s="35" t="str">
        <f t="shared" si="283"/>
        <v/>
      </c>
      <c r="AE1746" s="45" t="str">
        <f t="shared" si="284"/>
        <v/>
      </c>
      <c r="AF1746" s="61"/>
      <c r="AG1746" s="45"/>
    </row>
    <row r="1747" spans="1:33" x14ac:dyDescent="0.2">
      <c r="A1747" s="59" t="str">
        <f>+VLOOKUP(B1747,Annuaire_roster!B:G,5,0)</f>
        <v>01580</v>
      </c>
      <c r="B1747" s="72" t="s">
        <v>197</v>
      </c>
      <c r="C1747" s="65">
        <v>0.24930555555555556</v>
      </c>
      <c r="D1747" s="65">
        <v>0.25</v>
      </c>
      <c r="E1747" s="66">
        <v>0.625</v>
      </c>
      <c r="F1747" s="66">
        <v>0.625</v>
      </c>
      <c r="G1747" s="49"/>
      <c r="H1747" s="48"/>
      <c r="I1747" s="84" t="s">
        <v>63</v>
      </c>
      <c r="J1747" s="48"/>
      <c r="K1747" s="58">
        <v>0</v>
      </c>
      <c r="L1747" s="48">
        <v>0</v>
      </c>
      <c r="M1747" s="70">
        <v>0</v>
      </c>
      <c r="N1747" s="34">
        <f t="shared" si="285"/>
        <v>0.33333333333333331</v>
      </c>
      <c r="O1747" s="38">
        <f t="shared" si="286"/>
        <v>0.33333333333333331</v>
      </c>
      <c r="P1747" s="82" t="s">
        <v>117</v>
      </c>
      <c r="Q1747" s="43">
        <v>44831</v>
      </c>
      <c r="R1747" s="35">
        <f t="shared" ref="R1747:R1810" si="290">IF(M1747="Abs",O1747,0)</f>
        <v>0</v>
      </c>
      <c r="S1747" s="35">
        <f t="shared" ref="S1747:S1810" si="291">SUM(R1747,L1747,I1747,J1747,W1747,H1747)</f>
        <v>0</v>
      </c>
      <c r="T1747" s="10" t="str">
        <f t="shared" si="287"/>
        <v>Sem - 40</v>
      </c>
      <c r="U1747" s="10" t="str">
        <f t="shared" si="288"/>
        <v>Septembre</v>
      </c>
      <c r="V1747" s="36" t="str">
        <f t="shared" ref="V1747:V1810" si="292">+TEXT(Q1747,"aaa")</f>
        <v>2026</v>
      </c>
      <c r="W1747" s="34"/>
      <c r="X1747" s="91">
        <f t="shared" si="289"/>
        <v>0</v>
      </c>
      <c r="Y1747" s="92" t="str">
        <f>VLOOKUP('CM-CIC'!B1678,Annuaire_roster!B:F,4,0)</f>
        <v>CHOUIFI Mustapha</v>
      </c>
      <c r="Z1747" s="37" t="s">
        <v>110</v>
      </c>
      <c r="AA1747" s="60" t="s">
        <v>39</v>
      </c>
      <c r="AB1747" s="35" t="str">
        <f t="shared" ref="AB1747:AB1810" si="293">IF(AND(D1747="Congé",F1747="Congé"),0.333333333333333,IF(OR(AND(D1747="Congé",F1747&lt;&gt;"Congé"),(AND(F1747="Congé",D1747&lt;&gt;"Congé"))),0.166666666666667,""))</f>
        <v/>
      </c>
      <c r="AC1747" s="35" t="str">
        <f t="shared" ref="AC1747:AC1810" si="294">IF(AND(D1747="Congé sans solde",F1747="Congé sans solde"),0.333333333333333,IF(OR(AND(D1747="Congé sans solde",F1747&lt;&gt;"Congé sans solde"),(AND(F1747="Congé sans solde",D1747&lt;&gt;"Congé sans solde"))),0.166666666666667,""))</f>
        <v/>
      </c>
      <c r="AD1747" s="35" t="str">
        <f t="shared" ref="AD1747:AD1810" si="295">IF(AND(D1747="Congé spécial",F1747="Congé spécial"),0.333333333333333,IF(OR(AND(D1747="Congé spécial",F1747&lt;&gt;"Congé décès"),(AND(F1747="Congé spécial",D1747&lt;&gt;"Congé spécial"))),0.166666666666667,""))</f>
        <v/>
      </c>
      <c r="AE1747" s="45" t="str">
        <f t="shared" ref="AE1747:AE1810" si="296">IF(AND(D1747="Férié",F1747="Férié"),0.333333333333333,IF(OR(AND(D1747="Férié",F1747&lt;&gt;"Férié"),(AND(F1747="Férié",D1747&lt;&gt;"Férié"))),0.166666666666667,""))</f>
        <v/>
      </c>
      <c r="AF1747" s="61"/>
      <c r="AG1747" s="45"/>
    </row>
    <row r="1748" spans="1:33" x14ac:dyDescent="0.2">
      <c r="A1748" s="59" t="str">
        <f>+VLOOKUP(B1748,Annuaire_roster!B:G,5,0)</f>
        <v>01603</v>
      </c>
      <c r="B1748" s="72" t="s">
        <v>228</v>
      </c>
      <c r="C1748" s="65">
        <v>0.24861111111111112</v>
      </c>
      <c r="D1748" s="65">
        <v>0.25</v>
      </c>
      <c r="E1748" s="66">
        <v>0.625</v>
      </c>
      <c r="F1748" s="66">
        <v>0.625</v>
      </c>
      <c r="G1748" s="49"/>
      <c r="H1748" s="48"/>
      <c r="I1748" s="84" t="s">
        <v>63</v>
      </c>
      <c r="J1748" s="48"/>
      <c r="K1748" s="58">
        <v>0</v>
      </c>
      <c r="L1748" s="48">
        <v>0</v>
      </c>
      <c r="M1748" s="70">
        <v>0</v>
      </c>
      <c r="N1748" s="34">
        <f t="shared" si="285"/>
        <v>0.33333333333333331</v>
      </c>
      <c r="O1748" s="38">
        <f t="shared" si="286"/>
        <v>0.33333333333333331</v>
      </c>
      <c r="P1748" s="82" t="s">
        <v>117</v>
      </c>
      <c r="Q1748" s="43">
        <v>44831</v>
      </c>
      <c r="R1748" s="35">
        <f t="shared" si="290"/>
        <v>0</v>
      </c>
      <c r="S1748" s="35">
        <f t="shared" si="291"/>
        <v>0</v>
      </c>
      <c r="T1748" s="10" t="str">
        <f t="shared" si="287"/>
        <v>Sem - 40</v>
      </c>
      <c r="U1748" s="10" t="str">
        <f t="shared" si="288"/>
        <v>Septembre</v>
      </c>
      <c r="V1748" s="36" t="str">
        <f t="shared" si="292"/>
        <v>2026</v>
      </c>
      <c r="W1748" s="34"/>
      <c r="X1748" s="91">
        <f t="shared" si="289"/>
        <v>1.388888888888884E-3</v>
      </c>
      <c r="Y1748" s="92" t="str">
        <f>VLOOKUP('CM-CIC'!B1679,Annuaire_roster!B:F,4,0)</f>
        <v>CHOUIFI Mustapha</v>
      </c>
      <c r="Z1748" s="37" t="s">
        <v>110</v>
      </c>
      <c r="AA1748" s="60" t="s">
        <v>39</v>
      </c>
      <c r="AB1748" s="35" t="str">
        <f t="shared" si="293"/>
        <v/>
      </c>
      <c r="AC1748" s="35" t="str">
        <f t="shared" si="294"/>
        <v/>
      </c>
      <c r="AD1748" s="35" t="str">
        <f t="shared" si="295"/>
        <v/>
      </c>
      <c r="AE1748" s="45" t="str">
        <f t="shared" si="296"/>
        <v/>
      </c>
      <c r="AF1748" s="61"/>
      <c r="AG1748" s="45"/>
    </row>
    <row r="1749" spans="1:33" x14ac:dyDescent="0.2">
      <c r="A1749" s="59" t="str">
        <f>+VLOOKUP(B1749,Annuaire_roster!B:G,5,0)</f>
        <v>01604</v>
      </c>
      <c r="B1749" s="72" t="s">
        <v>229</v>
      </c>
      <c r="C1749" s="65">
        <v>0.24861111111111112</v>
      </c>
      <c r="D1749" s="65">
        <v>0.25</v>
      </c>
      <c r="E1749" s="66">
        <v>0.625</v>
      </c>
      <c r="F1749" s="66">
        <v>0.625</v>
      </c>
      <c r="G1749" s="49"/>
      <c r="H1749" s="48"/>
      <c r="I1749" s="84" t="s">
        <v>63</v>
      </c>
      <c r="J1749" s="48"/>
      <c r="K1749" s="58">
        <v>0</v>
      </c>
      <c r="L1749" s="48">
        <v>0</v>
      </c>
      <c r="M1749" s="70">
        <v>0</v>
      </c>
      <c r="N1749" s="34">
        <f t="shared" si="285"/>
        <v>0.33333333333333331</v>
      </c>
      <c r="O1749" s="38">
        <f t="shared" si="286"/>
        <v>0.33333333333333331</v>
      </c>
      <c r="P1749" s="82" t="s">
        <v>117</v>
      </c>
      <c r="Q1749" s="43">
        <v>44831</v>
      </c>
      <c r="R1749" s="35">
        <f t="shared" si="290"/>
        <v>0</v>
      </c>
      <c r="S1749" s="35">
        <f t="shared" si="291"/>
        <v>0</v>
      </c>
      <c r="T1749" s="10" t="str">
        <f t="shared" si="287"/>
        <v>Sem - 40</v>
      </c>
      <c r="U1749" s="10" t="str">
        <f t="shared" si="288"/>
        <v>Septembre</v>
      </c>
      <c r="V1749" s="36" t="str">
        <f t="shared" si="292"/>
        <v>2026</v>
      </c>
      <c r="W1749" s="34"/>
      <c r="X1749" s="91">
        <f t="shared" si="289"/>
        <v>1.388888888888884E-3</v>
      </c>
      <c r="Y1749" s="92" t="str">
        <f>VLOOKUP('CM-CIC'!B1680,Annuaire_roster!B:F,4,0)</f>
        <v>CHOUIFI Mustapha</v>
      </c>
      <c r="Z1749" s="37" t="s">
        <v>110</v>
      </c>
      <c r="AA1749" s="60" t="s">
        <v>39</v>
      </c>
      <c r="AB1749" s="35" t="str">
        <f t="shared" si="293"/>
        <v/>
      </c>
      <c r="AC1749" s="35" t="str">
        <f t="shared" si="294"/>
        <v/>
      </c>
      <c r="AD1749" s="35" t="str">
        <f t="shared" si="295"/>
        <v/>
      </c>
      <c r="AE1749" s="45" t="str">
        <f t="shared" si="296"/>
        <v/>
      </c>
      <c r="AF1749" s="61"/>
      <c r="AG1749" s="45"/>
    </row>
    <row r="1750" spans="1:33" x14ac:dyDescent="0.2">
      <c r="A1750" s="59">
        <f>+VLOOKUP(B1750,Annuaire_roster!B:G,5,0)</f>
        <v>1387</v>
      </c>
      <c r="B1750" s="72" t="s">
        <v>124</v>
      </c>
      <c r="C1750" s="65">
        <v>0.29097222222222224</v>
      </c>
      <c r="D1750" s="65">
        <v>0.29166666666666669</v>
      </c>
      <c r="E1750" s="66">
        <v>0.66666666666666663</v>
      </c>
      <c r="F1750" s="66">
        <v>0.66666666666666663</v>
      </c>
      <c r="G1750" s="49"/>
      <c r="H1750" s="48"/>
      <c r="I1750" s="84" t="s">
        <v>63</v>
      </c>
      <c r="J1750" s="48"/>
      <c r="K1750" s="58">
        <v>0</v>
      </c>
      <c r="L1750" s="48">
        <v>0</v>
      </c>
      <c r="M1750" s="70">
        <v>0</v>
      </c>
      <c r="N1750" s="34">
        <f t="shared" si="285"/>
        <v>0.33333333333333326</v>
      </c>
      <c r="O1750" s="38">
        <f t="shared" si="286"/>
        <v>0.33333333333333326</v>
      </c>
      <c r="P1750" s="82" t="s">
        <v>117</v>
      </c>
      <c r="Q1750" s="43">
        <v>44831</v>
      </c>
      <c r="R1750" s="35">
        <f t="shared" si="290"/>
        <v>0</v>
      </c>
      <c r="S1750" s="35">
        <f t="shared" si="291"/>
        <v>0</v>
      </c>
      <c r="T1750" s="10" t="str">
        <f t="shared" si="287"/>
        <v>Sem - 40</v>
      </c>
      <c r="U1750" s="10" t="str">
        <f t="shared" si="288"/>
        <v>Septembre</v>
      </c>
      <c r="V1750" s="36" t="str">
        <f t="shared" si="292"/>
        <v>2026</v>
      </c>
      <c r="W1750" s="34"/>
      <c r="X1750" s="91">
        <f t="shared" si="289"/>
        <v>0</v>
      </c>
      <c r="Y1750" s="92" t="str">
        <f>VLOOKUP('CM-CIC'!B1681,Annuaire_roster!B:F,4,0)</f>
        <v>HAMDOUNI YASSER (assistance)</v>
      </c>
      <c r="Z1750" s="37" t="s">
        <v>110</v>
      </c>
      <c r="AA1750" s="60" t="s">
        <v>39</v>
      </c>
      <c r="AB1750" s="35" t="str">
        <f t="shared" si="293"/>
        <v/>
      </c>
      <c r="AC1750" s="35" t="str">
        <f t="shared" si="294"/>
        <v/>
      </c>
      <c r="AD1750" s="35" t="str">
        <f t="shared" si="295"/>
        <v/>
      </c>
      <c r="AE1750" s="45" t="str">
        <f t="shared" si="296"/>
        <v/>
      </c>
      <c r="AF1750" s="61"/>
      <c r="AG1750" s="45"/>
    </row>
    <row r="1751" spans="1:33" x14ac:dyDescent="0.2">
      <c r="A1751" s="59">
        <f>+VLOOKUP(B1751,Annuaire_roster!B:G,5,0)</f>
        <v>1411</v>
      </c>
      <c r="B1751" s="72" t="s">
        <v>133</v>
      </c>
      <c r="C1751" s="65">
        <v>0.29166666666666669</v>
      </c>
      <c r="D1751" s="65">
        <v>0.29166666666666669</v>
      </c>
      <c r="E1751" s="66">
        <v>0.66666666666666663</v>
      </c>
      <c r="F1751" s="66">
        <v>0.66666666666666663</v>
      </c>
      <c r="G1751" s="49"/>
      <c r="H1751" s="48"/>
      <c r="I1751" s="84" t="s">
        <v>63</v>
      </c>
      <c r="J1751" s="48"/>
      <c r="K1751" s="58">
        <v>0</v>
      </c>
      <c r="L1751" s="48">
        <v>0</v>
      </c>
      <c r="M1751" s="70">
        <v>0</v>
      </c>
      <c r="N1751" s="34">
        <f t="shared" si="285"/>
        <v>0.33333333333333326</v>
      </c>
      <c r="O1751" s="38">
        <f t="shared" si="286"/>
        <v>0.33333333333333326</v>
      </c>
      <c r="P1751" s="82" t="s">
        <v>117</v>
      </c>
      <c r="Q1751" s="43">
        <v>44831</v>
      </c>
      <c r="R1751" s="35">
        <f t="shared" si="290"/>
        <v>0</v>
      </c>
      <c r="S1751" s="35">
        <f t="shared" si="291"/>
        <v>0</v>
      </c>
      <c r="T1751" s="10" t="str">
        <f t="shared" si="287"/>
        <v>Sem - 40</v>
      </c>
      <c r="U1751" s="10" t="str">
        <f t="shared" si="288"/>
        <v>Septembre</v>
      </c>
      <c r="V1751" s="36" t="str">
        <f t="shared" si="292"/>
        <v>2026</v>
      </c>
      <c r="W1751" s="34"/>
      <c r="X1751" s="91">
        <f t="shared" si="289"/>
        <v>0</v>
      </c>
      <c r="Y1751" s="92" t="str">
        <f>VLOOKUP('CM-CIC'!B1682,Annuaire_roster!B:F,4,0)</f>
        <v>HAMDOUNI YASSER (assistance)</v>
      </c>
      <c r="Z1751" s="37" t="s">
        <v>110</v>
      </c>
      <c r="AA1751" s="60" t="s">
        <v>39</v>
      </c>
      <c r="AB1751" s="35" t="str">
        <f t="shared" si="293"/>
        <v/>
      </c>
      <c r="AC1751" s="35" t="str">
        <f t="shared" si="294"/>
        <v/>
      </c>
      <c r="AD1751" s="35" t="str">
        <f t="shared" si="295"/>
        <v/>
      </c>
      <c r="AE1751" s="45" t="str">
        <f t="shared" si="296"/>
        <v/>
      </c>
      <c r="AF1751" s="61"/>
      <c r="AG1751" s="45"/>
    </row>
    <row r="1752" spans="1:33" x14ac:dyDescent="0.2">
      <c r="A1752" s="59">
        <f>+VLOOKUP(B1752,Annuaire_roster!B:G,5,0)</f>
        <v>1416</v>
      </c>
      <c r="B1752" s="72" t="s">
        <v>138</v>
      </c>
      <c r="C1752" s="65">
        <v>0.29097222222222224</v>
      </c>
      <c r="D1752" s="65">
        <v>0.29166666666666669</v>
      </c>
      <c r="E1752" s="66">
        <v>0.66666666666666663</v>
      </c>
      <c r="F1752" s="66">
        <v>0.66666666666666663</v>
      </c>
      <c r="G1752" s="49"/>
      <c r="H1752" s="48"/>
      <c r="I1752" s="84" t="s">
        <v>63</v>
      </c>
      <c r="J1752" s="48"/>
      <c r="K1752" s="58">
        <v>0</v>
      </c>
      <c r="L1752" s="48">
        <v>0</v>
      </c>
      <c r="M1752" s="70">
        <v>0</v>
      </c>
      <c r="N1752" s="34">
        <f t="shared" si="285"/>
        <v>0.33333333333333326</v>
      </c>
      <c r="O1752" s="38">
        <f t="shared" si="286"/>
        <v>0.33333333333333326</v>
      </c>
      <c r="P1752" s="82" t="s">
        <v>117</v>
      </c>
      <c r="Q1752" s="43">
        <v>44831</v>
      </c>
      <c r="R1752" s="35">
        <f t="shared" si="290"/>
        <v>0</v>
      </c>
      <c r="S1752" s="35">
        <f t="shared" si="291"/>
        <v>0</v>
      </c>
      <c r="T1752" s="10" t="str">
        <f t="shared" si="287"/>
        <v>Sem - 40</v>
      </c>
      <c r="U1752" s="10" t="str">
        <f t="shared" si="288"/>
        <v>Septembre</v>
      </c>
      <c r="V1752" s="36" t="str">
        <f t="shared" si="292"/>
        <v>2026</v>
      </c>
      <c r="W1752" s="34"/>
      <c r="X1752" s="91">
        <f t="shared" si="289"/>
        <v>0</v>
      </c>
      <c r="Y1752" s="92" t="str">
        <f>VLOOKUP('CM-CIC'!B1683,Annuaire_roster!B:F,4,0)</f>
        <v>HAMDOUNI YASSER (assistance)</v>
      </c>
      <c r="Z1752" s="37" t="s">
        <v>110</v>
      </c>
      <c r="AA1752" s="60" t="s">
        <v>39</v>
      </c>
      <c r="AB1752" s="35" t="str">
        <f t="shared" si="293"/>
        <v/>
      </c>
      <c r="AC1752" s="35" t="str">
        <f t="shared" si="294"/>
        <v/>
      </c>
      <c r="AD1752" s="35" t="str">
        <f t="shared" si="295"/>
        <v/>
      </c>
      <c r="AE1752" s="45" t="str">
        <f t="shared" si="296"/>
        <v/>
      </c>
      <c r="AF1752" s="61"/>
      <c r="AG1752" s="45"/>
    </row>
    <row r="1753" spans="1:33" x14ac:dyDescent="0.2">
      <c r="A1753" s="59">
        <f>+VLOOKUP(B1753,Annuaire_roster!B:G,5,0)</f>
        <v>1532</v>
      </c>
      <c r="B1753" s="72" t="s">
        <v>182</v>
      </c>
      <c r="C1753" s="65">
        <v>0.29166666666666669</v>
      </c>
      <c r="D1753" s="65">
        <v>0.29166666666666669</v>
      </c>
      <c r="E1753" s="66">
        <v>0.66666666666666663</v>
      </c>
      <c r="F1753" s="66">
        <v>0.66666666666666663</v>
      </c>
      <c r="G1753" s="49"/>
      <c r="H1753" s="48"/>
      <c r="I1753" s="84" t="s">
        <v>63</v>
      </c>
      <c r="J1753" s="48"/>
      <c r="K1753" s="58">
        <v>0</v>
      </c>
      <c r="L1753" s="48">
        <v>0</v>
      </c>
      <c r="M1753" s="70">
        <v>0</v>
      </c>
      <c r="N1753" s="34">
        <f t="shared" si="285"/>
        <v>0.33333333333333326</v>
      </c>
      <c r="O1753" s="38">
        <f t="shared" si="286"/>
        <v>0.33333333333333326</v>
      </c>
      <c r="P1753" s="82" t="s">
        <v>117</v>
      </c>
      <c r="Q1753" s="43">
        <v>44831</v>
      </c>
      <c r="R1753" s="35">
        <f t="shared" si="290"/>
        <v>0</v>
      </c>
      <c r="S1753" s="35">
        <f t="shared" si="291"/>
        <v>0</v>
      </c>
      <c r="T1753" s="10" t="str">
        <f t="shared" si="287"/>
        <v>Sem - 40</v>
      </c>
      <c r="U1753" s="10" t="str">
        <f t="shared" si="288"/>
        <v>Septembre</v>
      </c>
      <c r="V1753" s="36" t="str">
        <f t="shared" si="292"/>
        <v>2026</v>
      </c>
      <c r="W1753" s="34"/>
      <c r="X1753" s="91">
        <f t="shared" si="289"/>
        <v>0</v>
      </c>
      <c r="Y1753" s="92" t="str">
        <f>VLOOKUP('CM-CIC'!B1684,Annuaire_roster!B:F,4,0)</f>
        <v>HAMDOUNI YASSER (assistance)</v>
      </c>
      <c r="Z1753" s="37" t="s">
        <v>110</v>
      </c>
      <c r="AA1753" s="60" t="s">
        <v>39</v>
      </c>
      <c r="AB1753" s="35" t="str">
        <f t="shared" si="293"/>
        <v/>
      </c>
      <c r="AC1753" s="35" t="str">
        <f t="shared" si="294"/>
        <v/>
      </c>
      <c r="AD1753" s="35" t="str">
        <f t="shared" si="295"/>
        <v/>
      </c>
      <c r="AE1753" s="45" t="str">
        <f t="shared" si="296"/>
        <v/>
      </c>
      <c r="AF1753" s="61"/>
      <c r="AG1753" s="45"/>
    </row>
    <row r="1754" spans="1:33" x14ac:dyDescent="0.2">
      <c r="A1754" s="59">
        <f>+VLOOKUP(B1754,Annuaire_roster!B:G,5,0)</f>
        <v>1504</v>
      </c>
      <c r="B1754" s="72" t="s">
        <v>166</v>
      </c>
      <c r="C1754" s="65">
        <v>0.28680555555555554</v>
      </c>
      <c r="D1754" s="65">
        <v>0.29166666666666669</v>
      </c>
      <c r="E1754" s="66">
        <v>0.66666666666666663</v>
      </c>
      <c r="F1754" s="66">
        <v>0.66666666666666663</v>
      </c>
      <c r="G1754" s="49"/>
      <c r="H1754" s="48"/>
      <c r="I1754" s="84" t="s">
        <v>63</v>
      </c>
      <c r="J1754" s="48"/>
      <c r="K1754" s="58">
        <v>0</v>
      </c>
      <c r="L1754" s="48">
        <v>0</v>
      </c>
      <c r="M1754" s="70">
        <v>0</v>
      </c>
      <c r="N1754" s="34">
        <f t="shared" si="285"/>
        <v>0.33333333333333326</v>
      </c>
      <c r="O1754" s="38">
        <f t="shared" si="286"/>
        <v>0.33333333333333326</v>
      </c>
      <c r="P1754" s="82" t="s">
        <v>117</v>
      </c>
      <c r="Q1754" s="43">
        <v>44831</v>
      </c>
      <c r="R1754" s="35">
        <f t="shared" si="290"/>
        <v>0</v>
      </c>
      <c r="S1754" s="35">
        <f t="shared" si="291"/>
        <v>0</v>
      </c>
      <c r="T1754" s="10" t="str">
        <f t="shared" si="287"/>
        <v>Sem - 40</v>
      </c>
      <c r="U1754" s="10" t="str">
        <f t="shared" si="288"/>
        <v>Septembre</v>
      </c>
      <c r="V1754" s="36" t="str">
        <f t="shared" si="292"/>
        <v>2026</v>
      </c>
      <c r="W1754" s="34"/>
      <c r="X1754" s="91">
        <f t="shared" si="289"/>
        <v>4.8611111111110938E-3</v>
      </c>
      <c r="Y1754" s="92" t="str">
        <f>VLOOKUP('CM-CIC'!B1685,Annuaire_roster!B:F,4,0)</f>
        <v>HAMDOUNI YASSER (assistance)</v>
      </c>
      <c r="Z1754" s="37" t="s">
        <v>110</v>
      </c>
      <c r="AA1754" s="60" t="s">
        <v>39</v>
      </c>
      <c r="AB1754" s="35" t="str">
        <f t="shared" si="293"/>
        <v/>
      </c>
      <c r="AC1754" s="35" t="str">
        <f t="shared" si="294"/>
        <v/>
      </c>
      <c r="AD1754" s="35" t="str">
        <f t="shared" si="295"/>
        <v/>
      </c>
      <c r="AE1754" s="45" t="str">
        <f t="shared" si="296"/>
        <v/>
      </c>
      <c r="AF1754" s="61"/>
      <c r="AG1754" s="45"/>
    </row>
    <row r="1755" spans="1:33" x14ac:dyDescent="0.2">
      <c r="A1755" s="59">
        <f>+VLOOKUP(B1755,Annuaire_roster!B:G,5,0)</f>
        <v>1148</v>
      </c>
      <c r="B1755" s="72" t="s">
        <v>72</v>
      </c>
      <c r="C1755" s="65">
        <v>0.24513888888888891</v>
      </c>
      <c r="D1755" s="65">
        <v>0.25</v>
      </c>
      <c r="E1755" s="66">
        <v>0.625</v>
      </c>
      <c r="F1755" s="66">
        <v>0.625</v>
      </c>
      <c r="G1755" s="49"/>
      <c r="H1755" s="48"/>
      <c r="I1755" s="84" t="s">
        <v>63</v>
      </c>
      <c r="J1755" s="48"/>
      <c r="K1755" s="58">
        <v>0</v>
      </c>
      <c r="L1755" s="48">
        <v>0</v>
      </c>
      <c r="M1755" s="70">
        <v>0</v>
      </c>
      <c r="N1755" s="34">
        <f t="shared" si="285"/>
        <v>0.33333333333333331</v>
      </c>
      <c r="O1755" s="38">
        <f t="shared" si="286"/>
        <v>0.33333333333333331</v>
      </c>
      <c r="P1755" s="82" t="s">
        <v>117</v>
      </c>
      <c r="Q1755" s="43">
        <v>44832</v>
      </c>
      <c r="R1755" s="35">
        <f t="shared" si="290"/>
        <v>0</v>
      </c>
      <c r="S1755" s="35">
        <f t="shared" si="291"/>
        <v>0</v>
      </c>
      <c r="T1755" s="10" t="str">
        <f t="shared" si="287"/>
        <v>Sem - 40</v>
      </c>
      <c r="U1755" s="10" t="str">
        <f t="shared" si="288"/>
        <v>Septembre</v>
      </c>
      <c r="V1755" s="36" t="str">
        <f t="shared" si="292"/>
        <v>2026</v>
      </c>
      <c r="W1755" s="34"/>
      <c r="X1755" s="91">
        <f t="shared" si="289"/>
        <v>4.8611111111110938E-3</v>
      </c>
      <c r="Y1755" s="92" t="str">
        <f>VLOOKUP('CM-CIC'!B1686,Annuaire_roster!B:F,4,0)</f>
        <v>CHOUIFI Mustapha</v>
      </c>
      <c r="Z1755" s="37" t="s">
        <v>110</v>
      </c>
      <c r="AA1755" s="60" t="s">
        <v>39</v>
      </c>
      <c r="AB1755" s="35" t="str">
        <f t="shared" si="293"/>
        <v/>
      </c>
      <c r="AC1755" s="35" t="str">
        <f t="shared" si="294"/>
        <v/>
      </c>
      <c r="AD1755" s="35" t="str">
        <f t="shared" si="295"/>
        <v/>
      </c>
      <c r="AE1755" s="45" t="str">
        <f t="shared" si="296"/>
        <v/>
      </c>
      <c r="AF1755" s="61"/>
      <c r="AG1755" s="45"/>
    </row>
    <row r="1756" spans="1:33" x14ac:dyDescent="0.2">
      <c r="A1756" s="59">
        <f>+VLOOKUP(B1756,Annuaire_roster!B:G,5,0)</f>
        <v>1141</v>
      </c>
      <c r="B1756" s="72" t="s">
        <v>76</v>
      </c>
      <c r="C1756" s="65">
        <v>0.24583333333333335</v>
      </c>
      <c r="D1756" s="65">
        <v>0.25</v>
      </c>
      <c r="E1756" s="66">
        <v>0.625</v>
      </c>
      <c r="F1756" s="66">
        <v>0.625</v>
      </c>
      <c r="G1756" s="49"/>
      <c r="H1756" s="48"/>
      <c r="I1756" s="84" t="s">
        <v>63</v>
      </c>
      <c r="J1756" s="48"/>
      <c r="K1756" s="58">
        <v>0</v>
      </c>
      <c r="L1756" s="48">
        <v>0</v>
      </c>
      <c r="M1756" s="70">
        <v>0</v>
      </c>
      <c r="N1756" s="34">
        <f t="shared" si="285"/>
        <v>0.33333333333333331</v>
      </c>
      <c r="O1756" s="38">
        <f t="shared" si="286"/>
        <v>0.33333333333333331</v>
      </c>
      <c r="P1756" s="82" t="s">
        <v>117</v>
      </c>
      <c r="Q1756" s="43">
        <v>44832</v>
      </c>
      <c r="R1756" s="35">
        <f t="shared" si="290"/>
        <v>0</v>
      </c>
      <c r="S1756" s="35">
        <f t="shared" si="291"/>
        <v>0</v>
      </c>
      <c r="T1756" s="10" t="str">
        <f t="shared" si="287"/>
        <v>Sem - 40</v>
      </c>
      <c r="U1756" s="10" t="str">
        <f t="shared" si="288"/>
        <v>Septembre</v>
      </c>
      <c r="V1756" s="36" t="str">
        <f t="shared" si="292"/>
        <v>2026</v>
      </c>
      <c r="W1756" s="34"/>
      <c r="X1756" s="91">
        <f t="shared" si="289"/>
        <v>4.1666666666666519E-3</v>
      </c>
      <c r="Y1756" s="92" t="str">
        <f>VLOOKUP('CM-CIC'!B1687,Annuaire_roster!B:F,4,0)</f>
        <v>CHOUIFI Mustapha</v>
      </c>
      <c r="Z1756" s="37" t="s">
        <v>110</v>
      </c>
      <c r="AA1756" s="60" t="s">
        <v>39</v>
      </c>
      <c r="AB1756" s="35" t="str">
        <f t="shared" si="293"/>
        <v/>
      </c>
      <c r="AC1756" s="35" t="str">
        <f t="shared" si="294"/>
        <v/>
      </c>
      <c r="AD1756" s="35" t="str">
        <f t="shared" si="295"/>
        <v/>
      </c>
      <c r="AE1756" s="45" t="str">
        <f t="shared" si="296"/>
        <v/>
      </c>
      <c r="AF1756" s="61"/>
      <c r="AG1756" s="45"/>
    </row>
    <row r="1757" spans="1:33" x14ac:dyDescent="0.2">
      <c r="A1757" s="59">
        <f>+VLOOKUP(B1757,Annuaire_roster!B:G,5,0)</f>
        <v>1146</v>
      </c>
      <c r="B1757" s="72" t="s">
        <v>69</v>
      </c>
      <c r="C1757" s="65">
        <v>0.24097222222222225</v>
      </c>
      <c r="D1757" s="65">
        <v>0.25</v>
      </c>
      <c r="E1757" s="66">
        <v>0.625</v>
      </c>
      <c r="F1757" s="66">
        <v>0.625</v>
      </c>
      <c r="G1757" s="49"/>
      <c r="H1757" s="48"/>
      <c r="I1757" s="84" t="s">
        <v>63</v>
      </c>
      <c r="J1757" s="48"/>
      <c r="K1757" s="58">
        <v>0</v>
      </c>
      <c r="L1757" s="48">
        <v>0</v>
      </c>
      <c r="M1757" s="70">
        <v>0</v>
      </c>
      <c r="N1757" s="34">
        <f t="shared" si="285"/>
        <v>0.33333333333333331</v>
      </c>
      <c r="O1757" s="38">
        <f t="shared" si="286"/>
        <v>0.33333333333333331</v>
      </c>
      <c r="P1757" s="82" t="s">
        <v>117</v>
      </c>
      <c r="Q1757" s="43">
        <v>44832</v>
      </c>
      <c r="R1757" s="35">
        <f t="shared" si="290"/>
        <v>0</v>
      </c>
      <c r="S1757" s="35">
        <f t="shared" si="291"/>
        <v>0</v>
      </c>
      <c r="T1757" s="10" t="str">
        <f t="shared" si="287"/>
        <v>Sem - 40</v>
      </c>
      <c r="U1757" s="10" t="str">
        <f t="shared" si="288"/>
        <v>Septembre</v>
      </c>
      <c r="V1757" s="36" t="str">
        <f t="shared" si="292"/>
        <v>2026</v>
      </c>
      <c r="W1757" s="34"/>
      <c r="X1757" s="91">
        <f t="shared" si="289"/>
        <v>9.0277777777777457E-3</v>
      </c>
      <c r="Y1757" s="92" t="str">
        <f>VLOOKUP('CM-CIC'!B1688,Annuaire_roster!B:F,4,0)</f>
        <v>CHOUIFI Mustapha</v>
      </c>
      <c r="Z1757" s="37" t="s">
        <v>110</v>
      </c>
      <c r="AA1757" s="60" t="s">
        <v>39</v>
      </c>
      <c r="AB1757" s="35" t="str">
        <f t="shared" si="293"/>
        <v/>
      </c>
      <c r="AC1757" s="35" t="str">
        <f t="shared" si="294"/>
        <v/>
      </c>
      <c r="AD1757" s="35" t="str">
        <f t="shared" si="295"/>
        <v/>
      </c>
      <c r="AE1757" s="45" t="str">
        <f t="shared" si="296"/>
        <v/>
      </c>
      <c r="AF1757" s="61"/>
      <c r="AG1757" s="45"/>
    </row>
    <row r="1758" spans="1:33" x14ac:dyDescent="0.2">
      <c r="A1758" s="59">
        <f>+VLOOKUP(B1758,Annuaire_roster!B:G,5,0)</f>
        <v>1161</v>
      </c>
      <c r="B1758" s="72" t="s">
        <v>77</v>
      </c>
      <c r="C1758" s="65">
        <v>0.25347222222222221</v>
      </c>
      <c r="D1758" s="65">
        <v>0.25</v>
      </c>
      <c r="E1758" s="66">
        <v>0.625</v>
      </c>
      <c r="F1758" s="66">
        <v>0.625</v>
      </c>
      <c r="G1758" s="49"/>
      <c r="H1758" s="48"/>
      <c r="I1758" s="146"/>
      <c r="J1758" s="48"/>
      <c r="K1758" s="58"/>
      <c r="L1758" s="48">
        <v>0</v>
      </c>
      <c r="M1758" s="70">
        <v>0</v>
      </c>
      <c r="N1758" s="34">
        <f t="shared" si="285"/>
        <v>0.33333333333333331</v>
      </c>
      <c r="O1758" s="38">
        <f t="shared" si="286"/>
        <v>0.33333333333333331</v>
      </c>
      <c r="P1758" s="82" t="s">
        <v>117</v>
      </c>
      <c r="Q1758" s="43">
        <v>44832</v>
      </c>
      <c r="R1758" s="35">
        <f t="shared" si="290"/>
        <v>0</v>
      </c>
      <c r="S1758" s="35">
        <f t="shared" si="291"/>
        <v>0</v>
      </c>
      <c r="T1758" s="10" t="str">
        <f t="shared" si="287"/>
        <v>Sem - 40</v>
      </c>
      <c r="U1758" s="10" t="str">
        <f t="shared" si="288"/>
        <v>Septembre</v>
      </c>
      <c r="V1758" s="36" t="str">
        <f t="shared" si="292"/>
        <v>2026</v>
      </c>
      <c r="W1758" s="34"/>
      <c r="X1758" s="91">
        <f t="shared" si="289"/>
        <v>0</v>
      </c>
      <c r="Y1758" s="92" t="str">
        <f>VLOOKUP('CM-CIC'!B1689,Annuaire_roster!B:F,4,0)</f>
        <v>CHOUIFI Mustapha</v>
      </c>
      <c r="Z1758" s="37" t="s">
        <v>110</v>
      </c>
      <c r="AA1758" s="60" t="s">
        <v>39</v>
      </c>
      <c r="AB1758" s="35" t="str">
        <f t="shared" si="293"/>
        <v/>
      </c>
      <c r="AC1758" s="35" t="str">
        <f t="shared" si="294"/>
        <v/>
      </c>
      <c r="AD1758" s="35" t="str">
        <f t="shared" si="295"/>
        <v/>
      </c>
      <c r="AE1758" s="45" t="str">
        <f t="shared" si="296"/>
        <v/>
      </c>
      <c r="AF1758" s="61"/>
      <c r="AG1758" s="45"/>
    </row>
    <row r="1759" spans="1:33" x14ac:dyDescent="0.2">
      <c r="A1759" s="59">
        <f>+VLOOKUP(B1759,Annuaire_roster!B:G,5,0)</f>
        <v>1372</v>
      </c>
      <c r="B1759" s="72" t="s">
        <v>115</v>
      </c>
      <c r="C1759" s="65">
        <v>0.25</v>
      </c>
      <c r="D1759" s="65">
        <v>0.25</v>
      </c>
      <c r="E1759" s="66">
        <v>0.625</v>
      </c>
      <c r="F1759" s="66">
        <v>0.625</v>
      </c>
      <c r="G1759" s="49"/>
      <c r="H1759" s="48"/>
      <c r="I1759" s="84" t="s">
        <v>63</v>
      </c>
      <c r="J1759" s="48"/>
      <c r="K1759" s="58">
        <v>0</v>
      </c>
      <c r="L1759" s="48">
        <v>0</v>
      </c>
      <c r="M1759" s="70">
        <v>0</v>
      </c>
      <c r="N1759" s="34">
        <f t="shared" si="285"/>
        <v>0.33333333333333331</v>
      </c>
      <c r="O1759" s="38">
        <f t="shared" si="286"/>
        <v>0.33333333333333331</v>
      </c>
      <c r="P1759" s="82" t="s">
        <v>117</v>
      </c>
      <c r="Q1759" s="43">
        <v>44832</v>
      </c>
      <c r="R1759" s="35">
        <f t="shared" si="290"/>
        <v>0</v>
      </c>
      <c r="S1759" s="35">
        <f t="shared" si="291"/>
        <v>0</v>
      </c>
      <c r="T1759" s="10" t="str">
        <f t="shared" si="287"/>
        <v>Sem - 40</v>
      </c>
      <c r="U1759" s="10" t="str">
        <f t="shared" si="288"/>
        <v>Septembre</v>
      </c>
      <c r="V1759" s="36" t="str">
        <f t="shared" si="292"/>
        <v>2026</v>
      </c>
      <c r="W1759" s="34"/>
      <c r="X1759" s="91">
        <f t="shared" si="289"/>
        <v>0</v>
      </c>
      <c r="Y1759" s="92" t="str">
        <f>VLOOKUP('CM-CIC'!B1690,Annuaire_roster!B:F,4,0)</f>
        <v>CHOUIFI Mustapha</v>
      </c>
      <c r="Z1759" s="37" t="s">
        <v>110</v>
      </c>
      <c r="AA1759" s="60" t="s">
        <v>39</v>
      </c>
      <c r="AB1759" s="35" t="str">
        <f t="shared" si="293"/>
        <v/>
      </c>
      <c r="AC1759" s="35" t="str">
        <f t="shared" si="294"/>
        <v/>
      </c>
      <c r="AD1759" s="35" t="str">
        <f t="shared" si="295"/>
        <v/>
      </c>
      <c r="AE1759" s="45" t="str">
        <f t="shared" si="296"/>
        <v/>
      </c>
      <c r="AF1759" s="61"/>
      <c r="AG1759" s="45"/>
    </row>
    <row r="1760" spans="1:33" x14ac:dyDescent="0.2">
      <c r="A1760" s="59">
        <f>+VLOOKUP(B1760,Annuaire_roster!B:G,5,0)</f>
        <v>1371</v>
      </c>
      <c r="B1760" s="72" t="s">
        <v>116</v>
      </c>
      <c r="C1760" s="65">
        <v>0.24652777777777779</v>
      </c>
      <c r="D1760" s="65">
        <v>0.25</v>
      </c>
      <c r="E1760" s="66">
        <v>0.375</v>
      </c>
      <c r="F1760" s="66">
        <v>0.625</v>
      </c>
      <c r="G1760" s="49"/>
      <c r="H1760" s="48"/>
      <c r="I1760" s="84" t="s">
        <v>63</v>
      </c>
      <c r="J1760" s="48"/>
      <c r="K1760" s="58">
        <v>0</v>
      </c>
      <c r="L1760" s="48">
        <v>0.20833333333333334</v>
      </c>
      <c r="M1760" s="70">
        <v>0</v>
      </c>
      <c r="N1760" s="34">
        <f t="shared" si="285"/>
        <v>0.12499999999999997</v>
      </c>
      <c r="O1760" s="38">
        <f t="shared" si="286"/>
        <v>0.33333333333333331</v>
      </c>
      <c r="P1760" s="82" t="s">
        <v>117</v>
      </c>
      <c r="Q1760" s="43">
        <v>44832</v>
      </c>
      <c r="R1760" s="35">
        <f t="shared" si="290"/>
        <v>0</v>
      </c>
      <c r="S1760" s="35">
        <f t="shared" si="291"/>
        <v>0.20833333333333334</v>
      </c>
      <c r="T1760" s="10" t="str">
        <f t="shared" si="287"/>
        <v>Sem - 40</v>
      </c>
      <c r="U1760" s="10" t="str">
        <f t="shared" si="288"/>
        <v>Septembre</v>
      </c>
      <c r="V1760" s="36" t="str">
        <f t="shared" si="292"/>
        <v>2026</v>
      </c>
      <c r="W1760" s="34"/>
      <c r="X1760" s="91">
        <f t="shared" si="289"/>
        <v>0</v>
      </c>
      <c r="Y1760" s="92" t="str">
        <f>VLOOKUP('CM-CIC'!B1691,Annuaire_roster!B:F,4,0)</f>
        <v>CHOUIFI Mustapha</v>
      </c>
      <c r="Z1760" s="37" t="s">
        <v>110</v>
      </c>
      <c r="AA1760" s="60" t="s">
        <v>39</v>
      </c>
      <c r="AB1760" s="35" t="str">
        <f t="shared" si="293"/>
        <v/>
      </c>
      <c r="AC1760" s="35" t="str">
        <f t="shared" si="294"/>
        <v/>
      </c>
      <c r="AD1760" s="35" t="str">
        <f t="shared" si="295"/>
        <v/>
      </c>
      <c r="AE1760" s="45" t="str">
        <f t="shared" si="296"/>
        <v/>
      </c>
      <c r="AF1760" s="61"/>
      <c r="AG1760" s="45"/>
    </row>
    <row r="1761" spans="1:33" x14ac:dyDescent="0.2">
      <c r="A1761" s="59">
        <f>+VLOOKUP(B1761,Annuaire_roster!B:G,5,0)</f>
        <v>1152</v>
      </c>
      <c r="B1761" s="72" t="s">
        <v>67</v>
      </c>
      <c r="C1761" s="65">
        <v>0.24652777777777779</v>
      </c>
      <c r="D1761" s="65">
        <v>0.25</v>
      </c>
      <c r="E1761" s="66">
        <v>0.625</v>
      </c>
      <c r="F1761" s="66">
        <v>0.625</v>
      </c>
      <c r="G1761" s="49"/>
      <c r="H1761" s="48"/>
      <c r="I1761" s="84" t="s">
        <v>63</v>
      </c>
      <c r="J1761" s="48"/>
      <c r="K1761" s="58">
        <v>0</v>
      </c>
      <c r="L1761" s="48">
        <v>0</v>
      </c>
      <c r="M1761" s="70">
        <v>0</v>
      </c>
      <c r="N1761" s="34">
        <f t="shared" si="285"/>
        <v>0.33333333333333331</v>
      </c>
      <c r="O1761" s="38">
        <f t="shared" si="286"/>
        <v>0.33333333333333331</v>
      </c>
      <c r="P1761" s="82" t="s">
        <v>117</v>
      </c>
      <c r="Q1761" s="43">
        <v>44832</v>
      </c>
      <c r="R1761" s="35">
        <f t="shared" si="290"/>
        <v>0</v>
      </c>
      <c r="S1761" s="35">
        <f t="shared" si="291"/>
        <v>0</v>
      </c>
      <c r="T1761" s="10" t="str">
        <f t="shared" si="287"/>
        <v>Sem - 40</v>
      </c>
      <c r="U1761" s="10" t="str">
        <f t="shared" si="288"/>
        <v>Septembre</v>
      </c>
      <c r="V1761" s="36" t="str">
        <f t="shared" si="292"/>
        <v>2026</v>
      </c>
      <c r="W1761" s="34"/>
      <c r="X1761" s="91">
        <f t="shared" si="289"/>
        <v>3.4722222222222099E-3</v>
      </c>
      <c r="Y1761" s="92" t="str">
        <f>VLOOKUP('CM-CIC'!B1692,Annuaire_roster!B:F,4,0)</f>
        <v>CHOUIFI Mustapha</v>
      </c>
      <c r="Z1761" s="37" t="s">
        <v>110</v>
      </c>
      <c r="AA1761" s="60" t="s">
        <v>39</v>
      </c>
      <c r="AB1761" s="35" t="str">
        <f t="shared" si="293"/>
        <v/>
      </c>
      <c r="AC1761" s="35" t="str">
        <f t="shared" si="294"/>
        <v/>
      </c>
      <c r="AD1761" s="35" t="str">
        <f t="shared" si="295"/>
        <v/>
      </c>
      <c r="AE1761" s="45" t="str">
        <f t="shared" si="296"/>
        <v/>
      </c>
      <c r="AF1761" s="61"/>
      <c r="AG1761" s="45"/>
    </row>
    <row r="1762" spans="1:33" x14ac:dyDescent="0.2">
      <c r="A1762" s="59">
        <f>+VLOOKUP(B1762,Annuaire_roster!B:G,5,0)</f>
        <v>1389</v>
      </c>
      <c r="B1762" s="72" t="s">
        <v>126</v>
      </c>
      <c r="C1762" s="65">
        <v>0.24930555555555556</v>
      </c>
      <c r="D1762" s="65">
        <v>0.25</v>
      </c>
      <c r="E1762" s="66">
        <v>0.625</v>
      </c>
      <c r="F1762" s="66">
        <v>0.625</v>
      </c>
      <c r="G1762" s="49"/>
      <c r="H1762" s="48"/>
      <c r="I1762" s="84" t="s">
        <v>63</v>
      </c>
      <c r="J1762" s="48"/>
      <c r="K1762" s="58">
        <v>0</v>
      </c>
      <c r="L1762" s="48">
        <v>0</v>
      </c>
      <c r="M1762" s="70">
        <v>0</v>
      </c>
      <c r="N1762" s="34">
        <f t="shared" si="285"/>
        <v>0.33333333333333331</v>
      </c>
      <c r="O1762" s="38">
        <f t="shared" si="286"/>
        <v>0.33333333333333331</v>
      </c>
      <c r="P1762" s="82" t="s">
        <v>117</v>
      </c>
      <c r="Q1762" s="43">
        <v>44832</v>
      </c>
      <c r="R1762" s="35">
        <f t="shared" si="290"/>
        <v>0</v>
      </c>
      <c r="S1762" s="35">
        <f t="shared" si="291"/>
        <v>0</v>
      </c>
      <c r="T1762" s="10" t="str">
        <f t="shared" si="287"/>
        <v>Sem - 40</v>
      </c>
      <c r="U1762" s="10" t="str">
        <f t="shared" si="288"/>
        <v>Septembre</v>
      </c>
      <c r="V1762" s="36" t="str">
        <f t="shared" si="292"/>
        <v>2026</v>
      </c>
      <c r="W1762" s="34"/>
      <c r="X1762" s="91">
        <f t="shared" si="289"/>
        <v>0</v>
      </c>
      <c r="Y1762" s="92" t="str">
        <f>VLOOKUP('CM-CIC'!B1693,Annuaire_roster!B:F,4,0)</f>
        <v>CHOUIFI Mustapha</v>
      </c>
      <c r="Z1762" s="37" t="s">
        <v>110</v>
      </c>
      <c r="AA1762" s="60" t="s">
        <v>39</v>
      </c>
      <c r="AB1762" s="35" t="str">
        <f t="shared" si="293"/>
        <v/>
      </c>
      <c r="AC1762" s="35" t="str">
        <f t="shared" si="294"/>
        <v/>
      </c>
      <c r="AD1762" s="35" t="str">
        <f t="shared" si="295"/>
        <v/>
      </c>
      <c r="AE1762" s="45" t="str">
        <f t="shared" si="296"/>
        <v/>
      </c>
      <c r="AF1762" s="61"/>
      <c r="AG1762" s="45"/>
    </row>
    <row r="1763" spans="1:33" x14ac:dyDescent="0.2">
      <c r="A1763" s="59">
        <f>+VLOOKUP(B1763,Annuaire_roster!B:G,5,0)</f>
        <v>1393</v>
      </c>
      <c r="B1763" s="72" t="s">
        <v>127</v>
      </c>
      <c r="C1763" s="65">
        <v>0.25</v>
      </c>
      <c r="D1763" s="65">
        <v>0.25</v>
      </c>
      <c r="E1763" s="66">
        <v>0.625</v>
      </c>
      <c r="F1763" s="66">
        <v>0.625</v>
      </c>
      <c r="G1763" s="49"/>
      <c r="H1763" s="48"/>
      <c r="I1763" s="84" t="s">
        <v>63</v>
      </c>
      <c r="J1763" s="48"/>
      <c r="K1763" s="58">
        <v>0</v>
      </c>
      <c r="L1763" s="48">
        <v>0</v>
      </c>
      <c r="M1763" s="70">
        <v>0</v>
      </c>
      <c r="N1763" s="34">
        <f t="shared" si="285"/>
        <v>0.33333333333333331</v>
      </c>
      <c r="O1763" s="38">
        <f t="shared" si="286"/>
        <v>0.33333333333333331</v>
      </c>
      <c r="P1763" s="82" t="s">
        <v>117</v>
      </c>
      <c r="Q1763" s="43">
        <v>44832</v>
      </c>
      <c r="R1763" s="35">
        <f t="shared" si="290"/>
        <v>0</v>
      </c>
      <c r="S1763" s="35">
        <f t="shared" si="291"/>
        <v>0</v>
      </c>
      <c r="T1763" s="10" t="str">
        <f t="shared" si="287"/>
        <v>Sem - 40</v>
      </c>
      <c r="U1763" s="10" t="str">
        <f t="shared" si="288"/>
        <v>Septembre</v>
      </c>
      <c r="V1763" s="36" t="str">
        <f t="shared" si="292"/>
        <v>2026</v>
      </c>
      <c r="W1763" s="34"/>
      <c r="X1763" s="91">
        <f t="shared" si="289"/>
        <v>0</v>
      </c>
      <c r="Y1763" s="92" t="str">
        <f>VLOOKUP('CM-CIC'!B1694,Annuaire_roster!B:F,4,0)</f>
        <v>CHOUIFI Mustapha</v>
      </c>
      <c r="Z1763" s="37" t="s">
        <v>110</v>
      </c>
      <c r="AA1763" s="60" t="s">
        <v>39</v>
      </c>
      <c r="AB1763" s="35" t="str">
        <f t="shared" si="293"/>
        <v/>
      </c>
      <c r="AC1763" s="35" t="str">
        <f t="shared" si="294"/>
        <v/>
      </c>
      <c r="AD1763" s="35" t="str">
        <f t="shared" si="295"/>
        <v/>
      </c>
      <c r="AE1763" s="45" t="str">
        <f t="shared" si="296"/>
        <v/>
      </c>
      <c r="AF1763" s="61"/>
      <c r="AG1763" s="45"/>
    </row>
    <row r="1764" spans="1:33" x14ac:dyDescent="0.2">
      <c r="A1764" s="59">
        <f>+VLOOKUP(B1764,Annuaire_roster!B:G,5,0)</f>
        <v>1413</v>
      </c>
      <c r="B1764" s="72" t="s">
        <v>131</v>
      </c>
      <c r="C1764" s="65">
        <v>0.25416666666666665</v>
      </c>
      <c r="D1764" s="65">
        <v>0.25</v>
      </c>
      <c r="E1764" s="66">
        <v>0.625</v>
      </c>
      <c r="F1764" s="66">
        <v>0.625</v>
      </c>
      <c r="G1764" s="49"/>
      <c r="H1764" s="48"/>
      <c r="I1764" s="146"/>
      <c r="J1764" s="48"/>
      <c r="K1764" s="58"/>
      <c r="L1764" s="48">
        <v>0</v>
      </c>
      <c r="M1764" s="70">
        <v>0</v>
      </c>
      <c r="N1764" s="34">
        <f t="shared" si="285"/>
        <v>0.33333333333333331</v>
      </c>
      <c r="O1764" s="38">
        <f t="shared" si="286"/>
        <v>0.33333333333333331</v>
      </c>
      <c r="P1764" s="82" t="s">
        <v>117</v>
      </c>
      <c r="Q1764" s="43">
        <v>44832</v>
      </c>
      <c r="R1764" s="35">
        <f t="shared" si="290"/>
        <v>0</v>
      </c>
      <c r="S1764" s="35">
        <f t="shared" si="291"/>
        <v>0</v>
      </c>
      <c r="T1764" s="10" t="str">
        <f t="shared" si="287"/>
        <v>Sem - 40</v>
      </c>
      <c r="U1764" s="10" t="str">
        <f t="shared" si="288"/>
        <v>Septembre</v>
      </c>
      <c r="V1764" s="36" t="str">
        <f t="shared" si="292"/>
        <v>2026</v>
      </c>
      <c r="W1764" s="34"/>
      <c r="X1764" s="91">
        <f t="shared" si="289"/>
        <v>0</v>
      </c>
      <c r="Y1764" s="92" t="str">
        <f>VLOOKUP('CM-CIC'!B1695,Annuaire_roster!B:F,4,0)</f>
        <v>CHOUIFI Mustapha</v>
      </c>
      <c r="Z1764" s="37" t="s">
        <v>110</v>
      </c>
      <c r="AA1764" s="60" t="s">
        <v>39</v>
      </c>
      <c r="AB1764" s="35" t="str">
        <f t="shared" si="293"/>
        <v/>
      </c>
      <c r="AC1764" s="35" t="str">
        <f t="shared" si="294"/>
        <v/>
      </c>
      <c r="AD1764" s="35" t="str">
        <f t="shared" si="295"/>
        <v/>
      </c>
      <c r="AE1764" s="45" t="str">
        <f t="shared" si="296"/>
        <v/>
      </c>
      <c r="AF1764" s="61"/>
      <c r="AG1764" s="45"/>
    </row>
    <row r="1765" spans="1:33" x14ac:dyDescent="0.2">
      <c r="A1765" s="59">
        <f>+VLOOKUP(B1765,Annuaire_roster!B:G,5,0)</f>
        <v>1418</v>
      </c>
      <c r="B1765" s="72" t="s">
        <v>132</v>
      </c>
      <c r="C1765" s="65">
        <v>0.25</v>
      </c>
      <c r="D1765" s="65">
        <v>0.25</v>
      </c>
      <c r="E1765" s="66">
        <v>0.625</v>
      </c>
      <c r="F1765" s="66">
        <v>0.625</v>
      </c>
      <c r="G1765" s="49"/>
      <c r="H1765" s="48"/>
      <c r="I1765" s="84" t="s">
        <v>63</v>
      </c>
      <c r="J1765" s="48"/>
      <c r="K1765" s="58">
        <v>0</v>
      </c>
      <c r="L1765" s="48">
        <v>0</v>
      </c>
      <c r="M1765" s="70">
        <v>0</v>
      </c>
      <c r="N1765" s="34">
        <f t="shared" si="285"/>
        <v>0.33333333333333331</v>
      </c>
      <c r="O1765" s="38">
        <f t="shared" si="286"/>
        <v>0.33333333333333331</v>
      </c>
      <c r="P1765" s="82" t="s">
        <v>117</v>
      </c>
      <c r="Q1765" s="43">
        <v>44832</v>
      </c>
      <c r="R1765" s="35">
        <f t="shared" si="290"/>
        <v>0</v>
      </c>
      <c r="S1765" s="35">
        <f t="shared" si="291"/>
        <v>0</v>
      </c>
      <c r="T1765" s="10" t="str">
        <f t="shared" si="287"/>
        <v>Sem - 40</v>
      </c>
      <c r="U1765" s="10" t="str">
        <f t="shared" si="288"/>
        <v>Septembre</v>
      </c>
      <c r="V1765" s="36" t="str">
        <f t="shared" si="292"/>
        <v>2026</v>
      </c>
      <c r="W1765" s="34"/>
      <c r="X1765" s="91">
        <f t="shared" si="289"/>
        <v>0</v>
      </c>
      <c r="Y1765" s="92" t="str">
        <f>VLOOKUP('CM-CIC'!B1696,Annuaire_roster!B:F,4,0)</f>
        <v>CHOUIFI Mustapha</v>
      </c>
      <c r="Z1765" s="37" t="s">
        <v>110</v>
      </c>
      <c r="AA1765" s="60" t="s">
        <v>39</v>
      </c>
      <c r="AB1765" s="35" t="str">
        <f t="shared" si="293"/>
        <v/>
      </c>
      <c r="AC1765" s="35" t="str">
        <f t="shared" si="294"/>
        <v/>
      </c>
      <c r="AD1765" s="35" t="str">
        <f t="shared" si="295"/>
        <v/>
      </c>
      <c r="AE1765" s="45" t="str">
        <f t="shared" si="296"/>
        <v/>
      </c>
      <c r="AF1765" s="61"/>
      <c r="AG1765" s="45"/>
    </row>
    <row r="1766" spans="1:33" x14ac:dyDescent="0.2">
      <c r="A1766" s="59">
        <f>+VLOOKUP(B1766,Annuaire_roster!B:G,5,0)</f>
        <v>1410</v>
      </c>
      <c r="B1766" s="72" t="s">
        <v>134</v>
      </c>
      <c r="C1766" s="65">
        <v>0.25</v>
      </c>
      <c r="D1766" s="65">
        <v>0.25</v>
      </c>
      <c r="E1766" s="66">
        <v>0.625</v>
      </c>
      <c r="F1766" s="66">
        <v>0.625</v>
      </c>
      <c r="G1766" s="49"/>
      <c r="H1766" s="48"/>
      <c r="I1766" s="84" t="s">
        <v>63</v>
      </c>
      <c r="J1766" s="48"/>
      <c r="K1766" s="58">
        <v>0</v>
      </c>
      <c r="L1766" s="48">
        <v>0</v>
      </c>
      <c r="M1766" s="70">
        <v>0</v>
      </c>
      <c r="N1766" s="34">
        <f t="shared" si="285"/>
        <v>0.33333333333333331</v>
      </c>
      <c r="O1766" s="38">
        <f t="shared" si="286"/>
        <v>0.33333333333333331</v>
      </c>
      <c r="P1766" s="82" t="s">
        <v>117</v>
      </c>
      <c r="Q1766" s="43">
        <v>44832</v>
      </c>
      <c r="R1766" s="35">
        <f t="shared" si="290"/>
        <v>0</v>
      </c>
      <c r="S1766" s="35">
        <f t="shared" si="291"/>
        <v>0</v>
      </c>
      <c r="T1766" s="10" t="str">
        <f t="shared" si="287"/>
        <v>Sem - 40</v>
      </c>
      <c r="U1766" s="10" t="str">
        <f t="shared" si="288"/>
        <v>Septembre</v>
      </c>
      <c r="V1766" s="36" t="str">
        <f t="shared" si="292"/>
        <v>2026</v>
      </c>
      <c r="W1766" s="34"/>
      <c r="X1766" s="91">
        <f t="shared" si="289"/>
        <v>0</v>
      </c>
      <c r="Y1766" s="92" t="str">
        <f>VLOOKUP('CM-CIC'!B1697,Annuaire_roster!B:F,4,0)</f>
        <v>CHOUIFI Mustapha</v>
      </c>
      <c r="Z1766" s="37" t="s">
        <v>110</v>
      </c>
      <c r="AA1766" s="60" t="s">
        <v>39</v>
      </c>
      <c r="AB1766" s="35" t="str">
        <f t="shared" si="293"/>
        <v/>
      </c>
      <c r="AC1766" s="35" t="str">
        <f t="shared" si="294"/>
        <v/>
      </c>
      <c r="AD1766" s="35" t="str">
        <f t="shared" si="295"/>
        <v/>
      </c>
      <c r="AE1766" s="45" t="str">
        <f t="shared" si="296"/>
        <v/>
      </c>
      <c r="AF1766" s="61"/>
      <c r="AG1766" s="45"/>
    </row>
    <row r="1767" spans="1:33" x14ac:dyDescent="0.2">
      <c r="A1767" s="59">
        <f>+VLOOKUP(B1767,Annuaire_roster!B:G,5,0)</f>
        <v>1414</v>
      </c>
      <c r="B1767" s="72" t="s">
        <v>136</v>
      </c>
      <c r="C1767" s="65">
        <v>0.2416666666666667</v>
      </c>
      <c r="D1767" s="65">
        <v>0.25</v>
      </c>
      <c r="E1767" s="66">
        <v>0.625</v>
      </c>
      <c r="F1767" s="66">
        <v>0.625</v>
      </c>
      <c r="G1767" s="49"/>
      <c r="H1767" s="48"/>
      <c r="I1767" s="84" t="s">
        <v>63</v>
      </c>
      <c r="J1767" s="48"/>
      <c r="K1767" s="58">
        <v>0</v>
      </c>
      <c r="L1767" s="48">
        <v>0</v>
      </c>
      <c r="M1767" s="70">
        <v>0</v>
      </c>
      <c r="N1767" s="34">
        <f t="shared" si="285"/>
        <v>0.33333333333333331</v>
      </c>
      <c r="O1767" s="38">
        <f t="shared" si="286"/>
        <v>0.33333333333333331</v>
      </c>
      <c r="P1767" s="82" t="s">
        <v>117</v>
      </c>
      <c r="Q1767" s="43">
        <v>44832</v>
      </c>
      <c r="R1767" s="35">
        <f t="shared" si="290"/>
        <v>0</v>
      </c>
      <c r="S1767" s="35">
        <f t="shared" si="291"/>
        <v>0</v>
      </c>
      <c r="T1767" s="10" t="str">
        <f t="shared" si="287"/>
        <v>Sem - 40</v>
      </c>
      <c r="U1767" s="10" t="str">
        <f t="shared" si="288"/>
        <v>Septembre</v>
      </c>
      <c r="V1767" s="36" t="str">
        <f t="shared" si="292"/>
        <v>2026</v>
      </c>
      <c r="W1767" s="34"/>
      <c r="X1767" s="91">
        <f t="shared" si="289"/>
        <v>8.3333333333333037E-3</v>
      </c>
      <c r="Y1767" s="92" t="str">
        <f>VLOOKUP('CM-CIC'!B1698,Annuaire_roster!B:F,4,0)</f>
        <v>CHOUIFI Mustapha</v>
      </c>
      <c r="Z1767" s="37" t="s">
        <v>110</v>
      </c>
      <c r="AA1767" s="60" t="s">
        <v>39</v>
      </c>
      <c r="AB1767" s="35" t="str">
        <f t="shared" si="293"/>
        <v/>
      </c>
      <c r="AC1767" s="35" t="str">
        <f t="shared" si="294"/>
        <v/>
      </c>
      <c r="AD1767" s="35" t="str">
        <f t="shared" si="295"/>
        <v/>
      </c>
      <c r="AE1767" s="45" t="str">
        <f t="shared" si="296"/>
        <v/>
      </c>
      <c r="AF1767" s="61"/>
      <c r="AG1767" s="45"/>
    </row>
    <row r="1768" spans="1:33" x14ac:dyDescent="0.2">
      <c r="A1768" s="59">
        <f>+VLOOKUP(B1768,Annuaire_roster!B:G,5,0)</f>
        <v>1415</v>
      </c>
      <c r="B1768" s="72" t="s">
        <v>137</v>
      </c>
      <c r="C1768" s="65">
        <v>0.24861111111111112</v>
      </c>
      <c r="D1768" s="65">
        <v>0.25</v>
      </c>
      <c r="E1768" s="66">
        <v>0.625</v>
      </c>
      <c r="F1768" s="66">
        <v>0.625</v>
      </c>
      <c r="G1768" s="49"/>
      <c r="H1768" s="48"/>
      <c r="I1768" s="84" t="s">
        <v>63</v>
      </c>
      <c r="J1768" s="48"/>
      <c r="K1768" s="58">
        <v>0</v>
      </c>
      <c r="L1768" s="48">
        <v>0</v>
      </c>
      <c r="M1768" s="70">
        <v>0</v>
      </c>
      <c r="N1768" s="34">
        <f t="shared" si="285"/>
        <v>0.33333333333333331</v>
      </c>
      <c r="O1768" s="38">
        <f t="shared" si="286"/>
        <v>0.33333333333333331</v>
      </c>
      <c r="P1768" s="82" t="s">
        <v>117</v>
      </c>
      <c r="Q1768" s="43">
        <v>44832</v>
      </c>
      <c r="R1768" s="35">
        <f t="shared" si="290"/>
        <v>0</v>
      </c>
      <c r="S1768" s="35">
        <f t="shared" si="291"/>
        <v>0</v>
      </c>
      <c r="T1768" s="10" t="str">
        <f t="shared" si="287"/>
        <v>Sem - 40</v>
      </c>
      <c r="U1768" s="10" t="str">
        <f t="shared" si="288"/>
        <v>Septembre</v>
      </c>
      <c r="V1768" s="36" t="str">
        <f t="shared" si="292"/>
        <v>2026</v>
      </c>
      <c r="W1768" s="34"/>
      <c r="X1768" s="91">
        <f t="shared" si="289"/>
        <v>1.388888888888884E-3</v>
      </c>
      <c r="Y1768" s="92" t="str">
        <f>VLOOKUP('CM-CIC'!B1699,Annuaire_roster!B:F,4,0)</f>
        <v>CHOUIFI Mustapha</v>
      </c>
      <c r="Z1768" s="37" t="s">
        <v>110</v>
      </c>
      <c r="AA1768" s="60" t="s">
        <v>39</v>
      </c>
      <c r="AB1768" s="35" t="str">
        <f t="shared" si="293"/>
        <v/>
      </c>
      <c r="AC1768" s="35" t="str">
        <f t="shared" si="294"/>
        <v/>
      </c>
      <c r="AD1768" s="35" t="str">
        <f t="shared" si="295"/>
        <v/>
      </c>
      <c r="AE1768" s="45" t="str">
        <f t="shared" si="296"/>
        <v/>
      </c>
      <c r="AF1768" s="61"/>
      <c r="AG1768" s="45"/>
    </row>
    <row r="1769" spans="1:33" x14ac:dyDescent="0.2">
      <c r="A1769" s="59">
        <f>+VLOOKUP(B1769,Annuaire_roster!B:G,5,0)</f>
        <v>1421</v>
      </c>
      <c r="B1769" s="222" t="s">
        <v>140</v>
      </c>
      <c r="C1769" s="65"/>
      <c r="D1769" s="65">
        <v>0.25</v>
      </c>
      <c r="E1769" s="66"/>
      <c r="F1769" s="66">
        <v>0.625</v>
      </c>
      <c r="G1769" s="49"/>
      <c r="H1769" s="48"/>
      <c r="I1769" s="84" t="s">
        <v>63</v>
      </c>
      <c r="J1769" s="48"/>
      <c r="K1769" s="58">
        <v>0</v>
      </c>
      <c r="L1769" s="48">
        <v>0</v>
      </c>
      <c r="M1769" s="70" t="s">
        <v>187</v>
      </c>
      <c r="N1769" s="34" t="str">
        <f t="shared" si="285"/>
        <v/>
      </c>
      <c r="O1769" s="38">
        <f t="shared" si="286"/>
        <v>0.33333333333333331</v>
      </c>
      <c r="P1769" s="82" t="s">
        <v>117</v>
      </c>
      <c r="Q1769" s="43">
        <v>44832</v>
      </c>
      <c r="R1769" s="35">
        <f t="shared" si="290"/>
        <v>0.33333333333333331</v>
      </c>
      <c r="S1769" s="35">
        <f t="shared" si="291"/>
        <v>0.33333333333333331</v>
      </c>
      <c r="T1769" s="10" t="str">
        <f t="shared" si="287"/>
        <v>Sem - 40</v>
      </c>
      <c r="U1769" s="10" t="str">
        <f t="shared" si="288"/>
        <v>Septembre</v>
      </c>
      <c r="V1769" s="36" t="str">
        <f t="shared" si="292"/>
        <v>2026</v>
      </c>
      <c r="W1769" s="34"/>
      <c r="X1769" s="91">
        <f t="shared" si="289"/>
        <v>0</v>
      </c>
      <c r="Y1769" s="92" t="str">
        <f>VLOOKUP('CM-CIC'!B1700,Annuaire_roster!B:F,4,0)</f>
        <v>CHOUIFI Mustapha</v>
      </c>
      <c r="Z1769" s="37" t="s">
        <v>110</v>
      </c>
      <c r="AA1769" s="60" t="s">
        <v>39</v>
      </c>
      <c r="AB1769" s="35" t="str">
        <f t="shared" si="293"/>
        <v/>
      </c>
      <c r="AC1769" s="35" t="str">
        <f t="shared" si="294"/>
        <v/>
      </c>
      <c r="AD1769" s="35" t="str">
        <f t="shared" si="295"/>
        <v/>
      </c>
      <c r="AE1769" s="45" t="str">
        <f t="shared" si="296"/>
        <v/>
      </c>
      <c r="AF1769" s="61"/>
      <c r="AG1769" s="45"/>
    </row>
    <row r="1770" spans="1:33" x14ac:dyDescent="0.2">
      <c r="A1770" s="59">
        <f>+VLOOKUP(B1770,Annuaire_roster!B:G,5,0)</f>
        <v>1419</v>
      </c>
      <c r="B1770" s="72" t="s">
        <v>139</v>
      </c>
      <c r="C1770" s="65">
        <v>0.25</v>
      </c>
      <c r="D1770" s="65">
        <v>0.25</v>
      </c>
      <c r="E1770" s="66">
        <v>0.625</v>
      </c>
      <c r="F1770" s="66">
        <v>0.625</v>
      </c>
      <c r="G1770" s="49"/>
      <c r="H1770" s="48"/>
      <c r="I1770" s="84" t="s">
        <v>63</v>
      </c>
      <c r="J1770" s="48"/>
      <c r="K1770" s="58">
        <v>0</v>
      </c>
      <c r="L1770" s="48">
        <v>0</v>
      </c>
      <c r="M1770" s="70">
        <v>0</v>
      </c>
      <c r="N1770" s="34">
        <f t="shared" si="285"/>
        <v>0.33333333333333331</v>
      </c>
      <c r="O1770" s="38">
        <f t="shared" si="286"/>
        <v>0.33333333333333331</v>
      </c>
      <c r="P1770" s="82" t="s">
        <v>117</v>
      </c>
      <c r="Q1770" s="43">
        <v>44832</v>
      </c>
      <c r="R1770" s="35">
        <f t="shared" si="290"/>
        <v>0</v>
      </c>
      <c r="S1770" s="35">
        <f t="shared" si="291"/>
        <v>0</v>
      </c>
      <c r="T1770" s="10" t="str">
        <f t="shared" si="287"/>
        <v>Sem - 40</v>
      </c>
      <c r="U1770" s="10" t="str">
        <f t="shared" si="288"/>
        <v>Septembre</v>
      </c>
      <c r="V1770" s="36" t="str">
        <f t="shared" si="292"/>
        <v>2026</v>
      </c>
      <c r="W1770" s="34"/>
      <c r="X1770" s="91">
        <f t="shared" si="289"/>
        <v>0</v>
      </c>
      <c r="Y1770" s="92" t="str">
        <f>VLOOKUP('CM-CIC'!B1701,Annuaire_roster!B:F,4,0)</f>
        <v>CHOUIFI Mustapha</v>
      </c>
      <c r="Z1770" s="37" t="s">
        <v>110</v>
      </c>
      <c r="AA1770" s="60" t="s">
        <v>39</v>
      </c>
      <c r="AB1770" s="35" t="str">
        <f t="shared" si="293"/>
        <v/>
      </c>
      <c r="AC1770" s="35" t="str">
        <f t="shared" si="294"/>
        <v/>
      </c>
      <c r="AD1770" s="35" t="str">
        <f t="shared" si="295"/>
        <v/>
      </c>
      <c r="AE1770" s="45" t="str">
        <f t="shared" si="296"/>
        <v/>
      </c>
      <c r="AF1770" s="61"/>
      <c r="AG1770" s="45"/>
    </row>
    <row r="1771" spans="1:33" x14ac:dyDescent="0.2">
      <c r="A1771" s="59">
        <f>+VLOOKUP(B1771,Annuaire_roster!B:G,5,0)</f>
        <v>1533</v>
      </c>
      <c r="B1771" s="72" t="s">
        <v>181</v>
      </c>
      <c r="C1771" s="65">
        <v>0.25</v>
      </c>
      <c r="D1771" s="65">
        <v>0.25</v>
      </c>
      <c r="E1771" s="66">
        <v>0.625</v>
      </c>
      <c r="F1771" s="66">
        <v>0.625</v>
      </c>
      <c r="G1771" s="49"/>
      <c r="H1771" s="48"/>
      <c r="I1771" s="84" t="s">
        <v>63</v>
      </c>
      <c r="J1771" s="48"/>
      <c r="K1771" s="58">
        <v>0</v>
      </c>
      <c r="L1771" s="48">
        <v>0</v>
      </c>
      <c r="M1771" s="70">
        <v>0</v>
      </c>
      <c r="N1771" s="34">
        <f t="shared" si="285"/>
        <v>0.33333333333333331</v>
      </c>
      <c r="O1771" s="38">
        <f t="shared" si="286"/>
        <v>0.33333333333333331</v>
      </c>
      <c r="P1771" s="82" t="s">
        <v>117</v>
      </c>
      <c r="Q1771" s="43">
        <v>44832</v>
      </c>
      <c r="R1771" s="35">
        <f t="shared" si="290"/>
        <v>0</v>
      </c>
      <c r="S1771" s="35">
        <f t="shared" si="291"/>
        <v>0</v>
      </c>
      <c r="T1771" s="10" t="str">
        <f t="shared" si="287"/>
        <v>Sem - 40</v>
      </c>
      <c r="U1771" s="10" t="str">
        <f t="shared" si="288"/>
        <v>Septembre</v>
      </c>
      <c r="V1771" s="36" t="str">
        <f t="shared" si="292"/>
        <v>2026</v>
      </c>
      <c r="W1771" s="34"/>
      <c r="X1771" s="91">
        <f t="shared" si="289"/>
        <v>0</v>
      </c>
      <c r="Y1771" s="92" t="str">
        <f>VLOOKUP('CM-CIC'!B1702,Annuaire_roster!B:F,4,0)</f>
        <v>CHOUIFI Mustapha</v>
      </c>
      <c r="Z1771" s="37" t="s">
        <v>110</v>
      </c>
      <c r="AA1771" s="60" t="s">
        <v>39</v>
      </c>
      <c r="AB1771" s="35" t="str">
        <f t="shared" si="293"/>
        <v/>
      </c>
      <c r="AC1771" s="35" t="str">
        <f t="shared" si="294"/>
        <v/>
      </c>
      <c r="AD1771" s="35" t="str">
        <f t="shared" si="295"/>
        <v/>
      </c>
      <c r="AE1771" s="45" t="str">
        <f t="shared" si="296"/>
        <v/>
      </c>
      <c r="AF1771" s="61"/>
      <c r="AG1771" s="45"/>
    </row>
    <row r="1772" spans="1:33" x14ac:dyDescent="0.2">
      <c r="A1772" s="59">
        <f>+VLOOKUP(B1772,Annuaire_roster!B:G,5,0)</f>
        <v>1448</v>
      </c>
      <c r="B1772" s="72" t="s">
        <v>164</v>
      </c>
      <c r="C1772" s="65">
        <v>0.24583333333333335</v>
      </c>
      <c r="D1772" s="65">
        <v>0.25</v>
      </c>
      <c r="E1772" s="66">
        <v>0.625</v>
      </c>
      <c r="F1772" s="66">
        <v>0.625</v>
      </c>
      <c r="G1772" s="49"/>
      <c r="H1772" s="48"/>
      <c r="I1772" s="84" t="s">
        <v>63</v>
      </c>
      <c r="J1772" s="48"/>
      <c r="K1772" s="58">
        <v>0</v>
      </c>
      <c r="L1772" s="48">
        <v>0</v>
      </c>
      <c r="M1772" s="70">
        <v>0</v>
      </c>
      <c r="N1772" s="34">
        <f t="shared" si="285"/>
        <v>0.33333333333333331</v>
      </c>
      <c r="O1772" s="38">
        <f t="shared" si="286"/>
        <v>0.33333333333333331</v>
      </c>
      <c r="P1772" s="82" t="s">
        <v>117</v>
      </c>
      <c r="Q1772" s="43">
        <v>44832</v>
      </c>
      <c r="R1772" s="35">
        <f t="shared" si="290"/>
        <v>0</v>
      </c>
      <c r="S1772" s="35">
        <f t="shared" si="291"/>
        <v>0</v>
      </c>
      <c r="T1772" s="10" t="str">
        <f t="shared" si="287"/>
        <v>Sem - 40</v>
      </c>
      <c r="U1772" s="10" t="str">
        <f t="shared" si="288"/>
        <v>Septembre</v>
      </c>
      <c r="V1772" s="36" t="str">
        <f t="shared" si="292"/>
        <v>2026</v>
      </c>
      <c r="W1772" s="34"/>
      <c r="X1772" s="91">
        <f t="shared" si="289"/>
        <v>4.1666666666666519E-3</v>
      </c>
      <c r="Y1772" s="92" t="str">
        <f>VLOOKUP('CM-CIC'!B1703,Annuaire_roster!B:F,4,0)</f>
        <v>CHOUIFI Mustapha</v>
      </c>
      <c r="Z1772" s="37" t="s">
        <v>110</v>
      </c>
      <c r="AA1772" s="60" t="s">
        <v>39</v>
      </c>
      <c r="AB1772" s="35" t="str">
        <f t="shared" si="293"/>
        <v/>
      </c>
      <c r="AC1772" s="35" t="str">
        <f t="shared" si="294"/>
        <v/>
      </c>
      <c r="AD1772" s="35" t="str">
        <f t="shared" si="295"/>
        <v/>
      </c>
      <c r="AE1772" s="45" t="str">
        <f t="shared" si="296"/>
        <v/>
      </c>
      <c r="AF1772" s="61"/>
      <c r="AG1772" s="45"/>
    </row>
    <row r="1773" spans="1:33" x14ac:dyDescent="0.2">
      <c r="A1773" s="59">
        <f>+VLOOKUP(B1773,Annuaire_roster!B:G,5,0)</f>
        <v>1488</v>
      </c>
      <c r="B1773" s="72" t="s">
        <v>170</v>
      </c>
      <c r="C1773" s="65">
        <v>0.24861111111111112</v>
      </c>
      <c r="D1773" s="65">
        <v>0.25</v>
      </c>
      <c r="E1773" s="66">
        <v>0.625</v>
      </c>
      <c r="F1773" s="66">
        <v>0.625</v>
      </c>
      <c r="G1773" s="49"/>
      <c r="H1773" s="48"/>
      <c r="I1773" s="84" t="s">
        <v>63</v>
      </c>
      <c r="J1773" s="48"/>
      <c r="K1773" s="58">
        <v>0</v>
      </c>
      <c r="L1773" s="48">
        <v>0</v>
      </c>
      <c r="M1773" s="70">
        <v>0</v>
      </c>
      <c r="N1773" s="34">
        <f t="shared" si="285"/>
        <v>0.33333333333333331</v>
      </c>
      <c r="O1773" s="38">
        <f t="shared" si="286"/>
        <v>0.33333333333333331</v>
      </c>
      <c r="P1773" s="82" t="s">
        <v>117</v>
      </c>
      <c r="Q1773" s="43">
        <v>44832</v>
      </c>
      <c r="R1773" s="35">
        <f t="shared" si="290"/>
        <v>0</v>
      </c>
      <c r="S1773" s="35">
        <f t="shared" si="291"/>
        <v>0</v>
      </c>
      <c r="T1773" s="10" t="str">
        <f t="shared" si="287"/>
        <v>Sem - 40</v>
      </c>
      <c r="U1773" s="10" t="str">
        <f t="shared" si="288"/>
        <v>Septembre</v>
      </c>
      <c r="V1773" s="36" t="str">
        <f t="shared" si="292"/>
        <v>2026</v>
      </c>
      <c r="W1773" s="34"/>
      <c r="X1773" s="91">
        <f t="shared" si="289"/>
        <v>1.388888888888884E-3</v>
      </c>
      <c r="Y1773" s="92" t="str">
        <f>VLOOKUP('CM-CIC'!B1704,Annuaire_roster!B:F,4,0)</f>
        <v>CHOUIFI Mustapha</v>
      </c>
      <c r="Z1773" s="37" t="s">
        <v>110</v>
      </c>
      <c r="AA1773" s="60" t="s">
        <v>39</v>
      </c>
      <c r="AB1773" s="35" t="str">
        <f t="shared" si="293"/>
        <v/>
      </c>
      <c r="AC1773" s="35" t="str">
        <f t="shared" si="294"/>
        <v/>
      </c>
      <c r="AD1773" s="35" t="str">
        <f t="shared" si="295"/>
        <v/>
      </c>
      <c r="AE1773" s="45" t="str">
        <f t="shared" si="296"/>
        <v/>
      </c>
      <c r="AF1773" s="61"/>
      <c r="AG1773" s="45"/>
    </row>
    <row r="1774" spans="1:33" x14ac:dyDescent="0.2">
      <c r="A1774" s="59">
        <f>+VLOOKUP(B1774,Annuaire_roster!B:G,5,0)</f>
        <v>1456</v>
      </c>
      <c r="B1774" s="72" t="s">
        <v>173</v>
      </c>
      <c r="C1774" s="65">
        <v>0.24583333333333335</v>
      </c>
      <c r="D1774" s="65">
        <v>0.25</v>
      </c>
      <c r="E1774" s="66">
        <v>0.625</v>
      </c>
      <c r="F1774" s="66">
        <v>0.625</v>
      </c>
      <c r="G1774" s="49"/>
      <c r="H1774" s="48"/>
      <c r="I1774" s="84" t="s">
        <v>63</v>
      </c>
      <c r="J1774" s="48"/>
      <c r="K1774" s="58">
        <v>0</v>
      </c>
      <c r="L1774" s="48">
        <v>0</v>
      </c>
      <c r="M1774" s="70">
        <v>0</v>
      </c>
      <c r="N1774" s="34">
        <f t="shared" si="285"/>
        <v>0.33333333333333331</v>
      </c>
      <c r="O1774" s="38">
        <f t="shared" si="286"/>
        <v>0.33333333333333331</v>
      </c>
      <c r="P1774" s="82" t="s">
        <v>117</v>
      </c>
      <c r="Q1774" s="43">
        <v>44832</v>
      </c>
      <c r="R1774" s="35">
        <f t="shared" si="290"/>
        <v>0</v>
      </c>
      <c r="S1774" s="35">
        <f t="shared" si="291"/>
        <v>0</v>
      </c>
      <c r="T1774" s="10" t="str">
        <f t="shared" si="287"/>
        <v>Sem - 40</v>
      </c>
      <c r="U1774" s="10" t="str">
        <f t="shared" si="288"/>
        <v>Septembre</v>
      </c>
      <c r="V1774" s="36" t="str">
        <f t="shared" si="292"/>
        <v>2026</v>
      </c>
      <c r="W1774" s="34"/>
      <c r="X1774" s="91">
        <f t="shared" si="289"/>
        <v>4.1666666666666519E-3</v>
      </c>
      <c r="Y1774" s="92" t="str">
        <f>VLOOKUP('CM-CIC'!B1705,Annuaire_roster!B:F,4,0)</f>
        <v>CHOUIFI Mustapha</v>
      </c>
      <c r="Z1774" s="37" t="s">
        <v>110</v>
      </c>
      <c r="AA1774" s="60" t="s">
        <v>39</v>
      </c>
      <c r="AB1774" s="35" t="str">
        <f t="shared" si="293"/>
        <v/>
      </c>
      <c r="AC1774" s="35" t="str">
        <f t="shared" si="294"/>
        <v/>
      </c>
      <c r="AD1774" s="35" t="str">
        <f t="shared" si="295"/>
        <v/>
      </c>
      <c r="AE1774" s="45" t="str">
        <f t="shared" si="296"/>
        <v/>
      </c>
      <c r="AF1774" s="61"/>
      <c r="AG1774" s="45"/>
    </row>
    <row r="1775" spans="1:33" x14ac:dyDescent="0.2">
      <c r="A1775" s="59">
        <f>+VLOOKUP(B1775,Annuaire_roster!B:G,5,0)</f>
        <v>1429</v>
      </c>
      <c r="B1775" s="72" t="s">
        <v>147</v>
      </c>
      <c r="C1775" s="65">
        <v>0.24583333333333335</v>
      </c>
      <c r="D1775" s="65">
        <v>0.25</v>
      </c>
      <c r="E1775" s="66">
        <v>0.625</v>
      </c>
      <c r="F1775" s="66">
        <v>0.625</v>
      </c>
      <c r="G1775" s="49"/>
      <c r="H1775" s="48"/>
      <c r="I1775" s="84" t="s">
        <v>63</v>
      </c>
      <c r="J1775" s="48"/>
      <c r="K1775" s="58">
        <v>0</v>
      </c>
      <c r="L1775" s="48">
        <v>0</v>
      </c>
      <c r="M1775" s="70">
        <v>0</v>
      </c>
      <c r="N1775" s="34">
        <f t="shared" si="285"/>
        <v>0.33333333333333331</v>
      </c>
      <c r="O1775" s="38">
        <f t="shared" si="286"/>
        <v>0.33333333333333331</v>
      </c>
      <c r="P1775" s="82" t="s">
        <v>117</v>
      </c>
      <c r="Q1775" s="43">
        <v>44832</v>
      </c>
      <c r="R1775" s="35">
        <f t="shared" si="290"/>
        <v>0</v>
      </c>
      <c r="S1775" s="35">
        <f t="shared" si="291"/>
        <v>0</v>
      </c>
      <c r="T1775" s="10" t="str">
        <f t="shared" si="287"/>
        <v>Sem - 40</v>
      </c>
      <c r="U1775" s="10" t="str">
        <f t="shared" si="288"/>
        <v>Septembre</v>
      </c>
      <c r="V1775" s="36" t="str">
        <f t="shared" si="292"/>
        <v>2026</v>
      </c>
      <c r="W1775" s="34"/>
      <c r="X1775" s="91">
        <f t="shared" si="289"/>
        <v>4.1666666666666519E-3</v>
      </c>
      <c r="Y1775" s="92" t="str">
        <f>VLOOKUP('CM-CIC'!B1706,Annuaire_roster!B:F,4,0)</f>
        <v>CHOUIFI Mustapha</v>
      </c>
      <c r="Z1775" s="37" t="s">
        <v>110</v>
      </c>
      <c r="AA1775" s="60" t="s">
        <v>39</v>
      </c>
      <c r="AB1775" s="35" t="str">
        <f t="shared" si="293"/>
        <v/>
      </c>
      <c r="AC1775" s="35" t="str">
        <f t="shared" si="294"/>
        <v/>
      </c>
      <c r="AD1775" s="35" t="str">
        <f t="shared" si="295"/>
        <v/>
      </c>
      <c r="AE1775" s="45" t="str">
        <f t="shared" si="296"/>
        <v/>
      </c>
      <c r="AF1775" s="61"/>
      <c r="AG1775" s="45"/>
    </row>
    <row r="1776" spans="1:33" x14ac:dyDescent="0.2">
      <c r="A1776" s="59" t="str">
        <f>+VLOOKUP(B1776,Annuaire_roster!B:G,5,0)</f>
        <v>01563</v>
      </c>
      <c r="B1776" s="72" t="s">
        <v>190</v>
      </c>
      <c r="C1776" s="65">
        <v>0.25</v>
      </c>
      <c r="D1776" s="65">
        <v>0.25</v>
      </c>
      <c r="E1776" s="66">
        <v>0.625</v>
      </c>
      <c r="F1776" s="66">
        <v>0.625</v>
      </c>
      <c r="G1776" s="49"/>
      <c r="H1776" s="48"/>
      <c r="I1776" s="84" t="s">
        <v>63</v>
      </c>
      <c r="J1776" s="48"/>
      <c r="K1776" s="58">
        <v>0</v>
      </c>
      <c r="L1776" s="48">
        <v>0</v>
      </c>
      <c r="M1776" s="70">
        <v>0</v>
      </c>
      <c r="N1776" s="34">
        <f t="shared" si="285"/>
        <v>0.33333333333333331</v>
      </c>
      <c r="O1776" s="38">
        <f t="shared" si="286"/>
        <v>0.33333333333333331</v>
      </c>
      <c r="P1776" s="82" t="s">
        <v>117</v>
      </c>
      <c r="Q1776" s="43">
        <v>44832</v>
      </c>
      <c r="R1776" s="35">
        <f t="shared" si="290"/>
        <v>0</v>
      </c>
      <c r="S1776" s="35">
        <f t="shared" si="291"/>
        <v>0</v>
      </c>
      <c r="T1776" s="10" t="str">
        <f t="shared" si="287"/>
        <v>Sem - 40</v>
      </c>
      <c r="U1776" s="10" t="str">
        <f t="shared" si="288"/>
        <v>Septembre</v>
      </c>
      <c r="V1776" s="36" t="str">
        <f t="shared" si="292"/>
        <v>2026</v>
      </c>
      <c r="W1776" s="34"/>
      <c r="X1776" s="91">
        <f t="shared" si="289"/>
        <v>0</v>
      </c>
      <c r="Y1776" s="92" t="str">
        <f>VLOOKUP('CM-CIC'!B1707,Annuaire_roster!B:F,4,0)</f>
        <v>CHOUIFI Mustapha</v>
      </c>
      <c r="Z1776" s="37" t="s">
        <v>110</v>
      </c>
      <c r="AA1776" s="60" t="s">
        <v>39</v>
      </c>
      <c r="AB1776" s="35" t="str">
        <f t="shared" si="293"/>
        <v/>
      </c>
      <c r="AC1776" s="35" t="str">
        <f t="shared" si="294"/>
        <v/>
      </c>
      <c r="AD1776" s="35" t="str">
        <f t="shared" si="295"/>
        <v/>
      </c>
      <c r="AE1776" s="45" t="str">
        <f t="shared" si="296"/>
        <v/>
      </c>
      <c r="AF1776" s="61"/>
      <c r="AG1776" s="45"/>
    </row>
    <row r="1777" spans="1:33" x14ac:dyDescent="0.2">
      <c r="A1777" s="59" t="str">
        <f>+VLOOKUP(B1777,Annuaire_roster!B:G,5,0)</f>
        <v>01579</v>
      </c>
      <c r="B1777" s="222" t="s">
        <v>194</v>
      </c>
      <c r="C1777" s="65"/>
      <c r="D1777" s="65">
        <v>0.25</v>
      </c>
      <c r="E1777" s="66"/>
      <c r="F1777" s="66">
        <v>0.625</v>
      </c>
      <c r="G1777" s="49"/>
      <c r="H1777" s="48"/>
      <c r="I1777" s="84" t="s">
        <v>63</v>
      </c>
      <c r="J1777" s="48"/>
      <c r="K1777" s="58">
        <v>0</v>
      </c>
      <c r="L1777" s="48">
        <v>0</v>
      </c>
      <c r="M1777" s="70" t="s">
        <v>187</v>
      </c>
      <c r="N1777" s="34" t="str">
        <f t="shared" si="285"/>
        <v/>
      </c>
      <c r="O1777" s="38">
        <f t="shared" si="286"/>
        <v>0.33333333333333331</v>
      </c>
      <c r="P1777" s="82" t="s">
        <v>117</v>
      </c>
      <c r="Q1777" s="43">
        <v>44832</v>
      </c>
      <c r="R1777" s="35">
        <f t="shared" si="290"/>
        <v>0.33333333333333331</v>
      </c>
      <c r="S1777" s="35">
        <f t="shared" si="291"/>
        <v>0.33333333333333331</v>
      </c>
      <c r="T1777" s="10" t="str">
        <f t="shared" si="287"/>
        <v>Sem - 40</v>
      </c>
      <c r="U1777" s="10" t="str">
        <f t="shared" si="288"/>
        <v>Septembre</v>
      </c>
      <c r="V1777" s="36" t="str">
        <f t="shared" si="292"/>
        <v>2026</v>
      </c>
      <c r="W1777" s="34"/>
      <c r="X1777" s="91">
        <f t="shared" si="289"/>
        <v>0</v>
      </c>
      <c r="Y1777" s="92" t="str">
        <f>VLOOKUP('CM-CIC'!B1708,Annuaire_roster!B:F,4,0)</f>
        <v>CHOUIFI Mustapha</v>
      </c>
      <c r="Z1777" s="37" t="s">
        <v>110</v>
      </c>
      <c r="AA1777" s="60" t="s">
        <v>39</v>
      </c>
      <c r="AB1777" s="35" t="str">
        <f t="shared" si="293"/>
        <v/>
      </c>
      <c r="AC1777" s="35" t="str">
        <f t="shared" si="294"/>
        <v/>
      </c>
      <c r="AD1777" s="35" t="str">
        <f t="shared" si="295"/>
        <v/>
      </c>
      <c r="AE1777" s="45" t="str">
        <f t="shared" si="296"/>
        <v/>
      </c>
      <c r="AF1777" s="61"/>
      <c r="AG1777" s="45"/>
    </row>
    <row r="1778" spans="1:33" x14ac:dyDescent="0.2">
      <c r="A1778" s="59" t="str">
        <f>+VLOOKUP(B1778,Annuaire_roster!B:G,5,0)</f>
        <v>01603</v>
      </c>
      <c r="B1778" s="72" t="s">
        <v>228</v>
      </c>
      <c r="C1778" s="65">
        <v>0.24722222222222223</v>
      </c>
      <c r="D1778" s="65">
        <v>0.25</v>
      </c>
      <c r="E1778" s="66">
        <v>0.625</v>
      </c>
      <c r="F1778" s="66">
        <v>0.625</v>
      </c>
      <c r="G1778" s="49"/>
      <c r="H1778" s="48"/>
      <c r="I1778" s="84" t="s">
        <v>63</v>
      </c>
      <c r="J1778" s="48"/>
      <c r="K1778" s="58">
        <v>0</v>
      </c>
      <c r="L1778" s="48">
        <v>0</v>
      </c>
      <c r="M1778" s="70">
        <v>0</v>
      </c>
      <c r="N1778" s="34">
        <f t="shared" si="285"/>
        <v>0.33333333333333331</v>
      </c>
      <c r="O1778" s="38">
        <f t="shared" si="286"/>
        <v>0.33333333333333331</v>
      </c>
      <c r="P1778" s="82" t="s">
        <v>117</v>
      </c>
      <c r="Q1778" s="43">
        <v>44832</v>
      </c>
      <c r="R1778" s="35">
        <f t="shared" si="290"/>
        <v>0</v>
      </c>
      <c r="S1778" s="35">
        <f t="shared" si="291"/>
        <v>0</v>
      </c>
      <c r="T1778" s="10" t="str">
        <f t="shared" si="287"/>
        <v>Sem - 40</v>
      </c>
      <c r="U1778" s="10" t="str">
        <f t="shared" si="288"/>
        <v>Septembre</v>
      </c>
      <c r="V1778" s="36" t="str">
        <f t="shared" si="292"/>
        <v>2026</v>
      </c>
      <c r="W1778" s="34"/>
      <c r="X1778" s="91">
        <f t="shared" si="289"/>
        <v>2.7777777777777679E-3</v>
      </c>
      <c r="Y1778" s="92" t="str">
        <f>VLOOKUP('CM-CIC'!B1709,Annuaire_roster!B:F,4,0)</f>
        <v>CHOUIFI Mustapha</v>
      </c>
      <c r="Z1778" s="37" t="s">
        <v>110</v>
      </c>
      <c r="AA1778" s="60" t="s">
        <v>39</v>
      </c>
      <c r="AB1778" s="35" t="str">
        <f t="shared" si="293"/>
        <v/>
      </c>
      <c r="AC1778" s="35" t="str">
        <f t="shared" si="294"/>
        <v/>
      </c>
      <c r="AD1778" s="35" t="str">
        <f t="shared" si="295"/>
        <v/>
      </c>
      <c r="AE1778" s="45" t="str">
        <f t="shared" si="296"/>
        <v/>
      </c>
      <c r="AF1778" s="61"/>
      <c r="AG1778" s="45"/>
    </row>
    <row r="1779" spans="1:33" x14ac:dyDescent="0.2">
      <c r="A1779" s="59" t="str">
        <f>+VLOOKUP(B1779,Annuaire_roster!B:G,5,0)</f>
        <v>01604</v>
      </c>
      <c r="B1779" s="72" t="s">
        <v>229</v>
      </c>
      <c r="C1779" s="65">
        <v>0.24861111111111112</v>
      </c>
      <c r="D1779" s="65">
        <v>0.25</v>
      </c>
      <c r="E1779" s="66">
        <v>0.625</v>
      </c>
      <c r="F1779" s="66">
        <v>0.625</v>
      </c>
      <c r="G1779" s="49"/>
      <c r="H1779" s="48"/>
      <c r="I1779" s="84" t="s">
        <v>63</v>
      </c>
      <c r="J1779" s="48"/>
      <c r="K1779" s="58">
        <v>0</v>
      </c>
      <c r="L1779" s="48">
        <v>0</v>
      </c>
      <c r="M1779" s="70">
        <v>0</v>
      </c>
      <c r="N1779" s="34">
        <f t="shared" ref="N1779:N1816" si="297">IFERROR(IF(OR(D1779="OFF",D1779="Congé",M1779="Abs",D1779="Congé sans solde",D1779="Férié"),"",IF(O1779-K1779-L1779&gt;O1779,O1779,IF(O1779-K1779-L1779&lt;0,"",O1779-K1779-L1779))),"")</f>
        <v>0.33333333333333331</v>
      </c>
      <c r="O1779" s="38">
        <f t="shared" ref="O1779:O1816" si="298">IF(AG1779="2H Pause déjeuner",IF(F1779-D1779-0.0833333333333333&lt;0,F1779-D1779-0.0833333333333333+1,F1779-D1779-0.0833333333333333),IF(OR(AND(F1779="OFF",D1779="OFF"),AND(F1779="Congé",D1779="Congé"),AND(F1779="Congé sans solde",D1779="Congé sans solde"),AND(F1779="Congé spécial",D1779="Congé spécial"),AND(F1779="Férié",D1779="Férié"),AND(F1779="OFF",D1779="Congé"),AND(F1779="OFF",D1779="Congé sans solde"),AND(F1779="OFF",D1779="Congé spécial"),AND(F1779="OFF",D1779="Férié"),AND(F1779="Congé",D1779="OFF"),AND(F1779="Congé",D1779="Congé sans solde"),AND(F1779="Congé",D1779="Congé spécial"),AND(F1779="Congé",D1779="Férié"),AND(F1779="Congé sans solde",D1779="OFF"),AND(F1779="Congé sans solde",D1779="Congé"),AND(F1779="Congé sans solde",D1779="Congé spécial"),AND(F1779="Congé sans solde",D1779="Férié"),AND(F1779="Congé spécial",D1779="OFF"),AND(F1779="Congé spécial",D1779="Congé"),AND(F1779="Congé spécial",D1779="Congé sans solde"),AND(F1779="Congé spécial",D1779="Férié"),AND(F1779="Férié",D1779="OFF"),AND(F1779="Férié",D1779="Congé"),AND(F1779="Férié",D1779="Congé sans solde"),AND(F1779="Férié",D1779="Congé spécial")),0,IF(OR(F1779="OFF",F1779="Congé",F1779="Congé spécial",F1779="Congé sans solde",D1779="OFF",D1779="Congé",D1779="Congé spécial",D1779="Congé sans solde"),0.208333333333334,IF(AND(AG1779="",F1779-D1779&lt;0),("24:00:00"-D1779)+("00:00:00"+F1779)-0.0416666666666667,IF(AND(OR(AG1779="Allaitement",AG1779="Sans déjeuner"),F1779-D1779&lt;0),("24:00:00"-D1779)+("00:00:00"+F1779),IF(AND(AG1779="",F1779-D1779&gt;0.166666666666667),F1779-D1779-0.0416666666666667,IF(AND(OR(AG1779="Allaitement",AG1779="Sans déjeuner"),F1779-D1779&gt;0.166666666666667),F1779-D1779,F1779-D1779)))))))</f>
        <v>0.33333333333333331</v>
      </c>
      <c r="P1779" s="82" t="s">
        <v>117</v>
      </c>
      <c r="Q1779" s="43">
        <v>44832</v>
      </c>
      <c r="R1779" s="35">
        <f t="shared" si="290"/>
        <v>0</v>
      </c>
      <c r="S1779" s="35">
        <f t="shared" si="291"/>
        <v>0</v>
      </c>
      <c r="T1779" s="10" t="str">
        <f t="shared" si="287"/>
        <v>Sem - 40</v>
      </c>
      <c r="U1779" s="10" t="str">
        <f t="shared" si="288"/>
        <v>Septembre</v>
      </c>
      <c r="V1779" s="36" t="str">
        <f t="shared" si="292"/>
        <v>2026</v>
      </c>
      <c r="W1779" s="34"/>
      <c r="X1779" s="91">
        <f t="shared" si="289"/>
        <v>1.388888888888884E-3</v>
      </c>
      <c r="Y1779" s="92" t="str">
        <f>VLOOKUP('CM-CIC'!B1710,Annuaire_roster!B:F,4,0)</f>
        <v>CHOUIFI Mustapha</v>
      </c>
      <c r="Z1779" s="37" t="s">
        <v>110</v>
      </c>
      <c r="AA1779" s="60" t="s">
        <v>39</v>
      </c>
      <c r="AB1779" s="35" t="str">
        <f t="shared" si="293"/>
        <v/>
      </c>
      <c r="AC1779" s="35" t="str">
        <f t="shared" si="294"/>
        <v/>
      </c>
      <c r="AD1779" s="35" t="str">
        <f t="shared" si="295"/>
        <v/>
      </c>
      <c r="AE1779" s="45" t="str">
        <f t="shared" si="296"/>
        <v/>
      </c>
      <c r="AF1779" s="61"/>
      <c r="AG1779" s="45"/>
    </row>
    <row r="1780" spans="1:33" x14ac:dyDescent="0.2">
      <c r="A1780" s="59">
        <f>+VLOOKUP(B1780,Annuaire_roster!B:G,5,0)</f>
        <v>1387</v>
      </c>
      <c r="B1780" s="72" t="s">
        <v>124</v>
      </c>
      <c r="C1780" s="65">
        <v>0.29097222222222224</v>
      </c>
      <c r="D1780" s="65">
        <v>0.29166666666666669</v>
      </c>
      <c r="E1780" s="66">
        <v>0.66666666666666663</v>
      </c>
      <c r="F1780" s="66">
        <v>0.66666666666666663</v>
      </c>
      <c r="G1780" s="49"/>
      <c r="H1780" s="48"/>
      <c r="I1780" s="84" t="s">
        <v>63</v>
      </c>
      <c r="J1780" s="48"/>
      <c r="K1780" s="58">
        <v>0</v>
      </c>
      <c r="L1780" s="48">
        <v>0</v>
      </c>
      <c r="M1780" s="70">
        <v>0</v>
      </c>
      <c r="N1780" s="34">
        <f t="shared" si="297"/>
        <v>0.33333333333333326</v>
      </c>
      <c r="O1780" s="38">
        <f t="shared" si="298"/>
        <v>0.33333333333333326</v>
      </c>
      <c r="P1780" s="82" t="s">
        <v>117</v>
      </c>
      <c r="Q1780" s="43">
        <v>44832</v>
      </c>
      <c r="R1780" s="35">
        <f t="shared" si="290"/>
        <v>0</v>
      </c>
      <c r="S1780" s="35">
        <f t="shared" si="291"/>
        <v>0</v>
      </c>
      <c r="T1780" s="10" t="str">
        <f t="shared" si="287"/>
        <v>Sem - 40</v>
      </c>
      <c r="U1780" s="10" t="str">
        <f t="shared" si="288"/>
        <v>Septembre</v>
      </c>
      <c r="V1780" s="36" t="str">
        <f t="shared" si="292"/>
        <v>2026</v>
      </c>
      <c r="W1780" s="34"/>
      <c r="X1780" s="91">
        <f t="shared" si="289"/>
        <v>0</v>
      </c>
      <c r="Y1780" s="92" t="str">
        <f>VLOOKUP('CM-CIC'!B1711,Annuaire_roster!B:F,4,0)</f>
        <v>CHOUIFI Mustapha</v>
      </c>
      <c r="Z1780" s="37" t="s">
        <v>110</v>
      </c>
      <c r="AA1780" s="60" t="s">
        <v>39</v>
      </c>
      <c r="AB1780" s="35" t="str">
        <f t="shared" si="293"/>
        <v/>
      </c>
      <c r="AC1780" s="35" t="str">
        <f t="shared" si="294"/>
        <v/>
      </c>
      <c r="AD1780" s="35" t="str">
        <f t="shared" si="295"/>
        <v/>
      </c>
      <c r="AE1780" s="45" t="str">
        <f t="shared" si="296"/>
        <v/>
      </c>
      <c r="AF1780" s="61"/>
      <c r="AG1780" s="45"/>
    </row>
    <row r="1781" spans="1:33" x14ac:dyDescent="0.2">
      <c r="A1781" s="59">
        <f>+VLOOKUP(B1781,Annuaire_roster!B:G,5,0)</f>
        <v>1411</v>
      </c>
      <c r="B1781" s="72" t="s">
        <v>133</v>
      </c>
      <c r="C1781" s="65">
        <v>0.29166666666666669</v>
      </c>
      <c r="D1781" s="65">
        <v>0.29166666666666669</v>
      </c>
      <c r="E1781" s="66">
        <v>0.66666666666666663</v>
      </c>
      <c r="F1781" s="66">
        <v>0.66666666666666663</v>
      </c>
      <c r="G1781" s="49"/>
      <c r="H1781" s="48"/>
      <c r="I1781" s="84" t="s">
        <v>63</v>
      </c>
      <c r="J1781" s="48"/>
      <c r="K1781" s="58">
        <v>0</v>
      </c>
      <c r="L1781" s="48">
        <v>0</v>
      </c>
      <c r="M1781" s="70">
        <v>0</v>
      </c>
      <c r="N1781" s="34">
        <f t="shared" si="297"/>
        <v>0.33333333333333326</v>
      </c>
      <c r="O1781" s="38">
        <f t="shared" si="298"/>
        <v>0.33333333333333326</v>
      </c>
      <c r="P1781" s="82" t="s">
        <v>117</v>
      </c>
      <c r="Q1781" s="43">
        <v>44832</v>
      </c>
      <c r="R1781" s="35">
        <f t="shared" si="290"/>
        <v>0</v>
      </c>
      <c r="S1781" s="35">
        <f t="shared" si="291"/>
        <v>0</v>
      </c>
      <c r="T1781" s="10" t="str">
        <f t="shared" si="287"/>
        <v>Sem - 40</v>
      </c>
      <c r="U1781" s="10" t="str">
        <f t="shared" si="288"/>
        <v>Septembre</v>
      </c>
      <c r="V1781" s="36" t="str">
        <f t="shared" si="292"/>
        <v>2026</v>
      </c>
      <c r="W1781" s="34"/>
      <c r="X1781" s="91">
        <f t="shared" si="289"/>
        <v>0</v>
      </c>
      <c r="Y1781" s="92" t="str">
        <f>VLOOKUP('CM-CIC'!B1712,Annuaire_roster!B:F,4,0)</f>
        <v>CHOUIFI Mustapha</v>
      </c>
      <c r="Z1781" s="37" t="s">
        <v>110</v>
      </c>
      <c r="AA1781" s="60" t="s">
        <v>39</v>
      </c>
      <c r="AB1781" s="35" t="str">
        <f t="shared" si="293"/>
        <v/>
      </c>
      <c r="AC1781" s="35" t="str">
        <f t="shared" si="294"/>
        <v/>
      </c>
      <c r="AD1781" s="35" t="str">
        <f t="shared" si="295"/>
        <v/>
      </c>
      <c r="AE1781" s="45" t="str">
        <f t="shared" si="296"/>
        <v/>
      </c>
      <c r="AF1781" s="61"/>
      <c r="AG1781" s="45"/>
    </row>
    <row r="1782" spans="1:33" x14ac:dyDescent="0.2">
      <c r="A1782" s="59">
        <f>+VLOOKUP(B1782,Annuaire_roster!B:G,5,0)</f>
        <v>1416</v>
      </c>
      <c r="B1782" s="72" t="s">
        <v>138</v>
      </c>
      <c r="C1782" s="65">
        <v>0.29166666666666669</v>
      </c>
      <c r="D1782" s="65">
        <v>0.29166666666666669</v>
      </c>
      <c r="E1782" s="66">
        <v>0.66666666666666663</v>
      </c>
      <c r="F1782" s="66">
        <v>0.66666666666666663</v>
      </c>
      <c r="G1782" s="49"/>
      <c r="H1782" s="48"/>
      <c r="I1782" s="84" t="s">
        <v>63</v>
      </c>
      <c r="J1782" s="48"/>
      <c r="K1782" s="58">
        <v>0</v>
      </c>
      <c r="L1782" s="48">
        <v>0</v>
      </c>
      <c r="M1782" s="70">
        <v>0</v>
      </c>
      <c r="N1782" s="34">
        <f t="shared" si="297"/>
        <v>0.33333333333333326</v>
      </c>
      <c r="O1782" s="38">
        <f t="shared" si="298"/>
        <v>0.33333333333333326</v>
      </c>
      <c r="P1782" s="82" t="s">
        <v>117</v>
      </c>
      <c r="Q1782" s="43">
        <v>44832</v>
      </c>
      <c r="R1782" s="35">
        <f t="shared" si="290"/>
        <v>0</v>
      </c>
      <c r="S1782" s="35">
        <f t="shared" si="291"/>
        <v>0</v>
      </c>
      <c r="T1782" s="10" t="str">
        <f t="shared" si="287"/>
        <v>Sem - 40</v>
      </c>
      <c r="U1782" s="10" t="str">
        <f t="shared" si="288"/>
        <v>Septembre</v>
      </c>
      <c r="V1782" s="36" t="str">
        <f t="shared" si="292"/>
        <v>2026</v>
      </c>
      <c r="W1782" s="34"/>
      <c r="X1782" s="91">
        <f t="shared" si="289"/>
        <v>0</v>
      </c>
      <c r="Y1782" s="92" t="str">
        <f>VLOOKUP('CM-CIC'!B1713,Annuaire_roster!B:F,4,0)</f>
        <v>CHOUIFI Mustapha</v>
      </c>
      <c r="Z1782" s="37" t="s">
        <v>110</v>
      </c>
      <c r="AA1782" s="60" t="s">
        <v>39</v>
      </c>
      <c r="AB1782" s="35" t="str">
        <f t="shared" si="293"/>
        <v/>
      </c>
      <c r="AC1782" s="35" t="str">
        <f t="shared" si="294"/>
        <v/>
      </c>
      <c r="AD1782" s="35" t="str">
        <f t="shared" si="295"/>
        <v/>
      </c>
      <c r="AE1782" s="45" t="str">
        <f t="shared" si="296"/>
        <v/>
      </c>
      <c r="AF1782" s="61"/>
      <c r="AG1782" s="45"/>
    </row>
    <row r="1783" spans="1:33" x14ac:dyDescent="0.2">
      <c r="A1783" s="59">
        <f>+VLOOKUP(B1783,Annuaire_roster!B:G,5,0)</f>
        <v>1532</v>
      </c>
      <c r="B1783" s="72" t="s">
        <v>182</v>
      </c>
      <c r="C1783" s="65">
        <v>0.28819444444444442</v>
      </c>
      <c r="D1783" s="65">
        <v>0.29166666666666669</v>
      </c>
      <c r="E1783" s="66">
        <v>0.66666666666666663</v>
      </c>
      <c r="F1783" s="66">
        <v>0.66666666666666663</v>
      </c>
      <c r="G1783" s="49"/>
      <c r="H1783" s="48"/>
      <c r="I1783" s="84" t="s">
        <v>63</v>
      </c>
      <c r="J1783" s="48"/>
      <c r="K1783" s="58">
        <v>0</v>
      </c>
      <c r="L1783" s="48">
        <v>0</v>
      </c>
      <c r="M1783" s="70">
        <v>0</v>
      </c>
      <c r="N1783" s="34">
        <f t="shared" si="297"/>
        <v>0.33333333333333326</v>
      </c>
      <c r="O1783" s="38">
        <f t="shared" si="298"/>
        <v>0.33333333333333326</v>
      </c>
      <c r="P1783" s="82" t="s">
        <v>117</v>
      </c>
      <c r="Q1783" s="43">
        <v>44832</v>
      </c>
      <c r="R1783" s="35">
        <f t="shared" si="290"/>
        <v>0</v>
      </c>
      <c r="S1783" s="35">
        <f t="shared" si="291"/>
        <v>0</v>
      </c>
      <c r="T1783" s="10" t="str">
        <f t="shared" si="287"/>
        <v>Sem - 40</v>
      </c>
      <c r="U1783" s="10" t="str">
        <f t="shared" si="288"/>
        <v>Septembre</v>
      </c>
      <c r="V1783" s="36" t="str">
        <f t="shared" si="292"/>
        <v>2026</v>
      </c>
      <c r="W1783" s="34"/>
      <c r="X1783" s="91">
        <f t="shared" si="289"/>
        <v>3.4722222222222099E-3</v>
      </c>
      <c r="Y1783" s="92" t="str">
        <f>VLOOKUP('CM-CIC'!B1714,Annuaire_roster!B:F,4,0)</f>
        <v>CHOUIFI Mustapha</v>
      </c>
      <c r="Z1783" s="37" t="s">
        <v>110</v>
      </c>
      <c r="AA1783" s="60" t="s">
        <v>39</v>
      </c>
      <c r="AB1783" s="35" t="str">
        <f t="shared" si="293"/>
        <v/>
      </c>
      <c r="AC1783" s="35" t="str">
        <f t="shared" si="294"/>
        <v/>
      </c>
      <c r="AD1783" s="35" t="str">
        <f t="shared" si="295"/>
        <v/>
      </c>
      <c r="AE1783" s="45" t="str">
        <f t="shared" si="296"/>
        <v/>
      </c>
      <c r="AF1783" s="61"/>
      <c r="AG1783" s="45"/>
    </row>
    <row r="1784" spans="1:33" x14ac:dyDescent="0.2">
      <c r="A1784" s="59">
        <f>+VLOOKUP(B1784,Annuaire_roster!B:G,5,0)</f>
        <v>1504</v>
      </c>
      <c r="B1784" s="72" t="s">
        <v>166</v>
      </c>
      <c r="C1784" s="65">
        <v>0.29166666666666669</v>
      </c>
      <c r="D1784" s="65">
        <v>0.29166666666666669</v>
      </c>
      <c r="E1784" s="66">
        <v>0.66666666666666663</v>
      </c>
      <c r="F1784" s="66">
        <v>0.66666666666666663</v>
      </c>
      <c r="G1784" s="49"/>
      <c r="H1784" s="48"/>
      <c r="I1784" s="84" t="s">
        <v>63</v>
      </c>
      <c r="J1784" s="48"/>
      <c r="K1784" s="58">
        <v>0</v>
      </c>
      <c r="L1784" s="48">
        <v>0</v>
      </c>
      <c r="M1784" s="70">
        <v>0</v>
      </c>
      <c r="N1784" s="34">
        <f t="shared" si="297"/>
        <v>0.33333333333333326</v>
      </c>
      <c r="O1784" s="38">
        <f t="shared" si="298"/>
        <v>0.33333333333333326</v>
      </c>
      <c r="P1784" s="82" t="s">
        <v>117</v>
      </c>
      <c r="Q1784" s="43">
        <v>44832</v>
      </c>
      <c r="R1784" s="35">
        <f t="shared" si="290"/>
        <v>0</v>
      </c>
      <c r="S1784" s="35">
        <f t="shared" si="291"/>
        <v>0</v>
      </c>
      <c r="T1784" s="10" t="str">
        <f t="shared" si="287"/>
        <v>Sem - 40</v>
      </c>
      <c r="U1784" s="10" t="str">
        <f t="shared" si="288"/>
        <v>Septembre</v>
      </c>
      <c r="V1784" s="36" t="str">
        <f t="shared" si="292"/>
        <v>2026</v>
      </c>
      <c r="W1784" s="34"/>
      <c r="X1784" s="91">
        <f t="shared" si="289"/>
        <v>0</v>
      </c>
      <c r="Y1784" s="92" t="str">
        <f>VLOOKUP('CM-CIC'!B1715,Annuaire_roster!B:F,4,0)</f>
        <v>CHOUIFI Mustapha</v>
      </c>
      <c r="Z1784" s="37" t="s">
        <v>110</v>
      </c>
      <c r="AA1784" s="60" t="s">
        <v>39</v>
      </c>
      <c r="AB1784" s="35" t="str">
        <f t="shared" si="293"/>
        <v/>
      </c>
      <c r="AC1784" s="35" t="str">
        <f t="shared" si="294"/>
        <v/>
      </c>
      <c r="AD1784" s="35" t="str">
        <f t="shared" si="295"/>
        <v/>
      </c>
      <c r="AE1784" s="45" t="str">
        <f t="shared" si="296"/>
        <v/>
      </c>
      <c r="AF1784" s="61"/>
      <c r="AG1784" s="45"/>
    </row>
    <row r="1785" spans="1:33" x14ac:dyDescent="0.2">
      <c r="A1785" s="59" t="str">
        <f>+VLOOKUP(B1785,Annuaire_roster!B:G,5,0)</f>
        <v>01580</v>
      </c>
      <c r="B1785" s="72" t="s">
        <v>197</v>
      </c>
      <c r="C1785" s="65"/>
      <c r="D1785" s="65" t="s">
        <v>188</v>
      </c>
      <c r="E1785" s="66"/>
      <c r="F1785" s="66" t="s">
        <v>188</v>
      </c>
      <c r="G1785" s="49"/>
      <c r="H1785" s="48"/>
      <c r="I1785" s="84" t="s">
        <v>63</v>
      </c>
      <c r="J1785" s="48"/>
      <c r="K1785" s="58">
        <v>0</v>
      </c>
      <c r="L1785" s="48">
        <v>0</v>
      </c>
      <c r="M1785" s="70">
        <v>0</v>
      </c>
      <c r="N1785" s="34" t="str">
        <f t="shared" si="297"/>
        <v/>
      </c>
      <c r="O1785" s="38">
        <f t="shared" si="298"/>
        <v>0</v>
      </c>
      <c r="P1785" s="82" t="s">
        <v>117</v>
      </c>
      <c r="Q1785" s="43">
        <v>44832</v>
      </c>
      <c r="R1785" s="35">
        <f t="shared" si="290"/>
        <v>0</v>
      </c>
      <c r="S1785" s="35">
        <f t="shared" si="291"/>
        <v>0</v>
      </c>
      <c r="T1785" s="10" t="str">
        <f t="shared" si="287"/>
        <v>Sem - 40</v>
      </c>
      <c r="U1785" s="10" t="str">
        <f t="shared" si="288"/>
        <v>Septembre</v>
      </c>
      <c r="V1785" s="36" t="str">
        <f t="shared" si="292"/>
        <v>2026</v>
      </c>
      <c r="W1785" s="34"/>
      <c r="X1785" s="91">
        <f t="shared" si="289"/>
        <v>0</v>
      </c>
      <c r="Y1785" s="92" t="str">
        <f>VLOOKUP('CM-CIC'!B1716,Annuaire_roster!B:F,4,0)</f>
        <v>CHOUIFI Mustapha</v>
      </c>
      <c r="Z1785" s="37" t="s">
        <v>110</v>
      </c>
      <c r="AA1785" s="60" t="s">
        <v>39</v>
      </c>
      <c r="AB1785" s="35">
        <f t="shared" si="293"/>
        <v>0.33333333333333298</v>
      </c>
      <c r="AC1785" s="35" t="str">
        <f t="shared" si="294"/>
        <v/>
      </c>
      <c r="AD1785" s="35" t="str">
        <f t="shared" si="295"/>
        <v/>
      </c>
      <c r="AE1785" s="45" t="str">
        <f t="shared" si="296"/>
        <v/>
      </c>
      <c r="AF1785" s="61"/>
      <c r="AG1785" s="45"/>
    </row>
    <row r="1786" spans="1:33" x14ac:dyDescent="0.2">
      <c r="A1786" s="59">
        <f>+VLOOKUP(B1786,Annuaire_roster!B:G,5,0)</f>
        <v>1148</v>
      </c>
      <c r="B1786" s="72" t="s">
        <v>72</v>
      </c>
      <c r="C1786" s="65">
        <v>0.24722222222222223</v>
      </c>
      <c r="D1786" s="65">
        <v>0.25</v>
      </c>
      <c r="E1786" s="66">
        <v>0.625</v>
      </c>
      <c r="F1786" s="66">
        <v>0.625</v>
      </c>
      <c r="G1786" s="49"/>
      <c r="H1786" s="48"/>
      <c r="I1786" s="84" t="s">
        <v>63</v>
      </c>
      <c r="J1786" s="48"/>
      <c r="K1786" s="58">
        <v>0</v>
      </c>
      <c r="L1786" s="48">
        <v>0</v>
      </c>
      <c r="M1786" s="70">
        <v>0</v>
      </c>
      <c r="N1786" s="34">
        <f t="shared" si="297"/>
        <v>0.33333333333333331</v>
      </c>
      <c r="O1786" s="38">
        <f t="shared" si="298"/>
        <v>0.33333333333333331</v>
      </c>
      <c r="P1786" s="82" t="s">
        <v>117</v>
      </c>
      <c r="Q1786" s="43">
        <v>44833</v>
      </c>
      <c r="R1786" s="35">
        <f t="shared" si="290"/>
        <v>0</v>
      </c>
      <c r="S1786" s="35">
        <f t="shared" si="291"/>
        <v>0</v>
      </c>
      <c r="T1786" s="10" t="str">
        <f t="shared" si="287"/>
        <v>Sem - 40</v>
      </c>
      <c r="U1786" s="10" t="str">
        <f t="shared" si="288"/>
        <v>Septembre</v>
      </c>
      <c r="V1786" s="36" t="str">
        <f t="shared" si="292"/>
        <v>2026</v>
      </c>
      <c r="W1786" s="34"/>
      <c r="X1786" s="91">
        <f t="shared" si="289"/>
        <v>2.7777777777777679E-3</v>
      </c>
      <c r="Y1786" s="92" t="str">
        <f>VLOOKUP('CM-CIC'!B1717,Annuaire_roster!B:F,4,0)</f>
        <v>CHOUIFI Mustapha</v>
      </c>
      <c r="Z1786" s="37" t="s">
        <v>110</v>
      </c>
      <c r="AA1786" s="60" t="s">
        <v>39</v>
      </c>
      <c r="AB1786" s="35" t="str">
        <f t="shared" si="293"/>
        <v/>
      </c>
      <c r="AC1786" s="35" t="str">
        <f t="shared" si="294"/>
        <v/>
      </c>
      <c r="AD1786" s="35" t="str">
        <f t="shared" si="295"/>
        <v/>
      </c>
      <c r="AE1786" s="45" t="str">
        <f t="shared" si="296"/>
        <v/>
      </c>
      <c r="AF1786" s="61"/>
      <c r="AG1786" s="45"/>
    </row>
    <row r="1787" spans="1:33" x14ac:dyDescent="0.2">
      <c r="A1787" s="59">
        <f>+VLOOKUP(B1787,Annuaire_roster!B:G,5,0)</f>
        <v>1141</v>
      </c>
      <c r="B1787" s="72" t="s">
        <v>76</v>
      </c>
      <c r="C1787" s="65">
        <v>0.24652777777777779</v>
      </c>
      <c r="D1787" s="65">
        <v>0.25</v>
      </c>
      <c r="E1787" s="66">
        <v>0.625</v>
      </c>
      <c r="F1787" s="66">
        <v>0.625</v>
      </c>
      <c r="G1787" s="49"/>
      <c r="H1787" s="48"/>
      <c r="I1787" s="84" t="s">
        <v>63</v>
      </c>
      <c r="J1787" s="48"/>
      <c r="K1787" s="58">
        <v>0</v>
      </c>
      <c r="L1787" s="48">
        <v>0</v>
      </c>
      <c r="M1787" s="70">
        <v>0</v>
      </c>
      <c r="N1787" s="34">
        <f t="shared" si="297"/>
        <v>0.33333333333333331</v>
      </c>
      <c r="O1787" s="38">
        <f t="shared" si="298"/>
        <v>0.33333333333333331</v>
      </c>
      <c r="P1787" s="82" t="s">
        <v>117</v>
      </c>
      <c r="Q1787" s="43">
        <v>44833</v>
      </c>
      <c r="R1787" s="35">
        <f t="shared" si="290"/>
        <v>0</v>
      </c>
      <c r="S1787" s="35">
        <f t="shared" si="291"/>
        <v>0</v>
      </c>
      <c r="T1787" s="10" t="str">
        <f t="shared" si="287"/>
        <v>Sem - 40</v>
      </c>
      <c r="U1787" s="10" t="str">
        <f t="shared" si="288"/>
        <v>Septembre</v>
      </c>
      <c r="V1787" s="36" t="str">
        <f t="shared" si="292"/>
        <v>2026</v>
      </c>
      <c r="W1787" s="34"/>
      <c r="X1787" s="91">
        <f t="shared" si="289"/>
        <v>3.4722222222222099E-3</v>
      </c>
      <c r="Y1787" s="92" t="str">
        <f>VLOOKUP('CM-CIC'!B1718,Annuaire_roster!B:F,4,0)</f>
        <v>CHOUIFI Mustapha</v>
      </c>
      <c r="Z1787" s="37" t="s">
        <v>110</v>
      </c>
      <c r="AA1787" s="60" t="s">
        <v>39</v>
      </c>
      <c r="AB1787" s="35" t="str">
        <f t="shared" si="293"/>
        <v/>
      </c>
      <c r="AC1787" s="35" t="str">
        <f t="shared" si="294"/>
        <v/>
      </c>
      <c r="AD1787" s="35" t="str">
        <f t="shared" si="295"/>
        <v/>
      </c>
      <c r="AE1787" s="45" t="str">
        <f t="shared" si="296"/>
        <v/>
      </c>
      <c r="AF1787" s="61"/>
      <c r="AG1787" s="45"/>
    </row>
    <row r="1788" spans="1:33" x14ac:dyDescent="0.2">
      <c r="A1788" s="59">
        <f>+VLOOKUP(B1788,Annuaire_roster!B:G,5,0)</f>
        <v>1146</v>
      </c>
      <c r="B1788" s="72" t="s">
        <v>69</v>
      </c>
      <c r="C1788" s="65">
        <v>0.23333333333333334</v>
      </c>
      <c r="D1788" s="65">
        <v>0.25</v>
      </c>
      <c r="E1788" s="66">
        <v>0.625</v>
      </c>
      <c r="F1788" s="66">
        <v>0.625</v>
      </c>
      <c r="G1788" s="49"/>
      <c r="H1788" s="48"/>
      <c r="I1788" s="84" t="s">
        <v>63</v>
      </c>
      <c r="J1788" s="48"/>
      <c r="K1788" s="58">
        <v>0</v>
      </c>
      <c r="L1788" s="48">
        <v>0</v>
      </c>
      <c r="M1788" s="70">
        <v>0</v>
      </c>
      <c r="N1788" s="34">
        <f t="shared" si="297"/>
        <v>0.33333333333333331</v>
      </c>
      <c r="O1788" s="38">
        <f t="shared" si="298"/>
        <v>0.33333333333333331</v>
      </c>
      <c r="P1788" s="82" t="s">
        <v>117</v>
      </c>
      <c r="Q1788" s="43">
        <v>44833</v>
      </c>
      <c r="R1788" s="35">
        <f t="shared" si="290"/>
        <v>0</v>
      </c>
      <c r="S1788" s="35">
        <f t="shared" si="291"/>
        <v>0</v>
      </c>
      <c r="T1788" s="10" t="str">
        <f t="shared" si="287"/>
        <v>Sem - 40</v>
      </c>
      <c r="U1788" s="10" t="str">
        <f t="shared" si="288"/>
        <v>Septembre</v>
      </c>
      <c r="V1788" s="36" t="str">
        <f t="shared" si="292"/>
        <v>2026</v>
      </c>
      <c r="W1788" s="34"/>
      <c r="X1788" s="91">
        <f t="shared" si="289"/>
        <v>1.6666666666666607E-2</v>
      </c>
      <c r="Y1788" s="92" t="str">
        <f>VLOOKUP('CM-CIC'!B1719,Annuaire_roster!B:F,4,0)</f>
        <v>HAMDOUNI YASSER (assistance)</v>
      </c>
      <c r="Z1788" s="37" t="s">
        <v>110</v>
      </c>
      <c r="AA1788" s="60" t="s">
        <v>39</v>
      </c>
      <c r="AB1788" s="35" t="str">
        <f t="shared" si="293"/>
        <v/>
      </c>
      <c r="AC1788" s="35" t="str">
        <f t="shared" si="294"/>
        <v/>
      </c>
      <c r="AD1788" s="35" t="str">
        <f t="shared" si="295"/>
        <v/>
      </c>
      <c r="AE1788" s="45" t="str">
        <f t="shared" si="296"/>
        <v/>
      </c>
      <c r="AF1788" s="61"/>
      <c r="AG1788" s="45"/>
    </row>
    <row r="1789" spans="1:33" x14ac:dyDescent="0.2">
      <c r="A1789" s="59">
        <f>+VLOOKUP(B1789,Annuaire_roster!B:G,5,0)</f>
        <v>1161</v>
      </c>
      <c r="B1789" s="72" t="s">
        <v>77</v>
      </c>
      <c r="C1789" s="65">
        <v>0.24861111111111112</v>
      </c>
      <c r="D1789" s="65">
        <v>0.25</v>
      </c>
      <c r="E1789" s="66">
        <v>0.625</v>
      </c>
      <c r="F1789" s="66">
        <v>0.625</v>
      </c>
      <c r="G1789" s="49"/>
      <c r="H1789" s="48"/>
      <c r="I1789" s="84" t="s">
        <v>63</v>
      </c>
      <c r="J1789" s="48"/>
      <c r="K1789" s="58">
        <v>0</v>
      </c>
      <c r="L1789" s="48">
        <v>0</v>
      </c>
      <c r="M1789" s="70">
        <v>0</v>
      </c>
      <c r="N1789" s="34">
        <f t="shared" si="297"/>
        <v>0.33333333333333331</v>
      </c>
      <c r="O1789" s="38">
        <f t="shared" si="298"/>
        <v>0.33333333333333331</v>
      </c>
      <c r="P1789" s="82" t="s">
        <v>117</v>
      </c>
      <c r="Q1789" s="43">
        <v>44833</v>
      </c>
      <c r="R1789" s="35">
        <f t="shared" si="290"/>
        <v>0</v>
      </c>
      <c r="S1789" s="35">
        <f t="shared" si="291"/>
        <v>0</v>
      </c>
      <c r="T1789" s="10" t="str">
        <f t="shared" si="287"/>
        <v>Sem - 40</v>
      </c>
      <c r="U1789" s="10" t="str">
        <f t="shared" si="288"/>
        <v>Septembre</v>
      </c>
      <c r="V1789" s="36" t="str">
        <f t="shared" si="292"/>
        <v>2026</v>
      </c>
      <c r="W1789" s="34"/>
      <c r="X1789" s="91">
        <f t="shared" si="289"/>
        <v>1.388888888888884E-3</v>
      </c>
      <c r="Y1789" s="92" t="str">
        <f>VLOOKUP('CM-CIC'!B1720,Annuaire_roster!B:F,4,0)</f>
        <v>HAMDOUNI YASSER (assistance)</v>
      </c>
      <c r="Z1789" s="37" t="s">
        <v>110</v>
      </c>
      <c r="AA1789" s="60" t="s">
        <v>39</v>
      </c>
      <c r="AB1789" s="35" t="str">
        <f t="shared" si="293"/>
        <v/>
      </c>
      <c r="AC1789" s="35" t="str">
        <f t="shared" si="294"/>
        <v/>
      </c>
      <c r="AD1789" s="35" t="str">
        <f t="shared" si="295"/>
        <v/>
      </c>
      <c r="AE1789" s="45" t="str">
        <f t="shared" si="296"/>
        <v/>
      </c>
      <c r="AF1789" s="61"/>
      <c r="AG1789" s="45"/>
    </row>
    <row r="1790" spans="1:33" x14ac:dyDescent="0.2">
      <c r="A1790" s="59">
        <f>+VLOOKUP(B1790,Annuaire_roster!B:G,5,0)</f>
        <v>1372</v>
      </c>
      <c r="B1790" s="72" t="s">
        <v>115</v>
      </c>
      <c r="C1790" s="65">
        <v>0.25</v>
      </c>
      <c r="D1790" s="65">
        <v>0.25</v>
      </c>
      <c r="E1790" s="66">
        <v>0.625</v>
      </c>
      <c r="F1790" s="66">
        <v>0.625</v>
      </c>
      <c r="G1790" s="49"/>
      <c r="H1790" s="48"/>
      <c r="I1790" s="84" t="s">
        <v>63</v>
      </c>
      <c r="J1790" s="48"/>
      <c r="K1790" s="58">
        <v>0</v>
      </c>
      <c r="L1790" s="48">
        <v>0</v>
      </c>
      <c r="M1790" s="70">
        <v>0</v>
      </c>
      <c r="N1790" s="34">
        <f t="shared" si="297"/>
        <v>0.33333333333333331</v>
      </c>
      <c r="O1790" s="38">
        <f t="shared" si="298"/>
        <v>0.33333333333333331</v>
      </c>
      <c r="P1790" s="82" t="s">
        <v>117</v>
      </c>
      <c r="Q1790" s="43">
        <v>44833</v>
      </c>
      <c r="R1790" s="35">
        <f t="shared" si="290"/>
        <v>0</v>
      </c>
      <c r="S1790" s="35">
        <f t="shared" si="291"/>
        <v>0</v>
      </c>
      <c r="T1790" s="10" t="str">
        <f t="shared" si="287"/>
        <v>Sem - 40</v>
      </c>
      <c r="U1790" s="10" t="str">
        <f t="shared" si="288"/>
        <v>Septembre</v>
      </c>
      <c r="V1790" s="36" t="str">
        <f t="shared" si="292"/>
        <v>2026</v>
      </c>
      <c r="W1790" s="34"/>
      <c r="X1790" s="91">
        <f t="shared" si="289"/>
        <v>0</v>
      </c>
      <c r="Y1790" s="92" t="str">
        <f>VLOOKUP('CM-CIC'!B1721,Annuaire_roster!B:F,4,0)</f>
        <v>HAMDOUNI YASSER (assistance)</v>
      </c>
      <c r="Z1790" s="37" t="s">
        <v>110</v>
      </c>
      <c r="AA1790" s="60" t="s">
        <v>39</v>
      </c>
      <c r="AB1790" s="35" t="str">
        <f t="shared" si="293"/>
        <v/>
      </c>
      <c r="AC1790" s="35" t="str">
        <f t="shared" si="294"/>
        <v/>
      </c>
      <c r="AD1790" s="35" t="str">
        <f t="shared" si="295"/>
        <v/>
      </c>
      <c r="AE1790" s="45" t="str">
        <f t="shared" si="296"/>
        <v/>
      </c>
      <c r="AF1790" s="61"/>
      <c r="AG1790" s="45"/>
    </row>
    <row r="1791" spans="1:33" x14ac:dyDescent="0.2">
      <c r="A1791" s="59">
        <f>+VLOOKUP(B1791,Annuaire_roster!B:G,5,0)</f>
        <v>1371</v>
      </c>
      <c r="B1791" s="72" t="s">
        <v>116</v>
      </c>
      <c r="C1791" s="65">
        <v>0.25555555555555559</v>
      </c>
      <c r="D1791" s="65">
        <v>0.25</v>
      </c>
      <c r="E1791" s="66">
        <v>0.625</v>
      </c>
      <c r="F1791" s="66">
        <v>0.625</v>
      </c>
      <c r="G1791" s="49"/>
      <c r="H1791" s="48"/>
      <c r="I1791" s="146"/>
      <c r="J1791" s="48"/>
      <c r="K1791" s="58"/>
      <c r="L1791" s="48">
        <v>0</v>
      </c>
      <c r="M1791" s="70">
        <v>0</v>
      </c>
      <c r="N1791" s="34">
        <f t="shared" si="297"/>
        <v>0.33333333333333331</v>
      </c>
      <c r="O1791" s="38">
        <f t="shared" si="298"/>
        <v>0.33333333333333331</v>
      </c>
      <c r="P1791" s="82" t="s">
        <v>117</v>
      </c>
      <c r="Q1791" s="43">
        <v>44833</v>
      </c>
      <c r="R1791" s="35">
        <f t="shared" si="290"/>
        <v>0</v>
      </c>
      <c r="S1791" s="35">
        <f t="shared" si="291"/>
        <v>0</v>
      </c>
      <c r="T1791" s="10" t="str">
        <f t="shared" si="287"/>
        <v>Sem - 40</v>
      </c>
      <c r="U1791" s="10" t="str">
        <f t="shared" si="288"/>
        <v>Septembre</v>
      </c>
      <c r="V1791" s="36" t="str">
        <f t="shared" si="292"/>
        <v>2026</v>
      </c>
      <c r="W1791" s="34"/>
      <c r="X1791" s="91">
        <f t="shared" si="289"/>
        <v>0</v>
      </c>
      <c r="Y1791" s="92" t="str">
        <f>VLOOKUP('CM-CIC'!B1722,Annuaire_roster!B:F,4,0)</f>
        <v>HAMDOUNI YASSER (assistance)</v>
      </c>
      <c r="Z1791" s="37" t="s">
        <v>110</v>
      </c>
      <c r="AA1791" s="60" t="s">
        <v>39</v>
      </c>
      <c r="AB1791" s="35" t="str">
        <f t="shared" si="293"/>
        <v/>
      </c>
      <c r="AC1791" s="35" t="str">
        <f t="shared" si="294"/>
        <v/>
      </c>
      <c r="AD1791" s="35" t="str">
        <f t="shared" si="295"/>
        <v/>
      </c>
      <c r="AE1791" s="45" t="str">
        <f t="shared" si="296"/>
        <v/>
      </c>
      <c r="AF1791" s="61"/>
      <c r="AG1791" s="45"/>
    </row>
    <row r="1792" spans="1:33" x14ac:dyDescent="0.2">
      <c r="A1792" s="59">
        <f>+VLOOKUP(B1792,Annuaire_roster!B:G,5,0)</f>
        <v>1152</v>
      </c>
      <c r="B1792" s="72" t="s">
        <v>67</v>
      </c>
      <c r="C1792" s="65">
        <v>0.24444444444444446</v>
      </c>
      <c r="D1792" s="65">
        <v>0.25</v>
      </c>
      <c r="E1792" s="66">
        <v>0.625</v>
      </c>
      <c r="F1792" s="66">
        <v>0.625</v>
      </c>
      <c r="G1792" s="49"/>
      <c r="H1792" s="48"/>
      <c r="I1792" s="84" t="s">
        <v>63</v>
      </c>
      <c r="J1792" s="48"/>
      <c r="K1792" s="58">
        <v>0</v>
      </c>
      <c r="L1792" s="48">
        <v>0</v>
      </c>
      <c r="M1792" s="70">
        <v>0</v>
      </c>
      <c r="N1792" s="34">
        <f t="shared" si="297"/>
        <v>0.33333333333333331</v>
      </c>
      <c r="O1792" s="38">
        <f t="shared" si="298"/>
        <v>0.33333333333333331</v>
      </c>
      <c r="P1792" s="82" t="s">
        <v>117</v>
      </c>
      <c r="Q1792" s="43">
        <v>44833</v>
      </c>
      <c r="R1792" s="35">
        <f t="shared" si="290"/>
        <v>0</v>
      </c>
      <c r="S1792" s="35">
        <f t="shared" si="291"/>
        <v>0</v>
      </c>
      <c r="T1792" s="10" t="str">
        <f t="shared" si="287"/>
        <v>Sem - 40</v>
      </c>
      <c r="U1792" s="10" t="str">
        <f t="shared" si="288"/>
        <v>Septembre</v>
      </c>
      <c r="V1792" s="36" t="str">
        <f t="shared" si="292"/>
        <v>2026</v>
      </c>
      <c r="W1792" s="34"/>
      <c r="X1792" s="91">
        <f t="shared" si="289"/>
        <v>5.5555555555555358E-3</v>
      </c>
      <c r="Y1792" s="92" t="str">
        <f>VLOOKUP('CM-CIC'!B1723,Annuaire_roster!B:F,4,0)</f>
        <v>HAMDOUNI YASSER (assistance)</v>
      </c>
      <c r="Z1792" s="37" t="s">
        <v>110</v>
      </c>
      <c r="AA1792" s="60" t="s">
        <v>39</v>
      </c>
      <c r="AB1792" s="35" t="str">
        <f t="shared" si="293"/>
        <v/>
      </c>
      <c r="AC1792" s="35" t="str">
        <f t="shared" si="294"/>
        <v/>
      </c>
      <c r="AD1792" s="35" t="str">
        <f t="shared" si="295"/>
        <v/>
      </c>
      <c r="AE1792" s="45" t="str">
        <f t="shared" si="296"/>
        <v/>
      </c>
      <c r="AF1792" s="61"/>
      <c r="AG1792" s="45"/>
    </row>
    <row r="1793" spans="1:33" x14ac:dyDescent="0.2">
      <c r="A1793" s="59">
        <f>+VLOOKUP(B1793,Annuaire_roster!B:G,5,0)</f>
        <v>1389</v>
      </c>
      <c r="B1793" s="72" t="s">
        <v>126</v>
      </c>
      <c r="C1793" s="65">
        <v>0.24861111111111112</v>
      </c>
      <c r="D1793" s="65">
        <v>0.25</v>
      </c>
      <c r="E1793" s="66">
        <v>0.625</v>
      </c>
      <c r="F1793" s="66">
        <v>0.625</v>
      </c>
      <c r="G1793" s="49"/>
      <c r="H1793" s="48"/>
      <c r="I1793" s="84" t="s">
        <v>63</v>
      </c>
      <c r="J1793" s="48"/>
      <c r="K1793" s="58">
        <v>0</v>
      </c>
      <c r="L1793" s="48">
        <v>0</v>
      </c>
      <c r="M1793" s="70">
        <v>0</v>
      </c>
      <c r="N1793" s="34">
        <f t="shared" si="297"/>
        <v>0.33333333333333331</v>
      </c>
      <c r="O1793" s="38">
        <f t="shared" si="298"/>
        <v>0.33333333333333331</v>
      </c>
      <c r="P1793" s="82" t="s">
        <v>117</v>
      </c>
      <c r="Q1793" s="43">
        <v>44833</v>
      </c>
      <c r="R1793" s="35">
        <f t="shared" si="290"/>
        <v>0</v>
      </c>
      <c r="S1793" s="35">
        <f t="shared" si="291"/>
        <v>0</v>
      </c>
      <c r="T1793" s="10" t="str">
        <f t="shared" si="287"/>
        <v>Sem - 40</v>
      </c>
      <c r="U1793" s="10" t="str">
        <f t="shared" si="288"/>
        <v>Septembre</v>
      </c>
      <c r="V1793" s="36" t="str">
        <f t="shared" si="292"/>
        <v>2026</v>
      </c>
      <c r="W1793" s="34"/>
      <c r="X1793" s="91">
        <f t="shared" si="289"/>
        <v>1.388888888888884E-3</v>
      </c>
      <c r="Y1793" s="92" t="str">
        <f>VLOOKUP('CM-CIC'!B1724,Annuaire_roster!B:F,4,0)</f>
        <v>CHOUIFI Mustapha</v>
      </c>
      <c r="Z1793" s="37" t="s">
        <v>110</v>
      </c>
      <c r="AA1793" s="60" t="s">
        <v>39</v>
      </c>
      <c r="AB1793" s="35" t="str">
        <f t="shared" si="293"/>
        <v/>
      </c>
      <c r="AC1793" s="35" t="str">
        <f t="shared" si="294"/>
        <v/>
      </c>
      <c r="AD1793" s="35" t="str">
        <f t="shared" si="295"/>
        <v/>
      </c>
      <c r="AE1793" s="45" t="str">
        <f t="shared" si="296"/>
        <v/>
      </c>
      <c r="AF1793" s="61"/>
      <c r="AG1793" s="45"/>
    </row>
    <row r="1794" spans="1:33" x14ac:dyDescent="0.2">
      <c r="A1794" s="59">
        <f>+VLOOKUP(B1794,Annuaire_roster!B:G,5,0)</f>
        <v>1393</v>
      </c>
      <c r="B1794" s="72" t="s">
        <v>127</v>
      </c>
      <c r="C1794" s="65">
        <v>0.25</v>
      </c>
      <c r="D1794" s="65">
        <v>0.25</v>
      </c>
      <c r="E1794" s="66">
        <v>0.625</v>
      </c>
      <c r="F1794" s="66">
        <v>0.625</v>
      </c>
      <c r="G1794" s="49"/>
      <c r="H1794" s="48"/>
      <c r="I1794" s="84" t="s">
        <v>63</v>
      </c>
      <c r="J1794" s="48"/>
      <c r="K1794" s="58">
        <v>0</v>
      </c>
      <c r="L1794" s="48">
        <v>0</v>
      </c>
      <c r="M1794" s="70">
        <v>0</v>
      </c>
      <c r="N1794" s="34">
        <f t="shared" si="297"/>
        <v>0.33333333333333331</v>
      </c>
      <c r="O1794" s="38">
        <f t="shared" si="298"/>
        <v>0.33333333333333331</v>
      </c>
      <c r="P1794" s="82" t="s">
        <v>117</v>
      </c>
      <c r="Q1794" s="43">
        <v>44833</v>
      </c>
      <c r="R1794" s="35">
        <f t="shared" si="290"/>
        <v>0</v>
      </c>
      <c r="S1794" s="35">
        <f t="shared" si="291"/>
        <v>0</v>
      </c>
      <c r="T1794" s="10" t="str">
        <f t="shared" ref="T1794:T1857" si="299">"Sem - "&amp;WEEKNUM(Q1794,21)</f>
        <v>Sem - 40</v>
      </c>
      <c r="U1794" s="10" t="str">
        <f t="shared" ref="U1794:U1857" si="300">PROPER(TEXT(Q1794,"mmmm"))</f>
        <v>Septembre</v>
      </c>
      <c r="V1794" s="36" t="str">
        <f t="shared" si="292"/>
        <v>2026</v>
      </c>
      <c r="W1794" s="34"/>
      <c r="X1794" s="91">
        <f t="shared" ref="X1794:X1857" si="301">IFERROR(IF(M1794="Abs",0,IF((D1794-C1794+E1794-F1794)&lt;0.000694444444444444,0,(D1794-C1794+E1794-F1794))),0)</f>
        <v>0</v>
      </c>
      <c r="Y1794" s="92" t="str">
        <f>VLOOKUP('CM-CIC'!B1725,Annuaire_roster!B:F,4,0)</f>
        <v>CHOUIFI Mustapha</v>
      </c>
      <c r="Z1794" s="37" t="s">
        <v>110</v>
      </c>
      <c r="AA1794" s="60" t="s">
        <v>39</v>
      </c>
      <c r="AB1794" s="35" t="str">
        <f t="shared" si="293"/>
        <v/>
      </c>
      <c r="AC1794" s="35" t="str">
        <f t="shared" si="294"/>
        <v/>
      </c>
      <c r="AD1794" s="35" t="str">
        <f t="shared" si="295"/>
        <v/>
      </c>
      <c r="AE1794" s="45" t="str">
        <f t="shared" si="296"/>
        <v/>
      </c>
      <c r="AF1794" s="61"/>
      <c r="AG1794" s="45"/>
    </row>
    <row r="1795" spans="1:33" x14ac:dyDescent="0.2">
      <c r="A1795" s="59">
        <f>+VLOOKUP(B1795,Annuaire_roster!B:G,5,0)</f>
        <v>1413</v>
      </c>
      <c r="B1795" s="72" t="s">
        <v>131</v>
      </c>
      <c r="C1795" s="65">
        <v>0.25833333333333336</v>
      </c>
      <c r="D1795" s="65">
        <v>0.25</v>
      </c>
      <c r="E1795" s="66">
        <v>0.625</v>
      </c>
      <c r="F1795" s="66">
        <v>0.625</v>
      </c>
      <c r="G1795" s="49"/>
      <c r="H1795" s="48"/>
      <c r="I1795" s="146"/>
      <c r="J1795" s="48"/>
      <c r="K1795" s="58"/>
      <c r="L1795" s="48">
        <v>0</v>
      </c>
      <c r="M1795" s="70">
        <v>0</v>
      </c>
      <c r="N1795" s="34">
        <f t="shared" si="297"/>
        <v>0.33333333333333331</v>
      </c>
      <c r="O1795" s="38">
        <f t="shared" si="298"/>
        <v>0.33333333333333331</v>
      </c>
      <c r="P1795" s="82" t="s">
        <v>117</v>
      </c>
      <c r="Q1795" s="43">
        <v>44833</v>
      </c>
      <c r="R1795" s="35">
        <f t="shared" si="290"/>
        <v>0</v>
      </c>
      <c r="S1795" s="35">
        <f t="shared" si="291"/>
        <v>0</v>
      </c>
      <c r="T1795" s="10" t="str">
        <f t="shared" si="299"/>
        <v>Sem - 40</v>
      </c>
      <c r="U1795" s="10" t="str">
        <f t="shared" si="300"/>
        <v>Septembre</v>
      </c>
      <c r="V1795" s="36" t="str">
        <f t="shared" si="292"/>
        <v>2026</v>
      </c>
      <c r="W1795" s="34"/>
      <c r="X1795" s="91">
        <f t="shared" si="301"/>
        <v>0</v>
      </c>
      <c r="Y1795" s="92" t="str">
        <f>VLOOKUP('CM-CIC'!B1726,Annuaire_roster!B:F,4,0)</f>
        <v>CHOUIFI Mustapha</v>
      </c>
      <c r="Z1795" s="37" t="s">
        <v>110</v>
      </c>
      <c r="AA1795" s="60" t="s">
        <v>39</v>
      </c>
      <c r="AB1795" s="35" t="str">
        <f t="shared" si="293"/>
        <v/>
      </c>
      <c r="AC1795" s="35" t="str">
        <f t="shared" si="294"/>
        <v/>
      </c>
      <c r="AD1795" s="35" t="str">
        <f t="shared" si="295"/>
        <v/>
      </c>
      <c r="AE1795" s="45" t="str">
        <f t="shared" si="296"/>
        <v/>
      </c>
      <c r="AF1795" s="61"/>
      <c r="AG1795" s="45"/>
    </row>
    <row r="1796" spans="1:33" x14ac:dyDescent="0.2">
      <c r="A1796" s="59">
        <f>+VLOOKUP(B1796,Annuaire_roster!B:G,5,0)</f>
        <v>1418</v>
      </c>
      <c r="B1796" s="72" t="s">
        <v>132</v>
      </c>
      <c r="C1796" s="65">
        <v>0.25</v>
      </c>
      <c r="D1796" s="65">
        <v>0.25</v>
      </c>
      <c r="E1796" s="66">
        <v>0.625</v>
      </c>
      <c r="F1796" s="66">
        <v>0.625</v>
      </c>
      <c r="G1796" s="49"/>
      <c r="H1796" s="48"/>
      <c r="I1796" s="84" t="s">
        <v>63</v>
      </c>
      <c r="J1796" s="48"/>
      <c r="K1796" s="58">
        <v>0</v>
      </c>
      <c r="L1796" s="48">
        <v>0</v>
      </c>
      <c r="M1796" s="70">
        <v>0</v>
      </c>
      <c r="N1796" s="34">
        <f t="shared" si="297"/>
        <v>0.33333333333333331</v>
      </c>
      <c r="O1796" s="38">
        <f t="shared" si="298"/>
        <v>0.33333333333333331</v>
      </c>
      <c r="P1796" s="82" t="s">
        <v>117</v>
      </c>
      <c r="Q1796" s="43">
        <v>44833</v>
      </c>
      <c r="R1796" s="35">
        <f t="shared" si="290"/>
        <v>0</v>
      </c>
      <c r="S1796" s="35">
        <f t="shared" si="291"/>
        <v>0</v>
      </c>
      <c r="T1796" s="10" t="str">
        <f t="shared" si="299"/>
        <v>Sem - 40</v>
      </c>
      <c r="U1796" s="10" t="str">
        <f t="shared" si="300"/>
        <v>Septembre</v>
      </c>
      <c r="V1796" s="36" t="str">
        <f t="shared" si="292"/>
        <v>2026</v>
      </c>
      <c r="W1796" s="34"/>
      <c r="X1796" s="91">
        <f t="shared" si="301"/>
        <v>0</v>
      </c>
      <c r="Y1796" s="92" t="str">
        <f>VLOOKUP('CM-CIC'!B1727,Annuaire_roster!B:F,4,0)</f>
        <v>CHOUIFI Mustapha</v>
      </c>
      <c r="Z1796" s="37" t="s">
        <v>110</v>
      </c>
      <c r="AA1796" s="60" t="s">
        <v>39</v>
      </c>
      <c r="AB1796" s="35" t="str">
        <f t="shared" si="293"/>
        <v/>
      </c>
      <c r="AC1796" s="35" t="str">
        <f t="shared" si="294"/>
        <v/>
      </c>
      <c r="AD1796" s="35" t="str">
        <f t="shared" si="295"/>
        <v/>
      </c>
      <c r="AE1796" s="45" t="str">
        <f t="shared" si="296"/>
        <v/>
      </c>
      <c r="AF1796" s="61"/>
      <c r="AG1796" s="45"/>
    </row>
    <row r="1797" spans="1:33" x14ac:dyDescent="0.2">
      <c r="A1797" s="59">
        <f>+VLOOKUP(B1797,Annuaire_roster!B:G,5,0)</f>
        <v>1410</v>
      </c>
      <c r="B1797" s="72" t="s">
        <v>134</v>
      </c>
      <c r="C1797" s="65">
        <v>0.25</v>
      </c>
      <c r="D1797" s="65">
        <v>0.25</v>
      </c>
      <c r="E1797" s="66">
        <v>0.625</v>
      </c>
      <c r="F1797" s="66">
        <v>0.625</v>
      </c>
      <c r="G1797" s="49"/>
      <c r="H1797" s="48"/>
      <c r="I1797" s="84" t="s">
        <v>63</v>
      </c>
      <c r="J1797" s="48"/>
      <c r="K1797" s="58">
        <v>0</v>
      </c>
      <c r="L1797" s="48">
        <v>0</v>
      </c>
      <c r="M1797" s="70">
        <v>0</v>
      </c>
      <c r="N1797" s="34">
        <f t="shared" si="297"/>
        <v>0.33333333333333331</v>
      </c>
      <c r="O1797" s="38">
        <f t="shared" si="298"/>
        <v>0.33333333333333331</v>
      </c>
      <c r="P1797" s="82" t="s">
        <v>117</v>
      </c>
      <c r="Q1797" s="43">
        <v>44833</v>
      </c>
      <c r="R1797" s="35">
        <f t="shared" si="290"/>
        <v>0</v>
      </c>
      <c r="S1797" s="35">
        <f t="shared" si="291"/>
        <v>0</v>
      </c>
      <c r="T1797" s="10" t="str">
        <f t="shared" si="299"/>
        <v>Sem - 40</v>
      </c>
      <c r="U1797" s="10" t="str">
        <f t="shared" si="300"/>
        <v>Septembre</v>
      </c>
      <c r="V1797" s="36" t="str">
        <f t="shared" si="292"/>
        <v>2026</v>
      </c>
      <c r="W1797" s="34"/>
      <c r="X1797" s="91">
        <f t="shared" si="301"/>
        <v>0</v>
      </c>
      <c r="Y1797" s="92" t="str">
        <f>VLOOKUP('CM-CIC'!B1728,Annuaire_roster!B:F,4,0)</f>
        <v>CHOUIFI Mustapha</v>
      </c>
      <c r="Z1797" s="37" t="s">
        <v>110</v>
      </c>
      <c r="AA1797" s="60" t="s">
        <v>39</v>
      </c>
      <c r="AB1797" s="35" t="str">
        <f t="shared" si="293"/>
        <v/>
      </c>
      <c r="AC1797" s="35" t="str">
        <f t="shared" si="294"/>
        <v/>
      </c>
      <c r="AD1797" s="35" t="str">
        <f t="shared" si="295"/>
        <v/>
      </c>
      <c r="AE1797" s="45" t="str">
        <f t="shared" si="296"/>
        <v/>
      </c>
      <c r="AF1797" s="61"/>
      <c r="AG1797" s="45"/>
    </row>
    <row r="1798" spans="1:33" x14ac:dyDescent="0.2">
      <c r="A1798" s="59">
        <f>+VLOOKUP(B1798,Annuaire_roster!B:G,5,0)</f>
        <v>1414</v>
      </c>
      <c r="B1798" s="72" t="s">
        <v>136</v>
      </c>
      <c r="C1798" s="65">
        <v>0.25</v>
      </c>
      <c r="D1798" s="65">
        <v>0.25</v>
      </c>
      <c r="E1798" s="66">
        <v>0.625</v>
      </c>
      <c r="F1798" s="66">
        <v>0.625</v>
      </c>
      <c r="G1798" s="49"/>
      <c r="H1798" s="48"/>
      <c r="I1798" s="84" t="s">
        <v>63</v>
      </c>
      <c r="J1798" s="48"/>
      <c r="K1798" s="58">
        <v>0</v>
      </c>
      <c r="L1798" s="48">
        <v>0</v>
      </c>
      <c r="M1798" s="70">
        <v>0</v>
      </c>
      <c r="N1798" s="34">
        <f t="shared" si="297"/>
        <v>0.33333333333333331</v>
      </c>
      <c r="O1798" s="38">
        <f t="shared" si="298"/>
        <v>0.33333333333333331</v>
      </c>
      <c r="P1798" s="82" t="s">
        <v>117</v>
      </c>
      <c r="Q1798" s="43">
        <v>44833</v>
      </c>
      <c r="R1798" s="35">
        <f t="shared" si="290"/>
        <v>0</v>
      </c>
      <c r="S1798" s="35">
        <f t="shared" si="291"/>
        <v>0</v>
      </c>
      <c r="T1798" s="10" t="str">
        <f t="shared" si="299"/>
        <v>Sem - 40</v>
      </c>
      <c r="U1798" s="10" t="str">
        <f t="shared" si="300"/>
        <v>Septembre</v>
      </c>
      <c r="V1798" s="36" t="str">
        <f t="shared" si="292"/>
        <v>2026</v>
      </c>
      <c r="W1798" s="34"/>
      <c r="X1798" s="91">
        <f t="shared" si="301"/>
        <v>0</v>
      </c>
      <c r="Y1798" s="92" t="str">
        <f>VLOOKUP('CM-CIC'!B1729,Annuaire_roster!B:F,4,0)</f>
        <v>CHOUIFI Mustapha</v>
      </c>
      <c r="Z1798" s="37" t="s">
        <v>110</v>
      </c>
      <c r="AA1798" s="60" t="s">
        <v>39</v>
      </c>
      <c r="AB1798" s="35" t="str">
        <f t="shared" si="293"/>
        <v/>
      </c>
      <c r="AC1798" s="35" t="str">
        <f t="shared" si="294"/>
        <v/>
      </c>
      <c r="AD1798" s="35" t="str">
        <f t="shared" si="295"/>
        <v/>
      </c>
      <c r="AE1798" s="45" t="str">
        <f t="shared" si="296"/>
        <v/>
      </c>
      <c r="AF1798" s="61"/>
      <c r="AG1798" s="45"/>
    </row>
    <row r="1799" spans="1:33" x14ac:dyDescent="0.2">
      <c r="A1799" s="59">
        <f>+VLOOKUP(B1799,Annuaire_roster!B:G,5,0)</f>
        <v>1415</v>
      </c>
      <c r="B1799" s="72" t="s">
        <v>137</v>
      </c>
      <c r="C1799" s="65">
        <v>0.24861111111111112</v>
      </c>
      <c r="D1799" s="65">
        <v>0.25</v>
      </c>
      <c r="E1799" s="66">
        <v>0.625</v>
      </c>
      <c r="F1799" s="66">
        <v>0.625</v>
      </c>
      <c r="G1799" s="49"/>
      <c r="H1799" s="48"/>
      <c r="I1799" s="84" t="s">
        <v>63</v>
      </c>
      <c r="J1799" s="48"/>
      <c r="K1799" s="58">
        <v>0</v>
      </c>
      <c r="L1799" s="48">
        <v>0</v>
      </c>
      <c r="M1799" s="70">
        <v>0</v>
      </c>
      <c r="N1799" s="34">
        <f t="shared" si="297"/>
        <v>0.33333333333333331</v>
      </c>
      <c r="O1799" s="38">
        <f t="shared" si="298"/>
        <v>0.33333333333333331</v>
      </c>
      <c r="P1799" s="82" t="s">
        <v>117</v>
      </c>
      <c r="Q1799" s="43">
        <v>44833</v>
      </c>
      <c r="R1799" s="35">
        <f t="shared" si="290"/>
        <v>0</v>
      </c>
      <c r="S1799" s="35">
        <f t="shared" si="291"/>
        <v>0</v>
      </c>
      <c r="T1799" s="10" t="str">
        <f t="shared" si="299"/>
        <v>Sem - 40</v>
      </c>
      <c r="U1799" s="10" t="str">
        <f t="shared" si="300"/>
        <v>Septembre</v>
      </c>
      <c r="V1799" s="36" t="str">
        <f t="shared" si="292"/>
        <v>2026</v>
      </c>
      <c r="W1799" s="34"/>
      <c r="X1799" s="91">
        <f t="shared" si="301"/>
        <v>1.388888888888884E-3</v>
      </c>
      <c r="Y1799" s="92" t="str">
        <f>VLOOKUP('CM-CIC'!B1730,Annuaire_roster!B:F,4,0)</f>
        <v>CHOUIFI Mustapha</v>
      </c>
      <c r="Z1799" s="37" t="s">
        <v>110</v>
      </c>
      <c r="AA1799" s="60" t="s">
        <v>39</v>
      </c>
      <c r="AB1799" s="35" t="str">
        <f t="shared" si="293"/>
        <v/>
      </c>
      <c r="AC1799" s="35" t="str">
        <f t="shared" si="294"/>
        <v/>
      </c>
      <c r="AD1799" s="35" t="str">
        <f t="shared" si="295"/>
        <v/>
      </c>
      <c r="AE1799" s="45" t="str">
        <f t="shared" si="296"/>
        <v/>
      </c>
      <c r="AF1799" s="61"/>
      <c r="AG1799" s="45"/>
    </row>
    <row r="1800" spans="1:33" x14ac:dyDescent="0.2">
      <c r="A1800" s="59">
        <f>+VLOOKUP(B1800,Annuaire_roster!B:G,5,0)</f>
        <v>1421</v>
      </c>
      <c r="B1800" s="222" t="s">
        <v>140</v>
      </c>
      <c r="C1800" s="65"/>
      <c r="D1800" s="65">
        <v>0.25</v>
      </c>
      <c r="E1800" s="66"/>
      <c r="F1800" s="66">
        <v>0.625</v>
      </c>
      <c r="G1800" s="49"/>
      <c r="H1800" s="48"/>
      <c r="I1800" s="84" t="s">
        <v>63</v>
      </c>
      <c r="J1800" s="48"/>
      <c r="K1800" s="58">
        <v>0</v>
      </c>
      <c r="L1800" s="48">
        <v>0</v>
      </c>
      <c r="M1800" s="70" t="s">
        <v>187</v>
      </c>
      <c r="N1800" s="34" t="str">
        <f t="shared" si="297"/>
        <v/>
      </c>
      <c r="O1800" s="38">
        <f t="shared" si="298"/>
        <v>0.33333333333333331</v>
      </c>
      <c r="P1800" s="82" t="s">
        <v>117</v>
      </c>
      <c r="Q1800" s="43">
        <v>44833</v>
      </c>
      <c r="R1800" s="35">
        <f t="shared" si="290"/>
        <v>0.33333333333333331</v>
      </c>
      <c r="S1800" s="35">
        <f t="shared" si="291"/>
        <v>0.33333333333333331</v>
      </c>
      <c r="T1800" s="10" t="str">
        <f t="shared" si="299"/>
        <v>Sem - 40</v>
      </c>
      <c r="U1800" s="10" t="str">
        <f t="shared" si="300"/>
        <v>Septembre</v>
      </c>
      <c r="V1800" s="36" t="str">
        <f t="shared" si="292"/>
        <v>2026</v>
      </c>
      <c r="W1800" s="34"/>
      <c r="X1800" s="91">
        <f t="shared" si="301"/>
        <v>0</v>
      </c>
      <c r="Y1800" s="92" t="str">
        <f>VLOOKUP('CM-CIC'!B1731,Annuaire_roster!B:F,4,0)</f>
        <v>CHOUIFI Mustapha</v>
      </c>
      <c r="Z1800" s="37" t="s">
        <v>110</v>
      </c>
      <c r="AA1800" s="60" t="s">
        <v>39</v>
      </c>
      <c r="AB1800" s="35" t="str">
        <f t="shared" si="293"/>
        <v/>
      </c>
      <c r="AC1800" s="35" t="str">
        <f t="shared" si="294"/>
        <v/>
      </c>
      <c r="AD1800" s="35" t="str">
        <f t="shared" si="295"/>
        <v/>
      </c>
      <c r="AE1800" s="45" t="str">
        <f t="shared" si="296"/>
        <v/>
      </c>
      <c r="AF1800" s="61"/>
      <c r="AG1800" s="45"/>
    </row>
    <row r="1801" spans="1:33" x14ac:dyDescent="0.2">
      <c r="A1801" s="59">
        <f>+VLOOKUP(B1801,Annuaire_roster!B:G,5,0)</f>
        <v>1419</v>
      </c>
      <c r="B1801" s="72" t="s">
        <v>139</v>
      </c>
      <c r="C1801" s="65">
        <v>0.25</v>
      </c>
      <c r="D1801" s="65">
        <v>0.25</v>
      </c>
      <c r="E1801" s="66">
        <v>0.625</v>
      </c>
      <c r="F1801" s="66">
        <v>0.625</v>
      </c>
      <c r="G1801" s="49"/>
      <c r="H1801" s="48"/>
      <c r="I1801" s="84" t="s">
        <v>63</v>
      </c>
      <c r="J1801" s="48"/>
      <c r="K1801" s="58">
        <v>0</v>
      </c>
      <c r="L1801" s="48">
        <v>0</v>
      </c>
      <c r="M1801" s="70">
        <v>0</v>
      </c>
      <c r="N1801" s="34">
        <f t="shared" si="297"/>
        <v>0.33333333333333331</v>
      </c>
      <c r="O1801" s="38">
        <f t="shared" si="298"/>
        <v>0.33333333333333331</v>
      </c>
      <c r="P1801" s="82" t="s">
        <v>117</v>
      </c>
      <c r="Q1801" s="43">
        <v>44833</v>
      </c>
      <c r="R1801" s="35">
        <f t="shared" si="290"/>
        <v>0</v>
      </c>
      <c r="S1801" s="35">
        <f t="shared" si="291"/>
        <v>0</v>
      </c>
      <c r="T1801" s="10" t="str">
        <f t="shared" si="299"/>
        <v>Sem - 40</v>
      </c>
      <c r="U1801" s="10" t="str">
        <f t="shared" si="300"/>
        <v>Septembre</v>
      </c>
      <c r="V1801" s="36" t="str">
        <f t="shared" si="292"/>
        <v>2026</v>
      </c>
      <c r="W1801" s="34"/>
      <c r="X1801" s="91">
        <f t="shared" si="301"/>
        <v>0</v>
      </c>
      <c r="Y1801" s="92" t="str">
        <f>VLOOKUP('CM-CIC'!B1732,Annuaire_roster!B:F,4,0)</f>
        <v>CHOUIFI Mustapha</v>
      </c>
      <c r="Z1801" s="37" t="s">
        <v>110</v>
      </c>
      <c r="AA1801" s="60" t="s">
        <v>39</v>
      </c>
      <c r="AB1801" s="35" t="str">
        <f t="shared" si="293"/>
        <v/>
      </c>
      <c r="AC1801" s="35" t="str">
        <f t="shared" si="294"/>
        <v/>
      </c>
      <c r="AD1801" s="35" t="str">
        <f t="shared" si="295"/>
        <v/>
      </c>
      <c r="AE1801" s="45" t="str">
        <f t="shared" si="296"/>
        <v/>
      </c>
      <c r="AF1801" s="61"/>
      <c r="AG1801" s="45"/>
    </row>
    <row r="1802" spans="1:33" x14ac:dyDescent="0.2">
      <c r="A1802" s="59">
        <f>+VLOOKUP(B1802,Annuaire_roster!B:G,5,0)</f>
        <v>1533</v>
      </c>
      <c r="B1802" s="72" t="s">
        <v>181</v>
      </c>
      <c r="C1802" s="65">
        <v>0.25</v>
      </c>
      <c r="D1802" s="65">
        <v>0.25</v>
      </c>
      <c r="E1802" s="66">
        <v>0.625</v>
      </c>
      <c r="F1802" s="66">
        <v>0.625</v>
      </c>
      <c r="G1802" s="49"/>
      <c r="H1802" s="48"/>
      <c r="I1802" s="84" t="s">
        <v>63</v>
      </c>
      <c r="J1802" s="48"/>
      <c r="K1802" s="58">
        <v>0</v>
      </c>
      <c r="L1802" s="48">
        <v>0</v>
      </c>
      <c r="M1802" s="70">
        <v>0</v>
      </c>
      <c r="N1802" s="34">
        <f t="shared" si="297"/>
        <v>0.33333333333333331</v>
      </c>
      <c r="O1802" s="38">
        <f t="shared" si="298"/>
        <v>0.33333333333333331</v>
      </c>
      <c r="P1802" s="82" t="s">
        <v>117</v>
      </c>
      <c r="Q1802" s="43">
        <v>44833</v>
      </c>
      <c r="R1802" s="35">
        <f t="shared" si="290"/>
        <v>0</v>
      </c>
      <c r="S1802" s="35">
        <f t="shared" si="291"/>
        <v>0</v>
      </c>
      <c r="T1802" s="10" t="str">
        <f t="shared" si="299"/>
        <v>Sem - 40</v>
      </c>
      <c r="U1802" s="10" t="str">
        <f t="shared" si="300"/>
        <v>Septembre</v>
      </c>
      <c r="V1802" s="36" t="str">
        <f t="shared" si="292"/>
        <v>2026</v>
      </c>
      <c r="W1802" s="34"/>
      <c r="X1802" s="91">
        <f t="shared" si="301"/>
        <v>0</v>
      </c>
      <c r="Y1802" s="92" t="str">
        <f>VLOOKUP('CM-CIC'!B1733,Annuaire_roster!B:F,4,0)</f>
        <v>CHOUIFI Mustapha</v>
      </c>
      <c r="Z1802" s="37" t="s">
        <v>110</v>
      </c>
      <c r="AA1802" s="60" t="s">
        <v>39</v>
      </c>
      <c r="AB1802" s="35" t="str">
        <f t="shared" si="293"/>
        <v/>
      </c>
      <c r="AC1802" s="35" t="str">
        <f t="shared" si="294"/>
        <v/>
      </c>
      <c r="AD1802" s="35" t="str">
        <f t="shared" si="295"/>
        <v/>
      </c>
      <c r="AE1802" s="45" t="str">
        <f t="shared" si="296"/>
        <v/>
      </c>
      <c r="AF1802" s="61"/>
      <c r="AG1802" s="45"/>
    </row>
    <row r="1803" spans="1:33" x14ac:dyDescent="0.2">
      <c r="A1803" s="59">
        <f>+VLOOKUP(B1803,Annuaire_roster!B:G,5,0)</f>
        <v>1448</v>
      </c>
      <c r="B1803" s="72" t="s">
        <v>164</v>
      </c>
      <c r="C1803" s="65">
        <v>0.24652777777777779</v>
      </c>
      <c r="D1803" s="65">
        <v>0.25</v>
      </c>
      <c r="E1803" s="66">
        <v>0.625</v>
      </c>
      <c r="F1803" s="66">
        <v>0.625</v>
      </c>
      <c r="G1803" s="49"/>
      <c r="H1803" s="48"/>
      <c r="I1803" s="84" t="s">
        <v>63</v>
      </c>
      <c r="J1803" s="48"/>
      <c r="K1803" s="58">
        <v>0</v>
      </c>
      <c r="L1803" s="48">
        <v>0</v>
      </c>
      <c r="M1803" s="70">
        <v>0</v>
      </c>
      <c r="N1803" s="34">
        <f t="shared" si="297"/>
        <v>0.33333333333333331</v>
      </c>
      <c r="O1803" s="38">
        <f t="shared" si="298"/>
        <v>0.33333333333333331</v>
      </c>
      <c r="P1803" s="82" t="s">
        <v>117</v>
      </c>
      <c r="Q1803" s="43">
        <v>44833</v>
      </c>
      <c r="R1803" s="35">
        <f t="shared" si="290"/>
        <v>0</v>
      </c>
      <c r="S1803" s="35">
        <f t="shared" si="291"/>
        <v>0</v>
      </c>
      <c r="T1803" s="10" t="str">
        <f t="shared" si="299"/>
        <v>Sem - 40</v>
      </c>
      <c r="U1803" s="10" t="str">
        <f t="shared" si="300"/>
        <v>Septembre</v>
      </c>
      <c r="V1803" s="36" t="str">
        <f t="shared" si="292"/>
        <v>2026</v>
      </c>
      <c r="W1803" s="34"/>
      <c r="X1803" s="91">
        <f t="shared" si="301"/>
        <v>3.4722222222222099E-3</v>
      </c>
      <c r="Y1803" s="92" t="str">
        <f>VLOOKUP('CM-CIC'!B1734,Annuaire_roster!B:F,4,0)</f>
        <v>CHOUIFI Mustapha</v>
      </c>
      <c r="Z1803" s="37" t="s">
        <v>110</v>
      </c>
      <c r="AA1803" s="60" t="s">
        <v>39</v>
      </c>
      <c r="AB1803" s="35" t="str">
        <f t="shared" si="293"/>
        <v/>
      </c>
      <c r="AC1803" s="35" t="str">
        <f t="shared" si="294"/>
        <v/>
      </c>
      <c r="AD1803" s="35" t="str">
        <f t="shared" si="295"/>
        <v/>
      </c>
      <c r="AE1803" s="45" t="str">
        <f t="shared" si="296"/>
        <v/>
      </c>
      <c r="AF1803" s="61"/>
      <c r="AG1803" s="45"/>
    </row>
    <row r="1804" spans="1:33" x14ac:dyDescent="0.2">
      <c r="A1804" s="59">
        <f>+VLOOKUP(B1804,Annuaire_roster!B:G,5,0)</f>
        <v>1488</v>
      </c>
      <c r="B1804" s="72" t="s">
        <v>170</v>
      </c>
      <c r="C1804" s="65">
        <v>0.27083333333333337</v>
      </c>
      <c r="D1804" s="65">
        <v>0.25</v>
      </c>
      <c r="E1804" s="66">
        <v>0.625</v>
      </c>
      <c r="F1804" s="66">
        <v>0.625</v>
      </c>
      <c r="G1804" s="49"/>
      <c r="H1804" s="48"/>
      <c r="I1804" s="146"/>
      <c r="J1804" s="48"/>
      <c r="K1804" s="58"/>
      <c r="L1804" s="48">
        <v>0</v>
      </c>
      <c r="M1804" s="70">
        <v>0</v>
      </c>
      <c r="N1804" s="34">
        <f t="shared" si="297"/>
        <v>0.33333333333333331</v>
      </c>
      <c r="O1804" s="38">
        <f t="shared" si="298"/>
        <v>0.33333333333333331</v>
      </c>
      <c r="P1804" s="82" t="s">
        <v>117</v>
      </c>
      <c r="Q1804" s="43">
        <v>44833</v>
      </c>
      <c r="R1804" s="35">
        <f t="shared" si="290"/>
        <v>0</v>
      </c>
      <c r="S1804" s="35">
        <f t="shared" si="291"/>
        <v>0</v>
      </c>
      <c r="T1804" s="10" t="str">
        <f t="shared" si="299"/>
        <v>Sem - 40</v>
      </c>
      <c r="U1804" s="10" t="str">
        <f t="shared" si="300"/>
        <v>Septembre</v>
      </c>
      <c r="V1804" s="36" t="str">
        <f t="shared" si="292"/>
        <v>2026</v>
      </c>
      <c r="W1804" s="34"/>
      <c r="X1804" s="91">
        <f t="shared" si="301"/>
        <v>0</v>
      </c>
      <c r="Y1804" s="92" t="str">
        <f>VLOOKUP('CM-CIC'!B1735,Annuaire_roster!B:F,4,0)</f>
        <v>CHOUIFI Mustapha</v>
      </c>
      <c r="Z1804" s="37" t="s">
        <v>110</v>
      </c>
      <c r="AA1804" s="60" t="s">
        <v>39</v>
      </c>
      <c r="AB1804" s="35" t="str">
        <f t="shared" si="293"/>
        <v/>
      </c>
      <c r="AC1804" s="35" t="str">
        <f t="shared" si="294"/>
        <v/>
      </c>
      <c r="AD1804" s="35" t="str">
        <f t="shared" si="295"/>
        <v/>
      </c>
      <c r="AE1804" s="45" t="str">
        <f t="shared" si="296"/>
        <v/>
      </c>
      <c r="AF1804" s="61"/>
      <c r="AG1804" s="45"/>
    </row>
    <row r="1805" spans="1:33" x14ac:dyDescent="0.2">
      <c r="A1805" s="59">
        <f>+VLOOKUP(B1805,Annuaire_roster!B:G,5,0)</f>
        <v>1456</v>
      </c>
      <c r="B1805" s="72" t="s">
        <v>173</v>
      </c>
      <c r="C1805" s="65">
        <v>0.25</v>
      </c>
      <c r="D1805" s="65">
        <v>0.25</v>
      </c>
      <c r="E1805" s="66">
        <v>0.625</v>
      </c>
      <c r="F1805" s="66">
        <v>0.625</v>
      </c>
      <c r="G1805" s="49"/>
      <c r="H1805" s="48"/>
      <c r="I1805" s="84" t="s">
        <v>63</v>
      </c>
      <c r="J1805" s="48"/>
      <c r="K1805" s="58">
        <v>0</v>
      </c>
      <c r="L1805" s="48">
        <v>0</v>
      </c>
      <c r="M1805" s="70">
        <v>0</v>
      </c>
      <c r="N1805" s="34">
        <f t="shared" si="297"/>
        <v>0.33333333333333331</v>
      </c>
      <c r="O1805" s="38">
        <f t="shared" si="298"/>
        <v>0.33333333333333331</v>
      </c>
      <c r="P1805" s="82" t="s">
        <v>117</v>
      </c>
      <c r="Q1805" s="43">
        <v>44833</v>
      </c>
      <c r="R1805" s="35">
        <f t="shared" si="290"/>
        <v>0</v>
      </c>
      <c r="S1805" s="35">
        <f t="shared" si="291"/>
        <v>0</v>
      </c>
      <c r="T1805" s="10" t="str">
        <f t="shared" si="299"/>
        <v>Sem - 40</v>
      </c>
      <c r="U1805" s="10" t="str">
        <f t="shared" si="300"/>
        <v>Septembre</v>
      </c>
      <c r="V1805" s="36" t="str">
        <f t="shared" si="292"/>
        <v>2026</v>
      </c>
      <c r="W1805" s="34"/>
      <c r="X1805" s="91">
        <f t="shared" si="301"/>
        <v>0</v>
      </c>
      <c r="Y1805" s="92" t="str">
        <f>VLOOKUP('CM-CIC'!B1736,Annuaire_roster!B:F,4,0)</f>
        <v>CHOUIFI Mustapha</v>
      </c>
      <c r="Z1805" s="37" t="s">
        <v>110</v>
      </c>
      <c r="AA1805" s="60" t="s">
        <v>39</v>
      </c>
      <c r="AB1805" s="35" t="str">
        <f t="shared" si="293"/>
        <v/>
      </c>
      <c r="AC1805" s="35" t="str">
        <f t="shared" si="294"/>
        <v/>
      </c>
      <c r="AD1805" s="35" t="str">
        <f t="shared" si="295"/>
        <v/>
      </c>
      <c r="AE1805" s="45" t="str">
        <f t="shared" si="296"/>
        <v/>
      </c>
      <c r="AF1805" s="61"/>
      <c r="AG1805" s="45"/>
    </row>
    <row r="1806" spans="1:33" x14ac:dyDescent="0.2">
      <c r="A1806" s="59">
        <f>+VLOOKUP(B1806,Annuaire_roster!B:G,5,0)</f>
        <v>1429</v>
      </c>
      <c r="B1806" s="72" t="s">
        <v>147</v>
      </c>
      <c r="C1806" s="65">
        <v>0.24722222222222223</v>
      </c>
      <c r="D1806" s="65">
        <v>0.25</v>
      </c>
      <c r="E1806" s="66">
        <v>0.625</v>
      </c>
      <c r="F1806" s="66">
        <v>0.625</v>
      </c>
      <c r="G1806" s="49"/>
      <c r="H1806" s="48"/>
      <c r="I1806" s="84" t="s">
        <v>63</v>
      </c>
      <c r="J1806" s="48"/>
      <c r="K1806" s="58">
        <v>0</v>
      </c>
      <c r="L1806" s="48">
        <v>0</v>
      </c>
      <c r="M1806" s="70">
        <v>0</v>
      </c>
      <c r="N1806" s="34">
        <f t="shared" si="297"/>
        <v>0.33333333333333331</v>
      </c>
      <c r="O1806" s="38">
        <f t="shared" si="298"/>
        <v>0.33333333333333331</v>
      </c>
      <c r="P1806" s="82" t="s">
        <v>117</v>
      </c>
      <c r="Q1806" s="43">
        <v>44833</v>
      </c>
      <c r="R1806" s="35">
        <f t="shared" si="290"/>
        <v>0</v>
      </c>
      <c r="S1806" s="35">
        <f t="shared" si="291"/>
        <v>0</v>
      </c>
      <c r="T1806" s="10" t="str">
        <f t="shared" si="299"/>
        <v>Sem - 40</v>
      </c>
      <c r="U1806" s="10" t="str">
        <f t="shared" si="300"/>
        <v>Septembre</v>
      </c>
      <c r="V1806" s="36" t="str">
        <f t="shared" si="292"/>
        <v>2026</v>
      </c>
      <c r="W1806" s="34"/>
      <c r="X1806" s="91">
        <f t="shared" si="301"/>
        <v>2.7777777777777679E-3</v>
      </c>
      <c r="Y1806" s="92" t="str">
        <f>VLOOKUP('CM-CIC'!B1737,Annuaire_roster!B:F,4,0)</f>
        <v>CHOUIFI Mustapha</v>
      </c>
      <c r="Z1806" s="37" t="s">
        <v>110</v>
      </c>
      <c r="AA1806" s="60" t="s">
        <v>39</v>
      </c>
      <c r="AB1806" s="35" t="str">
        <f t="shared" si="293"/>
        <v/>
      </c>
      <c r="AC1806" s="35" t="str">
        <f t="shared" si="294"/>
        <v/>
      </c>
      <c r="AD1806" s="35" t="str">
        <f t="shared" si="295"/>
        <v/>
      </c>
      <c r="AE1806" s="45" t="str">
        <f t="shared" si="296"/>
        <v/>
      </c>
      <c r="AF1806" s="61"/>
      <c r="AG1806" s="45"/>
    </row>
    <row r="1807" spans="1:33" x14ac:dyDescent="0.2">
      <c r="A1807" s="59" t="str">
        <f>+VLOOKUP(B1807,Annuaire_roster!B:G,5,0)</f>
        <v>01563</v>
      </c>
      <c r="B1807" s="72" t="s">
        <v>190</v>
      </c>
      <c r="C1807" s="65">
        <v>0.25</v>
      </c>
      <c r="D1807" s="65">
        <v>0.25</v>
      </c>
      <c r="E1807" s="66">
        <v>0.625</v>
      </c>
      <c r="F1807" s="66">
        <v>0.625</v>
      </c>
      <c r="G1807" s="49"/>
      <c r="H1807" s="48"/>
      <c r="I1807" s="84" t="s">
        <v>63</v>
      </c>
      <c r="J1807" s="48"/>
      <c r="K1807" s="58">
        <v>0</v>
      </c>
      <c r="L1807" s="48">
        <v>0</v>
      </c>
      <c r="M1807" s="70">
        <v>0</v>
      </c>
      <c r="N1807" s="34">
        <f t="shared" si="297"/>
        <v>0.33333333333333331</v>
      </c>
      <c r="O1807" s="38">
        <f t="shared" si="298"/>
        <v>0.33333333333333331</v>
      </c>
      <c r="P1807" s="82" t="s">
        <v>117</v>
      </c>
      <c r="Q1807" s="43">
        <v>44833</v>
      </c>
      <c r="R1807" s="35">
        <f t="shared" si="290"/>
        <v>0</v>
      </c>
      <c r="S1807" s="35">
        <f t="shared" si="291"/>
        <v>0</v>
      </c>
      <c r="T1807" s="10" t="str">
        <f t="shared" si="299"/>
        <v>Sem - 40</v>
      </c>
      <c r="U1807" s="10" t="str">
        <f t="shared" si="300"/>
        <v>Septembre</v>
      </c>
      <c r="V1807" s="36" t="str">
        <f t="shared" si="292"/>
        <v>2026</v>
      </c>
      <c r="W1807" s="34"/>
      <c r="X1807" s="91">
        <f t="shared" si="301"/>
        <v>0</v>
      </c>
      <c r="Y1807" s="92" t="str">
        <f>VLOOKUP('CM-CIC'!B1738,Annuaire_roster!B:F,4,0)</f>
        <v>CHOUIFI Mustapha</v>
      </c>
      <c r="Z1807" s="37" t="s">
        <v>110</v>
      </c>
      <c r="AA1807" s="60" t="s">
        <v>39</v>
      </c>
      <c r="AB1807" s="35" t="str">
        <f t="shared" si="293"/>
        <v/>
      </c>
      <c r="AC1807" s="35" t="str">
        <f t="shared" si="294"/>
        <v/>
      </c>
      <c r="AD1807" s="35" t="str">
        <f t="shared" si="295"/>
        <v/>
      </c>
      <c r="AE1807" s="45" t="str">
        <f t="shared" si="296"/>
        <v/>
      </c>
      <c r="AF1807" s="61"/>
      <c r="AG1807" s="45"/>
    </row>
    <row r="1808" spans="1:33" x14ac:dyDescent="0.2">
      <c r="A1808" s="59" t="str">
        <f>+VLOOKUP(B1808,Annuaire_roster!B:G,5,0)</f>
        <v>01580</v>
      </c>
      <c r="B1808" s="72" t="s">
        <v>197</v>
      </c>
      <c r="C1808" s="65">
        <v>0.24930555555555556</v>
      </c>
      <c r="D1808" s="65">
        <v>0.25</v>
      </c>
      <c r="E1808" s="66">
        <v>0.625</v>
      </c>
      <c r="F1808" s="66">
        <v>0.625</v>
      </c>
      <c r="G1808" s="49"/>
      <c r="H1808" s="48"/>
      <c r="I1808" s="84" t="s">
        <v>63</v>
      </c>
      <c r="J1808" s="48"/>
      <c r="K1808" s="58">
        <v>0</v>
      </c>
      <c r="L1808" s="48">
        <v>0</v>
      </c>
      <c r="M1808" s="70">
        <v>0</v>
      </c>
      <c r="N1808" s="34">
        <f t="shared" si="297"/>
        <v>0.33333333333333331</v>
      </c>
      <c r="O1808" s="38">
        <f t="shared" si="298"/>
        <v>0.33333333333333331</v>
      </c>
      <c r="P1808" s="82" t="s">
        <v>117</v>
      </c>
      <c r="Q1808" s="43">
        <v>44833</v>
      </c>
      <c r="R1808" s="35">
        <f t="shared" si="290"/>
        <v>0</v>
      </c>
      <c r="S1808" s="35">
        <f t="shared" si="291"/>
        <v>0</v>
      </c>
      <c r="T1808" s="10" t="str">
        <f t="shared" si="299"/>
        <v>Sem - 40</v>
      </c>
      <c r="U1808" s="10" t="str">
        <f t="shared" si="300"/>
        <v>Septembre</v>
      </c>
      <c r="V1808" s="36" t="str">
        <f t="shared" si="292"/>
        <v>2026</v>
      </c>
      <c r="W1808" s="34"/>
      <c r="X1808" s="91">
        <f t="shared" si="301"/>
        <v>0</v>
      </c>
      <c r="Y1808" s="92" t="str">
        <f>VLOOKUP('CM-CIC'!B1739,Annuaire_roster!B:F,4,0)</f>
        <v>CHOUIFI Mustapha</v>
      </c>
      <c r="Z1808" s="37" t="s">
        <v>110</v>
      </c>
      <c r="AA1808" s="60" t="s">
        <v>39</v>
      </c>
      <c r="AB1808" s="35" t="str">
        <f t="shared" si="293"/>
        <v/>
      </c>
      <c r="AC1808" s="35" t="str">
        <f t="shared" si="294"/>
        <v/>
      </c>
      <c r="AD1808" s="35" t="str">
        <f t="shared" si="295"/>
        <v/>
      </c>
      <c r="AE1808" s="45" t="str">
        <f t="shared" si="296"/>
        <v/>
      </c>
      <c r="AF1808" s="61"/>
      <c r="AG1808" s="45"/>
    </row>
    <row r="1809" spans="1:33" x14ac:dyDescent="0.2">
      <c r="A1809" s="59" t="str">
        <f>+VLOOKUP(B1809,Annuaire_roster!B:G,5,0)</f>
        <v>01603</v>
      </c>
      <c r="B1809" s="72" t="s">
        <v>228</v>
      </c>
      <c r="C1809" s="65">
        <v>0.24930555555555556</v>
      </c>
      <c r="D1809" s="65">
        <v>0.25</v>
      </c>
      <c r="E1809" s="66">
        <v>0.625</v>
      </c>
      <c r="F1809" s="66">
        <v>0.625</v>
      </c>
      <c r="G1809" s="49"/>
      <c r="H1809" s="48"/>
      <c r="I1809" s="84" t="s">
        <v>63</v>
      </c>
      <c r="J1809" s="48"/>
      <c r="K1809" s="58">
        <v>0</v>
      </c>
      <c r="L1809" s="48">
        <v>0</v>
      </c>
      <c r="M1809" s="70">
        <v>0</v>
      </c>
      <c r="N1809" s="34">
        <f t="shared" si="297"/>
        <v>0.33333333333333331</v>
      </c>
      <c r="O1809" s="38">
        <f t="shared" si="298"/>
        <v>0.33333333333333331</v>
      </c>
      <c r="P1809" s="82" t="s">
        <v>117</v>
      </c>
      <c r="Q1809" s="43">
        <v>44833</v>
      </c>
      <c r="R1809" s="35">
        <f t="shared" si="290"/>
        <v>0</v>
      </c>
      <c r="S1809" s="35">
        <f t="shared" si="291"/>
        <v>0</v>
      </c>
      <c r="T1809" s="10" t="str">
        <f t="shared" si="299"/>
        <v>Sem - 40</v>
      </c>
      <c r="U1809" s="10" t="str">
        <f t="shared" si="300"/>
        <v>Septembre</v>
      </c>
      <c r="V1809" s="36" t="str">
        <f t="shared" si="292"/>
        <v>2026</v>
      </c>
      <c r="W1809" s="34"/>
      <c r="X1809" s="91">
        <f t="shared" si="301"/>
        <v>0</v>
      </c>
      <c r="Y1809" s="92" t="str">
        <f>VLOOKUP('CM-CIC'!B1740,Annuaire_roster!B:F,4,0)</f>
        <v>CHOUIFI Mustapha</v>
      </c>
      <c r="Z1809" s="37" t="s">
        <v>110</v>
      </c>
      <c r="AA1809" s="60" t="s">
        <v>39</v>
      </c>
      <c r="AB1809" s="35" t="str">
        <f t="shared" si="293"/>
        <v/>
      </c>
      <c r="AC1809" s="35" t="str">
        <f t="shared" si="294"/>
        <v/>
      </c>
      <c r="AD1809" s="35" t="str">
        <f t="shared" si="295"/>
        <v/>
      </c>
      <c r="AE1809" s="45" t="str">
        <f t="shared" si="296"/>
        <v/>
      </c>
      <c r="AF1809" s="61"/>
      <c r="AG1809" s="45"/>
    </row>
    <row r="1810" spans="1:33" x14ac:dyDescent="0.2">
      <c r="A1810" s="59" t="str">
        <f>+VLOOKUP(B1810,Annuaire_roster!B:G,5,0)</f>
        <v>01604</v>
      </c>
      <c r="B1810" s="72" t="s">
        <v>229</v>
      </c>
      <c r="C1810" s="65">
        <v>0.24930555555555556</v>
      </c>
      <c r="D1810" s="65">
        <v>0.25</v>
      </c>
      <c r="E1810" s="66">
        <v>0.625</v>
      </c>
      <c r="F1810" s="66">
        <v>0.625</v>
      </c>
      <c r="G1810" s="49"/>
      <c r="H1810" s="48"/>
      <c r="I1810" s="84" t="s">
        <v>63</v>
      </c>
      <c r="J1810" s="48"/>
      <c r="K1810" s="58">
        <v>0</v>
      </c>
      <c r="L1810" s="48">
        <v>0</v>
      </c>
      <c r="M1810" s="70">
        <v>0</v>
      </c>
      <c r="N1810" s="34">
        <f t="shared" si="297"/>
        <v>0.33333333333333331</v>
      </c>
      <c r="O1810" s="38">
        <f t="shared" si="298"/>
        <v>0.33333333333333331</v>
      </c>
      <c r="P1810" s="82" t="s">
        <v>117</v>
      </c>
      <c r="Q1810" s="43">
        <v>44833</v>
      </c>
      <c r="R1810" s="35">
        <f t="shared" si="290"/>
        <v>0</v>
      </c>
      <c r="S1810" s="35">
        <f t="shared" si="291"/>
        <v>0</v>
      </c>
      <c r="T1810" s="10" t="str">
        <f t="shared" si="299"/>
        <v>Sem - 40</v>
      </c>
      <c r="U1810" s="10" t="str">
        <f t="shared" si="300"/>
        <v>Septembre</v>
      </c>
      <c r="V1810" s="36" t="str">
        <f t="shared" si="292"/>
        <v>2026</v>
      </c>
      <c r="W1810" s="34"/>
      <c r="X1810" s="91">
        <f t="shared" si="301"/>
        <v>0</v>
      </c>
      <c r="Y1810" s="92" t="str">
        <f>VLOOKUP('CM-CIC'!B1741,Annuaire_roster!B:F,4,0)</f>
        <v>CHOUIFI Mustapha</v>
      </c>
      <c r="Z1810" s="37" t="s">
        <v>110</v>
      </c>
      <c r="AA1810" s="60" t="s">
        <v>39</v>
      </c>
      <c r="AB1810" s="35" t="str">
        <f t="shared" si="293"/>
        <v/>
      </c>
      <c r="AC1810" s="35" t="str">
        <f t="shared" si="294"/>
        <v/>
      </c>
      <c r="AD1810" s="35" t="str">
        <f t="shared" si="295"/>
        <v/>
      </c>
      <c r="AE1810" s="45" t="str">
        <f t="shared" si="296"/>
        <v/>
      </c>
      <c r="AF1810" s="61"/>
      <c r="AG1810" s="45"/>
    </row>
    <row r="1811" spans="1:33" x14ac:dyDescent="0.2">
      <c r="A1811" s="59">
        <f>+VLOOKUP(B1811,Annuaire_roster!B:G,5,0)</f>
        <v>1387</v>
      </c>
      <c r="B1811" s="72" t="s">
        <v>124</v>
      </c>
      <c r="C1811" s="65">
        <v>0.29166666666666669</v>
      </c>
      <c r="D1811" s="65">
        <v>0.29166666666666669</v>
      </c>
      <c r="E1811" s="66">
        <v>0.66666666666666663</v>
      </c>
      <c r="F1811" s="66">
        <v>0.66666666666666663</v>
      </c>
      <c r="G1811" s="49"/>
      <c r="H1811" s="48"/>
      <c r="I1811" s="84" t="s">
        <v>63</v>
      </c>
      <c r="J1811" s="48"/>
      <c r="K1811" s="58">
        <v>0</v>
      </c>
      <c r="L1811" s="48">
        <v>0</v>
      </c>
      <c r="M1811" s="70">
        <v>0</v>
      </c>
      <c r="N1811" s="34">
        <f t="shared" si="297"/>
        <v>0.33333333333333326</v>
      </c>
      <c r="O1811" s="38">
        <f t="shared" si="298"/>
        <v>0.33333333333333326</v>
      </c>
      <c r="P1811" s="82" t="s">
        <v>117</v>
      </c>
      <c r="Q1811" s="43">
        <v>44833</v>
      </c>
      <c r="R1811" s="35">
        <f t="shared" ref="R1811:R1816" si="302">IF(M1811="Abs",O1811,0)</f>
        <v>0</v>
      </c>
      <c r="S1811" s="35">
        <f t="shared" ref="S1811:S1816" si="303">SUM(R1811,L1811,I1811,J1811,W1811,H1811)</f>
        <v>0</v>
      </c>
      <c r="T1811" s="10" t="str">
        <f t="shared" si="299"/>
        <v>Sem - 40</v>
      </c>
      <c r="U1811" s="10" t="str">
        <f t="shared" si="300"/>
        <v>Septembre</v>
      </c>
      <c r="V1811" s="36" t="str">
        <f t="shared" ref="V1811:V1816" si="304">+TEXT(Q1811,"aaa")</f>
        <v>2026</v>
      </c>
      <c r="W1811" s="34"/>
      <c r="X1811" s="91">
        <f t="shared" si="301"/>
        <v>0</v>
      </c>
      <c r="Y1811" s="92" t="str">
        <f>VLOOKUP('CM-CIC'!B1742,Annuaire_roster!B:F,4,0)</f>
        <v>CHOUIFI Mustapha</v>
      </c>
      <c r="Z1811" s="37" t="s">
        <v>110</v>
      </c>
      <c r="AA1811" s="60" t="s">
        <v>39</v>
      </c>
      <c r="AB1811" s="35" t="str">
        <f t="shared" ref="AB1811:AB1816" si="305">IF(AND(D1811="Congé",F1811="Congé"),0.333333333333333,IF(OR(AND(D1811="Congé",F1811&lt;&gt;"Congé"),(AND(F1811="Congé",D1811&lt;&gt;"Congé"))),0.166666666666667,""))</f>
        <v/>
      </c>
      <c r="AC1811" s="35" t="str">
        <f t="shared" ref="AC1811:AC1816" si="306">IF(AND(D1811="Congé sans solde",F1811="Congé sans solde"),0.333333333333333,IF(OR(AND(D1811="Congé sans solde",F1811&lt;&gt;"Congé sans solde"),(AND(F1811="Congé sans solde",D1811&lt;&gt;"Congé sans solde"))),0.166666666666667,""))</f>
        <v/>
      </c>
      <c r="AD1811" s="35" t="str">
        <f t="shared" ref="AD1811:AD1816" si="307">IF(AND(D1811="Congé spécial",F1811="Congé spécial"),0.333333333333333,IF(OR(AND(D1811="Congé spécial",F1811&lt;&gt;"Congé décès"),(AND(F1811="Congé spécial",D1811&lt;&gt;"Congé spécial"))),0.166666666666667,""))</f>
        <v/>
      </c>
      <c r="AE1811" s="45" t="str">
        <f t="shared" ref="AE1811:AE1816" si="308">IF(AND(D1811="Férié",F1811="Férié"),0.333333333333333,IF(OR(AND(D1811="Férié",F1811&lt;&gt;"Férié"),(AND(F1811="Férié",D1811&lt;&gt;"Férié"))),0.166666666666667,""))</f>
        <v/>
      </c>
      <c r="AF1811" s="61"/>
      <c r="AG1811" s="45"/>
    </row>
    <row r="1812" spans="1:33" x14ac:dyDescent="0.2">
      <c r="A1812" s="59">
        <f>+VLOOKUP(B1812,Annuaire_roster!B:G,5,0)</f>
        <v>1411</v>
      </c>
      <c r="B1812" s="72" t="s">
        <v>133</v>
      </c>
      <c r="C1812" s="65">
        <v>0.29166666666666669</v>
      </c>
      <c r="D1812" s="65">
        <v>0.29166666666666669</v>
      </c>
      <c r="E1812" s="66">
        <v>0.625</v>
      </c>
      <c r="F1812" s="66">
        <v>0.625</v>
      </c>
      <c r="G1812" s="49"/>
      <c r="H1812" s="48"/>
      <c r="I1812" s="84" t="s">
        <v>63</v>
      </c>
      <c r="J1812" s="48"/>
      <c r="K1812" s="58">
        <v>0</v>
      </c>
      <c r="L1812" s="48">
        <v>0</v>
      </c>
      <c r="M1812" s="70"/>
      <c r="N1812" s="34">
        <f t="shared" si="297"/>
        <v>0.29166666666666663</v>
      </c>
      <c r="O1812" s="38">
        <f t="shared" si="298"/>
        <v>0.29166666666666663</v>
      </c>
      <c r="P1812" s="82" t="s">
        <v>117</v>
      </c>
      <c r="Q1812" s="43">
        <v>44833</v>
      </c>
      <c r="R1812" s="35">
        <f t="shared" si="302"/>
        <v>0</v>
      </c>
      <c r="S1812" s="35">
        <f t="shared" si="303"/>
        <v>0</v>
      </c>
      <c r="T1812" s="10" t="str">
        <f t="shared" si="299"/>
        <v>Sem - 40</v>
      </c>
      <c r="U1812" s="10" t="str">
        <f t="shared" si="300"/>
        <v>Septembre</v>
      </c>
      <c r="V1812" s="36" t="str">
        <f t="shared" si="304"/>
        <v>2026</v>
      </c>
      <c r="W1812" s="34"/>
      <c r="X1812" s="91">
        <f t="shared" si="301"/>
        <v>0</v>
      </c>
      <c r="Y1812" s="92" t="str">
        <f>VLOOKUP('CM-CIC'!B1743,Annuaire_roster!B:F,4,0)</f>
        <v>CHOUIFI Mustapha</v>
      </c>
      <c r="Z1812" s="37" t="s">
        <v>110</v>
      </c>
      <c r="AA1812" s="60" t="s">
        <v>39</v>
      </c>
      <c r="AB1812" s="35" t="str">
        <f t="shared" si="305"/>
        <v/>
      </c>
      <c r="AC1812" s="35" t="str">
        <f t="shared" si="306"/>
        <v/>
      </c>
      <c r="AD1812" s="35" t="str">
        <f t="shared" si="307"/>
        <v/>
      </c>
      <c r="AE1812" s="45" t="str">
        <f t="shared" si="308"/>
        <v/>
      </c>
      <c r="AF1812" s="61"/>
      <c r="AG1812" s="45"/>
    </row>
    <row r="1813" spans="1:33" x14ac:dyDescent="0.2">
      <c r="A1813" s="59">
        <f>+VLOOKUP(B1813,Annuaire_roster!B:G,5,0)</f>
        <v>1416</v>
      </c>
      <c r="B1813" s="72" t="s">
        <v>138</v>
      </c>
      <c r="C1813" s="65">
        <v>0.29166666666666669</v>
      </c>
      <c r="D1813" s="65">
        <v>0.29166666666666669</v>
      </c>
      <c r="E1813" s="66">
        <v>0.66666666666666663</v>
      </c>
      <c r="F1813" s="66">
        <v>0.66666666666666663</v>
      </c>
      <c r="G1813" s="49"/>
      <c r="H1813" s="48"/>
      <c r="I1813" s="84" t="s">
        <v>63</v>
      </c>
      <c r="J1813" s="48"/>
      <c r="K1813" s="58">
        <v>0</v>
      </c>
      <c r="L1813" s="48">
        <v>0</v>
      </c>
      <c r="M1813" s="70">
        <v>0</v>
      </c>
      <c r="N1813" s="34">
        <f t="shared" si="297"/>
        <v>0.33333333333333326</v>
      </c>
      <c r="O1813" s="38">
        <f t="shared" si="298"/>
        <v>0.33333333333333326</v>
      </c>
      <c r="P1813" s="82" t="s">
        <v>117</v>
      </c>
      <c r="Q1813" s="43">
        <v>44833</v>
      </c>
      <c r="R1813" s="35">
        <f t="shared" si="302"/>
        <v>0</v>
      </c>
      <c r="S1813" s="35">
        <f t="shared" si="303"/>
        <v>0</v>
      </c>
      <c r="T1813" s="10" t="str">
        <f t="shared" si="299"/>
        <v>Sem - 40</v>
      </c>
      <c r="U1813" s="10" t="str">
        <f t="shared" si="300"/>
        <v>Septembre</v>
      </c>
      <c r="V1813" s="36" t="str">
        <f t="shared" si="304"/>
        <v>2026</v>
      </c>
      <c r="W1813" s="34"/>
      <c r="X1813" s="91">
        <f t="shared" si="301"/>
        <v>0</v>
      </c>
      <c r="Y1813" s="92" t="str">
        <f>VLOOKUP('CM-CIC'!B1744,Annuaire_roster!B:F,4,0)</f>
        <v>CHOUIFI Mustapha</v>
      </c>
      <c r="Z1813" s="37" t="s">
        <v>110</v>
      </c>
      <c r="AA1813" s="60" t="s">
        <v>39</v>
      </c>
      <c r="AB1813" s="35" t="str">
        <f t="shared" si="305"/>
        <v/>
      </c>
      <c r="AC1813" s="35" t="str">
        <f t="shared" si="306"/>
        <v/>
      </c>
      <c r="AD1813" s="35" t="str">
        <f t="shared" si="307"/>
        <v/>
      </c>
      <c r="AE1813" s="45" t="str">
        <f t="shared" si="308"/>
        <v/>
      </c>
      <c r="AF1813" s="61"/>
      <c r="AG1813" s="45"/>
    </row>
    <row r="1814" spans="1:33" x14ac:dyDescent="0.2">
      <c r="A1814" s="59">
        <f>+VLOOKUP(B1814,Annuaire_roster!B:G,5,0)</f>
        <v>1532</v>
      </c>
      <c r="B1814" s="72" t="s">
        <v>182</v>
      </c>
      <c r="C1814" s="65">
        <v>0.29166666666666669</v>
      </c>
      <c r="D1814" s="65">
        <v>0.29166666666666669</v>
      </c>
      <c r="E1814" s="66">
        <v>0.66666666666666663</v>
      </c>
      <c r="F1814" s="66">
        <v>0.66666666666666663</v>
      </c>
      <c r="G1814" s="49"/>
      <c r="H1814" s="48"/>
      <c r="I1814" s="84" t="s">
        <v>63</v>
      </c>
      <c r="J1814" s="48"/>
      <c r="K1814" s="58">
        <v>0</v>
      </c>
      <c r="L1814" s="48">
        <v>0</v>
      </c>
      <c r="M1814" s="70">
        <v>0</v>
      </c>
      <c r="N1814" s="34">
        <f t="shared" si="297"/>
        <v>0.33333333333333326</v>
      </c>
      <c r="O1814" s="38">
        <f t="shared" si="298"/>
        <v>0.33333333333333326</v>
      </c>
      <c r="P1814" s="82" t="s">
        <v>117</v>
      </c>
      <c r="Q1814" s="43">
        <v>44833</v>
      </c>
      <c r="R1814" s="35">
        <f t="shared" si="302"/>
        <v>0</v>
      </c>
      <c r="S1814" s="35">
        <f t="shared" si="303"/>
        <v>0</v>
      </c>
      <c r="T1814" s="10" t="str">
        <f t="shared" si="299"/>
        <v>Sem - 40</v>
      </c>
      <c r="U1814" s="10" t="str">
        <f t="shared" si="300"/>
        <v>Septembre</v>
      </c>
      <c r="V1814" s="36" t="str">
        <f t="shared" si="304"/>
        <v>2026</v>
      </c>
      <c r="W1814" s="34"/>
      <c r="X1814" s="91">
        <f t="shared" si="301"/>
        <v>0</v>
      </c>
      <c r="Y1814" s="92" t="str">
        <f>VLOOKUP('CM-CIC'!B1745,Annuaire_roster!B:F,4,0)</f>
        <v>HAMDOUNI YASSER (assistance)</v>
      </c>
      <c r="Z1814" s="37" t="s">
        <v>110</v>
      </c>
      <c r="AA1814" s="60" t="s">
        <v>39</v>
      </c>
      <c r="AB1814" s="35" t="str">
        <f t="shared" si="305"/>
        <v/>
      </c>
      <c r="AC1814" s="35" t="str">
        <f t="shared" si="306"/>
        <v/>
      </c>
      <c r="AD1814" s="35" t="str">
        <f t="shared" si="307"/>
        <v/>
      </c>
      <c r="AE1814" s="45" t="str">
        <f t="shared" si="308"/>
        <v/>
      </c>
      <c r="AF1814" s="61"/>
      <c r="AG1814" s="45"/>
    </row>
    <row r="1815" spans="1:33" x14ac:dyDescent="0.2">
      <c r="A1815" s="59">
        <f>+VLOOKUP(B1815,Annuaire_roster!B:G,5,0)</f>
        <v>1504</v>
      </c>
      <c r="B1815" s="72" t="s">
        <v>166</v>
      </c>
      <c r="C1815" s="65">
        <v>0.29097222222222224</v>
      </c>
      <c r="D1815" s="65">
        <v>0.29166666666666669</v>
      </c>
      <c r="E1815" s="66">
        <v>0.66666666666666663</v>
      </c>
      <c r="F1815" s="66">
        <v>0.66666666666666663</v>
      </c>
      <c r="G1815" s="49"/>
      <c r="H1815" s="48"/>
      <c r="I1815" s="84" t="s">
        <v>63</v>
      </c>
      <c r="J1815" s="48"/>
      <c r="K1815" s="58">
        <v>0</v>
      </c>
      <c r="L1815" s="48">
        <v>0</v>
      </c>
      <c r="M1815" s="70">
        <v>0</v>
      </c>
      <c r="N1815" s="34">
        <f t="shared" si="297"/>
        <v>0.33333333333333326</v>
      </c>
      <c r="O1815" s="38">
        <f t="shared" si="298"/>
        <v>0.33333333333333326</v>
      </c>
      <c r="P1815" s="82" t="s">
        <v>117</v>
      </c>
      <c r="Q1815" s="43">
        <v>44833</v>
      </c>
      <c r="R1815" s="35">
        <f t="shared" si="302"/>
        <v>0</v>
      </c>
      <c r="S1815" s="35">
        <f t="shared" si="303"/>
        <v>0</v>
      </c>
      <c r="T1815" s="10" t="str">
        <f t="shared" si="299"/>
        <v>Sem - 40</v>
      </c>
      <c r="U1815" s="10" t="str">
        <f t="shared" si="300"/>
        <v>Septembre</v>
      </c>
      <c r="V1815" s="36" t="str">
        <f t="shared" si="304"/>
        <v>2026</v>
      </c>
      <c r="W1815" s="34"/>
      <c r="X1815" s="91">
        <f t="shared" si="301"/>
        <v>0</v>
      </c>
      <c r="Y1815" s="92" t="str">
        <f>VLOOKUP('CM-CIC'!B1746,Annuaire_roster!B:F,4,0)</f>
        <v>HAMDOUNI YASSER (assistance)</v>
      </c>
      <c r="Z1815" s="37" t="s">
        <v>110</v>
      </c>
      <c r="AA1815" s="60" t="s">
        <v>39</v>
      </c>
      <c r="AB1815" s="35" t="str">
        <f t="shared" si="305"/>
        <v/>
      </c>
      <c r="AC1815" s="35" t="str">
        <f t="shared" si="306"/>
        <v/>
      </c>
      <c r="AD1815" s="35" t="str">
        <f t="shared" si="307"/>
        <v/>
      </c>
      <c r="AE1815" s="45" t="str">
        <f t="shared" si="308"/>
        <v/>
      </c>
      <c r="AF1815" s="61"/>
      <c r="AG1815" s="45"/>
    </row>
    <row r="1816" spans="1:33" x14ac:dyDescent="0.2">
      <c r="A1816" s="59" t="str">
        <f>+VLOOKUP(B1816,Annuaire_roster!B:G,5,0)</f>
        <v>01579</v>
      </c>
      <c r="B1816" s="72" t="s">
        <v>194</v>
      </c>
      <c r="C1816" s="65"/>
      <c r="D1816" s="65" t="s">
        <v>188</v>
      </c>
      <c r="E1816" s="66"/>
      <c r="F1816" s="66" t="s">
        <v>188</v>
      </c>
      <c r="G1816" s="49"/>
      <c r="H1816" s="48"/>
      <c r="I1816" s="84" t="s">
        <v>63</v>
      </c>
      <c r="J1816" s="48"/>
      <c r="K1816" s="58">
        <v>0</v>
      </c>
      <c r="L1816" s="48">
        <v>0</v>
      </c>
      <c r="M1816" s="70">
        <v>0</v>
      </c>
      <c r="N1816" s="34" t="str">
        <f t="shared" si="297"/>
        <v/>
      </c>
      <c r="O1816" s="38">
        <f t="shared" si="298"/>
        <v>0</v>
      </c>
      <c r="P1816" s="82" t="s">
        <v>117</v>
      </c>
      <c r="Q1816" s="43">
        <v>44833</v>
      </c>
      <c r="R1816" s="35">
        <f t="shared" si="302"/>
        <v>0</v>
      </c>
      <c r="S1816" s="35">
        <f t="shared" si="303"/>
        <v>0</v>
      </c>
      <c r="T1816" s="10" t="str">
        <f t="shared" si="299"/>
        <v>Sem - 40</v>
      </c>
      <c r="U1816" s="10" t="str">
        <f t="shared" si="300"/>
        <v>Septembre</v>
      </c>
      <c r="V1816" s="36" t="str">
        <f t="shared" si="304"/>
        <v>2026</v>
      </c>
      <c r="W1816" s="34"/>
      <c r="X1816" s="91">
        <f t="shared" si="301"/>
        <v>0</v>
      </c>
      <c r="Y1816" s="92" t="str">
        <f>VLOOKUP('CM-CIC'!B1747,Annuaire_roster!B:F,4,0)</f>
        <v>HAMDOUNI YASSER (assistance)</v>
      </c>
      <c r="Z1816" s="37" t="s">
        <v>110</v>
      </c>
      <c r="AA1816" s="60" t="s">
        <v>39</v>
      </c>
      <c r="AB1816" s="35">
        <f t="shared" si="305"/>
        <v>0.33333333333333298</v>
      </c>
      <c r="AC1816" s="35" t="str">
        <f t="shared" si="306"/>
        <v/>
      </c>
      <c r="AD1816" s="35" t="str">
        <f t="shared" si="307"/>
        <v/>
      </c>
      <c r="AE1816" s="45" t="str">
        <f t="shared" si="308"/>
        <v/>
      </c>
      <c r="AF1816" s="61"/>
      <c r="AG1816" s="45"/>
    </row>
    <row r="1817" spans="1:33" x14ac:dyDescent="0.2">
      <c r="A1817" s="59" t="str">
        <f>+VLOOKUP(B1817,Annuaire_roster!B:G,5,0)</f>
        <v>01601</v>
      </c>
      <c r="B1817" s="78" t="s">
        <v>207</v>
      </c>
      <c r="C1817" s="65">
        <v>0.37777777777777777</v>
      </c>
      <c r="D1817" s="65">
        <v>0.375</v>
      </c>
      <c r="E1817" s="66">
        <v>0.79166666666666663</v>
      </c>
      <c r="F1817" s="66">
        <v>0.79166666666666663</v>
      </c>
      <c r="G1817" s="49">
        <v>0</v>
      </c>
      <c r="H1817" s="48">
        <v>0</v>
      </c>
      <c r="I1817" s="88"/>
      <c r="J1817" s="48">
        <v>0</v>
      </c>
      <c r="K1817" s="58">
        <v>0</v>
      </c>
      <c r="L1817" s="48"/>
      <c r="M1817" s="70"/>
      <c r="N1817" s="34">
        <v>0.37499999999999994</v>
      </c>
      <c r="O1817" s="38">
        <v>0.37499999999999994</v>
      </c>
      <c r="P1817" s="82" t="s">
        <v>226</v>
      </c>
      <c r="Q1817" s="43">
        <v>44804</v>
      </c>
      <c r="R1817" s="35">
        <v>0</v>
      </c>
      <c r="S1817" s="35">
        <v>0</v>
      </c>
      <c r="T1817" s="10" t="str">
        <f t="shared" si="299"/>
        <v>Sem - 36</v>
      </c>
      <c r="U1817" s="10" t="str">
        <f t="shared" si="300"/>
        <v>Septembre</v>
      </c>
      <c r="V1817" s="36" t="s">
        <v>231</v>
      </c>
      <c r="W1817" s="34"/>
      <c r="X1817" s="91">
        <f t="shared" si="301"/>
        <v>0</v>
      </c>
      <c r="Y1817" s="92" t="str">
        <f>VLOOKUP('CM-CIC'!B1748,Annuaire_roster!B:F,4,0)</f>
        <v>HAMDOUNI YASSER (assistance)</v>
      </c>
      <c r="Z1817" s="37" t="s">
        <v>110</v>
      </c>
      <c r="AA1817" s="60">
        <v>0</v>
      </c>
      <c r="AB1817" s="35"/>
      <c r="AC1817" s="35"/>
      <c r="AD1817" s="35" t="s">
        <v>63</v>
      </c>
      <c r="AE1817" s="45" t="s">
        <v>63</v>
      </c>
      <c r="AF1817" s="61"/>
      <c r="AG1817" s="45"/>
    </row>
    <row r="1818" spans="1:33" x14ac:dyDescent="0.2">
      <c r="A1818" s="59" t="str">
        <f>+VLOOKUP(B1818,Annuaire_roster!B:G,5,0)</f>
        <v>01435</v>
      </c>
      <c r="B1818" s="78" t="s">
        <v>156</v>
      </c>
      <c r="C1818" s="65">
        <v>0.375</v>
      </c>
      <c r="D1818" s="65">
        <v>0.375</v>
      </c>
      <c r="E1818" s="66"/>
      <c r="F1818" s="66">
        <v>0.79166666666666663</v>
      </c>
      <c r="G1818" s="49">
        <v>0</v>
      </c>
      <c r="H1818" s="48">
        <v>0</v>
      </c>
      <c r="I1818" s="110"/>
      <c r="J1818" s="48">
        <v>0</v>
      </c>
      <c r="K1818" s="58">
        <v>0</v>
      </c>
      <c r="L1818" s="48"/>
      <c r="M1818" s="70"/>
      <c r="N1818" s="34">
        <v>0.37499999999999994</v>
      </c>
      <c r="O1818" s="38">
        <v>0.37499999999999994</v>
      </c>
      <c r="P1818" s="82" t="s">
        <v>226</v>
      </c>
      <c r="Q1818" s="43">
        <v>44804</v>
      </c>
      <c r="R1818" s="35">
        <v>0</v>
      </c>
      <c r="S1818" s="35">
        <v>0</v>
      </c>
      <c r="T1818" s="10" t="str">
        <f t="shared" si="299"/>
        <v>Sem - 36</v>
      </c>
      <c r="U1818" s="10" t="str">
        <f t="shared" si="300"/>
        <v>Septembre</v>
      </c>
      <c r="V1818" s="36" t="s">
        <v>231</v>
      </c>
      <c r="W1818" s="34"/>
      <c r="X1818" s="91">
        <f t="shared" si="301"/>
        <v>0</v>
      </c>
      <c r="Y1818" s="92" t="str">
        <f>VLOOKUP('CM-CIC'!B1749,Annuaire_roster!B:F,4,0)</f>
        <v>HAMDOUNI YASSER (assistance)</v>
      </c>
      <c r="Z1818" s="37" t="s">
        <v>80</v>
      </c>
      <c r="AA1818" s="60" t="s">
        <v>80</v>
      </c>
      <c r="AB1818" s="35"/>
      <c r="AC1818" s="35"/>
      <c r="AD1818" s="35" t="s">
        <v>63</v>
      </c>
      <c r="AE1818" s="45" t="s">
        <v>63</v>
      </c>
      <c r="AF1818" s="61"/>
      <c r="AG1818" s="45"/>
    </row>
    <row r="1819" spans="1:33" x14ac:dyDescent="0.2">
      <c r="A1819" s="59" t="str">
        <f>+VLOOKUP(B1819,Annuaire_roster!B:G,5,0)</f>
        <v>01595</v>
      </c>
      <c r="B1819" s="78" t="s">
        <v>208</v>
      </c>
      <c r="C1819" s="65">
        <v>0.37291666666666667</v>
      </c>
      <c r="D1819" s="65">
        <v>0.375</v>
      </c>
      <c r="E1819" s="66"/>
      <c r="F1819" s="66">
        <v>0.79166666666666663</v>
      </c>
      <c r="G1819" s="49">
        <v>0</v>
      </c>
      <c r="H1819" s="48">
        <v>0</v>
      </c>
      <c r="I1819" s="110"/>
      <c r="J1819" s="48">
        <v>0</v>
      </c>
      <c r="K1819" s="58">
        <v>0</v>
      </c>
      <c r="L1819" s="48"/>
      <c r="M1819" s="70"/>
      <c r="N1819" s="34">
        <v>0.37499999999999994</v>
      </c>
      <c r="O1819" s="38">
        <v>0.37499999999999994</v>
      </c>
      <c r="P1819" s="82" t="s">
        <v>226</v>
      </c>
      <c r="Q1819" s="43">
        <v>44804</v>
      </c>
      <c r="R1819" s="35">
        <v>0</v>
      </c>
      <c r="S1819" s="35">
        <v>0</v>
      </c>
      <c r="T1819" s="10" t="str">
        <f t="shared" si="299"/>
        <v>Sem - 36</v>
      </c>
      <c r="U1819" s="10" t="str">
        <f t="shared" si="300"/>
        <v>Septembre</v>
      </c>
      <c r="V1819" s="36" t="s">
        <v>231</v>
      </c>
      <c r="W1819" s="34"/>
      <c r="X1819" s="91">
        <f t="shared" si="301"/>
        <v>0</v>
      </c>
      <c r="Y1819" s="92" t="str">
        <f>VLOOKUP('CM-CIC'!B1750,Annuaire_roster!B:F,4,0)</f>
        <v>CHOUIFI Mustapha</v>
      </c>
      <c r="Z1819" s="37" t="s">
        <v>110</v>
      </c>
      <c r="AA1819" s="60">
        <v>0</v>
      </c>
      <c r="AB1819" s="35"/>
      <c r="AC1819" s="35"/>
      <c r="AD1819" s="35" t="s">
        <v>63</v>
      </c>
      <c r="AE1819" s="45" t="s">
        <v>63</v>
      </c>
      <c r="AF1819" s="61"/>
      <c r="AG1819" s="45"/>
    </row>
    <row r="1820" spans="1:33" x14ac:dyDescent="0.2">
      <c r="A1820" s="59" t="str">
        <f>+VLOOKUP(B1820,Annuaire_roster!B:G,5,0)</f>
        <v>01597</v>
      </c>
      <c r="B1820" s="78" t="s">
        <v>215</v>
      </c>
      <c r="C1820" s="65">
        <v>0.37361111111111112</v>
      </c>
      <c r="D1820" s="65">
        <v>0.375</v>
      </c>
      <c r="E1820" s="66"/>
      <c r="F1820" s="66">
        <v>0.79166666666666663</v>
      </c>
      <c r="G1820" s="49">
        <v>0</v>
      </c>
      <c r="H1820" s="48">
        <v>0</v>
      </c>
      <c r="I1820" s="110"/>
      <c r="J1820" s="48">
        <v>0</v>
      </c>
      <c r="K1820" s="58">
        <v>0</v>
      </c>
      <c r="L1820" s="48"/>
      <c r="M1820" s="70"/>
      <c r="N1820" s="34">
        <v>0.37499999999999994</v>
      </c>
      <c r="O1820" s="38">
        <v>0.37499999999999994</v>
      </c>
      <c r="P1820" s="82" t="s">
        <v>226</v>
      </c>
      <c r="Q1820" s="43">
        <v>44804</v>
      </c>
      <c r="R1820" s="35">
        <v>0</v>
      </c>
      <c r="S1820" s="35">
        <v>0</v>
      </c>
      <c r="T1820" s="10" t="str">
        <f t="shared" si="299"/>
        <v>Sem - 36</v>
      </c>
      <c r="U1820" s="10" t="str">
        <f t="shared" si="300"/>
        <v>Septembre</v>
      </c>
      <c r="V1820" s="36" t="s">
        <v>231</v>
      </c>
      <c r="W1820" s="34"/>
      <c r="X1820" s="91">
        <f t="shared" si="301"/>
        <v>0</v>
      </c>
      <c r="Y1820" s="92" t="str">
        <f>VLOOKUP('CM-CIC'!B1751,Annuaire_roster!B:F,4,0)</f>
        <v>CHOUIFI Mustapha</v>
      </c>
      <c r="Z1820" s="37" t="s">
        <v>110</v>
      </c>
      <c r="AA1820" s="60">
        <v>0</v>
      </c>
      <c r="AB1820" s="35"/>
      <c r="AC1820" s="35"/>
      <c r="AD1820" s="35" t="s">
        <v>63</v>
      </c>
      <c r="AE1820" s="45" t="s">
        <v>63</v>
      </c>
      <c r="AF1820" s="61"/>
      <c r="AG1820" s="45"/>
    </row>
    <row r="1821" spans="1:33" x14ac:dyDescent="0.2">
      <c r="A1821" s="59" t="str">
        <f>+VLOOKUP(B1821,Annuaire_roster!B:G,5,0)</f>
        <v>01588</v>
      </c>
      <c r="B1821" s="78" t="s">
        <v>219</v>
      </c>
      <c r="C1821" s="65">
        <v>0.37361111111111112</v>
      </c>
      <c r="D1821" s="65">
        <v>0.375</v>
      </c>
      <c r="E1821" s="66"/>
      <c r="F1821" s="66">
        <v>0.79166666666666663</v>
      </c>
      <c r="G1821" s="49">
        <v>0</v>
      </c>
      <c r="H1821" s="48">
        <v>0</v>
      </c>
      <c r="I1821" s="110"/>
      <c r="J1821" s="48">
        <v>0</v>
      </c>
      <c r="K1821" s="58">
        <v>0</v>
      </c>
      <c r="L1821" s="48"/>
      <c r="M1821" s="70"/>
      <c r="N1821" s="34">
        <v>0.37499999999999994</v>
      </c>
      <c r="O1821" s="38">
        <v>0.37499999999999994</v>
      </c>
      <c r="P1821" s="82" t="s">
        <v>226</v>
      </c>
      <c r="Q1821" s="43">
        <v>44804</v>
      </c>
      <c r="R1821" s="35">
        <v>0</v>
      </c>
      <c r="S1821" s="35">
        <v>0</v>
      </c>
      <c r="T1821" s="10" t="str">
        <f t="shared" si="299"/>
        <v>Sem - 36</v>
      </c>
      <c r="U1821" s="10" t="str">
        <f t="shared" si="300"/>
        <v>Septembre</v>
      </c>
      <c r="V1821" s="36" t="s">
        <v>231</v>
      </c>
      <c r="W1821" s="34"/>
      <c r="X1821" s="91">
        <f t="shared" si="301"/>
        <v>0</v>
      </c>
      <c r="Y1821" s="92" t="str">
        <f>VLOOKUP('CM-CIC'!B1752,Annuaire_roster!B:F,4,0)</f>
        <v>CHOUIFI Mustapha</v>
      </c>
      <c r="Z1821" s="37" t="s">
        <v>110</v>
      </c>
      <c r="AA1821" s="60">
        <v>0</v>
      </c>
      <c r="AB1821" s="35"/>
      <c r="AC1821" s="35"/>
      <c r="AD1821" s="35" t="s">
        <v>63</v>
      </c>
      <c r="AE1821" s="45" t="s">
        <v>63</v>
      </c>
      <c r="AF1821" s="61"/>
      <c r="AG1821" s="45"/>
    </row>
    <row r="1822" spans="1:33" x14ac:dyDescent="0.2">
      <c r="A1822" s="59" t="str">
        <f>+VLOOKUP(B1822,Annuaire_roster!B:G,5,0)</f>
        <v>01562</v>
      </c>
      <c r="B1822" s="78" t="s">
        <v>199</v>
      </c>
      <c r="C1822" s="65">
        <v>0.37361111111111112</v>
      </c>
      <c r="D1822" s="65">
        <v>0.375</v>
      </c>
      <c r="E1822" s="66"/>
      <c r="F1822" s="66">
        <v>0.79166666666666663</v>
      </c>
      <c r="G1822" s="49">
        <v>0</v>
      </c>
      <c r="H1822" s="48">
        <v>0</v>
      </c>
      <c r="I1822" s="110"/>
      <c r="J1822" s="48">
        <v>0</v>
      </c>
      <c r="K1822" s="58">
        <v>0</v>
      </c>
      <c r="L1822" s="48"/>
      <c r="M1822" s="70"/>
      <c r="N1822" s="34">
        <v>0.37499999999999994</v>
      </c>
      <c r="O1822" s="38">
        <v>0.37499999999999994</v>
      </c>
      <c r="P1822" s="82" t="s">
        <v>226</v>
      </c>
      <c r="Q1822" s="43">
        <v>44804</v>
      </c>
      <c r="R1822" s="35">
        <v>0</v>
      </c>
      <c r="S1822" s="35">
        <v>0</v>
      </c>
      <c r="T1822" s="10" t="str">
        <f t="shared" si="299"/>
        <v>Sem - 36</v>
      </c>
      <c r="U1822" s="10" t="str">
        <f t="shared" si="300"/>
        <v>Septembre</v>
      </c>
      <c r="V1822" s="36" t="s">
        <v>231</v>
      </c>
      <c r="W1822" s="34"/>
      <c r="X1822" s="91">
        <f t="shared" si="301"/>
        <v>0</v>
      </c>
      <c r="Y1822" s="92" t="str">
        <f>VLOOKUP('CM-CIC'!B1753,Annuaire_roster!B:F,4,0)</f>
        <v>CHOUIFI Mustapha</v>
      </c>
      <c r="Z1822" s="37" t="s">
        <v>80</v>
      </c>
      <c r="AA1822" s="60" t="s">
        <v>80</v>
      </c>
      <c r="AB1822" s="35"/>
      <c r="AC1822" s="35"/>
      <c r="AD1822" s="35" t="s">
        <v>63</v>
      </c>
      <c r="AE1822" s="45" t="s">
        <v>63</v>
      </c>
      <c r="AF1822" s="61"/>
      <c r="AG1822" s="45"/>
    </row>
    <row r="1823" spans="1:33" x14ac:dyDescent="0.2">
      <c r="A1823" s="59" t="str">
        <f>+VLOOKUP(B1823,Annuaire_roster!B:G,5,0)</f>
        <v>01574</v>
      </c>
      <c r="B1823" s="78" t="s">
        <v>192</v>
      </c>
      <c r="C1823" s="65">
        <v>0.37361111111111112</v>
      </c>
      <c r="D1823" s="65">
        <v>0.375</v>
      </c>
      <c r="E1823" s="66"/>
      <c r="F1823" s="66">
        <v>0.79166666666666663</v>
      </c>
      <c r="G1823" s="49">
        <v>0</v>
      </c>
      <c r="H1823" s="48">
        <v>0</v>
      </c>
      <c r="I1823" s="110"/>
      <c r="J1823" s="48">
        <v>0</v>
      </c>
      <c r="K1823" s="58">
        <v>0</v>
      </c>
      <c r="L1823" s="48"/>
      <c r="M1823" s="70"/>
      <c r="N1823" s="34">
        <v>0.37499999999999994</v>
      </c>
      <c r="O1823" s="38">
        <v>0.37499999999999994</v>
      </c>
      <c r="P1823" s="82" t="s">
        <v>226</v>
      </c>
      <c r="Q1823" s="43">
        <v>44804</v>
      </c>
      <c r="R1823" s="35">
        <v>0</v>
      </c>
      <c r="S1823" s="35">
        <v>0</v>
      </c>
      <c r="T1823" s="10" t="str">
        <f t="shared" si="299"/>
        <v>Sem - 36</v>
      </c>
      <c r="U1823" s="10" t="str">
        <f t="shared" si="300"/>
        <v>Septembre</v>
      </c>
      <c r="V1823" s="36" t="s">
        <v>231</v>
      </c>
      <c r="W1823" s="34"/>
      <c r="X1823" s="91">
        <f t="shared" si="301"/>
        <v>0</v>
      </c>
      <c r="Y1823" s="92" t="str">
        <f>VLOOKUP('CM-CIC'!B1754,Annuaire_roster!B:F,4,0)</f>
        <v>CHOUIFI Mustapha</v>
      </c>
      <c r="Z1823" s="37" t="s">
        <v>80</v>
      </c>
      <c r="AA1823" s="60" t="s">
        <v>80</v>
      </c>
      <c r="AB1823" s="35"/>
      <c r="AC1823" s="35"/>
      <c r="AD1823" s="35" t="s">
        <v>63</v>
      </c>
      <c r="AE1823" s="45" t="s">
        <v>63</v>
      </c>
      <c r="AF1823" s="61"/>
      <c r="AG1823" s="45"/>
    </row>
    <row r="1824" spans="1:33" x14ac:dyDescent="0.2">
      <c r="A1824" s="59" t="str">
        <f>+VLOOKUP(B1824,Annuaire_roster!B:G,5,0)</f>
        <v>01577</v>
      </c>
      <c r="B1824" s="78" t="s">
        <v>195</v>
      </c>
      <c r="C1824" s="65">
        <v>0.37152777777777779</v>
      </c>
      <c r="D1824" s="65">
        <v>0.375</v>
      </c>
      <c r="E1824" s="66"/>
      <c r="F1824" s="66">
        <v>0.79166666666666663</v>
      </c>
      <c r="G1824" s="49">
        <v>0</v>
      </c>
      <c r="H1824" s="48">
        <v>0</v>
      </c>
      <c r="I1824" s="110"/>
      <c r="J1824" s="48">
        <v>0</v>
      </c>
      <c r="K1824" s="58">
        <v>0</v>
      </c>
      <c r="L1824" s="48"/>
      <c r="M1824" s="70"/>
      <c r="N1824" s="34">
        <v>0.37499999999999994</v>
      </c>
      <c r="O1824" s="38">
        <v>0.37499999999999994</v>
      </c>
      <c r="P1824" s="82" t="s">
        <v>226</v>
      </c>
      <c r="Q1824" s="43">
        <v>44804</v>
      </c>
      <c r="R1824" s="35">
        <v>0</v>
      </c>
      <c r="S1824" s="35">
        <v>0</v>
      </c>
      <c r="T1824" s="10" t="str">
        <f t="shared" si="299"/>
        <v>Sem - 36</v>
      </c>
      <c r="U1824" s="10" t="str">
        <f t="shared" si="300"/>
        <v>Septembre</v>
      </c>
      <c r="V1824" s="36" t="s">
        <v>231</v>
      </c>
      <c r="W1824" s="34"/>
      <c r="X1824" s="91">
        <f t="shared" si="301"/>
        <v>0</v>
      </c>
      <c r="Y1824" s="92" t="str">
        <f>VLOOKUP('CM-CIC'!B1755,Annuaire_roster!B:F,4,0)</f>
        <v>CHOUIFI Mustapha</v>
      </c>
      <c r="Z1824" s="37" t="s">
        <v>80</v>
      </c>
      <c r="AA1824" s="60" t="s">
        <v>80</v>
      </c>
      <c r="AB1824" s="35"/>
      <c r="AC1824" s="35"/>
      <c r="AD1824" s="35" t="s">
        <v>63</v>
      </c>
      <c r="AE1824" s="45" t="s">
        <v>63</v>
      </c>
      <c r="AF1824" s="61"/>
      <c r="AG1824" s="45"/>
    </row>
    <row r="1825" spans="1:33" x14ac:dyDescent="0.2">
      <c r="A1825" s="59" t="str">
        <f>+VLOOKUP(B1825,Annuaire_roster!B:G,5,0)</f>
        <v>01573</v>
      </c>
      <c r="B1825" s="78" t="s">
        <v>200</v>
      </c>
      <c r="C1825" s="65">
        <v>0.37361111111111112</v>
      </c>
      <c r="D1825" s="65">
        <v>0.375</v>
      </c>
      <c r="E1825" s="66"/>
      <c r="F1825" s="66">
        <v>0.79166666666666663</v>
      </c>
      <c r="G1825" s="49">
        <v>0</v>
      </c>
      <c r="H1825" s="48">
        <v>0</v>
      </c>
      <c r="I1825" s="110"/>
      <c r="J1825" s="48">
        <v>0</v>
      </c>
      <c r="K1825" s="58">
        <v>0</v>
      </c>
      <c r="L1825" s="48"/>
      <c r="M1825" s="70"/>
      <c r="N1825" s="34">
        <v>0.37499999999999994</v>
      </c>
      <c r="O1825" s="38">
        <v>0.37499999999999994</v>
      </c>
      <c r="P1825" s="82" t="s">
        <v>226</v>
      </c>
      <c r="Q1825" s="43">
        <v>44804</v>
      </c>
      <c r="R1825" s="35">
        <v>0</v>
      </c>
      <c r="S1825" s="35">
        <v>0</v>
      </c>
      <c r="T1825" s="10" t="str">
        <f t="shared" si="299"/>
        <v>Sem - 36</v>
      </c>
      <c r="U1825" s="10" t="str">
        <f t="shared" si="300"/>
        <v>Septembre</v>
      </c>
      <c r="V1825" s="36" t="s">
        <v>231</v>
      </c>
      <c r="W1825" s="34"/>
      <c r="X1825" s="91">
        <f t="shared" si="301"/>
        <v>0</v>
      </c>
      <c r="Y1825" s="92" t="str">
        <f>VLOOKUP('CM-CIC'!B1756,Annuaire_roster!B:F,4,0)</f>
        <v>CHOUIFI Mustapha</v>
      </c>
      <c r="Z1825" s="37" t="s">
        <v>80</v>
      </c>
      <c r="AA1825" s="60" t="s">
        <v>80</v>
      </c>
      <c r="AB1825" s="35"/>
      <c r="AC1825" s="35"/>
      <c r="AD1825" s="35" t="s">
        <v>63</v>
      </c>
      <c r="AE1825" s="45" t="s">
        <v>63</v>
      </c>
      <c r="AF1825" s="61"/>
      <c r="AG1825" s="45"/>
    </row>
    <row r="1826" spans="1:33" x14ac:dyDescent="0.2">
      <c r="A1826" s="59" t="str">
        <f>+VLOOKUP(B1826,Annuaire_roster!B:G,5,0)</f>
        <v>01438</v>
      </c>
      <c r="B1826" s="78" t="s">
        <v>155</v>
      </c>
      <c r="C1826" s="65">
        <v>0.37430555555555556</v>
      </c>
      <c r="D1826" s="65">
        <v>0.375</v>
      </c>
      <c r="E1826" s="66"/>
      <c r="F1826" s="66">
        <v>0.79166666666666663</v>
      </c>
      <c r="G1826" s="49">
        <v>0</v>
      </c>
      <c r="H1826" s="48">
        <v>0</v>
      </c>
      <c r="I1826" s="110"/>
      <c r="J1826" s="48">
        <v>0</v>
      </c>
      <c r="K1826" s="58">
        <v>0</v>
      </c>
      <c r="L1826" s="48"/>
      <c r="M1826" s="70"/>
      <c r="N1826" s="34">
        <v>0.37499999999999994</v>
      </c>
      <c r="O1826" s="38">
        <v>0.37499999999999994</v>
      </c>
      <c r="P1826" s="82" t="s">
        <v>226</v>
      </c>
      <c r="Q1826" s="43">
        <v>44804</v>
      </c>
      <c r="R1826" s="35">
        <v>0</v>
      </c>
      <c r="S1826" s="35">
        <v>0</v>
      </c>
      <c r="T1826" s="10" t="str">
        <f t="shared" si="299"/>
        <v>Sem - 36</v>
      </c>
      <c r="U1826" s="10" t="str">
        <f t="shared" si="300"/>
        <v>Septembre</v>
      </c>
      <c r="V1826" s="36" t="s">
        <v>231</v>
      </c>
      <c r="W1826" s="34"/>
      <c r="X1826" s="91">
        <f t="shared" si="301"/>
        <v>0</v>
      </c>
      <c r="Y1826" s="92" t="str">
        <f>VLOOKUP('CM-CIC'!B1757,Annuaire_roster!B:F,4,0)</f>
        <v>CHOUIFI Mustapha</v>
      </c>
      <c r="Z1826" s="37" t="s">
        <v>80</v>
      </c>
      <c r="AA1826" s="60" t="s">
        <v>80</v>
      </c>
      <c r="AB1826" s="35"/>
      <c r="AC1826" s="35"/>
      <c r="AD1826" s="35" t="s">
        <v>63</v>
      </c>
      <c r="AE1826" s="45" t="s">
        <v>63</v>
      </c>
      <c r="AF1826" s="61"/>
      <c r="AG1826" s="45"/>
    </row>
    <row r="1827" spans="1:33" x14ac:dyDescent="0.2">
      <c r="A1827" s="59" t="str">
        <f>+VLOOKUP(B1827,Annuaire_roster!B:G,5,0)</f>
        <v>01438</v>
      </c>
      <c r="B1827" s="78" t="s">
        <v>155</v>
      </c>
      <c r="C1827" s="65">
        <v>0.375</v>
      </c>
      <c r="D1827" s="65">
        <v>0.375</v>
      </c>
      <c r="E1827" s="66"/>
      <c r="F1827" s="66">
        <v>0.79166666666666663</v>
      </c>
      <c r="G1827" s="49">
        <v>0</v>
      </c>
      <c r="H1827" s="48">
        <v>0</v>
      </c>
      <c r="I1827" s="110"/>
      <c r="J1827" s="48">
        <v>0</v>
      </c>
      <c r="K1827" s="58">
        <v>0</v>
      </c>
      <c r="L1827" s="48"/>
      <c r="M1827" s="70"/>
      <c r="N1827" s="34">
        <v>0.37499999999999994</v>
      </c>
      <c r="O1827" s="38">
        <v>0.37499999999999994</v>
      </c>
      <c r="P1827" s="82" t="s">
        <v>226</v>
      </c>
      <c r="Q1827" s="43">
        <v>44805</v>
      </c>
      <c r="R1827" s="35">
        <v>0</v>
      </c>
      <c r="S1827" s="35">
        <v>0</v>
      </c>
      <c r="T1827" s="10" t="str">
        <f t="shared" si="299"/>
        <v>Sem - 36</v>
      </c>
      <c r="U1827" s="10" t="str">
        <f t="shared" si="300"/>
        <v>Septembre</v>
      </c>
      <c r="V1827" s="36" t="s">
        <v>231</v>
      </c>
      <c r="W1827" s="34"/>
      <c r="X1827" s="91">
        <f t="shared" si="301"/>
        <v>0</v>
      </c>
      <c r="Y1827" s="92" t="str">
        <f>VLOOKUP('CM-CIC'!B1758,Annuaire_roster!B:F,4,0)</f>
        <v>CHOUIFI Mustapha</v>
      </c>
      <c r="Z1827" s="37" t="s">
        <v>80</v>
      </c>
      <c r="AA1827" s="60" t="s">
        <v>80</v>
      </c>
      <c r="AB1827" s="35"/>
      <c r="AC1827" s="35"/>
      <c r="AD1827" s="35" t="s">
        <v>63</v>
      </c>
      <c r="AE1827" s="45" t="s">
        <v>63</v>
      </c>
      <c r="AF1827" s="61"/>
      <c r="AG1827" s="45"/>
    </row>
    <row r="1828" spans="1:33" x14ac:dyDescent="0.2">
      <c r="A1828" s="59" t="str">
        <f>+VLOOKUP(B1828,Annuaire_roster!B:G,5,0)</f>
        <v>01435</v>
      </c>
      <c r="B1828" s="78" t="s">
        <v>156</v>
      </c>
      <c r="C1828" s="65">
        <v>0.375</v>
      </c>
      <c r="D1828" s="65">
        <v>0.375</v>
      </c>
      <c r="E1828" s="66"/>
      <c r="F1828" s="66">
        <v>0.79166666666666663</v>
      </c>
      <c r="G1828" s="49">
        <v>0</v>
      </c>
      <c r="H1828" s="48">
        <v>0</v>
      </c>
      <c r="I1828" s="110"/>
      <c r="J1828" s="48">
        <v>0</v>
      </c>
      <c r="K1828" s="58">
        <v>0</v>
      </c>
      <c r="L1828" s="48"/>
      <c r="M1828" s="70"/>
      <c r="N1828" s="34">
        <v>0.37499999999999994</v>
      </c>
      <c r="O1828" s="38">
        <v>0.37499999999999994</v>
      </c>
      <c r="P1828" s="82" t="s">
        <v>226</v>
      </c>
      <c r="Q1828" s="43">
        <v>44805</v>
      </c>
      <c r="R1828" s="35">
        <v>0</v>
      </c>
      <c r="S1828" s="35">
        <v>0</v>
      </c>
      <c r="T1828" s="10" t="str">
        <f t="shared" si="299"/>
        <v>Sem - 36</v>
      </c>
      <c r="U1828" s="10" t="str">
        <f t="shared" si="300"/>
        <v>Septembre</v>
      </c>
      <c r="V1828" s="36" t="s">
        <v>231</v>
      </c>
      <c r="W1828" s="34"/>
      <c r="X1828" s="91">
        <f t="shared" si="301"/>
        <v>0</v>
      </c>
      <c r="Y1828" s="92" t="str">
        <f>VLOOKUP('CM-CIC'!B1759,Annuaire_roster!B:F,4,0)</f>
        <v>CHOUIFI Mustapha</v>
      </c>
      <c r="Z1828" s="37" t="s">
        <v>80</v>
      </c>
      <c r="AA1828" s="60" t="s">
        <v>80</v>
      </c>
      <c r="AB1828" s="35"/>
      <c r="AC1828" s="35"/>
      <c r="AD1828" s="35" t="s">
        <v>63</v>
      </c>
      <c r="AE1828" s="45" t="s">
        <v>63</v>
      </c>
      <c r="AF1828" s="61"/>
      <c r="AG1828" s="45"/>
    </row>
    <row r="1829" spans="1:33" x14ac:dyDescent="0.2">
      <c r="A1829" s="59" t="str">
        <f>+VLOOKUP(B1829,Annuaire_roster!B:G,5,0)</f>
        <v>01601</v>
      </c>
      <c r="B1829" s="78" t="s">
        <v>207</v>
      </c>
      <c r="C1829" s="65">
        <v>0.37361111111111112</v>
      </c>
      <c r="D1829" s="65">
        <v>0.375</v>
      </c>
      <c r="E1829" s="66"/>
      <c r="F1829" s="66">
        <v>0.79166666666666663</v>
      </c>
      <c r="G1829" s="49">
        <v>0</v>
      </c>
      <c r="H1829" s="48">
        <v>0</v>
      </c>
      <c r="I1829" s="110"/>
      <c r="J1829" s="48">
        <v>0</v>
      </c>
      <c r="K1829" s="58">
        <v>0</v>
      </c>
      <c r="L1829" s="48"/>
      <c r="M1829" s="70"/>
      <c r="N1829" s="34">
        <v>0.37499999999999994</v>
      </c>
      <c r="O1829" s="38">
        <v>0.37499999999999994</v>
      </c>
      <c r="P1829" s="82" t="s">
        <v>226</v>
      </c>
      <c r="Q1829" s="43">
        <v>44805</v>
      </c>
      <c r="R1829" s="35">
        <v>0</v>
      </c>
      <c r="S1829" s="35">
        <v>0</v>
      </c>
      <c r="T1829" s="10" t="str">
        <f t="shared" si="299"/>
        <v>Sem - 36</v>
      </c>
      <c r="U1829" s="10" t="str">
        <f t="shared" si="300"/>
        <v>Septembre</v>
      </c>
      <c r="V1829" s="36" t="s">
        <v>231</v>
      </c>
      <c r="W1829" s="34"/>
      <c r="X1829" s="91">
        <f t="shared" si="301"/>
        <v>0</v>
      </c>
      <c r="Y1829" s="92" t="str">
        <f>VLOOKUP('CM-CIC'!B1760,Annuaire_roster!B:F,4,0)</f>
        <v>CHOUIFI Mustapha</v>
      </c>
      <c r="Z1829" s="37" t="s">
        <v>110</v>
      </c>
      <c r="AA1829" s="60">
        <v>0</v>
      </c>
      <c r="AB1829" s="35"/>
      <c r="AC1829" s="35"/>
      <c r="AD1829" s="35" t="s">
        <v>63</v>
      </c>
      <c r="AE1829" s="45" t="s">
        <v>63</v>
      </c>
      <c r="AF1829" s="61"/>
      <c r="AG1829" s="45"/>
    </row>
    <row r="1830" spans="1:33" x14ac:dyDescent="0.2">
      <c r="A1830" s="59" t="str">
        <f>+VLOOKUP(B1830,Annuaire_roster!B:G,5,0)</f>
        <v>01595</v>
      </c>
      <c r="B1830" s="78" t="s">
        <v>208</v>
      </c>
      <c r="C1830" s="65">
        <v>0.37430555555555556</v>
      </c>
      <c r="D1830" s="65">
        <v>0.375</v>
      </c>
      <c r="E1830" s="66"/>
      <c r="F1830" s="66">
        <v>0.79166666666666663</v>
      </c>
      <c r="G1830" s="49">
        <v>0</v>
      </c>
      <c r="H1830" s="48">
        <v>0</v>
      </c>
      <c r="I1830" s="110"/>
      <c r="J1830" s="48">
        <v>0</v>
      </c>
      <c r="K1830" s="58">
        <v>0</v>
      </c>
      <c r="L1830" s="48"/>
      <c r="M1830" s="70"/>
      <c r="N1830" s="34">
        <v>0.37499999999999994</v>
      </c>
      <c r="O1830" s="38">
        <v>0.37499999999999994</v>
      </c>
      <c r="P1830" s="82" t="s">
        <v>226</v>
      </c>
      <c r="Q1830" s="43">
        <v>44805</v>
      </c>
      <c r="R1830" s="35">
        <v>0</v>
      </c>
      <c r="S1830" s="35">
        <v>0</v>
      </c>
      <c r="T1830" s="10" t="str">
        <f t="shared" si="299"/>
        <v>Sem - 36</v>
      </c>
      <c r="U1830" s="10" t="str">
        <f t="shared" si="300"/>
        <v>Septembre</v>
      </c>
      <c r="V1830" s="36" t="s">
        <v>231</v>
      </c>
      <c r="W1830" s="34"/>
      <c r="X1830" s="91">
        <f t="shared" si="301"/>
        <v>0</v>
      </c>
      <c r="Y1830" s="92" t="str">
        <f>VLOOKUP('CM-CIC'!B1761,Annuaire_roster!B:F,4,0)</f>
        <v>CHOUIFI Mustapha</v>
      </c>
      <c r="Z1830" s="37" t="s">
        <v>110</v>
      </c>
      <c r="AA1830" s="60">
        <v>0</v>
      </c>
      <c r="AB1830" s="35"/>
      <c r="AC1830" s="35"/>
      <c r="AD1830" s="35" t="s">
        <v>63</v>
      </c>
      <c r="AE1830" s="45" t="s">
        <v>63</v>
      </c>
      <c r="AF1830" s="61"/>
      <c r="AG1830" s="45"/>
    </row>
    <row r="1831" spans="1:33" x14ac:dyDescent="0.2">
      <c r="A1831" s="59" t="str">
        <f>+VLOOKUP(B1831,Annuaire_roster!B:G,5,0)</f>
        <v>01597</v>
      </c>
      <c r="B1831" s="78" t="s">
        <v>215</v>
      </c>
      <c r="C1831" s="65">
        <v>0.37361111111111112</v>
      </c>
      <c r="D1831" s="65">
        <v>0.375</v>
      </c>
      <c r="E1831" s="66"/>
      <c r="F1831" s="66">
        <v>0.79166666666666663</v>
      </c>
      <c r="G1831" s="49">
        <v>0</v>
      </c>
      <c r="H1831" s="48">
        <v>0</v>
      </c>
      <c r="I1831" s="110"/>
      <c r="J1831" s="48">
        <v>0</v>
      </c>
      <c r="K1831" s="58">
        <v>0</v>
      </c>
      <c r="L1831" s="48"/>
      <c r="M1831" s="70"/>
      <c r="N1831" s="34">
        <v>0.37499999999999994</v>
      </c>
      <c r="O1831" s="38">
        <v>0.37499999999999994</v>
      </c>
      <c r="P1831" s="82" t="s">
        <v>226</v>
      </c>
      <c r="Q1831" s="43">
        <v>44805</v>
      </c>
      <c r="R1831" s="35">
        <v>0</v>
      </c>
      <c r="S1831" s="35">
        <v>0</v>
      </c>
      <c r="T1831" s="10" t="str">
        <f t="shared" si="299"/>
        <v>Sem - 36</v>
      </c>
      <c r="U1831" s="10" t="str">
        <f t="shared" si="300"/>
        <v>Septembre</v>
      </c>
      <c r="V1831" s="36" t="s">
        <v>231</v>
      </c>
      <c r="W1831" s="34"/>
      <c r="X1831" s="91">
        <f t="shared" si="301"/>
        <v>0</v>
      </c>
      <c r="Y1831" s="92" t="str">
        <f>VLOOKUP('CM-CIC'!B1762,Annuaire_roster!B:F,4,0)</f>
        <v>CHOUIFI Mustapha</v>
      </c>
      <c r="Z1831" s="37" t="s">
        <v>110</v>
      </c>
      <c r="AA1831" s="60">
        <v>0</v>
      </c>
      <c r="AB1831" s="35"/>
      <c r="AC1831" s="35"/>
      <c r="AD1831" s="35" t="s">
        <v>63</v>
      </c>
      <c r="AE1831" s="45" t="s">
        <v>63</v>
      </c>
      <c r="AF1831" s="61"/>
      <c r="AG1831" s="45"/>
    </row>
    <row r="1832" spans="1:33" x14ac:dyDescent="0.2">
      <c r="A1832" s="59" t="str">
        <f>+VLOOKUP(B1832,Annuaire_roster!B:G,5,0)</f>
        <v>01588</v>
      </c>
      <c r="B1832" s="78" t="s">
        <v>219</v>
      </c>
      <c r="C1832" s="65">
        <v>0.375</v>
      </c>
      <c r="D1832" s="65">
        <v>0.375</v>
      </c>
      <c r="E1832" s="66"/>
      <c r="F1832" s="66">
        <v>0.79166666666666663</v>
      </c>
      <c r="G1832" s="49">
        <v>0</v>
      </c>
      <c r="H1832" s="48">
        <v>0</v>
      </c>
      <c r="I1832" s="110"/>
      <c r="J1832" s="48">
        <v>0</v>
      </c>
      <c r="K1832" s="58">
        <v>0</v>
      </c>
      <c r="L1832" s="48"/>
      <c r="M1832" s="70"/>
      <c r="N1832" s="34">
        <v>0.37499999999999994</v>
      </c>
      <c r="O1832" s="38">
        <v>0.37499999999999994</v>
      </c>
      <c r="P1832" s="82" t="s">
        <v>226</v>
      </c>
      <c r="Q1832" s="43">
        <v>44805</v>
      </c>
      <c r="R1832" s="35">
        <v>0</v>
      </c>
      <c r="S1832" s="35">
        <v>0</v>
      </c>
      <c r="T1832" s="10" t="str">
        <f t="shared" si="299"/>
        <v>Sem - 36</v>
      </c>
      <c r="U1832" s="10" t="str">
        <f t="shared" si="300"/>
        <v>Septembre</v>
      </c>
      <c r="V1832" s="36" t="s">
        <v>231</v>
      </c>
      <c r="W1832" s="34"/>
      <c r="X1832" s="91">
        <f t="shared" si="301"/>
        <v>0</v>
      </c>
      <c r="Y1832" s="92" t="str">
        <f>VLOOKUP('CM-CIC'!B1763,Annuaire_roster!B:F,4,0)</f>
        <v>CHOUIFI Mustapha</v>
      </c>
      <c r="Z1832" s="37" t="s">
        <v>110</v>
      </c>
      <c r="AA1832" s="60">
        <v>0</v>
      </c>
      <c r="AB1832" s="35"/>
      <c r="AC1832" s="35"/>
      <c r="AD1832" s="35" t="s">
        <v>63</v>
      </c>
      <c r="AE1832" s="45" t="s">
        <v>63</v>
      </c>
      <c r="AF1832" s="61"/>
      <c r="AG1832" s="45"/>
    </row>
    <row r="1833" spans="1:33" x14ac:dyDescent="0.2">
      <c r="A1833" s="59" t="str">
        <f>+VLOOKUP(B1833,Annuaire_roster!B:G,5,0)</f>
        <v>01562</v>
      </c>
      <c r="B1833" s="78" t="s">
        <v>199</v>
      </c>
      <c r="C1833" s="65">
        <v>0.375</v>
      </c>
      <c r="D1833" s="65">
        <v>0.375</v>
      </c>
      <c r="E1833" s="66"/>
      <c r="F1833" s="66">
        <v>0.79166666666666663</v>
      </c>
      <c r="G1833" s="49">
        <v>0</v>
      </c>
      <c r="H1833" s="48">
        <v>0</v>
      </c>
      <c r="I1833" s="110"/>
      <c r="J1833" s="48">
        <v>0</v>
      </c>
      <c r="K1833" s="58">
        <v>0</v>
      </c>
      <c r="L1833" s="48"/>
      <c r="M1833" s="70"/>
      <c r="N1833" s="34">
        <v>0.37499999999999994</v>
      </c>
      <c r="O1833" s="38">
        <v>0.37499999999999994</v>
      </c>
      <c r="P1833" s="82" t="s">
        <v>226</v>
      </c>
      <c r="Q1833" s="43">
        <v>44805</v>
      </c>
      <c r="R1833" s="35">
        <v>0</v>
      </c>
      <c r="S1833" s="35">
        <v>0</v>
      </c>
      <c r="T1833" s="10" t="str">
        <f t="shared" si="299"/>
        <v>Sem - 36</v>
      </c>
      <c r="U1833" s="10" t="str">
        <f t="shared" si="300"/>
        <v>Septembre</v>
      </c>
      <c r="V1833" s="36" t="s">
        <v>231</v>
      </c>
      <c r="W1833" s="34"/>
      <c r="X1833" s="91">
        <f t="shared" si="301"/>
        <v>0</v>
      </c>
      <c r="Y1833" s="92" t="str">
        <f>VLOOKUP('CM-CIC'!B1764,Annuaire_roster!B:F,4,0)</f>
        <v>CHOUIFI Mustapha</v>
      </c>
      <c r="Z1833" s="37" t="s">
        <v>80</v>
      </c>
      <c r="AA1833" s="60" t="s">
        <v>80</v>
      </c>
      <c r="AB1833" s="35"/>
      <c r="AC1833" s="35"/>
      <c r="AD1833" s="35" t="s">
        <v>63</v>
      </c>
      <c r="AE1833" s="45" t="s">
        <v>63</v>
      </c>
      <c r="AF1833" s="61"/>
      <c r="AG1833" s="45"/>
    </row>
    <row r="1834" spans="1:33" x14ac:dyDescent="0.2">
      <c r="A1834" s="59" t="str">
        <f>+VLOOKUP(B1834,Annuaire_roster!B:G,5,0)</f>
        <v>01574</v>
      </c>
      <c r="B1834" s="78" t="s">
        <v>192</v>
      </c>
      <c r="C1834" s="65">
        <v>0.37430555555555556</v>
      </c>
      <c r="D1834" s="65">
        <v>0.375</v>
      </c>
      <c r="E1834" s="66"/>
      <c r="F1834" s="66">
        <v>0.79166666666666663</v>
      </c>
      <c r="G1834" s="49">
        <v>0</v>
      </c>
      <c r="H1834" s="48">
        <v>0</v>
      </c>
      <c r="I1834" s="110"/>
      <c r="J1834" s="48">
        <v>0</v>
      </c>
      <c r="K1834" s="58">
        <v>0</v>
      </c>
      <c r="L1834" s="48"/>
      <c r="M1834" s="70"/>
      <c r="N1834" s="34">
        <v>0.37499999999999994</v>
      </c>
      <c r="O1834" s="38">
        <v>0.37499999999999994</v>
      </c>
      <c r="P1834" s="82" t="s">
        <v>226</v>
      </c>
      <c r="Q1834" s="43">
        <v>44805</v>
      </c>
      <c r="R1834" s="35">
        <v>0</v>
      </c>
      <c r="S1834" s="35">
        <v>0</v>
      </c>
      <c r="T1834" s="10" t="str">
        <f t="shared" si="299"/>
        <v>Sem - 36</v>
      </c>
      <c r="U1834" s="10" t="str">
        <f t="shared" si="300"/>
        <v>Septembre</v>
      </c>
      <c r="V1834" s="36" t="s">
        <v>231</v>
      </c>
      <c r="W1834" s="34"/>
      <c r="X1834" s="91">
        <f t="shared" si="301"/>
        <v>0</v>
      </c>
      <c r="Y1834" s="92" t="str">
        <f>VLOOKUP('CM-CIC'!B1765,Annuaire_roster!B:F,4,0)</f>
        <v>CHOUIFI Mustapha</v>
      </c>
      <c r="Z1834" s="37" t="s">
        <v>80</v>
      </c>
      <c r="AA1834" s="60" t="s">
        <v>80</v>
      </c>
      <c r="AB1834" s="35"/>
      <c r="AC1834" s="35"/>
      <c r="AD1834" s="35" t="s">
        <v>63</v>
      </c>
      <c r="AE1834" s="45" t="s">
        <v>63</v>
      </c>
      <c r="AF1834" s="61"/>
      <c r="AG1834" s="45"/>
    </row>
    <row r="1835" spans="1:33" x14ac:dyDescent="0.2">
      <c r="A1835" s="59" t="str">
        <f>+VLOOKUP(B1835,Annuaire_roster!B:G,5,0)</f>
        <v>01577</v>
      </c>
      <c r="B1835" s="78" t="s">
        <v>195</v>
      </c>
      <c r="C1835" s="65">
        <v>0.375</v>
      </c>
      <c r="D1835" s="65">
        <v>0.375</v>
      </c>
      <c r="E1835" s="66"/>
      <c r="F1835" s="66">
        <v>0.79166666666666663</v>
      </c>
      <c r="G1835" s="49">
        <v>0</v>
      </c>
      <c r="H1835" s="48">
        <v>0</v>
      </c>
      <c r="I1835" s="110"/>
      <c r="J1835" s="48">
        <v>0</v>
      </c>
      <c r="K1835" s="58">
        <v>0</v>
      </c>
      <c r="L1835" s="48"/>
      <c r="M1835" s="70"/>
      <c r="N1835" s="34">
        <v>0.37499999999999994</v>
      </c>
      <c r="O1835" s="38">
        <v>0.37499999999999994</v>
      </c>
      <c r="P1835" s="82" t="s">
        <v>226</v>
      </c>
      <c r="Q1835" s="43">
        <v>44805</v>
      </c>
      <c r="R1835" s="35">
        <v>0</v>
      </c>
      <c r="S1835" s="35">
        <v>0</v>
      </c>
      <c r="T1835" s="10" t="str">
        <f t="shared" si="299"/>
        <v>Sem - 36</v>
      </c>
      <c r="U1835" s="10" t="str">
        <f t="shared" si="300"/>
        <v>Septembre</v>
      </c>
      <c r="V1835" s="36" t="s">
        <v>231</v>
      </c>
      <c r="W1835" s="34"/>
      <c r="X1835" s="91">
        <f t="shared" si="301"/>
        <v>0</v>
      </c>
      <c r="Y1835" s="92" t="str">
        <f>VLOOKUP('CM-CIC'!B1766,Annuaire_roster!B:F,4,0)</f>
        <v>CHOUIFI Mustapha</v>
      </c>
      <c r="Z1835" s="37" t="s">
        <v>80</v>
      </c>
      <c r="AA1835" s="60" t="s">
        <v>80</v>
      </c>
      <c r="AB1835" s="35"/>
      <c r="AC1835" s="35"/>
      <c r="AD1835" s="35" t="s">
        <v>63</v>
      </c>
      <c r="AE1835" s="45" t="s">
        <v>63</v>
      </c>
      <c r="AF1835" s="61"/>
      <c r="AG1835" s="45"/>
    </row>
    <row r="1836" spans="1:33" x14ac:dyDescent="0.2">
      <c r="A1836" s="59" t="str">
        <f>+VLOOKUP(B1836,Annuaire_roster!B:G,5,0)</f>
        <v>01573</v>
      </c>
      <c r="B1836" s="78" t="s">
        <v>200</v>
      </c>
      <c r="C1836" s="65">
        <v>0.375</v>
      </c>
      <c r="D1836" s="65">
        <v>0.375</v>
      </c>
      <c r="E1836" s="66"/>
      <c r="F1836" s="66">
        <v>0.79166666666666663</v>
      </c>
      <c r="G1836" s="49">
        <v>0</v>
      </c>
      <c r="H1836" s="48">
        <v>0</v>
      </c>
      <c r="I1836" s="110"/>
      <c r="J1836" s="48">
        <v>0</v>
      </c>
      <c r="K1836" s="58">
        <v>0</v>
      </c>
      <c r="L1836" s="48"/>
      <c r="M1836" s="70"/>
      <c r="N1836" s="34">
        <v>0.37499999999999994</v>
      </c>
      <c r="O1836" s="38">
        <v>0.37499999999999994</v>
      </c>
      <c r="P1836" s="82" t="s">
        <v>226</v>
      </c>
      <c r="Q1836" s="43">
        <v>44805</v>
      </c>
      <c r="R1836" s="35">
        <v>0</v>
      </c>
      <c r="S1836" s="35">
        <v>0</v>
      </c>
      <c r="T1836" s="10" t="str">
        <f t="shared" si="299"/>
        <v>Sem - 36</v>
      </c>
      <c r="U1836" s="10" t="str">
        <f t="shared" si="300"/>
        <v>Septembre</v>
      </c>
      <c r="V1836" s="36" t="s">
        <v>231</v>
      </c>
      <c r="W1836" s="34"/>
      <c r="X1836" s="91">
        <f t="shared" si="301"/>
        <v>0</v>
      </c>
      <c r="Y1836" s="92" t="str">
        <f>VLOOKUP('CM-CIC'!B1767,Annuaire_roster!B:F,4,0)</f>
        <v>CHOUIFI Mustapha</v>
      </c>
      <c r="Z1836" s="37" t="s">
        <v>80</v>
      </c>
      <c r="AA1836" s="60" t="s">
        <v>80</v>
      </c>
      <c r="AB1836" s="35"/>
      <c r="AC1836" s="35"/>
      <c r="AD1836" s="35" t="s">
        <v>63</v>
      </c>
      <c r="AE1836" s="45" t="s">
        <v>63</v>
      </c>
      <c r="AF1836" s="61"/>
      <c r="AG1836" s="45"/>
    </row>
    <row r="1837" spans="1:33" x14ac:dyDescent="0.2">
      <c r="A1837" s="59" t="str">
        <f>+VLOOKUP(B1837,Annuaire_roster!B:G,5,0)</f>
        <v>01438</v>
      </c>
      <c r="B1837" s="78" t="s">
        <v>155</v>
      </c>
      <c r="C1837" s="65">
        <v>0.37777777777777777</v>
      </c>
      <c r="D1837" s="65">
        <v>0.375</v>
      </c>
      <c r="E1837" s="66">
        <v>0.79166666666666663</v>
      </c>
      <c r="F1837" s="66">
        <v>0.79166666666666663</v>
      </c>
      <c r="G1837" s="49">
        <v>0</v>
      </c>
      <c r="H1837" s="48">
        <v>0</v>
      </c>
      <c r="I1837" s="88"/>
      <c r="J1837" s="48">
        <v>0</v>
      </c>
      <c r="K1837" s="58">
        <v>0</v>
      </c>
      <c r="L1837" s="48"/>
      <c r="M1837" s="70"/>
      <c r="N1837" s="34">
        <v>0.37499999999999994</v>
      </c>
      <c r="O1837" s="38">
        <v>0.37499999999999994</v>
      </c>
      <c r="P1837" s="82" t="s">
        <v>226</v>
      </c>
      <c r="Q1837" s="43">
        <v>44806</v>
      </c>
      <c r="R1837" s="35">
        <v>0</v>
      </c>
      <c r="S1837" s="35">
        <v>0</v>
      </c>
      <c r="T1837" s="10" t="str">
        <f t="shared" si="299"/>
        <v>Sem - 36</v>
      </c>
      <c r="U1837" s="10" t="str">
        <f t="shared" si="300"/>
        <v>Septembre</v>
      </c>
      <c r="V1837" s="36" t="s">
        <v>231</v>
      </c>
      <c r="W1837" s="34"/>
      <c r="X1837" s="91">
        <f t="shared" si="301"/>
        <v>0</v>
      </c>
      <c r="Y1837" s="92" t="str">
        <f>VLOOKUP('CM-CIC'!B1768,Annuaire_roster!B:F,4,0)</f>
        <v>CHOUIFI Mustapha</v>
      </c>
      <c r="Z1837" s="37" t="s">
        <v>80</v>
      </c>
      <c r="AA1837" s="60" t="s">
        <v>80</v>
      </c>
      <c r="AB1837" s="35"/>
      <c r="AC1837" s="35"/>
      <c r="AD1837" s="35" t="s">
        <v>63</v>
      </c>
      <c r="AE1837" s="45" t="s">
        <v>63</v>
      </c>
      <c r="AF1837" s="61"/>
      <c r="AG1837" s="45"/>
    </row>
    <row r="1838" spans="1:33" x14ac:dyDescent="0.2">
      <c r="A1838" s="59" t="str">
        <f>+VLOOKUP(B1838,Annuaire_roster!B:G,5,0)</f>
        <v>01435</v>
      </c>
      <c r="B1838" s="78" t="s">
        <v>156</v>
      </c>
      <c r="C1838" s="65">
        <v>0.4375</v>
      </c>
      <c r="D1838" s="65">
        <v>0.375</v>
      </c>
      <c r="E1838" s="66"/>
      <c r="F1838" s="66">
        <v>0.79166666666666663</v>
      </c>
      <c r="G1838" s="49">
        <v>0</v>
      </c>
      <c r="H1838" s="48">
        <v>0</v>
      </c>
      <c r="I1838" s="110">
        <v>6.25E-2</v>
      </c>
      <c r="J1838" s="48">
        <v>0</v>
      </c>
      <c r="K1838" s="58">
        <v>6.25E-2</v>
      </c>
      <c r="L1838" s="48"/>
      <c r="M1838" s="70"/>
      <c r="N1838" s="34">
        <v>0.31249999999999994</v>
      </c>
      <c r="O1838" s="38">
        <v>0.37499999999999994</v>
      </c>
      <c r="P1838" s="82" t="s">
        <v>226</v>
      </c>
      <c r="Q1838" s="43">
        <v>44806</v>
      </c>
      <c r="R1838" s="35">
        <v>0</v>
      </c>
      <c r="S1838" s="35">
        <v>6.25E-2</v>
      </c>
      <c r="T1838" s="10" t="str">
        <f t="shared" si="299"/>
        <v>Sem - 36</v>
      </c>
      <c r="U1838" s="10" t="str">
        <f t="shared" si="300"/>
        <v>Septembre</v>
      </c>
      <c r="V1838" s="36" t="s">
        <v>231</v>
      </c>
      <c r="W1838" s="34"/>
      <c r="X1838" s="91">
        <f t="shared" si="301"/>
        <v>0</v>
      </c>
      <c r="Y1838" s="92" t="str">
        <f>VLOOKUP('CM-CIC'!B1769,Annuaire_roster!B:F,4,0)</f>
        <v>CHOUIFI Mustapha</v>
      </c>
      <c r="Z1838" s="37" t="s">
        <v>80</v>
      </c>
      <c r="AA1838" s="60" t="s">
        <v>80</v>
      </c>
      <c r="AB1838" s="35"/>
      <c r="AC1838" s="35"/>
      <c r="AD1838" s="35" t="s">
        <v>63</v>
      </c>
      <c r="AE1838" s="45" t="s">
        <v>63</v>
      </c>
      <c r="AF1838" s="61"/>
      <c r="AG1838" s="45"/>
    </row>
    <row r="1839" spans="1:33" x14ac:dyDescent="0.2">
      <c r="A1839" s="59" t="str">
        <f>+VLOOKUP(B1839,Annuaire_roster!B:G,5,0)</f>
        <v>01601</v>
      </c>
      <c r="B1839" s="78" t="s">
        <v>207</v>
      </c>
      <c r="C1839" s="65">
        <v>0.37222222222222223</v>
      </c>
      <c r="D1839" s="65">
        <v>0.375</v>
      </c>
      <c r="E1839" s="66"/>
      <c r="F1839" s="66">
        <v>0.79166666666666663</v>
      </c>
      <c r="G1839" s="49">
        <v>0</v>
      </c>
      <c r="H1839" s="48">
        <v>0</v>
      </c>
      <c r="I1839" s="110"/>
      <c r="J1839" s="48">
        <v>0</v>
      </c>
      <c r="K1839" s="58">
        <v>0</v>
      </c>
      <c r="L1839" s="48"/>
      <c r="M1839" s="70"/>
      <c r="N1839" s="34">
        <v>0.37499999999999994</v>
      </c>
      <c r="O1839" s="38">
        <v>0.37499999999999994</v>
      </c>
      <c r="P1839" s="82" t="s">
        <v>226</v>
      </c>
      <c r="Q1839" s="43">
        <v>44806</v>
      </c>
      <c r="R1839" s="35">
        <v>0</v>
      </c>
      <c r="S1839" s="35">
        <v>0</v>
      </c>
      <c r="T1839" s="10" t="str">
        <f t="shared" si="299"/>
        <v>Sem - 36</v>
      </c>
      <c r="U1839" s="10" t="str">
        <f t="shared" si="300"/>
        <v>Septembre</v>
      </c>
      <c r="V1839" s="36" t="s">
        <v>231</v>
      </c>
      <c r="W1839" s="34"/>
      <c r="X1839" s="91">
        <f t="shared" si="301"/>
        <v>0</v>
      </c>
      <c r="Y1839" s="92" t="str">
        <f>VLOOKUP('CM-CIC'!B1770,Annuaire_roster!B:F,4,0)</f>
        <v>CHOUIFI Mustapha</v>
      </c>
      <c r="Z1839" s="37" t="s">
        <v>110</v>
      </c>
      <c r="AA1839" s="60">
        <v>0</v>
      </c>
      <c r="AB1839" s="35"/>
      <c r="AC1839" s="35"/>
      <c r="AD1839" s="35" t="s">
        <v>63</v>
      </c>
      <c r="AE1839" s="45" t="s">
        <v>63</v>
      </c>
      <c r="AF1839" s="61"/>
      <c r="AG1839" s="45"/>
    </row>
    <row r="1840" spans="1:33" x14ac:dyDescent="0.2">
      <c r="A1840" s="59" t="str">
        <f>+VLOOKUP(B1840,Annuaire_roster!B:G,5,0)</f>
        <v>01595</v>
      </c>
      <c r="B1840" s="78" t="s">
        <v>208</v>
      </c>
      <c r="C1840" s="65">
        <v>0.37361111111111112</v>
      </c>
      <c r="D1840" s="65">
        <v>0.375</v>
      </c>
      <c r="E1840" s="66"/>
      <c r="F1840" s="66">
        <v>0.79166666666666663</v>
      </c>
      <c r="G1840" s="49">
        <v>0</v>
      </c>
      <c r="H1840" s="48">
        <v>0</v>
      </c>
      <c r="I1840" s="110"/>
      <c r="J1840" s="48">
        <v>0</v>
      </c>
      <c r="K1840" s="58">
        <v>0</v>
      </c>
      <c r="L1840" s="48"/>
      <c r="M1840" s="70"/>
      <c r="N1840" s="34">
        <v>0.37499999999999994</v>
      </c>
      <c r="O1840" s="38">
        <v>0.37499999999999994</v>
      </c>
      <c r="P1840" s="82" t="s">
        <v>226</v>
      </c>
      <c r="Q1840" s="43">
        <v>44806</v>
      </c>
      <c r="R1840" s="35">
        <v>0</v>
      </c>
      <c r="S1840" s="35">
        <v>0</v>
      </c>
      <c r="T1840" s="10" t="str">
        <f t="shared" si="299"/>
        <v>Sem - 36</v>
      </c>
      <c r="U1840" s="10" t="str">
        <f t="shared" si="300"/>
        <v>Septembre</v>
      </c>
      <c r="V1840" s="36" t="s">
        <v>231</v>
      </c>
      <c r="W1840" s="34"/>
      <c r="X1840" s="91">
        <f t="shared" si="301"/>
        <v>0</v>
      </c>
      <c r="Y1840" s="92" t="str">
        <f>VLOOKUP('CM-CIC'!B1771,Annuaire_roster!B:F,4,0)</f>
        <v>CHOUIFI Mustapha</v>
      </c>
      <c r="Z1840" s="37" t="s">
        <v>110</v>
      </c>
      <c r="AA1840" s="60">
        <v>0</v>
      </c>
      <c r="AB1840" s="35"/>
      <c r="AC1840" s="35"/>
      <c r="AD1840" s="35" t="s">
        <v>63</v>
      </c>
      <c r="AE1840" s="45" t="s">
        <v>63</v>
      </c>
      <c r="AF1840" s="61"/>
      <c r="AG1840" s="45"/>
    </row>
    <row r="1841" spans="1:33" x14ac:dyDescent="0.2">
      <c r="A1841" s="59" t="str">
        <f>+VLOOKUP(B1841,Annuaire_roster!B:G,5,0)</f>
        <v>01597</v>
      </c>
      <c r="B1841" s="78" t="s">
        <v>215</v>
      </c>
      <c r="C1841" s="65">
        <v>0.37361111111111112</v>
      </c>
      <c r="D1841" s="65">
        <v>0.375</v>
      </c>
      <c r="E1841" s="66"/>
      <c r="F1841" s="66">
        <v>0.79166666666666663</v>
      </c>
      <c r="G1841" s="49">
        <v>0</v>
      </c>
      <c r="H1841" s="48">
        <v>0</v>
      </c>
      <c r="I1841" s="110"/>
      <c r="J1841" s="48">
        <v>0</v>
      </c>
      <c r="K1841" s="58">
        <v>0</v>
      </c>
      <c r="L1841" s="48"/>
      <c r="M1841" s="70"/>
      <c r="N1841" s="34">
        <v>0.37499999999999994</v>
      </c>
      <c r="O1841" s="38">
        <v>0.37499999999999994</v>
      </c>
      <c r="P1841" s="82" t="s">
        <v>226</v>
      </c>
      <c r="Q1841" s="43">
        <v>44806</v>
      </c>
      <c r="R1841" s="35">
        <v>0</v>
      </c>
      <c r="S1841" s="35">
        <v>0</v>
      </c>
      <c r="T1841" s="10" t="str">
        <f t="shared" si="299"/>
        <v>Sem - 36</v>
      </c>
      <c r="U1841" s="10" t="str">
        <f t="shared" si="300"/>
        <v>Septembre</v>
      </c>
      <c r="V1841" s="36" t="s">
        <v>231</v>
      </c>
      <c r="W1841" s="34"/>
      <c r="X1841" s="91">
        <f t="shared" si="301"/>
        <v>0</v>
      </c>
      <c r="Y1841" s="92" t="str">
        <f>VLOOKUP('CM-CIC'!B1772,Annuaire_roster!B:F,4,0)</f>
        <v>CHOUIFI Mustapha</v>
      </c>
      <c r="Z1841" s="37" t="s">
        <v>110</v>
      </c>
      <c r="AA1841" s="60">
        <v>0</v>
      </c>
      <c r="AB1841" s="35"/>
      <c r="AC1841" s="35"/>
      <c r="AD1841" s="35" t="s">
        <v>63</v>
      </c>
      <c r="AE1841" s="45" t="s">
        <v>63</v>
      </c>
      <c r="AF1841" s="61"/>
      <c r="AG1841" s="45"/>
    </row>
    <row r="1842" spans="1:33" x14ac:dyDescent="0.2">
      <c r="A1842" s="59" t="str">
        <f>+VLOOKUP(B1842,Annuaire_roster!B:G,5,0)</f>
        <v>01588</v>
      </c>
      <c r="B1842" s="78" t="s">
        <v>219</v>
      </c>
      <c r="C1842" s="65">
        <v>0.37361111111111112</v>
      </c>
      <c r="D1842" s="65">
        <v>0.375</v>
      </c>
      <c r="E1842" s="66"/>
      <c r="F1842" s="66">
        <v>0.79166666666666663</v>
      </c>
      <c r="G1842" s="49">
        <v>0</v>
      </c>
      <c r="H1842" s="48">
        <v>0</v>
      </c>
      <c r="I1842" s="110"/>
      <c r="J1842" s="48">
        <v>0</v>
      </c>
      <c r="K1842" s="58">
        <v>0</v>
      </c>
      <c r="L1842" s="48"/>
      <c r="M1842" s="70"/>
      <c r="N1842" s="34">
        <v>0.37499999999999994</v>
      </c>
      <c r="O1842" s="38">
        <v>0.37499999999999994</v>
      </c>
      <c r="P1842" s="82" t="s">
        <v>226</v>
      </c>
      <c r="Q1842" s="43">
        <v>44806</v>
      </c>
      <c r="R1842" s="35">
        <v>0</v>
      </c>
      <c r="S1842" s="35">
        <v>0</v>
      </c>
      <c r="T1842" s="10" t="str">
        <f t="shared" si="299"/>
        <v>Sem - 36</v>
      </c>
      <c r="U1842" s="10" t="str">
        <f t="shared" si="300"/>
        <v>Septembre</v>
      </c>
      <c r="V1842" s="36" t="s">
        <v>231</v>
      </c>
      <c r="W1842" s="34"/>
      <c r="X1842" s="91">
        <f t="shared" si="301"/>
        <v>0</v>
      </c>
      <c r="Y1842" s="92" t="str">
        <f>VLOOKUP('CM-CIC'!B1773,Annuaire_roster!B:F,4,0)</f>
        <v>CHOUIFI Mustapha</v>
      </c>
      <c r="Z1842" s="37" t="s">
        <v>110</v>
      </c>
      <c r="AA1842" s="60">
        <v>0</v>
      </c>
      <c r="AB1842" s="35"/>
      <c r="AC1842" s="35"/>
      <c r="AD1842" s="35" t="s">
        <v>63</v>
      </c>
      <c r="AE1842" s="45" t="s">
        <v>63</v>
      </c>
      <c r="AF1842" s="61"/>
      <c r="AG1842" s="45"/>
    </row>
    <row r="1843" spans="1:33" x14ac:dyDescent="0.2">
      <c r="A1843" s="59" t="str">
        <f>+VLOOKUP(B1843,Annuaire_roster!B:G,5,0)</f>
        <v>01562</v>
      </c>
      <c r="B1843" s="78" t="s">
        <v>199</v>
      </c>
      <c r="C1843" s="65">
        <v>0.37361111111111112</v>
      </c>
      <c r="D1843" s="65">
        <v>0.375</v>
      </c>
      <c r="E1843" s="66"/>
      <c r="F1843" s="66">
        <v>0.79166666666666663</v>
      </c>
      <c r="G1843" s="49">
        <v>0</v>
      </c>
      <c r="H1843" s="48">
        <v>0</v>
      </c>
      <c r="I1843" s="110"/>
      <c r="J1843" s="48">
        <v>0</v>
      </c>
      <c r="K1843" s="58">
        <v>0</v>
      </c>
      <c r="L1843" s="48"/>
      <c r="M1843" s="70"/>
      <c r="N1843" s="34">
        <v>0.37499999999999994</v>
      </c>
      <c r="O1843" s="38">
        <v>0.37499999999999994</v>
      </c>
      <c r="P1843" s="82" t="s">
        <v>226</v>
      </c>
      <c r="Q1843" s="43">
        <v>44806</v>
      </c>
      <c r="R1843" s="35">
        <v>0</v>
      </c>
      <c r="S1843" s="35">
        <v>0</v>
      </c>
      <c r="T1843" s="10" t="str">
        <f t="shared" si="299"/>
        <v>Sem - 36</v>
      </c>
      <c r="U1843" s="10" t="str">
        <f t="shared" si="300"/>
        <v>Septembre</v>
      </c>
      <c r="V1843" s="36" t="s">
        <v>231</v>
      </c>
      <c r="W1843" s="34"/>
      <c r="X1843" s="91">
        <f t="shared" si="301"/>
        <v>0</v>
      </c>
      <c r="Y1843" s="92" t="str">
        <f>VLOOKUP('CM-CIC'!B1774,Annuaire_roster!B:F,4,0)</f>
        <v>CHOUIFI Mustapha</v>
      </c>
      <c r="Z1843" s="37" t="s">
        <v>80</v>
      </c>
      <c r="AA1843" s="60" t="s">
        <v>80</v>
      </c>
      <c r="AB1843" s="35"/>
      <c r="AC1843" s="35"/>
      <c r="AD1843" s="35" t="s">
        <v>63</v>
      </c>
      <c r="AE1843" s="45" t="s">
        <v>63</v>
      </c>
      <c r="AF1843" s="61"/>
      <c r="AG1843" s="45"/>
    </row>
    <row r="1844" spans="1:33" x14ac:dyDescent="0.2">
      <c r="A1844" s="59" t="str">
        <f>+VLOOKUP(B1844,Annuaire_roster!B:G,5,0)</f>
        <v>01574</v>
      </c>
      <c r="B1844" s="78" t="s">
        <v>192</v>
      </c>
      <c r="C1844" s="65">
        <v>0.37430555555555556</v>
      </c>
      <c r="D1844" s="65">
        <v>0.375</v>
      </c>
      <c r="E1844" s="66"/>
      <c r="F1844" s="66">
        <v>0.79166666666666663</v>
      </c>
      <c r="G1844" s="49">
        <v>0</v>
      </c>
      <c r="H1844" s="48">
        <v>0</v>
      </c>
      <c r="I1844" s="110"/>
      <c r="J1844" s="48">
        <v>0</v>
      </c>
      <c r="K1844" s="58">
        <v>0</v>
      </c>
      <c r="L1844" s="48"/>
      <c r="M1844" s="70"/>
      <c r="N1844" s="34">
        <v>0.37499999999999994</v>
      </c>
      <c r="O1844" s="38">
        <v>0.37499999999999994</v>
      </c>
      <c r="P1844" s="82" t="s">
        <v>226</v>
      </c>
      <c r="Q1844" s="43">
        <v>44806</v>
      </c>
      <c r="R1844" s="35">
        <v>0</v>
      </c>
      <c r="S1844" s="35">
        <v>0</v>
      </c>
      <c r="T1844" s="10" t="str">
        <f t="shared" si="299"/>
        <v>Sem - 36</v>
      </c>
      <c r="U1844" s="10" t="str">
        <f t="shared" si="300"/>
        <v>Septembre</v>
      </c>
      <c r="V1844" s="36" t="s">
        <v>231</v>
      </c>
      <c r="W1844" s="34"/>
      <c r="X1844" s="91">
        <f t="shared" si="301"/>
        <v>0</v>
      </c>
      <c r="Y1844" s="92" t="str">
        <f>VLOOKUP('CM-CIC'!B1775,Annuaire_roster!B:F,4,0)</f>
        <v>CHOUIFI Mustapha</v>
      </c>
      <c r="Z1844" s="37" t="s">
        <v>80</v>
      </c>
      <c r="AA1844" s="60" t="s">
        <v>80</v>
      </c>
      <c r="AB1844" s="35"/>
      <c r="AC1844" s="35"/>
      <c r="AD1844" s="35" t="s">
        <v>63</v>
      </c>
      <c r="AE1844" s="45" t="s">
        <v>63</v>
      </c>
      <c r="AF1844" s="61"/>
      <c r="AG1844" s="45"/>
    </row>
    <row r="1845" spans="1:33" x14ac:dyDescent="0.2">
      <c r="A1845" s="59" t="str">
        <f>+VLOOKUP(B1845,Annuaire_roster!B:G,5,0)</f>
        <v>01577</v>
      </c>
      <c r="B1845" s="78" t="s">
        <v>195</v>
      </c>
      <c r="C1845" s="65">
        <v>0.53888888888888886</v>
      </c>
      <c r="D1845" s="65">
        <v>0.375</v>
      </c>
      <c r="E1845" s="66"/>
      <c r="F1845" s="66">
        <v>0.79166666666666663</v>
      </c>
      <c r="G1845" s="49">
        <v>0</v>
      </c>
      <c r="H1845" s="48">
        <v>0</v>
      </c>
      <c r="I1845" s="110">
        <v>0.16388888888888889</v>
      </c>
      <c r="J1845" s="48">
        <v>0</v>
      </c>
      <c r="K1845" s="58">
        <v>0.16388888888888886</v>
      </c>
      <c r="L1845" s="48"/>
      <c r="M1845" s="70"/>
      <c r="N1845" s="34">
        <v>0.21111111111111108</v>
      </c>
      <c r="O1845" s="38">
        <v>0.37499999999999994</v>
      </c>
      <c r="P1845" s="82" t="s">
        <v>226</v>
      </c>
      <c r="Q1845" s="43">
        <v>44806</v>
      </c>
      <c r="R1845" s="35">
        <v>0</v>
      </c>
      <c r="S1845" s="35">
        <v>0.16388888888888886</v>
      </c>
      <c r="T1845" s="10" t="str">
        <f t="shared" si="299"/>
        <v>Sem - 36</v>
      </c>
      <c r="U1845" s="10" t="str">
        <f t="shared" si="300"/>
        <v>Septembre</v>
      </c>
      <c r="V1845" s="36" t="s">
        <v>231</v>
      </c>
      <c r="W1845" s="34"/>
      <c r="X1845" s="91">
        <f t="shared" si="301"/>
        <v>0</v>
      </c>
      <c r="Y1845" s="92" t="str">
        <f>VLOOKUP('CM-CIC'!B1776,Annuaire_roster!B:F,4,0)</f>
        <v>HAMDOUNI YASSER (assistance)</v>
      </c>
      <c r="Z1845" s="37" t="s">
        <v>80</v>
      </c>
      <c r="AA1845" s="60" t="s">
        <v>80</v>
      </c>
      <c r="AB1845" s="35"/>
      <c r="AC1845" s="35"/>
      <c r="AD1845" s="35" t="s">
        <v>63</v>
      </c>
      <c r="AE1845" s="45" t="s">
        <v>63</v>
      </c>
      <c r="AF1845" s="61"/>
      <c r="AG1845" s="45"/>
    </row>
    <row r="1846" spans="1:33" x14ac:dyDescent="0.2">
      <c r="A1846" s="59" t="str">
        <f>+VLOOKUP(B1846,Annuaire_roster!B:G,5,0)</f>
        <v>01573</v>
      </c>
      <c r="B1846" s="78" t="s">
        <v>200</v>
      </c>
      <c r="C1846" s="65" t="s">
        <v>294</v>
      </c>
      <c r="D1846" s="65" t="s">
        <v>29</v>
      </c>
      <c r="E1846" s="66"/>
      <c r="F1846" s="66" t="s">
        <v>29</v>
      </c>
      <c r="G1846" s="49">
        <v>0</v>
      </c>
      <c r="H1846" s="48"/>
      <c r="I1846" s="110"/>
      <c r="J1846" s="48">
        <v>0</v>
      </c>
      <c r="K1846" s="58"/>
      <c r="L1846" s="48"/>
      <c r="M1846" s="70"/>
      <c r="N1846" s="34" t="s">
        <v>63</v>
      </c>
      <c r="O1846" s="38">
        <v>0</v>
      </c>
      <c r="P1846" s="82" t="s">
        <v>226</v>
      </c>
      <c r="Q1846" s="43">
        <v>44806</v>
      </c>
      <c r="R1846" s="35">
        <v>0</v>
      </c>
      <c r="S1846" s="35">
        <v>0</v>
      </c>
      <c r="T1846" s="10" t="str">
        <f t="shared" si="299"/>
        <v>Sem - 36</v>
      </c>
      <c r="U1846" s="10" t="str">
        <f t="shared" si="300"/>
        <v>Septembre</v>
      </c>
      <c r="V1846" s="36" t="s">
        <v>231</v>
      </c>
      <c r="W1846" s="34"/>
      <c r="X1846" s="91">
        <f t="shared" si="301"/>
        <v>0</v>
      </c>
      <c r="Y1846" s="92" t="str">
        <f>VLOOKUP('CM-CIC'!B1777,Annuaire_roster!B:F,4,0)</f>
        <v>HAMDOUNI YASSER (assistance)</v>
      </c>
      <c r="Z1846" s="37" t="s">
        <v>80</v>
      </c>
      <c r="AA1846" s="60" t="s">
        <v>80</v>
      </c>
      <c r="AB1846" s="35"/>
      <c r="AC1846" s="35"/>
      <c r="AD1846" s="35" t="s">
        <v>63</v>
      </c>
      <c r="AE1846" s="45" t="s">
        <v>63</v>
      </c>
      <c r="AF1846" s="61"/>
      <c r="AG1846" s="45"/>
    </row>
    <row r="1847" spans="1:33" x14ac:dyDescent="0.2">
      <c r="A1847" s="59" t="str">
        <f>+VLOOKUP(B1847,Annuaire_roster!B:G,5,0)</f>
        <v>01588</v>
      </c>
      <c r="B1847" s="78" t="s">
        <v>219</v>
      </c>
      <c r="C1847" s="65">
        <v>0.37569444444444444</v>
      </c>
      <c r="D1847" s="65">
        <v>0.375</v>
      </c>
      <c r="E1847" s="66">
        <v>0.75</v>
      </c>
      <c r="F1847" s="66">
        <v>0.75</v>
      </c>
      <c r="G1847" s="49">
        <v>0</v>
      </c>
      <c r="H1847" s="48">
        <v>0</v>
      </c>
      <c r="I1847" s="88"/>
      <c r="J1847" s="48">
        <v>0</v>
      </c>
      <c r="K1847" s="58">
        <v>0</v>
      </c>
      <c r="L1847" s="48"/>
      <c r="M1847" s="70"/>
      <c r="N1847" s="34">
        <v>0.33333333333333331</v>
      </c>
      <c r="O1847" s="38">
        <v>0.33333333333333331</v>
      </c>
      <c r="P1847" s="82" t="s">
        <v>226</v>
      </c>
      <c r="Q1847" s="43">
        <v>44807</v>
      </c>
      <c r="R1847" s="35">
        <v>0</v>
      </c>
      <c r="S1847" s="35">
        <v>0</v>
      </c>
      <c r="T1847" s="10" t="str">
        <f t="shared" si="299"/>
        <v>Sem - 36</v>
      </c>
      <c r="U1847" s="10" t="str">
        <f t="shared" si="300"/>
        <v>Septembre</v>
      </c>
      <c r="V1847" s="36" t="s">
        <v>231</v>
      </c>
      <c r="W1847" s="34"/>
      <c r="X1847" s="91">
        <f t="shared" si="301"/>
        <v>0</v>
      </c>
      <c r="Y1847" s="92" t="str">
        <f>VLOOKUP('CM-CIC'!B1778,Annuaire_roster!B:F,4,0)</f>
        <v>HAMDOUNI YASSER (assistance)</v>
      </c>
      <c r="Z1847" s="37" t="s">
        <v>110</v>
      </c>
      <c r="AA1847" s="60">
        <v>0</v>
      </c>
      <c r="AB1847" s="35"/>
      <c r="AC1847" s="35"/>
      <c r="AD1847" s="35" t="s">
        <v>63</v>
      </c>
      <c r="AE1847" s="45" t="s">
        <v>63</v>
      </c>
      <c r="AF1847" s="61"/>
      <c r="AG1847" s="45"/>
    </row>
    <row r="1848" spans="1:33" x14ac:dyDescent="0.2">
      <c r="A1848" s="59" t="str">
        <f>+VLOOKUP(B1848,Annuaire_roster!B:G,5,0)</f>
        <v>01562</v>
      </c>
      <c r="B1848" s="78" t="s">
        <v>199</v>
      </c>
      <c r="C1848" s="65">
        <v>0.37638888888888888</v>
      </c>
      <c r="D1848" s="65">
        <v>0.375</v>
      </c>
      <c r="E1848" s="66">
        <v>0.75</v>
      </c>
      <c r="F1848" s="66">
        <v>0.75</v>
      </c>
      <c r="G1848" s="49">
        <v>0</v>
      </c>
      <c r="H1848" s="48">
        <v>0</v>
      </c>
      <c r="I1848" s="88"/>
      <c r="J1848" s="48">
        <v>0</v>
      </c>
      <c r="K1848" s="58">
        <v>0</v>
      </c>
      <c r="L1848" s="48"/>
      <c r="M1848" s="70"/>
      <c r="N1848" s="34">
        <v>0.33333333333333331</v>
      </c>
      <c r="O1848" s="38">
        <v>0.33333333333333331</v>
      </c>
      <c r="P1848" s="82" t="s">
        <v>226</v>
      </c>
      <c r="Q1848" s="43">
        <v>44807</v>
      </c>
      <c r="R1848" s="35">
        <v>0</v>
      </c>
      <c r="S1848" s="35">
        <v>0</v>
      </c>
      <c r="T1848" s="10" t="str">
        <f t="shared" si="299"/>
        <v>Sem - 36</v>
      </c>
      <c r="U1848" s="10" t="str">
        <f t="shared" si="300"/>
        <v>Septembre</v>
      </c>
      <c r="V1848" s="36" t="s">
        <v>231</v>
      </c>
      <c r="W1848" s="34"/>
      <c r="X1848" s="91">
        <f t="shared" si="301"/>
        <v>0</v>
      </c>
      <c r="Y1848" s="92" t="str">
        <f>VLOOKUP('CM-CIC'!B1779,Annuaire_roster!B:F,4,0)</f>
        <v>HAMDOUNI YASSER (assistance)</v>
      </c>
      <c r="Z1848" s="37" t="s">
        <v>80</v>
      </c>
      <c r="AA1848" s="60" t="s">
        <v>80</v>
      </c>
      <c r="AB1848" s="35"/>
      <c r="AC1848" s="35"/>
      <c r="AD1848" s="35" t="s">
        <v>63</v>
      </c>
      <c r="AE1848" s="45" t="s">
        <v>63</v>
      </c>
      <c r="AF1848" s="61"/>
      <c r="AG1848" s="45"/>
    </row>
    <row r="1849" spans="1:33" x14ac:dyDescent="0.2">
      <c r="A1849" s="59" t="str">
        <f>+VLOOKUP(B1849,Annuaire_roster!B:G,5,0)</f>
        <v>01573</v>
      </c>
      <c r="B1849" s="78" t="s">
        <v>200</v>
      </c>
      <c r="C1849" s="65">
        <v>0.37569444444444444</v>
      </c>
      <c r="D1849" s="65">
        <v>0.375</v>
      </c>
      <c r="E1849" s="66">
        <v>0.75</v>
      </c>
      <c r="F1849" s="66">
        <v>0.75</v>
      </c>
      <c r="G1849" s="49">
        <v>0</v>
      </c>
      <c r="H1849" s="48">
        <v>0</v>
      </c>
      <c r="I1849" s="88"/>
      <c r="J1849" s="48">
        <v>0</v>
      </c>
      <c r="K1849" s="58">
        <v>0</v>
      </c>
      <c r="L1849" s="48"/>
      <c r="M1849" s="70"/>
      <c r="N1849" s="34">
        <v>0.33333333333333331</v>
      </c>
      <c r="O1849" s="38">
        <v>0.33333333333333331</v>
      </c>
      <c r="P1849" s="82" t="s">
        <v>226</v>
      </c>
      <c r="Q1849" s="43">
        <v>44807</v>
      </c>
      <c r="R1849" s="35">
        <v>0</v>
      </c>
      <c r="S1849" s="35">
        <v>0</v>
      </c>
      <c r="T1849" s="10" t="str">
        <f t="shared" si="299"/>
        <v>Sem - 36</v>
      </c>
      <c r="U1849" s="10" t="str">
        <f t="shared" si="300"/>
        <v>Septembre</v>
      </c>
      <c r="V1849" s="36" t="s">
        <v>231</v>
      </c>
      <c r="W1849" s="34"/>
      <c r="X1849" s="91">
        <f t="shared" si="301"/>
        <v>0</v>
      </c>
      <c r="Y1849" s="92" t="str">
        <f>VLOOKUP('CM-CIC'!B1780,Annuaire_roster!B:F,4,0)</f>
        <v>CHOUIFI Mustapha</v>
      </c>
      <c r="Z1849" s="37" t="s">
        <v>80</v>
      </c>
      <c r="AA1849" s="60" t="s">
        <v>80</v>
      </c>
      <c r="AB1849" s="35"/>
      <c r="AC1849" s="35"/>
      <c r="AD1849" s="35" t="s">
        <v>63</v>
      </c>
      <c r="AE1849" s="45" t="s">
        <v>63</v>
      </c>
      <c r="AF1849" s="61"/>
      <c r="AG1849" s="45"/>
    </row>
    <row r="1850" spans="1:33" x14ac:dyDescent="0.2">
      <c r="A1850" s="59" t="str">
        <f>+VLOOKUP(B1850,Annuaire_roster!B:G,5,0)</f>
        <v>01438</v>
      </c>
      <c r="B1850" s="78" t="s">
        <v>155</v>
      </c>
      <c r="C1850" s="65">
        <v>0.37361111111111112</v>
      </c>
      <c r="D1850" s="65">
        <v>0.375</v>
      </c>
      <c r="E1850" s="66"/>
      <c r="F1850" s="66">
        <v>0.75</v>
      </c>
      <c r="G1850" s="49">
        <v>0</v>
      </c>
      <c r="H1850" s="48">
        <v>0</v>
      </c>
      <c r="I1850" s="110"/>
      <c r="J1850" s="48">
        <v>0</v>
      </c>
      <c r="K1850" s="58">
        <v>0</v>
      </c>
      <c r="L1850" s="48"/>
      <c r="M1850" s="70"/>
      <c r="N1850" s="34">
        <v>0.33333333333333331</v>
      </c>
      <c r="O1850" s="38">
        <v>0.33333333333333331</v>
      </c>
      <c r="P1850" s="82" t="s">
        <v>226</v>
      </c>
      <c r="Q1850" s="43">
        <v>44807</v>
      </c>
      <c r="R1850" s="35">
        <v>0</v>
      </c>
      <c r="S1850" s="35">
        <v>0</v>
      </c>
      <c r="T1850" s="10" t="str">
        <f t="shared" si="299"/>
        <v>Sem - 36</v>
      </c>
      <c r="U1850" s="10" t="str">
        <f t="shared" si="300"/>
        <v>Septembre</v>
      </c>
      <c r="V1850" s="36" t="s">
        <v>231</v>
      </c>
      <c r="W1850" s="34"/>
      <c r="X1850" s="91">
        <f t="shared" si="301"/>
        <v>0</v>
      </c>
      <c r="Y1850" s="92" t="str">
        <f>VLOOKUP('CM-CIC'!B1781,Annuaire_roster!B:F,4,0)</f>
        <v>CHOUIFI Mustapha</v>
      </c>
      <c r="Z1850" s="37" t="s">
        <v>80</v>
      </c>
      <c r="AA1850" s="60" t="s">
        <v>80</v>
      </c>
      <c r="AB1850" s="35"/>
      <c r="AC1850" s="35"/>
      <c r="AD1850" s="35" t="s">
        <v>63</v>
      </c>
      <c r="AE1850" s="45" t="s">
        <v>63</v>
      </c>
      <c r="AF1850" s="61"/>
      <c r="AG1850" s="45"/>
    </row>
    <row r="1851" spans="1:33" x14ac:dyDescent="0.2">
      <c r="A1851" s="59" t="str">
        <f>+VLOOKUP(B1851,Annuaire_roster!B:G,5,0)</f>
        <v>01435</v>
      </c>
      <c r="B1851" s="78" t="s">
        <v>156</v>
      </c>
      <c r="C1851" s="65">
        <v>0.37430555555555556</v>
      </c>
      <c r="D1851" s="65">
        <v>0.375</v>
      </c>
      <c r="E1851" s="66"/>
      <c r="F1851" s="66">
        <v>0.75</v>
      </c>
      <c r="G1851" s="49">
        <v>0</v>
      </c>
      <c r="H1851" s="48">
        <v>0</v>
      </c>
      <c r="I1851" s="110"/>
      <c r="J1851" s="48">
        <v>0</v>
      </c>
      <c r="K1851" s="58">
        <v>0</v>
      </c>
      <c r="L1851" s="48"/>
      <c r="M1851" s="70"/>
      <c r="N1851" s="34">
        <v>0.33333333333333331</v>
      </c>
      <c r="O1851" s="38">
        <v>0.33333333333333331</v>
      </c>
      <c r="P1851" s="82" t="s">
        <v>226</v>
      </c>
      <c r="Q1851" s="43">
        <v>44807</v>
      </c>
      <c r="R1851" s="35">
        <v>0</v>
      </c>
      <c r="S1851" s="35">
        <v>0</v>
      </c>
      <c r="T1851" s="10" t="str">
        <f t="shared" si="299"/>
        <v>Sem - 36</v>
      </c>
      <c r="U1851" s="10" t="str">
        <f t="shared" si="300"/>
        <v>Septembre</v>
      </c>
      <c r="V1851" s="36" t="s">
        <v>231</v>
      </c>
      <c r="W1851" s="34"/>
      <c r="X1851" s="91">
        <f t="shared" si="301"/>
        <v>0</v>
      </c>
      <c r="Y1851" s="92" t="str">
        <f>VLOOKUP('CM-CIC'!B1782,Annuaire_roster!B:F,4,0)</f>
        <v>CHOUIFI Mustapha</v>
      </c>
      <c r="Z1851" s="37" t="s">
        <v>80</v>
      </c>
      <c r="AA1851" s="60" t="s">
        <v>80</v>
      </c>
      <c r="AB1851" s="35"/>
      <c r="AC1851" s="35"/>
      <c r="AD1851" s="35" t="s">
        <v>63</v>
      </c>
      <c r="AE1851" s="45" t="s">
        <v>63</v>
      </c>
      <c r="AF1851" s="61"/>
      <c r="AG1851" s="45"/>
    </row>
    <row r="1852" spans="1:33" x14ac:dyDescent="0.2">
      <c r="A1852" s="59" t="str">
        <f>+VLOOKUP(B1852,Annuaire_roster!B:G,5,0)</f>
        <v>01601</v>
      </c>
      <c r="B1852" s="78" t="s">
        <v>207</v>
      </c>
      <c r="C1852" s="65">
        <v>0.37361111111111112</v>
      </c>
      <c r="D1852" s="65">
        <v>0.375</v>
      </c>
      <c r="E1852" s="66"/>
      <c r="F1852" s="66">
        <v>0.75</v>
      </c>
      <c r="G1852" s="49">
        <v>0</v>
      </c>
      <c r="H1852" s="48">
        <v>0</v>
      </c>
      <c r="I1852" s="110"/>
      <c r="J1852" s="48">
        <v>0</v>
      </c>
      <c r="K1852" s="58">
        <v>0</v>
      </c>
      <c r="L1852" s="48"/>
      <c r="M1852" s="70"/>
      <c r="N1852" s="34">
        <v>0.33333333333333331</v>
      </c>
      <c r="O1852" s="38">
        <v>0.33333333333333331</v>
      </c>
      <c r="P1852" s="82" t="s">
        <v>226</v>
      </c>
      <c r="Q1852" s="43">
        <v>44807</v>
      </c>
      <c r="R1852" s="35">
        <v>0</v>
      </c>
      <c r="S1852" s="35">
        <v>0</v>
      </c>
      <c r="T1852" s="10" t="str">
        <f t="shared" si="299"/>
        <v>Sem - 36</v>
      </c>
      <c r="U1852" s="10" t="str">
        <f t="shared" si="300"/>
        <v>Septembre</v>
      </c>
      <c r="V1852" s="36" t="s">
        <v>231</v>
      </c>
      <c r="W1852" s="34"/>
      <c r="X1852" s="91">
        <f t="shared" si="301"/>
        <v>0</v>
      </c>
      <c r="Y1852" s="92" t="str">
        <f>VLOOKUP('CM-CIC'!B1783,Annuaire_roster!B:F,4,0)</f>
        <v>CHOUIFI Mustapha</v>
      </c>
      <c r="Z1852" s="37" t="s">
        <v>110</v>
      </c>
      <c r="AA1852" s="60">
        <v>0</v>
      </c>
      <c r="AB1852" s="35"/>
      <c r="AC1852" s="35"/>
      <c r="AD1852" s="35" t="s">
        <v>63</v>
      </c>
      <c r="AE1852" s="45" t="s">
        <v>63</v>
      </c>
      <c r="AF1852" s="61"/>
      <c r="AG1852" s="45"/>
    </row>
    <row r="1853" spans="1:33" x14ac:dyDescent="0.2">
      <c r="A1853" s="59" t="str">
        <f>+VLOOKUP(B1853,Annuaire_roster!B:G,5,0)</f>
        <v>01595</v>
      </c>
      <c r="B1853" s="78" t="s">
        <v>208</v>
      </c>
      <c r="C1853" s="65">
        <v>0.375</v>
      </c>
      <c r="D1853" s="65">
        <v>0.375</v>
      </c>
      <c r="E1853" s="66"/>
      <c r="F1853" s="66">
        <v>0.75</v>
      </c>
      <c r="G1853" s="49">
        <v>0</v>
      </c>
      <c r="H1853" s="48">
        <v>0</v>
      </c>
      <c r="I1853" s="110"/>
      <c r="J1853" s="48">
        <v>0</v>
      </c>
      <c r="K1853" s="58">
        <v>0</v>
      </c>
      <c r="L1853" s="48"/>
      <c r="M1853" s="70"/>
      <c r="N1853" s="34">
        <v>0.33333333333333331</v>
      </c>
      <c r="O1853" s="38">
        <v>0.33333333333333331</v>
      </c>
      <c r="P1853" s="82" t="s">
        <v>226</v>
      </c>
      <c r="Q1853" s="43">
        <v>44807</v>
      </c>
      <c r="R1853" s="35">
        <v>0</v>
      </c>
      <c r="S1853" s="35">
        <v>0</v>
      </c>
      <c r="T1853" s="10" t="str">
        <f t="shared" si="299"/>
        <v>Sem - 36</v>
      </c>
      <c r="U1853" s="10" t="str">
        <f t="shared" si="300"/>
        <v>Septembre</v>
      </c>
      <c r="V1853" s="36" t="s">
        <v>231</v>
      </c>
      <c r="W1853" s="34"/>
      <c r="X1853" s="91">
        <f t="shared" si="301"/>
        <v>0</v>
      </c>
      <c r="Y1853" s="92" t="str">
        <f>VLOOKUP('CM-CIC'!B1784,Annuaire_roster!B:F,4,0)</f>
        <v>CHOUIFI Mustapha</v>
      </c>
      <c r="Z1853" s="37" t="s">
        <v>110</v>
      </c>
      <c r="AA1853" s="60">
        <v>0</v>
      </c>
      <c r="AB1853" s="35"/>
      <c r="AC1853" s="35"/>
      <c r="AD1853" s="35" t="s">
        <v>63</v>
      </c>
      <c r="AE1853" s="45" t="s">
        <v>63</v>
      </c>
      <c r="AF1853" s="61"/>
      <c r="AG1853" s="45"/>
    </row>
    <row r="1854" spans="1:33" x14ac:dyDescent="0.2">
      <c r="A1854" s="59" t="str">
        <f>+VLOOKUP(B1854,Annuaire_roster!B:G,5,0)</f>
        <v>01597</v>
      </c>
      <c r="B1854" s="78" t="s">
        <v>215</v>
      </c>
      <c r="C1854" s="65">
        <v>0.37430555555555556</v>
      </c>
      <c r="D1854" s="65">
        <v>0.375</v>
      </c>
      <c r="E1854" s="66"/>
      <c r="F1854" s="66">
        <v>0.75</v>
      </c>
      <c r="G1854" s="49">
        <v>0</v>
      </c>
      <c r="H1854" s="48">
        <v>0</v>
      </c>
      <c r="I1854" s="110"/>
      <c r="J1854" s="48">
        <v>0</v>
      </c>
      <c r="K1854" s="58">
        <v>0</v>
      </c>
      <c r="L1854" s="48"/>
      <c r="M1854" s="70"/>
      <c r="N1854" s="34">
        <v>0.33333333333333331</v>
      </c>
      <c r="O1854" s="38">
        <v>0.33333333333333331</v>
      </c>
      <c r="P1854" s="82" t="s">
        <v>226</v>
      </c>
      <c r="Q1854" s="43">
        <v>44807</v>
      </c>
      <c r="R1854" s="35">
        <v>0</v>
      </c>
      <c r="S1854" s="35">
        <v>0</v>
      </c>
      <c r="T1854" s="10" t="str">
        <f t="shared" si="299"/>
        <v>Sem - 36</v>
      </c>
      <c r="U1854" s="10" t="str">
        <f t="shared" si="300"/>
        <v>Septembre</v>
      </c>
      <c r="V1854" s="36" t="s">
        <v>231</v>
      </c>
      <c r="W1854" s="34"/>
      <c r="X1854" s="91">
        <f t="shared" si="301"/>
        <v>0</v>
      </c>
      <c r="Y1854" s="92" t="str">
        <f>VLOOKUP('CM-CIC'!B1785,Annuaire_roster!B:F,4,0)</f>
        <v>HAMDOUNI YASSER (assistance)</v>
      </c>
      <c r="Z1854" s="37" t="s">
        <v>110</v>
      </c>
      <c r="AA1854" s="60">
        <v>0</v>
      </c>
      <c r="AB1854" s="35"/>
      <c r="AC1854" s="35"/>
      <c r="AD1854" s="35" t="s">
        <v>63</v>
      </c>
      <c r="AE1854" s="45" t="s">
        <v>63</v>
      </c>
      <c r="AF1854" s="61"/>
      <c r="AG1854" s="45"/>
    </row>
    <row r="1855" spans="1:33" x14ac:dyDescent="0.2">
      <c r="A1855" s="59" t="str">
        <f>+VLOOKUP(B1855,Annuaire_roster!B:G,5,0)</f>
        <v>01574</v>
      </c>
      <c r="B1855" s="78" t="s">
        <v>192</v>
      </c>
      <c r="C1855" s="65">
        <v>0.375</v>
      </c>
      <c r="D1855" s="65">
        <v>0.375</v>
      </c>
      <c r="E1855" s="66"/>
      <c r="F1855" s="66">
        <v>0.75</v>
      </c>
      <c r="G1855" s="49">
        <v>0</v>
      </c>
      <c r="H1855" s="48">
        <v>0</v>
      </c>
      <c r="I1855" s="110"/>
      <c r="J1855" s="48">
        <v>0</v>
      </c>
      <c r="K1855" s="58">
        <v>0</v>
      </c>
      <c r="L1855" s="48"/>
      <c r="M1855" s="70"/>
      <c r="N1855" s="34">
        <v>0.33333333333333331</v>
      </c>
      <c r="O1855" s="38">
        <v>0.33333333333333331</v>
      </c>
      <c r="P1855" s="82" t="s">
        <v>226</v>
      </c>
      <c r="Q1855" s="43">
        <v>44807</v>
      </c>
      <c r="R1855" s="35">
        <v>0</v>
      </c>
      <c r="S1855" s="35">
        <v>0</v>
      </c>
      <c r="T1855" s="10" t="str">
        <f t="shared" si="299"/>
        <v>Sem - 36</v>
      </c>
      <c r="U1855" s="10" t="str">
        <f t="shared" si="300"/>
        <v>Septembre</v>
      </c>
      <c r="V1855" s="36" t="s">
        <v>231</v>
      </c>
      <c r="W1855" s="34"/>
      <c r="X1855" s="91">
        <f t="shared" si="301"/>
        <v>0</v>
      </c>
      <c r="Y1855" s="92" t="str">
        <f>VLOOKUP('CM-CIC'!B1786,Annuaire_roster!B:F,4,0)</f>
        <v>CHOUIFI Mustapha</v>
      </c>
      <c r="Z1855" s="37" t="s">
        <v>80</v>
      </c>
      <c r="AA1855" s="60" t="s">
        <v>80</v>
      </c>
      <c r="AB1855" s="35"/>
      <c r="AC1855" s="35"/>
      <c r="AD1855" s="35" t="s">
        <v>63</v>
      </c>
      <c r="AE1855" s="45" t="s">
        <v>63</v>
      </c>
      <c r="AF1855" s="61"/>
      <c r="AG1855" s="45"/>
    </row>
    <row r="1856" spans="1:33" x14ac:dyDescent="0.2">
      <c r="A1856" s="59" t="str">
        <f>+VLOOKUP(B1856,Annuaire_roster!B:G,5,0)</f>
        <v>01577</v>
      </c>
      <c r="B1856" s="78" t="s">
        <v>195</v>
      </c>
      <c r="C1856" s="65">
        <v>0.37291666666666667</v>
      </c>
      <c r="D1856" s="65">
        <v>0.375</v>
      </c>
      <c r="E1856" s="66"/>
      <c r="F1856" s="66">
        <v>0.75</v>
      </c>
      <c r="G1856" s="49">
        <v>0</v>
      </c>
      <c r="H1856" s="48">
        <v>0</v>
      </c>
      <c r="I1856" s="110"/>
      <c r="J1856" s="48">
        <v>0</v>
      </c>
      <c r="K1856" s="58">
        <v>0</v>
      </c>
      <c r="L1856" s="48"/>
      <c r="M1856" s="70"/>
      <c r="N1856" s="34">
        <v>0.33333333333333331</v>
      </c>
      <c r="O1856" s="38">
        <v>0.33333333333333331</v>
      </c>
      <c r="P1856" s="82" t="s">
        <v>226</v>
      </c>
      <c r="Q1856" s="43">
        <v>44807</v>
      </c>
      <c r="R1856" s="35">
        <v>0</v>
      </c>
      <c r="S1856" s="35">
        <v>0</v>
      </c>
      <c r="T1856" s="10" t="str">
        <f t="shared" si="299"/>
        <v>Sem - 36</v>
      </c>
      <c r="U1856" s="10" t="str">
        <f t="shared" si="300"/>
        <v>Septembre</v>
      </c>
      <c r="V1856" s="36" t="s">
        <v>231</v>
      </c>
      <c r="W1856" s="34"/>
      <c r="X1856" s="91">
        <f t="shared" si="301"/>
        <v>0</v>
      </c>
      <c r="Y1856" s="92" t="str">
        <f>VLOOKUP('CM-CIC'!B1787,Annuaire_roster!B:F,4,0)</f>
        <v>CHOUIFI Mustapha</v>
      </c>
      <c r="Z1856" s="37" t="s">
        <v>80</v>
      </c>
      <c r="AA1856" s="60" t="s">
        <v>80</v>
      </c>
      <c r="AB1856" s="35"/>
      <c r="AC1856" s="35"/>
      <c r="AD1856" s="35" t="s">
        <v>63</v>
      </c>
      <c r="AE1856" s="45" t="s">
        <v>63</v>
      </c>
      <c r="AF1856" s="61"/>
      <c r="AG1856" s="45"/>
    </row>
    <row r="1857" spans="1:33" x14ac:dyDescent="0.2">
      <c r="A1857" s="59" t="str">
        <f>+VLOOKUP(B1857,Annuaire_roster!B:G,5,0)</f>
        <v>01438</v>
      </c>
      <c r="B1857" s="78" t="s">
        <v>155</v>
      </c>
      <c r="C1857" s="65"/>
      <c r="D1857" s="65" t="s">
        <v>64</v>
      </c>
      <c r="E1857" s="66"/>
      <c r="F1857" s="66" t="s">
        <v>64</v>
      </c>
      <c r="G1857" s="49">
        <v>0</v>
      </c>
      <c r="H1857" s="48">
        <v>0</v>
      </c>
      <c r="I1857" s="110"/>
      <c r="J1857" s="48">
        <v>0</v>
      </c>
      <c r="K1857" s="58">
        <v>0</v>
      </c>
      <c r="L1857" s="48"/>
      <c r="M1857" s="70"/>
      <c r="N1857" s="34" t="s">
        <v>63</v>
      </c>
      <c r="O1857" s="38">
        <v>0</v>
      </c>
      <c r="P1857" s="82" t="s">
        <v>226</v>
      </c>
      <c r="Q1857" s="43">
        <v>44808</v>
      </c>
      <c r="R1857" s="35">
        <v>0</v>
      </c>
      <c r="S1857" s="35">
        <v>0</v>
      </c>
      <c r="T1857" s="10" t="str">
        <f t="shared" si="299"/>
        <v>Sem - 36</v>
      </c>
      <c r="U1857" s="10" t="str">
        <f t="shared" si="300"/>
        <v>Septembre</v>
      </c>
      <c r="V1857" s="36" t="s">
        <v>231</v>
      </c>
      <c r="W1857" s="34"/>
      <c r="X1857" s="91">
        <f t="shared" si="301"/>
        <v>0</v>
      </c>
      <c r="Y1857" s="92" t="str">
        <f>VLOOKUP('CM-CIC'!B1788,Annuaire_roster!B:F,4,0)</f>
        <v>CHOUIFI Mustapha</v>
      </c>
      <c r="Z1857" s="37" t="s">
        <v>80</v>
      </c>
      <c r="AA1857" s="60" t="s">
        <v>80</v>
      </c>
      <c r="AB1857" s="35"/>
      <c r="AC1857" s="35"/>
      <c r="AD1857" s="35" t="s">
        <v>63</v>
      </c>
      <c r="AE1857" s="45" t="s">
        <v>63</v>
      </c>
      <c r="AF1857" s="61"/>
      <c r="AG1857" s="45"/>
    </row>
    <row r="1858" spans="1:33" x14ac:dyDescent="0.2">
      <c r="A1858" s="59" t="str">
        <f>+VLOOKUP(B1858,Annuaire_roster!B:G,5,0)</f>
        <v>01435</v>
      </c>
      <c r="B1858" s="78" t="s">
        <v>156</v>
      </c>
      <c r="C1858" s="65"/>
      <c r="D1858" s="65" t="s">
        <v>64</v>
      </c>
      <c r="E1858" s="66"/>
      <c r="F1858" s="66" t="s">
        <v>64</v>
      </c>
      <c r="G1858" s="49">
        <v>0</v>
      </c>
      <c r="H1858" s="48">
        <v>0</v>
      </c>
      <c r="I1858" s="110"/>
      <c r="J1858" s="48">
        <v>0</v>
      </c>
      <c r="K1858" s="58">
        <v>0</v>
      </c>
      <c r="L1858" s="48"/>
      <c r="M1858" s="70"/>
      <c r="N1858" s="34" t="s">
        <v>63</v>
      </c>
      <c r="O1858" s="38">
        <v>0</v>
      </c>
      <c r="P1858" s="82" t="s">
        <v>226</v>
      </c>
      <c r="Q1858" s="43">
        <v>44808</v>
      </c>
      <c r="R1858" s="35">
        <v>0</v>
      </c>
      <c r="S1858" s="35">
        <v>0</v>
      </c>
      <c r="T1858" s="10" t="str">
        <f t="shared" ref="T1858:T1921" si="309">"Sem - "&amp;WEEKNUM(Q1858,21)</f>
        <v>Sem - 36</v>
      </c>
      <c r="U1858" s="10" t="str">
        <f t="shared" ref="U1858:U1921" si="310">PROPER(TEXT(Q1858,"mmmm"))</f>
        <v>Septembre</v>
      </c>
      <c r="V1858" s="36" t="s">
        <v>231</v>
      </c>
      <c r="W1858" s="34"/>
      <c r="X1858" s="91">
        <f t="shared" ref="X1858:X1921" si="311">IFERROR(IF(M1858="Abs",0,IF((D1858-C1858+E1858-F1858)&lt;0.000694444444444444,0,(D1858-C1858+E1858-F1858))),0)</f>
        <v>0</v>
      </c>
      <c r="Y1858" s="92" t="str">
        <f>VLOOKUP('CM-CIC'!B1789,Annuaire_roster!B:F,4,0)</f>
        <v>CHOUIFI Mustapha</v>
      </c>
      <c r="Z1858" s="37" t="s">
        <v>80</v>
      </c>
      <c r="AA1858" s="60" t="s">
        <v>80</v>
      </c>
      <c r="AB1858" s="35"/>
      <c r="AC1858" s="35"/>
      <c r="AD1858" s="35" t="s">
        <v>63</v>
      </c>
      <c r="AE1858" s="45" t="s">
        <v>63</v>
      </c>
      <c r="AF1858" s="61"/>
      <c r="AG1858" s="45"/>
    </row>
    <row r="1859" spans="1:33" x14ac:dyDescent="0.2">
      <c r="A1859" s="59" t="str">
        <f>+VLOOKUP(B1859,Annuaire_roster!B:G,5,0)</f>
        <v>01601</v>
      </c>
      <c r="B1859" s="78" t="s">
        <v>207</v>
      </c>
      <c r="C1859" s="65"/>
      <c r="D1859" s="65" t="s">
        <v>64</v>
      </c>
      <c r="E1859" s="66"/>
      <c r="F1859" s="66" t="s">
        <v>64</v>
      </c>
      <c r="G1859" s="49">
        <v>0</v>
      </c>
      <c r="H1859" s="48">
        <v>0</v>
      </c>
      <c r="I1859" s="110"/>
      <c r="J1859" s="48">
        <v>0</v>
      </c>
      <c r="K1859" s="58">
        <v>0</v>
      </c>
      <c r="L1859" s="48"/>
      <c r="M1859" s="70"/>
      <c r="N1859" s="34" t="s">
        <v>63</v>
      </c>
      <c r="O1859" s="38">
        <v>0</v>
      </c>
      <c r="P1859" s="82" t="s">
        <v>226</v>
      </c>
      <c r="Q1859" s="43">
        <v>44808</v>
      </c>
      <c r="R1859" s="35">
        <v>0</v>
      </c>
      <c r="S1859" s="35">
        <v>0</v>
      </c>
      <c r="T1859" s="10" t="str">
        <f t="shared" si="309"/>
        <v>Sem - 36</v>
      </c>
      <c r="U1859" s="10" t="str">
        <f t="shared" si="310"/>
        <v>Septembre</v>
      </c>
      <c r="V1859" s="36" t="s">
        <v>231</v>
      </c>
      <c r="W1859" s="34"/>
      <c r="X1859" s="91">
        <f t="shared" si="311"/>
        <v>0</v>
      </c>
      <c r="Y1859" s="92" t="str">
        <f>VLOOKUP('CM-CIC'!B1790,Annuaire_roster!B:F,4,0)</f>
        <v>CHOUIFI Mustapha</v>
      </c>
      <c r="Z1859" s="37" t="s">
        <v>110</v>
      </c>
      <c r="AA1859" s="60">
        <v>0</v>
      </c>
      <c r="AB1859" s="35"/>
      <c r="AC1859" s="35"/>
      <c r="AD1859" s="35" t="s">
        <v>63</v>
      </c>
      <c r="AE1859" s="45" t="s">
        <v>63</v>
      </c>
      <c r="AF1859" s="61"/>
      <c r="AG1859" s="45"/>
    </row>
    <row r="1860" spans="1:33" x14ac:dyDescent="0.2">
      <c r="A1860" s="59" t="str">
        <f>+VLOOKUP(B1860,Annuaire_roster!B:G,5,0)</f>
        <v>01595</v>
      </c>
      <c r="B1860" s="78" t="s">
        <v>208</v>
      </c>
      <c r="C1860" s="65"/>
      <c r="D1860" s="65" t="s">
        <v>64</v>
      </c>
      <c r="E1860" s="66"/>
      <c r="F1860" s="66" t="s">
        <v>64</v>
      </c>
      <c r="G1860" s="49">
        <v>0</v>
      </c>
      <c r="H1860" s="48">
        <v>0</v>
      </c>
      <c r="I1860" s="110"/>
      <c r="J1860" s="48">
        <v>0</v>
      </c>
      <c r="K1860" s="58">
        <v>0</v>
      </c>
      <c r="L1860" s="48"/>
      <c r="M1860" s="70"/>
      <c r="N1860" s="34" t="s">
        <v>63</v>
      </c>
      <c r="O1860" s="38">
        <v>0</v>
      </c>
      <c r="P1860" s="82" t="s">
        <v>226</v>
      </c>
      <c r="Q1860" s="43">
        <v>44808</v>
      </c>
      <c r="R1860" s="35">
        <v>0</v>
      </c>
      <c r="S1860" s="35">
        <v>0</v>
      </c>
      <c r="T1860" s="10" t="str">
        <f t="shared" si="309"/>
        <v>Sem - 36</v>
      </c>
      <c r="U1860" s="10" t="str">
        <f t="shared" si="310"/>
        <v>Septembre</v>
      </c>
      <c r="V1860" s="36" t="s">
        <v>231</v>
      </c>
      <c r="W1860" s="34"/>
      <c r="X1860" s="91">
        <f t="shared" si="311"/>
        <v>0</v>
      </c>
      <c r="Y1860" s="92" t="str">
        <f>VLOOKUP('CM-CIC'!B1791,Annuaire_roster!B:F,4,0)</f>
        <v>CHOUIFI Mustapha</v>
      </c>
      <c r="Z1860" s="37" t="s">
        <v>110</v>
      </c>
      <c r="AA1860" s="60">
        <v>0</v>
      </c>
      <c r="AB1860" s="35"/>
      <c r="AC1860" s="35"/>
      <c r="AD1860" s="35" t="s">
        <v>63</v>
      </c>
      <c r="AE1860" s="45" t="s">
        <v>63</v>
      </c>
      <c r="AF1860" s="61"/>
      <c r="AG1860" s="45"/>
    </row>
    <row r="1861" spans="1:33" x14ac:dyDescent="0.2">
      <c r="A1861" s="59" t="str">
        <f>+VLOOKUP(B1861,Annuaire_roster!B:G,5,0)</f>
        <v>01597</v>
      </c>
      <c r="B1861" s="78" t="s">
        <v>215</v>
      </c>
      <c r="C1861" s="65"/>
      <c r="D1861" s="65" t="s">
        <v>64</v>
      </c>
      <c r="E1861" s="66"/>
      <c r="F1861" s="66" t="s">
        <v>64</v>
      </c>
      <c r="G1861" s="49">
        <v>0</v>
      </c>
      <c r="H1861" s="48">
        <v>0</v>
      </c>
      <c r="I1861" s="110"/>
      <c r="J1861" s="48">
        <v>0</v>
      </c>
      <c r="K1861" s="58">
        <v>0</v>
      </c>
      <c r="L1861" s="48"/>
      <c r="M1861" s="70"/>
      <c r="N1861" s="34" t="s">
        <v>63</v>
      </c>
      <c r="O1861" s="38">
        <v>0</v>
      </c>
      <c r="P1861" s="82" t="s">
        <v>226</v>
      </c>
      <c r="Q1861" s="43">
        <v>44808</v>
      </c>
      <c r="R1861" s="35">
        <v>0</v>
      </c>
      <c r="S1861" s="35">
        <v>0</v>
      </c>
      <c r="T1861" s="10" t="str">
        <f t="shared" si="309"/>
        <v>Sem - 36</v>
      </c>
      <c r="U1861" s="10" t="str">
        <f t="shared" si="310"/>
        <v>Septembre</v>
      </c>
      <c r="V1861" s="36" t="s">
        <v>231</v>
      </c>
      <c r="W1861" s="34"/>
      <c r="X1861" s="91">
        <f t="shared" si="311"/>
        <v>0</v>
      </c>
      <c r="Y1861" s="92" t="str">
        <f>VLOOKUP('CM-CIC'!B1792,Annuaire_roster!B:F,4,0)</f>
        <v>CHOUIFI Mustapha</v>
      </c>
      <c r="Z1861" s="37" t="s">
        <v>110</v>
      </c>
      <c r="AA1861" s="60">
        <v>0</v>
      </c>
      <c r="AB1861" s="35"/>
      <c r="AC1861" s="35"/>
      <c r="AD1861" s="35" t="s">
        <v>63</v>
      </c>
      <c r="AE1861" s="45" t="s">
        <v>63</v>
      </c>
      <c r="AF1861" s="61"/>
      <c r="AG1861" s="45"/>
    </row>
    <row r="1862" spans="1:33" x14ac:dyDescent="0.2">
      <c r="A1862" s="59" t="str">
        <f>+VLOOKUP(B1862,Annuaire_roster!B:G,5,0)</f>
        <v>01588</v>
      </c>
      <c r="B1862" s="78" t="s">
        <v>219</v>
      </c>
      <c r="C1862" s="65"/>
      <c r="D1862" s="65" t="s">
        <v>64</v>
      </c>
      <c r="E1862" s="66"/>
      <c r="F1862" s="66" t="s">
        <v>64</v>
      </c>
      <c r="G1862" s="49">
        <v>0</v>
      </c>
      <c r="H1862" s="48">
        <v>0</v>
      </c>
      <c r="I1862" s="110"/>
      <c r="J1862" s="48">
        <v>0</v>
      </c>
      <c r="K1862" s="58">
        <v>0</v>
      </c>
      <c r="L1862" s="48"/>
      <c r="M1862" s="70"/>
      <c r="N1862" s="34" t="s">
        <v>63</v>
      </c>
      <c r="O1862" s="38">
        <v>0</v>
      </c>
      <c r="P1862" s="82" t="s">
        <v>226</v>
      </c>
      <c r="Q1862" s="43">
        <v>44808</v>
      </c>
      <c r="R1862" s="35">
        <v>0</v>
      </c>
      <c r="S1862" s="35">
        <v>0</v>
      </c>
      <c r="T1862" s="10" t="str">
        <f t="shared" si="309"/>
        <v>Sem - 36</v>
      </c>
      <c r="U1862" s="10" t="str">
        <f t="shared" si="310"/>
        <v>Septembre</v>
      </c>
      <c r="V1862" s="36" t="s">
        <v>231</v>
      </c>
      <c r="W1862" s="34"/>
      <c r="X1862" s="91">
        <f t="shared" si="311"/>
        <v>0</v>
      </c>
      <c r="Y1862" s="92" t="str">
        <f>VLOOKUP('CM-CIC'!B1793,Annuaire_roster!B:F,4,0)</f>
        <v>CHOUIFI Mustapha</v>
      </c>
      <c r="Z1862" s="37" t="s">
        <v>110</v>
      </c>
      <c r="AA1862" s="60">
        <v>0</v>
      </c>
      <c r="AB1862" s="35"/>
      <c r="AC1862" s="35"/>
      <c r="AD1862" s="35" t="s">
        <v>63</v>
      </c>
      <c r="AE1862" s="45" t="s">
        <v>63</v>
      </c>
      <c r="AF1862" s="61"/>
      <c r="AG1862" s="45"/>
    </row>
    <row r="1863" spans="1:33" x14ac:dyDescent="0.2">
      <c r="A1863" s="59" t="str">
        <f>+VLOOKUP(B1863,Annuaire_roster!B:G,5,0)</f>
        <v>01562</v>
      </c>
      <c r="B1863" s="78" t="s">
        <v>199</v>
      </c>
      <c r="C1863" s="65"/>
      <c r="D1863" s="65" t="s">
        <v>64</v>
      </c>
      <c r="E1863" s="66"/>
      <c r="F1863" s="66" t="s">
        <v>64</v>
      </c>
      <c r="G1863" s="49">
        <v>0</v>
      </c>
      <c r="H1863" s="48">
        <v>0</v>
      </c>
      <c r="I1863" s="110"/>
      <c r="J1863" s="48">
        <v>0</v>
      </c>
      <c r="K1863" s="58">
        <v>0</v>
      </c>
      <c r="L1863" s="48"/>
      <c r="M1863" s="70"/>
      <c r="N1863" s="34" t="s">
        <v>63</v>
      </c>
      <c r="O1863" s="38">
        <v>0</v>
      </c>
      <c r="P1863" s="82" t="s">
        <v>226</v>
      </c>
      <c r="Q1863" s="43">
        <v>44808</v>
      </c>
      <c r="R1863" s="35">
        <v>0</v>
      </c>
      <c r="S1863" s="35">
        <v>0</v>
      </c>
      <c r="T1863" s="10" t="str">
        <f t="shared" si="309"/>
        <v>Sem - 36</v>
      </c>
      <c r="U1863" s="10" t="str">
        <f t="shared" si="310"/>
        <v>Septembre</v>
      </c>
      <c r="V1863" s="36" t="s">
        <v>231</v>
      </c>
      <c r="W1863" s="34"/>
      <c r="X1863" s="91">
        <f t="shared" si="311"/>
        <v>0</v>
      </c>
      <c r="Y1863" s="92" t="str">
        <f>VLOOKUP('CM-CIC'!B1794,Annuaire_roster!B:F,4,0)</f>
        <v>CHOUIFI Mustapha</v>
      </c>
      <c r="Z1863" s="37" t="s">
        <v>80</v>
      </c>
      <c r="AA1863" s="60" t="s">
        <v>80</v>
      </c>
      <c r="AB1863" s="35"/>
      <c r="AC1863" s="35"/>
      <c r="AD1863" s="35" t="s">
        <v>63</v>
      </c>
      <c r="AE1863" s="45" t="s">
        <v>63</v>
      </c>
      <c r="AF1863" s="61"/>
      <c r="AG1863" s="45"/>
    </row>
    <row r="1864" spans="1:33" x14ac:dyDescent="0.2">
      <c r="A1864" s="59" t="str">
        <f>+VLOOKUP(B1864,Annuaire_roster!B:G,5,0)</f>
        <v>01574</v>
      </c>
      <c r="B1864" s="78" t="s">
        <v>192</v>
      </c>
      <c r="C1864" s="65"/>
      <c r="D1864" s="65" t="s">
        <v>64</v>
      </c>
      <c r="E1864" s="66"/>
      <c r="F1864" s="66" t="s">
        <v>64</v>
      </c>
      <c r="G1864" s="49">
        <v>0</v>
      </c>
      <c r="H1864" s="48">
        <v>0</v>
      </c>
      <c r="I1864" s="110"/>
      <c r="J1864" s="48">
        <v>0</v>
      </c>
      <c r="K1864" s="58">
        <v>0</v>
      </c>
      <c r="L1864" s="48"/>
      <c r="M1864" s="70"/>
      <c r="N1864" s="34" t="s">
        <v>63</v>
      </c>
      <c r="O1864" s="38">
        <v>0</v>
      </c>
      <c r="P1864" s="82" t="s">
        <v>226</v>
      </c>
      <c r="Q1864" s="43">
        <v>44808</v>
      </c>
      <c r="R1864" s="35">
        <v>0</v>
      </c>
      <c r="S1864" s="35">
        <v>0</v>
      </c>
      <c r="T1864" s="10" t="str">
        <f t="shared" si="309"/>
        <v>Sem - 36</v>
      </c>
      <c r="U1864" s="10" t="str">
        <f t="shared" si="310"/>
        <v>Septembre</v>
      </c>
      <c r="V1864" s="36" t="s">
        <v>231</v>
      </c>
      <c r="W1864" s="34"/>
      <c r="X1864" s="91">
        <f t="shared" si="311"/>
        <v>0</v>
      </c>
      <c r="Y1864" s="92" t="str">
        <f>VLOOKUP('CM-CIC'!B1795,Annuaire_roster!B:F,4,0)</f>
        <v>CHOUIFI Mustapha</v>
      </c>
      <c r="Z1864" s="37" t="s">
        <v>80</v>
      </c>
      <c r="AA1864" s="60" t="s">
        <v>80</v>
      </c>
      <c r="AB1864" s="35"/>
      <c r="AC1864" s="35"/>
      <c r="AD1864" s="35" t="s">
        <v>63</v>
      </c>
      <c r="AE1864" s="45" t="s">
        <v>63</v>
      </c>
      <c r="AF1864" s="61"/>
      <c r="AG1864" s="45"/>
    </row>
    <row r="1865" spans="1:33" x14ac:dyDescent="0.2">
      <c r="A1865" s="59" t="str">
        <f>+VLOOKUP(B1865,Annuaire_roster!B:G,5,0)</f>
        <v>01577</v>
      </c>
      <c r="B1865" s="78" t="s">
        <v>195</v>
      </c>
      <c r="C1865" s="65"/>
      <c r="D1865" s="65" t="s">
        <v>64</v>
      </c>
      <c r="E1865" s="66"/>
      <c r="F1865" s="66" t="s">
        <v>64</v>
      </c>
      <c r="G1865" s="49">
        <v>0</v>
      </c>
      <c r="H1865" s="48">
        <v>0</v>
      </c>
      <c r="I1865" s="110"/>
      <c r="J1865" s="48">
        <v>0</v>
      </c>
      <c r="K1865" s="58">
        <v>0</v>
      </c>
      <c r="L1865" s="48"/>
      <c r="M1865" s="70"/>
      <c r="N1865" s="34" t="s">
        <v>63</v>
      </c>
      <c r="O1865" s="38">
        <v>0</v>
      </c>
      <c r="P1865" s="82" t="s">
        <v>226</v>
      </c>
      <c r="Q1865" s="43">
        <v>44808</v>
      </c>
      <c r="R1865" s="35">
        <v>0</v>
      </c>
      <c r="S1865" s="35">
        <v>0</v>
      </c>
      <c r="T1865" s="10" t="str">
        <f t="shared" si="309"/>
        <v>Sem - 36</v>
      </c>
      <c r="U1865" s="10" t="str">
        <f t="shared" si="310"/>
        <v>Septembre</v>
      </c>
      <c r="V1865" s="36" t="s">
        <v>231</v>
      </c>
      <c r="W1865" s="34"/>
      <c r="X1865" s="91">
        <f t="shared" si="311"/>
        <v>0</v>
      </c>
      <c r="Y1865" s="92" t="str">
        <f>VLOOKUP('CM-CIC'!B1796,Annuaire_roster!B:F,4,0)</f>
        <v>CHOUIFI Mustapha</v>
      </c>
      <c r="Z1865" s="37" t="s">
        <v>80</v>
      </c>
      <c r="AA1865" s="60" t="s">
        <v>80</v>
      </c>
      <c r="AB1865" s="35"/>
      <c r="AC1865" s="35"/>
      <c r="AD1865" s="35" t="s">
        <v>63</v>
      </c>
      <c r="AE1865" s="45" t="s">
        <v>63</v>
      </c>
      <c r="AF1865" s="61"/>
      <c r="AG1865" s="45"/>
    </row>
    <row r="1866" spans="1:33" x14ac:dyDescent="0.2">
      <c r="A1866" s="59" t="str">
        <f>+VLOOKUP(B1866,Annuaire_roster!B:G,5,0)</f>
        <v>01573</v>
      </c>
      <c r="B1866" s="78" t="s">
        <v>200</v>
      </c>
      <c r="C1866" s="65"/>
      <c r="D1866" s="65" t="s">
        <v>64</v>
      </c>
      <c r="E1866" s="66"/>
      <c r="F1866" s="66" t="s">
        <v>64</v>
      </c>
      <c r="G1866" s="49">
        <v>0</v>
      </c>
      <c r="H1866" s="48">
        <v>0</v>
      </c>
      <c r="I1866" s="110"/>
      <c r="J1866" s="48">
        <v>0</v>
      </c>
      <c r="K1866" s="58">
        <v>0</v>
      </c>
      <c r="L1866" s="48"/>
      <c r="M1866" s="70"/>
      <c r="N1866" s="34" t="s">
        <v>63</v>
      </c>
      <c r="O1866" s="38">
        <v>0</v>
      </c>
      <c r="P1866" s="82" t="s">
        <v>226</v>
      </c>
      <c r="Q1866" s="43">
        <v>44808</v>
      </c>
      <c r="R1866" s="35">
        <v>0</v>
      </c>
      <c r="S1866" s="35">
        <v>0</v>
      </c>
      <c r="T1866" s="10" t="str">
        <f t="shared" si="309"/>
        <v>Sem - 36</v>
      </c>
      <c r="U1866" s="10" t="str">
        <f t="shared" si="310"/>
        <v>Septembre</v>
      </c>
      <c r="V1866" s="36" t="s">
        <v>231</v>
      </c>
      <c r="W1866" s="34"/>
      <c r="X1866" s="91">
        <f t="shared" si="311"/>
        <v>0</v>
      </c>
      <c r="Y1866" s="92" t="str">
        <f>VLOOKUP('CM-CIC'!B1797,Annuaire_roster!B:F,4,0)</f>
        <v>CHOUIFI Mustapha</v>
      </c>
      <c r="Z1866" s="37" t="s">
        <v>80</v>
      </c>
      <c r="AA1866" s="60" t="s">
        <v>80</v>
      </c>
      <c r="AB1866" s="35"/>
      <c r="AC1866" s="35"/>
      <c r="AD1866" s="35" t="s">
        <v>63</v>
      </c>
      <c r="AE1866" s="45" t="s">
        <v>63</v>
      </c>
      <c r="AF1866" s="61"/>
      <c r="AG1866" s="45"/>
    </row>
    <row r="1867" spans="1:33" x14ac:dyDescent="0.2">
      <c r="A1867" s="59" t="str">
        <f>+VLOOKUP(B1867,Annuaire_roster!B:G,5,0)</f>
        <v>01438</v>
      </c>
      <c r="B1867" s="78" t="s">
        <v>155</v>
      </c>
      <c r="C1867" s="65"/>
      <c r="D1867" s="65" t="s">
        <v>64</v>
      </c>
      <c r="E1867" s="66"/>
      <c r="F1867" s="66" t="s">
        <v>64</v>
      </c>
      <c r="G1867" s="49">
        <v>0</v>
      </c>
      <c r="H1867" s="48">
        <v>0</v>
      </c>
      <c r="I1867" s="110"/>
      <c r="J1867" s="48">
        <v>0</v>
      </c>
      <c r="K1867" s="58">
        <v>0</v>
      </c>
      <c r="L1867" s="48"/>
      <c r="M1867" s="70"/>
      <c r="N1867" s="34" t="s">
        <v>63</v>
      </c>
      <c r="O1867" s="38">
        <v>0</v>
      </c>
      <c r="P1867" s="82" t="s">
        <v>226</v>
      </c>
      <c r="Q1867" s="43">
        <v>44809</v>
      </c>
      <c r="R1867" s="35">
        <v>0</v>
      </c>
      <c r="S1867" s="35">
        <v>0</v>
      </c>
      <c r="T1867" s="10" t="str">
        <f t="shared" si="309"/>
        <v>Sem - 36</v>
      </c>
      <c r="U1867" s="10" t="str">
        <f t="shared" si="310"/>
        <v>Septembre</v>
      </c>
      <c r="V1867" s="36" t="s">
        <v>231</v>
      </c>
      <c r="W1867" s="34"/>
      <c r="X1867" s="91">
        <f t="shared" si="311"/>
        <v>0</v>
      </c>
      <c r="Y1867" s="92" t="str">
        <f>VLOOKUP('CM-CIC'!B1798,Annuaire_roster!B:F,4,0)</f>
        <v>CHOUIFI Mustapha</v>
      </c>
      <c r="Z1867" s="37" t="s">
        <v>80</v>
      </c>
      <c r="AA1867" s="60" t="s">
        <v>80</v>
      </c>
      <c r="AB1867" s="35"/>
      <c r="AC1867" s="35"/>
      <c r="AD1867" s="35" t="s">
        <v>63</v>
      </c>
      <c r="AE1867" s="45" t="s">
        <v>63</v>
      </c>
      <c r="AF1867" s="61"/>
      <c r="AG1867" s="45"/>
    </row>
    <row r="1868" spans="1:33" x14ac:dyDescent="0.2">
      <c r="A1868" s="59" t="str">
        <f>+VLOOKUP(B1868,Annuaire_roster!B:G,5,0)</f>
        <v>01435</v>
      </c>
      <c r="B1868" s="78" t="s">
        <v>156</v>
      </c>
      <c r="C1868" s="65"/>
      <c r="D1868" s="65" t="s">
        <v>64</v>
      </c>
      <c r="E1868" s="66"/>
      <c r="F1868" s="66" t="s">
        <v>64</v>
      </c>
      <c r="G1868" s="49">
        <v>0</v>
      </c>
      <c r="H1868" s="48">
        <v>0</v>
      </c>
      <c r="I1868" s="110"/>
      <c r="J1868" s="48">
        <v>0</v>
      </c>
      <c r="K1868" s="58">
        <v>0</v>
      </c>
      <c r="L1868" s="48"/>
      <c r="M1868" s="70"/>
      <c r="N1868" s="34" t="s">
        <v>63</v>
      </c>
      <c r="O1868" s="38">
        <v>0</v>
      </c>
      <c r="P1868" s="82" t="s">
        <v>226</v>
      </c>
      <c r="Q1868" s="43">
        <v>44809</v>
      </c>
      <c r="R1868" s="35">
        <v>0</v>
      </c>
      <c r="S1868" s="35">
        <v>0</v>
      </c>
      <c r="T1868" s="10" t="str">
        <f t="shared" si="309"/>
        <v>Sem - 36</v>
      </c>
      <c r="U1868" s="10" t="str">
        <f t="shared" si="310"/>
        <v>Septembre</v>
      </c>
      <c r="V1868" s="36" t="s">
        <v>231</v>
      </c>
      <c r="W1868" s="34"/>
      <c r="X1868" s="91">
        <f t="shared" si="311"/>
        <v>0</v>
      </c>
      <c r="Y1868" s="92" t="str">
        <f>VLOOKUP('CM-CIC'!B1799,Annuaire_roster!B:F,4,0)</f>
        <v>CHOUIFI Mustapha</v>
      </c>
      <c r="Z1868" s="37" t="s">
        <v>80</v>
      </c>
      <c r="AA1868" s="60" t="s">
        <v>80</v>
      </c>
      <c r="AB1868" s="35"/>
      <c r="AC1868" s="35"/>
      <c r="AD1868" s="35" t="s">
        <v>63</v>
      </c>
      <c r="AE1868" s="45" t="s">
        <v>63</v>
      </c>
      <c r="AF1868" s="61"/>
      <c r="AG1868" s="45"/>
    </row>
    <row r="1869" spans="1:33" x14ac:dyDescent="0.2">
      <c r="A1869" s="59" t="str">
        <f>+VLOOKUP(B1869,Annuaire_roster!B:G,5,0)</f>
        <v>01601</v>
      </c>
      <c r="B1869" s="78" t="s">
        <v>207</v>
      </c>
      <c r="C1869" s="65"/>
      <c r="D1869" s="65" t="s">
        <v>64</v>
      </c>
      <c r="E1869" s="66"/>
      <c r="F1869" s="66" t="s">
        <v>64</v>
      </c>
      <c r="G1869" s="49">
        <v>0</v>
      </c>
      <c r="H1869" s="48">
        <v>0</v>
      </c>
      <c r="I1869" s="110"/>
      <c r="J1869" s="48">
        <v>0</v>
      </c>
      <c r="K1869" s="58">
        <v>0</v>
      </c>
      <c r="L1869" s="48"/>
      <c r="M1869" s="70"/>
      <c r="N1869" s="34" t="s">
        <v>63</v>
      </c>
      <c r="O1869" s="38">
        <v>0</v>
      </c>
      <c r="P1869" s="82" t="s">
        <v>226</v>
      </c>
      <c r="Q1869" s="43">
        <v>44809</v>
      </c>
      <c r="R1869" s="35">
        <v>0</v>
      </c>
      <c r="S1869" s="35">
        <v>0</v>
      </c>
      <c r="T1869" s="10" t="str">
        <f t="shared" si="309"/>
        <v>Sem - 36</v>
      </c>
      <c r="U1869" s="10" t="str">
        <f t="shared" si="310"/>
        <v>Septembre</v>
      </c>
      <c r="V1869" s="36" t="s">
        <v>231</v>
      </c>
      <c r="W1869" s="34"/>
      <c r="X1869" s="91">
        <f t="shared" si="311"/>
        <v>0</v>
      </c>
      <c r="Y1869" s="92" t="str">
        <f>VLOOKUP('CM-CIC'!B1800,Annuaire_roster!B:F,4,0)</f>
        <v>CHOUIFI Mustapha</v>
      </c>
      <c r="Z1869" s="37" t="s">
        <v>110</v>
      </c>
      <c r="AA1869" s="60">
        <v>0</v>
      </c>
      <c r="AB1869" s="35"/>
      <c r="AC1869" s="35"/>
      <c r="AD1869" s="35" t="s">
        <v>63</v>
      </c>
      <c r="AE1869" s="45" t="s">
        <v>63</v>
      </c>
      <c r="AF1869" s="61"/>
      <c r="AG1869" s="45"/>
    </row>
    <row r="1870" spans="1:33" x14ac:dyDescent="0.2">
      <c r="A1870" s="59" t="str">
        <f>+VLOOKUP(B1870,Annuaire_roster!B:G,5,0)</f>
        <v>01595</v>
      </c>
      <c r="B1870" s="78" t="s">
        <v>208</v>
      </c>
      <c r="C1870" s="65"/>
      <c r="D1870" s="65" t="s">
        <v>64</v>
      </c>
      <c r="E1870" s="66"/>
      <c r="F1870" s="66" t="s">
        <v>64</v>
      </c>
      <c r="G1870" s="49">
        <v>0</v>
      </c>
      <c r="H1870" s="48">
        <v>0</v>
      </c>
      <c r="I1870" s="110"/>
      <c r="J1870" s="48">
        <v>0</v>
      </c>
      <c r="K1870" s="58">
        <v>0</v>
      </c>
      <c r="L1870" s="48"/>
      <c r="M1870" s="70"/>
      <c r="N1870" s="34" t="s">
        <v>63</v>
      </c>
      <c r="O1870" s="38">
        <v>0</v>
      </c>
      <c r="P1870" s="82" t="s">
        <v>226</v>
      </c>
      <c r="Q1870" s="43">
        <v>44809</v>
      </c>
      <c r="R1870" s="35">
        <v>0</v>
      </c>
      <c r="S1870" s="35">
        <v>0</v>
      </c>
      <c r="T1870" s="10" t="str">
        <f t="shared" si="309"/>
        <v>Sem - 36</v>
      </c>
      <c r="U1870" s="10" t="str">
        <f t="shared" si="310"/>
        <v>Septembre</v>
      </c>
      <c r="V1870" s="36" t="s">
        <v>231</v>
      </c>
      <c r="W1870" s="34"/>
      <c r="X1870" s="91">
        <f t="shared" si="311"/>
        <v>0</v>
      </c>
      <c r="Y1870" s="92" t="str">
        <f>VLOOKUP('CM-CIC'!B1801,Annuaire_roster!B:F,4,0)</f>
        <v>CHOUIFI Mustapha</v>
      </c>
      <c r="Z1870" s="37" t="s">
        <v>110</v>
      </c>
      <c r="AA1870" s="60">
        <v>0</v>
      </c>
      <c r="AB1870" s="35"/>
      <c r="AC1870" s="35"/>
      <c r="AD1870" s="35" t="s">
        <v>63</v>
      </c>
      <c r="AE1870" s="45" t="s">
        <v>63</v>
      </c>
      <c r="AF1870" s="61"/>
      <c r="AG1870" s="45"/>
    </row>
    <row r="1871" spans="1:33" x14ac:dyDescent="0.2">
      <c r="A1871" s="59" t="str">
        <f>+VLOOKUP(B1871,Annuaire_roster!B:G,5,0)</f>
        <v>01597</v>
      </c>
      <c r="B1871" s="78" t="s">
        <v>215</v>
      </c>
      <c r="C1871" s="65"/>
      <c r="D1871" s="65" t="s">
        <v>64</v>
      </c>
      <c r="E1871" s="66"/>
      <c r="F1871" s="66" t="s">
        <v>64</v>
      </c>
      <c r="G1871" s="49">
        <v>0</v>
      </c>
      <c r="H1871" s="48">
        <v>0</v>
      </c>
      <c r="I1871" s="110"/>
      <c r="J1871" s="48">
        <v>0</v>
      </c>
      <c r="K1871" s="58">
        <v>0</v>
      </c>
      <c r="L1871" s="48"/>
      <c r="M1871" s="70"/>
      <c r="N1871" s="34" t="s">
        <v>63</v>
      </c>
      <c r="O1871" s="38">
        <v>0</v>
      </c>
      <c r="P1871" s="82" t="s">
        <v>226</v>
      </c>
      <c r="Q1871" s="43">
        <v>44809</v>
      </c>
      <c r="R1871" s="35">
        <v>0</v>
      </c>
      <c r="S1871" s="35">
        <v>0</v>
      </c>
      <c r="T1871" s="10" t="str">
        <f t="shared" si="309"/>
        <v>Sem - 36</v>
      </c>
      <c r="U1871" s="10" t="str">
        <f t="shared" si="310"/>
        <v>Septembre</v>
      </c>
      <c r="V1871" s="36" t="s">
        <v>231</v>
      </c>
      <c r="W1871" s="34"/>
      <c r="X1871" s="91">
        <f t="shared" si="311"/>
        <v>0</v>
      </c>
      <c r="Y1871" s="92" t="str">
        <f>VLOOKUP('CM-CIC'!B1802,Annuaire_roster!B:F,4,0)</f>
        <v>CHOUIFI Mustapha</v>
      </c>
      <c r="Z1871" s="37" t="s">
        <v>110</v>
      </c>
      <c r="AA1871" s="60">
        <v>0</v>
      </c>
      <c r="AB1871" s="35"/>
      <c r="AC1871" s="35"/>
      <c r="AD1871" s="35" t="s">
        <v>63</v>
      </c>
      <c r="AE1871" s="45" t="s">
        <v>63</v>
      </c>
      <c r="AF1871" s="61"/>
      <c r="AG1871" s="45"/>
    </row>
    <row r="1872" spans="1:33" x14ac:dyDescent="0.2">
      <c r="A1872" s="59" t="str">
        <f>+VLOOKUP(B1872,Annuaire_roster!B:G,5,0)</f>
        <v>01588</v>
      </c>
      <c r="B1872" s="78" t="s">
        <v>219</v>
      </c>
      <c r="C1872" s="65"/>
      <c r="D1872" s="65" t="s">
        <v>64</v>
      </c>
      <c r="E1872" s="66"/>
      <c r="F1872" s="66" t="s">
        <v>64</v>
      </c>
      <c r="G1872" s="49">
        <v>0</v>
      </c>
      <c r="H1872" s="48">
        <v>0</v>
      </c>
      <c r="I1872" s="110"/>
      <c r="J1872" s="48">
        <v>0</v>
      </c>
      <c r="K1872" s="58">
        <v>0</v>
      </c>
      <c r="L1872" s="48"/>
      <c r="M1872" s="70"/>
      <c r="N1872" s="34" t="s">
        <v>63</v>
      </c>
      <c r="O1872" s="38">
        <v>0</v>
      </c>
      <c r="P1872" s="82" t="s">
        <v>226</v>
      </c>
      <c r="Q1872" s="43">
        <v>44809</v>
      </c>
      <c r="R1872" s="35">
        <v>0</v>
      </c>
      <c r="S1872" s="35">
        <v>0</v>
      </c>
      <c r="T1872" s="10" t="str">
        <f t="shared" si="309"/>
        <v>Sem - 36</v>
      </c>
      <c r="U1872" s="10" t="str">
        <f t="shared" si="310"/>
        <v>Septembre</v>
      </c>
      <c r="V1872" s="36" t="s">
        <v>231</v>
      </c>
      <c r="W1872" s="34"/>
      <c r="X1872" s="91">
        <f t="shared" si="311"/>
        <v>0</v>
      </c>
      <c r="Y1872" s="92" t="str">
        <f>VLOOKUP('CM-CIC'!B1803,Annuaire_roster!B:F,4,0)</f>
        <v>CHOUIFI Mustapha</v>
      </c>
      <c r="Z1872" s="37" t="s">
        <v>110</v>
      </c>
      <c r="AA1872" s="60">
        <v>0</v>
      </c>
      <c r="AB1872" s="35"/>
      <c r="AC1872" s="35"/>
      <c r="AD1872" s="35" t="s">
        <v>63</v>
      </c>
      <c r="AE1872" s="45" t="s">
        <v>63</v>
      </c>
      <c r="AF1872" s="61"/>
      <c r="AG1872" s="45"/>
    </row>
    <row r="1873" spans="1:33" x14ac:dyDescent="0.2">
      <c r="A1873" s="59" t="str">
        <f>+VLOOKUP(B1873,Annuaire_roster!B:G,5,0)</f>
        <v>01562</v>
      </c>
      <c r="B1873" s="78" t="s">
        <v>199</v>
      </c>
      <c r="C1873" s="65"/>
      <c r="D1873" s="65" t="s">
        <v>64</v>
      </c>
      <c r="E1873" s="66"/>
      <c r="F1873" s="66" t="s">
        <v>64</v>
      </c>
      <c r="G1873" s="49">
        <v>0</v>
      </c>
      <c r="H1873" s="48">
        <v>0</v>
      </c>
      <c r="I1873" s="110"/>
      <c r="J1873" s="48">
        <v>0</v>
      </c>
      <c r="K1873" s="58">
        <v>0</v>
      </c>
      <c r="L1873" s="48"/>
      <c r="M1873" s="70"/>
      <c r="N1873" s="34" t="s">
        <v>63</v>
      </c>
      <c r="O1873" s="38">
        <v>0</v>
      </c>
      <c r="P1873" s="82" t="s">
        <v>226</v>
      </c>
      <c r="Q1873" s="43">
        <v>44809</v>
      </c>
      <c r="R1873" s="35">
        <v>0</v>
      </c>
      <c r="S1873" s="35">
        <v>0</v>
      </c>
      <c r="T1873" s="10" t="str">
        <f t="shared" si="309"/>
        <v>Sem - 36</v>
      </c>
      <c r="U1873" s="10" t="str">
        <f t="shared" si="310"/>
        <v>Septembre</v>
      </c>
      <c r="V1873" s="36" t="s">
        <v>231</v>
      </c>
      <c r="W1873" s="34"/>
      <c r="X1873" s="91">
        <f t="shared" si="311"/>
        <v>0</v>
      </c>
      <c r="Y1873" s="92" t="str">
        <f>VLOOKUP('CM-CIC'!B1804,Annuaire_roster!B:F,4,0)</f>
        <v>CHOUIFI Mustapha</v>
      </c>
      <c r="Z1873" s="37" t="s">
        <v>80</v>
      </c>
      <c r="AA1873" s="60" t="s">
        <v>80</v>
      </c>
      <c r="AB1873" s="35"/>
      <c r="AC1873" s="35"/>
      <c r="AD1873" s="35" t="s">
        <v>63</v>
      </c>
      <c r="AE1873" s="45" t="s">
        <v>63</v>
      </c>
      <c r="AF1873" s="61"/>
      <c r="AG1873" s="45"/>
    </row>
    <row r="1874" spans="1:33" x14ac:dyDescent="0.2">
      <c r="A1874" s="59" t="str">
        <f>+VLOOKUP(B1874,Annuaire_roster!B:G,5,0)</f>
        <v>01574</v>
      </c>
      <c r="B1874" s="78" t="s">
        <v>192</v>
      </c>
      <c r="C1874" s="65"/>
      <c r="D1874" s="65" t="s">
        <v>64</v>
      </c>
      <c r="E1874" s="66"/>
      <c r="F1874" s="66" t="s">
        <v>64</v>
      </c>
      <c r="G1874" s="49">
        <v>0</v>
      </c>
      <c r="H1874" s="48">
        <v>0</v>
      </c>
      <c r="I1874" s="110"/>
      <c r="J1874" s="48">
        <v>0</v>
      </c>
      <c r="K1874" s="58">
        <v>0</v>
      </c>
      <c r="L1874" s="48"/>
      <c r="M1874" s="70"/>
      <c r="N1874" s="34" t="s">
        <v>63</v>
      </c>
      <c r="O1874" s="38">
        <v>0</v>
      </c>
      <c r="P1874" s="82" t="s">
        <v>226</v>
      </c>
      <c r="Q1874" s="43">
        <v>44809</v>
      </c>
      <c r="R1874" s="35">
        <v>0</v>
      </c>
      <c r="S1874" s="35">
        <v>0</v>
      </c>
      <c r="T1874" s="10" t="str">
        <f t="shared" si="309"/>
        <v>Sem - 36</v>
      </c>
      <c r="U1874" s="10" t="str">
        <f t="shared" si="310"/>
        <v>Septembre</v>
      </c>
      <c r="V1874" s="36" t="s">
        <v>231</v>
      </c>
      <c r="W1874" s="34"/>
      <c r="X1874" s="91">
        <f t="shared" si="311"/>
        <v>0</v>
      </c>
      <c r="Y1874" s="92" t="str">
        <f>VLOOKUP('CM-CIC'!B1805,Annuaire_roster!B:F,4,0)</f>
        <v>CHOUIFI Mustapha</v>
      </c>
      <c r="Z1874" s="37" t="s">
        <v>80</v>
      </c>
      <c r="AA1874" s="60" t="s">
        <v>80</v>
      </c>
      <c r="AB1874" s="35"/>
      <c r="AC1874" s="35"/>
      <c r="AD1874" s="35" t="s">
        <v>63</v>
      </c>
      <c r="AE1874" s="45" t="s">
        <v>63</v>
      </c>
      <c r="AF1874" s="61"/>
      <c r="AG1874" s="45"/>
    </row>
    <row r="1875" spans="1:33" x14ac:dyDescent="0.2">
      <c r="A1875" s="59" t="str">
        <f>+VLOOKUP(B1875,Annuaire_roster!B:G,5,0)</f>
        <v>01577</v>
      </c>
      <c r="B1875" s="78" t="s">
        <v>195</v>
      </c>
      <c r="C1875" s="65"/>
      <c r="D1875" s="65" t="s">
        <v>64</v>
      </c>
      <c r="E1875" s="66"/>
      <c r="F1875" s="66" t="s">
        <v>64</v>
      </c>
      <c r="G1875" s="49">
        <v>0</v>
      </c>
      <c r="H1875" s="48">
        <v>0</v>
      </c>
      <c r="I1875" s="110"/>
      <c r="J1875" s="48">
        <v>0</v>
      </c>
      <c r="K1875" s="58">
        <v>0</v>
      </c>
      <c r="L1875" s="48"/>
      <c r="M1875" s="70"/>
      <c r="N1875" s="34" t="s">
        <v>63</v>
      </c>
      <c r="O1875" s="38">
        <v>0</v>
      </c>
      <c r="P1875" s="82" t="s">
        <v>226</v>
      </c>
      <c r="Q1875" s="43">
        <v>44809</v>
      </c>
      <c r="R1875" s="35">
        <v>0</v>
      </c>
      <c r="S1875" s="35">
        <v>0</v>
      </c>
      <c r="T1875" s="10" t="str">
        <f t="shared" si="309"/>
        <v>Sem - 36</v>
      </c>
      <c r="U1875" s="10" t="str">
        <f t="shared" si="310"/>
        <v>Septembre</v>
      </c>
      <c r="V1875" s="36" t="s">
        <v>231</v>
      </c>
      <c r="W1875" s="34"/>
      <c r="X1875" s="91">
        <f t="shared" si="311"/>
        <v>0</v>
      </c>
      <c r="Y1875" s="92" t="str">
        <f>VLOOKUP('CM-CIC'!B1806,Annuaire_roster!B:F,4,0)</f>
        <v>CHOUIFI Mustapha</v>
      </c>
      <c r="Z1875" s="37" t="s">
        <v>80</v>
      </c>
      <c r="AA1875" s="60" t="s">
        <v>80</v>
      </c>
      <c r="AB1875" s="35"/>
      <c r="AC1875" s="35"/>
      <c r="AD1875" s="35" t="s">
        <v>63</v>
      </c>
      <c r="AE1875" s="45" t="s">
        <v>63</v>
      </c>
      <c r="AF1875" s="61"/>
      <c r="AG1875" s="45"/>
    </row>
    <row r="1876" spans="1:33" x14ac:dyDescent="0.2">
      <c r="A1876" s="59" t="str">
        <f>+VLOOKUP(B1876,Annuaire_roster!B:G,5,0)</f>
        <v>01573</v>
      </c>
      <c r="B1876" s="78" t="s">
        <v>200</v>
      </c>
      <c r="C1876" s="65"/>
      <c r="D1876" s="65" t="s">
        <v>64</v>
      </c>
      <c r="E1876" s="66"/>
      <c r="F1876" s="66" t="s">
        <v>64</v>
      </c>
      <c r="G1876" s="49">
        <v>0</v>
      </c>
      <c r="H1876" s="48">
        <v>0</v>
      </c>
      <c r="I1876" s="110"/>
      <c r="J1876" s="48">
        <v>0</v>
      </c>
      <c r="K1876" s="58">
        <v>0</v>
      </c>
      <c r="L1876" s="48"/>
      <c r="M1876" s="70"/>
      <c r="N1876" s="34" t="s">
        <v>63</v>
      </c>
      <c r="O1876" s="38">
        <v>0</v>
      </c>
      <c r="P1876" s="82" t="s">
        <v>226</v>
      </c>
      <c r="Q1876" s="43">
        <v>44809</v>
      </c>
      <c r="R1876" s="35">
        <v>0</v>
      </c>
      <c r="S1876" s="35">
        <v>0</v>
      </c>
      <c r="T1876" s="10" t="str">
        <f t="shared" si="309"/>
        <v>Sem - 36</v>
      </c>
      <c r="U1876" s="10" t="str">
        <f t="shared" si="310"/>
        <v>Septembre</v>
      </c>
      <c r="V1876" s="36" t="s">
        <v>231</v>
      </c>
      <c r="W1876" s="34"/>
      <c r="X1876" s="91">
        <f t="shared" si="311"/>
        <v>0</v>
      </c>
      <c r="Y1876" s="92" t="str">
        <f>VLOOKUP('CM-CIC'!B1807,Annuaire_roster!B:F,4,0)</f>
        <v>HAMDOUNI YASSER (assistance)</v>
      </c>
      <c r="Z1876" s="37" t="s">
        <v>80</v>
      </c>
      <c r="AA1876" s="60" t="s">
        <v>80</v>
      </c>
      <c r="AB1876" s="35"/>
      <c r="AC1876" s="35"/>
      <c r="AD1876" s="35" t="s">
        <v>63</v>
      </c>
      <c r="AE1876" s="45" t="s">
        <v>63</v>
      </c>
      <c r="AF1876" s="61"/>
      <c r="AG1876" s="45"/>
    </row>
    <row r="1877" spans="1:33" x14ac:dyDescent="0.2">
      <c r="A1877" s="59" t="str">
        <f>+VLOOKUP(B1877,Annuaire_roster!B:G,5,0)</f>
        <v>01601</v>
      </c>
      <c r="B1877" s="78" t="s">
        <v>207</v>
      </c>
      <c r="C1877" s="65">
        <v>0.37708333333333333</v>
      </c>
      <c r="D1877" s="65">
        <v>0.375</v>
      </c>
      <c r="E1877" s="66">
        <v>0.79166666666666663</v>
      </c>
      <c r="F1877" s="66">
        <v>0.79166666666666663</v>
      </c>
      <c r="G1877" s="49">
        <v>0</v>
      </c>
      <c r="H1877" s="48">
        <v>0</v>
      </c>
      <c r="I1877" s="88"/>
      <c r="J1877" s="48">
        <v>0</v>
      </c>
      <c r="K1877" s="144" t="s">
        <v>63</v>
      </c>
      <c r="L1877" s="48">
        <v>0</v>
      </c>
      <c r="M1877" s="70">
        <v>0</v>
      </c>
      <c r="N1877" s="34" t="str">
        <f t="shared" ref="N1877:N1940" si="312">IFERROR(IF(OR(D1877="OFF",D1877="Congé",M1877="Abs",D1877="Congé sans solde",D1877="Férié"),"",IF(O1877-K1877-L1877&gt;O1877,O1877,IF(O1877-K1877-L1877&lt;0,"",O1877-K1877-L1877))),"")</f>
        <v/>
      </c>
      <c r="O1877" s="38">
        <f t="shared" ref="O1877:O1940" si="313">IF(AG1877="2H Pause déjeuner",IF(F1877-D1877-0.0833333333333333&lt;0,F1877-D1877-0.0833333333333333+1,F1877-D1877-0.0833333333333333),IF(OR(AND(F1877="OFF",D1877="OFF"),AND(F1877="Congé",D1877="Congé"),AND(F1877="Congé sans solde",D1877="Congé sans solde"),AND(F1877="Congé spécial",D1877="Congé spécial"),AND(F1877="Férié",D1877="Férié"),AND(F1877="OFF",D1877="Congé"),AND(F1877="OFF",D1877="Congé sans solde"),AND(F1877="OFF",D1877="Congé spécial"),AND(F1877="OFF",D1877="Férié"),AND(F1877="Congé",D1877="OFF"),AND(F1877="Congé",D1877="Congé sans solde"),AND(F1877="Congé",D1877="Congé spécial"),AND(F1877="Congé",D1877="Férié"),AND(F1877="Congé sans solde",D1877="OFF"),AND(F1877="Congé sans solde",D1877="Congé"),AND(F1877="Congé sans solde",D1877="Congé spécial"),AND(F1877="Congé sans solde",D1877="Férié"),AND(F1877="Congé spécial",D1877="OFF"),AND(F1877="Congé spécial",D1877="Congé"),AND(F1877="Congé spécial",D1877="Congé sans solde"),AND(F1877="Congé spécial",D1877="Férié"),AND(F1877="Férié",D1877="OFF"),AND(F1877="Férié",D1877="Congé"),AND(F1877="Férié",D1877="Congé sans solde"),AND(F1877="Férié",D1877="Congé spécial")),0,IF(OR(F1877="OFF",F1877="Congé",F1877="Congé spécial",F1877="Congé sans solde",D1877="OFF",D1877="Congé",D1877="Congé spécial",D1877="Congé sans solde"),0.208333333333334,IF(AND(AG1877="",F1877-D1877&lt;0),("24:00:00"-D1877)+("00:00:00"+F1877)-0.0416666666666667,IF(AND(OR(AG1877="Allaitement",AG1877="Sans déjeuner"),F1877-D1877&lt;0),("24:00:00"-D1877)+("00:00:00"+F1877),IF(AND(AG1877="",F1877-D1877&gt;0.166666666666667),F1877-D1877-0.0416666666666667,IF(AND(OR(AG1877="Allaitement",AG1877="Sans déjeuner"),F1877-D1877&gt;0.166666666666667),F1877-D1877,F1877-D1877)))))))</f>
        <v>0.37499999999999994</v>
      </c>
      <c r="P1877" s="82" t="s">
        <v>226</v>
      </c>
      <c r="Q1877" s="43">
        <v>44810</v>
      </c>
      <c r="R1877" s="35">
        <v>0</v>
      </c>
      <c r="S1877" s="35">
        <v>0</v>
      </c>
      <c r="T1877" s="10" t="str">
        <f t="shared" si="309"/>
        <v>Sem - 37</v>
      </c>
      <c r="U1877" s="10" t="str">
        <f t="shared" si="310"/>
        <v>Septembre</v>
      </c>
      <c r="V1877" s="36" t="s">
        <v>1598</v>
      </c>
      <c r="W1877" s="34"/>
      <c r="X1877" s="91">
        <f t="shared" si="311"/>
        <v>0</v>
      </c>
      <c r="Y1877" s="92" t="str">
        <f>VLOOKUP('CM-CIC'!B1808,Annuaire_roster!B:F,4,0)</f>
        <v>HAMDOUNI YASSER (assistance)</v>
      </c>
      <c r="Z1877" s="37" t="s">
        <v>110</v>
      </c>
      <c r="AA1877" s="60" t="s">
        <v>232</v>
      </c>
      <c r="AB1877" s="35" t="s">
        <v>63</v>
      </c>
      <c r="AC1877" s="35" t="s">
        <v>63</v>
      </c>
      <c r="AD1877" s="35" t="s">
        <v>63</v>
      </c>
      <c r="AE1877" s="45" t="s">
        <v>63</v>
      </c>
      <c r="AF1877" s="61"/>
      <c r="AG1877" s="45"/>
    </row>
    <row r="1878" spans="1:33" x14ac:dyDescent="0.2">
      <c r="A1878" s="59" t="str">
        <f>+VLOOKUP(B1878,Annuaire_roster!B:G,5,0)</f>
        <v>01438</v>
      </c>
      <c r="B1878" s="78" t="s">
        <v>155</v>
      </c>
      <c r="C1878" s="65">
        <v>0.37291666666666667</v>
      </c>
      <c r="D1878" s="65">
        <v>0.375</v>
      </c>
      <c r="E1878" s="66">
        <v>0.79166666666666663</v>
      </c>
      <c r="F1878" s="66">
        <v>0.79166666666666663</v>
      </c>
      <c r="G1878" s="49">
        <v>0</v>
      </c>
      <c r="H1878" s="48">
        <v>0</v>
      </c>
      <c r="I1878" s="69" t="s">
        <v>63</v>
      </c>
      <c r="J1878" s="48">
        <v>0</v>
      </c>
      <c r="K1878" s="144">
        <v>0</v>
      </c>
      <c r="L1878" s="48">
        <v>0</v>
      </c>
      <c r="M1878" s="70">
        <v>0</v>
      </c>
      <c r="N1878" s="34">
        <f t="shared" si="312"/>
        <v>0.37499999999999994</v>
      </c>
      <c r="O1878" s="38">
        <f t="shared" si="313"/>
        <v>0.37499999999999994</v>
      </c>
      <c r="P1878" s="82" t="s">
        <v>226</v>
      </c>
      <c r="Q1878" s="43">
        <v>44810</v>
      </c>
      <c r="R1878" s="35">
        <v>0</v>
      </c>
      <c r="S1878" s="35">
        <v>0</v>
      </c>
      <c r="T1878" s="10" t="str">
        <f t="shared" si="309"/>
        <v>Sem - 37</v>
      </c>
      <c r="U1878" s="10" t="str">
        <f t="shared" si="310"/>
        <v>Septembre</v>
      </c>
      <c r="V1878" s="36" t="s">
        <v>1596</v>
      </c>
      <c r="W1878" s="34"/>
      <c r="X1878" s="91">
        <f t="shared" si="311"/>
        <v>2.0833333333333259E-3</v>
      </c>
      <c r="Y1878" s="92" t="str">
        <f>VLOOKUP('CM-CIC'!B1809,Annuaire_roster!B:F,4,0)</f>
        <v>HAMDOUNI YASSER (assistance)</v>
      </c>
      <c r="Z1878" s="37" t="s">
        <v>110</v>
      </c>
      <c r="AA1878" s="60" t="s">
        <v>232</v>
      </c>
      <c r="AB1878" s="35" t="s">
        <v>63</v>
      </c>
      <c r="AC1878" s="35" t="s">
        <v>63</v>
      </c>
      <c r="AD1878" s="35" t="s">
        <v>63</v>
      </c>
      <c r="AE1878" s="45" t="s">
        <v>63</v>
      </c>
      <c r="AF1878" s="61"/>
      <c r="AG1878" s="45"/>
    </row>
    <row r="1879" spans="1:33" x14ac:dyDescent="0.2">
      <c r="A1879" s="59" t="str">
        <f>+VLOOKUP(B1879,Annuaire_roster!B:G,5,0)</f>
        <v>01435</v>
      </c>
      <c r="B1879" s="78" t="s">
        <v>156</v>
      </c>
      <c r="C1879" s="65">
        <v>0.38333333333333336</v>
      </c>
      <c r="D1879" s="65">
        <v>0.375</v>
      </c>
      <c r="E1879" s="66">
        <v>0.79166666666666663</v>
      </c>
      <c r="F1879" s="66">
        <v>0.79166666666666663</v>
      </c>
      <c r="G1879" s="49">
        <v>0</v>
      </c>
      <c r="H1879" s="48">
        <v>0</v>
      </c>
      <c r="I1879" s="68">
        <v>8.3333333333333592E-3</v>
      </c>
      <c r="J1879" s="96">
        <v>0</v>
      </c>
      <c r="K1879" s="236">
        <v>8.3333333333333592E-3</v>
      </c>
      <c r="L1879" s="48">
        <v>0</v>
      </c>
      <c r="M1879" s="70">
        <v>0</v>
      </c>
      <c r="N1879" s="34">
        <f t="shared" si="312"/>
        <v>0.36666666666666659</v>
      </c>
      <c r="O1879" s="38">
        <f t="shared" si="313"/>
        <v>0.37499999999999994</v>
      </c>
      <c r="P1879" s="82" t="s">
        <v>226</v>
      </c>
      <c r="Q1879" s="43">
        <v>44810</v>
      </c>
      <c r="R1879" s="35">
        <v>0</v>
      </c>
      <c r="S1879" s="35">
        <v>0</v>
      </c>
      <c r="T1879" s="10" t="str">
        <f t="shared" si="309"/>
        <v>Sem - 37</v>
      </c>
      <c r="U1879" s="10" t="str">
        <f t="shared" si="310"/>
        <v>Septembre</v>
      </c>
      <c r="V1879" s="36" t="s">
        <v>1597</v>
      </c>
      <c r="W1879" s="34"/>
      <c r="X1879" s="91">
        <f t="shared" si="311"/>
        <v>0</v>
      </c>
      <c r="Y1879" s="92" t="str">
        <f>VLOOKUP('CM-CIC'!B1810,Annuaire_roster!B:F,4,0)</f>
        <v>HAMDOUNI YASSER (assistance)</v>
      </c>
      <c r="Z1879" s="37" t="s">
        <v>110</v>
      </c>
      <c r="AA1879" s="60" t="s">
        <v>232</v>
      </c>
      <c r="AB1879" s="35" t="s">
        <v>63</v>
      </c>
      <c r="AC1879" s="35" t="s">
        <v>63</v>
      </c>
      <c r="AD1879" s="35" t="s">
        <v>63</v>
      </c>
      <c r="AE1879" s="45" t="s">
        <v>63</v>
      </c>
      <c r="AF1879" s="61"/>
      <c r="AG1879" s="45"/>
    </row>
    <row r="1880" spans="1:33" x14ac:dyDescent="0.2">
      <c r="A1880" s="59" t="str">
        <f>+VLOOKUP(B1880,Annuaire_roster!B:G,5,0)</f>
        <v>01595</v>
      </c>
      <c r="B1880" s="78" t="s">
        <v>208</v>
      </c>
      <c r="C1880" s="65">
        <v>0.37361111111111112</v>
      </c>
      <c r="D1880" s="65">
        <v>0.375</v>
      </c>
      <c r="E1880" s="66">
        <v>0.79166666666666663</v>
      </c>
      <c r="F1880" s="66">
        <v>0.79166666666666663</v>
      </c>
      <c r="G1880" s="49">
        <v>0</v>
      </c>
      <c r="H1880" s="48">
        <v>0</v>
      </c>
      <c r="I1880" s="69" t="s">
        <v>63</v>
      </c>
      <c r="J1880" s="48">
        <v>0</v>
      </c>
      <c r="K1880" s="144">
        <v>0</v>
      </c>
      <c r="L1880" s="48">
        <v>0</v>
      </c>
      <c r="M1880" s="70">
        <v>0</v>
      </c>
      <c r="N1880" s="34">
        <f t="shared" si="312"/>
        <v>0.37499999999999994</v>
      </c>
      <c r="O1880" s="38">
        <f t="shared" si="313"/>
        <v>0.37499999999999994</v>
      </c>
      <c r="P1880" s="82" t="s">
        <v>226</v>
      </c>
      <c r="Q1880" s="43">
        <v>44810</v>
      </c>
      <c r="R1880" s="35">
        <v>0</v>
      </c>
      <c r="S1880" s="35">
        <v>0</v>
      </c>
      <c r="T1880" s="10" t="str">
        <f t="shared" si="309"/>
        <v>Sem - 37</v>
      </c>
      <c r="U1880" s="10" t="str">
        <f t="shared" si="310"/>
        <v>Septembre</v>
      </c>
      <c r="V1880" s="36" t="s">
        <v>1599</v>
      </c>
      <c r="W1880" s="34"/>
      <c r="X1880" s="91">
        <f t="shared" si="311"/>
        <v>1.388888888888884E-3</v>
      </c>
      <c r="Y1880" s="92" t="str">
        <f>VLOOKUP('CM-CIC'!B1811,Annuaire_roster!B:F,4,0)</f>
        <v>CHOUIFI Mustapha</v>
      </c>
      <c r="Z1880" s="37" t="s">
        <v>110</v>
      </c>
      <c r="AA1880" s="60" t="s">
        <v>232</v>
      </c>
      <c r="AB1880" s="35" t="s">
        <v>63</v>
      </c>
      <c r="AC1880" s="35" t="s">
        <v>63</v>
      </c>
      <c r="AD1880" s="35" t="s">
        <v>63</v>
      </c>
      <c r="AE1880" s="45" t="s">
        <v>63</v>
      </c>
      <c r="AF1880" s="61"/>
      <c r="AG1880" s="45"/>
    </row>
    <row r="1881" spans="1:33" x14ac:dyDescent="0.2">
      <c r="A1881" s="59" t="str">
        <f>+VLOOKUP(B1881,Annuaire_roster!B:G,5,0)</f>
        <v>01597</v>
      </c>
      <c r="B1881" s="78" t="s">
        <v>215</v>
      </c>
      <c r="C1881" s="65">
        <v>0.37291666666666667</v>
      </c>
      <c r="D1881" s="65">
        <v>0.375</v>
      </c>
      <c r="E1881" s="66">
        <v>0.79166666666666663</v>
      </c>
      <c r="F1881" s="66">
        <v>0.79166666666666663</v>
      </c>
      <c r="G1881" s="49">
        <v>0</v>
      </c>
      <c r="H1881" s="48">
        <v>0</v>
      </c>
      <c r="I1881" s="69" t="s">
        <v>63</v>
      </c>
      <c r="J1881" s="48">
        <v>0</v>
      </c>
      <c r="K1881" s="144">
        <v>0</v>
      </c>
      <c r="L1881" s="48">
        <v>0</v>
      </c>
      <c r="M1881" s="70">
        <v>0</v>
      </c>
      <c r="N1881" s="34">
        <f t="shared" si="312"/>
        <v>0.37499999999999994</v>
      </c>
      <c r="O1881" s="38">
        <f t="shared" si="313"/>
        <v>0.37499999999999994</v>
      </c>
      <c r="P1881" s="82" t="s">
        <v>226</v>
      </c>
      <c r="Q1881" s="43">
        <v>44810</v>
      </c>
      <c r="R1881" s="35">
        <v>0</v>
      </c>
      <c r="S1881" s="35">
        <v>0</v>
      </c>
      <c r="T1881" s="10" t="str">
        <f t="shared" si="309"/>
        <v>Sem - 37</v>
      </c>
      <c r="U1881" s="10" t="str">
        <f t="shared" si="310"/>
        <v>Septembre</v>
      </c>
      <c r="V1881" s="36" t="s">
        <v>1600</v>
      </c>
      <c r="W1881" s="34"/>
      <c r="X1881" s="91">
        <f t="shared" si="311"/>
        <v>2.0833333333333259E-3</v>
      </c>
      <c r="Y1881" s="92" t="str">
        <f>VLOOKUP('CM-CIC'!B1812,Annuaire_roster!B:F,4,0)</f>
        <v>CHOUIFI Mustapha</v>
      </c>
      <c r="Z1881" s="37" t="s">
        <v>110</v>
      </c>
      <c r="AA1881" s="60" t="s">
        <v>232</v>
      </c>
      <c r="AB1881" s="35" t="s">
        <v>63</v>
      </c>
      <c r="AC1881" s="35" t="s">
        <v>63</v>
      </c>
      <c r="AD1881" s="35" t="s">
        <v>63</v>
      </c>
      <c r="AE1881" s="45" t="s">
        <v>63</v>
      </c>
      <c r="AF1881" s="61"/>
      <c r="AG1881" s="45"/>
    </row>
    <row r="1882" spans="1:33" x14ac:dyDescent="0.2">
      <c r="A1882" s="59" t="str">
        <f>+VLOOKUP(B1882,Annuaire_roster!B:G,5,0)</f>
        <v>01588</v>
      </c>
      <c r="B1882" s="78" t="s">
        <v>219</v>
      </c>
      <c r="C1882" s="65">
        <v>0.375</v>
      </c>
      <c r="D1882" s="65">
        <v>0.375</v>
      </c>
      <c r="E1882" s="66">
        <v>0.79166666666666663</v>
      </c>
      <c r="F1882" s="66">
        <v>0.79166666666666663</v>
      </c>
      <c r="G1882" s="49">
        <v>0</v>
      </c>
      <c r="H1882" s="48">
        <v>0</v>
      </c>
      <c r="I1882" s="69" t="s">
        <v>63</v>
      </c>
      <c r="J1882" s="48">
        <v>0</v>
      </c>
      <c r="K1882" s="144">
        <v>0</v>
      </c>
      <c r="L1882" s="48">
        <v>0</v>
      </c>
      <c r="M1882" s="70">
        <v>0</v>
      </c>
      <c r="N1882" s="34">
        <f t="shared" si="312"/>
        <v>0.37499999999999994</v>
      </c>
      <c r="O1882" s="38">
        <f t="shared" si="313"/>
        <v>0.37499999999999994</v>
      </c>
      <c r="P1882" s="82" t="s">
        <v>226</v>
      </c>
      <c r="Q1882" s="43">
        <v>44810</v>
      </c>
      <c r="R1882" s="35">
        <v>0</v>
      </c>
      <c r="S1882" s="35">
        <v>0</v>
      </c>
      <c r="T1882" s="10" t="str">
        <f t="shared" si="309"/>
        <v>Sem - 37</v>
      </c>
      <c r="U1882" s="10" t="str">
        <f t="shared" si="310"/>
        <v>Septembre</v>
      </c>
      <c r="V1882" s="36" t="s">
        <v>1601</v>
      </c>
      <c r="W1882" s="34"/>
      <c r="X1882" s="91">
        <f t="shared" si="311"/>
        <v>0</v>
      </c>
      <c r="Y1882" s="92" t="str">
        <f>VLOOKUP('CM-CIC'!B1813,Annuaire_roster!B:F,4,0)</f>
        <v>CHOUIFI Mustapha</v>
      </c>
      <c r="Z1882" s="37" t="s">
        <v>110</v>
      </c>
      <c r="AA1882" s="60" t="s">
        <v>232</v>
      </c>
      <c r="AB1882" s="35" t="s">
        <v>63</v>
      </c>
      <c r="AC1882" s="35" t="s">
        <v>63</v>
      </c>
      <c r="AD1882" s="35" t="s">
        <v>63</v>
      </c>
      <c r="AE1882" s="45" t="s">
        <v>63</v>
      </c>
      <c r="AF1882" s="61"/>
      <c r="AG1882" s="45"/>
    </row>
    <row r="1883" spans="1:33" x14ac:dyDescent="0.2">
      <c r="A1883" s="59" t="str">
        <f>+VLOOKUP(B1883,Annuaire_roster!B:G,5,0)</f>
        <v>01562</v>
      </c>
      <c r="B1883" s="78" t="s">
        <v>199</v>
      </c>
      <c r="C1883" s="65">
        <v>0.375</v>
      </c>
      <c r="D1883" s="65">
        <v>0.375</v>
      </c>
      <c r="E1883" s="66">
        <v>0.79166666666666663</v>
      </c>
      <c r="F1883" s="66">
        <v>0.79166666666666663</v>
      </c>
      <c r="G1883" s="49">
        <v>0</v>
      </c>
      <c r="H1883" s="48">
        <v>0</v>
      </c>
      <c r="I1883" s="69" t="s">
        <v>63</v>
      </c>
      <c r="J1883" s="48">
        <v>0</v>
      </c>
      <c r="K1883" s="144">
        <v>0</v>
      </c>
      <c r="L1883" s="48">
        <v>0</v>
      </c>
      <c r="M1883" s="70">
        <v>0</v>
      </c>
      <c r="N1883" s="34">
        <f t="shared" si="312"/>
        <v>0.37499999999999994</v>
      </c>
      <c r="O1883" s="38">
        <f t="shared" si="313"/>
        <v>0.37499999999999994</v>
      </c>
      <c r="P1883" s="82" t="s">
        <v>226</v>
      </c>
      <c r="Q1883" s="43">
        <v>44810</v>
      </c>
      <c r="R1883" s="35">
        <v>0</v>
      </c>
      <c r="S1883" s="35">
        <v>0</v>
      </c>
      <c r="T1883" s="10" t="str">
        <f t="shared" si="309"/>
        <v>Sem - 37</v>
      </c>
      <c r="U1883" s="10" t="str">
        <f t="shared" si="310"/>
        <v>Septembre</v>
      </c>
      <c r="V1883" s="36" t="s">
        <v>1602</v>
      </c>
      <c r="W1883" s="34"/>
      <c r="X1883" s="91">
        <f t="shared" si="311"/>
        <v>0</v>
      </c>
      <c r="Y1883" s="92" t="str">
        <f>VLOOKUP('CM-CIC'!B1814,Annuaire_roster!B:F,4,0)</f>
        <v>CHOUIFI Mustapha</v>
      </c>
      <c r="Z1883" s="37" t="s">
        <v>110</v>
      </c>
      <c r="AA1883" s="60" t="s">
        <v>232</v>
      </c>
      <c r="AB1883" s="35" t="s">
        <v>63</v>
      </c>
      <c r="AC1883" s="35" t="s">
        <v>63</v>
      </c>
      <c r="AD1883" s="35" t="s">
        <v>63</v>
      </c>
      <c r="AE1883" s="45" t="s">
        <v>63</v>
      </c>
      <c r="AF1883" s="61"/>
      <c r="AG1883" s="45"/>
    </row>
    <row r="1884" spans="1:33" x14ac:dyDescent="0.2">
      <c r="A1884" s="59" t="str">
        <f>+VLOOKUP(B1884,Annuaire_roster!B:G,5,0)</f>
        <v>01574</v>
      </c>
      <c r="B1884" s="78" t="s">
        <v>192</v>
      </c>
      <c r="C1884" s="65">
        <v>0.37361111111111112</v>
      </c>
      <c r="D1884" s="65">
        <v>0.375</v>
      </c>
      <c r="E1884" s="66">
        <v>0.79166666666666663</v>
      </c>
      <c r="F1884" s="66">
        <v>0.79166666666666663</v>
      </c>
      <c r="G1884" s="49">
        <v>0</v>
      </c>
      <c r="H1884" s="48">
        <v>0</v>
      </c>
      <c r="I1884" s="69" t="s">
        <v>63</v>
      </c>
      <c r="J1884" s="48">
        <v>0</v>
      </c>
      <c r="K1884" s="144">
        <v>0</v>
      </c>
      <c r="L1884" s="48">
        <v>0</v>
      </c>
      <c r="M1884" s="70">
        <v>0</v>
      </c>
      <c r="N1884" s="34">
        <f t="shared" si="312"/>
        <v>0.37499999999999994</v>
      </c>
      <c r="O1884" s="38">
        <f t="shared" si="313"/>
        <v>0.37499999999999994</v>
      </c>
      <c r="P1884" s="82" t="s">
        <v>226</v>
      </c>
      <c r="Q1884" s="43">
        <v>44810</v>
      </c>
      <c r="R1884" s="35">
        <v>0</v>
      </c>
      <c r="S1884" s="35">
        <v>0</v>
      </c>
      <c r="T1884" s="10" t="str">
        <f t="shared" si="309"/>
        <v>Sem - 37</v>
      </c>
      <c r="U1884" s="10" t="str">
        <f t="shared" si="310"/>
        <v>Septembre</v>
      </c>
      <c r="V1884" s="36" t="s">
        <v>1603</v>
      </c>
      <c r="W1884" s="34"/>
      <c r="X1884" s="91">
        <f t="shared" si="311"/>
        <v>1.388888888888884E-3</v>
      </c>
      <c r="Y1884" s="92" t="str">
        <f>VLOOKUP('CM-CIC'!B1815,Annuaire_roster!B:F,4,0)</f>
        <v>CHOUIFI Mustapha</v>
      </c>
      <c r="Z1884" s="37" t="s">
        <v>110</v>
      </c>
      <c r="AA1884" s="60" t="s">
        <v>232</v>
      </c>
      <c r="AB1884" s="35" t="s">
        <v>63</v>
      </c>
      <c r="AC1884" s="35" t="s">
        <v>63</v>
      </c>
      <c r="AD1884" s="35" t="s">
        <v>63</v>
      </c>
      <c r="AE1884" s="45" t="s">
        <v>63</v>
      </c>
      <c r="AF1884" s="61"/>
      <c r="AG1884" s="45"/>
    </row>
    <row r="1885" spans="1:33" x14ac:dyDescent="0.2">
      <c r="A1885" s="59" t="str">
        <f>+VLOOKUP(B1885,Annuaire_roster!B:G,5,0)</f>
        <v>01577</v>
      </c>
      <c r="B1885" s="78" t="s">
        <v>195</v>
      </c>
      <c r="C1885" s="65">
        <v>0.37222222222222223</v>
      </c>
      <c r="D1885" s="65">
        <v>0.375</v>
      </c>
      <c r="E1885" s="66">
        <v>0.79166666666666663</v>
      </c>
      <c r="F1885" s="66">
        <v>0.79166666666666663</v>
      </c>
      <c r="G1885" s="49">
        <v>0</v>
      </c>
      <c r="H1885" s="48">
        <v>0</v>
      </c>
      <c r="I1885" s="69" t="s">
        <v>63</v>
      </c>
      <c r="J1885" s="48">
        <v>0</v>
      </c>
      <c r="K1885" s="144">
        <v>0</v>
      </c>
      <c r="L1885" s="48">
        <v>0</v>
      </c>
      <c r="M1885" s="70">
        <v>0</v>
      </c>
      <c r="N1885" s="34">
        <f t="shared" si="312"/>
        <v>0.37499999999999994</v>
      </c>
      <c r="O1885" s="38">
        <f t="shared" si="313"/>
        <v>0.37499999999999994</v>
      </c>
      <c r="P1885" s="82" t="s">
        <v>226</v>
      </c>
      <c r="Q1885" s="43">
        <v>44810</v>
      </c>
      <c r="R1885" s="35">
        <v>0</v>
      </c>
      <c r="S1885" s="35">
        <v>0</v>
      </c>
      <c r="T1885" s="10" t="str">
        <f t="shared" si="309"/>
        <v>Sem - 37</v>
      </c>
      <c r="U1885" s="10" t="str">
        <f t="shared" si="310"/>
        <v>Septembre</v>
      </c>
      <c r="V1885" s="36" t="s">
        <v>1604</v>
      </c>
      <c r="W1885" s="34"/>
      <c r="X1885" s="91">
        <f t="shared" si="311"/>
        <v>2.7777777777777679E-3</v>
      </c>
      <c r="Y1885" s="92" t="str">
        <f>VLOOKUP('CM-CIC'!B1816,Annuaire_roster!B:F,4,0)</f>
        <v>HAMDOUNI YASSER (assistance)</v>
      </c>
      <c r="Z1885" s="37" t="s">
        <v>110</v>
      </c>
      <c r="AA1885" s="60" t="s">
        <v>232</v>
      </c>
      <c r="AB1885" s="35" t="s">
        <v>63</v>
      </c>
      <c r="AC1885" s="35" t="s">
        <v>63</v>
      </c>
      <c r="AD1885" s="35" t="s">
        <v>63</v>
      </c>
      <c r="AE1885" s="45" t="s">
        <v>63</v>
      </c>
      <c r="AF1885" s="61"/>
      <c r="AG1885" s="45"/>
    </row>
    <row r="1886" spans="1:33" x14ac:dyDescent="0.2">
      <c r="A1886" s="59" t="str">
        <f>+VLOOKUP(B1886,Annuaire_roster!B:G,5,0)</f>
        <v>01573</v>
      </c>
      <c r="B1886" s="78" t="s">
        <v>200</v>
      </c>
      <c r="C1886" s="65">
        <v>0.37083333333333335</v>
      </c>
      <c r="D1886" s="65">
        <v>0.375</v>
      </c>
      <c r="E1886" s="66">
        <v>0.79166666666666663</v>
      </c>
      <c r="F1886" s="66">
        <v>0.79166666666666663</v>
      </c>
      <c r="G1886" s="49">
        <v>0</v>
      </c>
      <c r="H1886" s="48">
        <v>0</v>
      </c>
      <c r="I1886" s="69" t="s">
        <v>63</v>
      </c>
      <c r="J1886" s="48">
        <v>0</v>
      </c>
      <c r="K1886" s="144">
        <v>0</v>
      </c>
      <c r="L1886" s="48">
        <v>0</v>
      </c>
      <c r="M1886" s="70">
        <v>0</v>
      </c>
      <c r="N1886" s="34">
        <f t="shared" si="312"/>
        <v>0.37499999999999994</v>
      </c>
      <c r="O1886" s="38">
        <f t="shared" si="313"/>
        <v>0.37499999999999994</v>
      </c>
      <c r="P1886" s="82" t="s">
        <v>226</v>
      </c>
      <c r="Q1886" s="43">
        <v>44810</v>
      </c>
      <c r="R1886" s="35">
        <v>0</v>
      </c>
      <c r="S1886" s="35">
        <v>0</v>
      </c>
      <c r="T1886" s="10" t="str">
        <f t="shared" si="309"/>
        <v>Sem - 37</v>
      </c>
      <c r="U1886" s="10" t="str">
        <f t="shared" si="310"/>
        <v>Septembre</v>
      </c>
      <c r="V1886" s="36" t="s">
        <v>1605</v>
      </c>
      <c r="W1886" s="34"/>
      <c r="X1886" s="91">
        <f t="shared" si="311"/>
        <v>4.1666666666666519E-3</v>
      </c>
      <c r="Y1886" s="92" t="str">
        <f>VLOOKUP('CM-CIC'!B1817,Annuaire_roster!B:F,4,0)</f>
        <v>RHOUDANE OTHMANE</v>
      </c>
      <c r="Z1886" s="37" t="s">
        <v>110</v>
      </c>
      <c r="AA1886" s="60" t="s">
        <v>232</v>
      </c>
      <c r="AB1886" s="35" t="s">
        <v>63</v>
      </c>
      <c r="AC1886" s="35" t="s">
        <v>63</v>
      </c>
      <c r="AD1886" s="35" t="s">
        <v>63</v>
      </c>
      <c r="AE1886" s="45" t="s">
        <v>63</v>
      </c>
      <c r="AF1886" s="61"/>
      <c r="AG1886" s="45"/>
    </row>
    <row r="1887" spans="1:33" x14ac:dyDescent="0.2">
      <c r="A1887" s="59" t="str">
        <f>+VLOOKUP(B1887,Annuaire_roster!B:G,5,0)</f>
        <v>01435</v>
      </c>
      <c r="B1887" s="78" t="s">
        <v>156</v>
      </c>
      <c r="C1887" s="65">
        <v>0.37638888888888888</v>
      </c>
      <c r="D1887" s="65">
        <v>0.375</v>
      </c>
      <c r="E1887" s="66">
        <v>0.79166666666666663</v>
      </c>
      <c r="F1887" s="66">
        <v>0.79166666666666663</v>
      </c>
      <c r="G1887" s="49">
        <v>0</v>
      </c>
      <c r="H1887" s="48">
        <v>0</v>
      </c>
      <c r="I1887" s="88"/>
      <c r="J1887" s="48">
        <v>0</v>
      </c>
      <c r="K1887" s="144" t="s">
        <v>63</v>
      </c>
      <c r="L1887" s="48">
        <v>0</v>
      </c>
      <c r="M1887" s="70">
        <v>0</v>
      </c>
      <c r="N1887" s="34" t="str">
        <f t="shared" si="312"/>
        <v/>
      </c>
      <c r="O1887" s="38">
        <f t="shared" si="313"/>
        <v>0.37499999999999994</v>
      </c>
      <c r="P1887" s="82" t="s">
        <v>226</v>
      </c>
      <c r="Q1887" s="43">
        <v>44811</v>
      </c>
      <c r="R1887" s="35">
        <v>0</v>
      </c>
      <c r="S1887" s="35">
        <v>0</v>
      </c>
      <c r="T1887" s="10" t="str">
        <f t="shared" si="309"/>
        <v>Sem - 37</v>
      </c>
      <c r="U1887" s="10" t="str">
        <f t="shared" si="310"/>
        <v>Septembre</v>
      </c>
      <c r="V1887" s="36" t="s">
        <v>1606</v>
      </c>
      <c r="W1887" s="34"/>
      <c r="X1887" s="91">
        <f t="shared" si="311"/>
        <v>0</v>
      </c>
      <c r="Y1887" s="92" t="str">
        <f>VLOOKUP('CM-CIC'!B1818,Annuaire_roster!B:F,4,0)</f>
        <v>RHOUDANE OTHMANE</v>
      </c>
      <c r="Z1887" s="37" t="s">
        <v>110</v>
      </c>
      <c r="AA1887" s="60" t="s">
        <v>232</v>
      </c>
      <c r="AB1887" s="35" t="s">
        <v>63</v>
      </c>
      <c r="AC1887" s="35" t="s">
        <v>63</v>
      </c>
      <c r="AD1887" s="35" t="s">
        <v>63</v>
      </c>
      <c r="AE1887" s="45" t="s">
        <v>63</v>
      </c>
      <c r="AF1887" s="61"/>
      <c r="AG1887" s="45"/>
    </row>
    <row r="1888" spans="1:33" x14ac:dyDescent="0.2">
      <c r="A1888" s="59" t="str">
        <f>+VLOOKUP(B1888,Annuaire_roster!B:G,5,0)</f>
        <v>01601</v>
      </c>
      <c r="B1888" s="78" t="s">
        <v>207</v>
      </c>
      <c r="C1888" s="65">
        <v>0.37291666666666667</v>
      </c>
      <c r="D1888" s="65">
        <v>0.375</v>
      </c>
      <c r="E1888" s="66">
        <v>0.79166666666666663</v>
      </c>
      <c r="F1888" s="66">
        <v>0.79166666666666663</v>
      </c>
      <c r="G1888" s="49">
        <v>0</v>
      </c>
      <c r="H1888" s="48">
        <v>0</v>
      </c>
      <c r="I1888" s="69" t="s">
        <v>63</v>
      </c>
      <c r="J1888" s="48">
        <v>0</v>
      </c>
      <c r="K1888" s="144">
        <v>0</v>
      </c>
      <c r="L1888" s="48">
        <v>0</v>
      </c>
      <c r="M1888" s="70">
        <v>0</v>
      </c>
      <c r="N1888" s="34">
        <f t="shared" si="312"/>
        <v>0.37499999999999994</v>
      </c>
      <c r="O1888" s="38">
        <f t="shared" si="313"/>
        <v>0.37499999999999994</v>
      </c>
      <c r="P1888" s="82" t="s">
        <v>226</v>
      </c>
      <c r="Q1888" s="43">
        <v>44811</v>
      </c>
      <c r="R1888" s="35">
        <v>0</v>
      </c>
      <c r="S1888" s="35">
        <v>0</v>
      </c>
      <c r="T1888" s="10" t="str">
        <f t="shared" si="309"/>
        <v>Sem - 37</v>
      </c>
      <c r="U1888" s="10" t="str">
        <f t="shared" si="310"/>
        <v>Septembre</v>
      </c>
      <c r="V1888" s="36" t="s">
        <v>1607</v>
      </c>
      <c r="W1888" s="34"/>
      <c r="X1888" s="91">
        <f t="shared" si="311"/>
        <v>2.0833333333333259E-3</v>
      </c>
      <c r="Y1888" s="92" t="str">
        <f>VLOOKUP('CM-CIC'!B1819,Annuaire_roster!B:F,4,0)</f>
        <v>RHOUDANE OTHMANE</v>
      </c>
      <c r="Z1888" s="37" t="s">
        <v>110</v>
      </c>
      <c r="AA1888" s="60" t="s">
        <v>232</v>
      </c>
      <c r="AB1888" s="35" t="s">
        <v>63</v>
      </c>
      <c r="AC1888" s="35" t="s">
        <v>63</v>
      </c>
      <c r="AD1888" s="35" t="s">
        <v>63</v>
      </c>
      <c r="AE1888" s="45" t="s">
        <v>63</v>
      </c>
      <c r="AF1888" s="61"/>
      <c r="AG1888" s="45"/>
    </row>
    <row r="1889" spans="1:33" x14ac:dyDescent="0.2">
      <c r="A1889" s="59" t="str">
        <f>+VLOOKUP(B1889,Annuaire_roster!B:G,5,0)</f>
        <v>01595</v>
      </c>
      <c r="B1889" s="78" t="s">
        <v>208</v>
      </c>
      <c r="C1889" s="65">
        <v>0.37291666666666667</v>
      </c>
      <c r="D1889" s="65">
        <v>0.375</v>
      </c>
      <c r="E1889" s="66">
        <v>0.79166666666666663</v>
      </c>
      <c r="F1889" s="66">
        <v>0.79166666666666663</v>
      </c>
      <c r="G1889" s="49">
        <v>0</v>
      </c>
      <c r="H1889" s="48">
        <v>0</v>
      </c>
      <c r="I1889" s="69" t="s">
        <v>63</v>
      </c>
      <c r="J1889" s="48">
        <v>0</v>
      </c>
      <c r="K1889" s="144">
        <v>0</v>
      </c>
      <c r="L1889" s="48">
        <v>0</v>
      </c>
      <c r="M1889" s="70">
        <v>0</v>
      </c>
      <c r="N1889" s="34">
        <f t="shared" si="312"/>
        <v>0.37499999999999994</v>
      </c>
      <c r="O1889" s="38">
        <f t="shared" si="313"/>
        <v>0.37499999999999994</v>
      </c>
      <c r="P1889" s="82" t="s">
        <v>226</v>
      </c>
      <c r="Q1889" s="43">
        <v>44811</v>
      </c>
      <c r="R1889" s="35">
        <v>0</v>
      </c>
      <c r="S1889" s="35">
        <v>0</v>
      </c>
      <c r="T1889" s="10" t="str">
        <f t="shared" si="309"/>
        <v>Sem - 37</v>
      </c>
      <c r="U1889" s="10" t="str">
        <f t="shared" si="310"/>
        <v>Septembre</v>
      </c>
      <c r="V1889" s="36" t="s">
        <v>1608</v>
      </c>
      <c r="W1889" s="34"/>
      <c r="X1889" s="91">
        <f t="shared" si="311"/>
        <v>2.0833333333333259E-3</v>
      </c>
      <c r="Y1889" s="92" t="str">
        <f>VLOOKUP('CM-CIC'!B1820,Annuaire_roster!B:F,4,0)</f>
        <v>RHOUDANE OTHMANE</v>
      </c>
      <c r="Z1889" s="37" t="s">
        <v>110</v>
      </c>
      <c r="AA1889" s="60" t="s">
        <v>232</v>
      </c>
      <c r="AB1889" s="35" t="s">
        <v>63</v>
      </c>
      <c r="AC1889" s="35" t="s">
        <v>63</v>
      </c>
      <c r="AD1889" s="35" t="s">
        <v>63</v>
      </c>
      <c r="AE1889" s="45" t="s">
        <v>63</v>
      </c>
      <c r="AF1889" s="61"/>
      <c r="AG1889" s="45"/>
    </row>
    <row r="1890" spans="1:33" x14ac:dyDescent="0.2">
      <c r="A1890" s="59" t="str">
        <f>+VLOOKUP(B1890,Annuaire_roster!B:G,5,0)</f>
        <v>01597</v>
      </c>
      <c r="B1890" s="78" t="s">
        <v>215</v>
      </c>
      <c r="C1890" s="65">
        <v>0.37430555555555556</v>
      </c>
      <c r="D1890" s="65">
        <v>0.375</v>
      </c>
      <c r="E1890" s="66">
        <v>0.79166666666666663</v>
      </c>
      <c r="F1890" s="66">
        <v>0.79166666666666663</v>
      </c>
      <c r="G1890" s="49">
        <v>0</v>
      </c>
      <c r="H1890" s="48">
        <v>0</v>
      </c>
      <c r="I1890" s="69" t="s">
        <v>63</v>
      </c>
      <c r="J1890" s="48">
        <v>0</v>
      </c>
      <c r="K1890" s="144">
        <v>0</v>
      </c>
      <c r="L1890" s="48">
        <v>0</v>
      </c>
      <c r="M1890" s="70">
        <v>0</v>
      </c>
      <c r="N1890" s="34">
        <f t="shared" si="312"/>
        <v>0.37499999999999994</v>
      </c>
      <c r="O1890" s="38">
        <f t="shared" si="313"/>
        <v>0.37499999999999994</v>
      </c>
      <c r="P1890" s="82" t="s">
        <v>226</v>
      </c>
      <c r="Q1890" s="43">
        <v>44811</v>
      </c>
      <c r="R1890" s="35">
        <v>0</v>
      </c>
      <c r="S1890" s="35">
        <v>0</v>
      </c>
      <c r="T1890" s="10" t="str">
        <f t="shared" si="309"/>
        <v>Sem - 37</v>
      </c>
      <c r="U1890" s="10" t="str">
        <f t="shared" si="310"/>
        <v>Septembre</v>
      </c>
      <c r="V1890" s="36" t="s">
        <v>1609</v>
      </c>
      <c r="W1890" s="34"/>
      <c r="X1890" s="91">
        <f t="shared" si="311"/>
        <v>0</v>
      </c>
      <c r="Y1890" s="92" t="str">
        <f>VLOOKUP('CM-CIC'!B1821,Annuaire_roster!B:F,4,0)</f>
        <v>RHOUDANE OTHMANE</v>
      </c>
      <c r="Z1890" s="37" t="s">
        <v>110</v>
      </c>
      <c r="AA1890" s="60" t="s">
        <v>232</v>
      </c>
      <c r="AB1890" s="35" t="s">
        <v>63</v>
      </c>
      <c r="AC1890" s="35" t="s">
        <v>63</v>
      </c>
      <c r="AD1890" s="35" t="s">
        <v>63</v>
      </c>
      <c r="AE1890" s="45" t="s">
        <v>63</v>
      </c>
      <c r="AF1890" s="61"/>
      <c r="AG1890" s="45"/>
    </row>
    <row r="1891" spans="1:33" x14ac:dyDescent="0.2">
      <c r="A1891" s="59" t="str">
        <f>+VLOOKUP(B1891,Annuaire_roster!B:G,5,0)</f>
        <v>01588</v>
      </c>
      <c r="B1891" s="78" t="s">
        <v>219</v>
      </c>
      <c r="C1891" s="65">
        <v>0.37430555555555556</v>
      </c>
      <c r="D1891" s="65">
        <v>0.375</v>
      </c>
      <c r="E1891" s="66">
        <v>0.79166666666666663</v>
      </c>
      <c r="F1891" s="66">
        <v>0.79166666666666663</v>
      </c>
      <c r="G1891" s="49">
        <v>0</v>
      </c>
      <c r="H1891" s="48">
        <v>0</v>
      </c>
      <c r="I1891" s="69" t="s">
        <v>63</v>
      </c>
      <c r="J1891" s="48">
        <v>0</v>
      </c>
      <c r="K1891" s="144">
        <v>0</v>
      </c>
      <c r="L1891" s="48">
        <v>0</v>
      </c>
      <c r="M1891" s="70">
        <v>0</v>
      </c>
      <c r="N1891" s="34">
        <f t="shared" si="312"/>
        <v>0.37499999999999994</v>
      </c>
      <c r="O1891" s="38">
        <f t="shared" si="313"/>
        <v>0.37499999999999994</v>
      </c>
      <c r="P1891" s="82" t="s">
        <v>226</v>
      </c>
      <c r="Q1891" s="43">
        <v>44811</v>
      </c>
      <c r="R1891" s="35">
        <v>0</v>
      </c>
      <c r="S1891" s="35">
        <v>0</v>
      </c>
      <c r="T1891" s="10" t="str">
        <f t="shared" si="309"/>
        <v>Sem - 37</v>
      </c>
      <c r="U1891" s="10" t="str">
        <f t="shared" si="310"/>
        <v>Septembre</v>
      </c>
      <c r="V1891" s="36" t="s">
        <v>1610</v>
      </c>
      <c r="W1891" s="34"/>
      <c r="X1891" s="91">
        <f t="shared" si="311"/>
        <v>0</v>
      </c>
      <c r="Y1891" s="92" t="str">
        <f>VLOOKUP('CM-CIC'!B1822,Annuaire_roster!B:F,4,0)</f>
        <v>RHOUDANE OTHMANE</v>
      </c>
      <c r="Z1891" s="37" t="s">
        <v>110</v>
      </c>
      <c r="AA1891" s="60" t="s">
        <v>232</v>
      </c>
      <c r="AB1891" s="35" t="s">
        <v>63</v>
      </c>
      <c r="AC1891" s="35" t="s">
        <v>63</v>
      </c>
      <c r="AD1891" s="35" t="s">
        <v>63</v>
      </c>
      <c r="AE1891" s="45" t="s">
        <v>63</v>
      </c>
      <c r="AF1891" s="61"/>
      <c r="AG1891" s="45"/>
    </row>
    <row r="1892" spans="1:33" x14ac:dyDescent="0.2">
      <c r="A1892" s="59" t="str">
        <f>+VLOOKUP(B1892,Annuaire_roster!B:G,5,0)</f>
        <v>01562</v>
      </c>
      <c r="B1892" s="78" t="s">
        <v>199</v>
      </c>
      <c r="C1892" s="65">
        <v>0.375</v>
      </c>
      <c r="D1892" s="65">
        <v>0.375</v>
      </c>
      <c r="E1892" s="66">
        <v>0.79166666666666663</v>
      </c>
      <c r="F1892" s="66">
        <v>0.79166666666666663</v>
      </c>
      <c r="G1892" s="49">
        <v>0</v>
      </c>
      <c r="H1892" s="48">
        <v>0</v>
      </c>
      <c r="I1892" s="69" t="s">
        <v>63</v>
      </c>
      <c r="J1892" s="48">
        <v>0</v>
      </c>
      <c r="K1892" s="144">
        <v>0</v>
      </c>
      <c r="L1892" s="48">
        <v>0</v>
      </c>
      <c r="M1892" s="70">
        <v>0</v>
      </c>
      <c r="N1892" s="34">
        <f t="shared" si="312"/>
        <v>0.37499999999999994</v>
      </c>
      <c r="O1892" s="38">
        <f t="shared" si="313"/>
        <v>0.37499999999999994</v>
      </c>
      <c r="P1892" s="82" t="s">
        <v>226</v>
      </c>
      <c r="Q1892" s="43">
        <v>44811</v>
      </c>
      <c r="R1892" s="35">
        <v>0</v>
      </c>
      <c r="S1892" s="35">
        <v>0</v>
      </c>
      <c r="T1892" s="10" t="str">
        <f t="shared" si="309"/>
        <v>Sem - 37</v>
      </c>
      <c r="U1892" s="10" t="str">
        <f t="shared" si="310"/>
        <v>Septembre</v>
      </c>
      <c r="V1892" s="36" t="s">
        <v>1611</v>
      </c>
      <c r="W1892" s="34"/>
      <c r="X1892" s="91">
        <f t="shared" si="311"/>
        <v>0</v>
      </c>
      <c r="Y1892" s="92" t="str">
        <f>VLOOKUP('CM-CIC'!B1823,Annuaire_roster!B:F,4,0)</f>
        <v>RHOUDANE OTHMANE</v>
      </c>
      <c r="Z1892" s="37" t="s">
        <v>110</v>
      </c>
      <c r="AA1892" s="60" t="s">
        <v>232</v>
      </c>
      <c r="AB1892" s="35" t="s">
        <v>63</v>
      </c>
      <c r="AC1892" s="35" t="s">
        <v>63</v>
      </c>
      <c r="AD1892" s="35" t="s">
        <v>63</v>
      </c>
      <c r="AE1892" s="45" t="s">
        <v>63</v>
      </c>
      <c r="AF1892" s="61"/>
      <c r="AG1892" s="45"/>
    </row>
    <row r="1893" spans="1:33" x14ac:dyDescent="0.2">
      <c r="A1893" s="59" t="str">
        <f>+VLOOKUP(B1893,Annuaire_roster!B:G,5,0)</f>
        <v>01574</v>
      </c>
      <c r="B1893" s="78" t="s">
        <v>192</v>
      </c>
      <c r="C1893" s="65">
        <v>0.42083333333333334</v>
      </c>
      <c r="D1893" s="65">
        <v>0.375</v>
      </c>
      <c r="E1893" s="66">
        <v>0.79166666666666663</v>
      </c>
      <c r="F1893" s="66">
        <v>0.79166666666666663</v>
      </c>
      <c r="G1893" s="49">
        <v>0</v>
      </c>
      <c r="H1893" s="48">
        <v>0</v>
      </c>
      <c r="I1893" s="68">
        <v>4.5833333333333337E-2</v>
      </c>
      <c r="J1893" s="96">
        <v>0</v>
      </c>
      <c r="K1893" s="236">
        <v>4.5833333333333337E-2</v>
      </c>
      <c r="L1893" s="48">
        <v>0</v>
      </c>
      <c r="M1893" s="70">
        <v>0</v>
      </c>
      <c r="N1893" s="34">
        <f t="shared" si="312"/>
        <v>0.32916666666666661</v>
      </c>
      <c r="O1893" s="38">
        <f t="shared" si="313"/>
        <v>0.37499999999999994</v>
      </c>
      <c r="P1893" s="82" t="s">
        <v>226</v>
      </c>
      <c r="Q1893" s="43">
        <v>44811</v>
      </c>
      <c r="R1893" s="35">
        <v>0</v>
      </c>
      <c r="S1893" s="35">
        <v>0</v>
      </c>
      <c r="T1893" s="10" t="str">
        <f t="shared" si="309"/>
        <v>Sem - 37</v>
      </c>
      <c r="U1893" s="10" t="str">
        <f t="shared" si="310"/>
        <v>Septembre</v>
      </c>
      <c r="V1893" s="36" t="s">
        <v>1612</v>
      </c>
      <c r="W1893" s="34"/>
      <c r="X1893" s="91">
        <f t="shared" si="311"/>
        <v>0</v>
      </c>
      <c r="Y1893" s="92" t="str">
        <f>VLOOKUP('CM-CIC'!B1824,Annuaire_roster!B:F,4,0)</f>
        <v>RHOUDANE OTHMANE</v>
      </c>
      <c r="Z1893" s="37" t="s">
        <v>110</v>
      </c>
      <c r="AA1893" s="60" t="s">
        <v>232</v>
      </c>
      <c r="AB1893" s="35" t="s">
        <v>63</v>
      </c>
      <c r="AC1893" s="35" t="s">
        <v>63</v>
      </c>
      <c r="AD1893" s="35" t="s">
        <v>63</v>
      </c>
      <c r="AE1893" s="45" t="s">
        <v>63</v>
      </c>
      <c r="AF1893" s="61"/>
      <c r="AG1893" s="45"/>
    </row>
    <row r="1894" spans="1:33" x14ac:dyDescent="0.2">
      <c r="A1894" s="59" t="str">
        <f>+VLOOKUP(B1894,Annuaire_roster!B:G,5,0)</f>
        <v>01577</v>
      </c>
      <c r="B1894" s="78" t="s">
        <v>195</v>
      </c>
      <c r="C1894" s="65">
        <v>0.37291666666666667</v>
      </c>
      <c r="D1894" s="65">
        <v>0.375</v>
      </c>
      <c r="E1894" s="66">
        <v>0.79166666666666663</v>
      </c>
      <c r="F1894" s="66">
        <v>0.79166666666666663</v>
      </c>
      <c r="G1894" s="49">
        <v>0</v>
      </c>
      <c r="H1894" s="48">
        <v>0</v>
      </c>
      <c r="I1894" s="69" t="s">
        <v>63</v>
      </c>
      <c r="J1894" s="48">
        <v>0</v>
      </c>
      <c r="K1894" s="144">
        <v>0</v>
      </c>
      <c r="L1894" s="48">
        <v>0</v>
      </c>
      <c r="M1894" s="70">
        <v>0</v>
      </c>
      <c r="N1894" s="34">
        <f t="shared" si="312"/>
        <v>0.37499999999999994</v>
      </c>
      <c r="O1894" s="38">
        <f t="shared" si="313"/>
        <v>0.37499999999999994</v>
      </c>
      <c r="P1894" s="82" t="s">
        <v>226</v>
      </c>
      <c r="Q1894" s="43">
        <v>44811</v>
      </c>
      <c r="R1894" s="35">
        <v>0</v>
      </c>
      <c r="S1894" s="35">
        <v>0</v>
      </c>
      <c r="T1894" s="10" t="str">
        <f t="shared" si="309"/>
        <v>Sem - 37</v>
      </c>
      <c r="U1894" s="10" t="str">
        <f t="shared" si="310"/>
        <v>Septembre</v>
      </c>
      <c r="V1894" s="36" t="s">
        <v>1613</v>
      </c>
      <c r="W1894" s="34"/>
      <c r="X1894" s="91">
        <f t="shared" si="311"/>
        <v>2.0833333333333259E-3</v>
      </c>
      <c r="Y1894" s="92" t="str">
        <f>VLOOKUP('CM-CIC'!B1825,Annuaire_roster!B:F,4,0)</f>
        <v>RHOUDANE OTHMANE</v>
      </c>
      <c r="Z1894" s="37" t="s">
        <v>110</v>
      </c>
      <c r="AA1894" s="60" t="s">
        <v>232</v>
      </c>
      <c r="AB1894" s="35" t="s">
        <v>63</v>
      </c>
      <c r="AC1894" s="35" t="s">
        <v>63</v>
      </c>
      <c r="AD1894" s="35" t="s">
        <v>63</v>
      </c>
      <c r="AE1894" s="45" t="s">
        <v>63</v>
      </c>
      <c r="AF1894" s="61"/>
      <c r="AG1894" s="45"/>
    </row>
    <row r="1895" spans="1:33" x14ac:dyDescent="0.2">
      <c r="A1895" s="59" t="str">
        <f>+VLOOKUP(B1895,Annuaire_roster!B:G,5,0)</f>
        <v>01573</v>
      </c>
      <c r="B1895" s="78" t="s">
        <v>200</v>
      </c>
      <c r="C1895" s="65"/>
      <c r="D1895" s="65">
        <v>0.375</v>
      </c>
      <c r="E1895" s="66"/>
      <c r="F1895" s="66">
        <v>0.79166666666666663</v>
      </c>
      <c r="G1895" s="49">
        <v>0</v>
      </c>
      <c r="H1895" s="48">
        <v>0</v>
      </c>
      <c r="I1895" s="69"/>
      <c r="J1895" s="48">
        <v>0</v>
      </c>
      <c r="K1895" s="144">
        <v>0</v>
      </c>
      <c r="L1895" s="48"/>
      <c r="M1895" s="70" t="s">
        <v>187</v>
      </c>
      <c r="N1895" s="34" t="str">
        <f t="shared" si="312"/>
        <v/>
      </c>
      <c r="O1895" s="38">
        <f t="shared" si="313"/>
        <v>0.37499999999999994</v>
      </c>
      <c r="P1895" s="82" t="s">
        <v>226</v>
      </c>
      <c r="Q1895" s="43">
        <v>44811</v>
      </c>
      <c r="R1895" s="35">
        <v>0</v>
      </c>
      <c r="S1895" s="35">
        <v>0</v>
      </c>
      <c r="T1895" s="10" t="str">
        <f t="shared" si="309"/>
        <v>Sem - 37</v>
      </c>
      <c r="U1895" s="10" t="str">
        <f t="shared" si="310"/>
        <v>Septembre</v>
      </c>
      <c r="V1895" s="36" t="s">
        <v>1614</v>
      </c>
      <c r="W1895" s="34"/>
      <c r="X1895" s="91">
        <f t="shared" si="311"/>
        <v>0</v>
      </c>
      <c r="Y1895" s="92" t="str">
        <f>VLOOKUP('CM-CIC'!B1826,Annuaire_roster!B:F,4,0)</f>
        <v>RHOUDANE OTHMANE</v>
      </c>
      <c r="Z1895" s="37" t="s">
        <v>110</v>
      </c>
      <c r="AA1895" s="60" t="s">
        <v>232</v>
      </c>
      <c r="AB1895" s="35" t="s">
        <v>63</v>
      </c>
      <c r="AC1895" s="35" t="s">
        <v>63</v>
      </c>
      <c r="AD1895" s="35" t="s">
        <v>63</v>
      </c>
      <c r="AE1895" s="45" t="s">
        <v>63</v>
      </c>
      <c r="AF1895" s="61"/>
      <c r="AG1895" s="45"/>
    </row>
    <row r="1896" spans="1:33" x14ac:dyDescent="0.2">
      <c r="A1896" s="59" t="str">
        <f>+VLOOKUP(B1896,Annuaire_roster!B:G,5,0)</f>
        <v>01438</v>
      </c>
      <c r="B1896" s="78" t="s">
        <v>155</v>
      </c>
      <c r="C1896" s="65">
        <v>0.37291666666666667</v>
      </c>
      <c r="D1896" s="65">
        <v>0.375</v>
      </c>
      <c r="E1896" s="66">
        <v>0.79166666666666663</v>
      </c>
      <c r="F1896" s="66">
        <v>0.79166666666666663</v>
      </c>
      <c r="G1896" s="49">
        <v>0</v>
      </c>
      <c r="H1896" s="48">
        <v>0</v>
      </c>
      <c r="I1896" s="69" t="s">
        <v>63</v>
      </c>
      <c r="J1896" s="48">
        <v>0</v>
      </c>
      <c r="K1896" s="144">
        <v>0</v>
      </c>
      <c r="L1896" s="48">
        <v>0</v>
      </c>
      <c r="M1896" s="70">
        <v>0</v>
      </c>
      <c r="N1896" s="34">
        <f t="shared" si="312"/>
        <v>0.37499999999999994</v>
      </c>
      <c r="O1896" s="38">
        <f t="shared" si="313"/>
        <v>0.37499999999999994</v>
      </c>
      <c r="P1896" s="82" t="s">
        <v>226</v>
      </c>
      <c r="Q1896" s="43">
        <v>44811</v>
      </c>
      <c r="R1896" s="35">
        <v>0</v>
      </c>
      <c r="S1896" s="35">
        <v>0</v>
      </c>
      <c r="T1896" s="10" t="str">
        <f t="shared" si="309"/>
        <v>Sem - 37</v>
      </c>
      <c r="U1896" s="10" t="str">
        <f t="shared" si="310"/>
        <v>Septembre</v>
      </c>
      <c r="V1896" s="36" t="s">
        <v>1615</v>
      </c>
      <c r="W1896" s="34"/>
      <c r="X1896" s="91">
        <f t="shared" si="311"/>
        <v>2.0833333333333259E-3</v>
      </c>
      <c r="Y1896" s="92" t="str">
        <f>VLOOKUP('CM-CIC'!B1827,Annuaire_roster!B:F,4,0)</f>
        <v>RHOUDANE OTHMANE</v>
      </c>
      <c r="Z1896" s="37" t="s">
        <v>110</v>
      </c>
      <c r="AA1896" s="60" t="s">
        <v>232</v>
      </c>
      <c r="AB1896" s="35" t="s">
        <v>63</v>
      </c>
      <c r="AC1896" s="35" t="s">
        <v>63</v>
      </c>
      <c r="AD1896" s="35" t="s">
        <v>63</v>
      </c>
      <c r="AE1896" s="45" t="s">
        <v>63</v>
      </c>
      <c r="AF1896" s="61"/>
      <c r="AG1896" s="45"/>
    </row>
    <row r="1897" spans="1:33" x14ac:dyDescent="0.2">
      <c r="A1897" s="59" t="str">
        <f>+VLOOKUP(B1897,Annuaire_roster!B:G,5,0)</f>
        <v>01435</v>
      </c>
      <c r="B1897" s="78" t="s">
        <v>156</v>
      </c>
      <c r="C1897" s="65">
        <v>0.37916666666666665</v>
      </c>
      <c r="D1897" s="65">
        <v>0.375</v>
      </c>
      <c r="E1897" s="66">
        <v>0.79166666666666663</v>
      </c>
      <c r="F1897" s="66">
        <v>0.79166666666666663</v>
      </c>
      <c r="G1897" s="49">
        <v>0</v>
      </c>
      <c r="H1897" s="48">
        <v>0</v>
      </c>
      <c r="I1897" s="88"/>
      <c r="J1897" s="48">
        <v>0</v>
      </c>
      <c r="K1897" s="144"/>
      <c r="L1897" s="48">
        <v>0</v>
      </c>
      <c r="M1897" s="70">
        <v>0</v>
      </c>
      <c r="N1897" s="34">
        <f t="shared" si="312"/>
        <v>0.37499999999999994</v>
      </c>
      <c r="O1897" s="38">
        <f t="shared" si="313"/>
        <v>0.37499999999999994</v>
      </c>
      <c r="P1897" s="82" t="s">
        <v>226</v>
      </c>
      <c r="Q1897" s="43">
        <v>44812</v>
      </c>
      <c r="R1897" s="35">
        <v>0</v>
      </c>
      <c r="S1897" s="35">
        <v>0</v>
      </c>
      <c r="T1897" s="10" t="str">
        <f t="shared" si="309"/>
        <v>Sem - 37</v>
      </c>
      <c r="U1897" s="10" t="str">
        <f t="shared" si="310"/>
        <v>Septembre</v>
      </c>
      <c r="V1897" s="36" t="s">
        <v>1617</v>
      </c>
      <c r="W1897" s="34"/>
      <c r="X1897" s="91">
        <f t="shared" si="311"/>
        <v>0</v>
      </c>
      <c r="Y1897" s="92" t="str">
        <f>VLOOKUP('CM-CIC'!B1828,Annuaire_roster!B:F,4,0)</f>
        <v>RHOUDANE OTHMANE</v>
      </c>
      <c r="Z1897" s="37" t="s">
        <v>110</v>
      </c>
      <c r="AA1897" s="60" t="s">
        <v>232</v>
      </c>
      <c r="AB1897" s="35" t="s">
        <v>63</v>
      </c>
      <c r="AC1897" s="35" t="s">
        <v>63</v>
      </c>
      <c r="AD1897" s="35" t="s">
        <v>63</v>
      </c>
      <c r="AE1897" s="45" t="s">
        <v>63</v>
      </c>
      <c r="AF1897" s="61"/>
      <c r="AG1897" s="45"/>
    </row>
    <row r="1898" spans="1:33" x14ac:dyDescent="0.2">
      <c r="A1898" s="59" t="str">
        <f>+VLOOKUP(B1898,Annuaire_roster!B:G,5,0)</f>
        <v>01562</v>
      </c>
      <c r="B1898" s="78" t="s">
        <v>199</v>
      </c>
      <c r="C1898" s="65">
        <v>0.37638888888888888</v>
      </c>
      <c r="D1898" s="65">
        <v>0.375</v>
      </c>
      <c r="E1898" s="66">
        <v>0.79166666666666663</v>
      </c>
      <c r="F1898" s="66">
        <v>0.79166666666666663</v>
      </c>
      <c r="G1898" s="49">
        <v>0</v>
      </c>
      <c r="H1898" s="48">
        <v>0</v>
      </c>
      <c r="I1898" s="88"/>
      <c r="J1898" s="48">
        <v>0</v>
      </c>
      <c r="K1898" s="144"/>
      <c r="L1898" s="48">
        <v>0</v>
      </c>
      <c r="M1898" s="70">
        <v>0</v>
      </c>
      <c r="N1898" s="34">
        <f t="shared" si="312"/>
        <v>0.37499999999999994</v>
      </c>
      <c r="O1898" s="38">
        <f t="shared" si="313"/>
        <v>0.37499999999999994</v>
      </c>
      <c r="P1898" s="82" t="s">
        <v>226</v>
      </c>
      <c r="Q1898" s="43">
        <v>44812</v>
      </c>
      <c r="R1898" s="35">
        <v>0</v>
      </c>
      <c r="S1898" s="35">
        <v>0</v>
      </c>
      <c r="T1898" s="10" t="str">
        <f t="shared" si="309"/>
        <v>Sem - 37</v>
      </c>
      <c r="U1898" s="10" t="str">
        <f t="shared" si="310"/>
        <v>Septembre</v>
      </c>
      <c r="V1898" s="36" t="s">
        <v>1622</v>
      </c>
      <c r="W1898" s="34"/>
      <c r="X1898" s="91">
        <f t="shared" si="311"/>
        <v>0</v>
      </c>
      <c r="Y1898" s="92" t="str">
        <f>VLOOKUP('CM-CIC'!B1829,Annuaire_roster!B:F,4,0)</f>
        <v>RHOUDANE OTHMANE</v>
      </c>
      <c r="Z1898" s="37" t="s">
        <v>110</v>
      </c>
      <c r="AA1898" s="60" t="s">
        <v>232</v>
      </c>
      <c r="AB1898" s="35" t="s">
        <v>63</v>
      </c>
      <c r="AC1898" s="35" t="s">
        <v>63</v>
      </c>
      <c r="AD1898" s="35" t="s">
        <v>63</v>
      </c>
      <c r="AE1898" s="45" t="s">
        <v>63</v>
      </c>
      <c r="AF1898" s="61"/>
      <c r="AG1898" s="45"/>
    </row>
    <row r="1899" spans="1:33" x14ac:dyDescent="0.2">
      <c r="A1899" s="59" t="str">
        <f>+VLOOKUP(B1899,Annuaire_roster!B:G,5,0)</f>
        <v>01438</v>
      </c>
      <c r="B1899" s="78" t="s">
        <v>155</v>
      </c>
      <c r="C1899" s="65">
        <v>0.37430555555555556</v>
      </c>
      <c r="D1899" s="65">
        <v>0.375</v>
      </c>
      <c r="E1899" s="66">
        <v>0.79166666666666663</v>
      </c>
      <c r="F1899" s="66">
        <v>0.79166666666666663</v>
      </c>
      <c r="G1899" s="49">
        <v>0</v>
      </c>
      <c r="H1899" s="48">
        <v>0</v>
      </c>
      <c r="I1899" s="69" t="s">
        <v>63</v>
      </c>
      <c r="J1899" s="48">
        <v>0</v>
      </c>
      <c r="K1899" s="144">
        <v>0</v>
      </c>
      <c r="L1899" s="48">
        <v>0</v>
      </c>
      <c r="M1899" s="70">
        <v>0</v>
      </c>
      <c r="N1899" s="34">
        <f t="shared" si="312"/>
        <v>0.37499999999999994</v>
      </c>
      <c r="O1899" s="38">
        <f t="shared" si="313"/>
        <v>0.37499999999999994</v>
      </c>
      <c r="P1899" s="82" t="s">
        <v>226</v>
      </c>
      <c r="Q1899" s="43">
        <v>44812</v>
      </c>
      <c r="R1899" s="35">
        <v>0</v>
      </c>
      <c r="S1899" s="35">
        <v>0</v>
      </c>
      <c r="T1899" s="10" t="str">
        <f t="shared" si="309"/>
        <v>Sem - 37</v>
      </c>
      <c r="U1899" s="10" t="str">
        <f t="shared" si="310"/>
        <v>Septembre</v>
      </c>
      <c r="V1899" s="36" t="s">
        <v>1616</v>
      </c>
      <c r="W1899" s="34"/>
      <c r="X1899" s="91">
        <f t="shared" si="311"/>
        <v>0</v>
      </c>
      <c r="Y1899" s="92" t="str">
        <f>VLOOKUP('CM-CIC'!B1830,Annuaire_roster!B:F,4,0)</f>
        <v>RHOUDANE OTHMANE</v>
      </c>
      <c r="Z1899" s="37" t="s">
        <v>110</v>
      </c>
      <c r="AA1899" s="60" t="s">
        <v>232</v>
      </c>
      <c r="AB1899" s="35" t="s">
        <v>63</v>
      </c>
      <c r="AC1899" s="35" t="s">
        <v>63</v>
      </c>
      <c r="AD1899" s="35" t="s">
        <v>63</v>
      </c>
      <c r="AE1899" s="45" t="s">
        <v>63</v>
      </c>
      <c r="AF1899" s="61"/>
      <c r="AG1899" s="45"/>
    </row>
    <row r="1900" spans="1:33" x14ac:dyDescent="0.2">
      <c r="A1900" s="59" t="str">
        <f>+VLOOKUP(B1900,Annuaire_roster!B:G,5,0)</f>
        <v>01601</v>
      </c>
      <c r="B1900" s="78" t="s">
        <v>207</v>
      </c>
      <c r="C1900" s="65">
        <v>0.375</v>
      </c>
      <c r="D1900" s="65">
        <v>0.375</v>
      </c>
      <c r="E1900" s="66">
        <v>0.79166666666666663</v>
      </c>
      <c r="F1900" s="66">
        <v>0.79166666666666663</v>
      </c>
      <c r="G1900" s="49">
        <v>0</v>
      </c>
      <c r="H1900" s="48">
        <v>0</v>
      </c>
      <c r="I1900" s="69" t="s">
        <v>63</v>
      </c>
      <c r="J1900" s="48">
        <v>0</v>
      </c>
      <c r="K1900" s="144">
        <v>0</v>
      </c>
      <c r="L1900" s="48">
        <v>0</v>
      </c>
      <c r="M1900" s="70">
        <v>0</v>
      </c>
      <c r="N1900" s="34">
        <f t="shared" si="312"/>
        <v>0.37499999999999994</v>
      </c>
      <c r="O1900" s="38">
        <f t="shared" si="313"/>
        <v>0.37499999999999994</v>
      </c>
      <c r="P1900" s="82" t="s">
        <v>226</v>
      </c>
      <c r="Q1900" s="43">
        <v>44812</v>
      </c>
      <c r="R1900" s="35">
        <v>0</v>
      </c>
      <c r="S1900" s="35">
        <v>0</v>
      </c>
      <c r="T1900" s="10" t="str">
        <f t="shared" si="309"/>
        <v>Sem - 37</v>
      </c>
      <c r="U1900" s="10" t="str">
        <f t="shared" si="310"/>
        <v>Septembre</v>
      </c>
      <c r="V1900" s="36" t="s">
        <v>1618</v>
      </c>
      <c r="W1900" s="34"/>
      <c r="X1900" s="91">
        <f t="shared" si="311"/>
        <v>0</v>
      </c>
      <c r="Y1900" s="92" t="str">
        <f>VLOOKUP('CM-CIC'!B1831,Annuaire_roster!B:F,4,0)</f>
        <v>RHOUDANE OTHMANE</v>
      </c>
      <c r="Z1900" s="37" t="s">
        <v>110</v>
      </c>
      <c r="AA1900" s="60" t="s">
        <v>232</v>
      </c>
      <c r="AB1900" s="35" t="s">
        <v>63</v>
      </c>
      <c r="AC1900" s="35" t="s">
        <v>63</v>
      </c>
      <c r="AD1900" s="35" t="s">
        <v>63</v>
      </c>
      <c r="AE1900" s="45" t="s">
        <v>63</v>
      </c>
      <c r="AF1900" s="61"/>
      <c r="AG1900" s="45"/>
    </row>
    <row r="1901" spans="1:33" x14ac:dyDescent="0.2">
      <c r="A1901" s="59" t="str">
        <f>+VLOOKUP(B1901,Annuaire_roster!B:G,5,0)</f>
        <v>01595</v>
      </c>
      <c r="B1901" s="78" t="s">
        <v>208</v>
      </c>
      <c r="C1901" s="65">
        <v>0.37361111111111112</v>
      </c>
      <c r="D1901" s="65">
        <v>0.375</v>
      </c>
      <c r="E1901" s="66">
        <v>0.79166666666666663</v>
      </c>
      <c r="F1901" s="66">
        <v>0.79166666666666663</v>
      </c>
      <c r="G1901" s="49">
        <v>0</v>
      </c>
      <c r="H1901" s="48">
        <v>0</v>
      </c>
      <c r="I1901" s="69" t="s">
        <v>63</v>
      </c>
      <c r="J1901" s="48">
        <v>0</v>
      </c>
      <c r="K1901" s="144">
        <v>0</v>
      </c>
      <c r="L1901" s="48">
        <v>0</v>
      </c>
      <c r="M1901" s="70">
        <v>0</v>
      </c>
      <c r="N1901" s="34">
        <f t="shared" si="312"/>
        <v>0.37499999999999994</v>
      </c>
      <c r="O1901" s="38">
        <f t="shared" si="313"/>
        <v>0.37499999999999994</v>
      </c>
      <c r="P1901" s="82" t="s">
        <v>226</v>
      </c>
      <c r="Q1901" s="43">
        <v>44812</v>
      </c>
      <c r="R1901" s="35">
        <v>0</v>
      </c>
      <c r="S1901" s="35">
        <v>0</v>
      </c>
      <c r="T1901" s="10" t="str">
        <f t="shared" si="309"/>
        <v>Sem - 37</v>
      </c>
      <c r="U1901" s="10" t="str">
        <f t="shared" si="310"/>
        <v>Septembre</v>
      </c>
      <c r="V1901" s="36" t="s">
        <v>1619</v>
      </c>
      <c r="W1901" s="34"/>
      <c r="X1901" s="91">
        <f t="shared" si="311"/>
        <v>1.388888888888884E-3</v>
      </c>
      <c r="Y1901" s="92" t="str">
        <f>VLOOKUP('CM-CIC'!B1832,Annuaire_roster!B:F,4,0)</f>
        <v>RHOUDANE OTHMANE</v>
      </c>
      <c r="Z1901" s="37" t="s">
        <v>110</v>
      </c>
      <c r="AA1901" s="60" t="s">
        <v>232</v>
      </c>
      <c r="AB1901" s="35" t="s">
        <v>63</v>
      </c>
      <c r="AC1901" s="35" t="s">
        <v>63</v>
      </c>
      <c r="AD1901" s="35" t="s">
        <v>63</v>
      </c>
      <c r="AE1901" s="45" t="s">
        <v>63</v>
      </c>
      <c r="AF1901" s="61"/>
      <c r="AG1901" s="45"/>
    </row>
    <row r="1902" spans="1:33" x14ac:dyDescent="0.2">
      <c r="A1902" s="59" t="str">
        <f>+VLOOKUP(B1902,Annuaire_roster!B:G,5,0)</f>
        <v>01597</v>
      </c>
      <c r="B1902" s="78" t="s">
        <v>215</v>
      </c>
      <c r="C1902" s="65">
        <v>0.375</v>
      </c>
      <c r="D1902" s="65">
        <v>0.375</v>
      </c>
      <c r="E1902" s="66">
        <v>0.79166666666666663</v>
      </c>
      <c r="F1902" s="66">
        <v>0.79166666666666663</v>
      </c>
      <c r="G1902" s="49">
        <v>0</v>
      </c>
      <c r="H1902" s="48">
        <v>0</v>
      </c>
      <c r="I1902" s="69" t="s">
        <v>63</v>
      </c>
      <c r="J1902" s="48">
        <v>0</v>
      </c>
      <c r="K1902" s="144">
        <v>0</v>
      </c>
      <c r="L1902" s="48">
        <v>0</v>
      </c>
      <c r="M1902" s="70">
        <v>0</v>
      </c>
      <c r="N1902" s="34">
        <f t="shared" si="312"/>
        <v>0.37499999999999994</v>
      </c>
      <c r="O1902" s="38">
        <f t="shared" si="313"/>
        <v>0.37499999999999994</v>
      </c>
      <c r="P1902" s="82" t="s">
        <v>226</v>
      </c>
      <c r="Q1902" s="43">
        <v>44812</v>
      </c>
      <c r="R1902" s="35">
        <v>0</v>
      </c>
      <c r="S1902" s="35">
        <v>0</v>
      </c>
      <c r="T1902" s="10" t="str">
        <f t="shared" si="309"/>
        <v>Sem - 37</v>
      </c>
      <c r="U1902" s="10" t="str">
        <f t="shared" si="310"/>
        <v>Septembre</v>
      </c>
      <c r="V1902" s="36" t="s">
        <v>1620</v>
      </c>
      <c r="W1902" s="34"/>
      <c r="X1902" s="91">
        <f t="shared" si="311"/>
        <v>0</v>
      </c>
      <c r="Y1902" s="92" t="str">
        <f>VLOOKUP('CM-CIC'!B1833,Annuaire_roster!B:F,4,0)</f>
        <v>RHOUDANE OTHMANE</v>
      </c>
      <c r="Z1902" s="37" t="s">
        <v>110</v>
      </c>
      <c r="AA1902" s="60" t="s">
        <v>232</v>
      </c>
      <c r="AB1902" s="35" t="s">
        <v>63</v>
      </c>
      <c r="AC1902" s="35" t="s">
        <v>63</v>
      </c>
      <c r="AD1902" s="35" t="s">
        <v>63</v>
      </c>
      <c r="AE1902" s="45" t="s">
        <v>63</v>
      </c>
      <c r="AF1902" s="61"/>
      <c r="AG1902" s="45"/>
    </row>
    <row r="1903" spans="1:33" x14ac:dyDescent="0.2">
      <c r="A1903" s="59" t="str">
        <f>+VLOOKUP(B1903,Annuaire_roster!B:G,5,0)</f>
        <v>01588</v>
      </c>
      <c r="B1903" s="78" t="s">
        <v>219</v>
      </c>
      <c r="C1903" s="65">
        <v>0.375</v>
      </c>
      <c r="D1903" s="65">
        <v>0.375</v>
      </c>
      <c r="E1903" s="66">
        <v>0.79166666666666663</v>
      </c>
      <c r="F1903" s="66">
        <v>0.79166666666666663</v>
      </c>
      <c r="G1903" s="49">
        <v>0</v>
      </c>
      <c r="H1903" s="48">
        <v>0</v>
      </c>
      <c r="I1903" s="69" t="s">
        <v>63</v>
      </c>
      <c r="J1903" s="48">
        <v>0</v>
      </c>
      <c r="K1903" s="144">
        <v>0</v>
      </c>
      <c r="L1903" s="48">
        <v>0</v>
      </c>
      <c r="M1903" s="70">
        <v>0</v>
      </c>
      <c r="N1903" s="34">
        <f t="shared" si="312"/>
        <v>0.37499999999999994</v>
      </c>
      <c r="O1903" s="38">
        <f t="shared" si="313"/>
        <v>0.37499999999999994</v>
      </c>
      <c r="P1903" s="82" t="s">
        <v>226</v>
      </c>
      <c r="Q1903" s="43">
        <v>44812</v>
      </c>
      <c r="R1903" s="35">
        <v>0</v>
      </c>
      <c r="S1903" s="35">
        <v>0</v>
      </c>
      <c r="T1903" s="10" t="str">
        <f t="shared" si="309"/>
        <v>Sem - 37</v>
      </c>
      <c r="U1903" s="10" t="str">
        <f t="shared" si="310"/>
        <v>Septembre</v>
      </c>
      <c r="V1903" s="36" t="s">
        <v>1621</v>
      </c>
      <c r="W1903" s="34"/>
      <c r="X1903" s="91">
        <f t="shared" si="311"/>
        <v>0</v>
      </c>
      <c r="Y1903" s="92" t="str">
        <f>VLOOKUP('CM-CIC'!B1834,Annuaire_roster!B:F,4,0)</f>
        <v>RHOUDANE OTHMANE</v>
      </c>
      <c r="Z1903" s="37" t="s">
        <v>110</v>
      </c>
      <c r="AA1903" s="60" t="s">
        <v>232</v>
      </c>
      <c r="AB1903" s="35" t="s">
        <v>63</v>
      </c>
      <c r="AC1903" s="35" t="s">
        <v>63</v>
      </c>
      <c r="AD1903" s="35" t="s">
        <v>63</v>
      </c>
      <c r="AE1903" s="45" t="s">
        <v>63</v>
      </c>
      <c r="AF1903" s="61"/>
      <c r="AG1903" s="45"/>
    </row>
    <row r="1904" spans="1:33" x14ac:dyDescent="0.2">
      <c r="A1904" s="59" t="str">
        <f>+VLOOKUP(B1904,Annuaire_roster!B:G,5,0)</f>
        <v>01574</v>
      </c>
      <c r="B1904" s="78" t="s">
        <v>192</v>
      </c>
      <c r="C1904" s="65"/>
      <c r="D1904" s="65">
        <v>0.375</v>
      </c>
      <c r="E1904" s="66"/>
      <c r="F1904" s="66">
        <v>0.79166666666666663</v>
      </c>
      <c r="G1904" s="49">
        <v>0</v>
      </c>
      <c r="H1904" s="48">
        <v>0</v>
      </c>
      <c r="I1904" s="69"/>
      <c r="J1904" s="48">
        <v>0</v>
      </c>
      <c r="K1904" s="144">
        <v>0</v>
      </c>
      <c r="L1904" s="48"/>
      <c r="M1904" s="70" t="s">
        <v>187</v>
      </c>
      <c r="N1904" s="34" t="str">
        <f t="shared" si="312"/>
        <v/>
      </c>
      <c r="O1904" s="38">
        <f t="shared" si="313"/>
        <v>0.37499999999999994</v>
      </c>
      <c r="P1904" s="82" t="s">
        <v>226</v>
      </c>
      <c r="Q1904" s="43">
        <v>44812</v>
      </c>
      <c r="R1904" s="35">
        <v>0</v>
      </c>
      <c r="S1904" s="35">
        <v>0</v>
      </c>
      <c r="T1904" s="10" t="str">
        <f t="shared" si="309"/>
        <v>Sem - 37</v>
      </c>
      <c r="U1904" s="10" t="str">
        <f t="shared" si="310"/>
        <v>Septembre</v>
      </c>
      <c r="V1904" s="36" t="s">
        <v>1623</v>
      </c>
      <c r="W1904" s="34"/>
      <c r="X1904" s="91">
        <f t="shared" si="311"/>
        <v>0</v>
      </c>
      <c r="Y1904" s="92" t="str">
        <f>VLOOKUP('CM-CIC'!B1835,Annuaire_roster!B:F,4,0)</f>
        <v>RHOUDANE OTHMANE</v>
      </c>
      <c r="Z1904" s="37" t="s">
        <v>110</v>
      </c>
      <c r="AA1904" s="60" t="s">
        <v>232</v>
      </c>
      <c r="AB1904" s="35" t="s">
        <v>63</v>
      </c>
      <c r="AC1904" s="35" t="s">
        <v>63</v>
      </c>
      <c r="AD1904" s="35" t="s">
        <v>63</v>
      </c>
      <c r="AE1904" s="45" t="s">
        <v>63</v>
      </c>
      <c r="AF1904" s="61"/>
      <c r="AG1904" s="45"/>
    </row>
    <row r="1905" spans="1:33" x14ac:dyDescent="0.2">
      <c r="A1905" s="59" t="str">
        <f>+VLOOKUP(B1905,Annuaire_roster!B:G,5,0)</f>
        <v>01577</v>
      </c>
      <c r="B1905" s="78" t="s">
        <v>195</v>
      </c>
      <c r="C1905" s="65">
        <v>0.37222222222222223</v>
      </c>
      <c r="D1905" s="65">
        <v>0.375</v>
      </c>
      <c r="E1905" s="66">
        <v>0.79166666666666663</v>
      </c>
      <c r="F1905" s="66">
        <v>0.79166666666666663</v>
      </c>
      <c r="G1905" s="49">
        <v>0</v>
      </c>
      <c r="H1905" s="48">
        <v>0</v>
      </c>
      <c r="I1905" s="69" t="s">
        <v>63</v>
      </c>
      <c r="J1905" s="48">
        <v>0</v>
      </c>
      <c r="K1905" s="144">
        <v>0</v>
      </c>
      <c r="L1905" s="48">
        <v>0</v>
      </c>
      <c r="M1905" s="70">
        <v>0</v>
      </c>
      <c r="N1905" s="34">
        <f t="shared" si="312"/>
        <v>0.37499999999999994</v>
      </c>
      <c r="O1905" s="38">
        <f t="shared" si="313"/>
        <v>0.37499999999999994</v>
      </c>
      <c r="P1905" s="82" t="s">
        <v>226</v>
      </c>
      <c r="Q1905" s="43">
        <v>44812</v>
      </c>
      <c r="R1905" s="35">
        <v>0</v>
      </c>
      <c r="S1905" s="35">
        <v>0</v>
      </c>
      <c r="T1905" s="10" t="str">
        <f t="shared" si="309"/>
        <v>Sem - 37</v>
      </c>
      <c r="U1905" s="10" t="str">
        <f t="shared" si="310"/>
        <v>Septembre</v>
      </c>
      <c r="V1905" s="36" t="s">
        <v>1624</v>
      </c>
      <c r="W1905" s="34"/>
      <c r="X1905" s="91">
        <f t="shared" si="311"/>
        <v>2.7777777777777679E-3</v>
      </c>
      <c r="Y1905" s="92" t="str">
        <f>VLOOKUP('CM-CIC'!B1836,Annuaire_roster!B:F,4,0)</f>
        <v>RHOUDANE OTHMANE</v>
      </c>
      <c r="Z1905" s="37" t="s">
        <v>110</v>
      </c>
      <c r="AA1905" s="60" t="s">
        <v>232</v>
      </c>
      <c r="AB1905" s="35" t="s">
        <v>63</v>
      </c>
      <c r="AC1905" s="35" t="s">
        <v>63</v>
      </c>
      <c r="AD1905" s="35" t="s">
        <v>63</v>
      </c>
      <c r="AE1905" s="45" t="s">
        <v>63</v>
      </c>
      <c r="AF1905" s="61"/>
      <c r="AG1905" s="45"/>
    </row>
    <row r="1906" spans="1:33" x14ac:dyDescent="0.2">
      <c r="A1906" s="59" t="str">
        <f>+VLOOKUP(B1906,Annuaire_roster!B:G,5,0)</f>
        <v>01573</v>
      </c>
      <c r="B1906" s="78" t="s">
        <v>200</v>
      </c>
      <c r="C1906" s="65">
        <v>0.37430555555555556</v>
      </c>
      <c r="D1906" s="65">
        <v>0.375</v>
      </c>
      <c r="E1906" s="66">
        <v>0.79166666666666663</v>
      </c>
      <c r="F1906" s="66">
        <v>0.79166666666666663</v>
      </c>
      <c r="G1906" s="49">
        <v>0</v>
      </c>
      <c r="H1906" s="48">
        <v>0</v>
      </c>
      <c r="I1906" s="69" t="s">
        <v>63</v>
      </c>
      <c r="J1906" s="48">
        <v>0</v>
      </c>
      <c r="K1906" s="58">
        <v>0</v>
      </c>
      <c r="L1906" s="48">
        <v>0</v>
      </c>
      <c r="M1906" s="70">
        <v>0</v>
      </c>
      <c r="N1906" s="34">
        <f t="shared" si="312"/>
        <v>0.37499999999999994</v>
      </c>
      <c r="O1906" s="38">
        <f t="shared" si="313"/>
        <v>0.37499999999999994</v>
      </c>
      <c r="P1906" s="82" t="s">
        <v>226</v>
      </c>
      <c r="Q1906" s="43">
        <v>44812</v>
      </c>
      <c r="R1906" s="35">
        <v>0</v>
      </c>
      <c r="S1906" s="35">
        <v>0</v>
      </c>
      <c r="T1906" s="10" t="str">
        <f t="shared" si="309"/>
        <v>Sem - 37</v>
      </c>
      <c r="U1906" s="10" t="str">
        <f t="shared" si="310"/>
        <v>Septembre</v>
      </c>
      <c r="V1906" s="36" t="s">
        <v>1625</v>
      </c>
      <c r="W1906" s="34"/>
      <c r="X1906" s="91">
        <f t="shared" si="311"/>
        <v>0</v>
      </c>
      <c r="Y1906" s="92" t="str">
        <f>VLOOKUP('CM-CIC'!B1837,Annuaire_roster!B:F,4,0)</f>
        <v>RHOUDANE OTHMANE</v>
      </c>
      <c r="Z1906" s="37" t="s">
        <v>110</v>
      </c>
      <c r="AA1906" s="60" t="s">
        <v>232</v>
      </c>
      <c r="AB1906" s="35" t="s">
        <v>63</v>
      </c>
      <c r="AC1906" s="35" t="s">
        <v>63</v>
      </c>
      <c r="AD1906" s="35" t="s">
        <v>63</v>
      </c>
      <c r="AE1906" s="45" t="s">
        <v>63</v>
      </c>
      <c r="AF1906" s="61"/>
      <c r="AG1906" s="45"/>
    </row>
    <row r="1907" spans="1:33" x14ac:dyDescent="0.2">
      <c r="A1907" s="59" t="str">
        <f>+VLOOKUP(B1907,Annuaire_roster!B:G,5,0)</f>
        <v>01573</v>
      </c>
      <c r="B1907" s="78" t="s">
        <v>200</v>
      </c>
      <c r="C1907" s="65">
        <v>0.37638888888888888</v>
      </c>
      <c r="D1907" s="65">
        <v>0.375</v>
      </c>
      <c r="E1907" s="66">
        <v>0.79166666666666663</v>
      </c>
      <c r="F1907" s="66">
        <v>0.75</v>
      </c>
      <c r="G1907" s="49">
        <v>0</v>
      </c>
      <c r="H1907" s="48">
        <v>0</v>
      </c>
      <c r="I1907" s="88"/>
      <c r="J1907" s="48">
        <v>0</v>
      </c>
      <c r="K1907" s="144"/>
      <c r="L1907" s="48">
        <v>0</v>
      </c>
      <c r="M1907" s="70">
        <v>0</v>
      </c>
      <c r="N1907" s="34">
        <f t="shared" si="312"/>
        <v>0.33333333333333331</v>
      </c>
      <c r="O1907" s="38">
        <f t="shared" si="313"/>
        <v>0.33333333333333331</v>
      </c>
      <c r="P1907" s="82" t="s">
        <v>226</v>
      </c>
      <c r="Q1907" s="43">
        <v>44813</v>
      </c>
      <c r="R1907" s="35">
        <v>0</v>
      </c>
      <c r="S1907" s="35">
        <v>0</v>
      </c>
      <c r="T1907" s="10" t="str">
        <f t="shared" si="309"/>
        <v>Sem - 37</v>
      </c>
      <c r="U1907" s="10" t="str">
        <f t="shared" si="310"/>
        <v>Septembre</v>
      </c>
      <c r="V1907" s="36" t="s">
        <v>1635</v>
      </c>
      <c r="W1907" s="34"/>
      <c r="X1907" s="91">
        <f t="shared" si="311"/>
        <v>4.0277777777777746E-2</v>
      </c>
      <c r="Y1907" s="92" t="str">
        <f>VLOOKUP('CM-CIC'!B1838,Annuaire_roster!B:F,4,0)</f>
        <v>RHOUDANE OTHMANE</v>
      </c>
      <c r="Z1907" s="37" t="s">
        <v>110</v>
      </c>
      <c r="AA1907" s="60" t="s">
        <v>232</v>
      </c>
      <c r="AB1907" s="35" t="s">
        <v>63</v>
      </c>
      <c r="AC1907" s="35" t="s">
        <v>63</v>
      </c>
      <c r="AD1907" s="35" t="s">
        <v>63</v>
      </c>
      <c r="AE1907" s="45" t="s">
        <v>63</v>
      </c>
      <c r="AF1907" s="61"/>
      <c r="AG1907" s="45"/>
    </row>
    <row r="1908" spans="1:33" x14ac:dyDescent="0.2">
      <c r="A1908" s="59" t="str">
        <f>+VLOOKUP(B1908,Annuaire_roster!B:G,5,0)</f>
        <v>01438</v>
      </c>
      <c r="B1908" s="78" t="s">
        <v>155</v>
      </c>
      <c r="C1908" s="65">
        <v>0.37291666666666667</v>
      </c>
      <c r="D1908" s="65">
        <v>0.375</v>
      </c>
      <c r="E1908" s="66">
        <v>0.79166666666666663</v>
      </c>
      <c r="F1908" s="66">
        <v>0.79166666666666663</v>
      </c>
      <c r="G1908" s="49">
        <v>0</v>
      </c>
      <c r="H1908" s="48">
        <v>0</v>
      </c>
      <c r="I1908" s="69" t="s">
        <v>63</v>
      </c>
      <c r="J1908" s="48">
        <v>0</v>
      </c>
      <c r="K1908" s="58">
        <v>0</v>
      </c>
      <c r="L1908" s="48">
        <v>0</v>
      </c>
      <c r="M1908" s="70">
        <v>0</v>
      </c>
      <c r="N1908" s="34">
        <f t="shared" si="312"/>
        <v>0.37499999999999994</v>
      </c>
      <c r="O1908" s="38">
        <f t="shared" si="313"/>
        <v>0.37499999999999994</v>
      </c>
      <c r="P1908" s="82" t="s">
        <v>226</v>
      </c>
      <c r="Q1908" s="43">
        <v>44813</v>
      </c>
      <c r="R1908" s="35">
        <v>0</v>
      </c>
      <c r="S1908" s="35">
        <v>0</v>
      </c>
      <c r="T1908" s="10" t="str">
        <f t="shared" si="309"/>
        <v>Sem - 37</v>
      </c>
      <c r="U1908" s="10" t="str">
        <f t="shared" si="310"/>
        <v>Septembre</v>
      </c>
      <c r="V1908" s="36" t="s">
        <v>1626</v>
      </c>
      <c r="W1908" s="34"/>
      <c r="X1908" s="91">
        <f t="shared" si="311"/>
        <v>2.0833333333333259E-3</v>
      </c>
      <c r="Y1908" s="92" t="str">
        <f>VLOOKUP('CM-CIC'!B1839,Annuaire_roster!B:F,4,0)</f>
        <v>RHOUDANE OTHMANE</v>
      </c>
      <c r="Z1908" s="37" t="s">
        <v>110</v>
      </c>
      <c r="AA1908" s="60" t="s">
        <v>232</v>
      </c>
      <c r="AB1908" s="35" t="s">
        <v>63</v>
      </c>
      <c r="AC1908" s="35" t="s">
        <v>63</v>
      </c>
      <c r="AD1908" s="35" t="s">
        <v>63</v>
      </c>
      <c r="AE1908" s="45" t="s">
        <v>63</v>
      </c>
      <c r="AF1908" s="61"/>
      <c r="AG1908" s="45"/>
    </row>
    <row r="1909" spans="1:33" x14ac:dyDescent="0.2">
      <c r="A1909" s="59" t="str">
        <f>+VLOOKUP(B1909,Annuaire_roster!B:G,5,0)</f>
        <v>01435</v>
      </c>
      <c r="B1909" s="78" t="s">
        <v>156</v>
      </c>
      <c r="C1909" s="65">
        <v>0.375</v>
      </c>
      <c r="D1909" s="65">
        <v>0.375</v>
      </c>
      <c r="E1909" s="66">
        <v>0.79166666666666663</v>
      </c>
      <c r="F1909" s="66">
        <v>0.79166666666666663</v>
      </c>
      <c r="G1909" s="49">
        <v>0</v>
      </c>
      <c r="H1909" s="48">
        <v>0</v>
      </c>
      <c r="I1909" s="69" t="s">
        <v>63</v>
      </c>
      <c r="J1909" s="48">
        <v>0</v>
      </c>
      <c r="K1909" s="58">
        <v>0</v>
      </c>
      <c r="L1909" s="48">
        <v>0</v>
      </c>
      <c r="M1909" s="70">
        <v>0</v>
      </c>
      <c r="N1909" s="34">
        <f t="shared" si="312"/>
        <v>0.37499999999999994</v>
      </c>
      <c r="O1909" s="38">
        <f t="shared" si="313"/>
        <v>0.37499999999999994</v>
      </c>
      <c r="P1909" s="82" t="s">
        <v>226</v>
      </c>
      <c r="Q1909" s="43">
        <v>44813</v>
      </c>
      <c r="R1909" s="35">
        <v>0</v>
      </c>
      <c r="S1909" s="35">
        <v>0</v>
      </c>
      <c r="T1909" s="10" t="str">
        <f t="shared" si="309"/>
        <v>Sem - 37</v>
      </c>
      <c r="U1909" s="10" t="str">
        <f t="shared" si="310"/>
        <v>Septembre</v>
      </c>
      <c r="V1909" s="36" t="s">
        <v>1627</v>
      </c>
      <c r="W1909" s="34"/>
      <c r="X1909" s="91">
        <f t="shared" si="311"/>
        <v>0</v>
      </c>
      <c r="Y1909" s="92" t="str">
        <f>VLOOKUP('CM-CIC'!B1840,Annuaire_roster!B:F,4,0)</f>
        <v>RHOUDANE OTHMANE</v>
      </c>
      <c r="Z1909" s="37" t="s">
        <v>110</v>
      </c>
      <c r="AA1909" s="60" t="s">
        <v>232</v>
      </c>
      <c r="AB1909" s="35" t="s">
        <v>63</v>
      </c>
      <c r="AC1909" s="35" t="s">
        <v>63</v>
      </c>
      <c r="AD1909" s="35" t="s">
        <v>63</v>
      </c>
      <c r="AE1909" s="45" t="s">
        <v>63</v>
      </c>
      <c r="AF1909" s="61"/>
      <c r="AG1909" s="45"/>
    </row>
    <row r="1910" spans="1:33" x14ac:dyDescent="0.2">
      <c r="A1910" s="59" t="str">
        <f>+VLOOKUP(B1910,Annuaire_roster!B:G,5,0)</f>
        <v>01601</v>
      </c>
      <c r="B1910" s="78" t="s">
        <v>207</v>
      </c>
      <c r="C1910" s="65">
        <v>0.37361111111111112</v>
      </c>
      <c r="D1910" s="65">
        <v>0.375</v>
      </c>
      <c r="E1910" s="66">
        <v>0.79166666666666663</v>
      </c>
      <c r="F1910" s="66">
        <v>0.79166666666666663</v>
      </c>
      <c r="G1910" s="49">
        <v>0</v>
      </c>
      <c r="H1910" s="48">
        <v>0</v>
      </c>
      <c r="I1910" s="69" t="s">
        <v>63</v>
      </c>
      <c r="J1910" s="48">
        <v>0</v>
      </c>
      <c r="K1910" s="58">
        <v>0</v>
      </c>
      <c r="L1910" s="48">
        <v>0</v>
      </c>
      <c r="M1910" s="70">
        <v>0</v>
      </c>
      <c r="N1910" s="34">
        <f t="shared" si="312"/>
        <v>0.37499999999999994</v>
      </c>
      <c r="O1910" s="38">
        <f t="shared" si="313"/>
        <v>0.37499999999999994</v>
      </c>
      <c r="P1910" s="82" t="s">
        <v>226</v>
      </c>
      <c r="Q1910" s="43">
        <v>44813</v>
      </c>
      <c r="R1910" s="35">
        <v>0</v>
      </c>
      <c r="S1910" s="35">
        <v>0</v>
      </c>
      <c r="T1910" s="10" t="str">
        <f t="shared" si="309"/>
        <v>Sem - 37</v>
      </c>
      <c r="U1910" s="10" t="str">
        <f t="shared" si="310"/>
        <v>Septembre</v>
      </c>
      <c r="V1910" s="36" t="s">
        <v>1628</v>
      </c>
      <c r="W1910" s="34"/>
      <c r="X1910" s="91">
        <f t="shared" si="311"/>
        <v>1.388888888888884E-3</v>
      </c>
      <c r="Y1910" s="92" t="str">
        <f>VLOOKUP('CM-CIC'!B1841,Annuaire_roster!B:F,4,0)</f>
        <v>RHOUDANE OTHMANE</v>
      </c>
      <c r="Z1910" s="37" t="s">
        <v>110</v>
      </c>
      <c r="AA1910" s="60" t="s">
        <v>232</v>
      </c>
      <c r="AB1910" s="35" t="s">
        <v>63</v>
      </c>
      <c r="AC1910" s="35" t="s">
        <v>63</v>
      </c>
      <c r="AD1910" s="35" t="s">
        <v>63</v>
      </c>
      <c r="AE1910" s="45" t="s">
        <v>63</v>
      </c>
      <c r="AF1910" s="61"/>
      <c r="AG1910" s="45"/>
    </row>
    <row r="1911" spans="1:33" x14ac:dyDescent="0.2">
      <c r="A1911" s="59" t="str">
        <f>+VLOOKUP(B1911,Annuaire_roster!B:G,5,0)</f>
        <v>01595</v>
      </c>
      <c r="B1911" s="78" t="s">
        <v>208</v>
      </c>
      <c r="C1911" s="65">
        <v>0.375</v>
      </c>
      <c r="D1911" s="65">
        <v>0.375</v>
      </c>
      <c r="E1911" s="66">
        <v>0.79166666666666663</v>
      </c>
      <c r="F1911" s="66">
        <v>0.79166666666666663</v>
      </c>
      <c r="G1911" s="49">
        <v>0</v>
      </c>
      <c r="H1911" s="48">
        <v>0</v>
      </c>
      <c r="I1911" s="69" t="s">
        <v>63</v>
      </c>
      <c r="J1911" s="48">
        <v>0</v>
      </c>
      <c r="K1911" s="58">
        <v>0</v>
      </c>
      <c r="L1911" s="48">
        <v>0</v>
      </c>
      <c r="M1911" s="70">
        <v>0</v>
      </c>
      <c r="N1911" s="34">
        <f t="shared" si="312"/>
        <v>0.37499999999999994</v>
      </c>
      <c r="O1911" s="38">
        <f t="shared" si="313"/>
        <v>0.37499999999999994</v>
      </c>
      <c r="P1911" s="82" t="s">
        <v>226</v>
      </c>
      <c r="Q1911" s="43">
        <v>44813</v>
      </c>
      <c r="R1911" s="35">
        <v>0</v>
      </c>
      <c r="S1911" s="35">
        <v>0</v>
      </c>
      <c r="T1911" s="10" t="str">
        <f t="shared" si="309"/>
        <v>Sem - 37</v>
      </c>
      <c r="U1911" s="10" t="str">
        <f t="shared" si="310"/>
        <v>Septembre</v>
      </c>
      <c r="V1911" s="36" t="s">
        <v>1629</v>
      </c>
      <c r="W1911" s="34"/>
      <c r="X1911" s="91">
        <f t="shared" si="311"/>
        <v>0</v>
      </c>
      <c r="Y1911" s="92" t="str">
        <f>VLOOKUP('CM-CIC'!B1842,Annuaire_roster!B:F,4,0)</f>
        <v>RHOUDANE OTHMANE</v>
      </c>
      <c r="Z1911" s="37" t="s">
        <v>110</v>
      </c>
      <c r="AA1911" s="60" t="s">
        <v>232</v>
      </c>
      <c r="AB1911" s="35" t="s">
        <v>63</v>
      </c>
      <c r="AC1911" s="35" t="s">
        <v>63</v>
      </c>
      <c r="AD1911" s="35" t="s">
        <v>63</v>
      </c>
      <c r="AE1911" s="45" t="s">
        <v>63</v>
      </c>
      <c r="AF1911" s="61"/>
      <c r="AG1911" s="45"/>
    </row>
    <row r="1912" spans="1:33" x14ac:dyDescent="0.2">
      <c r="A1912" s="59" t="str">
        <f>+VLOOKUP(B1912,Annuaire_roster!B:G,5,0)</f>
        <v>01597</v>
      </c>
      <c r="B1912" s="78" t="s">
        <v>215</v>
      </c>
      <c r="C1912" s="65">
        <v>0.37430555555555556</v>
      </c>
      <c r="D1912" s="65">
        <v>0.375</v>
      </c>
      <c r="E1912" s="66">
        <v>0.79166666666666663</v>
      </c>
      <c r="F1912" s="66">
        <v>0.79166666666666663</v>
      </c>
      <c r="G1912" s="49">
        <v>0</v>
      </c>
      <c r="H1912" s="48">
        <v>0</v>
      </c>
      <c r="I1912" s="69" t="s">
        <v>63</v>
      </c>
      <c r="J1912" s="48">
        <v>0</v>
      </c>
      <c r="K1912" s="58">
        <v>0</v>
      </c>
      <c r="L1912" s="48">
        <v>0</v>
      </c>
      <c r="M1912" s="70">
        <v>0</v>
      </c>
      <c r="N1912" s="34">
        <f t="shared" si="312"/>
        <v>0.37499999999999994</v>
      </c>
      <c r="O1912" s="38">
        <f t="shared" si="313"/>
        <v>0.37499999999999994</v>
      </c>
      <c r="P1912" s="82" t="s">
        <v>226</v>
      </c>
      <c r="Q1912" s="43">
        <v>44813</v>
      </c>
      <c r="R1912" s="35">
        <v>0</v>
      </c>
      <c r="S1912" s="35">
        <v>0</v>
      </c>
      <c r="T1912" s="10" t="str">
        <f t="shared" si="309"/>
        <v>Sem - 37</v>
      </c>
      <c r="U1912" s="10" t="str">
        <f t="shared" si="310"/>
        <v>Septembre</v>
      </c>
      <c r="V1912" s="36" t="s">
        <v>1630</v>
      </c>
      <c r="W1912" s="34"/>
      <c r="X1912" s="91">
        <f t="shared" si="311"/>
        <v>0</v>
      </c>
      <c r="Y1912" s="92" t="str">
        <f>VLOOKUP('CM-CIC'!B1843,Annuaire_roster!B:F,4,0)</f>
        <v>RHOUDANE OTHMANE</v>
      </c>
      <c r="Z1912" s="37" t="s">
        <v>110</v>
      </c>
      <c r="AA1912" s="60" t="s">
        <v>232</v>
      </c>
      <c r="AB1912" s="35" t="s">
        <v>63</v>
      </c>
      <c r="AC1912" s="35" t="s">
        <v>63</v>
      </c>
      <c r="AD1912" s="35" t="s">
        <v>63</v>
      </c>
      <c r="AE1912" s="45" t="s">
        <v>63</v>
      </c>
      <c r="AF1912" s="61"/>
      <c r="AG1912" s="45"/>
    </row>
    <row r="1913" spans="1:33" x14ac:dyDescent="0.2">
      <c r="A1913" s="59" t="str">
        <f>+VLOOKUP(B1913,Annuaire_roster!B:G,5,0)</f>
        <v>01588</v>
      </c>
      <c r="B1913" s="78" t="s">
        <v>219</v>
      </c>
      <c r="C1913" s="65">
        <v>0.375</v>
      </c>
      <c r="D1913" s="65">
        <v>0.375</v>
      </c>
      <c r="E1913" s="66">
        <v>0.79166666666666663</v>
      </c>
      <c r="F1913" s="66">
        <v>0.79166666666666663</v>
      </c>
      <c r="G1913" s="49">
        <v>0</v>
      </c>
      <c r="H1913" s="48">
        <v>0</v>
      </c>
      <c r="I1913" s="69" t="s">
        <v>63</v>
      </c>
      <c r="J1913" s="48">
        <v>0</v>
      </c>
      <c r="K1913" s="58">
        <v>0</v>
      </c>
      <c r="L1913" s="48">
        <v>0</v>
      </c>
      <c r="M1913" s="70">
        <v>0</v>
      </c>
      <c r="N1913" s="34">
        <f t="shared" si="312"/>
        <v>0.37499999999999994</v>
      </c>
      <c r="O1913" s="38">
        <f t="shared" si="313"/>
        <v>0.37499999999999994</v>
      </c>
      <c r="P1913" s="82" t="s">
        <v>226</v>
      </c>
      <c r="Q1913" s="43">
        <v>44813</v>
      </c>
      <c r="R1913" s="35">
        <v>0</v>
      </c>
      <c r="S1913" s="35">
        <v>0</v>
      </c>
      <c r="T1913" s="10" t="str">
        <f t="shared" si="309"/>
        <v>Sem - 37</v>
      </c>
      <c r="U1913" s="10" t="str">
        <f t="shared" si="310"/>
        <v>Septembre</v>
      </c>
      <c r="V1913" s="36" t="s">
        <v>1631</v>
      </c>
      <c r="W1913" s="34"/>
      <c r="X1913" s="91">
        <f t="shared" si="311"/>
        <v>0</v>
      </c>
      <c r="Y1913" s="92" t="str">
        <f>VLOOKUP('CM-CIC'!B1844,Annuaire_roster!B:F,4,0)</f>
        <v>RHOUDANE OTHMANE</v>
      </c>
      <c r="Z1913" s="37" t="s">
        <v>110</v>
      </c>
      <c r="AA1913" s="60" t="s">
        <v>232</v>
      </c>
      <c r="AB1913" s="35" t="s">
        <v>63</v>
      </c>
      <c r="AC1913" s="35" t="s">
        <v>63</v>
      </c>
      <c r="AD1913" s="35" t="s">
        <v>63</v>
      </c>
      <c r="AE1913" s="45" t="s">
        <v>63</v>
      </c>
      <c r="AF1913" s="61"/>
      <c r="AG1913" s="45"/>
    </row>
    <row r="1914" spans="1:33" x14ac:dyDescent="0.2">
      <c r="A1914" s="59" t="str">
        <f>+VLOOKUP(B1914,Annuaire_roster!B:G,5,0)</f>
        <v>01562</v>
      </c>
      <c r="B1914" s="78" t="s">
        <v>199</v>
      </c>
      <c r="C1914" s="65">
        <v>0.37361111111111112</v>
      </c>
      <c r="D1914" s="65">
        <v>0.375</v>
      </c>
      <c r="E1914" s="66">
        <v>0.79166666666666663</v>
      </c>
      <c r="F1914" s="66">
        <v>0.79166666666666663</v>
      </c>
      <c r="G1914" s="49">
        <v>0</v>
      </c>
      <c r="H1914" s="48">
        <v>0</v>
      </c>
      <c r="I1914" s="69" t="s">
        <v>63</v>
      </c>
      <c r="J1914" s="48">
        <v>0</v>
      </c>
      <c r="K1914" s="58">
        <v>0</v>
      </c>
      <c r="L1914" s="48">
        <v>0</v>
      </c>
      <c r="M1914" s="70">
        <v>0</v>
      </c>
      <c r="N1914" s="34">
        <f t="shared" si="312"/>
        <v>0.37499999999999994</v>
      </c>
      <c r="O1914" s="38">
        <f t="shared" si="313"/>
        <v>0.37499999999999994</v>
      </c>
      <c r="P1914" s="82" t="s">
        <v>226</v>
      </c>
      <c r="Q1914" s="43">
        <v>44813</v>
      </c>
      <c r="R1914" s="35">
        <v>0</v>
      </c>
      <c r="S1914" s="35">
        <v>0</v>
      </c>
      <c r="T1914" s="10" t="str">
        <f t="shared" si="309"/>
        <v>Sem - 37</v>
      </c>
      <c r="U1914" s="10" t="str">
        <f t="shared" si="310"/>
        <v>Septembre</v>
      </c>
      <c r="V1914" s="36" t="s">
        <v>1632</v>
      </c>
      <c r="W1914" s="34"/>
      <c r="X1914" s="91">
        <f t="shared" si="311"/>
        <v>1.388888888888884E-3</v>
      </c>
      <c r="Y1914" s="92" t="str">
        <f>VLOOKUP('CM-CIC'!B1845,Annuaire_roster!B:F,4,0)</f>
        <v>RHOUDANE OTHMANE</v>
      </c>
      <c r="Z1914" s="37" t="s">
        <v>110</v>
      </c>
      <c r="AA1914" s="60" t="s">
        <v>232</v>
      </c>
      <c r="AB1914" s="35" t="s">
        <v>63</v>
      </c>
      <c r="AC1914" s="35" t="s">
        <v>63</v>
      </c>
      <c r="AD1914" s="35" t="s">
        <v>63</v>
      </c>
      <c r="AE1914" s="45" t="s">
        <v>63</v>
      </c>
      <c r="AF1914" s="61"/>
      <c r="AG1914" s="45"/>
    </row>
    <row r="1915" spans="1:33" x14ac:dyDescent="0.2">
      <c r="A1915" s="59" t="str">
        <f>+VLOOKUP(B1915,Annuaire_roster!B:G,5,0)</f>
        <v>01574</v>
      </c>
      <c r="B1915" s="78" t="s">
        <v>192</v>
      </c>
      <c r="C1915" s="65">
        <v>0.37430555555555556</v>
      </c>
      <c r="D1915" s="65">
        <v>0.375</v>
      </c>
      <c r="E1915" s="66">
        <v>0.79166666666666663</v>
      </c>
      <c r="F1915" s="66">
        <v>0.79166666666666663</v>
      </c>
      <c r="G1915" s="49">
        <v>0</v>
      </c>
      <c r="H1915" s="48">
        <v>0</v>
      </c>
      <c r="I1915" s="69" t="s">
        <v>63</v>
      </c>
      <c r="J1915" s="48">
        <v>0</v>
      </c>
      <c r="K1915" s="58">
        <v>0</v>
      </c>
      <c r="L1915" s="48">
        <v>0</v>
      </c>
      <c r="M1915" s="70">
        <v>0</v>
      </c>
      <c r="N1915" s="34">
        <f t="shared" si="312"/>
        <v>0.37499999999999994</v>
      </c>
      <c r="O1915" s="38">
        <f t="shared" si="313"/>
        <v>0.37499999999999994</v>
      </c>
      <c r="P1915" s="82" t="s">
        <v>226</v>
      </c>
      <c r="Q1915" s="43">
        <v>44813</v>
      </c>
      <c r="R1915" s="35">
        <v>0</v>
      </c>
      <c r="S1915" s="35">
        <v>0</v>
      </c>
      <c r="T1915" s="10" t="str">
        <f t="shared" si="309"/>
        <v>Sem - 37</v>
      </c>
      <c r="U1915" s="10" t="str">
        <f t="shared" si="310"/>
        <v>Septembre</v>
      </c>
      <c r="V1915" s="36" t="s">
        <v>1633</v>
      </c>
      <c r="W1915" s="34"/>
      <c r="X1915" s="91">
        <f t="shared" si="311"/>
        <v>0</v>
      </c>
      <c r="Y1915" s="92" t="str">
        <f>VLOOKUP('CM-CIC'!B1846,Annuaire_roster!B:F,4,0)</f>
        <v>RHOUDANE OTHMANE</v>
      </c>
      <c r="Z1915" s="37" t="s">
        <v>110</v>
      </c>
      <c r="AA1915" s="60" t="s">
        <v>232</v>
      </c>
      <c r="AB1915" s="35" t="s">
        <v>63</v>
      </c>
      <c r="AC1915" s="35" t="s">
        <v>63</v>
      </c>
      <c r="AD1915" s="35" t="s">
        <v>63</v>
      </c>
      <c r="AE1915" s="45" t="s">
        <v>63</v>
      </c>
      <c r="AF1915" s="61"/>
      <c r="AG1915" s="45"/>
    </row>
    <row r="1916" spans="1:33" x14ac:dyDescent="0.2">
      <c r="A1916" s="59" t="str">
        <f>+VLOOKUP(B1916,Annuaire_roster!B:G,5,0)</f>
        <v>01577</v>
      </c>
      <c r="B1916" s="78" t="s">
        <v>195</v>
      </c>
      <c r="C1916" s="65">
        <v>0.37222222222222223</v>
      </c>
      <c r="D1916" s="65">
        <v>0.375</v>
      </c>
      <c r="E1916" s="66">
        <v>0.79166666666666663</v>
      </c>
      <c r="F1916" s="66">
        <v>0.79166666666666663</v>
      </c>
      <c r="G1916" s="49">
        <v>0</v>
      </c>
      <c r="H1916" s="48">
        <v>0</v>
      </c>
      <c r="I1916" s="69" t="s">
        <v>63</v>
      </c>
      <c r="J1916" s="48">
        <v>0</v>
      </c>
      <c r="K1916" s="58">
        <v>0</v>
      </c>
      <c r="L1916" s="48">
        <v>0</v>
      </c>
      <c r="M1916" s="70">
        <v>0</v>
      </c>
      <c r="N1916" s="34">
        <f t="shared" si="312"/>
        <v>0.37499999999999994</v>
      </c>
      <c r="O1916" s="38">
        <f t="shared" si="313"/>
        <v>0.37499999999999994</v>
      </c>
      <c r="P1916" s="82" t="s">
        <v>226</v>
      </c>
      <c r="Q1916" s="43">
        <v>44813</v>
      </c>
      <c r="R1916" s="35">
        <v>0</v>
      </c>
      <c r="S1916" s="35">
        <v>0</v>
      </c>
      <c r="T1916" s="10" t="str">
        <f t="shared" si="309"/>
        <v>Sem - 37</v>
      </c>
      <c r="U1916" s="10" t="str">
        <f t="shared" si="310"/>
        <v>Septembre</v>
      </c>
      <c r="V1916" s="36" t="s">
        <v>1634</v>
      </c>
      <c r="W1916" s="34"/>
      <c r="X1916" s="91">
        <f t="shared" si="311"/>
        <v>2.7777777777777679E-3</v>
      </c>
      <c r="Y1916" s="92" t="str">
        <f>VLOOKUP('CM-CIC'!B1847,Annuaire_roster!B:F,4,0)</f>
        <v>RHOUDANE OTHMANE</v>
      </c>
      <c r="Z1916" s="37" t="s">
        <v>110</v>
      </c>
      <c r="AA1916" s="60" t="s">
        <v>232</v>
      </c>
      <c r="AB1916" s="35" t="s">
        <v>63</v>
      </c>
      <c r="AC1916" s="35" t="s">
        <v>63</v>
      </c>
      <c r="AD1916" s="35" t="s">
        <v>63</v>
      </c>
      <c r="AE1916" s="45" t="s">
        <v>63</v>
      </c>
      <c r="AF1916" s="61"/>
      <c r="AG1916" s="45"/>
    </row>
    <row r="1917" spans="1:33" x14ac:dyDescent="0.2">
      <c r="A1917" s="59" t="str">
        <f>+VLOOKUP(B1917,Annuaire_roster!B:G,5,0)</f>
        <v>01438</v>
      </c>
      <c r="B1917" s="78" t="s">
        <v>155</v>
      </c>
      <c r="C1917" s="65">
        <v>0.375</v>
      </c>
      <c r="D1917" s="65">
        <v>0.375</v>
      </c>
      <c r="E1917" s="66">
        <v>0.75</v>
      </c>
      <c r="F1917" s="66">
        <v>0.75</v>
      </c>
      <c r="G1917" s="49">
        <v>0</v>
      </c>
      <c r="H1917" s="48">
        <v>0</v>
      </c>
      <c r="I1917" s="69" t="s">
        <v>63</v>
      </c>
      <c r="J1917" s="48">
        <v>0</v>
      </c>
      <c r="K1917" s="58">
        <v>0</v>
      </c>
      <c r="L1917" s="48">
        <v>0</v>
      </c>
      <c r="M1917" s="70">
        <v>0</v>
      </c>
      <c r="N1917" s="34">
        <f t="shared" si="312"/>
        <v>0.33333333333333331</v>
      </c>
      <c r="O1917" s="38">
        <f t="shared" si="313"/>
        <v>0.33333333333333331</v>
      </c>
      <c r="P1917" s="82" t="s">
        <v>226</v>
      </c>
      <c r="Q1917" s="43">
        <v>44814</v>
      </c>
      <c r="R1917" s="35">
        <v>0</v>
      </c>
      <c r="S1917" s="35">
        <v>0</v>
      </c>
      <c r="T1917" s="10" t="str">
        <f t="shared" si="309"/>
        <v>Sem - 37</v>
      </c>
      <c r="U1917" s="10" t="str">
        <f t="shared" si="310"/>
        <v>Septembre</v>
      </c>
      <c r="V1917" s="36" t="s">
        <v>1636</v>
      </c>
      <c r="W1917" s="34"/>
      <c r="X1917" s="91">
        <f t="shared" si="311"/>
        <v>0</v>
      </c>
      <c r="Y1917" s="92" t="str">
        <f>VLOOKUP('CM-CIC'!B1848,Annuaire_roster!B:F,4,0)</f>
        <v>RHOUDANE OTHMANE</v>
      </c>
      <c r="Z1917" s="37" t="s">
        <v>110</v>
      </c>
      <c r="AA1917" s="60" t="s">
        <v>232</v>
      </c>
      <c r="AB1917" s="35" t="s">
        <v>63</v>
      </c>
      <c r="AC1917" s="35" t="s">
        <v>63</v>
      </c>
      <c r="AD1917" s="35" t="s">
        <v>63</v>
      </c>
      <c r="AE1917" s="45" t="s">
        <v>63</v>
      </c>
      <c r="AF1917" s="61"/>
      <c r="AG1917" s="45"/>
    </row>
    <row r="1918" spans="1:33" x14ac:dyDescent="0.2">
      <c r="A1918" s="59" t="str">
        <f>+VLOOKUP(B1918,Annuaire_roster!B:G,5,0)</f>
        <v>01435</v>
      </c>
      <c r="B1918" s="78" t="s">
        <v>156</v>
      </c>
      <c r="C1918" s="65">
        <v>0.375</v>
      </c>
      <c r="D1918" s="65">
        <v>0.375</v>
      </c>
      <c r="E1918" s="66">
        <v>0.75</v>
      </c>
      <c r="F1918" s="66">
        <v>0.75</v>
      </c>
      <c r="G1918" s="49">
        <v>0</v>
      </c>
      <c r="H1918" s="48">
        <v>0</v>
      </c>
      <c r="I1918" s="69" t="s">
        <v>63</v>
      </c>
      <c r="J1918" s="48">
        <v>0</v>
      </c>
      <c r="K1918" s="58">
        <v>0</v>
      </c>
      <c r="L1918" s="48">
        <v>0</v>
      </c>
      <c r="M1918" s="70">
        <v>0</v>
      </c>
      <c r="N1918" s="34">
        <f t="shared" si="312"/>
        <v>0.33333333333333331</v>
      </c>
      <c r="O1918" s="38">
        <f t="shared" si="313"/>
        <v>0.33333333333333331</v>
      </c>
      <c r="P1918" s="82" t="s">
        <v>226</v>
      </c>
      <c r="Q1918" s="43">
        <v>44814</v>
      </c>
      <c r="R1918" s="35">
        <v>0</v>
      </c>
      <c r="S1918" s="35">
        <v>0</v>
      </c>
      <c r="T1918" s="10" t="str">
        <f t="shared" si="309"/>
        <v>Sem - 37</v>
      </c>
      <c r="U1918" s="10" t="str">
        <f t="shared" si="310"/>
        <v>Septembre</v>
      </c>
      <c r="V1918" s="36" t="s">
        <v>1637</v>
      </c>
      <c r="W1918" s="34"/>
      <c r="X1918" s="91">
        <f t="shared" si="311"/>
        <v>0</v>
      </c>
      <c r="Y1918" s="92" t="str">
        <f>VLOOKUP('CM-CIC'!B1849,Annuaire_roster!B:F,4,0)</f>
        <v>RHOUDANE OTHMANE</v>
      </c>
      <c r="Z1918" s="37" t="s">
        <v>110</v>
      </c>
      <c r="AA1918" s="60" t="s">
        <v>232</v>
      </c>
      <c r="AB1918" s="35" t="s">
        <v>63</v>
      </c>
      <c r="AC1918" s="35" t="s">
        <v>63</v>
      </c>
      <c r="AD1918" s="35" t="s">
        <v>63</v>
      </c>
      <c r="AE1918" s="45" t="s">
        <v>63</v>
      </c>
      <c r="AF1918" s="61"/>
      <c r="AG1918" s="45"/>
    </row>
    <row r="1919" spans="1:33" x14ac:dyDescent="0.2">
      <c r="A1919" s="59" t="str">
        <f>+VLOOKUP(B1919,Annuaire_roster!B:G,5,0)</f>
        <v>01601</v>
      </c>
      <c r="B1919" s="78" t="s">
        <v>207</v>
      </c>
      <c r="C1919" s="65">
        <v>0.375</v>
      </c>
      <c r="D1919" s="65">
        <v>0.375</v>
      </c>
      <c r="E1919" s="66">
        <v>0.75</v>
      </c>
      <c r="F1919" s="66">
        <v>0.75</v>
      </c>
      <c r="G1919" s="49">
        <v>0</v>
      </c>
      <c r="H1919" s="48">
        <v>0</v>
      </c>
      <c r="I1919" s="69" t="s">
        <v>63</v>
      </c>
      <c r="J1919" s="48">
        <v>0</v>
      </c>
      <c r="K1919" s="58">
        <v>0</v>
      </c>
      <c r="L1919" s="48">
        <v>0</v>
      </c>
      <c r="M1919" s="70">
        <v>0</v>
      </c>
      <c r="N1919" s="34">
        <f t="shared" si="312"/>
        <v>0.33333333333333331</v>
      </c>
      <c r="O1919" s="38">
        <f t="shared" si="313"/>
        <v>0.33333333333333331</v>
      </c>
      <c r="P1919" s="82" t="s">
        <v>226</v>
      </c>
      <c r="Q1919" s="43">
        <v>44814</v>
      </c>
      <c r="R1919" s="35">
        <v>0</v>
      </c>
      <c r="S1919" s="35">
        <v>0</v>
      </c>
      <c r="T1919" s="10" t="str">
        <f t="shared" si="309"/>
        <v>Sem - 37</v>
      </c>
      <c r="U1919" s="10" t="str">
        <f t="shared" si="310"/>
        <v>Septembre</v>
      </c>
      <c r="V1919" s="36" t="s">
        <v>1638</v>
      </c>
      <c r="W1919" s="34"/>
      <c r="X1919" s="91">
        <f t="shared" si="311"/>
        <v>0</v>
      </c>
      <c r="Y1919" s="92" t="str">
        <f>VLOOKUP('CM-CIC'!B1850,Annuaire_roster!B:F,4,0)</f>
        <v>RHOUDANE OTHMANE</v>
      </c>
      <c r="Z1919" s="37" t="s">
        <v>110</v>
      </c>
      <c r="AA1919" s="60" t="s">
        <v>232</v>
      </c>
      <c r="AB1919" s="35" t="s">
        <v>63</v>
      </c>
      <c r="AC1919" s="35" t="s">
        <v>63</v>
      </c>
      <c r="AD1919" s="35" t="s">
        <v>63</v>
      </c>
      <c r="AE1919" s="45" t="s">
        <v>63</v>
      </c>
      <c r="AF1919" s="61"/>
      <c r="AG1919" s="45"/>
    </row>
    <row r="1920" spans="1:33" x14ac:dyDescent="0.2">
      <c r="A1920" s="59" t="str">
        <f>+VLOOKUP(B1920,Annuaire_roster!B:G,5,0)</f>
        <v>01595</v>
      </c>
      <c r="B1920" s="78" t="s">
        <v>208</v>
      </c>
      <c r="C1920" s="65">
        <v>0.375</v>
      </c>
      <c r="D1920" s="65">
        <v>0.375</v>
      </c>
      <c r="E1920" s="66">
        <v>0.75</v>
      </c>
      <c r="F1920" s="66">
        <v>0.75</v>
      </c>
      <c r="G1920" s="49">
        <v>0</v>
      </c>
      <c r="H1920" s="48">
        <v>0</v>
      </c>
      <c r="I1920" s="69" t="s">
        <v>63</v>
      </c>
      <c r="J1920" s="48">
        <v>0</v>
      </c>
      <c r="K1920" s="58">
        <v>0</v>
      </c>
      <c r="L1920" s="48">
        <v>0</v>
      </c>
      <c r="M1920" s="70">
        <v>0</v>
      </c>
      <c r="N1920" s="34">
        <f t="shared" si="312"/>
        <v>0.33333333333333331</v>
      </c>
      <c r="O1920" s="38">
        <f t="shared" si="313"/>
        <v>0.33333333333333331</v>
      </c>
      <c r="P1920" s="82" t="s">
        <v>226</v>
      </c>
      <c r="Q1920" s="43">
        <v>44814</v>
      </c>
      <c r="R1920" s="35">
        <v>0</v>
      </c>
      <c r="S1920" s="35">
        <v>0</v>
      </c>
      <c r="T1920" s="10" t="str">
        <f t="shared" si="309"/>
        <v>Sem - 37</v>
      </c>
      <c r="U1920" s="10" t="str">
        <f t="shared" si="310"/>
        <v>Septembre</v>
      </c>
      <c r="V1920" s="36" t="s">
        <v>1639</v>
      </c>
      <c r="W1920" s="34"/>
      <c r="X1920" s="91">
        <f t="shared" si="311"/>
        <v>0</v>
      </c>
      <c r="Y1920" s="92" t="str">
        <f>VLOOKUP('CM-CIC'!B1851,Annuaire_roster!B:F,4,0)</f>
        <v>RHOUDANE OTHMANE</v>
      </c>
      <c r="Z1920" s="37" t="s">
        <v>110</v>
      </c>
      <c r="AA1920" s="60" t="s">
        <v>232</v>
      </c>
      <c r="AB1920" s="35" t="s">
        <v>63</v>
      </c>
      <c r="AC1920" s="35" t="s">
        <v>63</v>
      </c>
      <c r="AD1920" s="35" t="s">
        <v>63</v>
      </c>
      <c r="AE1920" s="45" t="s">
        <v>63</v>
      </c>
      <c r="AF1920" s="61"/>
      <c r="AG1920" s="45"/>
    </row>
    <row r="1921" spans="1:33" x14ac:dyDescent="0.2">
      <c r="A1921" s="59" t="str">
        <f>+VLOOKUP(B1921,Annuaire_roster!B:G,5,0)</f>
        <v>01597</v>
      </c>
      <c r="B1921" s="78" t="s">
        <v>215</v>
      </c>
      <c r="C1921" s="65">
        <v>0.375</v>
      </c>
      <c r="D1921" s="65">
        <v>0.375</v>
      </c>
      <c r="E1921" s="66">
        <v>0.75</v>
      </c>
      <c r="F1921" s="66">
        <v>0.75</v>
      </c>
      <c r="G1921" s="49">
        <v>0</v>
      </c>
      <c r="H1921" s="48">
        <v>0</v>
      </c>
      <c r="I1921" s="69" t="s">
        <v>63</v>
      </c>
      <c r="J1921" s="48">
        <v>0</v>
      </c>
      <c r="K1921" s="58">
        <v>0</v>
      </c>
      <c r="L1921" s="48">
        <v>0</v>
      </c>
      <c r="M1921" s="70">
        <v>0</v>
      </c>
      <c r="N1921" s="34">
        <f t="shared" si="312"/>
        <v>0.33333333333333331</v>
      </c>
      <c r="O1921" s="38">
        <f t="shared" si="313"/>
        <v>0.33333333333333331</v>
      </c>
      <c r="P1921" s="82" t="s">
        <v>226</v>
      </c>
      <c r="Q1921" s="43">
        <v>44814</v>
      </c>
      <c r="R1921" s="35">
        <v>0</v>
      </c>
      <c r="S1921" s="35">
        <v>0</v>
      </c>
      <c r="T1921" s="10" t="str">
        <f t="shared" si="309"/>
        <v>Sem - 37</v>
      </c>
      <c r="U1921" s="10" t="str">
        <f t="shared" si="310"/>
        <v>Septembre</v>
      </c>
      <c r="V1921" s="36" t="s">
        <v>1640</v>
      </c>
      <c r="W1921" s="34"/>
      <c r="X1921" s="91">
        <f t="shared" si="311"/>
        <v>0</v>
      </c>
      <c r="Y1921" s="92" t="str">
        <f>VLOOKUP('CM-CIC'!B1852,Annuaire_roster!B:F,4,0)</f>
        <v>RHOUDANE OTHMANE</v>
      </c>
      <c r="Z1921" s="37" t="s">
        <v>110</v>
      </c>
      <c r="AA1921" s="60" t="s">
        <v>232</v>
      </c>
      <c r="AB1921" s="35" t="s">
        <v>63</v>
      </c>
      <c r="AC1921" s="35" t="s">
        <v>63</v>
      </c>
      <c r="AD1921" s="35" t="s">
        <v>63</v>
      </c>
      <c r="AE1921" s="45" t="s">
        <v>63</v>
      </c>
      <c r="AF1921" s="61"/>
      <c r="AG1921" s="45"/>
    </row>
    <row r="1922" spans="1:33" x14ac:dyDescent="0.2">
      <c r="A1922" s="59" t="str">
        <f>+VLOOKUP(B1922,Annuaire_roster!B:G,5,0)</f>
        <v>01588</v>
      </c>
      <c r="B1922" s="78" t="s">
        <v>219</v>
      </c>
      <c r="C1922" s="65">
        <v>0.375</v>
      </c>
      <c r="D1922" s="65">
        <v>0.375</v>
      </c>
      <c r="E1922" s="66">
        <v>0.75</v>
      </c>
      <c r="F1922" s="66">
        <v>0.75</v>
      </c>
      <c r="G1922" s="49">
        <v>0</v>
      </c>
      <c r="H1922" s="48">
        <v>0</v>
      </c>
      <c r="I1922" s="69" t="s">
        <v>63</v>
      </c>
      <c r="J1922" s="48">
        <v>0</v>
      </c>
      <c r="K1922" s="58">
        <v>0</v>
      </c>
      <c r="L1922" s="48">
        <v>0</v>
      </c>
      <c r="M1922" s="70">
        <v>0</v>
      </c>
      <c r="N1922" s="34">
        <f t="shared" si="312"/>
        <v>0.33333333333333331</v>
      </c>
      <c r="O1922" s="38">
        <f t="shared" si="313"/>
        <v>0.33333333333333331</v>
      </c>
      <c r="P1922" s="82" t="s">
        <v>226</v>
      </c>
      <c r="Q1922" s="43">
        <v>44814</v>
      </c>
      <c r="R1922" s="35">
        <v>0</v>
      </c>
      <c r="S1922" s="35">
        <v>0</v>
      </c>
      <c r="T1922" s="10" t="str">
        <f t="shared" ref="T1922:T1985" si="314">"Sem - "&amp;WEEKNUM(Q1922,21)</f>
        <v>Sem - 37</v>
      </c>
      <c r="U1922" s="10" t="str">
        <f t="shared" ref="U1922:U1985" si="315">PROPER(TEXT(Q1922,"mmmm"))</f>
        <v>Septembre</v>
      </c>
      <c r="V1922" s="36" t="s">
        <v>1641</v>
      </c>
      <c r="W1922" s="34"/>
      <c r="X1922" s="91">
        <f t="shared" ref="X1922:X1985" si="316">IFERROR(IF(M1922="Abs",0,IF((D1922-C1922+E1922-F1922)&lt;0.000694444444444444,0,(D1922-C1922+E1922-F1922))),0)</f>
        <v>0</v>
      </c>
      <c r="Y1922" s="92" t="str">
        <f>VLOOKUP('CM-CIC'!B1853,Annuaire_roster!B:F,4,0)</f>
        <v>RHOUDANE OTHMANE</v>
      </c>
      <c r="Z1922" s="37" t="s">
        <v>110</v>
      </c>
      <c r="AA1922" s="60" t="s">
        <v>232</v>
      </c>
      <c r="AB1922" s="35" t="s">
        <v>63</v>
      </c>
      <c r="AC1922" s="35" t="s">
        <v>63</v>
      </c>
      <c r="AD1922" s="35" t="s">
        <v>63</v>
      </c>
      <c r="AE1922" s="45" t="s">
        <v>63</v>
      </c>
      <c r="AF1922" s="61"/>
      <c r="AG1922" s="45"/>
    </row>
    <row r="1923" spans="1:33" x14ac:dyDescent="0.2">
      <c r="A1923" s="59" t="str">
        <f>+VLOOKUP(B1923,Annuaire_roster!B:G,5,0)</f>
        <v>01562</v>
      </c>
      <c r="B1923" s="78" t="s">
        <v>199</v>
      </c>
      <c r="C1923" s="65">
        <v>0.375</v>
      </c>
      <c r="D1923" s="65">
        <v>0.375</v>
      </c>
      <c r="E1923" s="66">
        <v>0.75</v>
      </c>
      <c r="F1923" s="66">
        <v>0.75</v>
      </c>
      <c r="G1923" s="49">
        <v>0</v>
      </c>
      <c r="H1923" s="48">
        <v>0</v>
      </c>
      <c r="I1923" s="69" t="s">
        <v>63</v>
      </c>
      <c r="J1923" s="48">
        <v>0</v>
      </c>
      <c r="K1923" s="58">
        <v>0</v>
      </c>
      <c r="L1923" s="48">
        <v>0</v>
      </c>
      <c r="M1923" s="70">
        <v>0</v>
      </c>
      <c r="N1923" s="34">
        <f t="shared" si="312"/>
        <v>0.33333333333333331</v>
      </c>
      <c r="O1923" s="38">
        <f t="shared" si="313"/>
        <v>0.33333333333333331</v>
      </c>
      <c r="P1923" s="82" t="s">
        <v>226</v>
      </c>
      <c r="Q1923" s="43">
        <v>44814</v>
      </c>
      <c r="R1923" s="35">
        <v>0</v>
      </c>
      <c r="S1923" s="35">
        <v>0</v>
      </c>
      <c r="T1923" s="10" t="str">
        <f t="shared" si="314"/>
        <v>Sem - 37</v>
      </c>
      <c r="U1923" s="10" t="str">
        <f t="shared" si="315"/>
        <v>Septembre</v>
      </c>
      <c r="V1923" s="36" t="s">
        <v>1642</v>
      </c>
      <c r="W1923" s="34"/>
      <c r="X1923" s="91">
        <f t="shared" si="316"/>
        <v>0</v>
      </c>
      <c r="Y1923" s="92" t="str">
        <f>VLOOKUP('CM-CIC'!B1854,Annuaire_roster!B:F,4,0)</f>
        <v>RHOUDANE OTHMANE</v>
      </c>
      <c r="Z1923" s="37" t="s">
        <v>110</v>
      </c>
      <c r="AA1923" s="60" t="s">
        <v>232</v>
      </c>
      <c r="AB1923" s="35" t="s">
        <v>63</v>
      </c>
      <c r="AC1923" s="35" t="s">
        <v>63</v>
      </c>
      <c r="AD1923" s="35" t="s">
        <v>63</v>
      </c>
      <c r="AE1923" s="45" t="s">
        <v>63</v>
      </c>
      <c r="AF1923" s="61"/>
      <c r="AG1923" s="45"/>
    </row>
    <row r="1924" spans="1:33" x14ac:dyDescent="0.2">
      <c r="A1924" s="59" t="str">
        <f>+VLOOKUP(B1924,Annuaire_roster!B:G,5,0)</f>
        <v>01574</v>
      </c>
      <c r="B1924" s="78" t="s">
        <v>192</v>
      </c>
      <c r="C1924" s="65">
        <v>0.375</v>
      </c>
      <c r="D1924" s="65">
        <v>0.375</v>
      </c>
      <c r="E1924" s="66">
        <v>0.75</v>
      </c>
      <c r="F1924" s="66">
        <v>0.75</v>
      </c>
      <c r="G1924" s="49">
        <v>0</v>
      </c>
      <c r="H1924" s="48">
        <v>0</v>
      </c>
      <c r="I1924" s="69" t="s">
        <v>63</v>
      </c>
      <c r="J1924" s="48">
        <v>0</v>
      </c>
      <c r="K1924" s="58">
        <v>0</v>
      </c>
      <c r="L1924" s="48">
        <v>0</v>
      </c>
      <c r="M1924" s="70">
        <v>0</v>
      </c>
      <c r="N1924" s="34">
        <f t="shared" si="312"/>
        <v>0.33333333333333331</v>
      </c>
      <c r="O1924" s="38">
        <f t="shared" si="313"/>
        <v>0.33333333333333331</v>
      </c>
      <c r="P1924" s="82" t="s">
        <v>226</v>
      </c>
      <c r="Q1924" s="43">
        <v>44814</v>
      </c>
      <c r="R1924" s="35">
        <v>0</v>
      </c>
      <c r="S1924" s="35">
        <v>0</v>
      </c>
      <c r="T1924" s="10" t="str">
        <f t="shared" si="314"/>
        <v>Sem - 37</v>
      </c>
      <c r="U1924" s="10" t="str">
        <f t="shared" si="315"/>
        <v>Septembre</v>
      </c>
      <c r="V1924" s="36" t="s">
        <v>1643</v>
      </c>
      <c r="W1924" s="34"/>
      <c r="X1924" s="91">
        <f t="shared" si="316"/>
        <v>0</v>
      </c>
      <c r="Y1924" s="92" t="str">
        <f>VLOOKUP('CM-CIC'!B1855,Annuaire_roster!B:F,4,0)</f>
        <v>RHOUDANE OTHMANE</v>
      </c>
      <c r="Z1924" s="37" t="s">
        <v>110</v>
      </c>
      <c r="AA1924" s="60" t="s">
        <v>232</v>
      </c>
      <c r="AB1924" s="35" t="s">
        <v>63</v>
      </c>
      <c r="AC1924" s="35" t="s">
        <v>63</v>
      </c>
      <c r="AD1924" s="35" t="s">
        <v>63</v>
      </c>
      <c r="AE1924" s="45" t="s">
        <v>63</v>
      </c>
      <c r="AF1924" s="61"/>
      <c r="AG1924" s="45"/>
    </row>
    <row r="1925" spans="1:33" x14ac:dyDescent="0.2">
      <c r="A1925" s="59" t="str">
        <f>+VLOOKUP(B1925,Annuaire_roster!B:G,5,0)</f>
        <v>01577</v>
      </c>
      <c r="B1925" s="78" t="s">
        <v>195</v>
      </c>
      <c r="C1925" s="65">
        <v>0.54166666666666663</v>
      </c>
      <c r="D1925" s="65">
        <v>0.375</v>
      </c>
      <c r="E1925" s="66">
        <v>0.75</v>
      </c>
      <c r="F1925" s="66">
        <v>0.75</v>
      </c>
      <c r="G1925" s="49">
        <v>0</v>
      </c>
      <c r="H1925" s="48">
        <v>0</v>
      </c>
      <c r="I1925" s="69">
        <v>0.125</v>
      </c>
      <c r="J1925" s="48">
        <v>0</v>
      </c>
      <c r="K1925" s="58">
        <v>0.125</v>
      </c>
      <c r="L1925" s="48">
        <v>0</v>
      </c>
      <c r="M1925" s="70">
        <v>0</v>
      </c>
      <c r="N1925" s="34">
        <f t="shared" si="312"/>
        <v>0.20833333333333331</v>
      </c>
      <c r="O1925" s="38">
        <f t="shared" si="313"/>
        <v>0.33333333333333331</v>
      </c>
      <c r="P1925" s="82" t="s">
        <v>226</v>
      </c>
      <c r="Q1925" s="43">
        <v>44814</v>
      </c>
      <c r="R1925" s="35">
        <v>0</v>
      </c>
      <c r="S1925" s="35">
        <v>0</v>
      </c>
      <c r="T1925" s="10" t="str">
        <f t="shared" si="314"/>
        <v>Sem - 37</v>
      </c>
      <c r="U1925" s="10" t="str">
        <f t="shared" si="315"/>
        <v>Septembre</v>
      </c>
      <c r="V1925" s="36" t="s">
        <v>1644</v>
      </c>
      <c r="W1925" s="34"/>
      <c r="X1925" s="91">
        <f t="shared" si="316"/>
        <v>0</v>
      </c>
      <c r="Y1925" s="92" t="str">
        <f>VLOOKUP('CM-CIC'!B1856,Annuaire_roster!B:F,4,0)</f>
        <v>RHOUDANE OTHMANE</v>
      </c>
      <c r="Z1925" s="37" t="s">
        <v>110</v>
      </c>
      <c r="AA1925" s="60" t="s">
        <v>232</v>
      </c>
      <c r="AB1925" s="35" t="s">
        <v>63</v>
      </c>
      <c r="AC1925" s="35" t="s">
        <v>63</v>
      </c>
      <c r="AD1925" s="35" t="s">
        <v>63</v>
      </c>
      <c r="AE1925" s="45" t="s">
        <v>63</v>
      </c>
      <c r="AF1925" s="61"/>
      <c r="AG1925" s="45"/>
    </row>
    <row r="1926" spans="1:33" x14ac:dyDescent="0.2">
      <c r="A1926" s="59" t="str">
        <f>+VLOOKUP(B1926,Annuaire_roster!B:G,5,0)</f>
        <v>01573</v>
      </c>
      <c r="B1926" s="78" t="s">
        <v>200</v>
      </c>
      <c r="C1926" s="65">
        <v>0.375</v>
      </c>
      <c r="D1926" s="65">
        <v>0.375</v>
      </c>
      <c r="E1926" s="66">
        <v>0.75</v>
      </c>
      <c r="F1926" s="66">
        <v>0.75</v>
      </c>
      <c r="G1926" s="49">
        <v>0</v>
      </c>
      <c r="H1926" s="48">
        <v>0</v>
      </c>
      <c r="I1926" s="69" t="s">
        <v>63</v>
      </c>
      <c r="J1926" s="48">
        <v>0</v>
      </c>
      <c r="K1926" s="58">
        <v>0</v>
      </c>
      <c r="L1926" s="48">
        <v>0</v>
      </c>
      <c r="M1926" s="70">
        <v>0</v>
      </c>
      <c r="N1926" s="34">
        <f t="shared" si="312"/>
        <v>0.33333333333333331</v>
      </c>
      <c r="O1926" s="38">
        <f t="shared" si="313"/>
        <v>0.33333333333333331</v>
      </c>
      <c r="P1926" s="82" t="s">
        <v>226</v>
      </c>
      <c r="Q1926" s="43">
        <v>44814</v>
      </c>
      <c r="R1926" s="35">
        <v>0</v>
      </c>
      <c r="S1926" s="35">
        <v>0</v>
      </c>
      <c r="T1926" s="10" t="str">
        <f t="shared" si="314"/>
        <v>Sem - 37</v>
      </c>
      <c r="U1926" s="10" t="str">
        <f t="shared" si="315"/>
        <v>Septembre</v>
      </c>
      <c r="V1926" s="36" t="s">
        <v>1645</v>
      </c>
      <c r="W1926" s="34"/>
      <c r="X1926" s="91">
        <f t="shared" si="316"/>
        <v>0</v>
      </c>
      <c r="Y1926" s="92" t="str">
        <f>VLOOKUP('CM-CIC'!B1857,Annuaire_roster!B:F,4,0)</f>
        <v>RHOUDANE OTHMANE</v>
      </c>
      <c r="Z1926" s="37" t="s">
        <v>110</v>
      </c>
      <c r="AA1926" s="60" t="s">
        <v>232</v>
      </c>
      <c r="AB1926" s="35" t="s">
        <v>63</v>
      </c>
      <c r="AC1926" s="35" t="s">
        <v>63</v>
      </c>
      <c r="AD1926" s="35" t="s">
        <v>63</v>
      </c>
      <c r="AE1926" s="45" t="s">
        <v>63</v>
      </c>
      <c r="AF1926" s="61"/>
      <c r="AG1926" s="45"/>
    </row>
    <row r="1927" spans="1:33" x14ac:dyDescent="0.2">
      <c r="A1927" s="59" t="str">
        <f>+VLOOKUP(B1927,Annuaire_roster!B:G,5,0)</f>
        <v>01438</v>
      </c>
      <c r="B1927" s="78" t="s">
        <v>155</v>
      </c>
      <c r="C1927" s="65"/>
      <c r="D1927" s="65" t="s">
        <v>64</v>
      </c>
      <c r="E1927" s="66"/>
      <c r="F1927" s="66" t="s">
        <v>64</v>
      </c>
      <c r="G1927" s="49">
        <v>0</v>
      </c>
      <c r="H1927" s="48">
        <v>0</v>
      </c>
      <c r="I1927" s="69" t="s">
        <v>63</v>
      </c>
      <c r="J1927" s="48">
        <v>0</v>
      </c>
      <c r="K1927" s="58">
        <v>0</v>
      </c>
      <c r="L1927" s="48">
        <v>0</v>
      </c>
      <c r="M1927" s="70">
        <v>0</v>
      </c>
      <c r="N1927" s="34" t="str">
        <f t="shared" si="312"/>
        <v/>
      </c>
      <c r="O1927" s="38">
        <f t="shared" si="313"/>
        <v>0</v>
      </c>
      <c r="P1927" s="82" t="s">
        <v>226</v>
      </c>
      <c r="Q1927" s="43">
        <v>44815</v>
      </c>
      <c r="R1927" s="35">
        <v>0</v>
      </c>
      <c r="S1927" s="35">
        <v>0</v>
      </c>
      <c r="T1927" s="10" t="str">
        <f t="shared" si="314"/>
        <v>Sem - 37</v>
      </c>
      <c r="U1927" s="10" t="str">
        <f t="shared" si="315"/>
        <v>Septembre</v>
      </c>
      <c r="V1927" s="36" t="s">
        <v>1646</v>
      </c>
      <c r="W1927" s="34"/>
      <c r="X1927" s="91">
        <f t="shared" si="316"/>
        <v>0</v>
      </c>
      <c r="Y1927" s="92" t="str">
        <f>VLOOKUP('CM-CIC'!B1858,Annuaire_roster!B:F,4,0)</f>
        <v>RHOUDANE OTHMANE</v>
      </c>
      <c r="Z1927" s="37" t="s">
        <v>110</v>
      </c>
      <c r="AA1927" s="60" t="s">
        <v>232</v>
      </c>
      <c r="AB1927" s="35" t="s">
        <v>63</v>
      </c>
      <c r="AC1927" s="35" t="s">
        <v>63</v>
      </c>
      <c r="AD1927" s="35" t="s">
        <v>63</v>
      </c>
      <c r="AE1927" s="45" t="s">
        <v>63</v>
      </c>
      <c r="AF1927" s="61"/>
      <c r="AG1927" s="45"/>
    </row>
    <row r="1928" spans="1:33" x14ac:dyDescent="0.2">
      <c r="A1928" s="59" t="str">
        <f>+VLOOKUP(B1928,Annuaire_roster!B:G,5,0)</f>
        <v>01435</v>
      </c>
      <c r="B1928" s="78" t="s">
        <v>156</v>
      </c>
      <c r="C1928" s="65"/>
      <c r="D1928" s="65" t="s">
        <v>64</v>
      </c>
      <c r="E1928" s="66"/>
      <c r="F1928" s="66" t="s">
        <v>64</v>
      </c>
      <c r="G1928" s="49">
        <v>0</v>
      </c>
      <c r="H1928" s="48">
        <v>0</v>
      </c>
      <c r="I1928" s="69" t="s">
        <v>63</v>
      </c>
      <c r="J1928" s="48">
        <v>0</v>
      </c>
      <c r="K1928" s="58">
        <v>0</v>
      </c>
      <c r="L1928" s="48">
        <v>0</v>
      </c>
      <c r="M1928" s="70">
        <v>0</v>
      </c>
      <c r="N1928" s="34" t="str">
        <f t="shared" si="312"/>
        <v/>
      </c>
      <c r="O1928" s="38">
        <f t="shared" si="313"/>
        <v>0</v>
      </c>
      <c r="P1928" s="82" t="s">
        <v>226</v>
      </c>
      <c r="Q1928" s="43">
        <v>44815</v>
      </c>
      <c r="R1928" s="35">
        <v>0</v>
      </c>
      <c r="S1928" s="35">
        <v>0</v>
      </c>
      <c r="T1928" s="10" t="str">
        <f t="shared" si="314"/>
        <v>Sem - 37</v>
      </c>
      <c r="U1928" s="10" t="str">
        <f t="shared" si="315"/>
        <v>Septembre</v>
      </c>
      <c r="V1928" s="36" t="s">
        <v>1647</v>
      </c>
      <c r="W1928" s="34"/>
      <c r="X1928" s="91">
        <f t="shared" si="316"/>
        <v>0</v>
      </c>
      <c r="Y1928" s="92" t="str">
        <f>VLOOKUP('CM-CIC'!B1859,Annuaire_roster!B:F,4,0)</f>
        <v>RHOUDANE OTHMANE</v>
      </c>
      <c r="Z1928" s="37" t="s">
        <v>110</v>
      </c>
      <c r="AA1928" s="60" t="s">
        <v>232</v>
      </c>
      <c r="AB1928" s="35" t="s">
        <v>63</v>
      </c>
      <c r="AC1928" s="35" t="s">
        <v>63</v>
      </c>
      <c r="AD1928" s="35" t="s">
        <v>63</v>
      </c>
      <c r="AE1928" s="45" t="s">
        <v>63</v>
      </c>
      <c r="AF1928" s="61"/>
      <c r="AG1928" s="45"/>
    </row>
    <row r="1929" spans="1:33" x14ac:dyDescent="0.2">
      <c r="A1929" s="59" t="str">
        <f>+VLOOKUP(B1929,Annuaire_roster!B:G,5,0)</f>
        <v>01601</v>
      </c>
      <c r="B1929" s="78" t="s">
        <v>207</v>
      </c>
      <c r="C1929" s="65"/>
      <c r="D1929" s="65" t="s">
        <v>64</v>
      </c>
      <c r="E1929" s="66"/>
      <c r="F1929" s="66" t="s">
        <v>64</v>
      </c>
      <c r="G1929" s="49">
        <v>0</v>
      </c>
      <c r="H1929" s="48">
        <v>0</v>
      </c>
      <c r="I1929" s="69" t="s">
        <v>63</v>
      </c>
      <c r="J1929" s="48">
        <v>0</v>
      </c>
      <c r="K1929" s="58">
        <v>0</v>
      </c>
      <c r="L1929" s="48">
        <v>0</v>
      </c>
      <c r="M1929" s="70">
        <v>0</v>
      </c>
      <c r="N1929" s="34" t="str">
        <f t="shared" si="312"/>
        <v/>
      </c>
      <c r="O1929" s="38">
        <f t="shared" si="313"/>
        <v>0</v>
      </c>
      <c r="P1929" s="82" t="s">
        <v>226</v>
      </c>
      <c r="Q1929" s="43">
        <v>44815</v>
      </c>
      <c r="R1929" s="35">
        <v>0</v>
      </c>
      <c r="S1929" s="35">
        <v>0</v>
      </c>
      <c r="T1929" s="10" t="str">
        <f t="shared" si="314"/>
        <v>Sem - 37</v>
      </c>
      <c r="U1929" s="10" t="str">
        <f t="shared" si="315"/>
        <v>Septembre</v>
      </c>
      <c r="V1929" s="36" t="s">
        <v>1648</v>
      </c>
      <c r="W1929" s="34"/>
      <c r="X1929" s="91">
        <f t="shared" si="316"/>
        <v>0</v>
      </c>
      <c r="Y1929" s="92" t="str">
        <f>VLOOKUP('CM-CIC'!B1860,Annuaire_roster!B:F,4,0)</f>
        <v>RHOUDANE OTHMANE</v>
      </c>
      <c r="Z1929" s="37" t="s">
        <v>110</v>
      </c>
      <c r="AA1929" s="60" t="s">
        <v>232</v>
      </c>
      <c r="AB1929" s="35" t="s">
        <v>63</v>
      </c>
      <c r="AC1929" s="35" t="s">
        <v>63</v>
      </c>
      <c r="AD1929" s="35" t="s">
        <v>63</v>
      </c>
      <c r="AE1929" s="45" t="s">
        <v>63</v>
      </c>
      <c r="AF1929" s="61"/>
      <c r="AG1929" s="45"/>
    </row>
    <row r="1930" spans="1:33" x14ac:dyDescent="0.2">
      <c r="A1930" s="59" t="str">
        <f>+VLOOKUP(B1930,Annuaire_roster!B:G,5,0)</f>
        <v>01595</v>
      </c>
      <c r="B1930" s="78" t="s">
        <v>208</v>
      </c>
      <c r="C1930" s="65"/>
      <c r="D1930" s="65" t="s">
        <v>64</v>
      </c>
      <c r="E1930" s="66"/>
      <c r="F1930" s="66" t="s">
        <v>64</v>
      </c>
      <c r="G1930" s="49">
        <v>0</v>
      </c>
      <c r="H1930" s="48">
        <v>0</v>
      </c>
      <c r="I1930" s="69" t="s">
        <v>63</v>
      </c>
      <c r="J1930" s="48">
        <v>0</v>
      </c>
      <c r="K1930" s="58">
        <v>0</v>
      </c>
      <c r="L1930" s="48">
        <v>0</v>
      </c>
      <c r="M1930" s="70">
        <v>0</v>
      </c>
      <c r="N1930" s="34" t="str">
        <f t="shared" si="312"/>
        <v/>
      </c>
      <c r="O1930" s="38">
        <f t="shared" si="313"/>
        <v>0</v>
      </c>
      <c r="P1930" s="82" t="s">
        <v>226</v>
      </c>
      <c r="Q1930" s="43">
        <v>44815</v>
      </c>
      <c r="R1930" s="35">
        <v>0</v>
      </c>
      <c r="S1930" s="35">
        <v>0</v>
      </c>
      <c r="T1930" s="10" t="str">
        <f t="shared" si="314"/>
        <v>Sem - 37</v>
      </c>
      <c r="U1930" s="10" t="str">
        <f t="shared" si="315"/>
        <v>Septembre</v>
      </c>
      <c r="V1930" s="36" t="s">
        <v>1649</v>
      </c>
      <c r="W1930" s="34"/>
      <c r="X1930" s="91">
        <f t="shared" si="316"/>
        <v>0</v>
      </c>
      <c r="Y1930" s="92" t="str">
        <f>VLOOKUP('CM-CIC'!B1861,Annuaire_roster!B:F,4,0)</f>
        <v>RHOUDANE OTHMANE</v>
      </c>
      <c r="Z1930" s="37" t="s">
        <v>110</v>
      </c>
      <c r="AA1930" s="60" t="s">
        <v>232</v>
      </c>
      <c r="AB1930" s="35" t="s">
        <v>63</v>
      </c>
      <c r="AC1930" s="35" t="s">
        <v>63</v>
      </c>
      <c r="AD1930" s="35" t="s">
        <v>63</v>
      </c>
      <c r="AE1930" s="45" t="s">
        <v>63</v>
      </c>
      <c r="AF1930" s="61"/>
      <c r="AG1930" s="45"/>
    </row>
    <row r="1931" spans="1:33" x14ac:dyDescent="0.2">
      <c r="A1931" s="59" t="str">
        <f>+VLOOKUP(B1931,Annuaire_roster!B:G,5,0)</f>
        <v>01597</v>
      </c>
      <c r="B1931" s="78" t="s">
        <v>215</v>
      </c>
      <c r="C1931" s="65"/>
      <c r="D1931" s="65" t="s">
        <v>64</v>
      </c>
      <c r="E1931" s="66"/>
      <c r="F1931" s="66" t="s">
        <v>64</v>
      </c>
      <c r="G1931" s="49">
        <v>0</v>
      </c>
      <c r="H1931" s="48">
        <v>0</v>
      </c>
      <c r="I1931" s="69" t="s">
        <v>63</v>
      </c>
      <c r="J1931" s="48">
        <v>0</v>
      </c>
      <c r="K1931" s="58">
        <v>0</v>
      </c>
      <c r="L1931" s="48">
        <v>0</v>
      </c>
      <c r="M1931" s="70">
        <v>0</v>
      </c>
      <c r="N1931" s="34" t="str">
        <f t="shared" si="312"/>
        <v/>
      </c>
      <c r="O1931" s="38">
        <f t="shared" si="313"/>
        <v>0</v>
      </c>
      <c r="P1931" s="82" t="s">
        <v>226</v>
      </c>
      <c r="Q1931" s="43">
        <v>44815</v>
      </c>
      <c r="R1931" s="35">
        <v>0</v>
      </c>
      <c r="S1931" s="35">
        <v>0</v>
      </c>
      <c r="T1931" s="10" t="str">
        <f t="shared" si="314"/>
        <v>Sem - 37</v>
      </c>
      <c r="U1931" s="10" t="str">
        <f t="shared" si="315"/>
        <v>Septembre</v>
      </c>
      <c r="V1931" s="36" t="s">
        <v>1650</v>
      </c>
      <c r="W1931" s="34"/>
      <c r="X1931" s="91">
        <f t="shared" si="316"/>
        <v>0</v>
      </c>
      <c r="Y1931" s="92" t="str">
        <f>VLOOKUP('CM-CIC'!B1862,Annuaire_roster!B:F,4,0)</f>
        <v>RHOUDANE OTHMANE</v>
      </c>
      <c r="Z1931" s="37" t="s">
        <v>110</v>
      </c>
      <c r="AA1931" s="60" t="s">
        <v>232</v>
      </c>
      <c r="AB1931" s="35" t="s">
        <v>63</v>
      </c>
      <c r="AC1931" s="35" t="s">
        <v>63</v>
      </c>
      <c r="AD1931" s="35" t="s">
        <v>63</v>
      </c>
      <c r="AE1931" s="45" t="s">
        <v>63</v>
      </c>
      <c r="AF1931" s="61"/>
      <c r="AG1931" s="45"/>
    </row>
    <row r="1932" spans="1:33" x14ac:dyDescent="0.2">
      <c r="A1932" s="59" t="str">
        <f>+VLOOKUP(B1932,Annuaire_roster!B:G,5,0)</f>
        <v>01588</v>
      </c>
      <c r="B1932" s="78" t="s">
        <v>219</v>
      </c>
      <c r="C1932" s="65"/>
      <c r="D1932" s="65" t="s">
        <v>64</v>
      </c>
      <c r="E1932" s="66"/>
      <c r="F1932" s="66" t="s">
        <v>64</v>
      </c>
      <c r="G1932" s="49">
        <v>0</v>
      </c>
      <c r="H1932" s="48">
        <v>0</v>
      </c>
      <c r="I1932" s="69" t="s">
        <v>63</v>
      </c>
      <c r="J1932" s="48">
        <v>0</v>
      </c>
      <c r="K1932" s="58">
        <v>0</v>
      </c>
      <c r="L1932" s="48">
        <v>0</v>
      </c>
      <c r="M1932" s="70">
        <v>0</v>
      </c>
      <c r="N1932" s="34" t="str">
        <f t="shared" si="312"/>
        <v/>
      </c>
      <c r="O1932" s="38">
        <f t="shared" si="313"/>
        <v>0</v>
      </c>
      <c r="P1932" s="82" t="s">
        <v>226</v>
      </c>
      <c r="Q1932" s="43">
        <v>44815</v>
      </c>
      <c r="R1932" s="35">
        <v>0</v>
      </c>
      <c r="S1932" s="35">
        <v>0</v>
      </c>
      <c r="T1932" s="10" t="str">
        <f t="shared" si="314"/>
        <v>Sem - 37</v>
      </c>
      <c r="U1932" s="10" t="str">
        <f t="shared" si="315"/>
        <v>Septembre</v>
      </c>
      <c r="V1932" s="36" t="s">
        <v>1651</v>
      </c>
      <c r="W1932" s="34"/>
      <c r="X1932" s="91">
        <f t="shared" si="316"/>
        <v>0</v>
      </c>
      <c r="Y1932" s="92" t="str">
        <f>VLOOKUP('CM-CIC'!B1863,Annuaire_roster!B:F,4,0)</f>
        <v>RHOUDANE OTHMANE</v>
      </c>
      <c r="Z1932" s="37" t="s">
        <v>110</v>
      </c>
      <c r="AA1932" s="60" t="s">
        <v>232</v>
      </c>
      <c r="AB1932" s="35" t="s">
        <v>63</v>
      </c>
      <c r="AC1932" s="35" t="s">
        <v>63</v>
      </c>
      <c r="AD1932" s="35" t="s">
        <v>63</v>
      </c>
      <c r="AE1932" s="45" t="s">
        <v>63</v>
      </c>
      <c r="AF1932" s="61"/>
      <c r="AG1932" s="45"/>
    </row>
    <row r="1933" spans="1:33" x14ac:dyDescent="0.2">
      <c r="A1933" s="59" t="str">
        <f>+VLOOKUP(B1933,Annuaire_roster!B:G,5,0)</f>
        <v>01562</v>
      </c>
      <c r="B1933" s="78" t="s">
        <v>199</v>
      </c>
      <c r="C1933" s="65"/>
      <c r="D1933" s="65" t="s">
        <v>64</v>
      </c>
      <c r="E1933" s="66"/>
      <c r="F1933" s="66" t="s">
        <v>64</v>
      </c>
      <c r="G1933" s="49">
        <v>0</v>
      </c>
      <c r="H1933" s="48">
        <v>0</v>
      </c>
      <c r="I1933" s="69" t="s">
        <v>63</v>
      </c>
      <c r="J1933" s="48">
        <v>0</v>
      </c>
      <c r="K1933" s="58">
        <v>0</v>
      </c>
      <c r="L1933" s="48">
        <v>0</v>
      </c>
      <c r="M1933" s="70">
        <v>0</v>
      </c>
      <c r="N1933" s="34" t="str">
        <f t="shared" si="312"/>
        <v/>
      </c>
      <c r="O1933" s="38">
        <f t="shared" si="313"/>
        <v>0</v>
      </c>
      <c r="P1933" s="82" t="s">
        <v>226</v>
      </c>
      <c r="Q1933" s="43">
        <v>44815</v>
      </c>
      <c r="R1933" s="35">
        <v>0</v>
      </c>
      <c r="S1933" s="35">
        <v>0</v>
      </c>
      <c r="T1933" s="10" t="str">
        <f t="shared" si="314"/>
        <v>Sem - 37</v>
      </c>
      <c r="U1933" s="10" t="str">
        <f t="shared" si="315"/>
        <v>Septembre</v>
      </c>
      <c r="V1933" s="36" t="s">
        <v>1652</v>
      </c>
      <c r="W1933" s="34"/>
      <c r="X1933" s="91">
        <f t="shared" si="316"/>
        <v>0</v>
      </c>
      <c r="Y1933" s="92" t="str">
        <f>VLOOKUP('CM-CIC'!B1864,Annuaire_roster!B:F,4,0)</f>
        <v>RHOUDANE OTHMANE</v>
      </c>
      <c r="Z1933" s="37" t="s">
        <v>110</v>
      </c>
      <c r="AA1933" s="60" t="s">
        <v>232</v>
      </c>
      <c r="AB1933" s="35" t="s">
        <v>63</v>
      </c>
      <c r="AC1933" s="35" t="s">
        <v>63</v>
      </c>
      <c r="AD1933" s="35" t="s">
        <v>63</v>
      </c>
      <c r="AE1933" s="45" t="s">
        <v>63</v>
      </c>
      <c r="AF1933" s="61"/>
      <c r="AG1933" s="45"/>
    </row>
    <row r="1934" spans="1:33" x14ac:dyDescent="0.2">
      <c r="A1934" s="59" t="str">
        <f>+VLOOKUP(B1934,Annuaire_roster!B:G,5,0)</f>
        <v>01574</v>
      </c>
      <c r="B1934" s="78" t="s">
        <v>192</v>
      </c>
      <c r="C1934" s="65"/>
      <c r="D1934" s="65" t="s">
        <v>64</v>
      </c>
      <c r="E1934" s="66"/>
      <c r="F1934" s="66" t="s">
        <v>64</v>
      </c>
      <c r="G1934" s="49">
        <v>0</v>
      </c>
      <c r="H1934" s="48">
        <v>0</v>
      </c>
      <c r="I1934" s="69" t="s">
        <v>63</v>
      </c>
      <c r="J1934" s="48">
        <v>0</v>
      </c>
      <c r="K1934" s="58">
        <v>0</v>
      </c>
      <c r="L1934" s="48">
        <v>0</v>
      </c>
      <c r="M1934" s="70">
        <v>0</v>
      </c>
      <c r="N1934" s="34" t="str">
        <f t="shared" si="312"/>
        <v/>
      </c>
      <c r="O1934" s="38">
        <f t="shared" si="313"/>
        <v>0</v>
      </c>
      <c r="P1934" s="82" t="s">
        <v>226</v>
      </c>
      <c r="Q1934" s="43">
        <v>44815</v>
      </c>
      <c r="R1934" s="35">
        <v>0</v>
      </c>
      <c r="S1934" s="35">
        <v>0</v>
      </c>
      <c r="T1934" s="10" t="str">
        <f t="shared" si="314"/>
        <v>Sem - 37</v>
      </c>
      <c r="U1934" s="10" t="str">
        <f t="shared" si="315"/>
        <v>Septembre</v>
      </c>
      <c r="V1934" s="36" t="s">
        <v>1653</v>
      </c>
      <c r="W1934" s="34"/>
      <c r="X1934" s="91">
        <f t="shared" si="316"/>
        <v>0</v>
      </c>
      <c r="Y1934" s="92" t="str">
        <f>VLOOKUP('CM-CIC'!B1865,Annuaire_roster!B:F,4,0)</f>
        <v>RHOUDANE OTHMANE</v>
      </c>
      <c r="Z1934" s="37" t="s">
        <v>110</v>
      </c>
      <c r="AA1934" s="60" t="s">
        <v>232</v>
      </c>
      <c r="AB1934" s="35" t="s">
        <v>63</v>
      </c>
      <c r="AC1934" s="35" t="s">
        <v>63</v>
      </c>
      <c r="AD1934" s="35" t="s">
        <v>63</v>
      </c>
      <c r="AE1934" s="45" t="s">
        <v>63</v>
      </c>
      <c r="AF1934" s="61"/>
      <c r="AG1934" s="45"/>
    </row>
    <row r="1935" spans="1:33" x14ac:dyDescent="0.2">
      <c r="A1935" s="59" t="str">
        <f>+VLOOKUP(B1935,Annuaire_roster!B:G,5,0)</f>
        <v>01577</v>
      </c>
      <c r="B1935" s="78" t="s">
        <v>195</v>
      </c>
      <c r="C1935" s="65"/>
      <c r="D1935" s="65" t="s">
        <v>64</v>
      </c>
      <c r="E1935" s="66"/>
      <c r="F1935" s="66" t="s">
        <v>64</v>
      </c>
      <c r="G1935" s="49">
        <v>0</v>
      </c>
      <c r="H1935" s="48">
        <v>0</v>
      </c>
      <c r="I1935" s="69" t="s">
        <v>63</v>
      </c>
      <c r="J1935" s="48">
        <v>0</v>
      </c>
      <c r="K1935" s="58">
        <v>0</v>
      </c>
      <c r="L1935" s="48">
        <v>0</v>
      </c>
      <c r="M1935" s="70">
        <v>0</v>
      </c>
      <c r="N1935" s="34" t="str">
        <f t="shared" si="312"/>
        <v/>
      </c>
      <c r="O1935" s="38">
        <f t="shared" si="313"/>
        <v>0</v>
      </c>
      <c r="P1935" s="82" t="s">
        <v>226</v>
      </c>
      <c r="Q1935" s="43">
        <v>44815</v>
      </c>
      <c r="R1935" s="35">
        <v>0</v>
      </c>
      <c r="S1935" s="35">
        <v>0</v>
      </c>
      <c r="T1935" s="10" t="str">
        <f t="shared" si="314"/>
        <v>Sem - 37</v>
      </c>
      <c r="U1935" s="10" t="str">
        <f t="shared" si="315"/>
        <v>Septembre</v>
      </c>
      <c r="V1935" s="36" t="s">
        <v>1654</v>
      </c>
      <c r="W1935" s="34"/>
      <c r="X1935" s="91">
        <f t="shared" si="316"/>
        <v>0</v>
      </c>
      <c r="Y1935" s="92" t="str">
        <f>VLOOKUP('CM-CIC'!B1866,Annuaire_roster!B:F,4,0)</f>
        <v>RHOUDANE OTHMANE</v>
      </c>
      <c r="Z1935" s="37" t="s">
        <v>110</v>
      </c>
      <c r="AA1935" s="60" t="s">
        <v>232</v>
      </c>
      <c r="AB1935" s="35" t="s">
        <v>63</v>
      </c>
      <c r="AC1935" s="35" t="s">
        <v>63</v>
      </c>
      <c r="AD1935" s="35" t="s">
        <v>63</v>
      </c>
      <c r="AE1935" s="45" t="s">
        <v>63</v>
      </c>
      <c r="AF1935" s="61"/>
      <c r="AG1935" s="45"/>
    </row>
    <row r="1936" spans="1:33" x14ac:dyDescent="0.2">
      <c r="A1936" s="59" t="str">
        <f>+VLOOKUP(B1936,Annuaire_roster!B:G,5,0)</f>
        <v>01573</v>
      </c>
      <c r="B1936" s="78" t="s">
        <v>200</v>
      </c>
      <c r="C1936" s="65"/>
      <c r="D1936" s="65" t="s">
        <v>64</v>
      </c>
      <c r="E1936" s="66"/>
      <c r="F1936" s="66" t="s">
        <v>64</v>
      </c>
      <c r="G1936" s="49">
        <v>0</v>
      </c>
      <c r="H1936" s="48">
        <v>0</v>
      </c>
      <c r="I1936" s="69" t="s">
        <v>63</v>
      </c>
      <c r="J1936" s="48">
        <v>0</v>
      </c>
      <c r="K1936" s="58">
        <v>0</v>
      </c>
      <c r="L1936" s="48">
        <v>0</v>
      </c>
      <c r="M1936" s="70">
        <v>0</v>
      </c>
      <c r="N1936" s="34" t="str">
        <f t="shared" si="312"/>
        <v/>
      </c>
      <c r="O1936" s="38">
        <f t="shared" si="313"/>
        <v>0</v>
      </c>
      <c r="P1936" s="82" t="s">
        <v>226</v>
      </c>
      <c r="Q1936" s="43">
        <v>44815</v>
      </c>
      <c r="R1936" s="35">
        <v>0</v>
      </c>
      <c r="S1936" s="35">
        <v>0</v>
      </c>
      <c r="T1936" s="10" t="str">
        <f t="shared" si="314"/>
        <v>Sem - 37</v>
      </c>
      <c r="U1936" s="10" t="str">
        <f t="shared" si="315"/>
        <v>Septembre</v>
      </c>
      <c r="V1936" s="36" t="s">
        <v>1655</v>
      </c>
      <c r="W1936" s="34"/>
      <c r="X1936" s="91">
        <f t="shared" si="316"/>
        <v>0</v>
      </c>
      <c r="Y1936" s="92" t="str">
        <f>VLOOKUP('CM-CIC'!B1867,Annuaire_roster!B:F,4,0)</f>
        <v>RHOUDANE OTHMANE</v>
      </c>
      <c r="Z1936" s="37" t="s">
        <v>110</v>
      </c>
      <c r="AA1936" s="60" t="s">
        <v>232</v>
      </c>
      <c r="AB1936" s="35" t="s">
        <v>63</v>
      </c>
      <c r="AC1936" s="35" t="s">
        <v>63</v>
      </c>
      <c r="AD1936" s="35" t="s">
        <v>63</v>
      </c>
      <c r="AE1936" s="45" t="s">
        <v>63</v>
      </c>
      <c r="AF1936" s="61"/>
      <c r="AG1936" s="45"/>
    </row>
    <row r="1937" spans="1:33" x14ac:dyDescent="0.2">
      <c r="A1937" s="59" t="str">
        <f>+VLOOKUP(B1937,Annuaire_roster!B:G,5,0)</f>
        <v>01438</v>
      </c>
      <c r="B1937" s="78" t="s">
        <v>155</v>
      </c>
      <c r="C1937" s="65"/>
      <c r="D1937" s="65" t="s">
        <v>64</v>
      </c>
      <c r="E1937" s="66"/>
      <c r="F1937" s="66" t="s">
        <v>64</v>
      </c>
      <c r="G1937" s="49">
        <v>0</v>
      </c>
      <c r="H1937" s="48">
        <v>0</v>
      </c>
      <c r="I1937" s="69" t="s">
        <v>63</v>
      </c>
      <c r="J1937" s="48">
        <v>0</v>
      </c>
      <c r="K1937" s="58">
        <v>0</v>
      </c>
      <c r="L1937" s="48">
        <v>0</v>
      </c>
      <c r="M1937" s="70">
        <v>0</v>
      </c>
      <c r="N1937" s="34" t="str">
        <f t="shared" si="312"/>
        <v/>
      </c>
      <c r="O1937" s="38">
        <f t="shared" si="313"/>
        <v>0</v>
      </c>
      <c r="P1937" s="82" t="s">
        <v>226</v>
      </c>
      <c r="Q1937" s="43">
        <v>44816</v>
      </c>
      <c r="R1937" s="35">
        <v>0</v>
      </c>
      <c r="S1937" s="35">
        <v>0</v>
      </c>
      <c r="T1937" s="10" t="str">
        <f t="shared" si="314"/>
        <v>Sem - 37</v>
      </c>
      <c r="U1937" s="10" t="str">
        <f t="shared" si="315"/>
        <v>Septembre</v>
      </c>
      <c r="V1937" s="36" t="s">
        <v>1656</v>
      </c>
      <c r="W1937" s="34"/>
      <c r="X1937" s="91">
        <f t="shared" si="316"/>
        <v>0</v>
      </c>
      <c r="Y1937" s="92" t="str">
        <f>VLOOKUP('CM-CIC'!B1868,Annuaire_roster!B:F,4,0)</f>
        <v>RHOUDANE OTHMANE</v>
      </c>
      <c r="Z1937" s="37" t="s">
        <v>110</v>
      </c>
      <c r="AA1937" s="60" t="s">
        <v>232</v>
      </c>
      <c r="AB1937" s="35" t="s">
        <v>63</v>
      </c>
      <c r="AC1937" s="35" t="s">
        <v>63</v>
      </c>
      <c r="AD1937" s="35" t="s">
        <v>63</v>
      </c>
      <c r="AE1937" s="45" t="s">
        <v>63</v>
      </c>
      <c r="AF1937" s="61"/>
      <c r="AG1937" s="45"/>
    </row>
    <row r="1938" spans="1:33" x14ac:dyDescent="0.2">
      <c r="A1938" s="59" t="str">
        <f>+VLOOKUP(B1938,Annuaire_roster!B:G,5,0)</f>
        <v>01435</v>
      </c>
      <c r="B1938" s="78" t="s">
        <v>156</v>
      </c>
      <c r="C1938" s="65"/>
      <c r="D1938" s="65" t="s">
        <v>64</v>
      </c>
      <c r="E1938" s="66"/>
      <c r="F1938" s="66" t="s">
        <v>64</v>
      </c>
      <c r="G1938" s="49">
        <v>0</v>
      </c>
      <c r="H1938" s="48">
        <v>0</v>
      </c>
      <c r="I1938" s="69" t="s">
        <v>63</v>
      </c>
      <c r="J1938" s="48">
        <v>0</v>
      </c>
      <c r="K1938" s="58">
        <v>0</v>
      </c>
      <c r="L1938" s="48">
        <v>0</v>
      </c>
      <c r="M1938" s="70">
        <v>0</v>
      </c>
      <c r="N1938" s="34" t="str">
        <f t="shared" si="312"/>
        <v/>
      </c>
      <c r="O1938" s="38">
        <f t="shared" si="313"/>
        <v>0</v>
      </c>
      <c r="P1938" s="82" t="s">
        <v>226</v>
      </c>
      <c r="Q1938" s="43">
        <v>44816</v>
      </c>
      <c r="R1938" s="35">
        <v>0</v>
      </c>
      <c r="S1938" s="35">
        <v>0</v>
      </c>
      <c r="T1938" s="10" t="str">
        <f t="shared" si="314"/>
        <v>Sem - 37</v>
      </c>
      <c r="U1938" s="10" t="str">
        <f t="shared" si="315"/>
        <v>Septembre</v>
      </c>
      <c r="V1938" s="36" t="s">
        <v>1657</v>
      </c>
      <c r="W1938" s="34"/>
      <c r="X1938" s="91">
        <f t="shared" si="316"/>
        <v>0</v>
      </c>
      <c r="Y1938" s="92" t="str">
        <f>VLOOKUP('CM-CIC'!B1869,Annuaire_roster!B:F,4,0)</f>
        <v>RHOUDANE OTHMANE</v>
      </c>
      <c r="Z1938" s="37" t="s">
        <v>110</v>
      </c>
      <c r="AA1938" s="60" t="s">
        <v>232</v>
      </c>
      <c r="AB1938" s="35" t="s">
        <v>63</v>
      </c>
      <c r="AC1938" s="35" t="s">
        <v>63</v>
      </c>
      <c r="AD1938" s="35" t="s">
        <v>63</v>
      </c>
      <c r="AE1938" s="45" t="s">
        <v>63</v>
      </c>
      <c r="AF1938" s="61"/>
      <c r="AG1938" s="45"/>
    </row>
    <row r="1939" spans="1:33" x14ac:dyDescent="0.2">
      <c r="A1939" s="59" t="str">
        <f>+VLOOKUP(B1939,Annuaire_roster!B:G,5,0)</f>
        <v>01601</v>
      </c>
      <c r="B1939" s="78" t="s">
        <v>207</v>
      </c>
      <c r="C1939" s="65"/>
      <c r="D1939" s="65" t="s">
        <v>64</v>
      </c>
      <c r="E1939" s="66"/>
      <c r="F1939" s="66" t="s">
        <v>64</v>
      </c>
      <c r="G1939" s="49">
        <v>0</v>
      </c>
      <c r="H1939" s="48">
        <v>0</v>
      </c>
      <c r="I1939" s="69" t="s">
        <v>63</v>
      </c>
      <c r="J1939" s="48">
        <v>0</v>
      </c>
      <c r="K1939" s="58">
        <v>0</v>
      </c>
      <c r="L1939" s="48">
        <v>0</v>
      </c>
      <c r="M1939" s="70">
        <v>0</v>
      </c>
      <c r="N1939" s="34" t="str">
        <f t="shared" si="312"/>
        <v/>
      </c>
      <c r="O1939" s="38">
        <f t="shared" si="313"/>
        <v>0</v>
      </c>
      <c r="P1939" s="82" t="s">
        <v>226</v>
      </c>
      <c r="Q1939" s="43">
        <v>44816</v>
      </c>
      <c r="R1939" s="35">
        <v>0</v>
      </c>
      <c r="S1939" s="35">
        <v>0</v>
      </c>
      <c r="T1939" s="10" t="str">
        <f t="shared" si="314"/>
        <v>Sem - 37</v>
      </c>
      <c r="U1939" s="10" t="str">
        <f t="shared" si="315"/>
        <v>Septembre</v>
      </c>
      <c r="V1939" s="36" t="s">
        <v>1658</v>
      </c>
      <c r="W1939" s="34"/>
      <c r="X1939" s="91">
        <f t="shared" si="316"/>
        <v>0</v>
      </c>
      <c r="Y1939" s="92" t="str">
        <f>VLOOKUP('CM-CIC'!B1870,Annuaire_roster!B:F,4,0)</f>
        <v>RHOUDANE OTHMANE</v>
      </c>
      <c r="Z1939" s="37" t="s">
        <v>110</v>
      </c>
      <c r="AA1939" s="60" t="s">
        <v>232</v>
      </c>
      <c r="AB1939" s="35" t="s">
        <v>63</v>
      </c>
      <c r="AC1939" s="35" t="s">
        <v>63</v>
      </c>
      <c r="AD1939" s="35" t="s">
        <v>63</v>
      </c>
      <c r="AE1939" s="45" t="s">
        <v>63</v>
      </c>
      <c r="AF1939" s="61"/>
      <c r="AG1939" s="45"/>
    </row>
    <row r="1940" spans="1:33" x14ac:dyDescent="0.2">
      <c r="A1940" s="59" t="str">
        <f>+VLOOKUP(B1940,Annuaire_roster!B:G,5,0)</f>
        <v>01595</v>
      </c>
      <c r="B1940" s="78" t="s">
        <v>208</v>
      </c>
      <c r="C1940" s="65"/>
      <c r="D1940" s="65" t="s">
        <v>64</v>
      </c>
      <c r="E1940" s="66"/>
      <c r="F1940" s="66" t="s">
        <v>64</v>
      </c>
      <c r="G1940" s="49">
        <v>0</v>
      </c>
      <c r="H1940" s="48">
        <v>0</v>
      </c>
      <c r="I1940" s="69" t="s">
        <v>63</v>
      </c>
      <c r="J1940" s="48">
        <v>0</v>
      </c>
      <c r="K1940" s="58">
        <v>0</v>
      </c>
      <c r="L1940" s="48">
        <v>0</v>
      </c>
      <c r="M1940" s="70">
        <v>0</v>
      </c>
      <c r="N1940" s="34" t="str">
        <f t="shared" si="312"/>
        <v/>
      </c>
      <c r="O1940" s="38">
        <f t="shared" si="313"/>
        <v>0</v>
      </c>
      <c r="P1940" s="82" t="s">
        <v>226</v>
      </c>
      <c r="Q1940" s="43">
        <v>44816</v>
      </c>
      <c r="R1940" s="35">
        <v>0</v>
      </c>
      <c r="S1940" s="35">
        <v>0</v>
      </c>
      <c r="T1940" s="10" t="str">
        <f t="shared" si="314"/>
        <v>Sem - 37</v>
      </c>
      <c r="U1940" s="10" t="str">
        <f t="shared" si="315"/>
        <v>Septembre</v>
      </c>
      <c r="V1940" s="36" t="s">
        <v>1659</v>
      </c>
      <c r="W1940" s="34"/>
      <c r="X1940" s="91">
        <f t="shared" si="316"/>
        <v>0</v>
      </c>
      <c r="Y1940" s="92" t="str">
        <f>VLOOKUP('CM-CIC'!B1871,Annuaire_roster!B:F,4,0)</f>
        <v>RHOUDANE OTHMANE</v>
      </c>
      <c r="Z1940" s="37" t="s">
        <v>110</v>
      </c>
      <c r="AA1940" s="60" t="s">
        <v>232</v>
      </c>
      <c r="AB1940" s="35" t="s">
        <v>63</v>
      </c>
      <c r="AC1940" s="35" t="s">
        <v>63</v>
      </c>
      <c r="AD1940" s="35" t="s">
        <v>63</v>
      </c>
      <c r="AE1940" s="45" t="s">
        <v>63</v>
      </c>
      <c r="AF1940" s="61"/>
      <c r="AG1940" s="45"/>
    </row>
    <row r="1941" spans="1:33" x14ac:dyDescent="0.2">
      <c r="A1941" s="59" t="str">
        <f>+VLOOKUP(B1941,Annuaire_roster!B:G,5,0)</f>
        <v>01597</v>
      </c>
      <c r="B1941" s="78" t="s">
        <v>215</v>
      </c>
      <c r="C1941" s="65"/>
      <c r="D1941" s="65" t="s">
        <v>64</v>
      </c>
      <c r="E1941" s="66"/>
      <c r="F1941" s="66" t="s">
        <v>64</v>
      </c>
      <c r="G1941" s="49">
        <v>0</v>
      </c>
      <c r="H1941" s="48">
        <v>0</v>
      </c>
      <c r="I1941" s="69" t="s">
        <v>63</v>
      </c>
      <c r="J1941" s="48">
        <v>0</v>
      </c>
      <c r="K1941" s="58">
        <v>0</v>
      </c>
      <c r="L1941" s="48">
        <v>0</v>
      </c>
      <c r="M1941" s="70">
        <v>0</v>
      </c>
      <c r="N1941" s="34" t="str">
        <f t="shared" ref="N1941:N2004" si="317">IFERROR(IF(OR(D1941="OFF",D1941="Congé",M1941="Abs",D1941="Congé sans solde",D1941="Férié"),"",IF(O1941-K1941-L1941&gt;O1941,O1941,IF(O1941-K1941-L1941&lt;0,"",O1941-K1941-L1941))),"")</f>
        <v/>
      </c>
      <c r="O1941" s="38">
        <f t="shared" ref="O1941:O2004" si="318">IF(AG1941="2H Pause déjeuner",IF(F1941-D1941-0.0833333333333333&lt;0,F1941-D1941-0.0833333333333333+1,F1941-D1941-0.0833333333333333),IF(OR(AND(F1941="OFF",D1941="OFF"),AND(F1941="Congé",D1941="Congé"),AND(F1941="Congé sans solde",D1941="Congé sans solde"),AND(F1941="Congé spécial",D1941="Congé spécial"),AND(F1941="Férié",D1941="Férié"),AND(F1941="OFF",D1941="Congé"),AND(F1941="OFF",D1941="Congé sans solde"),AND(F1941="OFF",D1941="Congé spécial"),AND(F1941="OFF",D1941="Férié"),AND(F1941="Congé",D1941="OFF"),AND(F1941="Congé",D1941="Congé sans solde"),AND(F1941="Congé",D1941="Congé spécial"),AND(F1941="Congé",D1941="Férié"),AND(F1941="Congé sans solde",D1941="OFF"),AND(F1941="Congé sans solde",D1941="Congé"),AND(F1941="Congé sans solde",D1941="Congé spécial"),AND(F1941="Congé sans solde",D1941="Férié"),AND(F1941="Congé spécial",D1941="OFF"),AND(F1941="Congé spécial",D1941="Congé"),AND(F1941="Congé spécial",D1941="Congé sans solde"),AND(F1941="Congé spécial",D1941="Férié"),AND(F1941="Férié",D1941="OFF"),AND(F1941="Férié",D1941="Congé"),AND(F1941="Férié",D1941="Congé sans solde"),AND(F1941="Férié",D1941="Congé spécial")),0,IF(OR(F1941="OFF",F1941="Congé",F1941="Congé spécial",F1941="Congé sans solde",D1941="OFF",D1941="Congé",D1941="Congé spécial",D1941="Congé sans solde"),0.208333333333334,IF(AND(AG1941="",F1941-D1941&lt;0),("24:00:00"-D1941)+("00:00:00"+F1941)-0.0416666666666667,IF(AND(OR(AG1941="Allaitement",AG1941="Sans déjeuner"),F1941-D1941&lt;0),("24:00:00"-D1941)+("00:00:00"+F1941),IF(AND(AG1941="",F1941-D1941&gt;0.166666666666667),F1941-D1941-0.0416666666666667,IF(AND(OR(AG1941="Allaitement",AG1941="Sans déjeuner"),F1941-D1941&gt;0.166666666666667),F1941-D1941,F1941-D1941)))))))</f>
        <v>0</v>
      </c>
      <c r="P1941" s="82" t="s">
        <v>226</v>
      </c>
      <c r="Q1941" s="43">
        <v>44816</v>
      </c>
      <c r="R1941" s="35">
        <v>0</v>
      </c>
      <c r="S1941" s="35">
        <v>0</v>
      </c>
      <c r="T1941" s="10" t="str">
        <f t="shared" si="314"/>
        <v>Sem - 37</v>
      </c>
      <c r="U1941" s="10" t="str">
        <f t="shared" si="315"/>
        <v>Septembre</v>
      </c>
      <c r="V1941" s="36" t="s">
        <v>1660</v>
      </c>
      <c r="W1941" s="34"/>
      <c r="X1941" s="91">
        <f t="shared" si="316"/>
        <v>0</v>
      </c>
      <c r="Y1941" s="92" t="str">
        <f>VLOOKUP('CM-CIC'!B1872,Annuaire_roster!B:F,4,0)</f>
        <v>RHOUDANE OTHMANE</v>
      </c>
      <c r="Z1941" s="37" t="s">
        <v>110</v>
      </c>
      <c r="AA1941" s="60" t="s">
        <v>232</v>
      </c>
      <c r="AB1941" s="35" t="s">
        <v>63</v>
      </c>
      <c r="AC1941" s="35" t="s">
        <v>63</v>
      </c>
      <c r="AD1941" s="35" t="s">
        <v>63</v>
      </c>
      <c r="AE1941" s="45" t="s">
        <v>63</v>
      </c>
      <c r="AF1941" s="61"/>
      <c r="AG1941" s="45"/>
    </row>
    <row r="1942" spans="1:33" x14ac:dyDescent="0.2">
      <c r="A1942" s="59" t="str">
        <f>+VLOOKUP(B1942,Annuaire_roster!B:G,5,0)</f>
        <v>01588</v>
      </c>
      <c r="B1942" s="78" t="s">
        <v>219</v>
      </c>
      <c r="C1942" s="65"/>
      <c r="D1942" s="65" t="s">
        <v>64</v>
      </c>
      <c r="E1942" s="66"/>
      <c r="F1942" s="66" t="s">
        <v>64</v>
      </c>
      <c r="G1942" s="49">
        <v>0</v>
      </c>
      <c r="H1942" s="48">
        <v>0</v>
      </c>
      <c r="I1942" s="69" t="s">
        <v>63</v>
      </c>
      <c r="J1942" s="48">
        <v>0</v>
      </c>
      <c r="K1942" s="58">
        <v>0</v>
      </c>
      <c r="L1942" s="48">
        <v>0</v>
      </c>
      <c r="M1942" s="70">
        <v>0</v>
      </c>
      <c r="N1942" s="34" t="str">
        <f t="shared" si="317"/>
        <v/>
      </c>
      <c r="O1942" s="38">
        <f t="shared" si="318"/>
        <v>0</v>
      </c>
      <c r="P1942" s="82" t="s">
        <v>226</v>
      </c>
      <c r="Q1942" s="43">
        <v>44816</v>
      </c>
      <c r="R1942" s="35">
        <v>0</v>
      </c>
      <c r="S1942" s="35">
        <v>0</v>
      </c>
      <c r="T1942" s="10" t="str">
        <f t="shared" si="314"/>
        <v>Sem - 37</v>
      </c>
      <c r="U1942" s="10" t="str">
        <f t="shared" si="315"/>
        <v>Septembre</v>
      </c>
      <c r="V1942" s="36" t="s">
        <v>1661</v>
      </c>
      <c r="W1942" s="34"/>
      <c r="X1942" s="91">
        <f t="shared" si="316"/>
        <v>0</v>
      </c>
      <c r="Y1942" s="92" t="str">
        <f>VLOOKUP('CM-CIC'!B1873,Annuaire_roster!B:F,4,0)</f>
        <v>RHOUDANE OTHMANE</v>
      </c>
      <c r="Z1942" s="37" t="s">
        <v>110</v>
      </c>
      <c r="AA1942" s="60" t="s">
        <v>232</v>
      </c>
      <c r="AB1942" s="35" t="s">
        <v>63</v>
      </c>
      <c r="AC1942" s="35" t="s">
        <v>63</v>
      </c>
      <c r="AD1942" s="35" t="s">
        <v>63</v>
      </c>
      <c r="AE1942" s="45" t="s">
        <v>63</v>
      </c>
      <c r="AF1942" s="61"/>
      <c r="AG1942" s="45"/>
    </row>
    <row r="1943" spans="1:33" x14ac:dyDescent="0.2">
      <c r="A1943" s="59" t="str">
        <f>+VLOOKUP(B1943,Annuaire_roster!B:G,5,0)</f>
        <v>01562</v>
      </c>
      <c r="B1943" s="78" t="s">
        <v>199</v>
      </c>
      <c r="C1943" s="65"/>
      <c r="D1943" s="65" t="s">
        <v>64</v>
      </c>
      <c r="E1943" s="66"/>
      <c r="F1943" s="66" t="s">
        <v>64</v>
      </c>
      <c r="G1943" s="49">
        <v>0</v>
      </c>
      <c r="H1943" s="48">
        <v>0</v>
      </c>
      <c r="I1943" s="69" t="s">
        <v>63</v>
      </c>
      <c r="J1943" s="48">
        <v>0</v>
      </c>
      <c r="K1943" s="58">
        <v>0</v>
      </c>
      <c r="L1943" s="48">
        <v>0</v>
      </c>
      <c r="M1943" s="70">
        <v>0</v>
      </c>
      <c r="N1943" s="34" t="str">
        <f t="shared" si="317"/>
        <v/>
      </c>
      <c r="O1943" s="38">
        <f t="shared" si="318"/>
        <v>0</v>
      </c>
      <c r="P1943" s="82" t="s">
        <v>226</v>
      </c>
      <c r="Q1943" s="43">
        <v>44816</v>
      </c>
      <c r="R1943" s="35">
        <v>0</v>
      </c>
      <c r="S1943" s="35">
        <v>0</v>
      </c>
      <c r="T1943" s="10" t="str">
        <f t="shared" si="314"/>
        <v>Sem - 37</v>
      </c>
      <c r="U1943" s="10" t="str">
        <f t="shared" si="315"/>
        <v>Septembre</v>
      </c>
      <c r="V1943" s="36" t="s">
        <v>1662</v>
      </c>
      <c r="W1943" s="34"/>
      <c r="X1943" s="91">
        <f t="shared" si="316"/>
        <v>0</v>
      </c>
      <c r="Y1943" s="92" t="str">
        <f>VLOOKUP('CM-CIC'!B1874,Annuaire_roster!B:F,4,0)</f>
        <v>RHOUDANE OTHMANE</v>
      </c>
      <c r="Z1943" s="37" t="s">
        <v>110</v>
      </c>
      <c r="AA1943" s="60" t="s">
        <v>232</v>
      </c>
      <c r="AB1943" s="35" t="s">
        <v>63</v>
      </c>
      <c r="AC1943" s="35" t="s">
        <v>63</v>
      </c>
      <c r="AD1943" s="35" t="s">
        <v>63</v>
      </c>
      <c r="AE1943" s="45" t="s">
        <v>63</v>
      </c>
      <c r="AF1943" s="61"/>
      <c r="AG1943" s="45"/>
    </row>
    <row r="1944" spans="1:33" x14ac:dyDescent="0.2">
      <c r="A1944" s="59" t="str">
        <f>+VLOOKUP(B1944,Annuaire_roster!B:G,5,0)</f>
        <v>01574</v>
      </c>
      <c r="B1944" s="78" t="s">
        <v>192</v>
      </c>
      <c r="C1944" s="65"/>
      <c r="D1944" s="65" t="s">
        <v>64</v>
      </c>
      <c r="E1944" s="66"/>
      <c r="F1944" s="66" t="s">
        <v>64</v>
      </c>
      <c r="G1944" s="49">
        <v>0</v>
      </c>
      <c r="H1944" s="48">
        <v>0</v>
      </c>
      <c r="I1944" s="69" t="s">
        <v>63</v>
      </c>
      <c r="J1944" s="48">
        <v>0</v>
      </c>
      <c r="K1944" s="58">
        <v>0</v>
      </c>
      <c r="L1944" s="48">
        <v>0</v>
      </c>
      <c r="M1944" s="70">
        <v>0</v>
      </c>
      <c r="N1944" s="34" t="str">
        <f t="shared" si="317"/>
        <v/>
      </c>
      <c r="O1944" s="38">
        <f t="shared" si="318"/>
        <v>0</v>
      </c>
      <c r="P1944" s="82" t="s">
        <v>226</v>
      </c>
      <c r="Q1944" s="43">
        <v>44816</v>
      </c>
      <c r="R1944" s="35">
        <v>0</v>
      </c>
      <c r="S1944" s="35">
        <v>0</v>
      </c>
      <c r="T1944" s="10" t="str">
        <f t="shared" si="314"/>
        <v>Sem - 37</v>
      </c>
      <c r="U1944" s="10" t="str">
        <f t="shared" si="315"/>
        <v>Septembre</v>
      </c>
      <c r="V1944" s="36" t="s">
        <v>1663</v>
      </c>
      <c r="W1944" s="34"/>
      <c r="X1944" s="91">
        <f t="shared" si="316"/>
        <v>0</v>
      </c>
      <c r="Y1944" s="92" t="str">
        <f>VLOOKUP('CM-CIC'!B1875,Annuaire_roster!B:F,4,0)</f>
        <v>RHOUDANE OTHMANE</v>
      </c>
      <c r="Z1944" s="37" t="s">
        <v>110</v>
      </c>
      <c r="AA1944" s="60" t="s">
        <v>232</v>
      </c>
      <c r="AB1944" s="35" t="s">
        <v>63</v>
      </c>
      <c r="AC1944" s="35" t="s">
        <v>63</v>
      </c>
      <c r="AD1944" s="35" t="s">
        <v>63</v>
      </c>
      <c r="AE1944" s="45" t="s">
        <v>63</v>
      </c>
      <c r="AF1944" s="61"/>
      <c r="AG1944" s="45"/>
    </row>
    <row r="1945" spans="1:33" x14ac:dyDescent="0.2">
      <c r="A1945" s="59" t="str">
        <f>+VLOOKUP(B1945,Annuaire_roster!B:G,5,0)</f>
        <v>01577</v>
      </c>
      <c r="B1945" s="78" t="s">
        <v>195</v>
      </c>
      <c r="C1945" s="65"/>
      <c r="D1945" s="65" t="s">
        <v>64</v>
      </c>
      <c r="E1945" s="66"/>
      <c r="F1945" s="66" t="s">
        <v>64</v>
      </c>
      <c r="G1945" s="49">
        <v>0</v>
      </c>
      <c r="H1945" s="48">
        <v>0</v>
      </c>
      <c r="I1945" s="69" t="s">
        <v>63</v>
      </c>
      <c r="J1945" s="48">
        <v>0</v>
      </c>
      <c r="K1945" s="58">
        <v>0</v>
      </c>
      <c r="L1945" s="48">
        <v>0</v>
      </c>
      <c r="M1945" s="70">
        <v>0</v>
      </c>
      <c r="N1945" s="34" t="str">
        <f t="shared" si="317"/>
        <v/>
      </c>
      <c r="O1945" s="38">
        <f t="shared" si="318"/>
        <v>0</v>
      </c>
      <c r="P1945" s="82" t="s">
        <v>226</v>
      </c>
      <c r="Q1945" s="43">
        <v>44816</v>
      </c>
      <c r="R1945" s="35">
        <v>0</v>
      </c>
      <c r="S1945" s="35">
        <v>0</v>
      </c>
      <c r="T1945" s="10" t="str">
        <f t="shared" si="314"/>
        <v>Sem - 37</v>
      </c>
      <c r="U1945" s="10" t="str">
        <f t="shared" si="315"/>
        <v>Septembre</v>
      </c>
      <c r="V1945" s="36" t="s">
        <v>1664</v>
      </c>
      <c r="W1945" s="34"/>
      <c r="X1945" s="91">
        <f t="shared" si="316"/>
        <v>0</v>
      </c>
      <c r="Y1945" s="92" t="str">
        <f>VLOOKUP('CM-CIC'!B1876,Annuaire_roster!B:F,4,0)</f>
        <v>RHOUDANE OTHMANE</v>
      </c>
      <c r="Z1945" s="37" t="s">
        <v>110</v>
      </c>
      <c r="AA1945" s="60" t="s">
        <v>232</v>
      </c>
      <c r="AB1945" s="35" t="s">
        <v>63</v>
      </c>
      <c r="AC1945" s="35" t="s">
        <v>63</v>
      </c>
      <c r="AD1945" s="35" t="s">
        <v>63</v>
      </c>
      <c r="AE1945" s="45" t="s">
        <v>63</v>
      </c>
      <c r="AF1945" s="61"/>
      <c r="AG1945" s="45"/>
    </row>
    <row r="1946" spans="1:33" x14ac:dyDescent="0.2">
      <c r="A1946" s="59" t="str">
        <f>+VLOOKUP(B1946,Annuaire_roster!B:G,5,0)</f>
        <v>01573</v>
      </c>
      <c r="B1946" s="78" t="s">
        <v>200</v>
      </c>
      <c r="C1946" s="65"/>
      <c r="D1946" s="65" t="s">
        <v>64</v>
      </c>
      <c r="E1946" s="66"/>
      <c r="F1946" s="66" t="s">
        <v>64</v>
      </c>
      <c r="G1946" s="49">
        <v>0</v>
      </c>
      <c r="H1946" s="48">
        <v>0</v>
      </c>
      <c r="I1946" s="69" t="s">
        <v>63</v>
      </c>
      <c r="J1946" s="48">
        <v>0</v>
      </c>
      <c r="K1946" s="58">
        <v>0</v>
      </c>
      <c r="L1946" s="48">
        <v>0</v>
      </c>
      <c r="M1946" s="70">
        <v>0</v>
      </c>
      <c r="N1946" s="34" t="str">
        <f t="shared" si="317"/>
        <v/>
      </c>
      <c r="O1946" s="38">
        <f t="shared" si="318"/>
        <v>0</v>
      </c>
      <c r="P1946" s="82" t="s">
        <v>226</v>
      </c>
      <c r="Q1946" s="43">
        <v>44816</v>
      </c>
      <c r="R1946" s="35">
        <v>0</v>
      </c>
      <c r="S1946" s="35">
        <v>0</v>
      </c>
      <c r="T1946" s="10" t="str">
        <f t="shared" si="314"/>
        <v>Sem - 37</v>
      </c>
      <c r="U1946" s="10" t="str">
        <f t="shared" si="315"/>
        <v>Septembre</v>
      </c>
      <c r="V1946" s="36" t="s">
        <v>1665</v>
      </c>
      <c r="W1946" s="34"/>
      <c r="X1946" s="91">
        <f t="shared" si="316"/>
        <v>0</v>
      </c>
      <c r="Y1946" s="92" t="str">
        <f>VLOOKUP('CM-CIC'!B1877,Annuaire_roster!B:F,4,0)</f>
        <v>RHOUDANE OTHMANE</v>
      </c>
      <c r="Z1946" s="37" t="s">
        <v>110</v>
      </c>
      <c r="AA1946" s="60" t="s">
        <v>232</v>
      </c>
      <c r="AB1946" s="35" t="s">
        <v>63</v>
      </c>
      <c r="AC1946" s="35" t="s">
        <v>63</v>
      </c>
      <c r="AD1946" s="35" t="s">
        <v>63</v>
      </c>
      <c r="AE1946" s="45" t="s">
        <v>63</v>
      </c>
      <c r="AF1946" s="61"/>
      <c r="AG1946" s="45"/>
    </row>
    <row r="1947" spans="1:33" x14ac:dyDescent="0.2">
      <c r="A1947" s="59" t="str">
        <f>+VLOOKUP(B1947,Annuaire_roster!B:G,5,0)</f>
        <v>01438</v>
      </c>
      <c r="B1947" s="78" t="s">
        <v>155</v>
      </c>
      <c r="C1947" s="65">
        <v>0.375</v>
      </c>
      <c r="D1947" s="65">
        <v>0.375</v>
      </c>
      <c r="E1947" s="66">
        <v>0.79166666666666663</v>
      </c>
      <c r="F1947" s="66">
        <v>0.79166666666666663</v>
      </c>
      <c r="G1947" s="49">
        <v>0</v>
      </c>
      <c r="H1947" s="48">
        <v>0</v>
      </c>
      <c r="I1947" s="69" t="s">
        <v>63</v>
      </c>
      <c r="J1947" s="48">
        <v>0</v>
      </c>
      <c r="K1947" s="58">
        <v>0</v>
      </c>
      <c r="L1947" s="48">
        <v>0</v>
      </c>
      <c r="M1947" s="70">
        <v>0</v>
      </c>
      <c r="N1947" s="34">
        <f t="shared" si="317"/>
        <v>0.37499999999999994</v>
      </c>
      <c r="O1947" s="38">
        <f t="shared" si="318"/>
        <v>0.37499999999999994</v>
      </c>
      <c r="P1947" s="82" t="s">
        <v>226</v>
      </c>
      <c r="Q1947" s="43">
        <v>44817</v>
      </c>
      <c r="R1947" s="35">
        <f t="shared" ref="R1947:R1978" si="319">IF(M1947="Abs",O1947,0)</f>
        <v>0</v>
      </c>
      <c r="S1947" s="35">
        <f t="shared" ref="S1947:S1978" si="320">SUM(R1947,L1947,I1947,J1947,W1947,H1947)</f>
        <v>0</v>
      </c>
      <c r="T1947" s="10" t="str">
        <f t="shared" si="314"/>
        <v>Sem - 38</v>
      </c>
      <c r="U1947" s="10" t="str">
        <f t="shared" si="315"/>
        <v>Septembre</v>
      </c>
      <c r="V1947" s="36" t="str">
        <f t="shared" ref="V1947:V1978" si="321">+TEXT(Q1947,"aaa")</f>
        <v>2026</v>
      </c>
      <c r="W1947" s="34"/>
      <c r="X1947" s="91">
        <f t="shared" si="316"/>
        <v>0</v>
      </c>
      <c r="Y1947" s="92" t="str">
        <f>VLOOKUP('CM-CIC'!B1878,Annuaire_roster!B:F,4,0)</f>
        <v>RHOUDANE OTHMANE</v>
      </c>
      <c r="Z1947" s="37" t="s">
        <v>110</v>
      </c>
      <c r="AA1947" s="60" t="s">
        <v>39</v>
      </c>
      <c r="AB1947" s="35" t="str">
        <f t="shared" ref="AB1947:AB1978" si="322">IF(AND(D1947="Congé",F1947="Congé"),0.333333333333333,IF(OR(AND(D1947="Congé",F1947&lt;&gt;"Congé"),(AND(F1947="Congé",D1947&lt;&gt;"Congé"))),0.166666666666667,""))</f>
        <v/>
      </c>
      <c r="AC1947" s="35" t="str">
        <f t="shared" ref="AC1947:AC1978" si="323">IF(AND(D1947="Congé sans solde",F1947="Congé sans solde"),0.333333333333333,IF(OR(AND(D1947="Congé sans solde",F1947&lt;&gt;"Congé sans solde"),(AND(F1947="Congé sans solde",D1947&lt;&gt;"Congé sans solde"))),0.166666666666667,""))</f>
        <v/>
      </c>
      <c r="AD1947" s="35" t="str">
        <f t="shared" ref="AD1947:AD1978" si="324">IF(AND(D1947="Congé spécial",F1947="Congé spécial"),0.333333333333333,IF(OR(AND(D1947="Congé spécial",F1947&lt;&gt;"Congé décès"),(AND(F1947="Congé spécial",D1947&lt;&gt;"Congé spécial"))),0.166666666666667,""))</f>
        <v/>
      </c>
      <c r="AE1947" s="45" t="str">
        <f t="shared" ref="AE1947:AE1978" si="325">IF(AND(D1947="Férié",F1947="Férié"),0.333333333333333,IF(OR(AND(D1947="Férié",F1947&lt;&gt;"Férié"),(AND(F1947="Férié",D1947&lt;&gt;"Férié"))),0.166666666666667,""))</f>
        <v/>
      </c>
      <c r="AF1947" s="61"/>
      <c r="AG1947" s="45"/>
    </row>
    <row r="1948" spans="1:33" x14ac:dyDescent="0.2">
      <c r="A1948" s="59" t="str">
        <f>+VLOOKUP(B1948,Annuaire_roster!B:G,5,0)</f>
        <v>01435</v>
      </c>
      <c r="B1948" s="78" t="s">
        <v>156</v>
      </c>
      <c r="C1948" s="65">
        <v>0.375</v>
      </c>
      <c r="D1948" s="65">
        <v>0.375</v>
      </c>
      <c r="E1948" s="66">
        <v>0.79166666666666663</v>
      </c>
      <c r="F1948" s="66">
        <v>0.79166666666666663</v>
      </c>
      <c r="G1948" s="49">
        <v>0</v>
      </c>
      <c r="H1948" s="48">
        <v>0</v>
      </c>
      <c r="I1948" s="69" t="s">
        <v>63</v>
      </c>
      <c r="J1948" s="48">
        <v>0</v>
      </c>
      <c r="K1948" s="58">
        <v>0</v>
      </c>
      <c r="L1948" s="48">
        <v>0</v>
      </c>
      <c r="M1948" s="70">
        <v>0</v>
      </c>
      <c r="N1948" s="34">
        <f t="shared" si="317"/>
        <v>0.37499999999999994</v>
      </c>
      <c r="O1948" s="38">
        <f t="shared" si="318"/>
        <v>0.37499999999999994</v>
      </c>
      <c r="P1948" s="82" t="s">
        <v>226</v>
      </c>
      <c r="Q1948" s="43">
        <v>44817</v>
      </c>
      <c r="R1948" s="35">
        <f t="shared" si="319"/>
        <v>0</v>
      </c>
      <c r="S1948" s="35">
        <f t="shared" si="320"/>
        <v>0</v>
      </c>
      <c r="T1948" s="10" t="str">
        <f t="shared" si="314"/>
        <v>Sem - 38</v>
      </c>
      <c r="U1948" s="10" t="str">
        <f t="shared" si="315"/>
        <v>Septembre</v>
      </c>
      <c r="V1948" s="36" t="str">
        <f t="shared" si="321"/>
        <v>2026</v>
      </c>
      <c r="W1948" s="34"/>
      <c r="X1948" s="91">
        <f t="shared" si="316"/>
        <v>0</v>
      </c>
      <c r="Y1948" s="92" t="str">
        <f>VLOOKUP('CM-CIC'!B1879,Annuaire_roster!B:F,4,0)</f>
        <v>RHOUDANE OTHMANE</v>
      </c>
      <c r="Z1948" s="37" t="s">
        <v>110</v>
      </c>
      <c r="AA1948" s="60" t="s">
        <v>39</v>
      </c>
      <c r="AB1948" s="35" t="str">
        <f t="shared" si="322"/>
        <v/>
      </c>
      <c r="AC1948" s="35" t="str">
        <f t="shared" si="323"/>
        <v/>
      </c>
      <c r="AD1948" s="35" t="str">
        <f t="shared" si="324"/>
        <v/>
      </c>
      <c r="AE1948" s="45" t="str">
        <f t="shared" si="325"/>
        <v/>
      </c>
      <c r="AF1948" s="61"/>
      <c r="AG1948" s="45"/>
    </row>
    <row r="1949" spans="1:33" x14ac:dyDescent="0.2">
      <c r="A1949" s="59" t="str">
        <f>+VLOOKUP(B1949,Annuaire_roster!B:G,5,0)</f>
        <v>01601</v>
      </c>
      <c r="B1949" s="78" t="s">
        <v>207</v>
      </c>
      <c r="C1949" s="65">
        <v>0.375</v>
      </c>
      <c r="D1949" s="65">
        <v>0.375</v>
      </c>
      <c r="E1949" s="66">
        <v>0.79166666666666663</v>
      </c>
      <c r="F1949" s="66">
        <v>0.79166666666666663</v>
      </c>
      <c r="G1949" s="49">
        <v>0</v>
      </c>
      <c r="H1949" s="48">
        <v>0</v>
      </c>
      <c r="I1949" s="69" t="s">
        <v>63</v>
      </c>
      <c r="J1949" s="48">
        <v>0</v>
      </c>
      <c r="K1949" s="58">
        <v>0</v>
      </c>
      <c r="L1949" s="48">
        <v>0</v>
      </c>
      <c r="M1949" s="70">
        <v>0</v>
      </c>
      <c r="N1949" s="34">
        <f t="shared" si="317"/>
        <v>0.37499999999999994</v>
      </c>
      <c r="O1949" s="38">
        <f t="shared" si="318"/>
        <v>0.37499999999999994</v>
      </c>
      <c r="P1949" s="82" t="s">
        <v>226</v>
      </c>
      <c r="Q1949" s="43">
        <v>44817</v>
      </c>
      <c r="R1949" s="35">
        <f t="shared" si="319"/>
        <v>0</v>
      </c>
      <c r="S1949" s="35">
        <f t="shared" si="320"/>
        <v>0</v>
      </c>
      <c r="T1949" s="10" t="str">
        <f t="shared" si="314"/>
        <v>Sem - 38</v>
      </c>
      <c r="U1949" s="10" t="str">
        <f t="shared" si="315"/>
        <v>Septembre</v>
      </c>
      <c r="V1949" s="36" t="str">
        <f t="shared" si="321"/>
        <v>2026</v>
      </c>
      <c r="W1949" s="34"/>
      <c r="X1949" s="91">
        <f t="shared" si="316"/>
        <v>0</v>
      </c>
      <c r="Y1949" s="92" t="str">
        <f>VLOOKUP('CM-CIC'!B1880,Annuaire_roster!B:F,4,0)</f>
        <v>RHOUDANE OTHMANE</v>
      </c>
      <c r="Z1949" s="37" t="s">
        <v>110</v>
      </c>
      <c r="AA1949" s="60" t="s">
        <v>39</v>
      </c>
      <c r="AB1949" s="35" t="str">
        <f t="shared" si="322"/>
        <v/>
      </c>
      <c r="AC1949" s="35" t="str">
        <f t="shared" si="323"/>
        <v/>
      </c>
      <c r="AD1949" s="35" t="str">
        <f t="shared" si="324"/>
        <v/>
      </c>
      <c r="AE1949" s="45" t="str">
        <f t="shared" si="325"/>
        <v/>
      </c>
      <c r="AF1949" s="61"/>
      <c r="AG1949" s="45"/>
    </row>
    <row r="1950" spans="1:33" x14ac:dyDescent="0.2">
      <c r="A1950" s="59" t="str">
        <f>+VLOOKUP(B1950,Annuaire_roster!B:G,5,0)</f>
        <v>01595</v>
      </c>
      <c r="B1950" s="78" t="s">
        <v>208</v>
      </c>
      <c r="C1950" s="65">
        <v>0.375</v>
      </c>
      <c r="D1950" s="65">
        <v>0.375</v>
      </c>
      <c r="E1950" s="66">
        <v>0.79166666666666663</v>
      </c>
      <c r="F1950" s="66">
        <v>0.79166666666666663</v>
      </c>
      <c r="G1950" s="49">
        <v>0</v>
      </c>
      <c r="H1950" s="48">
        <v>0</v>
      </c>
      <c r="I1950" s="69" t="s">
        <v>63</v>
      </c>
      <c r="J1950" s="48">
        <v>0</v>
      </c>
      <c r="K1950" s="58">
        <v>0</v>
      </c>
      <c r="L1950" s="48">
        <v>0</v>
      </c>
      <c r="M1950" s="70">
        <v>0</v>
      </c>
      <c r="N1950" s="34">
        <f t="shared" si="317"/>
        <v>0.37499999999999994</v>
      </c>
      <c r="O1950" s="38">
        <f t="shared" si="318"/>
        <v>0.37499999999999994</v>
      </c>
      <c r="P1950" s="82" t="s">
        <v>226</v>
      </c>
      <c r="Q1950" s="43">
        <v>44817</v>
      </c>
      <c r="R1950" s="35">
        <f t="shared" si="319"/>
        <v>0</v>
      </c>
      <c r="S1950" s="35">
        <f t="shared" si="320"/>
        <v>0</v>
      </c>
      <c r="T1950" s="10" t="str">
        <f t="shared" si="314"/>
        <v>Sem - 38</v>
      </c>
      <c r="U1950" s="10" t="str">
        <f t="shared" si="315"/>
        <v>Septembre</v>
      </c>
      <c r="V1950" s="36" t="str">
        <f t="shared" si="321"/>
        <v>2026</v>
      </c>
      <c r="W1950" s="34"/>
      <c r="X1950" s="91">
        <f t="shared" si="316"/>
        <v>0</v>
      </c>
      <c r="Y1950" s="92" t="str">
        <f>VLOOKUP('CM-CIC'!B1881,Annuaire_roster!B:F,4,0)</f>
        <v>RHOUDANE OTHMANE</v>
      </c>
      <c r="Z1950" s="37" t="s">
        <v>110</v>
      </c>
      <c r="AA1950" s="60" t="s">
        <v>39</v>
      </c>
      <c r="AB1950" s="35" t="str">
        <f t="shared" si="322"/>
        <v/>
      </c>
      <c r="AC1950" s="35" t="str">
        <f t="shared" si="323"/>
        <v/>
      </c>
      <c r="AD1950" s="35" t="str">
        <f t="shared" si="324"/>
        <v/>
      </c>
      <c r="AE1950" s="45" t="str">
        <f t="shared" si="325"/>
        <v/>
      </c>
      <c r="AF1950" s="61"/>
      <c r="AG1950" s="45"/>
    </row>
    <row r="1951" spans="1:33" x14ac:dyDescent="0.2">
      <c r="A1951" s="59" t="str">
        <f>+VLOOKUP(B1951,Annuaire_roster!B:G,5,0)</f>
        <v>01597</v>
      </c>
      <c r="B1951" s="78" t="s">
        <v>215</v>
      </c>
      <c r="C1951" s="65">
        <v>0.375</v>
      </c>
      <c r="D1951" s="65">
        <v>0.375</v>
      </c>
      <c r="E1951" s="66">
        <v>0.79166666666666663</v>
      </c>
      <c r="F1951" s="66">
        <v>0.79166666666666663</v>
      </c>
      <c r="G1951" s="49">
        <v>0</v>
      </c>
      <c r="H1951" s="48">
        <v>0</v>
      </c>
      <c r="I1951" s="69" t="s">
        <v>63</v>
      </c>
      <c r="J1951" s="48">
        <v>0</v>
      </c>
      <c r="K1951" s="58">
        <v>0</v>
      </c>
      <c r="L1951" s="48">
        <v>0</v>
      </c>
      <c r="M1951" s="70">
        <v>0</v>
      </c>
      <c r="N1951" s="34">
        <f t="shared" si="317"/>
        <v>0.37499999999999994</v>
      </c>
      <c r="O1951" s="38">
        <f t="shared" si="318"/>
        <v>0.37499999999999994</v>
      </c>
      <c r="P1951" s="82" t="s">
        <v>226</v>
      </c>
      <c r="Q1951" s="43">
        <v>44817</v>
      </c>
      <c r="R1951" s="35">
        <f t="shared" si="319"/>
        <v>0</v>
      </c>
      <c r="S1951" s="35">
        <f t="shared" si="320"/>
        <v>0</v>
      </c>
      <c r="T1951" s="10" t="str">
        <f t="shared" si="314"/>
        <v>Sem - 38</v>
      </c>
      <c r="U1951" s="10" t="str">
        <f t="shared" si="315"/>
        <v>Septembre</v>
      </c>
      <c r="V1951" s="36" t="str">
        <f t="shared" si="321"/>
        <v>2026</v>
      </c>
      <c r="W1951" s="34"/>
      <c r="X1951" s="91">
        <f t="shared" si="316"/>
        <v>0</v>
      </c>
      <c r="Y1951" s="92" t="str">
        <f>VLOOKUP('CM-CIC'!B1882,Annuaire_roster!B:F,4,0)</f>
        <v>RHOUDANE OTHMANE</v>
      </c>
      <c r="Z1951" s="37" t="s">
        <v>110</v>
      </c>
      <c r="AA1951" s="60" t="s">
        <v>39</v>
      </c>
      <c r="AB1951" s="35" t="str">
        <f t="shared" si="322"/>
        <v/>
      </c>
      <c r="AC1951" s="35" t="str">
        <f t="shared" si="323"/>
        <v/>
      </c>
      <c r="AD1951" s="35" t="str">
        <f t="shared" si="324"/>
        <v/>
      </c>
      <c r="AE1951" s="45" t="str">
        <f t="shared" si="325"/>
        <v/>
      </c>
      <c r="AF1951" s="61"/>
      <c r="AG1951" s="45"/>
    </row>
    <row r="1952" spans="1:33" x14ac:dyDescent="0.2">
      <c r="A1952" s="59" t="str">
        <f>+VLOOKUP(B1952,Annuaire_roster!B:G,5,0)</f>
        <v>01588</v>
      </c>
      <c r="B1952" s="78" t="s">
        <v>219</v>
      </c>
      <c r="C1952" s="65">
        <v>0.375</v>
      </c>
      <c r="D1952" s="65">
        <v>0.375</v>
      </c>
      <c r="E1952" s="66">
        <v>0.79166666666666663</v>
      </c>
      <c r="F1952" s="66">
        <v>0.79166666666666663</v>
      </c>
      <c r="G1952" s="49">
        <v>0</v>
      </c>
      <c r="H1952" s="48">
        <v>0</v>
      </c>
      <c r="I1952" s="69" t="s">
        <v>63</v>
      </c>
      <c r="J1952" s="48">
        <v>0</v>
      </c>
      <c r="K1952" s="58">
        <v>0</v>
      </c>
      <c r="L1952" s="48">
        <v>0</v>
      </c>
      <c r="M1952" s="70">
        <v>0</v>
      </c>
      <c r="N1952" s="34">
        <f t="shared" si="317"/>
        <v>0.37499999999999994</v>
      </c>
      <c r="O1952" s="38">
        <f t="shared" si="318"/>
        <v>0.37499999999999994</v>
      </c>
      <c r="P1952" s="82" t="s">
        <v>226</v>
      </c>
      <c r="Q1952" s="43">
        <v>44817</v>
      </c>
      <c r="R1952" s="35">
        <f t="shared" si="319"/>
        <v>0</v>
      </c>
      <c r="S1952" s="35">
        <f t="shared" si="320"/>
        <v>0</v>
      </c>
      <c r="T1952" s="10" t="str">
        <f t="shared" si="314"/>
        <v>Sem - 38</v>
      </c>
      <c r="U1952" s="10" t="str">
        <f t="shared" si="315"/>
        <v>Septembre</v>
      </c>
      <c r="V1952" s="36" t="str">
        <f t="shared" si="321"/>
        <v>2026</v>
      </c>
      <c r="W1952" s="34"/>
      <c r="X1952" s="91">
        <f t="shared" si="316"/>
        <v>0</v>
      </c>
      <c r="Y1952" s="92" t="str">
        <f>VLOOKUP('CM-CIC'!B1883,Annuaire_roster!B:F,4,0)</f>
        <v>RHOUDANE OTHMANE</v>
      </c>
      <c r="Z1952" s="37" t="s">
        <v>110</v>
      </c>
      <c r="AA1952" s="60" t="s">
        <v>39</v>
      </c>
      <c r="AB1952" s="35" t="str">
        <f t="shared" si="322"/>
        <v/>
      </c>
      <c r="AC1952" s="35" t="str">
        <f t="shared" si="323"/>
        <v/>
      </c>
      <c r="AD1952" s="35" t="str">
        <f t="shared" si="324"/>
        <v/>
      </c>
      <c r="AE1952" s="45" t="str">
        <f t="shared" si="325"/>
        <v/>
      </c>
      <c r="AF1952" s="61"/>
      <c r="AG1952" s="45"/>
    </row>
    <row r="1953" spans="1:33" x14ac:dyDescent="0.2">
      <c r="A1953" s="59" t="str">
        <f>+VLOOKUP(B1953,Annuaire_roster!B:G,5,0)</f>
        <v>01562</v>
      </c>
      <c r="B1953" s="78" t="s">
        <v>199</v>
      </c>
      <c r="C1953" s="65">
        <v>0.375</v>
      </c>
      <c r="D1953" s="65">
        <v>0.375</v>
      </c>
      <c r="E1953" s="66">
        <v>0.79166666666666663</v>
      </c>
      <c r="F1953" s="66">
        <v>0.79166666666666663</v>
      </c>
      <c r="G1953" s="49">
        <v>0</v>
      </c>
      <c r="H1953" s="48">
        <v>0</v>
      </c>
      <c r="I1953" s="69" t="s">
        <v>63</v>
      </c>
      <c r="J1953" s="48">
        <v>0</v>
      </c>
      <c r="K1953" s="58">
        <v>0</v>
      </c>
      <c r="L1953" s="48">
        <v>0</v>
      </c>
      <c r="M1953" s="70">
        <v>0</v>
      </c>
      <c r="N1953" s="34">
        <f t="shared" si="317"/>
        <v>0.37499999999999994</v>
      </c>
      <c r="O1953" s="38">
        <f t="shared" si="318"/>
        <v>0.37499999999999994</v>
      </c>
      <c r="P1953" s="82" t="s">
        <v>226</v>
      </c>
      <c r="Q1953" s="43">
        <v>44817</v>
      </c>
      <c r="R1953" s="35">
        <f t="shared" si="319"/>
        <v>0</v>
      </c>
      <c r="S1953" s="35">
        <f t="shared" si="320"/>
        <v>0</v>
      </c>
      <c r="T1953" s="10" t="str">
        <f t="shared" si="314"/>
        <v>Sem - 38</v>
      </c>
      <c r="U1953" s="10" t="str">
        <f t="shared" si="315"/>
        <v>Septembre</v>
      </c>
      <c r="V1953" s="36" t="str">
        <f t="shared" si="321"/>
        <v>2026</v>
      </c>
      <c r="W1953" s="34"/>
      <c r="X1953" s="91">
        <f t="shared" si="316"/>
        <v>0</v>
      </c>
      <c r="Y1953" s="92" t="str">
        <f>VLOOKUP('CM-CIC'!B1884,Annuaire_roster!B:F,4,0)</f>
        <v>RHOUDANE OTHMANE</v>
      </c>
      <c r="Z1953" s="37" t="s">
        <v>110</v>
      </c>
      <c r="AA1953" s="60" t="s">
        <v>39</v>
      </c>
      <c r="AB1953" s="35" t="str">
        <f t="shared" si="322"/>
        <v/>
      </c>
      <c r="AC1953" s="35" t="str">
        <f t="shared" si="323"/>
        <v/>
      </c>
      <c r="AD1953" s="35" t="str">
        <f t="shared" si="324"/>
        <v/>
      </c>
      <c r="AE1953" s="45" t="str">
        <f t="shared" si="325"/>
        <v/>
      </c>
      <c r="AF1953" s="61"/>
      <c r="AG1953" s="45"/>
    </row>
    <row r="1954" spans="1:33" x14ac:dyDescent="0.2">
      <c r="A1954" s="59" t="str">
        <f>+VLOOKUP(B1954,Annuaire_roster!B:G,5,0)</f>
        <v>01574</v>
      </c>
      <c r="B1954" s="78" t="s">
        <v>192</v>
      </c>
      <c r="C1954" s="65">
        <v>0.375</v>
      </c>
      <c r="D1954" s="65">
        <v>0.375</v>
      </c>
      <c r="E1954" s="66">
        <v>0.79166666666666663</v>
      </c>
      <c r="F1954" s="66">
        <v>0.79166666666666663</v>
      </c>
      <c r="G1954" s="49">
        <v>0</v>
      </c>
      <c r="H1954" s="48">
        <v>0</v>
      </c>
      <c r="I1954" s="69" t="s">
        <v>63</v>
      </c>
      <c r="J1954" s="48">
        <v>0</v>
      </c>
      <c r="K1954" s="58">
        <v>0</v>
      </c>
      <c r="L1954" s="48">
        <v>0</v>
      </c>
      <c r="M1954" s="70">
        <v>0</v>
      </c>
      <c r="N1954" s="34">
        <f t="shared" si="317"/>
        <v>0.37499999999999994</v>
      </c>
      <c r="O1954" s="38">
        <f t="shared" si="318"/>
        <v>0.37499999999999994</v>
      </c>
      <c r="P1954" s="82" t="s">
        <v>226</v>
      </c>
      <c r="Q1954" s="43">
        <v>44817</v>
      </c>
      <c r="R1954" s="35">
        <f t="shared" si="319"/>
        <v>0</v>
      </c>
      <c r="S1954" s="35">
        <f t="shared" si="320"/>
        <v>0</v>
      </c>
      <c r="T1954" s="10" t="str">
        <f t="shared" si="314"/>
        <v>Sem - 38</v>
      </c>
      <c r="U1954" s="10" t="str">
        <f t="shared" si="315"/>
        <v>Septembre</v>
      </c>
      <c r="V1954" s="36" t="str">
        <f t="shared" si="321"/>
        <v>2026</v>
      </c>
      <c r="W1954" s="34"/>
      <c r="X1954" s="91">
        <f t="shared" si="316"/>
        <v>0</v>
      </c>
      <c r="Y1954" s="92" t="str">
        <f>VLOOKUP('CM-CIC'!B1885,Annuaire_roster!B:F,4,0)</f>
        <v>RHOUDANE OTHMANE</v>
      </c>
      <c r="Z1954" s="37" t="s">
        <v>110</v>
      </c>
      <c r="AA1954" s="60" t="s">
        <v>39</v>
      </c>
      <c r="AB1954" s="35" t="str">
        <f t="shared" si="322"/>
        <v/>
      </c>
      <c r="AC1954" s="35" t="str">
        <f t="shared" si="323"/>
        <v/>
      </c>
      <c r="AD1954" s="35" t="str">
        <f t="shared" si="324"/>
        <v/>
      </c>
      <c r="AE1954" s="45" t="str">
        <f t="shared" si="325"/>
        <v/>
      </c>
      <c r="AF1954" s="61"/>
      <c r="AG1954" s="45"/>
    </row>
    <row r="1955" spans="1:33" x14ac:dyDescent="0.2">
      <c r="A1955" s="59" t="str">
        <f>+VLOOKUP(B1955,Annuaire_roster!B:G,5,0)</f>
        <v>01577</v>
      </c>
      <c r="B1955" s="78" t="s">
        <v>195</v>
      </c>
      <c r="C1955" s="65">
        <v>0.375</v>
      </c>
      <c r="D1955" s="65">
        <v>0.375</v>
      </c>
      <c r="E1955" s="66">
        <v>0.79166666666666663</v>
      </c>
      <c r="F1955" s="66">
        <v>0.79166666666666663</v>
      </c>
      <c r="G1955" s="49">
        <v>0</v>
      </c>
      <c r="H1955" s="48">
        <v>0</v>
      </c>
      <c r="I1955" s="69" t="s">
        <v>63</v>
      </c>
      <c r="J1955" s="48">
        <v>0</v>
      </c>
      <c r="K1955" s="58">
        <v>0</v>
      </c>
      <c r="L1955" s="48">
        <v>0</v>
      </c>
      <c r="M1955" s="70">
        <v>0</v>
      </c>
      <c r="N1955" s="34">
        <f t="shared" si="317"/>
        <v>0.37499999999999994</v>
      </c>
      <c r="O1955" s="38">
        <f t="shared" si="318"/>
        <v>0.37499999999999994</v>
      </c>
      <c r="P1955" s="82" t="s">
        <v>226</v>
      </c>
      <c r="Q1955" s="43">
        <v>44817</v>
      </c>
      <c r="R1955" s="35">
        <f t="shared" si="319"/>
        <v>0</v>
      </c>
      <c r="S1955" s="35">
        <f t="shared" si="320"/>
        <v>0</v>
      </c>
      <c r="T1955" s="10" t="str">
        <f t="shared" si="314"/>
        <v>Sem - 38</v>
      </c>
      <c r="U1955" s="10" t="str">
        <f t="shared" si="315"/>
        <v>Septembre</v>
      </c>
      <c r="V1955" s="36" t="str">
        <f t="shared" si="321"/>
        <v>2026</v>
      </c>
      <c r="W1955" s="34"/>
      <c r="X1955" s="91">
        <f t="shared" si="316"/>
        <v>0</v>
      </c>
      <c r="Y1955" s="92" t="str">
        <f>VLOOKUP('CM-CIC'!B1886,Annuaire_roster!B:F,4,0)</f>
        <v>RHOUDANE OTHMANE</v>
      </c>
      <c r="Z1955" s="37" t="s">
        <v>110</v>
      </c>
      <c r="AA1955" s="60" t="s">
        <v>39</v>
      </c>
      <c r="AB1955" s="35" t="str">
        <f t="shared" si="322"/>
        <v/>
      </c>
      <c r="AC1955" s="35" t="str">
        <f t="shared" si="323"/>
        <v/>
      </c>
      <c r="AD1955" s="35" t="str">
        <f t="shared" si="324"/>
        <v/>
      </c>
      <c r="AE1955" s="45" t="str">
        <f t="shared" si="325"/>
        <v/>
      </c>
      <c r="AF1955" s="61"/>
      <c r="AG1955" s="45"/>
    </row>
    <row r="1956" spans="1:33" x14ac:dyDescent="0.2">
      <c r="A1956" s="59" t="str">
        <f>+VLOOKUP(B1956,Annuaire_roster!B:G,5,0)</f>
        <v>01573</v>
      </c>
      <c r="B1956" s="78" t="s">
        <v>200</v>
      </c>
      <c r="C1956" s="65"/>
      <c r="D1956" s="65" t="s">
        <v>30</v>
      </c>
      <c r="E1956" s="66"/>
      <c r="F1956" s="66" t="s">
        <v>30</v>
      </c>
      <c r="G1956" s="49">
        <v>0</v>
      </c>
      <c r="H1956" s="48">
        <v>0</v>
      </c>
      <c r="I1956" s="69" t="s">
        <v>63</v>
      </c>
      <c r="J1956" s="48">
        <v>0</v>
      </c>
      <c r="K1956" s="58">
        <v>0</v>
      </c>
      <c r="L1956" s="48">
        <v>0</v>
      </c>
      <c r="M1956" s="70">
        <v>0</v>
      </c>
      <c r="N1956" s="34">
        <f t="shared" si="317"/>
        <v>0</v>
      </c>
      <c r="O1956" s="38">
        <f t="shared" si="318"/>
        <v>0</v>
      </c>
      <c r="P1956" s="82" t="s">
        <v>226</v>
      </c>
      <c r="Q1956" s="43">
        <v>44817</v>
      </c>
      <c r="R1956" s="35">
        <f t="shared" si="319"/>
        <v>0</v>
      </c>
      <c r="S1956" s="35">
        <f t="shared" si="320"/>
        <v>0</v>
      </c>
      <c r="T1956" s="10" t="str">
        <f t="shared" si="314"/>
        <v>Sem - 38</v>
      </c>
      <c r="U1956" s="10" t="str">
        <f t="shared" si="315"/>
        <v>Septembre</v>
      </c>
      <c r="V1956" s="36" t="str">
        <f t="shared" si="321"/>
        <v>2026</v>
      </c>
      <c r="W1956" s="34"/>
      <c r="X1956" s="91">
        <f t="shared" si="316"/>
        <v>0</v>
      </c>
      <c r="Y1956" s="92" t="str">
        <f>VLOOKUP('CM-CIC'!B1887,Annuaire_roster!B:F,4,0)</f>
        <v>RHOUDANE OTHMANE</v>
      </c>
      <c r="Z1956" s="37" t="s">
        <v>110</v>
      </c>
      <c r="AA1956" s="60" t="s">
        <v>39</v>
      </c>
      <c r="AB1956" s="35" t="str">
        <f t="shared" si="322"/>
        <v/>
      </c>
      <c r="AC1956" s="35" t="str">
        <f t="shared" si="323"/>
        <v/>
      </c>
      <c r="AD1956" s="35">
        <f t="shared" si="324"/>
        <v>0.33333333333333298</v>
      </c>
      <c r="AE1956" s="45" t="str">
        <f t="shared" si="325"/>
        <v/>
      </c>
      <c r="AF1956" s="61"/>
      <c r="AG1956" s="45"/>
    </row>
    <row r="1957" spans="1:33" x14ac:dyDescent="0.2">
      <c r="A1957" s="59" t="str">
        <f>+VLOOKUP(B1957,Annuaire_roster!B:G,5,0)</f>
        <v>01435</v>
      </c>
      <c r="B1957" s="78" t="s">
        <v>156</v>
      </c>
      <c r="C1957" s="65">
        <v>0.375</v>
      </c>
      <c r="D1957" s="65">
        <v>0.375</v>
      </c>
      <c r="E1957" s="66">
        <v>0.79166666666666663</v>
      </c>
      <c r="F1957" s="66">
        <v>0.79166666666666663</v>
      </c>
      <c r="G1957" s="49">
        <v>0</v>
      </c>
      <c r="H1957" s="48">
        <v>0</v>
      </c>
      <c r="I1957" s="69" t="s">
        <v>63</v>
      </c>
      <c r="J1957" s="48">
        <v>0</v>
      </c>
      <c r="K1957" s="58">
        <v>0</v>
      </c>
      <c r="L1957" s="48">
        <v>0</v>
      </c>
      <c r="M1957" s="70">
        <v>0</v>
      </c>
      <c r="N1957" s="34">
        <f t="shared" si="317"/>
        <v>0.37499999999999994</v>
      </c>
      <c r="O1957" s="38">
        <f t="shared" si="318"/>
        <v>0.37499999999999994</v>
      </c>
      <c r="P1957" s="82" t="s">
        <v>226</v>
      </c>
      <c r="Q1957" s="43">
        <v>44818</v>
      </c>
      <c r="R1957" s="35">
        <f t="shared" si="319"/>
        <v>0</v>
      </c>
      <c r="S1957" s="35">
        <f t="shared" si="320"/>
        <v>0</v>
      </c>
      <c r="T1957" s="10" t="str">
        <f t="shared" si="314"/>
        <v>Sem - 38</v>
      </c>
      <c r="U1957" s="10" t="str">
        <f t="shared" si="315"/>
        <v>Septembre</v>
      </c>
      <c r="V1957" s="36" t="str">
        <f t="shared" si="321"/>
        <v>2026</v>
      </c>
      <c r="W1957" s="34"/>
      <c r="X1957" s="91">
        <f t="shared" si="316"/>
        <v>0</v>
      </c>
      <c r="Y1957" s="92" t="str">
        <f>VLOOKUP('CM-CIC'!B1888,Annuaire_roster!B:F,4,0)</f>
        <v>RHOUDANE OTHMANE</v>
      </c>
      <c r="Z1957" s="37" t="s">
        <v>110</v>
      </c>
      <c r="AA1957" s="60" t="s">
        <v>39</v>
      </c>
      <c r="AB1957" s="35" t="str">
        <f t="shared" si="322"/>
        <v/>
      </c>
      <c r="AC1957" s="35" t="str">
        <f t="shared" si="323"/>
        <v/>
      </c>
      <c r="AD1957" s="35" t="str">
        <f t="shared" si="324"/>
        <v/>
      </c>
      <c r="AE1957" s="45" t="str">
        <f t="shared" si="325"/>
        <v/>
      </c>
      <c r="AF1957" s="61"/>
      <c r="AG1957" s="45"/>
    </row>
    <row r="1958" spans="1:33" x14ac:dyDescent="0.2">
      <c r="A1958" s="59" t="str">
        <f>+VLOOKUP(B1958,Annuaire_roster!B:G,5,0)</f>
        <v>01601</v>
      </c>
      <c r="B1958" s="78" t="s">
        <v>207</v>
      </c>
      <c r="C1958" s="65">
        <v>0.37430555555555556</v>
      </c>
      <c r="D1958" s="65">
        <v>0.375</v>
      </c>
      <c r="E1958" s="66">
        <v>0.79166666666666663</v>
      </c>
      <c r="F1958" s="66">
        <v>0.79166666666666663</v>
      </c>
      <c r="G1958" s="49">
        <v>0</v>
      </c>
      <c r="H1958" s="48">
        <v>0</v>
      </c>
      <c r="I1958" s="69" t="s">
        <v>63</v>
      </c>
      <c r="J1958" s="48">
        <v>0</v>
      </c>
      <c r="K1958" s="58">
        <v>0</v>
      </c>
      <c r="L1958" s="48">
        <v>0</v>
      </c>
      <c r="M1958" s="70">
        <v>0</v>
      </c>
      <c r="N1958" s="34">
        <f t="shared" si="317"/>
        <v>0.37499999999999994</v>
      </c>
      <c r="O1958" s="38">
        <f t="shared" si="318"/>
        <v>0.37499999999999994</v>
      </c>
      <c r="P1958" s="82" t="s">
        <v>226</v>
      </c>
      <c r="Q1958" s="43">
        <v>44818</v>
      </c>
      <c r="R1958" s="35">
        <f t="shared" si="319"/>
        <v>0</v>
      </c>
      <c r="S1958" s="35">
        <f t="shared" si="320"/>
        <v>0</v>
      </c>
      <c r="T1958" s="10" t="str">
        <f t="shared" si="314"/>
        <v>Sem - 38</v>
      </c>
      <c r="U1958" s="10" t="str">
        <f t="shared" si="315"/>
        <v>Septembre</v>
      </c>
      <c r="V1958" s="36" t="str">
        <f t="shared" si="321"/>
        <v>2026</v>
      </c>
      <c r="W1958" s="34"/>
      <c r="X1958" s="91">
        <f t="shared" si="316"/>
        <v>0</v>
      </c>
      <c r="Y1958" s="92" t="str">
        <f>VLOOKUP('CM-CIC'!B1889,Annuaire_roster!B:F,4,0)</f>
        <v>RHOUDANE OTHMANE</v>
      </c>
      <c r="Z1958" s="37" t="s">
        <v>110</v>
      </c>
      <c r="AA1958" s="60" t="s">
        <v>39</v>
      </c>
      <c r="AB1958" s="35" t="str">
        <f t="shared" si="322"/>
        <v/>
      </c>
      <c r="AC1958" s="35" t="str">
        <f t="shared" si="323"/>
        <v/>
      </c>
      <c r="AD1958" s="35" t="str">
        <f t="shared" si="324"/>
        <v/>
      </c>
      <c r="AE1958" s="45" t="str">
        <f t="shared" si="325"/>
        <v/>
      </c>
      <c r="AF1958" s="61"/>
      <c r="AG1958" s="45"/>
    </row>
    <row r="1959" spans="1:33" x14ac:dyDescent="0.2">
      <c r="A1959" s="59" t="str">
        <f>+VLOOKUP(B1959,Annuaire_roster!B:G,5,0)</f>
        <v>01595</v>
      </c>
      <c r="B1959" s="78" t="s">
        <v>208</v>
      </c>
      <c r="C1959" s="65">
        <v>0.37430555555555556</v>
      </c>
      <c r="D1959" s="65">
        <v>0.375</v>
      </c>
      <c r="E1959" s="66">
        <v>0.79166666666666663</v>
      </c>
      <c r="F1959" s="66">
        <v>0.79166666666666663</v>
      </c>
      <c r="G1959" s="49">
        <v>0</v>
      </c>
      <c r="H1959" s="48">
        <v>0</v>
      </c>
      <c r="I1959" s="69" t="s">
        <v>63</v>
      </c>
      <c r="J1959" s="48">
        <v>0</v>
      </c>
      <c r="K1959" s="58">
        <v>0</v>
      </c>
      <c r="L1959" s="48">
        <v>0</v>
      </c>
      <c r="M1959" s="70">
        <v>0</v>
      </c>
      <c r="N1959" s="34">
        <f t="shared" si="317"/>
        <v>0.37499999999999994</v>
      </c>
      <c r="O1959" s="38">
        <f t="shared" si="318"/>
        <v>0.37499999999999994</v>
      </c>
      <c r="P1959" s="82" t="s">
        <v>226</v>
      </c>
      <c r="Q1959" s="43">
        <v>44818</v>
      </c>
      <c r="R1959" s="35">
        <f t="shared" si="319"/>
        <v>0</v>
      </c>
      <c r="S1959" s="35">
        <f t="shared" si="320"/>
        <v>0</v>
      </c>
      <c r="T1959" s="10" t="str">
        <f t="shared" si="314"/>
        <v>Sem - 38</v>
      </c>
      <c r="U1959" s="10" t="str">
        <f t="shared" si="315"/>
        <v>Septembre</v>
      </c>
      <c r="V1959" s="36" t="str">
        <f t="shared" si="321"/>
        <v>2026</v>
      </c>
      <c r="W1959" s="34"/>
      <c r="X1959" s="91">
        <f t="shared" si="316"/>
        <v>0</v>
      </c>
      <c r="Y1959" s="92" t="str">
        <f>VLOOKUP('CM-CIC'!B1890,Annuaire_roster!B:F,4,0)</f>
        <v>RHOUDANE OTHMANE</v>
      </c>
      <c r="Z1959" s="37" t="s">
        <v>110</v>
      </c>
      <c r="AA1959" s="60" t="s">
        <v>39</v>
      </c>
      <c r="AB1959" s="35" t="str">
        <f t="shared" si="322"/>
        <v/>
      </c>
      <c r="AC1959" s="35" t="str">
        <f t="shared" si="323"/>
        <v/>
      </c>
      <c r="AD1959" s="35" t="str">
        <f t="shared" si="324"/>
        <v/>
      </c>
      <c r="AE1959" s="45" t="str">
        <f t="shared" si="325"/>
        <v/>
      </c>
      <c r="AF1959" s="61"/>
      <c r="AG1959" s="45"/>
    </row>
    <row r="1960" spans="1:33" x14ac:dyDescent="0.2">
      <c r="A1960" s="59" t="str">
        <f>+VLOOKUP(B1960,Annuaire_roster!B:G,5,0)</f>
        <v>01597</v>
      </c>
      <c r="B1960" s="78" t="s">
        <v>215</v>
      </c>
      <c r="C1960" s="65">
        <v>0.375</v>
      </c>
      <c r="D1960" s="65">
        <v>0.375</v>
      </c>
      <c r="E1960" s="66">
        <v>0.79166666666666663</v>
      </c>
      <c r="F1960" s="66">
        <v>0.79166666666666663</v>
      </c>
      <c r="G1960" s="49">
        <v>0</v>
      </c>
      <c r="H1960" s="48">
        <v>0</v>
      </c>
      <c r="I1960" s="69" t="s">
        <v>63</v>
      </c>
      <c r="J1960" s="48">
        <v>0</v>
      </c>
      <c r="K1960" s="58">
        <v>0</v>
      </c>
      <c r="L1960" s="48">
        <v>0</v>
      </c>
      <c r="M1960" s="70">
        <v>0</v>
      </c>
      <c r="N1960" s="34">
        <f t="shared" si="317"/>
        <v>0.37499999999999994</v>
      </c>
      <c r="O1960" s="38">
        <f t="shared" si="318"/>
        <v>0.37499999999999994</v>
      </c>
      <c r="P1960" s="82" t="s">
        <v>226</v>
      </c>
      <c r="Q1960" s="43">
        <v>44818</v>
      </c>
      <c r="R1960" s="35">
        <f t="shared" si="319"/>
        <v>0</v>
      </c>
      <c r="S1960" s="35">
        <f t="shared" si="320"/>
        <v>0</v>
      </c>
      <c r="T1960" s="10" t="str">
        <f t="shared" si="314"/>
        <v>Sem - 38</v>
      </c>
      <c r="U1960" s="10" t="str">
        <f t="shared" si="315"/>
        <v>Septembre</v>
      </c>
      <c r="V1960" s="36" t="str">
        <f t="shared" si="321"/>
        <v>2026</v>
      </c>
      <c r="W1960" s="34"/>
      <c r="X1960" s="91">
        <f t="shared" si="316"/>
        <v>0</v>
      </c>
      <c r="Y1960" s="92" t="str">
        <f>VLOOKUP('CM-CIC'!B1891,Annuaire_roster!B:F,4,0)</f>
        <v>RHOUDANE OTHMANE</v>
      </c>
      <c r="Z1960" s="37" t="s">
        <v>110</v>
      </c>
      <c r="AA1960" s="60" t="s">
        <v>39</v>
      </c>
      <c r="AB1960" s="35" t="str">
        <f t="shared" si="322"/>
        <v/>
      </c>
      <c r="AC1960" s="35" t="str">
        <f t="shared" si="323"/>
        <v/>
      </c>
      <c r="AD1960" s="35" t="str">
        <f t="shared" si="324"/>
        <v/>
      </c>
      <c r="AE1960" s="45" t="str">
        <f t="shared" si="325"/>
        <v/>
      </c>
      <c r="AF1960" s="61"/>
      <c r="AG1960" s="45"/>
    </row>
    <row r="1961" spans="1:33" x14ac:dyDescent="0.2">
      <c r="A1961" s="59" t="str">
        <f>+VLOOKUP(B1961,Annuaire_roster!B:G,5,0)</f>
        <v>01588</v>
      </c>
      <c r="B1961" s="78" t="s">
        <v>219</v>
      </c>
      <c r="C1961" s="65">
        <v>0.375</v>
      </c>
      <c r="D1961" s="65">
        <v>0.375</v>
      </c>
      <c r="E1961" s="66">
        <v>0.79166666666666663</v>
      </c>
      <c r="F1961" s="66">
        <v>0.79166666666666663</v>
      </c>
      <c r="G1961" s="49">
        <v>0</v>
      </c>
      <c r="H1961" s="48">
        <v>0</v>
      </c>
      <c r="I1961" s="69" t="s">
        <v>63</v>
      </c>
      <c r="J1961" s="48">
        <v>0</v>
      </c>
      <c r="K1961" s="58">
        <v>0</v>
      </c>
      <c r="L1961" s="48">
        <v>0</v>
      </c>
      <c r="M1961" s="70">
        <v>0</v>
      </c>
      <c r="N1961" s="34">
        <f t="shared" si="317"/>
        <v>0.37499999999999994</v>
      </c>
      <c r="O1961" s="38">
        <f t="shared" si="318"/>
        <v>0.37499999999999994</v>
      </c>
      <c r="P1961" s="82" t="s">
        <v>226</v>
      </c>
      <c r="Q1961" s="43">
        <v>44818</v>
      </c>
      <c r="R1961" s="35">
        <f t="shared" si="319"/>
        <v>0</v>
      </c>
      <c r="S1961" s="35">
        <f t="shared" si="320"/>
        <v>0</v>
      </c>
      <c r="T1961" s="10" t="str">
        <f t="shared" si="314"/>
        <v>Sem - 38</v>
      </c>
      <c r="U1961" s="10" t="str">
        <f t="shared" si="315"/>
        <v>Septembre</v>
      </c>
      <c r="V1961" s="36" t="str">
        <f t="shared" si="321"/>
        <v>2026</v>
      </c>
      <c r="W1961" s="34"/>
      <c r="X1961" s="91">
        <f t="shared" si="316"/>
        <v>0</v>
      </c>
      <c r="Y1961" s="92" t="str">
        <f>VLOOKUP('CM-CIC'!B1892,Annuaire_roster!B:F,4,0)</f>
        <v>RHOUDANE OTHMANE</v>
      </c>
      <c r="Z1961" s="37" t="s">
        <v>110</v>
      </c>
      <c r="AA1961" s="60" t="s">
        <v>39</v>
      </c>
      <c r="AB1961" s="35" t="str">
        <f t="shared" si="322"/>
        <v/>
      </c>
      <c r="AC1961" s="35" t="str">
        <f t="shared" si="323"/>
        <v/>
      </c>
      <c r="AD1961" s="35" t="str">
        <f t="shared" si="324"/>
        <v/>
      </c>
      <c r="AE1961" s="45" t="str">
        <f t="shared" si="325"/>
        <v/>
      </c>
      <c r="AF1961" s="61"/>
      <c r="AG1961" s="45"/>
    </row>
    <row r="1962" spans="1:33" x14ac:dyDescent="0.2">
      <c r="A1962" s="59" t="str">
        <f>+VLOOKUP(B1962,Annuaire_roster!B:G,5,0)</f>
        <v>01562</v>
      </c>
      <c r="B1962" s="78" t="s">
        <v>199</v>
      </c>
      <c r="C1962" s="65">
        <v>0.375</v>
      </c>
      <c r="D1962" s="65">
        <v>0.375</v>
      </c>
      <c r="E1962" s="66">
        <v>0.79166666666666663</v>
      </c>
      <c r="F1962" s="66">
        <v>0.79166666666666663</v>
      </c>
      <c r="G1962" s="49">
        <v>0</v>
      </c>
      <c r="H1962" s="48">
        <v>0</v>
      </c>
      <c r="I1962" s="69" t="s">
        <v>63</v>
      </c>
      <c r="J1962" s="48">
        <v>0</v>
      </c>
      <c r="K1962" s="58">
        <v>0</v>
      </c>
      <c r="L1962" s="48">
        <v>0</v>
      </c>
      <c r="M1962" s="70">
        <v>0</v>
      </c>
      <c r="N1962" s="34">
        <f t="shared" si="317"/>
        <v>0.37499999999999994</v>
      </c>
      <c r="O1962" s="38">
        <f t="shared" si="318"/>
        <v>0.37499999999999994</v>
      </c>
      <c r="P1962" s="82" t="s">
        <v>226</v>
      </c>
      <c r="Q1962" s="43">
        <v>44818</v>
      </c>
      <c r="R1962" s="35">
        <f t="shared" si="319"/>
        <v>0</v>
      </c>
      <c r="S1962" s="35">
        <f t="shared" si="320"/>
        <v>0</v>
      </c>
      <c r="T1962" s="10" t="str">
        <f t="shared" si="314"/>
        <v>Sem - 38</v>
      </c>
      <c r="U1962" s="10" t="str">
        <f t="shared" si="315"/>
        <v>Septembre</v>
      </c>
      <c r="V1962" s="36" t="str">
        <f t="shared" si="321"/>
        <v>2026</v>
      </c>
      <c r="W1962" s="34"/>
      <c r="X1962" s="91">
        <f t="shared" si="316"/>
        <v>0</v>
      </c>
      <c r="Y1962" s="92" t="str">
        <f>VLOOKUP('CM-CIC'!B1893,Annuaire_roster!B:F,4,0)</f>
        <v>RHOUDANE OTHMANE</v>
      </c>
      <c r="Z1962" s="37" t="s">
        <v>110</v>
      </c>
      <c r="AA1962" s="60" t="s">
        <v>39</v>
      </c>
      <c r="AB1962" s="35" t="str">
        <f t="shared" si="322"/>
        <v/>
      </c>
      <c r="AC1962" s="35" t="str">
        <f t="shared" si="323"/>
        <v/>
      </c>
      <c r="AD1962" s="35" t="str">
        <f t="shared" si="324"/>
        <v/>
      </c>
      <c r="AE1962" s="45" t="str">
        <f t="shared" si="325"/>
        <v/>
      </c>
      <c r="AF1962" s="61"/>
      <c r="AG1962" s="45"/>
    </row>
    <row r="1963" spans="1:33" x14ac:dyDescent="0.2">
      <c r="A1963" s="59" t="str">
        <f>+VLOOKUP(B1963,Annuaire_roster!B:G,5,0)</f>
        <v>01574</v>
      </c>
      <c r="B1963" s="78" t="s">
        <v>192</v>
      </c>
      <c r="C1963" s="65">
        <v>0.375</v>
      </c>
      <c r="D1963" s="65">
        <v>0.375</v>
      </c>
      <c r="E1963" s="66">
        <v>0.79166666666666663</v>
      </c>
      <c r="F1963" s="66">
        <v>0.79166666666666663</v>
      </c>
      <c r="G1963" s="49">
        <v>0</v>
      </c>
      <c r="H1963" s="48">
        <v>0</v>
      </c>
      <c r="I1963" s="69" t="s">
        <v>63</v>
      </c>
      <c r="J1963" s="48">
        <v>0</v>
      </c>
      <c r="K1963" s="58">
        <v>0</v>
      </c>
      <c r="L1963" s="48">
        <v>0</v>
      </c>
      <c r="M1963" s="70">
        <v>0</v>
      </c>
      <c r="N1963" s="34">
        <f t="shared" si="317"/>
        <v>0.37499999999999994</v>
      </c>
      <c r="O1963" s="38">
        <f t="shared" si="318"/>
        <v>0.37499999999999994</v>
      </c>
      <c r="P1963" s="82" t="s">
        <v>226</v>
      </c>
      <c r="Q1963" s="43">
        <v>44818</v>
      </c>
      <c r="R1963" s="35">
        <f t="shared" si="319"/>
        <v>0</v>
      </c>
      <c r="S1963" s="35">
        <f t="shared" si="320"/>
        <v>0</v>
      </c>
      <c r="T1963" s="10" t="str">
        <f t="shared" si="314"/>
        <v>Sem - 38</v>
      </c>
      <c r="U1963" s="10" t="str">
        <f t="shared" si="315"/>
        <v>Septembre</v>
      </c>
      <c r="V1963" s="36" t="str">
        <f t="shared" si="321"/>
        <v>2026</v>
      </c>
      <c r="W1963" s="34"/>
      <c r="X1963" s="91">
        <f t="shared" si="316"/>
        <v>0</v>
      </c>
      <c r="Y1963" s="92" t="str">
        <f>VLOOKUP('CM-CIC'!B1894,Annuaire_roster!B:F,4,0)</f>
        <v>RHOUDANE OTHMANE</v>
      </c>
      <c r="Z1963" s="37" t="s">
        <v>110</v>
      </c>
      <c r="AA1963" s="60" t="s">
        <v>39</v>
      </c>
      <c r="AB1963" s="35" t="str">
        <f t="shared" si="322"/>
        <v/>
      </c>
      <c r="AC1963" s="35" t="str">
        <f t="shared" si="323"/>
        <v/>
      </c>
      <c r="AD1963" s="35" t="str">
        <f t="shared" si="324"/>
        <v/>
      </c>
      <c r="AE1963" s="45" t="str">
        <f t="shared" si="325"/>
        <v/>
      </c>
      <c r="AF1963" s="61"/>
      <c r="AG1963" s="45"/>
    </row>
    <row r="1964" spans="1:33" x14ac:dyDescent="0.2">
      <c r="A1964" s="59" t="str">
        <f>+VLOOKUP(B1964,Annuaire_roster!B:G,5,0)</f>
        <v>01577</v>
      </c>
      <c r="B1964" s="78" t="s">
        <v>195</v>
      </c>
      <c r="C1964" s="65"/>
      <c r="D1964" s="65">
        <v>0.375</v>
      </c>
      <c r="E1964" s="66"/>
      <c r="F1964" s="66">
        <v>0.79166666666666663</v>
      </c>
      <c r="G1964" s="49">
        <v>0</v>
      </c>
      <c r="H1964" s="48">
        <v>0</v>
      </c>
      <c r="I1964" s="69" t="s">
        <v>63</v>
      </c>
      <c r="J1964" s="48">
        <v>0</v>
      </c>
      <c r="K1964" s="58">
        <v>0</v>
      </c>
      <c r="L1964" s="48">
        <v>0</v>
      </c>
      <c r="M1964" s="70" t="s">
        <v>187</v>
      </c>
      <c r="N1964" s="34" t="str">
        <f t="shared" si="317"/>
        <v/>
      </c>
      <c r="O1964" s="38">
        <f t="shared" si="318"/>
        <v>0.37499999999999994</v>
      </c>
      <c r="P1964" s="82" t="s">
        <v>226</v>
      </c>
      <c r="Q1964" s="43">
        <v>44818</v>
      </c>
      <c r="R1964" s="35">
        <f t="shared" si="319"/>
        <v>0.37499999999999994</v>
      </c>
      <c r="S1964" s="35">
        <f t="shared" si="320"/>
        <v>0.37499999999999994</v>
      </c>
      <c r="T1964" s="10" t="str">
        <f t="shared" si="314"/>
        <v>Sem - 38</v>
      </c>
      <c r="U1964" s="10" t="str">
        <f t="shared" si="315"/>
        <v>Septembre</v>
      </c>
      <c r="V1964" s="36" t="str">
        <f t="shared" si="321"/>
        <v>2026</v>
      </c>
      <c r="W1964" s="34"/>
      <c r="X1964" s="91">
        <f t="shared" si="316"/>
        <v>0</v>
      </c>
      <c r="Y1964" s="92" t="str">
        <f>VLOOKUP('CM-CIC'!B1895,Annuaire_roster!B:F,4,0)</f>
        <v>RHOUDANE OTHMANE</v>
      </c>
      <c r="Z1964" s="37" t="s">
        <v>110</v>
      </c>
      <c r="AA1964" s="60" t="s">
        <v>39</v>
      </c>
      <c r="AB1964" s="35" t="str">
        <f t="shared" si="322"/>
        <v/>
      </c>
      <c r="AC1964" s="35" t="str">
        <f t="shared" si="323"/>
        <v/>
      </c>
      <c r="AD1964" s="35" t="str">
        <f t="shared" si="324"/>
        <v/>
      </c>
      <c r="AE1964" s="45" t="str">
        <f t="shared" si="325"/>
        <v/>
      </c>
      <c r="AF1964" s="61"/>
      <c r="AG1964" s="45"/>
    </row>
    <row r="1965" spans="1:33" x14ac:dyDescent="0.2">
      <c r="A1965" s="59" t="str">
        <f>+VLOOKUP(B1965,Annuaire_roster!B:G,5,0)</f>
        <v>01438</v>
      </c>
      <c r="B1965" s="78" t="s">
        <v>155</v>
      </c>
      <c r="C1965" s="65">
        <v>0.37361111111111112</v>
      </c>
      <c r="D1965" s="65">
        <v>0.375</v>
      </c>
      <c r="E1965" s="66">
        <v>0.79166666666666663</v>
      </c>
      <c r="F1965" s="66">
        <v>0.79166666666666663</v>
      </c>
      <c r="G1965" s="49">
        <v>0</v>
      </c>
      <c r="H1965" s="48">
        <v>0</v>
      </c>
      <c r="I1965" s="69" t="s">
        <v>63</v>
      </c>
      <c r="J1965" s="48">
        <v>0</v>
      </c>
      <c r="K1965" s="58">
        <v>0</v>
      </c>
      <c r="L1965" s="48">
        <v>0</v>
      </c>
      <c r="M1965" s="70">
        <v>0</v>
      </c>
      <c r="N1965" s="34">
        <f t="shared" si="317"/>
        <v>0.37499999999999994</v>
      </c>
      <c r="O1965" s="38">
        <f t="shared" si="318"/>
        <v>0.37499999999999994</v>
      </c>
      <c r="P1965" s="82" t="s">
        <v>226</v>
      </c>
      <c r="Q1965" s="43">
        <v>44818</v>
      </c>
      <c r="R1965" s="35">
        <f t="shared" si="319"/>
        <v>0</v>
      </c>
      <c r="S1965" s="35">
        <f t="shared" si="320"/>
        <v>0</v>
      </c>
      <c r="T1965" s="10" t="str">
        <f t="shared" si="314"/>
        <v>Sem - 38</v>
      </c>
      <c r="U1965" s="10" t="str">
        <f t="shared" si="315"/>
        <v>Septembre</v>
      </c>
      <c r="V1965" s="36" t="str">
        <f t="shared" si="321"/>
        <v>2026</v>
      </c>
      <c r="W1965" s="34"/>
      <c r="X1965" s="91">
        <f t="shared" si="316"/>
        <v>1.388888888888884E-3</v>
      </c>
      <c r="Y1965" s="92" t="str">
        <f>VLOOKUP('CM-CIC'!B1896,Annuaire_roster!B:F,4,0)</f>
        <v>RHOUDANE OTHMANE</v>
      </c>
      <c r="Z1965" s="37" t="s">
        <v>110</v>
      </c>
      <c r="AA1965" s="60" t="s">
        <v>39</v>
      </c>
      <c r="AB1965" s="35" t="str">
        <f t="shared" si="322"/>
        <v/>
      </c>
      <c r="AC1965" s="35" t="str">
        <f t="shared" si="323"/>
        <v/>
      </c>
      <c r="AD1965" s="35" t="str">
        <f t="shared" si="324"/>
        <v/>
      </c>
      <c r="AE1965" s="45" t="str">
        <f t="shared" si="325"/>
        <v/>
      </c>
      <c r="AF1965" s="61"/>
      <c r="AG1965" s="45"/>
    </row>
    <row r="1966" spans="1:33" x14ac:dyDescent="0.2">
      <c r="A1966" s="59" t="str">
        <f>+VLOOKUP(B1966,Annuaire_roster!B:G,5,0)</f>
        <v>01573</v>
      </c>
      <c r="B1966" s="78" t="s">
        <v>200</v>
      </c>
      <c r="C1966" s="65"/>
      <c r="D1966" s="65" t="s">
        <v>30</v>
      </c>
      <c r="E1966" s="66"/>
      <c r="F1966" s="66" t="s">
        <v>30</v>
      </c>
      <c r="G1966" s="49">
        <v>0</v>
      </c>
      <c r="H1966" s="48">
        <v>0</v>
      </c>
      <c r="I1966" s="69" t="s">
        <v>63</v>
      </c>
      <c r="J1966" s="48">
        <v>0</v>
      </c>
      <c r="K1966" s="58">
        <v>0</v>
      </c>
      <c r="L1966" s="48">
        <v>0</v>
      </c>
      <c r="M1966" s="70">
        <v>0</v>
      </c>
      <c r="N1966" s="34">
        <f t="shared" si="317"/>
        <v>0</v>
      </c>
      <c r="O1966" s="38">
        <f t="shared" si="318"/>
        <v>0</v>
      </c>
      <c r="P1966" s="82" t="s">
        <v>226</v>
      </c>
      <c r="Q1966" s="43">
        <v>44818</v>
      </c>
      <c r="R1966" s="35">
        <f t="shared" si="319"/>
        <v>0</v>
      </c>
      <c r="S1966" s="35">
        <f t="shared" si="320"/>
        <v>0</v>
      </c>
      <c r="T1966" s="10" t="str">
        <f t="shared" si="314"/>
        <v>Sem - 38</v>
      </c>
      <c r="U1966" s="10" t="str">
        <f t="shared" si="315"/>
        <v>Septembre</v>
      </c>
      <c r="V1966" s="36" t="str">
        <f t="shared" si="321"/>
        <v>2026</v>
      </c>
      <c r="W1966" s="34"/>
      <c r="X1966" s="91">
        <f t="shared" si="316"/>
        <v>0</v>
      </c>
      <c r="Y1966" s="92" t="str">
        <f>VLOOKUP('CM-CIC'!B1897,Annuaire_roster!B:F,4,0)</f>
        <v>RHOUDANE OTHMANE</v>
      </c>
      <c r="Z1966" s="37" t="s">
        <v>110</v>
      </c>
      <c r="AA1966" s="60" t="s">
        <v>39</v>
      </c>
      <c r="AB1966" s="35" t="str">
        <f t="shared" si="322"/>
        <v/>
      </c>
      <c r="AC1966" s="35" t="str">
        <f t="shared" si="323"/>
        <v/>
      </c>
      <c r="AD1966" s="35">
        <f t="shared" si="324"/>
        <v>0.33333333333333298</v>
      </c>
      <c r="AE1966" s="45" t="str">
        <f t="shared" si="325"/>
        <v/>
      </c>
      <c r="AF1966" s="61"/>
      <c r="AG1966" s="45"/>
    </row>
    <row r="1967" spans="1:33" x14ac:dyDescent="0.2">
      <c r="A1967" s="59" t="str">
        <f>+VLOOKUP(B1967,Annuaire_roster!B:G,5,0)</f>
        <v>01438</v>
      </c>
      <c r="B1967" s="78" t="s">
        <v>155</v>
      </c>
      <c r="C1967" s="65">
        <v>0.37361111111111112</v>
      </c>
      <c r="D1967" s="65">
        <v>0.375</v>
      </c>
      <c r="E1967" s="66">
        <v>0.79166666666666663</v>
      </c>
      <c r="F1967" s="66">
        <v>0.79166666666666663</v>
      </c>
      <c r="G1967" s="49">
        <v>0</v>
      </c>
      <c r="H1967" s="48">
        <v>0</v>
      </c>
      <c r="I1967" s="69" t="s">
        <v>63</v>
      </c>
      <c r="J1967" s="48">
        <v>0</v>
      </c>
      <c r="K1967" s="58">
        <v>0</v>
      </c>
      <c r="L1967" s="48">
        <v>0</v>
      </c>
      <c r="M1967" s="70">
        <v>0</v>
      </c>
      <c r="N1967" s="34">
        <f t="shared" si="317"/>
        <v>0.37499999999999994</v>
      </c>
      <c r="O1967" s="38">
        <f t="shared" si="318"/>
        <v>0.37499999999999994</v>
      </c>
      <c r="P1967" s="82" t="s">
        <v>226</v>
      </c>
      <c r="Q1967" s="43">
        <v>44819</v>
      </c>
      <c r="R1967" s="35">
        <f t="shared" si="319"/>
        <v>0</v>
      </c>
      <c r="S1967" s="35">
        <f t="shared" si="320"/>
        <v>0</v>
      </c>
      <c r="T1967" s="10" t="str">
        <f t="shared" si="314"/>
        <v>Sem - 38</v>
      </c>
      <c r="U1967" s="10" t="str">
        <f t="shared" si="315"/>
        <v>Septembre</v>
      </c>
      <c r="V1967" s="36" t="str">
        <f t="shared" si="321"/>
        <v>2026</v>
      </c>
      <c r="W1967" s="34"/>
      <c r="X1967" s="91">
        <f t="shared" si="316"/>
        <v>1.388888888888884E-3</v>
      </c>
      <c r="Y1967" s="92" t="str">
        <f>VLOOKUP('CM-CIC'!B1898,Annuaire_roster!B:F,4,0)</f>
        <v>RHOUDANE OTHMANE</v>
      </c>
      <c r="Z1967" s="37" t="s">
        <v>110</v>
      </c>
      <c r="AA1967" s="60" t="s">
        <v>39</v>
      </c>
      <c r="AB1967" s="35" t="str">
        <f t="shared" si="322"/>
        <v/>
      </c>
      <c r="AC1967" s="35" t="str">
        <f t="shared" si="323"/>
        <v/>
      </c>
      <c r="AD1967" s="35" t="str">
        <f t="shared" si="324"/>
        <v/>
      </c>
      <c r="AE1967" s="45" t="str">
        <f t="shared" si="325"/>
        <v/>
      </c>
      <c r="AF1967" s="61"/>
      <c r="AG1967" s="45"/>
    </row>
    <row r="1968" spans="1:33" x14ac:dyDescent="0.2">
      <c r="A1968" s="59" t="str">
        <f>+VLOOKUP(B1968,Annuaire_roster!B:G,5,0)</f>
        <v>01435</v>
      </c>
      <c r="B1968" s="78" t="s">
        <v>156</v>
      </c>
      <c r="C1968" s="65">
        <v>0.375</v>
      </c>
      <c r="D1968" s="65">
        <v>0.375</v>
      </c>
      <c r="E1968" s="66">
        <v>0.79166666666666663</v>
      </c>
      <c r="F1968" s="66">
        <v>0.79166666666666663</v>
      </c>
      <c r="G1968" s="49">
        <v>0</v>
      </c>
      <c r="H1968" s="48">
        <v>0</v>
      </c>
      <c r="I1968" s="69" t="s">
        <v>63</v>
      </c>
      <c r="J1968" s="48">
        <v>0</v>
      </c>
      <c r="K1968" s="58">
        <v>0</v>
      </c>
      <c r="L1968" s="48">
        <v>0</v>
      </c>
      <c r="M1968" s="70">
        <v>0</v>
      </c>
      <c r="N1968" s="34">
        <f t="shared" si="317"/>
        <v>0.37499999999999994</v>
      </c>
      <c r="O1968" s="38">
        <f t="shared" si="318"/>
        <v>0.37499999999999994</v>
      </c>
      <c r="P1968" s="82" t="s">
        <v>226</v>
      </c>
      <c r="Q1968" s="43">
        <v>44819</v>
      </c>
      <c r="R1968" s="35">
        <f t="shared" si="319"/>
        <v>0</v>
      </c>
      <c r="S1968" s="35">
        <f t="shared" si="320"/>
        <v>0</v>
      </c>
      <c r="T1968" s="10" t="str">
        <f t="shared" si="314"/>
        <v>Sem - 38</v>
      </c>
      <c r="U1968" s="10" t="str">
        <f t="shared" si="315"/>
        <v>Septembre</v>
      </c>
      <c r="V1968" s="36" t="str">
        <f t="shared" si="321"/>
        <v>2026</v>
      </c>
      <c r="W1968" s="34"/>
      <c r="X1968" s="91">
        <f t="shared" si="316"/>
        <v>0</v>
      </c>
      <c r="Y1968" s="92" t="str">
        <f>VLOOKUP('CM-CIC'!B1899,Annuaire_roster!B:F,4,0)</f>
        <v>RHOUDANE OTHMANE</v>
      </c>
      <c r="Z1968" s="37" t="s">
        <v>110</v>
      </c>
      <c r="AA1968" s="60" t="s">
        <v>39</v>
      </c>
      <c r="AB1968" s="35" t="str">
        <f t="shared" si="322"/>
        <v/>
      </c>
      <c r="AC1968" s="35" t="str">
        <f t="shared" si="323"/>
        <v/>
      </c>
      <c r="AD1968" s="35" t="str">
        <f t="shared" si="324"/>
        <v/>
      </c>
      <c r="AE1968" s="45" t="str">
        <f t="shared" si="325"/>
        <v/>
      </c>
      <c r="AF1968" s="61"/>
      <c r="AG1968" s="45"/>
    </row>
    <row r="1969" spans="1:33" x14ac:dyDescent="0.2">
      <c r="A1969" s="59" t="str">
        <f>+VLOOKUP(B1969,Annuaire_roster!B:G,5,0)</f>
        <v>01601</v>
      </c>
      <c r="B1969" s="78" t="s">
        <v>207</v>
      </c>
      <c r="C1969" s="65">
        <v>0.37361111111111112</v>
      </c>
      <c r="D1969" s="65">
        <v>0.375</v>
      </c>
      <c r="E1969" s="66">
        <v>0.79166666666666663</v>
      </c>
      <c r="F1969" s="66">
        <v>0.79166666666666663</v>
      </c>
      <c r="G1969" s="49">
        <v>0</v>
      </c>
      <c r="H1969" s="48">
        <v>0</v>
      </c>
      <c r="I1969" s="69" t="s">
        <v>63</v>
      </c>
      <c r="J1969" s="48">
        <v>0</v>
      </c>
      <c r="K1969" s="58">
        <v>0</v>
      </c>
      <c r="L1969" s="48">
        <v>0</v>
      </c>
      <c r="M1969" s="70">
        <v>0</v>
      </c>
      <c r="N1969" s="34">
        <f t="shared" si="317"/>
        <v>0.37499999999999994</v>
      </c>
      <c r="O1969" s="38">
        <f t="shared" si="318"/>
        <v>0.37499999999999994</v>
      </c>
      <c r="P1969" s="82" t="s">
        <v>226</v>
      </c>
      <c r="Q1969" s="43">
        <v>44819</v>
      </c>
      <c r="R1969" s="35">
        <f t="shared" si="319"/>
        <v>0</v>
      </c>
      <c r="S1969" s="35">
        <f t="shared" si="320"/>
        <v>0</v>
      </c>
      <c r="T1969" s="10" t="str">
        <f t="shared" si="314"/>
        <v>Sem - 38</v>
      </c>
      <c r="U1969" s="10" t="str">
        <f t="shared" si="315"/>
        <v>Septembre</v>
      </c>
      <c r="V1969" s="36" t="str">
        <f t="shared" si="321"/>
        <v>2026</v>
      </c>
      <c r="W1969" s="34"/>
      <c r="X1969" s="91">
        <f t="shared" si="316"/>
        <v>1.388888888888884E-3</v>
      </c>
      <c r="Y1969" s="92" t="str">
        <f>VLOOKUP('CM-CIC'!B1900,Annuaire_roster!B:F,4,0)</f>
        <v>RHOUDANE OTHMANE</v>
      </c>
      <c r="Z1969" s="37" t="s">
        <v>110</v>
      </c>
      <c r="AA1969" s="60" t="s">
        <v>39</v>
      </c>
      <c r="AB1969" s="35" t="str">
        <f t="shared" si="322"/>
        <v/>
      </c>
      <c r="AC1969" s="35" t="str">
        <f t="shared" si="323"/>
        <v/>
      </c>
      <c r="AD1969" s="35" t="str">
        <f t="shared" si="324"/>
        <v/>
      </c>
      <c r="AE1969" s="45" t="str">
        <f t="shared" si="325"/>
        <v/>
      </c>
      <c r="AF1969" s="61"/>
      <c r="AG1969" s="45"/>
    </row>
    <row r="1970" spans="1:33" x14ac:dyDescent="0.2">
      <c r="A1970" s="59" t="str">
        <f>+VLOOKUP(B1970,Annuaire_roster!B:G,5,0)</f>
        <v>01595</v>
      </c>
      <c r="B1970" s="78" t="s">
        <v>208</v>
      </c>
      <c r="C1970" s="65">
        <v>0.37361111111111112</v>
      </c>
      <c r="D1970" s="65">
        <v>0.375</v>
      </c>
      <c r="E1970" s="66">
        <v>0.79166666666666663</v>
      </c>
      <c r="F1970" s="66">
        <v>0.79166666666666663</v>
      </c>
      <c r="G1970" s="49">
        <v>0</v>
      </c>
      <c r="H1970" s="48">
        <v>0</v>
      </c>
      <c r="I1970" s="69" t="s">
        <v>63</v>
      </c>
      <c r="J1970" s="48">
        <v>0</v>
      </c>
      <c r="K1970" s="58">
        <v>0</v>
      </c>
      <c r="L1970" s="48">
        <v>0</v>
      </c>
      <c r="M1970" s="70">
        <v>0</v>
      </c>
      <c r="N1970" s="34">
        <f t="shared" si="317"/>
        <v>0.37499999999999994</v>
      </c>
      <c r="O1970" s="38">
        <f t="shared" si="318"/>
        <v>0.37499999999999994</v>
      </c>
      <c r="P1970" s="82" t="s">
        <v>226</v>
      </c>
      <c r="Q1970" s="43">
        <v>44819</v>
      </c>
      <c r="R1970" s="35">
        <f t="shared" si="319"/>
        <v>0</v>
      </c>
      <c r="S1970" s="35">
        <f t="shared" si="320"/>
        <v>0</v>
      </c>
      <c r="T1970" s="10" t="str">
        <f t="shared" si="314"/>
        <v>Sem - 38</v>
      </c>
      <c r="U1970" s="10" t="str">
        <f t="shared" si="315"/>
        <v>Septembre</v>
      </c>
      <c r="V1970" s="36" t="str">
        <f t="shared" si="321"/>
        <v>2026</v>
      </c>
      <c r="W1970" s="34"/>
      <c r="X1970" s="91">
        <f t="shared" si="316"/>
        <v>1.388888888888884E-3</v>
      </c>
      <c r="Y1970" s="92" t="str">
        <f>VLOOKUP('CM-CIC'!B1901,Annuaire_roster!B:F,4,0)</f>
        <v>RHOUDANE OTHMANE</v>
      </c>
      <c r="Z1970" s="37" t="s">
        <v>110</v>
      </c>
      <c r="AA1970" s="60" t="s">
        <v>39</v>
      </c>
      <c r="AB1970" s="35" t="str">
        <f t="shared" si="322"/>
        <v/>
      </c>
      <c r="AC1970" s="35" t="str">
        <f t="shared" si="323"/>
        <v/>
      </c>
      <c r="AD1970" s="35" t="str">
        <f t="shared" si="324"/>
        <v/>
      </c>
      <c r="AE1970" s="45" t="str">
        <f t="shared" si="325"/>
        <v/>
      </c>
      <c r="AF1970" s="61"/>
      <c r="AG1970" s="45"/>
    </row>
    <row r="1971" spans="1:33" x14ac:dyDescent="0.2">
      <c r="A1971" s="59" t="str">
        <f>+VLOOKUP(B1971,Annuaire_roster!B:G,5,0)</f>
        <v>01597</v>
      </c>
      <c r="B1971" s="78" t="s">
        <v>215</v>
      </c>
      <c r="C1971" s="65">
        <v>0.37361111111111112</v>
      </c>
      <c r="D1971" s="65">
        <v>0.375</v>
      </c>
      <c r="E1971" s="66">
        <v>0.79166666666666663</v>
      </c>
      <c r="F1971" s="66">
        <v>0.79166666666666663</v>
      </c>
      <c r="G1971" s="49">
        <v>0</v>
      </c>
      <c r="H1971" s="48">
        <v>0</v>
      </c>
      <c r="I1971" s="69" t="s">
        <v>63</v>
      </c>
      <c r="J1971" s="48">
        <v>0</v>
      </c>
      <c r="K1971" s="58">
        <v>0</v>
      </c>
      <c r="L1971" s="48">
        <v>0</v>
      </c>
      <c r="M1971" s="70">
        <v>0</v>
      </c>
      <c r="N1971" s="34">
        <f t="shared" si="317"/>
        <v>0.37499999999999994</v>
      </c>
      <c r="O1971" s="38">
        <f t="shared" si="318"/>
        <v>0.37499999999999994</v>
      </c>
      <c r="P1971" s="82" t="s">
        <v>226</v>
      </c>
      <c r="Q1971" s="43">
        <v>44819</v>
      </c>
      <c r="R1971" s="35">
        <f t="shared" si="319"/>
        <v>0</v>
      </c>
      <c r="S1971" s="35">
        <f t="shared" si="320"/>
        <v>0</v>
      </c>
      <c r="T1971" s="10" t="str">
        <f t="shared" si="314"/>
        <v>Sem - 38</v>
      </c>
      <c r="U1971" s="10" t="str">
        <f t="shared" si="315"/>
        <v>Septembre</v>
      </c>
      <c r="V1971" s="36" t="str">
        <f t="shared" si="321"/>
        <v>2026</v>
      </c>
      <c r="W1971" s="34"/>
      <c r="X1971" s="91">
        <f t="shared" si="316"/>
        <v>1.388888888888884E-3</v>
      </c>
      <c r="Y1971" s="92" t="str">
        <f>VLOOKUP('CM-CIC'!B1902,Annuaire_roster!B:F,4,0)</f>
        <v>RHOUDANE OTHMANE</v>
      </c>
      <c r="Z1971" s="37" t="s">
        <v>110</v>
      </c>
      <c r="AA1971" s="60" t="s">
        <v>39</v>
      </c>
      <c r="AB1971" s="35" t="str">
        <f t="shared" si="322"/>
        <v/>
      </c>
      <c r="AC1971" s="35" t="str">
        <f t="shared" si="323"/>
        <v/>
      </c>
      <c r="AD1971" s="35" t="str">
        <f t="shared" si="324"/>
        <v/>
      </c>
      <c r="AE1971" s="45" t="str">
        <f t="shared" si="325"/>
        <v/>
      </c>
      <c r="AF1971" s="61"/>
      <c r="AG1971" s="45"/>
    </row>
    <row r="1972" spans="1:33" x14ac:dyDescent="0.2">
      <c r="A1972" s="59" t="str">
        <f>+VLOOKUP(B1972,Annuaire_roster!B:G,5,0)</f>
        <v>01588</v>
      </c>
      <c r="B1972" s="78" t="s">
        <v>219</v>
      </c>
      <c r="C1972" s="65">
        <v>0.375</v>
      </c>
      <c r="D1972" s="65">
        <v>0.375</v>
      </c>
      <c r="E1972" s="66">
        <v>0.79166666666666663</v>
      </c>
      <c r="F1972" s="66">
        <v>0.79166666666666663</v>
      </c>
      <c r="G1972" s="49">
        <v>0</v>
      </c>
      <c r="H1972" s="48">
        <v>0</v>
      </c>
      <c r="I1972" s="69" t="s">
        <v>63</v>
      </c>
      <c r="J1972" s="48">
        <v>0</v>
      </c>
      <c r="K1972" s="58">
        <v>0</v>
      </c>
      <c r="L1972" s="48">
        <v>0</v>
      </c>
      <c r="M1972" s="70">
        <v>0</v>
      </c>
      <c r="N1972" s="34">
        <f t="shared" si="317"/>
        <v>0.37499999999999994</v>
      </c>
      <c r="O1972" s="38">
        <f t="shared" si="318"/>
        <v>0.37499999999999994</v>
      </c>
      <c r="P1972" s="82" t="s">
        <v>226</v>
      </c>
      <c r="Q1972" s="43">
        <v>44819</v>
      </c>
      <c r="R1972" s="35">
        <f t="shared" si="319"/>
        <v>0</v>
      </c>
      <c r="S1972" s="35">
        <f t="shared" si="320"/>
        <v>0</v>
      </c>
      <c r="T1972" s="10" t="str">
        <f t="shared" si="314"/>
        <v>Sem - 38</v>
      </c>
      <c r="U1972" s="10" t="str">
        <f t="shared" si="315"/>
        <v>Septembre</v>
      </c>
      <c r="V1972" s="36" t="str">
        <f t="shared" si="321"/>
        <v>2026</v>
      </c>
      <c r="W1972" s="34"/>
      <c r="X1972" s="91">
        <f t="shared" si="316"/>
        <v>0</v>
      </c>
      <c r="Y1972" s="92" t="str">
        <f>VLOOKUP('CM-CIC'!B1903,Annuaire_roster!B:F,4,0)</f>
        <v>RHOUDANE OTHMANE</v>
      </c>
      <c r="Z1972" s="37" t="s">
        <v>110</v>
      </c>
      <c r="AA1972" s="60" t="s">
        <v>39</v>
      </c>
      <c r="AB1972" s="35" t="str">
        <f t="shared" si="322"/>
        <v/>
      </c>
      <c r="AC1972" s="35" t="str">
        <f t="shared" si="323"/>
        <v/>
      </c>
      <c r="AD1972" s="35" t="str">
        <f t="shared" si="324"/>
        <v/>
      </c>
      <c r="AE1972" s="45" t="str">
        <f t="shared" si="325"/>
        <v/>
      </c>
      <c r="AF1972" s="61"/>
      <c r="AG1972" s="45"/>
    </row>
    <row r="1973" spans="1:33" x14ac:dyDescent="0.2">
      <c r="A1973" s="59" t="str">
        <f>+VLOOKUP(B1973,Annuaire_roster!B:G,5,0)</f>
        <v>01562</v>
      </c>
      <c r="B1973" s="78" t="s">
        <v>199</v>
      </c>
      <c r="C1973" s="65">
        <v>0.375</v>
      </c>
      <c r="D1973" s="65">
        <v>0.375</v>
      </c>
      <c r="E1973" s="66">
        <v>0.79166666666666663</v>
      </c>
      <c r="F1973" s="66">
        <v>0.79166666666666663</v>
      </c>
      <c r="G1973" s="49">
        <v>0</v>
      </c>
      <c r="H1973" s="48">
        <v>0</v>
      </c>
      <c r="I1973" s="69" t="s">
        <v>63</v>
      </c>
      <c r="J1973" s="48">
        <v>0</v>
      </c>
      <c r="K1973" s="58">
        <v>0</v>
      </c>
      <c r="L1973" s="48">
        <v>0</v>
      </c>
      <c r="M1973" s="70">
        <v>0</v>
      </c>
      <c r="N1973" s="34">
        <f t="shared" si="317"/>
        <v>0.37499999999999994</v>
      </c>
      <c r="O1973" s="38">
        <f t="shared" si="318"/>
        <v>0.37499999999999994</v>
      </c>
      <c r="P1973" s="82" t="s">
        <v>226</v>
      </c>
      <c r="Q1973" s="43">
        <v>44819</v>
      </c>
      <c r="R1973" s="35">
        <f t="shared" si="319"/>
        <v>0</v>
      </c>
      <c r="S1973" s="35">
        <f t="shared" si="320"/>
        <v>0</v>
      </c>
      <c r="T1973" s="10" t="str">
        <f t="shared" si="314"/>
        <v>Sem - 38</v>
      </c>
      <c r="U1973" s="10" t="str">
        <f t="shared" si="315"/>
        <v>Septembre</v>
      </c>
      <c r="V1973" s="36" t="str">
        <f t="shared" si="321"/>
        <v>2026</v>
      </c>
      <c r="W1973" s="34"/>
      <c r="X1973" s="91">
        <f t="shared" si="316"/>
        <v>0</v>
      </c>
      <c r="Y1973" s="92" t="str">
        <f>VLOOKUP('CM-CIC'!B1904,Annuaire_roster!B:F,4,0)</f>
        <v>RHOUDANE OTHMANE</v>
      </c>
      <c r="Z1973" s="37" t="s">
        <v>110</v>
      </c>
      <c r="AA1973" s="60" t="s">
        <v>39</v>
      </c>
      <c r="AB1973" s="35" t="str">
        <f t="shared" si="322"/>
        <v/>
      </c>
      <c r="AC1973" s="35" t="str">
        <f t="shared" si="323"/>
        <v/>
      </c>
      <c r="AD1973" s="35" t="str">
        <f t="shared" si="324"/>
        <v/>
      </c>
      <c r="AE1973" s="45" t="str">
        <f t="shared" si="325"/>
        <v/>
      </c>
      <c r="AF1973" s="61"/>
      <c r="AG1973" s="45"/>
    </row>
    <row r="1974" spans="1:33" x14ac:dyDescent="0.2">
      <c r="A1974" s="59" t="str">
        <f>+VLOOKUP(B1974,Annuaire_roster!B:G,5,0)</f>
        <v>01574</v>
      </c>
      <c r="B1974" s="78" t="s">
        <v>192</v>
      </c>
      <c r="C1974" s="65">
        <v>0.37430555555555556</v>
      </c>
      <c r="D1974" s="65">
        <v>0.375</v>
      </c>
      <c r="E1974" s="66">
        <v>0.79166666666666663</v>
      </c>
      <c r="F1974" s="66">
        <v>0.79166666666666663</v>
      </c>
      <c r="G1974" s="49">
        <v>0</v>
      </c>
      <c r="H1974" s="48">
        <v>0</v>
      </c>
      <c r="I1974" s="69" t="s">
        <v>63</v>
      </c>
      <c r="J1974" s="48">
        <v>0</v>
      </c>
      <c r="K1974" s="58">
        <v>0</v>
      </c>
      <c r="L1974" s="48">
        <v>0</v>
      </c>
      <c r="M1974" s="70">
        <v>0</v>
      </c>
      <c r="N1974" s="34">
        <f t="shared" si="317"/>
        <v>0.37499999999999994</v>
      </c>
      <c r="O1974" s="38">
        <f t="shared" si="318"/>
        <v>0.37499999999999994</v>
      </c>
      <c r="P1974" s="82" t="s">
        <v>226</v>
      </c>
      <c r="Q1974" s="43">
        <v>44819</v>
      </c>
      <c r="R1974" s="35">
        <f t="shared" si="319"/>
        <v>0</v>
      </c>
      <c r="S1974" s="35">
        <f t="shared" si="320"/>
        <v>0</v>
      </c>
      <c r="T1974" s="10" t="str">
        <f t="shared" si="314"/>
        <v>Sem - 38</v>
      </c>
      <c r="U1974" s="10" t="str">
        <f t="shared" si="315"/>
        <v>Septembre</v>
      </c>
      <c r="V1974" s="36" t="str">
        <f t="shared" si="321"/>
        <v>2026</v>
      </c>
      <c r="W1974" s="34"/>
      <c r="X1974" s="91">
        <f t="shared" si="316"/>
        <v>0</v>
      </c>
      <c r="Y1974" s="92" t="str">
        <f>VLOOKUP('CM-CIC'!B1905,Annuaire_roster!B:F,4,0)</f>
        <v>RHOUDANE OTHMANE</v>
      </c>
      <c r="Z1974" s="37" t="s">
        <v>110</v>
      </c>
      <c r="AA1974" s="60" t="s">
        <v>39</v>
      </c>
      <c r="AB1974" s="35" t="str">
        <f t="shared" si="322"/>
        <v/>
      </c>
      <c r="AC1974" s="35" t="str">
        <f t="shared" si="323"/>
        <v/>
      </c>
      <c r="AD1974" s="35" t="str">
        <f t="shared" si="324"/>
        <v/>
      </c>
      <c r="AE1974" s="45" t="str">
        <f t="shared" si="325"/>
        <v/>
      </c>
      <c r="AF1974" s="61"/>
      <c r="AG1974" s="45"/>
    </row>
    <row r="1975" spans="1:33" x14ac:dyDescent="0.2">
      <c r="A1975" s="59" t="str">
        <f>+VLOOKUP(B1975,Annuaire_roster!B:G,5,0)</f>
        <v>01577</v>
      </c>
      <c r="B1975" s="78" t="s">
        <v>195</v>
      </c>
      <c r="C1975" s="65">
        <v>0.37361111111111112</v>
      </c>
      <c r="D1975" s="65">
        <v>0.375</v>
      </c>
      <c r="E1975" s="66">
        <v>0.79166666666666663</v>
      </c>
      <c r="F1975" s="66">
        <v>0.79166666666666663</v>
      </c>
      <c r="G1975" s="49">
        <v>0</v>
      </c>
      <c r="H1975" s="48">
        <v>0</v>
      </c>
      <c r="I1975" s="69" t="s">
        <v>63</v>
      </c>
      <c r="J1975" s="48">
        <v>0</v>
      </c>
      <c r="K1975" s="58">
        <v>0</v>
      </c>
      <c r="L1975" s="48">
        <v>0</v>
      </c>
      <c r="M1975" s="70">
        <v>0</v>
      </c>
      <c r="N1975" s="34">
        <f t="shared" si="317"/>
        <v>0.37499999999999994</v>
      </c>
      <c r="O1975" s="38">
        <f t="shared" si="318"/>
        <v>0.37499999999999994</v>
      </c>
      <c r="P1975" s="82" t="s">
        <v>226</v>
      </c>
      <c r="Q1975" s="43">
        <v>44819</v>
      </c>
      <c r="R1975" s="35">
        <f t="shared" si="319"/>
        <v>0</v>
      </c>
      <c r="S1975" s="35">
        <f t="shared" si="320"/>
        <v>0</v>
      </c>
      <c r="T1975" s="10" t="str">
        <f t="shared" si="314"/>
        <v>Sem - 38</v>
      </c>
      <c r="U1975" s="10" t="str">
        <f t="shared" si="315"/>
        <v>Septembre</v>
      </c>
      <c r="V1975" s="36" t="str">
        <f t="shared" si="321"/>
        <v>2026</v>
      </c>
      <c r="W1975" s="34"/>
      <c r="X1975" s="91">
        <f t="shared" si="316"/>
        <v>1.388888888888884E-3</v>
      </c>
      <c r="Y1975" s="92" t="str">
        <f>VLOOKUP('CM-CIC'!B1906,Annuaire_roster!B:F,4,0)</f>
        <v>RHOUDANE OTHMANE</v>
      </c>
      <c r="Z1975" s="37" t="s">
        <v>110</v>
      </c>
      <c r="AA1975" s="60" t="s">
        <v>39</v>
      </c>
      <c r="AB1975" s="35" t="str">
        <f t="shared" si="322"/>
        <v/>
      </c>
      <c r="AC1975" s="35" t="str">
        <f t="shared" si="323"/>
        <v/>
      </c>
      <c r="AD1975" s="35" t="str">
        <f t="shared" si="324"/>
        <v/>
      </c>
      <c r="AE1975" s="45" t="str">
        <f t="shared" si="325"/>
        <v/>
      </c>
      <c r="AF1975" s="61"/>
      <c r="AG1975" s="45"/>
    </row>
    <row r="1976" spans="1:33" x14ac:dyDescent="0.2">
      <c r="A1976" s="59" t="str">
        <f>+VLOOKUP(B1976,Annuaire_roster!B:G,5,0)</f>
        <v>01573</v>
      </c>
      <c r="B1976" s="78" t="s">
        <v>200</v>
      </c>
      <c r="C1976" s="65"/>
      <c r="D1976" s="65" t="s">
        <v>30</v>
      </c>
      <c r="E1976" s="66"/>
      <c r="F1976" s="66" t="s">
        <v>30</v>
      </c>
      <c r="G1976" s="49">
        <v>0</v>
      </c>
      <c r="H1976" s="48">
        <v>0</v>
      </c>
      <c r="I1976" s="69" t="s">
        <v>63</v>
      </c>
      <c r="J1976" s="48">
        <v>0</v>
      </c>
      <c r="K1976" s="58">
        <v>0</v>
      </c>
      <c r="L1976" s="48">
        <v>0</v>
      </c>
      <c r="M1976" s="70">
        <v>0</v>
      </c>
      <c r="N1976" s="34">
        <f t="shared" si="317"/>
        <v>0</v>
      </c>
      <c r="O1976" s="38">
        <f t="shared" si="318"/>
        <v>0</v>
      </c>
      <c r="P1976" s="82" t="s">
        <v>226</v>
      </c>
      <c r="Q1976" s="43">
        <v>44819</v>
      </c>
      <c r="R1976" s="35">
        <f t="shared" si="319"/>
        <v>0</v>
      </c>
      <c r="S1976" s="35">
        <f t="shared" si="320"/>
        <v>0</v>
      </c>
      <c r="T1976" s="10" t="str">
        <f t="shared" si="314"/>
        <v>Sem - 38</v>
      </c>
      <c r="U1976" s="10" t="str">
        <f t="shared" si="315"/>
        <v>Septembre</v>
      </c>
      <c r="V1976" s="36" t="str">
        <f t="shared" si="321"/>
        <v>2026</v>
      </c>
      <c r="W1976" s="34"/>
      <c r="X1976" s="91">
        <f t="shared" si="316"/>
        <v>0</v>
      </c>
      <c r="Y1976" s="92" t="str">
        <f>VLOOKUP('CM-CIC'!B1907,Annuaire_roster!B:F,4,0)</f>
        <v>RHOUDANE OTHMANE</v>
      </c>
      <c r="Z1976" s="37" t="s">
        <v>110</v>
      </c>
      <c r="AA1976" s="60" t="s">
        <v>39</v>
      </c>
      <c r="AB1976" s="35" t="str">
        <f t="shared" si="322"/>
        <v/>
      </c>
      <c r="AC1976" s="35" t="str">
        <f t="shared" si="323"/>
        <v/>
      </c>
      <c r="AD1976" s="35">
        <f t="shared" si="324"/>
        <v>0.33333333333333298</v>
      </c>
      <c r="AE1976" s="45" t="str">
        <f t="shared" si="325"/>
        <v/>
      </c>
      <c r="AF1976" s="61"/>
      <c r="AG1976" s="45"/>
    </row>
    <row r="1977" spans="1:33" x14ac:dyDescent="0.2">
      <c r="A1977" s="59" t="str">
        <f>+VLOOKUP(B1977,Annuaire_roster!B:G,5,0)</f>
        <v>01438</v>
      </c>
      <c r="B1977" s="78" t="s">
        <v>155</v>
      </c>
      <c r="C1977" s="65">
        <v>0.55069444444444449</v>
      </c>
      <c r="D1977" s="65">
        <v>0.375</v>
      </c>
      <c r="E1977" s="66">
        <v>0.79166666666666663</v>
      </c>
      <c r="F1977" s="66">
        <v>0.79166666666666663</v>
      </c>
      <c r="G1977" s="49">
        <v>0</v>
      </c>
      <c r="H1977" s="48">
        <v>0</v>
      </c>
      <c r="I1977" s="69">
        <v>0.13402777777777777</v>
      </c>
      <c r="J1977" s="48">
        <v>0</v>
      </c>
      <c r="K1977" s="58">
        <v>0.13402777777777777</v>
      </c>
      <c r="L1977" s="48">
        <v>0</v>
      </c>
      <c r="M1977" s="70">
        <v>0</v>
      </c>
      <c r="N1977" s="34">
        <f t="shared" si="317"/>
        <v>0.24097222222222217</v>
      </c>
      <c r="O1977" s="38">
        <f t="shared" si="318"/>
        <v>0.37499999999999994</v>
      </c>
      <c r="P1977" s="82" t="s">
        <v>226</v>
      </c>
      <c r="Q1977" s="43">
        <v>44820</v>
      </c>
      <c r="R1977" s="35">
        <f t="shared" si="319"/>
        <v>0</v>
      </c>
      <c r="S1977" s="35">
        <f t="shared" si="320"/>
        <v>0.13402777777777777</v>
      </c>
      <c r="T1977" s="10" t="str">
        <f t="shared" si="314"/>
        <v>Sem - 38</v>
      </c>
      <c r="U1977" s="10" t="str">
        <f t="shared" si="315"/>
        <v>Septembre</v>
      </c>
      <c r="V1977" s="36" t="str">
        <f t="shared" si="321"/>
        <v>2026</v>
      </c>
      <c r="W1977" s="34"/>
      <c r="X1977" s="91">
        <f t="shared" si="316"/>
        <v>0</v>
      </c>
      <c r="Y1977" s="92" t="str">
        <f>VLOOKUP('CM-CIC'!B1908,Annuaire_roster!B:F,4,0)</f>
        <v>RHOUDANE OTHMANE</v>
      </c>
      <c r="Z1977" s="37" t="s">
        <v>110</v>
      </c>
      <c r="AA1977" s="60" t="s">
        <v>39</v>
      </c>
      <c r="AB1977" s="35" t="str">
        <f t="shared" si="322"/>
        <v/>
      </c>
      <c r="AC1977" s="35" t="str">
        <f t="shared" si="323"/>
        <v/>
      </c>
      <c r="AD1977" s="35" t="str">
        <f t="shared" si="324"/>
        <v/>
      </c>
      <c r="AE1977" s="45" t="str">
        <f t="shared" si="325"/>
        <v/>
      </c>
      <c r="AF1977" s="61"/>
      <c r="AG1977" s="45"/>
    </row>
    <row r="1978" spans="1:33" x14ac:dyDescent="0.2">
      <c r="A1978" s="59" t="str">
        <f>+VLOOKUP(B1978,Annuaire_roster!B:G,5,0)</f>
        <v>01435</v>
      </c>
      <c r="B1978" s="78" t="s">
        <v>156</v>
      </c>
      <c r="C1978" s="65">
        <v>0.37430555555555556</v>
      </c>
      <c r="D1978" s="65">
        <v>0.375</v>
      </c>
      <c r="E1978" s="66">
        <v>0.79166666666666663</v>
      </c>
      <c r="F1978" s="66">
        <v>0.79166666666666663</v>
      </c>
      <c r="G1978" s="49">
        <v>0</v>
      </c>
      <c r="H1978" s="48">
        <v>0</v>
      </c>
      <c r="I1978" s="69" t="s">
        <v>63</v>
      </c>
      <c r="J1978" s="48">
        <v>0</v>
      </c>
      <c r="K1978" s="58">
        <v>0</v>
      </c>
      <c r="L1978" s="48">
        <v>0</v>
      </c>
      <c r="M1978" s="70">
        <v>0</v>
      </c>
      <c r="N1978" s="34">
        <f t="shared" si="317"/>
        <v>0.37499999999999994</v>
      </c>
      <c r="O1978" s="38">
        <f t="shared" si="318"/>
        <v>0.37499999999999994</v>
      </c>
      <c r="P1978" s="82" t="s">
        <v>226</v>
      </c>
      <c r="Q1978" s="43">
        <v>44820</v>
      </c>
      <c r="R1978" s="35">
        <f t="shared" si="319"/>
        <v>0</v>
      </c>
      <c r="S1978" s="35">
        <f t="shared" si="320"/>
        <v>0</v>
      </c>
      <c r="T1978" s="10" t="str">
        <f t="shared" si="314"/>
        <v>Sem - 38</v>
      </c>
      <c r="U1978" s="10" t="str">
        <f t="shared" si="315"/>
        <v>Septembre</v>
      </c>
      <c r="V1978" s="36" t="str">
        <f t="shared" si="321"/>
        <v>2026</v>
      </c>
      <c r="W1978" s="34"/>
      <c r="X1978" s="91">
        <f t="shared" si="316"/>
        <v>0</v>
      </c>
      <c r="Y1978" s="92" t="str">
        <f>VLOOKUP('CM-CIC'!B1909,Annuaire_roster!B:F,4,0)</f>
        <v>RHOUDANE OTHMANE</v>
      </c>
      <c r="Z1978" s="37" t="s">
        <v>110</v>
      </c>
      <c r="AA1978" s="60" t="s">
        <v>39</v>
      </c>
      <c r="AB1978" s="35" t="str">
        <f t="shared" si="322"/>
        <v/>
      </c>
      <c r="AC1978" s="35" t="str">
        <f t="shared" si="323"/>
        <v/>
      </c>
      <c r="AD1978" s="35" t="str">
        <f t="shared" si="324"/>
        <v/>
      </c>
      <c r="AE1978" s="45" t="str">
        <f t="shared" si="325"/>
        <v/>
      </c>
      <c r="AF1978" s="61"/>
      <c r="AG1978" s="45"/>
    </row>
    <row r="1979" spans="1:33" x14ac:dyDescent="0.2">
      <c r="A1979" s="59" t="str">
        <f>+VLOOKUP(B1979,Annuaire_roster!B:G,5,0)</f>
        <v>01601</v>
      </c>
      <c r="B1979" s="78" t="s">
        <v>207</v>
      </c>
      <c r="C1979" s="65">
        <v>0.37430555555555556</v>
      </c>
      <c r="D1979" s="65">
        <v>0.375</v>
      </c>
      <c r="E1979" s="66">
        <v>0.79166666666666663</v>
      </c>
      <c r="F1979" s="66">
        <v>0.79166666666666663</v>
      </c>
      <c r="G1979" s="49">
        <v>0</v>
      </c>
      <c r="H1979" s="48">
        <v>0</v>
      </c>
      <c r="I1979" s="69" t="s">
        <v>63</v>
      </c>
      <c r="J1979" s="48">
        <v>0</v>
      </c>
      <c r="K1979" s="58">
        <v>0</v>
      </c>
      <c r="L1979" s="48">
        <v>0</v>
      </c>
      <c r="M1979" s="70">
        <v>0</v>
      </c>
      <c r="N1979" s="34">
        <f t="shared" si="317"/>
        <v>0.37499999999999994</v>
      </c>
      <c r="O1979" s="38">
        <f t="shared" si="318"/>
        <v>0.37499999999999994</v>
      </c>
      <c r="P1979" s="82" t="s">
        <v>226</v>
      </c>
      <c r="Q1979" s="43">
        <v>44820</v>
      </c>
      <c r="R1979" s="35">
        <f t="shared" ref="R1979:R2010" si="326">IF(M1979="Abs",O1979,0)</f>
        <v>0</v>
      </c>
      <c r="S1979" s="35">
        <f t="shared" ref="S1979:S2010" si="327">SUM(R1979,L1979,I1979,J1979,W1979,H1979)</f>
        <v>0</v>
      </c>
      <c r="T1979" s="10" t="str">
        <f t="shared" si="314"/>
        <v>Sem - 38</v>
      </c>
      <c r="U1979" s="10" t="str">
        <f t="shared" si="315"/>
        <v>Septembre</v>
      </c>
      <c r="V1979" s="36" t="str">
        <f t="shared" ref="V1979:V2010" si="328">+TEXT(Q1979,"aaa")</f>
        <v>2026</v>
      </c>
      <c r="W1979" s="34"/>
      <c r="X1979" s="91">
        <f t="shared" si="316"/>
        <v>0</v>
      </c>
      <c r="Y1979" s="92" t="str">
        <f>VLOOKUP('CM-CIC'!B1910,Annuaire_roster!B:F,4,0)</f>
        <v>RHOUDANE OTHMANE</v>
      </c>
      <c r="Z1979" s="37" t="s">
        <v>110</v>
      </c>
      <c r="AA1979" s="60" t="s">
        <v>39</v>
      </c>
      <c r="AB1979" s="35" t="str">
        <f t="shared" ref="AB1979:AB2010" si="329">IF(AND(D1979="Congé",F1979="Congé"),0.333333333333333,IF(OR(AND(D1979="Congé",F1979&lt;&gt;"Congé"),(AND(F1979="Congé",D1979&lt;&gt;"Congé"))),0.166666666666667,""))</f>
        <v/>
      </c>
      <c r="AC1979" s="35" t="str">
        <f t="shared" ref="AC1979:AC2010" si="330">IF(AND(D1979="Congé sans solde",F1979="Congé sans solde"),0.333333333333333,IF(OR(AND(D1979="Congé sans solde",F1979&lt;&gt;"Congé sans solde"),(AND(F1979="Congé sans solde",D1979&lt;&gt;"Congé sans solde"))),0.166666666666667,""))</f>
        <v/>
      </c>
      <c r="AD1979" s="35" t="str">
        <f t="shared" ref="AD1979:AD2010" si="331">IF(AND(D1979="Congé spécial",F1979="Congé spécial"),0.333333333333333,IF(OR(AND(D1979="Congé spécial",F1979&lt;&gt;"Congé décès"),(AND(F1979="Congé spécial",D1979&lt;&gt;"Congé spécial"))),0.166666666666667,""))</f>
        <v/>
      </c>
      <c r="AE1979" s="45" t="str">
        <f t="shared" ref="AE1979:AE2010" si="332">IF(AND(D1979="Férié",F1979="Férié"),0.333333333333333,IF(OR(AND(D1979="Férié",F1979&lt;&gt;"Férié"),(AND(F1979="Férié",D1979&lt;&gt;"Férié"))),0.166666666666667,""))</f>
        <v/>
      </c>
      <c r="AF1979" s="61"/>
      <c r="AG1979" s="45"/>
    </row>
    <row r="1980" spans="1:33" x14ac:dyDescent="0.2">
      <c r="A1980" s="59" t="str">
        <f>+VLOOKUP(B1980,Annuaire_roster!B:G,5,0)</f>
        <v>01595</v>
      </c>
      <c r="B1980" s="78" t="s">
        <v>208</v>
      </c>
      <c r="C1980" s="65">
        <v>0.37361111111111112</v>
      </c>
      <c r="D1980" s="65">
        <v>0.375</v>
      </c>
      <c r="E1980" s="66">
        <v>0.79166666666666663</v>
      </c>
      <c r="F1980" s="66">
        <v>0.79166666666666663</v>
      </c>
      <c r="G1980" s="49">
        <v>0</v>
      </c>
      <c r="H1980" s="48">
        <v>0</v>
      </c>
      <c r="I1980" s="69" t="s">
        <v>63</v>
      </c>
      <c r="J1980" s="48">
        <v>0</v>
      </c>
      <c r="K1980" s="58">
        <v>0</v>
      </c>
      <c r="L1980" s="48">
        <v>0</v>
      </c>
      <c r="M1980" s="70">
        <v>0</v>
      </c>
      <c r="N1980" s="34">
        <f t="shared" si="317"/>
        <v>0.37499999999999994</v>
      </c>
      <c r="O1980" s="38">
        <f t="shared" si="318"/>
        <v>0.37499999999999994</v>
      </c>
      <c r="P1980" s="82" t="s">
        <v>226</v>
      </c>
      <c r="Q1980" s="43">
        <v>44820</v>
      </c>
      <c r="R1980" s="35">
        <f t="shared" si="326"/>
        <v>0</v>
      </c>
      <c r="S1980" s="35">
        <f t="shared" si="327"/>
        <v>0</v>
      </c>
      <c r="T1980" s="10" t="str">
        <f t="shared" si="314"/>
        <v>Sem - 38</v>
      </c>
      <c r="U1980" s="10" t="str">
        <f t="shared" si="315"/>
        <v>Septembre</v>
      </c>
      <c r="V1980" s="36" t="str">
        <f t="shared" si="328"/>
        <v>2026</v>
      </c>
      <c r="W1980" s="34"/>
      <c r="X1980" s="91">
        <f t="shared" si="316"/>
        <v>1.388888888888884E-3</v>
      </c>
      <c r="Y1980" s="92" t="str">
        <f>VLOOKUP('CM-CIC'!B1911,Annuaire_roster!B:F,4,0)</f>
        <v>RHOUDANE OTHMANE</v>
      </c>
      <c r="Z1980" s="37" t="s">
        <v>110</v>
      </c>
      <c r="AA1980" s="60" t="s">
        <v>39</v>
      </c>
      <c r="AB1980" s="35" t="str">
        <f t="shared" si="329"/>
        <v/>
      </c>
      <c r="AC1980" s="35" t="str">
        <f t="shared" si="330"/>
        <v/>
      </c>
      <c r="AD1980" s="35" t="str">
        <f t="shared" si="331"/>
        <v/>
      </c>
      <c r="AE1980" s="45" t="str">
        <f t="shared" si="332"/>
        <v/>
      </c>
      <c r="AF1980" s="61"/>
      <c r="AG1980" s="45"/>
    </row>
    <row r="1981" spans="1:33" x14ac:dyDescent="0.2">
      <c r="A1981" s="59" t="str">
        <f>+VLOOKUP(B1981,Annuaire_roster!B:G,5,0)</f>
        <v>01597</v>
      </c>
      <c r="B1981" s="78" t="s">
        <v>215</v>
      </c>
      <c r="C1981" s="65">
        <v>0.37361111111111112</v>
      </c>
      <c r="D1981" s="65">
        <v>0.375</v>
      </c>
      <c r="E1981" s="66">
        <v>0.79166666666666663</v>
      </c>
      <c r="F1981" s="66">
        <v>0.79166666666666663</v>
      </c>
      <c r="G1981" s="49">
        <v>0</v>
      </c>
      <c r="H1981" s="48">
        <v>0</v>
      </c>
      <c r="I1981" s="69" t="s">
        <v>63</v>
      </c>
      <c r="J1981" s="48">
        <v>0</v>
      </c>
      <c r="K1981" s="58">
        <v>0</v>
      </c>
      <c r="L1981" s="48">
        <v>0</v>
      </c>
      <c r="M1981" s="70">
        <v>0</v>
      </c>
      <c r="N1981" s="34">
        <f t="shared" si="317"/>
        <v>0.37499999999999994</v>
      </c>
      <c r="O1981" s="38">
        <f t="shared" si="318"/>
        <v>0.37499999999999994</v>
      </c>
      <c r="P1981" s="82" t="s">
        <v>226</v>
      </c>
      <c r="Q1981" s="43">
        <v>44820</v>
      </c>
      <c r="R1981" s="35">
        <f t="shared" si="326"/>
        <v>0</v>
      </c>
      <c r="S1981" s="35">
        <f t="shared" si="327"/>
        <v>0</v>
      </c>
      <c r="T1981" s="10" t="str">
        <f t="shared" si="314"/>
        <v>Sem - 38</v>
      </c>
      <c r="U1981" s="10" t="str">
        <f t="shared" si="315"/>
        <v>Septembre</v>
      </c>
      <c r="V1981" s="36" t="str">
        <f t="shared" si="328"/>
        <v>2026</v>
      </c>
      <c r="W1981" s="34"/>
      <c r="X1981" s="91">
        <f t="shared" si="316"/>
        <v>1.388888888888884E-3</v>
      </c>
      <c r="Y1981" s="92" t="str">
        <f>VLOOKUP('CM-CIC'!B1912,Annuaire_roster!B:F,4,0)</f>
        <v>RHOUDANE OTHMANE</v>
      </c>
      <c r="Z1981" s="37" t="s">
        <v>110</v>
      </c>
      <c r="AA1981" s="60" t="s">
        <v>39</v>
      </c>
      <c r="AB1981" s="35" t="str">
        <f t="shared" si="329"/>
        <v/>
      </c>
      <c r="AC1981" s="35" t="str">
        <f t="shared" si="330"/>
        <v/>
      </c>
      <c r="AD1981" s="35" t="str">
        <f t="shared" si="331"/>
        <v/>
      </c>
      <c r="AE1981" s="45" t="str">
        <f t="shared" si="332"/>
        <v/>
      </c>
      <c r="AF1981" s="61"/>
      <c r="AG1981" s="45"/>
    </row>
    <row r="1982" spans="1:33" x14ac:dyDescent="0.2">
      <c r="A1982" s="59" t="str">
        <f>+VLOOKUP(B1982,Annuaire_roster!B:G,5,0)</f>
        <v>01588</v>
      </c>
      <c r="B1982" s="78" t="s">
        <v>219</v>
      </c>
      <c r="C1982" s="65">
        <v>0.37430555555555556</v>
      </c>
      <c r="D1982" s="65">
        <v>0.375</v>
      </c>
      <c r="E1982" s="66">
        <v>0.79166666666666663</v>
      </c>
      <c r="F1982" s="66">
        <v>0.79166666666666663</v>
      </c>
      <c r="G1982" s="49">
        <v>0</v>
      </c>
      <c r="H1982" s="48">
        <v>0</v>
      </c>
      <c r="I1982" s="69" t="s">
        <v>63</v>
      </c>
      <c r="J1982" s="48">
        <v>0</v>
      </c>
      <c r="K1982" s="58">
        <v>0</v>
      </c>
      <c r="L1982" s="48">
        <v>0</v>
      </c>
      <c r="M1982" s="70">
        <v>0</v>
      </c>
      <c r="N1982" s="34">
        <f t="shared" si="317"/>
        <v>0.37499999999999994</v>
      </c>
      <c r="O1982" s="38">
        <f t="shared" si="318"/>
        <v>0.37499999999999994</v>
      </c>
      <c r="P1982" s="82" t="s">
        <v>226</v>
      </c>
      <c r="Q1982" s="43">
        <v>44820</v>
      </c>
      <c r="R1982" s="35">
        <f t="shared" si="326"/>
        <v>0</v>
      </c>
      <c r="S1982" s="35">
        <f t="shared" si="327"/>
        <v>0</v>
      </c>
      <c r="T1982" s="10" t="str">
        <f t="shared" si="314"/>
        <v>Sem - 38</v>
      </c>
      <c r="U1982" s="10" t="str">
        <f t="shared" si="315"/>
        <v>Septembre</v>
      </c>
      <c r="V1982" s="36" t="str">
        <f t="shared" si="328"/>
        <v>2026</v>
      </c>
      <c r="W1982" s="34"/>
      <c r="X1982" s="91">
        <f t="shared" si="316"/>
        <v>0</v>
      </c>
      <c r="Y1982" s="92" t="str">
        <f>VLOOKUP('CM-CIC'!B1913,Annuaire_roster!B:F,4,0)</f>
        <v>RHOUDANE OTHMANE</v>
      </c>
      <c r="Z1982" s="37" t="s">
        <v>110</v>
      </c>
      <c r="AA1982" s="60" t="s">
        <v>39</v>
      </c>
      <c r="AB1982" s="35" t="str">
        <f t="shared" si="329"/>
        <v/>
      </c>
      <c r="AC1982" s="35" t="str">
        <f t="shared" si="330"/>
        <v/>
      </c>
      <c r="AD1982" s="35" t="str">
        <f t="shared" si="331"/>
        <v/>
      </c>
      <c r="AE1982" s="45" t="str">
        <f t="shared" si="332"/>
        <v/>
      </c>
      <c r="AF1982" s="61"/>
      <c r="AG1982" s="45"/>
    </row>
    <row r="1983" spans="1:33" x14ac:dyDescent="0.2">
      <c r="A1983" s="59" t="str">
        <f>+VLOOKUP(B1983,Annuaire_roster!B:G,5,0)</f>
        <v>01562</v>
      </c>
      <c r="B1983" s="78" t="s">
        <v>199</v>
      </c>
      <c r="C1983" s="65">
        <v>0.37361111111111112</v>
      </c>
      <c r="D1983" s="65">
        <v>0.375</v>
      </c>
      <c r="E1983" s="66">
        <v>0.79166666666666663</v>
      </c>
      <c r="F1983" s="66">
        <v>0.79166666666666663</v>
      </c>
      <c r="G1983" s="49">
        <v>0</v>
      </c>
      <c r="H1983" s="48">
        <v>0</v>
      </c>
      <c r="I1983" s="69" t="s">
        <v>63</v>
      </c>
      <c r="J1983" s="48">
        <v>0</v>
      </c>
      <c r="K1983" s="58">
        <v>0</v>
      </c>
      <c r="L1983" s="48">
        <v>0</v>
      </c>
      <c r="M1983" s="70">
        <v>0</v>
      </c>
      <c r="N1983" s="34">
        <f t="shared" si="317"/>
        <v>0.37499999999999994</v>
      </c>
      <c r="O1983" s="38">
        <f t="shared" si="318"/>
        <v>0.37499999999999994</v>
      </c>
      <c r="P1983" s="82" t="s">
        <v>226</v>
      </c>
      <c r="Q1983" s="43">
        <v>44820</v>
      </c>
      <c r="R1983" s="35">
        <f t="shared" si="326"/>
        <v>0</v>
      </c>
      <c r="S1983" s="35">
        <f t="shared" si="327"/>
        <v>0</v>
      </c>
      <c r="T1983" s="10" t="str">
        <f t="shared" si="314"/>
        <v>Sem - 38</v>
      </c>
      <c r="U1983" s="10" t="str">
        <f t="shared" si="315"/>
        <v>Septembre</v>
      </c>
      <c r="V1983" s="36" t="str">
        <f t="shared" si="328"/>
        <v>2026</v>
      </c>
      <c r="W1983" s="34"/>
      <c r="X1983" s="91">
        <f t="shared" si="316"/>
        <v>1.388888888888884E-3</v>
      </c>
      <c r="Y1983" s="92" t="str">
        <f>VLOOKUP('CM-CIC'!B1914,Annuaire_roster!B:F,4,0)</f>
        <v>RHOUDANE OTHMANE</v>
      </c>
      <c r="Z1983" s="37" t="s">
        <v>110</v>
      </c>
      <c r="AA1983" s="60" t="s">
        <v>39</v>
      </c>
      <c r="AB1983" s="35" t="str">
        <f t="shared" si="329"/>
        <v/>
      </c>
      <c r="AC1983" s="35" t="str">
        <f t="shared" si="330"/>
        <v/>
      </c>
      <c r="AD1983" s="35" t="str">
        <f t="shared" si="331"/>
        <v/>
      </c>
      <c r="AE1983" s="45" t="str">
        <f t="shared" si="332"/>
        <v/>
      </c>
      <c r="AF1983" s="61"/>
      <c r="AG1983" s="45"/>
    </row>
    <row r="1984" spans="1:33" x14ac:dyDescent="0.2">
      <c r="A1984" s="59" t="str">
        <f>+VLOOKUP(B1984,Annuaire_roster!B:G,5,0)</f>
        <v>01574</v>
      </c>
      <c r="B1984" s="78" t="s">
        <v>192</v>
      </c>
      <c r="C1984" s="65">
        <v>0.37430555555555556</v>
      </c>
      <c r="D1984" s="65">
        <v>0.375</v>
      </c>
      <c r="E1984" s="66">
        <v>0.79166666666666663</v>
      </c>
      <c r="F1984" s="66">
        <v>0.79166666666666663</v>
      </c>
      <c r="G1984" s="49">
        <v>0</v>
      </c>
      <c r="H1984" s="48">
        <v>0</v>
      </c>
      <c r="I1984" s="69" t="s">
        <v>63</v>
      </c>
      <c r="J1984" s="48">
        <v>0</v>
      </c>
      <c r="K1984" s="58">
        <v>0</v>
      </c>
      <c r="L1984" s="48">
        <v>0</v>
      </c>
      <c r="M1984" s="70">
        <v>0</v>
      </c>
      <c r="N1984" s="34">
        <f t="shared" si="317"/>
        <v>0.37499999999999994</v>
      </c>
      <c r="O1984" s="38">
        <f t="shared" si="318"/>
        <v>0.37499999999999994</v>
      </c>
      <c r="P1984" s="82" t="s">
        <v>226</v>
      </c>
      <c r="Q1984" s="43">
        <v>44820</v>
      </c>
      <c r="R1984" s="35">
        <f t="shared" si="326"/>
        <v>0</v>
      </c>
      <c r="S1984" s="35">
        <f t="shared" si="327"/>
        <v>0</v>
      </c>
      <c r="T1984" s="10" t="str">
        <f t="shared" si="314"/>
        <v>Sem - 38</v>
      </c>
      <c r="U1984" s="10" t="str">
        <f t="shared" si="315"/>
        <v>Septembre</v>
      </c>
      <c r="V1984" s="36" t="str">
        <f t="shared" si="328"/>
        <v>2026</v>
      </c>
      <c r="W1984" s="34"/>
      <c r="X1984" s="91">
        <f t="shared" si="316"/>
        <v>0</v>
      </c>
      <c r="Y1984" s="92" t="str">
        <f>VLOOKUP('CM-CIC'!B1915,Annuaire_roster!B:F,4,0)</f>
        <v>RHOUDANE OTHMANE</v>
      </c>
      <c r="Z1984" s="37" t="s">
        <v>110</v>
      </c>
      <c r="AA1984" s="60" t="s">
        <v>39</v>
      </c>
      <c r="AB1984" s="35" t="str">
        <f t="shared" si="329"/>
        <v/>
      </c>
      <c r="AC1984" s="35" t="str">
        <f t="shared" si="330"/>
        <v/>
      </c>
      <c r="AD1984" s="35" t="str">
        <f t="shared" si="331"/>
        <v/>
      </c>
      <c r="AE1984" s="45" t="str">
        <f t="shared" si="332"/>
        <v/>
      </c>
      <c r="AF1984" s="61"/>
      <c r="AG1984" s="45"/>
    </row>
    <row r="1985" spans="1:33" x14ac:dyDescent="0.2">
      <c r="A1985" s="59" t="str">
        <f>+VLOOKUP(B1985,Annuaire_roster!B:G,5,0)</f>
        <v>01577</v>
      </c>
      <c r="B1985" s="78" t="s">
        <v>195</v>
      </c>
      <c r="C1985" s="65">
        <v>0.37291666666666667</v>
      </c>
      <c r="D1985" s="65">
        <v>0.375</v>
      </c>
      <c r="E1985" s="66">
        <v>0.79166666666666663</v>
      </c>
      <c r="F1985" s="66">
        <v>0.79166666666666663</v>
      </c>
      <c r="G1985" s="49">
        <v>0</v>
      </c>
      <c r="H1985" s="48">
        <v>0</v>
      </c>
      <c r="I1985" s="69" t="s">
        <v>63</v>
      </c>
      <c r="J1985" s="48">
        <v>0</v>
      </c>
      <c r="K1985" s="58">
        <v>0</v>
      </c>
      <c r="L1985" s="48">
        <v>0</v>
      </c>
      <c r="M1985" s="70">
        <v>0</v>
      </c>
      <c r="N1985" s="34">
        <f t="shared" si="317"/>
        <v>0.37499999999999994</v>
      </c>
      <c r="O1985" s="38">
        <f t="shared" si="318"/>
        <v>0.37499999999999994</v>
      </c>
      <c r="P1985" s="82" t="s">
        <v>226</v>
      </c>
      <c r="Q1985" s="43">
        <v>44820</v>
      </c>
      <c r="R1985" s="35">
        <f t="shared" si="326"/>
        <v>0</v>
      </c>
      <c r="S1985" s="35">
        <f t="shared" si="327"/>
        <v>0</v>
      </c>
      <c r="T1985" s="10" t="str">
        <f t="shared" si="314"/>
        <v>Sem - 38</v>
      </c>
      <c r="U1985" s="10" t="str">
        <f t="shared" si="315"/>
        <v>Septembre</v>
      </c>
      <c r="V1985" s="36" t="str">
        <f t="shared" si="328"/>
        <v>2026</v>
      </c>
      <c r="W1985" s="34"/>
      <c r="X1985" s="91">
        <f t="shared" si="316"/>
        <v>2.0833333333333259E-3</v>
      </c>
      <c r="Y1985" s="92" t="str">
        <f>VLOOKUP('CM-CIC'!B1916,Annuaire_roster!B:F,4,0)</f>
        <v>RHOUDANE OTHMANE</v>
      </c>
      <c r="Z1985" s="37" t="s">
        <v>110</v>
      </c>
      <c r="AA1985" s="60" t="s">
        <v>39</v>
      </c>
      <c r="AB1985" s="35" t="str">
        <f t="shared" si="329"/>
        <v/>
      </c>
      <c r="AC1985" s="35" t="str">
        <f t="shared" si="330"/>
        <v/>
      </c>
      <c r="AD1985" s="35" t="str">
        <f t="shared" si="331"/>
        <v/>
      </c>
      <c r="AE1985" s="45" t="str">
        <f t="shared" si="332"/>
        <v/>
      </c>
      <c r="AF1985" s="61"/>
      <c r="AG1985" s="45"/>
    </row>
    <row r="1986" spans="1:33" x14ac:dyDescent="0.2">
      <c r="A1986" s="59" t="str">
        <f>+VLOOKUP(B1986,Annuaire_roster!B:G,5,0)</f>
        <v>01573</v>
      </c>
      <c r="B1986" s="78" t="s">
        <v>200</v>
      </c>
      <c r="C1986" s="65">
        <v>0.375</v>
      </c>
      <c r="D1986" s="65">
        <v>0.375</v>
      </c>
      <c r="E1986" s="66">
        <v>0.40625</v>
      </c>
      <c r="F1986" s="66">
        <v>0.79166666666666663</v>
      </c>
      <c r="G1986" s="49">
        <v>0</v>
      </c>
      <c r="H1986" s="48">
        <v>0</v>
      </c>
      <c r="I1986" s="69" t="s">
        <v>63</v>
      </c>
      <c r="J1986" s="48">
        <v>0</v>
      </c>
      <c r="K1986" s="58">
        <v>0</v>
      </c>
      <c r="L1986" s="48">
        <v>0.34375</v>
      </c>
      <c r="M1986" s="70">
        <v>0</v>
      </c>
      <c r="N1986" s="34">
        <f t="shared" si="317"/>
        <v>3.1249999999999944E-2</v>
      </c>
      <c r="O1986" s="38">
        <f t="shared" si="318"/>
        <v>0.37499999999999994</v>
      </c>
      <c r="P1986" s="82" t="s">
        <v>226</v>
      </c>
      <c r="Q1986" s="43">
        <v>44820</v>
      </c>
      <c r="R1986" s="35">
        <f t="shared" si="326"/>
        <v>0</v>
      </c>
      <c r="S1986" s="35">
        <f t="shared" si="327"/>
        <v>0.34375</v>
      </c>
      <c r="T1986" s="10" t="str">
        <f t="shared" ref="T1986:T2049" si="333">"Sem - "&amp;WEEKNUM(Q1986,21)</f>
        <v>Sem - 38</v>
      </c>
      <c r="U1986" s="10" t="str">
        <f t="shared" ref="U1986:U2049" si="334">PROPER(TEXT(Q1986,"mmmm"))</f>
        <v>Septembre</v>
      </c>
      <c r="V1986" s="36" t="str">
        <f t="shared" si="328"/>
        <v>2026</v>
      </c>
      <c r="W1986" s="34"/>
      <c r="X1986" s="91">
        <f t="shared" ref="X1986:X2049" si="335">IFERROR(IF(M1986="Abs",0,IF((D1986-C1986+E1986-F1986)&lt;0.000694444444444444,0,(D1986-C1986+E1986-F1986))),0)</f>
        <v>0</v>
      </c>
      <c r="Y1986" s="92" t="str">
        <f>VLOOKUP('CM-CIC'!B1917,Annuaire_roster!B:F,4,0)</f>
        <v>RHOUDANE OTHMANE</v>
      </c>
      <c r="Z1986" s="37" t="s">
        <v>110</v>
      </c>
      <c r="AA1986" s="60" t="s">
        <v>39</v>
      </c>
      <c r="AB1986" s="35" t="str">
        <f t="shared" si="329"/>
        <v/>
      </c>
      <c r="AC1986" s="35" t="str">
        <f t="shared" si="330"/>
        <v/>
      </c>
      <c r="AD1986" s="35" t="str">
        <f t="shared" si="331"/>
        <v/>
      </c>
      <c r="AE1986" s="45" t="str">
        <f t="shared" si="332"/>
        <v/>
      </c>
      <c r="AF1986" s="61"/>
      <c r="AG1986" s="45"/>
    </row>
    <row r="1987" spans="1:33" x14ac:dyDescent="0.2">
      <c r="A1987" s="59" t="str">
        <f>+VLOOKUP(B1987,Annuaire_roster!B:G,5,0)</f>
        <v>01438</v>
      </c>
      <c r="B1987" s="78" t="s">
        <v>155</v>
      </c>
      <c r="C1987" s="65">
        <v>0.37291666666666667</v>
      </c>
      <c r="D1987" s="65">
        <v>0.375</v>
      </c>
      <c r="E1987" s="66">
        <v>0.75</v>
      </c>
      <c r="F1987" s="66">
        <v>0.75</v>
      </c>
      <c r="G1987" s="49">
        <v>0</v>
      </c>
      <c r="H1987" s="48">
        <v>0</v>
      </c>
      <c r="I1987" s="69" t="s">
        <v>63</v>
      </c>
      <c r="J1987" s="48">
        <v>0</v>
      </c>
      <c r="K1987" s="58">
        <v>0</v>
      </c>
      <c r="L1987" s="48">
        <v>0</v>
      </c>
      <c r="M1987" s="70">
        <v>0</v>
      </c>
      <c r="N1987" s="34">
        <f t="shared" si="317"/>
        <v>0.33333333333333331</v>
      </c>
      <c r="O1987" s="38">
        <f t="shared" si="318"/>
        <v>0.33333333333333331</v>
      </c>
      <c r="P1987" s="82" t="s">
        <v>226</v>
      </c>
      <c r="Q1987" s="43">
        <v>44821</v>
      </c>
      <c r="R1987" s="35">
        <f t="shared" si="326"/>
        <v>0</v>
      </c>
      <c r="S1987" s="35">
        <f t="shared" si="327"/>
        <v>0</v>
      </c>
      <c r="T1987" s="10" t="str">
        <f t="shared" si="333"/>
        <v>Sem - 38</v>
      </c>
      <c r="U1987" s="10" t="str">
        <f t="shared" si="334"/>
        <v>Septembre</v>
      </c>
      <c r="V1987" s="36" t="str">
        <f t="shared" si="328"/>
        <v>2026</v>
      </c>
      <c r="W1987" s="34"/>
      <c r="X1987" s="91">
        <f t="shared" si="335"/>
        <v>2.0833333333333259E-3</v>
      </c>
      <c r="Y1987" s="92" t="str">
        <f>VLOOKUP('CM-CIC'!B1918,Annuaire_roster!B:F,4,0)</f>
        <v>RHOUDANE OTHMANE</v>
      </c>
      <c r="Z1987" s="37" t="s">
        <v>110</v>
      </c>
      <c r="AA1987" s="60" t="s">
        <v>39</v>
      </c>
      <c r="AB1987" s="35" t="str">
        <f t="shared" si="329"/>
        <v/>
      </c>
      <c r="AC1987" s="35" t="str">
        <f t="shared" si="330"/>
        <v/>
      </c>
      <c r="AD1987" s="35" t="str">
        <f t="shared" si="331"/>
        <v/>
      </c>
      <c r="AE1987" s="45" t="str">
        <f t="shared" si="332"/>
        <v/>
      </c>
      <c r="AF1987" s="61"/>
      <c r="AG1987" s="45"/>
    </row>
    <row r="1988" spans="1:33" x14ac:dyDescent="0.2">
      <c r="A1988" s="59" t="str">
        <f>+VLOOKUP(B1988,Annuaire_roster!B:G,5,0)</f>
        <v>01435</v>
      </c>
      <c r="B1988" s="78" t="s">
        <v>156</v>
      </c>
      <c r="C1988" s="65">
        <v>0.375</v>
      </c>
      <c r="D1988" s="65">
        <v>0.375</v>
      </c>
      <c r="E1988" s="66">
        <v>0.75</v>
      </c>
      <c r="F1988" s="66">
        <v>0.75</v>
      </c>
      <c r="G1988" s="49">
        <v>0</v>
      </c>
      <c r="H1988" s="48">
        <v>0</v>
      </c>
      <c r="I1988" s="69" t="s">
        <v>63</v>
      </c>
      <c r="J1988" s="48">
        <v>0</v>
      </c>
      <c r="K1988" s="58">
        <v>0</v>
      </c>
      <c r="L1988" s="48">
        <v>0</v>
      </c>
      <c r="M1988" s="70">
        <v>0</v>
      </c>
      <c r="N1988" s="34">
        <f t="shared" si="317"/>
        <v>0.33333333333333331</v>
      </c>
      <c r="O1988" s="38">
        <f t="shared" si="318"/>
        <v>0.33333333333333331</v>
      </c>
      <c r="P1988" s="82" t="s">
        <v>226</v>
      </c>
      <c r="Q1988" s="43">
        <v>44821</v>
      </c>
      <c r="R1988" s="35">
        <f t="shared" si="326"/>
        <v>0</v>
      </c>
      <c r="S1988" s="35">
        <f t="shared" si="327"/>
        <v>0</v>
      </c>
      <c r="T1988" s="10" t="str">
        <f t="shared" si="333"/>
        <v>Sem - 38</v>
      </c>
      <c r="U1988" s="10" t="str">
        <f t="shared" si="334"/>
        <v>Septembre</v>
      </c>
      <c r="V1988" s="36" t="str">
        <f t="shared" si="328"/>
        <v>2026</v>
      </c>
      <c r="W1988" s="34"/>
      <c r="X1988" s="91">
        <f t="shared" si="335"/>
        <v>0</v>
      </c>
      <c r="Y1988" s="92" t="str">
        <f>VLOOKUP('CM-CIC'!B1919,Annuaire_roster!B:F,4,0)</f>
        <v>RHOUDANE OTHMANE</v>
      </c>
      <c r="Z1988" s="37" t="s">
        <v>110</v>
      </c>
      <c r="AA1988" s="60" t="s">
        <v>39</v>
      </c>
      <c r="AB1988" s="35" t="str">
        <f t="shared" si="329"/>
        <v/>
      </c>
      <c r="AC1988" s="35" t="str">
        <f t="shared" si="330"/>
        <v/>
      </c>
      <c r="AD1988" s="35" t="str">
        <f t="shared" si="331"/>
        <v/>
      </c>
      <c r="AE1988" s="45" t="str">
        <f t="shared" si="332"/>
        <v/>
      </c>
      <c r="AF1988" s="61"/>
      <c r="AG1988" s="45"/>
    </row>
    <row r="1989" spans="1:33" x14ac:dyDescent="0.2">
      <c r="A1989" s="59" t="str">
        <f>+VLOOKUP(B1989,Annuaire_roster!B:G,5,0)</f>
        <v>01601</v>
      </c>
      <c r="B1989" s="78" t="s">
        <v>207</v>
      </c>
      <c r="C1989" s="65">
        <v>0.375</v>
      </c>
      <c r="D1989" s="65">
        <v>0.375</v>
      </c>
      <c r="E1989" s="66">
        <v>0.75</v>
      </c>
      <c r="F1989" s="66">
        <v>0.75</v>
      </c>
      <c r="G1989" s="49">
        <v>0</v>
      </c>
      <c r="H1989" s="48">
        <v>0</v>
      </c>
      <c r="I1989" s="69" t="s">
        <v>63</v>
      </c>
      <c r="J1989" s="48">
        <v>0</v>
      </c>
      <c r="K1989" s="58">
        <v>0</v>
      </c>
      <c r="L1989" s="48">
        <v>0</v>
      </c>
      <c r="M1989" s="70">
        <v>0</v>
      </c>
      <c r="N1989" s="34">
        <f t="shared" si="317"/>
        <v>0.33333333333333331</v>
      </c>
      <c r="O1989" s="38">
        <f t="shared" si="318"/>
        <v>0.33333333333333331</v>
      </c>
      <c r="P1989" s="82" t="s">
        <v>226</v>
      </c>
      <c r="Q1989" s="43">
        <v>44821</v>
      </c>
      <c r="R1989" s="35">
        <f t="shared" si="326"/>
        <v>0</v>
      </c>
      <c r="S1989" s="35">
        <f t="shared" si="327"/>
        <v>0</v>
      </c>
      <c r="T1989" s="10" t="str">
        <f t="shared" si="333"/>
        <v>Sem - 38</v>
      </c>
      <c r="U1989" s="10" t="str">
        <f t="shared" si="334"/>
        <v>Septembre</v>
      </c>
      <c r="V1989" s="36" t="str">
        <f t="shared" si="328"/>
        <v>2026</v>
      </c>
      <c r="W1989" s="34"/>
      <c r="X1989" s="91">
        <f t="shared" si="335"/>
        <v>0</v>
      </c>
      <c r="Y1989" s="92" t="str">
        <f>VLOOKUP('CM-CIC'!B1920,Annuaire_roster!B:F,4,0)</f>
        <v>RHOUDANE OTHMANE</v>
      </c>
      <c r="Z1989" s="37" t="s">
        <v>110</v>
      </c>
      <c r="AA1989" s="60" t="s">
        <v>39</v>
      </c>
      <c r="AB1989" s="35" t="str">
        <f t="shared" si="329"/>
        <v/>
      </c>
      <c r="AC1989" s="35" t="str">
        <f t="shared" si="330"/>
        <v/>
      </c>
      <c r="AD1989" s="35" t="str">
        <f t="shared" si="331"/>
        <v/>
      </c>
      <c r="AE1989" s="45" t="str">
        <f t="shared" si="332"/>
        <v/>
      </c>
      <c r="AF1989" s="61"/>
      <c r="AG1989" s="45"/>
    </row>
    <row r="1990" spans="1:33" x14ac:dyDescent="0.2">
      <c r="A1990" s="59" t="str">
        <f>+VLOOKUP(B1990,Annuaire_roster!B:G,5,0)</f>
        <v>01595</v>
      </c>
      <c r="B1990" s="78" t="s">
        <v>208</v>
      </c>
      <c r="C1990" s="65">
        <v>0.375</v>
      </c>
      <c r="D1990" s="65">
        <v>0.375</v>
      </c>
      <c r="E1990" s="66">
        <v>0.75</v>
      </c>
      <c r="F1990" s="66">
        <v>0.75</v>
      </c>
      <c r="G1990" s="49">
        <v>0</v>
      </c>
      <c r="H1990" s="48">
        <v>0</v>
      </c>
      <c r="I1990" s="69" t="s">
        <v>63</v>
      </c>
      <c r="J1990" s="48">
        <v>0</v>
      </c>
      <c r="K1990" s="58">
        <v>0</v>
      </c>
      <c r="L1990" s="48">
        <v>0</v>
      </c>
      <c r="M1990" s="70">
        <v>0</v>
      </c>
      <c r="N1990" s="34">
        <f t="shared" si="317"/>
        <v>0.33333333333333331</v>
      </c>
      <c r="O1990" s="38">
        <f t="shared" si="318"/>
        <v>0.33333333333333331</v>
      </c>
      <c r="P1990" s="82" t="s">
        <v>226</v>
      </c>
      <c r="Q1990" s="43">
        <v>44821</v>
      </c>
      <c r="R1990" s="35">
        <f t="shared" si="326"/>
        <v>0</v>
      </c>
      <c r="S1990" s="35">
        <f t="shared" si="327"/>
        <v>0</v>
      </c>
      <c r="T1990" s="10" t="str">
        <f t="shared" si="333"/>
        <v>Sem - 38</v>
      </c>
      <c r="U1990" s="10" t="str">
        <f t="shared" si="334"/>
        <v>Septembre</v>
      </c>
      <c r="V1990" s="36" t="str">
        <f t="shared" si="328"/>
        <v>2026</v>
      </c>
      <c r="W1990" s="34"/>
      <c r="X1990" s="91">
        <f t="shared" si="335"/>
        <v>0</v>
      </c>
      <c r="Y1990" s="92" t="str">
        <f>VLOOKUP('CM-CIC'!B1921,Annuaire_roster!B:F,4,0)</f>
        <v>RHOUDANE OTHMANE</v>
      </c>
      <c r="Z1990" s="37" t="s">
        <v>110</v>
      </c>
      <c r="AA1990" s="60" t="s">
        <v>39</v>
      </c>
      <c r="AB1990" s="35" t="str">
        <f t="shared" si="329"/>
        <v/>
      </c>
      <c r="AC1990" s="35" t="str">
        <f t="shared" si="330"/>
        <v/>
      </c>
      <c r="AD1990" s="35" t="str">
        <f t="shared" si="331"/>
        <v/>
      </c>
      <c r="AE1990" s="45" t="str">
        <f t="shared" si="332"/>
        <v/>
      </c>
      <c r="AF1990" s="61"/>
      <c r="AG1990" s="45"/>
    </row>
    <row r="1991" spans="1:33" x14ac:dyDescent="0.2">
      <c r="A1991" s="59" t="str">
        <f>+VLOOKUP(B1991,Annuaire_roster!B:G,5,0)</f>
        <v>01597</v>
      </c>
      <c r="B1991" s="78" t="s">
        <v>215</v>
      </c>
      <c r="C1991" s="65">
        <v>0.375</v>
      </c>
      <c r="D1991" s="65">
        <v>0.375</v>
      </c>
      <c r="E1991" s="66">
        <v>0.75</v>
      </c>
      <c r="F1991" s="66">
        <v>0.75</v>
      </c>
      <c r="G1991" s="49">
        <v>0</v>
      </c>
      <c r="H1991" s="48">
        <v>0</v>
      </c>
      <c r="I1991" s="69" t="s">
        <v>63</v>
      </c>
      <c r="J1991" s="48">
        <v>0</v>
      </c>
      <c r="K1991" s="58">
        <v>0</v>
      </c>
      <c r="L1991" s="48">
        <v>0</v>
      </c>
      <c r="M1991" s="70">
        <v>0</v>
      </c>
      <c r="N1991" s="34">
        <f t="shared" si="317"/>
        <v>0.33333333333333331</v>
      </c>
      <c r="O1991" s="38">
        <f t="shared" si="318"/>
        <v>0.33333333333333331</v>
      </c>
      <c r="P1991" s="82" t="s">
        <v>226</v>
      </c>
      <c r="Q1991" s="43">
        <v>44821</v>
      </c>
      <c r="R1991" s="35">
        <f t="shared" si="326"/>
        <v>0</v>
      </c>
      <c r="S1991" s="35">
        <f t="shared" si="327"/>
        <v>0</v>
      </c>
      <c r="T1991" s="10" t="str">
        <f t="shared" si="333"/>
        <v>Sem - 38</v>
      </c>
      <c r="U1991" s="10" t="str">
        <f t="shared" si="334"/>
        <v>Septembre</v>
      </c>
      <c r="V1991" s="36" t="str">
        <f t="shared" si="328"/>
        <v>2026</v>
      </c>
      <c r="W1991" s="34"/>
      <c r="X1991" s="91">
        <f t="shared" si="335"/>
        <v>0</v>
      </c>
      <c r="Y1991" s="92" t="str">
        <f>VLOOKUP('CM-CIC'!B1922,Annuaire_roster!B:F,4,0)</f>
        <v>RHOUDANE OTHMANE</v>
      </c>
      <c r="Z1991" s="37" t="s">
        <v>110</v>
      </c>
      <c r="AA1991" s="60" t="s">
        <v>39</v>
      </c>
      <c r="AB1991" s="35" t="str">
        <f t="shared" si="329"/>
        <v/>
      </c>
      <c r="AC1991" s="35" t="str">
        <f t="shared" si="330"/>
        <v/>
      </c>
      <c r="AD1991" s="35" t="str">
        <f t="shared" si="331"/>
        <v/>
      </c>
      <c r="AE1991" s="45" t="str">
        <f t="shared" si="332"/>
        <v/>
      </c>
      <c r="AF1991" s="61"/>
      <c r="AG1991" s="45"/>
    </row>
    <row r="1992" spans="1:33" x14ac:dyDescent="0.2">
      <c r="A1992" s="59" t="str">
        <f>+VLOOKUP(B1992,Annuaire_roster!B:G,5,0)</f>
        <v>01588</v>
      </c>
      <c r="B1992" s="78" t="s">
        <v>219</v>
      </c>
      <c r="C1992" s="65">
        <v>0.375</v>
      </c>
      <c r="D1992" s="65">
        <v>0.375</v>
      </c>
      <c r="E1992" s="66">
        <v>0.75</v>
      </c>
      <c r="F1992" s="66">
        <v>0.75</v>
      </c>
      <c r="G1992" s="49">
        <v>0</v>
      </c>
      <c r="H1992" s="48">
        <v>0</v>
      </c>
      <c r="I1992" s="69" t="s">
        <v>63</v>
      </c>
      <c r="J1992" s="48">
        <v>0</v>
      </c>
      <c r="K1992" s="58">
        <v>0</v>
      </c>
      <c r="L1992" s="48">
        <v>0</v>
      </c>
      <c r="M1992" s="70">
        <v>0</v>
      </c>
      <c r="N1992" s="34">
        <f t="shared" si="317"/>
        <v>0.33333333333333331</v>
      </c>
      <c r="O1992" s="38">
        <f t="shared" si="318"/>
        <v>0.33333333333333331</v>
      </c>
      <c r="P1992" s="82" t="s">
        <v>226</v>
      </c>
      <c r="Q1992" s="43">
        <v>44821</v>
      </c>
      <c r="R1992" s="35">
        <f t="shared" si="326"/>
        <v>0</v>
      </c>
      <c r="S1992" s="35">
        <f t="shared" si="327"/>
        <v>0</v>
      </c>
      <c r="T1992" s="10" t="str">
        <f t="shared" si="333"/>
        <v>Sem - 38</v>
      </c>
      <c r="U1992" s="10" t="str">
        <f t="shared" si="334"/>
        <v>Septembre</v>
      </c>
      <c r="V1992" s="36" t="str">
        <f t="shared" si="328"/>
        <v>2026</v>
      </c>
      <c r="W1992" s="34"/>
      <c r="X1992" s="91">
        <f t="shared" si="335"/>
        <v>0</v>
      </c>
      <c r="Y1992" s="92" t="str">
        <f>VLOOKUP('CM-CIC'!B1923,Annuaire_roster!B:F,4,0)</f>
        <v>RHOUDANE OTHMANE</v>
      </c>
      <c r="Z1992" s="37" t="s">
        <v>110</v>
      </c>
      <c r="AA1992" s="60" t="s">
        <v>39</v>
      </c>
      <c r="AB1992" s="35" t="str">
        <f t="shared" si="329"/>
        <v/>
      </c>
      <c r="AC1992" s="35" t="str">
        <f t="shared" si="330"/>
        <v/>
      </c>
      <c r="AD1992" s="35" t="str">
        <f t="shared" si="331"/>
        <v/>
      </c>
      <c r="AE1992" s="45" t="str">
        <f t="shared" si="332"/>
        <v/>
      </c>
      <c r="AF1992" s="61"/>
      <c r="AG1992" s="45"/>
    </row>
    <row r="1993" spans="1:33" x14ac:dyDescent="0.2">
      <c r="A1993" s="59" t="str">
        <f>+VLOOKUP(B1993,Annuaire_roster!B:G,5,0)</f>
        <v>01562</v>
      </c>
      <c r="B1993" s="78" t="s">
        <v>199</v>
      </c>
      <c r="C1993" s="65">
        <v>0.375</v>
      </c>
      <c r="D1993" s="65">
        <v>0.375</v>
      </c>
      <c r="E1993" s="66">
        <v>0.75</v>
      </c>
      <c r="F1993" s="66">
        <v>0.75</v>
      </c>
      <c r="G1993" s="49">
        <v>0</v>
      </c>
      <c r="H1993" s="48">
        <v>0</v>
      </c>
      <c r="I1993" s="69" t="s">
        <v>63</v>
      </c>
      <c r="J1993" s="48">
        <v>0</v>
      </c>
      <c r="K1993" s="58">
        <v>0</v>
      </c>
      <c r="L1993" s="48">
        <v>0</v>
      </c>
      <c r="M1993" s="70">
        <v>0</v>
      </c>
      <c r="N1993" s="34">
        <f t="shared" si="317"/>
        <v>0.33333333333333331</v>
      </c>
      <c r="O1993" s="38">
        <f t="shared" si="318"/>
        <v>0.33333333333333331</v>
      </c>
      <c r="P1993" s="82" t="s">
        <v>226</v>
      </c>
      <c r="Q1993" s="43">
        <v>44821</v>
      </c>
      <c r="R1993" s="35">
        <f t="shared" si="326"/>
        <v>0</v>
      </c>
      <c r="S1993" s="35">
        <f t="shared" si="327"/>
        <v>0</v>
      </c>
      <c r="T1993" s="10" t="str">
        <f t="shared" si="333"/>
        <v>Sem - 38</v>
      </c>
      <c r="U1993" s="10" t="str">
        <f t="shared" si="334"/>
        <v>Septembre</v>
      </c>
      <c r="V1993" s="36" t="str">
        <f t="shared" si="328"/>
        <v>2026</v>
      </c>
      <c r="W1993" s="34"/>
      <c r="X1993" s="91">
        <f t="shared" si="335"/>
        <v>0</v>
      </c>
      <c r="Y1993" s="92" t="str">
        <f>VLOOKUP('CM-CIC'!B1924,Annuaire_roster!B:F,4,0)</f>
        <v>RHOUDANE OTHMANE</v>
      </c>
      <c r="Z1993" s="37" t="s">
        <v>110</v>
      </c>
      <c r="AA1993" s="60" t="s">
        <v>39</v>
      </c>
      <c r="AB1993" s="35" t="str">
        <f t="shared" si="329"/>
        <v/>
      </c>
      <c r="AC1993" s="35" t="str">
        <f t="shared" si="330"/>
        <v/>
      </c>
      <c r="AD1993" s="35" t="str">
        <f t="shared" si="331"/>
        <v/>
      </c>
      <c r="AE1993" s="45" t="str">
        <f t="shared" si="332"/>
        <v/>
      </c>
      <c r="AF1993" s="61"/>
      <c r="AG1993" s="45"/>
    </row>
    <row r="1994" spans="1:33" x14ac:dyDescent="0.2">
      <c r="A1994" s="59" t="str">
        <f>+VLOOKUP(B1994,Annuaire_roster!B:G,5,0)</f>
        <v>01574</v>
      </c>
      <c r="B1994" s="78" t="s">
        <v>192</v>
      </c>
      <c r="C1994" s="65">
        <v>0.375</v>
      </c>
      <c r="D1994" s="65">
        <v>0.375</v>
      </c>
      <c r="E1994" s="66">
        <v>0.75</v>
      </c>
      <c r="F1994" s="66">
        <v>0.75</v>
      </c>
      <c r="G1994" s="49">
        <v>0</v>
      </c>
      <c r="H1994" s="48">
        <v>0</v>
      </c>
      <c r="I1994" s="69" t="s">
        <v>63</v>
      </c>
      <c r="J1994" s="48">
        <v>0</v>
      </c>
      <c r="K1994" s="58">
        <v>0</v>
      </c>
      <c r="L1994" s="48">
        <v>0</v>
      </c>
      <c r="M1994" s="70">
        <v>0</v>
      </c>
      <c r="N1994" s="34">
        <f t="shared" si="317"/>
        <v>0.33333333333333331</v>
      </c>
      <c r="O1994" s="38">
        <f t="shared" si="318"/>
        <v>0.33333333333333331</v>
      </c>
      <c r="P1994" s="82" t="s">
        <v>226</v>
      </c>
      <c r="Q1994" s="43">
        <v>44821</v>
      </c>
      <c r="R1994" s="35">
        <f t="shared" si="326"/>
        <v>0</v>
      </c>
      <c r="S1994" s="35">
        <f t="shared" si="327"/>
        <v>0</v>
      </c>
      <c r="T1994" s="10" t="str">
        <f t="shared" si="333"/>
        <v>Sem - 38</v>
      </c>
      <c r="U1994" s="10" t="str">
        <f t="shared" si="334"/>
        <v>Septembre</v>
      </c>
      <c r="V1994" s="36" t="str">
        <f t="shared" si="328"/>
        <v>2026</v>
      </c>
      <c r="W1994" s="34"/>
      <c r="X1994" s="91">
        <f t="shared" si="335"/>
        <v>0</v>
      </c>
      <c r="Y1994" s="92" t="str">
        <f>VLOOKUP('CM-CIC'!B1925,Annuaire_roster!B:F,4,0)</f>
        <v>RHOUDANE OTHMANE</v>
      </c>
      <c r="Z1994" s="37" t="s">
        <v>110</v>
      </c>
      <c r="AA1994" s="60" t="s">
        <v>39</v>
      </c>
      <c r="AB1994" s="35" t="str">
        <f t="shared" si="329"/>
        <v/>
      </c>
      <c r="AC1994" s="35" t="str">
        <f t="shared" si="330"/>
        <v/>
      </c>
      <c r="AD1994" s="35" t="str">
        <f t="shared" si="331"/>
        <v/>
      </c>
      <c r="AE1994" s="45" t="str">
        <f t="shared" si="332"/>
        <v/>
      </c>
      <c r="AF1994" s="61"/>
      <c r="AG1994" s="45"/>
    </row>
    <row r="1995" spans="1:33" x14ac:dyDescent="0.2">
      <c r="A1995" s="59" t="str">
        <f>+VLOOKUP(B1995,Annuaire_roster!B:G,5,0)</f>
        <v>01577</v>
      </c>
      <c r="B1995" s="78" t="s">
        <v>195</v>
      </c>
      <c r="C1995" s="65">
        <v>0.37291666666666667</v>
      </c>
      <c r="D1995" s="65">
        <v>0.375</v>
      </c>
      <c r="E1995" s="66">
        <v>0.75</v>
      </c>
      <c r="F1995" s="66">
        <v>0.75</v>
      </c>
      <c r="G1995" s="49">
        <v>0</v>
      </c>
      <c r="H1995" s="48">
        <v>0</v>
      </c>
      <c r="I1995" s="69" t="s">
        <v>63</v>
      </c>
      <c r="J1995" s="48">
        <v>0</v>
      </c>
      <c r="K1995" s="58">
        <v>0</v>
      </c>
      <c r="L1995" s="48">
        <v>0</v>
      </c>
      <c r="M1995" s="70">
        <v>0</v>
      </c>
      <c r="N1995" s="34">
        <f t="shared" si="317"/>
        <v>0.33333333333333331</v>
      </c>
      <c r="O1995" s="38">
        <f t="shared" si="318"/>
        <v>0.33333333333333331</v>
      </c>
      <c r="P1995" s="82" t="s">
        <v>226</v>
      </c>
      <c r="Q1995" s="43">
        <v>44821</v>
      </c>
      <c r="R1995" s="35">
        <f t="shared" si="326"/>
        <v>0</v>
      </c>
      <c r="S1995" s="35">
        <f t="shared" si="327"/>
        <v>0</v>
      </c>
      <c r="T1995" s="10" t="str">
        <f t="shared" si="333"/>
        <v>Sem - 38</v>
      </c>
      <c r="U1995" s="10" t="str">
        <f t="shared" si="334"/>
        <v>Septembre</v>
      </c>
      <c r="V1995" s="36" t="str">
        <f t="shared" si="328"/>
        <v>2026</v>
      </c>
      <c r="W1995" s="34"/>
      <c r="X1995" s="91">
        <f t="shared" si="335"/>
        <v>2.0833333333333259E-3</v>
      </c>
      <c r="Y1995" s="92" t="str">
        <f>VLOOKUP('CM-CIC'!B1926,Annuaire_roster!B:F,4,0)</f>
        <v>RHOUDANE OTHMANE</v>
      </c>
      <c r="Z1995" s="37" t="s">
        <v>110</v>
      </c>
      <c r="AA1995" s="60" t="s">
        <v>39</v>
      </c>
      <c r="AB1995" s="35" t="str">
        <f t="shared" si="329"/>
        <v/>
      </c>
      <c r="AC1995" s="35" t="str">
        <f t="shared" si="330"/>
        <v/>
      </c>
      <c r="AD1995" s="35" t="str">
        <f t="shared" si="331"/>
        <v/>
      </c>
      <c r="AE1995" s="45" t="str">
        <f t="shared" si="332"/>
        <v/>
      </c>
      <c r="AF1995" s="61"/>
      <c r="AG1995" s="45"/>
    </row>
    <row r="1996" spans="1:33" x14ac:dyDescent="0.2">
      <c r="A1996" s="59" t="str">
        <f>+VLOOKUP(B1996,Annuaire_roster!B:G,5,0)</f>
        <v>01573</v>
      </c>
      <c r="B1996" s="78" t="s">
        <v>200</v>
      </c>
      <c r="C1996" s="65"/>
      <c r="D1996" s="65">
        <v>0.375</v>
      </c>
      <c r="E1996" s="66"/>
      <c r="F1996" s="66">
        <v>0.75</v>
      </c>
      <c r="G1996" s="49">
        <v>0</v>
      </c>
      <c r="H1996" s="48">
        <v>0</v>
      </c>
      <c r="I1996" s="69" t="s">
        <v>63</v>
      </c>
      <c r="J1996" s="48">
        <v>0</v>
      </c>
      <c r="K1996" s="58">
        <v>0</v>
      </c>
      <c r="L1996" s="48">
        <v>0</v>
      </c>
      <c r="M1996" s="70" t="s">
        <v>187</v>
      </c>
      <c r="N1996" s="34" t="str">
        <f t="shared" si="317"/>
        <v/>
      </c>
      <c r="O1996" s="38">
        <f t="shared" si="318"/>
        <v>0.33333333333333331</v>
      </c>
      <c r="P1996" s="82" t="s">
        <v>226</v>
      </c>
      <c r="Q1996" s="43">
        <v>44821</v>
      </c>
      <c r="R1996" s="35">
        <f t="shared" si="326"/>
        <v>0.33333333333333331</v>
      </c>
      <c r="S1996" s="35">
        <f t="shared" si="327"/>
        <v>0.33333333333333331</v>
      </c>
      <c r="T1996" s="10" t="str">
        <f t="shared" si="333"/>
        <v>Sem - 38</v>
      </c>
      <c r="U1996" s="10" t="str">
        <f t="shared" si="334"/>
        <v>Septembre</v>
      </c>
      <c r="V1996" s="36" t="str">
        <f t="shared" si="328"/>
        <v>2026</v>
      </c>
      <c r="W1996" s="34"/>
      <c r="X1996" s="91">
        <f t="shared" si="335"/>
        <v>0</v>
      </c>
      <c r="Y1996" s="92" t="str">
        <f>VLOOKUP('CM-CIC'!B1927,Annuaire_roster!B:F,4,0)</f>
        <v>RHOUDANE OTHMANE</v>
      </c>
      <c r="Z1996" s="37" t="s">
        <v>110</v>
      </c>
      <c r="AA1996" s="60" t="s">
        <v>39</v>
      </c>
      <c r="AB1996" s="35" t="str">
        <f t="shared" si="329"/>
        <v/>
      </c>
      <c r="AC1996" s="35" t="str">
        <f t="shared" si="330"/>
        <v/>
      </c>
      <c r="AD1996" s="35" t="str">
        <f t="shared" si="331"/>
        <v/>
      </c>
      <c r="AE1996" s="45" t="str">
        <f t="shared" si="332"/>
        <v/>
      </c>
      <c r="AF1996" s="61"/>
      <c r="AG1996" s="45"/>
    </row>
    <row r="1997" spans="1:33" x14ac:dyDescent="0.2">
      <c r="A1997" s="59" t="str">
        <f>+VLOOKUP(B1997,Annuaire_roster!B:G,5,0)</f>
        <v>01438</v>
      </c>
      <c r="B1997" s="78" t="s">
        <v>155</v>
      </c>
      <c r="C1997" s="65"/>
      <c r="D1997" s="65" t="s">
        <v>64</v>
      </c>
      <c r="E1997" s="66"/>
      <c r="F1997" s="66" t="s">
        <v>64</v>
      </c>
      <c r="G1997" s="49">
        <v>0</v>
      </c>
      <c r="H1997" s="48">
        <v>0</v>
      </c>
      <c r="I1997" s="69" t="s">
        <v>63</v>
      </c>
      <c r="J1997" s="48">
        <v>0</v>
      </c>
      <c r="K1997" s="58">
        <v>0</v>
      </c>
      <c r="L1997" s="48">
        <v>0</v>
      </c>
      <c r="M1997" s="70">
        <v>0</v>
      </c>
      <c r="N1997" s="34" t="str">
        <f t="shared" si="317"/>
        <v/>
      </c>
      <c r="O1997" s="38">
        <f t="shared" si="318"/>
        <v>0</v>
      </c>
      <c r="P1997" s="82" t="s">
        <v>226</v>
      </c>
      <c r="Q1997" s="43">
        <v>44822</v>
      </c>
      <c r="R1997" s="35">
        <f t="shared" si="326"/>
        <v>0</v>
      </c>
      <c r="S1997" s="35">
        <f t="shared" si="327"/>
        <v>0</v>
      </c>
      <c r="T1997" s="10" t="str">
        <f t="shared" si="333"/>
        <v>Sem - 38</v>
      </c>
      <c r="U1997" s="10" t="str">
        <f t="shared" si="334"/>
        <v>Septembre</v>
      </c>
      <c r="V1997" s="36" t="str">
        <f t="shared" si="328"/>
        <v>2026</v>
      </c>
      <c r="W1997" s="34"/>
      <c r="X1997" s="91">
        <f t="shared" si="335"/>
        <v>0</v>
      </c>
      <c r="Y1997" s="92" t="str">
        <f>VLOOKUP('CM-CIC'!B1928,Annuaire_roster!B:F,4,0)</f>
        <v>RHOUDANE OTHMANE</v>
      </c>
      <c r="Z1997" s="37" t="s">
        <v>110</v>
      </c>
      <c r="AA1997" s="60" t="s">
        <v>39</v>
      </c>
      <c r="AB1997" s="35" t="str">
        <f t="shared" si="329"/>
        <v/>
      </c>
      <c r="AC1997" s="35" t="str">
        <f t="shared" si="330"/>
        <v/>
      </c>
      <c r="AD1997" s="35" t="str">
        <f t="shared" si="331"/>
        <v/>
      </c>
      <c r="AE1997" s="45" t="str">
        <f t="shared" si="332"/>
        <v/>
      </c>
      <c r="AF1997" s="61"/>
      <c r="AG1997" s="45"/>
    </row>
    <row r="1998" spans="1:33" x14ac:dyDescent="0.2">
      <c r="A1998" s="59" t="str">
        <f>+VLOOKUP(B1998,Annuaire_roster!B:G,5,0)</f>
        <v>01435</v>
      </c>
      <c r="B1998" s="78" t="s">
        <v>156</v>
      </c>
      <c r="C1998" s="65"/>
      <c r="D1998" s="65" t="s">
        <v>64</v>
      </c>
      <c r="E1998" s="66"/>
      <c r="F1998" s="66" t="s">
        <v>64</v>
      </c>
      <c r="G1998" s="49">
        <v>0</v>
      </c>
      <c r="H1998" s="48">
        <v>0</v>
      </c>
      <c r="I1998" s="69" t="s">
        <v>63</v>
      </c>
      <c r="J1998" s="48">
        <v>0</v>
      </c>
      <c r="K1998" s="58">
        <v>0</v>
      </c>
      <c r="L1998" s="48">
        <v>0</v>
      </c>
      <c r="M1998" s="70">
        <v>0</v>
      </c>
      <c r="N1998" s="34" t="str">
        <f t="shared" si="317"/>
        <v/>
      </c>
      <c r="O1998" s="38">
        <f t="shared" si="318"/>
        <v>0</v>
      </c>
      <c r="P1998" s="82" t="s">
        <v>226</v>
      </c>
      <c r="Q1998" s="43">
        <v>44822</v>
      </c>
      <c r="R1998" s="35">
        <f t="shared" si="326"/>
        <v>0</v>
      </c>
      <c r="S1998" s="35">
        <f t="shared" si="327"/>
        <v>0</v>
      </c>
      <c r="T1998" s="10" t="str">
        <f t="shared" si="333"/>
        <v>Sem - 38</v>
      </c>
      <c r="U1998" s="10" t="str">
        <f t="shared" si="334"/>
        <v>Septembre</v>
      </c>
      <c r="V1998" s="36" t="str">
        <f t="shared" si="328"/>
        <v>2026</v>
      </c>
      <c r="W1998" s="34"/>
      <c r="X1998" s="91">
        <f t="shared" si="335"/>
        <v>0</v>
      </c>
      <c r="Y1998" s="92" t="str">
        <f>VLOOKUP('CM-CIC'!B1929,Annuaire_roster!B:F,4,0)</f>
        <v>RHOUDANE OTHMANE</v>
      </c>
      <c r="Z1998" s="37" t="s">
        <v>110</v>
      </c>
      <c r="AA1998" s="60" t="s">
        <v>39</v>
      </c>
      <c r="AB1998" s="35" t="str">
        <f t="shared" si="329"/>
        <v/>
      </c>
      <c r="AC1998" s="35" t="str">
        <f t="shared" si="330"/>
        <v/>
      </c>
      <c r="AD1998" s="35" t="str">
        <f t="shared" si="331"/>
        <v/>
      </c>
      <c r="AE1998" s="45" t="str">
        <f t="shared" si="332"/>
        <v/>
      </c>
      <c r="AF1998" s="61"/>
      <c r="AG1998" s="45"/>
    </row>
    <row r="1999" spans="1:33" x14ac:dyDescent="0.2">
      <c r="A1999" s="59" t="str">
        <f>+VLOOKUP(B1999,Annuaire_roster!B:G,5,0)</f>
        <v>01601</v>
      </c>
      <c r="B1999" s="78" t="s">
        <v>207</v>
      </c>
      <c r="C1999" s="65"/>
      <c r="D1999" s="65" t="s">
        <v>64</v>
      </c>
      <c r="E1999" s="66"/>
      <c r="F1999" s="66" t="s">
        <v>64</v>
      </c>
      <c r="G1999" s="49">
        <v>0</v>
      </c>
      <c r="H1999" s="48">
        <v>0</v>
      </c>
      <c r="I1999" s="69" t="s">
        <v>63</v>
      </c>
      <c r="J1999" s="48">
        <v>0</v>
      </c>
      <c r="K1999" s="58">
        <v>0</v>
      </c>
      <c r="L1999" s="48">
        <v>0</v>
      </c>
      <c r="M1999" s="70">
        <v>0</v>
      </c>
      <c r="N1999" s="34" t="str">
        <f t="shared" si="317"/>
        <v/>
      </c>
      <c r="O1999" s="38">
        <f t="shared" si="318"/>
        <v>0</v>
      </c>
      <c r="P1999" s="82" t="s">
        <v>226</v>
      </c>
      <c r="Q1999" s="43">
        <v>44822</v>
      </c>
      <c r="R1999" s="35">
        <f t="shared" si="326"/>
        <v>0</v>
      </c>
      <c r="S1999" s="35">
        <f t="shared" si="327"/>
        <v>0</v>
      </c>
      <c r="T1999" s="10" t="str">
        <f t="shared" si="333"/>
        <v>Sem - 38</v>
      </c>
      <c r="U1999" s="10" t="str">
        <f t="shared" si="334"/>
        <v>Septembre</v>
      </c>
      <c r="V1999" s="36" t="str">
        <f t="shared" si="328"/>
        <v>2026</v>
      </c>
      <c r="W1999" s="34"/>
      <c r="X1999" s="91">
        <f t="shared" si="335"/>
        <v>0</v>
      </c>
      <c r="Y1999" s="92" t="str">
        <f>VLOOKUP('CM-CIC'!B1930,Annuaire_roster!B:F,4,0)</f>
        <v>RHOUDANE OTHMANE</v>
      </c>
      <c r="Z1999" s="37" t="s">
        <v>110</v>
      </c>
      <c r="AA1999" s="60" t="s">
        <v>39</v>
      </c>
      <c r="AB1999" s="35" t="str">
        <f t="shared" si="329"/>
        <v/>
      </c>
      <c r="AC1999" s="35" t="str">
        <f t="shared" si="330"/>
        <v/>
      </c>
      <c r="AD1999" s="35" t="str">
        <f t="shared" si="331"/>
        <v/>
      </c>
      <c r="AE1999" s="45" t="str">
        <f t="shared" si="332"/>
        <v/>
      </c>
      <c r="AF1999" s="61"/>
      <c r="AG1999" s="45"/>
    </row>
    <row r="2000" spans="1:33" x14ac:dyDescent="0.2">
      <c r="A2000" s="59" t="str">
        <f>+VLOOKUP(B2000,Annuaire_roster!B:G,5,0)</f>
        <v>01595</v>
      </c>
      <c r="B2000" s="78" t="s">
        <v>208</v>
      </c>
      <c r="C2000" s="65"/>
      <c r="D2000" s="65" t="s">
        <v>64</v>
      </c>
      <c r="E2000" s="66"/>
      <c r="F2000" s="66" t="s">
        <v>64</v>
      </c>
      <c r="G2000" s="49">
        <v>0</v>
      </c>
      <c r="H2000" s="48">
        <v>0</v>
      </c>
      <c r="I2000" s="69" t="s">
        <v>63</v>
      </c>
      <c r="J2000" s="48">
        <v>0</v>
      </c>
      <c r="K2000" s="58">
        <v>0</v>
      </c>
      <c r="L2000" s="48">
        <v>0</v>
      </c>
      <c r="M2000" s="70">
        <v>0</v>
      </c>
      <c r="N2000" s="34" t="str">
        <f t="shared" si="317"/>
        <v/>
      </c>
      <c r="O2000" s="38">
        <f t="shared" si="318"/>
        <v>0</v>
      </c>
      <c r="P2000" s="82" t="s">
        <v>226</v>
      </c>
      <c r="Q2000" s="43">
        <v>44822</v>
      </c>
      <c r="R2000" s="35">
        <f t="shared" si="326"/>
        <v>0</v>
      </c>
      <c r="S2000" s="35">
        <f t="shared" si="327"/>
        <v>0</v>
      </c>
      <c r="T2000" s="10" t="str">
        <f t="shared" si="333"/>
        <v>Sem - 38</v>
      </c>
      <c r="U2000" s="10" t="str">
        <f t="shared" si="334"/>
        <v>Septembre</v>
      </c>
      <c r="V2000" s="36" t="str">
        <f t="shared" si="328"/>
        <v>2026</v>
      </c>
      <c r="W2000" s="34"/>
      <c r="X2000" s="91">
        <f t="shared" si="335"/>
        <v>0</v>
      </c>
      <c r="Y2000" s="92" t="str">
        <f>VLOOKUP('CM-CIC'!B1931,Annuaire_roster!B:F,4,0)</f>
        <v>RHOUDANE OTHMANE</v>
      </c>
      <c r="Z2000" s="37" t="s">
        <v>110</v>
      </c>
      <c r="AA2000" s="60" t="s">
        <v>39</v>
      </c>
      <c r="AB2000" s="35" t="str">
        <f t="shared" si="329"/>
        <v/>
      </c>
      <c r="AC2000" s="35" t="str">
        <f t="shared" si="330"/>
        <v/>
      </c>
      <c r="AD2000" s="35" t="str">
        <f t="shared" si="331"/>
        <v/>
      </c>
      <c r="AE2000" s="45" t="str">
        <f t="shared" si="332"/>
        <v/>
      </c>
      <c r="AF2000" s="61"/>
      <c r="AG2000" s="45"/>
    </row>
    <row r="2001" spans="1:33" x14ac:dyDescent="0.2">
      <c r="A2001" s="59" t="str">
        <f>+VLOOKUP(B2001,Annuaire_roster!B:G,5,0)</f>
        <v>01597</v>
      </c>
      <c r="B2001" s="78" t="s">
        <v>215</v>
      </c>
      <c r="C2001" s="65"/>
      <c r="D2001" s="65" t="s">
        <v>64</v>
      </c>
      <c r="E2001" s="66"/>
      <c r="F2001" s="66" t="s">
        <v>64</v>
      </c>
      <c r="G2001" s="49">
        <v>0</v>
      </c>
      <c r="H2001" s="48">
        <v>0</v>
      </c>
      <c r="I2001" s="69" t="s">
        <v>63</v>
      </c>
      <c r="J2001" s="48">
        <v>0</v>
      </c>
      <c r="K2001" s="58">
        <v>0</v>
      </c>
      <c r="L2001" s="48">
        <v>0</v>
      </c>
      <c r="M2001" s="70">
        <v>0</v>
      </c>
      <c r="N2001" s="34" t="str">
        <f t="shared" si="317"/>
        <v/>
      </c>
      <c r="O2001" s="38">
        <f t="shared" si="318"/>
        <v>0</v>
      </c>
      <c r="P2001" s="82" t="s">
        <v>226</v>
      </c>
      <c r="Q2001" s="43">
        <v>44822</v>
      </c>
      <c r="R2001" s="35">
        <f t="shared" si="326"/>
        <v>0</v>
      </c>
      <c r="S2001" s="35">
        <f t="shared" si="327"/>
        <v>0</v>
      </c>
      <c r="T2001" s="10" t="str">
        <f t="shared" si="333"/>
        <v>Sem - 38</v>
      </c>
      <c r="U2001" s="10" t="str">
        <f t="shared" si="334"/>
        <v>Septembre</v>
      </c>
      <c r="V2001" s="36" t="str">
        <f t="shared" si="328"/>
        <v>2026</v>
      </c>
      <c r="W2001" s="34"/>
      <c r="X2001" s="91">
        <f t="shared" si="335"/>
        <v>0</v>
      </c>
      <c r="Y2001" s="92" t="str">
        <f>VLOOKUP('CM-CIC'!B1932,Annuaire_roster!B:F,4,0)</f>
        <v>RHOUDANE OTHMANE</v>
      </c>
      <c r="Z2001" s="37" t="s">
        <v>110</v>
      </c>
      <c r="AA2001" s="60" t="s">
        <v>39</v>
      </c>
      <c r="AB2001" s="35" t="str">
        <f t="shared" si="329"/>
        <v/>
      </c>
      <c r="AC2001" s="35" t="str">
        <f t="shared" si="330"/>
        <v/>
      </c>
      <c r="AD2001" s="35" t="str">
        <f t="shared" si="331"/>
        <v/>
      </c>
      <c r="AE2001" s="45" t="str">
        <f t="shared" si="332"/>
        <v/>
      </c>
      <c r="AF2001" s="61"/>
      <c r="AG2001" s="45"/>
    </row>
    <row r="2002" spans="1:33" x14ac:dyDescent="0.2">
      <c r="A2002" s="59" t="str">
        <f>+VLOOKUP(B2002,Annuaire_roster!B:G,5,0)</f>
        <v>01588</v>
      </c>
      <c r="B2002" s="78" t="s">
        <v>219</v>
      </c>
      <c r="C2002" s="65"/>
      <c r="D2002" s="65" t="s">
        <v>64</v>
      </c>
      <c r="E2002" s="66"/>
      <c r="F2002" s="66" t="s">
        <v>64</v>
      </c>
      <c r="G2002" s="49">
        <v>0</v>
      </c>
      <c r="H2002" s="48">
        <v>0</v>
      </c>
      <c r="I2002" s="69" t="s">
        <v>63</v>
      </c>
      <c r="J2002" s="48">
        <v>0</v>
      </c>
      <c r="K2002" s="58">
        <v>0</v>
      </c>
      <c r="L2002" s="48">
        <v>0</v>
      </c>
      <c r="M2002" s="70">
        <v>0</v>
      </c>
      <c r="N2002" s="34" t="str">
        <f t="shared" si="317"/>
        <v/>
      </c>
      <c r="O2002" s="38">
        <f t="shared" si="318"/>
        <v>0</v>
      </c>
      <c r="P2002" s="82" t="s">
        <v>226</v>
      </c>
      <c r="Q2002" s="43">
        <v>44822</v>
      </c>
      <c r="R2002" s="35">
        <f t="shared" si="326"/>
        <v>0</v>
      </c>
      <c r="S2002" s="35">
        <f t="shared" si="327"/>
        <v>0</v>
      </c>
      <c r="T2002" s="10" t="str">
        <f t="shared" si="333"/>
        <v>Sem - 38</v>
      </c>
      <c r="U2002" s="10" t="str">
        <f t="shared" si="334"/>
        <v>Septembre</v>
      </c>
      <c r="V2002" s="36" t="str">
        <f t="shared" si="328"/>
        <v>2026</v>
      </c>
      <c r="W2002" s="34"/>
      <c r="X2002" s="91">
        <f t="shared" si="335"/>
        <v>0</v>
      </c>
      <c r="Y2002" s="92" t="str">
        <f>VLOOKUP('CM-CIC'!B1933,Annuaire_roster!B:F,4,0)</f>
        <v>RHOUDANE OTHMANE</v>
      </c>
      <c r="Z2002" s="37" t="s">
        <v>110</v>
      </c>
      <c r="AA2002" s="60" t="s">
        <v>39</v>
      </c>
      <c r="AB2002" s="35" t="str">
        <f t="shared" si="329"/>
        <v/>
      </c>
      <c r="AC2002" s="35" t="str">
        <f t="shared" si="330"/>
        <v/>
      </c>
      <c r="AD2002" s="35" t="str">
        <f t="shared" si="331"/>
        <v/>
      </c>
      <c r="AE2002" s="45" t="str">
        <f t="shared" si="332"/>
        <v/>
      </c>
      <c r="AF2002" s="61"/>
      <c r="AG2002" s="45"/>
    </row>
    <row r="2003" spans="1:33" x14ac:dyDescent="0.2">
      <c r="A2003" s="59" t="str">
        <f>+VLOOKUP(B2003,Annuaire_roster!B:G,5,0)</f>
        <v>01562</v>
      </c>
      <c r="B2003" s="78" t="s">
        <v>199</v>
      </c>
      <c r="C2003" s="65"/>
      <c r="D2003" s="65" t="s">
        <v>64</v>
      </c>
      <c r="E2003" s="66"/>
      <c r="F2003" s="66" t="s">
        <v>64</v>
      </c>
      <c r="G2003" s="49">
        <v>0</v>
      </c>
      <c r="H2003" s="48">
        <v>0</v>
      </c>
      <c r="I2003" s="69" t="s">
        <v>63</v>
      </c>
      <c r="J2003" s="48">
        <v>0</v>
      </c>
      <c r="K2003" s="58">
        <v>0</v>
      </c>
      <c r="L2003" s="48">
        <v>0</v>
      </c>
      <c r="M2003" s="70">
        <v>0</v>
      </c>
      <c r="N2003" s="34" t="str">
        <f t="shared" si="317"/>
        <v/>
      </c>
      <c r="O2003" s="38">
        <f t="shared" si="318"/>
        <v>0</v>
      </c>
      <c r="P2003" s="82" t="s">
        <v>226</v>
      </c>
      <c r="Q2003" s="43">
        <v>44822</v>
      </c>
      <c r="R2003" s="35">
        <f t="shared" si="326"/>
        <v>0</v>
      </c>
      <c r="S2003" s="35">
        <f t="shared" si="327"/>
        <v>0</v>
      </c>
      <c r="T2003" s="10" t="str">
        <f t="shared" si="333"/>
        <v>Sem - 38</v>
      </c>
      <c r="U2003" s="10" t="str">
        <f t="shared" si="334"/>
        <v>Septembre</v>
      </c>
      <c r="V2003" s="36" t="str">
        <f t="shared" si="328"/>
        <v>2026</v>
      </c>
      <c r="W2003" s="34"/>
      <c r="X2003" s="91">
        <f t="shared" si="335"/>
        <v>0</v>
      </c>
      <c r="Y2003" s="92" t="str">
        <f>VLOOKUP('CM-CIC'!B1934,Annuaire_roster!B:F,4,0)</f>
        <v>RHOUDANE OTHMANE</v>
      </c>
      <c r="Z2003" s="37" t="s">
        <v>110</v>
      </c>
      <c r="AA2003" s="60" t="s">
        <v>39</v>
      </c>
      <c r="AB2003" s="35" t="str">
        <f t="shared" si="329"/>
        <v/>
      </c>
      <c r="AC2003" s="35" t="str">
        <f t="shared" si="330"/>
        <v/>
      </c>
      <c r="AD2003" s="35" t="str">
        <f t="shared" si="331"/>
        <v/>
      </c>
      <c r="AE2003" s="45" t="str">
        <f t="shared" si="332"/>
        <v/>
      </c>
      <c r="AF2003" s="61"/>
      <c r="AG2003" s="45"/>
    </row>
    <row r="2004" spans="1:33" x14ac:dyDescent="0.2">
      <c r="A2004" s="59" t="str">
        <f>+VLOOKUP(B2004,Annuaire_roster!B:G,5,0)</f>
        <v>01574</v>
      </c>
      <c r="B2004" s="78" t="s">
        <v>192</v>
      </c>
      <c r="C2004" s="65"/>
      <c r="D2004" s="65" t="s">
        <v>64</v>
      </c>
      <c r="E2004" s="66"/>
      <c r="F2004" s="66" t="s">
        <v>64</v>
      </c>
      <c r="G2004" s="49">
        <v>0</v>
      </c>
      <c r="H2004" s="48">
        <v>0</v>
      </c>
      <c r="I2004" s="69" t="s">
        <v>63</v>
      </c>
      <c r="J2004" s="48">
        <v>0</v>
      </c>
      <c r="K2004" s="58">
        <v>0</v>
      </c>
      <c r="L2004" s="48">
        <v>0</v>
      </c>
      <c r="M2004" s="70">
        <v>0</v>
      </c>
      <c r="N2004" s="34" t="str">
        <f t="shared" si="317"/>
        <v/>
      </c>
      <c r="O2004" s="38">
        <f t="shared" si="318"/>
        <v>0</v>
      </c>
      <c r="P2004" s="82" t="s">
        <v>226</v>
      </c>
      <c r="Q2004" s="43">
        <v>44822</v>
      </c>
      <c r="R2004" s="35">
        <f t="shared" si="326"/>
        <v>0</v>
      </c>
      <c r="S2004" s="35">
        <f t="shared" si="327"/>
        <v>0</v>
      </c>
      <c r="T2004" s="10" t="str">
        <f t="shared" si="333"/>
        <v>Sem - 38</v>
      </c>
      <c r="U2004" s="10" t="str">
        <f t="shared" si="334"/>
        <v>Septembre</v>
      </c>
      <c r="V2004" s="36" t="str">
        <f t="shared" si="328"/>
        <v>2026</v>
      </c>
      <c r="W2004" s="34"/>
      <c r="X2004" s="91">
        <f t="shared" si="335"/>
        <v>0</v>
      </c>
      <c r="Y2004" s="92" t="str">
        <f>VLOOKUP('CM-CIC'!B1935,Annuaire_roster!B:F,4,0)</f>
        <v>RHOUDANE OTHMANE</v>
      </c>
      <c r="Z2004" s="37" t="s">
        <v>110</v>
      </c>
      <c r="AA2004" s="60" t="s">
        <v>39</v>
      </c>
      <c r="AB2004" s="35" t="str">
        <f t="shared" si="329"/>
        <v/>
      </c>
      <c r="AC2004" s="35" t="str">
        <f t="shared" si="330"/>
        <v/>
      </c>
      <c r="AD2004" s="35" t="str">
        <f t="shared" si="331"/>
        <v/>
      </c>
      <c r="AE2004" s="45" t="str">
        <f t="shared" si="332"/>
        <v/>
      </c>
      <c r="AF2004" s="61"/>
      <c r="AG2004" s="45"/>
    </row>
    <row r="2005" spans="1:33" x14ac:dyDescent="0.2">
      <c r="A2005" s="59" t="str">
        <f>+VLOOKUP(B2005,Annuaire_roster!B:G,5,0)</f>
        <v>01577</v>
      </c>
      <c r="B2005" s="78" t="s">
        <v>195</v>
      </c>
      <c r="C2005" s="65"/>
      <c r="D2005" s="65" t="s">
        <v>64</v>
      </c>
      <c r="E2005" s="66"/>
      <c r="F2005" s="66" t="s">
        <v>64</v>
      </c>
      <c r="G2005" s="49">
        <v>0</v>
      </c>
      <c r="H2005" s="48">
        <v>0</v>
      </c>
      <c r="I2005" s="69" t="s">
        <v>63</v>
      </c>
      <c r="J2005" s="48">
        <v>0</v>
      </c>
      <c r="K2005" s="58">
        <v>0</v>
      </c>
      <c r="L2005" s="48">
        <v>0</v>
      </c>
      <c r="M2005" s="70">
        <v>0</v>
      </c>
      <c r="N2005" s="34" t="str">
        <f t="shared" ref="N2005:N2068" si="336">IFERROR(IF(OR(D2005="OFF",D2005="Congé",M2005="Abs",D2005="Congé sans solde",D2005="Férié"),"",IF(O2005-K2005-L2005&gt;O2005,O2005,IF(O2005-K2005-L2005&lt;0,"",O2005-K2005-L2005))),"")</f>
        <v/>
      </c>
      <c r="O2005" s="38">
        <f t="shared" ref="O2005:O2068" si="337">IF(AG2005="2H Pause déjeuner",IF(F2005-D2005-0.0833333333333333&lt;0,F2005-D2005-0.0833333333333333+1,F2005-D2005-0.0833333333333333),IF(OR(AND(F2005="OFF",D2005="OFF"),AND(F2005="Congé",D2005="Congé"),AND(F2005="Congé sans solde",D2005="Congé sans solde"),AND(F2005="Congé spécial",D2005="Congé spécial"),AND(F2005="Férié",D2005="Férié"),AND(F2005="OFF",D2005="Congé"),AND(F2005="OFF",D2005="Congé sans solde"),AND(F2005="OFF",D2005="Congé spécial"),AND(F2005="OFF",D2005="Férié"),AND(F2005="Congé",D2005="OFF"),AND(F2005="Congé",D2005="Congé sans solde"),AND(F2005="Congé",D2005="Congé spécial"),AND(F2005="Congé",D2005="Férié"),AND(F2005="Congé sans solde",D2005="OFF"),AND(F2005="Congé sans solde",D2005="Congé"),AND(F2005="Congé sans solde",D2005="Congé spécial"),AND(F2005="Congé sans solde",D2005="Férié"),AND(F2005="Congé spécial",D2005="OFF"),AND(F2005="Congé spécial",D2005="Congé"),AND(F2005="Congé spécial",D2005="Congé sans solde"),AND(F2005="Congé spécial",D2005="Férié"),AND(F2005="Férié",D2005="OFF"),AND(F2005="Férié",D2005="Congé"),AND(F2005="Férié",D2005="Congé sans solde"),AND(F2005="Férié",D2005="Congé spécial")),0,IF(OR(F2005="OFF",F2005="Congé",F2005="Congé spécial",F2005="Congé sans solde",D2005="OFF",D2005="Congé",D2005="Congé spécial",D2005="Congé sans solde"),0.208333333333334,IF(AND(AG2005="",F2005-D2005&lt;0),("24:00:00"-D2005)+("00:00:00"+F2005)-0.0416666666666667,IF(AND(OR(AG2005="Allaitement",AG2005="Sans déjeuner"),F2005-D2005&lt;0),("24:00:00"-D2005)+("00:00:00"+F2005),IF(AND(AG2005="",F2005-D2005&gt;0.166666666666667),F2005-D2005-0.0416666666666667,IF(AND(OR(AG2005="Allaitement",AG2005="Sans déjeuner"),F2005-D2005&gt;0.166666666666667),F2005-D2005,F2005-D2005)))))))</f>
        <v>0</v>
      </c>
      <c r="P2005" s="82" t="s">
        <v>226</v>
      </c>
      <c r="Q2005" s="43">
        <v>44822</v>
      </c>
      <c r="R2005" s="35">
        <f t="shared" si="326"/>
        <v>0</v>
      </c>
      <c r="S2005" s="35">
        <f t="shared" si="327"/>
        <v>0</v>
      </c>
      <c r="T2005" s="10" t="str">
        <f t="shared" si="333"/>
        <v>Sem - 38</v>
      </c>
      <c r="U2005" s="10" t="str">
        <f t="shared" si="334"/>
        <v>Septembre</v>
      </c>
      <c r="V2005" s="36" t="str">
        <f t="shared" si="328"/>
        <v>2026</v>
      </c>
      <c r="W2005" s="34"/>
      <c r="X2005" s="91">
        <f t="shared" si="335"/>
        <v>0</v>
      </c>
      <c r="Y2005" s="92" t="str">
        <f>VLOOKUP('CM-CIC'!B1936,Annuaire_roster!B:F,4,0)</f>
        <v>RHOUDANE OTHMANE</v>
      </c>
      <c r="Z2005" s="37" t="s">
        <v>110</v>
      </c>
      <c r="AA2005" s="60" t="s">
        <v>39</v>
      </c>
      <c r="AB2005" s="35" t="str">
        <f t="shared" si="329"/>
        <v/>
      </c>
      <c r="AC2005" s="35" t="str">
        <f t="shared" si="330"/>
        <v/>
      </c>
      <c r="AD2005" s="35" t="str">
        <f t="shared" si="331"/>
        <v/>
      </c>
      <c r="AE2005" s="45" t="str">
        <f t="shared" si="332"/>
        <v/>
      </c>
      <c r="AF2005" s="61"/>
      <c r="AG2005" s="45"/>
    </row>
    <row r="2006" spans="1:33" x14ac:dyDescent="0.2">
      <c r="A2006" s="59" t="str">
        <f>+VLOOKUP(B2006,Annuaire_roster!B:G,5,0)</f>
        <v>01573</v>
      </c>
      <c r="B2006" s="78" t="s">
        <v>200</v>
      </c>
      <c r="C2006" s="65"/>
      <c r="D2006" s="65" t="s">
        <v>64</v>
      </c>
      <c r="E2006" s="66"/>
      <c r="F2006" s="66" t="s">
        <v>64</v>
      </c>
      <c r="G2006" s="49">
        <v>0</v>
      </c>
      <c r="H2006" s="48">
        <v>0</v>
      </c>
      <c r="I2006" s="69" t="s">
        <v>63</v>
      </c>
      <c r="J2006" s="48">
        <v>0</v>
      </c>
      <c r="K2006" s="58">
        <v>0</v>
      </c>
      <c r="L2006" s="48">
        <v>0</v>
      </c>
      <c r="M2006" s="70">
        <v>0</v>
      </c>
      <c r="N2006" s="34" t="str">
        <f t="shared" si="336"/>
        <v/>
      </c>
      <c r="O2006" s="38">
        <f t="shared" si="337"/>
        <v>0</v>
      </c>
      <c r="P2006" s="82" t="s">
        <v>226</v>
      </c>
      <c r="Q2006" s="43">
        <v>44822</v>
      </c>
      <c r="R2006" s="35">
        <f t="shared" si="326"/>
        <v>0</v>
      </c>
      <c r="S2006" s="35">
        <f t="shared" si="327"/>
        <v>0</v>
      </c>
      <c r="T2006" s="10" t="str">
        <f t="shared" si="333"/>
        <v>Sem - 38</v>
      </c>
      <c r="U2006" s="10" t="str">
        <f t="shared" si="334"/>
        <v>Septembre</v>
      </c>
      <c r="V2006" s="36" t="str">
        <f t="shared" si="328"/>
        <v>2026</v>
      </c>
      <c r="W2006" s="34"/>
      <c r="X2006" s="91">
        <f t="shared" si="335"/>
        <v>0</v>
      </c>
      <c r="Y2006" s="92" t="str">
        <f>VLOOKUP('CM-CIC'!B1937,Annuaire_roster!B:F,4,0)</f>
        <v>RHOUDANE OTHMANE</v>
      </c>
      <c r="Z2006" s="37" t="s">
        <v>110</v>
      </c>
      <c r="AA2006" s="60" t="s">
        <v>39</v>
      </c>
      <c r="AB2006" s="35" t="str">
        <f t="shared" si="329"/>
        <v/>
      </c>
      <c r="AC2006" s="35" t="str">
        <f t="shared" si="330"/>
        <v/>
      </c>
      <c r="AD2006" s="35" t="str">
        <f t="shared" si="331"/>
        <v/>
      </c>
      <c r="AE2006" s="45" t="str">
        <f t="shared" si="332"/>
        <v/>
      </c>
      <c r="AF2006" s="61"/>
      <c r="AG2006" s="45"/>
    </row>
    <row r="2007" spans="1:33" x14ac:dyDescent="0.2">
      <c r="A2007" s="59" t="str">
        <f>+VLOOKUP(B2007,Annuaire_roster!B:G,5,0)</f>
        <v>01438</v>
      </c>
      <c r="B2007" s="78" t="s">
        <v>155</v>
      </c>
      <c r="C2007" s="65"/>
      <c r="D2007" s="65" t="s">
        <v>64</v>
      </c>
      <c r="E2007" s="66"/>
      <c r="F2007" s="66" t="s">
        <v>64</v>
      </c>
      <c r="G2007" s="49">
        <v>0</v>
      </c>
      <c r="H2007" s="48">
        <v>0</v>
      </c>
      <c r="I2007" s="69" t="s">
        <v>63</v>
      </c>
      <c r="J2007" s="48">
        <v>0</v>
      </c>
      <c r="K2007" s="58">
        <v>0</v>
      </c>
      <c r="L2007" s="48">
        <v>0</v>
      </c>
      <c r="M2007" s="70">
        <v>0</v>
      </c>
      <c r="N2007" s="34" t="str">
        <f t="shared" si="336"/>
        <v/>
      </c>
      <c r="O2007" s="38">
        <f t="shared" si="337"/>
        <v>0</v>
      </c>
      <c r="P2007" s="82" t="s">
        <v>226</v>
      </c>
      <c r="Q2007" s="43">
        <v>44823</v>
      </c>
      <c r="R2007" s="35">
        <f t="shared" si="326"/>
        <v>0</v>
      </c>
      <c r="S2007" s="35">
        <f t="shared" si="327"/>
        <v>0</v>
      </c>
      <c r="T2007" s="10" t="str">
        <f t="shared" si="333"/>
        <v>Sem - 38</v>
      </c>
      <c r="U2007" s="10" t="str">
        <f t="shared" si="334"/>
        <v>Septembre</v>
      </c>
      <c r="V2007" s="36" t="str">
        <f t="shared" si="328"/>
        <v>2026</v>
      </c>
      <c r="W2007" s="34"/>
      <c r="X2007" s="91">
        <f t="shared" si="335"/>
        <v>0</v>
      </c>
      <c r="Y2007" s="92" t="str">
        <f>VLOOKUP('CM-CIC'!B1938,Annuaire_roster!B:F,4,0)</f>
        <v>RHOUDANE OTHMANE</v>
      </c>
      <c r="Z2007" s="37" t="s">
        <v>110</v>
      </c>
      <c r="AA2007" s="60" t="s">
        <v>39</v>
      </c>
      <c r="AB2007" s="35" t="str">
        <f t="shared" si="329"/>
        <v/>
      </c>
      <c r="AC2007" s="35" t="str">
        <f t="shared" si="330"/>
        <v/>
      </c>
      <c r="AD2007" s="35" t="str">
        <f t="shared" si="331"/>
        <v/>
      </c>
      <c r="AE2007" s="45" t="str">
        <f t="shared" si="332"/>
        <v/>
      </c>
      <c r="AF2007" s="61"/>
      <c r="AG2007" s="45"/>
    </row>
    <row r="2008" spans="1:33" x14ac:dyDescent="0.2">
      <c r="A2008" s="59" t="str">
        <f>+VLOOKUP(B2008,Annuaire_roster!B:G,5,0)</f>
        <v>01435</v>
      </c>
      <c r="B2008" s="78" t="s">
        <v>156</v>
      </c>
      <c r="C2008" s="65"/>
      <c r="D2008" s="65" t="s">
        <v>64</v>
      </c>
      <c r="E2008" s="66"/>
      <c r="F2008" s="66" t="s">
        <v>64</v>
      </c>
      <c r="G2008" s="49">
        <v>0</v>
      </c>
      <c r="H2008" s="48">
        <v>0</v>
      </c>
      <c r="I2008" s="69" t="s">
        <v>63</v>
      </c>
      <c r="J2008" s="48">
        <v>0</v>
      </c>
      <c r="K2008" s="58">
        <v>0</v>
      </c>
      <c r="L2008" s="48">
        <v>0</v>
      </c>
      <c r="M2008" s="70">
        <v>0</v>
      </c>
      <c r="N2008" s="34" t="str">
        <f t="shared" si="336"/>
        <v/>
      </c>
      <c r="O2008" s="38">
        <f t="shared" si="337"/>
        <v>0</v>
      </c>
      <c r="P2008" s="82" t="s">
        <v>226</v>
      </c>
      <c r="Q2008" s="43">
        <v>44823</v>
      </c>
      <c r="R2008" s="35">
        <f t="shared" si="326"/>
        <v>0</v>
      </c>
      <c r="S2008" s="35">
        <f t="shared" si="327"/>
        <v>0</v>
      </c>
      <c r="T2008" s="10" t="str">
        <f t="shared" si="333"/>
        <v>Sem - 38</v>
      </c>
      <c r="U2008" s="10" t="str">
        <f t="shared" si="334"/>
        <v>Septembre</v>
      </c>
      <c r="V2008" s="36" t="str">
        <f t="shared" si="328"/>
        <v>2026</v>
      </c>
      <c r="W2008" s="34"/>
      <c r="X2008" s="91">
        <f t="shared" si="335"/>
        <v>0</v>
      </c>
      <c r="Y2008" s="92" t="str">
        <f>VLOOKUP('CM-CIC'!B1939,Annuaire_roster!B:F,4,0)</f>
        <v>RHOUDANE OTHMANE</v>
      </c>
      <c r="Z2008" s="37" t="s">
        <v>110</v>
      </c>
      <c r="AA2008" s="60" t="s">
        <v>39</v>
      </c>
      <c r="AB2008" s="35" t="str">
        <f t="shared" si="329"/>
        <v/>
      </c>
      <c r="AC2008" s="35" t="str">
        <f t="shared" si="330"/>
        <v/>
      </c>
      <c r="AD2008" s="35" t="str">
        <f t="shared" si="331"/>
        <v/>
      </c>
      <c r="AE2008" s="45" t="str">
        <f t="shared" si="332"/>
        <v/>
      </c>
      <c r="AF2008" s="61"/>
      <c r="AG2008" s="45"/>
    </row>
    <row r="2009" spans="1:33" x14ac:dyDescent="0.2">
      <c r="A2009" s="59" t="str">
        <f>+VLOOKUP(B2009,Annuaire_roster!B:G,5,0)</f>
        <v>01601</v>
      </c>
      <c r="B2009" s="78" t="s">
        <v>207</v>
      </c>
      <c r="C2009" s="65"/>
      <c r="D2009" s="65" t="s">
        <v>64</v>
      </c>
      <c r="E2009" s="66"/>
      <c r="F2009" s="66" t="s">
        <v>64</v>
      </c>
      <c r="G2009" s="49">
        <v>0</v>
      </c>
      <c r="H2009" s="48">
        <v>0</v>
      </c>
      <c r="I2009" s="69" t="s">
        <v>63</v>
      </c>
      <c r="J2009" s="48">
        <v>0</v>
      </c>
      <c r="K2009" s="58">
        <v>0</v>
      </c>
      <c r="L2009" s="48">
        <v>0</v>
      </c>
      <c r="M2009" s="70">
        <v>0</v>
      </c>
      <c r="N2009" s="34" t="str">
        <f t="shared" si="336"/>
        <v/>
      </c>
      <c r="O2009" s="38">
        <f t="shared" si="337"/>
        <v>0</v>
      </c>
      <c r="P2009" s="82" t="s">
        <v>226</v>
      </c>
      <c r="Q2009" s="43">
        <v>44823</v>
      </c>
      <c r="R2009" s="35">
        <f t="shared" si="326"/>
        <v>0</v>
      </c>
      <c r="S2009" s="35">
        <f t="shared" si="327"/>
        <v>0</v>
      </c>
      <c r="T2009" s="10" t="str">
        <f t="shared" si="333"/>
        <v>Sem - 38</v>
      </c>
      <c r="U2009" s="10" t="str">
        <f t="shared" si="334"/>
        <v>Septembre</v>
      </c>
      <c r="V2009" s="36" t="str">
        <f t="shared" si="328"/>
        <v>2026</v>
      </c>
      <c r="W2009" s="34"/>
      <c r="X2009" s="91">
        <f t="shared" si="335"/>
        <v>0</v>
      </c>
      <c r="Y2009" s="92" t="str">
        <f>VLOOKUP('CM-CIC'!B1940,Annuaire_roster!B:F,4,0)</f>
        <v>RHOUDANE OTHMANE</v>
      </c>
      <c r="Z2009" s="37" t="s">
        <v>110</v>
      </c>
      <c r="AA2009" s="60" t="s">
        <v>39</v>
      </c>
      <c r="AB2009" s="35" t="str">
        <f t="shared" si="329"/>
        <v/>
      </c>
      <c r="AC2009" s="35" t="str">
        <f t="shared" si="330"/>
        <v/>
      </c>
      <c r="AD2009" s="35" t="str">
        <f t="shared" si="331"/>
        <v/>
      </c>
      <c r="AE2009" s="45" t="str">
        <f t="shared" si="332"/>
        <v/>
      </c>
      <c r="AF2009" s="61"/>
      <c r="AG2009" s="45"/>
    </row>
    <row r="2010" spans="1:33" x14ac:dyDescent="0.2">
      <c r="A2010" s="59" t="str">
        <f>+VLOOKUP(B2010,Annuaire_roster!B:G,5,0)</f>
        <v>01595</v>
      </c>
      <c r="B2010" s="78" t="s">
        <v>208</v>
      </c>
      <c r="C2010" s="65"/>
      <c r="D2010" s="65" t="s">
        <v>64</v>
      </c>
      <c r="E2010" s="66"/>
      <c r="F2010" s="66" t="s">
        <v>64</v>
      </c>
      <c r="G2010" s="49">
        <v>0</v>
      </c>
      <c r="H2010" s="48">
        <v>0</v>
      </c>
      <c r="I2010" s="69" t="s">
        <v>63</v>
      </c>
      <c r="J2010" s="48">
        <v>0</v>
      </c>
      <c r="K2010" s="58">
        <v>0</v>
      </c>
      <c r="L2010" s="48">
        <v>0</v>
      </c>
      <c r="M2010" s="70">
        <v>0</v>
      </c>
      <c r="N2010" s="34" t="str">
        <f t="shared" si="336"/>
        <v/>
      </c>
      <c r="O2010" s="38">
        <f t="shared" si="337"/>
        <v>0</v>
      </c>
      <c r="P2010" s="82" t="s">
        <v>226</v>
      </c>
      <c r="Q2010" s="43">
        <v>44823</v>
      </c>
      <c r="R2010" s="35">
        <f t="shared" si="326"/>
        <v>0</v>
      </c>
      <c r="S2010" s="35">
        <f t="shared" si="327"/>
        <v>0</v>
      </c>
      <c r="T2010" s="10" t="str">
        <f t="shared" si="333"/>
        <v>Sem - 38</v>
      </c>
      <c r="U2010" s="10" t="str">
        <f t="shared" si="334"/>
        <v>Septembre</v>
      </c>
      <c r="V2010" s="36" t="str">
        <f t="shared" si="328"/>
        <v>2026</v>
      </c>
      <c r="W2010" s="34"/>
      <c r="X2010" s="91">
        <f t="shared" si="335"/>
        <v>0</v>
      </c>
      <c r="Y2010" s="92" t="str">
        <f>VLOOKUP('CM-CIC'!B1941,Annuaire_roster!B:F,4,0)</f>
        <v>RHOUDANE OTHMANE</v>
      </c>
      <c r="Z2010" s="37" t="s">
        <v>110</v>
      </c>
      <c r="AA2010" s="60" t="s">
        <v>39</v>
      </c>
      <c r="AB2010" s="35" t="str">
        <f t="shared" si="329"/>
        <v/>
      </c>
      <c r="AC2010" s="35" t="str">
        <f t="shared" si="330"/>
        <v/>
      </c>
      <c r="AD2010" s="35" t="str">
        <f t="shared" si="331"/>
        <v/>
      </c>
      <c r="AE2010" s="45" t="str">
        <f t="shared" si="332"/>
        <v/>
      </c>
      <c r="AF2010" s="61"/>
      <c r="AG2010" s="45"/>
    </row>
    <row r="2011" spans="1:33" x14ac:dyDescent="0.2">
      <c r="A2011" s="59" t="str">
        <f>+VLOOKUP(B2011,Annuaire_roster!B:G,5,0)</f>
        <v>01597</v>
      </c>
      <c r="B2011" s="78" t="s">
        <v>215</v>
      </c>
      <c r="C2011" s="65"/>
      <c r="D2011" s="65" t="s">
        <v>64</v>
      </c>
      <c r="E2011" s="66"/>
      <c r="F2011" s="66" t="s">
        <v>64</v>
      </c>
      <c r="G2011" s="49">
        <v>0</v>
      </c>
      <c r="H2011" s="48">
        <v>0</v>
      </c>
      <c r="I2011" s="69" t="s">
        <v>63</v>
      </c>
      <c r="J2011" s="48">
        <v>0</v>
      </c>
      <c r="K2011" s="58">
        <v>0</v>
      </c>
      <c r="L2011" s="48">
        <v>0</v>
      </c>
      <c r="M2011" s="70">
        <v>0</v>
      </c>
      <c r="N2011" s="34" t="str">
        <f t="shared" si="336"/>
        <v/>
      </c>
      <c r="O2011" s="38">
        <f t="shared" si="337"/>
        <v>0</v>
      </c>
      <c r="P2011" s="82" t="s">
        <v>226</v>
      </c>
      <c r="Q2011" s="43">
        <v>44823</v>
      </c>
      <c r="R2011" s="35">
        <f t="shared" ref="R2011:R2042" si="338">IF(M2011="Abs",O2011,0)</f>
        <v>0</v>
      </c>
      <c r="S2011" s="35">
        <f t="shared" ref="S2011:S2042" si="339">SUM(R2011,L2011,I2011,J2011,W2011,H2011)</f>
        <v>0</v>
      </c>
      <c r="T2011" s="10" t="str">
        <f t="shared" si="333"/>
        <v>Sem - 38</v>
      </c>
      <c r="U2011" s="10" t="str">
        <f t="shared" si="334"/>
        <v>Septembre</v>
      </c>
      <c r="V2011" s="36" t="str">
        <f t="shared" ref="V2011:V2042" si="340">+TEXT(Q2011,"aaa")</f>
        <v>2026</v>
      </c>
      <c r="W2011" s="34"/>
      <c r="X2011" s="91">
        <f t="shared" si="335"/>
        <v>0</v>
      </c>
      <c r="Y2011" s="92" t="str">
        <f>VLOOKUP('CM-CIC'!B1942,Annuaire_roster!B:F,4,0)</f>
        <v>RHOUDANE OTHMANE</v>
      </c>
      <c r="Z2011" s="37" t="s">
        <v>110</v>
      </c>
      <c r="AA2011" s="60" t="s">
        <v>39</v>
      </c>
      <c r="AB2011" s="35" t="str">
        <f t="shared" ref="AB2011:AB2042" si="341">IF(AND(D2011="Congé",F2011="Congé"),0.333333333333333,IF(OR(AND(D2011="Congé",F2011&lt;&gt;"Congé"),(AND(F2011="Congé",D2011&lt;&gt;"Congé"))),0.166666666666667,""))</f>
        <v/>
      </c>
      <c r="AC2011" s="35" t="str">
        <f t="shared" ref="AC2011:AC2042" si="342">IF(AND(D2011="Congé sans solde",F2011="Congé sans solde"),0.333333333333333,IF(OR(AND(D2011="Congé sans solde",F2011&lt;&gt;"Congé sans solde"),(AND(F2011="Congé sans solde",D2011&lt;&gt;"Congé sans solde"))),0.166666666666667,""))</f>
        <v/>
      </c>
      <c r="AD2011" s="35" t="str">
        <f t="shared" ref="AD2011:AD2042" si="343">IF(AND(D2011="Congé spécial",F2011="Congé spécial"),0.333333333333333,IF(OR(AND(D2011="Congé spécial",F2011&lt;&gt;"Congé décès"),(AND(F2011="Congé spécial",D2011&lt;&gt;"Congé spécial"))),0.166666666666667,""))</f>
        <v/>
      </c>
      <c r="AE2011" s="45" t="str">
        <f t="shared" ref="AE2011:AE2042" si="344">IF(AND(D2011="Férié",F2011="Férié"),0.333333333333333,IF(OR(AND(D2011="Férié",F2011&lt;&gt;"Férié"),(AND(F2011="Férié",D2011&lt;&gt;"Férié"))),0.166666666666667,""))</f>
        <v/>
      </c>
      <c r="AF2011" s="61"/>
      <c r="AG2011" s="45"/>
    </row>
    <row r="2012" spans="1:33" x14ac:dyDescent="0.2">
      <c r="A2012" s="59" t="str">
        <f>+VLOOKUP(B2012,Annuaire_roster!B:G,5,0)</f>
        <v>01588</v>
      </c>
      <c r="B2012" s="78" t="s">
        <v>219</v>
      </c>
      <c r="C2012" s="65"/>
      <c r="D2012" s="65" t="s">
        <v>64</v>
      </c>
      <c r="E2012" s="66"/>
      <c r="F2012" s="66" t="s">
        <v>64</v>
      </c>
      <c r="G2012" s="49">
        <v>0</v>
      </c>
      <c r="H2012" s="48">
        <v>0</v>
      </c>
      <c r="I2012" s="69" t="s">
        <v>63</v>
      </c>
      <c r="J2012" s="48">
        <v>0</v>
      </c>
      <c r="K2012" s="58">
        <v>0</v>
      </c>
      <c r="L2012" s="48">
        <v>0</v>
      </c>
      <c r="M2012" s="70">
        <v>0</v>
      </c>
      <c r="N2012" s="34" t="str">
        <f t="shared" si="336"/>
        <v/>
      </c>
      <c r="O2012" s="38">
        <f t="shared" si="337"/>
        <v>0</v>
      </c>
      <c r="P2012" s="82" t="s">
        <v>226</v>
      </c>
      <c r="Q2012" s="43">
        <v>44823</v>
      </c>
      <c r="R2012" s="35">
        <f t="shared" si="338"/>
        <v>0</v>
      </c>
      <c r="S2012" s="35">
        <f t="shared" si="339"/>
        <v>0</v>
      </c>
      <c r="T2012" s="10" t="str">
        <f t="shared" si="333"/>
        <v>Sem - 38</v>
      </c>
      <c r="U2012" s="10" t="str">
        <f t="shared" si="334"/>
        <v>Septembre</v>
      </c>
      <c r="V2012" s="36" t="str">
        <f t="shared" si="340"/>
        <v>2026</v>
      </c>
      <c r="W2012" s="34"/>
      <c r="X2012" s="91">
        <f t="shared" si="335"/>
        <v>0</v>
      </c>
      <c r="Y2012" s="92" t="str">
        <f>VLOOKUP('CM-CIC'!B1943,Annuaire_roster!B:F,4,0)</f>
        <v>RHOUDANE OTHMANE</v>
      </c>
      <c r="Z2012" s="37" t="s">
        <v>110</v>
      </c>
      <c r="AA2012" s="60" t="s">
        <v>39</v>
      </c>
      <c r="AB2012" s="35" t="str">
        <f t="shared" si="341"/>
        <v/>
      </c>
      <c r="AC2012" s="35" t="str">
        <f t="shared" si="342"/>
        <v/>
      </c>
      <c r="AD2012" s="35" t="str">
        <f t="shared" si="343"/>
        <v/>
      </c>
      <c r="AE2012" s="45" t="str">
        <f t="shared" si="344"/>
        <v/>
      </c>
      <c r="AF2012" s="61"/>
      <c r="AG2012" s="45"/>
    </row>
    <row r="2013" spans="1:33" x14ac:dyDescent="0.2">
      <c r="A2013" s="59" t="str">
        <f>+VLOOKUP(B2013,Annuaire_roster!B:G,5,0)</f>
        <v>01562</v>
      </c>
      <c r="B2013" s="78" t="s">
        <v>199</v>
      </c>
      <c r="C2013" s="65"/>
      <c r="D2013" s="65" t="s">
        <v>64</v>
      </c>
      <c r="E2013" s="66"/>
      <c r="F2013" s="66" t="s">
        <v>64</v>
      </c>
      <c r="G2013" s="49">
        <v>0</v>
      </c>
      <c r="H2013" s="48">
        <v>0</v>
      </c>
      <c r="I2013" s="69" t="s">
        <v>63</v>
      </c>
      <c r="J2013" s="48">
        <v>0</v>
      </c>
      <c r="K2013" s="58">
        <v>0</v>
      </c>
      <c r="L2013" s="48">
        <v>0</v>
      </c>
      <c r="M2013" s="70">
        <v>0</v>
      </c>
      <c r="N2013" s="34" t="str">
        <f t="shared" si="336"/>
        <v/>
      </c>
      <c r="O2013" s="38">
        <f t="shared" si="337"/>
        <v>0</v>
      </c>
      <c r="P2013" s="82" t="s">
        <v>226</v>
      </c>
      <c r="Q2013" s="43">
        <v>44823</v>
      </c>
      <c r="R2013" s="35">
        <f t="shared" si="338"/>
        <v>0</v>
      </c>
      <c r="S2013" s="35">
        <f t="shared" si="339"/>
        <v>0</v>
      </c>
      <c r="T2013" s="10" t="str">
        <f t="shared" si="333"/>
        <v>Sem - 38</v>
      </c>
      <c r="U2013" s="10" t="str">
        <f t="shared" si="334"/>
        <v>Septembre</v>
      </c>
      <c r="V2013" s="36" t="str">
        <f t="shared" si="340"/>
        <v>2026</v>
      </c>
      <c r="W2013" s="34"/>
      <c r="X2013" s="91">
        <f t="shared" si="335"/>
        <v>0</v>
      </c>
      <c r="Y2013" s="92" t="str">
        <f>VLOOKUP('CM-CIC'!B1944,Annuaire_roster!B:F,4,0)</f>
        <v>RHOUDANE OTHMANE</v>
      </c>
      <c r="Z2013" s="37" t="s">
        <v>110</v>
      </c>
      <c r="AA2013" s="60" t="s">
        <v>39</v>
      </c>
      <c r="AB2013" s="35" t="str">
        <f t="shared" si="341"/>
        <v/>
      </c>
      <c r="AC2013" s="35" t="str">
        <f t="shared" si="342"/>
        <v/>
      </c>
      <c r="AD2013" s="35" t="str">
        <f t="shared" si="343"/>
        <v/>
      </c>
      <c r="AE2013" s="45" t="str">
        <f t="shared" si="344"/>
        <v/>
      </c>
      <c r="AF2013" s="61"/>
      <c r="AG2013" s="45"/>
    </row>
    <row r="2014" spans="1:33" x14ac:dyDescent="0.2">
      <c r="A2014" s="59" t="str">
        <f>+VLOOKUP(B2014,Annuaire_roster!B:G,5,0)</f>
        <v>01574</v>
      </c>
      <c r="B2014" s="78" t="s">
        <v>192</v>
      </c>
      <c r="C2014" s="65"/>
      <c r="D2014" s="65" t="s">
        <v>64</v>
      </c>
      <c r="E2014" s="66"/>
      <c r="F2014" s="66" t="s">
        <v>64</v>
      </c>
      <c r="G2014" s="49">
        <v>0</v>
      </c>
      <c r="H2014" s="48">
        <v>0</v>
      </c>
      <c r="I2014" s="69" t="s">
        <v>63</v>
      </c>
      <c r="J2014" s="48">
        <v>0</v>
      </c>
      <c r="K2014" s="58">
        <v>0</v>
      </c>
      <c r="L2014" s="48">
        <v>0</v>
      </c>
      <c r="M2014" s="70">
        <v>0</v>
      </c>
      <c r="N2014" s="34" t="str">
        <f t="shared" si="336"/>
        <v/>
      </c>
      <c r="O2014" s="38">
        <f t="shared" si="337"/>
        <v>0</v>
      </c>
      <c r="P2014" s="82" t="s">
        <v>226</v>
      </c>
      <c r="Q2014" s="43">
        <v>44823</v>
      </c>
      <c r="R2014" s="35">
        <f t="shared" si="338"/>
        <v>0</v>
      </c>
      <c r="S2014" s="35">
        <f t="shared" si="339"/>
        <v>0</v>
      </c>
      <c r="T2014" s="10" t="str">
        <f t="shared" si="333"/>
        <v>Sem - 38</v>
      </c>
      <c r="U2014" s="10" t="str">
        <f t="shared" si="334"/>
        <v>Septembre</v>
      </c>
      <c r="V2014" s="36" t="str">
        <f t="shared" si="340"/>
        <v>2026</v>
      </c>
      <c r="W2014" s="34"/>
      <c r="X2014" s="91">
        <f t="shared" si="335"/>
        <v>0</v>
      </c>
      <c r="Y2014" s="92" t="str">
        <f>VLOOKUP('CM-CIC'!B1945,Annuaire_roster!B:F,4,0)</f>
        <v>RHOUDANE OTHMANE</v>
      </c>
      <c r="Z2014" s="37" t="s">
        <v>110</v>
      </c>
      <c r="AA2014" s="60" t="s">
        <v>39</v>
      </c>
      <c r="AB2014" s="35" t="str">
        <f t="shared" si="341"/>
        <v/>
      </c>
      <c r="AC2014" s="35" t="str">
        <f t="shared" si="342"/>
        <v/>
      </c>
      <c r="AD2014" s="35" t="str">
        <f t="shared" si="343"/>
        <v/>
      </c>
      <c r="AE2014" s="45" t="str">
        <f t="shared" si="344"/>
        <v/>
      </c>
      <c r="AF2014" s="61"/>
      <c r="AG2014" s="45"/>
    </row>
    <row r="2015" spans="1:33" x14ac:dyDescent="0.2">
      <c r="A2015" s="59" t="str">
        <f>+VLOOKUP(B2015,Annuaire_roster!B:G,5,0)</f>
        <v>01577</v>
      </c>
      <c r="B2015" s="78" t="s">
        <v>195</v>
      </c>
      <c r="C2015" s="65"/>
      <c r="D2015" s="65" t="s">
        <v>64</v>
      </c>
      <c r="E2015" s="66"/>
      <c r="F2015" s="66" t="s">
        <v>64</v>
      </c>
      <c r="G2015" s="49">
        <v>0</v>
      </c>
      <c r="H2015" s="48">
        <v>0</v>
      </c>
      <c r="I2015" s="69" t="s">
        <v>63</v>
      </c>
      <c r="J2015" s="48">
        <v>0</v>
      </c>
      <c r="K2015" s="58">
        <v>0</v>
      </c>
      <c r="L2015" s="48">
        <v>0</v>
      </c>
      <c r="M2015" s="70">
        <v>0</v>
      </c>
      <c r="N2015" s="34" t="str">
        <f t="shared" si="336"/>
        <v/>
      </c>
      <c r="O2015" s="38">
        <f t="shared" si="337"/>
        <v>0</v>
      </c>
      <c r="P2015" s="82" t="s">
        <v>226</v>
      </c>
      <c r="Q2015" s="43">
        <v>44823</v>
      </c>
      <c r="R2015" s="35">
        <f t="shared" si="338"/>
        <v>0</v>
      </c>
      <c r="S2015" s="35">
        <f t="shared" si="339"/>
        <v>0</v>
      </c>
      <c r="T2015" s="10" t="str">
        <f t="shared" si="333"/>
        <v>Sem - 38</v>
      </c>
      <c r="U2015" s="10" t="str">
        <f t="shared" si="334"/>
        <v>Septembre</v>
      </c>
      <c r="V2015" s="36" t="str">
        <f t="shared" si="340"/>
        <v>2026</v>
      </c>
      <c r="W2015" s="34"/>
      <c r="X2015" s="91">
        <f t="shared" si="335"/>
        <v>0</v>
      </c>
      <c r="Y2015" s="92" t="str">
        <f>VLOOKUP('CM-CIC'!B1946,Annuaire_roster!B:F,4,0)</f>
        <v>RHOUDANE OTHMANE</v>
      </c>
      <c r="Z2015" s="37" t="s">
        <v>110</v>
      </c>
      <c r="AA2015" s="60" t="s">
        <v>39</v>
      </c>
      <c r="AB2015" s="35" t="str">
        <f t="shared" si="341"/>
        <v/>
      </c>
      <c r="AC2015" s="35" t="str">
        <f t="shared" si="342"/>
        <v/>
      </c>
      <c r="AD2015" s="35" t="str">
        <f t="shared" si="343"/>
        <v/>
      </c>
      <c r="AE2015" s="45" t="str">
        <f t="shared" si="344"/>
        <v/>
      </c>
      <c r="AF2015" s="61"/>
      <c r="AG2015" s="45"/>
    </row>
    <row r="2016" spans="1:33" x14ac:dyDescent="0.2">
      <c r="A2016" s="59" t="str">
        <f>+VLOOKUP(B2016,Annuaire_roster!B:G,5,0)</f>
        <v>01573</v>
      </c>
      <c r="B2016" s="78" t="s">
        <v>200</v>
      </c>
      <c r="C2016" s="65"/>
      <c r="D2016" s="65" t="s">
        <v>64</v>
      </c>
      <c r="E2016" s="66"/>
      <c r="F2016" s="66" t="s">
        <v>64</v>
      </c>
      <c r="G2016" s="49">
        <v>0</v>
      </c>
      <c r="H2016" s="48">
        <v>0</v>
      </c>
      <c r="I2016" s="69" t="s">
        <v>63</v>
      </c>
      <c r="J2016" s="48">
        <v>0</v>
      </c>
      <c r="K2016" s="58">
        <v>0</v>
      </c>
      <c r="L2016" s="48">
        <v>0</v>
      </c>
      <c r="M2016" s="70">
        <v>0</v>
      </c>
      <c r="N2016" s="34" t="str">
        <f t="shared" si="336"/>
        <v/>
      </c>
      <c r="O2016" s="38">
        <f t="shared" si="337"/>
        <v>0</v>
      </c>
      <c r="P2016" s="82" t="s">
        <v>226</v>
      </c>
      <c r="Q2016" s="43">
        <v>44823</v>
      </c>
      <c r="R2016" s="35">
        <f t="shared" si="338"/>
        <v>0</v>
      </c>
      <c r="S2016" s="35">
        <f t="shared" si="339"/>
        <v>0</v>
      </c>
      <c r="T2016" s="10" t="str">
        <f t="shared" si="333"/>
        <v>Sem - 38</v>
      </c>
      <c r="U2016" s="10" t="str">
        <f t="shared" si="334"/>
        <v>Septembre</v>
      </c>
      <c r="V2016" s="36" t="str">
        <f t="shared" si="340"/>
        <v>2026</v>
      </c>
      <c r="W2016" s="34"/>
      <c r="X2016" s="91">
        <f t="shared" si="335"/>
        <v>0</v>
      </c>
      <c r="Y2016" s="92" t="str">
        <f>VLOOKUP('CM-CIC'!B1947,Annuaire_roster!B:F,4,0)</f>
        <v>RHOUDANE OTHMANE</v>
      </c>
      <c r="Z2016" s="37" t="s">
        <v>110</v>
      </c>
      <c r="AA2016" s="60" t="s">
        <v>39</v>
      </c>
      <c r="AB2016" s="35" t="str">
        <f t="shared" si="341"/>
        <v/>
      </c>
      <c r="AC2016" s="35" t="str">
        <f t="shared" si="342"/>
        <v/>
      </c>
      <c r="AD2016" s="35" t="str">
        <f t="shared" si="343"/>
        <v/>
      </c>
      <c r="AE2016" s="45" t="str">
        <f t="shared" si="344"/>
        <v/>
      </c>
      <c r="AF2016" s="61"/>
      <c r="AG2016" s="45"/>
    </row>
    <row r="2017" spans="1:33" x14ac:dyDescent="0.2">
      <c r="A2017" s="59" t="str">
        <f>+VLOOKUP(B2017,Annuaire_roster!B:G,5,0)</f>
        <v>01438</v>
      </c>
      <c r="B2017" s="221" t="s">
        <v>155</v>
      </c>
      <c r="C2017" s="65">
        <v>0.33333333333333331</v>
      </c>
      <c r="D2017" s="65">
        <v>0.33333333333333331</v>
      </c>
      <c r="E2017" s="66">
        <v>0.75</v>
      </c>
      <c r="F2017" s="66">
        <v>0.75</v>
      </c>
      <c r="G2017" s="49">
        <v>0</v>
      </c>
      <c r="H2017" s="48">
        <v>0</v>
      </c>
      <c r="I2017" s="69" t="s">
        <v>63</v>
      </c>
      <c r="J2017" s="48">
        <v>0</v>
      </c>
      <c r="K2017" s="58">
        <v>0</v>
      </c>
      <c r="L2017" s="48">
        <v>0</v>
      </c>
      <c r="M2017" s="70">
        <v>0</v>
      </c>
      <c r="N2017" s="34">
        <f t="shared" si="336"/>
        <v>0.375</v>
      </c>
      <c r="O2017" s="38">
        <f t="shared" si="337"/>
        <v>0.375</v>
      </c>
      <c r="P2017" s="82" t="s">
        <v>226</v>
      </c>
      <c r="Q2017" s="43">
        <v>44824</v>
      </c>
      <c r="R2017" s="35">
        <f t="shared" si="338"/>
        <v>0</v>
      </c>
      <c r="S2017" s="35">
        <f t="shared" si="339"/>
        <v>0</v>
      </c>
      <c r="T2017" s="10" t="str">
        <f t="shared" si="333"/>
        <v>Sem - 39</v>
      </c>
      <c r="U2017" s="10" t="str">
        <f t="shared" si="334"/>
        <v>Septembre</v>
      </c>
      <c r="V2017" s="36" t="str">
        <f t="shared" si="340"/>
        <v>2026</v>
      </c>
      <c r="W2017" s="34"/>
      <c r="X2017" s="91">
        <f t="shared" si="335"/>
        <v>0</v>
      </c>
      <c r="Y2017" s="92" t="str">
        <f>VLOOKUP('CM-CIC'!B1948,Annuaire_roster!B:F,4,0)</f>
        <v>RHOUDANE OTHMANE</v>
      </c>
      <c r="Z2017" s="37" t="s">
        <v>110</v>
      </c>
      <c r="AA2017" s="60" t="s">
        <v>39</v>
      </c>
      <c r="AB2017" s="35" t="str">
        <f t="shared" si="341"/>
        <v/>
      </c>
      <c r="AC2017" s="35" t="str">
        <f t="shared" si="342"/>
        <v/>
      </c>
      <c r="AD2017" s="35" t="str">
        <f t="shared" si="343"/>
        <v/>
      </c>
      <c r="AE2017" s="45" t="str">
        <f t="shared" si="344"/>
        <v/>
      </c>
      <c r="AF2017" s="61"/>
      <c r="AG2017" s="45"/>
    </row>
    <row r="2018" spans="1:33" x14ac:dyDescent="0.2">
      <c r="A2018" s="59" t="str">
        <f>+VLOOKUP(B2018,Annuaire_roster!B:G,5,0)</f>
        <v>01435</v>
      </c>
      <c r="B2018" s="221" t="s">
        <v>156</v>
      </c>
      <c r="C2018" s="65">
        <v>0.3347222222222222</v>
      </c>
      <c r="D2018" s="65">
        <v>0.33333333333333331</v>
      </c>
      <c r="E2018" s="66">
        <v>0.75</v>
      </c>
      <c r="F2018" s="66">
        <v>0.75</v>
      </c>
      <c r="G2018" s="49">
        <v>0</v>
      </c>
      <c r="H2018" s="48">
        <v>0</v>
      </c>
      <c r="I2018" s="88"/>
      <c r="J2018" s="48">
        <v>0</v>
      </c>
      <c r="K2018" s="58"/>
      <c r="L2018" s="48">
        <v>0</v>
      </c>
      <c r="M2018" s="70">
        <v>0</v>
      </c>
      <c r="N2018" s="34">
        <f t="shared" si="336"/>
        <v>0.375</v>
      </c>
      <c r="O2018" s="38">
        <f t="shared" si="337"/>
        <v>0.375</v>
      </c>
      <c r="P2018" s="82" t="s">
        <v>226</v>
      </c>
      <c r="Q2018" s="43">
        <v>44824</v>
      </c>
      <c r="R2018" s="35">
        <f t="shared" si="338"/>
        <v>0</v>
      </c>
      <c r="S2018" s="35">
        <f t="shared" si="339"/>
        <v>0</v>
      </c>
      <c r="T2018" s="10" t="str">
        <f t="shared" si="333"/>
        <v>Sem - 39</v>
      </c>
      <c r="U2018" s="10" t="str">
        <f t="shared" si="334"/>
        <v>Septembre</v>
      </c>
      <c r="V2018" s="36" t="str">
        <f t="shared" si="340"/>
        <v>2026</v>
      </c>
      <c r="W2018" s="34"/>
      <c r="X2018" s="91">
        <f t="shared" si="335"/>
        <v>0</v>
      </c>
      <c r="Y2018" s="92" t="str">
        <f>VLOOKUP('CM-CIC'!B1949,Annuaire_roster!B:F,4,0)</f>
        <v>RHOUDANE OTHMANE</v>
      </c>
      <c r="Z2018" s="37" t="s">
        <v>110</v>
      </c>
      <c r="AA2018" s="60" t="s">
        <v>39</v>
      </c>
      <c r="AB2018" s="35" t="str">
        <f t="shared" si="341"/>
        <v/>
      </c>
      <c r="AC2018" s="35" t="str">
        <f t="shared" si="342"/>
        <v/>
      </c>
      <c r="AD2018" s="35" t="str">
        <f t="shared" si="343"/>
        <v/>
      </c>
      <c r="AE2018" s="45" t="str">
        <f t="shared" si="344"/>
        <v/>
      </c>
      <c r="AF2018" s="61"/>
      <c r="AG2018" s="45"/>
    </row>
    <row r="2019" spans="1:33" x14ac:dyDescent="0.2">
      <c r="A2019" s="59" t="str">
        <f>+VLOOKUP(B2019,Annuaire_roster!B:G,5,0)</f>
        <v>01601</v>
      </c>
      <c r="B2019" s="221" t="s">
        <v>207</v>
      </c>
      <c r="C2019" s="65">
        <v>0.33333333333333331</v>
      </c>
      <c r="D2019" s="65">
        <v>0.33333333333333331</v>
      </c>
      <c r="E2019" s="66">
        <v>0.75</v>
      </c>
      <c r="F2019" s="66">
        <v>0.75</v>
      </c>
      <c r="G2019" s="49">
        <v>0</v>
      </c>
      <c r="H2019" s="48">
        <v>0</v>
      </c>
      <c r="I2019" s="69" t="s">
        <v>63</v>
      </c>
      <c r="J2019" s="48">
        <v>0</v>
      </c>
      <c r="K2019" s="58">
        <v>0</v>
      </c>
      <c r="L2019" s="48">
        <v>0</v>
      </c>
      <c r="M2019" s="70">
        <v>0</v>
      </c>
      <c r="N2019" s="34">
        <f t="shared" si="336"/>
        <v>0.375</v>
      </c>
      <c r="O2019" s="38">
        <f t="shared" si="337"/>
        <v>0.375</v>
      </c>
      <c r="P2019" s="82" t="s">
        <v>226</v>
      </c>
      <c r="Q2019" s="43">
        <v>44824</v>
      </c>
      <c r="R2019" s="35">
        <f t="shared" si="338"/>
        <v>0</v>
      </c>
      <c r="S2019" s="35">
        <f t="shared" si="339"/>
        <v>0</v>
      </c>
      <c r="T2019" s="10" t="str">
        <f t="shared" si="333"/>
        <v>Sem - 39</v>
      </c>
      <c r="U2019" s="10" t="str">
        <f t="shared" si="334"/>
        <v>Septembre</v>
      </c>
      <c r="V2019" s="36" t="str">
        <f t="shared" si="340"/>
        <v>2026</v>
      </c>
      <c r="W2019" s="34"/>
      <c r="X2019" s="91">
        <f t="shared" si="335"/>
        <v>0</v>
      </c>
      <c r="Y2019" s="92" t="str">
        <f>VLOOKUP('CM-CIC'!B1950,Annuaire_roster!B:F,4,0)</f>
        <v>RHOUDANE OTHMANE</v>
      </c>
      <c r="Z2019" s="37" t="s">
        <v>110</v>
      </c>
      <c r="AA2019" s="60" t="s">
        <v>39</v>
      </c>
      <c r="AB2019" s="35" t="str">
        <f t="shared" si="341"/>
        <v/>
      </c>
      <c r="AC2019" s="35" t="str">
        <f t="shared" si="342"/>
        <v/>
      </c>
      <c r="AD2019" s="35" t="str">
        <f t="shared" si="343"/>
        <v/>
      </c>
      <c r="AE2019" s="45" t="str">
        <f t="shared" si="344"/>
        <v/>
      </c>
      <c r="AF2019" s="61"/>
      <c r="AG2019" s="45"/>
    </row>
    <row r="2020" spans="1:33" x14ac:dyDescent="0.2">
      <c r="A2020" s="59" t="str">
        <f>+VLOOKUP(B2020,Annuaire_roster!B:G,5,0)</f>
        <v>01595</v>
      </c>
      <c r="B2020" s="221" t="s">
        <v>208</v>
      </c>
      <c r="C2020" s="65">
        <v>0.33333333333333331</v>
      </c>
      <c r="D2020" s="65">
        <v>0.33333333333333331</v>
      </c>
      <c r="E2020" s="66">
        <v>0.75</v>
      </c>
      <c r="F2020" s="66">
        <v>0.75</v>
      </c>
      <c r="G2020" s="49">
        <v>0</v>
      </c>
      <c r="H2020" s="48">
        <v>0</v>
      </c>
      <c r="I2020" s="69" t="s">
        <v>63</v>
      </c>
      <c r="J2020" s="48">
        <v>0</v>
      </c>
      <c r="K2020" s="58">
        <v>0</v>
      </c>
      <c r="L2020" s="48">
        <v>0</v>
      </c>
      <c r="M2020" s="70">
        <v>0</v>
      </c>
      <c r="N2020" s="34">
        <f t="shared" si="336"/>
        <v>0.375</v>
      </c>
      <c r="O2020" s="38">
        <f t="shared" si="337"/>
        <v>0.375</v>
      </c>
      <c r="P2020" s="82" t="s">
        <v>226</v>
      </c>
      <c r="Q2020" s="43">
        <v>44824</v>
      </c>
      <c r="R2020" s="35">
        <f t="shared" si="338"/>
        <v>0</v>
      </c>
      <c r="S2020" s="35">
        <f t="shared" si="339"/>
        <v>0</v>
      </c>
      <c r="T2020" s="10" t="str">
        <f t="shared" si="333"/>
        <v>Sem - 39</v>
      </c>
      <c r="U2020" s="10" t="str">
        <f t="shared" si="334"/>
        <v>Septembre</v>
      </c>
      <c r="V2020" s="36" t="str">
        <f t="shared" si="340"/>
        <v>2026</v>
      </c>
      <c r="W2020" s="34"/>
      <c r="X2020" s="91">
        <f t="shared" si="335"/>
        <v>0</v>
      </c>
      <c r="Y2020" s="92" t="str">
        <f>VLOOKUP('CM-CIC'!B1951,Annuaire_roster!B:F,4,0)</f>
        <v>RHOUDANE OTHMANE</v>
      </c>
      <c r="Z2020" s="37" t="s">
        <v>110</v>
      </c>
      <c r="AA2020" s="60" t="s">
        <v>39</v>
      </c>
      <c r="AB2020" s="35" t="str">
        <f t="shared" si="341"/>
        <v/>
      </c>
      <c r="AC2020" s="35" t="str">
        <f t="shared" si="342"/>
        <v/>
      </c>
      <c r="AD2020" s="35" t="str">
        <f t="shared" si="343"/>
        <v/>
      </c>
      <c r="AE2020" s="45" t="str">
        <f t="shared" si="344"/>
        <v/>
      </c>
      <c r="AF2020" s="61"/>
      <c r="AG2020" s="45"/>
    </row>
    <row r="2021" spans="1:33" x14ac:dyDescent="0.2">
      <c r="A2021" s="59" t="str">
        <f>+VLOOKUP(B2021,Annuaire_roster!B:G,5,0)</f>
        <v>01597</v>
      </c>
      <c r="B2021" s="221" t="s">
        <v>215</v>
      </c>
      <c r="C2021" s="65">
        <v>0.33333333333333331</v>
      </c>
      <c r="D2021" s="65">
        <v>0.33333333333333331</v>
      </c>
      <c r="E2021" s="66">
        <v>0.75</v>
      </c>
      <c r="F2021" s="66">
        <v>0.75</v>
      </c>
      <c r="G2021" s="49">
        <v>0</v>
      </c>
      <c r="H2021" s="48">
        <v>0</v>
      </c>
      <c r="I2021" s="69" t="s">
        <v>63</v>
      </c>
      <c r="J2021" s="48">
        <v>0</v>
      </c>
      <c r="K2021" s="58">
        <v>0</v>
      </c>
      <c r="L2021" s="48">
        <v>0</v>
      </c>
      <c r="M2021" s="70">
        <v>0</v>
      </c>
      <c r="N2021" s="34">
        <f t="shared" si="336"/>
        <v>0.375</v>
      </c>
      <c r="O2021" s="38">
        <f t="shared" si="337"/>
        <v>0.375</v>
      </c>
      <c r="P2021" s="82" t="s">
        <v>226</v>
      </c>
      <c r="Q2021" s="43">
        <v>44824</v>
      </c>
      <c r="R2021" s="35">
        <f t="shared" si="338"/>
        <v>0</v>
      </c>
      <c r="S2021" s="35">
        <f t="shared" si="339"/>
        <v>0</v>
      </c>
      <c r="T2021" s="10" t="str">
        <f t="shared" si="333"/>
        <v>Sem - 39</v>
      </c>
      <c r="U2021" s="10" t="str">
        <f t="shared" si="334"/>
        <v>Septembre</v>
      </c>
      <c r="V2021" s="36" t="str">
        <f t="shared" si="340"/>
        <v>2026</v>
      </c>
      <c r="W2021" s="34"/>
      <c r="X2021" s="91">
        <f t="shared" si="335"/>
        <v>0</v>
      </c>
      <c r="Y2021" s="92" t="str">
        <f>VLOOKUP('CM-CIC'!B1952,Annuaire_roster!B:F,4,0)</f>
        <v>RHOUDANE OTHMANE</v>
      </c>
      <c r="Z2021" s="37" t="s">
        <v>110</v>
      </c>
      <c r="AA2021" s="60" t="s">
        <v>39</v>
      </c>
      <c r="AB2021" s="35" t="str">
        <f t="shared" si="341"/>
        <v/>
      </c>
      <c r="AC2021" s="35" t="str">
        <f t="shared" si="342"/>
        <v/>
      </c>
      <c r="AD2021" s="35" t="str">
        <f t="shared" si="343"/>
        <v/>
      </c>
      <c r="AE2021" s="45" t="str">
        <f t="shared" si="344"/>
        <v/>
      </c>
      <c r="AF2021" s="61"/>
      <c r="AG2021" s="45"/>
    </row>
    <row r="2022" spans="1:33" x14ac:dyDescent="0.2">
      <c r="A2022" s="59" t="str">
        <f>+VLOOKUP(B2022,Annuaire_roster!B:G,5,0)</f>
        <v>01588</v>
      </c>
      <c r="B2022" s="221" t="s">
        <v>219</v>
      </c>
      <c r="C2022" s="65">
        <v>0.33333333333333331</v>
      </c>
      <c r="D2022" s="65">
        <v>0.33333333333333331</v>
      </c>
      <c r="E2022" s="66">
        <v>0.75</v>
      </c>
      <c r="F2022" s="66">
        <v>0.75</v>
      </c>
      <c r="G2022" s="49">
        <v>0</v>
      </c>
      <c r="H2022" s="48">
        <v>0</v>
      </c>
      <c r="I2022" s="69" t="s">
        <v>63</v>
      </c>
      <c r="J2022" s="48">
        <v>0</v>
      </c>
      <c r="K2022" s="58">
        <v>0</v>
      </c>
      <c r="L2022" s="48">
        <v>0</v>
      </c>
      <c r="M2022" s="70">
        <v>0</v>
      </c>
      <c r="N2022" s="34">
        <f t="shared" si="336"/>
        <v>0.375</v>
      </c>
      <c r="O2022" s="38">
        <f t="shared" si="337"/>
        <v>0.375</v>
      </c>
      <c r="P2022" s="82" t="s">
        <v>226</v>
      </c>
      <c r="Q2022" s="43">
        <v>44824</v>
      </c>
      <c r="R2022" s="35">
        <f t="shared" si="338"/>
        <v>0</v>
      </c>
      <c r="S2022" s="35">
        <f t="shared" si="339"/>
        <v>0</v>
      </c>
      <c r="T2022" s="10" t="str">
        <f t="shared" si="333"/>
        <v>Sem - 39</v>
      </c>
      <c r="U2022" s="10" t="str">
        <f t="shared" si="334"/>
        <v>Septembre</v>
      </c>
      <c r="V2022" s="36" t="str">
        <f t="shared" si="340"/>
        <v>2026</v>
      </c>
      <c r="W2022" s="34"/>
      <c r="X2022" s="91">
        <f t="shared" si="335"/>
        <v>0</v>
      </c>
      <c r="Y2022" s="92" t="str">
        <f>VLOOKUP('CM-CIC'!B1953,Annuaire_roster!B:F,4,0)</f>
        <v>RHOUDANE OTHMANE</v>
      </c>
      <c r="Z2022" s="37" t="s">
        <v>110</v>
      </c>
      <c r="AA2022" s="60" t="s">
        <v>39</v>
      </c>
      <c r="AB2022" s="35" t="str">
        <f t="shared" si="341"/>
        <v/>
      </c>
      <c r="AC2022" s="35" t="str">
        <f t="shared" si="342"/>
        <v/>
      </c>
      <c r="AD2022" s="35" t="str">
        <f t="shared" si="343"/>
        <v/>
      </c>
      <c r="AE2022" s="45" t="str">
        <f t="shared" si="344"/>
        <v/>
      </c>
      <c r="AF2022" s="61"/>
      <c r="AG2022" s="45"/>
    </row>
    <row r="2023" spans="1:33" x14ac:dyDescent="0.2">
      <c r="A2023" s="59" t="str">
        <f>+VLOOKUP(B2023,Annuaire_roster!B:G,5,0)</f>
        <v>01562</v>
      </c>
      <c r="B2023" s="221" t="s">
        <v>199</v>
      </c>
      <c r="C2023" s="65">
        <v>0.33611111111111114</v>
      </c>
      <c r="D2023" s="65">
        <v>0.33333333333333331</v>
      </c>
      <c r="E2023" s="66">
        <v>0.75</v>
      </c>
      <c r="F2023" s="66">
        <v>0.75</v>
      </c>
      <c r="G2023" s="49">
        <v>0</v>
      </c>
      <c r="H2023" s="48">
        <v>0</v>
      </c>
      <c r="I2023" s="88"/>
      <c r="J2023" s="48">
        <v>0</v>
      </c>
      <c r="K2023" s="58"/>
      <c r="L2023" s="48">
        <v>0</v>
      </c>
      <c r="M2023" s="70">
        <v>0</v>
      </c>
      <c r="N2023" s="34">
        <f t="shared" si="336"/>
        <v>0.375</v>
      </c>
      <c r="O2023" s="38">
        <f t="shared" si="337"/>
        <v>0.375</v>
      </c>
      <c r="P2023" s="82" t="s">
        <v>226</v>
      </c>
      <c r="Q2023" s="43">
        <v>44824</v>
      </c>
      <c r="R2023" s="35">
        <f t="shared" si="338"/>
        <v>0</v>
      </c>
      <c r="S2023" s="35">
        <f t="shared" si="339"/>
        <v>0</v>
      </c>
      <c r="T2023" s="10" t="str">
        <f t="shared" si="333"/>
        <v>Sem - 39</v>
      </c>
      <c r="U2023" s="10" t="str">
        <f t="shared" si="334"/>
        <v>Septembre</v>
      </c>
      <c r="V2023" s="36" t="str">
        <f t="shared" si="340"/>
        <v>2026</v>
      </c>
      <c r="W2023" s="34"/>
      <c r="X2023" s="91">
        <f t="shared" si="335"/>
        <v>0</v>
      </c>
      <c r="Y2023" s="92" t="str">
        <f>VLOOKUP('CM-CIC'!B1954,Annuaire_roster!B:F,4,0)</f>
        <v>RHOUDANE OTHMANE</v>
      </c>
      <c r="Z2023" s="37" t="s">
        <v>110</v>
      </c>
      <c r="AA2023" s="60" t="s">
        <v>39</v>
      </c>
      <c r="AB2023" s="35" t="str">
        <f t="shared" si="341"/>
        <v/>
      </c>
      <c r="AC2023" s="35" t="str">
        <f t="shared" si="342"/>
        <v/>
      </c>
      <c r="AD2023" s="35" t="str">
        <f t="shared" si="343"/>
        <v/>
      </c>
      <c r="AE2023" s="45" t="str">
        <f t="shared" si="344"/>
        <v/>
      </c>
      <c r="AF2023" s="61"/>
      <c r="AG2023" s="45"/>
    </row>
    <row r="2024" spans="1:33" x14ac:dyDescent="0.2">
      <c r="A2024" s="59" t="str">
        <f>+VLOOKUP(B2024,Annuaire_roster!B:G,5,0)</f>
        <v>01574</v>
      </c>
      <c r="B2024" s="221" t="s">
        <v>192</v>
      </c>
      <c r="C2024" s="65">
        <v>0.33333333333333331</v>
      </c>
      <c r="D2024" s="65">
        <v>0.33333333333333331</v>
      </c>
      <c r="E2024" s="66">
        <v>0.75</v>
      </c>
      <c r="F2024" s="66">
        <v>0.75</v>
      </c>
      <c r="G2024" s="49">
        <v>0</v>
      </c>
      <c r="H2024" s="48">
        <v>0</v>
      </c>
      <c r="I2024" s="69" t="s">
        <v>63</v>
      </c>
      <c r="J2024" s="48">
        <v>0</v>
      </c>
      <c r="K2024" s="58">
        <v>0</v>
      </c>
      <c r="L2024" s="48">
        <v>0</v>
      </c>
      <c r="M2024" s="70">
        <v>0</v>
      </c>
      <c r="N2024" s="34">
        <f t="shared" si="336"/>
        <v>0.375</v>
      </c>
      <c r="O2024" s="38">
        <f t="shared" si="337"/>
        <v>0.375</v>
      </c>
      <c r="P2024" s="82" t="s">
        <v>226</v>
      </c>
      <c r="Q2024" s="43">
        <v>44824</v>
      </c>
      <c r="R2024" s="35">
        <f t="shared" si="338"/>
        <v>0</v>
      </c>
      <c r="S2024" s="35">
        <f t="shared" si="339"/>
        <v>0</v>
      </c>
      <c r="T2024" s="10" t="str">
        <f t="shared" si="333"/>
        <v>Sem - 39</v>
      </c>
      <c r="U2024" s="10" t="str">
        <f t="shared" si="334"/>
        <v>Septembre</v>
      </c>
      <c r="V2024" s="36" t="str">
        <f t="shared" si="340"/>
        <v>2026</v>
      </c>
      <c r="W2024" s="34"/>
      <c r="X2024" s="91">
        <f t="shared" si="335"/>
        <v>0</v>
      </c>
      <c r="Y2024" s="92" t="str">
        <f>VLOOKUP('CM-CIC'!B1955,Annuaire_roster!B:F,4,0)</f>
        <v>RHOUDANE OTHMANE</v>
      </c>
      <c r="Z2024" s="37" t="s">
        <v>110</v>
      </c>
      <c r="AA2024" s="60" t="s">
        <v>39</v>
      </c>
      <c r="AB2024" s="35" t="str">
        <f t="shared" si="341"/>
        <v/>
      </c>
      <c r="AC2024" s="35" t="str">
        <f t="shared" si="342"/>
        <v/>
      </c>
      <c r="AD2024" s="35" t="str">
        <f t="shared" si="343"/>
        <v/>
      </c>
      <c r="AE2024" s="45" t="str">
        <f t="shared" si="344"/>
        <v/>
      </c>
      <c r="AF2024" s="61"/>
      <c r="AG2024" s="45"/>
    </row>
    <row r="2025" spans="1:33" x14ac:dyDescent="0.2">
      <c r="A2025" s="59" t="str">
        <f>+VLOOKUP(B2025,Annuaire_roster!B:G,5,0)</f>
        <v>01577</v>
      </c>
      <c r="B2025" s="221" t="s">
        <v>195</v>
      </c>
      <c r="C2025" s="65">
        <v>0.34444444444444444</v>
      </c>
      <c r="D2025" s="65">
        <v>0.33333333333333331</v>
      </c>
      <c r="E2025" s="66">
        <v>0.63541666666666663</v>
      </c>
      <c r="F2025" s="66">
        <v>0.75</v>
      </c>
      <c r="G2025" s="49">
        <v>0</v>
      </c>
      <c r="H2025" s="48">
        <v>0</v>
      </c>
      <c r="I2025" s="88"/>
      <c r="J2025" s="48">
        <v>0</v>
      </c>
      <c r="K2025" s="58"/>
      <c r="L2025" s="48">
        <v>0.11458333333333337</v>
      </c>
      <c r="M2025" s="70">
        <v>0</v>
      </c>
      <c r="N2025" s="34">
        <f t="shared" si="336"/>
        <v>0.26041666666666663</v>
      </c>
      <c r="O2025" s="38">
        <f t="shared" si="337"/>
        <v>0.375</v>
      </c>
      <c r="P2025" s="82" t="s">
        <v>226</v>
      </c>
      <c r="Q2025" s="43">
        <v>44824</v>
      </c>
      <c r="R2025" s="35">
        <f t="shared" si="338"/>
        <v>0</v>
      </c>
      <c r="S2025" s="35">
        <f t="shared" si="339"/>
        <v>0.11458333333333337</v>
      </c>
      <c r="T2025" s="10" t="str">
        <f t="shared" si="333"/>
        <v>Sem - 39</v>
      </c>
      <c r="U2025" s="10" t="str">
        <f t="shared" si="334"/>
        <v>Septembre</v>
      </c>
      <c r="V2025" s="36" t="str">
        <f t="shared" si="340"/>
        <v>2026</v>
      </c>
      <c r="W2025" s="34"/>
      <c r="X2025" s="91">
        <f t="shared" si="335"/>
        <v>0</v>
      </c>
      <c r="Y2025" s="92" t="str">
        <f>VLOOKUP('CM-CIC'!B1956,Annuaire_roster!B:F,4,0)</f>
        <v>RHOUDANE OTHMANE</v>
      </c>
      <c r="Z2025" s="37" t="s">
        <v>110</v>
      </c>
      <c r="AA2025" s="60" t="s">
        <v>39</v>
      </c>
      <c r="AB2025" s="35" t="str">
        <f t="shared" si="341"/>
        <v/>
      </c>
      <c r="AC2025" s="35" t="str">
        <f t="shared" si="342"/>
        <v/>
      </c>
      <c r="AD2025" s="35" t="str">
        <f t="shared" si="343"/>
        <v/>
      </c>
      <c r="AE2025" s="45" t="str">
        <f t="shared" si="344"/>
        <v/>
      </c>
      <c r="AF2025" s="61"/>
      <c r="AG2025" s="45"/>
    </row>
    <row r="2026" spans="1:33" x14ac:dyDescent="0.2">
      <c r="A2026" s="59" t="str">
        <f>+VLOOKUP(B2026,Annuaire_roster!B:G,5,0)</f>
        <v>01573</v>
      </c>
      <c r="B2026" s="221" t="s">
        <v>200</v>
      </c>
      <c r="C2026" s="65">
        <v>0.33333333333333331</v>
      </c>
      <c r="D2026" s="65">
        <v>0.33333333333333331</v>
      </c>
      <c r="E2026" s="66">
        <v>0.75</v>
      </c>
      <c r="F2026" s="66">
        <v>0.75</v>
      </c>
      <c r="G2026" s="49">
        <v>0</v>
      </c>
      <c r="H2026" s="48">
        <v>0</v>
      </c>
      <c r="I2026" s="69" t="s">
        <v>63</v>
      </c>
      <c r="J2026" s="48">
        <v>0</v>
      </c>
      <c r="K2026" s="58">
        <v>0</v>
      </c>
      <c r="L2026" s="48">
        <v>0</v>
      </c>
      <c r="M2026" s="70">
        <v>0</v>
      </c>
      <c r="N2026" s="34">
        <f t="shared" si="336"/>
        <v>0.375</v>
      </c>
      <c r="O2026" s="38">
        <f t="shared" si="337"/>
        <v>0.375</v>
      </c>
      <c r="P2026" s="82" t="s">
        <v>226</v>
      </c>
      <c r="Q2026" s="43">
        <v>44824</v>
      </c>
      <c r="R2026" s="35">
        <f t="shared" si="338"/>
        <v>0</v>
      </c>
      <c r="S2026" s="35">
        <f t="shared" si="339"/>
        <v>0</v>
      </c>
      <c r="T2026" s="10" t="str">
        <f t="shared" si="333"/>
        <v>Sem - 39</v>
      </c>
      <c r="U2026" s="10" t="str">
        <f t="shared" si="334"/>
        <v>Septembre</v>
      </c>
      <c r="V2026" s="36" t="str">
        <f t="shared" si="340"/>
        <v>2026</v>
      </c>
      <c r="W2026" s="34"/>
      <c r="X2026" s="91">
        <f t="shared" si="335"/>
        <v>0</v>
      </c>
      <c r="Y2026" s="92" t="str">
        <f>VLOOKUP('CM-CIC'!B1957,Annuaire_roster!B:F,4,0)</f>
        <v>RHOUDANE OTHMANE</v>
      </c>
      <c r="Z2026" s="37" t="s">
        <v>110</v>
      </c>
      <c r="AA2026" s="60" t="s">
        <v>39</v>
      </c>
      <c r="AB2026" s="35" t="str">
        <f t="shared" si="341"/>
        <v/>
      </c>
      <c r="AC2026" s="35" t="str">
        <f t="shared" si="342"/>
        <v/>
      </c>
      <c r="AD2026" s="35" t="str">
        <f t="shared" si="343"/>
        <v/>
      </c>
      <c r="AE2026" s="45" t="str">
        <f t="shared" si="344"/>
        <v/>
      </c>
      <c r="AF2026" s="61"/>
      <c r="AG2026" s="45"/>
    </row>
    <row r="2027" spans="1:33" x14ac:dyDescent="0.2">
      <c r="A2027" s="59" t="str">
        <f>+VLOOKUP(B2027,Annuaire_roster!B:G,5,0)</f>
        <v>01435</v>
      </c>
      <c r="B2027" s="221" t="s">
        <v>156</v>
      </c>
      <c r="C2027" s="65">
        <v>0.33333333333333331</v>
      </c>
      <c r="D2027" s="65">
        <v>0.33333333333333331</v>
      </c>
      <c r="E2027" s="66">
        <v>0.75</v>
      </c>
      <c r="F2027" s="66">
        <v>0.75</v>
      </c>
      <c r="G2027" s="49">
        <v>0</v>
      </c>
      <c r="H2027" s="48">
        <v>0</v>
      </c>
      <c r="I2027" s="69" t="s">
        <v>63</v>
      </c>
      <c r="J2027" s="48">
        <v>0</v>
      </c>
      <c r="K2027" s="58">
        <v>0</v>
      </c>
      <c r="L2027" s="48">
        <v>0</v>
      </c>
      <c r="M2027" s="70">
        <v>0</v>
      </c>
      <c r="N2027" s="34">
        <f t="shared" si="336"/>
        <v>0.375</v>
      </c>
      <c r="O2027" s="38">
        <f t="shared" si="337"/>
        <v>0.375</v>
      </c>
      <c r="P2027" s="82" t="s">
        <v>226</v>
      </c>
      <c r="Q2027" s="43">
        <v>44825</v>
      </c>
      <c r="R2027" s="35">
        <f t="shared" si="338"/>
        <v>0</v>
      </c>
      <c r="S2027" s="35">
        <f t="shared" si="339"/>
        <v>0</v>
      </c>
      <c r="T2027" s="10" t="str">
        <f t="shared" si="333"/>
        <v>Sem - 39</v>
      </c>
      <c r="U2027" s="10" t="str">
        <f t="shared" si="334"/>
        <v>Septembre</v>
      </c>
      <c r="V2027" s="36" t="str">
        <f t="shared" si="340"/>
        <v>2026</v>
      </c>
      <c r="W2027" s="34"/>
      <c r="X2027" s="91">
        <f t="shared" si="335"/>
        <v>0</v>
      </c>
      <c r="Y2027" s="92" t="str">
        <f>VLOOKUP('CM-CIC'!B1958,Annuaire_roster!B:F,4,0)</f>
        <v>RHOUDANE OTHMANE</v>
      </c>
      <c r="Z2027" s="37" t="s">
        <v>110</v>
      </c>
      <c r="AA2027" s="60" t="s">
        <v>39</v>
      </c>
      <c r="AB2027" s="35" t="str">
        <f t="shared" si="341"/>
        <v/>
      </c>
      <c r="AC2027" s="35" t="str">
        <f t="shared" si="342"/>
        <v/>
      </c>
      <c r="AD2027" s="35" t="str">
        <f t="shared" si="343"/>
        <v/>
      </c>
      <c r="AE2027" s="45" t="str">
        <f t="shared" si="344"/>
        <v/>
      </c>
      <c r="AF2027" s="61"/>
      <c r="AG2027" s="45"/>
    </row>
    <row r="2028" spans="1:33" x14ac:dyDescent="0.2">
      <c r="A2028" s="59" t="str">
        <f>+VLOOKUP(B2028,Annuaire_roster!B:G,5,0)</f>
        <v>01601</v>
      </c>
      <c r="B2028" s="221" t="s">
        <v>207</v>
      </c>
      <c r="C2028" s="65">
        <v>0.33333333333333331</v>
      </c>
      <c r="D2028" s="65">
        <v>0.33333333333333331</v>
      </c>
      <c r="E2028" s="66">
        <v>0.75</v>
      </c>
      <c r="F2028" s="66">
        <v>0.75</v>
      </c>
      <c r="G2028" s="49">
        <v>0</v>
      </c>
      <c r="H2028" s="48">
        <v>0</v>
      </c>
      <c r="I2028" s="69" t="s">
        <v>63</v>
      </c>
      <c r="J2028" s="48">
        <v>0</v>
      </c>
      <c r="K2028" s="58">
        <v>0</v>
      </c>
      <c r="L2028" s="48">
        <v>0</v>
      </c>
      <c r="M2028" s="70">
        <v>0</v>
      </c>
      <c r="N2028" s="34">
        <f t="shared" si="336"/>
        <v>0.375</v>
      </c>
      <c r="O2028" s="38">
        <f t="shared" si="337"/>
        <v>0.375</v>
      </c>
      <c r="P2028" s="82" t="s">
        <v>226</v>
      </c>
      <c r="Q2028" s="43">
        <v>44825</v>
      </c>
      <c r="R2028" s="35">
        <f t="shared" si="338"/>
        <v>0</v>
      </c>
      <c r="S2028" s="35">
        <f t="shared" si="339"/>
        <v>0</v>
      </c>
      <c r="T2028" s="10" t="str">
        <f t="shared" si="333"/>
        <v>Sem - 39</v>
      </c>
      <c r="U2028" s="10" t="str">
        <f t="shared" si="334"/>
        <v>Septembre</v>
      </c>
      <c r="V2028" s="36" t="str">
        <f t="shared" si="340"/>
        <v>2026</v>
      </c>
      <c r="W2028" s="34"/>
      <c r="X2028" s="91">
        <f t="shared" si="335"/>
        <v>0</v>
      </c>
      <c r="Y2028" s="92" t="str">
        <f>VLOOKUP('CM-CIC'!B1959,Annuaire_roster!B:F,4,0)</f>
        <v>RHOUDANE OTHMANE</v>
      </c>
      <c r="Z2028" s="37" t="s">
        <v>110</v>
      </c>
      <c r="AA2028" s="60" t="s">
        <v>39</v>
      </c>
      <c r="AB2028" s="35" t="str">
        <f t="shared" si="341"/>
        <v/>
      </c>
      <c r="AC2028" s="35" t="str">
        <f t="shared" si="342"/>
        <v/>
      </c>
      <c r="AD2028" s="35" t="str">
        <f t="shared" si="343"/>
        <v/>
      </c>
      <c r="AE2028" s="45" t="str">
        <f t="shared" si="344"/>
        <v/>
      </c>
      <c r="AF2028" s="61"/>
      <c r="AG2028" s="45"/>
    </row>
    <row r="2029" spans="1:33" x14ac:dyDescent="0.2">
      <c r="A2029" s="59" t="str">
        <f>+VLOOKUP(B2029,Annuaire_roster!B:G,5,0)</f>
        <v>01595</v>
      </c>
      <c r="B2029" s="221" t="s">
        <v>208</v>
      </c>
      <c r="C2029" s="65">
        <v>0.33333333333333331</v>
      </c>
      <c r="D2029" s="65">
        <v>0.33333333333333331</v>
      </c>
      <c r="E2029" s="66">
        <v>0.75</v>
      </c>
      <c r="F2029" s="66">
        <v>0.75</v>
      </c>
      <c r="G2029" s="49">
        <v>0</v>
      </c>
      <c r="H2029" s="48">
        <v>0</v>
      </c>
      <c r="I2029" s="69" t="s">
        <v>63</v>
      </c>
      <c r="J2029" s="48">
        <v>0</v>
      </c>
      <c r="K2029" s="58">
        <v>0</v>
      </c>
      <c r="L2029" s="48">
        <v>0</v>
      </c>
      <c r="M2029" s="70">
        <v>0</v>
      </c>
      <c r="N2029" s="34">
        <f t="shared" si="336"/>
        <v>0.375</v>
      </c>
      <c r="O2029" s="38">
        <f t="shared" si="337"/>
        <v>0.375</v>
      </c>
      <c r="P2029" s="82" t="s">
        <v>226</v>
      </c>
      <c r="Q2029" s="43">
        <v>44825</v>
      </c>
      <c r="R2029" s="35">
        <f t="shared" si="338"/>
        <v>0</v>
      </c>
      <c r="S2029" s="35">
        <f t="shared" si="339"/>
        <v>0</v>
      </c>
      <c r="T2029" s="10" t="str">
        <f t="shared" si="333"/>
        <v>Sem - 39</v>
      </c>
      <c r="U2029" s="10" t="str">
        <f t="shared" si="334"/>
        <v>Septembre</v>
      </c>
      <c r="V2029" s="36" t="str">
        <f t="shared" si="340"/>
        <v>2026</v>
      </c>
      <c r="W2029" s="34"/>
      <c r="X2029" s="91">
        <f t="shared" si="335"/>
        <v>0</v>
      </c>
      <c r="Y2029" s="92" t="str">
        <f>VLOOKUP('CM-CIC'!B1960,Annuaire_roster!B:F,4,0)</f>
        <v>RHOUDANE OTHMANE</v>
      </c>
      <c r="Z2029" s="37" t="s">
        <v>110</v>
      </c>
      <c r="AA2029" s="60" t="s">
        <v>39</v>
      </c>
      <c r="AB2029" s="35" t="str">
        <f t="shared" si="341"/>
        <v/>
      </c>
      <c r="AC2029" s="35" t="str">
        <f t="shared" si="342"/>
        <v/>
      </c>
      <c r="AD2029" s="35" t="str">
        <f t="shared" si="343"/>
        <v/>
      </c>
      <c r="AE2029" s="45" t="str">
        <f t="shared" si="344"/>
        <v/>
      </c>
      <c r="AF2029" s="61"/>
      <c r="AG2029" s="45"/>
    </row>
    <row r="2030" spans="1:33" x14ac:dyDescent="0.2">
      <c r="A2030" s="59" t="str">
        <f>+VLOOKUP(B2030,Annuaire_roster!B:G,5,0)</f>
        <v>01597</v>
      </c>
      <c r="B2030" s="221" t="s">
        <v>215</v>
      </c>
      <c r="C2030" s="65">
        <v>0.33333333333333331</v>
      </c>
      <c r="D2030" s="65">
        <v>0.33333333333333331</v>
      </c>
      <c r="E2030" s="66">
        <v>0.75</v>
      </c>
      <c r="F2030" s="66">
        <v>0.75</v>
      </c>
      <c r="G2030" s="49">
        <v>0</v>
      </c>
      <c r="H2030" s="48">
        <v>0</v>
      </c>
      <c r="I2030" s="69" t="s">
        <v>63</v>
      </c>
      <c r="J2030" s="48">
        <v>0</v>
      </c>
      <c r="K2030" s="58">
        <v>0</v>
      </c>
      <c r="L2030" s="48">
        <v>0</v>
      </c>
      <c r="M2030" s="70">
        <v>0</v>
      </c>
      <c r="N2030" s="34">
        <f t="shared" si="336"/>
        <v>0.375</v>
      </c>
      <c r="O2030" s="38">
        <f t="shared" si="337"/>
        <v>0.375</v>
      </c>
      <c r="P2030" s="82" t="s">
        <v>226</v>
      </c>
      <c r="Q2030" s="43">
        <v>44825</v>
      </c>
      <c r="R2030" s="35">
        <f t="shared" si="338"/>
        <v>0</v>
      </c>
      <c r="S2030" s="35">
        <f t="shared" si="339"/>
        <v>0</v>
      </c>
      <c r="T2030" s="10" t="str">
        <f t="shared" si="333"/>
        <v>Sem - 39</v>
      </c>
      <c r="U2030" s="10" t="str">
        <f t="shared" si="334"/>
        <v>Septembre</v>
      </c>
      <c r="V2030" s="36" t="str">
        <f t="shared" si="340"/>
        <v>2026</v>
      </c>
      <c r="W2030" s="34"/>
      <c r="X2030" s="91">
        <f t="shared" si="335"/>
        <v>0</v>
      </c>
      <c r="Y2030" s="92" t="str">
        <f>VLOOKUP('CM-CIC'!B1961,Annuaire_roster!B:F,4,0)</f>
        <v>RHOUDANE OTHMANE</v>
      </c>
      <c r="Z2030" s="37" t="s">
        <v>110</v>
      </c>
      <c r="AA2030" s="60" t="s">
        <v>39</v>
      </c>
      <c r="AB2030" s="35" t="str">
        <f t="shared" si="341"/>
        <v/>
      </c>
      <c r="AC2030" s="35" t="str">
        <f t="shared" si="342"/>
        <v/>
      </c>
      <c r="AD2030" s="35" t="str">
        <f t="shared" si="343"/>
        <v/>
      </c>
      <c r="AE2030" s="45" t="str">
        <f t="shared" si="344"/>
        <v/>
      </c>
      <c r="AF2030" s="61"/>
      <c r="AG2030" s="45"/>
    </row>
    <row r="2031" spans="1:33" x14ac:dyDescent="0.2">
      <c r="A2031" s="59" t="str">
        <f>+VLOOKUP(B2031,Annuaire_roster!B:G,5,0)</f>
        <v>01588</v>
      </c>
      <c r="B2031" s="221" t="s">
        <v>219</v>
      </c>
      <c r="C2031" s="65">
        <v>0.33333333333333331</v>
      </c>
      <c r="D2031" s="65">
        <v>0.33333333333333331</v>
      </c>
      <c r="E2031" s="66">
        <v>0.75</v>
      </c>
      <c r="F2031" s="66">
        <v>0.75</v>
      </c>
      <c r="G2031" s="49">
        <v>0</v>
      </c>
      <c r="H2031" s="48">
        <v>0</v>
      </c>
      <c r="I2031" s="69" t="s">
        <v>63</v>
      </c>
      <c r="J2031" s="48">
        <v>0</v>
      </c>
      <c r="K2031" s="58">
        <v>0</v>
      </c>
      <c r="L2031" s="48">
        <v>0</v>
      </c>
      <c r="M2031" s="70">
        <v>0</v>
      </c>
      <c r="N2031" s="34">
        <f t="shared" si="336"/>
        <v>0.375</v>
      </c>
      <c r="O2031" s="38">
        <f t="shared" si="337"/>
        <v>0.375</v>
      </c>
      <c r="P2031" s="82" t="s">
        <v>226</v>
      </c>
      <c r="Q2031" s="43">
        <v>44825</v>
      </c>
      <c r="R2031" s="35">
        <f t="shared" si="338"/>
        <v>0</v>
      </c>
      <c r="S2031" s="35">
        <f t="shared" si="339"/>
        <v>0</v>
      </c>
      <c r="T2031" s="10" t="str">
        <f t="shared" si="333"/>
        <v>Sem - 39</v>
      </c>
      <c r="U2031" s="10" t="str">
        <f t="shared" si="334"/>
        <v>Septembre</v>
      </c>
      <c r="V2031" s="36" t="str">
        <f t="shared" si="340"/>
        <v>2026</v>
      </c>
      <c r="W2031" s="34"/>
      <c r="X2031" s="91">
        <f t="shared" si="335"/>
        <v>0</v>
      </c>
      <c r="Y2031" s="92" t="str">
        <f>VLOOKUP('CM-CIC'!B1962,Annuaire_roster!B:F,4,0)</f>
        <v>RHOUDANE OTHMANE</v>
      </c>
      <c r="Z2031" s="37" t="s">
        <v>110</v>
      </c>
      <c r="AA2031" s="60" t="s">
        <v>39</v>
      </c>
      <c r="AB2031" s="35" t="str">
        <f t="shared" si="341"/>
        <v/>
      </c>
      <c r="AC2031" s="35" t="str">
        <f t="shared" si="342"/>
        <v/>
      </c>
      <c r="AD2031" s="35" t="str">
        <f t="shared" si="343"/>
        <v/>
      </c>
      <c r="AE2031" s="45" t="str">
        <f t="shared" si="344"/>
        <v/>
      </c>
      <c r="AF2031" s="61"/>
      <c r="AG2031" s="45"/>
    </row>
    <row r="2032" spans="1:33" x14ac:dyDescent="0.2">
      <c r="A2032" s="59" t="str">
        <f>+VLOOKUP(B2032,Annuaire_roster!B:G,5,0)</f>
        <v>01562</v>
      </c>
      <c r="B2032" s="221" t="s">
        <v>199</v>
      </c>
      <c r="C2032" s="73">
        <v>0.33333333333333331</v>
      </c>
      <c r="D2032" s="73">
        <v>0.33333333333333331</v>
      </c>
      <c r="E2032" s="66">
        <v>0.75</v>
      </c>
      <c r="F2032" s="66">
        <v>0.75</v>
      </c>
      <c r="G2032" s="49">
        <v>0</v>
      </c>
      <c r="H2032" s="48">
        <v>0</v>
      </c>
      <c r="I2032" s="67" t="s">
        <v>63</v>
      </c>
      <c r="J2032" s="48">
        <v>0</v>
      </c>
      <c r="K2032" s="58">
        <v>0</v>
      </c>
      <c r="L2032" s="48">
        <v>0</v>
      </c>
      <c r="M2032" s="74">
        <v>0</v>
      </c>
      <c r="N2032" s="34">
        <f t="shared" si="336"/>
        <v>0.375</v>
      </c>
      <c r="O2032" s="38">
        <f t="shared" si="337"/>
        <v>0.375</v>
      </c>
      <c r="P2032" s="76" t="s">
        <v>226</v>
      </c>
      <c r="Q2032" s="135">
        <v>44825</v>
      </c>
      <c r="R2032" s="35">
        <f t="shared" si="338"/>
        <v>0</v>
      </c>
      <c r="S2032" s="35">
        <f t="shared" si="339"/>
        <v>0</v>
      </c>
      <c r="T2032" s="10" t="str">
        <f t="shared" si="333"/>
        <v>Sem - 39</v>
      </c>
      <c r="U2032" s="10" t="str">
        <f t="shared" si="334"/>
        <v>Septembre</v>
      </c>
      <c r="V2032" s="36" t="str">
        <f t="shared" si="340"/>
        <v>2026</v>
      </c>
      <c r="W2032" s="34"/>
      <c r="X2032" s="91">
        <f t="shared" si="335"/>
        <v>0</v>
      </c>
      <c r="Y2032" s="92" t="str">
        <f>VLOOKUP('CM-CIC'!B1963,Annuaire_roster!B:F,4,0)</f>
        <v>RHOUDANE OTHMANE</v>
      </c>
      <c r="Z2032" s="37" t="s">
        <v>110</v>
      </c>
      <c r="AA2032" s="60" t="s">
        <v>39</v>
      </c>
      <c r="AB2032" s="35" t="str">
        <f t="shared" si="341"/>
        <v/>
      </c>
      <c r="AC2032" s="35" t="str">
        <f t="shared" si="342"/>
        <v/>
      </c>
      <c r="AD2032" s="35" t="str">
        <f t="shared" si="343"/>
        <v/>
      </c>
      <c r="AE2032" s="45" t="str">
        <f t="shared" si="344"/>
        <v/>
      </c>
      <c r="AF2032" s="61"/>
      <c r="AG2032" s="45"/>
    </row>
    <row r="2033" spans="1:33" x14ac:dyDescent="0.2">
      <c r="A2033" s="59" t="str">
        <f>+VLOOKUP(B2033,Annuaire_roster!B:G,5,0)</f>
        <v>01574</v>
      </c>
      <c r="B2033" s="221" t="s">
        <v>192</v>
      </c>
      <c r="C2033" s="73">
        <v>0.33333333333333331</v>
      </c>
      <c r="D2033" s="73">
        <v>0.33333333333333331</v>
      </c>
      <c r="E2033" s="66">
        <v>0.75</v>
      </c>
      <c r="F2033" s="66">
        <v>0.75</v>
      </c>
      <c r="G2033" s="49">
        <v>0</v>
      </c>
      <c r="H2033" s="48">
        <v>0</v>
      </c>
      <c r="I2033" s="67" t="s">
        <v>63</v>
      </c>
      <c r="J2033" s="48">
        <v>0</v>
      </c>
      <c r="K2033" s="58">
        <v>0</v>
      </c>
      <c r="L2033" s="48">
        <v>0</v>
      </c>
      <c r="M2033" s="74">
        <v>0</v>
      </c>
      <c r="N2033" s="34">
        <f t="shared" si="336"/>
        <v>0.375</v>
      </c>
      <c r="O2033" s="38">
        <f t="shared" si="337"/>
        <v>0.375</v>
      </c>
      <c r="P2033" s="76" t="s">
        <v>226</v>
      </c>
      <c r="Q2033" s="135">
        <v>44825</v>
      </c>
      <c r="R2033" s="35">
        <f t="shared" si="338"/>
        <v>0</v>
      </c>
      <c r="S2033" s="35">
        <f t="shared" si="339"/>
        <v>0</v>
      </c>
      <c r="T2033" s="10" t="str">
        <f t="shared" si="333"/>
        <v>Sem - 39</v>
      </c>
      <c r="U2033" s="10" t="str">
        <f t="shared" si="334"/>
        <v>Septembre</v>
      </c>
      <c r="V2033" s="36" t="str">
        <f t="shared" si="340"/>
        <v>2026</v>
      </c>
      <c r="W2033" s="34"/>
      <c r="X2033" s="91">
        <f t="shared" si="335"/>
        <v>0</v>
      </c>
      <c r="Y2033" s="92" t="str">
        <f>VLOOKUP('CM-CIC'!B1964,Annuaire_roster!B:F,4,0)</f>
        <v>RHOUDANE OTHMANE</v>
      </c>
      <c r="Z2033" s="37" t="s">
        <v>110</v>
      </c>
      <c r="AA2033" s="60" t="s">
        <v>39</v>
      </c>
      <c r="AB2033" s="35" t="str">
        <f t="shared" si="341"/>
        <v/>
      </c>
      <c r="AC2033" s="35" t="str">
        <f t="shared" si="342"/>
        <v/>
      </c>
      <c r="AD2033" s="35" t="str">
        <f t="shared" si="343"/>
        <v/>
      </c>
      <c r="AE2033" s="45" t="str">
        <f t="shared" si="344"/>
        <v/>
      </c>
      <c r="AF2033" s="61"/>
      <c r="AG2033" s="45"/>
    </row>
    <row r="2034" spans="1:33" x14ac:dyDescent="0.2">
      <c r="A2034" s="59" t="str">
        <f>+VLOOKUP(B2034,Annuaire_roster!B:G,5,0)</f>
        <v>01577</v>
      </c>
      <c r="B2034" s="221" t="s">
        <v>195</v>
      </c>
      <c r="C2034" s="73"/>
      <c r="D2034" s="73">
        <v>0.33333333333333331</v>
      </c>
      <c r="E2034" s="66"/>
      <c r="F2034" s="66">
        <v>0.75</v>
      </c>
      <c r="G2034" s="49">
        <v>0</v>
      </c>
      <c r="H2034" s="48">
        <v>0</v>
      </c>
      <c r="I2034" s="67" t="s">
        <v>63</v>
      </c>
      <c r="J2034" s="48">
        <v>0</v>
      </c>
      <c r="K2034" s="58">
        <v>0</v>
      </c>
      <c r="L2034" s="48">
        <v>0</v>
      </c>
      <c r="M2034" s="74" t="s">
        <v>187</v>
      </c>
      <c r="N2034" s="34" t="str">
        <f t="shared" si="336"/>
        <v/>
      </c>
      <c r="O2034" s="38">
        <f t="shared" si="337"/>
        <v>0.375</v>
      </c>
      <c r="P2034" s="76" t="s">
        <v>226</v>
      </c>
      <c r="Q2034" s="135">
        <v>44825</v>
      </c>
      <c r="R2034" s="35">
        <f t="shared" si="338"/>
        <v>0.375</v>
      </c>
      <c r="S2034" s="35">
        <f t="shared" si="339"/>
        <v>0.375</v>
      </c>
      <c r="T2034" s="10" t="str">
        <f t="shared" si="333"/>
        <v>Sem - 39</v>
      </c>
      <c r="U2034" s="10" t="str">
        <f t="shared" si="334"/>
        <v>Septembre</v>
      </c>
      <c r="V2034" s="36" t="str">
        <f t="shared" si="340"/>
        <v>2026</v>
      </c>
      <c r="W2034" s="34"/>
      <c r="X2034" s="91">
        <f t="shared" si="335"/>
        <v>0</v>
      </c>
      <c r="Y2034" s="92" t="str">
        <f>VLOOKUP('CM-CIC'!B1965,Annuaire_roster!B:F,4,0)</f>
        <v>RHOUDANE OTHMANE</v>
      </c>
      <c r="Z2034" s="37" t="s">
        <v>110</v>
      </c>
      <c r="AA2034" s="60" t="s">
        <v>39</v>
      </c>
      <c r="AB2034" s="35" t="str">
        <f t="shared" si="341"/>
        <v/>
      </c>
      <c r="AC2034" s="35" t="str">
        <f t="shared" si="342"/>
        <v/>
      </c>
      <c r="AD2034" s="35" t="str">
        <f t="shared" si="343"/>
        <v/>
      </c>
      <c r="AE2034" s="45" t="str">
        <f t="shared" si="344"/>
        <v/>
      </c>
      <c r="AF2034" s="61"/>
      <c r="AG2034" s="45"/>
    </row>
    <row r="2035" spans="1:33" x14ac:dyDescent="0.2">
      <c r="A2035" s="59" t="str">
        <f>+VLOOKUP(B2035,Annuaire_roster!B:G,5,0)</f>
        <v>01438</v>
      </c>
      <c r="B2035" s="221" t="s">
        <v>155</v>
      </c>
      <c r="C2035" s="73">
        <v>0.33333333333333331</v>
      </c>
      <c r="D2035" s="73">
        <v>0.33333333333333331</v>
      </c>
      <c r="E2035" s="66">
        <v>0.75</v>
      </c>
      <c r="F2035" s="66">
        <v>0.75</v>
      </c>
      <c r="G2035" s="49">
        <v>0</v>
      </c>
      <c r="H2035" s="48">
        <v>0</v>
      </c>
      <c r="I2035" s="67" t="s">
        <v>63</v>
      </c>
      <c r="J2035" s="48">
        <v>0</v>
      </c>
      <c r="K2035" s="58">
        <v>0</v>
      </c>
      <c r="L2035" s="48">
        <v>0</v>
      </c>
      <c r="M2035" s="74">
        <v>0</v>
      </c>
      <c r="N2035" s="34">
        <f t="shared" si="336"/>
        <v>0.375</v>
      </c>
      <c r="O2035" s="38">
        <f t="shared" si="337"/>
        <v>0.375</v>
      </c>
      <c r="P2035" s="76" t="s">
        <v>226</v>
      </c>
      <c r="Q2035" s="135">
        <v>44825</v>
      </c>
      <c r="R2035" s="35">
        <f t="shared" si="338"/>
        <v>0</v>
      </c>
      <c r="S2035" s="35">
        <f t="shared" si="339"/>
        <v>0</v>
      </c>
      <c r="T2035" s="10" t="str">
        <f t="shared" si="333"/>
        <v>Sem - 39</v>
      </c>
      <c r="U2035" s="10" t="str">
        <f t="shared" si="334"/>
        <v>Septembre</v>
      </c>
      <c r="V2035" s="36" t="str">
        <f t="shared" si="340"/>
        <v>2026</v>
      </c>
      <c r="W2035" s="34"/>
      <c r="X2035" s="91">
        <f t="shared" si="335"/>
        <v>0</v>
      </c>
      <c r="Y2035" s="92" t="str">
        <f>VLOOKUP('CM-CIC'!B1966,Annuaire_roster!B:F,4,0)</f>
        <v>RHOUDANE OTHMANE</v>
      </c>
      <c r="Z2035" s="37" t="s">
        <v>110</v>
      </c>
      <c r="AA2035" s="60" t="s">
        <v>39</v>
      </c>
      <c r="AB2035" s="35" t="str">
        <f t="shared" si="341"/>
        <v/>
      </c>
      <c r="AC2035" s="35" t="str">
        <f t="shared" si="342"/>
        <v/>
      </c>
      <c r="AD2035" s="35" t="str">
        <f t="shared" si="343"/>
        <v/>
      </c>
      <c r="AE2035" s="45" t="str">
        <f t="shared" si="344"/>
        <v/>
      </c>
      <c r="AF2035" s="61"/>
      <c r="AG2035" s="45"/>
    </row>
    <row r="2036" spans="1:33" x14ac:dyDescent="0.2">
      <c r="A2036" s="59" t="str">
        <f>+VLOOKUP(B2036,Annuaire_roster!B:G,5,0)</f>
        <v>01573</v>
      </c>
      <c r="B2036" s="221" t="s">
        <v>200</v>
      </c>
      <c r="C2036" s="73">
        <v>0.33333333333333331</v>
      </c>
      <c r="D2036" s="73">
        <v>0.33333333333333331</v>
      </c>
      <c r="E2036" s="66">
        <v>0.75</v>
      </c>
      <c r="F2036" s="66">
        <v>0.75</v>
      </c>
      <c r="G2036" s="49">
        <v>0</v>
      </c>
      <c r="H2036" s="48">
        <v>0</v>
      </c>
      <c r="I2036" s="67" t="s">
        <v>63</v>
      </c>
      <c r="J2036" s="48">
        <v>0</v>
      </c>
      <c r="K2036" s="58">
        <v>0</v>
      </c>
      <c r="L2036" s="48">
        <v>0</v>
      </c>
      <c r="M2036" s="74">
        <v>0</v>
      </c>
      <c r="N2036" s="34">
        <f t="shared" si="336"/>
        <v>0.375</v>
      </c>
      <c r="O2036" s="38">
        <f t="shared" si="337"/>
        <v>0.375</v>
      </c>
      <c r="P2036" s="82" t="s">
        <v>226</v>
      </c>
      <c r="Q2036" s="135">
        <v>44825</v>
      </c>
      <c r="R2036" s="35">
        <f t="shared" si="338"/>
        <v>0</v>
      </c>
      <c r="S2036" s="35">
        <f t="shared" si="339"/>
        <v>0</v>
      </c>
      <c r="T2036" s="10" t="str">
        <f t="shared" si="333"/>
        <v>Sem - 39</v>
      </c>
      <c r="U2036" s="10" t="str">
        <f t="shared" si="334"/>
        <v>Septembre</v>
      </c>
      <c r="V2036" s="36" t="str">
        <f t="shared" si="340"/>
        <v>2026</v>
      </c>
      <c r="W2036" s="34"/>
      <c r="X2036" s="91">
        <f t="shared" si="335"/>
        <v>0</v>
      </c>
      <c r="Y2036" s="92" t="str">
        <f>VLOOKUP('CM-CIC'!B1967,Annuaire_roster!B:F,4,0)</f>
        <v>RHOUDANE OTHMANE</v>
      </c>
      <c r="Z2036" s="37" t="s">
        <v>110</v>
      </c>
      <c r="AA2036" s="60" t="s">
        <v>39</v>
      </c>
      <c r="AB2036" s="35" t="str">
        <f t="shared" si="341"/>
        <v/>
      </c>
      <c r="AC2036" s="35" t="str">
        <f t="shared" si="342"/>
        <v/>
      </c>
      <c r="AD2036" s="35" t="str">
        <f t="shared" si="343"/>
        <v/>
      </c>
      <c r="AE2036" s="45" t="str">
        <f t="shared" si="344"/>
        <v/>
      </c>
      <c r="AF2036" s="61"/>
      <c r="AG2036" s="45"/>
    </row>
    <row r="2037" spans="1:33" x14ac:dyDescent="0.2">
      <c r="A2037" s="59" t="str">
        <f>+VLOOKUP(B2037,Annuaire_roster!B:G,5,0)</f>
        <v>01438</v>
      </c>
      <c r="B2037" s="221" t="s">
        <v>155</v>
      </c>
      <c r="C2037" s="73">
        <v>0.33124999999999999</v>
      </c>
      <c r="D2037" s="73">
        <v>0.33333333333333331</v>
      </c>
      <c r="E2037" s="66">
        <v>0.75</v>
      </c>
      <c r="F2037" s="66">
        <v>0.75</v>
      </c>
      <c r="G2037" s="49">
        <v>0</v>
      </c>
      <c r="H2037" s="48">
        <v>0</v>
      </c>
      <c r="I2037" s="67" t="s">
        <v>63</v>
      </c>
      <c r="J2037" s="48">
        <v>0</v>
      </c>
      <c r="K2037" s="58">
        <v>0</v>
      </c>
      <c r="L2037" s="48">
        <v>0</v>
      </c>
      <c r="M2037" s="74">
        <v>0</v>
      </c>
      <c r="N2037" s="34">
        <f t="shared" si="336"/>
        <v>0.375</v>
      </c>
      <c r="O2037" s="38">
        <f t="shared" si="337"/>
        <v>0.375</v>
      </c>
      <c r="P2037" s="76" t="s">
        <v>226</v>
      </c>
      <c r="Q2037" s="135">
        <v>44826</v>
      </c>
      <c r="R2037" s="35">
        <f t="shared" si="338"/>
        <v>0</v>
      </c>
      <c r="S2037" s="35">
        <f t="shared" si="339"/>
        <v>0</v>
      </c>
      <c r="T2037" s="10" t="str">
        <f t="shared" si="333"/>
        <v>Sem - 39</v>
      </c>
      <c r="U2037" s="10" t="str">
        <f t="shared" si="334"/>
        <v>Septembre</v>
      </c>
      <c r="V2037" s="36" t="str">
        <f t="shared" si="340"/>
        <v>2026</v>
      </c>
      <c r="W2037" s="34"/>
      <c r="X2037" s="91">
        <f t="shared" si="335"/>
        <v>2.0833333333333259E-3</v>
      </c>
      <c r="Y2037" s="92" t="str">
        <f>VLOOKUP('CM-CIC'!B1968,Annuaire_roster!B:F,4,0)</f>
        <v>RHOUDANE OTHMANE</v>
      </c>
      <c r="Z2037" s="37" t="s">
        <v>110</v>
      </c>
      <c r="AA2037" s="60" t="s">
        <v>39</v>
      </c>
      <c r="AB2037" s="35" t="str">
        <f t="shared" si="341"/>
        <v/>
      </c>
      <c r="AC2037" s="35" t="str">
        <f t="shared" si="342"/>
        <v/>
      </c>
      <c r="AD2037" s="35" t="str">
        <f t="shared" si="343"/>
        <v/>
      </c>
      <c r="AE2037" s="45" t="str">
        <f t="shared" si="344"/>
        <v/>
      </c>
      <c r="AF2037" s="61"/>
      <c r="AG2037" s="45"/>
    </row>
    <row r="2038" spans="1:33" x14ac:dyDescent="0.2">
      <c r="A2038" s="59" t="str">
        <f>+VLOOKUP(B2038,Annuaire_roster!B:G,5,0)</f>
        <v>01435</v>
      </c>
      <c r="B2038" s="221" t="s">
        <v>156</v>
      </c>
      <c r="C2038" s="73">
        <v>0.33333333333333331</v>
      </c>
      <c r="D2038" s="73">
        <v>0.33333333333333331</v>
      </c>
      <c r="E2038" s="66">
        <v>0.75</v>
      </c>
      <c r="F2038" s="66">
        <v>0.75</v>
      </c>
      <c r="G2038" s="49">
        <v>0</v>
      </c>
      <c r="H2038" s="48">
        <v>0</v>
      </c>
      <c r="I2038" s="67" t="s">
        <v>63</v>
      </c>
      <c r="J2038" s="48">
        <v>0</v>
      </c>
      <c r="K2038" s="58">
        <v>0</v>
      </c>
      <c r="L2038" s="48">
        <v>0</v>
      </c>
      <c r="M2038" s="74">
        <v>0</v>
      </c>
      <c r="N2038" s="34">
        <f t="shared" si="336"/>
        <v>0.375</v>
      </c>
      <c r="O2038" s="38">
        <f t="shared" si="337"/>
        <v>0.375</v>
      </c>
      <c r="P2038" s="76" t="s">
        <v>226</v>
      </c>
      <c r="Q2038" s="135">
        <v>44826</v>
      </c>
      <c r="R2038" s="35">
        <f t="shared" si="338"/>
        <v>0</v>
      </c>
      <c r="S2038" s="35">
        <f t="shared" si="339"/>
        <v>0</v>
      </c>
      <c r="T2038" s="10" t="str">
        <f t="shared" si="333"/>
        <v>Sem - 39</v>
      </c>
      <c r="U2038" s="10" t="str">
        <f t="shared" si="334"/>
        <v>Septembre</v>
      </c>
      <c r="V2038" s="36" t="str">
        <f t="shared" si="340"/>
        <v>2026</v>
      </c>
      <c r="W2038" s="34"/>
      <c r="X2038" s="91">
        <f t="shared" si="335"/>
        <v>0</v>
      </c>
      <c r="Y2038" s="92" t="str">
        <f>VLOOKUP('CM-CIC'!B1969,Annuaire_roster!B:F,4,0)</f>
        <v>RHOUDANE OTHMANE</v>
      </c>
      <c r="Z2038" s="37" t="s">
        <v>110</v>
      </c>
      <c r="AA2038" s="60" t="s">
        <v>39</v>
      </c>
      <c r="AB2038" s="35" t="str">
        <f t="shared" si="341"/>
        <v/>
      </c>
      <c r="AC2038" s="35" t="str">
        <f t="shared" si="342"/>
        <v/>
      </c>
      <c r="AD2038" s="35" t="str">
        <f t="shared" si="343"/>
        <v/>
      </c>
      <c r="AE2038" s="45" t="str">
        <f t="shared" si="344"/>
        <v/>
      </c>
      <c r="AF2038" s="61"/>
      <c r="AG2038" s="45"/>
    </row>
    <row r="2039" spans="1:33" x14ac:dyDescent="0.2">
      <c r="A2039" s="59" t="str">
        <f>+VLOOKUP(B2039,Annuaire_roster!B:G,5,0)</f>
        <v>01601</v>
      </c>
      <c r="B2039" s="221" t="s">
        <v>207</v>
      </c>
      <c r="C2039" s="73">
        <v>0.33333333333333331</v>
      </c>
      <c r="D2039" s="73">
        <v>0.33333333333333331</v>
      </c>
      <c r="E2039" s="66">
        <v>0.75</v>
      </c>
      <c r="F2039" s="66">
        <v>0.75</v>
      </c>
      <c r="G2039" s="49">
        <v>0</v>
      </c>
      <c r="H2039" s="48">
        <v>0</v>
      </c>
      <c r="I2039" s="67" t="s">
        <v>63</v>
      </c>
      <c r="J2039" s="48">
        <v>0</v>
      </c>
      <c r="K2039" s="58">
        <v>0</v>
      </c>
      <c r="L2039" s="48">
        <v>0</v>
      </c>
      <c r="M2039" s="74">
        <v>0</v>
      </c>
      <c r="N2039" s="34">
        <f t="shared" si="336"/>
        <v>0.375</v>
      </c>
      <c r="O2039" s="38">
        <f t="shared" si="337"/>
        <v>0.375</v>
      </c>
      <c r="P2039" s="76" t="s">
        <v>226</v>
      </c>
      <c r="Q2039" s="135">
        <v>44826</v>
      </c>
      <c r="R2039" s="35">
        <f t="shared" si="338"/>
        <v>0</v>
      </c>
      <c r="S2039" s="35">
        <f t="shared" si="339"/>
        <v>0</v>
      </c>
      <c r="T2039" s="10" t="str">
        <f t="shared" si="333"/>
        <v>Sem - 39</v>
      </c>
      <c r="U2039" s="10" t="str">
        <f t="shared" si="334"/>
        <v>Septembre</v>
      </c>
      <c r="V2039" s="36" t="str">
        <f t="shared" si="340"/>
        <v>2026</v>
      </c>
      <c r="W2039" s="34"/>
      <c r="X2039" s="91">
        <f t="shared" si="335"/>
        <v>0</v>
      </c>
      <c r="Y2039" s="92" t="str">
        <f>VLOOKUP('CM-CIC'!B1970,Annuaire_roster!B:F,4,0)</f>
        <v>RHOUDANE OTHMANE</v>
      </c>
      <c r="Z2039" s="37" t="s">
        <v>110</v>
      </c>
      <c r="AA2039" s="60" t="s">
        <v>39</v>
      </c>
      <c r="AB2039" s="35" t="str">
        <f t="shared" si="341"/>
        <v/>
      </c>
      <c r="AC2039" s="35" t="str">
        <f t="shared" si="342"/>
        <v/>
      </c>
      <c r="AD2039" s="35" t="str">
        <f t="shared" si="343"/>
        <v/>
      </c>
      <c r="AE2039" s="45" t="str">
        <f t="shared" si="344"/>
        <v/>
      </c>
      <c r="AF2039" s="61"/>
      <c r="AG2039" s="45"/>
    </row>
    <row r="2040" spans="1:33" x14ac:dyDescent="0.2">
      <c r="A2040" s="59" t="str">
        <f>+VLOOKUP(B2040,Annuaire_roster!B:G,5,0)</f>
        <v>01595</v>
      </c>
      <c r="B2040" s="221" t="s">
        <v>208</v>
      </c>
      <c r="C2040" s="73">
        <v>0.33333333333333331</v>
      </c>
      <c r="D2040" s="73">
        <v>0.33333333333333331</v>
      </c>
      <c r="E2040" s="66">
        <v>0.75</v>
      </c>
      <c r="F2040" s="66">
        <v>0.75</v>
      </c>
      <c r="G2040" s="49">
        <v>0</v>
      </c>
      <c r="H2040" s="48">
        <v>0</v>
      </c>
      <c r="I2040" s="67" t="s">
        <v>63</v>
      </c>
      <c r="J2040" s="48">
        <v>0</v>
      </c>
      <c r="K2040" s="58">
        <v>0</v>
      </c>
      <c r="L2040" s="48">
        <v>0</v>
      </c>
      <c r="M2040" s="74">
        <v>0</v>
      </c>
      <c r="N2040" s="34">
        <f t="shared" si="336"/>
        <v>0.375</v>
      </c>
      <c r="O2040" s="38">
        <f t="shared" si="337"/>
        <v>0.375</v>
      </c>
      <c r="P2040" s="76" t="s">
        <v>226</v>
      </c>
      <c r="Q2040" s="135">
        <v>44826</v>
      </c>
      <c r="R2040" s="35">
        <f t="shared" si="338"/>
        <v>0</v>
      </c>
      <c r="S2040" s="35">
        <f t="shared" si="339"/>
        <v>0</v>
      </c>
      <c r="T2040" s="10" t="str">
        <f t="shared" si="333"/>
        <v>Sem - 39</v>
      </c>
      <c r="U2040" s="10" t="str">
        <f t="shared" si="334"/>
        <v>Septembre</v>
      </c>
      <c r="V2040" s="36" t="str">
        <f t="shared" si="340"/>
        <v>2026</v>
      </c>
      <c r="W2040" s="34"/>
      <c r="X2040" s="91">
        <f t="shared" si="335"/>
        <v>0</v>
      </c>
      <c r="Y2040" s="92" t="str">
        <f>VLOOKUP('CM-CIC'!B1971,Annuaire_roster!B:F,4,0)</f>
        <v>RHOUDANE OTHMANE</v>
      </c>
      <c r="Z2040" s="37" t="s">
        <v>110</v>
      </c>
      <c r="AA2040" s="60" t="s">
        <v>39</v>
      </c>
      <c r="AB2040" s="35" t="str">
        <f t="shared" si="341"/>
        <v/>
      </c>
      <c r="AC2040" s="35" t="str">
        <f t="shared" si="342"/>
        <v/>
      </c>
      <c r="AD2040" s="35" t="str">
        <f t="shared" si="343"/>
        <v/>
      </c>
      <c r="AE2040" s="45" t="str">
        <f t="shared" si="344"/>
        <v/>
      </c>
      <c r="AF2040" s="61"/>
      <c r="AG2040" s="45"/>
    </row>
    <row r="2041" spans="1:33" x14ac:dyDescent="0.2">
      <c r="A2041" s="59" t="str">
        <f>+VLOOKUP(B2041,Annuaire_roster!B:G,5,0)</f>
        <v>01597</v>
      </c>
      <c r="B2041" s="221" t="s">
        <v>215</v>
      </c>
      <c r="C2041" s="73">
        <v>0.33194444444444443</v>
      </c>
      <c r="D2041" s="73">
        <v>0.33333333333333331</v>
      </c>
      <c r="E2041" s="66">
        <v>0.75</v>
      </c>
      <c r="F2041" s="66">
        <v>0.75</v>
      </c>
      <c r="G2041" s="49">
        <v>0</v>
      </c>
      <c r="H2041" s="48">
        <v>0</v>
      </c>
      <c r="I2041" s="67" t="s">
        <v>63</v>
      </c>
      <c r="J2041" s="48">
        <v>0</v>
      </c>
      <c r="K2041" s="58">
        <v>0</v>
      </c>
      <c r="L2041" s="48">
        <v>0</v>
      </c>
      <c r="M2041" s="74">
        <v>0</v>
      </c>
      <c r="N2041" s="34">
        <f t="shared" si="336"/>
        <v>0.375</v>
      </c>
      <c r="O2041" s="38">
        <f t="shared" si="337"/>
        <v>0.375</v>
      </c>
      <c r="P2041" s="76" t="s">
        <v>226</v>
      </c>
      <c r="Q2041" s="135">
        <v>44826</v>
      </c>
      <c r="R2041" s="35">
        <f t="shared" si="338"/>
        <v>0</v>
      </c>
      <c r="S2041" s="35">
        <f t="shared" si="339"/>
        <v>0</v>
      </c>
      <c r="T2041" s="10" t="str">
        <f t="shared" si="333"/>
        <v>Sem - 39</v>
      </c>
      <c r="U2041" s="10" t="str">
        <f t="shared" si="334"/>
        <v>Septembre</v>
      </c>
      <c r="V2041" s="36" t="str">
        <f t="shared" si="340"/>
        <v>2026</v>
      </c>
      <c r="W2041" s="34"/>
      <c r="X2041" s="91">
        <f t="shared" si="335"/>
        <v>1.388888888888884E-3</v>
      </c>
      <c r="Y2041" s="92" t="str">
        <f>VLOOKUP('CM-CIC'!B1972,Annuaire_roster!B:F,4,0)</f>
        <v>RHOUDANE OTHMANE</v>
      </c>
      <c r="Z2041" s="37" t="s">
        <v>110</v>
      </c>
      <c r="AA2041" s="60" t="s">
        <v>39</v>
      </c>
      <c r="AB2041" s="35" t="str">
        <f t="shared" si="341"/>
        <v/>
      </c>
      <c r="AC2041" s="35" t="str">
        <f t="shared" si="342"/>
        <v/>
      </c>
      <c r="AD2041" s="35" t="str">
        <f t="shared" si="343"/>
        <v/>
      </c>
      <c r="AE2041" s="45" t="str">
        <f t="shared" si="344"/>
        <v/>
      </c>
      <c r="AF2041" s="61"/>
      <c r="AG2041" s="45"/>
    </row>
    <row r="2042" spans="1:33" x14ac:dyDescent="0.2">
      <c r="A2042" s="59" t="str">
        <f>+VLOOKUP(B2042,Annuaire_roster!B:G,5,0)</f>
        <v>01588</v>
      </c>
      <c r="B2042" s="221" t="s">
        <v>219</v>
      </c>
      <c r="C2042" s="73">
        <v>0.33333333333333331</v>
      </c>
      <c r="D2042" s="73">
        <v>0.33333333333333331</v>
      </c>
      <c r="E2042" s="66">
        <v>0.75</v>
      </c>
      <c r="F2042" s="66">
        <v>0.75</v>
      </c>
      <c r="G2042" s="49">
        <v>0</v>
      </c>
      <c r="H2042" s="48">
        <v>0</v>
      </c>
      <c r="I2042" s="67" t="s">
        <v>63</v>
      </c>
      <c r="J2042" s="48">
        <v>0</v>
      </c>
      <c r="K2042" s="58">
        <v>0</v>
      </c>
      <c r="L2042" s="48">
        <v>0</v>
      </c>
      <c r="M2042" s="74">
        <v>0</v>
      </c>
      <c r="N2042" s="34">
        <f t="shared" si="336"/>
        <v>0.375</v>
      </c>
      <c r="O2042" s="38">
        <f t="shared" si="337"/>
        <v>0.375</v>
      </c>
      <c r="P2042" s="76" t="s">
        <v>226</v>
      </c>
      <c r="Q2042" s="135">
        <v>44826</v>
      </c>
      <c r="R2042" s="35">
        <f t="shared" si="338"/>
        <v>0</v>
      </c>
      <c r="S2042" s="35">
        <f t="shared" si="339"/>
        <v>0</v>
      </c>
      <c r="T2042" s="10" t="str">
        <f t="shared" si="333"/>
        <v>Sem - 39</v>
      </c>
      <c r="U2042" s="10" t="str">
        <f t="shared" si="334"/>
        <v>Septembre</v>
      </c>
      <c r="V2042" s="36" t="str">
        <f t="shared" si="340"/>
        <v>2026</v>
      </c>
      <c r="W2042" s="34"/>
      <c r="X2042" s="91">
        <f t="shared" si="335"/>
        <v>0</v>
      </c>
      <c r="Y2042" s="92" t="str">
        <f>VLOOKUP('CM-CIC'!B1973,Annuaire_roster!B:F,4,0)</f>
        <v>RHOUDANE OTHMANE</v>
      </c>
      <c r="Z2042" s="37" t="s">
        <v>110</v>
      </c>
      <c r="AA2042" s="60" t="s">
        <v>39</v>
      </c>
      <c r="AB2042" s="35" t="str">
        <f t="shared" si="341"/>
        <v/>
      </c>
      <c r="AC2042" s="35" t="str">
        <f t="shared" si="342"/>
        <v/>
      </c>
      <c r="AD2042" s="35" t="str">
        <f t="shared" si="343"/>
        <v/>
      </c>
      <c r="AE2042" s="45" t="str">
        <f t="shared" si="344"/>
        <v/>
      </c>
      <c r="AF2042" s="61"/>
      <c r="AG2042" s="45"/>
    </row>
    <row r="2043" spans="1:33" x14ac:dyDescent="0.2">
      <c r="A2043" s="59" t="str">
        <f>+VLOOKUP(B2043,Annuaire_roster!B:G,5,0)</f>
        <v>01562</v>
      </c>
      <c r="B2043" s="221" t="s">
        <v>199</v>
      </c>
      <c r="C2043" s="73">
        <v>0.33194444444444443</v>
      </c>
      <c r="D2043" s="73">
        <v>0.33333333333333331</v>
      </c>
      <c r="E2043" s="66">
        <v>0.75</v>
      </c>
      <c r="F2043" s="66">
        <v>0.75</v>
      </c>
      <c r="G2043" s="49">
        <v>0</v>
      </c>
      <c r="H2043" s="48">
        <v>0</v>
      </c>
      <c r="I2043" s="67" t="s">
        <v>63</v>
      </c>
      <c r="J2043" s="48">
        <v>0</v>
      </c>
      <c r="K2043" s="58">
        <v>0</v>
      </c>
      <c r="L2043" s="48">
        <v>0</v>
      </c>
      <c r="M2043" s="74">
        <v>0</v>
      </c>
      <c r="N2043" s="34">
        <f t="shared" si="336"/>
        <v>0.375</v>
      </c>
      <c r="O2043" s="38">
        <f t="shared" si="337"/>
        <v>0.375</v>
      </c>
      <c r="P2043" s="76" t="s">
        <v>226</v>
      </c>
      <c r="Q2043" s="135">
        <v>44826</v>
      </c>
      <c r="R2043" s="35">
        <f t="shared" ref="R2043:R2074" si="345">IF(M2043="Abs",O2043,0)</f>
        <v>0</v>
      </c>
      <c r="S2043" s="35">
        <f t="shared" ref="S2043:S2074" si="346">SUM(R2043,L2043,I2043,J2043,W2043,H2043)</f>
        <v>0</v>
      </c>
      <c r="T2043" s="10" t="str">
        <f t="shared" si="333"/>
        <v>Sem - 39</v>
      </c>
      <c r="U2043" s="10" t="str">
        <f t="shared" si="334"/>
        <v>Septembre</v>
      </c>
      <c r="V2043" s="36" t="str">
        <f t="shared" ref="V2043:V2074" si="347">+TEXT(Q2043,"aaa")</f>
        <v>2026</v>
      </c>
      <c r="W2043" s="34"/>
      <c r="X2043" s="91">
        <f t="shared" si="335"/>
        <v>1.388888888888884E-3</v>
      </c>
      <c r="Y2043" s="92" t="str">
        <f>VLOOKUP('CM-CIC'!B1974,Annuaire_roster!B:F,4,0)</f>
        <v>RHOUDANE OTHMANE</v>
      </c>
      <c r="Z2043" s="37" t="s">
        <v>110</v>
      </c>
      <c r="AA2043" s="60" t="s">
        <v>39</v>
      </c>
      <c r="AB2043" s="35" t="str">
        <f t="shared" ref="AB2043:AB2074" si="348">IF(AND(D2043="Congé",F2043="Congé"),0.333333333333333,IF(OR(AND(D2043="Congé",F2043&lt;&gt;"Congé"),(AND(F2043="Congé",D2043&lt;&gt;"Congé"))),0.166666666666667,""))</f>
        <v/>
      </c>
      <c r="AC2043" s="35" t="str">
        <f t="shared" ref="AC2043:AC2074" si="349">IF(AND(D2043="Congé sans solde",F2043="Congé sans solde"),0.333333333333333,IF(OR(AND(D2043="Congé sans solde",F2043&lt;&gt;"Congé sans solde"),(AND(F2043="Congé sans solde",D2043&lt;&gt;"Congé sans solde"))),0.166666666666667,""))</f>
        <v/>
      </c>
      <c r="AD2043" s="35" t="str">
        <f t="shared" ref="AD2043:AD2074" si="350">IF(AND(D2043="Congé spécial",F2043="Congé spécial"),0.333333333333333,IF(OR(AND(D2043="Congé spécial",F2043&lt;&gt;"Congé décès"),(AND(F2043="Congé spécial",D2043&lt;&gt;"Congé spécial"))),0.166666666666667,""))</f>
        <v/>
      </c>
      <c r="AE2043" s="45" t="str">
        <f t="shared" ref="AE2043:AE2074" si="351">IF(AND(D2043="Férié",F2043="Férié"),0.333333333333333,IF(OR(AND(D2043="Férié",F2043&lt;&gt;"Férié"),(AND(F2043="Férié",D2043&lt;&gt;"Férié"))),0.166666666666667,""))</f>
        <v/>
      </c>
      <c r="AF2043" s="61"/>
      <c r="AG2043" s="45"/>
    </row>
    <row r="2044" spans="1:33" x14ac:dyDescent="0.2">
      <c r="A2044" s="59" t="str">
        <f>+VLOOKUP(B2044,Annuaire_roster!B:G,5,0)</f>
        <v>01574</v>
      </c>
      <c r="B2044" s="221" t="s">
        <v>192</v>
      </c>
      <c r="C2044" s="73">
        <v>0.33333333333333331</v>
      </c>
      <c r="D2044" s="73">
        <v>0.33333333333333331</v>
      </c>
      <c r="E2044" s="66">
        <v>0.75</v>
      </c>
      <c r="F2044" s="66">
        <v>0.75</v>
      </c>
      <c r="G2044" s="49">
        <v>0</v>
      </c>
      <c r="H2044" s="48">
        <v>0</v>
      </c>
      <c r="I2044" s="67" t="s">
        <v>63</v>
      </c>
      <c r="J2044" s="48">
        <v>0</v>
      </c>
      <c r="K2044" s="58">
        <v>0</v>
      </c>
      <c r="L2044" s="48">
        <v>0</v>
      </c>
      <c r="M2044" s="74">
        <v>0</v>
      </c>
      <c r="N2044" s="34">
        <f t="shared" si="336"/>
        <v>0.375</v>
      </c>
      <c r="O2044" s="38">
        <f t="shared" si="337"/>
        <v>0.375</v>
      </c>
      <c r="P2044" s="76" t="s">
        <v>226</v>
      </c>
      <c r="Q2044" s="135">
        <v>44826</v>
      </c>
      <c r="R2044" s="35">
        <f t="shared" si="345"/>
        <v>0</v>
      </c>
      <c r="S2044" s="35">
        <f t="shared" si="346"/>
        <v>0</v>
      </c>
      <c r="T2044" s="10" t="str">
        <f t="shared" si="333"/>
        <v>Sem - 39</v>
      </c>
      <c r="U2044" s="10" t="str">
        <f t="shared" si="334"/>
        <v>Septembre</v>
      </c>
      <c r="V2044" s="36" t="str">
        <f t="shared" si="347"/>
        <v>2026</v>
      </c>
      <c r="W2044" s="34"/>
      <c r="X2044" s="91">
        <f t="shared" si="335"/>
        <v>0</v>
      </c>
      <c r="Y2044" s="92" t="str">
        <f>VLOOKUP('CM-CIC'!B1975,Annuaire_roster!B:F,4,0)</f>
        <v>RHOUDANE OTHMANE</v>
      </c>
      <c r="Z2044" s="37" t="s">
        <v>110</v>
      </c>
      <c r="AA2044" s="60" t="s">
        <v>39</v>
      </c>
      <c r="AB2044" s="35" t="str">
        <f t="shared" si="348"/>
        <v/>
      </c>
      <c r="AC2044" s="35" t="str">
        <f t="shared" si="349"/>
        <v/>
      </c>
      <c r="AD2044" s="35" t="str">
        <f t="shared" si="350"/>
        <v/>
      </c>
      <c r="AE2044" s="45" t="str">
        <f t="shared" si="351"/>
        <v/>
      </c>
      <c r="AF2044" s="61"/>
      <c r="AG2044" s="45"/>
    </row>
    <row r="2045" spans="1:33" x14ac:dyDescent="0.2">
      <c r="A2045" s="59" t="str">
        <f>+VLOOKUP(B2045,Annuaire_roster!B:G,5,0)</f>
        <v>01577</v>
      </c>
      <c r="B2045" s="221" t="s">
        <v>195</v>
      </c>
      <c r="C2045" s="73">
        <v>0.33263888888888887</v>
      </c>
      <c r="D2045" s="73">
        <v>0.33333333333333331</v>
      </c>
      <c r="E2045" s="66">
        <v>0.75</v>
      </c>
      <c r="F2045" s="66">
        <v>0.75</v>
      </c>
      <c r="G2045" s="49">
        <v>0</v>
      </c>
      <c r="H2045" s="48">
        <v>0</v>
      </c>
      <c r="I2045" s="67" t="s">
        <v>63</v>
      </c>
      <c r="J2045" s="48">
        <v>0</v>
      </c>
      <c r="K2045" s="58">
        <v>0</v>
      </c>
      <c r="L2045" s="48">
        <v>0</v>
      </c>
      <c r="M2045" s="74">
        <v>0</v>
      </c>
      <c r="N2045" s="34">
        <f t="shared" si="336"/>
        <v>0.375</v>
      </c>
      <c r="O2045" s="38">
        <f t="shared" si="337"/>
        <v>0.375</v>
      </c>
      <c r="P2045" s="76" t="s">
        <v>226</v>
      </c>
      <c r="Q2045" s="135">
        <v>44826</v>
      </c>
      <c r="R2045" s="35">
        <f t="shared" si="345"/>
        <v>0</v>
      </c>
      <c r="S2045" s="35">
        <f t="shared" si="346"/>
        <v>0</v>
      </c>
      <c r="T2045" s="10" t="str">
        <f t="shared" si="333"/>
        <v>Sem - 39</v>
      </c>
      <c r="U2045" s="10" t="str">
        <f t="shared" si="334"/>
        <v>Septembre</v>
      </c>
      <c r="V2045" s="36" t="str">
        <f t="shared" si="347"/>
        <v>2026</v>
      </c>
      <c r="W2045" s="34"/>
      <c r="X2045" s="91">
        <f t="shared" si="335"/>
        <v>0</v>
      </c>
      <c r="Y2045" s="92" t="str">
        <f>VLOOKUP('CM-CIC'!B1976,Annuaire_roster!B:F,4,0)</f>
        <v>RHOUDANE OTHMANE</v>
      </c>
      <c r="Z2045" s="37" t="s">
        <v>110</v>
      </c>
      <c r="AA2045" s="60" t="s">
        <v>39</v>
      </c>
      <c r="AB2045" s="35" t="str">
        <f t="shared" si="348"/>
        <v/>
      </c>
      <c r="AC2045" s="35" t="str">
        <f t="shared" si="349"/>
        <v/>
      </c>
      <c r="AD2045" s="35" t="str">
        <f t="shared" si="350"/>
        <v/>
      </c>
      <c r="AE2045" s="45" t="str">
        <f t="shared" si="351"/>
        <v/>
      </c>
      <c r="AF2045" s="61"/>
      <c r="AG2045" s="45"/>
    </row>
    <row r="2046" spans="1:33" x14ac:dyDescent="0.2">
      <c r="A2046" s="59" t="str">
        <f>+VLOOKUP(B2046,Annuaire_roster!B:G,5,0)</f>
        <v>01573</v>
      </c>
      <c r="B2046" s="221" t="s">
        <v>200</v>
      </c>
      <c r="C2046" s="73">
        <v>0.4513888888888889</v>
      </c>
      <c r="D2046" s="73">
        <v>0.33333333333333331</v>
      </c>
      <c r="E2046" s="66">
        <v>0.75</v>
      </c>
      <c r="F2046" s="66">
        <v>0.75</v>
      </c>
      <c r="G2046" s="49">
        <v>0</v>
      </c>
      <c r="H2046" s="48">
        <v>0</v>
      </c>
      <c r="I2046" s="67">
        <v>0.11805555555555558</v>
      </c>
      <c r="J2046" s="48">
        <v>0</v>
      </c>
      <c r="K2046" s="58">
        <v>0.11805555555555558</v>
      </c>
      <c r="L2046" s="48">
        <v>0</v>
      </c>
      <c r="M2046" s="74">
        <v>0</v>
      </c>
      <c r="N2046" s="34">
        <f t="shared" si="336"/>
        <v>0.25694444444444442</v>
      </c>
      <c r="O2046" s="38">
        <f t="shared" si="337"/>
        <v>0.375</v>
      </c>
      <c r="P2046" s="76" t="s">
        <v>226</v>
      </c>
      <c r="Q2046" s="135">
        <v>44826</v>
      </c>
      <c r="R2046" s="35">
        <f t="shared" si="345"/>
        <v>0</v>
      </c>
      <c r="S2046" s="35">
        <f t="shared" si="346"/>
        <v>0.11805555555555558</v>
      </c>
      <c r="T2046" s="10" t="str">
        <f t="shared" si="333"/>
        <v>Sem - 39</v>
      </c>
      <c r="U2046" s="10" t="str">
        <f t="shared" si="334"/>
        <v>Septembre</v>
      </c>
      <c r="V2046" s="36" t="str">
        <f t="shared" si="347"/>
        <v>2026</v>
      </c>
      <c r="W2046" s="34"/>
      <c r="X2046" s="91">
        <f t="shared" si="335"/>
        <v>0</v>
      </c>
      <c r="Y2046" s="92" t="str">
        <f>VLOOKUP('CM-CIC'!B1977,Annuaire_roster!B:F,4,0)</f>
        <v>RHOUDANE OTHMANE</v>
      </c>
      <c r="Z2046" s="37" t="s">
        <v>110</v>
      </c>
      <c r="AA2046" s="60" t="s">
        <v>39</v>
      </c>
      <c r="AB2046" s="35" t="str">
        <f t="shared" si="348"/>
        <v/>
      </c>
      <c r="AC2046" s="35" t="str">
        <f t="shared" si="349"/>
        <v/>
      </c>
      <c r="AD2046" s="35" t="str">
        <f t="shared" si="350"/>
        <v/>
      </c>
      <c r="AE2046" s="45" t="str">
        <f t="shared" si="351"/>
        <v/>
      </c>
      <c r="AF2046" s="61"/>
      <c r="AG2046" s="45"/>
    </row>
    <row r="2047" spans="1:33" x14ac:dyDescent="0.2">
      <c r="A2047" s="59" t="str">
        <f>+VLOOKUP(B2047,Annuaire_roster!B:G,5,0)</f>
        <v>01438</v>
      </c>
      <c r="B2047" s="221" t="s">
        <v>155</v>
      </c>
      <c r="C2047" s="73">
        <v>0.33333333333333331</v>
      </c>
      <c r="D2047" s="73">
        <v>0.33333333333333331</v>
      </c>
      <c r="E2047" s="66">
        <v>0.75</v>
      </c>
      <c r="F2047" s="66">
        <v>0.75</v>
      </c>
      <c r="G2047" s="49">
        <v>0</v>
      </c>
      <c r="H2047" s="48">
        <v>0</v>
      </c>
      <c r="I2047" s="67" t="s">
        <v>63</v>
      </c>
      <c r="J2047" s="48">
        <v>0</v>
      </c>
      <c r="K2047" s="58">
        <v>0</v>
      </c>
      <c r="L2047" s="48">
        <v>0</v>
      </c>
      <c r="M2047" s="74">
        <v>0</v>
      </c>
      <c r="N2047" s="34">
        <f t="shared" si="336"/>
        <v>0.375</v>
      </c>
      <c r="O2047" s="38">
        <f t="shared" si="337"/>
        <v>0.375</v>
      </c>
      <c r="P2047" s="76" t="s">
        <v>226</v>
      </c>
      <c r="Q2047" s="135">
        <v>44827</v>
      </c>
      <c r="R2047" s="35">
        <f t="shared" si="345"/>
        <v>0</v>
      </c>
      <c r="S2047" s="35">
        <f t="shared" si="346"/>
        <v>0</v>
      </c>
      <c r="T2047" s="10" t="str">
        <f t="shared" si="333"/>
        <v>Sem - 39</v>
      </c>
      <c r="U2047" s="10" t="str">
        <f t="shared" si="334"/>
        <v>Septembre</v>
      </c>
      <c r="V2047" s="36" t="str">
        <f t="shared" si="347"/>
        <v>2026</v>
      </c>
      <c r="W2047" s="34"/>
      <c r="X2047" s="91">
        <f t="shared" si="335"/>
        <v>0</v>
      </c>
      <c r="Y2047" s="92" t="str">
        <f>VLOOKUP('CM-CIC'!B1978,Annuaire_roster!B:F,4,0)</f>
        <v>RHOUDANE OTHMANE</v>
      </c>
      <c r="Z2047" s="37" t="s">
        <v>110</v>
      </c>
      <c r="AA2047" s="60" t="s">
        <v>39</v>
      </c>
      <c r="AB2047" s="35" t="str">
        <f t="shared" si="348"/>
        <v/>
      </c>
      <c r="AC2047" s="35" t="str">
        <f t="shared" si="349"/>
        <v/>
      </c>
      <c r="AD2047" s="35" t="str">
        <f t="shared" si="350"/>
        <v/>
      </c>
      <c r="AE2047" s="45" t="str">
        <f t="shared" si="351"/>
        <v/>
      </c>
      <c r="AF2047" s="61"/>
      <c r="AG2047" s="45"/>
    </row>
    <row r="2048" spans="1:33" x14ac:dyDescent="0.2">
      <c r="A2048" s="59" t="str">
        <f>+VLOOKUP(B2048,Annuaire_roster!B:G,5,0)</f>
        <v>01435</v>
      </c>
      <c r="B2048" s="221" t="s">
        <v>156</v>
      </c>
      <c r="C2048" s="73">
        <v>0.33333333333333331</v>
      </c>
      <c r="D2048" s="73">
        <v>0.33333333333333331</v>
      </c>
      <c r="E2048" s="66">
        <v>0.75</v>
      </c>
      <c r="F2048" s="66">
        <v>0.75</v>
      </c>
      <c r="G2048" s="49">
        <v>0</v>
      </c>
      <c r="H2048" s="48">
        <v>0</v>
      </c>
      <c r="I2048" s="67" t="s">
        <v>63</v>
      </c>
      <c r="J2048" s="48">
        <v>0</v>
      </c>
      <c r="K2048" s="58">
        <v>0</v>
      </c>
      <c r="L2048" s="48">
        <v>0</v>
      </c>
      <c r="M2048" s="74">
        <v>0</v>
      </c>
      <c r="N2048" s="34">
        <f t="shared" si="336"/>
        <v>0.375</v>
      </c>
      <c r="O2048" s="38">
        <f t="shared" si="337"/>
        <v>0.375</v>
      </c>
      <c r="P2048" s="76" t="s">
        <v>226</v>
      </c>
      <c r="Q2048" s="135">
        <v>44827</v>
      </c>
      <c r="R2048" s="35">
        <f t="shared" si="345"/>
        <v>0</v>
      </c>
      <c r="S2048" s="35">
        <f t="shared" si="346"/>
        <v>0</v>
      </c>
      <c r="T2048" s="10" t="str">
        <f t="shared" si="333"/>
        <v>Sem - 39</v>
      </c>
      <c r="U2048" s="10" t="str">
        <f t="shared" si="334"/>
        <v>Septembre</v>
      </c>
      <c r="V2048" s="36" t="str">
        <f t="shared" si="347"/>
        <v>2026</v>
      </c>
      <c r="W2048" s="34"/>
      <c r="X2048" s="91">
        <f t="shared" si="335"/>
        <v>0</v>
      </c>
      <c r="Y2048" s="92" t="str">
        <f>VLOOKUP('CM-CIC'!B1979,Annuaire_roster!B:F,4,0)</f>
        <v>RHOUDANE OTHMANE</v>
      </c>
      <c r="Z2048" s="37" t="s">
        <v>110</v>
      </c>
      <c r="AA2048" s="60" t="s">
        <v>39</v>
      </c>
      <c r="AB2048" s="35" t="str">
        <f t="shared" si="348"/>
        <v/>
      </c>
      <c r="AC2048" s="35" t="str">
        <f t="shared" si="349"/>
        <v/>
      </c>
      <c r="AD2048" s="35" t="str">
        <f t="shared" si="350"/>
        <v/>
      </c>
      <c r="AE2048" s="45" t="str">
        <f t="shared" si="351"/>
        <v/>
      </c>
      <c r="AF2048" s="61"/>
      <c r="AG2048" s="45"/>
    </row>
    <row r="2049" spans="1:33" x14ac:dyDescent="0.2">
      <c r="A2049" s="59" t="str">
        <f>+VLOOKUP(B2049,Annuaire_roster!B:G,5,0)</f>
        <v>01601</v>
      </c>
      <c r="B2049" s="221" t="s">
        <v>207</v>
      </c>
      <c r="C2049" s="73">
        <v>0.33333333333333331</v>
      </c>
      <c r="D2049" s="73">
        <v>0.33333333333333331</v>
      </c>
      <c r="E2049" s="66">
        <v>0.75</v>
      </c>
      <c r="F2049" s="66">
        <v>0.75</v>
      </c>
      <c r="G2049" s="49">
        <v>0</v>
      </c>
      <c r="H2049" s="48">
        <v>0</v>
      </c>
      <c r="I2049" s="67" t="s">
        <v>63</v>
      </c>
      <c r="J2049" s="48">
        <v>0</v>
      </c>
      <c r="K2049" s="58">
        <v>0</v>
      </c>
      <c r="L2049" s="48">
        <v>0</v>
      </c>
      <c r="M2049" s="74">
        <v>0</v>
      </c>
      <c r="N2049" s="34">
        <f t="shared" si="336"/>
        <v>0.375</v>
      </c>
      <c r="O2049" s="38">
        <f t="shared" si="337"/>
        <v>0.375</v>
      </c>
      <c r="P2049" s="76" t="s">
        <v>226</v>
      </c>
      <c r="Q2049" s="135">
        <v>44827</v>
      </c>
      <c r="R2049" s="35">
        <f t="shared" si="345"/>
        <v>0</v>
      </c>
      <c r="S2049" s="35">
        <f t="shared" si="346"/>
        <v>0</v>
      </c>
      <c r="T2049" s="10" t="str">
        <f t="shared" si="333"/>
        <v>Sem - 39</v>
      </c>
      <c r="U2049" s="10" t="str">
        <f t="shared" si="334"/>
        <v>Septembre</v>
      </c>
      <c r="V2049" s="36" t="str">
        <f t="shared" si="347"/>
        <v>2026</v>
      </c>
      <c r="W2049" s="34"/>
      <c r="X2049" s="91">
        <f t="shared" si="335"/>
        <v>0</v>
      </c>
      <c r="Y2049" s="92" t="str">
        <f>VLOOKUP('CM-CIC'!B1980,Annuaire_roster!B:F,4,0)</f>
        <v>RHOUDANE OTHMANE</v>
      </c>
      <c r="Z2049" s="37" t="s">
        <v>110</v>
      </c>
      <c r="AA2049" s="60" t="s">
        <v>39</v>
      </c>
      <c r="AB2049" s="35" t="str">
        <f t="shared" si="348"/>
        <v/>
      </c>
      <c r="AC2049" s="35" t="str">
        <f t="shared" si="349"/>
        <v/>
      </c>
      <c r="AD2049" s="35" t="str">
        <f t="shared" si="350"/>
        <v/>
      </c>
      <c r="AE2049" s="45" t="str">
        <f t="shared" si="351"/>
        <v/>
      </c>
      <c r="AF2049" s="61"/>
      <c r="AG2049" s="45"/>
    </row>
    <row r="2050" spans="1:33" x14ac:dyDescent="0.2">
      <c r="A2050" s="59" t="str">
        <f>+VLOOKUP(B2050,Annuaire_roster!B:G,5,0)</f>
        <v>01595</v>
      </c>
      <c r="B2050" s="221" t="s">
        <v>208</v>
      </c>
      <c r="C2050" s="73">
        <v>0.33263888888888887</v>
      </c>
      <c r="D2050" s="73">
        <v>0.33333333333333331</v>
      </c>
      <c r="E2050" s="66">
        <v>0.75</v>
      </c>
      <c r="F2050" s="66">
        <v>0.75</v>
      </c>
      <c r="G2050" s="49">
        <v>0</v>
      </c>
      <c r="H2050" s="48">
        <v>0</v>
      </c>
      <c r="I2050" s="67" t="s">
        <v>63</v>
      </c>
      <c r="J2050" s="48">
        <v>0</v>
      </c>
      <c r="K2050" s="58">
        <v>0</v>
      </c>
      <c r="L2050" s="48">
        <v>0</v>
      </c>
      <c r="M2050" s="74">
        <v>0</v>
      </c>
      <c r="N2050" s="34">
        <f t="shared" si="336"/>
        <v>0.375</v>
      </c>
      <c r="O2050" s="38">
        <f t="shared" si="337"/>
        <v>0.375</v>
      </c>
      <c r="P2050" s="76" t="s">
        <v>226</v>
      </c>
      <c r="Q2050" s="135">
        <v>44827</v>
      </c>
      <c r="R2050" s="35">
        <f t="shared" si="345"/>
        <v>0</v>
      </c>
      <c r="S2050" s="35">
        <f t="shared" si="346"/>
        <v>0</v>
      </c>
      <c r="T2050" s="10" t="str">
        <f t="shared" ref="T2050:T2113" si="352">"Sem - "&amp;WEEKNUM(Q2050,21)</f>
        <v>Sem - 39</v>
      </c>
      <c r="U2050" s="10" t="str">
        <f t="shared" ref="U2050:U2113" si="353">PROPER(TEXT(Q2050,"mmmm"))</f>
        <v>Septembre</v>
      </c>
      <c r="V2050" s="36" t="str">
        <f t="shared" si="347"/>
        <v>2026</v>
      </c>
      <c r="W2050" s="34"/>
      <c r="X2050" s="91">
        <f t="shared" ref="X2050:X2113" si="354">IFERROR(IF(M2050="Abs",0,IF((D2050-C2050+E2050-F2050)&lt;0.000694444444444444,0,(D2050-C2050+E2050-F2050))),0)</f>
        <v>0</v>
      </c>
      <c r="Y2050" s="92" t="str">
        <f>VLOOKUP('CM-CIC'!B1981,Annuaire_roster!B:F,4,0)</f>
        <v>RHOUDANE OTHMANE</v>
      </c>
      <c r="Z2050" s="37" t="s">
        <v>110</v>
      </c>
      <c r="AA2050" s="60" t="s">
        <v>39</v>
      </c>
      <c r="AB2050" s="35" t="str">
        <f t="shared" si="348"/>
        <v/>
      </c>
      <c r="AC2050" s="35" t="str">
        <f t="shared" si="349"/>
        <v/>
      </c>
      <c r="AD2050" s="35" t="str">
        <f t="shared" si="350"/>
        <v/>
      </c>
      <c r="AE2050" s="45" t="str">
        <f t="shared" si="351"/>
        <v/>
      </c>
      <c r="AF2050" s="61"/>
      <c r="AG2050" s="45"/>
    </row>
    <row r="2051" spans="1:33" x14ac:dyDescent="0.2">
      <c r="A2051" s="59" t="str">
        <f>+VLOOKUP(B2051,Annuaire_roster!B:G,5,0)</f>
        <v>01597</v>
      </c>
      <c r="B2051" s="221" t="s">
        <v>215</v>
      </c>
      <c r="C2051" s="73">
        <v>0.33194444444444443</v>
      </c>
      <c r="D2051" s="73">
        <v>0.33333333333333331</v>
      </c>
      <c r="E2051" s="66">
        <v>0.75</v>
      </c>
      <c r="F2051" s="66">
        <v>0.75</v>
      </c>
      <c r="G2051" s="49">
        <v>0</v>
      </c>
      <c r="H2051" s="48">
        <v>0</v>
      </c>
      <c r="I2051" s="67" t="s">
        <v>63</v>
      </c>
      <c r="J2051" s="48">
        <v>0</v>
      </c>
      <c r="K2051" s="58">
        <v>0</v>
      </c>
      <c r="L2051" s="48">
        <v>0</v>
      </c>
      <c r="M2051" s="74">
        <v>0</v>
      </c>
      <c r="N2051" s="34">
        <f t="shared" si="336"/>
        <v>0.375</v>
      </c>
      <c r="O2051" s="38">
        <f t="shared" si="337"/>
        <v>0.375</v>
      </c>
      <c r="P2051" s="76" t="s">
        <v>226</v>
      </c>
      <c r="Q2051" s="135">
        <v>44827</v>
      </c>
      <c r="R2051" s="35">
        <f t="shared" si="345"/>
        <v>0</v>
      </c>
      <c r="S2051" s="35">
        <f t="shared" si="346"/>
        <v>0</v>
      </c>
      <c r="T2051" s="10" t="str">
        <f t="shared" si="352"/>
        <v>Sem - 39</v>
      </c>
      <c r="U2051" s="10" t="str">
        <f t="shared" si="353"/>
        <v>Septembre</v>
      </c>
      <c r="V2051" s="36" t="str">
        <f t="shared" si="347"/>
        <v>2026</v>
      </c>
      <c r="W2051" s="34"/>
      <c r="X2051" s="91">
        <f t="shared" si="354"/>
        <v>1.388888888888884E-3</v>
      </c>
      <c r="Y2051" s="92" t="str">
        <f>VLOOKUP('CM-CIC'!B1982,Annuaire_roster!B:F,4,0)</f>
        <v>RHOUDANE OTHMANE</v>
      </c>
      <c r="Z2051" s="37" t="s">
        <v>110</v>
      </c>
      <c r="AA2051" s="60" t="s">
        <v>39</v>
      </c>
      <c r="AB2051" s="35" t="str">
        <f t="shared" si="348"/>
        <v/>
      </c>
      <c r="AC2051" s="35" t="str">
        <f t="shared" si="349"/>
        <v/>
      </c>
      <c r="AD2051" s="35" t="str">
        <f t="shared" si="350"/>
        <v/>
      </c>
      <c r="AE2051" s="45" t="str">
        <f t="shared" si="351"/>
        <v/>
      </c>
      <c r="AF2051" s="61"/>
      <c r="AG2051" s="45"/>
    </row>
    <row r="2052" spans="1:33" x14ac:dyDescent="0.2">
      <c r="A2052" s="59" t="str">
        <f>+VLOOKUP(B2052,Annuaire_roster!B:G,5,0)</f>
        <v>01588</v>
      </c>
      <c r="B2052" s="221" t="s">
        <v>219</v>
      </c>
      <c r="C2052" s="73">
        <v>0.33124999999999999</v>
      </c>
      <c r="D2052" s="73">
        <v>0.33333333333333331</v>
      </c>
      <c r="E2052" s="66">
        <v>0.75</v>
      </c>
      <c r="F2052" s="66">
        <v>0.75</v>
      </c>
      <c r="G2052" s="49">
        <v>0</v>
      </c>
      <c r="H2052" s="48">
        <v>0</v>
      </c>
      <c r="I2052" s="67" t="s">
        <v>63</v>
      </c>
      <c r="J2052" s="48">
        <v>0</v>
      </c>
      <c r="K2052" s="58">
        <v>0</v>
      </c>
      <c r="L2052" s="48">
        <v>0</v>
      </c>
      <c r="M2052" s="74">
        <v>0</v>
      </c>
      <c r="N2052" s="34">
        <f t="shared" si="336"/>
        <v>0.375</v>
      </c>
      <c r="O2052" s="38">
        <f t="shared" si="337"/>
        <v>0.375</v>
      </c>
      <c r="P2052" s="76" t="s">
        <v>226</v>
      </c>
      <c r="Q2052" s="135">
        <v>44827</v>
      </c>
      <c r="R2052" s="35">
        <f t="shared" si="345"/>
        <v>0</v>
      </c>
      <c r="S2052" s="35">
        <f t="shared" si="346"/>
        <v>0</v>
      </c>
      <c r="T2052" s="10" t="str">
        <f t="shared" si="352"/>
        <v>Sem - 39</v>
      </c>
      <c r="U2052" s="10" t="str">
        <f t="shared" si="353"/>
        <v>Septembre</v>
      </c>
      <c r="V2052" s="36" t="str">
        <f t="shared" si="347"/>
        <v>2026</v>
      </c>
      <c r="W2052" s="34"/>
      <c r="X2052" s="91">
        <f t="shared" si="354"/>
        <v>2.0833333333333259E-3</v>
      </c>
      <c r="Y2052" s="92" t="str">
        <f>VLOOKUP('CM-CIC'!B1983,Annuaire_roster!B:F,4,0)</f>
        <v>RHOUDANE OTHMANE</v>
      </c>
      <c r="Z2052" s="37" t="s">
        <v>110</v>
      </c>
      <c r="AA2052" s="60" t="s">
        <v>39</v>
      </c>
      <c r="AB2052" s="35" t="str">
        <f t="shared" si="348"/>
        <v/>
      </c>
      <c r="AC2052" s="35" t="str">
        <f t="shared" si="349"/>
        <v/>
      </c>
      <c r="AD2052" s="35" t="str">
        <f t="shared" si="350"/>
        <v/>
      </c>
      <c r="AE2052" s="45" t="str">
        <f t="shared" si="351"/>
        <v/>
      </c>
      <c r="AF2052" s="61"/>
      <c r="AG2052" s="45"/>
    </row>
    <row r="2053" spans="1:33" x14ac:dyDescent="0.2">
      <c r="A2053" s="59" t="str">
        <f>+VLOOKUP(B2053,Annuaire_roster!B:G,5,0)</f>
        <v>01562</v>
      </c>
      <c r="B2053" s="221" t="s">
        <v>199</v>
      </c>
      <c r="C2053" s="73">
        <v>0.33263888888888887</v>
      </c>
      <c r="D2053" s="73">
        <v>0.33333333333333331</v>
      </c>
      <c r="E2053" s="66">
        <v>0.75</v>
      </c>
      <c r="F2053" s="66">
        <v>0.75</v>
      </c>
      <c r="G2053" s="49">
        <v>0</v>
      </c>
      <c r="H2053" s="48">
        <v>0</v>
      </c>
      <c r="I2053" s="67" t="s">
        <v>63</v>
      </c>
      <c r="J2053" s="48">
        <v>0</v>
      </c>
      <c r="K2053" s="58">
        <v>0</v>
      </c>
      <c r="L2053" s="48">
        <v>0</v>
      </c>
      <c r="M2053" s="74">
        <v>0</v>
      </c>
      <c r="N2053" s="34">
        <f t="shared" si="336"/>
        <v>0.375</v>
      </c>
      <c r="O2053" s="38">
        <f t="shared" si="337"/>
        <v>0.375</v>
      </c>
      <c r="P2053" s="76" t="s">
        <v>226</v>
      </c>
      <c r="Q2053" s="135">
        <v>44827</v>
      </c>
      <c r="R2053" s="35">
        <f t="shared" si="345"/>
        <v>0</v>
      </c>
      <c r="S2053" s="35">
        <f t="shared" si="346"/>
        <v>0</v>
      </c>
      <c r="T2053" s="10" t="str">
        <f t="shared" si="352"/>
        <v>Sem - 39</v>
      </c>
      <c r="U2053" s="10" t="str">
        <f t="shared" si="353"/>
        <v>Septembre</v>
      </c>
      <c r="V2053" s="36" t="str">
        <f t="shared" si="347"/>
        <v>2026</v>
      </c>
      <c r="W2053" s="34"/>
      <c r="X2053" s="91">
        <f t="shared" si="354"/>
        <v>0</v>
      </c>
      <c r="Y2053" s="92" t="str">
        <f>VLOOKUP('CM-CIC'!B1984,Annuaire_roster!B:F,4,0)</f>
        <v>RHOUDANE OTHMANE</v>
      </c>
      <c r="Z2053" s="37" t="s">
        <v>110</v>
      </c>
      <c r="AA2053" s="60" t="s">
        <v>39</v>
      </c>
      <c r="AB2053" s="35" t="str">
        <f t="shared" si="348"/>
        <v/>
      </c>
      <c r="AC2053" s="35" t="str">
        <f t="shared" si="349"/>
        <v/>
      </c>
      <c r="AD2053" s="35" t="str">
        <f t="shared" si="350"/>
        <v/>
      </c>
      <c r="AE2053" s="45" t="str">
        <f t="shared" si="351"/>
        <v/>
      </c>
      <c r="AF2053" s="61"/>
      <c r="AG2053" s="45"/>
    </row>
    <row r="2054" spans="1:33" x14ac:dyDescent="0.2">
      <c r="A2054" s="59" t="str">
        <f>+VLOOKUP(B2054,Annuaire_roster!B:G,5,0)</f>
        <v>01574</v>
      </c>
      <c r="B2054" s="221" t="s">
        <v>192</v>
      </c>
      <c r="C2054" s="73">
        <v>0.33333333333333331</v>
      </c>
      <c r="D2054" s="73">
        <v>0.33333333333333331</v>
      </c>
      <c r="E2054" s="66">
        <v>0.75</v>
      </c>
      <c r="F2054" s="66">
        <v>0.75</v>
      </c>
      <c r="G2054" s="49">
        <v>0</v>
      </c>
      <c r="H2054" s="48">
        <v>0</v>
      </c>
      <c r="I2054" s="67" t="s">
        <v>63</v>
      </c>
      <c r="J2054" s="48">
        <v>0</v>
      </c>
      <c r="K2054" s="58">
        <v>0</v>
      </c>
      <c r="L2054" s="48">
        <v>0</v>
      </c>
      <c r="M2054" s="74">
        <v>0</v>
      </c>
      <c r="N2054" s="34">
        <f t="shared" si="336"/>
        <v>0.375</v>
      </c>
      <c r="O2054" s="38">
        <f t="shared" si="337"/>
        <v>0.375</v>
      </c>
      <c r="P2054" s="76" t="s">
        <v>226</v>
      </c>
      <c r="Q2054" s="135">
        <v>44827</v>
      </c>
      <c r="R2054" s="35">
        <f t="shared" si="345"/>
        <v>0</v>
      </c>
      <c r="S2054" s="35">
        <f t="shared" si="346"/>
        <v>0</v>
      </c>
      <c r="T2054" s="10" t="str">
        <f t="shared" si="352"/>
        <v>Sem - 39</v>
      </c>
      <c r="U2054" s="10" t="str">
        <f t="shared" si="353"/>
        <v>Septembre</v>
      </c>
      <c r="V2054" s="36" t="str">
        <f t="shared" si="347"/>
        <v>2026</v>
      </c>
      <c r="W2054" s="34"/>
      <c r="X2054" s="91">
        <f t="shared" si="354"/>
        <v>0</v>
      </c>
      <c r="Y2054" s="92" t="str">
        <f>VLOOKUP('CM-CIC'!B1985,Annuaire_roster!B:F,4,0)</f>
        <v>RHOUDANE OTHMANE</v>
      </c>
      <c r="Z2054" s="37" t="s">
        <v>110</v>
      </c>
      <c r="AA2054" s="60" t="s">
        <v>39</v>
      </c>
      <c r="AB2054" s="35" t="str">
        <f t="shared" si="348"/>
        <v/>
      </c>
      <c r="AC2054" s="35" t="str">
        <f t="shared" si="349"/>
        <v/>
      </c>
      <c r="AD2054" s="35" t="str">
        <f t="shared" si="350"/>
        <v/>
      </c>
      <c r="AE2054" s="45" t="str">
        <f t="shared" si="351"/>
        <v/>
      </c>
      <c r="AF2054" s="61"/>
      <c r="AG2054" s="45"/>
    </row>
    <row r="2055" spans="1:33" x14ac:dyDescent="0.2">
      <c r="A2055" s="59" t="str">
        <f>+VLOOKUP(B2055,Annuaire_roster!B:G,5,0)</f>
        <v>01577</v>
      </c>
      <c r="B2055" s="221" t="s">
        <v>195</v>
      </c>
      <c r="C2055" s="73">
        <v>0.33055555555555555</v>
      </c>
      <c r="D2055" s="73">
        <v>0.33333333333333331</v>
      </c>
      <c r="E2055" s="66">
        <v>0.75</v>
      </c>
      <c r="F2055" s="66">
        <v>0.75</v>
      </c>
      <c r="G2055" s="49">
        <v>0</v>
      </c>
      <c r="H2055" s="48">
        <v>0</v>
      </c>
      <c r="I2055" s="67" t="s">
        <v>63</v>
      </c>
      <c r="J2055" s="48">
        <v>0</v>
      </c>
      <c r="K2055" s="58">
        <v>0</v>
      </c>
      <c r="L2055" s="48">
        <v>0</v>
      </c>
      <c r="M2055" s="74">
        <v>0</v>
      </c>
      <c r="N2055" s="34">
        <f t="shared" si="336"/>
        <v>0.375</v>
      </c>
      <c r="O2055" s="38">
        <f t="shared" si="337"/>
        <v>0.375</v>
      </c>
      <c r="P2055" s="76" t="s">
        <v>226</v>
      </c>
      <c r="Q2055" s="135">
        <v>44827</v>
      </c>
      <c r="R2055" s="35">
        <f t="shared" si="345"/>
        <v>0</v>
      </c>
      <c r="S2055" s="35">
        <f t="shared" si="346"/>
        <v>0</v>
      </c>
      <c r="T2055" s="10" t="str">
        <f t="shared" si="352"/>
        <v>Sem - 39</v>
      </c>
      <c r="U2055" s="10" t="str">
        <f t="shared" si="353"/>
        <v>Septembre</v>
      </c>
      <c r="V2055" s="36" t="str">
        <f t="shared" si="347"/>
        <v>2026</v>
      </c>
      <c r="W2055" s="34"/>
      <c r="X2055" s="91">
        <f t="shared" si="354"/>
        <v>2.7777777777777679E-3</v>
      </c>
      <c r="Y2055" s="92" t="str">
        <f>VLOOKUP('CM-CIC'!B1986,Annuaire_roster!B:F,4,0)</f>
        <v>RHOUDANE OTHMANE</v>
      </c>
      <c r="Z2055" s="37" t="s">
        <v>110</v>
      </c>
      <c r="AA2055" s="60" t="s">
        <v>39</v>
      </c>
      <c r="AB2055" s="35" t="str">
        <f t="shared" si="348"/>
        <v/>
      </c>
      <c r="AC2055" s="35" t="str">
        <f t="shared" si="349"/>
        <v/>
      </c>
      <c r="AD2055" s="35" t="str">
        <f t="shared" si="350"/>
        <v/>
      </c>
      <c r="AE2055" s="45" t="str">
        <f t="shared" si="351"/>
        <v/>
      </c>
      <c r="AF2055" s="61"/>
      <c r="AG2055" s="45"/>
    </row>
    <row r="2056" spans="1:33" x14ac:dyDescent="0.2">
      <c r="A2056" s="59" t="str">
        <f>+VLOOKUP(B2056,Annuaire_roster!B:G,5,0)</f>
        <v>01573</v>
      </c>
      <c r="B2056" s="221" t="s">
        <v>200</v>
      </c>
      <c r="C2056" s="73">
        <v>0.33263888888888887</v>
      </c>
      <c r="D2056" s="73">
        <v>0.33333333333333331</v>
      </c>
      <c r="E2056" s="66">
        <v>0.75</v>
      </c>
      <c r="F2056" s="66">
        <v>0.75</v>
      </c>
      <c r="G2056" s="49">
        <v>0</v>
      </c>
      <c r="H2056" s="48">
        <v>0</v>
      </c>
      <c r="I2056" s="67" t="s">
        <v>63</v>
      </c>
      <c r="J2056" s="48">
        <v>0</v>
      </c>
      <c r="K2056" s="58">
        <v>0</v>
      </c>
      <c r="L2056" s="48">
        <v>0</v>
      </c>
      <c r="M2056" s="74">
        <v>0</v>
      </c>
      <c r="N2056" s="34">
        <f t="shared" si="336"/>
        <v>0.375</v>
      </c>
      <c r="O2056" s="38">
        <f t="shared" si="337"/>
        <v>0.375</v>
      </c>
      <c r="P2056" s="76" t="s">
        <v>226</v>
      </c>
      <c r="Q2056" s="135">
        <v>44827</v>
      </c>
      <c r="R2056" s="35">
        <f t="shared" si="345"/>
        <v>0</v>
      </c>
      <c r="S2056" s="35">
        <f t="shared" si="346"/>
        <v>0</v>
      </c>
      <c r="T2056" s="10" t="str">
        <f t="shared" si="352"/>
        <v>Sem - 39</v>
      </c>
      <c r="U2056" s="10" t="str">
        <f t="shared" si="353"/>
        <v>Septembre</v>
      </c>
      <c r="V2056" s="36" t="str">
        <f t="shared" si="347"/>
        <v>2026</v>
      </c>
      <c r="W2056" s="34"/>
      <c r="X2056" s="91">
        <f t="shared" si="354"/>
        <v>0</v>
      </c>
      <c r="Y2056" s="92" t="str">
        <f>VLOOKUP('CM-CIC'!B1987,Annuaire_roster!B:F,4,0)</f>
        <v>RHOUDANE OTHMANE</v>
      </c>
      <c r="Z2056" s="37" t="s">
        <v>110</v>
      </c>
      <c r="AA2056" s="60" t="s">
        <v>39</v>
      </c>
      <c r="AB2056" s="35" t="str">
        <f t="shared" si="348"/>
        <v/>
      </c>
      <c r="AC2056" s="35" t="str">
        <f t="shared" si="349"/>
        <v/>
      </c>
      <c r="AD2056" s="35" t="str">
        <f t="shared" si="350"/>
        <v/>
      </c>
      <c r="AE2056" s="45" t="str">
        <f t="shared" si="351"/>
        <v/>
      </c>
      <c r="AF2056" s="61"/>
      <c r="AG2056" s="45"/>
    </row>
    <row r="2057" spans="1:33" x14ac:dyDescent="0.2">
      <c r="A2057" s="59" t="str">
        <f>+VLOOKUP(B2057,Annuaire_roster!B:G,5,0)</f>
        <v>01438</v>
      </c>
      <c r="B2057" s="221" t="s">
        <v>155</v>
      </c>
      <c r="C2057" s="73">
        <v>0.33333333333333331</v>
      </c>
      <c r="D2057" s="73">
        <v>0.33333333333333331</v>
      </c>
      <c r="E2057" s="66">
        <v>0.70833333333333337</v>
      </c>
      <c r="F2057" s="66">
        <v>0.70833333333333337</v>
      </c>
      <c r="G2057" s="49">
        <v>0</v>
      </c>
      <c r="H2057" s="48">
        <v>0</v>
      </c>
      <c r="I2057" s="67" t="s">
        <v>63</v>
      </c>
      <c r="J2057" s="48">
        <v>0</v>
      </c>
      <c r="K2057" s="58">
        <v>0</v>
      </c>
      <c r="L2057" s="48">
        <v>0</v>
      </c>
      <c r="M2057" s="74">
        <v>0</v>
      </c>
      <c r="N2057" s="34">
        <f t="shared" si="336"/>
        <v>0.33333333333333337</v>
      </c>
      <c r="O2057" s="38">
        <f t="shared" si="337"/>
        <v>0.33333333333333337</v>
      </c>
      <c r="P2057" s="76" t="s">
        <v>226</v>
      </c>
      <c r="Q2057" s="135">
        <v>44828</v>
      </c>
      <c r="R2057" s="35">
        <f t="shared" si="345"/>
        <v>0</v>
      </c>
      <c r="S2057" s="35">
        <f t="shared" si="346"/>
        <v>0</v>
      </c>
      <c r="T2057" s="10" t="str">
        <f t="shared" si="352"/>
        <v>Sem - 39</v>
      </c>
      <c r="U2057" s="10" t="str">
        <f t="shared" si="353"/>
        <v>Septembre</v>
      </c>
      <c r="V2057" s="36" t="str">
        <f t="shared" si="347"/>
        <v>2026</v>
      </c>
      <c r="W2057" s="34"/>
      <c r="X2057" s="91">
        <f t="shared" si="354"/>
        <v>0</v>
      </c>
      <c r="Y2057" s="92" t="str">
        <f>VLOOKUP('CM-CIC'!B1988,Annuaire_roster!B:F,4,0)</f>
        <v>RHOUDANE OTHMANE</v>
      </c>
      <c r="Z2057" s="37" t="s">
        <v>110</v>
      </c>
      <c r="AA2057" s="60" t="s">
        <v>39</v>
      </c>
      <c r="AB2057" s="35" t="str">
        <f t="shared" si="348"/>
        <v/>
      </c>
      <c r="AC2057" s="35" t="str">
        <f t="shared" si="349"/>
        <v/>
      </c>
      <c r="AD2057" s="35" t="str">
        <f t="shared" si="350"/>
        <v/>
      </c>
      <c r="AE2057" s="45" t="str">
        <f t="shared" si="351"/>
        <v/>
      </c>
      <c r="AF2057" s="61"/>
      <c r="AG2057" s="45"/>
    </row>
    <row r="2058" spans="1:33" x14ac:dyDescent="0.2">
      <c r="A2058" s="59" t="str">
        <f>+VLOOKUP(B2058,Annuaire_roster!B:G,5,0)</f>
        <v>01435</v>
      </c>
      <c r="B2058" s="221" t="s">
        <v>156</v>
      </c>
      <c r="C2058" s="73">
        <v>0.33333333333333331</v>
      </c>
      <c r="D2058" s="73">
        <v>0.33333333333333331</v>
      </c>
      <c r="E2058" s="66">
        <v>0.70833333333333337</v>
      </c>
      <c r="F2058" s="66">
        <v>0.70833333333333337</v>
      </c>
      <c r="G2058" s="49">
        <v>0</v>
      </c>
      <c r="H2058" s="48">
        <v>0</v>
      </c>
      <c r="I2058" s="67" t="s">
        <v>63</v>
      </c>
      <c r="J2058" s="48">
        <v>0</v>
      </c>
      <c r="K2058" s="58">
        <v>0</v>
      </c>
      <c r="L2058" s="48">
        <v>0</v>
      </c>
      <c r="M2058" s="74">
        <v>0</v>
      </c>
      <c r="N2058" s="34">
        <f t="shared" si="336"/>
        <v>0.33333333333333337</v>
      </c>
      <c r="O2058" s="38">
        <f t="shared" si="337"/>
        <v>0.33333333333333337</v>
      </c>
      <c r="P2058" s="76" t="s">
        <v>226</v>
      </c>
      <c r="Q2058" s="135">
        <v>44828</v>
      </c>
      <c r="R2058" s="35">
        <f t="shared" si="345"/>
        <v>0</v>
      </c>
      <c r="S2058" s="35">
        <f t="shared" si="346"/>
        <v>0</v>
      </c>
      <c r="T2058" s="10" t="str">
        <f t="shared" si="352"/>
        <v>Sem - 39</v>
      </c>
      <c r="U2058" s="10" t="str">
        <f t="shared" si="353"/>
        <v>Septembre</v>
      </c>
      <c r="V2058" s="36" t="str">
        <f t="shared" si="347"/>
        <v>2026</v>
      </c>
      <c r="W2058" s="34"/>
      <c r="X2058" s="91">
        <f t="shared" si="354"/>
        <v>0</v>
      </c>
      <c r="Y2058" s="92" t="str">
        <f>VLOOKUP('CM-CIC'!B1989,Annuaire_roster!B:F,4,0)</f>
        <v>RHOUDANE OTHMANE</v>
      </c>
      <c r="Z2058" s="37" t="s">
        <v>110</v>
      </c>
      <c r="AA2058" s="60" t="s">
        <v>39</v>
      </c>
      <c r="AB2058" s="35" t="str">
        <f t="shared" si="348"/>
        <v/>
      </c>
      <c r="AC2058" s="35" t="str">
        <f t="shared" si="349"/>
        <v/>
      </c>
      <c r="AD2058" s="35" t="str">
        <f t="shared" si="350"/>
        <v/>
      </c>
      <c r="AE2058" s="45" t="str">
        <f t="shared" si="351"/>
        <v/>
      </c>
      <c r="AF2058" s="61"/>
      <c r="AG2058" s="45"/>
    </row>
    <row r="2059" spans="1:33" x14ac:dyDescent="0.2">
      <c r="A2059" s="59" t="str">
        <f>+VLOOKUP(B2059,Annuaire_roster!B:G,5,0)</f>
        <v>01601</v>
      </c>
      <c r="B2059" s="221" t="s">
        <v>207</v>
      </c>
      <c r="C2059" s="73">
        <v>0.33333333333333331</v>
      </c>
      <c r="D2059" s="73">
        <v>0.33333333333333331</v>
      </c>
      <c r="E2059" s="66">
        <v>0.70833333333333337</v>
      </c>
      <c r="F2059" s="66">
        <v>0.70833333333333337</v>
      </c>
      <c r="G2059" s="49">
        <v>0</v>
      </c>
      <c r="H2059" s="48">
        <v>0</v>
      </c>
      <c r="I2059" s="67" t="s">
        <v>63</v>
      </c>
      <c r="J2059" s="48">
        <v>0</v>
      </c>
      <c r="K2059" s="58">
        <v>0</v>
      </c>
      <c r="L2059" s="48">
        <v>0</v>
      </c>
      <c r="M2059" s="74">
        <v>0</v>
      </c>
      <c r="N2059" s="34">
        <f t="shared" si="336"/>
        <v>0.33333333333333337</v>
      </c>
      <c r="O2059" s="38">
        <f t="shared" si="337"/>
        <v>0.33333333333333337</v>
      </c>
      <c r="P2059" s="76" t="s">
        <v>226</v>
      </c>
      <c r="Q2059" s="135">
        <v>44828</v>
      </c>
      <c r="R2059" s="35">
        <f t="shared" si="345"/>
        <v>0</v>
      </c>
      <c r="S2059" s="35">
        <f t="shared" si="346"/>
        <v>0</v>
      </c>
      <c r="T2059" s="10" t="str">
        <f t="shared" si="352"/>
        <v>Sem - 39</v>
      </c>
      <c r="U2059" s="10" t="str">
        <f t="shared" si="353"/>
        <v>Septembre</v>
      </c>
      <c r="V2059" s="36" t="str">
        <f t="shared" si="347"/>
        <v>2026</v>
      </c>
      <c r="W2059" s="34"/>
      <c r="X2059" s="91">
        <f t="shared" si="354"/>
        <v>0</v>
      </c>
      <c r="Y2059" s="92" t="str">
        <f>VLOOKUP('CM-CIC'!B1990,Annuaire_roster!B:F,4,0)</f>
        <v>RHOUDANE OTHMANE</v>
      </c>
      <c r="Z2059" s="37" t="s">
        <v>110</v>
      </c>
      <c r="AA2059" s="60" t="s">
        <v>39</v>
      </c>
      <c r="AB2059" s="35" t="str">
        <f t="shared" si="348"/>
        <v/>
      </c>
      <c r="AC2059" s="35" t="str">
        <f t="shared" si="349"/>
        <v/>
      </c>
      <c r="AD2059" s="35" t="str">
        <f t="shared" si="350"/>
        <v/>
      </c>
      <c r="AE2059" s="45" t="str">
        <f t="shared" si="351"/>
        <v/>
      </c>
      <c r="AF2059" s="61"/>
      <c r="AG2059" s="45"/>
    </row>
    <row r="2060" spans="1:33" x14ac:dyDescent="0.2">
      <c r="A2060" s="59" t="str">
        <f>+VLOOKUP(B2060,Annuaire_roster!B:G,5,0)</f>
        <v>01595</v>
      </c>
      <c r="B2060" s="221" t="s">
        <v>208</v>
      </c>
      <c r="C2060" s="73">
        <v>0.33263888888888887</v>
      </c>
      <c r="D2060" s="73">
        <v>0.33333333333333331</v>
      </c>
      <c r="E2060" s="66">
        <v>0.70833333333333337</v>
      </c>
      <c r="F2060" s="66">
        <v>0.70833333333333337</v>
      </c>
      <c r="G2060" s="49">
        <v>0</v>
      </c>
      <c r="H2060" s="48">
        <v>0</v>
      </c>
      <c r="I2060" s="67" t="s">
        <v>63</v>
      </c>
      <c r="J2060" s="48">
        <v>0</v>
      </c>
      <c r="K2060" s="58">
        <v>0</v>
      </c>
      <c r="L2060" s="48">
        <v>0</v>
      </c>
      <c r="M2060" s="74">
        <v>0</v>
      </c>
      <c r="N2060" s="34">
        <f t="shared" si="336"/>
        <v>0.33333333333333337</v>
      </c>
      <c r="O2060" s="38">
        <f t="shared" si="337"/>
        <v>0.33333333333333337</v>
      </c>
      <c r="P2060" s="76" t="s">
        <v>226</v>
      </c>
      <c r="Q2060" s="135">
        <v>44828</v>
      </c>
      <c r="R2060" s="35">
        <f t="shared" si="345"/>
        <v>0</v>
      </c>
      <c r="S2060" s="35">
        <f t="shared" si="346"/>
        <v>0</v>
      </c>
      <c r="T2060" s="10" t="str">
        <f t="shared" si="352"/>
        <v>Sem - 39</v>
      </c>
      <c r="U2060" s="10" t="str">
        <f t="shared" si="353"/>
        <v>Septembre</v>
      </c>
      <c r="V2060" s="36" t="str">
        <f t="shared" si="347"/>
        <v>2026</v>
      </c>
      <c r="W2060" s="34"/>
      <c r="X2060" s="91">
        <f t="shared" si="354"/>
        <v>0</v>
      </c>
      <c r="Y2060" s="92" t="str">
        <f>VLOOKUP('CM-CIC'!B1991,Annuaire_roster!B:F,4,0)</f>
        <v>RHOUDANE OTHMANE</v>
      </c>
      <c r="Z2060" s="37" t="s">
        <v>110</v>
      </c>
      <c r="AA2060" s="60" t="s">
        <v>39</v>
      </c>
      <c r="AB2060" s="35" t="str">
        <f t="shared" si="348"/>
        <v/>
      </c>
      <c r="AC2060" s="35" t="str">
        <f t="shared" si="349"/>
        <v/>
      </c>
      <c r="AD2060" s="35" t="str">
        <f t="shared" si="350"/>
        <v/>
      </c>
      <c r="AE2060" s="45" t="str">
        <f t="shared" si="351"/>
        <v/>
      </c>
      <c r="AF2060" s="61"/>
      <c r="AG2060" s="45"/>
    </row>
    <row r="2061" spans="1:33" x14ac:dyDescent="0.2">
      <c r="A2061" s="59" t="str">
        <f>+VLOOKUP(B2061,Annuaire_roster!B:G,5,0)</f>
        <v>01597</v>
      </c>
      <c r="B2061" s="221" t="s">
        <v>215</v>
      </c>
      <c r="C2061" s="73">
        <v>0.33333333333333331</v>
      </c>
      <c r="D2061" s="73">
        <v>0.33333333333333331</v>
      </c>
      <c r="E2061" s="66">
        <v>0.70833333333333337</v>
      </c>
      <c r="F2061" s="66">
        <v>0.70833333333333337</v>
      </c>
      <c r="G2061" s="49">
        <v>0</v>
      </c>
      <c r="H2061" s="48">
        <v>0</v>
      </c>
      <c r="I2061" s="67" t="s">
        <v>63</v>
      </c>
      <c r="J2061" s="48">
        <v>0</v>
      </c>
      <c r="K2061" s="58">
        <v>0</v>
      </c>
      <c r="L2061" s="48">
        <v>0</v>
      </c>
      <c r="M2061" s="74">
        <v>0</v>
      </c>
      <c r="N2061" s="34">
        <f t="shared" si="336"/>
        <v>0.33333333333333337</v>
      </c>
      <c r="O2061" s="38">
        <f t="shared" si="337"/>
        <v>0.33333333333333337</v>
      </c>
      <c r="P2061" s="76" t="s">
        <v>226</v>
      </c>
      <c r="Q2061" s="135">
        <v>44828</v>
      </c>
      <c r="R2061" s="35">
        <f t="shared" si="345"/>
        <v>0</v>
      </c>
      <c r="S2061" s="35">
        <f t="shared" si="346"/>
        <v>0</v>
      </c>
      <c r="T2061" s="10" t="str">
        <f t="shared" si="352"/>
        <v>Sem - 39</v>
      </c>
      <c r="U2061" s="10" t="str">
        <f t="shared" si="353"/>
        <v>Septembre</v>
      </c>
      <c r="V2061" s="36" t="str">
        <f t="shared" si="347"/>
        <v>2026</v>
      </c>
      <c r="W2061" s="34"/>
      <c r="X2061" s="91">
        <f t="shared" si="354"/>
        <v>0</v>
      </c>
      <c r="Y2061" s="92" t="str">
        <f>VLOOKUP('CM-CIC'!B1992,Annuaire_roster!B:F,4,0)</f>
        <v>RHOUDANE OTHMANE</v>
      </c>
      <c r="Z2061" s="37" t="s">
        <v>110</v>
      </c>
      <c r="AA2061" s="60" t="s">
        <v>39</v>
      </c>
      <c r="AB2061" s="35" t="str">
        <f t="shared" si="348"/>
        <v/>
      </c>
      <c r="AC2061" s="35" t="str">
        <f t="shared" si="349"/>
        <v/>
      </c>
      <c r="AD2061" s="35" t="str">
        <f t="shared" si="350"/>
        <v/>
      </c>
      <c r="AE2061" s="45" t="str">
        <f t="shared" si="351"/>
        <v/>
      </c>
      <c r="AF2061" s="61"/>
      <c r="AG2061" s="45"/>
    </row>
    <row r="2062" spans="1:33" x14ac:dyDescent="0.2">
      <c r="A2062" s="59" t="str">
        <f>+VLOOKUP(B2062,Annuaire_roster!B:G,5,0)</f>
        <v>01588</v>
      </c>
      <c r="B2062" s="221" t="s">
        <v>219</v>
      </c>
      <c r="C2062" s="73">
        <v>0.34652777777777777</v>
      </c>
      <c r="D2062" s="73">
        <v>0.33333333333333331</v>
      </c>
      <c r="E2062" s="66">
        <v>0.70833333333333337</v>
      </c>
      <c r="F2062" s="66">
        <v>0.70833333333333337</v>
      </c>
      <c r="G2062" s="49">
        <v>0</v>
      </c>
      <c r="H2062" s="48">
        <v>0</v>
      </c>
      <c r="I2062" s="155"/>
      <c r="J2062" s="48">
        <v>0</v>
      </c>
      <c r="K2062" s="58"/>
      <c r="L2062" s="48">
        <v>0</v>
      </c>
      <c r="M2062" s="74">
        <v>0</v>
      </c>
      <c r="N2062" s="34">
        <f t="shared" si="336"/>
        <v>0.33333333333333337</v>
      </c>
      <c r="O2062" s="38">
        <f t="shared" si="337"/>
        <v>0.33333333333333337</v>
      </c>
      <c r="P2062" s="76" t="s">
        <v>226</v>
      </c>
      <c r="Q2062" s="135">
        <v>44828</v>
      </c>
      <c r="R2062" s="35">
        <f t="shared" si="345"/>
        <v>0</v>
      </c>
      <c r="S2062" s="35">
        <f t="shared" si="346"/>
        <v>0</v>
      </c>
      <c r="T2062" s="10" t="str">
        <f t="shared" si="352"/>
        <v>Sem - 39</v>
      </c>
      <c r="U2062" s="10" t="str">
        <f t="shared" si="353"/>
        <v>Septembre</v>
      </c>
      <c r="V2062" s="36" t="str">
        <f t="shared" si="347"/>
        <v>2026</v>
      </c>
      <c r="W2062" s="34"/>
      <c r="X2062" s="91">
        <f t="shared" si="354"/>
        <v>0</v>
      </c>
      <c r="Y2062" s="92" t="str">
        <f>VLOOKUP('CM-CIC'!B1993,Annuaire_roster!B:F,4,0)</f>
        <v>RHOUDANE OTHMANE</v>
      </c>
      <c r="Z2062" s="37" t="s">
        <v>110</v>
      </c>
      <c r="AA2062" s="60" t="s">
        <v>39</v>
      </c>
      <c r="AB2062" s="35" t="str">
        <f t="shared" si="348"/>
        <v/>
      </c>
      <c r="AC2062" s="35" t="str">
        <f t="shared" si="349"/>
        <v/>
      </c>
      <c r="AD2062" s="35" t="str">
        <f t="shared" si="350"/>
        <v/>
      </c>
      <c r="AE2062" s="45" t="str">
        <f t="shared" si="351"/>
        <v/>
      </c>
      <c r="AF2062" s="61"/>
      <c r="AG2062" s="45"/>
    </row>
    <row r="2063" spans="1:33" x14ac:dyDescent="0.2">
      <c r="A2063" s="59" t="str">
        <f>+VLOOKUP(B2063,Annuaire_roster!B:G,5,0)</f>
        <v>01562</v>
      </c>
      <c r="B2063" s="221" t="s">
        <v>199</v>
      </c>
      <c r="C2063" s="73">
        <v>0.33333333333333331</v>
      </c>
      <c r="D2063" s="73">
        <v>0.33333333333333331</v>
      </c>
      <c r="E2063" s="66">
        <v>0.70833333333333337</v>
      </c>
      <c r="F2063" s="66">
        <v>0.70833333333333337</v>
      </c>
      <c r="G2063" s="49">
        <v>0</v>
      </c>
      <c r="H2063" s="48">
        <v>0</v>
      </c>
      <c r="I2063" s="67" t="s">
        <v>63</v>
      </c>
      <c r="J2063" s="48">
        <v>0</v>
      </c>
      <c r="K2063" s="58">
        <v>0</v>
      </c>
      <c r="L2063" s="48">
        <v>0</v>
      </c>
      <c r="M2063" s="74">
        <v>0</v>
      </c>
      <c r="N2063" s="34">
        <f t="shared" si="336"/>
        <v>0.33333333333333337</v>
      </c>
      <c r="O2063" s="38">
        <f t="shared" si="337"/>
        <v>0.33333333333333337</v>
      </c>
      <c r="P2063" s="76" t="s">
        <v>226</v>
      </c>
      <c r="Q2063" s="135">
        <v>44828</v>
      </c>
      <c r="R2063" s="35">
        <f t="shared" si="345"/>
        <v>0</v>
      </c>
      <c r="S2063" s="35">
        <f t="shared" si="346"/>
        <v>0</v>
      </c>
      <c r="T2063" s="10" t="str">
        <f t="shared" si="352"/>
        <v>Sem - 39</v>
      </c>
      <c r="U2063" s="10" t="str">
        <f t="shared" si="353"/>
        <v>Septembre</v>
      </c>
      <c r="V2063" s="36" t="str">
        <f t="shared" si="347"/>
        <v>2026</v>
      </c>
      <c r="W2063" s="34"/>
      <c r="X2063" s="91">
        <f t="shared" si="354"/>
        <v>0</v>
      </c>
      <c r="Y2063" s="92" t="str">
        <f>VLOOKUP('CM-CIC'!B1994,Annuaire_roster!B:F,4,0)</f>
        <v>RHOUDANE OTHMANE</v>
      </c>
      <c r="Z2063" s="37" t="s">
        <v>110</v>
      </c>
      <c r="AA2063" s="60" t="s">
        <v>39</v>
      </c>
      <c r="AB2063" s="35" t="str">
        <f t="shared" si="348"/>
        <v/>
      </c>
      <c r="AC2063" s="35" t="str">
        <f t="shared" si="349"/>
        <v/>
      </c>
      <c r="AD2063" s="35" t="str">
        <f t="shared" si="350"/>
        <v/>
      </c>
      <c r="AE2063" s="45" t="str">
        <f t="shared" si="351"/>
        <v/>
      </c>
      <c r="AF2063" s="61"/>
      <c r="AG2063" s="45"/>
    </row>
    <row r="2064" spans="1:33" x14ac:dyDescent="0.2">
      <c r="A2064" s="59" t="str">
        <f>+VLOOKUP(B2064,Annuaire_roster!B:G,5,0)</f>
        <v>01574</v>
      </c>
      <c r="B2064" s="221" t="s">
        <v>192</v>
      </c>
      <c r="C2064" s="73">
        <v>0.33333333333333331</v>
      </c>
      <c r="D2064" s="73">
        <v>0.33333333333333331</v>
      </c>
      <c r="E2064" s="66">
        <v>0.70833333333333337</v>
      </c>
      <c r="F2064" s="66">
        <v>0.70833333333333337</v>
      </c>
      <c r="G2064" s="49">
        <v>0</v>
      </c>
      <c r="H2064" s="48">
        <v>0</v>
      </c>
      <c r="I2064" s="67" t="s">
        <v>63</v>
      </c>
      <c r="J2064" s="48">
        <v>0</v>
      </c>
      <c r="K2064" s="58">
        <v>0</v>
      </c>
      <c r="L2064" s="48">
        <v>0</v>
      </c>
      <c r="M2064" s="74">
        <v>0</v>
      </c>
      <c r="N2064" s="34">
        <f t="shared" si="336"/>
        <v>0.33333333333333337</v>
      </c>
      <c r="O2064" s="38">
        <f t="shared" si="337"/>
        <v>0.33333333333333337</v>
      </c>
      <c r="P2064" s="76" t="s">
        <v>226</v>
      </c>
      <c r="Q2064" s="135">
        <v>44828</v>
      </c>
      <c r="R2064" s="35">
        <f t="shared" si="345"/>
        <v>0</v>
      </c>
      <c r="S2064" s="35">
        <f t="shared" si="346"/>
        <v>0</v>
      </c>
      <c r="T2064" s="10" t="str">
        <f t="shared" si="352"/>
        <v>Sem - 39</v>
      </c>
      <c r="U2064" s="10" t="str">
        <f t="shared" si="353"/>
        <v>Septembre</v>
      </c>
      <c r="V2064" s="36" t="str">
        <f t="shared" si="347"/>
        <v>2026</v>
      </c>
      <c r="W2064" s="34"/>
      <c r="X2064" s="91">
        <f t="shared" si="354"/>
        <v>0</v>
      </c>
      <c r="Y2064" s="92" t="str">
        <f>VLOOKUP('CM-CIC'!B1995,Annuaire_roster!B:F,4,0)</f>
        <v>RHOUDANE OTHMANE</v>
      </c>
      <c r="Z2064" s="37" t="s">
        <v>110</v>
      </c>
      <c r="AA2064" s="60" t="s">
        <v>39</v>
      </c>
      <c r="AB2064" s="35" t="str">
        <f t="shared" si="348"/>
        <v/>
      </c>
      <c r="AC2064" s="35" t="str">
        <f t="shared" si="349"/>
        <v/>
      </c>
      <c r="AD2064" s="35" t="str">
        <f t="shared" si="350"/>
        <v/>
      </c>
      <c r="AE2064" s="45" t="str">
        <f t="shared" si="351"/>
        <v/>
      </c>
      <c r="AF2064" s="61"/>
      <c r="AG2064" s="45"/>
    </row>
    <row r="2065" spans="1:33" x14ac:dyDescent="0.2">
      <c r="A2065" s="59" t="str">
        <f>+VLOOKUP(B2065,Annuaire_roster!B:G,5,0)</f>
        <v>01577</v>
      </c>
      <c r="B2065" s="221" t="s">
        <v>195</v>
      </c>
      <c r="C2065" s="73">
        <v>0.33124999999999999</v>
      </c>
      <c r="D2065" s="73">
        <v>0.33333333333333331</v>
      </c>
      <c r="E2065" s="66">
        <v>0.70833333333333337</v>
      </c>
      <c r="F2065" s="66">
        <v>0.70833333333333337</v>
      </c>
      <c r="G2065" s="49">
        <v>0</v>
      </c>
      <c r="H2065" s="48">
        <v>0</v>
      </c>
      <c r="I2065" s="67" t="s">
        <v>63</v>
      </c>
      <c r="J2065" s="48">
        <v>0</v>
      </c>
      <c r="K2065" s="58">
        <v>0</v>
      </c>
      <c r="L2065" s="48">
        <v>0</v>
      </c>
      <c r="M2065" s="74">
        <v>0</v>
      </c>
      <c r="N2065" s="34">
        <f t="shared" si="336"/>
        <v>0.33333333333333337</v>
      </c>
      <c r="O2065" s="38">
        <f t="shared" si="337"/>
        <v>0.33333333333333337</v>
      </c>
      <c r="P2065" s="76" t="s">
        <v>226</v>
      </c>
      <c r="Q2065" s="135">
        <v>44828</v>
      </c>
      <c r="R2065" s="35">
        <f t="shared" si="345"/>
        <v>0</v>
      </c>
      <c r="S2065" s="35">
        <f t="shared" si="346"/>
        <v>0</v>
      </c>
      <c r="T2065" s="10" t="str">
        <f t="shared" si="352"/>
        <v>Sem - 39</v>
      </c>
      <c r="U2065" s="10" t="str">
        <f t="shared" si="353"/>
        <v>Septembre</v>
      </c>
      <c r="V2065" s="36" t="str">
        <f t="shared" si="347"/>
        <v>2026</v>
      </c>
      <c r="W2065" s="34"/>
      <c r="X2065" s="91">
        <f t="shared" si="354"/>
        <v>2.0833333333333259E-3</v>
      </c>
      <c r="Y2065" s="92" t="str">
        <f>VLOOKUP('CM-CIC'!B1996,Annuaire_roster!B:F,4,0)</f>
        <v>RHOUDANE OTHMANE</v>
      </c>
      <c r="Z2065" s="37" t="s">
        <v>110</v>
      </c>
      <c r="AA2065" s="60" t="s">
        <v>39</v>
      </c>
      <c r="AB2065" s="35" t="str">
        <f t="shared" si="348"/>
        <v/>
      </c>
      <c r="AC2065" s="35" t="str">
        <f t="shared" si="349"/>
        <v/>
      </c>
      <c r="AD2065" s="35" t="str">
        <f t="shared" si="350"/>
        <v/>
      </c>
      <c r="AE2065" s="45" t="str">
        <f t="shared" si="351"/>
        <v/>
      </c>
      <c r="AF2065" s="61"/>
      <c r="AG2065" s="45"/>
    </row>
    <row r="2066" spans="1:33" x14ac:dyDescent="0.2">
      <c r="A2066" s="59" t="str">
        <f>+VLOOKUP(B2066,Annuaire_roster!B:G,5,0)</f>
        <v>01573</v>
      </c>
      <c r="B2066" s="221" t="s">
        <v>200</v>
      </c>
      <c r="C2066" s="73">
        <v>0.33333333333333331</v>
      </c>
      <c r="D2066" s="73">
        <v>0.33333333333333331</v>
      </c>
      <c r="E2066" s="66">
        <v>0.70833333333333337</v>
      </c>
      <c r="F2066" s="66">
        <v>0.70833333333333337</v>
      </c>
      <c r="G2066" s="49">
        <v>0</v>
      </c>
      <c r="H2066" s="48">
        <v>0</v>
      </c>
      <c r="I2066" s="67" t="s">
        <v>63</v>
      </c>
      <c r="J2066" s="48">
        <v>0</v>
      </c>
      <c r="K2066" s="58">
        <v>0</v>
      </c>
      <c r="L2066" s="48">
        <v>0</v>
      </c>
      <c r="M2066" s="74">
        <v>0</v>
      </c>
      <c r="N2066" s="34">
        <f t="shared" si="336"/>
        <v>0.33333333333333337</v>
      </c>
      <c r="O2066" s="38">
        <f t="shared" si="337"/>
        <v>0.33333333333333337</v>
      </c>
      <c r="P2066" s="76" t="s">
        <v>226</v>
      </c>
      <c r="Q2066" s="135">
        <v>44828</v>
      </c>
      <c r="R2066" s="35">
        <f t="shared" si="345"/>
        <v>0</v>
      </c>
      <c r="S2066" s="35">
        <f t="shared" si="346"/>
        <v>0</v>
      </c>
      <c r="T2066" s="10" t="str">
        <f t="shared" si="352"/>
        <v>Sem - 39</v>
      </c>
      <c r="U2066" s="10" t="str">
        <f t="shared" si="353"/>
        <v>Septembre</v>
      </c>
      <c r="V2066" s="36" t="str">
        <f t="shared" si="347"/>
        <v>2026</v>
      </c>
      <c r="W2066" s="34"/>
      <c r="X2066" s="91">
        <f t="shared" si="354"/>
        <v>0</v>
      </c>
      <c r="Y2066" s="92" t="str">
        <f>VLOOKUP('CM-CIC'!B1997,Annuaire_roster!B:F,4,0)</f>
        <v>RHOUDANE OTHMANE</v>
      </c>
      <c r="Z2066" s="37" t="s">
        <v>110</v>
      </c>
      <c r="AA2066" s="60" t="s">
        <v>39</v>
      </c>
      <c r="AB2066" s="35" t="str">
        <f t="shared" si="348"/>
        <v/>
      </c>
      <c r="AC2066" s="35" t="str">
        <f t="shared" si="349"/>
        <v/>
      </c>
      <c r="AD2066" s="35" t="str">
        <f t="shared" si="350"/>
        <v/>
      </c>
      <c r="AE2066" s="45" t="str">
        <f t="shared" si="351"/>
        <v/>
      </c>
      <c r="AF2066" s="61"/>
      <c r="AG2066" s="45"/>
    </row>
    <row r="2067" spans="1:33" x14ac:dyDescent="0.2">
      <c r="A2067" s="59" t="str">
        <f>+VLOOKUP(B2067,Annuaire_roster!B:G,5,0)</f>
        <v>01438</v>
      </c>
      <c r="B2067" s="221" t="s">
        <v>155</v>
      </c>
      <c r="C2067" s="73"/>
      <c r="D2067" s="73" t="s">
        <v>64</v>
      </c>
      <c r="E2067" s="66"/>
      <c r="F2067" s="66" t="s">
        <v>64</v>
      </c>
      <c r="G2067" s="49">
        <v>0</v>
      </c>
      <c r="H2067" s="48">
        <v>0</v>
      </c>
      <c r="I2067" s="67" t="s">
        <v>63</v>
      </c>
      <c r="J2067" s="48">
        <v>0</v>
      </c>
      <c r="K2067" s="58">
        <v>0</v>
      </c>
      <c r="L2067" s="48">
        <v>0</v>
      </c>
      <c r="M2067" s="74">
        <v>0</v>
      </c>
      <c r="N2067" s="34" t="str">
        <f t="shared" si="336"/>
        <v/>
      </c>
      <c r="O2067" s="38">
        <f t="shared" si="337"/>
        <v>0</v>
      </c>
      <c r="P2067" s="76" t="s">
        <v>226</v>
      </c>
      <c r="Q2067" s="135">
        <v>44829</v>
      </c>
      <c r="R2067" s="35">
        <f t="shared" si="345"/>
        <v>0</v>
      </c>
      <c r="S2067" s="35">
        <f t="shared" si="346"/>
        <v>0</v>
      </c>
      <c r="T2067" s="10" t="str">
        <f t="shared" si="352"/>
        <v>Sem - 39</v>
      </c>
      <c r="U2067" s="10" t="str">
        <f t="shared" si="353"/>
        <v>Septembre</v>
      </c>
      <c r="V2067" s="36" t="str">
        <f t="shared" si="347"/>
        <v>2026</v>
      </c>
      <c r="W2067" s="34"/>
      <c r="X2067" s="91">
        <f t="shared" si="354"/>
        <v>0</v>
      </c>
      <c r="Y2067" s="92" t="str">
        <f>VLOOKUP('CM-CIC'!B1998,Annuaire_roster!B:F,4,0)</f>
        <v>RHOUDANE OTHMANE</v>
      </c>
      <c r="Z2067" s="37" t="s">
        <v>110</v>
      </c>
      <c r="AA2067" s="60" t="s">
        <v>39</v>
      </c>
      <c r="AB2067" s="35" t="str">
        <f t="shared" si="348"/>
        <v/>
      </c>
      <c r="AC2067" s="35" t="str">
        <f t="shared" si="349"/>
        <v/>
      </c>
      <c r="AD2067" s="35" t="str">
        <f t="shared" si="350"/>
        <v/>
      </c>
      <c r="AE2067" s="45" t="str">
        <f t="shared" si="351"/>
        <v/>
      </c>
      <c r="AF2067" s="61"/>
      <c r="AG2067" s="45"/>
    </row>
    <row r="2068" spans="1:33" x14ac:dyDescent="0.2">
      <c r="A2068" s="59" t="str">
        <f>+VLOOKUP(B2068,Annuaire_roster!B:G,5,0)</f>
        <v>01435</v>
      </c>
      <c r="B2068" s="221" t="s">
        <v>156</v>
      </c>
      <c r="C2068" s="73"/>
      <c r="D2068" s="73" t="s">
        <v>64</v>
      </c>
      <c r="E2068" s="66"/>
      <c r="F2068" s="66" t="s">
        <v>64</v>
      </c>
      <c r="G2068" s="49">
        <v>0</v>
      </c>
      <c r="H2068" s="48">
        <v>0</v>
      </c>
      <c r="I2068" s="67" t="s">
        <v>63</v>
      </c>
      <c r="J2068" s="48">
        <v>0</v>
      </c>
      <c r="K2068" s="58">
        <v>0</v>
      </c>
      <c r="L2068" s="48">
        <v>0</v>
      </c>
      <c r="M2068" s="74">
        <v>0</v>
      </c>
      <c r="N2068" s="34" t="str">
        <f t="shared" si="336"/>
        <v/>
      </c>
      <c r="O2068" s="38">
        <f t="shared" si="337"/>
        <v>0</v>
      </c>
      <c r="P2068" s="76" t="s">
        <v>226</v>
      </c>
      <c r="Q2068" s="135">
        <v>44829</v>
      </c>
      <c r="R2068" s="35">
        <f t="shared" si="345"/>
        <v>0</v>
      </c>
      <c r="S2068" s="35">
        <f t="shared" si="346"/>
        <v>0</v>
      </c>
      <c r="T2068" s="10" t="str">
        <f t="shared" si="352"/>
        <v>Sem - 39</v>
      </c>
      <c r="U2068" s="10" t="str">
        <f t="shared" si="353"/>
        <v>Septembre</v>
      </c>
      <c r="V2068" s="36" t="str">
        <f t="shared" si="347"/>
        <v>2026</v>
      </c>
      <c r="W2068" s="34"/>
      <c r="X2068" s="91">
        <f t="shared" si="354"/>
        <v>0</v>
      </c>
      <c r="Y2068" s="92" t="str">
        <f>VLOOKUP('CM-CIC'!B1999,Annuaire_roster!B:F,4,0)</f>
        <v>RHOUDANE OTHMANE</v>
      </c>
      <c r="Z2068" s="37" t="s">
        <v>110</v>
      </c>
      <c r="AA2068" s="60" t="s">
        <v>39</v>
      </c>
      <c r="AB2068" s="35" t="str">
        <f t="shared" si="348"/>
        <v/>
      </c>
      <c r="AC2068" s="35" t="str">
        <f t="shared" si="349"/>
        <v/>
      </c>
      <c r="AD2068" s="35" t="str">
        <f t="shared" si="350"/>
        <v/>
      </c>
      <c r="AE2068" s="45" t="str">
        <f t="shared" si="351"/>
        <v/>
      </c>
      <c r="AF2068" s="61"/>
      <c r="AG2068" s="45"/>
    </row>
    <row r="2069" spans="1:33" x14ac:dyDescent="0.2">
      <c r="A2069" s="59" t="str">
        <f>+VLOOKUP(B2069,Annuaire_roster!B:G,5,0)</f>
        <v>01601</v>
      </c>
      <c r="B2069" s="221" t="s">
        <v>207</v>
      </c>
      <c r="C2069" s="73"/>
      <c r="D2069" s="73" t="s">
        <v>64</v>
      </c>
      <c r="E2069" s="66"/>
      <c r="F2069" s="66" t="s">
        <v>64</v>
      </c>
      <c r="G2069" s="49">
        <v>0</v>
      </c>
      <c r="H2069" s="48">
        <v>0</v>
      </c>
      <c r="I2069" s="67" t="s">
        <v>63</v>
      </c>
      <c r="J2069" s="48">
        <v>0</v>
      </c>
      <c r="K2069" s="58">
        <v>0</v>
      </c>
      <c r="L2069" s="48">
        <v>0</v>
      </c>
      <c r="M2069" s="74">
        <v>0</v>
      </c>
      <c r="N2069" s="34" t="str">
        <f t="shared" ref="N2069:N2116" si="355">IFERROR(IF(OR(D2069="OFF",D2069="Congé",M2069="Abs",D2069="Congé sans solde",D2069="Férié"),"",IF(O2069-K2069-L2069&gt;O2069,O2069,IF(O2069-K2069-L2069&lt;0,"",O2069-K2069-L2069))),"")</f>
        <v/>
      </c>
      <c r="O2069" s="38">
        <f t="shared" ref="O2069:O2116" si="356">IF(AG2069="2H Pause déjeuner",IF(F2069-D2069-0.0833333333333333&lt;0,F2069-D2069-0.0833333333333333+1,F2069-D2069-0.0833333333333333),IF(OR(AND(F2069="OFF",D2069="OFF"),AND(F2069="Congé",D2069="Congé"),AND(F2069="Congé sans solde",D2069="Congé sans solde"),AND(F2069="Congé spécial",D2069="Congé spécial"),AND(F2069="Férié",D2069="Férié"),AND(F2069="OFF",D2069="Congé"),AND(F2069="OFF",D2069="Congé sans solde"),AND(F2069="OFF",D2069="Congé spécial"),AND(F2069="OFF",D2069="Férié"),AND(F2069="Congé",D2069="OFF"),AND(F2069="Congé",D2069="Congé sans solde"),AND(F2069="Congé",D2069="Congé spécial"),AND(F2069="Congé",D2069="Férié"),AND(F2069="Congé sans solde",D2069="OFF"),AND(F2069="Congé sans solde",D2069="Congé"),AND(F2069="Congé sans solde",D2069="Congé spécial"),AND(F2069="Congé sans solde",D2069="Férié"),AND(F2069="Congé spécial",D2069="OFF"),AND(F2069="Congé spécial",D2069="Congé"),AND(F2069="Congé spécial",D2069="Congé sans solde"),AND(F2069="Congé spécial",D2069="Férié"),AND(F2069="Férié",D2069="OFF"),AND(F2069="Férié",D2069="Congé"),AND(F2069="Férié",D2069="Congé sans solde"),AND(F2069="Férié",D2069="Congé spécial")),0,IF(OR(F2069="OFF",F2069="Congé",F2069="Congé spécial",F2069="Congé sans solde",D2069="OFF",D2069="Congé",D2069="Congé spécial",D2069="Congé sans solde"),0.208333333333334,IF(AND(AG2069="",F2069-D2069&lt;0),("24:00:00"-D2069)+("00:00:00"+F2069)-0.0416666666666667,IF(AND(OR(AG2069="Allaitement",AG2069="Sans déjeuner"),F2069-D2069&lt;0),("24:00:00"-D2069)+("00:00:00"+F2069),IF(AND(AG2069="",F2069-D2069&gt;0.166666666666667),F2069-D2069-0.0416666666666667,IF(AND(OR(AG2069="Allaitement",AG2069="Sans déjeuner"),F2069-D2069&gt;0.166666666666667),F2069-D2069,F2069-D2069)))))))</f>
        <v>0</v>
      </c>
      <c r="P2069" s="76" t="s">
        <v>226</v>
      </c>
      <c r="Q2069" s="135">
        <v>44829</v>
      </c>
      <c r="R2069" s="35">
        <f t="shared" si="345"/>
        <v>0</v>
      </c>
      <c r="S2069" s="35">
        <f t="shared" si="346"/>
        <v>0</v>
      </c>
      <c r="T2069" s="10" t="str">
        <f t="shared" si="352"/>
        <v>Sem - 39</v>
      </c>
      <c r="U2069" s="10" t="str">
        <f t="shared" si="353"/>
        <v>Septembre</v>
      </c>
      <c r="V2069" s="36" t="str">
        <f t="shared" si="347"/>
        <v>2026</v>
      </c>
      <c r="W2069" s="34"/>
      <c r="X2069" s="91">
        <f t="shared" si="354"/>
        <v>0</v>
      </c>
      <c r="Y2069" s="92" t="str">
        <f>VLOOKUP('CM-CIC'!B2000,Annuaire_roster!B:F,4,0)</f>
        <v>RHOUDANE OTHMANE</v>
      </c>
      <c r="Z2069" s="37" t="s">
        <v>110</v>
      </c>
      <c r="AA2069" s="60" t="s">
        <v>39</v>
      </c>
      <c r="AB2069" s="35" t="str">
        <f t="shared" si="348"/>
        <v/>
      </c>
      <c r="AC2069" s="35" t="str">
        <f t="shared" si="349"/>
        <v/>
      </c>
      <c r="AD2069" s="35" t="str">
        <f t="shared" si="350"/>
        <v/>
      </c>
      <c r="AE2069" s="45" t="str">
        <f t="shared" si="351"/>
        <v/>
      </c>
      <c r="AF2069" s="61"/>
      <c r="AG2069" s="45"/>
    </row>
    <row r="2070" spans="1:33" x14ac:dyDescent="0.2">
      <c r="A2070" s="59" t="str">
        <f>+VLOOKUP(B2070,Annuaire_roster!B:G,5,0)</f>
        <v>01595</v>
      </c>
      <c r="B2070" s="221" t="s">
        <v>208</v>
      </c>
      <c r="C2070" s="73"/>
      <c r="D2070" s="73" t="s">
        <v>64</v>
      </c>
      <c r="E2070" s="66"/>
      <c r="F2070" s="66" t="s">
        <v>64</v>
      </c>
      <c r="G2070" s="49">
        <v>0</v>
      </c>
      <c r="H2070" s="48">
        <v>0</v>
      </c>
      <c r="I2070" s="67" t="s">
        <v>63</v>
      </c>
      <c r="J2070" s="48">
        <v>0</v>
      </c>
      <c r="K2070" s="58">
        <v>0</v>
      </c>
      <c r="L2070" s="48">
        <v>0</v>
      </c>
      <c r="M2070" s="74">
        <v>0</v>
      </c>
      <c r="N2070" s="34" t="str">
        <f t="shared" si="355"/>
        <v/>
      </c>
      <c r="O2070" s="38">
        <f t="shared" si="356"/>
        <v>0</v>
      </c>
      <c r="P2070" s="76" t="s">
        <v>226</v>
      </c>
      <c r="Q2070" s="135">
        <v>44829</v>
      </c>
      <c r="R2070" s="35">
        <f t="shared" si="345"/>
        <v>0</v>
      </c>
      <c r="S2070" s="35">
        <f t="shared" si="346"/>
        <v>0</v>
      </c>
      <c r="T2070" s="10" t="str">
        <f t="shared" si="352"/>
        <v>Sem - 39</v>
      </c>
      <c r="U2070" s="10" t="str">
        <f t="shared" si="353"/>
        <v>Septembre</v>
      </c>
      <c r="V2070" s="36" t="str">
        <f t="shared" si="347"/>
        <v>2026</v>
      </c>
      <c r="W2070" s="34"/>
      <c r="X2070" s="91">
        <f t="shared" si="354"/>
        <v>0</v>
      </c>
      <c r="Y2070" s="92" t="str">
        <f>VLOOKUP('CM-CIC'!B2001,Annuaire_roster!B:F,4,0)</f>
        <v>RHOUDANE OTHMANE</v>
      </c>
      <c r="Z2070" s="37" t="s">
        <v>110</v>
      </c>
      <c r="AA2070" s="60" t="s">
        <v>39</v>
      </c>
      <c r="AB2070" s="35" t="str">
        <f t="shared" si="348"/>
        <v/>
      </c>
      <c r="AC2070" s="35" t="str">
        <f t="shared" si="349"/>
        <v/>
      </c>
      <c r="AD2070" s="35" t="str">
        <f t="shared" si="350"/>
        <v/>
      </c>
      <c r="AE2070" s="45" t="str">
        <f t="shared" si="351"/>
        <v/>
      </c>
      <c r="AF2070" s="61"/>
      <c r="AG2070" s="45"/>
    </row>
    <row r="2071" spans="1:33" x14ac:dyDescent="0.2">
      <c r="A2071" s="59" t="str">
        <f>+VLOOKUP(B2071,Annuaire_roster!B:G,5,0)</f>
        <v>01597</v>
      </c>
      <c r="B2071" s="221" t="s">
        <v>215</v>
      </c>
      <c r="C2071" s="73"/>
      <c r="D2071" s="73" t="s">
        <v>64</v>
      </c>
      <c r="E2071" s="66"/>
      <c r="F2071" s="66" t="s">
        <v>64</v>
      </c>
      <c r="G2071" s="49">
        <v>0</v>
      </c>
      <c r="H2071" s="48">
        <v>0</v>
      </c>
      <c r="I2071" s="67" t="s">
        <v>63</v>
      </c>
      <c r="J2071" s="48">
        <v>0</v>
      </c>
      <c r="K2071" s="58">
        <v>0</v>
      </c>
      <c r="L2071" s="48">
        <v>0</v>
      </c>
      <c r="M2071" s="74">
        <v>0</v>
      </c>
      <c r="N2071" s="34" t="str">
        <f t="shared" si="355"/>
        <v/>
      </c>
      <c r="O2071" s="38">
        <f t="shared" si="356"/>
        <v>0</v>
      </c>
      <c r="P2071" s="76" t="s">
        <v>226</v>
      </c>
      <c r="Q2071" s="135">
        <v>44829</v>
      </c>
      <c r="R2071" s="35">
        <f t="shared" si="345"/>
        <v>0</v>
      </c>
      <c r="S2071" s="35">
        <f t="shared" si="346"/>
        <v>0</v>
      </c>
      <c r="T2071" s="10" t="str">
        <f t="shared" si="352"/>
        <v>Sem - 39</v>
      </c>
      <c r="U2071" s="10" t="str">
        <f t="shared" si="353"/>
        <v>Septembre</v>
      </c>
      <c r="V2071" s="36" t="str">
        <f t="shared" si="347"/>
        <v>2026</v>
      </c>
      <c r="W2071" s="34"/>
      <c r="X2071" s="91">
        <f t="shared" si="354"/>
        <v>0</v>
      </c>
      <c r="Y2071" s="92" t="str">
        <f>VLOOKUP('CM-CIC'!B2002,Annuaire_roster!B:F,4,0)</f>
        <v>RHOUDANE OTHMANE</v>
      </c>
      <c r="Z2071" s="37" t="s">
        <v>110</v>
      </c>
      <c r="AA2071" s="60" t="s">
        <v>39</v>
      </c>
      <c r="AB2071" s="35" t="str">
        <f t="shared" si="348"/>
        <v/>
      </c>
      <c r="AC2071" s="35" t="str">
        <f t="shared" si="349"/>
        <v/>
      </c>
      <c r="AD2071" s="35" t="str">
        <f t="shared" si="350"/>
        <v/>
      </c>
      <c r="AE2071" s="45" t="str">
        <f t="shared" si="351"/>
        <v/>
      </c>
      <c r="AF2071" s="61"/>
      <c r="AG2071" s="45"/>
    </row>
    <row r="2072" spans="1:33" x14ac:dyDescent="0.2">
      <c r="A2072" s="59" t="str">
        <f>+VLOOKUP(B2072,Annuaire_roster!B:G,5,0)</f>
        <v>01588</v>
      </c>
      <c r="B2072" s="221" t="s">
        <v>219</v>
      </c>
      <c r="C2072" s="73"/>
      <c r="D2072" s="73" t="s">
        <v>64</v>
      </c>
      <c r="E2072" s="66"/>
      <c r="F2072" s="66" t="s">
        <v>64</v>
      </c>
      <c r="G2072" s="49">
        <v>0</v>
      </c>
      <c r="H2072" s="48">
        <v>0</v>
      </c>
      <c r="I2072" s="67" t="s">
        <v>63</v>
      </c>
      <c r="J2072" s="48">
        <v>0</v>
      </c>
      <c r="K2072" s="58">
        <v>0</v>
      </c>
      <c r="L2072" s="48">
        <v>0</v>
      </c>
      <c r="M2072" s="74">
        <v>0</v>
      </c>
      <c r="N2072" s="34" t="str">
        <f t="shared" si="355"/>
        <v/>
      </c>
      <c r="O2072" s="38">
        <f t="shared" si="356"/>
        <v>0</v>
      </c>
      <c r="P2072" s="76" t="s">
        <v>226</v>
      </c>
      <c r="Q2072" s="135">
        <v>44829</v>
      </c>
      <c r="R2072" s="35">
        <f t="shared" si="345"/>
        <v>0</v>
      </c>
      <c r="S2072" s="35">
        <f t="shared" si="346"/>
        <v>0</v>
      </c>
      <c r="T2072" s="10" t="str">
        <f t="shared" si="352"/>
        <v>Sem - 39</v>
      </c>
      <c r="U2072" s="10" t="str">
        <f t="shared" si="353"/>
        <v>Septembre</v>
      </c>
      <c r="V2072" s="36" t="str">
        <f t="shared" si="347"/>
        <v>2026</v>
      </c>
      <c r="W2072" s="34"/>
      <c r="X2072" s="91">
        <f t="shared" si="354"/>
        <v>0</v>
      </c>
      <c r="Y2072" s="92" t="str">
        <f>VLOOKUP('CM-CIC'!B2003,Annuaire_roster!B:F,4,0)</f>
        <v>RHOUDANE OTHMANE</v>
      </c>
      <c r="Z2072" s="37" t="s">
        <v>110</v>
      </c>
      <c r="AA2072" s="60" t="s">
        <v>39</v>
      </c>
      <c r="AB2072" s="35" t="str">
        <f t="shared" si="348"/>
        <v/>
      </c>
      <c r="AC2072" s="35" t="str">
        <f t="shared" si="349"/>
        <v/>
      </c>
      <c r="AD2072" s="35" t="str">
        <f t="shared" si="350"/>
        <v/>
      </c>
      <c r="AE2072" s="45" t="str">
        <f t="shared" si="351"/>
        <v/>
      </c>
      <c r="AF2072" s="61"/>
      <c r="AG2072" s="45"/>
    </row>
    <row r="2073" spans="1:33" x14ac:dyDescent="0.2">
      <c r="A2073" s="59" t="str">
        <f>+VLOOKUP(B2073,Annuaire_roster!B:G,5,0)</f>
        <v>01562</v>
      </c>
      <c r="B2073" s="221" t="s">
        <v>199</v>
      </c>
      <c r="C2073" s="73"/>
      <c r="D2073" s="73" t="s">
        <v>64</v>
      </c>
      <c r="E2073" s="66"/>
      <c r="F2073" s="66" t="s">
        <v>64</v>
      </c>
      <c r="G2073" s="49">
        <v>0</v>
      </c>
      <c r="H2073" s="48">
        <v>0</v>
      </c>
      <c r="I2073" s="67" t="s">
        <v>63</v>
      </c>
      <c r="J2073" s="48">
        <v>0</v>
      </c>
      <c r="K2073" s="58">
        <v>0</v>
      </c>
      <c r="L2073" s="48">
        <v>0</v>
      </c>
      <c r="M2073" s="74">
        <v>0</v>
      </c>
      <c r="N2073" s="34" t="str">
        <f t="shared" si="355"/>
        <v/>
      </c>
      <c r="O2073" s="38">
        <f t="shared" si="356"/>
        <v>0</v>
      </c>
      <c r="P2073" s="76" t="s">
        <v>226</v>
      </c>
      <c r="Q2073" s="135">
        <v>44829</v>
      </c>
      <c r="R2073" s="35">
        <f t="shared" si="345"/>
        <v>0</v>
      </c>
      <c r="S2073" s="35">
        <f t="shared" si="346"/>
        <v>0</v>
      </c>
      <c r="T2073" s="10" t="str">
        <f t="shared" si="352"/>
        <v>Sem - 39</v>
      </c>
      <c r="U2073" s="10" t="str">
        <f t="shared" si="353"/>
        <v>Septembre</v>
      </c>
      <c r="V2073" s="36" t="str">
        <f t="shared" si="347"/>
        <v>2026</v>
      </c>
      <c r="W2073" s="34"/>
      <c r="X2073" s="91">
        <f t="shared" si="354"/>
        <v>0</v>
      </c>
      <c r="Y2073" s="92" t="str">
        <f>VLOOKUP('CM-CIC'!B2004,Annuaire_roster!B:F,4,0)</f>
        <v>RHOUDANE OTHMANE</v>
      </c>
      <c r="Z2073" s="37" t="s">
        <v>110</v>
      </c>
      <c r="AA2073" s="60" t="s">
        <v>39</v>
      </c>
      <c r="AB2073" s="35" t="str">
        <f t="shared" si="348"/>
        <v/>
      </c>
      <c r="AC2073" s="35" t="str">
        <f t="shared" si="349"/>
        <v/>
      </c>
      <c r="AD2073" s="35" t="str">
        <f t="shared" si="350"/>
        <v/>
      </c>
      <c r="AE2073" s="45" t="str">
        <f t="shared" si="351"/>
        <v/>
      </c>
      <c r="AF2073" s="61"/>
      <c r="AG2073" s="45"/>
    </row>
    <row r="2074" spans="1:33" x14ac:dyDescent="0.2">
      <c r="A2074" s="59" t="str">
        <f>+VLOOKUP(B2074,Annuaire_roster!B:G,5,0)</f>
        <v>01574</v>
      </c>
      <c r="B2074" s="221" t="s">
        <v>192</v>
      </c>
      <c r="C2074" s="73"/>
      <c r="D2074" s="73" t="s">
        <v>64</v>
      </c>
      <c r="E2074" s="66"/>
      <c r="F2074" s="66" t="s">
        <v>64</v>
      </c>
      <c r="G2074" s="49">
        <v>0</v>
      </c>
      <c r="H2074" s="48">
        <v>0</v>
      </c>
      <c r="I2074" s="67" t="s">
        <v>63</v>
      </c>
      <c r="J2074" s="48">
        <v>0</v>
      </c>
      <c r="K2074" s="58">
        <v>0</v>
      </c>
      <c r="L2074" s="48">
        <v>0</v>
      </c>
      <c r="M2074" s="74">
        <v>0</v>
      </c>
      <c r="N2074" s="34" t="str">
        <f t="shared" si="355"/>
        <v/>
      </c>
      <c r="O2074" s="38">
        <f t="shared" si="356"/>
        <v>0</v>
      </c>
      <c r="P2074" s="76" t="s">
        <v>226</v>
      </c>
      <c r="Q2074" s="135">
        <v>44829</v>
      </c>
      <c r="R2074" s="35">
        <f t="shared" si="345"/>
        <v>0</v>
      </c>
      <c r="S2074" s="35">
        <f t="shared" si="346"/>
        <v>0</v>
      </c>
      <c r="T2074" s="10" t="str">
        <f t="shared" si="352"/>
        <v>Sem - 39</v>
      </c>
      <c r="U2074" s="10" t="str">
        <f t="shared" si="353"/>
        <v>Septembre</v>
      </c>
      <c r="V2074" s="36" t="str">
        <f t="shared" si="347"/>
        <v>2026</v>
      </c>
      <c r="W2074" s="34"/>
      <c r="X2074" s="91">
        <f t="shared" si="354"/>
        <v>0</v>
      </c>
      <c r="Y2074" s="92" t="str">
        <f>VLOOKUP('CM-CIC'!B2005,Annuaire_roster!B:F,4,0)</f>
        <v>RHOUDANE OTHMANE</v>
      </c>
      <c r="Z2074" s="37" t="s">
        <v>110</v>
      </c>
      <c r="AA2074" s="60" t="s">
        <v>39</v>
      </c>
      <c r="AB2074" s="35" t="str">
        <f t="shared" si="348"/>
        <v/>
      </c>
      <c r="AC2074" s="35" t="str">
        <f t="shared" si="349"/>
        <v/>
      </c>
      <c r="AD2074" s="35" t="str">
        <f t="shared" si="350"/>
        <v/>
      </c>
      <c r="AE2074" s="45" t="str">
        <f t="shared" si="351"/>
        <v/>
      </c>
      <c r="AF2074" s="61"/>
      <c r="AG2074" s="45"/>
    </row>
    <row r="2075" spans="1:33" x14ac:dyDescent="0.2">
      <c r="A2075" s="59" t="str">
        <f>+VLOOKUP(B2075,Annuaire_roster!B:G,5,0)</f>
        <v>01577</v>
      </c>
      <c r="B2075" s="221" t="s">
        <v>195</v>
      </c>
      <c r="C2075" s="73"/>
      <c r="D2075" s="73" t="s">
        <v>64</v>
      </c>
      <c r="E2075" s="66"/>
      <c r="F2075" s="66" t="s">
        <v>64</v>
      </c>
      <c r="G2075" s="49">
        <v>0</v>
      </c>
      <c r="H2075" s="48">
        <v>0</v>
      </c>
      <c r="I2075" s="67" t="s">
        <v>63</v>
      </c>
      <c r="J2075" s="48">
        <v>0</v>
      </c>
      <c r="K2075" s="58">
        <v>0</v>
      </c>
      <c r="L2075" s="48">
        <v>0</v>
      </c>
      <c r="M2075" s="74">
        <v>0</v>
      </c>
      <c r="N2075" s="34" t="str">
        <f t="shared" si="355"/>
        <v/>
      </c>
      <c r="O2075" s="38">
        <f t="shared" si="356"/>
        <v>0</v>
      </c>
      <c r="P2075" s="76" t="s">
        <v>226</v>
      </c>
      <c r="Q2075" s="135">
        <v>44829</v>
      </c>
      <c r="R2075" s="35">
        <f t="shared" ref="R2075:R2106" si="357">IF(M2075="Abs",O2075,0)</f>
        <v>0</v>
      </c>
      <c r="S2075" s="35">
        <f t="shared" ref="S2075:S2106" si="358">SUM(R2075,L2075,I2075,J2075,W2075,H2075)</f>
        <v>0</v>
      </c>
      <c r="T2075" s="10" t="str">
        <f t="shared" si="352"/>
        <v>Sem - 39</v>
      </c>
      <c r="U2075" s="10" t="str">
        <f t="shared" si="353"/>
        <v>Septembre</v>
      </c>
      <c r="V2075" s="36" t="str">
        <f t="shared" ref="V2075:V2106" si="359">+TEXT(Q2075,"aaa")</f>
        <v>2026</v>
      </c>
      <c r="W2075" s="34"/>
      <c r="X2075" s="91">
        <f t="shared" si="354"/>
        <v>0</v>
      </c>
      <c r="Y2075" s="92" t="str">
        <f>VLOOKUP('CM-CIC'!B2006,Annuaire_roster!B:F,4,0)</f>
        <v>RHOUDANE OTHMANE</v>
      </c>
      <c r="Z2075" s="37" t="s">
        <v>110</v>
      </c>
      <c r="AA2075" s="60" t="s">
        <v>39</v>
      </c>
      <c r="AB2075" s="35" t="str">
        <f t="shared" ref="AB2075:AB2106" si="360">IF(AND(D2075="Congé",F2075="Congé"),0.333333333333333,IF(OR(AND(D2075="Congé",F2075&lt;&gt;"Congé"),(AND(F2075="Congé",D2075&lt;&gt;"Congé"))),0.166666666666667,""))</f>
        <v/>
      </c>
      <c r="AC2075" s="35" t="str">
        <f t="shared" ref="AC2075:AC2106" si="361">IF(AND(D2075="Congé sans solde",F2075="Congé sans solde"),0.333333333333333,IF(OR(AND(D2075="Congé sans solde",F2075&lt;&gt;"Congé sans solde"),(AND(F2075="Congé sans solde",D2075&lt;&gt;"Congé sans solde"))),0.166666666666667,""))</f>
        <v/>
      </c>
      <c r="AD2075" s="35" t="str">
        <f t="shared" ref="AD2075:AD2106" si="362">IF(AND(D2075="Congé spécial",F2075="Congé spécial"),0.333333333333333,IF(OR(AND(D2075="Congé spécial",F2075&lt;&gt;"Congé décès"),(AND(F2075="Congé spécial",D2075&lt;&gt;"Congé spécial"))),0.166666666666667,""))</f>
        <v/>
      </c>
      <c r="AE2075" s="45" t="str">
        <f t="shared" ref="AE2075:AE2106" si="363">IF(AND(D2075="Férié",F2075="Férié"),0.333333333333333,IF(OR(AND(D2075="Férié",F2075&lt;&gt;"Férié"),(AND(F2075="Férié",D2075&lt;&gt;"Férié"))),0.166666666666667,""))</f>
        <v/>
      </c>
      <c r="AF2075" s="61"/>
      <c r="AG2075" s="45"/>
    </row>
    <row r="2076" spans="1:33" x14ac:dyDescent="0.2">
      <c r="A2076" s="59" t="str">
        <f>+VLOOKUP(B2076,Annuaire_roster!B:G,5,0)</f>
        <v>01573</v>
      </c>
      <c r="B2076" s="221" t="s">
        <v>200</v>
      </c>
      <c r="C2076" s="73"/>
      <c r="D2076" s="73" t="s">
        <v>64</v>
      </c>
      <c r="E2076" s="66"/>
      <c r="F2076" s="66" t="s">
        <v>64</v>
      </c>
      <c r="G2076" s="49">
        <v>0</v>
      </c>
      <c r="H2076" s="48">
        <v>0</v>
      </c>
      <c r="I2076" s="67" t="s">
        <v>63</v>
      </c>
      <c r="J2076" s="48">
        <v>0</v>
      </c>
      <c r="K2076" s="58">
        <v>0</v>
      </c>
      <c r="L2076" s="48">
        <v>0</v>
      </c>
      <c r="M2076" s="74">
        <v>0</v>
      </c>
      <c r="N2076" s="34" t="str">
        <f t="shared" si="355"/>
        <v/>
      </c>
      <c r="O2076" s="38">
        <f t="shared" si="356"/>
        <v>0</v>
      </c>
      <c r="P2076" s="76" t="s">
        <v>226</v>
      </c>
      <c r="Q2076" s="135">
        <v>44829</v>
      </c>
      <c r="R2076" s="35">
        <f t="shared" si="357"/>
        <v>0</v>
      </c>
      <c r="S2076" s="35">
        <f t="shared" si="358"/>
        <v>0</v>
      </c>
      <c r="T2076" s="10" t="str">
        <f t="shared" si="352"/>
        <v>Sem - 39</v>
      </c>
      <c r="U2076" s="10" t="str">
        <f t="shared" si="353"/>
        <v>Septembre</v>
      </c>
      <c r="V2076" s="36" t="str">
        <f t="shared" si="359"/>
        <v>2026</v>
      </c>
      <c r="W2076" s="34"/>
      <c r="X2076" s="91">
        <f t="shared" si="354"/>
        <v>0</v>
      </c>
      <c r="Y2076" s="92" t="str">
        <f>VLOOKUP('CM-CIC'!B2007,Annuaire_roster!B:F,4,0)</f>
        <v>RHOUDANE OTHMANE</v>
      </c>
      <c r="Z2076" s="37" t="s">
        <v>110</v>
      </c>
      <c r="AA2076" s="60" t="s">
        <v>39</v>
      </c>
      <c r="AB2076" s="35" t="str">
        <f t="shared" si="360"/>
        <v/>
      </c>
      <c r="AC2076" s="35" t="str">
        <f t="shared" si="361"/>
        <v/>
      </c>
      <c r="AD2076" s="35" t="str">
        <f t="shared" si="362"/>
        <v/>
      </c>
      <c r="AE2076" s="45" t="str">
        <f t="shared" si="363"/>
        <v/>
      </c>
      <c r="AF2076" s="61"/>
      <c r="AG2076" s="45"/>
    </row>
    <row r="2077" spans="1:33" x14ac:dyDescent="0.2">
      <c r="A2077" s="59" t="str">
        <f>+VLOOKUP(B2077,Annuaire_roster!B:G,5,0)</f>
        <v>01438</v>
      </c>
      <c r="B2077" s="221" t="s">
        <v>155</v>
      </c>
      <c r="C2077" s="73"/>
      <c r="D2077" s="73" t="s">
        <v>64</v>
      </c>
      <c r="E2077" s="66"/>
      <c r="F2077" s="66" t="s">
        <v>64</v>
      </c>
      <c r="G2077" s="49">
        <v>0</v>
      </c>
      <c r="H2077" s="48">
        <v>0</v>
      </c>
      <c r="I2077" s="67" t="s">
        <v>63</v>
      </c>
      <c r="J2077" s="48">
        <v>0</v>
      </c>
      <c r="K2077" s="58">
        <v>0</v>
      </c>
      <c r="L2077" s="48">
        <v>0</v>
      </c>
      <c r="M2077" s="74">
        <v>0</v>
      </c>
      <c r="N2077" s="34" t="str">
        <f t="shared" si="355"/>
        <v/>
      </c>
      <c r="O2077" s="38">
        <f t="shared" si="356"/>
        <v>0</v>
      </c>
      <c r="P2077" s="76" t="s">
        <v>226</v>
      </c>
      <c r="Q2077" s="135">
        <v>44830</v>
      </c>
      <c r="R2077" s="35">
        <f t="shared" si="357"/>
        <v>0</v>
      </c>
      <c r="S2077" s="35">
        <f t="shared" si="358"/>
        <v>0</v>
      </c>
      <c r="T2077" s="10" t="str">
        <f t="shared" si="352"/>
        <v>Sem - 39</v>
      </c>
      <c r="U2077" s="10" t="str">
        <f t="shared" si="353"/>
        <v>Septembre</v>
      </c>
      <c r="V2077" s="36" t="str">
        <f t="shared" si="359"/>
        <v>2026</v>
      </c>
      <c r="W2077" s="34"/>
      <c r="X2077" s="91">
        <f t="shared" si="354"/>
        <v>0</v>
      </c>
      <c r="Y2077" s="92" t="str">
        <f>VLOOKUP('CM-CIC'!B2008,Annuaire_roster!B:F,4,0)</f>
        <v>RHOUDANE OTHMANE</v>
      </c>
      <c r="Z2077" s="37" t="s">
        <v>110</v>
      </c>
      <c r="AA2077" s="60" t="s">
        <v>39</v>
      </c>
      <c r="AB2077" s="35" t="str">
        <f t="shared" si="360"/>
        <v/>
      </c>
      <c r="AC2077" s="35" t="str">
        <f t="shared" si="361"/>
        <v/>
      </c>
      <c r="AD2077" s="35" t="str">
        <f t="shared" si="362"/>
        <v/>
      </c>
      <c r="AE2077" s="45" t="str">
        <f t="shared" si="363"/>
        <v/>
      </c>
      <c r="AF2077" s="61"/>
      <c r="AG2077" s="45"/>
    </row>
    <row r="2078" spans="1:33" x14ac:dyDescent="0.2">
      <c r="A2078" s="59" t="str">
        <f>+VLOOKUP(B2078,Annuaire_roster!B:G,5,0)</f>
        <v>01435</v>
      </c>
      <c r="B2078" s="221" t="s">
        <v>156</v>
      </c>
      <c r="C2078" s="73"/>
      <c r="D2078" s="73" t="s">
        <v>64</v>
      </c>
      <c r="E2078" s="66"/>
      <c r="F2078" s="66" t="s">
        <v>64</v>
      </c>
      <c r="G2078" s="49">
        <v>0</v>
      </c>
      <c r="H2078" s="48">
        <v>0</v>
      </c>
      <c r="I2078" s="67" t="s">
        <v>63</v>
      </c>
      <c r="J2078" s="48">
        <v>0</v>
      </c>
      <c r="K2078" s="58">
        <v>0</v>
      </c>
      <c r="L2078" s="48">
        <v>0</v>
      </c>
      <c r="M2078" s="74">
        <v>0</v>
      </c>
      <c r="N2078" s="34" t="str">
        <f t="shared" si="355"/>
        <v/>
      </c>
      <c r="O2078" s="38">
        <f t="shared" si="356"/>
        <v>0</v>
      </c>
      <c r="P2078" s="76" t="s">
        <v>226</v>
      </c>
      <c r="Q2078" s="135">
        <v>44830</v>
      </c>
      <c r="R2078" s="35">
        <f t="shared" si="357"/>
        <v>0</v>
      </c>
      <c r="S2078" s="35">
        <f t="shared" si="358"/>
        <v>0</v>
      </c>
      <c r="T2078" s="10" t="str">
        <f t="shared" si="352"/>
        <v>Sem - 39</v>
      </c>
      <c r="U2078" s="10" t="str">
        <f t="shared" si="353"/>
        <v>Septembre</v>
      </c>
      <c r="V2078" s="36" t="str">
        <f t="shared" si="359"/>
        <v>2026</v>
      </c>
      <c r="W2078" s="34"/>
      <c r="X2078" s="91">
        <f t="shared" si="354"/>
        <v>0</v>
      </c>
      <c r="Y2078" s="92" t="str">
        <f>VLOOKUP('CM-CIC'!B2009,Annuaire_roster!B:F,4,0)</f>
        <v>RHOUDANE OTHMANE</v>
      </c>
      <c r="Z2078" s="37" t="s">
        <v>110</v>
      </c>
      <c r="AA2078" s="60" t="s">
        <v>39</v>
      </c>
      <c r="AB2078" s="35" t="str">
        <f t="shared" si="360"/>
        <v/>
      </c>
      <c r="AC2078" s="35" t="str">
        <f t="shared" si="361"/>
        <v/>
      </c>
      <c r="AD2078" s="35" t="str">
        <f t="shared" si="362"/>
        <v/>
      </c>
      <c r="AE2078" s="45" t="str">
        <f t="shared" si="363"/>
        <v/>
      </c>
      <c r="AF2078" s="61"/>
      <c r="AG2078" s="45"/>
    </row>
    <row r="2079" spans="1:33" x14ac:dyDescent="0.2">
      <c r="A2079" s="59" t="str">
        <f>+VLOOKUP(B2079,Annuaire_roster!B:G,5,0)</f>
        <v>01601</v>
      </c>
      <c r="B2079" s="221" t="s">
        <v>207</v>
      </c>
      <c r="C2079" s="73"/>
      <c r="D2079" s="73" t="s">
        <v>64</v>
      </c>
      <c r="E2079" s="66"/>
      <c r="F2079" s="66" t="s">
        <v>64</v>
      </c>
      <c r="G2079" s="49">
        <v>0</v>
      </c>
      <c r="H2079" s="48">
        <v>0</v>
      </c>
      <c r="I2079" s="67" t="s">
        <v>63</v>
      </c>
      <c r="J2079" s="48">
        <v>0</v>
      </c>
      <c r="K2079" s="58">
        <v>0</v>
      </c>
      <c r="L2079" s="48">
        <v>0</v>
      </c>
      <c r="M2079" s="74">
        <v>0</v>
      </c>
      <c r="N2079" s="34" t="str">
        <f t="shared" si="355"/>
        <v/>
      </c>
      <c r="O2079" s="38">
        <f t="shared" si="356"/>
        <v>0</v>
      </c>
      <c r="P2079" s="76" t="s">
        <v>226</v>
      </c>
      <c r="Q2079" s="135">
        <v>44830</v>
      </c>
      <c r="R2079" s="35">
        <f t="shared" si="357"/>
        <v>0</v>
      </c>
      <c r="S2079" s="35">
        <f t="shared" si="358"/>
        <v>0</v>
      </c>
      <c r="T2079" s="10" t="str">
        <f t="shared" si="352"/>
        <v>Sem - 39</v>
      </c>
      <c r="U2079" s="10" t="str">
        <f t="shared" si="353"/>
        <v>Septembre</v>
      </c>
      <c r="V2079" s="36" t="str">
        <f t="shared" si="359"/>
        <v>2026</v>
      </c>
      <c r="W2079" s="34"/>
      <c r="X2079" s="91">
        <f t="shared" si="354"/>
        <v>0</v>
      </c>
      <c r="Y2079" s="92" t="str">
        <f>VLOOKUP('CM-CIC'!B2010,Annuaire_roster!B:F,4,0)</f>
        <v>RHOUDANE OTHMANE</v>
      </c>
      <c r="Z2079" s="37" t="s">
        <v>110</v>
      </c>
      <c r="AA2079" s="60" t="s">
        <v>39</v>
      </c>
      <c r="AB2079" s="35" t="str">
        <f t="shared" si="360"/>
        <v/>
      </c>
      <c r="AC2079" s="35" t="str">
        <f t="shared" si="361"/>
        <v/>
      </c>
      <c r="AD2079" s="35" t="str">
        <f t="shared" si="362"/>
        <v/>
      </c>
      <c r="AE2079" s="45" t="str">
        <f t="shared" si="363"/>
        <v/>
      </c>
      <c r="AF2079" s="61"/>
      <c r="AG2079" s="45"/>
    </row>
    <row r="2080" spans="1:33" x14ac:dyDescent="0.2">
      <c r="A2080" s="59" t="str">
        <f>+VLOOKUP(B2080,Annuaire_roster!B:G,5,0)</f>
        <v>01595</v>
      </c>
      <c r="B2080" s="221" t="s">
        <v>208</v>
      </c>
      <c r="C2080" s="73"/>
      <c r="D2080" s="73" t="s">
        <v>64</v>
      </c>
      <c r="E2080" s="66"/>
      <c r="F2080" s="66" t="s">
        <v>64</v>
      </c>
      <c r="G2080" s="49">
        <v>0</v>
      </c>
      <c r="H2080" s="48">
        <v>0</v>
      </c>
      <c r="I2080" s="67" t="s">
        <v>63</v>
      </c>
      <c r="J2080" s="48">
        <v>0</v>
      </c>
      <c r="K2080" s="58">
        <v>0</v>
      </c>
      <c r="L2080" s="48">
        <v>0</v>
      </c>
      <c r="M2080" s="74">
        <v>0</v>
      </c>
      <c r="N2080" s="34" t="str">
        <f t="shared" si="355"/>
        <v/>
      </c>
      <c r="O2080" s="38">
        <f t="shared" si="356"/>
        <v>0</v>
      </c>
      <c r="P2080" s="76" t="s">
        <v>226</v>
      </c>
      <c r="Q2080" s="135">
        <v>44830</v>
      </c>
      <c r="R2080" s="35">
        <f t="shared" si="357"/>
        <v>0</v>
      </c>
      <c r="S2080" s="35">
        <f t="shared" si="358"/>
        <v>0</v>
      </c>
      <c r="T2080" s="10" t="str">
        <f t="shared" si="352"/>
        <v>Sem - 39</v>
      </c>
      <c r="U2080" s="10" t="str">
        <f t="shared" si="353"/>
        <v>Septembre</v>
      </c>
      <c r="V2080" s="36" t="str">
        <f t="shared" si="359"/>
        <v>2026</v>
      </c>
      <c r="W2080" s="34"/>
      <c r="X2080" s="91">
        <f t="shared" si="354"/>
        <v>0</v>
      </c>
      <c r="Y2080" s="92" t="str">
        <f>VLOOKUP('CM-CIC'!B2011,Annuaire_roster!B:F,4,0)</f>
        <v>RHOUDANE OTHMANE</v>
      </c>
      <c r="Z2080" s="37" t="s">
        <v>110</v>
      </c>
      <c r="AA2080" s="60" t="s">
        <v>39</v>
      </c>
      <c r="AB2080" s="35" t="str">
        <f t="shared" si="360"/>
        <v/>
      </c>
      <c r="AC2080" s="35" t="str">
        <f t="shared" si="361"/>
        <v/>
      </c>
      <c r="AD2080" s="35" t="str">
        <f t="shared" si="362"/>
        <v/>
      </c>
      <c r="AE2080" s="45" t="str">
        <f t="shared" si="363"/>
        <v/>
      </c>
      <c r="AF2080" s="61"/>
      <c r="AG2080" s="45"/>
    </row>
    <row r="2081" spans="1:33" x14ac:dyDescent="0.2">
      <c r="A2081" s="59" t="str">
        <f>+VLOOKUP(B2081,Annuaire_roster!B:G,5,0)</f>
        <v>01597</v>
      </c>
      <c r="B2081" s="221" t="s">
        <v>215</v>
      </c>
      <c r="C2081" s="73"/>
      <c r="D2081" s="73" t="s">
        <v>64</v>
      </c>
      <c r="E2081" s="66"/>
      <c r="F2081" s="66" t="s">
        <v>64</v>
      </c>
      <c r="G2081" s="49">
        <v>0</v>
      </c>
      <c r="H2081" s="48">
        <v>0</v>
      </c>
      <c r="I2081" s="67" t="s">
        <v>63</v>
      </c>
      <c r="J2081" s="48">
        <v>0</v>
      </c>
      <c r="K2081" s="58">
        <v>0</v>
      </c>
      <c r="L2081" s="48">
        <v>0</v>
      </c>
      <c r="M2081" s="74">
        <v>0</v>
      </c>
      <c r="N2081" s="34" t="str">
        <f t="shared" si="355"/>
        <v/>
      </c>
      <c r="O2081" s="38">
        <f t="shared" si="356"/>
        <v>0</v>
      </c>
      <c r="P2081" s="76" t="s">
        <v>226</v>
      </c>
      <c r="Q2081" s="135">
        <v>44830</v>
      </c>
      <c r="R2081" s="35">
        <f t="shared" si="357"/>
        <v>0</v>
      </c>
      <c r="S2081" s="35">
        <f t="shared" si="358"/>
        <v>0</v>
      </c>
      <c r="T2081" s="10" t="str">
        <f t="shared" si="352"/>
        <v>Sem - 39</v>
      </c>
      <c r="U2081" s="10" t="str">
        <f t="shared" si="353"/>
        <v>Septembre</v>
      </c>
      <c r="V2081" s="36" t="str">
        <f t="shared" si="359"/>
        <v>2026</v>
      </c>
      <c r="W2081" s="34"/>
      <c r="X2081" s="91">
        <f t="shared" si="354"/>
        <v>0</v>
      </c>
      <c r="Y2081" s="92" t="str">
        <f>VLOOKUP('CM-CIC'!B2012,Annuaire_roster!B:F,4,0)</f>
        <v>RHOUDANE OTHMANE</v>
      </c>
      <c r="Z2081" s="37" t="s">
        <v>110</v>
      </c>
      <c r="AA2081" s="60" t="s">
        <v>39</v>
      </c>
      <c r="AB2081" s="35" t="str">
        <f t="shared" si="360"/>
        <v/>
      </c>
      <c r="AC2081" s="35" t="str">
        <f t="shared" si="361"/>
        <v/>
      </c>
      <c r="AD2081" s="35" t="str">
        <f t="shared" si="362"/>
        <v/>
      </c>
      <c r="AE2081" s="45" t="str">
        <f t="shared" si="363"/>
        <v/>
      </c>
      <c r="AF2081" s="61"/>
      <c r="AG2081" s="45"/>
    </row>
    <row r="2082" spans="1:33" x14ac:dyDescent="0.2">
      <c r="A2082" s="59" t="str">
        <f>+VLOOKUP(B2082,Annuaire_roster!B:G,5,0)</f>
        <v>01588</v>
      </c>
      <c r="B2082" s="221" t="s">
        <v>219</v>
      </c>
      <c r="C2082" s="73"/>
      <c r="D2082" s="73" t="s">
        <v>64</v>
      </c>
      <c r="E2082" s="66"/>
      <c r="F2082" s="66" t="s">
        <v>64</v>
      </c>
      <c r="G2082" s="49">
        <v>0</v>
      </c>
      <c r="H2082" s="48">
        <v>0</v>
      </c>
      <c r="I2082" s="67" t="s">
        <v>63</v>
      </c>
      <c r="J2082" s="48">
        <v>0</v>
      </c>
      <c r="K2082" s="58">
        <v>0</v>
      </c>
      <c r="L2082" s="48">
        <v>0</v>
      </c>
      <c r="M2082" s="74">
        <v>0</v>
      </c>
      <c r="N2082" s="34" t="str">
        <f t="shared" si="355"/>
        <v/>
      </c>
      <c r="O2082" s="38">
        <f t="shared" si="356"/>
        <v>0</v>
      </c>
      <c r="P2082" s="76" t="s">
        <v>226</v>
      </c>
      <c r="Q2082" s="135">
        <v>44830</v>
      </c>
      <c r="R2082" s="35">
        <f t="shared" si="357"/>
        <v>0</v>
      </c>
      <c r="S2082" s="35">
        <f t="shared" si="358"/>
        <v>0</v>
      </c>
      <c r="T2082" s="10" t="str">
        <f t="shared" si="352"/>
        <v>Sem - 39</v>
      </c>
      <c r="U2082" s="10" t="str">
        <f t="shared" si="353"/>
        <v>Septembre</v>
      </c>
      <c r="V2082" s="36" t="str">
        <f t="shared" si="359"/>
        <v>2026</v>
      </c>
      <c r="W2082" s="34"/>
      <c r="X2082" s="91">
        <f t="shared" si="354"/>
        <v>0</v>
      </c>
      <c r="Y2082" s="92" t="str">
        <f>VLOOKUP('CM-CIC'!B2013,Annuaire_roster!B:F,4,0)</f>
        <v>RHOUDANE OTHMANE</v>
      </c>
      <c r="Z2082" s="37" t="s">
        <v>110</v>
      </c>
      <c r="AA2082" s="60" t="s">
        <v>39</v>
      </c>
      <c r="AB2082" s="35" t="str">
        <f t="shared" si="360"/>
        <v/>
      </c>
      <c r="AC2082" s="35" t="str">
        <f t="shared" si="361"/>
        <v/>
      </c>
      <c r="AD2082" s="35" t="str">
        <f t="shared" si="362"/>
        <v/>
      </c>
      <c r="AE2082" s="45" t="str">
        <f t="shared" si="363"/>
        <v/>
      </c>
      <c r="AF2082" s="61"/>
      <c r="AG2082" s="45"/>
    </row>
    <row r="2083" spans="1:33" x14ac:dyDescent="0.2">
      <c r="A2083" s="59" t="str">
        <f>+VLOOKUP(B2083,Annuaire_roster!B:G,5,0)</f>
        <v>01562</v>
      </c>
      <c r="B2083" s="221" t="s">
        <v>199</v>
      </c>
      <c r="C2083" s="73"/>
      <c r="D2083" s="73" t="s">
        <v>64</v>
      </c>
      <c r="E2083" s="66"/>
      <c r="F2083" s="66" t="s">
        <v>64</v>
      </c>
      <c r="G2083" s="49">
        <v>0</v>
      </c>
      <c r="H2083" s="48">
        <v>0</v>
      </c>
      <c r="I2083" s="67" t="s">
        <v>63</v>
      </c>
      <c r="J2083" s="48">
        <v>0</v>
      </c>
      <c r="K2083" s="58">
        <v>0</v>
      </c>
      <c r="L2083" s="48">
        <v>0</v>
      </c>
      <c r="M2083" s="74">
        <v>0</v>
      </c>
      <c r="N2083" s="34" t="str">
        <f t="shared" si="355"/>
        <v/>
      </c>
      <c r="O2083" s="38">
        <f t="shared" si="356"/>
        <v>0</v>
      </c>
      <c r="P2083" s="76" t="s">
        <v>226</v>
      </c>
      <c r="Q2083" s="135">
        <v>44830</v>
      </c>
      <c r="R2083" s="35">
        <f t="shared" si="357"/>
        <v>0</v>
      </c>
      <c r="S2083" s="35">
        <f t="shared" si="358"/>
        <v>0</v>
      </c>
      <c r="T2083" s="10" t="str">
        <f t="shared" si="352"/>
        <v>Sem - 39</v>
      </c>
      <c r="U2083" s="10" t="str">
        <f t="shared" si="353"/>
        <v>Septembre</v>
      </c>
      <c r="V2083" s="36" t="str">
        <f t="shared" si="359"/>
        <v>2026</v>
      </c>
      <c r="W2083" s="34"/>
      <c r="X2083" s="91">
        <f t="shared" si="354"/>
        <v>0</v>
      </c>
      <c r="Y2083" s="92" t="str">
        <f>VLOOKUP('CM-CIC'!B2014,Annuaire_roster!B:F,4,0)</f>
        <v>RHOUDANE OTHMANE</v>
      </c>
      <c r="Z2083" s="37" t="s">
        <v>110</v>
      </c>
      <c r="AA2083" s="60" t="s">
        <v>39</v>
      </c>
      <c r="AB2083" s="35" t="str">
        <f t="shared" si="360"/>
        <v/>
      </c>
      <c r="AC2083" s="35" t="str">
        <f t="shared" si="361"/>
        <v/>
      </c>
      <c r="AD2083" s="35" t="str">
        <f t="shared" si="362"/>
        <v/>
      </c>
      <c r="AE2083" s="45" t="str">
        <f t="shared" si="363"/>
        <v/>
      </c>
      <c r="AF2083" s="61"/>
      <c r="AG2083" s="45"/>
    </row>
    <row r="2084" spans="1:33" x14ac:dyDescent="0.2">
      <c r="A2084" s="59" t="str">
        <f>+VLOOKUP(B2084,Annuaire_roster!B:G,5,0)</f>
        <v>01574</v>
      </c>
      <c r="B2084" s="221" t="s">
        <v>192</v>
      </c>
      <c r="C2084" s="73"/>
      <c r="D2084" s="73" t="s">
        <v>64</v>
      </c>
      <c r="E2084" s="66"/>
      <c r="F2084" s="66" t="s">
        <v>64</v>
      </c>
      <c r="G2084" s="49">
        <v>0</v>
      </c>
      <c r="H2084" s="48">
        <v>0</v>
      </c>
      <c r="I2084" s="67" t="s">
        <v>63</v>
      </c>
      <c r="J2084" s="48">
        <v>0</v>
      </c>
      <c r="K2084" s="58">
        <v>0</v>
      </c>
      <c r="L2084" s="48">
        <v>0</v>
      </c>
      <c r="M2084" s="74">
        <v>0</v>
      </c>
      <c r="N2084" s="34" t="str">
        <f t="shared" si="355"/>
        <v/>
      </c>
      <c r="O2084" s="38">
        <f t="shared" si="356"/>
        <v>0</v>
      </c>
      <c r="P2084" s="76" t="s">
        <v>226</v>
      </c>
      <c r="Q2084" s="135">
        <v>44830</v>
      </c>
      <c r="R2084" s="35">
        <f t="shared" si="357"/>
        <v>0</v>
      </c>
      <c r="S2084" s="35">
        <f t="shared" si="358"/>
        <v>0</v>
      </c>
      <c r="T2084" s="10" t="str">
        <f t="shared" si="352"/>
        <v>Sem - 39</v>
      </c>
      <c r="U2084" s="10" t="str">
        <f t="shared" si="353"/>
        <v>Septembre</v>
      </c>
      <c r="V2084" s="36" t="str">
        <f t="shared" si="359"/>
        <v>2026</v>
      </c>
      <c r="W2084" s="34"/>
      <c r="X2084" s="91">
        <f t="shared" si="354"/>
        <v>0</v>
      </c>
      <c r="Y2084" s="92" t="str">
        <f>VLOOKUP('CM-CIC'!B2015,Annuaire_roster!B:F,4,0)</f>
        <v>RHOUDANE OTHMANE</v>
      </c>
      <c r="Z2084" s="37" t="s">
        <v>110</v>
      </c>
      <c r="AA2084" s="60" t="s">
        <v>39</v>
      </c>
      <c r="AB2084" s="35" t="str">
        <f t="shared" si="360"/>
        <v/>
      </c>
      <c r="AC2084" s="35" t="str">
        <f t="shared" si="361"/>
        <v/>
      </c>
      <c r="AD2084" s="35" t="str">
        <f t="shared" si="362"/>
        <v/>
      </c>
      <c r="AE2084" s="45" t="str">
        <f t="shared" si="363"/>
        <v/>
      </c>
      <c r="AF2084" s="61"/>
      <c r="AG2084" s="45"/>
    </row>
    <row r="2085" spans="1:33" x14ac:dyDescent="0.2">
      <c r="A2085" s="59" t="str">
        <f>+VLOOKUP(B2085,Annuaire_roster!B:G,5,0)</f>
        <v>01577</v>
      </c>
      <c r="B2085" s="221" t="s">
        <v>195</v>
      </c>
      <c r="C2085" s="73"/>
      <c r="D2085" s="73" t="s">
        <v>64</v>
      </c>
      <c r="E2085" s="66"/>
      <c r="F2085" s="66" t="s">
        <v>64</v>
      </c>
      <c r="G2085" s="49">
        <v>0</v>
      </c>
      <c r="H2085" s="48">
        <v>0</v>
      </c>
      <c r="I2085" s="67" t="s">
        <v>63</v>
      </c>
      <c r="J2085" s="48">
        <v>0</v>
      </c>
      <c r="K2085" s="58">
        <v>0</v>
      </c>
      <c r="L2085" s="48">
        <v>0</v>
      </c>
      <c r="M2085" s="74">
        <v>0</v>
      </c>
      <c r="N2085" s="34" t="str">
        <f t="shared" si="355"/>
        <v/>
      </c>
      <c r="O2085" s="38">
        <f t="shared" si="356"/>
        <v>0</v>
      </c>
      <c r="P2085" s="76" t="s">
        <v>226</v>
      </c>
      <c r="Q2085" s="135">
        <v>44830</v>
      </c>
      <c r="R2085" s="35">
        <f t="shared" si="357"/>
        <v>0</v>
      </c>
      <c r="S2085" s="35">
        <f t="shared" si="358"/>
        <v>0</v>
      </c>
      <c r="T2085" s="10" t="str">
        <f t="shared" si="352"/>
        <v>Sem - 39</v>
      </c>
      <c r="U2085" s="10" t="str">
        <f t="shared" si="353"/>
        <v>Septembre</v>
      </c>
      <c r="V2085" s="36" t="str">
        <f t="shared" si="359"/>
        <v>2026</v>
      </c>
      <c r="W2085" s="34"/>
      <c r="X2085" s="91">
        <f t="shared" si="354"/>
        <v>0</v>
      </c>
      <c r="Y2085" s="92" t="str">
        <f>VLOOKUP('CM-CIC'!B2016,Annuaire_roster!B:F,4,0)</f>
        <v>RHOUDANE OTHMANE</v>
      </c>
      <c r="Z2085" s="37" t="s">
        <v>110</v>
      </c>
      <c r="AA2085" s="60" t="s">
        <v>39</v>
      </c>
      <c r="AB2085" s="35" t="str">
        <f t="shared" si="360"/>
        <v/>
      </c>
      <c r="AC2085" s="35" t="str">
        <f t="shared" si="361"/>
        <v/>
      </c>
      <c r="AD2085" s="35" t="str">
        <f t="shared" si="362"/>
        <v/>
      </c>
      <c r="AE2085" s="45" t="str">
        <f t="shared" si="363"/>
        <v/>
      </c>
      <c r="AF2085" s="61"/>
      <c r="AG2085" s="45"/>
    </row>
    <row r="2086" spans="1:33" x14ac:dyDescent="0.2">
      <c r="A2086" s="59" t="str">
        <f>+VLOOKUP(B2086,Annuaire_roster!B:G,5,0)</f>
        <v>01573</v>
      </c>
      <c r="B2086" s="221" t="s">
        <v>200</v>
      </c>
      <c r="C2086" s="73"/>
      <c r="D2086" s="73" t="s">
        <v>64</v>
      </c>
      <c r="E2086" s="66"/>
      <c r="F2086" s="66" t="s">
        <v>64</v>
      </c>
      <c r="G2086" s="49">
        <v>0</v>
      </c>
      <c r="H2086" s="48">
        <v>0</v>
      </c>
      <c r="I2086" s="67" t="s">
        <v>63</v>
      </c>
      <c r="J2086" s="48">
        <v>0</v>
      </c>
      <c r="K2086" s="58">
        <v>0</v>
      </c>
      <c r="L2086" s="48">
        <v>0</v>
      </c>
      <c r="M2086" s="74">
        <v>0</v>
      </c>
      <c r="N2086" s="34" t="str">
        <f t="shared" si="355"/>
        <v/>
      </c>
      <c r="O2086" s="38">
        <f t="shared" si="356"/>
        <v>0</v>
      </c>
      <c r="P2086" s="76" t="s">
        <v>226</v>
      </c>
      <c r="Q2086" s="135">
        <v>44830</v>
      </c>
      <c r="R2086" s="35">
        <f t="shared" si="357"/>
        <v>0</v>
      </c>
      <c r="S2086" s="35">
        <f t="shared" si="358"/>
        <v>0</v>
      </c>
      <c r="T2086" s="10" t="str">
        <f t="shared" si="352"/>
        <v>Sem - 39</v>
      </c>
      <c r="U2086" s="10" t="str">
        <f t="shared" si="353"/>
        <v>Septembre</v>
      </c>
      <c r="V2086" s="36" t="str">
        <f t="shared" si="359"/>
        <v>2026</v>
      </c>
      <c r="W2086" s="34"/>
      <c r="X2086" s="91">
        <f t="shared" si="354"/>
        <v>0</v>
      </c>
      <c r="Y2086" s="92" t="str">
        <f>VLOOKUP('CM-CIC'!B2017,Annuaire_roster!B:F,4,0)</f>
        <v>RHOUDANE OTHMANE</v>
      </c>
      <c r="Z2086" s="37" t="s">
        <v>110</v>
      </c>
      <c r="AA2086" s="60" t="s">
        <v>39</v>
      </c>
      <c r="AB2086" s="35" t="str">
        <f t="shared" si="360"/>
        <v/>
      </c>
      <c r="AC2086" s="35" t="str">
        <f t="shared" si="361"/>
        <v/>
      </c>
      <c r="AD2086" s="35" t="str">
        <f t="shared" si="362"/>
        <v/>
      </c>
      <c r="AE2086" s="45" t="str">
        <f t="shared" si="363"/>
        <v/>
      </c>
      <c r="AF2086" s="61"/>
      <c r="AG2086" s="45"/>
    </row>
    <row r="2087" spans="1:33" x14ac:dyDescent="0.2">
      <c r="A2087" s="59" t="str">
        <f>+VLOOKUP(B2087,Annuaire_roster!B:G,5,0)</f>
        <v>01438</v>
      </c>
      <c r="B2087" s="221" t="s">
        <v>155</v>
      </c>
      <c r="C2087" s="73">
        <v>0.33750000000000002</v>
      </c>
      <c r="D2087" s="73">
        <v>0.33333333333333331</v>
      </c>
      <c r="E2087" s="66">
        <v>0.75</v>
      </c>
      <c r="F2087" s="66">
        <v>0.75</v>
      </c>
      <c r="G2087" s="49">
        <v>0</v>
      </c>
      <c r="H2087" s="48">
        <v>0</v>
      </c>
      <c r="I2087" s="155"/>
      <c r="J2087" s="48">
        <v>0</v>
      </c>
      <c r="K2087" s="58"/>
      <c r="L2087" s="48">
        <v>0</v>
      </c>
      <c r="M2087" s="74">
        <v>0</v>
      </c>
      <c r="N2087" s="34">
        <f t="shared" si="355"/>
        <v>0.375</v>
      </c>
      <c r="O2087" s="38">
        <f t="shared" si="356"/>
        <v>0.375</v>
      </c>
      <c r="P2087" s="76" t="s">
        <v>226</v>
      </c>
      <c r="Q2087" s="135">
        <v>44831</v>
      </c>
      <c r="R2087" s="35">
        <f t="shared" si="357"/>
        <v>0</v>
      </c>
      <c r="S2087" s="35">
        <f t="shared" si="358"/>
        <v>0</v>
      </c>
      <c r="T2087" s="10" t="str">
        <f t="shared" si="352"/>
        <v>Sem - 40</v>
      </c>
      <c r="U2087" s="10" t="str">
        <f t="shared" si="353"/>
        <v>Septembre</v>
      </c>
      <c r="V2087" s="36" t="str">
        <f t="shared" si="359"/>
        <v>2026</v>
      </c>
      <c r="W2087" s="34"/>
      <c r="X2087" s="91">
        <f t="shared" si="354"/>
        <v>0</v>
      </c>
      <c r="Y2087" s="92" t="str">
        <f>VLOOKUP('CM-CIC'!B2018,Annuaire_roster!B:F,4,0)</f>
        <v>RHOUDANE OTHMANE</v>
      </c>
      <c r="Z2087" s="37" t="s">
        <v>110</v>
      </c>
      <c r="AA2087" s="60" t="s">
        <v>39</v>
      </c>
      <c r="AB2087" s="35" t="str">
        <f t="shared" si="360"/>
        <v/>
      </c>
      <c r="AC2087" s="35" t="str">
        <f t="shared" si="361"/>
        <v/>
      </c>
      <c r="AD2087" s="35" t="str">
        <f t="shared" si="362"/>
        <v/>
      </c>
      <c r="AE2087" s="45" t="str">
        <f t="shared" si="363"/>
        <v/>
      </c>
      <c r="AF2087" s="61"/>
      <c r="AG2087" s="45"/>
    </row>
    <row r="2088" spans="1:33" x14ac:dyDescent="0.2">
      <c r="A2088" s="59" t="str">
        <f>+VLOOKUP(B2088,Annuaire_roster!B:G,5,0)</f>
        <v>01435</v>
      </c>
      <c r="B2088" s="221" t="s">
        <v>156</v>
      </c>
      <c r="C2088" s="73">
        <v>0.37291666666666667</v>
      </c>
      <c r="D2088" s="73">
        <v>0.33333333333333331</v>
      </c>
      <c r="E2088" s="66">
        <v>0.75</v>
      </c>
      <c r="F2088" s="66">
        <v>0.75</v>
      </c>
      <c r="G2088" s="49">
        <v>0</v>
      </c>
      <c r="H2088" s="48">
        <v>0</v>
      </c>
      <c r="I2088" s="67">
        <v>3.9583333333333359E-2</v>
      </c>
      <c r="J2088" s="48">
        <v>0</v>
      </c>
      <c r="K2088" s="58">
        <v>3.9583333333333359E-2</v>
      </c>
      <c r="L2088" s="48">
        <v>0</v>
      </c>
      <c r="M2088" s="74">
        <v>0</v>
      </c>
      <c r="N2088" s="34">
        <f t="shared" si="355"/>
        <v>0.33541666666666664</v>
      </c>
      <c r="O2088" s="38">
        <f t="shared" si="356"/>
        <v>0.375</v>
      </c>
      <c r="P2088" s="76" t="s">
        <v>226</v>
      </c>
      <c r="Q2088" s="135">
        <v>44831</v>
      </c>
      <c r="R2088" s="35">
        <f t="shared" si="357"/>
        <v>0</v>
      </c>
      <c r="S2088" s="35">
        <f t="shared" si="358"/>
        <v>3.9583333333333359E-2</v>
      </c>
      <c r="T2088" s="10" t="str">
        <f t="shared" si="352"/>
        <v>Sem - 40</v>
      </c>
      <c r="U2088" s="10" t="str">
        <f t="shared" si="353"/>
        <v>Septembre</v>
      </c>
      <c r="V2088" s="36" t="str">
        <f t="shared" si="359"/>
        <v>2026</v>
      </c>
      <c r="W2088" s="34"/>
      <c r="X2088" s="91">
        <f t="shared" si="354"/>
        <v>0</v>
      </c>
      <c r="Y2088" s="92" t="str">
        <f>VLOOKUP('CM-CIC'!B2019,Annuaire_roster!B:F,4,0)</f>
        <v>RHOUDANE OTHMANE</v>
      </c>
      <c r="Z2088" s="37" t="s">
        <v>110</v>
      </c>
      <c r="AA2088" s="60" t="s">
        <v>39</v>
      </c>
      <c r="AB2088" s="35" t="str">
        <f t="shared" si="360"/>
        <v/>
      </c>
      <c r="AC2088" s="35" t="str">
        <f t="shared" si="361"/>
        <v/>
      </c>
      <c r="AD2088" s="35" t="str">
        <f t="shared" si="362"/>
        <v/>
      </c>
      <c r="AE2088" s="45" t="str">
        <f t="shared" si="363"/>
        <v/>
      </c>
      <c r="AF2088" s="61"/>
      <c r="AG2088" s="45"/>
    </row>
    <row r="2089" spans="1:33" x14ac:dyDescent="0.2">
      <c r="A2089" s="59" t="str">
        <f>+VLOOKUP(B2089,Annuaire_roster!B:G,5,0)</f>
        <v>01601</v>
      </c>
      <c r="B2089" s="221" t="s">
        <v>207</v>
      </c>
      <c r="C2089" s="73">
        <v>0.33333333333333331</v>
      </c>
      <c r="D2089" s="73">
        <v>0.33333333333333331</v>
      </c>
      <c r="E2089" s="66">
        <v>0.75</v>
      </c>
      <c r="F2089" s="66">
        <v>0.75</v>
      </c>
      <c r="G2089" s="49">
        <v>0</v>
      </c>
      <c r="H2089" s="48">
        <v>0</v>
      </c>
      <c r="I2089" s="67" t="s">
        <v>63</v>
      </c>
      <c r="J2089" s="48">
        <v>0</v>
      </c>
      <c r="K2089" s="58">
        <v>0</v>
      </c>
      <c r="L2089" s="48">
        <v>0</v>
      </c>
      <c r="M2089" s="74">
        <v>0</v>
      </c>
      <c r="N2089" s="34">
        <f t="shared" si="355"/>
        <v>0.375</v>
      </c>
      <c r="O2089" s="38">
        <f t="shared" si="356"/>
        <v>0.375</v>
      </c>
      <c r="P2089" s="76" t="s">
        <v>226</v>
      </c>
      <c r="Q2089" s="135">
        <v>44831</v>
      </c>
      <c r="R2089" s="35">
        <f t="shared" si="357"/>
        <v>0</v>
      </c>
      <c r="S2089" s="35">
        <f t="shared" si="358"/>
        <v>0</v>
      </c>
      <c r="T2089" s="10" t="str">
        <f t="shared" si="352"/>
        <v>Sem - 40</v>
      </c>
      <c r="U2089" s="10" t="str">
        <f t="shared" si="353"/>
        <v>Septembre</v>
      </c>
      <c r="V2089" s="36" t="str">
        <f t="shared" si="359"/>
        <v>2026</v>
      </c>
      <c r="W2089" s="34"/>
      <c r="X2089" s="91">
        <f t="shared" si="354"/>
        <v>0</v>
      </c>
      <c r="Y2089" s="92" t="str">
        <f>VLOOKUP('CM-CIC'!B2020,Annuaire_roster!B:F,4,0)</f>
        <v>RHOUDANE OTHMANE</v>
      </c>
      <c r="Z2089" s="37" t="s">
        <v>110</v>
      </c>
      <c r="AA2089" s="60" t="s">
        <v>39</v>
      </c>
      <c r="AB2089" s="35" t="str">
        <f t="shared" si="360"/>
        <v/>
      </c>
      <c r="AC2089" s="35" t="str">
        <f t="shared" si="361"/>
        <v/>
      </c>
      <c r="AD2089" s="35" t="str">
        <f t="shared" si="362"/>
        <v/>
      </c>
      <c r="AE2089" s="45" t="str">
        <f t="shared" si="363"/>
        <v/>
      </c>
      <c r="AF2089" s="61"/>
      <c r="AG2089" s="45"/>
    </row>
    <row r="2090" spans="1:33" x14ac:dyDescent="0.2">
      <c r="A2090" s="59" t="str">
        <f>+VLOOKUP(B2090,Annuaire_roster!B:G,5,0)</f>
        <v>01595</v>
      </c>
      <c r="B2090" s="221" t="s">
        <v>208</v>
      </c>
      <c r="C2090" s="73">
        <v>0.33263888888888887</v>
      </c>
      <c r="D2090" s="73">
        <v>0.33333333333333331</v>
      </c>
      <c r="E2090" s="66">
        <v>0.75</v>
      </c>
      <c r="F2090" s="66">
        <v>0.75</v>
      </c>
      <c r="G2090" s="49">
        <v>0</v>
      </c>
      <c r="H2090" s="48">
        <v>0</v>
      </c>
      <c r="I2090" s="67" t="s">
        <v>63</v>
      </c>
      <c r="J2090" s="48">
        <v>0</v>
      </c>
      <c r="K2090" s="58">
        <v>0</v>
      </c>
      <c r="L2090" s="48">
        <v>0</v>
      </c>
      <c r="M2090" s="74">
        <v>0</v>
      </c>
      <c r="N2090" s="34">
        <f t="shared" si="355"/>
        <v>0.375</v>
      </c>
      <c r="O2090" s="38">
        <f t="shared" si="356"/>
        <v>0.375</v>
      </c>
      <c r="P2090" s="76" t="s">
        <v>226</v>
      </c>
      <c r="Q2090" s="135">
        <v>44831</v>
      </c>
      <c r="R2090" s="35">
        <f t="shared" si="357"/>
        <v>0</v>
      </c>
      <c r="S2090" s="35">
        <f t="shared" si="358"/>
        <v>0</v>
      </c>
      <c r="T2090" s="10" t="str">
        <f t="shared" si="352"/>
        <v>Sem - 40</v>
      </c>
      <c r="U2090" s="10" t="str">
        <f t="shared" si="353"/>
        <v>Septembre</v>
      </c>
      <c r="V2090" s="36" t="str">
        <f t="shared" si="359"/>
        <v>2026</v>
      </c>
      <c r="W2090" s="34"/>
      <c r="X2090" s="91">
        <f t="shared" si="354"/>
        <v>0</v>
      </c>
      <c r="Y2090" s="92" t="str">
        <f>VLOOKUP('CM-CIC'!B2021,Annuaire_roster!B:F,4,0)</f>
        <v>RHOUDANE OTHMANE</v>
      </c>
      <c r="Z2090" s="37" t="s">
        <v>110</v>
      </c>
      <c r="AA2090" s="60" t="s">
        <v>39</v>
      </c>
      <c r="AB2090" s="35" t="str">
        <f t="shared" si="360"/>
        <v/>
      </c>
      <c r="AC2090" s="35" t="str">
        <f t="shared" si="361"/>
        <v/>
      </c>
      <c r="AD2090" s="35" t="str">
        <f t="shared" si="362"/>
        <v/>
      </c>
      <c r="AE2090" s="45" t="str">
        <f t="shared" si="363"/>
        <v/>
      </c>
      <c r="AF2090" s="61"/>
      <c r="AG2090" s="45"/>
    </row>
    <row r="2091" spans="1:33" x14ac:dyDescent="0.2">
      <c r="A2091" s="59" t="str">
        <f>+VLOOKUP(B2091,Annuaire_roster!B:G,5,0)</f>
        <v>01597</v>
      </c>
      <c r="B2091" s="221" t="s">
        <v>215</v>
      </c>
      <c r="C2091" s="73">
        <v>0.33194444444444443</v>
      </c>
      <c r="D2091" s="73">
        <v>0.33333333333333331</v>
      </c>
      <c r="E2091" s="66">
        <v>0.75</v>
      </c>
      <c r="F2091" s="66">
        <v>0.75</v>
      </c>
      <c r="G2091" s="49">
        <v>0</v>
      </c>
      <c r="H2091" s="48">
        <v>0</v>
      </c>
      <c r="I2091" s="67" t="s">
        <v>63</v>
      </c>
      <c r="J2091" s="48">
        <v>0</v>
      </c>
      <c r="K2091" s="58">
        <v>0</v>
      </c>
      <c r="L2091" s="48">
        <v>0</v>
      </c>
      <c r="M2091" s="74">
        <v>0</v>
      </c>
      <c r="N2091" s="34">
        <f t="shared" si="355"/>
        <v>0.375</v>
      </c>
      <c r="O2091" s="38">
        <f t="shared" si="356"/>
        <v>0.375</v>
      </c>
      <c r="P2091" s="76" t="s">
        <v>226</v>
      </c>
      <c r="Q2091" s="135">
        <v>44831</v>
      </c>
      <c r="R2091" s="35">
        <f t="shared" si="357"/>
        <v>0</v>
      </c>
      <c r="S2091" s="35">
        <f t="shared" si="358"/>
        <v>0</v>
      </c>
      <c r="T2091" s="10" t="str">
        <f t="shared" si="352"/>
        <v>Sem - 40</v>
      </c>
      <c r="U2091" s="10" t="str">
        <f t="shared" si="353"/>
        <v>Septembre</v>
      </c>
      <c r="V2091" s="36" t="str">
        <f t="shared" si="359"/>
        <v>2026</v>
      </c>
      <c r="W2091" s="34"/>
      <c r="X2091" s="91">
        <f t="shared" si="354"/>
        <v>1.388888888888884E-3</v>
      </c>
      <c r="Y2091" s="92" t="str">
        <f>VLOOKUP('CM-CIC'!B2022,Annuaire_roster!B:F,4,0)</f>
        <v>RHOUDANE OTHMANE</v>
      </c>
      <c r="Z2091" s="37" t="s">
        <v>110</v>
      </c>
      <c r="AA2091" s="60" t="s">
        <v>39</v>
      </c>
      <c r="AB2091" s="35" t="str">
        <f t="shared" si="360"/>
        <v/>
      </c>
      <c r="AC2091" s="35" t="str">
        <f t="shared" si="361"/>
        <v/>
      </c>
      <c r="AD2091" s="35" t="str">
        <f t="shared" si="362"/>
        <v/>
      </c>
      <c r="AE2091" s="45" t="str">
        <f t="shared" si="363"/>
        <v/>
      </c>
      <c r="AF2091" s="61"/>
      <c r="AG2091" s="45"/>
    </row>
    <row r="2092" spans="1:33" x14ac:dyDescent="0.2">
      <c r="A2092" s="59" t="str">
        <f>+VLOOKUP(B2092,Annuaire_roster!B:G,5,0)</f>
        <v>01588</v>
      </c>
      <c r="B2092" s="221" t="s">
        <v>219</v>
      </c>
      <c r="C2092" s="73">
        <v>0.33333333333333331</v>
      </c>
      <c r="D2092" s="73">
        <v>0.33333333333333331</v>
      </c>
      <c r="E2092" s="66">
        <v>0.75</v>
      </c>
      <c r="F2092" s="66">
        <v>0.75</v>
      </c>
      <c r="G2092" s="49">
        <v>0</v>
      </c>
      <c r="H2092" s="48">
        <v>0</v>
      </c>
      <c r="I2092" s="67" t="s">
        <v>63</v>
      </c>
      <c r="J2092" s="48">
        <v>0</v>
      </c>
      <c r="K2092" s="58">
        <v>0</v>
      </c>
      <c r="L2092" s="48">
        <v>0</v>
      </c>
      <c r="M2092" s="74">
        <v>0</v>
      </c>
      <c r="N2092" s="34">
        <f t="shared" si="355"/>
        <v>0.375</v>
      </c>
      <c r="O2092" s="38">
        <f t="shared" si="356"/>
        <v>0.375</v>
      </c>
      <c r="P2092" s="76" t="s">
        <v>226</v>
      </c>
      <c r="Q2092" s="135">
        <v>44831</v>
      </c>
      <c r="R2092" s="35">
        <f t="shared" si="357"/>
        <v>0</v>
      </c>
      <c r="S2092" s="35">
        <f t="shared" si="358"/>
        <v>0</v>
      </c>
      <c r="T2092" s="10" t="str">
        <f t="shared" si="352"/>
        <v>Sem - 40</v>
      </c>
      <c r="U2092" s="10" t="str">
        <f t="shared" si="353"/>
        <v>Septembre</v>
      </c>
      <c r="V2092" s="36" t="str">
        <f t="shared" si="359"/>
        <v>2026</v>
      </c>
      <c r="W2092" s="34"/>
      <c r="X2092" s="91">
        <f t="shared" si="354"/>
        <v>0</v>
      </c>
      <c r="Y2092" s="92" t="str">
        <f>VLOOKUP('CM-CIC'!B2023,Annuaire_roster!B:F,4,0)</f>
        <v>RHOUDANE OTHMANE</v>
      </c>
      <c r="Z2092" s="37" t="s">
        <v>110</v>
      </c>
      <c r="AA2092" s="60" t="s">
        <v>39</v>
      </c>
      <c r="AB2092" s="35" t="str">
        <f t="shared" si="360"/>
        <v/>
      </c>
      <c r="AC2092" s="35" t="str">
        <f t="shared" si="361"/>
        <v/>
      </c>
      <c r="AD2092" s="35" t="str">
        <f t="shared" si="362"/>
        <v/>
      </c>
      <c r="AE2092" s="45" t="str">
        <f t="shared" si="363"/>
        <v/>
      </c>
      <c r="AF2092" s="61"/>
      <c r="AG2092" s="45"/>
    </row>
    <row r="2093" spans="1:33" x14ac:dyDescent="0.2">
      <c r="A2093" s="59" t="str">
        <f>+VLOOKUP(B2093,Annuaire_roster!B:G,5,0)</f>
        <v>01562</v>
      </c>
      <c r="B2093" s="221" t="s">
        <v>199</v>
      </c>
      <c r="C2093" s="73">
        <v>0.33333333333333331</v>
      </c>
      <c r="D2093" s="73">
        <v>0.33333333333333331</v>
      </c>
      <c r="E2093" s="66">
        <v>0.75</v>
      </c>
      <c r="F2093" s="66">
        <v>0.75</v>
      </c>
      <c r="G2093" s="49">
        <v>0</v>
      </c>
      <c r="H2093" s="48">
        <v>0</v>
      </c>
      <c r="I2093" s="67" t="s">
        <v>63</v>
      </c>
      <c r="J2093" s="48">
        <v>0</v>
      </c>
      <c r="K2093" s="58">
        <v>0</v>
      </c>
      <c r="L2093" s="48">
        <v>0</v>
      </c>
      <c r="M2093" s="74">
        <v>0</v>
      </c>
      <c r="N2093" s="34">
        <f t="shared" si="355"/>
        <v>0.375</v>
      </c>
      <c r="O2093" s="38">
        <f t="shared" si="356"/>
        <v>0.375</v>
      </c>
      <c r="P2093" s="76" t="s">
        <v>226</v>
      </c>
      <c r="Q2093" s="135">
        <v>44831</v>
      </c>
      <c r="R2093" s="35">
        <f t="shared" si="357"/>
        <v>0</v>
      </c>
      <c r="S2093" s="35">
        <f t="shared" si="358"/>
        <v>0</v>
      </c>
      <c r="T2093" s="10" t="str">
        <f t="shared" si="352"/>
        <v>Sem - 40</v>
      </c>
      <c r="U2093" s="10" t="str">
        <f t="shared" si="353"/>
        <v>Septembre</v>
      </c>
      <c r="V2093" s="36" t="str">
        <f t="shared" si="359"/>
        <v>2026</v>
      </c>
      <c r="W2093" s="34"/>
      <c r="X2093" s="91">
        <f t="shared" si="354"/>
        <v>0</v>
      </c>
      <c r="Y2093" s="92" t="str">
        <f>VLOOKUP('CM-CIC'!B2024,Annuaire_roster!B:F,4,0)</f>
        <v>RHOUDANE OTHMANE</v>
      </c>
      <c r="Z2093" s="37" t="s">
        <v>110</v>
      </c>
      <c r="AA2093" s="60" t="s">
        <v>39</v>
      </c>
      <c r="AB2093" s="35" t="str">
        <f t="shared" si="360"/>
        <v/>
      </c>
      <c r="AC2093" s="35" t="str">
        <f t="shared" si="361"/>
        <v/>
      </c>
      <c r="AD2093" s="35" t="str">
        <f t="shared" si="362"/>
        <v/>
      </c>
      <c r="AE2093" s="45" t="str">
        <f t="shared" si="363"/>
        <v/>
      </c>
      <c r="AF2093" s="61"/>
      <c r="AG2093" s="45"/>
    </row>
    <row r="2094" spans="1:33" x14ac:dyDescent="0.2">
      <c r="A2094" s="59" t="str">
        <f>+VLOOKUP(B2094,Annuaire_roster!B:G,5,0)</f>
        <v>01574</v>
      </c>
      <c r="B2094" s="221" t="s">
        <v>192</v>
      </c>
      <c r="C2094" s="73">
        <v>0.33333333333333331</v>
      </c>
      <c r="D2094" s="73">
        <v>0.33333333333333331</v>
      </c>
      <c r="E2094" s="66">
        <v>0.75</v>
      </c>
      <c r="F2094" s="66">
        <v>0.75</v>
      </c>
      <c r="G2094" s="49">
        <v>0</v>
      </c>
      <c r="H2094" s="48">
        <v>0</v>
      </c>
      <c r="I2094" s="67" t="s">
        <v>63</v>
      </c>
      <c r="J2094" s="48">
        <v>0</v>
      </c>
      <c r="K2094" s="58">
        <v>0</v>
      </c>
      <c r="L2094" s="48">
        <v>0</v>
      </c>
      <c r="M2094" s="74">
        <v>0</v>
      </c>
      <c r="N2094" s="34">
        <f t="shared" si="355"/>
        <v>0.375</v>
      </c>
      <c r="O2094" s="38">
        <f t="shared" si="356"/>
        <v>0.375</v>
      </c>
      <c r="P2094" s="76" t="s">
        <v>226</v>
      </c>
      <c r="Q2094" s="135">
        <v>44831</v>
      </c>
      <c r="R2094" s="35">
        <f t="shared" si="357"/>
        <v>0</v>
      </c>
      <c r="S2094" s="35">
        <f t="shared" si="358"/>
        <v>0</v>
      </c>
      <c r="T2094" s="10" t="str">
        <f t="shared" si="352"/>
        <v>Sem - 40</v>
      </c>
      <c r="U2094" s="10" t="str">
        <f t="shared" si="353"/>
        <v>Septembre</v>
      </c>
      <c r="V2094" s="36" t="str">
        <f t="shared" si="359"/>
        <v>2026</v>
      </c>
      <c r="W2094" s="34"/>
      <c r="X2094" s="91">
        <f t="shared" si="354"/>
        <v>0</v>
      </c>
      <c r="Y2094" s="92" t="str">
        <f>VLOOKUP('CM-CIC'!B2025,Annuaire_roster!B:F,4,0)</f>
        <v>RHOUDANE OTHMANE</v>
      </c>
      <c r="Z2094" s="37" t="s">
        <v>110</v>
      </c>
      <c r="AA2094" s="60" t="s">
        <v>39</v>
      </c>
      <c r="AB2094" s="35" t="str">
        <f t="shared" si="360"/>
        <v/>
      </c>
      <c r="AC2094" s="35" t="str">
        <f t="shared" si="361"/>
        <v/>
      </c>
      <c r="AD2094" s="35" t="str">
        <f t="shared" si="362"/>
        <v/>
      </c>
      <c r="AE2094" s="45" t="str">
        <f t="shared" si="363"/>
        <v/>
      </c>
      <c r="AF2094" s="61"/>
      <c r="AG2094" s="45"/>
    </row>
    <row r="2095" spans="1:33" x14ac:dyDescent="0.2">
      <c r="A2095" s="59" t="str">
        <f>+VLOOKUP(B2095,Annuaire_roster!B:G,5,0)</f>
        <v>01577</v>
      </c>
      <c r="B2095" s="221" t="s">
        <v>195</v>
      </c>
      <c r="C2095" s="73">
        <v>0.33194444444444443</v>
      </c>
      <c r="D2095" s="73">
        <v>0.33333333333333331</v>
      </c>
      <c r="E2095" s="66">
        <v>0.75</v>
      </c>
      <c r="F2095" s="66">
        <v>0.75</v>
      </c>
      <c r="G2095" s="49">
        <v>0</v>
      </c>
      <c r="H2095" s="48">
        <v>0</v>
      </c>
      <c r="I2095" s="67" t="s">
        <v>63</v>
      </c>
      <c r="J2095" s="48">
        <v>0</v>
      </c>
      <c r="K2095" s="58">
        <v>0</v>
      </c>
      <c r="L2095" s="48">
        <v>0</v>
      </c>
      <c r="M2095" s="74">
        <v>0</v>
      </c>
      <c r="N2095" s="34">
        <f t="shared" si="355"/>
        <v>0.375</v>
      </c>
      <c r="O2095" s="38">
        <f t="shared" si="356"/>
        <v>0.375</v>
      </c>
      <c r="P2095" s="76" t="s">
        <v>226</v>
      </c>
      <c r="Q2095" s="135">
        <v>44831</v>
      </c>
      <c r="R2095" s="35">
        <f t="shared" si="357"/>
        <v>0</v>
      </c>
      <c r="S2095" s="35">
        <f t="shared" si="358"/>
        <v>0</v>
      </c>
      <c r="T2095" s="10" t="str">
        <f t="shared" si="352"/>
        <v>Sem - 40</v>
      </c>
      <c r="U2095" s="10" t="str">
        <f t="shared" si="353"/>
        <v>Septembre</v>
      </c>
      <c r="V2095" s="36" t="str">
        <f t="shared" si="359"/>
        <v>2026</v>
      </c>
      <c r="W2095" s="34"/>
      <c r="X2095" s="91">
        <f t="shared" si="354"/>
        <v>1.388888888888884E-3</v>
      </c>
      <c r="Y2095" s="92" t="str">
        <f>VLOOKUP('CM-CIC'!B2026,Annuaire_roster!B:F,4,0)</f>
        <v>RHOUDANE OTHMANE</v>
      </c>
      <c r="Z2095" s="37" t="s">
        <v>110</v>
      </c>
      <c r="AA2095" s="60" t="s">
        <v>39</v>
      </c>
      <c r="AB2095" s="35" t="str">
        <f t="shared" si="360"/>
        <v/>
      </c>
      <c r="AC2095" s="35" t="str">
        <f t="shared" si="361"/>
        <v/>
      </c>
      <c r="AD2095" s="35" t="str">
        <f t="shared" si="362"/>
        <v/>
      </c>
      <c r="AE2095" s="45" t="str">
        <f t="shared" si="363"/>
        <v/>
      </c>
      <c r="AF2095" s="61"/>
      <c r="AG2095" s="45"/>
    </row>
    <row r="2096" spans="1:33" x14ac:dyDescent="0.2">
      <c r="A2096" s="59" t="str">
        <f>+VLOOKUP(B2096,Annuaire_roster!B:G,5,0)</f>
        <v>01573</v>
      </c>
      <c r="B2096" s="221" t="s">
        <v>200</v>
      </c>
      <c r="C2096" s="73">
        <v>0.45069444444444445</v>
      </c>
      <c r="D2096" s="73">
        <v>0.33333333333333331</v>
      </c>
      <c r="E2096" s="66">
        <v>0.75</v>
      </c>
      <c r="F2096" s="66">
        <v>0.75</v>
      </c>
      <c r="G2096" s="49">
        <v>0</v>
      </c>
      <c r="H2096" s="48">
        <v>0</v>
      </c>
      <c r="I2096" s="67">
        <v>0.11736111111111114</v>
      </c>
      <c r="J2096" s="48">
        <v>0</v>
      </c>
      <c r="K2096" s="58">
        <v>0.11736111111111114</v>
      </c>
      <c r="L2096" s="48">
        <v>0</v>
      </c>
      <c r="M2096" s="74">
        <v>0</v>
      </c>
      <c r="N2096" s="34">
        <f t="shared" si="355"/>
        <v>0.25763888888888886</v>
      </c>
      <c r="O2096" s="38">
        <f t="shared" si="356"/>
        <v>0.375</v>
      </c>
      <c r="P2096" s="76" t="s">
        <v>226</v>
      </c>
      <c r="Q2096" s="135">
        <v>44831</v>
      </c>
      <c r="R2096" s="35">
        <f t="shared" si="357"/>
        <v>0</v>
      </c>
      <c r="S2096" s="35">
        <f t="shared" si="358"/>
        <v>0.11736111111111114</v>
      </c>
      <c r="T2096" s="10" t="str">
        <f t="shared" si="352"/>
        <v>Sem - 40</v>
      </c>
      <c r="U2096" s="10" t="str">
        <f t="shared" si="353"/>
        <v>Septembre</v>
      </c>
      <c r="V2096" s="36" t="str">
        <f t="shared" si="359"/>
        <v>2026</v>
      </c>
      <c r="W2096" s="34"/>
      <c r="X2096" s="91">
        <f t="shared" si="354"/>
        <v>0</v>
      </c>
      <c r="Y2096" s="92" t="str">
        <f>VLOOKUP('CM-CIC'!B2027,Annuaire_roster!B:F,4,0)</f>
        <v>RHOUDANE OTHMANE</v>
      </c>
      <c r="Z2096" s="37" t="s">
        <v>110</v>
      </c>
      <c r="AA2096" s="60" t="s">
        <v>39</v>
      </c>
      <c r="AB2096" s="35" t="str">
        <f t="shared" si="360"/>
        <v/>
      </c>
      <c r="AC2096" s="35" t="str">
        <f t="shared" si="361"/>
        <v/>
      </c>
      <c r="AD2096" s="35" t="str">
        <f t="shared" si="362"/>
        <v/>
      </c>
      <c r="AE2096" s="45" t="str">
        <f t="shared" si="363"/>
        <v/>
      </c>
      <c r="AF2096" s="61"/>
      <c r="AG2096" s="45"/>
    </row>
    <row r="2097" spans="1:33" x14ac:dyDescent="0.2">
      <c r="A2097" s="59" t="str">
        <f>+VLOOKUP(B2097,Annuaire_roster!B:G,5,0)</f>
        <v>01435</v>
      </c>
      <c r="B2097" s="221" t="s">
        <v>156</v>
      </c>
      <c r="C2097" s="73">
        <v>0.33333333333333331</v>
      </c>
      <c r="D2097" s="73">
        <v>0.33333333333333331</v>
      </c>
      <c r="E2097" s="66">
        <v>0.75</v>
      </c>
      <c r="F2097" s="66">
        <v>0.75</v>
      </c>
      <c r="G2097" s="49">
        <v>0</v>
      </c>
      <c r="H2097" s="48">
        <v>0</v>
      </c>
      <c r="I2097" s="67" t="s">
        <v>63</v>
      </c>
      <c r="J2097" s="48">
        <v>0</v>
      </c>
      <c r="K2097" s="58">
        <v>0</v>
      </c>
      <c r="L2097" s="48">
        <v>0</v>
      </c>
      <c r="M2097" s="74">
        <v>0</v>
      </c>
      <c r="N2097" s="34">
        <f t="shared" si="355"/>
        <v>0.375</v>
      </c>
      <c r="O2097" s="38">
        <f t="shared" si="356"/>
        <v>0.375</v>
      </c>
      <c r="P2097" s="76" t="s">
        <v>226</v>
      </c>
      <c r="Q2097" s="135">
        <v>44832</v>
      </c>
      <c r="R2097" s="35">
        <f t="shared" si="357"/>
        <v>0</v>
      </c>
      <c r="S2097" s="35">
        <f t="shared" si="358"/>
        <v>0</v>
      </c>
      <c r="T2097" s="10" t="str">
        <f t="shared" si="352"/>
        <v>Sem - 40</v>
      </c>
      <c r="U2097" s="10" t="str">
        <f t="shared" si="353"/>
        <v>Septembre</v>
      </c>
      <c r="V2097" s="36" t="str">
        <f t="shared" si="359"/>
        <v>2026</v>
      </c>
      <c r="W2097" s="34"/>
      <c r="X2097" s="91">
        <f t="shared" si="354"/>
        <v>0</v>
      </c>
      <c r="Y2097" s="92" t="str">
        <f>VLOOKUP('CM-CIC'!B2028,Annuaire_roster!B:F,4,0)</f>
        <v>RHOUDANE OTHMANE</v>
      </c>
      <c r="Z2097" s="37" t="s">
        <v>110</v>
      </c>
      <c r="AA2097" s="60" t="s">
        <v>39</v>
      </c>
      <c r="AB2097" s="35" t="str">
        <f t="shared" si="360"/>
        <v/>
      </c>
      <c r="AC2097" s="35" t="str">
        <f t="shared" si="361"/>
        <v/>
      </c>
      <c r="AD2097" s="35" t="str">
        <f t="shared" si="362"/>
        <v/>
      </c>
      <c r="AE2097" s="45" t="str">
        <f t="shared" si="363"/>
        <v/>
      </c>
      <c r="AF2097" s="61"/>
      <c r="AG2097" s="45"/>
    </row>
    <row r="2098" spans="1:33" x14ac:dyDescent="0.2">
      <c r="A2098" s="59" t="str">
        <f>+VLOOKUP(B2098,Annuaire_roster!B:G,5,0)</f>
        <v>01601</v>
      </c>
      <c r="B2098" s="221" t="s">
        <v>207</v>
      </c>
      <c r="C2098" s="73">
        <v>0.33263888888888887</v>
      </c>
      <c r="D2098" s="73">
        <v>0.33333333333333331</v>
      </c>
      <c r="E2098" s="66">
        <v>0.75</v>
      </c>
      <c r="F2098" s="66">
        <v>0.75</v>
      </c>
      <c r="G2098" s="49">
        <v>0</v>
      </c>
      <c r="H2098" s="48">
        <v>0</v>
      </c>
      <c r="I2098" s="67" t="s">
        <v>63</v>
      </c>
      <c r="J2098" s="48">
        <v>0</v>
      </c>
      <c r="K2098" s="58">
        <v>0</v>
      </c>
      <c r="L2098" s="48">
        <v>0</v>
      </c>
      <c r="M2098" s="74">
        <v>0</v>
      </c>
      <c r="N2098" s="34">
        <f t="shared" si="355"/>
        <v>0.375</v>
      </c>
      <c r="O2098" s="38">
        <f t="shared" si="356"/>
        <v>0.375</v>
      </c>
      <c r="P2098" s="76" t="s">
        <v>226</v>
      </c>
      <c r="Q2098" s="135">
        <v>44832</v>
      </c>
      <c r="R2098" s="35">
        <f t="shared" si="357"/>
        <v>0</v>
      </c>
      <c r="S2098" s="35">
        <f t="shared" si="358"/>
        <v>0</v>
      </c>
      <c r="T2098" s="10" t="str">
        <f t="shared" si="352"/>
        <v>Sem - 40</v>
      </c>
      <c r="U2098" s="10" t="str">
        <f t="shared" si="353"/>
        <v>Septembre</v>
      </c>
      <c r="V2098" s="36" t="str">
        <f t="shared" si="359"/>
        <v>2026</v>
      </c>
      <c r="W2098" s="34"/>
      <c r="X2098" s="91">
        <f t="shared" si="354"/>
        <v>0</v>
      </c>
      <c r="Y2098" s="92" t="str">
        <f>VLOOKUP('CM-CIC'!B2029,Annuaire_roster!B:F,4,0)</f>
        <v>RHOUDANE OTHMANE</v>
      </c>
      <c r="Z2098" s="37" t="s">
        <v>110</v>
      </c>
      <c r="AA2098" s="60" t="s">
        <v>39</v>
      </c>
      <c r="AB2098" s="35" t="str">
        <f t="shared" si="360"/>
        <v/>
      </c>
      <c r="AC2098" s="35" t="str">
        <f t="shared" si="361"/>
        <v/>
      </c>
      <c r="AD2098" s="35" t="str">
        <f t="shared" si="362"/>
        <v/>
      </c>
      <c r="AE2098" s="45" t="str">
        <f t="shared" si="363"/>
        <v/>
      </c>
      <c r="AF2098" s="61"/>
      <c r="AG2098" s="45"/>
    </row>
    <row r="2099" spans="1:33" x14ac:dyDescent="0.2">
      <c r="A2099" s="59" t="str">
        <f>+VLOOKUP(B2099,Annuaire_roster!B:G,5,0)</f>
        <v>01595</v>
      </c>
      <c r="B2099" s="221" t="s">
        <v>208</v>
      </c>
      <c r="C2099" s="73">
        <v>0.33333333333333331</v>
      </c>
      <c r="D2099" s="73">
        <v>0.33333333333333331</v>
      </c>
      <c r="E2099" s="66">
        <v>0.75</v>
      </c>
      <c r="F2099" s="66">
        <v>0.75</v>
      </c>
      <c r="G2099" s="49">
        <v>0</v>
      </c>
      <c r="H2099" s="48">
        <v>0</v>
      </c>
      <c r="I2099" s="67" t="s">
        <v>63</v>
      </c>
      <c r="J2099" s="48">
        <v>0</v>
      </c>
      <c r="K2099" s="58">
        <v>0</v>
      </c>
      <c r="L2099" s="48">
        <v>0</v>
      </c>
      <c r="M2099" s="74">
        <v>0</v>
      </c>
      <c r="N2099" s="34">
        <f t="shared" si="355"/>
        <v>0.375</v>
      </c>
      <c r="O2099" s="38">
        <f t="shared" si="356"/>
        <v>0.375</v>
      </c>
      <c r="P2099" s="76" t="s">
        <v>226</v>
      </c>
      <c r="Q2099" s="135">
        <v>44832</v>
      </c>
      <c r="R2099" s="35">
        <f t="shared" si="357"/>
        <v>0</v>
      </c>
      <c r="S2099" s="35">
        <f t="shared" si="358"/>
        <v>0</v>
      </c>
      <c r="T2099" s="10" t="str">
        <f t="shared" si="352"/>
        <v>Sem - 40</v>
      </c>
      <c r="U2099" s="10" t="str">
        <f t="shared" si="353"/>
        <v>Septembre</v>
      </c>
      <c r="V2099" s="36" t="str">
        <f t="shared" si="359"/>
        <v>2026</v>
      </c>
      <c r="W2099" s="34"/>
      <c r="X2099" s="91">
        <f t="shared" si="354"/>
        <v>0</v>
      </c>
      <c r="Y2099" s="92" t="str">
        <f>VLOOKUP('CM-CIC'!B2030,Annuaire_roster!B:F,4,0)</f>
        <v>RHOUDANE OTHMANE</v>
      </c>
      <c r="Z2099" s="37" t="s">
        <v>110</v>
      </c>
      <c r="AA2099" s="60" t="s">
        <v>39</v>
      </c>
      <c r="AB2099" s="35" t="str">
        <f t="shared" si="360"/>
        <v/>
      </c>
      <c r="AC2099" s="35" t="str">
        <f t="shared" si="361"/>
        <v/>
      </c>
      <c r="AD2099" s="35" t="str">
        <f t="shared" si="362"/>
        <v/>
      </c>
      <c r="AE2099" s="45" t="str">
        <f t="shared" si="363"/>
        <v/>
      </c>
      <c r="AF2099" s="61"/>
      <c r="AG2099" s="45"/>
    </row>
    <row r="2100" spans="1:33" x14ac:dyDescent="0.2">
      <c r="A2100" s="59" t="str">
        <f>+VLOOKUP(B2100,Annuaire_roster!B:G,5,0)</f>
        <v>01597</v>
      </c>
      <c r="B2100" s="221" t="s">
        <v>215</v>
      </c>
      <c r="C2100" s="73">
        <v>0.33194444444444443</v>
      </c>
      <c r="D2100" s="73">
        <v>0.33333333333333331</v>
      </c>
      <c r="E2100" s="66">
        <v>0.75</v>
      </c>
      <c r="F2100" s="66">
        <v>0.75</v>
      </c>
      <c r="G2100" s="49">
        <v>0</v>
      </c>
      <c r="H2100" s="48">
        <v>0</v>
      </c>
      <c r="I2100" s="67" t="s">
        <v>63</v>
      </c>
      <c r="J2100" s="48">
        <v>0</v>
      </c>
      <c r="K2100" s="58">
        <v>0</v>
      </c>
      <c r="L2100" s="48">
        <v>0</v>
      </c>
      <c r="M2100" s="74">
        <v>0</v>
      </c>
      <c r="N2100" s="34">
        <f t="shared" si="355"/>
        <v>0.375</v>
      </c>
      <c r="O2100" s="38">
        <f t="shared" si="356"/>
        <v>0.375</v>
      </c>
      <c r="P2100" s="76" t="s">
        <v>226</v>
      </c>
      <c r="Q2100" s="135">
        <v>44832</v>
      </c>
      <c r="R2100" s="35">
        <f t="shared" si="357"/>
        <v>0</v>
      </c>
      <c r="S2100" s="35">
        <f t="shared" si="358"/>
        <v>0</v>
      </c>
      <c r="T2100" s="10" t="str">
        <f t="shared" si="352"/>
        <v>Sem - 40</v>
      </c>
      <c r="U2100" s="10" t="str">
        <f t="shared" si="353"/>
        <v>Septembre</v>
      </c>
      <c r="V2100" s="36" t="str">
        <f t="shared" si="359"/>
        <v>2026</v>
      </c>
      <c r="W2100" s="34"/>
      <c r="X2100" s="91">
        <f t="shared" si="354"/>
        <v>1.388888888888884E-3</v>
      </c>
      <c r="Y2100" s="92" t="str">
        <f>VLOOKUP('CM-CIC'!B2031,Annuaire_roster!B:F,4,0)</f>
        <v>RHOUDANE OTHMANE</v>
      </c>
      <c r="Z2100" s="37" t="s">
        <v>110</v>
      </c>
      <c r="AA2100" s="60" t="s">
        <v>39</v>
      </c>
      <c r="AB2100" s="35" t="str">
        <f t="shared" si="360"/>
        <v/>
      </c>
      <c r="AC2100" s="35" t="str">
        <f t="shared" si="361"/>
        <v/>
      </c>
      <c r="AD2100" s="35" t="str">
        <f t="shared" si="362"/>
        <v/>
      </c>
      <c r="AE2100" s="45" t="str">
        <f t="shared" si="363"/>
        <v/>
      </c>
      <c r="AF2100" s="61"/>
      <c r="AG2100" s="45"/>
    </row>
    <row r="2101" spans="1:33" x14ac:dyDescent="0.2">
      <c r="A2101" s="59" t="str">
        <f>+VLOOKUP(B2101,Annuaire_roster!B:G,5,0)</f>
        <v>01588</v>
      </c>
      <c r="B2101" s="221" t="s">
        <v>219</v>
      </c>
      <c r="C2101" s="73">
        <v>0.33333333333333331</v>
      </c>
      <c r="D2101" s="73">
        <v>0.33333333333333331</v>
      </c>
      <c r="E2101" s="66">
        <v>0.75</v>
      </c>
      <c r="F2101" s="66">
        <v>0.75</v>
      </c>
      <c r="G2101" s="49">
        <v>0</v>
      </c>
      <c r="H2101" s="48">
        <v>0</v>
      </c>
      <c r="I2101" s="67" t="s">
        <v>63</v>
      </c>
      <c r="J2101" s="48">
        <v>0</v>
      </c>
      <c r="K2101" s="58">
        <v>0</v>
      </c>
      <c r="L2101" s="48">
        <v>0</v>
      </c>
      <c r="M2101" s="74">
        <v>0</v>
      </c>
      <c r="N2101" s="34">
        <f t="shared" si="355"/>
        <v>0.375</v>
      </c>
      <c r="O2101" s="38">
        <f t="shared" si="356"/>
        <v>0.375</v>
      </c>
      <c r="P2101" s="76" t="s">
        <v>226</v>
      </c>
      <c r="Q2101" s="135">
        <v>44832</v>
      </c>
      <c r="R2101" s="35">
        <f t="shared" si="357"/>
        <v>0</v>
      </c>
      <c r="S2101" s="35">
        <f t="shared" si="358"/>
        <v>0</v>
      </c>
      <c r="T2101" s="10" t="str">
        <f t="shared" si="352"/>
        <v>Sem - 40</v>
      </c>
      <c r="U2101" s="10" t="str">
        <f t="shared" si="353"/>
        <v>Septembre</v>
      </c>
      <c r="V2101" s="36" t="str">
        <f t="shared" si="359"/>
        <v>2026</v>
      </c>
      <c r="W2101" s="34"/>
      <c r="X2101" s="91">
        <f t="shared" si="354"/>
        <v>0</v>
      </c>
      <c r="Y2101" s="92" t="str">
        <f>VLOOKUP('CM-CIC'!B2032,Annuaire_roster!B:F,4,0)</f>
        <v>RHOUDANE OTHMANE</v>
      </c>
      <c r="Z2101" s="37" t="s">
        <v>110</v>
      </c>
      <c r="AA2101" s="60" t="s">
        <v>39</v>
      </c>
      <c r="AB2101" s="35" t="str">
        <f t="shared" si="360"/>
        <v/>
      </c>
      <c r="AC2101" s="35" t="str">
        <f t="shared" si="361"/>
        <v/>
      </c>
      <c r="AD2101" s="35" t="str">
        <f t="shared" si="362"/>
        <v/>
      </c>
      <c r="AE2101" s="45" t="str">
        <f t="shared" si="363"/>
        <v/>
      </c>
      <c r="AF2101" s="61"/>
      <c r="AG2101" s="45"/>
    </row>
    <row r="2102" spans="1:33" x14ac:dyDescent="0.2">
      <c r="A2102" s="59" t="str">
        <f>+VLOOKUP(B2102,Annuaire_roster!B:G,5,0)</f>
        <v>01562</v>
      </c>
      <c r="B2102" s="221" t="s">
        <v>199</v>
      </c>
      <c r="C2102" s="73">
        <v>0.33333333333333331</v>
      </c>
      <c r="D2102" s="73">
        <v>0.33333333333333331</v>
      </c>
      <c r="E2102" s="66">
        <v>0.75</v>
      </c>
      <c r="F2102" s="66">
        <v>0.75</v>
      </c>
      <c r="G2102" s="49">
        <v>0</v>
      </c>
      <c r="H2102" s="48">
        <v>0</v>
      </c>
      <c r="I2102" s="67" t="s">
        <v>63</v>
      </c>
      <c r="J2102" s="48">
        <v>0</v>
      </c>
      <c r="K2102" s="58">
        <v>0</v>
      </c>
      <c r="L2102" s="48">
        <v>0</v>
      </c>
      <c r="M2102" s="74">
        <v>0</v>
      </c>
      <c r="N2102" s="34">
        <f t="shared" si="355"/>
        <v>0.375</v>
      </c>
      <c r="O2102" s="38">
        <f t="shared" si="356"/>
        <v>0.375</v>
      </c>
      <c r="P2102" s="76" t="s">
        <v>226</v>
      </c>
      <c r="Q2102" s="135">
        <v>44832</v>
      </c>
      <c r="R2102" s="35">
        <f t="shared" si="357"/>
        <v>0</v>
      </c>
      <c r="S2102" s="35">
        <f t="shared" si="358"/>
        <v>0</v>
      </c>
      <c r="T2102" s="10" t="str">
        <f t="shared" si="352"/>
        <v>Sem - 40</v>
      </c>
      <c r="U2102" s="10" t="str">
        <f t="shared" si="353"/>
        <v>Septembre</v>
      </c>
      <c r="V2102" s="36" t="str">
        <f t="shared" si="359"/>
        <v>2026</v>
      </c>
      <c r="W2102" s="34"/>
      <c r="X2102" s="91">
        <f t="shared" si="354"/>
        <v>0</v>
      </c>
      <c r="Y2102" s="92" t="str">
        <f>VLOOKUP('CM-CIC'!B2033,Annuaire_roster!B:F,4,0)</f>
        <v>RHOUDANE OTHMANE</v>
      </c>
      <c r="Z2102" s="37" t="s">
        <v>110</v>
      </c>
      <c r="AA2102" s="60" t="s">
        <v>39</v>
      </c>
      <c r="AB2102" s="35" t="str">
        <f t="shared" si="360"/>
        <v/>
      </c>
      <c r="AC2102" s="35" t="str">
        <f t="shared" si="361"/>
        <v/>
      </c>
      <c r="AD2102" s="35" t="str">
        <f t="shared" si="362"/>
        <v/>
      </c>
      <c r="AE2102" s="45" t="str">
        <f t="shared" si="363"/>
        <v/>
      </c>
      <c r="AF2102" s="61"/>
      <c r="AG2102" s="45"/>
    </row>
    <row r="2103" spans="1:33" x14ac:dyDescent="0.2">
      <c r="A2103" s="59" t="str">
        <f>+VLOOKUP(B2103,Annuaire_roster!B:G,5,0)</f>
        <v>01574</v>
      </c>
      <c r="B2103" s="221" t="s">
        <v>192</v>
      </c>
      <c r="C2103" s="73">
        <v>0.33333333333333331</v>
      </c>
      <c r="D2103" s="73">
        <v>0.33333333333333331</v>
      </c>
      <c r="E2103" s="66">
        <v>0.75</v>
      </c>
      <c r="F2103" s="66">
        <v>0.75</v>
      </c>
      <c r="G2103" s="49">
        <v>0</v>
      </c>
      <c r="H2103" s="48">
        <v>0</v>
      </c>
      <c r="I2103" s="67" t="s">
        <v>63</v>
      </c>
      <c r="J2103" s="48">
        <v>0</v>
      </c>
      <c r="K2103" s="58">
        <v>0</v>
      </c>
      <c r="L2103" s="48">
        <v>0</v>
      </c>
      <c r="M2103" s="74">
        <v>0</v>
      </c>
      <c r="N2103" s="34">
        <f t="shared" si="355"/>
        <v>0.375</v>
      </c>
      <c r="O2103" s="38">
        <f t="shared" si="356"/>
        <v>0.375</v>
      </c>
      <c r="P2103" s="76" t="s">
        <v>226</v>
      </c>
      <c r="Q2103" s="135">
        <v>44832</v>
      </c>
      <c r="R2103" s="35">
        <f t="shared" si="357"/>
        <v>0</v>
      </c>
      <c r="S2103" s="35">
        <f t="shared" si="358"/>
        <v>0</v>
      </c>
      <c r="T2103" s="10" t="str">
        <f t="shared" si="352"/>
        <v>Sem - 40</v>
      </c>
      <c r="U2103" s="10" t="str">
        <f t="shared" si="353"/>
        <v>Septembre</v>
      </c>
      <c r="V2103" s="36" t="str">
        <f t="shared" si="359"/>
        <v>2026</v>
      </c>
      <c r="W2103" s="34"/>
      <c r="X2103" s="91">
        <f t="shared" si="354"/>
        <v>0</v>
      </c>
      <c r="Y2103" s="92" t="str">
        <f>VLOOKUP('CM-CIC'!B2034,Annuaire_roster!B:F,4,0)</f>
        <v>RHOUDANE OTHMANE</v>
      </c>
      <c r="Z2103" s="37" t="s">
        <v>110</v>
      </c>
      <c r="AA2103" s="60" t="s">
        <v>39</v>
      </c>
      <c r="AB2103" s="35" t="str">
        <f t="shared" si="360"/>
        <v/>
      </c>
      <c r="AC2103" s="35" t="str">
        <f t="shared" si="361"/>
        <v/>
      </c>
      <c r="AD2103" s="35" t="str">
        <f t="shared" si="362"/>
        <v/>
      </c>
      <c r="AE2103" s="45" t="str">
        <f t="shared" si="363"/>
        <v/>
      </c>
      <c r="AF2103" s="61"/>
      <c r="AG2103" s="45"/>
    </row>
    <row r="2104" spans="1:33" x14ac:dyDescent="0.2">
      <c r="A2104" s="59" t="str">
        <f>+VLOOKUP(B2104,Annuaire_roster!B:G,5,0)</f>
        <v>01577</v>
      </c>
      <c r="B2104" s="221" t="s">
        <v>195</v>
      </c>
      <c r="C2104" s="73">
        <v>0.33263888888888887</v>
      </c>
      <c r="D2104" s="73">
        <v>0.33333333333333331</v>
      </c>
      <c r="E2104" s="66">
        <v>0.75</v>
      </c>
      <c r="F2104" s="66">
        <v>0.75</v>
      </c>
      <c r="G2104" s="49">
        <v>0</v>
      </c>
      <c r="H2104" s="48">
        <v>0</v>
      </c>
      <c r="I2104" s="67" t="s">
        <v>63</v>
      </c>
      <c r="J2104" s="48">
        <v>0</v>
      </c>
      <c r="K2104" s="58">
        <v>0</v>
      </c>
      <c r="L2104" s="48">
        <v>0</v>
      </c>
      <c r="M2104" s="74">
        <v>0</v>
      </c>
      <c r="N2104" s="34">
        <f t="shared" si="355"/>
        <v>0.375</v>
      </c>
      <c r="O2104" s="38">
        <f t="shared" si="356"/>
        <v>0.375</v>
      </c>
      <c r="P2104" s="76" t="s">
        <v>226</v>
      </c>
      <c r="Q2104" s="135">
        <v>44832</v>
      </c>
      <c r="R2104" s="35">
        <f t="shared" si="357"/>
        <v>0</v>
      </c>
      <c r="S2104" s="35">
        <f t="shared" si="358"/>
        <v>0</v>
      </c>
      <c r="T2104" s="10" t="str">
        <f t="shared" si="352"/>
        <v>Sem - 40</v>
      </c>
      <c r="U2104" s="10" t="str">
        <f t="shared" si="353"/>
        <v>Septembre</v>
      </c>
      <c r="V2104" s="36" t="str">
        <f t="shared" si="359"/>
        <v>2026</v>
      </c>
      <c r="W2104" s="34"/>
      <c r="X2104" s="91">
        <f t="shared" si="354"/>
        <v>0</v>
      </c>
      <c r="Y2104" s="92" t="str">
        <f>VLOOKUP('CM-CIC'!B2035,Annuaire_roster!B:F,4,0)</f>
        <v>RHOUDANE OTHMANE</v>
      </c>
      <c r="Z2104" s="37" t="s">
        <v>110</v>
      </c>
      <c r="AA2104" s="60" t="s">
        <v>39</v>
      </c>
      <c r="AB2104" s="35" t="str">
        <f t="shared" si="360"/>
        <v/>
      </c>
      <c r="AC2104" s="35" t="str">
        <f t="shared" si="361"/>
        <v/>
      </c>
      <c r="AD2104" s="35" t="str">
        <f t="shared" si="362"/>
        <v/>
      </c>
      <c r="AE2104" s="45" t="str">
        <f t="shared" si="363"/>
        <v/>
      </c>
      <c r="AF2104" s="61"/>
      <c r="AG2104" s="45"/>
    </row>
    <row r="2105" spans="1:33" x14ac:dyDescent="0.2">
      <c r="A2105" s="59" t="str">
        <f>+VLOOKUP(B2105,Annuaire_roster!B:G,5,0)</f>
        <v>01438</v>
      </c>
      <c r="B2105" s="221" t="s">
        <v>155</v>
      </c>
      <c r="C2105" s="73">
        <v>0.33124999999999999</v>
      </c>
      <c r="D2105" s="73">
        <v>0.33333333333333331</v>
      </c>
      <c r="E2105" s="66">
        <v>0.75</v>
      </c>
      <c r="F2105" s="66">
        <v>0.75</v>
      </c>
      <c r="G2105" s="49">
        <v>0</v>
      </c>
      <c r="H2105" s="48">
        <v>0</v>
      </c>
      <c r="I2105" s="67" t="s">
        <v>63</v>
      </c>
      <c r="J2105" s="48">
        <v>0</v>
      </c>
      <c r="K2105" s="58">
        <v>0</v>
      </c>
      <c r="L2105" s="48">
        <v>0</v>
      </c>
      <c r="M2105" s="74">
        <v>0</v>
      </c>
      <c r="N2105" s="34">
        <f t="shared" si="355"/>
        <v>0.375</v>
      </c>
      <c r="O2105" s="38">
        <f t="shared" si="356"/>
        <v>0.375</v>
      </c>
      <c r="P2105" s="76" t="s">
        <v>226</v>
      </c>
      <c r="Q2105" s="135">
        <v>44832</v>
      </c>
      <c r="R2105" s="35">
        <f t="shared" si="357"/>
        <v>0</v>
      </c>
      <c r="S2105" s="35">
        <f t="shared" si="358"/>
        <v>0</v>
      </c>
      <c r="T2105" s="10" t="str">
        <f t="shared" si="352"/>
        <v>Sem - 40</v>
      </c>
      <c r="U2105" s="10" t="str">
        <f t="shared" si="353"/>
        <v>Septembre</v>
      </c>
      <c r="V2105" s="36" t="str">
        <f t="shared" si="359"/>
        <v>2026</v>
      </c>
      <c r="W2105" s="34"/>
      <c r="X2105" s="91">
        <f t="shared" si="354"/>
        <v>2.0833333333333259E-3</v>
      </c>
      <c r="Y2105" s="92" t="str">
        <f>VLOOKUP('CM-CIC'!B2036,Annuaire_roster!B:F,4,0)</f>
        <v>RHOUDANE OTHMANE</v>
      </c>
      <c r="Z2105" s="37" t="s">
        <v>110</v>
      </c>
      <c r="AA2105" s="60" t="s">
        <v>39</v>
      </c>
      <c r="AB2105" s="35" t="str">
        <f t="shared" si="360"/>
        <v/>
      </c>
      <c r="AC2105" s="35" t="str">
        <f t="shared" si="361"/>
        <v/>
      </c>
      <c r="AD2105" s="35" t="str">
        <f t="shared" si="362"/>
        <v/>
      </c>
      <c r="AE2105" s="45" t="str">
        <f t="shared" si="363"/>
        <v/>
      </c>
      <c r="AF2105" s="61"/>
      <c r="AG2105" s="45"/>
    </row>
    <row r="2106" spans="1:33" x14ac:dyDescent="0.2">
      <c r="A2106" s="59" t="str">
        <f>+VLOOKUP(B2106,Annuaire_roster!B:G,5,0)</f>
        <v>01573</v>
      </c>
      <c r="B2106" s="221" t="s">
        <v>200</v>
      </c>
      <c r="C2106" s="73">
        <v>0.33333333333333331</v>
      </c>
      <c r="D2106" s="73">
        <v>0.33333333333333331</v>
      </c>
      <c r="E2106" s="66">
        <v>0.75</v>
      </c>
      <c r="F2106" s="66">
        <v>0.75</v>
      </c>
      <c r="G2106" s="49">
        <v>0</v>
      </c>
      <c r="H2106" s="48">
        <v>0</v>
      </c>
      <c r="I2106" s="67" t="s">
        <v>63</v>
      </c>
      <c r="J2106" s="48">
        <v>0</v>
      </c>
      <c r="K2106" s="58">
        <v>0</v>
      </c>
      <c r="L2106" s="48">
        <v>0</v>
      </c>
      <c r="M2106" s="74">
        <v>0</v>
      </c>
      <c r="N2106" s="34">
        <f t="shared" si="355"/>
        <v>0.375</v>
      </c>
      <c r="O2106" s="38">
        <f t="shared" si="356"/>
        <v>0.375</v>
      </c>
      <c r="P2106" s="76" t="s">
        <v>226</v>
      </c>
      <c r="Q2106" s="135">
        <v>44832</v>
      </c>
      <c r="R2106" s="35">
        <f t="shared" si="357"/>
        <v>0</v>
      </c>
      <c r="S2106" s="35">
        <f t="shared" si="358"/>
        <v>0</v>
      </c>
      <c r="T2106" s="10" t="str">
        <f t="shared" si="352"/>
        <v>Sem - 40</v>
      </c>
      <c r="U2106" s="10" t="str">
        <f t="shared" si="353"/>
        <v>Septembre</v>
      </c>
      <c r="V2106" s="36" t="str">
        <f t="shared" si="359"/>
        <v>2026</v>
      </c>
      <c r="W2106" s="34"/>
      <c r="X2106" s="91">
        <f t="shared" si="354"/>
        <v>0</v>
      </c>
      <c r="Y2106" s="92" t="str">
        <f>VLOOKUP('CM-CIC'!B2037,Annuaire_roster!B:F,4,0)</f>
        <v>RHOUDANE OTHMANE</v>
      </c>
      <c r="Z2106" s="37" t="s">
        <v>110</v>
      </c>
      <c r="AA2106" s="60" t="s">
        <v>39</v>
      </c>
      <c r="AB2106" s="35" t="str">
        <f t="shared" si="360"/>
        <v/>
      </c>
      <c r="AC2106" s="35" t="str">
        <f t="shared" si="361"/>
        <v/>
      </c>
      <c r="AD2106" s="35" t="str">
        <f t="shared" si="362"/>
        <v/>
      </c>
      <c r="AE2106" s="45" t="str">
        <f t="shared" si="363"/>
        <v/>
      </c>
      <c r="AF2106" s="61"/>
      <c r="AG2106" s="45"/>
    </row>
    <row r="2107" spans="1:33" x14ac:dyDescent="0.2">
      <c r="A2107" s="59" t="str">
        <f>+VLOOKUP(B2107,Annuaire_roster!B:G,5,0)</f>
        <v>01438</v>
      </c>
      <c r="B2107" s="221" t="s">
        <v>155</v>
      </c>
      <c r="C2107" s="73">
        <v>0.33333333333333331</v>
      </c>
      <c r="D2107" s="73">
        <v>0.33333333333333331</v>
      </c>
      <c r="E2107" s="66">
        <v>0.75</v>
      </c>
      <c r="F2107" s="66">
        <v>0.75</v>
      </c>
      <c r="G2107" s="49">
        <v>0</v>
      </c>
      <c r="H2107" s="48">
        <v>0</v>
      </c>
      <c r="I2107" s="67" t="s">
        <v>63</v>
      </c>
      <c r="J2107" s="48">
        <v>0</v>
      </c>
      <c r="K2107" s="58">
        <v>0</v>
      </c>
      <c r="L2107" s="48">
        <v>0</v>
      </c>
      <c r="M2107" s="74">
        <v>0</v>
      </c>
      <c r="N2107" s="34">
        <f t="shared" si="355"/>
        <v>0.375</v>
      </c>
      <c r="O2107" s="38">
        <f t="shared" si="356"/>
        <v>0.375</v>
      </c>
      <c r="P2107" s="76" t="s">
        <v>226</v>
      </c>
      <c r="Q2107" s="135">
        <v>44833</v>
      </c>
      <c r="R2107" s="35">
        <f t="shared" ref="R2107:R2116" si="364">IF(M2107="Abs",O2107,0)</f>
        <v>0</v>
      </c>
      <c r="S2107" s="35">
        <f t="shared" ref="S2107:S2116" si="365">SUM(R2107,L2107,I2107,J2107,W2107,H2107)</f>
        <v>0</v>
      </c>
      <c r="T2107" s="10" t="str">
        <f t="shared" si="352"/>
        <v>Sem - 40</v>
      </c>
      <c r="U2107" s="10" t="str">
        <f t="shared" si="353"/>
        <v>Septembre</v>
      </c>
      <c r="V2107" s="36" t="str">
        <f t="shared" ref="V2107:V2116" si="366">+TEXT(Q2107,"aaa")</f>
        <v>2026</v>
      </c>
      <c r="W2107" s="34"/>
      <c r="X2107" s="91">
        <f t="shared" si="354"/>
        <v>0</v>
      </c>
      <c r="Y2107" s="92" t="str">
        <f>VLOOKUP('CM-CIC'!B2038,Annuaire_roster!B:F,4,0)</f>
        <v>RHOUDANE OTHMANE</v>
      </c>
      <c r="Z2107" s="37" t="s">
        <v>110</v>
      </c>
      <c r="AA2107" s="60" t="s">
        <v>39</v>
      </c>
      <c r="AB2107" s="35" t="str">
        <f t="shared" ref="AB2107:AB2116" si="367">IF(AND(D2107="Congé",F2107="Congé"),0.333333333333333,IF(OR(AND(D2107="Congé",F2107&lt;&gt;"Congé"),(AND(F2107="Congé",D2107&lt;&gt;"Congé"))),0.166666666666667,""))</f>
        <v/>
      </c>
      <c r="AC2107" s="35" t="str">
        <f t="shared" ref="AC2107:AC2116" si="368">IF(AND(D2107="Congé sans solde",F2107="Congé sans solde"),0.333333333333333,IF(OR(AND(D2107="Congé sans solde",F2107&lt;&gt;"Congé sans solde"),(AND(F2107="Congé sans solde",D2107&lt;&gt;"Congé sans solde"))),0.166666666666667,""))</f>
        <v/>
      </c>
      <c r="AD2107" s="35" t="str">
        <f t="shared" ref="AD2107:AD2116" si="369">IF(AND(D2107="Congé spécial",F2107="Congé spécial"),0.333333333333333,IF(OR(AND(D2107="Congé spécial",F2107&lt;&gt;"Congé décès"),(AND(F2107="Congé spécial",D2107&lt;&gt;"Congé spécial"))),0.166666666666667,""))</f>
        <v/>
      </c>
      <c r="AE2107" s="45" t="str">
        <f t="shared" ref="AE2107:AE2116" si="370">IF(AND(D2107="Férié",F2107="Férié"),0.333333333333333,IF(OR(AND(D2107="Férié",F2107&lt;&gt;"Férié"),(AND(F2107="Férié",D2107&lt;&gt;"Férié"))),0.166666666666667,""))</f>
        <v/>
      </c>
      <c r="AF2107" s="61"/>
      <c r="AG2107" s="45"/>
    </row>
    <row r="2108" spans="1:33" x14ac:dyDescent="0.2">
      <c r="A2108" s="59" t="str">
        <f>+VLOOKUP(B2108,Annuaire_roster!B:G,5,0)</f>
        <v>01435</v>
      </c>
      <c r="B2108" s="221" t="s">
        <v>156</v>
      </c>
      <c r="C2108" s="73">
        <v>0.34097222222222223</v>
      </c>
      <c r="D2108" s="73">
        <v>0.33333333333333331</v>
      </c>
      <c r="E2108" s="66">
        <v>0.75</v>
      </c>
      <c r="F2108" s="66">
        <v>0.75</v>
      </c>
      <c r="G2108" s="49">
        <v>0</v>
      </c>
      <c r="H2108" s="48">
        <v>0</v>
      </c>
      <c r="I2108" s="155"/>
      <c r="J2108" s="48">
        <v>0</v>
      </c>
      <c r="K2108" s="58"/>
      <c r="L2108" s="48">
        <v>0</v>
      </c>
      <c r="M2108" s="74">
        <v>0</v>
      </c>
      <c r="N2108" s="34">
        <f t="shared" si="355"/>
        <v>0.375</v>
      </c>
      <c r="O2108" s="38">
        <f t="shared" si="356"/>
        <v>0.375</v>
      </c>
      <c r="P2108" s="76" t="s">
        <v>226</v>
      </c>
      <c r="Q2108" s="135">
        <v>44833</v>
      </c>
      <c r="R2108" s="35">
        <f t="shared" si="364"/>
        <v>0</v>
      </c>
      <c r="S2108" s="35">
        <f t="shared" si="365"/>
        <v>0</v>
      </c>
      <c r="T2108" s="10" t="str">
        <f t="shared" si="352"/>
        <v>Sem - 40</v>
      </c>
      <c r="U2108" s="10" t="str">
        <f t="shared" si="353"/>
        <v>Septembre</v>
      </c>
      <c r="V2108" s="36" t="str">
        <f t="shared" si="366"/>
        <v>2026</v>
      </c>
      <c r="W2108" s="34"/>
      <c r="X2108" s="91">
        <f t="shared" si="354"/>
        <v>0</v>
      </c>
      <c r="Y2108" s="92" t="str">
        <f>VLOOKUP('CM-CIC'!B2039,Annuaire_roster!B:F,4,0)</f>
        <v>RHOUDANE OTHMANE</v>
      </c>
      <c r="Z2108" s="37" t="s">
        <v>110</v>
      </c>
      <c r="AA2108" s="60" t="s">
        <v>39</v>
      </c>
      <c r="AB2108" s="35" t="str">
        <f t="shared" si="367"/>
        <v/>
      </c>
      <c r="AC2108" s="35" t="str">
        <f t="shared" si="368"/>
        <v/>
      </c>
      <c r="AD2108" s="35" t="str">
        <f t="shared" si="369"/>
        <v/>
      </c>
      <c r="AE2108" s="45" t="str">
        <f t="shared" si="370"/>
        <v/>
      </c>
      <c r="AF2108" s="61"/>
      <c r="AG2108" s="45"/>
    </row>
    <row r="2109" spans="1:33" x14ac:dyDescent="0.2">
      <c r="A2109" s="59" t="str">
        <f>+VLOOKUP(B2109,Annuaire_roster!B:G,5,0)</f>
        <v>01601</v>
      </c>
      <c r="B2109" s="221" t="s">
        <v>207</v>
      </c>
      <c r="C2109" s="73">
        <v>0.33958333333333335</v>
      </c>
      <c r="D2109" s="73">
        <v>0.33333333333333331</v>
      </c>
      <c r="E2109" s="66">
        <v>0.75</v>
      </c>
      <c r="F2109" s="66">
        <v>0.75</v>
      </c>
      <c r="G2109" s="49">
        <v>0</v>
      </c>
      <c r="H2109" s="48">
        <v>0</v>
      </c>
      <c r="I2109" s="155"/>
      <c r="J2109" s="48">
        <v>0</v>
      </c>
      <c r="K2109" s="58"/>
      <c r="L2109" s="48">
        <v>0</v>
      </c>
      <c r="M2109" s="74">
        <v>0</v>
      </c>
      <c r="N2109" s="34">
        <f t="shared" si="355"/>
        <v>0.375</v>
      </c>
      <c r="O2109" s="38">
        <f t="shared" si="356"/>
        <v>0.375</v>
      </c>
      <c r="P2109" s="76" t="s">
        <v>226</v>
      </c>
      <c r="Q2109" s="135">
        <v>44833</v>
      </c>
      <c r="R2109" s="35">
        <f t="shared" si="364"/>
        <v>0</v>
      </c>
      <c r="S2109" s="35">
        <f t="shared" si="365"/>
        <v>0</v>
      </c>
      <c r="T2109" s="10" t="str">
        <f t="shared" si="352"/>
        <v>Sem - 40</v>
      </c>
      <c r="U2109" s="10" t="str">
        <f t="shared" si="353"/>
        <v>Septembre</v>
      </c>
      <c r="V2109" s="36" t="str">
        <f t="shared" si="366"/>
        <v>2026</v>
      </c>
      <c r="W2109" s="34"/>
      <c r="X2109" s="91">
        <f t="shared" si="354"/>
        <v>0</v>
      </c>
      <c r="Y2109" s="92" t="str">
        <f>VLOOKUP('CM-CIC'!B2040,Annuaire_roster!B:F,4,0)</f>
        <v>RHOUDANE OTHMANE</v>
      </c>
      <c r="Z2109" s="37" t="s">
        <v>110</v>
      </c>
      <c r="AA2109" s="60" t="s">
        <v>39</v>
      </c>
      <c r="AB2109" s="35" t="str">
        <f t="shared" si="367"/>
        <v/>
      </c>
      <c r="AC2109" s="35" t="str">
        <f t="shared" si="368"/>
        <v/>
      </c>
      <c r="AD2109" s="35" t="str">
        <f t="shared" si="369"/>
        <v/>
      </c>
      <c r="AE2109" s="45" t="str">
        <f t="shared" si="370"/>
        <v/>
      </c>
      <c r="AF2109" s="61"/>
      <c r="AG2109" s="45"/>
    </row>
    <row r="2110" spans="1:33" x14ac:dyDescent="0.2">
      <c r="A2110" s="59" t="str">
        <f>+VLOOKUP(B2110,Annuaire_roster!B:G,5,0)</f>
        <v>01595</v>
      </c>
      <c r="B2110" s="221" t="s">
        <v>208</v>
      </c>
      <c r="C2110" s="73">
        <v>0.33750000000000002</v>
      </c>
      <c r="D2110" s="73">
        <v>0.33333333333333331</v>
      </c>
      <c r="E2110" s="66">
        <v>0.75</v>
      </c>
      <c r="F2110" s="66">
        <v>0.75</v>
      </c>
      <c r="G2110" s="49">
        <v>0</v>
      </c>
      <c r="H2110" s="48">
        <v>0</v>
      </c>
      <c r="I2110" s="155"/>
      <c r="J2110" s="48">
        <v>0</v>
      </c>
      <c r="K2110" s="58"/>
      <c r="L2110" s="48">
        <v>0</v>
      </c>
      <c r="M2110" s="74">
        <v>0</v>
      </c>
      <c r="N2110" s="34">
        <f t="shared" si="355"/>
        <v>0.375</v>
      </c>
      <c r="O2110" s="38">
        <f t="shared" si="356"/>
        <v>0.375</v>
      </c>
      <c r="P2110" s="76" t="s">
        <v>226</v>
      </c>
      <c r="Q2110" s="135">
        <v>44833</v>
      </c>
      <c r="R2110" s="35">
        <f t="shared" si="364"/>
        <v>0</v>
      </c>
      <c r="S2110" s="35">
        <f t="shared" si="365"/>
        <v>0</v>
      </c>
      <c r="T2110" s="10" t="str">
        <f t="shared" si="352"/>
        <v>Sem - 40</v>
      </c>
      <c r="U2110" s="10" t="str">
        <f t="shared" si="353"/>
        <v>Septembre</v>
      </c>
      <c r="V2110" s="36" t="str">
        <f t="shared" si="366"/>
        <v>2026</v>
      </c>
      <c r="W2110" s="34"/>
      <c r="X2110" s="91">
        <f t="shared" si="354"/>
        <v>0</v>
      </c>
      <c r="Y2110" s="92" t="str">
        <f>VLOOKUP('CM-CIC'!B2041,Annuaire_roster!B:F,4,0)</f>
        <v>RHOUDANE OTHMANE</v>
      </c>
      <c r="Z2110" s="37" t="s">
        <v>110</v>
      </c>
      <c r="AA2110" s="60" t="s">
        <v>39</v>
      </c>
      <c r="AB2110" s="35" t="str">
        <f t="shared" si="367"/>
        <v/>
      </c>
      <c r="AC2110" s="35" t="str">
        <f t="shared" si="368"/>
        <v/>
      </c>
      <c r="AD2110" s="35" t="str">
        <f t="shared" si="369"/>
        <v/>
      </c>
      <c r="AE2110" s="45" t="str">
        <f t="shared" si="370"/>
        <v/>
      </c>
      <c r="AF2110" s="61"/>
      <c r="AG2110" s="45"/>
    </row>
    <row r="2111" spans="1:33" x14ac:dyDescent="0.2">
      <c r="A2111" s="59" t="str">
        <f>+VLOOKUP(B2111,Annuaire_roster!B:G,5,0)</f>
        <v>01597</v>
      </c>
      <c r="B2111" s="221" t="s">
        <v>215</v>
      </c>
      <c r="C2111" s="73">
        <v>0.33263888888888887</v>
      </c>
      <c r="D2111" s="73">
        <v>0.33333333333333331</v>
      </c>
      <c r="E2111" s="66">
        <v>0.75</v>
      </c>
      <c r="F2111" s="66">
        <v>0.75</v>
      </c>
      <c r="G2111" s="49">
        <v>0</v>
      </c>
      <c r="H2111" s="48">
        <v>0</v>
      </c>
      <c r="I2111" s="67" t="s">
        <v>63</v>
      </c>
      <c r="J2111" s="48">
        <v>0</v>
      </c>
      <c r="K2111" s="58">
        <v>0</v>
      </c>
      <c r="L2111" s="48">
        <v>0</v>
      </c>
      <c r="M2111" s="74">
        <v>0</v>
      </c>
      <c r="N2111" s="34">
        <f t="shared" si="355"/>
        <v>0.375</v>
      </c>
      <c r="O2111" s="38">
        <f t="shared" si="356"/>
        <v>0.375</v>
      </c>
      <c r="P2111" s="76" t="s">
        <v>226</v>
      </c>
      <c r="Q2111" s="135">
        <v>44833</v>
      </c>
      <c r="R2111" s="35">
        <f t="shared" si="364"/>
        <v>0</v>
      </c>
      <c r="S2111" s="35">
        <f t="shared" si="365"/>
        <v>0</v>
      </c>
      <c r="T2111" s="10" t="str">
        <f t="shared" si="352"/>
        <v>Sem - 40</v>
      </c>
      <c r="U2111" s="10" t="str">
        <f t="shared" si="353"/>
        <v>Septembre</v>
      </c>
      <c r="V2111" s="36" t="str">
        <f t="shared" si="366"/>
        <v>2026</v>
      </c>
      <c r="W2111" s="34"/>
      <c r="X2111" s="91">
        <f t="shared" si="354"/>
        <v>0</v>
      </c>
      <c r="Y2111" s="92" t="str">
        <f>VLOOKUP('CM-CIC'!B2042,Annuaire_roster!B:F,4,0)</f>
        <v>RHOUDANE OTHMANE</v>
      </c>
      <c r="Z2111" s="37" t="s">
        <v>110</v>
      </c>
      <c r="AA2111" s="60" t="s">
        <v>39</v>
      </c>
      <c r="AB2111" s="35" t="str">
        <f t="shared" si="367"/>
        <v/>
      </c>
      <c r="AC2111" s="35" t="str">
        <f t="shared" si="368"/>
        <v/>
      </c>
      <c r="AD2111" s="35" t="str">
        <f t="shared" si="369"/>
        <v/>
      </c>
      <c r="AE2111" s="45" t="str">
        <f t="shared" si="370"/>
        <v/>
      </c>
      <c r="AF2111" s="61"/>
      <c r="AG2111" s="45"/>
    </row>
    <row r="2112" spans="1:33" x14ac:dyDescent="0.2">
      <c r="A2112" s="59" t="str">
        <f>+VLOOKUP(B2112,Annuaire_roster!B:G,5,0)</f>
        <v>01588</v>
      </c>
      <c r="B2112" s="221" t="s">
        <v>219</v>
      </c>
      <c r="C2112" s="73">
        <v>0.33333333333333331</v>
      </c>
      <c r="D2112" s="73">
        <v>0.33333333333333331</v>
      </c>
      <c r="E2112" s="66">
        <v>0.75</v>
      </c>
      <c r="F2112" s="66">
        <v>0.75</v>
      </c>
      <c r="G2112" s="49">
        <v>0</v>
      </c>
      <c r="H2112" s="48">
        <v>0</v>
      </c>
      <c r="I2112" s="67" t="s">
        <v>63</v>
      </c>
      <c r="J2112" s="48">
        <v>0</v>
      </c>
      <c r="K2112" s="58">
        <v>0</v>
      </c>
      <c r="L2112" s="48">
        <v>0</v>
      </c>
      <c r="M2112" s="74">
        <v>0</v>
      </c>
      <c r="N2112" s="34">
        <f t="shared" si="355"/>
        <v>0.375</v>
      </c>
      <c r="O2112" s="38">
        <f t="shared" si="356"/>
        <v>0.375</v>
      </c>
      <c r="P2112" s="82" t="s">
        <v>226</v>
      </c>
      <c r="Q2112" s="135">
        <v>44833</v>
      </c>
      <c r="R2112" s="35">
        <f t="shared" si="364"/>
        <v>0</v>
      </c>
      <c r="S2112" s="35">
        <f t="shared" si="365"/>
        <v>0</v>
      </c>
      <c r="T2112" s="10" t="str">
        <f t="shared" si="352"/>
        <v>Sem - 40</v>
      </c>
      <c r="U2112" s="10" t="str">
        <f t="shared" si="353"/>
        <v>Septembre</v>
      </c>
      <c r="V2112" s="36" t="str">
        <f t="shared" si="366"/>
        <v>2026</v>
      </c>
      <c r="W2112" s="34"/>
      <c r="X2112" s="91">
        <f t="shared" si="354"/>
        <v>0</v>
      </c>
      <c r="Y2112" s="92" t="str">
        <f>VLOOKUP('CM-CIC'!B2043,Annuaire_roster!B:F,4,0)</f>
        <v>RHOUDANE OTHMANE</v>
      </c>
      <c r="Z2112" s="37" t="s">
        <v>110</v>
      </c>
      <c r="AA2112" s="60" t="s">
        <v>39</v>
      </c>
      <c r="AB2112" s="35" t="str">
        <f t="shared" si="367"/>
        <v/>
      </c>
      <c r="AC2112" s="35" t="str">
        <f t="shared" si="368"/>
        <v/>
      </c>
      <c r="AD2112" s="35" t="str">
        <f t="shared" si="369"/>
        <v/>
      </c>
      <c r="AE2112" s="45" t="str">
        <f t="shared" si="370"/>
        <v/>
      </c>
      <c r="AF2112" s="61"/>
      <c r="AG2112" s="45"/>
    </row>
    <row r="2113" spans="1:33" x14ac:dyDescent="0.2">
      <c r="A2113" s="59" t="str">
        <f>+VLOOKUP(B2113,Annuaire_roster!B:G,5,0)</f>
        <v>01562</v>
      </c>
      <c r="B2113" s="221" t="s">
        <v>199</v>
      </c>
      <c r="C2113" s="73">
        <v>0.33333333333333331</v>
      </c>
      <c r="D2113" s="73">
        <v>0.33333333333333331</v>
      </c>
      <c r="E2113" s="66">
        <v>0.75</v>
      </c>
      <c r="F2113" s="66">
        <v>0.75</v>
      </c>
      <c r="G2113" s="49">
        <v>0</v>
      </c>
      <c r="H2113" s="48">
        <v>0</v>
      </c>
      <c r="I2113" s="67" t="s">
        <v>63</v>
      </c>
      <c r="J2113" s="48">
        <v>0</v>
      </c>
      <c r="K2113" s="58">
        <v>0</v>
      </c>
      <c r="L2113" s="48">
        <v>0</v>
      </c>
      <c r="M2113" s="74">
        <v>0</v>
      </c>
      <c r="N2113" s="34">
        <f t="shared" si="355"/>
        <v>0.375</v>
      </c>
      <c r="O2113" s="38">
        <f t="shared" si="356"/>
        <v>0.375</v>
      </c>
      <c r="P2113" s="76" t="s">
        <v>226</v>
      </c>
      <c r="Q2113" s="135">
        <v>44833</v>
      </c>
      <c r="R2113" s="35">
        <f t="shared" si="364"/>
        <v>0</v>
      </c>
      <c r="S2113" s="35">
        <f t="shared" si="365"/>
        <v>0</v>
      </c>
      <c r="T2113" s="10" t="str">
        <f t="shared" si="352"/>
        <v>Sem - 40</v>
      </c>
      <c r="U2113" s="10" t="str">
        <f t="shared" si="353"/>
        <v>Septembre</v>
      </c>
      <c r="V2113" s="36" t="str">
        <f t="shared" si="366"/>
        <v>2026</v>
      </c>
      <c r="W2113" s="34"/>
      <c r="X2113" s="91">
        <f t="shared" si="354"/>
        <v>0</v>
      </c>
      <c r="Y2113" s="92" t="str">
        <f>VLOOKUP('CM-CIC'!B2044,Annuaire_roster!B:F,4,0)</f>
        <v>RHOUDANE OTHMANE</v>
      </c>
      <c r="Z2113" s="37" t="s">
        <v>110</v>
      </c>
      <c r="AA2113" s="60" t="s">
        <v>39</v>
      </c>
      <c r="AB2113" s="35" t="str">
        <f t="shared" si="367"/>
        <v/>
      </c>
      <c r="AC2113" s="35" t="str">
        <f t="shared" si="368"/>
        <v/>
      </c>
      <c r="AD2113" s="35" t="str">
        <f t="shared" si="369"/>
        <v/>
      </c>
      <c r="AE2113" s="45" t="str">
        <f t="shared" si="370"/>
        <v/>
      </c>
      <c r="AF2113" s="61"/>
      <c r="AG2113" s="45"/>
    </row>
    <row r="2114" spans="1:33" x14ac:dyDescent="0.2">
      <c r="A2114" s="59" t="str">
        <f>+VLOOKUP(B2114,Annuaire_roster!B:G,5,0)</f>
        <v>01574</v>
      </c>
      <c r="B2114" s="221" t="s">
        <v>192</v>
      </c>
      <c r="C2114" s="73">
        <v>0.33263888888888887</v>
      </c>
      <c r="D2114" s="73">
        <v>0.33333333333333331</v>
      </c>
      <c r="E2114" s="66">
        <v>0.75</v>
      </c>
      <c r="F2114" s="66">
        <v>0.75</v>
      </c>
      <c r="G2114" s="49">
        <v>0</v>
      </c>
      <c r="H2114" s="48">
        <v>0</v>
      </c>
      <c r="I2114" s="67" t="s">
        <v>63</v>
      </c>
      <c r="J2114" s="48">
        <v>0</v>
      </c>
      <c r="K2114" s="58">
        <v>0</v>
      </c>
      <c r="L2114" s="48">
        <v>0</v>
      </c>
      <c r="M2114" s="74">
        <v>0</v>
      </c>
      <c r="N2114" s="34">
        <f t="shared" si="355"/>
        <v>0.375</v>
      </c>
      <c r="O2114" s="38">
        <f t="shared" si="356"/>
        <v>0.375</v>
      </c>
      <c r="P2114" s="76" t="s">
        <v>226</v>
      </c>
      <c r="Q2114" s="135">
        <v>44833</v>
      </c>
      <c r="R2114" s="35">
        <f t="shared" si="364"/>
        <v>0</v>
      </c>
      <c r="S2114" s="35">
        <f t="shared" si="365"/>
        <v>0</v>
      </c>
      <c r="T2114" s="10" t="str">
        <f t="shared" ref="T2114:T2177" si="371">"Sem - "&amp;WEEKNUM(Q2114,21)</f>
        <v>Sem - 40</v>
      </c>
      <c r="U2114" s="10" t="str">
        <f t="shared" ref="U2114:U2177" si="372">PROPER(TEXT(Q2114,"mmmm"))</f>
        <v>Septembre</v>
      </c>
      <c r="V2114" s="36" t="str">
        <f t="shared" si="366"/>
        <v>2026</v>
      </c>
      <c r="W2114" s="34"/>
      <c r="X2114" s="91">
        <f t="shared" ref="X2114:X2177" si="373">IFERROR(IF(M2114="Abs",0,IF((D2114-C2114+E2114-F2114)&lt;0.000694444444444444,0,(D2114-C2114+E2114-F2114))),0)</f>
        <v>0</v>
      </c>
      <c r="Y2114" s="92" t="str">
        <f>VLOOKUP('CM-CIC'!B2045,Annuaire_roster!B:F,4,0)</f>
        <v>RHOUDANE OTHMANE</v>
      </c>
      <c r="Z2114" s="37" t="s">
        <v>110</v>
      </c>
      <c r="AA2114" s="60" t="s">
        <v>39</v>
      </c>
      <c r="AB2114" s="35" t="str">
        <f t="shared" si="367"/>
        <v/>
      </c>
      <c r="AC2114" s="35" t="str">
        <f t="shared" si="368"/>
        <v/>
      </c>
      <c r="AD2114" s="35" t="str">
        <f t="shared" si="369"/>
        <v/>
      </c>
      <c r="AE2114" s="45" t="str">
        <f t="shared" si="370"/>
        <v/>
      </c>
      <c r="AF2114" s="61"/>
      <c r="AG2114" s="45"/>
    </row>
    <row r="2115" spans="1:33" x14ac:dyDescent="0.2">
      <c r="A2115" s="59" t="str">
        <f>+VLOOKUP(B2115,Annuaire_roster!B:G,5,0)</f>
        <v>01577</v>
      </c>
      <c r="B2115" s="221" t="s">
        <v>195</v>
      </c>
      <c r="C2115" s="73">
        <v>0.33333333333333331</v>
      </c>
      <c r="D2115" s="73">
        <v>0.33333333333333331</v>
      </c>
      <c r="E2115" s="66">
        <v>0.75</v>
      </c>
      <c r="F2115" s="66">
        <v>0.75</v>
      </c>
      <c r="G2115" s="49">
        <v>0</v>
      </c>
      <c r="H2115" s="48">
        <v>0</v>
      </c>
      <c r="I2115" s="67" t="s">
        <v>63</v>
      </c>
      <c r="J2115" s="48">
        <v>0</v>
      </c>
      <c r="K2115" s="58">
        <v>0</v>
      </c>
      <c r="L2115" s="48">
        <v>0</v>
      </c>
      <c r="M2115" s="74">
        <v>0</v>
      </c>
      <c r="N2115" s="34">
        <f t="shared" si="355"/>
        <v>0.375</v>
      </c>
      <c r="O2115" s="38">
        <f t="shared" si="356"/>
        <v>0.375</v>
      </c>
      <c r="P2115" s="76" t="s">
        <v>226</v>
      </c>
      <c r="Q2115" s="135">
        <v>44833</v>
      </c>
      <c r="R2115" s="35">
        <f t="shared" si="364"/>
        <v>0</v>
      </c>
      <c r="S2115" s="35">
        <f t="shared" si="365"/>
        <v>0</v>
      </c>
      <c r="T2115" s="10" t="str">
        <f t="shared" si="371"/>
        <v>Sem - 40</v>
      </c>
      <c r="U2115" s="10" t="str">
        <f t="shared" si="372"/>
        <v>Septembre</v>
      </c>
      <c r="V2115" s="36" t="str">
        <f t="shared" si="366"/>
        <v>2026</v>
      </c>
      <c r="W2115" s="34"/>
      <c r="X2115" s="91">
        <f t="shared" si="373"/>
        <v>0</v>
      </c>
      <c r="Y2115" s="92" t="str">
        <f>VLOOKUP('CM-CIC'!B2046,Annuaire_roster!B:F,4,0)</f>
        <v>RHOUDANE OTHMANE</v>
      </c>
      <c r="Z2115" s="37" t="s">
        <v>110</v>
      </c>
      <c r="AA2115" s="60" t="s">
        <v>39</v>
      </c>
      <c r="AB2115" s="35" t="str">
        <f t="shared" si="367"/>
        <v/>
      </c>
      <c r="AC2115" s="35" t="str">
        <f t="shared" si="368"/>
        <v/>
      </c>
      <c r="AD2115" s="35" t="str">
        <f t="shared" si="369"/>
        <v/>
      </c>
      <c r="AE2115" s="45" t="str">
        <f t="shared" si="370"/>
        <v/>
      </c>
      <c r="AF2115" s="61"/>
      <c r="AG2115" s="45"/>
    </row>
    <row r="2116" spans="1:33" x14ac:dyDescent="0.2">
      <c r="A2116" s="59" t="str">
        <f>+VLOOKUP(B2116,Annuaire_roster!B:G,5,0)</f>
        <v>01573</v>
      </c>
      <c r="B2116" s="221" t="s">
        <v>200</v>
      </c>
      <c r="C2116" s="73">
        <v>0.34097222222222223</v>
      </c>
      <c r="D2116" s="73">
        <v>0.33333333333333331</v>
      </c>
      <c r="E2116" s="66">
        <v>0.75</v>
      </c>
      <c r="F2116" s="66">
        <v>0.75</v>
      </c>
      <c r="G2116" s="49">
        <v>0</v>
      </c>
      <c r="H2116" s="48">
        <v>0</v>
      </c>
      <c r="I2116" s="155"/>
      <c r="J2116" s="48">
        <v>0</v>
      </c>
      <c r="K2116" s="58"/>
      <c r="L2116" s="48">
        <v>0</v>
      </c>
      <c r="M2116" s="74">
        <v>0</v>
      </c>
      <c r="N2116" s="34">
        <f t="shared" si="355"/>
        <v>0.375</v>
      </c>
      <c r="O2116" s="38">
        <f t="shared" si="356"/>
        <v>0.375</v>
      </c>
      <c r="P2116" s="76" t="s">
        <v>226</v>
      </c>
      <c r="Q2116" s="135">
        <v>44833</v>
      </c>
      <c r="R2116" s="35">
        <f t="shared" si="364"/>
        <v>0</v>
      </c>
      <c r="S2116" s="35">
        <f t="shared" si="365"/>
        <v>0</v>
      </c>
      <c r="T2116" s="10" t="str">
        <f t="shared" si="371"/>
        <v>Sem - 40</v>
      </c>
      <c r="U2116" s="10" t="str">
        <f t="shared" si="372"/>
        <v>Septembre</v>
      </c>
      <c r="V2116" s="36" t="str">
        <f t="shared" si="366"/>
        <v>2026</v>
      </c>
      <c r="W2116" s="34"/>
      <c r="X2116" s="91">
        <f t="shared" si="373"/>
        <v>0</v>
      </c>
      <c r="Y2116" s="92" t="str">
        <f>VLOOKUP('CM-CIC'!B2047,Annuaire_roster!B:F,4,0)</f>
        <v>RHOUDANE OTHMANE</v>
      </c>
      <c r="Z2116" s="37" t="s">
        <v>110</v>
      </c>
      <c r="AA2116" s="60" t="s">
        <v>39</v>
      </c>
      <c r="AB2116" s="35" t="str">
        <f t="shared" si="367"/>
        <v/>
      </c>
      <c r="AC2116" s="35" t="str">
        <f t="shared" si="368"/>
        <v/>
      </c>
      <c r="AD2116" s="35" t="str">
        <f t="shared" si="369"/>
        <v/>
      </c>
      <c r="AE2116" s="45" t="str">
        <f t="shared" si="370"/>
        <v/>
      </c>
      <c r="AF2116" s="61"/>
      <c r="AG2116" s="45"/>
    </row>
    <row r="2117" spans="1:33" x14ac:dyDescent="0.2">
      <c r="A2117" s="59">
        <f>+VLOOKUP(B2117,Annuaire_roster!B:G,5,0)</f>
        <v>1149</v>
      </c>
      <c r="B2117" s="78" t="s">
        <v>88</v>
      </c>
      <c r="C2117" s="73">
        <v>0.29511574074074071</v>
      </c>
      <c r="D2117" s="73">
        <v>0.3125</v>
      </c>
      <c r="E2117" s="66">
        <v>0.72916666666666663</v>
      </c>
      <c r="F2117" s="66">
        <v>0.72916666666666663</v>
      </c>
      <c r="G2117" s="49"/>
      <c r="H2117" s="48"/>
      <c r="I2117" s="233"/>
      <c r="J2117" s="48"/>
      <c r="K2117" s="58">
        <v>0</v>
      </c>
      <c r="L2117" s="48">
        <v>0</v>
      </c>
      <c r="M2117" s="74">
        <v>0</v>
      </c>
      <c r="N2117" s="34">
        <v>0.37499999999999994</v>
      </c>
      <c r="O2117" s="38">
        <v>0.37499999999999994</v>
      </c>
      <c r="P2117" s="76" t="s">
        <v>142</v>
      </c>
      <c r="Q2117" s="135">
        <v>44804</v>
      </c>
      <c r="R2117" s="35">
        <v>0</v>
      </c>
      <c r="S2117" s="35">
        <v>0</v>
      </c>
      <c r="T2117" s="10" t="str">
        <f t="shared" si="371"/>
        <v>Sem - 36</v>
      </c>
      <c r="U2117" s="10" t="str">
        <f t="shared" si="372"/>
        <v>Septembre</v>
      </c>
      <c r="V2117" s="36" t="s">
        <v>231</v>
      </c>
      <c r="W2117" s="34"/>
      <c r="X2117" s="91">
        <f t="shared" si="373"/>
        <v>1.7384259259259349E-2</v>
      </c>
      <c r="Y2117" s="92" t="str">
        <f>VLOOKUP('CM-CIC'!B2048,Annuaire_roster!B:F,4,0)</f>
        <v>RHOUDANE OTHMANE</v>
      </c>
      <c r="Z2117" s="37" t="s">
        <v>110</v>
      </c>
      <c r="AA2117" s="60">
        <v>0</v>
      </c>
      <c r="AB2117" s="35" t="s">
        <v>63</v>
      </c>
      <c r="AC2117" s="35" t="s">
        <v>63</v>
      </c>
      <c r="AD2117" s="35" t="s">
        <v>63</v>
      </c>
      <c r="AE2117" s="45" t="s">
        <v>63</v>
      </c>
      <c r="AF2117" s="61"/>
      <c r="AG2117" s="45"/>
    </row>
    <row r="2118" spans="1:33" x14ac:dyDescent="0.2">
      <c r="A2118" s="59">
        <f>+VLOOKUP(B2118,Annuaire_roster!B:G,5,0)</f>
        <v>1252</v>
      </c>
      <c r="B2118" s="78" t="s">
        <v>87</v>
      </c>
      <c r="C2118" s="73">
        <v>0.31134259259259256</v>
      </c>
      <c r="D2118" s="73">
        <v>0.3125</v>
      </c>
      <c r="E2118" s="66">
        <v>0.72916666666666663</v>
      </c>
      <c r="F2118" s="66">
        <v>0.72916666666666663</v>
      </c>
      <c r="G2118" s="49"/>
      <c r="H2118" s="48"/>
      <c r="I2118" s="233"/>
      <c r="J2118" s="48"/>
      <c r="K2118" s="58">
        <v>0</v>
      </c>
      <c r="L2118" s="48">
        <v>0</v>
      </c>
      <c r="M2118" s="74">
        <v>0</v>
      </c>
      <c r="N2118" s="34">
        <v>0.37499999999999994</v>
      </c>
      <c r="O2118" s="38">
        <v>0.37499999999999994</v>
      </c>
      <c r="P2118" s="76" t="s">
        <v>142</v>
      </c>
      <c r="Q2118" s="135">
        <v>44804</v>
      </c>
      <c r="R2118" s="35">
        <v>0</v>
      </c>
      <c r="S2118" s="35">
        <v>0</v>
      </c>
      <c r="T2118" s="10" t="str">
        <f t="shared" si="371"/>
        <v>Sem - 36</v>
      </c>
      <c r="U2118" s="10" t="str">
        <f t="shared" si="372"/>
        <v>Septembre</v>
      </c>
      <c r="V2118" s="36" t="s">
        <v>231</v>
      </c>
      <c r="W2118" s="34"/>
      <c r="X2118" s="91">
        <f t="shared" si="373"/>
        <v>1.1574074074074403E-3</v>
      </c>
      <c r="Y2118" s="92" t="str">
        <f>VLOOKUP('CM-CIC'!B2049,Annuaire_roster!B:F,4,0)</f>
        <v>RHOUDANE OTHMANE</v>
      </c>
      <c r="Z2118" s="37" t="s">
        <v>110</v>
      </c>
      <c r="AA2118" s="60">
        <v>0</v>
      </c>
      <c r="AB2118" s="35" t="s">
        <v>63</v>
      </c>
      <c r="AC2118" s="35" t="s">
        <v>63</v>
      </c>
      <c r="AD2118" s="35" t="s">
        <v>63</v>
      </c>
      <c r="AE2118" s="45" t="s">
        <v>63</v>
      </c>
      <c r="AF2118" s="61"/>
      <c r="AG2118" s="45"/>
    </row>
    <row r="2119" spans="1:33" x14ac:dyDescent="0.2">
      <c r="A2119" s="59">
        <f>+VLOOKUP(B2119,Annuaire_roster!B:G,5,0)</f>
        <v>1405</v>
      </c>
      <c r="B2119" s="78" t="s">
        <v>141</v>
      </c>
      <c r="C2119" s="73">
        <v>0.31099537037037034</v>
      </c>
      <c r="D2119" s="73">
        <v>0.3125</v>
      </c>
      <c r="E2119" s="66">
        <v>0.72916666666666663</v>
      </c>
      <c r="F2119" s="66">
        <v>0.72916666666666663</v>
      </c>
      <c r="G2119" s="49"/>
      <c r="H2119" s="48"/>
      <c r="I2119" s="233"/>
      <c r="J2119" s="48"/>
      <c r="K2119" s="58">
        <v>0</v>
      </c>
      <c r="L2119" s="48">
        <v>0</v>
      </c>
      <c r="M2119" s="74">
        <v>0</v>
      </c>
      <c r="N2119" s="34">
        <v>0.37499999999999994</v>
      </c>
      <c r="O2119" s="38">
        <v>0.37499999999999994</v>
      </c>
      <c r="P2119" s="76" t="s">
        <v>142</v>
      </c>
      <c r="Q2119" s="135">
        <v>44804</v>
      </c>
      <c r="R2119" s="35">
        <v>0</v>
      </c>
      <c r="S2119" s="35">
        <v>0</v>
      </c>
      <c r="T2119" s="10" t="str">
        <f t="shared" si="371"/>
        <v>Sem - 36</v>
      </c>
      <c r="U2119" s="10" t="str">
        <f t="shared" si="372"/>
        <v>Septembre</v>
      </c>
      <c r="V2119" s="36" t="s">
        <v>231</v>
      </c>
      <c r="W2119" s="34"/>
      <c r="X2119" s="91">
        <f t="shared" si="373"/>
        <v>1.5046296296296058E-3</v>
      </c>
      <c r="Y2119" s="92" t="str">
        <f>VLOOKUP('CM-CIC'!B2050,Annuaire_roster!B:F,4,0)</f>
        <v>RHOUDANE OTHMANE</v>
      </c>
      <c r="Z2119" s="37" t="s">
        <v>110</v>
      </c>
      <c r="AA2119" s="60">
        <v>0</v>
      </c>
      <c r="AB2119" s="35" t="s">
        <v>63</v>
      </c>
      <c r="AC2119" s="35" t="s">
        <v>63</v>
      </c>
      <c r="AD2119" s="35" t="s">
        <v>63</v>
      </c>
      <c r="AE2119" s="45" t="s">
        <v>63</v>
      </c>
      <c r="AF2119" s="61"/>
      <c r="AG2119" s="45"/>
    </row>
    <row r="2120" spans="1:33" x14ac:dyDescent="0.2">
      <c r="A2120" s="59">
        <f>+VLOOKUP(B2120,Annuaire_roster!B:G,5,0)</f>
        <v>1138</v>
      </c>
      <c r="B2120" s="78" t="s">
        <v>73</v>
      </c>
      <c r="C2120" s="73">
        <v>0.30940972222222218</v>
      </c>
      <c r="D2120" s="73">
        <v>0.3125</v>
      </c>
      <c r="E2120" s="66">
        <v>0.72916666666666663</v>
      </c>
      <c r="F2120" s="66">
        <v>0.72916666666666663</v>
      </c>
      <c r="G2120" s="49"/>
      <c r="H2120" s="48"/>
      <c r="I2120" s="125"/>
      <c r="J2120" s="48"/>
      <c r="K2120" s="58">
        <v>0</v>
      </c>
      <c r="L2120" s="48">
        <v>0</v>
      </c>
      <c r="M2120" s="74">
        <v>0</v>
      </c>
      <c r="N2120" s="34">
        <v>0.37499999999999994</v>
      </c>
      <c r="O2120" s="38">
        <v>0.37499999999999994</v>
      </c>
      <c r="P2120" s="76" t="s">
        <v>142</v>
      </c>
      <c r="Q2120" s="135">
        <v>44804</v>
      </c>
      <c r="R2120" s="35">
        <v>0</v>
      </c>
      <c r="S2120" s="35">
        <v>0</v>
      </c>
      <c r="T2120" s="10" t="str">
        <f t="shared" si="371"/>
        <v>Sem - 36</v>
      </c>
      <c r="U2120" s="10" t="str">
        <f t="shared" si="372"/>
        <v>Septembre</v>
      </c>
      <c r="V2120" s="36" t="s">
        <v>231</v>
      </c>
      <c r="W2120" s="34"/>
      <c r="X2120" s="91">
        <f t="shared" si="373"/>
        <v>3.0902777777778168E-3</v>
      </c>
      <c r="Y2120" s="92" t="str">
        <f>VLOOKUP('CM-CIC'!B2051,Annuaire_roster!B:F,4,0)</f>
        <v>RHOUDANE OTHMANE</v>
      </c>
      <c r="Z2120" s="37" t="s">
        <v>110</v>
      </c>
      <c r="AA2120" s="60">
        <v>0</v>
      </c>
      <c r="AB2120" s="35" t="s">
        <v>63</v>
      </c>
      <c r="AC2120" s="35" t="s">
        <v>63</v>
      </c>
      <c r="AD2120" s="35" t="s">
        <v>63</v>
      </c>
      <c r="AE2120" s="45" t="s">
        <v>63</v>
      </c>
      <c r="AF2120" s="61"/>
      <c r="AG2120" s="45"/>
    </row>
    <row r="2121" spans="1:33" x14ac:dyDescent="0.2">
      <c r="A2121" s="59">
        <f>+VLOOKUP(B2121,Annuaire_roster!B:G,5,0)</f>
        <v>1252</v>
      </c>
      <c r="B2121" s="78" t="s">
        <v>87</v>
      </c>
      <c r="C2121" s="73">
        <v>0.33908564814814812</v>
      </c>
      <c r="D2121" s="73">
        <v>0.33333333333333331</v>
      </c>
      <c r="E2121" s="66">
        <v>0.75</v>
      </c>
      <c r="F2121" s="66">
        <v>0.75</v>
      </c>
      <c r="G2121" s="49"/>
      <c r="H2121" s="48"/>
      <c r="I2121" s="126"/>
      <c r="J2121" s="48"/>
      <c r="K2121" s="58">
        <v>0</v>
      </c>
      <c r="L2121" s="48">
        <v>0</v>
      </c>
      <c r="M2121" s="74">
        <v>0</v>
      </c>
      <c r="N2121" s="34">
        <v>0.375</v>
      </c>
      <c r="O2121" s="38">
        <v>0.375</v>
      </c>
      <c r="P2121" s="76" t="s">
        <v>142</v>
      </c>
      <c r="Q2121" s="135">
        <v>44805</v>
      </c>
      <c r="R2121" s="35">
        <v>0</v>
      </c>
      <c r="S2121" s="35">
        <v>0</v>
      </c>
      <c r="T2121" s="10" t="str">
        <f t="shared" si="371"/>
        <v>Sem - 36</v>
      </c>
      <c r="U2121" s="10" t="str">
        <f t="shared" si="372"/>
        <v>Septembre</v>
      </c>
      <c r="V2121" s="36" t="s">
        <v>231</v>
      </c>
      <c r="W2121" s="34"/>
      <c r="X2121" s="91">
        <f t="shared" si="373"/>
        <v>0</v>
      </c>
      <c r="Y2121" s="92" t="str">
        <f>VLOOKUP('CM-CIC'!B2052,Annuaire_roster!B:F,4,0)</f>
        <v>RHOUDANE OTHMANE</v>
      </c>
      <c r="Z2121" s="37" t="s">
        <v>110</v>
      </c>
      <c r="AA2121" s="60">
        <v>0</v>
      </c>
      <c r="AB2121" s="35" t="s">
        <v>63</v>
      </c>
      <c r="AC2121" s="35" t="s">
        <v>63</v>
      </c>
      <c r="AD2121" s="35" t="s">
        <v>63</v>
      </c>
      <c r="AE2121" s="45" t="s">
        <v>63</v>
      </c>
      <c r="AF2121" s="61"/>
      <c r="AG2121" s="45"/>
    </row>
    <row r="2122" spans="1:33" x14ac:dyDescent="0.2">
      <c r="A2122" s="59">
        <f>+VLOOKUP(B2122,Annuaire_roster!B:G,5,0)</f>
        <v>1138</v>
      </c>
      <c r="B2122" s="78" t="s">
        <v>73</v>
      </c>
      <c r="C2122" s="73">
        <v>0.30667824074074074</v>
      </c>
      <c r="D2122" s="73">
        <v>0.3125</v>
      </c>
      <c r="E2122" s="66">
        <v>0.72916666666666663</v>
      </c>
      <c r="F2122" s="66">
        <v>0.72916666666666663</v>
      </c>
      <c r="G2122" s="49"/>
      <c r="H2122" s="48"/>
      <c r="I2122" s="125"/>
      <c r="J2122" s="48"/>
      <c r="K2122" s="58">
        <v>0</v>
      </c>
      <c r="L2122" s="48">
        <v>0</v>
      </c>
      <c r="M2122" s="74">
        <v>0</v>
      </c>
      <c r="N2122" s="34">
        <v>0.37499999999999994</v>
      </c>
      <c r="O2122" s="38">
        <v>0.37499999999999994</v>
      </c>
      <c r="P2122" s="76" t="s">
        <v>142</v>
      </c>
      <c r="Q2122" s="135">
        <v>44805</v>
      </c>
      <c r="R2122" s="35">
        <v>0</v>
      </c>
      <c r="S2122" s="35">
        <v>0</v>
      </c>
      <c r="T2122" s="10" t="str">
        <f t="shared" si="371"/>
        <v>Sem - 36</v>
      </c>
      <c r="U2122" s="10" t="str">
        <f t="shared" si="372"/>
        <v>Septembre</v>
      </c>
      <c r="V2122" s="36" t="s">
        <v>231</v>
      </c>
      <c r="W2122" s="34"/>
      <c r="X2122" s="91">
        <f t="shared" si="373"/>
        <v>5.8217592592592071E-3</v>
      </c>
      <c r="Y2122" s="92" t="str">
        <f>VLOOKUP('CM-CIC'!B2053,Annuaire_roster!B:F,4,0)</f>
        <v>RHOUDANE OTHMANE</v>
      </c>
      <c r="Z2122" s="37" t="s">
        <v>110</v>
      </c>
      <c r="AA2122" s="60">
        <v>0</v>
      </c>
      <c r="AB2122" s="35" t="s">
        <v>63</v>
      </c>
      <c r="AC2122" s="35" t="s">
        <v>63</v>
      </c>
      <c r="AD2122" s="35" t="s">
        <v>63</v>
      </c>
      <c r="AE2122" s="45" t="s">
        <v>63</v>
      </c>
      <c r="AF2122" s="61"/>
      <c r="AG2122" s="45"/>
    </row>
    <row r="2123" spans="1:33" x14ac:dyDescent="0.2">
      <c r="A2123" s="59">
        <f>+VLOOKUP(B2123,Annuaire_roster!B:G,5,0)</f>
        <v>1149</v>
      </c>
      <c r="B2123" s="78" t="s">
        <v>88</v>
      </c>
      <c r="C2123" s="65">
        <v>0.29834490740740738</v>
      </c>
      <c r="D2123" s="65">
        <v>0.3125</v>
      </c>
      <c r="E2123" s="66">
        <v>0.72916666666666663</v>
      </c>
      <c r="F2123" s="66">
        <v>0.72916666666666663</v>
      </c>
      <c r="G2123" s="49"/>
      <c r="H2123" s="48"/>
      <c r="I2123" s="124"/>
      <c r="J2123" s="48"/>
      <c r="K2123" s="58">
        <v>0</v>
      </c>
      <c r="L2123" s="48">
        <v>0</v>
      </c>
      <c r="M2123" s="70">
        <v>0</v>
      </c>
      <c r="N2123" s="34">
        <v>0.37499999999999994</v>
      </c>
      <c r="O2123" s="38">
        <v>0.37499999999999994</v>
      </c>
      <c r="P2123" s="82" t="s">
        <v>142</v>
      </c>
      <c r="Q2123" s="43">
        <v>44805</v>
      </c>
      <c r="R2123" s="35">
        <v>0</v>
      </c>
      <c r="S2123" s="35">
        <v>0</v>
      </c>
      <c r="T2123" s="10" t="str">
        <f t="shared" si="371"/>
        <v>Sem - 36</v>
      </c>
      <c r="U2123" s="10" t="str">
        <f t="shared" si="372"/>
        <v>Septembre</v>
      </c>
      <c r="V2123" s="36" t="s">
        <v>231</v>
      </c>
      <c r="W2123" s="34"/>
      <c r="X2123" s="91">
        <f t="shared" si="373"/>
        <v>1.4155092592592622E-2</v>
      </c>
      <c r="Y2123" s="92" t="str">
        <f>VLOOKUP('CM-CIC'!B2054,Annuaire_roster!B:F,4,0)</f>
        <v>RHOUDANE OTHMANE</v>
      </c>
      <c r="Z2123" s="37" t="s">
        <v>110</v>
      </c>
      <c r="AA2123" s="60">
        <v>0</v>
      </c>
      <c r="AB2123" s="35" t="s">
        <v>63</v>
      </c>
      <c r="AC2123" s="35" t="s">
        <v>63</v>
      </c>
      <c r="AD2123" s="35" t="s">
        <v>63</v>
      </c>
      <c r="AE2123" s="45" t="s">
        <v>63</v>
      </c>
      <c r="AF2123" s="61"/>
      <c r="AG2123" s="45"/>
    </row>
    <row r="2124" spans="1:33" x14ac:dyDescent="0.2">
      <c r="A2124" s="59">
        <f>+VLOOKUP(B2124,Annuaire_roster!B:G,5,0)</f>
        <v>1405</v>
      </c>
      <c r="B2124" s="78" t="s">
        <v>141</v>
      </c>
      <c r="C2124" s="65">
        <v>0.31170138888888888</v>
      </c>
      <c r="D2124" s="65">
        <v>0.3125</v>
      </c>
      <c r="E2124" s="66">
        <v>0.72916666666666663</v>
      </c>
      <c r="F2124" s="66">
        <v>0.72916666666666663</v>
      </c>
      <c r="G2124" s="49"/>
      <c r="H2124" s="48"/>
      <c r="I2124" s="124"/>
      <c r="J2124" s="48"/>
      <c r="K2124" s="58">
        <v>0</v>
      </c>
      <c r="L2124" s="48">
        <v>0</v>
      </c>
      <c r="M2124" s="70">
        <v>0</v>
      </c>
      <c r="N2124" s="34">
        <v>0.37499999999999994</v>
      </c>
      <c r="O2124" s="38">
        <v>0.37499999999999994</v>
      </c>
      <c r="P2124" s="82" t="s">
        <v>142</v>
      </c>
      <c r="Q2124" s="43">
        <v>44805</v>
      </c>
      <c r="R2124" s="35">
        <v>0</v>
      </c>
      <c r="S2124" s="35">
        <v>0</v>
      </c>
      <c r="T2124" s="10" t="str">
        <f t="shared" si="371"/>
        <v>Sem - 36</v>
      </c>
      <c r="U2124" s="10" t="str">
        <f t="shared" si="372"/>
        <v>Septembre</v>
      </c>
      <c r="V2124" s="36" t="s">
        <v>231</v>
      </c>
      <c r="W2124" s="34"/>
      <c r="X2124" s="91">
        <f t="shared" si="373"/>
        <v>7.9861111111112493E-4</v>
      </c>
      <c r="Y2124" s="92" t="str">
        <f>VLOOKUP('CM-CIC'!B2055,Annuaire_roster!B:F,4,0)</f>
        <v>RHOUDANE OTHMANE</v>
      </c>
      <c r="Z2124" s="37" t="s">
        <v>110</v>
      </c>
      <c r="AA2124" s="60">
        <v>0</v>
      </c>
      <c r="AB2124" s="35" t="s">
        <v>63</v>
      </c>
      <c r="AC2124" s="35" t="s">
        <v>63</v>
      </c>
      <c r="AD2124" s="35" t="s">
        <v>63</v>
      </c>
      <c r="AE2124" s="45" t="s">
        <v>63</v>
      </c>
      <c r="AF2124" s="61"/>
      <c r="AG2124" s="45"/>
    </row>
    <row r="2125" spans="1:33" x14ac:dyDescent="0.2">
      <c r="A2125" s="59">
        <f>+VLOOKUP(B2125,Annuaire_roster!B:G,5,0)</f>
        <v>1149</v>
      </c>
      <c r="B2125" s="78" t="s">
        <v>88</v>
      </c>
      <c r="C2125" s="65">
        <v>0.30357638888888888</v>
      </c>
      <c r="D2125" s="65">
        <v>0.3125</v>
      </c>
      <c r="E2125" s="66">
        <v>0.72916666666666663</v>
      </c>
      <c r="F2125" s="66">
        <v>0.72916666666666663</v>
      </c>
      <c r="G2125" s="49"/>
      <c r="H2125" s="48"/>
      <c r="I2125" s="124"/>
      <c r="J2125" s="48"/>
      <c r="K2125" s="58">
        <v>0</v>
      </c>
      <c r="L2125" s="48">
        <v>0</v>
      </c>
      <c r="M2125" s="70">
        <v>0</v>
      </c>
      <c r="N2125" s="34">
        <v>0.37499999999999994</v>
      </c>
      <c r="O2125" s="38">
        <v>0.37499999999999994</v>
      </c>
      <c r="P2125" s="82" t="s">
        <v>142</v>
      </c>
      <c r="Q2125" s="43">
        <v>44806</v>
      </c>
      <c r="R2125" s="35">
        <v>0</v>
      </c>
      <c r="S2125" s="35">
        <v>0</v>
      </c>
      <c r="T2125" s="10" t="str">
        <f t="shared" si="371"/>
        <v>Sem - 36</v>
      </c>
      <c r="U2125" s="10" t="str">
        <f t="shared" si="372"/>
        <v>Septembre</v>
      </c>
      <c r="V2125" s="36" t="s">
        <v>231</v>
      </c>
      <c r="W2125" s="34"/>
      <c r="X2125" s="91">
        <f t="shared" si="373"/>
        <v>8.9236111111111738E-3</v>
      </c>
      <c r="Y2125" s="92" t="str">
        <f>VLOOKUP('CM-CIC'!B2056,Annuaire_roster!B:F,4,0)</f>
        <v>RHOUDANE OTHMANE</v>
      </c>
      <c r="Z2125" s="37" t="s">
        <v>110</v>
      </c>
      <c r="AA2125" s="60">
        <v>0</v>
      </c>
      <c r="AB2125" s="35" t="s">
        <v>63</v>
      </c>
      <c r="AC2125" s="35" t="s">
        <v>63</v>
      </c>
      <c r="AD2125" s="35" t="s">
        <v>63</v>
      </c>
      <c r="AE2125" s="45" t="s">
        <v>63</v>
      </c>
      <c r="AF2125" s="61"/>
      <c r="AG2125" s="45"/>
    </row>
    <row r="2126" spans="1:33" x14ac:dyDescent="0.2">
      <c r="A2126" s="59">
        <f>+VLOOKUP(B2126,Annuaire_roster!B:G,5,0)</f>
        <v>1252</v>
      </c>
      <c r="B2126" s="78" t="s">
        <v>87</v>
      </c>
      <c r="C2126" s="65">
        <v>0.32620370370370366</v>
      </c>
      <c r="D2126" s="65">
        <v>0.33333333333333331</v>
      </c>
      <c r="E2126" s="66">
        <v>0.75</v>
      </c>
      <c r="F2126" s="66">
        <v>0.75</v>
      </c>
      <c r="G2126" s="49"/>
      <c r="H2126" s="48"/>
      <c r="I2126" s="124"/>
      <c r="J2126" s="48"/>
      <c r="K2126" s="58">
        <v>0</v>
      </c>
      <c r="L2126" s="48">
        <v>0</v>
      </c>
      <c r="M2126" s="70">
        <v>0</v>
      </c>
      <c r="N2126" s="34">
        <v>0.375</v>
      </c>
      <c r="O2126" s="38">
        <v>0.375</v>
      </c>
      <c r="P2126" s="82" t="s">
        <v>142</v>
      </c>
      <c r="Q2126" s="43">
        <v>44806</v>
      </c>
      <c r="R2126" s="35">
        <v>0</v>
      </c>
      <c r="S2126" s="35">
        <v>0</v>
      </c>
      <c r="T2126" s="10" t="str">
        <f t="shared" si="371"/>
        <v>Sem - 36</v>
      </c>
      <c r="U2126" s="10" t="str">
        <f t="shared" si="372"/>
        <v>Septembre</v>
      </c>
      <c r="V2126" s="36" t="s">
        <v>231</v>
      </c>
      <c r="W2126" s="34"/>
      <c r="X2126" s="91">
        <f t="shared" si="373"/>
        <v>7.1296296296297079E-3</v>
      </c>
      <c r="Y2126" s="92" t="str">
        <f>VLOOKUP('CM-CIC'!B2057,Annuaire_roster!B:F,4,0)</f>
        <v>RHOUDANE OTHMANE</v>
      </c>
      <c r="Z2126" s="37" t="s">
        <v>110</v>
      </c>
      <c r="AA2126" s="60">
        <v>0</v>
      </c>
      <c r="AB2126" s="35" t="s">
        <v>63</v>
      </c>
      <c r="AC2126" s="35" t="s">
        <v>63</v>
      </c>
      <c r="AD2126" s="35" t="s">
        <v>63</v>
      </c>
      <c r="AE2126" s="45" t="s">
        <v>63</v>
      </c>
      <c r="AF2126" s="61"/>
      <c r="AG2126" s="45"/>
    </row>
    <row r="2127" spans="1:33" x14ac:dyDescent="0.2">
      <c r="A2127" s="59">
        <f>+VLOOKUP(B2127,Annuaire_roster!B:G,5,0)</f>
        <v>1405</v>
      </c>
      <c r="B2127" s="78" t="s">
        <v>141</v>
      </c>
      <c r="C2127" s="65">
        <v>0.31131944444444443</v>
      </c>
      <c r="D2127" s="65">
        <v>0.3125</v>
      </c>
      <c r="E2127" s="66">
        <v>0.72916666666666663</v>
      </c>
      <c r="F2127" s="66">
        <v>0.72916666666666663</v>
      </c>
      <c r="G2127" s="49"/>
      <c r="H2127" s="48"/>
      <c r="I2127" s="124"/>
      <c r="J2127" s="48"/>
      <c r="K2127" s="58">
        <v>0</v>
      </c>
      <c r="L2127" s="48">
        <v>0</v>
      </c>
      <c r="M2127" s="70">
        <v>0</v>
      </c>
      <c r="N2127" s="34">
        <v>0.37499999999999994</v>
      </c>
      <c r="O2127" s="38">
        <v>0.37499999999999994</v>
      </c>
      <c r="P2127" s="82" t="s">
        <v>142</v>
      </c>
      <c r="Q2127" s="43">
        <v>44806</v>
      </c>
      <c r="R2127" s="35">
        <v>0</v>
      </c>
      <c r="S2127" s="35">
        <v>0</v>
      </c>
      <c r="T2127" s="10" t="str">
        <f t="shared" si="371"/>
        <v>Sem - 36</v>
      </c>
      <c r="U2127" s="10" t="str">
        <f t="shared" si="372"/>
        <v>Septembre</v>
      </c>
      <c r="V2127" s="36" t="s">
        <v>231</v>
      </c>
      <c r="W2127" s="34"/>
      <c r="X2127" s="91">
        <f t="shared" si="373"/>
        <v>1.1805555555556291E-3</v>
      </c>
      <c r="Y2127" s="92" t="str">
        <f>VLOOKUP('CM-CIC'!B2058,Annuaire_roster!B:F,4,0)</f>
        <v>RHOUDANE OTHMANE</v>
      </c>
      <c r="Z2127" s="37" t="s">
        <v>110</v>
      </c>
      <c r="AA2127" s="60">
        <v>0</v>
      </c>
      <c r="AB2127" s="35" t="s">
        <v>63</v>
      </c>
      <c r="AC2127" s="35" t="s">
        <v>63</v>
      </c>
      <c r="AD2127" s="35" t="s">
        <v>63</v>
      </c>
      <c r="AE2127" s="45" t="s">
        <v>63</v>
      </c>
      <c r="AF2127" s="61"/>
      <c r="AG2127" s="45"/>
    </row>
    <row r="2128" spans="1:33" x14ac:dyDescent="0.2">
      <c r="A2128" s="59">
        <f>+VLOOKUP(B2128,Annuaire_roster!B:G,5,0)</f>
        <v>1138</v>
      </c>
      <c r="B2128" s="78" t="s">
        <v>73</v>
      </c>
      <c r="C2128" s="65">
        <v>0.31064814814814812</v>
      </c>
      <c r="D2128" s="65">
        <v>0.3125</v>
      </c>
      <c r="E2128" s="66">
        <v>0.72916666666666663</v>
      </c>
      <c r="F2128" s="66">
        <v>0.72916666666666663</v>
      </c>
      <c r="G2128" s="49"/>
      <c r="H2128" s="48"/>
      <c r="I2128" s="124"/>
      <c r="J2128" s="48"/>
      <c r="K2128" s="58">
        <v>0</v>
      </c>
      <c r="L2128" s="48">
        <v>0</v>
      </c>
      <c r="M2128" s="70">
        <v>0</v>
      </c>
      <c r="N2128" s="34">
        <v>0.37499999999999994</v>
      </c>
      <c r="O2128" s="38">
        <v>0.37499999999999994</v>
      </c>
      <c r="P2128" s="82" t="s">
        <v>142</v>
      </c>
      <c r="Q2128" s="43">
        <v>44806</v>
      </c>
      <c r="R2128" s="35">
        <v>0</v>
      </c>
      <c r="S2128" s="35">
        <v>0</v>
      </c>
      <c r="T2128" s="10" t="str">
        <f t="shared" si="371"/>
        <v>Sem - 36</v>
      </c>
      <c r="U2128" s="10" t="str">
        <f t="shared" si="372"/>
        <v>Septembre</v>
      </c>
      <c r="V2128" s="36" t="s">
        <v>231</v>
      </c>
      <c r="W2128" s="34"/>
      <c r="X2128" s="91">
        <f t="shared" si="373"/>
        <v>1.8518518518518823E-3</v>
      </c>
      <c r="Y2128" s="92" t="str">
        <f>VLOOKUP('CM-CIC'!B2059,Annuaire_roster!B:F,4,0)</f>
        <v>RHOUDANE OTHMANE</v>
      </c>
      <c r="Z2128" s="37" t="s">
        <v>110</v>
      </c>
      <c r="AA2128" s="60">
        <v>0</v>
      </c>
      <c r="AB2128" s="35" t="s">
        <v>63</v>
      </c>
      <c r="AC2128" s="35" t="s">
        <v>63</v>
      </c>
      <c r="AD2128" s="35" t="s">
        <v>63</v>
      </c>
      <c r="AE2128" s="45" t="s">
        <v>63</v>
      </c>
      <c r="AF2128" s="61"/>
      <c r="AG2128" s="45"/>
    </row>
    <row r="2129" spans="1:33" x14ac:dyDescent="0.2">
      <c r="A2129" s="59">
        <f>+VLOOKUP(B2129,Annuaire_roster!B:G,5,0)</f>
        <v>1405</v>
      </c>
      <c r="B2129" s="78" t="s">
        <v>141</v>
      </c>
      <c r="C2129" s="65">
        <v>0.36645833333333333</v>
      </c>
      <c r="D2129" s="65">
        <v>0.35416666666666669</v>
      </c>
      <c r="E2129" s="66">
        <v>0.72916666666666663</v>
      </c>
      <c r="F2129" s="66">
        <v>0.72916666666666663</v>
      </c>
      <c r="G2129" s="49"/>
      <c r="H2129" s="48"/>
      <c r="I2129" s="128"/>
      <c r="J2129" s="48"/>
      <c r="K2129" s="58">
        <v>0</v>
      </c>
      <c r="L2129" s="48">
        <v>0</v>
      </c>
      <c r="M2129" s="70">
        <v>0</v>
      </c>
      <c r="N2129" s="34">
        <v>0.33333333333333326</v>
      </c>
      <c r="O2129" s="38">
        <v>0.33333333333333326</v>
      </c>
      <c r="P2129" s="82" t="s">
        <v>142</v>
      </c>
      <c r="Q2129" s="43">
        <v>44807</v>
      </c>
      <c r="R2129" s="35">
        <v>0</v>
      </c>
      <c r="S2129" s="35">
        <v>0</v>
      </c>
      <c r="T2129" s="10" t="str">
        <f t="shared" si="371"/>
        <v>Sem - 36</v>
      </c>
      <c r="U2129" s="10" t="str">
        <f t="shared" si="372"/>
        <v>Septembre</v>
      </c>
      <c r="V2129" s="36" t="s">
        <v>231</v>
      </c>
      <c r="W2129" s="34"/>
      <c r="X2129" s="91">
        <f t="shared" si="373"/>
        <v>0</v>
      </c>
      <c r="Y2129" s="92" t="str">
        <f>VLOOKUP('CM-CIC'!B2060,Annuaire_roster!B:F,4,0)</f>
        <v>RHOUDANE OTHMANE</v>
      </c>
      <c r="Z2129" s="37" t="s">
        <v>110</v>
      </c>
      <c r="AA2129" s="60">
        <v>0</v>
      </c>
      <c r="AB2129" s="35" t="s">
        <v>63</v>
      </c>
      <c r="AC2129" s="35" t="s">
        <v>63</v>
      </c>
      <c r="AD2129" s="35" t="s">
        <v>63</v>
      </c>
      <c r="AE2129" s="45" t="s">
        <v>63</v>
      </c>
      <c r="AF2129" s="61"/>
      <c r="AG2129" s="45"/>
    </row>
    <row r="2130" spans="1:33" x14ac:dyDescent="0.2">
      <c r="A2130" s="59">
        <f>+VLOOKUP(B2130,Annuaire_roster!B:G,5,0)</f>
        <v>1149</v>
      </c>
      <c r="B2130" s="78" t="s">
        <v>88</v>
      </c>
      <c r="C2130" s="65">
        <v>0.30333333333333329</v>
      </c>
      <c r="D2130" s="65">
        <v>0.3125</v>
      </c>
      <c r="E2130" s="66">
        <v>0.6875</v>
      </c>
      <c r="F2130" s="66">
        <v>0.6875</v>
      </c>
      <c r="G2130" s="49"/>
      <c r="H2130" s="48"/>
      <c r="I2130" s="124"/>
      <c r="J2130" s="48"/>
      <c r="K2130" s="58">
        <v>0</v>
      </c>
      <c r="L2130" s="48">
        <v>0</v>
      </c>
      <c r="M2130" s="70">
        <v>0</v>
      </c>
      <c r="N2130" s="34">
        <v>0.33333333333333331</v>
      </c>
      <c r="O2130" s="38">
        <v>0.33333333333333331</v>
      </c>
      <c r="P2130" s="82" t="s">
        <v>142</v>
      </c>
      <c r="Q2130" s="43">
        <v>44807</v>
      </c>
      <c r="R2130" s="35">
        <v>0</v>
      </c>
      <c r="S2130" s="35">
        <v>0</v>
      </c>
      <c r="T2130" s="10" t="str">
        <f t="shared" si="371"/>
        <v>Sem - 36</v>
      </c>
      <c r="U2130" s="10" t="str">
        <f t="shared" si="372"/>
        <v>Septembre</v>
      </c>
      <c r="V2130" s="36" t="s">
        <v>231</v>
      </c>
      <c r="W2130" s="34"/>
      <c r="X2130" s="91">
        <f t="shared" si="373"/>
        <v>9.1666666666667673E-3</v>
      </c>
      <c r="Y2130" s="92" t="str">
        <f>VLOOKUP('CM-CIC'!B2061,Annuaire_roster!B:F,4,0)</f>
        <v>RHOUDANE OTHMANE</v>
      </c>
      <c r="Z2130" s="37" t="s">
        <v>110</v>
      </c>
      <c r="AA2130" s="60">
        <v>0</v>
      </c>
      <c r="AB2130" s="35" t="s">
        <v>63</v>
      </c>
      <c r="AC2130" s="35" t="s">
        <v>63</v>
      </c>
      <c r="AD2130" s="35" t="s">
        <v>63</v>
      </c>
      <c r="AE2130" s="45" t="s">
        <v>63</v>
      </c>
      <c r="AF2130" s="61"/>
      <c r="AG2130" s="45"/>
    </row>
    <row r="2131" spans="1:33" x14ac:dyDescent="0.2">
      <c r="A2131" s="59">
        <f>+VLOOKUP(B2131,Annuaire_roster!B:G,5,0)</f>
        <v>1252</v>
      </c>
      <c r="B2131" s="78" t="s">
        <v>87</v>
      </c>
      <c r="C2131" s="65">
        <v>0.31185185185185182</v>
      </c>
      <c r="D2131" s="65">
        <v>0.3125</v>
      </c>
      <c r="E2131" s="66">
        <v>0.6875</v>
      </c>
      <c r="F2131" s="66">
        <v>0.6875</v>
      </c>
      <c r="G2131" s="49"/>
      <c r="H2131" s="48"/>
      <c r="I2131" s="124"/>
      <c r="J2131" s="48"/>
      <c r="K2131" s="58">
        <v>0</v>
      </c>
      <c r="L2131" s="48">
        <v>0</v>
      </c>
      <c r="M2131" s="70">
        <v>0</v>
      </c>
      <c r="N2131" s="34">
        <v>0.33333333333333331</v>
      </c>
      <c r="O2131" s="38">
        <v>0.33333333333333331</v>
      </c>
      <c r="P2131" s="82" t="s">
        <v>142</v>
      </c>
      <c r="Q2131" s="43">
        <v>44807</v>
      </c>
      <c r="R2131" s="35">
        <v>0</v>
      </c>
      <c r="S2131" s="35">
        <v>0</v>
      </c>
      <c r="T2131" s="10" t="str">
        <f t="shared" si="371"/>
        <v>Sem - 36</v>
      </c>
      <c r="U2131" s="10" t="str">
        <f t="shared" si="372"/>
        <v>Septembre</v>
      </c>
      <c r="V2131" s="36" t="s">
        <v>231</v>
      </c>
      <c r="W2131" s="34"/>
      <c r="X2131" s="91">
        <f t="shared" si="373"/>
        <v>0</v>
      </c>
      <c r="Y2131" s="92" t="str">
        <f>VLOOKUP('CM-CIC'!B2062,Annuaire_roster!B:F,4,0)</f>
        <v>RHOUDANE OTHMANE</v>
      </c>
      <c r="Z2131" s="37" t="s">
        <v>110</v>
      </c>
      <c r="AA2131" s="60">
        <v>0</v>
      </c>
      <c r="AB2131" s="35" t="s">
        <v>63</v>
      </c>
      <c r="AC2131" s="35" t="s">
        <v>63</v>
      </c>
      <c r="AD2131" s="35" t="s">
        <v>63</v>
      </c>
      <c r="AE2131" s="45" t="s">
        <v>63</v>
      </c>
      <c r="AF2131" s="61"/>
      <c r="AG2131" s="45"/>
    </row>
    <row r="2132" spans="1:33" x14ac:dyDescent="0.2">
      <c r="A2132" s="59">
        <f>+VLOOKUP(B2132,Annuaire_roster!B:G,5,0)</f>
        <v>1138</v>
      </c>
      <c r="B2132" s="78" t="s">
        <v>73</v>
      </c>
      <c r="C2132" s="65">
        <v>0.35253472222222221</v>
      </c>
      <c r="D2132" s="65">
        <v>0.35416666666666669</v>
      </c>
      <c r="E2132" s="66">
        <v>0.72916666666666663</v>
      </c>
      <c r="F2132" s="66">
        <v>0.72916666666666663</v>
      </c>
      <c r="G2132" s="49"/>
      <c r="H2132" s="48"/>
      <c r="I2132" s="227"/>
      <c r="J2132" s="48"/>
      <c r="K2132" s="58">
        <v>0</v>
      </c>
      <c r="L2132" s="48">
        <v>0</v>
      </c>
      <c r="M2132" s="70">
        <v>0</v>
      </c>
      <c r="N2132" s="34">
        <v>0.33333333333333326</v>
      </c>
      <c r="O2132" s="38">
        <v>0.33333333333333326</v>
      </c>
      <c r="P2132" s="82" t="s">
        <v>142</v>
      </c>
      <c r="Q2132" s="43">
        <v>44807</v>
      </c>
      <c r="R2132" s="35">
        <v>0</v>
      </c>
      <c r="S2132" s="35">
        <v>0</v>
      </c>
      <c r="T2132" s="10" t="str">
        <f t="shared" si="371"/>
        <v>Sem - 36</v>
      </c>
      <c r="U2132" s="10" t="str">
        <f t="shared" si="372"/>
        <v>Septembre</v>
      </c>
      <c r="V2132" s="36" t="s">
        <v>231</v>
      </c>
      <c r="W2132" s="34"/>
      <c r="X2132" s="91">
        <f t="shared" si="373"/>
        <v>1.6319444444444775E-3</v>
      </c>
      <c r="Y2132" s="92" t="str">
        <f>VLOOKUP('CM-CIC'!B2063,Annuaire_roster!B:F,4,0)</f>
        <v>RHOUDANE OTHMANE</v>
      </c>
      <c r="Z2132" s="37" t="s">
        <v>110</v>
      </c>
      <c r="AA2132" s="60">
        <v>0</v>
      </c>
      <c r="AB2132" s="35" t="s">
        <v>63</v>
      </c>
      <c r="AC2132" s="35" t="s">
        <v>63</v>
      </c>
      <c r="AD2132" s="35" t="s">
        <v>63</v>
      </c>
      <c r="AE2132" s="45" t="s">
        <v>63</v>
      </c>
      <c r="AF2132" s="61"/>
      <c r="AG2132" s="45"/>
    </row>
    <row r="2133" spans="1:33" x14ac:dyDescent="0.2">
      <c r="A2133" s="59">
        <f>+VLOOKUP(B2133,Annuaire_roster!B:G,5,0)</f>
        <v>1149</v>
      </c>
      <c r="B2133" s="78" t="s">
        <v>88</v>
      </c>
      <c r="C2133" s="65"/>
      <c r="D2133" s="65" t="s">
        <v>64</v>
      </c>
      <c r="E2133" s="66"/>
      <c r="F2133" s="66" t="s">
        <v>64</v>
      </c>
      <c r="G2133" s="49"/>
      <c r="H2133" s="48"/>
      <c r="I2133" s="227"/>
      <c r="J2133" s="48"/>
      <c r="K2133" s="58">
        <v>0</v>
      </c>
      <c r="L2133" s="48">
        <v>0</v>
      </c>
      <c r="M2133" s="70">
        <v>0</v>
      </c>
      <c r="N2133" s="34" t="s">
        <v>63</v>
      </c>
      <c r="O2133" s="38">
        <v>0</v>
      </c>
      <c r="P2133" s="82" t="s">
        <v>142</v>
      </c>
      <c r="Q2133" s="43">
        <v>44808</v>
      </c>
      <c r="R2133" s="35">
        <v>0</v>
      </c>
      <c r="S2133" s="35">
        <v>0</v>
      </c>
      <c r="T2133" s="10" t="str">
        <f t="shared" si="371"/>
        <v>Sem - 36</v>
      </c>
      <c r="U2133" s="10" t="str">
        <f t="shared" si="372"/>
        <v>Septembre</v>
      </c>
      <c r="V2133" s="36" t="s">
        <v>231</v>
      </c>
      <c r="W2133" s="34"/>
      <c r="X2133" s="91">
        <f t="shared" si="373"/>
        <v>0</v>
      </c>
      <c r="Y2133" s="92" t="str">
        <f>VLOOKUP('CM-CIC'!B2064,Annuaire_roster!B:F,4,0)</f>
        <v>RHOUDANE OTHMANE</v>
      </c>
      <c r="Z2133" s="37" t="s">
        <v>110</v>
      </c>
      <c r="AA2133" s="60">
        <v>0</v>
      </c>
      <c r="AB2133" s="35" t="s">
        <v>63</v>
      </c>
      <c r="AC2133" s="35" t="s">
        <v>63</v>
      </c>
      <c r="AD2133" s="35" t="s">
        <v>63</v>
      </c>
      <c r="AE2133" s="45" t="s">
        <v>63</v>
      </c>
      <c r="AF2133" s="61"/>
      <c r="AG2133" s="45"/>
    </row>
    <row r="2134" spans="1:33" x14ac:dyDescent="0.2">
      <c r="A2134" s="59">
        <f>+VLOOKUP(B2134,Annuaire_roster!B:G,5,0)</f>
        <v>1252</v>
      </c>
      <c r="B2134" s="78" t="s">
        <v>87</v>
      </c>
      <c r="C2134" s="65"/>
      <c r="D2134" s="65" t="s">
        <v>64</v>
      </c>
      <c r="E2134" s="66"/>
      <c r="F2134" s="66" t="s">
        <v>64</v>
      </c>
      <c r="G2134" s="49"/>
      <c r="H2134" s="48"/>
      <c r="I2134" s="227"/>
      <c r="J2134" s="48"/>
      <c r="K2134" s="58">
        <v>0</v>
      </c>
      <c r="L2134" s="48">
        <v>0</v>
      </c>
      <c r="M2134" s="70">
        <v>0</v>
      </c>
      <c r="N2134" s="34" t="s">
        <v>63</v>
      </c>
      <c r="O2134" s="38">
        <v>0</v>
      </c>
      <c r="P2134" s="82" t="s">
        <v>142</v>
      </c>
      <c r="Q2134" s="43">
        <v>44808</v>
      </c>
      <c r="R2134" s="35">
        <v>0</v>
      </c>
      <c r="S2134" s="35">
        <v>0</v>
      </c>
      <c r="T2134" s="10" t="str">
        <f t="shared" si="371"/>
        <v>Sem - 36</v>
      </c>
      <c r="U2134" s="10" t="str">
        <f t="shared" si="372"/>
        <v>Septembre</v>
      </c>
      <c r="V2134" s="36" t="s">
        <v>231</v>
      </c>
      <c r="W2134" s="34"/>
      <c r="X2134" s="91">
        <f t="shared" si="373"/>
        <v>0</v>
      </c>
      <c r="Y2134" s="92" t="str">
        <f>VLOOKUP('CM-CIC'!B2065,Annuaire_roster!B:F,4,0)</f>
        <v>RHOUDANE OTHMANE</v>
      </c>
      <c r="Z2134" s="37" t="s">
        <v>110</v>
      </c>
      <c r="AA2134" s="60">
        <v>0</v>
      </c>
      <c r="AB2134" s="35" t="s">
        <v>63</v>
      </c>
      <c r="AC2134" s="35" t="s">
        <v>63</v>
      </c>
      <c r="AD2134" s="35" t="s">
        <v>63</v>
      </c>
      <c r="AE2134" s="45" t="s">
        <v>63</v>
      </c>
      <c r="AF2134" s="61"/>
      <c r="AG2134" s="45"/>
    </row>
    <row r="2135" spans="1:33" x14ac:dyDescent="0.2">
      <c r="A2135" s="59">
        <f>+VLOOKUP(B2135,Annuaire_roster!B:G,5,0)</f>
        <v>1405</v>
      </c>
      <c r="B2135" s="78" t="s">
        <v>141</v>
      </c>
      <c r="C2135" s="65"/>
      <c r="D2135" s="65" t="s">
        <v>64</v>
      </c>
      <c r="E2135" s="66"/>
      <c r="F2135" s="66" t="s">
        <v>64</v>
      </c>
      <c r="G2135" s="49"/>
      <c r="H2135" s="48"/>
      <c r="I2135" s="227"/>
      <c r="J2135" s="48"/>
      <c r="K2135" s="58">
        <v>0</v>
      </c>
      <c r="L2135" s="48">
        <v>0</v>
      </c>
      <c r="M2135" s="70">
        <v>0</v>
      </c>
      <c r="N2135" s="34" t="s">
        <v>63</v>
      </c>
      <c r="O2135" s="38">
        <v>0</v>
      </c>
      <c r="P2135" s="82" t="s">
        <v>142</v>
      </c>
      <c r="Q2135" s="43">
        <v>44808</v>
      </c>
      <c r="R2135" s="35">
        <v>0</v>
      </c>
      <c r="S2135" s="35">
        <v>0</v>
      </c>
      <c r="T2135" s="10" t="str">
        <f t="shared" si="371"/>
        <v>Sem - 36</v>
      </c>
      <c r="U2135" s="10" t="str">
        <f t="shared" si="372"/>
        <v>Septembre</v>
      </c>
      <c r="V2135" s="36" t="s">
        <v>231</v>
      </c>
      <c r="W2135" s="34"/>
      <c r="X2135" s="91">
        <f t="shared" si="373"/>
        <v>0</v>
      </c>
      <c r="Y2135" s="92" t="str">
        <f>VLOOKUP('CM-CIC'!B2066,Annuaire_roster!B:F,4,0)</f>
        <v>RHOUDANE OTHMANE</v>
      </c>
      <c r="Z2135" s="37" t="s">
        <v>110</v>
      </c>
      <c r="AA2135" s="60">
        <v>0</v>
      </c>
      <c r="AB2135" s="35" t="s">
        <v>63</v>
      </c>
      <c r="AC2135" s="35" t="s">
        <v>63</v>
      </c>
      <c r="AD2135" s="35" t="s">
        <v>63</v>
      </c>
      <c r="AE2135" s="45" t="s">
        <v>63</v>
      </c>
      <c r="AF2135" s="61"/>
      <c r="AG2135" s="45"/>
    </row>
    <row r="2136" spans="1:33" x14ac:dyDescent="0.2">
      <c r="A2136" s="59">
        <f>+VLOOKUP(B2136,Annuaire_roster!B:G,5,0)</f>
        <v>1138</v>
      </c>
      <c r="B2136" s="78" t="s">
        <v>73</v>
      </c>
      <c r="C2136" s="65"/>
      <c r="D2136" s="65" t="s">
        <v>64</v>
      </c>
      <c r="E2136" s="66"/>
      <c r="F2136" s="66" t="s">
        <v>64</v>
      </c>
      <c r="G2136" s="49"/>
      <c r="H2136" s="48"/>
      <c r="I2136" s="227"/>
      <c r="J2136" s="48"/>
      <c r="K2136" s="58">
        <v>0</v>
      </c>
      <c r="L2136" s="48">
        <v>0</v>
      </c>
      <c r="M2136" s="70">
        <v>0</v>
      </c>
      <c r="N2136" s="34" t="s">
        <v>63</v>
      </c>
      <c r="O2136" s="38">
        <v>0</v>
      </c>
      <c r="P2136" s="82" t="s">
        <v>142</v>
      </c>
      <c r="Q2136" s="43">
        <v>44808</v>
      </c>
      <c r="R2136" s="35">
        <v>0</v>
      </c>
      <c r="S2136" s="35">
        <v>0</v>
      </c>
      <c r="T2136" s="10" t="str">
        <f t="shared" si="371"/>
        <v>Sem - 36</v>
      </c>
      <c r="U2136" s="10" t="str">
        <f t="shared" si="372"/>
        <v>Septembre</v>
      </c>
      <c r="V2136" s="36" t="s">
        <v>231</v>
      </c>
      <c r="W2136" s="34"/>
      <c r="X2136" s="91">
        <f t="shared" si="373"/>
        <v>0</v>
      </c>
      <c r="Y2136" s="92" t="str">
        <f>VLOOKUP('CM-CIC'!B2067,Annuaire_roster!B:F,4,0)</f>
        <v>RHOUDANE OTHMANE</v>
      </c>
      <c r="Z2136" s="37" t="s">
        <v>110</v>
      </c>
      <c r="AA2136" s="60">
        <v>0</v>
      </c>
      <c r="AB2136" s="35" t="s">
        <v>63</v>
      </c>
      <c r="AC2136" s="35" t="s">
        <v>63</v>
      </c>
      <c r="AD2136" s="35" t="s">
        <v>63</v>
      </c>
      <c r="AE2136" s="45" t="s">
        <v>63</v>
      </c>
      <c r="AF2136" s="61"/>
      <c r="AG2136" s="45"/>
    </row>
    <row r="2137" spans="1:33" x14ac:dyDescent="0.2">
      <c r="A2137" s="59">
        <f>+VLOOKUP(B2137,Annuaire_roster!B:G,5,0)</f>
        <v>1149</v>
      </c>
      <c r="B2137" s="78" t="s">
        <v>88</v>
      </c>
      <c r="C2137" s="65"/>
      <c r="D2137" s="65" t="s">
        <v>64</v>
      </c>
      <c r="E2137" s="66"/>
      <c r="F2137" s="66" t="s">
        <v>64</v>
      </c>
      <c r="G2137" s="49"/>
      <c r="H2137" s="48"/>
      <c r="I2137" s="227"/>
      <c r="J2137" s="48"/>
      <c r="K2137" s="58">
        <v>0</v>
      </c>
      <c r="L2137" s="48">
        <v>0</v>
      </c>
      <c r="M2137" s="70">
        <v>0</v>
      </c>
      <c r="N2137" s="34" t="s">
        <v>63</v>
      </c>
      <c r="O2137" s="38">
        <v>0</v>
      </c>
      <c r="P2137" s="82" t="s">
        <v>142</v>
      </c>
      <c r="Q2137" s="43">
        <v>44809</v>
      </c>
      <c r="R2137" s="35">
        <v>0</v>
      </c>
      <c r="S2137" s="35">
        <v>0</v>
      </c>
      <c r="T2137" s="10" t="str">
        <f t="shared" si="371"/>
        <v>Sem - 36</v>
      </c>
      <c r="U2137" s="10" t="str">
        <f t="shared" si="372"/>
        <v>Septembre</v>
      </c>
      <c r="V2137" s="36" t="s">
        <v>231</v>
      </c>
      <c r="W2137" s="34"/>
      <c r="X2137" s="91">
        <f t="shared" si="373"/>
        <v>0</v>
      </c>
      <c r="Y2137" s="92" t="str">
        <f>VLOOKUP('CM-CIC'!B2068,Annuaire_roster!B:F,4,0)</f>
        <v>RHOUDANE OTHMANE</v>
      </c>
      <c r="Z2137" s="37" t="s">
        <v>110</v>
      </c>
      <c r="AA2137" s="60">
        <v>0</v>
      </c>
      <c r="AB2137" s="35" t="s">
        <v>63</v>
      </c>
      <c r="AC2137" s="35" t="s">
        <v>63</v>
      </c>
      <c r="AD2137" s="35" t="s">
        <v>63</v>
      </c>
      <c r="AE2137" s="45" t="s">
        <v>63</v>
      </c>
      <c r="AF2137" s="61"/>
      <c r="AG2137" s="45"/>
    </row>
    <row r="2138" spans="1:33" x14ac:dyDescent="0.2">
      <c r="A2138" s="59">
        <f>+VLOOKUP(B2138,Annuaire_roster!B:G,5,0)</f>
        <v>1252</v>
      </c>
      <c r="B2138" s="78" t="s">
        <v>87</v>
      </c>
      <c r="C2138" s="65"/>
      <c r="D2138" s="65" t="s">
        <v>64</v>
      </c>
      <c r="E2138" s="66"/>
      <c r="F2138" s="66" t="s">
        <v>64</v>
      </c>
      <c r="G2138" s="49"/>
      <c r="H2138" s="48"/>
      <c r="I2138" s="227"/>
      <c r="J2138" s="48"/>
      <c r="K2138" s="58">
        <v>0</v>
      </c>
      <c r="L2138" s="48">
        <v>0</v>
      </c>
      <c r="M2138" s="70">
        <v>0</v>
      </c>
      <c r="N2138" s="34" t="s">
        <v>63</v>
      </c>
      <c r="O2138" s="38">
        <v>0</v>
      </c>
      <c r="P2138" s="82" t="s">
        <v>142</v>
      </c>
      <c r="Q2138" s="43">
        <v>44809</v>
      </c>
      <c r="R2138" s="35">
        <v>0</v>
      </c>
      <c r="S2138" s="35">
        <v>0</v>
      </c>
      <c r="T2138" s="10" t="str">
        <f t="shared" si="371"/>
        <v>Sem - 36</v>
      </c>
      <c r="U2138" s="10" t="str">
        <f t="shared" si="372"/>
        <v>Septembre</v>
      </c>
      <c r="V2138" s="36" t="s">
        <v>231</v>
      </c>
      <c r="W2138" s="34"/>
      <c r="X2138" s="91">
        <f t="shared" si="373"/>
        <v>0</v>
      </c>
      <c r="Y2138" s="92" t="str">
        <f>VLOOKUP('CM-CIC'!B2069,Annuaire_roster!B:F,4,0)</f>
        <v>RHOUDANE OTHMANE</v>
      </c>
      <c r="Z2138" s="37" t="s">
        <v>110</v>
      </c>
      <c r="AA2138" s="60">
        <v>0</v>
      </c>
      <c r="AB2138" s="35" t="s">
        <v>63</v>
      </c>
      <c r="AC2138" s="35" t="s">
        <v>63</v>
      </c>
      <c r="AD2138" s="35" t="s">
        <v>63</v>
      </c>
      <c r="AE2138" s="45" t="s">
        <v>63</v>
      </c>
      <c r="AF2138" s="61"/>
      <c r="AG2138" s="45"/>
    </row>
    <row r="2139" spans="1:33" x14ac:dyDescent="0.2">
      <c r="A2139" s="59">
        <f>+VLOOKUP(B2139,Annuaire_roster!B:G,5,0)</f>
        <v>1405</v>
      </c>
      <c r="B2139" s="78" t="s">
        <v>141</v>
      </c>
      <c r="C2139" s="65"/>
      <c r="D2139" s="65" t="s">
        <v>64</v>
      </c>
      <c r="E2139" s="66"/>
      <c r="F2139" s="66" t="s">
        <v>64</v>
      </c>
      <c r="G2139" s="49"/>
      <c r="H2139" s="48"/>
      <c r="I2139" s="227"/>
      <c r="J2139" s="48"/>
      <c r="K2139" s="58">
        <v>0</v>
      </c>
      <c r="L2139" s="48">
        <v>0</v>
      </c>
      <c r="M2139" s="70">
        <v>0</v>
      </c>
      <c r="N2139" s="34" t="s">
        <v>63</v>
      </c>
      <c r="O2139" s="38">
        <v>0</v>
      </c>
      <c r="P2139" s="82" t="s">
        <v>142</v>
      </c>
      <c r="Q2139" s="43">
        <v>44809</v>
      </c>
      <c r="R2139" s="35">
        <v>0</v>
      </c>
      <c r="S2139" s="35">
        <v>0</v>
      </c>
      <c r="T2139" s="10" t="str">
        <f t="shared" si="371"/>
        <v>Sem - 36</v>
      </c>
      <c r="U2139" s="10" t="str">
        <f t="shared" si="372"/>
        <v>Septembre</v>
      </c>
      <c r="V2139" s="36" t="s">
        <v>231</v>
      </c>
      <c r="W2139" s="34"/>
      <c r="X2139" s="91">
        <f t="shared" si="373"/>
        <v>0</v>
      </c>
      <c r="Y2139" s="92" t="str">
        <f>VLOOKUP('CM-CIC'!B2070,Annuaire_roster!B:F,4,0)</f>
        <v>RHOUDANE OTHMANE</v>
      </c>
      <c r="Z2139" s="37" t="s">
        <v>110</v>
      </c>
      <c r="AA2139" s="60">
        <v>0</v>
      </c>
      <c r="AB2139" s="35" t="s">
        <v>63</v>
      </c>
      <c r="AC2139" s="35" t="s">
        <v>63</v>
      </c>
      <c r="AD2139" s="35" t="s">
        <v>63</v>
      </c>
      <c r="AE2139" s="45" t="s">
        <v>63</v>
      </c>
      <c r="AF2139" s="61"/>
      <c r="AG2139" s="45"/>
    </row>
    <row r="2140" spans="1:33" x14ac:dyDescent="0.2">
      <c r="A2140" s="59">
        <f>+VLOOKUP(B2140,Annuaire_roster!B:G,5,0)</f>
        <v>1138</v>
      </c>
      <c r="B2140" s="78" t="s">
        <v>73</v>
      </c>
      <c r="C2140" s="65"/>
      <c r="D2140" s="65" t="s">
        <v>64</v>
      </c>
      <c r="E2140" s="66"/>
      <c r="F2140" s="66" t="s">
        <v>64</v>
      </c>
      <c r="G2140" s="49"/>
      <c r="H2140" s="48"/>
      <c r="I2140" s="227"/>
      <c r="J2140" s="48"/>
      <c r="K2140" s="58">
        <v>0</v>
      </c>
      <c r="L2140" s="48">
        <v>0</v>
      </c>
      <c r="M2140" s="70">
        <v>0</v>
      </c>
      <c r="N2140" s="34" t="s">
        <v>63</v>
      </c>
      <c r="O2140" s="38">
        <v>0</v>
      </c>
      <c r="P2140" s="82" t="s">
        <v>142</v>
      </c>
      <c r="Q2140" s="43">
        <v>44809</v>
      </c>
      <c r="R2140" s="35">
        <v>0</v>
      </c>
      <c r="S2140" s="35">
        <v>0</v>
      </c>
      <c r="T2140" s="10" t="str">
        <f t="shared" si="371"/>
        <v>Sem - 36</v>
      </c>
      <c r="U2140" s="10" t="str">
        <f t="shared" si="372"/>
        <v>Septembre</v>
      </c>
      <c r="V2140" s="36" t="s">
        <v>231</v>
      </c>
      <c r="W2140" s="34"/>
      <c r="X2140" s="91">
        <f t="shared" si="373"/>
        <v>0</v>
      </c>
      <c r="Y2140" s="92" t="str">
        <f>VLOOKUP('CM-CIC'!B2071,Annuaire_roster!B:F,4,0)</f>
        <v>RHOUDANE OTHMANE</v>
      </c>
      <c r="Z2140" s="37" t="s">
        <v>110</v>
      </c>
      <c r="AA2140" s="60">
        <v>0</v>
      </c>
      <c r="AB2140" s="35" t="s">
        <v>63</v>
      </c>
      <c r="AC2140" s="35" t="s">
        <v>63</v>
      </c>
      <c r="AD2140" s="35" t="s">
        <v>63</v>
      </c>
      <c r="AE2140" s="45" t="s">
        <v>63</v>
      </c>
      <c r="AF2140" s="61"/>
      <c r="AG2140" s="45"/>
    </row>
    <row r="2141" spans="1:33" x14ac:dyDescent="0.2">
      <c r="A2141" s="59">
        <f>+VLOOKUP(B2141,Annuaire_roster!B:G,5,0)</f>
        <v>1405</v>
      </c>
      <c r="B2141" s="78" t="s">
        <v>141</v>
      </c>
      <c r="C2141" s="65">
        <v>0.31631944444444443</v>
      </c>
      <c r="D2141" s="65">
        <v>0.3125</v>
      </c>
      <c r="E2141" s="66">
        <v>0.72916666666666663</v>
      </c>
      <c r="F2141" s="66">
        <v>0.72916666666666663</v>
      </c>
      <c r="G2141" s="49"/>
      <c r="H2141" s="48"/>
      <c r="I2141" s="146"/>
      <c r="J2141" s="48"/>
      <c r="K2141" s="58"/>
      <c r="L2141" s="48">
        <v>0</v>
      </c>
      <c r="M2141" s="70">
        <v>0</v>
      </c>
      <c r="N2141" s="34">
        <f t="shared" ref="N2141:N2172" si="374">IFERROR(IF(OR(D2141="OFF",D2141="Congé",M2141="Abs",D2141="Congé sans solde",D2141="Férié"),"",IF(O2141-K2141-L2141&gt;O2141,O2141,IF(O2141-K2141-L2141&lt;0,"",O2141-K2141-L2141))),"")</f>
        <v>0.37499999999999994</v>
      </c>
      <c r="O2141" s="38">
        <f t="shared" ref="O2141:O2172" si="375">IF(AG2141="2H Pause déjeuner",IF(F2141-D2141-0.0833333333333333&lt;0,F2141-D2141-0.0833333333333333+1,F2141-D2141-0.0833333333333333),IF(OR(AND(F2141="OFF",D2141="OFF"),AND(F2141="Congé",D2141="Congé"),AND(F2141="Congé sans solde",D2141="Congé sans solde"),AND(F2141="Congé spécial",D2141="Congé spécial"),AND(F2141="Férié",D2141="Férié"),AND(F2141="OFF",D2141="Congé"),AND(F2141="OFF",D2141="Congé sans solde"),AND(F2141="OFF",D2141="Congé spécial"),AND(F2141="OFF",D2141="Férié"),AND(F2141="Congé",D2141="OFF"),AND(F2141="Congé",D2141="Congé sans solde"),AND(F2141="Congé",D2141="Congé spécial"),AND(F2141="Congé",D2141="Férié"),AND(F2141="Congé sans solde",D2141="OFF"),AND(F2141="Congé sans solde",D2141="Congé"),AND(F2141="Congé sans solde",D2141="Congé spécial"),AND(F2141="Congé sans solde",D2141="Férié"),AND(F2141="Congé spécial",D2141="OFF"),AND(F2141="Congé spécial",D2141="Congé"),AND(F2141="Congé spécial",D2141="Congé sans solde"),AND(F2141="Congé spécial",D2141="Férié"),AND(F2141="Férié",D2141="OFF"),AND(F2141="Férié",D2141="Congé"),AND(F2141="Férié",D2141="Congé sans solde"),AND(F2141="Férié",D2141="Congé spécial")),0,IF(OR(F2141="OFF",F2141="Congé",F2141="Congé spécial",F2141="Congé sans solde",D2141="OFF",D2141="Congé",D2141="Congé spécial",D2141="Congé sans solde"),0.208333333333334,IF(AND(AG2141="",F2141-D2141&lt;0),("24:00:00"-D2141)+("00:00:00"+F2141)-0.0416666666666667,IF(AND(OR(AG2141="Allaitement",AG2141="Sans déjeuner"),F2141-D2141&lt;0),("24:00:00"-D2141)+("00:00:00"+F2141),IF(AND(AG2141="",F2141-D2141&gt;0.166666666666667),F2141-D2141-0.0416666666666667,IF(AND(OR(AG2141="Allaitement",AG2141="Sans déjeuner"),F2141-D2141&gt;0.166666666666667),F2141-D2141,F2141-D2141)))))))</f>
        <v>0.37499999999999994</v>
      </c>
      <c r="P2141" s="82" t="s">
        <v>142</v>
      </c>
      <c r="Q2141" s="43">
        <v>44810</v>
      </c>
      <c r="R2141" s="35">
        <v>0</v>
      </c>
      <c r="S2141" s="35">
        <v>0</v>
      </c>
      <c r="T2141" s="10" t="str">
        <f t="shared" si="371"/>
        <v>Sem - 37</v>
      </c>
      <c r="U2141" s="10" t="str">
        <f t="shared" si="372"/>
        <v>Septembre</v>
      </c>
      <c r="V2141" s="36" t="s">
        <v>1071</v>
      </c>
      <c r="W2141" s="34"/>
      <c r="X2141" s="91">
        <f t="shared" si="373"/>
        <v>0</v>
      </c>
      <c r="Y2141" s="92" t="str">
        <f>VLOOKUP('CM-CIC'!B2072,Annuaire_roster!B:F,4,0)</f>
        <v>RHOUDANE OTHMANE</v>
      </c>
      <c r="Z2141" s="37" t="s">
        <v>110</v>
      </c>
      <c r="AA2141" s="60" t="s">
        <v>232</v>
      </c>
      <c r="AB2141" s="35" t="s">
        <v>63</v>
      </c>
      <c r="AC2141" s="35" t="s">
        <v>63</v>
      </c>
      <c r="AD2141" s="35" t="s">
        <v>63</v>
      </c>
      <c r="AE2141" s="45" t="s">
        <v>63</v>
      </c>
      <c r="AF2141" s="61"/>
      <c r="AG2141" s="45"/>
    </row>
    <row r="2142" spans="1:33" x14ac:dyDescent="0.2">
      <c r="A2142" s="59">
        <f>+VLOOKUP(B2142,Annuaire_roster!B:G,5,0)</f>
        <v>1149</v>
      </c>
      <c r="B2142" s="78" t="s">
        <v>88</v>
      </c>
      <c r="C2142" s="65">
        <v>0.3125</v>
      </c>
      <c r="D2142" s="65">
        <v>0.3125</v>
      </c>
      <c r="E2142" s="66">
        <v>0.72916666666666663</v>
      </c>
      <c r="F2142" s="66">
        <v>0.72916666666666663</v>
      </c>
      <c r="G2142" s="49"/>
      <c r="H2142" s="48"/>
      <c r="I2142" s="85" t="s">
        <v>63</v>
      </c>
      <c r="J2142" s="48"/>
      <c r="K2142" s="58">
        <v>0</v>
      </c>
      <c r="L2142" s="48">
        <v>0</v>
      </c>
      <c r="M2142" s="70">
        <v>0</v>
      </c>
      <c r="N2142" s="34">
        <f t="shared" si="374"/>
        <v>0.37499999999999994</v>
      </c>
      <c r="O2142" s="38">
        <f t="shared" si="375"/>
        <v>0.37499999999999994</v>
      </c>
      <c r="P2142" s="82" t="s">
        <v>142</v>
      </c>
      <c r="Q2142" s="43">
        <v>44810</v>
      </c>
      <c r="R2142" s="35">
        <v>0</v>
      </c>
      <c r="S2142" s="35">
        <v>0</v>
      </c>
      <c r="T2142" s="10" t="str">
        <f t="shared" si="371"/>
        <v>Sem - 37</v>
      </c>
      <c r="U2142" s="10" t="str">
        <f t="shared" si="372"/>
        <v>Septembre</v>
      </c>
      <c r="V2142" s="36" t="s">
        <v>1069</v>
      </c>
      <c r="W2142" s="34"/>
      <c r="X2142" s="91">
        <f t="shared" si="373"/>
        <v>0</v>
      </c>
      <c r="Y2142" s="92" t="str">
        <f>VLOOKUP('CM-CIC'!B2073,Annuaire_roster!B:F,4,0)</f>
        <v>RHOUDANE OTHMANE</v>
      </c>
      <c r="Z2142" s="37" t="s">
        <v>110</v>
      </c>
      <c r="AA2142" s="60" t="s">
        <v>232</v>
      </c>
      <c r="AB2142" s="35" t="s">
        <v>63</v>
      </c>
      <c r="AC2142" s="35" t="s">
        <v>63</v>
      </c>
      <c r="AD2142" s="35" t="s">
        <v>63</v>
      </c>
      <c r="AE2142" s="45" t="s">
        <v>63</v>
      </c>
      <c r="AF2142" s="61"/>
      <c r="AG2142" s="45"/>
    </row>
    <row r="2143" spans="1:33" x14ac:dyDescent="0.2">
      <c r="A2143" s="59">
        <f>+VLOOKUP(B2143,Annuaire_roster!B:G,5,0)</f>
        <v>1252</v>
      </c>
      <c r="B2143" s="78" t="s">
        <v>87</v>
      </c>
      <c r="C2143" s="65">
        <v>0.31258101851851849</v>
      </c>
      <c r="D2143" s="65">
        <v>0.3125</v>
      </c>
      <c r="E2143" s="66">
        <v>0.72916666666666663</v>
      </c>
      <c r="F2143" s="66">
        <v>0.72916666666666663</v>
      </c>
      <c r="G2143" s="49"/>
      <c r="H2143" s="48"/>
      <c r="I2143" s="85" t="s">
        <v>63</v>
      </c>
      <c r="J2143" s="48"/>
      <c r="K2143" s="58">
        <v>0</v>
      </c>
      <c r="L2143" s="48">
        <v>0</v>
      </c>
      <c r="M2143" s="70">
        <v>0</v>
      </c>
      <c r="N2143" s="34">
        <f t="shared" si="374"/>
        <v>0.37499999999999994</v>
      </c>
      <c r="O2143" s="38">
        <f t="shared" si="375"/>
        <v>0.37499999999999994</v>
      </c>
      <c r="P2143" s="82" t="s">
        <v>142</v>
      </c>
      <c r="Q2143" s="43">
        <v>44810</v>
      </c>
      <c r="R2143" s="35">
        <v>0</v>
      </c>
      <c r="S2143" s="35">
        <v>0</v>
      </c>
      <c r="T2143" s="10" t="str">
        <f t="shared" si="371"/>
        <v>Sem - 37</v>
      </c>
      <c r="U2143" s="10" t="str">
        <f t="shared" si="372"/>
        <v>Septembre</v>
      </c>
      <c r="V2143" s="36" t="s">
        <v>1070</v>
      </c>
      <c r="W2143" s="34"/>
      <c r="X2143" s="91">
        <f t="shared" si="373"/>
        <v>0</v>
      </c>
      <c r="Y2143" s="92" t="str">
        <f>VLOOKUP('CM-CIC'!B2074,Annuaire_roster!B:F,4,0)</f>
        <v>RHOUDANE OTHMANE</v>
      </c>
      <c r="Z2143" s="37" t="s">
        <v>110</v>
      </c>
      <c r="AA2143" s="60" t="s">
        <v>232</v>
      </c>
      <c r="AB2143" s="35" t="s">
        <v>63</v>
      </c>
      <c r="AC2143" s="35" t="s">
        <v>63</v>
      </c>
      <c r="AD2143" s="35" t="s">
        <v>63</v>
      </c>
      <c r="AE2143" s="45" t="s">
        <v>63</v>
      </c>
      <c r="AF2143" s="61"/>
      <c r="AG2143" s="45"/>
    </row>
    <row r="2144" spans="1:33" x14ac:dyDescent="0.2">
      <c r="A2144" s="59">
        <f>+VLOOKUP(B2144,Annuaire_roster!B:G,5,0)</f>
        <v>1138</v>
      </c>
      <c r="B2144" s="78" t="s">
        <v>73</v>
      </c>
      <c r="C2144" s="65">
        <v>0.33333333333333331</v>
      </c>
      <c r="D2144" s="65">
        <v>0.33333333333333331</v>
      </c>
      <c r="E2144" s="66">
        <v>0.75</v>
      </c>
      <c r="F2144" s="66">
        <v>0.75</v>
      </c>
      <c r="G2144" s="49"/>
      <c r="H2144" s="48"/>
      <c r="I2144" s="85" t="s">
        <v>63</v>
      </c>
      <c r="J2144" s="48"/>
      <c r="K2144" s="58">
        <v>0</v>
      </c>
      <c r="L2144" s="48">
        <v>0</v>
      </c>
      <c r="M2144" s="70">
        <v>0</v>
      </c>
      <c r="N2144" s="34">
        <f t="shared" si="374"/>
        <v>0.375</v>
      </c>
      <c r="O2144" s="38">
        <f t="shared" si="375"/>
        <v>0.375</v>
      </c>
      <c r="P2144" s="82" t="s">
        <v>142</v>
      </c>
      <c r="Q2144" s="43">
        <v>44810</v>
      </c>
      <c r="R2144" s="35">
        <v>0</v>
      </c>
      <c r="S2144" s="35">
        <v>0</v>
      </c>
      <c r="T2144" s="10" t="str">
        <f t="shared" si="371"/>
        <v>Sem - 37</v>
      </c>
      <c r="U2144" s="10" t="str">
        <f t="shared" si="372"/>
        <v>Septembre</v>
      </c>
      <c r="V2144" s="36" t="s">
        <v>1072</v>
      </c>
      <c r="W2144" s="34"/>
      <c r="X2144" s="91">
        <f t="shared" si="373"/>
        <v>0</v>
      </c>
      <c r="Y2144" s="92" t="str">
        <f>VLOOKUP('CM-CIC'!B2075,Annuaire_roster!B:F,4,0)</f>
        <v>RHOUDANE OTHMANE</v>
      </c>
      <c r="Z2144" s="37" t="s">
        <v>110</v>
      </c>
      <c r="AA2144" s="60" t="s">
        <v>232</v>
      </c>
      <c r="AB2144" s="35" t="s">
        <v>63</v>
      </c>
      <c r="AC2144" s="35" t="s">
        <v>63</v>
      </c>
      <c r="AD2144" s="35" t="s">
        <v>63</v>
      </c>
      <c r="AE2144" s="45" t="s">
        <v>63</v>
      </c>
      <c r="AF2144" s="61"/>
      <c r="AG2144" s="45"/>
    </row>
    <row r="2145" spans="1:33" x14ac:dyDescent="0.2">
      <c r="A2145" s="59">
        <f>+VLOOKUP(B2145,Annuaire_roster!B:G,5,0)</f>
        <v>1149</v>
      </c>
      <c r="B2145" s="78" t="s">
        <v>88</v>
      </c>
      <c r="C2145" s="65">
        <v>0.3125</v>
      </c>
      <c r="D2145" s="65">
        <v>0.3125</v>
      </c>
      <c r="E2145" s="66">
        <v>0.72916666666666663</v>
      </c>
      <c r="F2145" s="66">
        <v>0.72916666666666663</v>
      </c>
      <c r="G2145" s="49"/>
      <c r="H2145" s="48"/>
      <c r="I2145" s="85" t="s">
        <v>63</v>
      </c>
      <c r="J2145" s="48"/>
      <c r="K2145" s="58">
        <v>0</v>
      </c>
      <c r="L2145" s="48">
        <v>0</v>
      </c>
      <c r="M2145" s="70">
        <v>0</v>
      </c>
      <c r="N2145" s="34">
        <f t="shared" si="374"/>
        <v>0.37499999999999994</v>
      </c>
      <c r="O2145" s="38">
        <f t="shared" si="375"/>
        <v>0.37499999999999994</v>
      </c>
      <c r="P2145" s="82" t="s">
        <v>142</v>
      </c>
      <c r="Q2145" s="43">
        <v>44811</v>
      </c>
      <c r="R2145" s="35">
        <v>0</v>
      </c>
      <c r="S2145" s="35">
        <v>0</v>
      </c>
      <c r="T2145" s="10" t="str">
        <f t="shared" si="371"/>
        <v>Sem - 37</v>
      </c>
      <c r="U2145" s="10" t="str">
        <f t="shared" si="372"/>
        <v>Septembre</v>
      </c>
      <c r="V2145" s="36" t="s">
        <v>1073</v>
      </c>
      <c r="W2145" s="34"/>
      <c r="X2145" s="91">
        <f t="shared" si="373"/>
        <v>0</v>
      </c>
      <c r="Y2145" s="92" t="str">
        <f>VLOOKUP('CM-CIC'!B2076,Annuaire_roster!B:F,4,0)</f>
        <v>RHOUDANE OTHMANE</v>
      </c>
      <c r="Z2145" s="37" t="s">
        <v>110</v>
      </c>
      <c r="AA2145" s="60" t="s">
        <v>232</v>
      </c>
      <c r="AB2145" s="35" t="s">
        <v>63</v>
      </c>
      <c r="AC2145" s="35" t="s">
        <v>63</v>
      </c>
      <c r="AD2145" s="35" t="s">
        <v>63</v>
      </c>
      <c r="AE2145" s="45" t="s">
        <v>63</v>
      </c>
      <c r="AF2145" s="61"/>
      <c r="AG2145" s="45"/>
    </row>
    <row r="2146" spans="1:33" x14ac:dyDescent="0.2">
      <c r="A2146" s="59">
        <f>+VLOOKUP(B2146,Annuaire_roster!B:G,5,0)</f>
        <v>1252</v>
      </c>
      <c r="B2146" s="78" t="s">
        <v>87</v>
      </c>
      <c r="C2146" s="65">
        <v>0.31255787037037036</v>
      </c>
      <c r="D2146" s="65">
        <v>0.3125</v>
      </c>
      <c r="E2146" s="66">
        <v>0.72916666666666663</v>
      </c>
      <c r="F2146" s="66">
        <v>0.72916666666666663</v>
      </c>
      <c r="G2146" s="49"/>
      <c r="H2146" s="48"/>
      <c r="I2146" s="85" t="s">
        <v>63</v>
      </c>
      <c r="J2146" s="48"/>
      <c r="K2146" s="58">
        <v>0</v>
      </c>
      <c r="L2146" s="48">
        <v>0</v>
      </c>
      <c r="M2146" s="70">
        <v>0</v>
      </c>
      <c r="N2146" s="34">
        <f t="shared" si="374"/>
        <v>0.37499999999999994</v>
      </c>
      <c r="O2146" s="38">
        <f t="shared" si="375"/>
        <v>0.37499999999999994</v>
      </c>
      <c r="P2146" s="82" t="s">
        <v>142</v>
      </c>
      <c r="Q2146" s="43">
        <v>44811</v>
      </c>
      <c r="R2146" s="35">
        <v>0</v>
      </c>
      <c r="S2146" s="35">
        <v>0</v>
      </c>
      <c r="T2146" s="10" t="str">
        <f t="shared" si="371"/>
        <v>Sem - 37</v>
      </c>
      <c r="U2146" s="10" t="str">
        <f t="shared" si="372"/>
        <v>Septembre</v>
      </c>
      <c r="V2146" s="36" t="s">
        <v>1074</v>
      </c>
      <c r="W2146" s="34"/>
      <c r="X2146" s="91">
        <f t="shared" si="373"/>
        <v>0</v>
      </c>
      <c r="Y2146" s="92" t="str">
        <f>VLOOKUP('CM-CIC'!B2077,Annuaire_roster!B:F,4,0)</f>
        <v>RHOUDANE OTHMANE</v>
      </c>
      <c r="Z2146" s="37" t="s">
        <v>110</v>
      </c>
      <c r="AA2146" s="60" t="s">
        <v>232</v>
      </c>
      <c r="AB2146" s="35" t="s">
        <v>63</v>
      </c>
      <c r="AC2146" s="35" t="s">
        <v>63</v>
      </c>
      <c r="AD2146" s="35" t="s">
        <v>63</v>
      </c>
      <c r="AE2146" s="45" t="s">
        <v>63</v>
      </c>
      <c r="AF2146" s="61"/>
      <c r="AG2146" s="45"/>
    </row>
    <row r="2147" spans="1:33" x14ac:dyDescent="0.2">
      <c r="A2147" s="59">
        <f>+VLOOKUP(B2147,Annuaire_roster!B:G,5,0)</f>
        <v>1405</v>
      </c>
      <c r="B2147" s="78" t="s">
        <v>141</v>
      </c>
      <c r="C2147" s="65">
        <v>0.3125</v>
      </c>
      <c r="D2147" s="65">
        <v>0.3125</v>
      </c>
      <c r="E2147" s="66">
        <v>0.72916666666666663</v>
      </c>
      <c r="F2147" s="66">
        <v>0.72916666666666663</v>
      </c>
      <c r="G2147" s="49"/>
      <c r="H2147" s="48"/>
      <c r="I2147" s="85" t="s">
        <v>63</v>
      </c>
      <c r="J2147" s="48"/>
      <c r="K2147" s="58">
        <v>0</v>
      </c>
      <c r="L2147" s="48">
        <v>0</v>
      </c>
      <c r="M2147" s="70">
        <v>0</v>
      </c>
      <c r="N2147" s="34">
        <f t="shared" si="374"/>
        <v>0.37499999999999994</v>
      </c>
      <c r="O2147" s="38">
        <f t="shared" si="375"/>
        <v>0.37499999999999994</v>
      </c>
      <c r="P2147" s="82" t="s">
        <v>142</v>
      </c>
      <c r="Q2147" s="43">
        <v>44811</v>
      </c>
      <c r="R2147" s="35">
        <v>0</v>
      </c>
      <c r="S2147" s="35">
        <v>0</v>
      </c>
      <c r="T2147" s="10" t="str">
        <f t="shared" si="371"/>
        <v>Sem - 37</v>
      </c>
      <c r="U2147" s="10" t="str">
        <f t="shared" si="372"/>
        <v>Septembre</v>
      </c>
      <c r="V2147" s="36" t="s">
        <v>1075</v>
      </c>
      <c r="W2147" s="34"/>
      <c r="X2147" s="91">
        <f t="shared" si="373"/>
        <v>0</v>
      </c>
      <c r="Y2147" s="92" t="str">
        <f>VLOOKUP('CM-CIC'!B2078,Annuaire_roster!B:F,4,0)</f>
        <v>RHOUDANE OTHMANE</v>
      </c>
      <c r="Z2147" s="37" t="s">
        <v>110</v>
      </c>
      <c r="AA2147" s="60" t="s">
        <v>232</v>
      </c>
      <c r="AB2147" s="35" t="s">
        <v>63</v>
      </c>
      <c r="AC2147" s="35" t="s">
        <v>63</v>
      </c>
      <c r="AD2147" s="35" t="s">
        <v>63</v>
      </c>
      <c r="AE2147" s="45" t="s">
        <v>63</v>
      </c>
      <c r="AF2147" s="61"/>
      <c r="AG2147" s="45"/>
    </row>
    <row r="2148" spans="1:33" x14ac:dyDescent="0.2">
      <c r="A2148" s="59">
        <f>+VLOOKUP(B2148,Annuaire_roster!B:G,5,0)</f>
        <v>1138</v>
      </c>
      <c r="B2148" s="78" t="s">
        <v>73</v>
      </c>
      <c r="C2148" s="65">
        <v>0.3103009259259259</v>
      </c>
      <c r="D2148" s="65">
        <v>0.3125</v>
      </c>
      <c r="E2148" s="66">
        <v>0.72916666666666663</v>
      </c>
      <c r="F2148" s="66">
        <v>0.72916666666666663</v>
      </c>
      <c r="G2148" s="49"/>
      <c r="H2148" s="48"/>
      <c r="I2148" s="85" t="s">
        <v>63</v>
      </c>
      <c r="J2148" s="48"/>
      <c r="K2148" s="58">
        <v>0</v>
      </c>
      <c r="L2148" s="48">
        <v>0</v>
      </c>
      <c r="M2148" s="70">
        <v>0</v>
      </c>
      <c r="N2148" s="34">
        <f t="shared" si="374"/>
        <v>0.37499999999999994</v>
      </c>
      <c r="O2148" s="38">
        <f t="shared" si="375"/>
        <v>0.37499999999999994</v>
      </c>
      <c r="P2148" s="82" t="s">
        <v>142</v>
      </c>
      <c r="Q2148" s="43">
        <v>44811</v>
      </c>
      <c r="R2148" s="35">
        <v>0</v>
      </c>
      <c r="S2148" s="35">
        <v>0</v>
      </c>
      <c r="T2148" s="10" t="str">
        <f t="shared" si="371"/>
        <v>Sem - 37</v>
      </c>
      <c r="U2148" s="10" t="str">
        <f t="shared" si="372"/>
        <v>Septembre</v>
      </c>
      <c r="V2148" s="36" t="s">
        <v>1076</v>
      </c>
      <c r="W2148" s="34"/>
      <c r="X2148" s="91">
        <f t="shared" si="373"/>
        <v>2.1990740740741588E-3</v>
      </c>
      <c r="Y2148" s="92" t="str">
        <f>VLOOKUP('CM-CIC'!B2079,Annuaire_roster!B:F,4,0)</f>
        <v>RHOUDANE OTHMANE</v>
      </c>
      <c r="Z2148" s="37" t="s">
        <v>110</v>
      </c>
      <c r="AA2148" s="60" t="s">
        <v>232</v>
      </c>
      <c r="AB2148" s="35" t="s">
        <v>63</v>
      </c>
      <c r="AC2148" s="35" t="s">
        <v>63</v>
      </c>
      <c r="AD2148" s="35" t="s">
        <v>63</v>
      </c>
      <c r="AE2148" s="45" t="s">
        <v>63</v>
      </c>
      <c r="AF2148" s="61"/>
      <c r="AG2148" s="45"/>
    </row>
    <row r="2149" spans="1:33" x14ac:dyDescent="0.2">
      <c r="A2149" s="59">
        <f>+VLOOKUP(B2149,Annuaire_roster!B:G,5,0)</f>
        <v>1149</v>
      </c>
      <c r="B2149" s="78" t="s">
        <v>88</v>
      </c>
      <c r="C2149" s="65"/>
      <c r="D2149" s="65" t="s">
        <v>188</v>
      </c>
      <c r="E2149" s="66"/>
      <c r="F2149" s="66" t="s">
        <v>188</v>
      </c>
      <c r="G2149" s="49"/>
      <c r="H2149" s="48"/>
      <c r="I2149" s="85" t="s">
        <v>63</v>
      </c>
      <c r="J2149" s="48"/>
      <c r="K2149" s="58">
        <v>0</v>
      </c>
      <c r="L2149" s="48">
        <v>0</v>
      </c>
      <c r="M2149" s="70">
        <v>0</v>
      </c>
      <c r="N2149" s="34" t="str">
        <f t="shared" si="374"/>
        <v/>
      </c>
      <c r="O2149" s="38">
        <f t="shared" si="375"/>
        <v>0</v>
      </c>
      <c r="P2149" s="82" t="s">
        <v>142</v>
      </c>
      <c r="Q2149" s="43">
        <v>44812</v>
      </c>
      <c r="R2149" s="35">
        <v>0</v>
      </c>
      <c r="S2149" s="35">
        <v>0</v>
      </c>
      <c r="T2149" s="10" t="str">
        <f t="shared" si="371"/>
        <v>Sem - 37</v>
      </c>
      <c r="U2149" s="10" t="str">
        <f t="shared" si="372"/>
        <v>Septembre</v>
      </c>
      <c r="V2149" s="36" t="s">
        <v>1077</v>
      </c>
      <c r="W2149" s="34"/>
      <c r="X2149" s="91">
        <f t="shared" si="373"/>
        <v>0</v>
      </c>
      <c r="Y2149" s="92" t="str">
        <f>VLOOKUP('CM-CIC'!B2080,Annuaire_roster!B:F,4,0)</f>
        <v>RHOUDANE OTHMANE</v>
      </c>
      <c r="Z2149" s="37" t="s">
        <v>110</v>
      </c>
      <c r="AA2149" s="60" t="s">
        <v>232</v>
      </c>
      <c r="AB2149" s="35" t="s">
        <v>63</v>
      </c>
      <c r="AC2149" s="35" t="s">
        <v>63</v>
      </c>
      <c r="AD2149" s="35" t="s">
        <v>63</v>
      </c>
      <c r="AE2149" s="45" t="s">
        <v>63</v>
      </c>
      <c r="AF2149" s="61"/>
      <c r="AG2149" s="45"/>
    </row>
    <row r="2150" spans="1:33" x14ac:dyDescent="0.2">
      <c r="A2150" s="59">
        <f>+VLOOKUP(B2150,Annuaire_roster!B:G,5,0)</f>
        <v>1252</v>
      </c>
      <c r="B2150" s="78" t="s">
        <v>87</v>
      </c>
      <c r="C2150" s="65">
        <v>0.31218750000000001</v>
      </c>
      <c r="D2150" s="65">
        <v>0.3125</v>
      </c>
      <c r="E2150" s="66">
        <v>0.72916666666666663</v>
      </c>
      <c r="F2150" s="66">
        <v>0.72916666666666663</v>
      </c>
      <c r="G2150" s="49"/>
      <c r="H2150" s="48"/>
      <c r="I2150" s="85" t="s">
        <v>63</v>
      </c>
      <c r="J2150" s="48"/>
      <c r="K2150" s="58">
        <v>0</v>
      </c>
      <c r="L2150" s="48">
        <v>0</v>
      </c>
      <c r="M2150" s="70">
        <v>0</v>
      </c>
      <c r="N2150" s="34">
        <f t="shared" si="374"/>
        <v>0.37499999999999994</v>
      </c>
      <c r="O2150" s="38">
        <f t="shared" si="375"/>
        <v>0.37499999999999994</v>
      </c>
      <c r="P2150" s="82" t="s">
        <v>142</v>
      </c>
      <c r="Q2150" s="43">
        <v>44812</v>
      </c>
      <c r="R2150" s="35">
        <v>0</v>
      </c>
      <c r="S2150" s="35">
        <v>0</v>
      </c>
      <c r="T2150" s="10" t="str">
        <f t="shared" si="371"/>
        <v>Sem - 37</v>
      </c>
      <c r="U2150" s="10" t="str">
        <f t="shared" si="372"/>
        <v>Septembre</v>
      </c>
      <c r="V2150" s="36" t="s">
        <v>1078</v>
      </c>
      <c r="W2150" s="34"/>
      <c r="X2150" s="91">
        <f t="shared" si="373"/>
        <v>0</v>
      </c>
      <c r="Y2150" s="92" t="str">
        <f>VLOOKUP('CM-CIC'!B2081,Annuaire_roster!B:F,4,0)</f>
        <v>RHOUDANE OTHMANE</v>
      </c>
      <c r="Z2150" s="37" t="s">
        <v>110</v>
      </c>
      <c r="AA2150" s="60" t="s">
        <v>232</v>
      </c>
      <c r="AB2150" s="35" t="s">
        <v>63</v>
      </c>
      <c r="AC2150" s="35" t="s">
        <v>63</v>
      </c>
      <c r="AD2150" s="35" t="s">
        <v>63</v>
      </c>
      <c r="AE2150" s="45" t="s">
        <v>63</v>
      </c>
      <c r="AF2150" s="61"/>
      <c r="AG2150" s="45"/>
    </row>
    <row r="2151" spans="1:33" x14ac:dyDescent="0.2">
      <c r="A2151" s="59">
        <f>+VLOOKUP(B2151,Annuaire_roster!B:G,5,0)</f>
        <v>1405</v>
      </c>
      <c r="B2151" s="78" t="s">
        <v>141</v>
      </c>
      <c r="C2151" s="65">
        <v>0.3125</v>
      </c>
      <c r="D2151" s="65">
        <v>0.3125</v>
      </c>
      <c r="E2151" s="66">
        <v>0.72916666666666663</v>
      </c>
      <c r="F2151" s="66">
        <v>0.72916666666666663</v>
      </c>
      <c r="G2151" s="49"/>
      <c r="H2151" s="48"/>
      <c r="I2151" s="85" t="s">
        <v>63</v>
      </c>
      <c r="J2151" s="48"/>
      <c r="K2151" s="58">
        <v>0</v>
      </c>
      <c r="L2151" s="48">
        <v>0</v>
      </c>
      <c r="M2151" s="70">
        <v>0</v>
      </c>
      <c r="N2151" s="34">
        <f t="shared" si="374"/>
        <v>0.37499999999999994</v>
      </c>
      <c r="O2151" s="38">
        <f t="shared" si="375"/>
        <v>0.37499999999999994</v>
      </c>
      <c r="P2151" s="82" t="s">
        <v>142</v>
      </c>
      <c r="Q2151" s="43">
        <v>44812</v>
      </c>
      <c r="R2151" s="35">
        <v>0</v>
      </c>
      <c r="S2151" s="35">
        <v>0</v>
      </c>
      <c r="T2151" s="10" t="str">
        <f t="shared" si="371"/>
        <v>Sem - 37</v>
      </c>
      <c r="U2151" s="10" t="str">
        <f t="shared" si="372"/>
        <v>Septembre</v>
      </c>
      <c r="V2151" s="36" t="s">
        <v>1079</v>
      </c>
      <c r="W2151" s="34"/>
      <c r="X2151" s="91">
        <f t="shared" si="373"/>
        <v>0</v>
      </c>
      <c r="Y2151" s="92" t="str">
        <f>VLOOKUP('CM-CIC'!B2082,Annuaire_roster!B:F,4,0)</f>
        <v>RHOUDANE OTHMANE</v>
      </c>
      <c r="Z2151" s="37" t="s">
        <v>110</v>
      </c>
      <c r="AA2151" s="60" t="s">
        <v>232</v>
      </c>
      <c r="AB2151" s="35" t="s">
        <v>63</v>
      </c>
      <c r="AC2151" s="35" t="s">
        <v>63</v>
      </c>
      <c r="AD2151" s="35" t="s">
        <v>63</v>
      </c>
      <c r="AE2151" s="45" t="s">
        <v>63</v>
      </c>
      <c r="AF2151" s="61"/>
      <c r="AG2151" s="45"/>
    </row>
    <row r="2152" spans="1:33" x14ac:dyDescent="0.2">
      <c r="A2152" s="59">
        <f>+VLOOKUP(B2152,Annuaire_roster!B:G,5,0)</f>
        <v>1138</v>
      </c>
      <c r="B2152" s="78" t="s">
        <v>73</v>
      </c>
      <c r="C2152" s="65">
        <v>0.31065972222222221</v>
      </c>
      <c r="D2152" s="65">
        <v>0.3125</v>
      </c>
      <c r="E2152" s="66">
        <v>0.72916666666666663</v>
      </c>
      <c r="F2152" s="66">
        <v>0.72916666666666663</v>
      </c>
      <c r="G2152" s="49"/>
      <c r="H2152" s="48"/>
      <c r="I2152" s="85" t="s">
        <v>63</v>
      </c>
      <c r="J2152" s="48"/>
      <c r="K2152" s="58">
        <v>0</v>
      </c>
      <c r="L2152" s="48">
        <v>0</v>
      </c>
      <c r="M2152" s="70">
        <v>0</v>
      </c>
      <c r="N2152" s="34">
        <f t="shared" si="374"/>
        <v>0.37499999999999994</v>
      </c>
      <c r="O2152" s="38">
        <f t="shared" si="375"/>
        <v>0.37499999999999994</v>
      </c>
      <c r="P2152" s="82" t="s">
        <v>142</v>
      </c>
      <c r="Q2152" s="43">
        <v>44812</v>
      </c>
      <c r="R2152" s="35">
        <v>0</v>
      </c>
      <c r="S2152" s="35">
        <v>0</v>
      </c>
      <c r="T2152" s="10" t="str">
        <f t="shared" si="371"/>
        <v>Sem - 37</v>
      </c>
      <c r="U2152" s="10" t="str">
        <f t="shared" si="372"/>
        <v>Septembre</v>
      </c>
      <c r="V2152" s="36" t="s">
        <v>1080</v>
      </c>
      <c r="W2152" s="34"/>
      <c r="X2152" s="91">
        <f t="shared" si="373"/>
        <v>1.8402777777778434E-3</v>
      </c>
      <c r="Y2152" s="92" t="str">
        <f>VLOOKUP('CM-CIC'!B2083,Annuaire_roster!B:F,4,0)</f>
        <v>RHOUDANE OTHMANE</v>
      </c>
      <c r="Z2152" s="37" t="s">
        <v>110</v>
      </c>
      <c r="AA2152" s="60" t="s">
        <v>232</v>
      </c>
      <c r="AB2152" s="35" t="s">
        <v>63</v>
      </c>
      <c r="AC2152" s="35" t="s">
        <v>63</v>
      </c>
      <c r="AD2152" s="35" t="s">
        <v>63</v>
      </c>
      <c r="AE2152" s="45" t="s">
        <v>63</v>
      </c>
      <c r="AF2152" s="61"/>
      <c r="AG2152" s="45"/>
    </row>
    <row r="2153" spans="1:33" x14ac:dyDescent="0.2">
      <c r="A2153" s="59">
        <f>+VLOOKUP(B2153,Annuaire_roster!B:G,5,0)</f>
        <v>1138</v>
      </c>
      <c r="B2153" s="78" t="s">
        <v>73</v>
      </c>
      <c r="C2153" s="65">
        <v>0.31471064814814814</v>
      </c>
      <c r="D2153" s="65">
        <v>0.3125</v>
      </c>
      <c r="E2153" s="66">
        <v>0.72916666666666663</v>
      </c>
      <c r="F2153" s="66">
        <v>0.72916666666666663</v>
      </c>
      <c r="G2153" s="49"/>
      <c r="H2153" s="48"/>
      <c r="I2153" s="146"/>
      <c r="J2153" s="48"/>
      <c r="K2153" s="58"/>
      <c r="L2153" s="48">
        <v>0</v>
      </c>
      <c r="M2153" s="70">
        <v>0</v>
      </c>
      <c r="N2153" s="34">
        <f t="shared" si="374"/>
        <v>0.37499999999999994</v>
      </c>
      <c r="O2153" s="38">
        <f t="shared" si="375"/>
        <v>0.37499999999999994</v>
      </c>
      <c r="P2153" s="82" t="s">
        <v>142</v>
      </c>
      <c r="Q2153" s="43">
        <v>44813</v>
      </c>
      <c r="R2153" s="35">
        <v>0</v>
      </c>
      <c r="S2153" s="35">
        <v>0</v>
      </c>
      <c r="T2153" s="10" t="str">
        <f t="shared" si="371"/>
        <v>Sem - 37</v>
      </c>
      <c r="U2153" s="10" t="str">
        <f t="shared" si="372"/>
        <v>Septembre</v>
      </c>
      <c r="V2153" s="36" t="s">
        <v>1085</v>
      </c>
      <c r="W2153" s="34"/>
      <c r="X2153" s="91">
        <f t="shared" si="373"/>
        <v>0</v>
      </c>
      <c r="Y2153" s="92" t="str">
        <f>VLOOKUP('CM-CIC'!B2084,Annuaire_roster!B:F,4,0)</f>
        <v>RHOUDANE OTHMANE</v>
      </c>
      <c r="Z2153" s="37" t="s">
        <v>110</v>
      </c>
      <c r="AA2153" s="60" t="s">
        <v>232</v>
      </c>
      <c r="AB2153" s="35" t="s">
        <v>63</v>
      </c>
      <c r="AC2153" s="35" t="s">
        <v>63</v>
      </c>
      <c r="AD2153" s="35" t="s">
        <v>63</v>
      </c>
      <c r="AE2153" s="45" t="s">
        <v>63</v>
      </c>
      <c r="AF2153" s="61"/>
      <c r="AG2153" s="45"/>
    </row>
    <row r="2154" spans="1:33" x14ac:dyDescent="0.2">
      <c r="A2154" s="59">
        <f>+VLOOKUP(B2154,Annuaire_roster!B:G,5,0)</f>
        <v>1149</v>
      </c>
      <c r="B2154" s="78" t="s">
        <v>88</v>
      </c>
      <c r="C2154" s="65"/>
      <c r="D2154" s="65" t="s">
        <v>188</v>
      </c>
      <c r="E2154" s="66"/>
      <c r="F2154" s="66" t="s">
        <v>188</v>
      </c>
      <c r="G2154" s="49"/>
      <c r="H2154" s="48"/>
      <c r="I2154" s="85" t="s">
        <v>63</v>
      </c>
      <c r="J2154" s="48"/>
      <c r="K2154" s="58">
        <v>0</v>
      </c>
      <c r="L2154" s="48">
        <v>0</v>
      </c>
      <c r="M2154" s="70">
        <v>0</v>
      </c>
      <c r="N2154" s="34" t="str">
        <f t="shared" si="374"/>
        <v/>
      </c>
      <c r="O2154" s="38">
        <f t="shared" si="375"/>
        <v>0</v>
      </c>
      <c r="P2154" s="82" t="s">
        <v>142</v>
      </c>
      <c r="Q2154" s="43">
        <v>44813</v>
      </c>
      <c r="R2154" s="35">
        <v>0</v>
      </c>
      <c r="S2154" s="35">
        <v>0</v>
      </c>
      <c r="T2154" s="10" t="str">
        <f t="shared" si="371"/>
        <v>Sem - 37</v>
      </c>
      <c r="U2154" s="10" t="str">
        <f t="shared" si="372"/>
        <v>Septembre</v>
      </c>
      <c r="V2154" s="36" t="s">
        <v>1082</v>
      </c>
      <c r="W2154" s="34"/>
      <c r="X2154" s="91">
        <f t="shared" si="373"/>
        <v>0</v>
      </c>
      <c r="Y2154" s="92" t="str">
        <f>VLOOKUP('CM-CIC'!B2085,Annuaire_roster!B:F,4,0)</f>
        <v>RHOUDANE OTHMANE</v>
      </c>
      <c r="Z2154" s="37" t="s">
        <v>110</v>
      </c>
      <c r="AA2154" s="60" t="s">
        <v>232</v>
      </c>
      <c r="AB2154" s="35" t="s">
        <v>63</v>
      </c>
      <c r="AC2154" s="35" t="s">
        <v>63</v>
      </c>
      <c r="AD2154" s="35" t="s">
        <v>63</v>
      </c>
      <c r="AE2154" s="45" t="s">
        <v>63</v>
      </c>
      <c r="AF2154" s="61"/>
      <c r="AG2154" s="45"/>
    </row>
    <row r="2155" spans="1:33" x14ac:dyDescent="0.2">
      <c r="A2155" s="59">
        <f>+VLOOKUP(B2155,Annuaire_roster!B:G,5,0)</f>
        <v>1252</v>
      </c>
      <c r="B2155" s="78" t="s">
        <v>87</v>
      </c>
      <c r="C2155" s="65">
        <v>0.31251157407407404</v>
      </c>
      <c r="D2155" s="65">
        <v>0.3125</v>
      </c>
      <c r="E2155" s="66">
        <v>0.72916666666666663</v>
      </c>
      <c r="F2155" s="66">
        <v>0.72916666666666663</v>
      </c>
      <c r="G2155" s="49"/>
      <c r="H2155" s="48"/>
      <c r="I2155" s="85" t="s">
        <v>63</v>
      </c>
      <c r="J2155" s="48"/>
      <c r="K2155" s="58">
        <v>0</v>
      </c>
      <c r="L2155" s="48">
        <v>0</v>
      </c>
      <c r="M2155" s="70">
        <v>0</v>
      </c>
      <c r="N2155" s="34">
        <f t="shared" si="374"/>
        <v>0.37499999999999994</v>
      </c>
      <c r="O2155" s="38">
        <f t="shared" si="375"/>
        <v>0.37499999999999994</v>
      </c>
      <c r="P2155" s="82" t="s">
        <v>142</v>
      </c>
      <c r="Q2155" s="43">
        <v>44813</v>
      </c>
      <c r="R2155" s="35">
        <v>0</v>
      </c>
      <c r="S2155" s="35">
        <v>0</v>
      </c>
      <c r="T2155" s="10" t="str">
        <f t="shared" si="371"/>
        <v>Sem - 37</v>
      </c>
      <c r="U2155" s="10" t="str">
        <f t="shared" si="372"/>
        <v>Septembre</v>
      </c>
      <c r="V2155" s="36" t="s">
        <v>1083</v>
      </c>
      <c r="W2155" s="34"/>
      <c r="X2155" s="91">
        <f t="shared" si="373"/>
        <v>0</v>
      </c>
      <c r="Y2155" s="92" t="str">
        <f>VLOOKUP('CM-CIC'!B2086,Annuaire_roster!B:F,4,0)</f>
        <v>RHOUDANE OTHMANE</v>
      </c>
      <c r="Z2155" s="37" t="s">
        <v>110</v>
      </c>
      <c r="AA2155" s="60" t="s">
        <v>232</v>
      </c>
      <c r="AB2155" s="35" t="s">
        <v>63</v>
      </c>
      <c r="AC2155" s="35" t="s">
        <v>63</v>
      </c>
      <c r="AD2155" s="35" t="s">
        <v>63</v>
      </c>
      <c r="AE2155" s="45" t="s">
        <v>63</v>
      </c>
      <c r="AF2155" s="61"/>
      <c r="AG2155" s="45"/>
    </row>
    <row r="2156" spans="1:33" x14ac:dyDescent="0.2">
      <c r="A2156" s="59">
        <f>+VLOOKUP(B2156,Annuaire_roster!B:G,5,0)</f>
        <v>1405</v>
      </c>
      <c r="B2156" s="78" t="s">
        <v>141</v>
      </c>
      <c r="C2156" s="65">
        <v>0.3125</v>
      </c>
      <c r="D2156" s="65">
        <v>0.3125</v>
      </c>
      <c r="E2156" s="66">
        <v>0.72916666666666663</v>
      </c>
      <c r="F2156" s="66">
        <v>0.72916666666666663</v>
      </c>
      <c r="G2156" s="49"/>
      <c r="H2156" s="48"/>
      <c r="I2156" s="85" t="s">
        <v>63</v>
      </c>
      <c r="J2156" s="48"/>
      <c r="K2156" s="58">
        <v>0</v>
      </c>
      <c r="L2156" s="48">
        <v>0</v>
      </c>
      <c r="M2156" s="70">
        <v>0</v>
      </c>
      <c r="N2156" s="34">
        <f t="shared" si="374"/>
        <v>0.37499999999999994</v>
      </c>
      <c r="O2156" s="38">
        <f t="shared" si="375"/>
        <v>0.37499999999999994</v>
      </c>
      <c r="P2156" s="82" t="s">
        <v>142</v>
      </c>
      <c r="Q2156" s="43">
        <v>44813</v>
      </c>
      <c r="R2156" s="35">
        <v>0</v>
      </c>
      <c r="S2156" s="35">
        <v>0</v>
      </c>
      <c r="T2156" s="10" t="str">
        <f t="shared" si="371"/>
        <v>Sem - 37</v>
      </c>
      <c r="U2156" s="10" t="str">
        <f t="shared" si="372"/>
        <v>Septembre</v>
      </c>
      <c r="V2156" s="36" t="s">
        <v>1084</v>
      </c>
      <c r="W2156" s="34"/>
      <c r="X2156" s="91">
        <f t="shared" si="373"/>
        <v>0</v>
      </c>
      <c r="Y2156" s="92" t="str">
        <f>VLOOKUP('CM-CIC'!B2087,Annuaire_roster!B:F,4,0)</f>
        <v>RHOUDANE OTHMANE</v>
      </c>
      <c r="Z2156" s="37" t="s">
        <v>110</v>
      </c>
      <c r="AA2156" s="60" t="s">
        <v>232</v>
      </c>
      <c r="AB2156" s="35" t="s">
        <v>63</v>
      </c>
      <c r="AC2156" s="35" t="s">
        <v>63</v>
      </c>
      <c r="AD2156" s="35" t="s">
        <v>63</v>
      </c>
      <c r="AE2156" s="45" t="s">
        <v>63</v>
      </c>
      <c r="AF2156" s="61"/>
      <c r="AG2156" s="45"/>
    </row>
    <row r="2157" spans="1:33" x14ac:dyDescent="0.2">
      <c r="A2157" s="59">
        <f>+VLOOKUP(B2157,Annuaire_roster!B:G,5,0)</f>
        <v>1149</v>
      </c>
      <c r="B2157" s="78" t="s">
        <v>88</v>
      </c>
      <c r="C2157" s="65"/>
      <c r="D2157" s="65" t="s">
        <v>188</v>
      </c>
      <c r="E2157" s="66"/>
      <c r="F2157" s="66" t="s">
        <v>188</v>
      </c>
      <c r="G2157" s="49"/>
      <c r="H2157" s="48"/>
      <c r="I2157" s="85" t="s">
        <v>63</v>
      </c>
      <c r="J2157" s="48"/>
      <c r="K2157" s="58">
        <v>0</v>
      </c>
      <c r="L2157" s="48">
        <v>0</v>
      </c>
      <c r="M2157" s="70">
        <v>0</v>
      </c>
      <c r="N2157" s="34" t="str">
        <f t="shared" si="374"/>
        <v/>
      </c>
      <c r="O2157" s="38">
        <f t="shared" si="375"/>
        <v>0</v>
      </c>
      <c r="P2157" s="82" t="s">
        <v>142</v>
      </c>
      <c r="Q2157" s="43">
        <v>44814</v>
      </c>
      <c r="R2157" s="35">
        <v>0</v>
      </c>
      <c r="S2157" s="35">
        <v>0</v>
      </c>
      <c r="T2157" s="10" t="str">
        <f t="shared" si="371"/>
        <v>Sem - 37</v>
      </c>
      <c r="U2157" s="10" t="str">
        <f t="shared" si="372"/>
        <v>Septembre</v>
      </c>
      <c r="V2157" s="36" t="s">
        <v>1087</v>
      </c>
      <c r="W2157" s="34"/>
      <c r="X2157" s="91">
        <f t="shared" si="373"/>
        <v>0</v>
      </c>
      <c r="Y2157" s="92" t="str">
        <f>VLOOKUP('CM-CIC'!B2088,Annuaire_roster!B:F,4,0)</f>
        <v>RHOUDANE OTHMANE</v>
      </c>
      <c r="Z2157" s="37" t="s">
        <v>110</v>
      </c>
      <c r="AA2157" s="60" t="s">
        <v>232</v>
      </c>
      <c r="AB2157" s="35" t="s">
        <v>63</v>
      </c>
      <c r="AC2157" s="35" t="s">
        <v>63</v>
      </c>
      <c r="AD2157" s="35" t="s">
        <v>63</v>
      </c>
      <c r="AE2157" s="45" t="s">
        <v>63</v>
      </c>
      <c r="AF2157" s="61"/>
      <c r="AG2157" s="45"/>
    </row>
    <row r="2158" spans="1:33" x14ac:dyDescent="0.2">
      <c r="A2158" s="59">
        <f>+VLOOKUP(B2158,Annuaire_roster!B:G,5,0)</f>
        <v>1252</v>
      </c>
      <c r="B2158" s="78" t="s">
        <v>87</v>
      </c>
      <c r="C2158" s="65">
        <v>0.35422453703703705</v>
      </c>
      <c r="D2158" s="65">
        <v>0.35416666666666669</v>
      </c>
      <c r="E2158" s="66">
        <v>0.72916666666666663</v>
      </c>
      <c r="F2158" s="66">
        <v>0.72916666666666663</v>
      </c>
      <c r="G2158" s="49"/>
      <c r="H2158" s="48"/>
      <c r="I2158" s="85" t="s">
        <v>63</v>
      </c>
      <c r="J2158" s="48"/>
      <c r="K2158" s="58">
        <v>0</v>
      </c>
      <c r="L2158" s="48">
        <v>0</v>
      </c>
      <c r="M2158" s="70">
        <v>0</v>
      </c>
      <c r="N2158" s="34">
        <f t="shared" si="374"/>
        <v>0.33333333333333326</v>
      </c>
      <c r="O2158" s="38">
        <f t="shared" si="375"/>
        <v>0.33333333333333326</v>
      </c>
      <c r="P2158" s="82" t="s">
        <v>142</v>
      </c>
      <c r="Q2158" s="43">
        <v>44814</v>
      </c>
      <c r="R2158" s="35">
        <v>0</v>
      </c>
      <c r="S2158" s="35">
        <v>0</v>
      </c>
      <c r="T2158" s="10" t="str">
        <f t="shared" si="371"/>
        <v>Sem - 37</v>
      </c>
      <c r="U2158" s="10" t="str">
        <f t="shared" si="372"/>
        <v>Septembre</v>
      </c>
      <c r="V2158" s="36" t="s">
        <v>1088</v>
      </c>
      <c r="W2158" s="34"/>
      <c r="X2158" s="91">
        <f t="shared" si="373"/>
        <v>0</v>
      </c>
      <c r="Y2158" s="92" t="str">
        <f>VLOOKUP('CM-CIC'!B2089,Annuaire_roster!B:F,4,0)</f>
        <v>RHOUDANE OTHMANE</v>
      </c>
      <c r="Z2158" s="37" t="s">
        <v>110</v>
      </c>
      <c r="AA2158" s="60" t="s">
        <v>232</v>
      </c>
      <c r="AB2158" s="35" t="s">
        <v>63</v>
      </c>
      <c r="AC2158" s="35" t="s">
        <v>63</v>
      </c>
      <c r="AD2158" s="35" t="s">
        <v>63</v>
      </c>
      <c r="AE2158" s="45" t="s">
        <v>63</v>
      </c>
      <c r="AF2158" s="61"/>
      <c r="AG2158" s="45"/>
    </row>
    <row r="2159" spans="1:33" x14ac:dyDescent="0.2">
      <c r="A2159" s="59">
        <f>+VLOOKUP(B2159,Annuaire_roster!B:G,5,0)</f>
        <v>1405</v>
      </c>
      <c r="B2159" s="78" t="s">
        <v>141</v>
      </c>
      <c r="C2159" s="65">
        <v>0.30561342592592589</v>
      </c>
      <c r="D2159" s="65">
        <v>0.3125</v>
      </c>
      <c r="E2159" s="66">
        <v>0.6875</v>
      </c>
      <c r="F2159" s="66">
        <v>0.6875</v>
      </c>
      <c r="G2159" s="49"/>
      <c r="H2159" s="48"/>
      <c r="I2159" s="85" t="s">
        <v>63</v>
      </c>
      <c r="J2159" s="48"/>
      <c r="K2159" s="58">
        <v>0</v>
      </c>
      <c r="L2159" s="48">
        <v>0</v>
      </c>
      <c r="M2159" s="70">
        <v>0</v>
      </c>
      <c r="N2159" s="34">
        <f t="shared" si="374"/>
        <v>0.33333333333333331</v>
      </c>
      <c r="O2159" s="38">
        <f t="shared" si="375"/>
        <v>0.33333333333333331</v>
      </c>
      <c r="P2159" s="82" t="s">
        <v>142</v>
      </c>
      <c r="Q2159" s="43">
        <v>44814</v>
      </c>
      <c r="R2159" s="35">
        <v>0</v>
      </c>
      <c r="S2159" s="35">
        <v>0</v>
      </c>
      <c r="T2159" s="10" t="str">
        <f t="shared" si="371"/>
        <v>Sem - 37</v>
      </c>
      <c r="U2159" s="10" t="str">
        <f t="shared" si="372"/>
        <v>Septembre</v>
      </c>
      <c r="V2159" s="36" t="s">
        <v>1089</v>
      </c>
      <c r="W2159" s="34"/>
      <c r="X2159" s="91">
        <f t="shared" si="373"/>
        <v>6.8865740740741144E-3</v>
      </c>
      <c r="Y2159" s="92" t="str">
        <f>VLOOKUP('CM-CIC'!B2090,Annuaire_roster!B:F,4,0)</f>
        <v>RHOUDANE OTHMANE</v>
      </c>
      <c r="Z2159" s="37" t="s">
        <v>110</v>
      </c>
      <c r="AA2159" s="60" t="s">
        <v>232</v>
      </c>
      <c r="AB2159" s="35" t="s">
        <v>63</v>
      </c>
      <c r="AC2159" s="35" t="s">
        <v>63</v>
      </c>
      <c r="AD2159" s="35" t="s">
        <v>63</v>
      </c>
      <c r="AE2159" s="45" t="s">
        <v>63</v>
      </c>
      <c r="AF2159" s="61"/>
      <c r="AG2159" s="45"/>
    </row>
    <row r="2160" spans="1:33" x14ac:dyDescent="0.2">
      <c r="A2160" s="59">
        <f>+VLOOKUP(B2160,Annuaire_roster!B:G,5,0)</f>
        <v>1138</v>
      </c>
      <c r="B2160" s="78" t="s">
        <v>73</v>
      </c>
      <c r="C2160" s="65">
        <v>0.31099537037037034</v>
      </c>
      <c r="D2160" s="65">
        <v>0.3125</v>
      </c>
      <c r="E2160" s="66">
        <v>0.6875</v>
      </c>
      <c r="F2160" s="66">
        <v>0.6875</v>
      </c>
      <c r="G2160" s="49"/>
      <c r="H2160" s="48"/>
      <c r="I2160" s="85" t="s">
        <v>63</v>
      </c>
      <c r="J2160" s="48"/>
      <c r="K2160" s="58">
        <v>0</v>
      </c>
      <c r="L2160" s="48">
        <v>0</v>
      </c>
      <c r="M2160" s="70">
        <v>0</v>
      </c>
      <c r="N2160" s="34">
        <f t="shared" si="374"/>
        <v>0.33333333333333331</v>
      </c>
      <c r="O2160" s="38">
        <f t="shared" si="375"/>
        <v>0.33333333333333331</v>
      </c>
      <c r="P2160" s="82" t="s">
        <v>142</v>
      </c>
      <c r="Q2160" s="43">
        <v>44814</v>
      </c>
      <c r="R2160" s="35">
        <v>0</v>
      </c>
      <c r="S2160" s="35">
        <v>0</v>
      </c>
      <c r="T2160" s="10" t="str">
        <f t="shared" si="371"/>
        <v>Sem - 37</v>
      </c>
      <c r="U2160" s="10" t="str">
        <f t="shared" si="372"/>
        <v>Septembre</v>
      </c>
      <c r="V2160" s="36" t="s">
        <v>1090</v>
      </c>
      <c r="W2160" s="34"/>
      <c r="X2160" s="91">
        <f t="shared" si="373"/>
        <v>1.5046296296297168E-3</v>
      </c>
      <c r="Y2160" s="92" t="str">
        <f>VLOOKUP('CM-CIC'!B2091,Annuaire_roster!B:F,4,0)</f>
        <v>RHOUDANE OTHMANE</v>
      </c>
      <c r="Z2160" s="37" t="s">
        <v>110</v>
      </c>
      <c r="AA2160" s="60" t="s">
        <v>232</v>
      </c>
      <c r="AB2160" s="35" t="s">
        <v>63</v>
      </c>
      <c r="AC2160" s="35" t="s">
        <v>63</v>
      </c>
      <c r="AD2160" s="35" t="s">
        <v>63</v>
      </c>
      <c r="AE2160" s="45" t="s">
        <v>63</v>
      </c>
      <c r="AF2160" s="61"/>
      <c r="AG2160" s="45"/>
    </row>
    <row r="2161" spans="1:33" x14ac:dyDescent="0.2">
      <c r="A2161" s="59">
        <f>+VLOOKUP(B2161,Annuaire_roster!B:G,5,0)</f>
        <v>1149</v>
      </c>
      <c r="B2161" s="78" t="s">
        <v>88</v>
      </c>
      <c r="C2161" s="65"/>
      <c r="D2161" s="65" t="s">
        <v>64</v>
      </c>
      <c r="E2161" s="66"/>
      <c r="F2161" s="66" t="s">
        <v>64</v>
      </c>
      <c r="G2161" s="49"/>
      <c r="H2161" s="48"/>
      <c r="I2161" s="85" t="s">
        <v>63</v>
      </c>
      <c r="J2161" s="48"/>
      <c r="K2161" s="58">
        <v>0</v>
      </c>
      <c r="L2161" s="48">
        <v>0</v>
      </c>
      <c r="M2161" s="70">
        <v>0</v>
      </c>
      <c r="N2161" s="34" t="str">
        <f t="shared" si="374"/>
        <v/>
      </c>
      <c r="O2161" s="38">
        <f t="shared" si="375"/>
        <v>0</v>
      </c>
      <c r="P2161" s="82" t="s">
        <v>142</v>
      </c>
      <c r="Q2161" s="43">
        <v>44815</v>
      </c>
      <c r="R2161" s="35">
        <v>0</v>
      </c>
      <c r="S2161" s="35">
        <v>0</v>
      </c>
      <c r="T2161" s="10" t="str">
        <f t="shared" si="371"/>
        <v>Sem - 37</v>
      </c>
      <c r="U2161" s="10" t="str">
        <f t="shared" si="372"/>
        <v>Septembre</v>
      </c>
      <c r="V2161" s="36" t="s">
        <v>1092</v>
      </c>
      <c r="W2161" s="34"/>
      <c r="X2161" s="91">
        <f t="shared" si="373"/>
        <v>0</v>
      </c>
      <c r="Y2161" s="92" t="str">
        <f>VLOOKUP('CM-CIC'!B2092,Annuaire_roster!B:F,4,0)</f>
        <v>RHOUDANE OTHMANE</v>
      </c>
      <c r="Z2161" s="37" t="s">
        <v>110</v>
      </c>
      <c r="AA2161" s="60" t="s">
        <v>232</v>
      </c>
      <c r="AB2161" s="35" t="s">
        <v>63</v>
      </c>
      <c r="AC2161" s="35" t="s">
        <v>63</v>
      </c>
      <c r="AD2161" s="35" t="s">
        <v>63</v>
      </c>
      <c r="AE2161" s="45" t="s">
        <v>63</v>
      </c>
      <c r="AF2161" s="61"/>
      <c r="AG2161" s="45"/>
    </row>
    <row r="2162" spans="1:33" x14ac:dyDescent="0.2">
      <c r="A2162" s="59">
        <f>+VLOOKUP(B2162,Annuaire_roster!B:G,5,0)</f>
        <v>1252</v>
      </c>
      <c r="B2162" s="78" t="s">
        <v>87</v>
      </c>
      <c r="C2162" s="65"/>
      <c r="D2162" s="65" t="s">
        <v>64</v>
      </c>
      <c r="E2162" s="66"/>
      <c r="F2162" s="66" t="s">
        <v>64</v>
      </c>
      <c r="G2162" s="49"/>
      <c r="H2162" s="48"/>
      <c r="I2162" s="85" t="s">
        <v>63</v>
      </c>
      <c r="J2162" s="48"/>
      <c r="K2162" s="58">
        <v>0</v>
      </c>
      <c r="L2162" s="48">
        <v>0</v>
      </c>
      <c r="M2162" s="70">
        <v>0</v>
      </c>
      <c r="N2162" s="34" t="str">
        <f t="shared" si="374"/>
        <v/>
      </c>
      <c r="O2162" s="38">
        <f t="shared" si="375"/>
        <v>0</v>
      </c>
      <c r="P2162" s="82" t="s">
        <v>142</v>
      </c>
      <c r="Q2162" s="43">
        <v>44815</v>
      </c>
      <c r="R2162" s="35">
        <v>0</v>
      </c>
      <c r="S2162" s="35">
        <v>0</v>
      </c>
      <c r="T2162" s="10" t="str">
        <f t="shared" si="371"/>
        <v>Sem - 37</v>
      </c>
      <c r="U2162" s="10" t="str">
        <f t="shared" si="372"/>
        <v>Septembre</v>
      </c>
      <c r="V2162" s="36" t="s">
        <v>1093</v>
      </c>
      <c r="W2162" s="34"/>
      <c r="X2162" s="91">
        <f t="shared" si="373"/>
        <v>0</v>
      </c>
      <c r="Y2162" s="92" t="str">
        <f>VLOOKUP('CM-CIC'!B2093,Annuaire_roster!B:F,4,0)</f>
        <v>RHOUDANE OTHMANE</v>
      </c>
      <c r="Z2162" s="37" t="s">
        <v>110</v>
      </c>
      <c r="AA2162" s="60" t="s">
        <v>232</v>
      </c>
      <c r="AB2162" s="35" t="s">
        <v>63</v>
      </c>
      <c r="AC2162" s="35" t="s">
        <v>63</v>
      </c>
      <c r="AD2162" s="35" t="s">
        <v>63</v>
      </c>
      <c r="AE2162" s="45" t="s">
        <v>63</v>
      </c>
      <c r="AF2162" s="61"/>
      <c r="AG2162" s="45"/>
    </row>
    <row r="2163" spans="1:33" x14ac:dyDescent="0.2">
      <c r="A2163" s="59">
        <f>+VLOOKUP(B2163,Annuaire_roster!B:G,5,0)</f>
        <v>1405</v>
      </c>
      <c r="B2163" s="78" t="s">
        <v>141</v>
      </c>
      <c r="C2163" s="65"/>
      <c r="D2163" s="65" t="s">
        <v>64</v>
      </c>
      <c r="E2163" s="66"/>
      <c r="F2163" s="66" t="s">
        <v>64</v>
      </c>
      <c r="G2163" s="49"/>
      <c r="H2163" s="48"/>
      <c r="I2163" s="85" t="s">
        <v>63</v>
      </c>
      <c r="J2163" s="48"/>
      <c r="K2163" s="58">
        <v>0</v>
      </c>
      <c r="L2163" s="48">
        <v>0</v>
      </c>
      <c r="M2163" s="70">
        <v>0</v>
      </c>
      <c r="N2163" s="34" t="str">
        <f t="shared" si="374"/>
        <v/>
      </c>
      <c r="O2163" s="38">
        <f t="shared" si="375"/>
        <v>0</v>
      </c>
      <c r="P2163" s="82" t="s">
        <v>142</v>
      </c>
      <c r="Q2163" s="43">
        <v>44815</v>
      </c>
      <c r="R2163" s="35">
        <v>0</v>
      </c>
      <c r="S2163" s="35">
        <v>0</v>
      </c>
      <c r="T2163" s="10" t="str">
        <f t="shared" si="371"/>
        <v>Sem - 37</v>
      </c>
      <c r="U2163" s="10" t="str">
        <f t="shared" si="372"/>
        <v>Septembre</v>
      </c>
      <c r="V2163" s="36" t="s">
        <v>1094</v>
      </c>
      <c r="W2163" s="34"/>
      <c r="X2163" s="91">
        <f t="shared" si="373"/>
        <v>0</v>
      </c>
      <c r="Y2163" s="92" t="str">
        <f>VLOOKUP('CM-CIC'!B2094,Annuaire_roster!B:F,4,0)</f>
        <v>RHOUDANE OTHMANE</v>
      </c>
      <c r="Z2163" s="37" t="s">
        <v>110</v>
      </c>
      <c r="AA2163" s="60" t="s">
        <v>232</v>
      </c>
      <c r="AB2163" s="35" t="s">
        <v>63</v>
      </c>
      <c r="AC2163" s="35" t="s">
        <v>63</v>
      </c>
      <c r="AD2163" s="35" t="s">
        <v>63</v>
      </c>
      <c r="AE2163" s="45" t="s">
        <v>63</v>
      </c>
      <c r="AF2163" s="61"/>
      <c r="AG2163" s="45"/>
    </row>
    <row r="2164" spans="1:33" x14ac:dyDescent="0.2">
      <c r="A2164" s="59">
        <f>+VLOOKUP(B2164,Annuaire_roster!B:G,5,0)</f>
        <v>1138</v>
      </c>
      <c r="B2164" s="78" t="s">
        <v>73</v>
      </c>
      <c r="C2164" s="65"/>
      <c r="D2164" s="65" t="s">
        <v>64</v>
      </c>
      <c r="E2164" s="66"/>
      <c r="F2164" s="66" t="s">
        <v>64</v>
      </c>
      <c r="G2164" s="49"/>
      <c r="H2164" s="48"/>
      <c r="I2164" s="85" t="s">
        <v>63</v>
      </c>
      <c r="J2164" s="48"/>
      <c r="K2164" s="58">
        <v>0</v>
      </c>
      <c r="L2164" s="48">
        <v>0</v>
      </c>
      <c r="M2164" s="70">
        <v>0</v>
      </c>
      <c r="N2164" s="34" t="str">
        <f t="shared" si="374"/>
        <v/>
      </c>
      <c r="O2164" s="38">
        <f t="shared" si="375"/>
        <v>0</v>
      </c>
      <c r="P2164" s="82" t="s">
        <v>142</v>
      </c>
      <c r="Q2164" s="43">
        <v>44815</v>
      </c>
      <c r="R2164" s="35">
        <v>0</v>
      </c>
      <c r="S2164" s="35">
        <v>0</v>
      </c>
      <c r="T2164" s="10" t="str">
        <f t="shared" si="371"/>
        <v>Sem - 37</v>
      </c>
      <c r="U2164" s="10" t="str">
        <f t="shared" si="372"/>
        <v>Septembre</v>
      </c>
      <c r="V2164" s="36" t="s">
        <v>1095</v>
      </c>
      <c r="W2164" s="34"/>
      <c r="X2164" s="91">
        <f t="shared" si="373"/>
        <v>0</v>
      </c>
      <c r="Y2164" s="92" t="str">
        <f>VLOOKUP('CM-CIC'!B2095,Annuaire_roster!B:F,4,0)</f>
        <v>RHOUDANE OTHMANE</v>
      </c>
      <c r="Z2164" s="37" t="s">
        <v>110</v>
      </c>
      <c r="AA2164" s="60" t="s">
        <v>232</v>
      </c>
      <c r="AB2164" s="35" t="s">
        <v>63</v>
      </c>
      <c r="AC2164" s="35" t="s">
        <v>63</v>
      </c>
      <c r="AD2164" s="35" t="s">
        <v>63</v>
      </c>
      <c r="AE2164" s="45" t="s">
        <v>63</v>
      </c>
      <c r="AF2164" s="61"/>
      <c r="AG2164" s="45"/>
    </row>
    <row r="2165" spans="1:33" x14ac:dyDescent="0.2">
      <c r="A2165" s="59">
        <f>+VLOOKUP(B2165,Annuaire_roster!B:G,5,0)</f>
        <v>1149</v>
      </c>
      <c r="B2165" s="78" t="s">
        <v>88</v>
      </c>
      <c r="C2165" s="65"/>
      <c r="D2165" s="65" t="s">
        <v>64</v>
      </c>
      <c r="E2165" s="66"/>
      <c r="F2165" s="66" t="s">
        <v>64</v>
      </c>
      <c r="G2165" s="49"/>
      <c r="H2165" s="48"/>
      <c r="I2165" s="85" t="s">
        <v>63</v>
      </c>
      <c r="J2165" s="48"/>
      <c r="K2165" s="58">
        <v>0</v>
      </c>
      <c r="L2165" s="48">
        <v>0</v>
      </c>
      <c r="M2165" s="70">
        <v>0</v>
      </c>
      <c r="N2165" s="34" t="str">
        <f t="shared" si="374"/>
        <v/>
      </c>
      <c r="O2165" s="38">
        <f t="shared" si="375"/>
        <v>0</v>
      </c>
      <c r="P2165" s="82" t="s">
        <v>142</v>
      </c>
      <c r="Q2165" s="43">
        <v>44816</v>
      </c>
      <c r="R2165" s="35">
        <v>0</v>
      </c>
      <c r="S2165" s="35">
        <v>0</v>
      </c>
      <c r="T2165" s="10" t="str">
        <f t="shared" si="371"/>
        <v>Sem - 37</v>
      </c>
      <c r="U2165" s="10" t="str">
        <f t="shared" si="372"/>
        <v>Septembre</v>
      </c>
      <c r="V2165" s="36" t="s">
        <v>1097</v>
      </c>
      <c r="W2165" s="34"/>
      <c r="X2165" s="91">
        <f t="shared" si="373"/>
        <v>0</v>
      </c>
      <c r="Y2165" s="92" t="str">
        <f>VLOOKUP('CM-CIC'!B2096,Annuaire_roster!B:F,4,0)</f>
        <v>RHOUDANE OTHMANE</v>
      </c>
      <c r="Z2165" s="37" t="s">
        <v>110</v>
      </c>
      <c r="AA2165" s="60" t="s">
        <v>232</v>
      </c>
      <c r="AB2165" s="35" t="s">
        <v>63</v>
      </c>
      <c r="AC2165" s="35" t="s">
        <v>63</v>
      </c>
      <c r="AD2165" s="35" t="s">
        <v>63</v>
      </c>
      <c r="AE2165" s="45" t="s">
        <v>63</v>
      </c>
      <c r="AF2165" s="61"/>
      <c r="AG2165" s="45"/>
    </row>
    <row r="2166" spans="1:33" x14ac:dyDescent="0.2">
      <c r="A2166" s="59">
        <f>+VLOOKUP(B2166,Annuaire_roster!B:G,5,0)</f>
        <v>1252</v>
      </c>
      <c r="B2166" s="78" t="s">
        <v>87</v>
      </c>
      <c r="C2166" s="65"/>
      <c r="D2166" s="65" t="s">
        <v>64</v>
      </c>
      <c r="E2166" s="66"/>
      <c r="F2166" s="66" t="s">
        <v>64</v>
      </c>
      <c r="G2166" s="49"/>
      <c r="H2166" s="48"/>
      <c r="I2166" s="85" t="s">
        <v>63</v>
      </c>
      <c r="J2166" s="48"/>
      <c r="K2166" s="58">
        <v>0</v>
      </c>
      <c r="L2166" s="48">
        <v>0</v>
      </c>
      <c r="M2166" s="70">
        <v>0</v>
      </c>
      <c r="N2166" s="34" t="str">
        <f t="shared" si="374"/>
        <v/>
      </c>
      <c r="O2166" s="38">
        <f t="shared" si="375"/>
        <v>0</v>
      </c>
      <c r="P2166" s="82" t="s">
        <v>142</v>
      </c>
      <c r="Q2166" s="43">
        <v>44816</v>
      </c>
      <c r="R2166" s="35">
        <v>0</v>
      </c>
      <c r="S2166" s="35">
        <v>0</v>
      </c>
      <c r="T2166" s="10" t="str">
        <f t="shared" si="371"/>
        <v>Sem - 37</v>
      </c>
      <c r="U2166" s="10" t="str">
        <f t="shared" si="372"/>
        <v>Septembre</v>
      </c>
      <c r="V2166" s="36" t="s">
        <v>1098</v>
      </c>
      <c r="W2166" s="34"/>
      <c r="X2166" s="91">
        <f t="shared" si="373"/>
        <v>0</v>
      </c>
      <c r="Y2166" s="92" t="str">
        <f>VLOOKUP('CM-CIC'!B2097,Annuaire_roster!B:F,4,0)</f>
        <v>RHOUDANE OTHMANE</v>
      </c>
      <c r="Z2166" s="37" t="s">
        <v>110</v>
      </c>
      <c r="AA2166" s="60" t="s">
        <v>232</v>
      </c>
      <c r="AB2166" s="35" t="s">
        <v>63</v>
      </c>
      <c r="AC2166" s="35" t="s">
        <v>63</v>
      </c>
      <c r="AD2166" s="35" t="s">
        <v>63</v>
      </c>
      <c r="AE2166" s="45" t="s">
        <v>63</v>
      </c>
      <c r="AF2166" s="61"/>
      <c r="AG2166" s="45"/>
    </row>
    <row r="2167" spans="1:33" x14ac:dyDescent="0.2">
      <c r="A2167" s="59">
        <f>+VLOOKUP(B2167,Annuaire_roster!B:G,5,0)</f>
        <v>1405</v>
      </c>
      <c r="B2167" s="78" t="s">
        <v>141</v>
      </c>
      <c r="C2167" s="65"/>
      <c r="D2167" s="65" t="s">
        <v>64</v>
      </c>
      <c r="E2167" s="66"/>
      <c r="F2167" s="66" t="s">
        <v>64</v>
      </c>
      <c r="G2167" s="49"/>
      <c r="H2167" s="48"/>
      <c r="I2167" s="85" t="s">
        <v>63</v>
      </c>
      <c r="J2167" s="48"/>
      <c r="K2167" s="58">
        <v>0</v>
      </c>
      <c r="L2167" s="48">
        <v>0</v>
      </c>
      <c r="M2167" s="70">
        <v>0</v>
      </c>
      <c r="N2167" s="34" t="str">
        <f t="shared" si="374"/>
        <v/>
      </c>
      <c r="O2167" s="38">
        <f t="shared" si="375"/>
        <v>0</v>
      </c>
      <c r="P2167" s="82" t="s">
        <v>142</v>
      </c>
      <c r="Q2167" s="43">
        <v>44816</v>
      </c>
      <c r="R2167" s="35">
        <v>0</v>
      </c>
      <c r="S2167" s="35">
        <v>0</v>
      </c>
      <c r="T2167" s="10" t="str">
        <f t="shared" si="371"/>
        <v>Sem - 37</v>
      </c>
      <c r="U2167" s="10" t="str">
        <f t="shared" si="372"/>
        <v>Septembre</v>
      </c>
      <c r="V2167" s="36" t="s">
        <v>1099</v>
      </c>
      <c r="W2167" s="34"/>
      <c r="X2167" s="91">
        <f t="shared" si="373"/>
        <v>0</v>
      </c>
      <c r="Y2167" s="92" t="str">
        <f>VLOOKUP('CM-CIC'!B2098,Annuaire_roster!B:F,4,0)</f>
        <v>RHOUDANE OTHMANE</v>
      </c>
      <c r="Z2167" s="37" t="s">
        <v>110</v>
      </c>
      <c r="AA2167" s="60" t="s">
        <v>232</v>
      </c>
      <c r="AB2167" s="35" t="s">
        <v>63</v>
      </c>
      <c r="AC2167" s="35" t="s">
        <v>63</v>
      </c>
      <c r="AD2167" s="35" t="s">
        <v>63</v>
      </c>
      <c r="AE2167" s="45" t="s">
        <v>63</v>
      </c>
      <c r="AF2167" s="61"/>
      <c r="AG2167" s="45"/>
    </row>
    <row r="2168" spans="1:33" x14ac:dyDescent="0.2">
      <c r="A2168" s="59">
        <f>+VLOOKUP(B2168,Annuaire_roster!B:G,5,0)</f>
        <v>1138</v>
      </c>
      <c r="B2168" s="78" t="s">
        <v>73</v>
      </c>
      <c r="C2168" s="65"/>
      <c r="D2168" s="65" t="s">
        <v>64</v>
      </c>
      <c r="E2168" s="66"/>
      <c r="F2168" s="66" t="s">
        <v>64</v>
      </c>
      <c r="G2168" s="49"/>
      <c r="H2168" s="48"/>
      <c r="I2168" s="85" t="s">
        <v>63</v>
      </c>
      <c r="J2168" s="48"/>
      <c r="K2168" s="58">
        <v>0</v>
      </c>
      <c r="L2168" s="48">
        <v>0</v>
      </c>
      <c r="M2168" s="70">
        <v>0</v>
      </c>
      <c r="N2168" s="34" t="str">
        <f t="shared" si="374"/>
        <v/>
      </c>
      <c r="O2168" s="38">
        <f t="shared" si="375"/>
        <v>0</v>
      </c>
      <c r="P2168" s="82" t="s">
        <v>142</v>
      </c>
      <c r="Q2168" s="43">
        <v>44816</v>
      </c>
      <c r="R2168" s="35">
        <v>0</v>
      </c>
      <c r="S2168" s="35">
        <v>0</v>
      </c>
      <c r="T2168" s="10" t="str">
        <f t="shared" si="371"/>
        <v>Sem - 37</v>
      </c>
      <c r="U2168" s="10" t="str">
        <f t="shared" si="372"/>
        <v>Septembre</v>
      </c>
      <c r="V2168" s="36" t="s">
        <v>1100</v>
      </c>
      <c r="W2168" s="34"/>
      <c r="X2168" s="91">
        <f t="shared" si="373"/>
        <v>0</v>
      </c>
      <c r="Y2168" s="92" t="str">
        <f>VLOOKUP('CM-CIC'!B2099,Annuaire_roster!B:F,4,0)</f>
        <v>RHOUDANE OTHMANE</v>
      </c>
      <c r="Z2168" s="37" t="s">
        <v>110</v>
      </c>
      <c r="AA2168" s="60" t="s">
        <v>232</v>
      </c>
      <c r="AB2168" s="35" t="s">
        <v>63</v>
      </c>
      <c r="AC2168" s="35" t="s">
        <v>63</v>
      </c>
      <c r="AD2168" s="35" t="s">
        <v>63</v>
      </c>
      <c r="AE2168" s="45" t="s">
        <v>63</v>
      </c>
      <c r="AF2168" s="61"/>
      <c r="AG2168" s="45"/>
    </row>
    <row r="2169" spans="1:33" x14ac:dyDescent="0.2">
      <c r="A2169" s="59">
        <f>+VLOOKUP(B2169,Annuaire_roster!B:G,5,0)</f>
        <v>1149</v>
      </c>
      <c r="B2169" s="78" t="s">
        <v>88</v>
      </c>
      <c r="C2169" s="65"/>
      <c r="D2169" s="65" t="s">
        <v>188</v>
      </c>
      <c r="E2169" s="66"/>
      <c r="F2169" s="66" t="s">
        <v>188</v>
      </c>
      <c r="G2169" s="49"/>
      <c r="H2169" s="48"/>
      <c r="I2169" s="85" t="s">
        <v>63</v>
      </c>
      <c r="J2169" s="48"/>
      <c r="K2169" s="58">
        <v>0</v>
      </c>
      <c r="L2169" s="48">
        <v>0</v>
      </c>
      <c r="M2169" s="70">
        <v>0</v>
      </c>
      <c r="N2169" s="34" t="str">
        <f t="shared" si="374"/>
        <v/>
      </c>
      <c r="O2169" s="38">
        <f t="shared" si="375"/>
        <v>0</v>
      </c>
      <c r="P2169" s="82" t="s">
        <v>142</v>
      </c>
      <c r="Q2169" s="43">
        <v>44817</v>
      </c>
      <c r="R2169" s="35">
        <f t="shared" ref="R2169:R2200" si="376">IF(M2169="Abs",O2169,0)</f>
        <v>0</v>
      </c>
      <c r="S2169" s="35">
        <f t="shared" ref="S2169:S2200" si="377">SUM(R2169,L2169,I2169,J2169,W2169,H2169)</f>
        <v>0</v>
      </c>
      <c r="T2169" s="10" t="str">
        <f t="shared" si="371"/>
        <v>Sem - 38</v>
      </c>
      <c r="U2169" s="10" t="str">
        <f t="shared" si="372"/>
        <v>Septembre</v>
      </c>
      <c r="V2169" s="36" t="str">
        <f t="shared" ref="V2169:V2200" si="378">+TEXT(Q2169,"aaa")</f>
        <v>2026</v>
      </c>
      <c r="W2169" s="34"/>
      <c r="X2169" s="91">
        <f t="shared" si="373"/>
        <v>0</v>
      </c>
      <c r="Y2169" s="92" t="str">
        <f>VLOOKUP('CM-CIC'!B2100,Annuaire_roster!B:F,4,0)</f>
        <v>RHOUDANE OTHMANE</v>
      </c>
      <c r="Z2169" s="37" t="s">
        <v>110</v>
      </c>
      <c r="AA2169" s="60" t="s">
        <v>39</v>
      </c>
      <c r="AB2169" s="35">
        <f t="shared" ref="AB2169:AB2200" si="379">IF(AND(D2169="Congé",F2169="Congé"),0.333333333333333,IF(OR(AND(D2169="Congé",F2169&lt;&gt;"Congé"),(AND(F2169="Congé",D2169&lt;&gt;"Congé"))),0.166666666666667,""))</f>
        <v>0.33333333333333298</v>
      </c>
      <c r="AC2169" s="35" t="str">
        <f t="shared" ref="AC2169:AC2200" si="380">IF(AND(D2169="Congé sans solde",F2169="Congé sans solde"),0.333333333333333,IF(OR(AND(D2169="Congé sans solde",F2169&lt;&gt;"Congé sans solde"),(AND(F2169="Congé sans solde",D2169&lt;&gt;"Congé sans solde"))),0.166666666666667,""))</f>
        <v/>
      </c>
      <c r="AD2169" s="35" t="str">
        <f t="shared" ref="AD2169:AD2200" si="381">IF(AND(D2169="Congé spécial",F2169="Congé spécial"),0.333333333333333,IF(OR(AND(D2169="Congé spécial",F2169&lt;&gt;"Congé décès"),(AND(F2169="Congé spécial",D2169&lt;&gt;"Congé spécial"))),0.166666666666667,""))</f>
        <v/>
      </c>
      <c r="AE2169" s="45" t="str">
        <f t="shared" ref="AE2169:AE2200" si="382">IF(AND(D2169="Férié",F2169="Férié"),0.333333333333333,IF(OR(AND(D2169="Férié",F2169&lt;&gt;"Férié"),(AND(F2169="Férié",D2169&lt;&gt;"Férié"))),0.166666666666667,""))</f>
        <v/>
      </c>
      <c r="AF2169" s="61"/>
      <c r="AG2169" s="45"/>
    </row>
    <row r="2170" spans="1:33" x14ac:dyDescent="0.2">
      <c r="A2170" s="59">
        <f>+VLOOKUP(B2170,Annuaire_roster!B:G,5,0)</f>
        <v>1252</v>
      </c>
      <c r="B2170" s="78" t="s">
        <v>87</v>
      </c>
      <c r="C2170" s="65">
        <v>0.30902777777777779</v>
      </c>
      <c r="D2170" s="65">
        <v>0.3125</v>
      </c>
      <c r="E2170" s="66">
        <v>0.72916666666666663</v>
      </c>
      <c r="F2170" s="66">
        <v>0.72916666666666663</v>
      </c>
      <c r="G2170" s="49"/>
      <c r="H2170" s="48"/>
      <c r="I2170" s="85" t="s">
        <v>63</v>
      </c>
      <c r="J2170" s="48"/>
      <c r="K2170" s="58">
        <v>0</v>
      </c>
      <c r="L2170" s="48">
        <v>0</v>
      </c>
      <c r="M2170" s="70">
        <v>0</v>
      </c>
      <c r="N2170" s="34">
        <f t="shared" si="374"/>
        <v>0.37499999999999994</v>
      </c>
      <c r="O2170" s="38">
        <f t="shared" si="375"/>
        <v>0.37499999999999994</v>
      </c>
      <c r="P2170" s="82" t="s">
        <v>142</v>
      </c>
      <c r="Q2170" s="43">
        <v>44817</v>
      </c>
      <c r="R2170" s="35">
        <f t="shared" si="376"/>
        <v>0</v>
      </c>
      <c r="S2170" s="35">
        <f t="shared" si="377"/>
        <v>0</v>
      </c>
      <c r="T2170" s="10" t="str">
        <f t="shared" si="371"/>
        <v>Sem - 38</v>
      </c>
      <c r="U2170" s="10" t="str">
        <f t="shared" si="372"/>
        <v>Septembre</v>
      </c>
      <c r="V2170" s="36" t="str">
        <f t="shared" si="378"/>
        <v>2026</v>
      </c>
      <c r="W2170" s="34"/>
      <c r="X2170" s="91">
        <f t="shared" si="373"/>
        <v>3.4722222222222099E-3</v>
      </c>
      <c r="Y2170" s="92" t="str">
        <f>VLOOKUP('CM-CIC'!B2101,Annuaire_roster!B:F,4,0)</f>
        <v>RHOUDANE OTHMANE</v>
      </c>
      <c r="Z2170" s="37" t="s">
        <v>110</v>
      </c>
      <c r="AA2170" s="60" t="s">
        <v>39</v>
      </c>
      <c r="AB2170" s="35" t="str">
        <f t="shared" si="379"/>
        <v/>
      </c>
      <c r="AC2170" s="35" t="str">
        <f t="shared" si="380"/>
        <v/>
      </c>
      <c r="AD2170" s="35" t="str">
        <f t="shared" si="381"/>
        <v/>
      </c>
      <c r="AE2170" s="45" t="str">
        <f t="shared" si="382"/>
        <v/>
      </c>
      <c r="AF2170" s="61"/>
      <c r="AG2170" s="45"/>
    </row>
    <row r="2171" spans="1:33" x14ac:dyDescent="0.2">
      <c r="A2171" s="59">
        <f>+VLOOKUP(B2171,Annuaire_roster!B:G,5,0)</f>
        <v>1405</v>
      </c>
      <c r="B2171" s="78" t="s">
        <v>141</v>
      </c>
      <c r="C2171" s="65">
        <v>0.31180555555555556</v>
      </c>
      <c r="D2171" s="65">
        <v>0.3125</v>
      </c>
      <c r="E2171" s="66">
        <v>0.72916666666666663</v>
      </c>
      <c r="F2171" s="66">
        <v>0.72916666666666663</v>
      </c>
      <c r="G2171" s="49"/>
      <c r="H2171" s="48"/>
      <c r="I2171" s="85" t="s">
        <v>63</v>
      </c>
      <c r="J2171" s="48"/>
      <c r="K2171" s="58">
        <v>0</v>
      </c>
      <c r="L2171" s="48">
        <v>0</v>
      </c>
      <c r="M2171" s="70">
        <v>0</v>
      </c>
      <c r="N2171" s="34">
        <f t="shared" si="374"/>
        <v>0.37499999999999994</v>
      </c>
      <c r="O2171" s="38">
        <f t="shared" si="375"/>
        <v>0.37499999999999994</v>
      </c>
      <c r="P2171" s="82" t="s">
        <v>142</v>
      </c>
      <c r="Q2171" s="43">
        <v>44817</v>
      </c>
      <c r="R2171" s="35">
        <f t="shared" si="376"/>
        <v>0</v>
      </c>
      <c r="S2171" s="35">
        <f t="shared" si="377"/>
        <v>0</v>
      </c>
      <c r="T2171" s="10" t="str">
        <f t="shared" si="371"/>
        <v>Sem - 38</v>
      </c>
      <c r="U2171" s="10" t="str">
        <f t="shared" si="372"/>
        <v>Septembre</v>
      </c>
      <c r="V2171" s="36" t="str">
        <f t="shared" si="378"/>
        <v>2026</v>
      </c>
      <c r="W2171" s="34"/>
      <c r="X2171" s="91">
        <f t="shared" si="373"/>
        <v>0</v>
      </c>
      <c r="Y2171" s="92" t="str">
        <f>VLOOKUP('CM-CIC'!B2102,Annuaire_roster!B:F,4,0)</f>
        <v>RHOUDANE OTHMANE</v>
      </c>
      <c r="Z2171" s="37" t="s">
        <v>110</v>
      </c>
      <c r="AA2171" s="60" t="s">
        <v>39</v>
      </c>
      <c r="AB2171" s="35" t="str">
        <f t="shared" si="379"/>
        <v/>
      </c>
      <c r="AC2171" s="35" t="str">
        <f t="shared" si="380"/>
        <v/>
      </c>
      <c r="AD2171" s="35" t="str">
        <f t="shared" si="381"/>
        <v/>
      </c>
      <c r="AE2171" s="45" t="str">
        <f t="shared" si="382"/>
        <v/>
      </c>
      <c r="AF2171" s="61"/>
      <c r="AG2171" s="45"/>
    </row>
    <row r="2172" spans="1:33" x14ac:dyDescent="0.2">
      <c r="A2172" s="59">
        <f>+VLOOKUP(B2172,Annuaire_roster!B:G,5,0)</f>
        <v>1138</v>
      </c>
      <c r="B2172" s="78" t="s">
        <v>73</v>
      </c>
      <c r="C2172" s="65">
        <v>0.30625000000000002</v>
      </c>
      <c r="D2172" s="65">
        <v>0.3125</v>
      </c>
      <c r="E2172" s="66">
        <v>0.72916666666666663</v>
      </c>
      <c r="F2172" s="66">
        <v>0.72916666666666663</v>
      </c>
      <c r="G2172" s="49"/>
      <c r="H2172" s="48"/>
      <c r="I2172" s="85" t="s">
        <v>63</v>
      </c>
      <c r="J2172" s="48"/>
      <c r="K2172" s="58">
        <v>0</v>
      </c>
      <c r="L2172" s="48">
        <v>0</v>
      </c>
      <c r="M2172" s="70">
        <v>0</v>
      </c>
      <c r="N2172" s="34">
        <f t="shared" si="374"/>
        <v>0.37499999999999994</v>
      </c>
      <c r="O2172" s="38">
        <f t="shared" si="375"/>
        <v>0.37499999999999994</v>
      </c>
      <c r="P2172" s="82" t="s">
        <v>142</v>
      </c>
      <c r="Q2172" s="43">
        <v>44817</v>
      </c>
      <c r="R2172" s="35">
        <f t="shared" si="376"/>
        <v>0</v>
      </c>
      <c r="S2172" s="35">
        <f t="shared" si="377"/>
        <v>0</v>
      </c>
      <c r="T2172" s="10" t="str">
        <f t="shared" si="371"/>
        <v>Sem - 38</v>
      </c>
      <c r="U2172" s="10" t="str">
        <f t="shared" si="372"/>
        <v>Septembre</v>
      </c>
      <c r="V2172" s="36" t="str">
        <f t="shared" si="378"/>
        <v>2026</v>
      </c>
      <c r="W2172" s="34"/>
      <c r="X2172" s="91">
        <f t="shared" si="373"/>
        <v>6.2499999999999778E-3</v>
      </c>
      <c r="Y2172" s="92" t="str">
        <f>VLOOKUP('CM-CIC'!B2103,Annuaire_roster!B:F,4,0)</f>
        <v>RHOUDANE OTHMANE</v>
      </c>
      <c r="Z2172" s="37" t="s">
        <v>110</v>
      </c>
      <c r="AA2172" s="60" t="s">
        <v>39</v>
      </c>
      <c r="AB2172" s="35" t="str">
        <f t="shared" si="379"/>
        <v/>
      </c>
      <c r="AC2172" s="35" t="str">
        <f t="shared" si="380"/>
        <v/>
      </c>
      <c r="AD2172" s="35" t="str">
        <f t="shared" si="381"/>
        <v/>
      </c>
      <c r="AE2172" s="45" t="str">
        <f t="shared" si="382"/>
        <v/>
      </c>
      <c r="AF2172" s="61"/>
      <c r="AG2172" s="45"/>
    </row>
    <row r="2173" spans="1:33" x14ac:dyDescent="0.2">
      <c r="A2173" s="59">
        <f>+VLOOKUP(B2173,Annuaire_roster!B:G,5,0)</f>
        <v>1149</v>
      </c>
      <c r="B2173" s="78" t="s">
        <v>88</v>
      </c>
      <c r="C2173" s="65"/>
      <c r="D2173" s="65" t="s">
        <v>188</v>
      </c>
      <c r="E2173" s="66"/>
      <c r="F2173" s="66" t="s">
        <v>188</v>
      </c>
      <c r="G2173" s="49"/>
      <c r="H2173" s="48"/>
      <c r="I2173" s="85" t="s">
        <v>63</v>
      </c>
      <c r="J2173" s="48"/>
      <c r="K2173" s="58">
        <v>0</v>
      </c>
      <c r="L2173" s="48">
        <v>0</v>
      </c>
      <c r="M2173" s="70">
        <v>0</v>
      </c>
      <c r="N2173" s="34" t="str">
        <f t="shared" ref="N2173:N2204" si="383">IFERROR(IF(OR(D2173="OFF",D2173="Congé",M2173="Abs",D2173="Congé sans solde",D2173="Férié"),"",IF(O2173-K2173-L2173&gt;O2173,O2173,IF(O2173-K2173-L2173&lt;0,"",O2173-K2173-L2173))),"")</f>
        <v/>
      </c>
      <c r="O2173" s="38">
        <f t="shared" ref="O2173:O2204" si="384">IF(AG2173="2H Pause déjeuner",IF(F2173-D2173-0.0833333333333333&lt;0,F2173-D2173-0.0833333333333333+1,F2173-D2173-0.0833333333333333),IF(OR(AND(F2173="OFF",D2173="OFF"),AND(F2173="Congé",D2173="Congé"),AND(F2173="Congé sans solde",D2173="Congé sans solde"),AND(F2173="Congé spécial",D2173="Congé spécial"),AND(F2173="Férié",D2173="Férié"),AND(F2173="OFF",D2173="Congé"),AND(F2173="OFF",D2173="Congé sans solde"),AND(F2173="OFF",D2173="Congé spécial"),AND(F2173="OFF",D2173="Férié"),AND(F2173="Congé",D2173="OFF"),AND(F2173="Congé",D2173="Congé sans solde"),AND(F2173="Congé",D2173="Congé spécial"),AND(F2173="Congé",D2173="Férié"),AND(F2173="Congé sans solde",D2173="OFF"),AND(F2173="Congé sans solde",D2173="Congé"),AND(F2173="Congé sans solde",D2173="Congé spécial"),AND(F2173="Congé sans solde",D2173="Férié"),AND(F2173="Congé spécial",D2173="OFF"),AND(F2173="Congé spécial",D2173="Congé"),AND(F2173="Congé spécial",D2173="Congé sans solde"),AND(F2173="Congé spécial",D2173="Férié"),AND(F2173="Férié",D2173="OFF"),AND(F2173="Férié",D2173="Congé"),AND(F2173="Férié",D2173="Congé sans solde"),AND(F2173="Férié",D2173="Congé spécial")),0,IF(OR(F2173="OFF",F2173="Congé",F2173="Congé spécial",F2173="Congé sans solde",D2173="OFF",D2173="Congé",D2173="Congé spécial",D2173="Congé sans solde"),0.208333333333334,IF(AND(AG2173="",F2173-D2173&lt;0),("24:00:00"-D2173)+("00:00:00"+F2173)-0.0416666666666667,IF(AND(OR(AG2173="Allaitement",AG2173="Sans déjeuner"),F2173-D2173&lt;0),("24:00:00"-D2173)+("00:00:00"+F2173),IF(AND(AG2173="",F2173-D2173&gt;0.166666666666667),F2173-D2173-0.0416666666666667,IF(AND(OR(AG2173="Allaitement",AG2173="Sans déjeuner"),F2173-D2173&gt;0.166666666666667),F2173-D2173,F2173-D2173)))))))</f>
        <v>0</v>
      </c>
      <c r="P2173" s="82" t="s">
        <v>142</v>
      </c>
      <c r="Q2173" s="43">
        <v>44818</v>
      </c>
      <c r="R2173" s="35">
        <f t="shared" si="376"/>
        <v>0</v>
      </c>
      <c r="S2173" s="35">
        <f t="shared" si="377"/>
        <v>0</v>
      </c>
      <c r="T2173" s="10" t="str">
        <f t="shared" si="371"/>
        <v>Sem - 38</v>
      </c>
      <c r="U2173" s="10" t="str">
        <f t="shared" si="372"/>
        <v>Septembre</v>
      </c>
      <c r="V2173" s="36" t="str">
        <f t="shared" si="378"/>
        <v>2026</v>
      </c>
      <c r="W2173" s="34"/>
      <c r="X2173" s="91">
        <f t="shared" si="373"/>
        <v>0</v>
      </c>
      <c r="Y2173" s="92" t="str">
        <f>VLOOKUP('CM-CIC'!B2104,Annuaire_roster!B:F,4,0)</f>
        <v>RHOUDANE OTHMANE</v>
      </c>
      <c r="Z2173" s="37" t="s">
        <v>110</v>
      </c>
      <c r="AA2173" s="60" t="s">
        <v>39</v>
      </c>
      <c r="AB2173" s="35">
        <f t="shared" si="379"/>
        <v>0.33333333333333298</v>
      </c>
      <c r="AC2173" s="35" t="str">
        <f t="shared" si="380"/>
        <v/>
      </c>
      <c r="AD2173" s="35" t="str">
        <f t="shared" si="381"/>
        <v/>
      </c>
      <c r="AE2173" s="45" t="str">
        <f t="shared" si="382"/>
        <v/>
      </c>
      <c r="AF2173" s="61"/>
      <c r="AG2173" s="45"/>
    </row>
    <row r="2174" spans="1:33" x14ac:dyDescent="0.2">
      <c r="A2174" s="59">
        <f>+VLOOKUP(B2174,Annuaire_roster!B:G,5,0)</f>
        <v>1252</v>
      </c>
      <c r="B2174" s="78" t="s">
        <v>87</v>
      </c>
      <c r="C2174" s="65">
        <v>0.31180555555555556</v>
      </c>
      <c r="D2174" s="65">
        <v>0.3125</v>
      </c>
      <c r="E2174" s="66">
        <v>0.72916666666666663</v>
      </c>
      <c r="F2174" s="66">
        <v>0.72916666666666663</v>
      </c>
      <c r="G2174" s="49"/>
      <c r="H2174" s="48"/>
      <c r="I2174" s="85" t="s">
        <v>63</v>
      </c>
      <c r="J2174" s="48"/>
      <c r="K2174" s="58">
        <v>0</v>
      </c>
      <c r="L2174" s="48">
        <v>0</v>
      </c>
      <c r="M2174" s="70">
        <v>0</v>
      </c>
      <c r="N2174" s="34">
        <f t="shared" si="383"/>
        <v>0.37499999999999994</v>
      </c>
      <c r="O2174" s="38">
        <f t="shared" si="384"/>
        <v>0.37499999999999994</v>
      </c>
      <c r="P2174" s="82" t="s">
        <v>142</v>
      </c>
      <c r="Q2174" s="43">
        <v>44818</v>
      </c>
      <c r="R2174" s="35">
        <f t="shared" si="376"/>
        <v>0</v>
      </c>
      <c r="S2174" s="35">
        <f t="shared" si="377"/>
        <v>0</v>
      </c>
      <c r="T2174" s="10" t="str">
        <f t="shared" si="371"/>
        <v>Sem - 38</v>
      </c>
      <c r="U2174" s="10" t="str">
        <f t="shared" si="372"/>
        <v>Septembre</v>
      </c>
      <c r="V2174" s="36" t="str">
        <f t="shared" si="378"/>
        <v>2026</v>
      </c>
      <c r="W2174" s="34"/>
      <c r="X2174" s="91">
        <f t="shared" si="373"/>
        <v>0</v>
      </c>
      <c r="Y2174" s="92" t="str">
        <f>VLOOKUP('CM-CIC'!B2105,Annuaire_roster!B:F,4,0)</f>
        <v>RHOUDANE OTHMANE</v>
      </c>
      <c r="Z2174" s="37" t="s">
        <v>110</v>
      </c>
      <c r="AA2174" s="60" t="s">
        <v>39</v>
      </c>
      <c r="AB2174" s="35" t="str">
        <f t="shared" si="379"/>
        <v/>
      </c>
      <c r="AC2174" s="35" t="str">
        <f t="shared" si="380"/>
        <v/>
      </c>
      <c r="AD2174" s="35" t="str">
        <f t="shared" si="381"/>
        <v/>
      </c>
      <c r="AE2174" s="45" t="str">
        <f t="shared" si="382"/>
        <v/>
      </c>
      <c r="AF2174" s="61"/>
      <c r="AG2174" s="45"/>
    </row>
    <row r="2175" spans="1:33" x14ac:dyDescent="0.2">
      <c r="A2175" s="59">
        <f>+VLOOKUP(B2175,Annuaire_roster!B:G,5,0)</f>
        <v>1405</v>
      </c>
      <c r="B2175" s="78" t="s">
        <v>141</v>
      </c>
      <c r="C2175" s="65">
        <v>0.3125</v>
      </c>
      <c r="D2175" s="65">
        <v>0.3125</v>
      </c>
      <c r="E2175" s="66">
        <v>0.72916666666666663</v>
      </c>
      <c r="F2175" s="66">
        <v>0.72916666666666663</v>
      </c>
      <c r="G2175" s="49"/>
      <c r="H2175" s="48"/>
      <c r="I2175" s="85" t="s">
        <v>63</v>
      </c>
      <c r="J2175" s="48"/>
      <c r="K2175" s="58">
        <v>0</v>
      </c>
      <c r="L2175" s="48">
        <v>0</v>
      </c>
      <c r="M2175" s="70">
        <v>0</v>
      </c>
      <c r="N2175" s="34">
        <f t="shared" si="383"/>
        <v>0.37499999999999994</v>
      </c>
      <c r="O2175" s="38">
        <f t="shared" si="384"/>
        <v>0.37499999999999994</v>
      </c>
      <c r="P2175" s="82" t="s">
        <v>142</v>
      </c>
      <c r="Q2175" s="43">
        <v>44818</v>
      </c>
      <c r="R2175" s="35">
        <f t="shared" si="376"/>
        <v>0</v>
      </c>
      <c r="S2175" s="35">
        <f t="shared" si="377"/>
        <v>0</v>
      </c>
      <c r="T2175" s="10" t="str">
        <f t="shared" si="371"/>
        <v>Sem - 38</v>
      </c>
      <c r="U2175" s="10" t="str">
        <f t="shared" si="372"/>
        <v>Septembre</v>
      </c>
      <c r="V2175" s="36" t="str">
        <f t="shared" si="378"/>
        <v>2026</v>
      </c>
      <c r="W2175" s="34"/>
      <c r="X2175" s="91">
        <f t="shared" si="373"/>
        <v>0</v>
      </c>
      <c r="Y2175" s="92" t="str">
        <f>VLOOKUP('CM-CIC'!B2106,Annuaire_roster!B:F,4,0)</f>
        <v>RHOUDANE OTHMANE</v>
      </c>
      <c r="Z2175" s="37" t="s">
        <v>110</v>
      </c>
      <c r="AA2175" s="60" t="s">
        <v>39</v>
      </c>
      <c r="AB2175" s="35" t="str">
        <f t="shared" si="379"/>
        <v/>
      </c>
      <c r="AC2175" s="35" t="str">
        <f t="shared" si="380"/>
        <v/>
      </c>
      <c r="AD2175" s="35" t="str">
        <f t="shared" si="381"/>
        <v/>
      </c>
      <c r="AE2175" s="45" t="str">
        <f t="shared" si="382"/>
        <v/>
      </c>
      <c r="AF2175" s="61"/>
      <c r="AG2175" s="45"/>
    </row>
    <row r="2176" spans="1:33" x14ac:dyDescent="0.2">
      <c r="A2176" s="59">
        <f>+VLOOKUP(B2176,Annuaire_roster!B:G,5,0)</f>
        <v>1138</v>
      </c>
      <c r="B2176" s="78" t="s">
        <v>73</v>
      </c>
      <c r="C2176" s="65">
        <v>0.30902777777777779</v>
      </c>
      <c r="D2176" s="65">
        <v>0.3125</v>
      </c>
      <c r="E2176" s="66">
        <v>0.72916666666666663</v>
      </c>
      <c r="F2176" s="66">
        <v>0.72916666666666663</v>
      </c>
      <c r="G2176" s="49"/>
      <c r="H2176" s="48"/>
      <c r="I2176" s="84" t="s">
        <v>63</v>
      </c>
      <c r="J2176" s="48"/>
      <c r="K2176" s="58">
        <v>0</v>
      </c>
      <c r="L2176" s="48">
        <v>0</v>
      </c>
      <c r="M2176" s="70">
        <v>0</v>
      </c>
      <c r="N2176" s="34">
        <f t="shared" si="383"/>
        <v>0.37499999999999994</v>
      </c>
      <c r="O2176" s="38">
        <f t="shared" si="384"/>
        <v>0.37499999999999994</v>
      </c>
      <c r="P2176" s="82" t="s">
        <v>142</v>
      </c>
      <c r="Q2176" s="43">
        <v>44818</v>
      </c>
      <c r="R2176" s="35">
        <f t="shared" si="376"/>
        <v>0</v>
      </c>
      <c r="S2176" s="35">
        <f t="shared" si="377"/>
        <v>0</v>
      </c>
      <c r="T2176" s="10" t="str">
        <f t="shared" si="371"/>
        <v>Sem - 38</v>
      </c>
      <c r="U2176" s="10" t="str">
        <f t="shared" si="372"/>
        <v>Septembre</v>
      </c>
      <c r="V2176" s="36" t="str">
        <f t="shared" si="378"/>
        <v>2026</v>
      </c>
      <c r="W2176" s="34"/>
      <c r="X2176" s="91">
        <f t="shared" si="373"/>
        <v>3.4722222222222099E-3</v>
      </c>
      <c r="Y2176" s="92" t="str">
        <f>VLOOKUP('CM-CIC'!B2107,Annuaire_roster!B:F,4,0)</f>
        <v>RHOUDANE OTHMANE</v>
      </c>
      <c r="Z2176" s="37" t="s">
        <v>110</v>
      </c>
      <c r="AA2176" s="60" t="s">
        <v>39</v>
      </c>
      <c r="AB2176" s="35" t="str">
        <f t="shared" si="379"/>
        <v/>
      </c>
      <c r="AC2176" s="35" t="str">
        <f t="shared" si="380"/>
        <v/>
      </c>
      <c r="AD2176" s="35" t="str">
        <f t="shared" si="381"/>
        <v/>
      </c>
      <c r="AE2176" s="45" t="str">
        <f t="shared" si="382"/>
        <v/>
      </c>
      <c r="AF2176" s="61"/>
      <c r="AG2176" s="45"/>
    </row>
    <row r="2177" spans="1:33" x14ac:dyDescent="0.2">
      <c r="A2177" s="59">
        <f>+VLOOKUP(B2177,Annuaire_roster!B:G,5,0)</f>
        <v>1138</v>
      </c>
      <c r="B2177" s="78" t="s">
        <v>73</v>
      </c>
      <c r="C2177" s="65">
        <v>0.31041666666666667</v>
      </c>
      <c r="D2177" s="65">
        <v>0.3125</v>
      </c>
      <c r="E2177" s="66">
        <v>0.72916666666666663</v>
      </c>
      <c r="F2177" s="66">
        <v>0.72916666666666663</v>
      </c>
      <c r="G2177" s="49"/>
      <c r="H2177" s="48"/>
      <c r="I2177" s="84" t="s">
        <v>63</v>
      </c>
      <c r="J2177" s="48"/>
      <c r="K2177" s="58">
        <v>0</v>
      </c>
      <c r="L2177" s="48">
        <v>0</v>
      </c>
      <c r="M2177" s="70">
        <v>0</v>
      </c>
      <c r="N2177" s="34">
        <f t="shared" si="383"/>
        <v>0.37499999999999994</v>
      </c>
      <c r="O2177" s="38">
        <f t="shared" si="384"/>
        <v>0.37499999999999994</v>
      </c>
      <c r="P2177" s="82" t="s">
        <v>142</v>
      </c>
      <c r="Q2177" s="43">
        <v>44819</v>
      </c>
      <c r="R2177" s="35">
        <f t="shared" si="376"/>
        <v>0</v>
      </c>
      <c r="S2177" s="35">
        <f t="shared" si="377"/>
        <v>0</v>
      </c>
      <c r="T2177" s="10" t="str">
        <f t="shared" si="371"/>
        <v>Sem - 38</v>
      </c>
      <c r="U2177" s="10" t="str">
        <f t="shared" si="372"/>
        <v>Septembre</v>
      </c>
      <c r="V2177" s="36" t="str">
        <f t="shared" si="378"/>
        <v>2026</v>
      </c>
      <c r="W2177" s="34"/>
      <c r="X2177" s="91">
        <f t="shared" si="373"/>
        <v>2.0833333333333259E-3</v>
      </c>
      <c r="Y2177" s="92" t="str">
        <f>VLOOKUP('CM-CIC'!B2108,Annuaire_roster!B:F,4,0)</f>
        <v>RHOUDANE OTHMANE</v>
      </c>
      <c r="Z2177" s="37" t="s">
        <v>110</v>
      </c>
      <c r="AA2177" s="60" t="s">
        <v>39</v>
      </c>
      <c r="AB2177" s="35" t="str">
        <f t="shared" si="379"/>
        <v/>
      </c>
      <c r="AC2177" s="35" t="str">
        <f t="shared" si="380"/>
        <v/>
      </c>
      <c r="AD2177" s="35" t="str">
        <f t="shared" si="381"/>
        <v/>
      </c>
      <c r="AE2177" s="45" t="str">
        <f t="shared" si="382"/>
        <v/>
      </c>
      <c r="AF2177" s="61"/>
      <c r="AG2177" s="45"/>
    </row>
    <row r="2178" spans="1:33" x14ac:dyDescent="0.2">
      <c r="A2178" s="59">
        <f>+VLOOKUP(B2178,Annuaire_roster!B:G,5,0)</f>
        <v>1149</v>
      </c>
      <c r="B2178" s="78" t="s">
        <v>88</v>
      </c>
      <c r="C2178" s="65"/>
      <c r="D2178" s="65" t="s">
        <v>188</v>
      </c>
      <c r="E2178" s="66"/>
      <c r="F2178" s="66" t="s">
        <v>188</v>
      </c>
      <c r="G2178" s="49"/>
      <c r="H2178" s="48"/>
      <c r="I2178" s="84" t="s">
        <v>63</v>
      </c>
      <c r="J2178" s="48"/>
      <c r="K2178" s="58">
        <v>0</v>
      </c>
      <c r="L2178" s="48">
        <v>0</v>
      </c>
      <c r="M2178" s="70">
        <v>0</v>
      </c>
      <c r="N2178" s="34" t="str">
        <f t="shared" si="383"/>
        <v/>
      </c>
      <c r="O2178" s="38">
        <f t="shared" si="384"/>
        <v>0</v>
      </c>
      <c r="P2178" s="82" t="s">
        <v>142</v>
      </c>
      <c r="Q2178" s="43">
        <v>44819</v>
      </c>
      <c r="R2178" s="35">
        <f t="shared" si="376"/>
        <v>0</v>
      </c>
      <c r="S2178" s="35">
        <f t="shared" si="377"/>
        <v>0</v>
      </c>
      <c r="T2178" s="10" t="str">
        <f t="shared" ref="T2178:T2241" si="385">"Sem - "&amp;WEEKNUM(Q2178,21)</f>
        <v>Sem - 38</v>
      </c>
      <c r="U2178" s="10" t="str">
        <f t="shared" ref="U2178:U2241" si="386">PROPER(TEXT(Q2178,"mmmm"))</f>
        <v>Septembre</v>
      </c>
      <c r="V2178" s="36" t="str">
        <f t="shared" si="378"/>
        <v>2026</v>
      </c>
      <c r="W2178" s="34"/>
      <c r="X2178" s="91">
        <f t="shared" ref="X2178:X2241" si="387">IFERROR(IF(M2178="Abs",0,IF((D2178-C2178+E2178-F2178)&lt;0.000694444444444444,0,(D2178-C2178+E2178-F2178))),0)</f>
        <v>0</v>
      </c>
      <c r="Y2178" s="92" t="str">
        <f>VLOOKUP('CM-CIC'!B2109,Annuaire_roster!B:F,4,0)</f>
        <v>RHOUDANE OTHMANE</v>
      </c>
      <c r="Z2178" s="37" t="s">
        <v>110</v>
      </c>
      <c r="AA2178" s="60" t="s">
        <v>39</v>
      </c>
      <c r="AB2178" s="35">
        <f t="shared" si="379"/>
        <v>0.33333333333333298</v>
      </c>
      <c r="AC2178" s="35" t="str">
        <f t="shared" si="380"/>
        <v/>
      </c>
      <c r="AD2178" s="35" t="str">
        <f t="shared" si="381"/>
        <v/>
      </c>
      <c r="AE2178" s="45" t="str">
        <f t="shared" si="382"/>
        <v/>
      </c>
      <c r="AF2178" s="61"/>
      <c r="AG2178" s="45"/>
    </row>
    <row r="2179" spans="1:33" x14ac:dyDescent="0.2">
      <c r="A2179" s="59">
        <f>+VLOOKUP(B2179,Annuaire_roster!B:G,5,0)</f>
        <v>1405</v>
      </c>
      <c r="B2179" s="78" t="s">
        <v>141</v>
      </c>
      <c r="C2179" s="65">
        <v>0.3125</v>
      </c>
      <c r="D2179" s="65">
        <v>0.3125</v>
      </c>
      <c r="E2179" s="66">
        <v>0.72916666666666663</v>
      </c>
      <c r="F2179" s="66">
        <v>0.72916666666666663</v>
      </c>
      <c r="G2179" s="49"/>
      <c r="H2179" s="48"/>
      <c r="I2179" s="84" t="s">
        <v>63</v>
      </c>
      <c r="J2179" s="48"/>
      <c r="K2179" s="58">
        <v>0</v>
      </c>
      <c r="L2179" s="48">
        <v>0</v>
      </c>
      <c r="M2179" s="70">
        <v>0</v>
      </c>
      <c r="N2179" s="34">
        <f t="shared" si="383"/>
        <v>0.37499999999999994</v>
      </c>
      <c r="O2179" s="38">
        <f t="shared" si="384"/>
        <v>0.37499999999999994</v>
      </c>
      <c r="P2179" s="82" t="s">
        <v>142</v>
      </c>
      <c r="Q2179" s="43">
        <v>44819</v>
      </c>
      <c r="R2179" s="35">
        <f t="shared" si="376"/>
        <v>0</v>
      </c>
      <c r="S2179" s="35">
        <f t="shared" si="377"/>
        <v>0</v>
      </c>
      <c r="T2179" s="10" t="str">
        <f t="shared" si="385"/>
        <v>Sem - 38</v>
      </c>
      <c r="U2179" s="10" t="str">
        <f t="shared" si="386"/>
        <v>Septembre</v>
      </c>
      <c r="V2179" s="36" t="str">
        <f t="shared" si="378"/>
        <v>2026</v>
      </c>
      <c r="W2179" s="34"/>
      <c r="X2179" s="91">
        <f t="shared" si="387"/>
        <v>0</v>
      </c>
      <c r="Y2179" s="92" t="str">
        <f>VLOOKUP('CM-CIC'!B2110,Annuaire_roster!B:F,4,0)</f>
        <v>RHOUDANE OTHMANE</v>
      </c>
      <c r="Z2179" s="37" t="s">
        <v>110</v>
      </c>
      <c r="AA2179" s="60" t="s">
        <v>39</v>
      </c>
      <c r="AB2179" s="35" t="str">
        <f t="shared" si="379"/>
        <v/>
      </c>
      <c r="AC2179" s="35" t="str">
        <f t="shared" si="380"/>
        <v/>
      </c>
      <c r="AD2179" s="35" t="str">
        <f t="shared" si="381"/>
        <v/>
      </c>
      <c r="AE2179" s="45" t="str">
        <f t="shared" si="382"/>
        <v/>
      </c>
      <c r="AF2179" s="61"/>
      <c r="AG2179" s="45"/>
    </row>
    <row r="2180" spans="1:33" x14ac:dyDescent="0.2">
      <c r="A2180" s="59">
        <f>+VLOOKUP(B2180,Annuaire_roster!B:G,5,0)</f>
        <v>1252</v>
      </c>
      <c r="B2180" s="78" t="s">
        <v>87</v>
      </c>
      <c r="C2180" s="65">
        <v>0.3125</v>
      </c>
      <c r="D2180" s="65">
        <v>0.3125</v>
      </c>
      <c r="E2180" s="66">
        <v>0.72916666666666663</v>
      </c>
      <c r="F2180" s="66">
        <v>0.72916666666666663</v>
      </c>
      <c r="G2180" s="49"/>
      <c r="H2180" s="48"/>
      <c r="I2180" s="84" t="s">
        <v>63</v>
      </c>
      <c r="J2180" s="48"/>
      <c r="K2180" s="58">
        <v>0</v>
      </c>
      <c r="L2180" s="48">
        <v>0</v>
      </c>
      <c r="M2180" s="70">
        <v>0</v>
      </c>
      <c r="N2180" s="34">
        <f t="shared" si="383"/>
        <v>0.37499999999999994</v>
      </c>
      <c r="O2180" s="38">
        <f t="shared" si="384"/>
        <v>0.37499999999999994</v>
      </c>
      <c r="P2180" s="82" t="s">
        <v>142</v>
      </c>
      <c r="Q2180" s="43">
        <v>44819</v>
      </c>
      <c r="R2180" s="35">
        <f t="shared" si="376"/>
        <v>0</v>
      </c>
      <c r="S2180" s="35">
        <f t="shared" si="377"/>
        <v>0</v>
      </c>
      <c r="T2180" s="10" t="str">
        <f t="shared" si="385"/>
        <v>Sem - 38</v>
      </c>
      <c r="U2180" s="10" t="str">
        <f t="shared" si="386"/>
        <v>Septembre</v>
      </c>
      <c r="V2180" s="36" t="str">
        <f t="shared" si="378"/>
        <v>2026</v>
      </c>
      <c r="W2180" s="34"/>
      <c r="X2180" s="91">
        <f t="shared" si="387"/>
        <v>0</v>
      </c>
      <c r="Y2180" s="92" t="str">
        <f>VLOOKUP('CM-CIC'!B2111,Annuaire_roster!B:F,4,0)</f>
        <v>RHOUDANE OTHMANE</v>
      </c>
      <c r="Z2180" s="37" t="s">
        <v>110</v>
      </c>
      <c r="AA2180" s="60" t="s">
        <v>39</v>
      </c>
      <c r="AB2180" s="35" t="str">
        <f t="shared" si="379"/>
        <v/>
      </c>
      <c r="AC2180" s="35" t="str">
        <f t="shared" si="380"/>
        <v/>
      </c>
      <c r="AD2180" s="35" t="str">
        <f t="shared" si="381"/>
        <v/>
      </c>
      <c r="AE2180" s="45" t="str">
        <f t="shared" si="382"/>
        <v/>
      </c>
      <c r="AF2180" s="61"/>
      <c r="AG2180" s="45"/>
    </row>
    <row r="2181" spans="1:33" x14ac:dyDescent="0.2">
      <c r="A2181" s="59">
        <f>+VLOOKUP(B2181,Annuaire_roster!B:G,5,0)</f>
        <v>1149</v>
      </c>
      <c r="B2181" s="78" t="s">
        <v>88</v>
      </c>
      <c r="C2181" s="65"/>
      <c r="D2181" s="65" t="s">
        <v>188</v>
      </c>
      <c r="E2181" s="66"/>
      <c r="F2181" s="66" t="s">
        <v>188</v>
      </c>
      <c r="G2181" s="49"/>
      <c r="H2181" s="48"/>
      <c r="I2181" s="84" t="s">
        <v>63</v>
      </c>
      <c r="J2181" s="48"/>
      <c r="K2181" s="58">
        <v>0</v>
      </c>
      <c r="L2181" s="48">
        <v>0</v>
      </c>
      <c r="M2181" s="70">
        <v>0</v>
      </c>
      <c r="N2181" s="34" t="str">
        <f t="shared" si="383"/>
        <v/>
      </c>
      <c r="O2181" s="38">
        <f t="shared" si="384"/>
        <v>0</v>
      </c>
      <c r="P2181" s="82" t="s">
        <v>142</v>
      </c>
      <c r="Q2181" s="43">
        <v>44820</v>
      </c>
      <c r="R2181" s="35">
        <f t="shared" si="376"/>
        <v>0</v>
      </c>
      <c r="S2181" s="35">
        <f t="shared" si="377"/>
        <v>0</v>
      </c>
      <c r="T2181" s="10" t="str">
        <f t="shared" si="385"/>
        <v>Sem - 38</v>
      </c>
      <c r="U2181" s="10" t="str">
        <f t="shared" si="386"/>
        <v>Septembre</v>
      </c>
      <c r="V2181" s="36" t="str">
        <f t="shared" si="378"/>
        <v>2026</v>
      </c>
      <c r="W2181" s="34"/>
      <c r="X2181" s="91">
        <f t="shared" si="387"/>
        <v>0</v>
      </c>
      <c r="Y2181" s="92" t="str">
        <f>VLOOKUP('CM-CIC'!B2112,Annuaire_roster!B:F,4,0)</f>
        <v>RHOUDANE OTHMANE</v>
      </c>
      <c r="Z2181" s="37" t="s">
        <v>110</v>
      </c>
      <c r="AA2181" s="60" t="s">
        <v>39</v>
      </c>
      <c r="AB2181" s="35">
        <f t="shared" si="379"/>
        <v>0.33333333333333298</v>
      </c>
      <c r="AC2181" s="35" t="str">
        <f t="shared" si="380"/>
        <v/>
      </c>
      <c r="AD2181" s="35" t="str">
        <f t="shared" si="381"/>
        <v/>
      </c>
      <c r="AE2181" s="45" t="str">
        <f t="shared" si="382"/>
        <v/>
      </c>
      <c r="AF2181" s="61"/>
      <c r="AG2181" s="45"/>
    </row>
    <row r="2182" spans="1:33" x14ac:dyDescent="0.2">
      <c r="A2182" s="59">
        <f>+VLOOKUP(B2182,Annuaire_roster!B:G,5,0)</f>
        <v>1252</v>
      </c>
      <c r="B2182" s="78" t="s">
        <v>87</v>
      </c>
      <c r="C2182" s="65">
        <v>0.31180555555555556</v>
      </c>
      <c r="D2182" s="65">
        <v>0.3125</v>
      </c>
      <c r="E2182" s="66">
        <v>0.72916666666666663</v>
      </c>
      <c r="F2182" s="66">
        <v>0.72916666666666663</v>
      </c>
      <c r="G2182" s="49"/>
      <c r="H2182" s="48"/>
      <c r="I2182" s="84" t="s">
        <v>63</v>
      </c>
      <c r="J2182" s="48"/>
      <c r="K2182" s="58">
        <v>0</v>
      </c>
      <c r="L2182" s="48">
        <v>0</v>
      </c>
      <c r="M2182" s="70">
        <v>0</v>
      </c>
      <c r="N2182" s="34">
        <f t="shared" si="383"/>
        <v>0.37499999999999994</v>
      </c>
      <c r="O2182" s="38">
        <f t="shared" si="384"/>
        <v>0.37499999999999994</v>
      </c>
      <c r="P2182" s="82" t="s">
        <v>142</v>
      </c>
      <c r="Q2182" s="43">
        <v>44820</v>
      </c>
      <c r="R2182" s="35">
        <f t="shared" si="376"/>
        <v>0</v>
      </c>
      <c r="S2182" s="35">
        <f t="shared" si="377"/>
        <v>0</v>
      </c>
      <c r="T2182" s="10" t="str">
        <f t="shared" si="385"/>
        <v>Sem - 38</v>
      </c>
      <c r="U2182" s="10" t="str">
        <f t="shared" si="386"/>
        <v>Septembre</v>
      </c>
      <c r="V2182" s="36" t="str">
        <f t="shared" si="378"/>
        <v>2026</v>
      </c>
      <c r="W2182" s="34"/>
      <c r="X2182" s="91">
        <f t="shared" si="387"/>
        <v>0</v>
      </c>
      <c r="Y2182" s="92" t="str">
        <f>VLOOKUP('CM-CIC'!B2113,Annuaire_roster!B:F,4,0)</f>
        <v>RHOUDANE OTHMANE</v>
      </c>
      <c r="Z2182" s="37" t="s">
        <v>110</v>
      </c>
      <c r="AA2182" s="60" t="s">
        <v>39</v>
      </c>
      <c r="AB2182" s="35" t="str">
        <f t="shared" si="379"/>
        <v/>
      </c>
      <c r="AC2182" s="35" t="str">
        <f t="shared" si="380"/>
        <v/>
      </c>
      <c r="AD2182" s="35" t="str">
        <f t="shared" si="381"/>
        <v/>
      </c>
      <c r="AE2182" s="45" t="str">
        <f t="shared" si="382"/>
        <v/>
      </c>
      <c r="AF2182" s="61"/>
      <c r="AG2182" s="45"/>
    </row>
    <row r="2183" spans="1:33" x14ac:dyDescent="0.2">
      <c r="A2183" s="59">
        <f>+VLOOKUP(B2183,Annuaire_roster!B:G,5,0)</f>
        <v>1405</v>
      </c>
      <c r="B2183" s="78" t="s">
        <v>141</v>
      </c>
      <c r="C2183" s="65">
        <v>0.3125</v>
      </c>
      <c r="D2183" s="65">
        <v>0.3125</v>
      </c>
      <c r="E2183" s="66">
        <v>0.72916666666666663</v>
      </c>
      <c r="F2183" s="66">
        <v>0.72916666666666663</v>
      </c>
      <c r="G2183" s="49"/>
      <c r="H2183" s="48"/>
      <c r="I2183" s="84" t="s">
        <v>63</v>
      </c>
      <c r="J2183" s="48"/>
      <c r="K2183" s="58">
        <v>0</v>
      </c>
      <c r="L2183" s="48">
        <v>0</v>
      </c>
      <c r="M2183" s="70">
        <v>0</v>
      </c>
      <c r="N2183" s="34">
        <f t="shared" si="383"/>
        <v>0.37499999999999994</v>
      </c>
      <c r="O2183" s="38">
        <f t="shared" si="384"/>
        <v>0.37499999999999994</v>
      </c>
      <c r="P2183" s="82" t="s">
        <v>142</v>
      </c>
      <c r="Q2183" s="43">
        <v>44820</v>
      </c>
      <c r="R2183" s="35">
        <f t="shared" si="376"/>
        <v>0</v>
      </c>
      <c r="S2183" s="35">
        <f t="shared" si="377"/>
        <v>0</v>
      </c>
      <c r="T2183" s="10" t="str">
        <f t="shared" si="385"/>
        <v>Sem - 38</v>
      </c>
      <c r="U2183" s="10" t="str">
        <f t="shared" si="386"/>
        <v>Septembre</v>
      </c>
      <c r="V2183" s="36" t="str">
        <f t="shared" si="378"/>
        <v>2026</v>
      </c>
      <c r="W2183" s="34"/>
      <c r="X2183" s="91">
        <f t="shared" si="387"/>
        <v>0</v>
      </c>
      <c r="Y2183" s="92" t="str">
        <f>VLOOKUP('CM-CIC'!B2114,Annuaire_roster!B:F,4,0)</f>
        <v>RHOUDANE OTHMANE</v>
      </c>
      <c r="Z2183" s="37" t="s">
        <v>110</v>
      </c>
      <c r="AA2183" s="60" t="s">
        <v>39</v>
      </c>
      <c r="AB2183" s="35" t="str">
        <f t="shared" si="379"/>
        <v/>
      </c>
      <c r="AC2183" s="35" t="str">
        <f t="shared" si="380"/>
        <v/>
      </c>
      <c r="AD2183" s="35" t="str">
        <f t="shared" si="381"/>
        <v/>
      </c>
      <c r="AE2183" s="45" t="str">
        <f t="shared" si="382"/>
        <v/>
      </c>
      <c r="AF2183" s="61"/>
      <c r="AG2183" s="45"/>
    </row>
    <row r="2184" spans="1:33" x14ac:dyDescent="0.2">
      <c r="A2184" s="59">
        <f>+VLOOKUP(B2184,Annuaire_roster!B:G,5,0)</f>
        <v>1138</v>
      </c>
      <c r="B2184" s="78" t="s">
        <v>73</v>
      </c>
      <c r="C2184" s="65">
        <v>0.30972222222222223</v>
      </c>
      <c r="D2184" s="65">
        <v>0.3125</v>
      </c>
      <c r="E2184" s="66">
        <v>0.72916666666666663</v>
      </c>
      <c r="F2184" s="66">
        <v>0.72916666666666663</v>
      </c>
      <c r="G2184" s="49"/>
      <c r="H2184" s="48"/>
      <c r="I2184" s="84" t="s">
        <v>63</v>
      </c>
      <c r="J2184" s="48"/>
      <c r="K2184" s="58">
        <v>0</v>
      </c>
      <c r="L2184" s="48">
        <v>0</v>
      </c>
      <c r="M2184" s="70">
        <v>0</v>
      </c>
      <c r="N2184" s="34">
        <f t="shared" si="383"/>
        <v>0.37499999999999994</v>
      </c>
      <c r="O2184" s="38">
        <f t="shared" si="384"/>
        <v>0.37499999999999994</v>
      </c>
      <c r="P2184" s="82" t="s">
        <v>142</v>
      </c>
      <c r="Q2184" s="43">
        <v>44820</v>
      </c>
      <c r="R2184" s="35">
        <f t="shared" si="376"/>
        <v>0</v>
      </c>
      <c r="S2184" s="35">
        <f t="shared" si="377"/>
        <v>0</v>
      </c>
      <c r="T2184" s="10" t="str">
        <f t="shared" si="385"/>
        <v>Sem - 38</v>
      </c>
      <c r="U2184" s="10" t="str">
        <f t="shared" si="386"/>
        <v>Septembre</v>
      </c>
      <c r="V2184" s="36" t="str">
        <f t="shared" si="378"/>
        <v>2026</v>
      </c>
      <c r="W2184" s="34"/>
      <c r="X2184" s="91">
        <f t="shared" si="387"/>
        <v>2.7777777777777679E-3</v>
      </c>
      <c r="Y2184" s="92" t="str">
        <f>VLOOKUP('CM-CIC'!B2115,Annuaire_roster!B:F,4,0)</f>
        <v>RHOUDANE OTHMANE</v>
      </c>
      <c r="Z2184" s="37" t="s">
        <v>110</v>
      </c>
      <c r="AA2184" s="60" t="s">
        <v>39</v>
      </c>
      <c r="AB2184" s="35" t="str">
        <f t="shared" si="379"/>
        <v/>
      </c>
      <c r="AC2184" s="35" t="str">
        <f t="shared" si="380"/>
        <v/>
      </c>
      <c r="AD2184" s="35" t="str">
        <f t="shared" si="381"/>
        <v/>
      </c>
      <c r="AE2184" s="45" t="str">
        <f t="shared" si="382"/>
        <v/>
      </c>
      <c r="AF2184" s="61"/>
      <c r="AG2184" s="45"/>
    </row>
    <row r="2185" spans="1:33" x14ac:dyDescent="0.2">
      <c r="A2185" s="59">
        <f>+VLOOKUP(B2185,Annuaire_roster!B:G,5,0)</f>
        <v>1149</v>
      </c>
      <c r="B2185" s="78" t="s">
        <v>88</v>
      </c>
      <c r="C2185" s="65"/>
      <c r="D2185" s="65" t="s">
        <v>188</v>
      </c>
      <c r="E2185" s="66"/>
      <c r="F2185" s="66" t="s">
        <v>188</v>
      </c>
      <c r="G2185" s="49"/>
      <c r="H2185" s="48"/>
      <c r="I2185" s="84" t="s">
        <v>63</v>
      </c>
      <c r="J2185" s="48"/>
      <c r="K2185" s="58">
        <v>0</v>
      </c>
      <c r="L2185" s="48">
        <v>0</v>
      </c>
      <c r="M2185" s="70">
        <v>0</v>
      </c>
      <c r="N2185" s="34" t="str">
        <f t="shared" si="383"/>
        <v/>
      </c>
      <c r="O2185" s="38">
        <f t="shared" si="384"/>
        <v>0</v>
      </c>
      <c r="P2185" s="82" t="s">
        <v>142</v>
      </c>
      <c r="Q2185" s="43">
        <v>44821</v>
      </c>
      <c r="R2185" s="35">
        <f t="shared" si="376"/>
        <v>0</v>
      </c>
      <c r="S2185" s="35">
        <f t="shared" si="377"/>
        <v>0</v>
      </c>
      <c r="T2185" s="10" t="str">
        <f t="shared" si="385"/>
        <v>Sem - 38</v>
      </c>
      <c r="U2185" s="10" t="str">
        <f t="shared" si="386"/>
        <v>Septembre</v>
      </c>
      <c r="V2185" s="36" t="str">
        <f t="shared" si="378"/>
        <v>2026</v>
      </c>
      <c r="W2185" s="34"/>
      <c r="X2185" s="91">
        <f t="shared" si="387"/>
        <v>0</v>
      </c>
      <c r="Y2185" s="92" t="str">
        <f>VLOOKUP('CM-CIC'!B2116,Annuaire_roster!B:F,4,0)</f>
        <v>RHOUDANE OTHMANE</v>
      </c>
      <c r="Z2185" s="37" t="s">
        <v>110</v>
      </c>
      <c r="AA2185" s="60" t="s">
        <v>39</v>
      </c>
      <c r="AB2185" s="35">
        <f t="shared" si="379"/>
        <v>0.33333333333333298</v>
      </c>
      <c r="AC2185" s="35" t="str">
        <f t="shared" si="380"/>
        <v/>
      </c>
      <c r="AD2185" s="35" t="str">
        <f t="shared" si="381"/>
        <v/>
      </c>
      <c r="AE2185" s="45" t="str">
        <f t="shared" si="382"/>
        <v/>
      </c>
      <c r="AF2185" s="61"/>
      <c r="AG2185" s="45"/>
    </row>
    <row r="2186" spans="1:33" x14ac:dyDescent="0.2">
      <c r="A2186" s="59">
        <f>+VLOOKUP(B2186,Annuaire_roster!B:G,5,0)</f>
        <v>1405</v>
      </c>
      <c r="B2186" s="78" t="s">
        <v>141</v>
      </c>
      <c r="C2186" s="65">
        <v>0.35416666666666669</v>
      </c>
      <c r="D2186" s="65">
        <v>0.35416666666666669</v>
      </c>
      <c r="E2186" s="66">
        <v>0.72916666666666663</v>
      </c>
      <c r="F2186" s="66">
        <v>0.72916666666666663</v>
      </c>
      <c r="G2186" s="49"/>
      <c r="H2186" s="48"/>
      <c r="I2186" s="85" t="s">
        <v>63</v>
      </c>
      <c r="J2186" s="48"/>
      <c r="K2186" s="58">
        <v>0</v>
      </c>
      <c r="L2186" s="48">
        <v>0</v>
      </c>
      <c r="M2186" s="70">
        <v>0</v>
      </c>
      <c r="N2186" s="34">
        <f t="shared" si="383"/>
        <v>0.33333333333333326</v>
      </c>
      <c r="O2186" s="38">
        <f t="shared" si="384"/>
        <v>0.33333333333333326</v>
      </c>
      <c r="P2186" s="82" t="s">
        <v>142</v>
      </c>
      <c r="Q2186" s="43">
        <v>44821</v>
      </c>
      <c r="R2186" s="35">
        <f t="shared" si="376"/>
        <v>0</v>
      </c>
      <c r="S2186" s="35">
        <f t="shared" si="377"/>
        <v>0</v>
      </c>
      <c r="T2186" s="10" t="str">
        <f t="shared" si="385"/>
        <v>Sem - 38</v>
      </c>
      <c r="U2186" s="10" t="str">
        <f t="shared" si="386"/>
        <v>Septembre</v>
      </c>
      <c r="V2186" s="36" t="str">
        <f t="shared" si="378"/>
        <v>2026</v>
      </c>
      <c r="W2186" s="34"/>
      <c r="X2186" s="91">
        <f t="shared" si="387"/>
        <v>0</v>
      </c>
      <c r="Y2186" s="92" t="str">
        <f>VLOOKUP('CM-CIC'!B2117,Annuaire_roster!B:F,4,0)</f>
        <v>HMIDOUCH Fouad</v>
      </c>
      <c r="Z2186" s="37" t="s">
        <v>110</v>
      </c>
      <c r="AA2186" s="60" t="s">
        <v>39</v>
      </c>
      <c r="AB2186" s="35" t="str">
        <f t="shared" si="379"/>
        <v/>
      </c>
      <c r="AC2186" s="35" t="str">
        <f t="shared" si="380"/>
        <v/>
      </c>
      <c r="AD2186" s="35" t="str">
        <f t="shared" si="381"/>
        <v/>
      </c>
      <c r="AE2186" s="45" t="str">
        <f t="shared" si="382"/>
        <v/>
      </c>
      <c r="AF2186" s="61"/>
      <c r="AG2186" s="45"/>
    </row>
    <row r="2187" spans="1:33" x14ac:dyDescent="0.2">
      <c r="A2187" s="59">
        <f>+VLOOKUP(B2187,Annuaire_roster!B:G,5,0)</f>
        <v>1252</v>
      </c>
      <c r="B2187" s="78" t="s">
        <v>87</v>
      </c>
      <c r="C2187" s="65">
        <v>0.3125</v>
      </c>
      <c r="D2187" s="65">
        <v>0.3125</v>
      </c>
      <c r="E2187" s="66">
        <v>0.6875</v>
      </c>
      <c r="F2187" s="66">
        <v>0.6875</v>
      </c>
      <c r="G2187" s="49"/>
      <c r="H2187" s="48"/>
      <c r="I2187" s="84" t="s">
        <v>63</v>
      </c>
      <c r="J2187" s="48"/>
      <c r="K2187" s="58">
        <v>0</v>
      </c>
      <c r="L2187" s="48">
        <v>0</v>
      </c>
      <c r="M2187" s="70">
        <v>0</v>
      </c>
      <c r="N2187" s="34">
        <f t="shared" si="383"/>
        <v>0.33333333333333331</v>
      </c>
      <c r="O2187" s="38">
        <f t="shared" si="384"/>
        <v>0.33333333333333331</v>
      </c>
      <c r="P2187" s="82" t="s">
        <v>142</v>
      </c>
      <c r="Q2187" s="43">
        <v>44821</v>
      </c>
      <c r="R2187" s="35">
        <f t="shared" si="376"/>
        <v>0</v>
      </c>
      <c r="S2187" s="35">
        <f t="shared" si="377"/>
        <v>0</v>
      </c>
      <c r="T2187" s="10" t="str">
        <f t="shared" si="385"/>
        <v>Sem - 38</v>
      </c>
      <c r="U2187" s="10" t="str">
        <f t="shared" si="386"/>
        <v>Septembre</v>
      </c>
      <c r="V2187" s="36" t="str">
        <f t="shared" si="378"/>
        <v>2026</v>
      </c>
      <c r="W2187" s="34"/>
      <c r="X2187" s="91">
        <f t="shared" si="387"/>
        <v>0</v>
      </c>
      <c r="Y2187" s="92" t="str">
        <f>VLOOKUP('CM-CIC'!B2118,Annuaire_roster!B:F,4,0)</f>
        <v>HMIDOUCH Fouad</v>
      </c>
      <c r="Z2187" s="37" t="s">
        <v>110</v>
      </c>
      <c r="AA2187" s="60" t="s">
        <v>39</v>
      </c>
      <c r="AB2187" s="35" t="str">
        <f t="shared" si="379"/>
        <v/>
      </c>
      <c r="AC2187" s="35" t="str">
        <f t="shared" si="380"/>
        <v/>
      </c>
      <c r="AD2187" s="35" t="str">
        <f t="shared" si="381"/>
        <v/>
      </c>
      <c r="AE2187" s="45" t="str">
        <f t="shared" si="382"/>
        <v/>
      </c>
      <c r="AF2187" s="61"/>
      <c r="AG2187" s="45"/>
    </row>
    <row r="2188" spans="1:33" x14ac:dyDescent="0.2">
      <c r="A2188" s="59">
        <f>+VLOOKUP(B2188,Annuaire_roster!B:G,5,0)</f>
        <v>1138</v>
      </c>
      <c r="B2188" s="78" t="s">
        <v>73</v>
      </c>
      <c r="C2188" s="65">
        <v>0.35138888888888886</v>
      </c>
      <c r="D2188" s="65">
        <v>0.35416666666666669</v>
      </c>
      <c r="E2188" s="66">
        <v>0.72916666666666663</v>
      </c>
      <c r="F2188" s="66">
        <v>0.72916666666666663</v>
      </c>
      <c r="G2188" s="49"/>
      <c r="H2188" s="48"/>
      <c r="I2188" s="85" t="s">
        <v>63</v>
      </c>
      <c r="J2188" s="48"/>
      <c r="K2188" s="58">
        <v>0</v>
      </c>
      <c r="L2188" s="48">
        <v>0</v>
      </c>
      <c r="M2188" s="70">
        <v>0</v>
      </c>
      <c r="N2188" s="34">
        <f t="shared" si="383"/>
        <v>0.33333333333333326</v>
      </c>
      <c r="O2188" s="38">
        <f t="shared" si="384"/>
        <v>0.33333333333333326</v>
      </c>
      <c r="P2188" s="82" t="s">
        <v>142</v>
      </c>
      <c r="Q2188" s="43">
        <v>44821</v>
      </c>
      <c r="R2188" s="35">
        <f t="shared" si="376"/>
        <v>0</v>
      </c>
      <c r="S2188" s="35">
        <f t="shared" si="377"/>
        <v>0</v>
      </c>
      <c r="T2188" s="10" t="str">
        <f t="shared" si="385"/>
        <v>Sem - 38</v>
      </c>
      <c r="U2188" s="10" t="str">
        <f t="shared" si="386"/>
        <v>Septembre</v>
      </c>
      <c r="V2188" s="36" t="str">
        <f t="shared" si="378"/>
        <v>2026</v>
      </c>
      <c r="W2188" s="34"/>
      <c r="X2188" s="91">
        <f t="shared" si="387"/>
        <v>2.7777777777778789E-3</v>
      </c>
      <c r="Y2188" s="92" t="str">
        <f>VLOOKUP('CM-CIC'!B2119,Annuaire_roster!B:F,4,0)</f>
        <v>HMIDOUCH Fouad</v>
      </c>
      <c r="Z2188" s="37" t="s">
        <v>110</v>
      </c>
      <c r="AA2188" s="60" t="s">
        <v>39</v>
      </c>
      <c r="AB2188" s="35" t="str">
        <f t="shared" si="379"/>
        <v/>
      </c>
      <c r="AC2188" s="35" t="str">
        <f t="shared" si="380"/>
        <v/>
      </c>
      <c r="AD2188" s="35" t="str">
        <f t="shared" si="381"/>
        <v/>
      </c>
      <c r="AE2188" s="45" t="str">
        <f t="shared" si="382"/>
        <v/>
      </c>
      <c r="AF2188" s="61"/>
      <c r="AG2188" s="45"/>
    </row>
    <row r="2189" spans="1:33" x14ac:dyDescent="0.2">
      <c r="A2189" s="59">
        <f>+VLOOKUP(B2189,Annuaire_roster!B:G,5,0)</f>
        <v>1149</v>
      </c>
      <c r="B2189" s="78" t="s">
        <v>88</v>
      </c>
      <c r="C2189" s="65"/>
      <c r="D2189" s="65" t="s">
        <v>64</v>
      </c>
      <c r="E2189" s="66"/>
      <c r="F2189" s="66" t="s">
        <v>64</v>
      </c>
      <c r="G2189" s="49"/>
      <c r="H2189" s="48"/>
      <c r="I2189" s="85" t="s">
        <v>63</v>
      </c>
      <c r="J2189" s="48"/>
      <c r="K2189" s="58">
        <v>0</v>
      </c>
      <c r="L2189" s="48">
        <v>0</v>
      </c>
      <c r="M2189" s="70">
        <v>0</v>
      </c>
      <c r="N2189" s="34" t="str">
        <f t="shared" si="383"/>
        <v/>
      </c>
      <c r="O2189" s="38">
        <f t="shared" si="384"/>
        <v>0</v>
      </c>
      <c r="P2189" s="82" t="s">
        <v>142</v>
      </c>
      <c r="Q2189" s="43">
        <v>44822</v>
      </c>
      <c r="R2189" s="35">
        <f t="shared" si="376"/>
        <v>0</v>
      </c>
      <c r="S2189" s="35">
        <f t="shared" si="377"/>
        <v>0</v>
      </c>
      <c r="T2189" s="10" t="str">
        <f t="shared" si="385"/>
        <v>Sem - 38</v>
      </c>
      <c r="U2189" s="10" t="str">
        <f t="shared" si="386"/>
        <v>Septembre</v>
      </c>
      <c r="V2189" s="36" t="str">
        <f t="shared" si="378"/>
        <v>2026</v>
      </c>
      <c r="W2189" s="34"/>
      <c r="X2189" s="91">
        <f t="shared" si="387"/>
        <v>0</v>
      </c>
      <c r="Y2189" s="92" t="str">
        <f>VLOOKUP('CM-CIC'!B2120,Annuaire_roster!B:F,4,0)</f>
        <v>HMIDOUCH Fouad</v>
      </c>
      <c r="Z2189" s="37" t="s">
        <v>110</v>
      </c>
      <c r="AA2189" s="60" t="s">
        <v>39</v>
      </c>
      <c r="AB2189" s="35" t="str">
        <f t="shared" si="379"/>
        <v/>
      </c>
      <c r="AC2189" s="35" t="str">
        <f t="shared" si="380"/>
        <v/>
      </c>
      <c r="AD2189" s="35" t="str">
        <f t="shared" si="381"/>
        <v/>
      </c>
      <c r="AE2189" s="45" t="str">
        <f t="shared" si="382"/>
        <v/>
      </c>
      <c r="AF2189" s="61"/>
      <c r="AG2189" s="45"/>
    </row>
    <row r="2190" spans="1:33" x14ac:dyDescent="0.2">
      <c r="A2190" s="59">
        <f>+VLOOKUP(B2190,Annuaire_roster!B:G,5,0)</f>
        <v>1252</v>
      </c>
      <c r="B2190" s="78" t="s">
        <v>87</v>
      </c>
      <c r="C2190" s="65"/>
      <c r="D2190" s="65" t="s">
        <v>64</v>
      </c>
      <c r="E2190" s="66"/>
      <c r="F2190" s="66" t="s">
        <v>64</v>
      </c>
      <c r="G2190" s="49"/>
      <c r="H2190" s="48"/>
      <c r="I2190" s="85" t="s">
        <v>63</v>
      </c>
      <c r="J2190" s="48"/>
      <c r="K2190" s="58">
        <v>0</v>
      </c>
      <c r="L2190" s="48">
        <v>0</v>
      </c>
      <c r="M2190" s="70">
        <v>0</v>
      </c>
      <c r="N2190" s="34" t="str">
        <f t="shared" si="383"/>
        <v/>
      </c>
      <c r="O2190" s="38">
        <f t="shared" si="384"/>
        <v>0</v>
      </c>
      <c r="P2190" s="82" t="s">
        <v>142</v>
      </c>
      <c r="Q2190" s="43">
        <v>44822</v>
      </c>
      <c r="R2190" s="35">
        <f t="shared" si="376"/>
        <v>0</v>
      </c>
      <c r="S2190" s="35">
        <f t="shared" si="377"/>
        <v>0</v>
      </c>
      <c r="T2190" s="10" t="str">
        <f t="shared" si="385"/>
        <v>Sem - 38</v>
      </c>
      <c r="U2190" s="10" t="str">
        <f t="shared" si="386"/>
        <v>Septembre</v>
      </c>
      <c r="V2190" s="36" t="str">
        <f t="shared" si="378"/>
        <v>2026</v>
      </c>
      <c r="W2190" s="34"/>
      <c r="X2190" s="91">
        <f t="shared" si="387"/>
        <v>0</v>
      </c>
      <c r="Y2190" s="92" t="str">
        <f>VLOOKUP('CM-CIC'!B2121,Annuaire_roster!B:F,4,0)</f>
        <v>HMIDOUCH Fouad</v>
      </c>
      <c r="Z2190" s="37" t="s">
        <v>110</v>
      </c>
      <c r="AA2190" s="60" t="s">
        <v>39</v>
      </c>
      <c r="AB2190" s="35" t="str">
        <f t="shared" si="379"/>
        <v/>
      </c>
      <c r="AC2190" s="35" t="str">
        <f t="shared" si="380"/>
        <v/>
      </c>
      <c r="AD2190" s="35" t="str">
        <f t="shared" si="381"/>
        <v/>
      </c>
      <c r="AE2190" s="45" t="str">
        <f t="shared" si="382"/>
        <v/>
      </c>
      <c r="AF2190" s="61"/>
      <c r="AG2190" s="45"/>
    </row>
    <row r="2191" spans="1:33" x14ac:dyDescent="0.2">
      <c r="A2191" s="59">
        <f>+VLOOKUP(B2191,Annuaire_roster!B:G,5,0)</f>
        <v>1405</v>
      </c>
      <c r="B2191" s="78" t="s">
        <v>141</v>
      </c>
      <c r="C2191" s="65"/>
      <c r="D2191" s="65" t="s">
        <v>64</v>
      </c>
      <c r="E2191" s="66"/>
      <c r="F2191" s="66" t="s">
        <v>64</v>
      </c>
      <c r="G2191" s="49"/>
      <c r="H2191" s="48"/>
      <c r="I2191" s="85" t="s">
        <v>63</v>
      </c>
      <c r="J2191" s="48"/>
      <c r="K2191" s="58">
        <v>0</v>
      </c>
      <c r="L2191" s="48">
        <v>0</v>
      </c>
      <c r="M2191" s="70">
        <v>0</v>
      </c>
      <c r="N2191" s="34" t="str">
        <f t="shared" si="383"/>
        <v/>
      </c>
      <c r="O2191" s="38">
        <f t="shared" si="384"/>
        <v>0</v>
      </c>
      <c r="P2191" s="82" t="s">
        <v>142</v>
      </c>
      <c r="Q2191" s="43">
        <v>44822</v>
      </c>
      <c r="R2191" s="35">
        <f t="shared" si="376"/>
        <v>0</v>
      </c>
      <c r="S2191" s="35">
        <f t="shared" si="377"/>
        <v>0</v>
      </c>
      <c r="T2191" s="10" t="str">
        <f t="shared" si="385"/>
        <v>Sem - 38</v>
      </c>
      <c r="U2191" s="10" t="str">
        <f t="shared" si="386"/>
        <v>Septembre</v>
      </c>
      <c r="V2191" s="36" t="str">
        <f t="shared" si="378"/>
        <v>2026</v>
      </c>
      <c r="W2191" s="34"/>
      <c r="X2191" s="91">
        <f t="shared" si="387"/>
        <v>0</v>
      </c>
      <c r="Y2191" s="92" t="str">
        <f>VLOOKUP('CM-CIC'!B2122,Annuaire_roster!B:F,4,0)</f>
        <v>HMIDOUCH Fouad</v>
      </c>
      <c r="Z2191" s="37" t="s">
        <v>110</v>
      </c>
      <c r="AA2191" s="60" t="s">
        <v>39</v>
      </c>
      <c r="AB2191" s="35" t="str">
        <f t="shared" si="379"/>
        <v/>
      </c>
      <c r="AC2191" s="35" t="str">
        <f t="shared" si="380"/>
        <v/>
      </c>
      <c r="AD2191" s="35" t="str">
        <f t="shared" si="381"/>
        <v/>
      </c>
      <c r="AE2191" s="45" t="str">
        <f t="shared" si="382"/>
        <v/>
      </c>
      <c r="AF2191" s="61"/>
      <c r="AG2191" s="45"/>
    </row>
    <row r="2192" spans="1:33" x14ac:dyDescent="0.2">
      <c r="A2192" s="59">
        <f>+VLOOKUP(B2192,Annuaire_roster!B:G,5,0)</f>
        <v>1138</v>
      </c>
      <c r="B2192" s="78" t="s">
        <v>73</v>
      </c>
      <c r="C2192" s="65"/>
      <c r="D2192" s="65" t="s">
        <v>64</v>
      </c>
      <c r="E2192" s="66"/>
      <c r="F2192" s="66" t="s">
        <v>64</v>
      </c>
      <c r="G2192" s="49"/>
      <c r="H2192" s="48"/>
      <c r="I2192" s="85" t="s">
        <v>63</v>
      </c>
      <c r="J2192" s="48"/>
      <c r="K2192" s="58">
        <v>0</v>
      </c>
      <c r="L2192" s="48">
        <v>0</v>
      </c>
      <c r="M2192" s="70">
        <v>0</v>
      </c>
      <c r="N2192" s="34" t="str">
        <f t="shared" si="383"/>
        <v/>
      </c>
      <c r="O2192" s="38">
        <f t="shared" si="384"/>
        <v>0</v>
      </c>
      <c r="P2192" s="82" t="s">
        <v>142</v>
      </c>
      <c r="Q2192" s="43">
        <v>44822</v>
      </c>
      <c r="R2192" s="35">
        <f t="shared" si="376"/>
        <v>0</v>
      </c>
      <c r="S2192" s="35">
        <f t="shared" si="377"/>
        <v>0</v>
      </c>
      <c r="T2192" s="10" t="str">
        <f t="shared" si="385"/>
        <v>Sem - 38</v>
      </c>
      <c r="U2192" s="10" t="str">
        <f t="shared" si="386"/>
        <v>Septembre</v>
      </c>
      <c r="V2192" s="36" t="str">
        <f t="shared" si="378"/>
        <v>2026</v>
      </c>
      <c r="W2192" s="34"/>
      <c r="X2192" s="91">
        <f t="shared" si="387"/>
        <v>0</v>
      </c>
      <c r="Y2192" s="92" t="str">
        <f>VLOOKUP('CM-CIC'!B2123,Annuaire_roster!B:F,4,0)</f>
        <v>HMIDOUCH Fouad</v>
      </c>
      <c r="Z2192" s="37" t="s">
        <v>110</v>
      </c>
      <c r="AA2192" s="60" t="s">
        <v>39</v>
      </c>
      <c r="AB2192" s="35" t="str">
        <f t="shared" si="379"/>
        <v/>
      </c>
      <c r="AC2192" s="35" t="str">
        <f t="shared" si="380"/>
        <v/>
      </c>
      <c r="AD2192" s="35" t="str">
        <f t="shared" si="381"/>
        <v/>
      </c>
      <c r="AE2192" s="45" t="str">
        <f t="shared" si="382"/>
        <v/>
      </c>
      <c r="AF2192" s="61"/>
      <c r="AG2192" s="45"/>
    </row>
    <row r="2193" spans="1:33" x14ac:dyDescent="0.2">
      <c r="A2193" s="59">
        <f>+VLOOKUP(B2193,Annuaire_roster!B:G,5,0)</f>
        <v>1149</v>
      </c>
      <c r="B2193" s="78" t="s">
        <v>88</v>
      </c>
      <c r="C2193" s="65"/>
      <c r="D2193" s="65" t="s">
        <v>64</v>
      </c>
      <c r="E2193" s="66"/>
      <c r="F2193" s="66" t="s">
        <v>64</v>
      </c>
      <c r="G2193" s="49"/>
      <c r="H2193" s="48"/>
      <c r="I2193" s="85" t="s">
        <v>63</v>
      </c>
      <c r="J2193" s="48"/>
      <c r="K2193" s="58">
        <v>0</v>
      </c>
      <c r="L2193" s="48">
        <v>0</v>
      </c>
      <c r="M2193" s="70">
        <v>0</v>
      </c>
      <c r="N2193" s="34" t="str">
        <f t="shared" si="383"/>
        <v/>
      </c>
      <c r="O2193" s="38">
        <f t="shared" si="384"/>
        <v>0</v>
      </c>
      <c r="P2193" s="82" t="s">
        <v>142</v>
      </c>
      <c r="Q2193" s="43">
        <v>44823</v>
      </c>
      <c r="R2193" s="35">
        <f t="shared" si="376"/>
        <v>0</v>
      </c>
      <c r="S2193" s="35">
        <f t="shared" si="377"/>
        <v>0</v>
      </c>
      <c r="T2193" s="10" t="str">
        <f t="shared" si="385"/>
        <v>Sem - 38</v>
      </c>
      <c r="U2193" s="10" t="str">
        <f t="shared" si="386"/>
        <v>Septembre</v>
      </c>
      <c r="V2193" s="36" t="str">
        <f t="shared" si="378"/>
        <v>2026</v>
      </c>
      <c r="W2193" s="34"/>
      <c r="X2193" s="91">
        <f t="shared" si="387"/>
        <v>0</v>
      </c>
      <c r="Y2193" s="92" t="str">
        <f>VLOOKUP('CM-CIC'!B2124,Annuaire_roster!B:F,4,0)</f>
        <v>HMIDOUCH Fouad</v>
      </c>
      <c r="Z2193" s="37" t="s">
        <v>110</v>
      </c>
      <c r="AA2193" s="60" t="s">
        <v>39</v>
      </c>
      <c r="AB2193" s="35" t="str">
        <f t="shared" si="379"/>
        <v/>
      </c>
      <c r="AC2193" s="35" t="str">
        <f t="shared" si="380"/>
        <v/>
      </c>
      <c r="AD2193" s="35" t="str">
        <f t="shared" si="381"/>
        <v/>
      </c>
      <c r="AE2193" s="45" t="str">
        <f t="shared" si="382"/>
        <v/>
      </c>
      <c r="AF2193" s="61"/>
      <c r="AG2193" s="45"/>
    </row>
    <row r="2194" spans="1:33" x14ac:dyDescent="0.2">
      <c r="A2194" s="59">
        <f>+VLOOKUP(B2194,Annuaire_roster!B:G,5,0)</f>
        <v>1252</v>
      </c>
      <c r="B2194" s="78" t="s">
        <v>87</v>
      </c>
      <c r="C2194" s="65"/>
      <c r="D2194" s="65" t="s">
        <v>64</v>
      </c>
      <c r="E2194" s="66"/>
      <c r="F2194" s="66" t="s">
        <v>64</v>
      </c>
      <c r="G2194" s="49"/>
      <c r="H2194" s="48"/>
      <c r="I2194" s="85" t="s">
        <v>63</v>
      </c>
      <c r="J2194" s="48"/>
      <c r="K2194" s="58">
        <v>0</v>
      </c>
      <c r="L2194" s="48">
        <v>0</v>
      </c>
      <c r="M2194" s="70">
        <v>0</v>
      </c>
      <c r="N2194" s="34" t="str">
        <f t="shared" si="383"/>
        <v/>
      </c>
      <c r="O2194" s="38">
        <f t="shared" si="384"/>
        <v>0</v>
      </c>
      <c r="P2194" s="82" t="s">
        <v>142</v>
      </c>
      <c r="Q2194" s="43">
        <v>44823</v>
      </c>
      <c r="R2194" s="35">
        <f t="shared" si="376"/>
        <v>0</v>
      </c>
      <c r="S2194" s="35">
        <f t="shared" si="377"/>
        <v>0</v>
      </c>
      <c r="T2194" s="10" t="str">
        <f t="shared" si="385"/>
        <v>Sem - 38</v>
      </c>
      <c r="U2194" s="10" t="str">
        <f t="shared" si="386"/>
        <v>Septembre</v>
      </c>
      <c r="V2194" s="36" t="str">
        <f t="shared" si="378"/>
        <v>2026</v>
      </c>
      <c r="W2194" s="34"/>
      <c r="X2194" s="91">
        <f t="shared" si="387"/>
        <v>0</v>
      </c>
      <c r="Y2194" s="92" t="str">
        <f>VLOOKUP('CM-CIC'!B2125,Annuaire_roster!B:F,4,0)</f>
        <v>HMIDOUCH Fouad</v>
      </c>
      <c r="Z2194" s="37" t="s">
        <v>110</v>
      </c>
      <c r="AA2194" s="60" t="s">
        <v>39</v>
      </c>
      <c r="AB2194" s="35" t="str">
        <f t="shared" si="379"/>
        <v/>
      </c>
      <c r="AC2194" s="35" t="str">
        <f t="shared" si="380"/>
        <v/>
      </c>
      <c r="AD2194" s="35" t="str">
        <f t="shared" si="381"/>
        <v/>
      </c>
      <c r="AE2194" s="45" t="str">
        <f t="shared" si="382"/>
        <v/>
      </c>
      <c r="AF2194" s="61"/>
      <c r="AG2194" s="45"/>
    </row>
    <row r="2195" spans="1:33" x14ac:dyDescent="0.2">
      <c r="A2195" s="59">
        <f>+VLOOKUP(B2195,Annuaire_roster!B:G,5,0)</f>
        <v>1405</v>
      </c>
      <c r="B2195" s="78" t="s">
        <v>141</v>
      </c>
      <c r="C2195" s="65"/>
      <c r="D2195" s="65" t="s">
        <v>64</v>
      </c>
      <c r="E2195" s="66"/>
      <c r="F2195" s="66" t="s">
        <v>64</v>
      </c>
      <c r="G2195" s="49"/>
      <c r="H2195" s="48"/>
      <c r="I2195" s="85" t="s">
        <v>63</v>
      </c>
      <c r="J2195" s="48"/>
      <c r="K2195" s="58">
        <v>0</v>
      </c>
      <c r="L2195" s="48">
        <v>0</v>
      </c>
      <c r="M2195" s="70">
        <v>0</v>
      </c>
      <c r="N2195" s="34" t="str">
        <f t="shared" si="383"/>
        <v/>
      </c>
      <c r="O2195" s="38">
        <f t="shared" si="384"/>
        <v>0</v>
      </c>
      <c r="P2195" s="82" t="s">
        <v>142</v>
      </c>
      <c r="Q2195" s="43">
        <v>44823</v>
      </c>
      <c r="R2195" s="35">
        <f t="shared" si="376"/>
        <v>0</v>
      </c>
      <c r="S2195" s="35">
        <f t="shared" si="377"/>
        <v>0</v>
      </c>
      <c r="T2195" s="10" t="str">
        <f t="shared" si="385"/>
        <v>Sem - 38</v>
      </c>
      <c r="U2195" s="10" t="str">
        <f t="shared" si="386"/>
        <v>Septembre</v>
      </c>
      <c r="V2195" s="36" t="str">
        <f t="shared" si="378"/>
        <v>2026</v>
      </c>
      <c r="W2195" s="34"/>
      <c r="X2195" s="91">
        <f t="shared" si="387"/>
        <v>0</v>
      </c>
      <c r="Y2195" s="92" t="str">
        <f>VLOOKUP('CM-CIC'!B2126,Annuaire_roster!B:F,4,0)</f>
        <v>HMIDOUCH Fouad</v>
      </c>
      <c r="Z2195" s="37" t="s">
        <v>110</v>
      </c>
      <c r="AA2195" s="60" t="s">
        <v>39</v>
      </c>
      <c r="AB2195" s="35" t="str">
        <f t="shared" si="379"/>
        <v/>
      </c>
      <c r="AC2195" s="35" t="str">
        <f t="shared" si="380"/>
        <v/>
      </c>
      <c r="AD2195" s="35" t="str">
        <f t="shared" si="381"/>
        <v/>
      </c>
      <c r="AE2195" s="45" t="str">
        <f t="shared" si="382"/>
        <v/>
      </c>
      <c r="AF2195" s="61"/>
      <c r="AG2195" s="45"/>
    </row>
    <row r="2196" spans="1:33" x14ac:dyDescent="0.2">
      <c r="A2196" s="59">
        <f>+VLOOKUP(B2196,Annuaire_roster!B:G,5,0)</f>
        <v>1138</v>
      </c>
      <c r="B2196" s="78" t="s">
        <v>73</v>
      </c>
      <c r="C2196" s="65"/>
      <c r="D2196" s="65" t="s">
        <v>64</v>
      </c>
      <c r="E2196" s="66"/>
      <c r="F2196" s="66" t="s">
        <v>64</v>
      </c>
      <c r="G2196" s="49"/>
      <c r="H2196" s="48"/>
      <c r="I2196" s="85" t="s">
        <v>63</v>
      </c>
      <c r="J2196" s="48"/>
      <c r="K2196" s="58">
        <v>0</v>
      </c>
      <c r="L2196" s="48">
        <v>0</v>
      </c>
      <c r="M2196" s="70">
        <v>0</v>
      </c>
      <c r="N2196" s="34" t="str">
        <f t="shared" si="383"/>
        <v/>
      </c>
      <c r="O2196" s="38">
        <f t="shared" si="384"/>
        <v>0</v>
      </c>
      <c r="P2196" s="82" t="s">
        <v>142</v>
      </c>
      <c r="Q2196" s="43">
        <v>44823</v>
      </c>
      <c r="R2196" s="35">
        <f t="shared" si="376"/>
        <v>0</v>
      </c>
      <c r="S2196" s="35">
        <f t="shared" si="377"/>
        <v>0</v>
      </c>
      <c r="T2196" s="10" t="str">
        <f t="shared" si="385"/>
        <v>Sem - 38</v>
      </c>
      <c r="U2196" s="10" t="str">
        <f t="shared" si="386"/>
        <v>Septembre</v>
      </c>
      <c r="V2196" s="36" t="str">
        <f t="shared" si="378"/>
        <v>2026</v>
      </c>
      <c r="W2196" s="34"/>
      <c r="X2196" s="91">
        <f t="shared" si="387"/>
        <v>0</v>
      </c>
      <c r="Y2196" s="92" t="str">
        <f>VLOOKUP('CM-CIC'!B2127,Annuaire_roster!B:F,4,0)</f>
        <v>HMIDOUCH Fouad</v>
      </c>
      <c r="Z2196" s="37" t="s">
        <v>110</v>
      </c>
      <c r="AA2196" s="60" t="s">
        <v>39</v>
      </c>
      <c r="AB2196" s="35" t="str">
        <f t="shared" si="379"/>
        <v/>
      </c>
      <c r="AC2196" s="35" t="str">
        <f t="shared" si="380"/>
        <v/>
      </c>
      <c r="AD2196" s="35" t="str">
        <f t="shared" si="381"/>
        <v/>
      </c>
      <c r="AE2196" s="45" t="str">
        <f t="shared" si="382"/>
        <v/>
      </c>
      <c r="AF2196" s="61"/>
      <c r="AG2196" s="45"/>
    </row>
    <row r="2197" spans="1:33" x14ac:dyDescent="0.2">
      <c r="A2197" s="59">
        <f>+VLOOKUP(B2197,Annuaire_roster!B:G,5,0)</f>
        <v>1149</v>
      </c>
      <c r="B2197" s="72" t="s">
        <v>88</v>
      </c>
      <c r="C2197" s="65">
        <v>0.27083333333333331</v>
      </c>
      <c r="D2197" s="65">
        <v>0.27083333333333331</v>
      </c>
      <c r="E2197" s="66">
        <v>0.6875</v>
      </c>
      <c r="F2197" s="66">
        <v>0.6875</v>
      </c>
      <c r="G2197" s="49"/>
      <c r="H2197" s="48"/>
      <c r="I2197" s="85" t="s">
        <v>63</v>
      </c>
      <c r="J2197" s="48"/>
      <c r="K2197" s="58">
        <v>0</v>
      </c>
      <c r="L2197" s="48">
        <v>0</v>
      </c>
      <c r="M2197" s="70">
        <v>0</v>
      </c>
      <c r="N2197" s="34">
        <f t="shared" si="383"/>
        <v>0.375</v>
      </c>
      <c r="O2197" s="38">
        <f t="shared" si="384"/>
        <v>0.375</v>
      </c>
      <c r="P2197" s="82" t="s">
        <v>142</v>
      </c>
      <c r="Q2197" s="43">
        <v>44824</v>
      </c>
      <c r="R2197" s="35">
        <f t="shared" si="376"/>
        <v>0</v>
      </c>
      <c r="S2197" s="35">
        <f t="shared" si="377"/>
        <v>0</v>
      </c>
      <c r="T2197" s="10" t="str">
        <f t="shared" si="385"/>
        <v>Sem - 39</v>
      </c>
      <c r="U2197" s="10" t="str">
        <f t="shared" si="386"/>
        <v>Septembre</v>
      </c>
      <c r="V2197" s="36" t="str">
        <f t="shared" si="378"/>
        <v>2026</v>
      </c>
      <c r="W2197" s="34"/>
      <c r="X2197" s="91">
        <f t="shared" si="387"/>
        <v>0</v>
      </c>
      <c r="Y2197" s="92" t="str">
        <f>VLOOKUP('CM-CIC'!B2128,Annuaire_roster!B:F,4,0)</f>
        <v>HMIDOUCH Fouad</v>
      </c>
      <c r="Z2197" s="37" t="s">
        <v>110</v>
      </c>
      <c r="AA2197" s="60" t="s">
        <v>39</v>
      </c>
      <c r="AB2197" s="35" t="str">
        <f t="shared" si="379"/>
        <v/>
      </c>
      <c r="AC2197" s="35" t="str">
        <f t="shared" si="380"/>
        <v/>
      </c>
      <c r="AD2197" s="35" t="str">
        <f t="shared" si="381"/>
        <v/>
      </c>
      <c r="AE2197" s="45" t="str">
        <f t="shared" si="382"/>
        <v/>
      </c>
      <c r="AF2197" s="61"/>
      <c r="AG2197" s="45"/>
    </row>
    <row r="2198" spans="1:33" x14ac:dyDescent="0.2">
      <c r="A2198" s="59">
        <f>+VLOOKUP(B2198,Annuaire_roster!B:G,5,0)</f>
        <v>1252</v>
      </c>
      <c r="B2198" s="72" t="s">
        <v>87</v>
      </c>
      <c r="C2198" s="65">
        <v>0.27083333333333331</v>
      </c>
      <c r="D2198" s="65">
        <v>0.27083333333333331</v>
      </c>
      <c r="E2198" s="66">
        <v>0.6875</v>
      </c>
      <c r="F2198" s="66">
        <v>0.6875</v>
      </c>
      <c r="G2198" s="49"/>
      <c r="H2198" s="48"/>
      <c r="I2198" s="85" t="s">
        <v>63</v>
      </c>
      <c r="J2198" s="48"/>
      <c r="K2198" s="58">
        <v>0</v>
      </c>
      <c r="L2198" s="48">
        <v>0</v>
      </c>
      <c r="M2198" s="70">
        <v>0</v>
      </c>
      <c r="N2198" s="34">
        <f t="shared" si="383"/>
        <v>0.375</v>
      </c>
      <c r="O2198" s="38">
        <f t="shared" si="384"/>
        <v>0.375</v>
      </c>
      <c r="P2198" s="82" t="s">
        <v>142</v>
      </c>
      <c r="Q2198" s="43">
        <v>44824</v>
      </c>
      <c r="R2198" s="35">
        <f t="shared" si="376"/>
        <v>0</v>
      </c>
      <c r="S2198" s="35">
        <f t="shared" si="377"/>
        <v>0</v>
      </c>
      <c r="T2198" s="10" t="str">
        <f t="shared" si="385"/>
        <v>Sem - 39</v>
      </c>
      <c r="U2198" s="10" t="str">
        <f t="shared" si="386"/>
        <v>Septembre</v>
      </c>
      <c r="V2198" s="36" t="str">
        <f t="shared" si="378"/>
        <v>2026</v>
      </c>
      <c r="W2198" s="34"/>
      <c r="X2198" s="91">
        <f t="shared" si="387"/>
        <v>0</v>
      </c>
      <c r="Y2198" s="92" t="str">
        <f>VLOOKUP('CM-CIC'!B2129,Annuaire_roster!B:F,4,0)</f>
        <v>HMIDOUCH Fouad</v>
      </c>
      <c r="Z2198" s="37" t="s">
        <v>110</v>
      </c>
      <c r="AA2198" s="60" t="s">
        <v>39</v>
      </c>
      <c r="AB2198" s="35" t="str">
        <f t="shared" si="379"/>
        <v/>
      </c>
      <c r="AC2198" s="35" t="str">
        <f t="shared" si="380"/>
        <v/>
      </c>
      <c r="AD2198" s="35" t="str">
        <f t="shared" si="381"/>
        <v/>
      </c>
      <c r="AE2198" s="45" t="str">
        <f t="shared" si="382"/>
        <v/>
      </c>
      <c r="AF2198" s="61"/>
      <c r="AG2198" s="45"/>
    </row>
    <row r="2199" spans="1:33" x14ac:dyDescent="0.2">
      <c r="A2199" s="59">
        <f>+VLOOKUP(B2199,Annuaire_roster!B:G,5,0)</f>
        <v>1405</v>
      </c>
      <c r="B2199" s="72" t="s">
        <v>141</v>
      </c>
      <c r="C2199" s="65">
        <v>0.27083333333333331</v>
      </c>
      <c r="D2199" s="65">
        <v>0.27083333333333331</v>
      </c>
      <c r="E2199" s="66">
        <v>0.6875</v>
      </c>
      <c r="F2199" s="66">
        <v>0.6875</v>
      </c>
      <c r="G2199" s="49"/>
      <c r="H2199" s="48"/>
      <c r="I2199" s="85" t="s">
        <v>63</v>
      </c>
      <c r="J2199" s="48"/>
      <c r="K2199" s="58">
        <v>0</v>
      </c>
      <c r="L2199" s="48">
        <v>0</v>
      </c>
      <c r="M2199" s="70">
        <v>0</v>
      </c>
      <c r="N2199" s="34">
        <f t="shared" si="383"/>
        <v>0.375</v>
      </c>
      <c r="O2199" s="38">
        <f t="shared" si="384"/>
        <v>0.375</v>
      </c>
      <c r="P2199" s="82" t="s">
        <v>142</v>
      </c>
      <c r="Q2199" s="43">
        <v>44824</v>
      </c>
      <c r="R2199" s="35">
        <f t="shared" si="376"/>
        <v>0</v>
      </c>
      <c r="S2199" s="35">
        <f t="shared" si="377"/>
        <v>0</v>
      </c>
      <c r="T2199" s="10" t="str">
        <f t="shared" si="385"/>
        <v>Sem - 39</v>
      </c>
      <c r="U2199" s="10" t="str">
        <f t="shared" si="386"/>
        <v>Septembre</v>
      </c>
      <c r="V2199" s="36" t="str">
        <f t="shared" si="378"/>
        <v>2026</v>
      </c>
      <c r="W2199" s="34"/>
      <c r="X2199" s="91">
        <f t="shared" si="387"/>
        <v>0</v>
      </c>
      <c r="Y2199" s="92" t="str">
        <f>VLOOKUP('CM-CIC'!B2130,Annuaire_roster!B:F,4,0)</f>
        <v>HMIDOUCH Fouad</v>
      </c>
      <c r="Z2199" s="37" t="s">
        <v>110</v>
      </c>
      <c r="AA2199" s="60" t="s">
        <v>39</v>
      </c>
      <c r="AB2199" s="35" t="str">
        <f t="shared" si="379"/>
        <v/>
      </c>
      <c r="AC2199" s="35" t="str">
        <f t="shared" si="380"/>
        <v/>
      </c>
      <c r="AD2199" s="35" t="str">
        <f t="shared" si="381"/>
        <v/>
      </c>
      <c r="AE2199" s="45" t="str">
        <f t="shared" si="382"/>
        <v/>
      </c>
      <c r="AF2199" s="61"/>
      <c r="AG2199" s="45"/>
    </row>
    <row r="2200" spans="1:33" x14ac:dyDescent="0.2">
      <c r="A2200" s="59">
        <f>+VLOOKUP(B2200,Annuaire_roster!B:G,5,0)</f>
        <v>1138</v>
      </c>
      <c r="B2200" s="72" t="s">
        <v>73</v>
      </c>
      <c r="C2200" s="65">
        <v>0.26805555555555555</v>
      </c>
      <c r="D2200" s="65">
        <v>0.27083333333333331</v>
      </c>
      <c r="E2200" s="66">
        <v>0.6875</v>
      </c>
      <c r="F2200" s="66">
        <v>0.6875</v>
      </c>
      <c r="G2200" s="49"/>
      <c r="H2200" s="48"/>
      <c r="I2200" s="85" t="s">
        <v>63</v>
      </c>
      <c r="J2200" s="48"/>
      <c r="K2200" s="58">
        <v>0</v>
      </c>
      <c r="L2200" s="48">
        <v>0</v>
      </c>
      <c r="M2200" s="70">
        <v>0</v>
      </c>
      <c r="N2200" s="34">
        <f t="shared" si="383"/>
        <v>0.375</v>
      </c>
      <c r="O2200" s="38">
        <f t="shared" si="384"/>
        <v>0.375</v>
      </c>
      <c r="P2200" s="82" t="s">
        <v>142</v>
      </c>
      <c r="Q2200" s="43">
        <v>44824</v>
      </c>
      <c r="R2200" s="35">
        <f t="shared" si="376"/>
        <v>0</v>
      </c>
      <c r="S2200" s="35">
        <f t="shared" si="377"/>
        <v>0</v>
      </c>
      <c r="T2200" s="10" t="str">
        <f t="shared" si="385"/>
        <v>Sem - 39</v>
      </c>
      <c r="U2200" s="10" t="str">
        <f t="shared" si="386"/>
        <v>Septembre</v>
      </c>
      <c r="V2200" s="36" t="str">
        <f t="shared" si="378"/>
        <v>2026</v>
      </c>
      <c r="W2200" s="34"/>
      <c r="X2200" s="91">
        <f t="shared" si="387"/>
        <v>2.7777777777777679E-3</v>
      </c>
      <c r="Y2200" s="92" t="str">
        <f>VLOOKUP('CM-CIC'!B2131,Annuaire_roster!B:F,4,0)</f>
        <v>HMIDOUCH Fouad</v>
      </c>
      <c r="Z2200" s="37" t="s">
        <v>110</v>
      </c>
      <c r="AA2200" s="60" t="s">
        <v>39</v>
      </c>
      <c r="AB2200" s="35" t="str">
        <f t="shared" si="379"/>
        <v/>
      </c>
      <c r="AC2200" s="35" t="str">
        <f t="shared" si="380"/>
        <v/>
      </c>
      <c r="AD2200" s="35" t="str">
        <f t="shared" si="381"/>
        <v/>
      </c>
      <c r="AE2200" s="45" t="str">
        <f t="shared" si="382"/>
        <v/>
      </c>
      <c r="AF2200" s="61"/>
      <c r="AG2200" s="45"/>
    </row>
    <row r="2201" spans="1:33" x14ac:dyDescent="0.2">
      <c r="A2201" s="59">
        <f>+VLOOKUP(B2201,Annuaire_roster!B:G,5,0)</f>
        <v>1149</v>
      </c>
      <c r="B2201" s="72" t="s">
        <v>88</v>
      </c>
      <c r="C2201" s="65">
        <v>0.27013888888888887</v>
      </c>
      <c r="D2201" s="65">
        <v>0.27083333333333331</v>
      </c>
      <c r="E2201" s="66">
        <v>0.6875</v>
      </c>
      <c r="F2201" s="66">
        <v>0.6875</v>
      </c>
      <c r="G2201" s="49"/>
      <c r="H2201" s="48"/>
      <c r="I2201" s="85" t="s">
        <v>63</v>
      </c>
      <c r="J2201" s="48"/>
      <c r="K2201" s="58">
        <v>0</v>
      </c>
      <c r="L2201" s="48">
        <v>0</v>
      </c>
      <c r="M2201" s="70">
        <v>0</v>
      </c>
      <c r="N2201" s="34">
        <f t="shared" si="383"/>
        <v>0.375</v>
      </c>
      <c r="O2201" s="38">
        <f t="shared" si="384"/>
        <v>0.375</v>
      </c>
      <c r="P2201" s="82" t="s">
        <v>142</v>
      </c>
      <c r="Q2201" s="43">
        <v>44825</v>
      </c>
      <c r="R2201" s="35">
        <f t="shared" ref="R2201:R2236" si="388">IF(M2201="Abs",O2201,0)</f>
        <v>0</v>
      </c>
      <c r="S2201" s="35">
        <f t="shared" ref="S2201:S2232" si="389">SUM(R2201,L2201,I2201,J2201,W2201,H2201)</f>
        <v>0</v>
      </c>
      <c r="T2201" s="10" t="str">
        <f t="shared" si="385"/>
        <v>Sem - 39</v>
      </c>
      <c r="U2201" s="10" t="str">
        <f t="shared" si="386"/>
        <v>Septembre</v>
      </c>
      <c r="V2201" s="36" t="str">
        <f t="shared" ref="V2201:V2236" si="390">+TEXT(Q2201,"aaa")</f>
        <v>2026</v>
      </c>
      <c r="W2201" s="34"/>
      <c r="X2201" s="91">
        <f t="shared" si="387"/>
        <v>0</v>
      </c>
      <c r="Y2201" s="92" t="str">
        <f>VLOOKUP('CM-CIC'!B2132,Annuaire_roster!B:F,4,0)</f>
        <v>HMIDOUCH Fouad</v>
      </c>
      <c r="Z2201" s="37" t="s">
        <v>110</v>
      </c>
      <c r="AA2201" s="60" t="s">
        <v>39</v>
      </c>
      <c r="AB2201" s="35" t="str">
        <f t="shared" ref="AB2201:AB2236" si="391">IF(AND(D2201="Congé",F2201="Congé"),0.333333333333333,IF(OR(AND(D2201="Congé",F2201&lt;&gt;"Congé"),(AND(F2201="Congé",D2201&lt;&gt;"Congé"))),0.166666666666667,""))</f>
        <v/>
      </c>
      <c r="AC2201" s="35" t="str">
        <f t="shared" ref="AC2201:AC2236" si="392">IF(AND(D2201="Congé sans solde",F2201="Congé sans solde"),0.333333333333333,IF(OR(AND(D2201="Congé sans solde",F2201&lt;&gt;"Congé sans solde"),(AND(F2201="Congé sans solde",D2201&lt;&gt;"Congé sans solde"))),0.166666666666667,""))</f>
        <v/>
      </c>
      <c r="AD2201" s="35" t="str">
        <f t="shared" ref="AD2201:AD2236" si="393">IF(AND(D2201="Congé spécial",F2201="Congé spécial"),0.333333333333333,IF(OR(AND(D2201="Congé spécial",F2201&lt;&gt;"Congé décès"),(AND(F2201="Congé spécial",D2201&lt;&gt;"Congé spécial"))),0.166666666666667,""))</f>
        <v/>
      </c>
      <c r="AE2201" s="45" t="str">
        <f t="shared" ref="AE2201:AE2236" si="394">IF(AND(D2201="Férié",F2201="Férié"),0.333333333333333,IF(OR(AND(D2201="Férié",F2201&lt;&gt;"Férié"),(AND(F2201="Férié",D2201&lt;&gt;"Férié"))),0.166666666666667,""))</f>
        <v/>
      </c>
      <c r="AF2201" s="61"/>
      <c r="AG2201" s="45"/>
    </row>
    <row r="2202" spans="1:33" x14ac:dyDescent="0.2">
      <c r="A2202" s="59">
        <f>+VLOOKUP(B2202,Annuaire_roster!B:G,5,0)</f>
        <v>1252</v>
      </c>
      <c r="B2202" s="72" t="s">
        <v>87</v>
      </c>
      <c r="C2202" s="65">
        <v>0.27083333333333331</v>
      </c>
      <c r="D2202" s="65">
        <v>0.27083333333333331</v>
      </c>
      <c r="E2202" s="66">
        <v>0.6875</v>
      </c>
      <c r="F2202" s="66">
        <v>0.6875</v>
      </c>
      <c r="G2202" s="49"/>
      <c r="H2202" s="48"/>
      <c r="I2202" s="85" t="s">
        <v>63</v>
      </c>
      <c r="J2202" s="48"/>
      <c r="K2202" s="58">
        <v>0</v>
      </c>
      <c r="L2202" s="48">
        <v>0</v>
      </c>
      <c r="M2202" s="70">
        <v>0</v>
      </c>
      <c r="N2202" s="34">
        <f t="shared" si="383"/>
        <v>0.375</v>
      </c>
      <c r="O2202" s="38">
        <f t="shared" si="384"/>
        <v>0.375</v>
      </c>
      <c r="P2202" s="82" t="s">
        <v>142</v>
      </c>
      <c r="Q2202" s="43">
        <v>44825</v>
      </c>
      <c r="R2202" s="35">
        <f t="shared" si="388"/>
        <v>0</v>
      </c>
      <c r="S2202" s="35">
        <f t="shared" si="389"/>
        <v>0</v>
      </c>
      <c r="T2202" s="10" t="str">
        <f t="shared" si="385"/>
        <v>Sem - 39</v>
      </c>
      <c r="U2202" s="10" t="str">
        <f t="shared" si="386"/>
        <v>Septembre</v>
      </c>
      <c r="V2202" s="36" t="str">
        <f t="shared" si="390"/>
        <v>2026</v>
      </c>
      <c r="W2202" s="34"/>
      <c r="X2202" s="91">
        <f t="shared" si="387"/>
        <v>0</v>
      </c>
      <c r="Y2202" s="92" t="str">
        <f>VLOOKUP('CM-CIC'!B2133,Annuaire_roster!B:F,4,0)</f>
        <v>HMIDOUCH Fouad</v>
      </c>
      <c r="Z2202" s="37" t="s">
        <v>110</v>
      </c>
      <c r="AA2202" s="60" t="s">
        <v>39</v>
      </c>
      <c r="AB2202" s="35" t="str">
        <f t="shared" si="391"/>
        <v/>
      </c>
      <c r="AC2202" s="35" t="str">
        <f t="shared" si="392"/>
        <v/>
      </c>
      <c r="AD2202" s="35" t="str">
        <f t="shared" si="393"/>
        <v/>
      </c>
      <c r="AE2202" s="45" t="str">
        <f t="shared" si="394"/>
        <v/>
      </c>
      <c r="AF2202" s="61"/>
      <c r="AG2202" s="45"/>
    </row>
    <row r="2203" spans="1:33" x14ac:dyDescent="0.2">
      <c r="A2203" s="59">
        <f>+VLOOKUP(B2203,Annuaire_roster!B:G,5,0)</f>
        <v>1405</v>
      </c>
      <c r="B2203" s="72" t="s">
        <v>141</v>
      </c>
      <c r="C2203" s="65">
        <v>0.27083333333333331</v>
      </c>
      <c r="D2203" s="65">
        <v>0.27083333333333331</v>
      </c>
      <c r="E2203" s="66">
        <v>0.6875</v>
      </c>
      <c r="F2203" s="66">
        <v>0.6875</v>
      </c>
      <c r="G2203" s="49"/>
      <c r="H2203" s="48"/>
      <c r="I2203" s="85" t="s">
        <v>63</v>
      </c>
      <c r="J2203" s="48"/>
      <c r="K2203" s="58">
        <v>0</v>
      </c>
      <c r="L2203" s="48">
        <v>0</v>
      </c>
      <c r="M2203" s="70">
        <v>0</v>
      </c>
      <c r="N2203" s="34">
        <f t="shared" si="383"/>
        <v>0.375</v>
      </c>
      <c r="O2203" s="38">
        <f t="shared" si="384"/>
        <v>0.375</v>
      </c>
      <c r="P2203" s="82" t="s">
        <v>142</v>
      </c>
      <c r="Q2203" s="43">
        <v>44825</v>
      </c>
      <c r="R2203" s="35">
        <f t="shared" si="388"/>
        <v>0</v>
      </c>
      <c r="S2203" s="35">
        <f t="shared" si="389"/>
        <v>0</v>
      </c>
      <c r="T2203" s="10" t="str">
        <f t="shared" si="385"/>
        <v>Sem - 39</v>
      </c>
      <c r="U2203" s="10" t="str">
        <f t="shared" si="386"/>
        <v>Septembre</v>
      </c>
      <c r="V2203" s="36" t="str">
        <f t="shared" si="390"/>
        <v>2026</v>
      </c>
      <c r="W2203" s="34"/>
      <c r="X2203" s="91">
        <f t="shared" si="387"/>
        <v>0</v>
      </c>
      <c r="Y2203" s="92" t="str">
        <f>VLOOKUP('CM-CIC'!B2134,Annuaire_roster!B:F,4,0)</f>
        <v>HMIDOUCH Fouad</v>
      </c>
      <c r="Z2203" s="37" t="s">
        <v>110</v>
      </c>
      <c r="AA2203" s="60" t="s">
        <v>39</v>
      </c>
      <c r="AB2203" s="35" t="str">
        <f t="shared" si="391"/>
        <v/>
      </c>
      <c r="AC2203" s="35" t="str">
        <f t="shared" si="392"/>
        <v/>
      </c>
      <c r="AD2203" s="35" t="str">
        <f t="shared" si="393"/>
        <v/>
      </c>
      <c r="AE2203" s="45" t="str">
        <f t="shared" si="394"/>
        <v/>
      </c>
      <c r="AF2203" s="61"/>
      <c r="AG2203" s="45"/>
    </row>
    <row r="2204" spans="1:33" x14ac:dyDescent="0.2">
      <c r="A2204" s="59">
        <f>+VLOOKUP(B2204,Annuaire_roster!B:G,5,0)</f>
        <v>1138</v>
      </c>
      <c r="B2204" s="72" t="s">
        <v>73</v>
      </c>
      <c r="C2204" s="65">
        <v>0.27013888888888887</v>
      </c>
      <c r="D2204" s="65">
        <v>0.27083333333333331</v>
      </c>
      <c r="E2204" s="66">
        <v>0.6875</v>
      </c>
      <c r="F2204" s="66">
        <v>0.6875</v>
      </c>
      <c r="G2204" s="49"/>
      <c r="H2204" s="48"/>
      <c r="I2204" s="84" t="s">
        <v>63</v>
      </c>
      <c r="J2204" s="48"/>
      <c r="K2204" s="58">
        <v>0</v>
      </c>
      <c r="L2204" s="48">
        <v>0</v>
      </c>
      <c r="M2204" s="70">
        <v>0</v>
      </c>
      <c r="N2204" s="34">
        <f t="shared" si="383"/>
        <v>0.375</v>
      </c>
      <c r="O2204" s="38">
        <f t="shared" si="384"/>
        <v>0.375</v>
      </c>
      <c r="P2204" s="82" t="s">
        <v>142</v>
      </c>
      <c r="Q2204" s="43">
        <v>44825</v>
      </c>
      <c r="R2204" s="35">
        <f t="shared" si="388"/>
        <v>0</v>
      </c>
      <c r="S2204" s="35">
        <f t="shared" si="389"/>
        <v>0</v>
      </c>
      <c r="T2204" s="10" t="str">
        <f t="shared" si="385"/>
        <v>Sem - 39</v>
      </c>
      <c r="U2204" s="10" t="str">
        <f t="shared" si="386"/>
        <v>Septembre</v>
      </c>
      <c r="V2204" s="36" t="str">
        <f t="shared" si="390"/>
        <v>2026</v>
      </c>
      <c r="W2204" s="34"/>
      <c r="X2204" s="91">
        <f t="shared" si="387"/>
        <v>0</v>
      </c>
      <c r="Y2204" s="92" t="str">
        <f>VLOOKUP('CM-CIC'!B2135,Annuaire_roster!B:F,4,0)</f>
        <v>HMIDOUCH Fouad</v>
      </c>
      <c r="Z2204" s="37" t="s">
        <v>110</v>
      </c>
      <c r="AA2204" s="60" t="s">
        <v>39</v>
      </c>
      <c r="AB2204" s="35" t="str">
        <f t="shared" si="391"/>
        <v/>
      </c>
      <c r="AC2204" s="35" t="str">
        <f t="shared" si="392"/>
        <v/>
      </c>
      <c r="AD2204" s="35" t="str">
        <f t="shared" si="393"/>
        <v/>
      </c>
      <c r="AE2204" s="45" t="str">
        <f t="shared" si="394"/>
        <v/>
      </c>
      <c r="AF2204" s="61"/>
      <c r="AG2204" s="45"/>
    </row>
    <row r="2205" spans="1:33" x14ac:dyDescent="0.2">
      <c r="A2205" s="59">
        <f>+VLOOKUP(B2205,Annuaire_roster!B:G,5,0)</f>
        <v>1138</v>
      </c>
      <c r="B2205" s="72" t="s">
        <v>73</v>
      </c>
      <c r="C2205" s="65">
        <v>0.27013888888888887</v>
      </c>
      <c r="D2205" s="65">
        <v>0.27083333333333331</v>
      </c>
      <c r="E2205" s="66">
        <v>0.6875</v>
      </c>
      <c r="F2205" s="66">
        <v>0.6875</v>
      </c>
      <c r="G2205" s="49"/>
      <c r="H2205" s="48"/>
      <c r="I2205" s="84" t="s">
        <v>63</v>
      </c>
      <c r="J2205" s="48"/>
      <c r="K2205" s="58">
        <v>0</v>
      </c>
      <c r="L2205" s="48">
        <v>0</v>
      </c>
      <c r="M2205" s="70">
        <v>0</v>
      </c>
      <c r="N2205" s="34">
        <f t="shared" ref="N2205:N2236" si="395">IFERROR(IF(OR(D2205="OFF",D2205="Congé",M2205="Abs",D2205="Congé sans solde",D2205="Férié"),"",IF(O2205-K2205-L2205&gt;O2205,O2205,IF(O2205-K2205-L2205&lt;0,"",O2205-K2205-L2205))),"")</f>
        <v>0.375</v>
      </c>
      <c r="O2205" s="38">
        <f t="shared" ref="O2205:O2236" si="396">IF(AG2205="2H Pause déjeuner",IF(F2205-D2205-0.0833333333333333&lt;0,F2205-D2205-0.0833333333333333+1,F2205-D2205-0.0833333333333333),IF(OR(AND(F2205="OFF",D2205="OFF"),AND(F2205="Congé",D2205="Congé"),AND(F2205="Congé sans solde",D2205="Congé sans solde"),AND(F2205="Congé spécial",D2205="Congé spécial"),AND(F2205="Férié",D2205="Férié"),AND(F2205="OFF",D2205="Congé"),AND(F2205="OFF",D2205="Congé sans solde"),AND(F2205="OFF",D2205="Congé spécial"),AND(F2205="OFF",D2205="Férié"),AND(F2205="Congé",D2205="OFF"),AND(F2205="Congé",D2205="Congé sans solde"),AND(F2205="Congé",D2205="Congé spécial"),AND(F2205="Congé",D2205="Férié"),AND(F2205="Congé sans solde",D2205="OFF"),AND(F2205="Congé sans solde",D2205="Congé"),AND(F2205="Congé sans solde",D2205="Congé spécial"),AND(F2205="Congé sans solde",D2205="Férié"),AND(F2205="Congé spécial",D2205="OFF"),AND(F2205="Congé spécial",D2205="Congé"),AND(F2205="Congé spécial",D2205="Congé sans solde"),AND(F2205="Congé spécial",D2205="Férié"),AND(F2205="Férié",D2205="OFF"),AND(F2205="Férié",D2205="Congé"),AND(F2205="Férié",D2205="Congé sans solde"),AND(F2205="Férié",D2205="Congé spécial")),0,IF(OR(F2205="OFF",F2205="Congé",F2205="Congé spécial",F2205="Congé sans solde",D2205="OFF",D2205="Congé",D2205="Congé spécial",D2205="Congé sans solde"),0.208333333333334,IF(AND(AG2205="",F2205-D2205&lt;0),("24:00:00"-D2205)+("00:00:00"+F2205)-0.0416666666666667,IF(AND(OR(AG2205="Allaitement",AG2205="Sans déjeuner"),F2205-D2205&lt;0),("24:00:00"-D2205)+("00:00:00"+F2205),IF(AND(AG2205="",F2205-D2205&gt;0.166666666666667),F2205-D2205-0.0416666666666667,IF(AND(OR(AG2205="Allaitement",AG2205="Sans déjeuner"),F2205-D2205&gt;0.166666666666667),F2205-D2205,F2205-D2205)))))))</f>
        <v>0.375</v>
      </c>
      <c r="P2205" s="82" t="s">
        <v>142</v>
      </c>
      <c r="Q2205" s="43">
        <v>44826</v>
      </c>
      <c r="R2205" s="35">
        <f t="shared" si="388"/>
        <v>0</v>
      </c>
      <c r="S2205" s="35">
        <f t="shared" si="389"/>
        <v>0</v>
      </c>
      <c r="T2205" s="10" t="str">
        <f t="shared" si="385"/>
        <v>Sem - 39</v>
      </c>
      <c r="U2205" s="10" t="str">
        <f t="shared" si="386"/>
        <v>Septembre</v>
      </c>
      <c r="V2205" s="36" t="str">
        <f t="shared" si="390"/>
        <v>2026</v>
      </c>
      <c r="W2205" s="34"/>
      <c r="X2205" s="91">
        <f t="shared" si="387"/>
        <v>0</v>
      </c>
      <c r="Y2205" s="92" t="str">
        <f>VLOOKUP('CM-CIC'!B2136,Annuaire_roster!B:F,4,0)</f>
        <v>HMIDOUCH Fouad</v>
      </c>
      <c r="Z2205" s="37" t="s">
        <v>110</v>
      </c>
      <c r="AA2205" s="60" t="s">
        <v>39</v>
      </c>
      <c r="AB2205" s="35" t="str">
        <f t="shared" si="391"/>
        <v/>
      </c>
      <c r="AC2205" s="35" t="str">
        <f t="shared" si="392"/>
        <v/>
      </c>
      <c r="AD2205" s="35" t="str">
        <f t="shared" si="393"/>
        <v/>
      </c>
      <c r="AE2205" s="45" t="str">
        <f t="shared" si="394"/>
        <v/>
      </c>
      <c r="AF2205" s="61"/>
      <c r="AG2205" s="45"/>
    </row>
    <row r="2206" spans="1:33" x14ac:dyDescent="0.2">
      <c r="A2206" s="59">
        <f>+VLOOKUP(B2206,Annuaire_roster!B:G,5,0)</f>
        <v>1149</v>
      </c>
      <c r="B2206" s="72" t="s">
        <v>88</v>
      </c>
      <c r="C2206" s="65">
        <v>0.26874999999999999</v>
      </c>
      <c r="D2206" s="65">
        <v>0.27083333333333331</v>
      </c>
      <c r="E2206" s="66">
        <v>0.6875</v>
      </c>
      <c r="F2206" s="66">
        <v>0.6875</v>
      </c>
      <c r="G2206" s="49"/>
      <c r="H2206" s="48"/>
      <c r="I2206" s="84" t="s">
        <v>63</v>
      </c>
      <c r="J2206" s="48"/>
      <c r="K2206" s="58">
        <v>0</v>
      </c>
      <c r="L2206" s="48">
        <v>0</v>
      </c>
      <c r="M2206" s="70">
        <v>0</v>
      </c>
      <c r="N2206" s="34">
        <f t="shared" si="395"/>
        <v>0.375</v>
      </c>
      <c r="O2206" s="38">
        <f t="shared" si="396"/>
        <v>0.375</v>
      </c>
      <c r="P2206" s="82" t="s">
        <v>142</v>
      </c>
      <c r="Q2206" s="43">
        <v>44826</v>
      </c>
      <c r="R2206" s="35">
        <f t="shared" si="388"/>
        <v>0</v>
      </c>
      <c r="S2206" s="35">
        <f t="shared" si="389"/>
        <v>0</v>
      </c>
      <c r="T2206" s="10" t="str">
        <f t="shared" si="385"/>
        <v>Sem - 39</v>
      </c>
      <c r="U2206" s="10" t="str">
        <f t="shared" si="386"/>
        <v>Septembre</v>
      </c>
      <c r="V2206" s="36" t="str">
        <f t="shared" si="390"/>
        <v>2026</v>
      </c>
      <c r="W2206" s="34"/>
      <c r="X2206" s="91">
        <f t="shared" si="387"/>
        <v>2.0833333333333259E-3</v>
      </c>
      <c r="Y2206" s="92" t="str">
        <f>VLOOKUP('CM-CIC'!B2137,Annuaire_roster!B:F,4,0)</f>
        <v>HMIDOUCH Fouad</v>
      </c>
      <c r="Z2206" s="37" t="s">
        <v>110</v>
      </c>
      <c r="AA2206" s="60" t="s">
        <v>39</v>
      </c>
      <c r="AB2206" s="35" t="str">
        <f t="shared" si="391"/>
        <v/>
      </c>
      <c r="AC2206" s="35" t="str">
        <f t="shared" si="392"/>
        <v/>
      </c>
      <c r="AD2206" s="35" t="str">
        <f t="shared" si="393"/>
        <v/>
      </c>
      <c r="AE2206" s="45" t="str">
        <f t="shared" si="394"/>
        <v/>
      </c>
      <c r="AF2206" s="61"/>
      <c r="AG2206" s="45"/>
    </row>
    <row r="2207" spans="1:33" x14ac:dyDescent="0.2">
      <c r="A2207" s="59">
        <f>+VLOOKUP(B2207,Annuaire_roster!B:G,5,0)</f>
        <v>1405</v>
      </c>
      <c r="B2207" s="72" t="s">
        <v>141</v>
      </c>
      <c r="C2207" s="65">
        <v>0.27083333333333331</v>
      </c>
      <c r="D2207" s="65">
        <v>0.27083333333333331</v>
      </c>
      <c r="E2207" s="66">
        <v>0.6875</v>
      </c>
      <c r="F2207" s="66">
        <v>0.6875</v>
      </c>
      <c r="G2207" s="49"/>
      <c r="H2207" s="48"/>
      <c r="I2207" s="84" t="s">
        <v>63</v>
      </c>
      <c r="J2207" s="48"/>
      <c r="K2207" s="58">
        <v>0</v>
      </c>
      <c r="L2207" s="48">
        <v>0</v>
      </c>
      <c r="M2207" s="70">
        <v>0</v>
      </c>
      <c r="N2207" s="34">
        <f t="shared" si="395"/>
        <v>0.375</v>
      </c>
      <c r="O2207" s="38">
        <f t="shared" si="396"/>
        <v>0.375</v>
      </c>
      <c r="P2207" s="82" t="s">
        <v>142</v>
      </c>
      <c r="Q2207" s="43">
        <v>44826</v>
      </c>
      <c r="R2207" s="35">
        <f t="shared" si="388"/>
        <v>0</v>
      </c>
      <c r="S2207" s="35">
        <f t="shared" si="389"/>
        <v>0</v>
      </c>
      <c r="T2207" s="10" t="str">
        <f t="shared" si="385"/>
        <v>Sem - 39</v>
      </c>
      <c r="U2207" s="10" t="str">
        <f t="shared" si="386"/>
        <v>Septembre</v>
      </c>
      <c r="V2207" s="36" t="str">
        <f t="shared" si="390"/>
        <v>2026</v>
      </c>
      <c r="W2207" s="34"/>
      <c r="X2207" s="91">
        <f t="shared" si="387"/>
        <v>0</v>
      </c>
      <c r="Y2207" s="92" t="str">
        <f>VLOOKUP('CM-CIC'!B2138,Annuaire_roster!B:F,4,0)</f>
        <v>HMIDOUCH Fouad</v>
      </c>
      <c r="Z2207" s="37" t="s">
        <v>110</v>
      </c>
      <c r="AA2207" s="60" t="s">
        <v>39</v>
      </c>
      <c r="AB2207" s="35" t="str">
        <f t="shared" si="391"/>
        <v/>
      </c>
      <c r="AC2207" s="35" t="str">
        <f t="shared" si="392"/>
        <v/>
      </c>
      <c r="AD2207" s="35" t="str">
        <f t="shared" si="393"/>
        <v/>
      </c>
      <c r="AE2207" s="45" t="str">
        <f t="shared" si="394"/>
        <v/>
      </c>
      <c r="AF2207" s="61"/>
      <c r="AG2207" s="45"/>
    </row>
    <row r="2208" spans="1:33" x14ac:dyDescent="0.2">
      <c r="A2208" s="59">
        <f>+VLOOKUP(B2208,Annuaire_roster!B:G,5,0)</f>
        <v>1252</v>
      </c>
      <c r="B2208" s="72" t="s">
        <v>87</v>
      </c>
      <c r="C2208" s="65">
        <v>0.27083333333333331</v>
      </c>
      <c r="D2208" s="65">
        <v>0.27083333333333331</v>
      </c>
      <c r="E2208" s="66">
        <v>0.6875</v>
      </c>
      <c r="F2208" s="66">
        <v>0.6875</v>
      </c>
      <c r="G2208" s="49"/>
      <c r="H2208" s="48"/>
      <c r="I2208" s="84" t="s">
        <v>63</v>
      </c>
      <c r="J2208" s="48"/>
      <c r="K2208" s="58">
        <v>0</v>
      </c>
      <c r="L2208" s="48">
        <v>0</v>
      </c>
      <c r="M2208" s="70">
        <v>0</v>
      </c>
      <c r="N2208" s="34">
        <f t="shared" si="395"/>
        <v>0.375</v>
      </c>
      <c r="O2208" s="38">
        <f t="shared" si="396"/>
        <v>0.375</v>
      </c>
      <c r="P2208" s="82" t="s">
        <v>142</v>
      </c>
      <c r="Q2208" s="43">
        <v>44826</v>
      </c>
      <c r="R2208" s="35">
        <f t="shared" si="388"/>
        <v>0</v>
      </c>
      <c r="S2208" s="35">
        <f t="shared" si="389"/>
        <v>0</v>
      </c>
      <c r="T2208" s="10" t="str">
        <f t="shared" si="385"/>
        <v>Sem - 39</v>
      </c>
      <c r="U2208" s="10" t="str">
        <f t="shared" si="386"/>
        <v>Septembre</v>
      </c>
      <c r="V2208" s="36" t="str">
        <f t="shared" si="390"/>
        <v>2026</v>
      </c>
      <c r="W2208" s="34"/>
      <c r="X2208" s="91">
        <f t="shared" si="387"/>
        <v>0</v>
      </c>
      <c r="Y2208" s="92" t="str">
        <f>VLOOKUP('CM-CIC'!B2139,Annuaire_roster!B:F,4,0)</f>
        <v>HMIDOUCH Fouad</v>
      </c>
      <c r="Z2208" s="37" t="s">
        <v>110</v>
      </c>
      <c r="AA2208" s="60" t="s">
        <v>39</v>
      </c>
      <c r="AB2208" s="35" t="str">
        <f t="shared" si="391"/>
        <v/>
      </c>
      <c r="AC2208" s="35" t="str">
        <f t="shared" si="392"/>
        <v/>
      </c>
      <c r="AD2208" s="35" t="str">
        <f t="shared" si="393"/>
        <v/>
      </c>
      <c r="AE2208" s="45" t="str">
        <f t="shared" si="394"/>
        <v/>
      </c>
      <c r="AF2208" s="61"/>
      <c r="AG2208" s="45"/>
    </row>
    <row r="2209" spans="1:33" x14ac:dyDescent="0.2">
      <c r="A2209" s="59">
        <f>+VLOOKUP(B2209,Annuaire_roster!B:G,5,0)</f>
        <v>1149</v>
      </c>
      <c r="B2209" s="72" t="s">
        <v>88</v>
      </c>
      <c r="C2209" s="65">
        <v>0.27083333333333331</v>
      </c>
      <c r="D2209" s="65">
        <v>0.27083333333333331</v>
      </c>
      <c r="E2209" s="66">
        <v>0.6875</v>
      </c>
      <c r="F2209" s="66">
        <v>0.6875</v>
      </c>
      <c r="G2209" s="49"/>
      <c r="H2209" s="48"/>
      <c r="I2209" s="84" t="s">
        <v>63</v>
      </c>
      <c r="J2209" s="48"/>
      <c r="K2209" s="58">
        <v>0</v>
      </c>
      <c r="L2209" s="48">
        <v>0</v>
      </c>
      <c r="M2209" s="70">
        <v>0</v>
      </c>
      <c r="N2209" s="34">
        <f t="shared" si="395"/>
        <v>0.375</v>
      </c>
      <c r="O2209" s="38">
        <f t="shared" si="396"/>
        <v>0.375</v>
      </c>
      <c r="P2209" s="82" t="s">
        <v>142</v>
      </c>
      <c r="Q2209" s="43">
        <v>44827</v>
      </c>
      <c r="R2209" s="35">
        <f t="shared" si="388"/>
        <v>0</v>
      </c>
      <c r="S2209" s="35">
        <f t="shared" si="389"/>
        <v>0</v>
      </c>
      <c r="T2209" s="10" t="str">
        <f t="shared" si="385"/>
        <v>Sem - 39</v>
      </c>
      <c r="U2209" s="10" t="str">
        <f t="shared" si="386"/>
        <v>Septembre</v>
      </c>
      <c r="V2209" s="36" t="str">
        <f t="shared" si="390"/>
        <v>2026</v>
      </c>
      <c r="W2209" s="34"/>
      <c r="X2209" s="91">
        <f t="shared" si="387"/>
        <v>0</v>
      </c>
      <c r="Y2209" s="92" t="str">
        <f>VLOOKUP('CM-CIC'!B2140,Annuaire_roster!B:F,4,0)</f>
        <v>HMIDOUCH Fouad</v>
      </c>
      <c r="Z2209" s="37" t="s">
        <v>110</v>
      </c>
      <c r="AA2209" s="60" t="s">
        <v>39</v>
      </c>
      <c r="AB2209" s="35" t="str">
        <f t="shared" si="391"/>
        <v/>
      </c>
      <c r="AC2209" s="35" t="str">
        <f t="shared" si="392"/>
        <v/>
      </c>
      <c r="AD2209" s="35" t="str">
        <f t="shared" si="393"/>
        <v/>
      </c>
      <c r="AE2209" s="45" t="str">
        <f t="shared" si="394"/>
        <v/>
      </c>
      <c r="AF2209" s="61"/>
      <c r="AG2209" s="45"/>
    </row>
    <row r="2210" spans="1:33" x14ac:dyDescent="0.2">
      <c r="A2210" s="59">
        <f>+VLOOKUP(B2210,Annuaire_roster!B:G,5,0)</f>
        <v>1252</v>
      </c>
      <c r="B2210" s="72" t="s">
        <v>87</v>
      </c>
      <c r="C2210" s="65">
        <v>0.27083333333333331</v>
      </c>
      <c r="D2210" s="65">
        <v>0.27083333333333331</v>
      </c>
      <c r="E2210" s="66">
        <v>0.6875</v>
      </c>
      <c r="F2210" s="66">
        <v>0.6875</v>
      </c>
      <c r="G2210" s="49"/>
      <c r="H2210" s="48"/>
      <c r="I2210" s="84" t="s">
        <v>63</v>
      </c>
      <c r="J2210" s="48"/>
      <c r="K2210" s="58">
        <v>0</v>
      </c>
      <c r="L2210" s="48">
        <v>0</v>
      </c>
      <c r="M2210" s="70">
        <v>0</v>
      </c>
      <c r="N2210" s="34">
        <f t="shared" si="395"/>
        <v>0.375</v>
      </c>
      <c r="O2210" s="38">
        <f t="shared" si="396"/>
        <v>0.375</v>
      </c>
      <c r="P2210" s="82" t="s">
        <v>142</v>
      </c>
      <c r="Q2210" s="43">
        <v>44827</v>
      </c>
      <c r="R2210" s="35">
        <f t="shared" si="388"/>
        <v>0</v>
      </c>
      <c r="S2210" s="35">
        <f t="shared" si="389"/>
        <v>0</v>
      </c>
      <c r="T2210" s="10" t="str">
        <f t="shared" si="385"/>
        <v>Sem - 39</v>
      </c>
      <c r="U2210" s="10" t="str">
        <f t="shared" si="386"/>
        <v>Septembre</v>
      </c>
      <c r="V2210" s="36" t="str">
        <f t="shared" si="390"/>
        <v>2026</v>
      </c>
      <c r="W2210" s="34"/>
      <c r="X2210" s="91">
        <f t="shared" si="387"/>
        <v>0</v>
      </c>
      <c r="Y2210" s="92" t="str">
        <f>VLOOKUP('CM-CIC'!B2141,Annuaire_roster!B:F,4,0)</f>
        <v>HMIDOUCH Fouad</v>
      </c>
      <c r="Z2210" s="37" t="s">
        <v>110</v>
      </c>
      <c r="AA2210" s="60" t="s">
        <v>39</v>
      </c>
      <c r="AB2210" s="35" t="str">
        <f t="shared" si="391"/>
        <v/>
      </c>
      <c r="AC2210" s="35" t="str">
        <f t="shared" si="392"/>
        <v/>
      </c>
      <c r="AD2210" s="35" t="str">
        <f t="shared" si="393"/>
        <v/>
      </c>
      <c r="AE2210" s="45" t="str">
        <f t="shared" si="394"/>
        <v/>
      </c>
      <c r="AF2210" s="61"/>
      <c r="AG2210" s="45"/>
    </row>
    <row r="2211" spans="1:33" x14ac:dyDescent="0.2">
      <c r="A2211" s="59">
        <f>+VLOOKUP(B2211,Annuaire_roster!B:G,5,0)</f>
        <v>1405</v>
      </c>
      <c r="B2211" s="72" t="s">
        <v>141</v>
      </c>
      <c r="C2211" s="65">
        <v>0.27083333333333331</v>
      </c>
      <c r="D2211" s="65">
        <v>0.27083333333333331</v>
      </c>
      <c r="E2211" s="66">
        <v>0.6875</v>
      </c>
      <c r="F2211" s="66">
        <v>0.6875</v>
      </c>
      <c r="G2211" s="49"/>
      <c r="H2211" s="48"/>
      <c r="I2211" s="84" t="s">
        <v>63</v>
      </c>
      <c r="J2211" s="48"/>
      <c r="K2211" s="58">
        <v>0</v>
      </c>
      <c r="L2211" s="48">
        <v>0</v>
      </c>
      <c r="M2211" s="70">
        <v>0</v>
      </c>
      <c r="N2211" s="34">
        <f t="shared" si="395"/>
        <v>0.375</v>
      </c>
      <c r="O2211" s="38">
        <f t="shared" si="396"/>
        <v>0.375</v>
      </c>
      <c r="P2211" s="82" t="s">
        <v>142</v>
      </c>
      <c r="Q2211" s="43">
        <v>44827</v>
      </c>
      <c r="R2211" s="35">
        <f t="shared" si="388"/>
        <v>0</v>
      </c>
      <c r="S2211" s="35">
        <f t="shared" si="389"/>
        <v>0</v>
      </c>
      <c r="T2211" s="10" t="str">
        <f t="shared" si="385"/>
        <v>Sem - 39</v>
      </c>
      <c r="U2211" s="10" t="str">
        <f t="shared" si="386"/>
        <v>Septembre</v>
      </c>
      <c r="V2211" s="36" t="str">
        <f t="shared" si="390"/>
        <v>2026</v>
      </c>
      <c r="W2211" s="34"/>
      <c r="X2211" s="91">
        <f t="shared" si="387"/>
        <v>0</v>
      </c>
      <c r="Y2211" s="92" t="str">
        <f>VLOOKUP('CM-CIC'!B2142,Annuaire_roster!B:F,4,0)</f>
        <v>HMIDOUCH Fouad</v>
      </c>
      <c r="Z2211" s="37" t="s">
        <v>110</v>
      </c>
      <c r="AA2211" s="60" t="s">
        <v>39</v>
      </c>
      <c r="AB2211" s="35" t="str">
        <f t="shared" si="391"/>
        <v/>
      </c>
      <c r="AC2211" s="35" t="str">
        <f t="shared" si="392"/>
        <v/>
      </c>
      <c r="AD2211" s="35" t="str">
        <f t="shared" si="393"/>
        <v/>
      </c>
      <c r="AE2211" s="45" t="str">
        <f t="shared" si="394"/>
        <v/>
      </c>
      <c r="AF2211" s="61"/>
      <c r="AG2211" s="45"/>
    </row>
    <row r="2212" spans="1:33" x14ac:dyDescent="0.2">
      <c r="A2212" s="59">
        <f>+VLOOKUP(B2212,Annuaire_roster!B:G,5,0)</f>
        <v>1138</v>
      </c>
      <c r="B2212" s="72" t="s">
        <v>73</v>
      </c>
      <c r="C2212" s="65">
        <v>0.27083333333333331</v>
      </c>
      <c r="D2212" s="65">
        <v>0.27083333333333331</v>
      </c>
      <c r="E2212" s="66">
        <v>0.6875</v>
      </c>
      <c r="F2212" s="66">
        <v>0.6875</v>
      </c>
      <c r="G2212" s="49"/>
      <c r="H2212" s="48"/>
      <c r="I2212" s="84" t="s">
        <v>63</v>
      </c>
      <c r="J2212" s="48"/>
      <c r="K2212" s="58">
        <v>0</v>
      </c>
      <c r="L2212" s="48">
        <v>0</v>
      </c>
      <c r="M2212" s="70">
        <v>0</v>
      </c>
      <c r="N2212" s="34">
        <f t="shared" si="395"/>
        <v>0.375</v>
      </c>
      <c r="O2212" s="38">
        <f t="shared" si="396"/>
        <v>0.375</v>
      </c>
      <c r="P2212" s="82" t="s">
        <v>142</v>
      </c>
      <c r="Q2212" s="43">
        <v>44827</v>
      </c>
      <c r="R2212" s="35">
        <f t="shared" si="388"/>
        <v>0</v>
      </c>
      <c r="S2212" s="35">
        <f t="shared" si="389"/>
        <v>0</v>
      </c>
      <c r="T2212" s="10" t="str">
        <f t="shared" si="385"/>
        <v>Sem - 39</v>
      </c>
      <c r="U2212" s="10" t="str">
        <f t="shared" si="386"/>
        <v>Septembre</v>
      </c>
      <c r="V2212" s="36" t="str">
        <f t="shared" si="390"/>
        <v>2026</v>
      </c>
      <c r="W2212" s="34"/>
      <c r="X2212" s="91">
        <f t="shared" si="387"/>
        <v>0</v>
      </c>
      <c r="Y2212" s="92" t="str">
        <f>VLOOKUP('CM-CIC'!B2143,Annuaire_roster!B:F,4,0)</f>
        <v>HMIDOUCH Fouad</v>
      </c>
      <c r="Z2212" s="37" t="s">
        <v>110</v>
      </c>
      <c r="AA2212" s="60" t="s">
        <v>39</v>
      </c>
      <c r="AB2212" s="35" t="str">
        <f t="shared" si="391"/>
        <v/>
      </c>
      <c r="AC2212" s="35" t="str">
        <f t="shared" si="392"/>
        <v/>
      </c>
      <c r="AD2212" s="35" t="str">
        <f t="shared" si="393"/>
        <v/>
      </c>
      <c r="AE2212" s="45" t="str">
        <f t="shared" si="394"/>
        <v/>
      </c>
      <c r="AF2212" s="61"/>
      <c r="AG2212" s="45"/>
    </row>
    <row r="2213" spans="1:33" x14ac:dyDescent="0.2">
      <c r="A2213" s="59">
        <f>+VLOOKUP(B2213,Annuaire_roster!B:G,5,0)</f>
        <v>1149</v>
      </c>
      <c r="B2213" s="72" t="s">
        <v>88</v>
      </c>
      <c r="C2213" s="65">
        <v>0.35416666666666669</v>
      </c>
      <c r="D2213" s="65">
        <v>0.3125</v>
      </c>
      <c r="E2213" s="66">
        <v>0.6875</v>
      </c>
      <c r="F2213" s="66">
        <v>0.6875</v>
      </c>
      <c r="G2213" s="49"/>
      <c r="H2213" s="48"/>
      <c r="I2213" s="84">
        <v>4.1666666666666685E-2</v>
      </c>
      <c r="J2213" s="48"/>
      <c r="K2213" s="58">
        <v>4.1666666666666685E-2</v>
      </c>
      <c r="L2213" s="48">
        <v>0</v>
      </c>
      <c r="M2213" s="70">
        <v>0</v>
      </c>
      <c r="N2213" s="34">
        <f t="shared" si="395"/>
        <v>0.29166666666666663</v>
      </c>
      <c r="O2213" s="38">
        <f t="shared" si="396"/>
        <v>0.33333333333333331</v>
      </c>
      <c r="P2213" s="82" t="s">
        <v>142</v>
      </c>
      <c r="Q2213" s="43">
        <v>44828</v>
      </c>
      <c r="R2213" s="35">
        <f t="shared" si="388"/>
        <v>0</v>
      </c>
      <c r="S2213" s="35">
        <f t="shared" si="389"/>
        <v>4.1666666666666685E-2</v>
      </c>
      <c r="T2213" s="10" t="str">
        <f t="shared" si="385"/>
        <v>Sem - 39</v>
      </c>
      <c r="U2213" s="10" t="str">
        <f t="shared" si="386"/>
        <v>Septembre</v>
      </c>
      <c r="V2213" s="36" t="str">
        <f t="shared" si="390"/>
        <v>2026</v>
      </c>
      <c r="W2213" s="34"/>
      <c r="X2213" s="91">
        <f t="shared" si="387"/>
        <v>0</v>
      </c>
      <c r="Y2213" s="92" t="str">
        <f>VLOOKUP('CM-CIC'!B2144,Annuaire_roster!B:F,4,0)</f>
        <v>HMIDOUCH Fouad</v>
      </c>
      <c r="Z2213" s="37" t="s">
        <v>110</v>
      </c>
      <c r="AA2213" s="60" t="s">
        <v>39</v>
      </c>
      <c r="AB2213" s="35" t="str">
        <f t="shared" si="391"/>
        <v/>
      </c>
      <c r="AC2213" s="35" t="str">
        <f t="shared" si="392"/>
        <v/>
      </c>
      <c r="AD2213" s="35" t="str">
        <f t="shared" si="393"/>
        <v/>
      </c>
      <c r="AE2213" s="45" t="str">
        <f t="shared" si="394"/>
        <v/>
      </c>
      <c r="AF2213" s="61"/>
      <c r="AG2213" s="45"/>
    </row>
    <row r="2214" spans="1:33" x14ac:dyDescent="0.2">
      <c r="A2214" s="59">
        <f>+VLOOKUP(B2214,Annuaire_roster!B:G,5,0)</f>
        <v>1405</v>
      </c>
      <c r="B2214" s="72" t="s">
        <v>141</v>
      </c>
      <c r="C2214" s="65">
        <v>0.27083333333333331</v>
      </c>
      <c r="D2214" s="65">
        <v>0.27083333333333331</v>
      </c>
      <c r="E2214" s="66">
        <v>0.64583333333333337</v>
      </c>
      <c r="F2214" s="66">
        <v>0.64583333333333337</v>
      </c>
      <c r="G2214" s="49"/>
      <c r="H2214" s="48"/>
      <c r="I2214" s="85" t="s">
        <v>63</v>
      </c>
      <c r="J2214" s="48"/>
      <c r="K2214" s="58">
        <v>0</v>
      </c>
      <c r="L2214" s="48">
        <v>0</v>
      </c>
      <c r="M2214" s="70">
        <v>0</v>
      </c>
      <c r="N2214" s="34">
        <f t="shared" si="395"/>
        <v>0.33333333333333337</v>
      </c>
      <c r="O2214" s="38">
        <f t="shared" si="396"/>
        <v>0.33333333333333337</v>
      </c>
      <c r="P2214" s="82" t="s">
        <v>142</v>
      </c>
      <c r="Q2214" s="43">
        <v>44828</v>
      </c>
      <c r="R2214" s="35">
        <f t="shared" si="388"/>
        <v>0</v>
      </c>
      <c r="S2214" s="35">
        <f t="shared" si="389"/>
        <v>0</v>
      </c>
      <c r="T2214" s="10" t="str">
        <f t="shared" si="385"/>
        <v>Sem - 39</v>
      </c>
      <c r="U2214" s="10" t="str">
        <f t="shared" si="386"/>
        <v>Septembre</v>
      </c>
      <c r="V2214" s="36" t="str">
        <f t="shared" si="390"/>
        <v>2026</v>
      </c>
      <c r="W2214" s="34"/>
      <c r="X2214" s="91">
        <f t="shared" si="387"/>
        <v>0</v>
      </c>
      <c r="Y2214" s="92" t="str">
        <f>VLOOKUP('CM-CIC'!B2145,Annuaire_roster!B:F,4,0)</f>
        <v>HMIDOUCH Fouad</v>
      </c>
      <c r="Z2214" s="37" t="s">
        <v>110</v>
      </c>
      <c r="AA2214" s="60" t="s">
        <v>39</v>
      </c>
      <c r="AB2214" s="35" t="str">
        <f t="shared" si="391"/>
        <v/>
      </c>
      <c r="AC2214" s="35" t="str">
        <f t="shared" si="392"/>
        <v/>
      </c>
      <c r="AD2214" s="35" t="str">
        <f t="shared" si="393"/>
        <v/>
      </c>
      <c r="AE2214" s="45" t="str">
        <f t="shared" si="394"/>
        <v/>
      </c>
      <c r="AF2214" s="61"/>
      <c r="AG2214" s="45"/>
    </row>
    <row r="2215" spans="1:33" x14ac:dyDescent="0.2">
      <c r="A2215" s="59">
        <f>+VLOOKUP(B2215,Annuaire_roster!B:G,5,0)</f>
        <v>1252</v>
      </c>
      <c r="B2215" s="72" t="s">
        <v>87</v>
      </c>
      <c r="C2215" s="65">
        <v>0.27083333333333331</v>
      </c>
      <c r="D2215" s="65">
        <v>0.27083333333333331</v>
      </c>
      <c r="E2215" s="66">
        <v>0.64583333333333337</v>
      </c>
      <c r="F2215" s="66">
        <v>0.64583333333333337</v>
      </c>
      <c r="G2215" s="49"/>
      <c r="H2215" s="48"/>
      <c r="I2215" s="84" t="s">
        <v>63</v>
      </c>
      <c r="J2215" s="48"/>
      <c r="K2215" s="58">
        <v>0</v>
      </c>
      <c r="L2215" s="48">
        <v>0</v>
      </c>
      <c r="M2215" s="70">
        <v>0</v>
      </c>
      <c r="N2215" s="34">
        <f t="shared" si="395"/>
        <v>0.33333333333333337</v>
      </c>
      <c r="O2215" s="38">
        <f t="shared" si="396"/>
        <v>0.33333333333333337</v>
      </c>
      <c r="P2215" s="82" t="s">
        <v>142</v>
      </c>
      <c r="Q2215" s="43">
        <v>44828</v>
      </c>
      <c r="R2215" s="35">
        <f t="shared" si="388"/>
        <v>0</v>
      </c>
      <c r="S2215" s="35">
        <f t="shared" si="389"/>
        <v>0</v>
      </c>
      <c r="T2215" s="10" t="str">
        <f t="shared" si="385"/>
        <v>Sem - 39</v>
      </c>
      <c r="U2215" s="10" t="str">
        <f t="shared" si="386"/>
        <v>Septembre</v>
      </c>
      <c r="V2215" s="36" t="str">
        <f t="shared" si="390"/>
        <v>2026</v>
      </c>
      <c r="W2215" s="34"/>
      <c r="X2215" s="91">
        <f t="shared" si="387"/>
        <v>0</v>
      </c>
      <c r="Y2215" s="92" t="str">
        <f>VLOOKUP('CM-CIC'!B2146,Annuaire_roster!B:F,4,0)</f>
        <v>HMIDOUCH Fouad</v>
      </c>
      <c r="Z2215" s="37" t="s">
        <v>110</v>
      </c>
      <c r="AA2215" s="60" t="s">
        <v>39</v>
      </c>
      <c r="AB2215" s="35" t="str">
        <f t="shared" si="391"/>
        <v/>
      </c>
      <c r="AC2215" s="35" t="str">
        <f t="shared" si="392"/>
        <v/>
      </c>
      <c r="AD2215" s="35" t="str">
        <f t="shared" si="393"/>
        <v/>
      </c>
      <c r="AE2215" s="45" t="str">
        <f t="shared" si="394"/>
        <v/>
      </c>
      <c r="AF2215" s="61"/>
      <c r="AG2215" s="45"/>
    </row>
    <row r="2216" spans="1:33" x14ac:dyDescent="0.2">
      <c r="A2216" s="59">
        <f>+VLOOKUP(B2216,Annuaire_roster!B:G,5,0)</f>
        <v>1138</v>
      </c>
      <c r="B2216" s="72" t="s">
        <v>73</v>
      </c>
      <c r="C2216" s="65">
        <v>0.3125</v>
      </c>
      <c r="D2216" s="65">
        <v>0.3125</v>
      </c>
      <c r="E2216" s="66">
        <v>0.6875</v>
      </c>
      <c r="F2216" s="66">
        <v>0.6875</v>
      </c>
      <c r="G2216" s="49"/>
      <c r="H2216" s="48"/>
      <c r="I2216" s="83" t="s">
        <v>63</v>
      </c>
      <c r="J2216" s="48"/>
      <c r="K2216" s="58">
        <v>0</v>
      </c>
      <c r="L2216" s="48">
        <v>0</v>
      </c>
      <c r="M2216" s="70">
        <v>0</v>
      </c>
      <c r="N2216" s="34">
        <f t="shared" si="395"/>
        <v>0.33333333333333331</v>
      </c>
      <c r="O2216" s="38">
        <f t="shared" si="396"/>
        <v>0.33333333333333331</v>
      </c>
      <c r="P2216" s="82" t="s">
        <v>142</v>
      </c>
      <c r="Q2216" s="135">
        <v>44828</v>
      </c>
      <c r="R2216" s="35">
        <f t="shared" si="388"/>
        <v>0</v>
      </c>
      <c r="S2216" s="35">
        <f t="shared" si="389"/>
        <v>0</v>
      </c>
      <c r="T2216" s="10" t="str">
        <f t="shared" si="385"/>
        <v>Sem - 39</v>
      </c>
      <c r="U2216" s="10" t="str">
        <f t="shared" si="386"/>
        <v>Septembre</v>
      </c>
      <c r="V2216" s="36" t="str">
        <f t="shared" si="390"/>
        <v>2026</v>
      </c>
      <c r="W2216" s="34"/>
      <c r="X2216" s="91">
        <f t="shared" si="387"/>
        <v>0</v>
      </c>
      <c r="Y2216" s="92" t="str">
        <f>VLOOKUP('CM-CIC'!B2147,Annuaire_roster!B:F,4,0)</f>
        <v>HMIDOUCH Fouad</v>
      </c>
      <c r="Z2216" s="37" t="s">
        <v>110</v>
      </c>
      <c r="AA2216" s="60" t="s">
        <v>39</v>
      </c>
      <c r="AB2216" s="35" t="str">
        <f t="shared" si="391"/>
        <v/>
      </c>
      <c r="AC2216" s="35" t="str">
        <f t="shared" si="392"/>
        <v/>
      </c>
      <c r="AD2216" s="35" t="str">
        <f t="shared" si="393"/>
        <v/>
      </c>
      <c r="AE2216" s="45" t="str">
        <f t="shared" si="394"/>
        <v/>
      </c>
      <c r="AF2216" s="61"/>
      <c r="AG2216" s="45"/>
    </row>
    <row r="2217" spans="1:33" x14ac:dyDescent="0.2">
      <c r="A2217" s="59">
        <f>+VLOOKUP(B2217,Annuaire_roster!B:G,5,0)</f>
        <v>1149</v>
      </c>
      <c r="B2217" s="72" t="s">
        <v>88</v>
      </c>
      <c r="C2217" s="65"/>
      <c r="D2217" s="65" t="s">
        <v>64</v>
      </c>
      <c r="E2217" s="66"/>
      <c r="F2217" s="66" t="s">
        <v>64</v>
      </c>
      <c r="G2217" s="49"/>
      <c r="H2217" s="48"/>
      <c r="I2217" s="83" t="s">
        <v>63</v>
      </c>
      <c r="J2217" s="48"/>
      <c r="K2217" s="58">
        <v>0</v>
      </c>
      <c r="L2217" s="48">
        <v>0</v>
      </c>
      <c r="M2217" s="70">
        <v>0</v>
      </c>
      <c r="N2217" s="34" t="str">
        <f t="shared" si="395"/>
        <v/>
      </c>
      <c r="O2217" s="38">
        <f t="shared" si="396"/>
        <v>0</v>
      </c>
      <c r="P2217" s="82" t="s">
        <v>142</v>
      </c>
      <c r="Q2217" s="135">
        <v>44829</v>
      </c>
      <c r="R2217" s="35">
        <f t="shared" si="388"/>
        <v>0</v>
      </c>
      <c r="S2217" s="35">
        <f t="shared" si="389"/>
        <v>0</v>
      </c>
      <c r="T2217" s="10" t="str">
        <f t="shared" si="385"/>
        <v>Sem - 39</v>
      </c>
      <c r="U2217" s="10" t="str">
        <f t="shared" si="386"/>
        <v>Septembre</v>
      </c>
      <c r="V2217" s="36" t="str">
        <f t="shared" si="390"/>
        <v>2026</v>
      </c>
      <c r="W2217" s="34"/>
      <c r="X2217" s="91">
        <f t="shared" si="387"/>
        <v>0</v>
      </c>
      <c r="Y2217" s="92" t="str">
        <f>VLOOKUP('CM-CIC'!B2148,Annuaire_roster!B:F,4,0)</f>
        <v>HMIDOUCH Fouad</v>
      </c>
      <c r="Z2217" s="37" t="s">
        <v>110</v>
      </c>
      <c r="AA2217" s="60" t="s">
        <v>39</v>
      </c>
      <c r="AB2217" s="35" t="str">
        <f t="shared" si="391"/>
        <v/>
      </c>
      <c r="AC2217" s="35" t="str">
        <f t="shared" si="392"/>
        <v/>
      </c>
      <c r="AD2217" s="35" t="str">
        <f t="shared" si="393"/>
        <v/>
      </c>
      <c r="AE2217" s="45" t="str">
        <f t="shared" si="394"/>
        <v/>
      </c>
      <c r="AF2217" s="61"/>
      <c r="AG2217" s="45"/>
    </row>
    <row r="2218" spans="1:33" x14ac:dyDescent="0.2">
      <c r="A2218" s="59">
        <f>+VLOOKUP(B2218,Annuaire_roster!B:G,5,0)</f>
        <v>1252</v>
      </c>
      <c r="B2218" s="72" t="s">
        <v>87</v>
      </c>
      <c r="C2218" s="65"/>
      <c r="D2218" s="65" t="s">
        <v>64</v>
      </c>
      <c r="E2218" s="66"/>
      <c r="F2218" s="66" t="s">
        <v>64</v>
      </c>
      <c r="G2218" s="49"/>
      <c r="H2218" s="48"/>
      <c r="I2218" s="83" t="s">
        <v>63</v>
      </c>
      <c r="J2218" s="48"/>
      <c r="K2218" s="58">
        <v>0</v>
      </c>
      <c r="L2218" s="48">
        <v>0</v>
      </c>
      <c r="M2218" s="70">
        <v>0</v>
      </c>
      <c r="N2218" s="34" t="str">
        <f t="shared" si="395"/>
        <v/>
      </c>
      <c r="O2218" s="38">
        <f t="shared" si="396"/>
        <v>0</v>
      </c>
      <c r="P2218" s="82" t="s">
        <v>142</v>
      </c>
      <c r="Q2218" s="135">
        <v>44829</v>
      </c>
      <c r="R2218" s="35">
        <f t="shared" si="388"/>
        <v>0</v>
      </c>
      <c r="S2218" s="35">
        <f t="shared" si="389"/>
        <v>0</v>
      </c>
      <c r="T2218" s="10" t="str">
        <f t="shared" si="385"/>
        <v>Sem - 39</v>
      </c>
      <c r="U2218" s="10" t="str">
        <f t="shared" si="386"/>
        <v>Septembre</v>
      </c>
      <c r="V2218" s="36" t="str">
        <f t="shared" si="390"/>
        <v>2026</v>
      </c>
      <c r="W2218" s="34"/>
      <c r="X2218" s="91">
        <f t="shared" si="387"/>
        <v>0</v>
      </c>
      <c r="Y2218" s="92" t="str">
        <f>VLOOKUP('CM-CIC'!B2149,Annuaire_roster!B:F,4,0)</f>
        <v>HMIDOUCH Fouad</v>
      </c>
      <c r="Z2218" s="37" t="s">
        <v>110</v>
      </c>
      <c r="AA2218" s="60" t="s">
        <v>39</v>
      </c>
      <c r="AB2218" s="35" t="str">
        <f t="shared" si="391"/>
        <v/>
      </c>
      <c r="AC2218" s="35" t="str">
        <f t="shared" si="392"/>
        <v/>
      </c>
      <c r="AD2218" s="35" t="str">
        <f t="shared" si="393"/>
        <v/>
      </c>
      <c r="AE2218" s="45" t="str">
        <f t="shared" si="394"/>
        <v/>
      </c>
      <c r="AF2218" s="61"/>
      <c r="AG2218" s="45"/>
    </row>
    <row r="2219" spans="1:33" x14ac:dyDescent="0.2">
      <c r="A2219" s="59">
        <f>+VLOOKUP(B2219,Annuaire_roster!B:G,5,0)</f>
        <v>1405</v>
      </c>
      <c r="B2219" s="72" t="s">
        <v>141</v>
      </c>
      <c r="C2219" s="65"/>
      <c r="D2219" s="65" t="s">
        <v>64</v>
      </c>
      <c r="E2219" s="66"/>
      <c r="F2219" s="66" t="s">
        <v>64</v>
      </c>
      <c r="G2219" s="49"/>
      <c r="H2219" s="48"/>
      <c r="I2219" s="83" t="s">
        <v>63</v>
      </c>
      <c r="J2219" s="48"/>
      <c r="K2219" s="58">
        <v>0</v>
      </c>
      <c r="L2219" s="48">
        <v>0</v>
      </c>
      <c r="M2219" s="70">
        <v>0</v>
      </c>
      <c r="N2219" s="34" t="str">
        <f t="shared" si="395"/>
        <v/>
      </c>
      <c r="O2219" s="38">
        <f t="shared" si="396"/>
        <v>0</v>
      </c>
      <c r="P2219" s="82" t="s">
        <v>142</v>
      </c>
      <c r="Q2219" s="135">
        <v>44829</v>
      </c>
      <c r="R2219" s="35">
        <f t="shared" si="388"/>
        <v>0</v>
      </c>
      <c r="S2219" s="35">
        <f t="shared" si="389"/>
        <v>0</v>
      </c>
      <c r="T2219" s="10" t="str">
        <f t="shared" si="385"/>
        <v>Sem - 39</v>
      </c>
      <c r="U2219" s="10" t="str">
        <f t="shared" si="386"/>
        <v>Septembre</v>
      </c>
      <c r="V2219" s="36" t="str">
        <f t="shared" si="390"/>
        <v>2026</v>
      </c>
      <c r="W2219" s="34"/>
      <c r="X2219" s="91">
        <f t="shared" si="387"/>
        <v>0</v>
      </c>
      <c r="Y2219" s="92" t="str">
        <f>VLOOKUP('CM-CIC'!B2150,Annuaire_roster!B:F,4,0)</f>
        <v>HMIDOUCH Fouad</v>
      </c>
      <c r="Z2219" s="37" t="s">
        <v>110</v>
      </c>
      <c r="AA2219" s="60" t="s">
        <v>39</v>
      </c>
      <c r="AB2219" s="35" t="str">
        <f t="shared" si="391"/>
        <v/>
      </c>
      <c r="AC2219" s="35" t="str">
        <f t="shared" si="392"/>
        <v/>
      </c>
      <c r="AD2219" s="35" t="str">
        <f t="shared" si="393"/>
        <v/>
      </c>
      <c r="AE2219" s="45" t="str">
        <f t="shared" si="394"/>
        <v/>
      </c>
      <c r="AF2219" s="61"/>
      <c r="AG2219" s="45"/>
    </row>
    <row r="2220" spans="1:33" x14ac:dyDescent="0.2">
      <c r="A2220" s="59">
        <f>+VLOOKUP(B2220,Annuaire_roster!B:G,5,0)</f>
        <v>1138</v>
      </c>
      <c r="B2220" s="72" t="s">
        <v>73</v>
      </c>
      <c r="C2220" s="65"/>
      <c r="D2220" s="65" t="s">
        <v>64</v>
      </c>
      <c r="E2220" s="66"/>
      <c r="F2220" s="66" t="s">
        <v>64</v>
      </c>
      <c r="G2220" s="49"/>
      <c r="H2220" s="48"/>
      <c r="I2220" s="83" t="s">
        <v>63</v>
      </c>
      <c r="J2220" s="48"/>
      <c r="K2220" s="58">
        <v>0</v>
      </c>
      <c r="L2220" s="48">
        <v>0</v>
      </c>
      <c r="M2220" s="70">
        <v>0</v>
      </c>
      <c r="N2220" s="34" t="str">
        <f t="shared" si="395"/>
        <v/>
      </c>
      <c r="O2220" s="38">
        <f t="shared" si="396"/>
        <v>0</v>
      </c>
      <c r="P2220" s="82" t="s">
        <v>142</v>
      </c>
      <c r="Q2220" s="135">
        <v>44829</v>
      </c>
      <c r="R2220" s="35">
        <f t="shared" si="388"/>
        <v>0</v>
      </c>
      <c r="S2220" s="35">
        <f t="shared" si="389"/>
        <v>0</v>
      </c>
      <c r="T2220" s="10" t="str">
        <f t="shared" si="385"/>
        <v>Sem - 39</v>
      </c>
      <c r="U2220" s="10" t="str">
        <f t="shared" si="386"/>
        <v>Septembre</v>
      </c>
      <c r="V2220" s="36" t="str">
        <f t="shared" si="390"/>
        <v>2026</v>
      </c>
      <c r="W2220" s="34"/>
      <c r="X2220" s="91">
        <f t="shared" si="387"/>
        <v>0</v>
      </c>
      <c r="Y2220" s="92" t="str">
        <f>VLOOKUP('CM-CIC'!B2151,Annuaire_roster!B:F,4,0)</f>
        <v>HMIDOUCH Fouad</v>
      </c>
      <c r="Z2220" s="37" t="s">
        <v>110</v>
      </c>
      <c r="AA2220" s="60" t="s">
        <v>39</v>
      </c>
      <c r="AB2220" s="35" t="str">
        <f t="shared" si="391"/>
        <v/>
      </c>
      <c r="AC2220" s="35" t="str">
        <f t="shared" si="392"/>
        <v/>
      </c>
      <c r="AD2220" s="35" t="str">
        <f t="shared" si="393"/>
        <v/>
      </c>
      <c r="AE2220" s="45" t="str">
        <f t="shared" si="394"/>
        <v/>
      </c>
      <c r="AF2220" s="61"/>
      <c r="AG2220" s="45"/>
    </row>
    <row r="2221" spans="1:33" x14ac:dyDescent="0.2">
      <c r="A2221" s="59">
        <f>+VLOOKUP(B2221,Annuaire_roster!B:G,5,0)</f>
        <v>1149</v>
      </c>
      <c r="B2221" s="72" t="s">
        <v>88</v>
      </c>
      <c r="C2221" s="73"/>
      <c r="D2221" s="73" t="s">
        <v>64</v>
      </c>
      <c r="E2221" s="66"/>
      <c r="F2221" s="66" t="s">
        <v>64</v>
      </c>
      <c r="G2221" s="49"/>
      <c r="H2221" s="48"/>
      <c r="I2221" s="83" t="s">
        <v>63</v>
      </c>
      <c r="J2221" s="48"/>
      <c r="K2221" s="58">
        <v>0</v>
      </c>
      <c r="L2221" s="48">
        <v>0</v>
      </c>
      <c r="M2221" s="70">
        <v>0</v>
      </c>
      <c r="N2221" s="34" t="str">
        <f t="shared" si="395"/>
        <v/>
      </c>
      <c r="O2221" s="38">
        <f t="shared" si="396"/>
        <v>0</v>
      </c>
      <c r="P2221" s="82" t="s">
        <v>142</v>
      </c>
      <c r="Q2221" s="135">
        <v>44830</v>
      </c>
      <c r="R2221" s="35">
        <f t="shared" si="388"/>
        <v>0</v>
      </c>
      <c r="S2221" s="35">
        <f t="shared" si="389"/>
        <v>0</v>
      </c>
      <c r="T2221" s="10" t="str">
        <f t="shared" si="385"/>
        <v>Sem - 39</v>
      </c>
      <c r="U2221" s="10" t="str">
        <f t="shared" si="386"/>
        <v>Septembre</v>
      </c>
      <c r="V2221" s="36" t="str">
        <f t="shared" si="390"/>
        <v>2026</v>
      </c>
      <c r="W2221" s="34"/>
      <c r="X2221" s="91">
        <f t="shared" si="387"/>
        <v>0</v>
      </c>
      <c r="Y2221" s="92" t="str">
        <f>VLOOKUP('CM-CIC'!B2152,Annuaire_roster!B:F,4,0)</f>
        <v>HMIDOUCH Fouad</v>
      </c>
      <c r="Z2221" s="37" t="s">
        <v>110</v>
      </c>
      <c r="AA2221" s="60" t="s">
        <v>39</v>
      </c>
      <c r="AB2221" s="35" t="str">
        <f t="shared" si="391"/>
        <v/>
      </c>
      <c r="AC2221" s="35" t="str">
        <f t="shared" si="392"/>
        <v/>
      </c>
      <c r="AD2221" s="35" t="str">
        <f t="shared" si="393"/>
        <v/>
      </c>
      <c r="AE2221" s="45" t="str">
        <f t="shared" si="394"/>
        <v/>
      </c>
      <c r="AF2221" s="61"/>
      <c r="AG2221" s="45"/>
    </row>
    <row r="2222" spans="1:33" x14ac:dyDescent="0.2">
      <c r="A2222" s="59">
        <f>+VLOOKUP(B2222,Annuaire_roster!B:G,5,0)</f>
        <v>1252</v>
      </c>
      <c r="B2222" s="72" t="s">
        <v>87</v>
      </c>
      <c r="C2222" s="73"/>
      <c r="D2222" s="73" t="s">
        <v>64</v>
      </c>
      <c r="E2222" s="66"/>
      <c r="F2222" s="66" t="s">
        <v>64</v>
      </c>
      <c r="G2222" s="49"/>
      <c r="H2222" s="48"/>
      <c r="I2222" s="83" t="s">
        <v>63</v>
      </c>
      <c r="J2222" s="48"/>
      <c r="K2222" s="58">
        <v>0</v>
      </c>
      <c r="L2222" s="48">
        <v>0</v>
      </c>
      <c r="M2222" s="70">
        <v>0</v>
      </c>
      <c r="N2222" s="34" t="str">
        <f t="shared" si="395"/>
        <v/>
      </c>
      <c r="O2222" s="38">
        <f t="shared" si="396"/>
        <v>0</v>
      </c>
      <c r="P2222" s="82" t="s">
        <v>142</v>
      </c>
      <c r="Q2222" s="135">
        <v>44830</v>
      </c>
      <c r="R2222" s="35">
        <f t="shared" si="388"/>
        <v>0</v>
      </c>
      <c r="S2222" s="35">
        <f t="shared" si="389"/>
        <v>0</v>
      </c>
      <c r="T2222" s="10" t="str">
        <f t="shared" si="385"/>
        <v>Sem - 39</v>
      </c>
      <c r="U2222" s="10" t="str">
        <f t="shared" si="386"/>
        <v>Septembre</v>
      </c>
      <c r="V2222" s="36" t="str">
        <f t="shared" si="390"/>
        <v>2026</v>
      </c>
      <c r="W2222" s="34"/>
      <c r="X2222" s="91">
        <f t="shared" si="387"/>
        <v>0</v>
      </c>
      <c r="Y2222" s="92" t="str">
        <f>VLOOKUP('CM-CIC'!B2153,Annuaire_roster!B:F,4,0)</f>
        <v>HMIDOUCH Fouad</v>
      </c>
      <c r="Z2222" s="37" t="s">
        <v>110</v>
      </c>
      <c r="AA2222" s="60" t="s">
        <v>39</v>
      </c>
      <c r="AB2222" s="35" t="str">
        <f t="shared" si="391"/>
        <v/>
      </c>
      <c r="AC2222" s="35" t="str">
        <f t="shared" si="392"/>
        <v/>
      </c>
      <c r="AD2222" s="35" t="str">
        <f t="shared" si="393"/>
        <v/>
      </c>
      <c r="AE2222" s="45" t="str">
        <f t="shared" si="394"/>
        <v/>
      </c>
      <c r="AF2222" s="61"/>
      <c r="AG2222" s="45"/>
    </row>
    <row r="2223" spans="1:33" x14ac:dyDescent="0.2">
      <c r="A2223" s="59">
        <f>+VLOOKUP(B2223,Annuaire_roster!B:G,5,0)</f>
        <v>1405</v>
      </c>
      <c r="B2223" s="72" t="s">
        <v>141</v>
      </c>
      <c r="C2223" s="73"/>
      <c r="D2223" s="73" t="s">
        <v>64</v>
      </c>
      <c r="E2223" s="66"/>
      <c r="F2223" s="66" t="s">
        <v>64</v>
      </c>
      <c r="G2223" s="49"/>
      <c r="H2223" s="48"/>
      <c r="I2223" s="83" t="s">
        <v>63</v>
      </c>
      <c r="J2223" s="48"/>
      <c r="K2223" s="58">
        <v>0</v>
      </c>
      <c r="L2223" s="48">
        <v>0</v>
      </c>
      <c r="M2223" s="70">
        <v>0</v>
      </c>
      <c r="N2223" s="34" t="str">
        <f t="shared" si="395"/>
        <v/>
      </c>
      <c r="O2223" s="38">
        <f t="shared" si="396"/>
        <v>0</v>
      </c>
      <c r="P2223" s="82" t="s">
        <v>142</v>
      </c>
      <c r="Q2223" s="135">
        <v>44830</v>
      </c>
      <c r="R2223" s="35">
        <f t="shared" si="388"/>
        <v>0</v>
      </c>
      <c r="S2223" s="35">
        <f t="shared" si="389"/>
        <v>0</v>
      </c>
      <c r="T2223" s="10" t="str">
        <f t="shared" si="385"/>
        <v>Sem - 39</v>
      </c>
      <c r="U2223" s="10" t="str">
        <f t="shared" si="386"/>
        <v>Septembre</v>
      </c>
      <c r="V2223" s="36" t="str">
        <f t="shared" si="390"/>
        <v>2026</v>
      </c>
      <c r="W2223" s="34"/>
      <c r="X2223" s="91">
        <f t="shared" si="387"/>
        <v>0</v>
      </c>
      <c r="Y2223" s="92" t="str">
        <f>VLOOKUP('CM-CIC'!B2154,Annuaire_roster!B:F,4,0)</f>
        <v>HMIDOUCH Fouad</v>
      </c>
      <c r="Z2223" s="37" t="s">
        <v>110</v>
      </c>
      <c r="AA2223" s="60" t="s">
        <v>39</v>
      </c>
      <c r="AB2223" s="35" t="str">
        <f t="shared" si="391"/>
        <v/>
      </c>
      <c r="AC2223" s="35" t="str">
        <f t="shared" si="392"/>
        <v/>
      </c>
      <c r="AD2223" s="35" t="str">
        <f t="shared" si="393"/>
        <v/>
      </c>
      <c r="AE2223" s="45" t="str">
        <f t="shared" si="394"/>
        <v/>
      </c>
      <c r="AF2223" s="61"/>
      <c r="AG2223" s="45"/>
    </row>
    <row r="2224" spans="1:33" x14ac:dyDescent="0.2">
      <c r="A2224" s="59">
        <f>+VLOOKUP(B2224,Annuaire_roster!B:G,5,0)</f>
        <v>1138</v>
      </c>
      <c r="B2224" s="72" t="s">
        <v>73</v>
      </c>
      <c r="C2224" s="73"/>
      <c r="D2224" s="73" t="s">
        <v>64</v>
      </c>
      <c r="E2224" s="66"/>
      <c r="F2224" s="66" t="s">
        <v>64</v>
      </c>
      <c r="G2224" s="49"/>
      <c r="H2224" s="48"/>
      <c r="I2224" s="83" t="s">
        <v>63</v>
      </c>
      <c r="J2224" s="48"/>
      <c r="K2224" s="58">
        <v>0</v>
      </c>
      <c r="L2224" s="48">
        <v>0</v>
      </c>
      <c r="M2224" s="70">
        <v>0</v>
      </c>
      <c r="N2224" s="34" t="str">
        <f t="shared" si="395"/>
        <v/>
      </c>
      <c r="O2224" s="38">
        <f t="shared" si="396"/>
        <v>0</v>
      </c>
      <c r="P2224" s="82" t="s">
        <v>142</v>
      </c>
      <c r="Q2224" s="135">
        <v>44830</v>
      </c>
      <c r="R2224" s="35">
        <f t="shared" si="388"/>
        <v>0</v>
      </c>
      <c r="S2224" s="35">
        <f t="shared" si="389"/>
        <v>0</v>
      </c>
      <c r="T2224" s="10" t="str">
        <f t="shared" si="385"/>
        <v>Sem - 39</v>
      </c>
      <c r="U2224" s="10" t="str">
        <f t="shared" si="386"/>
        <v>Septembre</v>
      </c>
      <c r="V2224" s="36" t="str">
        <f t="shared" si="390"/>
        <v>2026</v>
      </c>
      <c r="W2224" s="34"/>
      <c r="X2224" s="91">
        <f t="shared" si="387"/>
        <v>0</v>
      </c>
      <c r="Y2224" s="92" t="str">
        <f>VLOOKUP('CM-CIC'!B2155,Annuaire_roster!B:F,4,0)</f>
        <v>HMIDOUCH Fouad</v>
      </c>
      <c r="Z2224" s="37" t="s">
        <v>110</v>
      </c>
      <c r="AA2224" s="60" t="s">
        <v>39</v>
      </c>
      <c r="AB2224" s="35" t="str">
        <f t="shared" si="391"/>
        <v/>
      </c>
      <c r="AC2224" s="35" t="str">
        <f t="shared" si="392"/>
        <v/>
      </c>
      <c r="AD2224" s="35" t="str">
        <f t="shared" si="393"/>
        <v/>
      </c>
      <c r="AE2224" s="45" t="str">
        <f t="shared" si="394"/>
        <v/>
      </c>
      <c r="AF2224" s="61"/>
      <c r="AG2224" s="45"/>
    </row>
    <row r="2225" spans="1:33" x14ac:dyDescent="0.2">
      <c r="A2225" s="59">
        <f>+VLOOKUP(B2225,Annuaire_roster!B:G,5,0)</f>
        <v>1149</v>
      </c>
      <c r="B2225" s="72" t="s">
        <v>88</v>
      </c>
      <c r="C2225" s="73">
        <v>0.26250000000000001</v>
      </c>
      <c r="D2225" s="73">
        <v>0.27083333333333331</v>
      </c>
      <c r="E2225" s="66">
        <v>0.6875</v>
      </c>
      <c r="F2225" s="66">
        <v>0.6875</v>
      </c>
      <c r="G2225" s="49"/>
      <c r="H2225" s="48"/>
      <c r="I2225" s="83" t="s">
        <v>63</v>
      </c>
      <c r="J2225" s="48"/>
      <c r="K2225" s="58">
        <v>0</v>
      </c>
      <c r="L2225" s="48">
        <v>0</v>
      </c>
      <c r="M2225" s="70">
        <v>0</v>
      </c>
      <c r="N2225" s="34">
        <f t="shared" si="395"/>
        <v>0.375</v>
      </c>
      <c r="O2225" s="38">
        <f t="shared" si="396"/>
        <v>0.375</v>
      </c>
      <c r="P2225" s="82" t="s">
        <v>142</v>
      </c>
      <c r="Q2225" s="135">
        <v>44831</v>
      </c>
      <c r="R2225" s="35">
        <f t="shared" si="388"/>
        <v>0</v>
      </c>
      <c r="S2225" s="35">
        <f t="shared" si="389"/>
        <v>0</v>
      </c>
      <c r="T2225" s="10" t="str">
        <f t="shared" si="385"/>
        <v>Sem - 40</v>
      </c>
      <c r="U2225" s="10" t="str">
        <f t="shared" si="386"/>
        <v>Septembre</v>
      </c>
      <c r="V2225" s="36" t="str">
        <f t="shared" si="390"/>
        <v>2026</v>
      </c>
      <c r="W2225" s="34"/>
      <c r="X2225" s="91">
        <f t="shared" si="387"/>
        <v>8.3333333333333037E-3</v>
      </c>
      <c r="Y2225" s="92" t="str">
        <f>VLOOKUP('CM-CIC'!B2156,Annuaire_roster!B:F,4,0)</f>
        <v>HMIDOUCH Fouad</v>
      </c>
      <c r="Z2225" s="37" t="s">
        <v>110</v>
      </c>
      <c r="AA2225" s="60" t="s">
        <v>39</v>
      </c>
      <c r="AB2225" s="35" t="str">
        <f t="shared" si="391"/>
        <v/>
      </c>
      <c r="AC2225" s="35" t="str">
        <f t="shared" si="392"/>
        <v/>
      </c>
      <c r="AD2225" s="35" t="str">
        <f t="shared" si="393"/>
        <v/>
      </c>
      <c r="AE2225" s="45" t="str">
        <f t="shared" si="394"/>
        <v/>
      </c>
      <c r="AF2225" s="61"/>
      <c r="AG2225" s="45"/>
    </row>
    <row r="2226" spans="1:33" x14ac:dyDescent="0.2">
      <c r="A2226" s="59">
        <f>+VLOOKUP(B2226,Annuaire_roster!B:G,5,0)</f>
        <v>1252</v>
      </c>
      <c r="B2226" s="72" t="s">
        <v>87</v>
      </c>
      <c r="C2226" s="73">
        <v>0.27083333333333331</v>
      </c>
      <c r="D2226" s="73">
        <v>0.27083333333333331</v>
      </c>
      <c r="E2226" s="66">
        <v>0.6875</v>
      </c>
      <c r="F2226" s="66">
        <v>0.6875</v>
      </c>
      <c r="G2226" s="49"/>
      <c r="H2226" s="48"/>
      <c r="I2226" s="83" t="s">
        <v>63</v>
      </c>
      <c r="J2226" s="48"/>
      <c r="K2226" s="58">
        <v>0</v>
      </c>
      <c r="L2226" s="48">
        <v>0</v>
      </c>
      <c r="M2226" s="70">
        <v>0</v>
      </c>
      <c r="N2226" s="34">
        <f t="shared" si="395"/>
        <v>0.375</v>
      </c>
      <c r="O2226" s="38">
        <f t="shared" si="396"/>
        <v>0.375</v>
      </c>
      <c r="P2226" s="82" t="s">
        <v>142</v>
      </c>
      <c r="Q2226" s="135">
        <v>44831</v>
      </c>
      <c r="R2226" s="35">
        <f t="shared" si="388"/>
        <v>0</v>
      </c>
      <c r="S2226" s="35">
        <f t="shared" si="389"/>
        <v>0</v>
      </c>
      <c r="T2226" s="10" t="str">
        <f t="shared" si="385"/>
        <v>Sem - 40</v>
      </c>
      <c r="U2226" s="10" t="str">
        <f t="shared" si="386"/>
        <v>Septembre</v>
      </c>
      <c r="V2226" s="36" t="str">
        <f t="shared" si="390"/>
        <v>2026</v>
      </c>
      <c r="W2226" s="34"/>
      <c r="X2226" s="91">
        <f t="shared" si="387"/>
        <v>0</v>
      </c>
      <c r="Y2226" s="92" t="str">
        <f>VLOOKUP('CM-CIC'!B2157,Annuaire_roster!B:F,4,0)</f>
        <v>HMIDOUCH Fouad</v>
      </c>
      <c r="Z2226" s="37" t="s">
        <v>110</v>
      </c>
      <c r="AA2226" s="60" t="s">
        <v>39</v>
      </c>
      <c r="AB2226" s="35" t="str">
        <f t="shared" si="391"/>
        <v/>
      </c>
      <c r="AC2226" s="35" t="str">
        <f t="shared" si="392"/>
        <v/>
      </c>
      <c r="AD2226" s="35" t="str">
        <f t="shared" si="393"/>
        <v/>
      </c>
      <c r="AE2226" s="45" t="str">
        <f t="shared" si="394"/>
        <v/>
      </c>
      <c r="AF2226" s="61"/>
      <c r="AG2226" s="45"/>
    </row>
    <row r="2227" spans="1:33" x14ac:dyDescent="0.2">
      <c r="A2227" s="59">
        <f>+VLOOKUP(B2227,Annuaire_roster!B:G,5,0)</f>
        <v>1405</v>
      </c>
      <c r="B2227" s="72" t="s">
        <v>141</v>
      </c>
      <c r="C2227" s="73">
        <v>0.27083333333333331</v>
      </c>
      <c r="D2227" s="73">
        <v>0.27083333333333331</v>
      </c>
      <c r="E2227" s="66">
        <v>0.6875</v>
      </c>
      <c r="F2227" s="66">
        <v>0.6875</v>
      </c>
      <c r="G2227" s="49"/>
      <c r="H2227" s="48"/>
      <c r="I2227" s="83" t="s">
        <v>63</v>
      </c>
      <c r="J2227" s="48"/>
      <c r="K2227" s="58">
        <v>0</v>
      </c>
      <c r="L2227" s="48">
        <v>0</v>
      </c>
      <c r="M2227" s="70">
        <v>0</v>
      </c>
      <c r="N2227" s="34">
        <f t="shared" si="395"/>
        <v>0.375</v>
      </c>
      <c r="O2227" s="38">
        <f t="shared" si="396"/>
        <v>0.375</v>
      </c>
      <c r="P2227" s="82" t="s">
        <v>142</v>
      </c>
      <c r="Q2227" s="135">
        <v>44831</v>
      </c>
      <c r="R2227" s="35">
        <f t="shared" si="388"/>
        <v>0</v>
      </c>
      <c r="S2227" s="35">
        <f t="shared" si="389"/>
        <v>0</v>
      </c>
      <c r="T2227" s="10" t="str">
        <f t="shared" si="385"/>
        <v>Sem - 40</v>
      </c>
      <c r="U2227" s="10" t="str">
        <f t="shared" si="386"/>
        <v>Septembre</v>
      </c>
      <c r="V2227" s="36" t="str">
        <f t="shared" si="390"/>
        <v>2026</v>
      </c>
      <c r="W2227" s="34"/>
      <c r="X2227" s="91">
        <f t="shared" si="387"/>
        <v>0</v>
      </c>
      <c r="Y2227" s="92" t="str">
        <f>VLOOKUP('CM-CIC'!B2158,Annuaire_roster!B:F,4,0)</f>
        <v>HMIDOUCH Fouad</v>
      </c>
      <c r="Z2227" s="37" t="s">
        <v>110</v>
      </c>
      <c r="AA2227" s="60" t="s">
        <v>39</v>
      </c>
      <c r="AB2227" s="35" t="str">
        <f t="shared" si="391"/>
        <v/>
      </c>
      <c r="AC2227" s="35" t="str">
        <f t="shared" si="392"/>
        <v/>
      </c>
      <c r="AD2227" s="35" t="str">
        <f t="shared" si="393"/>
        <v/>
      </c>
      <c r="AE2227" s="45" t="str">
        <f t="shared" si="394"/>
        <v/>
      </c>
      <c r="AF2227" s="61"/>
      <c r="AG2227" s="45"/>
    </row>
    <row r="2228" spans="1:33" x14ac:dyDescent="0.2">
      <c r="A2228" s="59">
        <f>+VLOOKUP(B2228,Annuaire_roster!B:G,5,0)</f>
        <v>1138</v>
      </c>
      <c r="B2228" s="72" t="s">
        <v>73</v>
      </c>
      <c r="C2228" s="73">
        <v>0.26874999999999999</v>
      </c>
      <c r="D2228" s="73">
        <v>0.27083333333333331</v>
      </c>
      <c r="E2228" s="66">
        <v>0.6875</v>
      </c>
      <c r="F2228" s="66">
        <v>0.6875</v>
      </c>
      <c r="G2228" s="49"/>
      <c r="H2228" s="48"/>
      <c r="I2228" s="83" t="s">
        <v>63</v>
      </c>
      <c r="J2228" s="48"/>
      <c r="K2228" s="58">
        <v>0</v>
      </c>
      <c r="L2228" s="48">
        <v>0</v>
      </c>
      <c r="M2228" s="70">
        <v>0</v>
      </c>
      <c r="N2228" s="34">
        <f t="shared" si="395"/>
        <v>0.375</v>
      </c>
      <c r="O2228" s="38">
        <f t="shared" si="396"/>
        <v>0.375</v>
      </c>
      <c r="P2228" s="82" t="s">
        <v>142</v>
      </c>
      <c r="Q2228" s="135">
        <v>44831</v>
      </c>
      <c r="R2228" s="35">
        <f t="shared" si="388"/>
        <v>0</v>
      </c>
      <c r="S2228" s="35">
        <f t="shared" si="389"/>
        <v>0</v>
      </c>
      <c r="T2228" s="10" t="str">
        <f t="shared" si="385"/>
        <v>Sem - 40</v>
      </c>
      <c r="U2228" s="10" t="str">
        <f t="shared" si="386"/>
        <v>Septembre</v>
      </c>
      <c r="V2228" s="36" t="str">
        <f t="shared" si="390"/>
        <v>2026</v>
      </c>
      <c r="W2228" s="34"/>
      <c r="X2228" s="91">
        <f t="shared" si="387"/>
        <v>2.0833333333333259E-3</v>
      </c>
      <c r="Y2228" s="92" t="str">
        <f>VLOOKUP('CM-CIC'!B2159,Annuaire_roster!B:F,4,0)</f>
        <v>HMIDOUCH Fouad</v>
      </c>
      <c r="Z2228" s="37" t="s">
        <v>110</v>
      </c>
      <c r="AA2228" s="60" t="s">
        <v>39</v>
      </c>
      <c r="AB2228" s="35" t="str">
        <f t="shared" si="391"/>
        <v/>
      </c>
      <c r="AC2228" s="35" t="str">
        <f t="shared" si="392"/>
        <v/>
      </c>
      <c r="AD2228" s="35" t="str">
        <f t="shared" si="393"/>
        <v/>
      </c>
      <c r="AE2228" s="45" t="str">
        <f t="shared" si="394"/>
        <v/>
      </c>
      <c r="AF2228" s="61"/>
      <c r="AG2228" s="45"/>
    </row>
    <row r="2229" spans="1:33" x14ac:dyDescent="0.2">
      <c r="A2229" s="59">
        <f>+VLOOKUP(B2229,Annuaire_roster!B:G,5,0)</f>
        <v>1149</v>
      </c>
      <c r="B2229" s="72" t="s">
        <v>88</v>
      </c>
      <c r="C2229" s="73">
        <v>0.27083333333333331</v>
      </c>
      <c r="D2229" s="73">
        <v>0.27083333333333331</v>
      </c>
      <c r="E2229" s="66">
        <v>0.6875</v>
      </c>
      <c r="F2229" s="66">
        <v>0.6875</v>
      </c>
      <c r="G2229" s="49"/>
      <c r="H2229" s="48"/>
      <c r="I2229" s="83" t="s">
        <v>63</v>
      </c>
      <c r="J2229" s="48"/>
      <c r="K2229" s="58">
        <v>0</v>
      </c>
      <c r="L2229" s="48">
        <v>0</v>
      </c>
      <c r="M2229" s="70">
        <v>0</v>
      </c>
      <c r="N2229" s="34">
        <f t="shared" si="395"/>
        <v>0.375</v>
      </c>
      <c r="O2229" s="38">
        <f t="shared" si="396"/>
        <v>0.375</v>
      </c>
      <c r="P2229" s="82" t="s">
        <v>142</v>
      </c>
      <c r="Q2229" s="135">
        <v>44832</v>
      </c>
      <c r="R2229" s="35">
        <f t="shared" si="388"/>
        <v>0</v>
      </c>
      <c r="S2229" s="35">
        <f t="shared" si="389"/>
        <v>0</v>
      </c>
      <c r="T2229" s="10" t="str">
        <f t="shared" si="385"/>
        <v>Sem - 40</v>
      </c>
      <c r="U2229" s="10" t="str">
        <f t="shared" si="386"/>
        <v>Septembre</v>
      </c>
      <c r="V2229" s="36" t="str">
        <f t="shared" si="390"/>
        <v>2026</v>
      </c>
      <c r="W2229" s="34"/>
      <c r="X2229" s="91">
        <f t="shared" si="387"/>
        <v>0</v>
      </c>
      <c r="Y2229" s="92" t="str">
        <f>VLOOKUP('CM-CIC'!B2160,Annuaire_roster!B:F,4,0)</f>
        <v>HMIDOUCH Fouad</v>
      </c>
      <c r="Z2229" s="37" t="s">
        <v>110</v>
      </c>
      <c r="AA2229" s="60" t="s">
        <v>39</v>
      </c>
      <c r="AB2229" s="35" t="str">
        <f t="shared" si="391"/>
        <v/>
      </c>
      <c r="AC2229" s="35" t="str">
        <f t="shared" si="392"/>
        <v/>
      </c>
      <c r="AD2229" s="35" t="str">
        <f t="shared" si="393"/>
        <v/>
      </c>
      <c r="AE2229" s="45" t="str">
        <f t="shared" si="394"/>
        <v/>
      </c>
      <c r="AF2229" s="61"/>
      <c r="AG2229" s="45"/>
    </row>
    <row r="2230" spans="1:33" x14ac:dyDescent="0.2">
      <c r="A2230" s="59">
        <f>+VLOOKUP(B2230,Annuaire_roster!B:G,5,0)</f>
        <v>1252</v>
      </c>
      <c r="B2230" s="72" t="s">
        <v>87</v>
      </c>
      <c r="C2230" s="73">
        <v>0.27083333333333331</v>
      </c>
      <c r="D2230" s="73">
        <v>0.27083333333333331</v>
      </c>
      <c r="E2230" s="66">
        <v>0.6875</v>
      </c>
      <c r="F2230" s="66">
        <v>0.6875</v>
      </c>
      <c r="G2230" s="49"/>
      <c r="H2230" s="48"/>
      <c r="I2230" s="83" t="s">
        <v>63</v>
      </c>
      <c r="J2230" s="48"/>
      <c r="K2230" s="58">
        <v>0</v>
      </c>
      <c r="L2230" s="48">
        <v>0</v>
      </c>
      <c r="M2230" s="70">
        <v>0</v>
      </c>
      <c r="N2230" s="34">
        <f t="shared" si="395"/>
        <v>0.375</v>
      </c>
      <c r="O2230" s="38">
        <f t="shared" si="396"/>
        <v>0.375</v>
      </c>
      <c r="P2230" s="82" t="s">
        <v>142</v>
      </c>
      <c r="Q2230" s="135">
        <v>44832</v>
      </c>
      <c r="R2230" s="35">
        <f t="shared" si="388"/>
        <v>0</v>
      </c>
      <c r="S2230" s="35">
        <f t="shared" si="389"/>
        <v>0</v>
      </c>
      <c r="T2230" s="10" t="str">
        <f t="shared" si="385"/>
        <v>Sem - 40</v>
      </c>
      <c r="U2230" s="10" t="str">
        <f t="shared" si="386"/>
        <v>Septembre</v>
      </c>
      <c r="V2230" s="36" t="str">
        <f t="shared" si="390"/>
        <v>2026</v>
      </c>
      <c r="W2230" s="34"/>
      <c r="X2230" s="91">
        <f t="shared" si="387"/>
        <v>0</v>
      </c>
      <c r="Y2230" s="92" t="str">
        <f>VLOOKUP('CM-CIC'!B2161,Annuaire_roster!B:F,4,0)</f>
        <v>HMIDOUCH Fouad</v>
      </c>
      <c r="Z2230" s="37" t="s">
        <v>110</v>
      </c>
      <c r="AA2230" s="60" t="s">
        <v>39</v>
      </c>
      <c r="AB2230" s="35" t="str">
        <f t="shared" si="391"/>
        <v/>
      </c>
      <c r="AC2230" s="35" t="str">
        <f t="shared" si="392"/>
        <v/>
      </c>
      <c r="AD2230" s="35" t="str">
        <f t="shared" si="393"/>
        <v/>
      </c>
      <c r="AE2230" s="45" t="str">
        <f t="shared" si="394"/>
        <v/>
      </c>
      <c r="AF2230" s="61"/>
      <c r="AG2230" s="45"/>
    </row>
    <row r="2231" spans="1:33" x14ac:dyDescent="0.2">
      <c r="A2231" s="59">
        <f>+VLOOKUP(B2231,Annuaire_roster!B:G,5,0)</f>
        <v>1405</v>
      </c>
      <c r="B2231" s="72" t="s">
        <v>141</v>
      </c>
      <c r="C2231" s="73">
        <v>0.27083333333333331</v>
      </c>
      <c r="D2231" s="73">
        <v>0.27083333333333331</v>
      </c>
      <c r="E2231" s="66">
        <v>0.6875</v>
      </c>
      <c r="F2231" s="66">
        <v>0.6875</v>
      </c>
      <c r="G2231" s="49"/>
      <c r="H2231" s="48"/>
      <c r="I2231" s="83" t="s">
        <v>63</v>
      </c>
      <c r="J2231" s="48"/>
      <c r="K2231" s="58">
        <v>0</v>
      </c>
      <c r="L2231" s="48">
        <v>0</v>
      </c>
      <c r="M2231" s="70">
        <v>0</v>
      </c>
      <c r="N2231" s="34">
        <f t="shared" si="395"/>
        <v>0.375</v>
      </c>
      <c r="O2231" s="38">
        <f t="shared" si="396"/>
        <v>0.375</v>
      </c>
      <c r="P2231" s="82" t="s">
        <v>142</v>
      </c>
      <c r="Q2231" s="135">
        <v>44832</v>
      </c>
      <c r="R2231" s="35">
        <f t="shared" si="388"/>
        <v>0</v>
      </c>
      <c r="S2231" s="35">
        <f t="shared" si="389"/>
        <v>0</v>
      </c>
      <c r="T2231" s="10" t="str">
        <f t="shared" si="385"/>
        <v>Sem - 40</v>
      </c>
      <c r="U2231" s="10" t="str">
        <f t="shared" si="386"/>
        <v>Septembre</v>
      </c>
      <c r="V2231" s="36" t="str">
        <f t="shared" si="390"/>
        <v>2026</v>
      </c>
      <c r="W2231" s="34"/>
      <c r="X2231" s="91">
        <f t="shared" si="387"/>
        <v>0</v>
      </c>
      <c r="Y2231" s="92" t="str">
        <f>VLOOKUP('CM-CIC'!B2162,Annuaire_roster!B:F,4,0)</f>
        <v>HMIDOUCH Fouad</v>
      </c>
      <c r="Z2231" s="37" t="s">
        <v>110</v>
      </c>
      <c r="AA2231" s="60" t="s">
        <v>39</v>
      </c>
      <c r="AB2231" s="35" t="str">
        <f t="shared" si="391"/>
        <v/>
      </c>
      <c r="AC2231" s="35" t="str">
        <f t="shared" si="392"/>
        <v/>
      </c>
      <c r="AD2231" s="35" t="str">
        <f t="shared" si="393"/>
        <v/>
      </c>
      <c r="AE2231" s="45" t="str">
        <f t="shared" si="394"/>
        <v/>
      </c>
      <c r="AF2231" s="61"/>
      <c r="AG2231" s="45"/>
    </row>
    <row r="2232" spans="1:33" x14ac:dyDescent="0.2">
      <c r="A2232" s="59">
        <f>+VLOOKUP(B2232,Annuaire_roster!B:G,5,0)</f>
        <v>1138</v>
      </c>
      <c r="B2232" s="72" t="s">
        <v>73</v>
      </c>
      <c r="C2232" s="73">
        <v>0.27708333333333335</v>
      </c>
      <c r="D2232" s="73">
        <v>0.27083333333333331</v>
      </c>
      <c r="E2232" s="66">
        <v>0.6875</v>
      </c>
      <c r="F2232" s="66">
        <v>0.6875</v>
      </c>
      <c r="G2232" s="49"/>
      <c r="H2232" s="48"/>
      <c r="I2232" s="129"/>
      <c r="J2232" s="48"/>
      <c r="K2232" s="58"/>
      <c r="L2232" s="48">
        <v>0</v>
      </c>
      <c r="M2232" s="70">
        <v>0</v>
      </c>
      <c r="N2232" s="34">
        <f t="shared" si="395"/>
        <v>0.375</v>
      </c>
      <c r="O2232" s="38">
        <f t="shared" si="396"/>
        <v>0.375</v>
      </c>
      <c r="P2232" s="82" t="s">
        <v>142</v>
      </c>
      <c r="Q2232" s="135">
        <v>44832</v>
      </c>
      <c r="R2232" s="35">
        <f t="shared" si="388"/>
        <v>0</v>
      </c>
      <c r="S2232" s="35">
        <f t="shared" si="389"/>
        <v>0</v>
      </c>
      <c r="T2232" s="10" t="str">
        <f t="shared" si="385"/>
        <v>Sem - 40</v>
      </c>
      <c r="U2232" s="10" t="str">
        <f t="shared" si="386"/>
        <v>Septembre</v>
      </c>
      <c r="V2232" s="36" t="str">
        <f t="shared" si="390"/>
        <v>2026</v>
      </c>
      <c r="W2232" s="34"/>
      <c r="X2232" s="91">
        <f t="shared" si="387"/>
        <v>0</v>
      </c>
      <c r="Y2232" s="92" t="str">
        <f>VLOOKUP('CM-CIC'!B2163,Annuaire_roster!B:F,4,0)</f>
        <v>HMIDOUCH Fouad</v>
      </c>
      <c r="Z2232" s="37" t="s">
        <v>110</v>
      </c>
      <c r="AA2232" s="60" t="s">
        <v>39</v>
      </c>
      <c r="AB2232" s="35" t="str">
        <f t="shared" si="391"/>
        <v/>
      </c>
      <c r="AC2232" s="35" t="str">
        <f t="shared" si="392"/>
        <v/>
      </c>
      <c r="AD2232" s="35" t="str">
        <f t="shared" si="393"/>
        <v/>
      </c>
      <c r="AE2232" s="45" t="str">
        <f t="shared" si="394"/>
        <v/>
      </c>
      <c r="AF2232" s="61"/>
      <c r="AG2232" s="45"/>
    </row>
    <row r="2233" spans="1:33" x14ac:dyDescent="0.2">
      <c r="A2233" s="59">
        <f>+VLOOKUP(B2233,Annuaire_roster!B:G,5,0)</f>
        <v>1138</v>
      </c>
      <c r="B2233" s="72" t="s">
        <v>73</v>
      </c>
      <c r="C2233" s="73">
        <v>0.26944444444444443</v>
      </c>
      <c r="D2233" s="73">
        <v>0.27083333333333331</v>
      </c>
      <c r="E2233" s="66">
        <v>0.6875</v>
      </c>
      <c r="F2233" s="66">
        <v>0.6875</v>
      </c>
      <c r="G2233" s="49"/>
      <c r="H2233" s="48"/>
      <c r="I2233" s="75" t="s">
        <v>63</v>
      </c>
      <c r="J2233" s="48"/>
      <c r="K2233" s="58">
        <v>0</v>
      </c>
      <c r="L2233" s="48">
        <v>0</v>
      </c>
      <c r="M2233" s="70">
        <v>0</v>
      </c>
      <c r="N2233" s="34">
        <f t="shared" si="395"/>
        <v>0.375</v>
      </c>
      <c r="O2233" s="38">
        <f t="shared" si="396"/>
        <v>0.375</v>
      </c>
      <c r="P2233" s="82" t="s">
        <v>142</v>
      </c>
      <c r="Q2233" s="135">
        <v>44833</v>
      </c>
      <c r="R2233" s="35">
        <f t="shared" si="388"/>
        <v>0</v>
      </c>
      <c r="S2233" s="35">
        <f t="shared" ref="S2233:S2236" si="397">SUM(R2233,L2233,I2233,J2233,W2233,H2233)</f>
        <v>0</v>
      </c>
      <c r="T2233" s="10" t="str">
        <f t="shared" si="385"/>
        <v>Sem - 40</v>
      </c>
      <c r="U2233" s="10" t="str">
        <f t="shared" si="386"/>
        <v>Septembre</v>
      </c>
      <c r="V2233" s="36" t="str">
        <f t="shared" si="390"/>
        <v>2026</v>
      </c>
      <c r="W2233" s="34"/>
      <c r="X2233" s="91">
        <f t="shared" si="387"/>
        <v>1.388888888888884E-3</v>
      </c>
      <c r="Y2233" s="92" t="str">
        <f>VLOOKUP('CM-CIC'!B2164,Annuaire_roster!B:F,4,0)</f>
        <v>HMIDOUCH Fouad</v>
      </c>
      <c r="Z2233" s="37" t="s">
        <v>110</v>
      </c>
      <c r="AA2233" s="60" t="s">
        <v>39</v>
      </c>
      <c r="AB2233" s="35" t="str">
        <f t="shared" si="391"/>
        <v/>
      </c>
      <c r="AC2233" s="35" t="str">
        <f t="shared" si="392"/>
        <v/>
      </c>
      <c r="AD2233" s="35" t="str">
        <f t="shared" si="393"/>
        <v/>
      </c>
      <c r="AE2233" s="45" t="str">
        <f t="shared" si="394"/>
        <v/>
      </c>
      <c r="AF2233" s="61"/>
      <c r="AG2233" s="45"/>
    </row>
    <row r="2234" spans="1:33" x14ac:dyDescent="0.2">
      <c r="A2234" s="59">
        <f>+VLOOKUP(B2234,Annuaire_roster!B:G,5,0)</f>
        <v>1149</v>
      </c>
      <c r="B2234" s="72" t="s">
        <v>88</v>
      </c>
      <c r="C2234" s="73">
        <v>0.26458333333333334</v>
      </c>
      <c r="D2234" s="73">
        <v>0.27083333333333331</v>
      </c>
      <c r="E2234" s="66">
        <v>0.6875</v>
      </c>
      <c r="F2234" s="66">
        <v>0.6875</v>
      </c>
      <c r="G2234" s="49"/>
      <c r="H2234" s="48"/>
      <c r="I2234" s="75" t="s">
        <v>63</v>
      </c>
      <c r="J2234" s="48"/>
      <c r="K2234" s="58">
        <v>0</v>
      </c>
      <c r="L2234" s="48">
        <v>0</v>
      </c>
      <c r="M2234" s="70">
        <v>0</v>
      </c>
      <c r="N2234" s="34">
        <f t="shared" si="395"/>
        <v>0.375</v>
      </c>
      <c r="O2234" s="38">
        <f t="shared" si="396"/>
        <v>0.375</v>
      </c>
      <c r="P2234" s="82" t="s">
        <v>142</v>
      </c>
      <c r="Q2234" s="135">
        <v>44833</v>
      </c>
      <c r="R2234" s="35">
        <f t="shared" si="388"/>
        <v>0</v>
      </c>
      <c r="S2234" s="35">
        <f t="shared" si="397"/>
        <v>0</v>
      </c>
      <c r="T2234" s="10" t="str">
        <f t="shared" si="385"/>
        <v>Sem - 40</v>
      </c>
      <c r="U2234" s="10" t="str">
        <f t="shared" si="386"/>
        <v>Septembre</v>
      </c>
      <c r="V2234" s="36" t="str">
        <f t="shared" si="390"/>
        <v>2026</v>
      </c>
      <c r="W2234" s="34"/>
      <c r="X2234" s="91">
        <f t="shared" si="387"/>
        <v>6.2499999999999778E-3</v>
      </c>
      <c r="Y2234" s="92" t="str">
        <f>VLOOKUP('CM-CIC'!B2165,Annuaire_roster!B:F,4,0)</f>
        <v>HMIDOUCH Fouad</v>
      </c>
      <c r="Z2234" s="37" t="s">
        <v>110</v>
      </c>
      <c r="AA2234" s="60" t="s">
        <v>39</v>
      </c>
      <c r="AB2234" s="35" t="str">
        <f t="shared" si="391"/>
        <v/>
      </c>
      <c r="AC2234" s="35" t="str">
        <f t="shared" si="392"/>
        <v/>
      </c>
      <c r="AD2234" s="35" t="str">
        <f t="shared" si="393"/>
        <v/>
      </c>
      <c r="AE2234" s="45" t="str">
        <f t="shared" si="394"/>
        <v/>
      </c>
      <c r="AF2234" s="61"/>
      <c r="AG2234" s="45"/>
    </row>
    <row r="2235" spans="1:33" x14ac:dyDescent="0.2">
      <c r="A2235" s="59">
        <f>+VLOOKUP(B2235,Annuaire_roster!B:G,5,0)</f>
        <v>1405</v>
      </c>
      <c r="B2235" s="72" t="s">
        <v>141</v>
      </c>
      <c r="C2235" s="73">
        <v>0.27083333333333331</v>
      </c>
      <c r="D2235" s="73">
        <v>0.27083333333333331</v>
      </c>
      <c r="E2235" s="66">
        <v>0.6875</v>
      </c>
      <c r="F2235" s="66">
        <v>0.6875</v>
      </c>
      <c r="G2235" s="49"/>
      <c r="H2235" s="48"/>
      <c r="I2235" s="75" t="s">
        <v>63</v>
      </c>
      <c r="J2235" s="48"/>
      <c r="K2235" s="58">
        <v>0</v>
      </c>
      <c r="L2235" s="48">
        <v>0</v>
      </c>
      <c r="M2235" s="70">
        <v>0</v>
      </c>
      <c r="N2235" s="34">
        <f t="shared" si="395"/>
        <v>0.375</v>
      </c>
      <c r="O2235" s="38">
        <f t="shared" si="396"/>
        <v>0.375</v>
      </c>
      <c r="P2235" s="82" t="s">
        <v>142</v>
      </c>
      <c r="Q2235" s="135">
        <v>44833</v>
      </c>
      <c r="R2235" s="35">
        <f t="shared" si="388"/>
        <v>0</v>
      </c>
      <c r="S2235" s="35">
        <f t="shared" si="397"/>
        <v>0</v>
      </c>
      <c r="T2235" s="10" t="str">
        <f t="shared" si="385"/>
        <v>Sem - 40</v>
      </c>
      <c r="U2235" s="10" t="str">
        <f t="shared" si="386"/>
        <v>Septembre</v>
      </c>
      <c r="V2235" s="36" t="str">
        <f t="shared" si="390"/>
        <v>2026</v>
      </c>
      <c r="W2235" s="34"/>
      <c r="X2235" s="91">
        <f t="shared" si="387"/>
        <v>0</v>
      </c>
      <c r="Y2235" s="92" t="str">
        <f>VLOOKUP('CM-CIC'!B2166,Annuaire_roster!B:F,4,0)</f>
        <v>HMIDOUCH Fouad</v>
      </c>
      <c r="Z2235" s="37" t="s">
        <v>110</v>
      </c>
      <c r="AA2235" s="60" t="s">
        <v>39</v>
      </c>
      <c r="AB2235" s="35" t="str">
        <f t="shared" si="391"/>
        <v/>
      </c>
      <c r="AC2235" s="35" t="str">
        <f t="shared" si="392"/>
        <v/>
      </c>
      <c r="AD2235" s="35" t="str">
        <f t="shared" si="393"/>
        <v/>
      </c>
      <c r="AE2235" s="45" t="str">
        <f t="shared" si="394"/>
        <v/>
      </c>
      <c r="AF2235" s="61"/>
      <c r="AG2235" s="45"/>
    </row>
    <row r="2236" spans="1:33" x14ac:dyDescent="0.2">
      <c r="A2236" s="59">
        <f>+VLOOKUP(B2236,Annuaire_roster!B:G,5,0)</f>
        <v>1252</v>
      </c>
      <c r="B2236" s="72" t="s">
        <v>87</v>
      </c>
      <c r="C2236" s="73">
        <v>0.27083333333333331</v>
      </c>
      <c r="D2236" s="73">
        <v>0.27083333333333331</v>
      </c>
      <c r="E2236" s="66">
        <v>0.6875</v>
      </c>
      <c r="F2236" s="66">
        <v>0.6875</v>
      </c>
      <c r="G2236" s="49"/>
      <c r="H2236" s="48"/>
      <c r="I2236" s="75" t="s">
        <v>63</v>
      </c>
      <c r="J2236" s="48"/>
      <c r="K2236" s="58">
        <v>0</v>
      </c>
      <c r="L2236" s="48">
        <v>0</v>
      </c>
      <c r="M2236" s="70">
        <v>0</v>
      </c>
      <c r="N2236" s="34">
        <f t="shared" si="395"/>
        <v>0.375</v>
      </c>
      <c r="O2236" s="38">
        <f t="shared" si="396"/>
        <v>0.375</v>
      </c>
      <c r="P2236" s="82" t="s">
        <v>142</v>
      </c>
      <c r="Q2236" s="135">
        <v>44833</v>
      </c>
      <c r="R2236" s="35">
        <f t="shared" si="388"/>
        <v>0</v>
      </c>
      <c r="S2236" s="35">
        <f t="shared" si="397"/>
        <v>0</v>
      </c>
      <c r="T2236" s="10" t="str">
        <f t="shared" si="385"/>
        <v>Sem - 40</v>
      </c>
      <c r="U2236" s="10" t="str">
        <f t="shared" si="386"/>
        <v>Septembre</v>
      </c>
      <c r="V2236" s="36" t="str">
        <f t="shared" si="390"/>
        <v>2026</v>
      </c>
      <c r="W2236" s="34"/>
      <c r="X2236" s="91">
        <f t="shared" si="387"/>
        <v>0</v>
      </c>
      <c r="Y2236" s="92" t="str">
        <f>VLOOKUP('CM-CIC'!B2167,Annuaire_roster!B:F,4,0)</f>
        <v>HMIDOUCH Fouad</v>
      </c>
      <c r="Z2236" s="37" t="s">
        <v>110</v>
      </c>
      <c r="AA2236" s="60" t="s">
        <v>39</v>
      </c>
      <c r="AB2236" s="35" t="str">
        <f t="shared" si="391"/>
        <v/>
      </c>
      <c r="AC2236" s="35" t="str">
        <f t="shared" si="392"/>
        <v/>
      </c>
      <c r="AD2236" s="35" t="str">
        <f t="shared" si="393"/>
        <v/>
      </c>
      <c r="AE2236" s="45" t="str">
        <f t="shared" si="394"/>
        <v/>
      </c>
      <c r="AF2236" s="61"/>
      <c r="AG2236" s="45"/>
    </row>
    <row r="2237" spans="1:33" x14ac:dyDescent="0.2">
      <c r="A2237" s="59">
        <f>+VLOOKUP(B2237,Annuaire_roster!B:G,5,0)</f>
        <v>1177</v>
      </c>
      <c r="B2237" s="78" t="s">
        <v>75</v>
      </c>
      <c r="C2237" s="73">
        <v>0.33958333333333335</v>
      </c>
      <c r="D2237" s="73">
        <v>0.33333333333333331</v>
      </c>
      <c r="E2237" s="66">
        <v>0.75</v>
      </c>
      <c r="F2237" s="66">
        <v>0.75</v>
      </c>
      <c r="G2237" s="49"/>
      <c r="H2237" s="48"/>
      <c r="I2237" s="231"/>
      <c r="J2237" s="48"/>
      <c r="K2237" s="58">
        <v>0</v>
      </c>
      <c r="L2237" s="48">
        <v>0</v>
      </c>
      <c r="M2237" s="70">
        <v>0</v>
      </c>
      <c r="N2237" s="34">
        <v>0.375</v>
      </c>
      <c r="O2237" s="38">
        <v>0.375</v>
      </c>
      <c r="P2237" s="82" t="s">
        <v>83</v>
      </c>
      <c r="Q2237" s="135">
        <v>44804</v>
      </c>
      <c r="R2237" s="35">
        <v>0</v>
      </c>
      <c r="S2237" s="35">
        <v>0</v>
      </c>
      <c r="T2237" s="10" t="str">
        <f t="shared" si="385"/>
        <v>Sem - 36</v>
      </c>
      <c r="U2237" s="10" t="str">
        <f t="shared" si="386"/>
        <v>Septembre</v>
      </c>
      <c r="V2237" s="36" t="s">
        <v>231</v>
      </c>
      <c r="W2237" s="34"/>
      <c r="X2237" s="91">
        <f t="shared" si="387"/>
        <v>0</v>
      </c>
      <c r="Y2237" s="92" t="str">
        <f>VLOOKUP('CM-CIC'!B2168,Annuaire_roster!B:F,4,0)</f>
        <v>HMIDOUCH Fouad</v>
      </c>
      <c r="Z2237" s="37" t="s">
        <v>110</v>
      </c>
      <c r="AA2237" s="60">
        <v>0</v>
      </c>
      <c r="AB2237" s="35" t="s">
        <v>63</v>
      </c>
      <c r="AC2237" s="35" t="s">
        <v>63</v>
      </c>
      <c r="AD2237" s="35" t="s">
        <v>63</v>
      </c>
      <c r="AE2237" s="45" t="s">
        <v>63</v>
      </c>
      <c r="AF2237" s="61"/>
      <c r="AG2237" s="45"/>
    </row>
    <row r="2238" spans="1:33" x14ac:dyDescent="0.2">
      <c r="A2238" s="59">
        <f>+VLOOKUP(B2238,Annuaire_roster!B:G,5,0)</f>
        <v>1202</v>
      </c>
      <c r="B2238" s="78" t="s">
        <v>161</v>
      </c>
      <c r="C2238" s="73">
        <v>0.33263888888888887</v>
      </c>
      <c r="D2238" s="73">
        <v>0.33333333333333298</v>
      </c>
      <c r="E2238" s="66">
        <v>0.75</v>
      </c>
      <c r="F2238" s="66">
        <v>0.75</v>
      </c>
      <c r="G2238" s="49"/>
      <c r="H2238" s="48"/>
      <c r="I2238" s="67"/>
      <c r="J2238" s="48"/>
      <c r="K2238" s="58">
        <v>0</v>
      </c>
      <c r="L2238" s="48">
        <v>0</v>
      </c>
      <c r="M2238" s="70">
        <v>0</v>
      </c>
      <c r="N2238" s="34">
        <v>0.37500000000000033</v>
      </c>
      <c r="O2238" s="38">
        <v>0.37500000000000033</v>
      </c>
      <c r="P2238" s="82" t="s">
        <v>83</v>
      </c>
      <c r="Q2238" s="135">
        <v>44804</v>
      </c>
      <c r="R2238" s="35">
        <v>0</v>
      </c>
      <c r="S2238" s="35">
        <v>0</v>
      </c>
      <c r="T2238" s="10" t="str">
        <f t="shared" si="385"/>
        <v>Sem - 36</v>
      </c>
      <c r="U2238" s="10" t="str">
        <f t="shared" si="386"/>
        <v>Septembre</v>
      </c>
      <c r="V2238" s="36" t="s">
        <v>231</v>
      </c>
      <c r="W2238" s="34"/>
      <c r="X2238" s="91">
        <f t="shared" si="387"/>
        <v>0</v>
      </c>
      <c r="Y2238" s="92" t="str">
        <f>VLOOKUP('CM-CIC'!B2169,Annuaire_roster!B:F,4,0)</f>
        <v>HMIDOUCH Fouad</v>
      </c>
      <c r="Z2238" s="37" t="s">
        <v>110</v>
      </c>
      <c r="AA2238" s="60">
        <v>0</v>
      </c>
      <c r="AB2238" s="35" t="s">
        <v>63</v>
      </c>
      <c r="AC2238" s="35" t="s">
        <v>63</v>
      </c>
      <c r="AD2238" s="35" t="s">
        <v>63</v>
      </c>
      <c r="AE2238" s="45" t="s">
        <v>63</v>
      </c>
      <c r="AF2238" s="61"/>
      <c r="AG2238" s="45"/>
    </row>
    <row r="2239" spans="1:33" x14ac:dyDescent="0.2">
      <c r="A2239" s="59">
        <f>+VLOOKUP(B2239,Annuaire_roster!B:G,5,0)</f>
        <v>1245</v>
      </c>
      <c r="B2239" s="78" t="s">
        <v>90</v>
      </c>
      <c r="C2239" s="73">
        <v>0.33333333333333331</v>
      </c>
      <c r="D2239" s="73">
        <v>0.33333333333333331</v>
      </c>
      <c r="E2239" s="66">
        <v>0.75</v>
      </c>
      <c r="F2239" s="66">
        <v>0.75</v>
      </c>
      <c r="G2239" s="49"/>
      <c r="H2239" s="48"/>
      <c r="I2239" s="67" t="s">
        <v>63</v>
      </c>
      <c r="J2239" s="48"/>
      <c r="K2239" s="58">
        <v>0</v>
      </c>
      <c r="L2239" s="48">
        <v>0</v>
      </c>
      <c r="M2239" s="70">
        <v>0</v>
      </c>
      <c r="N2239" s="34">
        <v>0.375</v>
      </c>
      <c r="O2239" s="38">
        <v>0.375</v>
      </c>
      <c r="P2239" s="82" t="s">
        <v>83</v>
      </c>
      <c r="Q2239" s="135">
        <v>44804</v>
      </c>
      <c r="R2239" s="35">
        <v>0</v>
      </c>
      <c r="S2239" s="35">
        <v>0</v>
      </c>
      <c r="T2239" s="10" t="str">
        <f t="shared" si="385"/>
        <v>Sem - 36</v>
      </c>
      <c r="U2239" s="10" t="str">
        <f t="shared" si="386"/>
        <v>Septembre</v>
      </c>
      <c r="V2239" s="36" t="s">
        <v>231</v>
      </c>
      <c r="W2239" s="34"/>
      <c r="X2239" s="91">
        <f t="shared" si="387"/>
        <v>0</v>
      </c>
      <c r="Y2239" s="92" t="str">
        <f>VLOOKUP('CM-CIC'!B2170,Annuaire_roster!B:F,4,0)</f>
        <v>HMIDOUCH Fouad</v>
      </c>
      <c r="Z2239" s="37" t="s">
        <v>110</v>
      </c>
      <c r="AA2239" s="60">
        <v>0</v>
      </c>
      <c r="AB2239" s="35" t="s">
        <v>63</v>
      </c>
      <c r="AC2239" s="35" t="s">
        <v>63</v>
      </c>
      <c r="AD2239" s="35" t="s">
        <v>63</v>
      </c>
      <c r="AE2239" s="45" t="s">
        <v>63</v>
      </c>
      <c r="AF2239" s="61"/>
      <c r="AG2239" s="45"/>
    </row>
    <row r="2240" spans="1:33" x14ac:dyDescent="0.2">
      <c r="A2240" s="59">
        <f>+VLOOKUP(B2240,Annuaire_roster!B:G,5,0)</f>
        <v>1244</v>
      </c>
      <c r="B2240" s="78" t="s">
        <v>92</v>
      </c>
      <c r="C2240" s="73">
        <v>0.33333333333333331</v>
      </c>
      <c r="D2240" s="73">
        <v>0.33333333333333331</v>
      </c>
      <c r="E2240" s="66">
        <v>0.75</v>
      </c>
      <c r="F2240" s="66">
        <v>0.75</v>
      </c>
      <c r="G2240" s="49"/>
      <c r="H2240" s="48"/>
      <c r="I2240" s="67" t="s">
        <v>63</v>
      </c>
      <c r="J2240" s="48"/>
      <c r="K2240" s="58">
        <v>0</v>
      </c>
      <c r="L2240" s="48">
        <v>0</v>
      </c>
      <c r="M2240" s="70">
        <v>0</v>
      </c>
      <c r="N2240" s="34">
        <v>0.375</v>
      </c>
      <c r="O2240" s="38">
        <v>0.375</v>
      </c>
      <c r="P2240" s="82" t="s">
        <v>83</v>
      </c>
      <c r="Q2240" s="135">
        <v>44804</v>
      </c>
      <c r="R2240" s="35">
        <v>0</v>
      </c>
      <c r="S2240" s="35">
        <v>0</v>
      </c>
      <c r="T2240" s="10" t="str">
        <f t="shared" si="385"/>
        <v>Sem - 36</v>
      </c>
      <c r="U2240" s="10" t="str">
        <f t="shared" si="386"/>
        <v>Septembre</v>
      </c>
      <c r="V2240" s="36" t="s">
        <v>231</v>
      </c>
      <c r="W2240" s="34"/>
      <c r="X2240" s="91">
        <f t="shared" si="387"/>
        <v>0</v>
      </c>
      <c r="Y2240" s="92" t="str">
        <f>VLOOKUP('CM-CIC'!B2171,Annuaire_roster!B:F,4,0)</f>
        <v>HMIDOUCH Fouad</v>
      </c>
      <c r="Z2240" s="37" t="s">
        <v>110</v>
      </c>
      <c r="AA2240" s="60">
        <v>0</v>
      </c>
      <c r="AB2240" s="35" t="s">
        <v>63</v>
      </c>
      <c r="AC2240" s="35" t="s">
        <v>63</v>
      </c>
      <c r="AD2240" s="35" t="s">
        <v>63</v>
      </c>
      <c r="AE2240" s="45" t="s">
        <v>63</v>
      </c>
      <c r="AF2240" s="61"/>
      <c r="AG2240" s="45"/>
    </row>
    <row r="2241" spans="1:33" x14ac:dyDescent="0.2">
      <c r="A2241" s="59">
        <f>+VLOOKUP(B2241,Annuaire_roster!B:G,5,0)</f>
        <v>1302</v>
      </c>
      <c r="B2241" s="78" t="s">
        <v>112</v>
      </c>
      <c r="C2241" s="73">
        <v>0.33124999999999999</v>
      </c>
      <c r="D2241" s="73">
        <v>0.33333333333333331</v>
      </c>
      <c r="E2241" s="66">
        <v>0.75</v>
      </c>
      <c r="F2241" s="66">
        <v>0.75</v>
      </c>
      <c r="G2241" s="49"/>
      <c r="H2241" s="48"/>
      <c r="I2241" s="67" t="s">
        <v>63</v>
      </c>
      <c r="J2241" s="48"/>
      <c r="K2241" s="58">
        <v>0</v>
      </c>
      <c r="L2241" s="48">
        <v>0</v>
      </c>
      <c r="M2241" s="70">
        <v>0</v>
      </c>
      <c r="N2241" s="34">
        <v>0.375</v>
      </c>
      <c r="O2241" s="38">
        <v>0.375</v>
      </c>
      <c r="P2241" s="82" t="s">
        <v>83</v>
      </c>
      <c r="Q2241" s="135">
        <v>44804</v>
      </c>
      <c r="R2241" s="35">
        <v>0</v>
      </c>
      <c r="S2241" s="35">
        <v>0</v>
      </c>
      <c r="T2241" s="10" t="str">
        <f t="shared" si="385"/>
        <v>Sem - 36</v>
      </c>
      <c r="U2241" s="10" t="str">
        <f t="shared" si="386"/>
        <v>Septembre</v>
      </c>
      <c r="V2241" s="36" t="s">
        <v>231</v>
      </c>
      <c r="W2241" s="34"/>
      <c r="X2241" s="91">
        <f t="shared" si="387"/>
        <v>2.0833333333333259E-3</v>
      </c>
      <c r="Y2241" s="92" t="str">
        <f>VLOOKUP('CM-CIC'!B2172,Annuaire_roster!B:F,4,0)</f>
        <v>HMIDOUCH Fouad</v>
      </c>
      <c r="Z2241" s="37" t="s">
        <v>110</v>
      </c>
      <c r="AA2241" s="60">
        <v>0</v>
      </c>
      <c r="AB2241" s="35" t="s">
        <v>63</v>
      </c>
      <c r="AC2241" s="35" t="s">
        <v>63</v>
      </c>
      <c r="AD2241" s="35" t="s">
        <v>63</v>
      </c>
      <c r="AE2241" s="45" t="s">
        <v>63</v>
      </c>
      <c r="AF2241" s="61"/>
      <c r="AG2241" s="45"/>
    </row>
    <row r="2242" spans="1:33" x14ac:dyDescent="0.2">
      <c r="A2242" s="59">
        <f>+VLOOKUP(B2242,Annuaire_roster!B:G,5,0)</f>
        <v>1369</v>
      </c>
      <c r="B2242" s="78" t="s">
        <v>113</v>
      </c>
      <c r="C2242" s="73">
        <v>0.33124999999999999</v>
      </c>
      <c r="D2242" s="73">
        <v>0.33333333333333331</v>
      </c>
      <c r="E2242" s="66">
        <v>0.75</v>
      </c>
      <c r="F2242" s="66">
        <v>0.75</v>
      </c>
      <c r="G2242" s="49"/>
      <c r="H2242" s="48"/>
      <c r="I2242" s="67" t="s">
        <v>63</v>
      </c>
      <c r="J2242" s="48"/>
      <c r="K2242" s="58">
        <v>0</v>
      </c>
      <c r="L2242" s="48">
        <v>0</v>
      </c>
      <c r="M2242" s="70">
        <v>0</v>
      </c>
      <c r="N2242" s="34">
        <v>0.375</v>
      </c>
      <c r="O2242" s="38">
        <v>0.375</v>
      </c>
      <c r="P2242" s="82" t="s">
        <v>83</v>
      </c>
      <c r="Q2242" s="135">
        <v>44804</v>
      </c>
      <c r="R2242" s="35">
        <v>0</v>
      </c>
      <c r="S2242" s="35">
        <v>0</v>
      </c>
      <c r="T2242" s="10" t="str">
        <f t="shared" ref="T2242:T2305" si="398">"Sem - "&amp;WEEKNUM(Q2242,21)</f>
        <v>Sem - 36</v>
      </c>
      <c r="U2242" s="10" t="str">
        <f t="shared" ref="U2242:U2305" si="399">PROPER(TEXT(Q2242,"mmmm"))</f>
        <v>Septembre</v>
      </c>
      <c r="V2242" s="36" t="s">
        <v>231</v>
      </c>
      <c r="W2242" s="34"/>
      <c r="X2242" s="91">
        <f t="shared" ref="X2242:X2305" si="400">IFERROR(IF(M2242="Abs",0,IF((D2242-C2242+E2242-F2242)&lt;0.000694444444444444,0,(D2242-C2242+E2242-F2242))),0)</f>
        <v>2.0833333333333259E-3</v>
      </c>
      <c r="Y2242" s="92" t="str">
        <f>VLOOKUP('CM-CIC'!B2173,Annuaire_roster!B:F,4,0)</f>
        <v>HMIDOUCH Fouad</v>
      </c>
      <c r="Z2242" s="37" t="s">
        <v>110</v>
      </c>
      <c r="AA2242" s="60">
        <v>0</v>
      </c>
      <c r="AB2242" s="35" t="s">
        <v>63</v>
      </c>
      <c r="AC2242" s="35" t="s">
        <v>63</v>
      </c>
      <c r="AD2242" s="35" t="s">
        <v>63</v>
      </c>
      <c r="AE2242" s="45" t="s">
        <v>63</v>
      </c>
      <c r="AF2242" s="61"/>
      <c r="AG2242" s="45"/>
    </row>
    <row r="2243" spans="1:33" x14ac:dyDescent="0.2">
      <c r="A2243" s="59">
        <f>+VLOOKUP(B2243,Annuaire_roster!B:G,5,0)</f>
        <v>1422</v>
      </c>
      <c r="B2243" s="78" t="s">
        <v>148</v>
      </c>
      <c r="C2243" s="73"/>
      <c r="D2243" s="73" t="s">
        <v>188</v>
      </c>
      <c r="E2243" s="66"/>
      <c r="F2243" s="66" t="s">
        <v>188</v>
      </c>
      <c r="G2243" s="49"/>
      <c r="H2243" s="48"/>
      <c r="I2243" s="67" t="s">
        <v>63</v>
      </c>
      <c r="J2243" s="48"/>
      <c r="K2243" s="58">
        <v>0</v>
      </c>
      <c r="L2243" s="48">
        <v>0</v>
      </c>
      <c r="M2243" s="70">
        <v>0</v>
      </c>
      <c r="N2243" s="34" t="s">
        <v>63</v>
      </c>
      <c r="O2243" s="38">
        <v>0</v>
      </c>
      <c r="P2243" s="82" t="s">
        <v>83</v>
      </c>
      <c r="Q2243" s="135">
        <v>44804</v>
      </c>
      <c r="R2243" s="35">
        <v>0</v>
      </c>
      <c r="S2243" s="35">
        <v>0</v>
      </c>
      <c r="T2243" s="10" t="str">
        <f t="shared" si="398"/>
        <v>Sem - 36</v>
      </c>
      <c r="U2243" s="10" t="str">
        <f t="shared" si="399"/>
        <v>Septembre</v>
      </c>
      <c r="V2243" s="36" t="s">
        <v>231</v>
      </c>
      <c r="W2243" s="34"/>
      <c r="X2243" s="91">
        <f t="shared" si="400"/>
        <v>0</v>
      </c>
      <c r="Y2243" s="92" t="str">
        <f>VLOOKUP('CM-CIC'!B2174,Annuaire_roster!B:F,4,0)</f>
        <v>HMIDOUCH Fouad</v>
      </c>
      <c r="Z2243" s="37" t="s">
        <v>110</v>
      </c>
      <c r="AA2243" s="60">
        <v>0</v>
      </c>
      <c r="AB2243" s="35">
        <v>0.33333333333333298</v>
      </c>
      <c r="AC2243" s="35" t="s">
        <v>63</v>
      </c>
      <c r="AD2243" s="35" t="s">
        <v>63</v>
      </c>
      <c r="AE2243" s="45" t="s">
        <v>63</v>
      </c>
      <c r="AF2243" s="61"/>
      <c r="AG2243" s="45"/>
    </row>
    <row r="2244" spans="1:33" x14ac:dyDescent="0.2">
      <c r="A2244" s="59">
        <f>+VLOOKUP(B2244,Annuaire_roster!B:G,5,0)</f>
        <v>1423</v>
      </c>
      <c r="B2244" s="78" t="s">
        <v>149</v>
      </c>
      <c r="C2244" s="73">
        <v>0.33333333333333331</v>
      </c>
      <c r="D2244" s="73">
        <v>0.33333333333333331</v>
      </c>
      <c r="E2244" s="66">
        <v>0.75</v>
      </c>
      <c r="F2244" s="66">
        <v>0.75</v>
      </c>
      <c r="G2244" s="49"/>
      <c r="H2244" s="48"/>
      <c r="I2244" s="67" t="s">
        <v>63</v>
      </c>
      <c r="J2244" s="48"/>
      <c r="K2244" s="58">
        <v>0</v>
      </c>
      <c r="L2244" s="48">
        <v>0</v>
      </c>
      <c r="M2244" s="70">
        <v>0</v>
      </c>
      <c r="N2244" s="34">
        <v>0.375</v>
      </c>
      <c r="O2244" s="38">
        <v>0.375</v>
      </c>
      <c r="P2244" s="82" t="s">
        <v>83</v>
      </c>
      <c r="Q2244" s="135">
        <v>44804</v>
      </c>
      <c r="R2244" s="35">
        <v>0</v>
      </c>
      <c r="S2244" s="35">
        <v>0</v>
      </c>
      <c r="T2244" s="10" t="str">
        <f t="shared" si="398"/>
        <v>Sem - 36</v>
      </c>
      <c r="U2244" s="10" t="str">
        <f t="shared" si="399"/>
        <v>Septembre</v>
      </c>
      <c r="V2244" s="36" t="s">
        <v>231</v>
      </c>
      <c r="W2244" s="34"/>
      <c r="X2244" s="91">
        <f t="shared" si="400"/>
        <v>0</v>
      </c>
      <c r="Y2244" s="92" t="str">
        <f>VLOOKUP('CM-CIC'!B2175,Annuaire_roster!B:F,4,0)</f>
        <v>HMIDOUCH Fouad</v>
      </c>
      <c r="Z2244" s="37" t="s">
        <v>110</v>
      </c>
      <c r="AA2244" s="60">
        <v>0</v>
      </c>
      <c r="AB2244" s="35" t="s">
        <v>63</v>
      </c>
      <c r="AC2244" s="35" t="s">
        <v>63</v>
      </c>
      <c r="AD2244" s="35" t="s">
        <v>63</v>
      </c>
      <c r="AE2244" s="45" t="s">
        <v>63</v>
      </c>
      <c r="AF2244" s="61"/>
      <c r="AG2244" s="45"/>
    </row>
    <row r="2245" spans="1:33" x14ac:dyDescent="0.2">
      <c r="A2245" s="59">
        <f>+VLOOKUP(B2245,Annuaire_roster!B:G,5,0)</f>
        <v>1437</v>
      </c>
      <c r="B2245" s="78" t="s">
        <v>158</v>
      </c>
      <c r="C2245" s="73">
        <v>0.33333333333333331</v>
      </c>
      <c r="D2245" s="73">
        <v>0.33333333333333331</v>
      </c>
      <c r="E2245" s="66">
        <v>0.75</v>
      </c>
      <c r="F2245" s="66">
        <v>0.75</v>
      </c>
      <c r="G2245" s="49"/>
      <c r="H2245" s="48"/>
      <c r="I2245" s="67" t="s">
        <v>63</v>
      </c>
      <c r="J2245" s="48"/>
      <c r="K2245" s="58">
        <v>0</v>
      </c>
      <c r="L2245" s="48">
        <v>0</v>
      </c>
      <c r="M2245" s="70">
        <v>0</v>
      </c>
      <c r="N2245" s="34">
        <v>0.375</v>
      </c>
      <c r="O2245" s="38">
        <v>0.375</v>
      </c>
      <c r="P2245" s="82" t="s">
        <v>83</v>
      </c>
      <c r="Q2245" s="135">
        <v>44804</v>
      </c>
      <c r="R2245" s="35">
        <v>0</v>
      </c>
      <c r="S2245" s="35">
        <v>0</v>
      </c>
      <c r="T2245" s="10" t="str">
        <f t="shared" si="398"/>
        <v>Sem - 36</v>
      </c>
      <c r="U2245" s="10" t="str">
        <f t="shared" si="399"/>
        <v>Septembre</v>
      </c>
      <c r="V2245" s="36" t="s">
        <v>231</v>
      </c>
      <c r="W2245" s="34"/>
      <c r="X2245" s="91">
        <f t="shared" si="400"/>
        <v>0</v>
      </c>
      <c r="Y2245" s="92" t="str">
        <f>VLOOKUP('CM-CIC'!B2176,Annuaire_roster!B:F,4,0)</f>
        <v>HMIDOUCH Fouad</v>
      </c>
      <c r="Z2245" s="37" t="s">
        <v>110</v>
      </c>
      <c r="AA2245" s="60">
        <v>0</v>
      </c>
      <c r="AB2245" s="35" t="s">
        <v>63</v>
      </c>
      <c r="AC2245" s="35" t="s">
        <v>63</v>
      </c>
      <c r="AD2245" s="35" t="s">
        <v>63</v>
      </c>
      <c r="AE2245" s="45" t="s">
        <v>63</v>
      </c>
      <c r="AF2245" s="61"/>
      <c r="AG2245" s="45"/>
    </row>
    <row r="2246" spans="1:33" x14ac:dyDescent="0.2">
      <c r="A2246" s="59">
        <f>+VLOOKUP(B2246,Annuaire_roster!B:G,5,0)</f>
        <v>1197</v>
      </c>
      <c r="B2246" s="78" t="s">
        <v>82</v>
      </c>
      <c r="C2246" s="73">
        <v>0.33194444444444443</v>
      </c>
      <c r="D2246" s="73">
        <v>0.33333333333333331</v>
      </c>
      <c r="E2246" s="66">
        <v>0.75</v>
      </c>
      <c r="F2246" s="66">
        <v>0.75</v>
      </c>
      <c r="G2246" s="49"/>
      <c r="H2246" s="48"/>
      <c r="I2246" s="69" t="s">
        <v>63</v>
      </c>
      <c r="J2246" s="48"/>
      <c r="K2246" s="58">
        <v>0</v>
      </c>
      <c r="L2246" s="48">
        <v>0</v>
      </c>
      <c r="M2246" s="70">
        <v>0</v>
      </c>
      <c r="N2246" s="34">
        <v>0.375</v>
      </c>
      <c r="O2246" s="38">
        <v>0.375</v>
      </c>
      <c r="P2246" s="82" t="s">
        <v>83</v>
      </c>
      <c r="Q2246" s="43">
        <v>44804</v>
      </c>
      <c r="R2246" s="35">
        <v>0</v>
      </c>
      <c r="S2246" s="35">
        <v>0</v>
      </c>
      <c r="T2246" s="10" t="str">
        <f t="shared" si="398"/>
        <v>Sem - 36</v>
      </c>
      <c r="U2246" s="10" t="str">
        <f t="shared" si="399"/>
        <v>Septembre</v>
      </c>
      <c r="V2246" s="36" t="s">
        <v>231</v>
      </c>
      <c r="W2246" s="34"/>
      <c r="X2246" s="91">
        <f t="shared" si="400"/>
        <v>1.388888888888884E-3</v>
      </c>
      <c r="Y2246" s="92" t="str">
        <f>VLOOKUP('CM-CIC'!B2177,Annuaire_roster!B:F,4,0)</f>
        <v>HMIDOUCH Fouad</v>
      </c>
      <c r="Z2246" s="37" t="s">
        <v>110</v>
      </c>
      <c r="AA2246" s="60">
        <v>0</v>
      </c>
      <c r="AB2246" s="35" t="s">
        <v>63</v>
      </c>
      <c r="AC2246" s="35" t="s">
        <v>63</v>
      </c>
      <c r="AD2246" s="35" t="s">
        <v>63</v>
      </c>
      <c r="AE2246" s="45" t="s">
        <v>63</v>
      </c>
      <c r="AF2246" s="61"/>
      <c r="AG2246" s="45"/>
    </row>
    <row r="2247" spans="1:33" x14ac:dyDescent="0.2">
      <c r="A2247" s="59">
        <f>+VLOOKUP(B2247,Annuaire_roster!B:G,5,0)</f>
        <v>1248</v>
      </c>
      <c r="B2247" s="78" t="s">
        <v>91</v>
      </c>
      <c r="C2247" s="73">
        <v>0.3354166666666667</v>
      </c>
      <c r="D2247" s="73">
        <v>0.35416666666666669</v>
      </c>
      <c r="E2247" s="66">
        <v>0.77083333333333337</v>
      </c>
      <c r="F2247" s="66">
        <v>0.77083333333333337</v>
      </c>
      <c r="G2247" s="49"/>
      <c r="H2247" s="48"/>
      <c r="I2247" s="69" t="s">
        <v>63</v>
      </c>
      <c r="J2247" s="48"/>
      <c r="K2247" s="58">
        <v>0</v>
      </c>
      <c r="L2247" s="48">
        <v>0</v>
      </c>
      <c r="M2247" s="70">
        <v>0</v>
      </c>
      <c r="N2247" s="34">
        <v>0.375</v>
      </c>
      <c r="O2247" s="38">
        <v>0.375</v>
      </c>
      <c r="P2247" s="82" t="s">
        <v>83</v>
      </c>
      <c r="Q2247" s="43">
        <v>44804</v>
      </c>
      <c r="R2247" s="35">
        <v>0</v>
      </c>
      <c r="S2247" s="35">
        <v>0</v>
      </c>
      <c r="T2247" s="10" t="str">
        <f t="shared" si="398"/>
        <v>Sem - 36</v>
      </c>
      <c r="U2247" s="10" t="str">
        <f t="shared" si="399"/>
        <v>Septembre</v>
      </c>
      <c r="V2247" s="36" t="s">
        <v>231</v>
      </c>
      <c r="W2247" s="34"/>
      <c r="X2247" s="91">
        <f t="shared" si="400"/>
        <v>1.8749999999999933E-2</v>
      </c>
      <c r="Y2247" s="92" t="str">
        <f>VLOOKUP('CM-CIC'!B2178,Annuaire_roster!B:F,4,0)</f>
        <v>HMIDOUCH Fouad</v>
      </c>
      <c r="Z2247" s="37" t="s">
        <v>110</v>
      </c>
      <c r="AA2247" s="60">
        <v>0</v>
      </c>
      <c r="AB2247" s="35" t="s">
        <v>63</v>
      </c>
      <c r="AC2247" s="35" t="s">
        <v>63</v>
      </c>
      <c r="AD2247" s="35" t="s">
        <v>63</v>
      </c>
      <c r="AE2247" s="45" t="s">
        <v>63</v>
      </c>
      <c r="AF2247" s="61"/>
      <c r="AG2247" s="45"/>
    </row>
    <row r="2248" spans="1:33" x14ac:dyDescent="0.2">
      <c r="A2248" s="59">
        <f>+VLOOKUP(B2248,Annuaire_roster!B:G,5,0)</f>
        <v>1373</v>
      </c>
      <c r="B2248" s="78" t="s">
        <v>118</v>
      </c>
      <c r="C2248" s="73"/>
      <c r="D2248" s="73" t="s">
        <v>188</v>
      </c>
      <c r="E2248" s="66"/>
      <c r="F2248" s="66" t="s">
        <v>188</v>
      </c>
      <c r="G2248" s="49"/>
      <c r="H2248" s="48"/>
      <c r="I2248" s="69" t="s">
        <v>63</v>
      </c>
      <c r="J2248" s="48"/>
      <c r="K2248" s="58">
        <v>0</v>
      </c>
      <c r="L2248" s="48">
        <v>0</v>
      </c>
      <c r="M2248" s="70">
        <v>0</v>
      </c>
      <c r="N2248" s="34" t="s">
        <v>63</v>
      </c>
      <c r="O2248" s="38">
        <v>0</v>
      </c>
      <c r="P2248" s="82" t="s">
        <v>83</v>
      </c>
      <c r="Q2248" s="43">
        <v>44804</v>
      </c>
      <c r="R2248" s="35">
        <v>0</v>
      </c>
      <c r="S2248" s="35">
        <v>0</v>
      </c>
      <c r="T2248" s="10" t="str">
        <f t="shared" si="398"/>
        <v>Sem - 36</v>
      </c>
      <c r="U2248" s="10" t="str">
        <f t="shared" si="399"/>
        <v>Septembre</v>
      </c>
      <c r="V2248" s="36" t="s">
        <v>231</v>
      </c>
      <c r="W2248" s="34"/>
      <c r="X2248" s="91">
        <f t="shared" si="400"/>
        <v>0</v>
      </c>
      <c r="Y2248" s="92" t="str">
        <f>VLOOKUP('CM-CIC'!B2179,Annuaire_roster!B:F,4,0)</f>
        <v>HMIDOUCH Fouad</v>
      </c>
      <c r="Z2248" s="37" t="s">
        <v>110</v>
      </c>
      <c r="AA2248" s="60">
        <v>0</v>
      </c>
      <c r="AB2248" s="35">
        <v>0.33333333333333298</v>
      </c>
      <c r="AC2248" s="35" t="s">
        <v>63</v>
      </c>
      <c r="AD2248" s="35" t="s">
        <v>63</v>
      </c>
      <c r="AE2248" s="45" t="s">
        <v>63</v>
      </c>
      <c r="AF2248" s="61"/>
      <c r="AG2248" s="45"/>
    </row>
    <row r="2249" spans="1:33" x14ac:dyDescent="0.2">
      <c r="A2249" s="59">
        <f>+VLOOKUP(B2249,Annuaire_roster!B:G,5,0)</f>
        <v>1425</v>
      </c>
      <c r="B2249" s="78" t="s">
        <v>150</v>
      </c>
      <c r="C2249" s="65">
        <v>0.34722222222222227</v>
      </c>
      <c r="D2249" s="65">
        <v>0.33333333333333331</v>
      </c>
      <c r="E2249" s="66">
        <v>0.75</v>
      </c>
      <c r="F2249" s="66">
        <v>0.75</v>
      </c>
      <c r="G2249" s="49"/>
      <c r="H2249" s="48"/>
      <c r="I2249" s="69">
        <v>1.3888888888888951E-2</v>
      </c>
      <c r="J2249" s="48"/>
      <c r="K2249" s="58">
        <v>1.3888888888888951E-2</v>
      </c>
      <c r="L2249" s="48">
        <v>0</v>
      </c>
      <c r="M2249" s="70">
        <v>0</v>
      </c>
      <c r="N2249" s="34">
        <v>0.36111111111111105</v>
      </c>
      <c r="O2249" s="38">
        <v>0.375</v>
      </c>
      <c r="P2249" s="82" t="s">
        <v>83</v>
      </c>
      <c r="Q2249" s="43">
        <v>44804</v>
      </c>
      <c r="R2249" s="35">
        <v>0</v>
      </c>
      <c r="S2249" s="35">
        <v>1.3888888888888951E-2</v>
      </c>
      <c r="T2249" s="10" t="str">
        <f t="shared" si="398"/>
        <v>Sem - 36</v>
      </c>
      <c r="U2249" s="10" t="str">
        <f t="shared" si="399"/>
        <v>Septembre</v>
      </c>
      <c r="V2249" s="36" t="s">
        <v>231</v>
      </c>
      <c r="W2249" s="34"/>
      <c r="X2249" s="91">
        <f t="shared" si="400"/>
        <v>0</v>
      </c>
      <c r="Y2249" s="92" t="str">
        <f>VLOOKUP('CM-CIC'!B2180,Annuaire_roster!B:F,4,0)</f>
        <v>HMIDOUCH Fouad</v>
      </c>
      <c r="Z2249" s="37" t="s">
        <v>110</v>
      </c>
      <c r="AA2249" s="60">
        <v>0</v>
      </c>
      <c r="AB2249" s="35" t="s">
        <v>63</v>
      </c>
      <c r="AC2249" s="35" t="s">
        <v>63</v>
      </c>
      <c r="AD2249" s="35" t="s">
        <v>63</v>
      </c>
      <c r="AE2249" s="45" t="s">
        <v>63</v>
      </c>
      <c r="AF2249" s="61"/>
      <c r="AG2249" s="45"/>
    </row>
    <row r="2250" spans="1:33" x14ac:dyDescent="0.2">
      <c r="A2250" s="59">
        <f>+VLOOKUP(B2250,Annuaire_roster!B:G,5,0)</f>
        <v>1436</v>
      </c>
      <c r="B2250" s="78" t="s">
        <v>157</v>
      </c>
      <c r="C2250" s="65">
        <v>0.33333333333333331</v>
      </c>
      <c r="D2250" s="65">
        <v>0.33333333333333331</v>
      </c>
      <c r="E2250" s="66">
        <v>0.75</v>
      </c>
      <c r="F2250" s="66">
        <v>0.75</v>
      </c>
      <c r="G2250" s="49"/>
      <c r="H2250" s="48"/>
      <c r="I2250" s="69" t="s">
        <v>63</v>
      </c>
      <c r="J2250" s="48"/>
      <c r="K2250" s="58">
        <v>0</v>
      </c>
      <c r="L2250" s="48">
        <v>0</v>
      </c>
      <c r="M2250" s="70">
        <v>0</v>
      </c>
      <c r="N2250" s="34">
        <v>0.375</v>
      </c>
      <c r="O2250" s="38">
        <v>0.375</v>
      </c>
      <c r="P2250" s="82" t="s">
        <v>83</v>
      </c>
      <c r="Q2250" s="43">
        <v>44804</v>
      </c>
      <c r="R2250" s="35">
        <v>0</v>
      </c>
      <c r="S2250" s="35">
        <v>0</v>
      </c>
      <c r="T2250" s="10" t="str">
        <f t="shared" si="398"/>
        <v>Sem - 36</v>
      </c>
      <c r="U2250" s="10" t="str">
        <f t="shared" si="399"/>
        <v>Septembre</v>
      </c>
      <c r="V2250" s="36" t="s">
        <v>231</v>
      </c>
      <c r="W2250" s="34"/>
      <c r="X2250" s="91">
        <f t="shared" si="400"/>
        <v>0</v>
      </c>
      <c r="Y2250" s="92" t="str">
        <f>VLOOKUP('CM-CIC'!B2181,Annuaire_roster!B:F,4,0)</f>
        <v>HMIDOUCH Fouad</v>
      </c>
      <c r="Z2250" s="37" t="s">
        <v>110</v>
      </c>
      <c r="AA2250" s="60">
        <v>0</v>
      </c>
      <c r="AB2250" s="35" t="s">
        <v>63</v>
      </c>
      <c r="AC2250" s="35" t="s">
        <v>63</v>
      </c>
      <c r="AD2250" s="35" t="s">
        <v>63</v>
      </c>
      <c r="AE2250" s="45" t="s">
        <v>63</v>
      </c>
      <c r="AF2250" s="61"/>
      <c r="AG2250" s="45"/>
    </row>
    <row r="2251" spans="1:33" x14ac:dyDescent="0.2">
      <c r="A2251" s="59">
        <f>+VLOOKUP(B2251,Annuaire_roster!B:G,5,0)</f>
        <v>1437</v>
      </c>
      <c r="B2251" s="78" t="s">
        <v>158</v>
      </c>
      <c r="C2251" s="65">
        <v>0.3347222222222222</v>
      </c>
      <c r="D2251" s="65">
        <v>0.33333333333333331</v>
      </c>
      <c r="E2251" s="66">
        <v>0.75</v>
      </c>
      <c r="F2251" s="66">
        <v>0.75</v>
      </c>
      <c r="G2251" s="49"/>
      <c r="H2251" s="48"/>
      <c r="I2251" s="223"/>
      <c r="J2251" s="48"/>
      <c r="K2251" s="58">
        <v>0</v>
      </c>
      <c r="L2251" s="48">
        <v>0</v>
      </c>
      <c r="M2251" s="70">
        <v>0</v>
      </c>
      <c r="N2251" s="34">
        <v>0.375</v>
      </c>
      <c r="O2251" s="38">
        <v>0.375</v>
      </c>
      <c r="P2251" s="82" t="s">
        <v>83</v>
      </c>
      <c r="Q2251" s="43">
        <v>44805</v>
      </c>
      <c r="R2251" s="35">
        <v>0</v>
      </c>
      <c r="S2251" s="35">
        <v>0</v>
      </c>
      <c r="T2251" s="10" t="str">
        <f t="shared" si="398"/>
        <v>Sem - 36</v>
      </c>
      <c r="U2251" s="10" t="str">
        <f t="shared" si="399"/>
        <v>Septembre</v>
      </c>
      <c r="V2251" s="36" t="s">
        <v>231</v>
      </c>
      <c r="W2251" s="34"/>
      <c r="X2251" s="91">
        <f t="shared" si="400"/>
        <v>0</v>
      </c>
      <c r="Y2251" s="92" t="str">
        <f>VLOOKUP('CM-CIC'!B2182,Annuaire_roster!B:F,4,0)</f>
        <v>HMIDOUCH Fouad</v>
      </c>
      <c r="Z2251" s="37" t="s">
        <v>110</v>
      </c>
      <c r="AA2251" s="60">
        <v>0</v>
      </c>
      <c r="AB2251" s="35" t="s">
        <v>63</v>
      </c>
      <c r="AC2251" s="35" t="s">
        <v>63</v>
      </c>
      <c r="AD2251" s="35" t="s">
        <v>63</v>
      </c>
      <c r="AE2251" s="45" t="s">
        <v>63</v>
      </c>
      <c r="AF2251" s="61"/>
      <c r="AG2251" s="45"/>
    </row>
    <row r="2252" spans="1:33" x14ac:dyDescent="0.2">
      <c r="A2252" s="59">
        <f>+VLOOKUP(B2252,Annuaire_roster!B:G,5,0)</f>
        <v>1177</v>
      </c>
      <c r="B2252" s="78" t="s">
        <v>75</v>
      </c>
      <c r="C2252" s="65">
        <v>0.34236111111111112</v>
      </c>
      <c r="D2252" s="65">
        <v>0.33333333333333331</v>
      </c>
      <c r="E2252" s="66">
        <v>0.75</v>
      </c>
      <c r="F2252" s="66">
        <v>0.75</v>
      </c>
      <c r="G2252" s="49"/>
      <c r="H2252" s="48"/>
      <c r="I2252" s="223"/>
      <c r="J2252" s="48"/>
      <c r="K2252" s="58">
        <v>0</v>
      </c>
      <c r="L2252" s="48">
        <v>0</v>
      </c>
      <c r="M2252" s="70">
        <v>0</v>
      </c>
      <c r="N2252" s="34">
        <v>0.375</v>
      </c>
      <c r="O2252" s="38">
        <v>0.375</v>
      </c>
      <c r="P2252" s="82" t="s">
        <v>83</v>
      </c>
      <c r="Q2252" s="43">
        <v>44805</v>
      </c>
      <c r="R2252" s="35">
        <v>0</v>
      </c>
      <c r="S2252" s="35">
        <v>0</v>
      </c>
      <c r="T2252" s="10" t="str">
        <f t="shared" si="398"/>
        <v>Sem - 36</v>
      </c>
      <c r="U2252" s="10" t="str">
        <f t="shared" si="399"/>
        <v>Septembre</v>
      </c>
      <c r="V2252" s="36" t="s">
        <v>231</v>
      </c>
      <c r="W2252" s="34"/>
      <c r="X2252" s="91">
        <f t="shared" si="400"/>
        <v>0</v>
      </c>
      <c r="Y2252" s="92" t="str">
        <f>VLOOKUP('CM-CIC'!B2183,Annuaire_roster!B:F,4,0)</f>
        <v>HMIDOUCH Fouad</v>
      </c>
      <c r="Z2252" s="37" t="s">
        <v>110</v>
      </c>
      <c r="AA2252" s="60">
        <v>0</v>
      </c>
      <c r="AB2252" s="35" t="s">
        <v>63</v>
      </c>
      <c r="AC2252" s="35" t="s">
        <v>63</v>
      </c>
      <c r="AD2252" s="35" t="s">
        <v>63</v>
      </c>
      <c r="AE2252" s="45" t="s">
        <v>63</v>
      </c>
      <c r="AF2252" s="61"/>
      <c r="AG2252" s="45"/>
    </row>
    <row r="2253" spans="1:33" x14ac:dyDescent="0.2">
      <c r="A2253" s="59">
        <f>+VLOOKUP(B2253,Annuaire_roster!B:G,5,0)</f>
        <v>1248</v>
      </c>
      <c r="B2253" s="78" t="s">
        <v>91</v>
      </c>
      <c r="C2253" s="65">
        <v>0.35694444444444445</v>
      </c>
      <c r="D2253" s="65">
        <v>0.35416666666666669</v>
      </c>
      <c r="E2253" s="66">
        <v>0.77083333333333337</v>
      </c>
      <c r="F2253" s="66">
        <v>0.77083333333333337</v>
      </c>
      <c r="G2253" s="49"/>
      <c r="H2253" s="48"/>
      <c r="I2253" s="223"/>
      <c r="J2253" s="48"/>
      <c r="K2253" s="58">
        <v>0</v>
      </c>
      <c r="L2253" s="48">
        <v>0</v>
      </c>
      <c r="M2253" s="70">
        <v>0</v>
      </c>
      <c r="N2253" s="34">
        <v>0.375</v>
      </c>
      <c r="O2253" s="38">
        <v>0.375</v>
      </c>
      <c r="P2253" s="82" t="s">
        <v>83</v>
      </c>
      <c r="Q2253" s="43">
        <v>44805</v>
      </c>
      <c r="R2253" s="35">
        <v>0</v>
      </c>
      <c r="S2253" s="35">
        <v>0</v>
      </c>
      <c r="T2253" s="10" t="str">
        <f t="shared" si="398"/>
        <v>Sem - 36</v>
      </c>
      <c r="U2253" s="10" t="str">
        <f t="shared" si="399"/>
        <v>Septembre</v>
      </c>
      <c r="V2253" s="36" t="s">
        <v>231</v>
      </c>
      <c r="W2253" s="34"/>
      <c r="X2253" s="91">
        <f t="shared" si="400"/>
        <v>0</v>
      </c>
      <c r="Y2253" s="92" t="str">
        <f>VLOOKUP('CM-CIC'!B2184,Annuaire_roster!B:F,4,0)</f>
        <v>HMIDOUCH Fouad</v>
      </c>
      <c r="Z2253" s="37" t="s">
        <v>110</v>
      </c>
      <c r="AA2253" s="60">
        <v>0</v>
      </c>
      <c r="AB2253" s="35" t="s">
        <v>63</v>
      </c>
      <c r="AC2253" s="35" t="s">
        <v>63</v>
      </c>
      <c r="AD2253" s="35" t="s">
        <v>63</v>
      </c>
      <c r="AE2253" s="45" t="s">
        <v>63</v>
      </c>
      <c r="AF2253" s="61"/>
      <c r="AG2253" s="45"/>
    </row>
    <row r="2254" spans="1:33" x14ac:dyDescent="0.2">
      <c r="A2254" s="59">
        <f>+VLOOKUP(B2254,Annuaire_roster!B:G,5,0)</f>
        <v>1425</v>
      </c>
      <c r="B2254" s="78" t="s">
        <v>150</v>
      </c>
      <c r="C2254" s="65">
        <v>0.33680555555555558</v>
      </c>
      <c r="D2254" s="65">
        <v>0.33333333333333331</v>
      </c>
      <c r="E2254" s="66">
        <v>0.75</v>
      </c>
      <c r="F2254" s="66">
        <v>0.75</v>
      </c>
      <c r="G2254" s="49"/>
      <c r="H2254" s="48"/>
      <c r="I2254" s="223"/>
      <c r="J2254" s="48"/>
      <c r="K2254" s="58">
        <v>0</v>
      </c>
      <c r="L2254" s="48">
        <v>0</v>
      </c>
      <c r="M2254" s="70">
        <v>0</v>
      </c>
      <c r="N2254" s="34">
        <v>0.375</v>
      </c>
      <c r="O2254" s="38">
        <v>0.375</v>
      </c>
      <c r="P2254" s="82" t="s">
        <v>83</v>
      </c>
      <c r="Q2254" s="43">
        <v>44805</v>
      </c>
      <c r="R2254" s="35">
        <v>0</v>
      </c>
      <c r="S2254" s="35">
        <v>0</v>
      </c>
      <c r="T2254" s="10" t="str">
        <f t="shared" si="398"/>
        <v>Sem - 36</v>
      </c>
      <c r="U2254" s="10" t="str">
        <f t="shared" si="399"/>
        <v>Septembre</v>
      </c>
      <c r="V2254" s="36" t="s">
        <v>231</v>
      </c>
      <c r="W2254" s="34"/>
      <c r="X2254" s="91">
        <f t="shared" si="400"/>
        <v>0</v>
      </c>
      <c r="Y2254" s="92" t="str">
        <f>VLOOKUP('CM-CIC'!B2185,Annuaire_roster!B:F,4,0)</f>
        <v>HMIDOUCH Fouad</v>
      </c>
      <c r="Z2254" s="37" t="s">
        <v>110</v>
      </c>
      <c r="AA2254" s="60">
        <v>0</v>
      </c>
      <c r="AB2254" s="35" t="s">
        <v>63</v>
      </c>
      <c r="AC2254" s="35" t="s">
        <v>63</v>
      </c>
      <c r="AD2254" s="35" t="s">
        <v>63</v>
      </c>
      <c r="AE2254" s="45" t="s">
        <v>63</v>
      </c>
      <c r="AF2254" s="61"/>
      <c r="AG2254" s="45"/>
    </row>
    <row r="2255" spans="1:33" x14ac:dyDescent="0.2">
      <c r="A2255" s="59">
        <f>+VLOOKUP(B2255,Annuaire_roster!B:G,5,0)</f>
        <v>1202</v>
      </c>
      <c r="B2255" s="78" t="s">
        <v>161</v>
      </c>
      <c r="C2255" s="65">
        <v>0.33055555555555555</v>
      </c>
      <c r="D2255" s="65">
        <v>0.33333333333333298</v>
      </c>
      <c r="E2255" s="66">
        <v>0.75</v>
      </c>
      <c r="F2255" s="66">
        <v>0.75</v>
      </c>
      <c r="G2255" s="49"/>
      <c r="H2255" s="48"/>
      <c r="I2255" s="69" t="s">
        <v>63</v>
      </c>
      <c r="J2255" s="48"/>
      <c r="K2255" s="58">
        <v>0</v>
      </c>
      <c r="L2255" s="48">
        <v>0</v>
      </c>
      <c r="M2255" s="70">
        <v>0</v>
      </c>
      <c r="N2255" s="34">
        <v>0.37500000000000033</v>
      </c>
      <c r="O2255" s="38">
        <v>0.37500000000000033</v>
      </c>
      <c r="P2255" s="82" t="s">
        <v>83</v>
      </c>
      <c r="Q2255" s="43">
        <v>44805</v>
      </c>
      <c r="R2255" s="35">
        <v>0</v>
      </c>
      <c r="S2255" s="35">
        <v>0</v>
      </c>
      <c r="T2255" s="10" t="str">
        <f t="shared" si="398"/>
        <v>Sem - 36</v>
      </c>
      <c r="U2255" s="10" t="str">
        <f t="shared" si="399"/>
        <v>Septembre</v>
      </c>
      <c r="V2255" s="36" t="s">
        <v>231</v>
      </c>
      <c r="W2255" s="34"/>
      <c r="X2255" s="91">
        <f t="shared" si="400"/>
        <v>2.7777777777774348E-3</v>
      </c>
      <c r="Y2255" s="92" t="str">
        <f>VLOOKUP('CM-CIC'!B2186,Annuaire_roster!B:F,4,0)</f>
        <v>HMIDOUCH Fouad</v>
      </c>
      <c r="Z2255" s="37" t="s">
        <v>110</v>
      </c>
      <c r="AA2255" s="60">
        <v>0</v>
      </c>
      <c r="AB2255" s="35" t="s">
        <v>63</v>
      </c>
      <c r="AC2255" s="35" t="s">
        <v>63</v>
      </c>
      <c r="AD2255" s="35" t="s">
        <v>63</v>
      </c>
      <c r="AE2255" s="45" t="s">
        <v>63</v>
      </c>
      <c r="AF2255" s="61"/>
      <c r="AG2255" s="45"/>
    </row>
    <row r="2256" spans="1:33" x14ac:dyDescent="0.2">
      <c r="A2256" s="59">
        <f>+VLOOKUP(B2256,Annuaire_roster!B:G,5,0)</f>
        <v>1245</v>
      </c>
      <c r="B2256" s="78" t="s">
        <v>90</v>
      </c>
      <c r="C2256" s="65">
        <v>0.33055555555555555</v>
      </c>
      <c r="D2256" s="65">
        <v>0.33333333333333331</v>
      </c>
      <c r="E2256" s="66">
        <v>0.75</v>
      </c>
      <c r="F2256" s="66">
        <v>0.75</v>
      </c>
      <c r="G2256" s="49"/>
      <c r="H2256" s="48"/>
      <c r="I2256" s="69" t="s">
        <v>63</v>
      </c>
      <c r="J2256" s="48"/>
      <c r="K2256" s="58">
        <v>0</v>
      </c>
      <c r="L2256" s="48">
        <v>0</v>
      </c>
      <c r="M2256" s="70">
        <v>0</v>
      </c>
      <c r="N2256" s="34">
        <v>0.375</v>
      </c>
      <c r="O2256" s="38">
        <v>0.375</v>
      </c>
      <c r="P2256" s="82" t="s">
        <v>83</v>
      </c>
      <c r="Q2256" s="43">
        <v>44805</v>
      </c>
      <c r="R2256" s="35">
        <v>0</v>
      </c>
      <c r="S2256" s="35">
        <v>0</v>
      </c>
      <c r="T2256" s="10" t="str">
        <f t="shared" si="398"/>
        <v>Sem - 36</v>
      </c>
      <c r="U2256" s="10" t="str">
        <f t="shared" si="399"/>
        <v>Septembre</v>
      </c>
      <c r="V2256" s="36" t="s">
        <v>231</v>
      </c>
      <c r="W2256" s="34"/>
      <c r="X2256" s="91">
        <f t="shared" si="400"/>
        <v>2.7777777777777679E-3</v>
      </c>
      <c r="Y2256" s="92" t="str">
        <f>VLOOKUP('CM-CIC'!B2187,Annuaire_roster!B:F,4,0)</f>
        <v>HMIDOUCH Fouad</v>
      </c>
      <c r="Z2256" s="37" t="s">
        <v>110</v>
      </c>
      <c r="AA2256" s="60">
        <v>0</v>
      </c>
      <c r="AB2256" s="35" t="s">
        <v>63</v>
      </c>
      <c r="AC2256" s="35" t="s">
        <v>63</v>
      </c>
      <c r="AD2256" s="35" t="s">
        <v>63</v>
      </c>
      <c r="AE2256" s="45" t="s">
        <v>63</v>
      </c>
      <c r="AF2256" s="61"/>
      <c r="AG2256" s="45"/>
    </row>
    <row r="2257" spans="1:33" x14ac:dyDescent="0.2">
      <c r="A2257" s="59">
        <f>+VLOOKUP(B2257,Annuaire_roster!B:G,5,0)</f>
        <v>1244</v>
      </c>
      <c r="B2257" s="78" t="s">
        <v>92</v>
      </c>
      <c r="C2257" s="65">
        <v>0.33333333333333331</v>
      </c>
      <c r="D2257" s="65">
        <v>0.33333333333333331</v>
      </c>
      <c r="E2257" s="66">
        <v>0.75</v>
      </c>
      <c r="F2257" s="66">
        <v>0.75</v>
      </c>
      <c r="G2257" s="49"/>
      <c r="H2257" s="48"/>
      <c r="I2257" s="69" t="s">
        <v>63</v>
      </c>
      <c r="J2257" s="48"/>
      <c r="K2257" s="58">
        <v>0</v>
      </c>
      <c r="L2257" s="48">
        <v>0</v>
      </c>
      <c r="M2257" s="70">
        <v>0</v>
      </c>
      <c r="N2257" s="34">
        <v>0.375</v>
      </c>
      <c r="O2257" s="38">
        <v>0.375</v>
      </c>
      <c r="P2257" s="82" t="s">
        <v>83</v>
      </c>
      <c r="Q2257" s="43">
        <v>44805</v>
      </c>
      <c r="R2257" s="35">
        <v>0</v>
      </c>
      <c r="S2257" s="35">
        <v>0</v>
      </c>
      <c r="T2257" s="10" t="str">
        <f t="shared" si="398"/>
        <v>Sem - 36</v>
      </c>
      <c r="U2257" s="10" t="str">
        <f t="shared" si="399"/>
        <v>Septembre</v>
      </c>
      <c r="V2257" s="36" t="s">
        <v>231</v>
      </c>
      <c r="W2257" s="34"/>
      <c r="X2257" s="91">
        <f t="shared" si="400"/>
        <v>0</v>
      </c>
      <c r="Y2257" s="92" t="str">
        <f>VLOOKUP('CM-CIC'!B2188,Annuaire_roster!B:F,4,0)</f>
        <v>HMIDOUCH Fouad</v>
      </c>
      <c r="Z2257" s="37" t="s">
        <v>110</v>
      </c>
      <c r="AA2257" s="60">
        <v>0</v>
      </c>
      <c r="AB2257" s="35" t="s">
        <v>63</v>
      </c>
      <c r="AC2257" s="35" t="s">
        <v>63</v>
      </c>
      <c r="AD2257" s="35" t="s">
        <v>63</v>
      </c>
      <c r="AE2257" s="45" t="s">
        <v>63</v>
      </c>
      <c r="AF2257" s="61"/>
      <c r="AG2257" s="45"/>
    </row>
    <row r="2258" spans="1:33" x14ac:dyDescent="0.2">
      <c r="A2258" s="59">
        <f>+VLOOKUP(B2258,Annuaire_roster!B:G,5,0)</f>
        <v>1302</v>
      </c>
      <c r="B2258" s="78" t="s">
        <v>112</v>
      </c>
      <c r="C2258" s="65">
        <v>0.33124999999999999</v>
      </c>
      <c r="D2258" s="65">
        <v>0.33333333333333331</v>
      </c>
      <c r="E2258" s="66">
        <v>0.75</v>
      </c>
      <c r="F2258" s="66">
        <v>0.75</v>
      </c>
      <c r="G2258" s="49"/>
      <c r="H2258" s="48"/>
      <c r="I2258" s="69" t="s">
        <v>63</v>
      </c>
      <c r="J2258" s="48"/>
      <c r="K2258" s="58">
        <v>0</v>
      </c>
      <c r="L2258" s="48">
        <v>0</v>
      </c>
      <c r="M2258" s="70">
        <v>0</v>
      </c>
      <c r="N2258" s="34">
        <v>0.375</v>
      </c>
      <c r="O2258" s="38">
        <v>0.375</v>
      </c>
      <c r="P2258" s="82" t="s">
        <v>83</v>
      </c>
      <c r="Q2258" s="43">
        <v>44805</v>
      </c>
      <c r="R2258" s="35">
        <v>0</v>
      </c>
      <c r="S2258" s="35">
        <v>0</v>
      </c>
      <c r="T2258" s="10" t="str">
        <f t="shared" si="398"/>
        <v>Sem - 36</v>
      </c>
      <c r="U2258" s="10" t="str">
        <f t="shared" si="399"/>
        <v>Septembre</v>
      </c>
      <c r="V2258" s="36" t="s">
        <v>231</v>
      </c>
      <c r="W2258" s="34"/>
      <c r="X2258" s="91">
        <f t="shared" si="400"/>
        <v>2.0833333333333259E-3</v>
      </c>
      <c r="Y2258" s="92" t="str">
        <f>VLOOKUP('CM-CIC'!B2189,Annuaire_roster!B:F,4,0)</f>
        <v>HMIDOUCH Fouad</v>
      </c>
      <c r="Z2258" s="37" t="s">
        <v>110</v>
      </c>
      <c r="AA2258" s="60">
        <v>0</v>
      </c>
      <c r="AB2258" s="35" t="s">
        <v>63</v>
      </c>
      <c r="AC2258" s="35" t="s">
        <v>63</v>
      </c>
      <c r="AD2258" s="35" t="s">
        <v>63</v>
      </c>
      <c r="AE2258" s="45" t="s">
        <v>63</v>
      </c>
      <c r="AF2258" s="61"/>
      <c r="AG2258" s="45"/>
    </row>
    <row r="2259" spans="1:33" x14ac:dyDescent="0.2">
      <c r="A2259" s="59">
        <f>+VLOOKUP(B2259,Annuaire_roster!B:G,5,0)</f>
        <v>1369</v>
      </c>
      <c r="B2259" s="78" t="s">
        <v>113</v>
      </c>
      <c r="C2259" s="65">
        <v>0.33124999999999999</v>
      </c>
      <c r="D2259" s="65">
        <v>0.33333333333333331</v>
      </c>
      <c r="E2259" s="66">
        <v>0.75</v>
      </c>
      <c r="F2259" s="66">
        <v>0.75</v>
      </c>
      <c r="G2259" s="49"/>
      <c r="H2259" s="48"/>
      <c r="I2259" s="69" t="s">
        <v>63</v>
      </c>
      <c r="J2259" s="48"/>
      <c r="K2259" s="58">
        <v>0</v>
      </c>
      <c r="L2259" s="48">
        <v>0</v>
      </c>
      <c r="M2259" s="70">
        <v>0</v>
      </c>
      <c r="N2259" s="34">
        <v>0.375</v>
      </c>
      <c r="O2259" s="38">
        <v>0.375</v>
      </c>
      <c r="P2259" s="82" t="s">
        <v>83</v>
      </c>
      <c r="Q2259" s="43">
        <v>44805</v>
      </c>
      <c r="R2259" s="35">
        <v>0</v>
      </c>
      <c r="S2259" s="35">
        <v>0</v>
      </c>
      <c r="T2259" s="10" t="str">
        <f t="shared" si="398"/>
        <v>Sem - 36</v>
      </c>
      <c r="U2259" s="10" t="str">
        <f t="shared" si="399"/>
        <v>Septembre</v>
      </c>
      <c r="V2259" s="36" t="s">
        <v>231</v>
      </c>
      <c r="W2259" s="34"/>
      <c r="X2259" s="91">
        <f t="shared" si="400"/>
        <v>2.0833333333333259E-3</v>
      </c>
      <c r="Y2259" s="92" t="str">
        <f>VLOOKUP('CM-CIC'!B2190,Annuaire_roster!B:F,4,0)</f>
        <v>HMIDOUCH Fouad</v>
      </c>
      <c r="Z2259" s="37" t="s">
        <v>110</v>
      </c>
      <c r="AA2259" s="60">
        <v>0</v>
      </c>
      <c r="AB2259" s="35" t="s">
        <v>63</v>
      </c>
      <c r="AC2259" s="35" t="s">
        <v>63</v>
      </c>
      <c r="AD2259" s="35" t="s">
        <v>63</v>
      </c>
      <c r="AE2259" s="45" t="s">
        <v>63</v>
      </c>
      <c r="AF2259" s="61"/>
      <c r="AG2259" s="45"/>
    </row>
    <row r="2260" spans="1:33" x14ac:dyDescent="0.2">
      <c r="A2260" s="59">
        <f>+VLOOKUP(B2260,Annuaire_roster!B:G,5,0)</f>
        <v>1422</v>
      </c>
      <c r="B2260" s="78" t="s">
        <v>148</v>
      </c>
      <c r="C2260" s="65"/>
      <c r="D2260" s="65" t="s">
        <v>188</v>
      </c>
      <c r="E2260" s="66"/>
      <c r="F2260" s="66" t="s">
        <v>188</v>
      </c>
      <c r="G2260" s="49"/>
      <c r="H2260" s="48"/>
      <c r="I2260" s="69" t="s">
        <v>63</v>
      </c>
      <c r="J2260" s="48"/>
      <c r="K2260" s="58">
        <v>0</v>
      </c>
      <c r="L2260" s="48">
        <v>0</v>
      </c>
      <c r="M2260" s="70">
        <v>0</v>
      </c>
      <c r="N2260" s="34" t="s">
        <v>63</v>
      </c>
      <c r="O2260" s="38">
        <v>0</v>
      </c>
      <c r="P2260" s="82" t="s">
        <v>83</v>
      </c>
      <c r="Q2260" s="43">
        <v>44805</v>
      </c>
      <c r="R2260" s="35">
        <v>0</v>
      </c>
      <c r="S2260" s="35">
        <v>0</v>
      </c>
      <c r="T2260" s="10" t="str">
        <f t="shared" si="398"/>
        <v>Sem - 36</v>
      </c>
      <c r="U2260" s="10" t="str">
        <f t="shared" si="399"/>
        <v>Septembre</v>
      </c>
      <c r="V2260" s="36" t="s">
        <v>231</v>
      </c>
      <c r="W2260" s="34"/>
      <c r="X2260" s="91">
        <f t="shared" si="400"/>
        <v>0</v>
      </c>
      <c r="Y2260" s="92" t="str">
        <f>VLOOKUP('CM-CIC'!B2191,Annuaire_roster!B:F,4,0)</f>
        <v>HMIDOUCH Fouad</v>
      </c>
      <c r="Z2260" s="37" t="s">
        <v>110</v>
      </c>
      <c r="AA2260" s="60">
        <v>0</v>
      </c>
      <c r="AB2260" s="35">
        <v>0.33333333333333298</v>
      </c>
      <c r="AC2260" s="35" t="s">
        <v>63</v>
      </c>
      <c r="AD2260" s="35" t="s">
        <v>63</v>
      </c>
      <c r="AE2260" s="45" t="s">
        <v>63</v>
      </c>
      <c r="AF2260" s="61"/>
      <c r="AG2260" s="45"/>
    </row>
    <row r="2261" spans="1:33" x14ac:dyDescent="0.2">
      <c r="A2261" s="59">
        <f>+VLOOKUP(B2261,Annuaire_roster!B:G,5,0)</f>
        <v>1197</v>
      </c>
      <c r="B2261" s="78" t="s">
        <v>82</v>
      </c>
      <c r="C2261" s="65">
        <v>0.33194444444444443</v>
      </c>
      <c r="D2261" s="65">
        <v>0.33333333333333331</v>
      </c>
      <c r="E2261" s="66">
        <v>0.75</v>
      </c>
      <c r="F2261" s="66">
        <v>0.75</v>
      </c>
      <c r="G2261" s="49"/>
      <c r="H2261" s="48"/>
      <c r="I2261" s="130"/>
      <c r="J2261" s="48"/>
      <c r="K2261" s="58">
        <v>0</v>
      </c>
      <c r="L2261" s="48">
        <v>0</v>
      </c>
      <c r="M2261" s="70">
        <v>0</v>
      </c>
      <c r="N2261" s="34">
        <v>0.375</v>
      </c>
      <c r="O2261" s="38">
        <v>0.375</v>
      </c>
      <c r="P2261" s="82" t="s">
        <v>83</v>
      </c>
      <c r="Q2261" s="43">
        <v>44805</v>
      </c>
      <c r="R2261" s="35">
        <v>0</v>
      </c>
      <c r="S2261" s="35">
        <v>0</v>
      </c>
      <c r="T2261" s="10" t="str">
        <f t="shared" si="398"/>
        <v>Sem - 36</v>
      </c>
      <c r="U2261" s="10" t="str">
        <f t="shared" si="399"/>
        <v>Septembre</v>
      </c>
      <c r="V2261" s="36" t="s">
        <v>231</v>
      </c>
      <c r="W2261" s="34"/>
      <c r="X2261" s="91">
        <f t="shared" si="400"/>
        <v>1.388888888888884E-3</v>
      </c>
      <c r="Y2261" s="92" t="str">
        <f>VLOOKUP('CM-CIC'!B2192,Annuaire_roster!B:F,4,0)</f>
        <v>HMIDOUCH Fouad</v>
      </c>
      <c r="Z2261" s="37" t="s">
        <v>110</v>
      </c>
      <c r="AA2261" s="60">
        <v>0</v>
      </c>
      <c r="AB2261" s="35" t="s">
        <v>63</v>
      </c>
      <c r="AC2261" s="35" t="s">
        <v>63</v>
      </c>
      <c r="AD2261" s="35" t="s">
        <v>63</v>
      </c>
      <c r="AE2261" s="45" t="s">
        <v>63</v>
      </c>
      <c r="AF2261" s="61"/>
      <c r="AG2261" s="45"/>
    </row>
    <row r="2262" spans="1:33" x14ac:dyDescent="0.2">
      <c r="A2262" s="59">
        <f>+VLOOKUP(B2262,Annuaire_roster!B:G,5,0)</f>
        <v>1423</v>
      </c>
      <c r="B2262" s="78" t="s">
        <v>149</v>
      </c>
      <c r="C2262" s="65">
        <v>0.33333333333333331</v>
      </c>
      <c r="D2262" s="65">
        <v>0.33333333333333331</v>
      </c>
      <c r="E2262" s="66">
        <v>0.75</v>
      </c>
      <c r="F2262" s="66">
        <v>0.75</v>
      </c>
      <c r="G2262" s="49"/>
      <c r="H2262" s="48"/>
      <c r="I2262" s="69" t="s">
        <v>63</v>
      </c>
      <c r="J2262" s="48"/>
      <c r="K2262" s="58">
        <v>0</v>
      </c>
      <c r="L2262" s="48">
        <v>0</v>
      </c>
      <c r="M2262" s="70">
        <v>0</v>
      </c>
      <c r="N2262" s="34">
        <v>0.375</v>
      </c>
      <c r="O2262" s="38">
        <v>0.375</v>
      </c>
      <c r="P2262" s="82" t="s">
        <v>83</v>
      </c>
      <c r="Q2262" s="43">
        <v>44805</v>
      </c>
      <c r="R2262" s="35">
        <v>0</v>
      </c>
      <c r="S2262" s="35">
        <v>0</v>
      </c>
      <c r="T2262" s="10" t="str">
        <f t="shared" si="398"/>
        <v>Sem - 36</v>
      </c>
      <c r="U2262" s="10" t="str">
        <f t="shared" si="399"/>
        <v>Septembre</v>
      </c>
      <c r="V2262" s="36" t="s">
        <v>231</v>
      </c>
      <c r="W2262" s="34"/>
      <c r="X2262" s="91">
        <f t="shared" si="400"/>
        <v>0</v>
      </c>
      <c r="Y2262" s="92" t="str">
        <f>VLOOKUP('CM-CIC'!B2193,Annuaire_roster!B:F,4,0)</f>
        <v>HMIDOUCH Fouad</v>
      </c>
      <c r="Z2262" s="37" t="s">
        <v>110</v>
      </c>
      <c r="AA2262" s="60">
        <v>0</v>
      </c>
      <c r="AB2262" s="35" t="s">
        <v>63</v>
      </c>
      <c r="AC2262" s="35" t="s">
        <v>63</v>
      </c>
      <c r="AD2262" s="35" t="s">
        <v>63</v>
      </c>
      <c r="AE2262" s="45" t="s">
        <v>63</v>
      </c>
      <c r="AF2262" s="61"/>
      <c r="AG2262" s="45"/>
    </row>
    <row r="2263" spans="1:33" x14ac:dyDescent="0.2">
      <c r="A2263" s="59">
        <f>+VLOOKUP(B2263,Annuaire_roster!B:G,5,0)</f>
        <v>1436</v>
      </c>
      <c r="B2263" s="78" t="s">
        <v>157</v>
      </c>
      <c r="C2263" s="65">
        <v>0.37777777777777777</v>
      </c>
      <c r="D2263" s="65">
        <v>0.33333333333333331</v>
      </c>
      <c r="E2263" s="66">
        <v>0.75</v>
      </c>
      <c r="F2263" s="66">
        <v>0.75</v>
      </c>
      <c r="G2263" s="49"/>
      <c r="H2263" s="48"/>
      <c r="I2263" s="69">
        <v>4.4444444444444453E-2</v>
      </c>
      <c r="J2263" s="48"/>
      <c r="K2263" s="58">
        <v>4.4444444444444453E-2</v>
      </c>
      <c r="L2263" s="48">
        <v>0</v>
      </c>
      <c r="M2263" s="70">
        <v>0</v>
      </c>
      <c r="N2263" s="34">
        <v>0.33055555555555555</v>
      </c>
      <c r="O2263" s="38">
        <v>0.375</v>
      </c>
      <c r="P2263" s="82" t="s">
        <v>83</v>
      </c>
      <c r="Q2263" s="43">
        <v>44805</v>
      </c>
      <c r="R2263" s="35">
        <v>0</v>
      </c>
      <c r="S2263" s="35">
        <v>4.4444444444444453E-2</v>
      </c>
      <c r="T2263" s="10" t="str">
        <f t="shared" si="398"/>
        <v>Sem - 36</v>
      </c>
      <c r="U2263" s="10" t="str">
        <f t="shared" si="399"/>
        <v>Septembre</v>
      </c>
      <c r="V2263" s="36" t="s">
        <v>231</v>
      </c>
      <c r="W2263" s="34"/>
      <c r="X2263" s="91">
        <f t="shared" si="400"/>
        <v>0</v>
      </c>
      <c r="Y2263" s="92" t="str">
        <f>VLOOKUP('CM-CIC'!B2194,Annuaire_roster!B:F,4,0)</f>
        <v>HMIDOUCH Fouad</v>
      </c>
      <c r="Z2263" s="37" t="s">
        <v>110</v>
      </c>
      <c r="AA2263" s="60">
        <v>0</v>
      </c>
      <c r="AB2263" s="35" t="s">
        <v>63</v>
      </c>
      <c r="AC2263" s="35" t="s">
        <v>63</v>
      </c>
      <c r="AD2263" s="35" t="s">
        <v>63</v>
      </c>
      <c r="AE2263" s="45" t="s">
        <v>63</v>
      </c>
      <c r="AF2263" s="61"/>
      <c r="AG2263" s="45"/>
    </row>
    <row r="2264" spans="1:33" x14ac:dyDescent="0.2">
      <c r="A2264" s="59">
        <f>+VLOOKUP(B2264,Annuaire_roster!B:G,5,0)</f>
        <v>1373</v>
      </c>
      <c r="B2264" s="78" t="s">
        <v>118</v>
      </c>
      <c r="C2264" s="65"/>
      <c r="D2264" s="65" t="s">
        <v>188</v>
      </c>
      <c r="E2264" s="66"/>
      <c r="F2264" s="66" t="s">
        <v>188</v>
      </c>
      <c r="G2264" s="49"/>
      <c r="H2264" s="48"/>
      <c r="I2264" s="122" t="str">
        <f>IF(IF(OR(C2264="",D2264="Congé",D2264="OFF",D2264="Congé spécial"),"",IF(D2264&gt;F2264,D2264-C2264,IF(C2264-D2264&lt;0,0,C2264-D2264)))&lt;0.00068287037037037,"",IF(OR(D2264="Congé",D2264="OFF",C2264="",D2264="Congé spécial"),"",IF(D2264&gt;F2264,D2264-C2264,IF(C2264-D2264&lt;0,0,C2264-D2264))))</f>
        <v/>
      </c>
      <c r="J2264" s="48"/>
      <c r="K2264" s="58">
        <v>0</v>
      </c>
      <c r="L2264" s="48">
        <v>0</v>
      </c>
      <c r="M2264" s="70">
        <v>0</v>
      </c>
      <c r="N2264" s="34" t="s">
        <v>63</v>
      </c>
      <c r="O2264" s="38">
        <v>0</v>
      </c>
      <c r="P2264" s="82" t="s">
        <v>83</v>
      </c>
      <c r="Q2264" s="43">
        <v>44805</v>
      </c>
      <c r="R2264" s="35">
        <v>0</v>
      </c>
      <c r="S2264" s="35">
        <v>0</v>
      </c>
      <c r="T2264" s="10" t="str">
        <f t="shared" si="398"/>
        <v>Sem - 36</v>
      </c>
      <c r="U2264" s="10" t="str">
        <f t="shared" si="399"/>
        <v>Septembre</v>
      </c>
      <c r="V2264" s="36" t="s">
        <v>231</v>
      </c>
      <c r="W2264" s="34"/>
      <c r="X2264" s="91">
        <f t="shared" si="400"/>
        <v>0</v>
      </c>
      <c r="Y2264" s="92" t="str">
        <f>VLOOKUP('CM-CIC'!B2195,Annuaire_roster!B:F,4,0)</f>
        <v>HMIDOUCH Fouad</v>
      </c>
      <c r="Z2264" s="37" t="s">
        <v>110</v>
      </c>
      <c r="AA2264" s="60">
        <v>0</v>
      </c>
      <c r="AB2264" s="35">
        <v>0.33333333333333298</v>
      </c>
      <c r="AC2264" s="35" t="s">
        <v>63</v>
      </c>
      <c r="AD2264" s="35" t="s">
        <v>63</v>
      </c>
      <c r="AE2264" s="45" t="s">
        <v>63</v>
      </c>
      <c r="AF2264" s="61"/>
      <c r="AG2264" s="45"/>
    </row>
    <row r="2265" spans="1:33" x14ac:dyDescent="0.2">
      <c r="A2265" s="59">
        <f>+VLOOKUP(B2265,Annuaire_roster!B:G,5,0)</f>
        <v>1425</v>
      </c>
      <c r="B2265" s="78" t="s">
        <v>150</v>
      </c>
      <c r="C2265" s="65">
        <v>0.33749999999999997</v>
      </c>
      <c r="D2265" s="65">
        <v>0.33333333333333331</v>
      </c>
      <c r="E2265" s="66">
        <v>0.75</v>
      </c>
      <c r="F2265" s="66">
        <v>0.75</v>
      </c>
      <c r="G2265" s="49"/>
      <c r="H2265" s="48"/>
      <c r="I2265" s="223"/>
      <c r="J2265" s="48"/>
      <c r="K2265" s="58">
        <v>0</v>
      </c>
      <c r="L2265" s="48">
        <v>0</v>
      </c>
      <c r="M2265" s="70">
        <v>0</v>
      </c>
      <c r="N2265" s="34">
        <v>0.375</v>
      </c>
      <c r="O2265" s="38">
        <v>0.375</v>
      </c>
      <c r="P2265" s="82" t="s">
        <v>83</v>
      </c>
      <c r="Q2265" s="43">
        <v>44806</v>
      </c>
      <c r="R2265" s="35">
        <v>0</v>
      </c>
      <c r="S2265" s="35">
        <v>0</v>
      </c>
      <c r="T2265" s="10" t="str">
        <f t="shared" si="398"/>
        <v>Sem - 36</v>
      </c>
      <c r="U2265" s="10" t="str">
        <f t="shared" si="399"/>
        <v>Septembre</v>
      </c>
      <c r="V2265" s="36" t="s">
        <v>231</v>
      </c>
      <c r="W2265" s="34"/>
      <c r="X2265" s="91">
        <f t="shared" si="400"/>
        <v>0</v>
      </c>
      <c r="Y2265" s="92" t="str">
        <f>VLOOKUP('CM-CIC'!B2196,Annuaire_roster!B:F,4,0)</f>
        <v>HMIDOUCH Fouad</v>
      </c>
      <c r="Z2265" s="37" t="s">
        <v>110</v>
      </c>
      <c r="AA2265" s="60">
        <v>0</v>
      </c>
      <c r="AB2265" s="35" t="s">
        <v>63</v>
      </c>
      <c r="AC2265" s="35" t="s">
        <v>63</v>
      </c>
      <c r="AD2265" s="35" t="s">
        <v>63</v>
      </c>
      <c r="AE2265" s="45" t="s">
        <v>63</v>
      </c>
      <c r="AF2265" s="61"/>
      <c r="AG2265" s="45"/>
    </row>
    <row r="2266" spans="1:33" x14ac:dyDescent="0.2">
      <c r="A2266" s="59">
        <f>+VLOOKUP(B2266,Annuaire_roster!B:G,5,0)</f>
        <v>1202</v>
      </c>
      <c r="B2266" s="78" t="s">
        <v>161</v>
      </c>
      <c r="C2266" s="65">
        <v>0.33333333333333331</v>
      </c>
      <c r="D2266" s="65">
        <v>0.33333333333333298</v>
      </c>
      <c r="E2266" s="66">
        <v>0.75</v>
      </c>
      <c r="F2266" s="66">
        <v>0.75</v>
      </c>
      <c r="G2266" s="49"/>
      <c r="H2266" s="48"/>
      <c r="I2266" s="122" t="str">
        <f>IF(IF(OR(C2266="",D2266="Congé",D2266="OFF",D2266="Congé spécial"),"",IF(D2266&gt;F2266,D2266-C2266,IF(C2266-D2266&lt;0,0,C2266-D2266)))&lt;0.00068287037037037,"",IF(OR(D2266="Congé",D2266="OFF",C2266="",D2266="Congé spécial"),"",IF(D2266&gt;F2266,D2266-C2266,IF(C2266-D2266&lt;0,0,C2266-D2266))))</f>
        <v/>
      </c>
      <c r="J2266" s="48"/>
      <c r="K2266" s="58">
        <v>0</v>
      </c>
      <c r="L2266" s="48">
        <v>0</v>
      </c>
      <c r="M2266" s="70">
        <v>0</v>
      </c>
      <c r="N2266" s="34">
        <v>0.37500000000000033</v>
      </c>
      <c r="O2266" s="38">
        <v>0.37500000000000033</v>
      </c>
      <c r="P2266" s="82" t="s">
        <v>83</v>
      </c>
      <c r="Q2266" s="43">
        <v>44806</v>
      </c>
      <c r="R2266" s="35">
        <v>0</v>
      </c>
      <c r="S2266" s="35">
        <v>0</v>
      </c>
      <c r="T2266" s="10" t="str">
        <f t="shared" si="398"/>
        <v>Sem - 36</v>
      </c>
      <c r="U2266" s="10" t="str">
        <f t="shared" si="399"/>
        <v>Septembre</v>
      </c>
      <c r="V2266" s="36" t="s">
        <v>231</v>
      </c>
      <c r="W2266" s="34"/>
      <c r="X2266" s="91">
        <f t="shared" si="400"/>
        <v>0</v>
      </c>
      <c r="Y2266" s="92" t="str">
        <f>VLOOKUP('CM-CIC'!B2197,Annuaire_roster!B:F,4,0)</f>
        <v>HMIDOUCH Fouad</v>
      </c>
      <c r="Z2266" s="37" t="s">
        <v>110</v>
      </c>
      <c r="AA2266" s="60">
        <v>0</v>
      </c>
      <c r="AB2266" s="35" t="s">
        <v>63</v>
      </c>
      <c r="AC2266" s="35" t="s">
        <v>63</v>
      </c>
      <c r="AD2266" s="35" t="s">
        <v>63</v>
      </c>
      <c r="AE2266" s="45" t="s">
        <v>63</v>
      </c>
      <c r="AF2266" s="61"/>
      <c r="AG2266" s="45"/>
    </row>
    <row r="2267" spans="1:33" x14ac:dyDescent="0.2">
      <c r="A2267" s="59">
        <f>+VLOOKUP(B2267,Annuaire_roster!B:G,5,0)</f>
        <v>1244</v>
      </c>
      <c r="B2267" s="78" t="s">
        <v>92</v>
      </c>
      <c r="C2267" s="65">
        <v>0.33333333333333331</v>
      </c>
      <c r="D2267" s="65">
        <v>0.33333333333333331</v>
      </c>
      <c r="E2267" s="66">
        <v>0.75</v>
      </c>
      <c r="F2267" s="66">
        <v>0.75</v>
      </c>
      <c r="G2267" s="49"/>
      <c r="H2267" s="48"/>
      <c r="I2267" s="130"/>
      <c r="J2267" s="48"/>
      <c r="K2267" s="58">
        <v>0</v>
      </c>
      <c r="L2267" s="48">
        <v>0</v>
      </c>
      <c r="M2267" s="70">
        <v>0</v>
      </c>
      <c r="N2267" s="34">
        <v>0.375</v>
      </c>
      <c r="O2267" s="38">
        <v>0.375</v>
      </c>
      <c r="P2267" s="82" t="s">
        <v>83</v>
      </c>
      <c r="Q2267" s="43">
        <v>44806</v>
      </c>
      <c r="R2267" s="35">
        <v>0</v>
      </c>
      <c r="S2267" s="35">
        <v>0</v>
      </c>
      <c r="T2267" s="10" t="str">
        <f t="shared" si="398"/>
        <v>Sem - 36</v>
      </c>
      <c r="U2267" s="10" t="str">
        <f t="shared" si="399"/>
        <v>Septembre</v>
      </c>
      <c r="V2267" s="36" t="s">
        <v>231</v>
      </c>
      <c r="W2267" s="34"/>
      <c r="X2267" s="91">
        <f t="shared" si="400"/>
        <v>0</v>
      </c>
      <c r="Y2267" s="92" t="str">
        <f>VLOOKUP('CM-CIC'!B2198,Annuaire_roster!B:F,4,0)</f>
        <v>HMIDOUCH Fouad</v>
      </c>
      <c r="Z2267" s="37" t="s">
        <v>110</v>
      </c>
      <c r="AA2267" s="60">
        <v>0</v>
      </c>
      <c r="AB2267" s="35" t="s">
        <v>63</v>
      </c>
      <c r="AC2267" s="35" t="s">
        <v>63</v>
      </c>
      <c r="AD2267" s="35" t="s">
        <v>63</v>
      </c>
      <c r="AE2267" s="45" t="s">
        <v>63</v>
      </c>
      <c r="AF2267" s="61"/>
      <c r="AG2267" s="45"/>
    </row>
    <row r="2268" spans="1:33" x14ac:dyDescent="0.2">
      <c r="A2268" s="59">
        <f>+VLOOKUP(B2268,Annuaire_roster!B:G,5,0)</f>
        <v>1369</v>
      </c>
      <c r="B2268" s="78" t="s">
        <v>113</v>
      </c>
      <c r="C2268" s="65">
        <v>0.33263888888888887</v>
      </c>
      <c r="D2268" s="65">
        <v>0.33333333333333331</v>
      </c>
      <c r="E2268" s="66">
        <v>0.75</v>
      </c>
      <c r="F2268" s="66">
        <v>0.75</v>
      </c>
      <c r="G2268" s="49"/>
      <c r="H2268" s="48"/>
      <c r="I2268" s="69" t="s">
        <v>63</v>
      </c>
      <c r="J2268" s="48"/>
      <c r="K2268" s="58">
        <v>0</v>
      </c>
      <c r="L2268" s="48">
        <v>0</v>
      </c>
      <c r="M2268" s="70">
        <v>0</v>
      </c>
      <c r="N2268" s="34">
        <v>0.375</v>
      </c>
      <c r="O2268" s="38">
        <v>0.375</v>
      </c>
      <c r="P2268" s="82" t="s">
        <v>83</v>
      </c>
      <c r="Q2268" s="43">
        <v>44806</v>
      </c>
      <c r="R2268" s="35">
        <v>0</v>
      </c>
      <c r="S2268" s="35">
        <v>0</v>
      </c>
      <c r="T2268" s="10" t="str">
        <f t="shared" si="398"/>
        <v>Sem - 36</v>
      </c>
      <c r="U2268" s="10" t="str">
        <f t="shared" si="399"/>
        <v>Septembre</v>
      </c>
      <c r="V2268" s="36" t="s">
        <v>231</v>
      </c>
      <c r="W2268" s="34"/>
      <c r="X2268" s="91">
        <f t="shared" si="400"/>
        <v>0</v>
      </c>
      <c r="Y2268" s="92" t="str">
        <f>VLOOKUP('CM-CIC'!B2199,Annuaire_roster!B:F,4,0)</f>
        <v>HMIDOUCH Fouad</v>
      </c>
      <c r="Z2268" s="37" t="s">
        <v>110</v>
      </c>
      <c r="AA2268" s="60">
        <v>0</v>
      </c>
      <c r="AB2268" s="35" t="s">
        <v>63</v>
      </c>
      <c r="AC2268" s="35" t="s">
        <v>63</v>
      </c>
      <c r="AD2268" s="35" t="s">
        <v>63</v>
      </c>
      <c r="AE2268" s="45" t="s">
        <v>63</v>
      </c>
      <c r="AF2268" s="61"/>
      <c r="AG2268" s="45"/>
    </row>
    <row r="2269" spans="1:33" x14ac:dyDescent="0.2">
      <c r="A2269" s="59">
        <f>+VLOOKUP(B2269,Annuaire_roster!B:G,5,0)</f>
        <v>1422</v>
      </c>
      <c r="B2269" s="78" t="s">
        <v>148</v>
      </c>
      <c r="C2269" s="65"/>
      <c r="D2269" s="65" t="s">
        <v>188</v>
      </c>
      <c r="E2269" s="66"/>
      <c r="F2269" s="66" t="s">
        <v>188</v>
      </c>
      <c r="G2269" s="49"/>
      <c r="H2269" s="48"/>
      <c r="I2269" s="69" t="s">
        <v>63</v>
      </c>
      <c r="J2269" s="48"/>
      <c r="K2269" s="58">
        <v>0</v>
      </c>
      <c r="L2269" s="48">
        <v>0</v>
      </c>
      <c r="M2269" s="70">
        <v>0</v>
      </c>
      <c r="N2269" s="34" t="s">
        <v>63</v>
      </c>
      <c r="O2269" s="38">
        <v>0</v>
      </c>
      <c r="P2269" s="82" t="s">
        <v>83</v>
      </c>
      <c r="Q2269" s="43">
        <v>44806</v>
      </c>
      <c r="R2269" s="35">
        <v>0</v>
      </c>
      <c r="S2269" s="35">
        <v>0</v>
      </c>
      <c r="T2269" s="10" t="str">
        <f t="shared" si="398"/>
        <v>Sem - 36</v>
      </c>
      <c r="U2269" s="10" t="str">
        <f t="shared" si="399"/>
        <v>Septembre</v>
      </c>
      <c r="V2269" s="36" t="s">
        <v>231</v>
      </c>
      <c r="W2269" s="34"/>
      <c r="X2269" s="91">
        <f t="shared" si="400"/>
        <v>0</v>
      </c>
      <c r="Y2269" s="92" t="str">
        <f>VLOOKUP('CM-CIC'!B2200,Annuaire_roster!B:F,4,0)</f>
        <v>HMIDOUCH Fouad</v>
      </c>
      <c r="Z2269" s="37" t="s">
        <v>110</v>
      </c>
      <c r="AA2269" s="60">
        <v>0</v>
      </c>
      <c r="AB2269" s="35">
        <v>0.33333333333333298</v>
      </c>
      <c r="AC2269" s="35" t="s">
        <v>63</v>
      </c>
      <c r="AD2269" s="35" t="s">
        <v>63</v>
      </c>
      <c r="AE2269" s="45" t="s">
        <v>63</v>
      </c>
      <c r="AF2269" s="61"/>
      <c r="AG2269" s="45"/>
    </row>
    <row r="2270" spans="1:33" x14ac:dyDescent="0.2">
      <c r="A2270" s="59">
        <f>+VLOOKUP(B2270,Annuaire_roster!B:G,5,0)</f>
        <v>1437</v>
      </c>
      <c r="B2270" s="78" t="s">
        <v>158</v>
      </c>
      <c r="C2270" s="65">
        <v>0.32777777777777778</v>
      </c>
      <c r="D2270" s="65">
        <v>0.33333333333333331</v>
      </c>
      <c r="E2270" s="66">
        <v>0.75</v>
      </c>
      <c r="F2270" s="66">
        <v>0.75</v>
      </c>
      <c r="G2270" s="49"/>
      <c r="H2270" s="48"/>
      <c r="I2270" s="69" t="s">
        <v>63</v>
      </c>
      <c r="J2270" s="48"/>
      <c r="K2270" s="58">
        <v>0</v>
      </c>
      <c r="L2270" s="48">
        <v>0</v>
      </c>
      <c r="M2270" s="70">
        <v>0</v>
      </c>
      <c r="N2270" s="34">
        <v>0.375</v>
      </c>
      <c r="O2270" s="38">
        <v>0.375</v>
      </c>
      <c r="P2270" s="82" t="s">
        <v>83</v>
      </c>
      <c r="Q2270" s="43">
        <v>44806</v>
      </c>
      <c r="R2270" s="35">
        <v>0</v>
      </c>
      <c r="S2270" s="35">
        <v>0</v>
      </c>
      <c r="T2270" s="10" t="str">
        <f t="shared" si="398"/>
        <v>Sem - 36</v>
      </c>
      <c r="U2270" s="10" t="str">
        <f t="shared" si="399"/>
        <v>Septembre</v>
      </c>
      <c r="V2270" s="36" t="s">
        <v>231</v>
      </c>
      <c r="W2270" s="34"/>
      <c r="X2270" s="91">
        <f t="shared" si="400"/>
        <v>5.5555555555555358E-3</v>
      </c>
      <c r="Y2270" s="92" t="str">
        <f>VLOOKUP('CM-CIC'!B2201,Annuaire_roster!B:F,4,0)</f>
        <v>HMIDOUCH Fouad</v>
      </c>
      <c r="Z2270" s="37" t="s">
        <v>110</v>
      </c>
      <c r="AA2270" s="60">
        <v>0</v>
      </c>
      <c r="AB2270" s="35" t="s">
        <v>63</v>
      </c>
      <c r="AC2270" s="35" t="s">
        <v>63</v>
      </c>
      <c r="AD2270" s="35" t="s">
        <v>63</v>
      </c>
      <c r="AE2270" s="45" t="s">
        <v>63</v>
      </c>
      <c r="AF2270" s="61"/>
      <c r="AG2270" s="45"/>
    </row>
    <row r="2271" spans="1:33" x14ac:dyDescent="0.2">
      <c r="A2271" s="59">
        <f>+VLOOKUP(B2271,Annuaire_roster!B:G,5,0)</f>
        <v>1177</v>
      </c>
      <c r="B2271" s="78" t="s">
        <v>75</v>
      </c>
      <c r="C2271" s="65">
        <v>0.33124999999999999</v>
      </c>
      <c r="D2271" s="65">
        <v>0.33333333333333331</v>
      </c>
      <c r="E2271" s="66">
        <v>0.75</v>
      </c>
      <c r="F2271" s="66">
        <v>0.75</v>
      </c>
      <c r="G2271" s="49"/>
      <c r="H2271" s="48"/>
      <c r="I2271" s="69" t="s">
        <v>63</v>
      </c>
      <c r="J2271" s="48"/>
      <c r="K2271" s="58">
        <v>0</v>
      </c>
      <c r="L2271" s="48">
        <v>0</v>
      </c>
      <c r="M2271" s="70">
        <v>0</v>
      </c>
      <c r="N2271" s="34">
        <v>0.375</v>
      </c>
      <c r="O2271" s="38">
        <v>0.375</v>
      </c>
      <c r="P2271" s="82" t="s">
        <v>83</v>
      </c>
      <c r="Q2271" s="43">
        <v>44806</v>
      </c>
      <c r="R2271" s="35">
        <v>0</v>
      </c>
      <c r="S2271" s="35">
        <v>0</v>
      </c>
      <c r="T2271" s="10" t="str">
        <f t="shared" si="398"/>
        <v>Sem - 36</v>
      </c>
      <c r="U2271" s="10" t="str">
        <f t="shared" si="399"/>
        <v>Septembre</v>
      </c>
      <c r="V2271" s="36" t="s">
        <v>231</v>
      </c>
      <c r="W2271" s="34"/>
      <c r="X2271" s="91">
        <f t="shared" si="400"/>
        <v>2.0833333333333259E-3</v>
      </c>
      <c r="Y2271" s="92" t="str">
        <f>VLOOKUP('CM-CIC'!B2202,Annuaire_roster!B:F,4,0)</f>
        <v>HMIDOUCH Fouad</v>
      </c>
      <c r="Z2271" s="37" t="s">
        <v>110</v>
      </c>
      <c r="AA2271" s="60">
        <v>0</v>
      </c>
      <c r="AB2271" s="35" t="s">
        <v>63</v>
      </c>
      <c r="AC2271" s="35" t="s">
        <v>63</v>
      </c>
      <c r="AD2271" s="35" t="s">
        <v>63</v>
      </c>
      <c r="AE2271" s="45" t="s">
        <v>63</v>
      </c>
      <c r="AF2271" s="61"/>
      <c r="AG2271" s="45"/>
    </row>
    <row r="2272" spans="1:33" x14ac:dyDescent="0.2">
      <c r="A2272" s="59">
        <f>+VLOOKUP(B2272,Annuaire_roster!B:G,5,0)</f>
        <v>1302</v>
      </c>
      <c r="B2272" s="78" t="s">
        <v>112</v>
      </c>
      <c r="C2272" s="65">
        <v>0.33124999999999999</v>
      </c>
      <c r="D2272" s="65">
        <v>0.33333333333333331</v>
      </c>
      <c r="E2272" s="66">
        <v>0.75</v>
      </c>
      <c r="F2272" s="66">
        <v>0.75</v>
      </c>
      <c r="G2272" s="49"/>
      <c r="H2272" s="48"/>
      <c r="I2272" s="69" t="s">
        <v>63</v>
      </c>
      <c r="J2272" s="48"/>
      <c r="K2272" s="58">
        <v>0</v>
      </c>
      <c r="L2272" s="48">
        <v>0</v>
      </c>
      <c r="M2272" s="70">
        <v>0</v>
      </c>
      <c r="N2272" s="34">
        <v>0.375</v>
      </c>
      <c r="O2272" s="38">
        <v>0.375</v>
      </c>
      <c r="P2272" s="82" t="s">
        <v>83</v>
      </c>
      <c r="Q2272" s="43">
        <v>44806</v>
      </c>
      <c r="R2272" s="35">
        <v>0</v>
      </c>
      <c r="S2272" s="35">
        <v>0</v>
      </c>
      <c r="T2272" s="10" t="str">
        <f t="shared" si="398"/>
        <v>Sem - 36</v>
      </c>
      <c r="U2272" s="10" t="str">
        <f t="shared" si="399"/>
        <v>Septembre</v>
      </c>
      <c r="V2272" s="36" t="s">
        <v>231</v>
      </c>
      <c r="W2272" s="34"/>
      <c r="X2272" s="91">
        <f t="shared" si="400"/>
        <v>2.0833333333333259E-3</v>
      </c>
      <c r="Y2272" s="92" t="str">
        <f>VLOOKUP('CM-CIC'!B2203,Annuaire_roster!B:F,4,0)</f>
        <v>HMIDOUCH Fouad</v>
      </c>
      <c r="Z2272" s="37" t="s">
        <v>110</v>
      </c>
      <c r="AA2272" s="60">
        <v>0</v>
      </c>
      <c r="AB2272" s="35" t="s">
        <v>63</v>
      </c>
      <c r="AC2272" s="35" t="s">
        <v>63</v>
      </c>
      <c r="AD2272" s="35" t="s">
        <v>63</v>
      </c>
      <c r="AE2272" s="45" t="s">
        <v>63</v>
      </c>
      <c r="AF2272" s="61"/>
      <c r="AG2272" s="45"/>
    </row>
    <row r="2273" spans="1:33" x14ac:dyDescent="0.2">
      <c r="A2273" s="59">
        <f>+VLOOKUP(B2273,Annuaire_roster!B:G,5,0)</f>
        <v>1245</v>
      </c>
      <c r="B2273" s="78" t="s">
        <v>90</v>
      </c>
      <c r="C2273" s="65">
        <v>0.33124999999999999</v>
      </c>
      <c r="D2273" s="65">
        <v>0.33333333333333331</v>
      </c>
      <c r="E2273" s="66">
        <v>0.75</v>
      </c>
      <c r="F2273" s="66">
        <v>0.75</v>
      </c>
      <c r="G2273" s="49"/>
      <c r="H2273" s="48"/>
      <c r="I2273" s="69" t="s">
        <v>63</v>
      </c>
      <c r="J2273" s="48"/>
      <c r="K2273" s="58">
        <v>0</v>
      </c>
      <c r="L2273" s="48">
        <v>0</v>
      </c>
      <c r="M2273" s="70">
        <v>0</v>
      </c>
      <c r="N2273" s="34">
        <v>0.375</v>
      </c>
      <c r="O2273" s="38">
        <v>0.375</v>
      </c>
      <c r="P2273" s="82" t="s">
        <v>83</v>
      </c>
      <c r="Q2273" s="43">
        <v>44806</v>
      </c>
      <c r="R2273" s="35">
        <v>0</v>
      </c>
      <c r="S2273" s="35">
        <v>0</v>
      </c>
      <c r="T2273" s="10" t="str">
        <f t="shared" si="398"/>
        <v>Sem - 36</v>
      </c>
      <c r="U2273" s="10" t="str">
        <f t="shared" si="399"/>
        <v>Septembre</v>
      </c>
      <c r="V2273" s="36" t="s">
        <v>231</v>
      </c>
      <c r="W2273" s="34"/>
      <c r="X2273" s="91">
        <f t="shared" si="400"/>
        <v>2.0833333333333259E-3</v>
      </c>
      <c r="Y2273" s="92" t="str">
        <f>VLOOKUP('CM-CIC'!B2204,Annuaire_roster!B:F,4,0)</f>
        <v>HMIDOUCH Fouad</v>
      </c>
      <c r="Z2273" s="37" t="s">
        <v>110</v>
      </c>
      <c r="AA2273" s="60">
        <v>0</v>
      </c>
      <c r="AB2273" s="35" t="s">
        <v>63</v>
      </c>
      <c r="AC2273" s="35" t="s">
        <v>63</v>
      </c>
      <c r="AD2273" s="35" t="s">
        <v>63</v>
      </c>
      <c r="AE2273" s="45" t="s">
        <v>63</v>
      </c>
      <c r="AF2273" s="61"/>
      <c r="AG2273" s="45"/>
    </row>
    <row r="2274" spans="1:33" x14ac:dyDescent="0.2">
      <c r="A2274" s="59">
        <f>+VLOOKUP(B2274,Annuaire_roster!B:G,5,0)</f>
        <v>1197</v>
      </c>
      <c r="B2274" s="78" t="s">
        <v>82</v>
      </c>
      <c r="C2274" s="65"/>
      <c r="D2274" s="65">
        <v>0.33333333333333331</v>
      </c>
      <c r="E2274" s="66"/>
      <c r="F2274" s="66">
        <v>0.75</v>
      </c>
      <c r="G2274" s="49"/>
      <c r="H2274" s="48"/>
      <c r="I2274" s="69" t="s">
        <v>63</v>
      </c>
      <c r="J2274" s="48"/>
      <c r="K2274" s="58">
        <v>0</v>
      </c>
      <c r="L2274" s="48">
        <v>0</v>
      </c>
      <c r="M2274" s="70" t="s">
        <v>187</v>
      </c>
      <c r="N2274" s="34" t="s">
        <v>63</v>
      </c>
      <c r="O2274" s="38">
        <v>0.375</v>
      </c>
      <c r="P2274" s="82" t="s">
        <v>83</v>
      </c>
      <c r="Q2274" s="43">
        <v>44806</v>
      </c>
      <c r="R2274" s="35">
        <v>0.375</v>
      </c>
      <c r="S2274" s="35">
        <v>0.375</v>
      </c>
      <c r="T2274" s="10" t="str">
        <f t="shared" si="398"/>
        <v>Sem - 36</v>
      </c>
      <c r="U2274" s="10" t="str">
        <f t="shared" si="399"/>
        <v>Septembre</v>
      </c>
      <c r="V2274" s="36" t="s">
        <v>231</v>
      </c>
      <c r="W2274" s="34"/>
      <c r="X2274" s="91">
        <f t="shared" si="400"/>
        <v>0</v>
      </c>
      <c r="Y2274" s="92" t="str">
        <f>VLOOKUP('CM-CIC'!B2205,Annuaire_roster!B:F,4,0)</f>
        <v>HMIDOUCH Fouad</v>
      </c>
      <c r="Z2274" s="37" t="s">
        <v>110</v>
      </c>
      <c r="AA2274" s="60">
        <v>0</v>
      </c>
      <c r="AB2274" s="35" t="s">
        <v>63</v>
      </c>
      <c r="AC2274" s="35" t="s">
        <v>63</v>
      </c>
      <c r="AD2274" s="35" t="s">
        <v>63</v>
      </c>
      <c r="AE2274" s="45" t="s">
        <v>63</v>
      </c>
      <c r="AF2274" s="61"/>
      <c r="AG2274" s="45"/>
    </row>
    <row r="2275" spans="1:33" x14ac:dyDescent="0.2">
      <c r="A2275" s="59">
        <f>+VLOOKUP(B2275,Annuaire_roster!B:G,5,0)</f>
        <v>1423</v>
      </c>
      <c r="B2275" s="78" t="s">
        <v>149</v>
      </c>
      <c r="C2275" s="65">
        <v>0.33333333333333331</v>
      </c>
      <c r="D2275" s="65">
        <v>0.33333333333333331</v>
      </c>
      <c r="E2275" s="66">
        <v>0.75</v>
      </c>
      <c r="F2275" s="66">
        <v>0.75</v>
      </c>
      <c r="G2275" s="49"/>
      <c r="H2275" s="48"/>
      <c r="I2275" s="69" t="s">
        <v>63</v>
      </c>
      <c r="J2275" s="48"/>
      <c r="K2275" s="58">
        <v>0</v>
      </c>
      <c r="L2275" s="48">
        <v>0</v>
      </c>
      <c r="M2275" s="70">
        <v>0</v>
      </c>
      <c r="N2275" s="34">
        <v>0.375</v>
      </c>
      <c r="O2275" s="38">
        <v>0.375</v>
      </c>
      <c r="P2275" s="82" t="s">
        <v>83</v>
      </c>
      <c r="Q2275" s="43">
        <v>44806</v>
      </c>
      <c r="R2275" s="35">
        <v>0</v>
      </c>
      <c r="S2275" s="35">
        <v>0</v>
      </c>
      <c r="T2275" s="10" t="str">
        <f t="shared" si="398"/>
        <v>Sem - 36</v>
      </c>
      <c r="U2275" s="10" t="str">
        <f t="shared" si="399"/>
        <v>Septembre</v>
      </c>
      <c r="V2275" s="36" t="s">
        <v>231</v>
      </c>
      <c r="W2275" s="34"/>
      <c r="X2275" s="91">
        <f t="shared" si="400"/>
        <v>0</v>
      </c>
      <c r="Y2275" s="92" t="str">
        <f>VLOOKUP('CM-CIC'!B2206,Annuaire_roster!B:F,4,0)</f>
        <v>HMIDOUCH Fouad</v>
      </c>
      <c r="Z2275" s="37" t="s">
        <v>110</v>
      </c>
      <c r="AA2275" s="60">
        <v>0</v>
      </c>
      <c r="AB2275" s="35" t="s">
        <v>63</v>
      </c>
      <c r="AC2275" s="35" t="s">
        <v>63</v>
      </c>
      <c r="AD2275" s="35" t="s">
        <v>63</v>
      </c>
      <c r="AE2275" s="45" t="s">
        <v>63</v>
      </c>
      <c r="AF2275" s="61"/>
      <c r="AG2275" s="45"/>
    </row>
    <row r="2276" spans="1:33" x14ac:dyDescent="0.2">
      <c r="A2276" s="59">
        <f>+VLOOKUP(B2276,Annuaire_roster!B:G,5,0)</f>
        <v>1436</v>
      </c>
      <c r="B2276" s="78" t="s">
        <v>157</v>
      </c>
      <c r="C2276" s="65">
        <v>0.33194444444444443</v>
      </c>
      <c r="D2276" s="65">
        <v>0.33333333333333331</v>
      </c>
      <c r="E2276" s="66">
        <v>0.75</v>
      </c>
      <c r="F2276" s="66">
        <v>0.75</v>
      </c>
      <c r="G2276" s="49"/>
      <c r="H2276" s="48"/>
      <c r="I2276" s="69" t="s">
        <v>63</v>
      </c>
      <c r="J2276" s="48"/>
      <c r="K2276" s="58">
        <v>0</v>
      </c>
      <c r="L2276" s="48">
        <v>0</v>
      </c>
      <c r="M2276" s="70">
        <v>0</v>
      </c>
      <c r="N2276" s="34">
        <v>0.375</v>
      </c>
      <c r="O2276" s="38">
        <v>0.375</v>
      </c>
      <c r="P2276" s="82" t="s">
        <v>83</v>
      </c>
      <c r="Q2276" s="43">
        <v>44806</v>
      </c>
      <c r="R2276" s="35">
        <v>0</v>
      </c>
      <c r="S2276" s="35">
        <v>0</v>
      </c>
      <c r="T2276" s="10" t="str">
        <f t="shared" si="398"/>
        <v>Sem - 36</v>
      </c>
      <c r="U2276" s="10" t="str">
        <f t="shared" si="399"/>
        <v>Septembre</v>
      </c>
      <c r="V2276" s="36" t="s">
        <v>231</v>
      </c>
      <c r="W2276" s="34"/>
      <c r="X2276" s="91">
        <f t="shared" si="400"/>
        <v>1.388888888888884E-3</v>
      </c>
      <c r="Y2276" s="92" t="str">
        <f>VLOOKUP('CM-CIC'!B2207,Annuaire_roster!B:F,4,0)</f>
        <v>HMIDOUCH Fouad</v>
      </c>
      <c r="Z2276" s="37" t="s">
        <v>110</v>
      </c>
      <c r="AA2276" s="60">
        <v>0</v>
      </c>
      <c r="AB2276" s="35" t="s">
        <v>63</v>
      </c>
      <c r="AC2276" s="35" t="s">
        <v>63</v>
      </c>
      <c r="AD2276" s="35" t="s">
        <v>63</v>
      </c>
      <c r="AE2276" s="45" t="s">
        <v>63</v>
      </c>
      <c r="AF2276" s="61"/>
      <c r="AG2276" s="45"/>
    </row>
    <row r="2277" spans="1:33" x14ac:dyDescent="0.2">
      <c r="A2277" s="59">
        <f>+VLOOKUP(B2277,Annuaire_roster!B:G,5,0)</f>
        <v>1248</v>
      </c>
      <c r="B2277" s="78" t="s">
        <v>91</v>
      </c>
      <c r="C2277" s="65" t="s">
        <v>80</v>
      </c>
      <c r="D2277" s="65">
        <v>0.35416666666666669</v>
      </c>
      <c r="E2277" s="66">
        <v>0.77083333333333337</v>
      </c>
      <c r="F2277" s="66">
        <v>0.77083333333333337</v>
      </c>
      <c r="G2277" s="49"/>
      <c r="H2277" s="48"/>
      <c r="I2277" s="69"/>
      <c r="J2277" s="48"/>
      <c r="K2277" s="58">
        <v>0</v>
      </c>
      <c r="L2277" s="48">
        <v>0</v>
      </c>
      <c r="M2277" s="70">
        <v>0</v>
      </c>
      <c r="N2277" s="34">
        <v>0.375</v>
      </c>
      <c r="O2277" s="38">
        <v>0.375</v>
      </c>
      <c r="P2277" s="82" t="s">
        <v>83</v>
      </c>
      <c r="Q2277" s="43">
        <v>44806</v>
      </c>
      <c r="R2277" s="35">
        <v>0</v>
      </c>
      <c r="S2277" s="35">
        <v>0</v>
      </c>
      <c r="T2277" s="10" t="str">
        <f t="shared" si="398"/>
        <v>Sem - 36</v>
      </c>
      <c r="U2277" s="10" t="str">
        <f t="shared" si="399"/>
        <v>Septembre</v>
      </c>
      <c r="V2277" s="36" t="s">
        <v>231</v>
      </c>
      <c r="W2277" s="34"/>
      <c r="X2277" s="91">
        <f t="shared" si="400"/>
        <v>0</v>
      </c>
      <c r="Y2277" s="92" t="str">
        <f>VLOOKUP('CM-CIC'!B2208,Annuaire_roster!B:F,4,0)</f>
        <v>HMIDOUCH Fouad</v>
      </c>
      <c r="Z2277" s="37" t="s">
        <v>110</v>
      </c>
      <c r="AA2277" s="60">
        <v>0</v>
      </c>
      <c r="AB2277" s="35" t="s">
        <v>63</v>
      </c>
      <c r="AC2277" s="35" t="s">
        <v>63</v>
      </c>
      <c r="AD2277" s="35" t="s">
        <v>63</v>
      </c>
      <c r="AE2277" s="45" t="s">
        <v>63</v>
      </c>
      <c r="AF2277" s="61"/>
      <c r="AG2277" s="45"/>
    </row>
    <row r="2278" spans="1:33" x14ac:dyDescent="0.2">
      <c r="A2278" s="59">
        <f>+VLOOKUP(B2278,Annuaire_roster!B:G,5,0)</f>
        <v>1373</v>
      </c>
      <c r="B2278" s="78" t="s">
        <v>118</v>
      </c>
      <c r="C2278" s="65"/>
      <c r="D2278" s="65" t="s">
        <v>188</v>
      </c>
      <c r="E2278" s="66"/>
      <c r="F2278" s="66" t="s">
        <v>188</v>
      </c>
      <c r="G2278" s="49"/>
      <c r="H2278" s="48"/>
      <c r="I2278" s="69" t="s">
        <v>63</v>
      </c>
      <c r="J2278" s="48"/>
      <c r="K2278" s="58">
        <v>0</v>
      </c>
      <c r="L2278" s="48">
        <v>0</v>
      </c>
      <c r="M2278" s="70">
        <v>0</v>
      </c>
      <c r="N2278" s="34" t="s">
        <v>63</v>
      </c>
      <c r="O2278" s="38">
        <v>0</v>
      </c>
      <c r="P2278" s="82" t="s">
        <v>83</v>
      </c>
      <c r="Q2278" s="43">
        <v>44806</v>
      </c>
      <c r="R2278" s="35">
        <v>0</v>
      </c>
      <c r="S2278" s="35">
        <v>0</v>
      </c>
      <c r="T2278" s="10" t="str">
        <f t="shared" si="398"/>
        <v>Sem - 36</v>
      </c>
      <c r="U2278" s="10" t="str">
        <f t="shared" si="399"/>
        <v>Septembre</v>
      </c>
      <c r="V2278" s="36" t="s">
        <v>231</v>
      </c>
      <c r="W2278" s="34"/>
      <c r="X2278" s="91">
        <f t="shared" si="400"/>
        <v>0</v>
      </c>
      <c r="Y2278" s="92" t="str">
        <f>VLOOKUP('CM-CIC'!B2209,Annuaire_roster!B:F,4,0)</f>
        <v>HMIDOUCH Fouad</v>
      </c>
      <c r="Z2278" s="37" t="s">
        <v>110</v>
      </c>
      <c r="AA2278" s="60">
        <v>0</v>
      </c>
      <c r="AB2278" s="35">
        <v>0.33333333333333298</v>
      </c>
      <c r="AC2278" s="35" t="s">
        <v>63</v>
      </c>
      <c r="AD2278" s="35" t="s">
        <v>63</v>
      </c>
      <c r="AE2278" s="45" t="s">
        <v>63</v>
      </c>
      <c r="AF2278" s="61"/>
      <c r="AG2278" s="45"/>
    </row>
    <row r="2279" spans="1:33" x14ac:dyDescent="0.2">
      <c r="A2279" s="59">
        <f>+VLOOKUP(B2279,Annuaire_roster!B:G,5,0)</f>
        <v>1248</v>
      </c>
      <c r="B2279" s="78" t="s">
        <v>91</v>
      </c>
      <c r="C2279" s="65">
        <v>0.3576388888888889</v>
      </c>
      <c r="D2279" s="65">
        <v>0.35416666666666669</v>
      </c>
      <c r="E2279" s="66">
        <v>0.72916666666666663</v>
      </c>
      <c r="F2279" s="66">
        <v>0.72916666666666663</v>
      </c>
      <c r="G2279" s="49"/>
      <c r="H2279" s="48"/>
      <c r="I2279" s="223"/>
      <c r="J2279" s="48"/>
      <c r="K2279" s="58">
        <v>0</v>
      </c>
      <c r="L2279" s="48">
        <v>0</v>
      </c>
      <c r="M2279" s="70">
        <v>0</v>
      </c>
      <c r="N2279" s="34">
        <v>0.33333333333333326</v>
      </c>
      <c r="O2279" s="38">
        <v>0.33333333333333326</v>
      </c>
      <c r="P2279" s="82" t="s">
        <v>83</v>
      </c>
      <c r="Q2279" s="43">
        <v>44807</v>
      </c>
      <c r="R2279" s="35">
        <v>0</v>
      </c>
      <c r="S2279" s="35">
        <v>0</v>
      </c>
      <c r="T2279" s="10" t="str">
        <f t="shared" si="398"/>
        <v>Sem - 36</v>
      </c>
      <c r="U2279" s="10" t="str">
        <f t="shared" si="399"/>
        <v>Septembre</v>
      </c>
      <c r="V2279" s="36" t="s">
        <v>231</v>
      </c>
      <c r="W2279" s="34"/>
      <c r="X2279" s="91">
        <f t="shared" si="400"/>
        <v>0</v>
      </c>
      <c r="Y2279" s="92" t="str">
        <f>VLOOKUP('CM-CIC'!B2210,Annuaire_roster!B:F,4,0)</f>
        <v>HMIDOUCH Fouad</v>
      </c>
      <c r="Z2279" s="37" t="s">
        <v>110</v>
      </c>
      <c r="AA2279" s="60">
        <v>0</v>
      </c>
      <c r="AB2279" s="35" t="s">
        <v>63</v>
      </c>
      <c r="AC2279" s="35" t="s">
        <v>63</v>
      </c>
      <c r="AD2279" s="35" t="s">
        <v>63</v>
      </c>
      <c r="AE2279" s="45" t="s">
        <v>63</v>
      </c>
      <c r="AF2279" s="61"/>
      <c r="AG2279" s="45"/>
    </row>
    <row r="2280" spans="1:33" x14ac:dyDescent="0.2">
      <c r="A2280" s="59">
        <f>+VLOOKUP(B2280,Annuaire_roster!B:G,5,0)</f>
        <v>1425</v>
      </c>
      <c r="B2280" s="78" t="s">
        <v>150</v>
      </c>
      <c r="C2280" s="65">
        <v>0.33611111111111108</v>
      </c>
      <c r="D2280" s="65">
        <v>0.33333333333333331</v>
      </c>
      <c r="E2280" s="66">
        <v>0.70833333333333337</v>
      </c>
      <c r="F2280" s="66">
        <v>0.70833333333333337</v>
      </c>
      <c r="G2280" s="49"/>
      <c r="H2280" s="48"/>
      <c r="I2280" s="223"/>
      <c r="J2280" s="48"/>
      <c r="K2280" s="58">
        <v>0</v>
      </c>
      <c r="L2280" s="48">
        <v>0</v>
      </c>
      <c r="M2280" s="70">
        <v>0</v>
      </c>
      <c r="N2280" s="34">
        <v>0.33333333333333337</v>
      </c>
      <c r="O2280" s="38">
        <v>0.33333333333333337</v>
      </c>
      <c r="P2280" s="82" t="s">
        <v>83</v>
      </c>
      <c r="Q2280" s="43">
        <v>44807</v>
      </c>
      <c r="R2280" s="35">
        <v>0</v>
      </c>
      <c r="S2280" s="35">
        <v>0</v>
      </c>
      <c r="T2280" s="10" t="str">
        <f t="shared" si="398"/>
        <v>Sem - 36</v>
      </c>
      <c r="U2280" s="10" t="str">
        <f t="shared" si="399"/>
        <v>Septembre</v>
      </c>
      <c r="V2280" s="36" t="s">
        <v>231</v>
      </c>
      <c r="W2280" s="34"/>
      <c r="X2280" s="91">
        <f t="shared" si="400"/>
        <v>0</v>
      </c>
      <c r="Y2280" s="92" t="str">
        <f>VLOOKUP('CM-CIC'!B2211,Annuaire_roster!B:F,4,0)</f>
        <v>HMIDOUCH Fouad</v>
      </c>
      <c r="Z2280" s="37" t="s">
        <v>110</v>
      </c>
      <c r="AA2280" s="60">
        <v>0</v>
      </c>
      <c r="AB2280" s="35" t="s">
        <v>63</v>
      </c>
      <c r="AC2280" s="35" t="s">
        <v>63</v>
      </c>
      <c r="AD2280" s="35" t="s">
        <v>63</v>
      </c>
      <c r="AE2280" s="45" t="s">
        <v>63</v>
      </c>
      <c r="AF2280" s="61"/>
      <c r="AG2280" s="45"/>
    </row>
    <row r="2281" spans="1:33" x14ac:dyDescent="0.2">
      <c r="A2281" s="59">
        <f>+VLOOKUP(B2281,Annuaire_roster!B:G,5,0)</f>
        <v>1202</v>
      </c>
      <c r="B2281" s="78" t="s">
        <v>161</v>
      </c>
      <c r="C2281" s="65">
        <v>0.33194444444444443</v>
      </c>
      <c r="D2281" s="65">
        <v>0.33333333333333331</v>
      </c>
      <c r="E2281" s="66">
        <v>0.70833333333333337</v>
      </c>
      <c r="F2281" s="66">
        <v>0.70833333333333337</v>
      </c>
      <c r="G2281" s="49"/>
      <c r="H2281" s="48"/>
      <c r="I2281" s="69" t="s">
        <v>63</v>
      </c>
      <c r="J2281" s="48"/>
      <c r="K2281" s="58">
        <v>0</v>
      </c>
      <c r="L2281" s="48">
        <v>0</v>
      </c>
      <c r="M2281" s="70">
        <v>0</v>
      </c>
      <c r="N2281" s="34">
        <v>0.33333333333333337</v>
      </c>
      <c r="O2281" s="38">
        <v>0.33333333333333337</v>
      </c>
      <c r="P2281" s="82" t="s">
        <v>83</v>
      </c>
      <c r="Q2281" s="43">
        <v>44807</v>
      </c>
      <c r="R2281" s="35">
        <v>0</v>
      </c>
      <c r="S2281" s="35">
        <v>0</v>
      </c>
      <c r="T2281" s="10" t="str">
        <f t="shared" si="398"/>
        <v>Sem - 36</v>
      </c>
      <c r="U2281" s="10" t="str">
        <f t="shared" si="399"/>
        <v>Septembre</v>
      </c>
      <c r="V2281" s="36" t="s">
        <v>231</v>
      </c>
      <c r="W2281" s="34"/>
      <c r="X2281" s="91">
        <f t="shared" si="400"/>
        <v>1.388888888888884E-3</v>
      </c>
      <c r="Y2281" s="92" t="str">
        <f>VLOOKUP('CM-CIC'!B2212,Annuaire_roster!B:F,4,0)</f>
        <v>HMIDOUCH Fouad</v>
      </c>
      <c r="Z2281" s="37" t="s">
        <v>110</v>
      </c>
      <c r="AA2281" s="60">
        <v>0</v>
      </c>
      <c r="AB2281" s="35" t="s">
        <v>63</v>
      </c>
      <c r="AC2281" s="35" t="s">
        <v>63</v>
      </c>
      <c r="AD2281" s="35" t="s">
        <v>63</v>
      </c>
      <c r="AE2281" s="45" t="s">
        <v>63</v>
      </c>
      <c r="AF2281" s="61"/>
      <c r="AG2281" s="45"/>
    </row>
    <row r="2282" spans="1:33" x14ac:dyDescent="0.2">
      <c r="A2282" s="59">
        <f>+VLOOKUP(B2282,Annuaire_roster!B:G,5,0)</f>
        <v>1197</v>
      </c>
      <c r="B2282" s="78" t="s">
        <v>82</v>
      </c>
      <c r="C2282" s="65">
        <v>0.33124999999999999</v>
      </c>
      <c r="D2282" s="65">
        <v>0.33333333333333331</v>
      </c>
      <c r="E2282" s="66">
        <v>0.70833333333333337</v>
      </c>
      <c r="F2282" s="66">
        <v>0.70833333333333337</v>
      </c>
      <c r="G2282" s="49"/>
      <c r="H2282" s="48"/>
      <c r="I2282" s="69" t="s">
        <v>63</v>
      </c>
      <c r="J2282" s="48"/>
      <c r="K2282" s="58">
        <v>0</v>
      </c>
      <c r="L2282" s="48">
        <v>0</v>
      </c>
      <c r="M2282" s="70">
        <v>0</v>
      </c>
      <c r="N2282" s="34">
        <v>0.33333333333333337</v>
      </c>
      <c r="O2282" s="38">
        <v>0.33333333333333337</v>
      </c>
      <c r="P2282" s="82" t="s">
        <v>83</v>
      </c>
      <c r="Q2282" s="43">
        <v>44807</v>
      </c>
      <c r="R2282" s="35">
        <v>0</v>
      </c>
      <c r="S2282" s="35">
        <v>0</v>
      </c>
      <c r="T2282" s="10" t="str">
        <f t="shared" si="398"/>
        <v>Sem - 36</v>
      </c>
      <c r="U2282" s="10" t="str">
        <f t="shared" si="399"/>
        <v>Septembre</v>
      </c>
      <c r="V2282" s="36" t="s">
        <v>231</v>
      </c>
      <c r="W2282" s="34"/>
      <c r="X2282" s="91">
        <f t="shared" si="400"/>
        <v>2.0833333333333259E-3</v>
      </c>
      <c r="Y2282" s="92" t="str">
        <f>VLOOKUP('CM-CIC'!B2213,Annuaire_roster!B:F,4,0)</f>
        <v>HMIDOUCH Fouad</v>
      </c>
      <c r="Z2282" s="37" t="s">
        <v>110</v>
      </c>
      <c r="AA2282" s="60">
        <v>0</v>
      </c>
      <c r="AB2282" s="35" t="s">
        <v>63</v>
      </c>
      <c r="AC2282" s="35" t="s">
        <v>63</v>
      </c>
      <c r="AD2282" s="35" t="s">
        <v>63</v>
      </c>
      <c r="AE2282" s="45" t="s">
        <v>63</v>
      </c>
      <c r="AF2282" s="61"/>
      <c r="AG2282" s="45"/>
    </row>
    <row r="2283" spans="1:33" x14ac:dyDescent="0.2">
      <c r="A2283" s="59">
        <f>+VLOOKUP(B2283,Annuaire_roster!B:G,5,0)</f>
        <v>1177</v>
      </c>
      <c r="B2283" s="78" t="s">
        <v>75</v>
      </c>
      <c r="C2283" s="65">
        <v>0.33194444444444443</v>
      </c>
      <c r="D2283" s="65">
        <v>0.33333333333333331</v>
      </c>
      <c r="E2283" s="66">
        <v>0.70833333333333337</v>
      </c>
      <c r="F2283" s="66">
        <v>0.70833333333333337</v>
      </c>
      <c r="G2283" s="49"/>
      <c r="H2283" s="48"/>
      <c r="I2283" s="69" t="s">
        <v>63</v>
      </c>
      <c r="J2283" s="48"/>
      <c r="K2283" s="58">
        <v>0</v>
      </c>
      <c r="L2283" s="48">
        <v>0</v>
      </c>
      <c r="M2283" s="70">
        <v>0</v>
      </c>
      <c r="N2283" s="34">
        <v>0.33333333333333337</v>
      </c>
      <c r="O2283" s="38">
        <v>0.33333333333333337</v>
      </c>
      <c r="P2283" s="82" t="s">
        <v>83</v>
      </c>
      <c r="Q2283" s="43">
        <v>44807</v>
      </c>
      <c r="R2283" s="35">
        <v>0</v>
      </c>
      <c r="S2283" s="35">
        <v>0</v>
      </c>
      <c r="T2283" s="10" t="str">
        <f t="shared" si="398"/>
        <v>Sem - 36</v>
      </c>
      <c r="U2283" s="10" t="str">
        <f t="shared" si="399"/>
        <v>Septembre</v>
      </c>
      <c r="V2283" s="36" t="s">
        <v>231</v>
      </c>
      <c r="W2283" s="34"/>
      <c r="X2283" s="91">
        <f t="shared" si="400"/>
        <v>1.388888888888884E-3</v>
      </c>
      <c r="Y2283" s="92" t="str">
        <f>VLOOKUP('CM-CIC'!B2214,Annuaire_roster!B:F,4,0)</f>
        <v>HMIDOUCH Fouad</v>
      </c>
      <c r="Z2283" s="37" t="s">
        <v>110</v>
      </c>
      <c r="AA2283" s="60">
        <v>0</v>
      </c>
      <c r="AB2283" s="35" t="s">
        <v>63</v>
      </c>
      <c r="AC2283" s="35" t="s">
        <v>63</v>
      </c>
      <c r="AD2283" s="35" t="s">
        <v>63</v>
      </c>
      <c r="AE2283" s="45" t="s">
        <v>63</v>
      </c>
      <c r="AF2283" s="61"/>
      <c r="AG2283" s="45"/>
    </row>
    <row r="2284" spans="1:33" x14ac:dyDescent="0.2">
      <c r="A2284" s="59">
        <f>+VLOOKUP(B2284,Annuaire_roster!B:G,5,0)</f>
        <v>1244</v>
      </c>
      <c r="B2284" s="78" t="s">
        <v>92</v>
      </c>
      <c r="C2284" s="65">
        <v>0.33402777777777781</v>
      </c>
      <c r="D2284" s="65">
        <v>0.33333333333333331</v>
      </c>
      <c r="E2284" s="66">
        <v>0.70833333333333337</v>
      </c>
      <c r="F2284" s="66">
        <v>0.70833333333333337</v>
      </c>
      <c r="G2284" s="49"/>
      <c r="H2284" s="48"/>
      <c r="I2284" s="69"/>
      <c r="J2284" s="48"/>
      <c r="K2284" s="58">
        <v>0</v>
      </c>
      <c r="L2284" s="48">
        <v>0</v>
      </c>
      <c r="M2284" s="70">
        <v>0</v>
      </c>
      <c r="N2284" s="34">
        <v>0.33333333333333337</v>
      </c>
      <c r="O2284" s="38">
        <v>0.33333333333333337</v>
      </c>
      <c r="P2284" s="82" t="s">
        <v>83</v>
      </c>
      <c r="Q2284" s="43">
        <v>44807</v>
      </c>
      <c r="R2284" s="35">
        <v>0</v>
      </c>
      <c r="S2284" s="35">
        <v>0</v>
      </c>
      <c r="T2284" s="10" t="str">
        <f t="shared" si="398"/>
        <v>Sem - 36</v>
      </c>
      <c r="U2284" s="10" t="str">
        <f t="shared" si="399"/>
        <v>Septembre</v>
      </c>
      <c r="V2284" s="36" t="s">
        <v>231</v>
      </c>
      <c r="W2284" s="34"/>
      <c r="X2284" s="91">
        <f t="shared" si="400"/>
        <v>0</v>
      </c>
      <c r="Y2284" s="92" t="str">
        <f>VLOOKUP('CM-CIC'!B2215,Annuaire_roster!B:F,4,0)</f>
        <v>HMIDOUCH Fouad</v>
      </c>
      <c r="Z2284" s="37" t="s">
        <v>110</v>
      </c>
      <c r="AA2284" s="60">
        <v>0</v>
      </c>
      <c r="AB2284" s="35" t="s">
        <v>63</v>
      </c>
      <c r="AC2284" s="35" t="s">
        <v>63</v>
      </c>
      <c r="AD2284" s="35" t="s">
        <v>63</v>
      </c>
      <c r="AE2284" s="45" t="s">
        <v>63</v>
      </c>
      <c r="AF2284" s="61"/>
      <c r="AG2284" s="45"/>
    </row>
    <row r="2285" spans="1:33" x14ac:dyDescent="0.2">
      <c r="A2285" s="59">
        <f>+VLOOKUP(B2285,Annuaire_roster!B:G,5,0)</f>
        <v>1302</v>
      </c>
      <c r="B2285" s="78" t="s">
        <v>112</v>
      </c>
      <c r="C2285" s="65">
        <v>0.43124999999999997</v>
      </c>
      <c r="D2285" s="65">
        <v>0.33333333333333331</v>
      </c>
      <c r="E2285" s="66">
        <v>0.70833333333333337</v>
      </c>
      <c r="F2285" s="66">
        <v>0.70833333333333337</v>
      </c>
      <c r="G2285" s="49"/>
      <c r="H2285" s="48"/>
      <c r="I2285" s="69">
        <v>9.7916666666666652E-2</v>
      </c>
      <c r="J2285" s="48"/>
      <c r="K2285" s="58">
        <v>9.7916666666666652E-2</v>
      </c>
      <c r="L2285" s="48">
        <v>0</v>
      </c>
      <c r="M2285" s="70">
        <v>0</v>
      </c>
      <c r="N2285" s="34">
        <v>0.23541666666666672</v>
      </c>
      <c r="O2285" s="38">
        <v>0.33333333333333337</v>
      </c>
      <c r="P2285" s="82" t="s">
        <v>83</v>
      </c>
      <c r="Q2285" s="43">
        <v>44807</v>
      </c>
      <c r="R2285" s="35">
        <v>0</v>
      </c>
      <c r="S2285" s="35">
        <v>9.7916666666666652E-2</v>
      </c>
      <c r="T2285" s="10" t="str">
        <f t="shared" si="398"/>
        <v>Sem - 36</v>
      </c>
      <c r="U2285" s="10" t="str">
        <f t="shared" si="399"/>
        <v>Septembre</v>
      </c>
      <c r="V2285" s="36" t="s">
        <v>231</v>
      </c>
      <c r="W2285" s="34"/>
      <c r="X2285" s="91">
        <f t="shared" si="400"/>
        <v>0</v>
      </c>
      <c r="Y2285" s="92" t="str">
        <f>VLOOKUP('CM-CIC'!B2216,Annuaire_roster!B:F,4,0)</f>
        <v>HMIDOUCH Fouad</v>
      </c>
      <c r="Z2285" s="37" t="s">
        <v>110</v>
      </c>
      <c r="AA2285" s="60">
        <v>0</v>
      </c>
      <c r="AB2285" s="35" t="s">
        <v>63</v>
      </c>
      <c r="AC2285" s="35" t="s">
        <v>63</v>
      </c>
      <c r="AD2285" s="35" t="s">
        <v>63</v>
      </c>
      <c r="AE2285" s="45" t="s">
        <v>63</v>
      </c>
      <c r="AF2285" s="61"/>
      <c r="AG2285" s="45"/>
    </row>
    <row r="2286" spans="1:33" x14ac:dyDescent="0.2">
      <c r="A2286" s="59">
        <f>+VLOOKUP(B2286,Annuaire_roster!B:G,5,0)</f>
        <v>1369</v>
      </c>
      <c r="B2286" s="78" t="s">
        <v>113</v>
      </c>
      <c r="C2286" s="65">
        <v>0.33194444444444443</v>
      </c>
      <c r="D2286" s="65">
        <v>0.33333333333333331</v>
      </c>
      <c r="E2286" s="66">
        <v>0.70833333333333337</v>
      </c>
      <c r="F2286" s="66">
        <v>0.70833333333333337</v>
      </c>
      <c r="G2286" s="49"/>
      <c r="H2286" s="48"/>
      <c r="I2286" s="69" t="s">
        <v>63</v>
      </c>
      <c r="J2286" s="48"/>
      <c r="K2286" s="58">
        <v>0</v>
      </c>
      <c r="L2286" s="48">
        <v>0</v>
      </c>
      <c r="M2286" s="70">
        <v>0</v>
      </c>
      <c r="N2286" s="34">
        <v>0.33333333333333337</v>
      </c>
      <c r="O2286" s="38">
        <v>0.33333333333333337</v>
      </c>
      <c r="P2286" s="82" t="s">
        <v>83</v>
      </c>
      <c r="Q2286" s="43">
        <v>44807</v>
      </c>
      <c r="R2286" s="35">
        <v>0</v>
      </c>
      <c r="S2286" s="35">
        <v>0</v>
      </c>
      <c r="T2286" s="10" t="str">
        <f t="shared" si="398"/>
        <v>Sem - 36</v>
      </c>
      <c r="U2286" s="10" t="str">
        <f t="shared" si="399"/>
        <v>Septembre</v>
      </c>
      <c r="V2286" s="36" t="s">
        <v>231</v>
      </c>
      <c r="W2286" s="34"/>
      <c r="X2286" s="91">
        <f t="shared" si="400"/>
        <v>1.388888888888884E-3</v>
      </c>
      <c r="Y2286" s="92" t="str">
        <f>VLOOKUP('CM-CIC'!B2217,Annuaire_roster!B:F,4,0)</f>
        <v>HMIDOUCH Fouad</v>
      </c>
      <c r="Z2286" s="37" t="s">
        <v>110</v>
      </c>
      <c r="AA2286" s="60">
        <v>0</v>
      </c>
      <c r="AB2286" s="35" t="s">
        <v>63</v>
      </c>
      <c r="AC2286" s="35" t="s">
        <v>63</v>
      </c>
      <c r="AD2286" s="35" t="s">
        <v>63</v>
      </c>
      <c r="AE2286" s="45" t="s">
        <v>63</v>
      </c>
      <c r="AF2286" s="61"/>
      <c r="AG2286" s="45"/>
    </row>
    <row r="2287" spans="1:33" x14ac:dyDescent="0.2">
      <c r="A2287" s="59">
        <f>+VLOOKUP(B2287,Annuaire_roster!B:G,5,0)</f>
        <v>1422</v>
      </c>
      <c r="B2287" s="78" t="s">
        <v>148</v>
      </c>
      <c r="C2287" s="65"/>
      <c r="D2287" s="65" t="s">
        <v>188</v>
      </c>
      <c r="E2287" s="66"/>
      <c r="F2287" s="66" t="s">
        <v>188</v>
      </c>
      <c r="G2287" s="49"/>
      <c r="H2287" s="48"/>
      <c r="I2287" s="69" t="s">
        <v>63</v>
      </c>
      <c r="J2287" s="48"/>
      <c r="K2287" s="58">
        <v>0</v>
      </c>
      <c r="L2287" s="48">
        <v>0</v>
      </c>
      <c r="M2287" s="70">
        <v>0</v>
      </c>
      <c r="N2287" s="34" t="s">
        <v>63</v>
      </c>
      <c r="O2287" s="38">
        <v>0</v>
      </c>
      <c r="P2287" s="82" t="s">
        <v>83</v>
      </c>
      <c r="Q2287" s="43">
        <v>44807</v>
      </c>
      <c r="R2287" s="35">
        <v>0</v>
      </c>
      <c r="S2287" s="35">
        <v>0</v>
      </c>
      <c r="T2287" s="10" t="str">
        <f t="shared" si="398"/>
        <v>Sem - 36</v>
      </c>
      <c r="U2287" s="10" t="str">
        <f t="shared" si="399"/>
        <v>Septembre</v>
      </c>
      <c r="V2287" s="36" t="s">
        <v>231</v>
      </c>
      <c r="W2287" s="34"/>
      <c r="X2287" s="91">
        <f t="shared" si="400"/>
        <v>0</v>
      </c>
      <c r="Y2287" s="92" t="str">
        <f>VLOOKUP('CM-CIC'!B2218,Annuaire_roster!B:F,4,0)</f>
        <v>HMIDOUCH Fouad</v>
      </c>
      <c r="Z2287" s="37" t="s">
        <v>110</v>
      </c>
      <c r="AA2287" s="60">
        <v>0</v>
      </c>
      <c r="AB2287" s="35">
        <v>0.33333333333333298</v>
      </c>
      <c r="AC2287" s="35" t="s">
        <v>63</v>
      </c>
      <c r="AD2287" s="35" t="s">
        <v>63</v>
      </c>
      <c r="AE2287" s="45" t="s">
        <v>63</v>
      </c>
      <c r="AF2287" s="61"/>
      <c r="AG2287" s="45"/>
    </row>
    <row r="2288" spans="1:33" x14ac:dyDescent="0.2">
      <c r="A2288" s="59">
        <f>+VLOOKUP(B2288,Annuaire_roster!B:G,5,0)</f>
        <v>1437</v>
      </c>
      <c r="B2288" s="78" t="s">
        <v>158</v>
      </c>
      <c r="C2288" s="65">
        <v>0.33124999999999999</v>
      </c>
      <c r="D2288" s="65">
        <v>0.33333333333333331</v>
      </c>
      <c r="E2288" s="66">
        <v>0.70833333333333337</v>
      </c>
      <c r="F2288" s="66">
        <v>0.70833333333333337</v>
      </c>
      <c r="G2288" s="49"/>
      <c r="H2288" s="48"/>
      <c r="I2288" s="69" t="s">
        <v>63</v>
      </c>
      <c r="J2288" s="48"/>
      <c r="K2288" s="58">
        <v>0</v>
      </c>
      <c r="L2288" s="48">
        <v>0</v>
      </c>
      <c r="M2288" s="70">
        <v>0</v>
      </c>
      <c r="N2288" s="34">
        <v>0.33333333333333337</v>
      </c>
      <c r="O2288" s="38">
        <v>0.33333333333333337</v>
      </c>
      <c r="P2288" s="82" t="s">
        <v>83</v>
      </c>
      <c r="Q2288" s="43">
        <v>44807</v>
      </c>
      <c r="R2288" s="35">
        <v>0</v>
      </c>
      <c r="S2288" s="35">
        <v>0</v>
      </c>
      <c r="T2288" s="10" t="str">
        <f t="shared" si="398"/>
        <v>Sem - 36</v>
      </c>
      <c r="U2288" s="10" t="str">
        <f t="shared" si="399"/>
        <v>Septembre</v>
      </c>
      <c r="V2288" s="36" t="s">
        <v>231</v>
      </c>
      <c r="W2288" s="34"/>
      <c r="X2288" s="91">
        <f t="shared" si="400"/>
        <v>2.0833333333333259E-3</v>
      </c>
      <c r="Y2288" s="92" t="str">
        <f>VLOOKUP('CM-CIC'!B2219,Annuaire_roster!B:F,4,0)</f>
        <v>HMIDOUCH Fouad</v>
      </c>
      <c r="Z2288" s="37" t="s">
        <v>110</v>
      </c>
      <c r="AA2288" s="60">
        <v>0</v>
      </c>
      <c r="AB2288" s="35" t="s">
        <v>63</v>
      </c>
      <c r="AC2288" s="35" t="s">
        <v>63</v>
      </c>
      <c r="AD2288" s="35" t="s">
        <v>63</v>
      </c>
      <c r="AE2288" s="45" t="s">
        <v>63</v>
      </c>
      <c r="AF2288" s="61"/>
      <c r="AG2288" s="45"/>
    </row>
    <row r="2289" spans="1:33" x14ac:dyDescent="0.2">
      <c r="A2289" s="59">
        <f>+VLOOKUP(B2289,Annuaire_roster!B:G,5,0)</f>
        <v>1245</v>
      </c>
      <c r="B2289" s="78" t="s">
        <v>90</v>
      </c>
      <c r="C2289" s="65">
        <v>0.32569444444444445</v>
      </c>
      <c r="D2289" s="65">
        <v>0.33333333333333331</v>
      </c>
      <c r="E2289" s="66">
        <v>0.70833333333333337</v>
      </c>
      <c r="F2289" s="66">
        <v>0.70833333333333337</v>
      </c>
      <c r="G2289" s="49"/>
      <c r="H2289" s="48"/>
      <c r="I2289" s="69" t="s">
        <v>63</v>
      </c>
      <c r="J2289" s="48"/>
      <c r="K2289" s="58">
        <v>0</v>
      </c>
      <c r="L2289" s="48">
        <v>0</v>
      </c>
      <c r="M2289" s="70">
        <v>0</v>
      </c>
      <c r="N2289" s="34">
        <v>0.33333333333333337</v>
      </c>
      <c r="O2289" s="38">
        <v>0.33333333333333337</v>
      </c>
      <c r="P2289" s="82" t="s">
        <v>83</v>
      </c>
      <c r="Q2289" s="43">
        <v>44807</v>
      </c>
      <c r="R2289" s="35">
        <v>0</v>
      </c>
      <c r="S2289" s="35">
        <v>0</v>
      </c>
      <c r="T2289" s="10" t="str">
        <f t="shared" si="398"/>
        <v>Sem - 36</v>
      </c>
      <c r="U2289" s="10" t="str">
        <f t="shared" si="399"/>
        <v>Septembre</v>
      </c>
      <c r="V2289" s="36" t="s">
        <v>231</v>
      </c>
      <c r="W2289" s="34"/>
      <c r="X2289" s="91">
        <f t="shared" si="400"/>
        <v>7.6388888888888618E-3</v>
      </c>
      <c r="Y2289" s="92" t="str">
        <f>VLOOKUP('CM-CIC'!B2220,Annuaire_roster!B:F,4,0)</f>
        <v>HMIDOUCH Fouad</v>
      </c>
      <c r="Z2289" s="37" t="s">
        <v>110</v>
      </c>
      <c r="AA2289" s="60">
        <v>0</v>
      </c>
      <c r="AB2289" s="35" t="s">
        <v>63</v>
      </c>
      <c r="AC2289" s="35" t="s">
        <v>63</v>
      </c>
      <c r="AD2289" s="35" t="s">
        <v>63</v>
      </c>
      <c r="AE2289" s="45" t="s">
        <v>63</v>
      </c>
      <c r="AF2289" s="61"/>
      <c r="AG2289" s="45"/>
    </row>
    <row r="2290" spans="1:33" x14ac:dyDescent="0.2">
      <c r="A2290" s="59">
        <f>+VLOOKUP(B2290,Annuaire_roster!B:G,5,0)</f>
        <v>1423</v>
      </c>
      <c r="B2290" s="78" t="s">
        <v>149</v>
      </c>
      <c r="C2290" s="65">
        <v>0.33263888888888887</v>
      </c>
      <c r="D2290" s="65">
        <v>0.33333333333333331</v>
      </c>
      <c r="E2290" s="66">
        <v>0.70833333333333337</v>
      </c>
      <c r="F2290" s="66">
        <v>0.70833333333333337</v>
      </c>
      <c r="G2290" s="49"/>
      <c r="H2290" s="48"/>
      <c r="I2290" s="69" t="s">
        <v>63</v>
      </c>
      <c r="J2290" s="48"/>
      <c r="K2290" s="58">
        <v>0</v>
      </c>
      <c r="L2290" s="48">
        <v>0</v>
      </c>
      <c r="M2290" s="70">
        <v>0</v>
      </c>
      <c r="N2290" s="34">
        <v>0.33333333333333337</v>
      </c>
      <c r="O2290" s="38">
        <v>0.33333333333333337</v>
      </c>
      <c r="P2290" s="82" t="s">
        <v>83</v>
      </c>
      <c r="Q2290" s="43">
        <v>44807</v>
      </c>
      <c r="R2290" s="35">
        <v>0</v>
      </c>
      <c r="S2290" s="35">
        <v>0</v>
      </c>
      <c r="T2290" s="10" t="str">
        <f t="shared" si="398"/>
        <v>Sem - 36</v>
      </c>
      <c r="U2290" s="10" t="str">
        <f t="shared" si="399"/>
        <v>Septembre</v>
      </c>
      <c r="V2290" s="36" t="s">
        <v>231</v>
      </c>
      <c r="W2290" s="34"/>
      <c r="X2290" s="91">
        <f t="shared" si="400"/>
        <v>0</v>
      </c>
      <c r="Y2290" s="92" t="str">
        <f>VLOOKUP('CM-CIC'!B2221,Annuaire_roster!B:F,4,0)</f>
        <v>HMIDOUCH Fouad</v>
      </c>
      <c r="Z2290" s="37" t="s">
        <v>110</v>
      </c>
      <c r="AA2290" s="60">
        <v>0</v>
      </c>
      <c r="AB2290" s="35" t="s">
        <v>63</v>
      </c>
      <c r="AC2290" s="35" t="s">
        <v>63</v>
      </c>
      <c r="AD2290" s="35" t="s">
        <v>63</v>
      </c>
      <c r="AE2290" s="45" t="s">
        <v>63</v>
      </c>
      <c r="AF2290" s="61"/>
      <c r="AG2290" s="45"/>
    </row>
    <row r="2291" spans="1:33" x14ac:dyDescent="0.2">
      <c r="A2291" s="59">
        <f>+VLOOKUP(B2291,Annuaire_roster!B:G,5,0)</f>
        <v>1436</v>
      </c>
      <c r="B2291" s="78" t="s">
        <v>157</v>
      </c>
      <c r="C2291" s="65">
        <v>0.33402777777777781</v>
      </c>
      <c r="D2291" s="65">
        <v>0.33333333333333331</v>
      </c>
      <c r="E2291" s="66">
        <v>0.70833333333333337</v>
      </c>
      <c r="F2291" s="66">
        <v>0.70833333333333337</v>
      </c>
      <c r="G2291" s="49"/>
      <c r="H2291" s="48"/>
      <c r="I2291" s="67"/>
      <c r="J2291" s="48"/>
      <c r="K2291" s="58">
        <v>0</v>
      </c>
      <c r="L2291" s="48">
        <v>0</v>
      </c>
      <c r="M2291" s="70">
        <v>0</v>
      </c>
      <c r="N2291" s="34">
        <v>0.33333333333333337</v>
      </c>
      <c r="O2291" s="38">
        <v>0.33333333333333337</v>
      </c>
      <c r="P2291" s="82" t="s">
        <v>83</v>
      </c>
      <c r="Q2291" s="135">
        <v>44807</v>
      </c>
      <c r="R2291" s="35">
        <v>0</v>
      </c>
      <c r="S2291" s="35">
        <v>0</v>
      </c>
      <c r="T2291" s="10" t="str">
        <f t="shared" si="398"/>
        <v>Sem - 36</v>
      </c>
      <c r="U2291" s="10" t="str">
        <f t="shared" si="399"/>
        <v>Septembre</v>
      </c>
      <c r="V2291" s="36" t="s">
        <v>231</v>
      </c>
      <c r="W2291" s="34"/>
      <c r="X2291" s="91">
        <f t="shared" si="400"/>
        <v>0</v>
      </c>
      <c r="Y2291" s="92" t="str">
        <f>VLOOKUP('CM-CIC'!B2222,Annuaire_roster!B:F,4,0)</f>
        <v>HMIDOUCH Fouad</v>
      </c>
      <c r="Z2291" s="37" t="s">
        <v>110</v>
      </c>
      <c r="AA2291" s="60">
        <v>0</v>
      </c>
      <c r="AB2291" s="35" t="s">
        <v>63</v>
      </c>
      <c r="AC2291" s="35" t="s">
        <v>63</v>
      </c>
      <c r="AD2291" s="35" t="s">
        <v>63</v>
      </c>
      <c r="AE2291" s="45" t="s">
        <v>63</v>
      </c>
      <c r="AF2291" s="61"/>
      <c r="AG2291" s="45"/>
    </row>
    <row r="2292" spans="1:33" x14ac:dyDescent="0.2">
      <c r="A2292" s="59">
        <f>+VLOOKUP(B2292,Annuaire_roster!B:G,5,0)</f>
        <v>1373</v>
      </c>
      <c r="B2292" s="78" t="s">
        <v>118</v>
      </c>
      <c r="C2292" s="65"/>
      <c r="D2292" s="65" t="s">
        <v>188</v>
      </c>
      <c r="E2292" s="66"/>
      <c r="F2292" s="66" t="s">
        <v>188</v>
      </c>
      <c r="G2292" s="49"/>
      <c r="H2292" s="48"/>
      <c r="I2292" s="234" t="str">
        <f>IF(IF(OR(C2292="",D2292="Congé",D2292="OFF",D2292="Congé spécial"),"",IF(D2292&gt;F2292,D2292-C2292,IF(C2292-D2292&lt;0,0,C2292-D2292)))&lt;0.00068287037037037,"",IF(OR(D2292="Congé",D2292="OFF",C2292="",D2292="Congé spécial"),"",IF(D2292&gt;F2292,D2292-C2292,IF(C2292-D2292&lt;0,0,C2292-D2292))))</f>
        <v/>
      </c>
      <c r="J2292" s="48"/>
      <c r="K2292" s="58">
        <v>0</v>
      </c>
      <c r="L2292" s="48">
        <v>0</v>
      </c>
      <c r="M2292" s="70">
        <v>0</v>
      </c>
      <c r="N2292" s="34" t="s">
        <v>63</v>
      </c>
      <c r="O2292" s="38">
        <v>0</v>
      </c>
      <c r="P2292" s="82" t="s">
        <v>83</v>
      </c>
      <c r="Q2292" s="135">
        <v>44807</v>
      </c>
      <c r="R2292" s="35">
        <v>0</v>
      </c>
      <c r="S2292" s="35">
        <v>0</v>
      </c>
      <c r="T2292" s="10" t="str">
        <f t="shared" si="398"/>
        <v>Sem - 36</v>
      </c>
      <c r="U2292" s="10" t="str">
        <f t="shared" si="399"/>
        <v>Septembre</v>
      </c>
      <c r="V2292" s="36" t="s">
        <v>231</v>
      </c>
      <c r="W2292" s="34"/>
      <c r="X2292" s="91">
        <f t="shared" si="400"/>
        <v>0</v>
      </c>
      <c r="Y2292" s="92" t="str">
        <f>VLOOKUP('CM-CIC'!B2223,Annuaire_roster!B:F,4,0)</f>
        <v>HMIDOUCH Fouad</v>
      </c>
      <c r="Z2292" s="37" t="s">
        <v>110</v>
      </c>
      <c r="AA2292" s="60">
        <v>0</v>
      </c>
      <c r="AB2292" s="35">
        <v>0.33333333333333298</v>
      </c>
      <c r="AC2292" s="35" t="s">
        <v>63</v>
      </c>
      <c r="AD2292" s="35" t="s">
        <v>63</v>
      </c>
      <c r="AE2292" s="45" t="s">
        <v>63</v>
      </c>
      <c r="AF2292" s="61"/>
      <c r="AG2292" s="45"/>
    </row>
    <row r="2293" spans="1:33" x14ac:dyDescent="0.2">
      <c r="A2293" s="59">
        <f>+VLOOKUP(B2293,Annuaire_roster!B:G,5,0)</f>
        <v>1202</v>
      </c>
      <c r="B2293" s="78" t="s">
        <v>161</v>
      </c>
      <c r="C2293" s="65"/>
      <c r="D2293" s="65" t="s">
        <v>64</v>
      </c>
      <c r="E2293" s="66"/>
      <c r="F2293" s="66" t="s">
        <v>64</v>
      </c>
      <c r="G2293" s="49"/>
      <c r="H2293" s="48"/>
      <c r="I2293" s="67" t="s">
        <v>63</v>
      </c>
      <c r="J2293" s="48"/>
      <c r="K2293" s="58">
        <v>0</v>
      </c>
      <c r="L2293" s="48">
        <v>0</v>
      </c>
      <c r="M2293" s="70">
        <v>0</v>
      </c>
      <c r="N2293" s="34" t="s">
        <v>63</v>
      </c>
      <c r="O2293" s="38">
        <v>0</v>
      </c>
      <c r="P2293" s="82" t="s">
        <v>83</v>
      </c>
      <c r="Q2293" s="135">
        <v>44808</v>
      </c>
      <c r="R2293" s="35">
        <v>0</v>
      </c>
      <c r="S2293" s="35">
        <v>0</v>
      </c>
      <c r="T2293" s="10" t="str">
        <f t="shared" si="398"/>
        <v>Sem - 36</v>
      </c>
      <c r="U2293" s="10" t="str">
        <f t="shared" si="399"/>
        <v>Septembre</v>
      </c>
      <c r="V2293" s="36" t="s">
        <v>231</v>
      </c>
      <c r="W2293" s="34"/>
      <c r="X2293" s="91">
        <f t="shared" si="400"/>
        <v>0</v>
      </c>
      <c r="Y2293" s="92" t="str">
        <f>VLOOKUP('CM-CIC'!B2224,Annuaire_roster!B:F,4,0)</f>
        <v>HMIDOUCH Fouad</v>
      </c>
      <c r="Z2293" s="37" t="s">
        <v>110</v>
      </c>
      <c r="AA2293" s="60">
        <v>0</v>
      </c>
      <c r="AB2293" s="35" t="s">
        <v>63</v>
      </c>
      <c r="AC2293" s="35" t="s">
        <v>63</v>
      </c>
      <c r="AD2293" s="35" t="s">
        <v>63</v>
      </c>
      <c r="AE2293" s="45" t="s">
        <v>63</v>
      </c>
      <c r="AF2293" s="61"/>
      <c r="AG2293" s="45"/>
    </row>
    <row r="2294" spans="1:33" x14ac:dyDescent="0.2">
      <c r="A2294" s="59">
        <f>+VLOOKUP(B2294,Annuaire_roster!B:G,5,0)</f>
        <v>1197</v>
      </c>
      <c r="B2294" s="78" t="s">
        <v>82</v>
      </c>
      <c r="C2294" s="65"/>
      <c r="D2294" s="65" t="s">
        <v>64</v>
      </c>
      <c r="E2294" s="66"/>
      <c r="F2294" s="66" t="s">
        <v>64</v>
      </c>
      <c r="G2294" s="49"/>
      <c r="H2294" s="48"/>
      <c r="I2294" s="67" t="s">
        <v>63</v>
      </c>
      <c r="J2294" s="48"/>
      <c r="K2294" s="58">
        <v>0</v>
      </c>
      <c r="L2294" s="48">
        <v>0</v>
      </c>
      <c r="M2294" s="70">
        <v>0</v>
      </c>
      <c r="N2294" s="34" t="s">
        <v>63</v>
      </c>
      <c r="O2294" s="38">
        <v>0</v>
      </c>
      <c r="P2294" s="82" t="s">
        <v>83</v>
      </c>
      <c r="Q2294" s="135">
        <v>44808</v>
      </c>
      <c r="R2294" s="35">
        <v>0</v>
      </c>
      <c r="S2294" s="35">
        <v>0</v>
      </c>
      <c r="T2294" s="10" t="str">
        <f t="shared" si="398"/>
        <v>Sem - 36</v>
      </c>
      <c r="U2294" s="10" t="str">
        <f t="shared" si="399"/>
        <v>Septembre</v>
      </c>
      <c r="V2294" s="36" t="s">
        <v>231</v>
      </c>
      <c r="W2294" s="34"/>
      <c r="X2294" s="91">
        <f t="shared" si="400"/>
        <v>0</v>
      </c>
      <c r="Y2294" s="92" t="str">
        <f>VLOOKUP('CM-CIC'!B2225,Annuaire_roster!B:F,4,0)</f>
        <v>HMIDOUCH Fouad</v>
      </c>
      <c r="Z2294" s="37" t="s">
        <v>110</v>
      </c>
      <c r="AA2294" s="60">
        <v>0</v>
      </c>
      <c r="AB2294" s="35" t="s">
        <v>63</v>
      </c>
      <c r="AC2294" s="35" t="s">
        <v>63</v>
      </c>
      <c r="AD2294" s="35" t="s">
        <v>63</v>
      </c>
      <c r="AE2294" s="45" t="s">
        <v>63</v>
      </c>
      <c r="AF2294" s="61"/>
      <c r="AG2294" s="45"/>
    </row>
    <row r="2295" spans="1:33" x14ac:dyDescent="0.2">
      <c r="A2295" s="59">
        <f>+VLOOKUP(B2295,Annuaire_roster!B:G,5,0)</f>
        <v>1177</v>
      </c>
      <c r="B2295" s="78" t="s">
        <v>75</v>
      </c>
      <c r="C2295" s="65"/>
      <c r="D2295" s="65" t="s">
        <v>64</v>
      </c>
      <c r="E2295" s="66"/>
      <c r="F2295" s="66" t="s">
        <v>64</v>
      </c>
      <c r="G2295" s="49"/>
      <c r="H2295" s="48"/>
      <c r="I2295" s="67" t="s">
        <v>63</v>
      </c>
      <c r="J2295" s="48"/>
      <c r="K2295" s="58">
        <v>0</v>
      </c>
      <c r="L2295" s="48">
        <v>0</v>
      </c>
      <c r="M2295" s="70">
        <v>0</v>
      </c>
      <c r="N2295" s="34" t="s">
        <v>63</v>
      </c>
      <c r="O2295" s="38">
        <v>0</v>
      </c>
      <c r="P2295" s="82" t="s">
        <v>83</v>
      </c>
      <c r="Q2295" s="135">
        <v>44808</v>
      </c>
      <c r="R2295" s="35">
        <v>0</v>
      </c>
      <c r="S2295" s="35">
        <v>0</v>
      </c>
      <c r="T2295" s="10" t="str">
        <f t="shared" si="398"/>
        <v>Sem - 36</v>
      </c>
      <c r="U2295" s="10" t="str">
        <f t="shared" si="399"/>
        <v>Septembre</v>
      </c>
      <c r="V2295" s="36" t="s">
        <v>231</v>
      </c>
      <c r="W2295" s="34"/>
      <c r="X2295" s="91">
        <f t="shared" si="400"/>
        <v>0</v>
      </c>
      <c r="Y2295" s="92" t="str">
        <f>VLOOKUP('CM-CIC'!B2226,Annuaire_roster!B:F,4,0)</f>
        <v>HMIDOUCH Fouad</v>
      </c>
      <c r="Z2295" s="37" t="s">
        <v>110</v>
      </c>
      <c r="AA2295" s="60">
        <v>0</v>
      </c>
      <c r="AB2295" s="35" t="s">
        <v>63</v>
      </c>
      <c r="AC2295" s="35" t="s">
        <v>63</v>
      </c>
      <c r="AD2295" s="35" t="s">
        <v>63</v>
      </c>
      <c r="AE2295" s="45" t="s">
        <v>63</v>
      </c>
      <c r="AF2295" s="61"/>
      <c r="AG2295" s="45"/>
    </row>
    <row r="2296" spans="1:33" x14ac:dyDescent="0.2">
      <c r="A2296" s="59">
        <f>+VLOOKUP(B2296,Annuaire_roster!B:G,5,0)</f>
        <v>1245</v>
      </c>
      <c r="B2296" s="78" t="s">
        <v>90</v>
      </c>
      <c r="C2296" s="65"/>
      <c r="D2296" s="65" t="s">
        <v>64</v>
      </c>
      <c r="E2296" s="66"/>
      <c r="F2296" s="66" t="s">
        <v>64</v>
      </c>
      <c r="G2296" s="49"/>
      <c r="H2296" s="48"/>
      <c r="I2296" s="67" t="s">
        <v>63</v>
      </c>
      <c r="J2296" s="48"/>
      <c r="K2296" s="58">
        <v>0</v>
      </c>
      <c r="L2296" s="48">
        <v>0</v>
      </c>
      <c r="M2296" s="70">
        <v>0</v>
      </c>
      <c r="N2296" s="34" t="s">
        <v>63</v>
      </c>
      <c r="O2296" s="38">
        <v>0</v>
      </c>
      <c r="P2296" s="82" t="s">
        <v>83</v>
      </c>
      <c r="Q2296" s="135">
        <v>44808</v>
      </c>
      <c r="R2296" s="35">
        <v>0</v>
      </c>
      <c r="S2296" s="35">
        <v>0</v>
      </c>
      <c r="T2296" s="10" t="str">
        <f t="shared" si="398"/>
        <v>Sem - 36</v>
      </c>
      <c r="U2296" s="10" t="str">
        <f t="shared" si="399"/>
        <v>Septembre</v>
      </c>
      <c r="V2296" s="36" t="s">
        <v>231</v>
      </c>
      <c r="W2296" s="34"/>
      <c r="X2296" s="91">
        <f t="shared" si="400"/>
        <v>0</v>
      </c>
      <c r="Y2296" s="92" t="str">
        <f>VLOOKUP('CM-CIC'!B2227,Annuaire_roster!B:F,4,0)</f>
        <v>HMIDOUCH Fouad</v>
      </c>
      <c r="Z2296" s="37" t="s">
        <v>110</v>
      </c>
      <c r="AA2296" s="60">
        <v>0</v>
      </c>
      <c r="AB2296" s="35" t="s">
        <v>63</v>
      </c>
      <c r="AC2296" s="35" t="s">
        <v>63</v>
      </c>
      <c r="AD2296" s="35" t="s">
        <v>63</v>
      </c>
      <c r="AE2296" s="45" t="s">
        <v>63</v>
      </c>
      <c r="AF2296" s="61"/>
      <c r="AG2296" s="45"/>
    </row>
    <row r="2297" spans="1:33" x14ac:dyDescent="0.2">
      <c r="A2297" s="59">
        <f>+VLOOKUP(B2297,Annuaire_roster!B:G,5,0)</f>
        <v>1248</v>
      </c>
      <c r="B2297" s="78" t="s">
        <v>91</v>
      </c>
      <c r="C2297" s="65"/>
      <c r="D2297" s="65" t="s">
        <v>64</v>
      </c>
      <c r="E2297" s="66"/>
      <c r="F2297" s="66" t="s">
        <v>64</v>
      </c>
      <c r="G2297" s="49"/>
      <c r="H2297" s="48"/>
      <c r="I2297" s="67" t="s">
        <v>63</v>
      </c>
      <c r="J2297" s="48"/>
      <c r="K2297" s="58">
        <v>0</v>
      </c>
      <c r="L2297" s="48">
        <v>0</v>
      </c>
      <c r="M2297" s="70">
        <v>0</v>
      </c>
      <c r="N2297" s="34" t="s">
        <v>63</v>
      </c>
      <c r="O2297" s="38">
        <v>0</v>
      </c>
      <c r="P2297" s="82" t="s">
        <v>83</v>
      </c>
      <c r="Q2297" s="135">
        <v>44808</v>
      </c>
      <c r="R2297" s="35">
        <v>0</v>
      </c>
      <c r="S2297" s="35">
        <v>0</v>
      </c>
      <c r="T2297" s="10" t="str">
        <f t="shared" si="398"/>
        <v>Sem - 36</v>
      </c>
      <c r="U2297" s="10" t="str">
        <f t="shared" si="399"/>
        <v>Septembre</v>
      </c>
      <c r="V2297" s="36" t="s">
        <v>231</v>
      </c>
      <c r="W2297" s="34"/>
      <c r="X2297" s="91">
        <f t="shared" si="400"/>
        <v>0</v>
      </c>
      <c r="Y2297" s="92" t="str">
        <f>VLOOKUP('CM-CIC'!B2228,Annuaire_roster!B:F,4,0)</f>
        <v>HMIDOUCH Fouad</v>
      </c>
      <c r="Z2297" s="37" t="s">
        <v>110</v>
      </c>
      <c r="AA2297" s="60">
        <v>0</v>
      </c>
      <c r="AB2297" s="35" t="s">
        <v>63</v>
      </c>
      <c r="AC2297" s="35" t="s">
        <v>63</v>
      </c>
      <c r="AD2297" s="35" t="s">
        <v>63</v>
      </c>
      <c r="AE2297" s="45" t="s">
        <v>63</v>
      </c>
      <c r="AF2297" s="61"/>
      <c r="AG2297" s="45"/>
    </row>
    <row r="2298" spans="1:33" x14ac:dyDescent="0.2">
      <c r="A2298" s="59">
        <f>+VLOOKUP(B2298,Annuaire_roster!B:G,5,0)</f>
        <v>1244</v>
      </c>
      <c r="B2298" s="78" t="s">
        <v>92</v>
      </c>
      <c r="C2298" s="65"/>
      <c r="D2298" s="65" t="s">
        <v>64</v>
      </c>
      <c r="E2298" s="66"/>
      <c r="F2298" s="66" t="s">
        <v>64</v>
      </c>
      <c r="G2298" s="49"/>
      <c r="H2298" s="48"/>
      <c r="I2298" s="67" t="s">
        <v>63</v>
      </c>
      <c r="J2298" s="48"/>
      <c r="K2298" s="58">
        <v>0</v>
      </c>
      <c r="L2298" s="48">
        <v>0</v>
      </c>
      <c r="M2298" s="70">
        <v>0</v>
      </c>
      <c r="N2298" s="34" t="s">
        <v>63</v>
      </c>
      <c r="O2298" s="38">
        <v>0</v>
      </c>
      <c r="P2298" s="82" t="s">
        <v>83</v>
      </c>
      <c r="Q2298" s="135">
        <v>44808</v>
      </c>
      <c r="R2298" s="35">
        <v>0</v>
      </c>
      <c r="S2298" s="35">
        <v>0</v>
      </c>
      <c r="T2298" s="10" t="str">
        <f t="shared" si="398"/>
        <v>Sem - 36</v>
      </c>
      <c r="U2298" s="10" t="str">
        <f t="shared" si="399"/>
        <v>Septembre</v>
      </c>
      <c r="V2298" s="36" t="s">
        <v>231</v>
      </c>
      <c r="W2298" s="34"/>
      <c r="X2298" s="91">
        <f t="shared" si="400"/>
        <v>0</v>
      </c>
      <c r="Y2298" s="92" t="str">
        <f>VLOOKUP('CM-CIC'!B2229,Annuaire_roster!B:F,4,0)</f>
        <v>HMIDOUCH Fouad</v>
      </c>
      <c r="Z2298" s="37" t="s">
        <v>110</v>
      </c>
      <c r="AA2298" s="60">
        <v>0</v>
      </c>
      <c r="AB2298" s="35" t="s">
        <v>63</v>
      </c>
      <c r="AC2298" s="35" t="s">
        <v>63</v>
      </c>
      <c r="AD2298" s="35" t="s">
        <v>63</v>
      </c>
      <c r="AE2298" s="45" t="s">
        <v>63</v>
      </c>
      <c r="AF2298" s="61"/>
      <c r="AG2298" s="45"/>
    </row>
    <row r="2299" spans="1:33" x14ac:dyDescent="0.2">
      <c r="A2299" s="59">
        <f>+VLOOKUP(B2299,Annuaire_roster!B:G,5,0)</f>
        <v>1302</v>
      </c>
      <c r="B2299" s="78" t="s">
        <v>112</v>
      </c>
      <c r="C2299" s="65"/>
      <c r="D2299" s="65" t="s">
        <v>64</v>
      </c>
      <c r="E2299" s="66"/>
      <c r="F2299" s="66" t="s">
        <v>64</v>
      </c>
      <c r="G2299" s="49"/>
      <c r="H2299" s="48"/>
      <c r="I2299" s="67" t="s">
        <v>63</v>
      </c>
      <c r="J2299" s="48"/>
      <c r="K2299" s="58">
        <v>0</v>
      </c>
      <c r="L2299" s="48">
        <v>0</v>
      </c>
      <c r="M2299" s="70">
        <v>0</v>
      </c>
      <c r="N2299" s="34" t="s">
        <v>63</v>
      </c>
      <c r="O2299" s="38">
        <v>0</v>
      </c>
      <c r="P2299" s="82" t="s">
        <v>83</v>
      </c>
      <c r="Q2299" s="135">
        <v>44808</v>
      </c>
      <c r="R2299" s="35">
        <v>0</v>
      </c>
      <c r="S2299" s="35">
        <v>0</v>
      </c>
      <c r="T2299" s="10" t="str">
        <f t="shared" si="398"/>
        <v>Sem - 36</v>
      </c>
      <c r="U2299" s="10" t="str">
        <f t="shared" si="399"/>
        <v>Septembre</v>
      </c>
      <c r="V2299" s="36" t="s">
        <v>231</v>
      </c>
      <c r="W2299" s="34"/>
      <c r="X2299" s="91">
        <f t="shared" si="400"/>
        <v>0</v>
      </c>
      <c r="Y2299" s="92" t="str">
        <f>VLOOKUP('CM-CIC'!B2230,Annuaire_roster!B:F,4,0)</f>
        <v>HMIDOUCH Fouad</v>
      </c>
      <c r="Z2299" s="37" t="s">
        <v>110</v>
      </c>
      <c r="AA2299" s="60">
        <v>0</v>
      </c>
      <c r="AB2299" s="35" t="s">
        <v>63</v>
      </c>
      <c r="AC2299" s="35" t="s">
        <v>63</v>
      </c>
      <c r="AD2299" s="35" t="s">
        <v>63</v>
      </c>
      <c r="AE2299" s="45" t="s">
        <v>63</v>
      </c>
      <c r="AF2299" s="61"/>
      <c r="AG2299" s="45"/>
    </row>
    <row r="2300" spans="1:33" x14ac:dyDescent="0.2">
      <c r="A2300" s="59">
        <f>+VLOOKUP(B2300,Annuaire_roster!B:G,5,0)</f>
        <v>1369</v>
      </c>
      <c r="B2300" s="78" t="s">
        <v>113</v>
      </c>
      <c r="C2300" s="65"/>
      <c r="D2300" s="65" t="s">
        <v>64</v>
      </c>
      <c r="E2300" s="66"/>
      <c r="F2300" s="66" t="s">
        <v>64</v>
      </c>
      <c r="G2300" s="49"/>
      <c r="H2300" s="48"/>
      <c r="I2300" s="67" t="s">
        <v>63</v>
      </c>
      <c r="J2300" s="48"/>
      <c r="K2300" s="58">
        <v>0</v>
      </c>
      <c r="L2300" s="48">
        <v>0</v>
      </c>
      <c r="M2300" s="70">
        <v>0</v>
      </c>
      <c r="N2300" s="34" t="s">
        <v>63</v>
      </c>
      <c r="O2300" s="38">
        <v>0</v>
      </c>
      <c r="P2300" s="82" t="s">
        <v>83</v>
      </c>
      <c r="Q2300" s="135">
        <v>44808</v>
      </c>
      <c r="R2300" s="35">
        <v>0</v>
      </c>
      <c r="S2300" s="35">
        <v>0</v>
      </c>
      <c r="T2300" s="10" t="str">
        <f t="shared" si="398"/>
        <v>Sem - 36</v>
      </c>
      <c r="U2300" s="10" t="str">
        <f t="shared" si="399"/>
        <v>Septembre</v>
      </c>
      <c r="V2300" s="36" t="s">
        <v>231</v>
      </c>
      <c r="W2300" s="34"/>
      <c r="X2300" s="91">
        <f t="shared" si="400"/>
        <v>0</v>
      </c>
      <c r="Y2300" s="92" t="str">
        <f>VLOOKUP('CM-CIC'!B2231,Annuaire_roster!B:F,4,0)</f>
        <v>HMIDOUCH Fouad</v>
      </c>
      <c r="Z2300" s="37" t="s">
        <v>110</v>
      </c>
      <c r="AA2300" s="60">
        <v>0</v>
      </c>
      <c r="AB2300" s="35" t="s">
        <v>63</v>
      </c>
      <c r="AC2300" s="35" t="s">
        <v>63</v>
      </c>
      <c r="AD2300" s="35" t="s">
        <v>63</v>
      </c>
      <c r="AE2300" s="45" t="s">
        <v>63</v>
      </c>
      <c r="AF2300" s="61"/>
      <c r="AG2300" s="45"/>
    </row>
    <row r="2301" spans="1:33" x14ac:dyDescent="0.2">
      <c r="A2301" s="59">
        <f>+VLOOKUP(B2301,Annuaire_roster!B:G,5,0)</f>
        <v>1373</v>
      </c>
      <c r="B2301" s="78" t="s">
        <v>118</v>
      </c>
      <c r="C2301" s="65"/>
      <c r="D2301" s="65" t="s">
        <v>64</v>
      </c>
      <c r="E2301" s="66"/>
      <c r="F2301" s="66" t="s">
        <v>64</v>
      </c>
      <c r="G2301" s="49"/>
      <c r="H2301" s="48"/>
      <c r="I2301" s="67" t="s">
        <v>63</v>
      </c>
      <c r="J2301" s="48"/>
      <c r="K2301" s="58">
        <v>0</v>
      </c>
      <c r="L2301" s="48">
        <v>0</v>
      </c>
      <c r="M2301" s="70">
        <v>0</v>
      </c>
      <c r="N2301" s="34" t="s">
        <v>63</v>
      </c>
      <c r="O2301" s="38">
        <v>0</v>
      </c>
      <c r="P2301" s="82" t="s">
        <v>83</v>
      </c>
      <c r="Q2301" s="135">
        <v>44808</v>
      </c>
      <c r="R2301" s="35">
        <v>0</v>
      </c>
      <c r="S2301" s="35">
        <v>0</v>
      </c>
      <c r="T2301" s="10" t="str">
        <f t="shared" si="398"/>
        <v>Sem - 36</v>
      </c>
      <c r="U2301" s="10" t="str">
        <f t="shared" si="399"/>
        <v>Septembre</v>
      </c>
      <c r="V2301" s="36" t="s">
        <v>231</v>
      </c>
      <c r="W2301" s="34"/>
      <c r="X2301" s="91">
        <f t="shared" si="400"/>
        <v>0</v>
      </c>
      <c r="Y2301" s="92" t="str">
        <f>VLOOKUP('CM-CIC'!B2232,Annuaire_roster!B:F,4,0)</f>
        <v>HMIDOUCH Fouad</v>
      </c>
      <c r="Z2301" s="37" t="s">
        <v>110</v>
      </c>
      <c r="AA2301" s="60">
        <v>0</v>
      </c>
      <c r="AB2301" s="35" t="s">
        <v>63</v>
      </c>
      <c r="AC2301" s="35" t="s">
        <v>63</v>
      </c>
      <c r="AD2301" s="35" t="s">
        <v>63</v>
      </c>
      <c r="AE2301" s="45" t="s">
        <v>63</v>
      </c>
      <c r="AF2301" s="61"/>
      <c r="AG2301" s="45"/>
    </row>
    <row r="2302" spans="1:33" x14ac:dyDescent="0.2">
      <c r="A2302" s="59">
        <f>+VLOOKUP(B2302,Annuaire_roster!B:G,5,0)</f>
        <v>1422</v>
      </c>
      <c r="B2302" s="78" t="s">
        <v>148</v>
      </c>
      <c r="C2302" s="65"/>
      <c r="D2302" s="65" t="s">
        <v>64</v>
      </c>
      <c r="E2302" s="66"/>
      <c r="F2302" s="66" t="s">
        <v>64</v>
      </c>
      <c r="G2302" s="49"/>
      <c r="H2302" s="48"/>
      <c r="I2302" s="67" t="s">
        <v>63</v>
      </c>
      <c r="J2302" s="48"/>
      <c r="K2302" s="58">
        <v>0</v>
      </c>
      <c r="L2302" s="48">
        <v>0</v>
      </c>
      <c r="M2302" s="70">
        <v>0</v>
      </c>
      <c r="N2302" s="34" t="s">
        <v>63</v>
      </c>
      <c r="O2302" s="38">
        <v>0</v>
      </c>
      <c r="P2302" s="82" t="s">
        <v>83</v>
      </c>
      <c r="Q2302" s="135">
        <v>44808</v>
      </c>
      <c r="R2302" s="35">
        <v>0</v>
      </c>
      <c r="S2302" s="35">
        <v>0</v>
      </c>
      <c r="T2302" s="10" t="str">
        <f t="shared" si="398"/>
        <v>Sem - 36</v>
      </c>
      <c r="U2302" s="10" t="str">
        <f t="shared" si="399"/>
        <v>Septembre</v>
      </c>
      <c r="V2302" s="36" t="s">
        <v>231</v>
      </c>
      <c r="W2302" s="34"/>
      <c r="X2302" s="91">
        <f t="shared" si="400"/>
        <v>0</v>
      </c>
      <c r="Y2302" s="92" t="str">
        <f>VLOOKUP('CM-CIC'!B2233,Annuaire_roster!B:F,4,0)</f>
        <v>HMIDOUCH Fouad</v>
      </c>
      <c r="Z2302" s="37" t="s">
        <v>110</v>
      </c>
      <c r="AA2302" s="60">
        <v>0</v>
      </c>
      <c r="AB2302" s="35" t="s">
        <v>63</v>
      </c>
      <c r="AC2302" s="35" t="s">
        <v>63</v>
      </c>
      <c r="AD2302" s="35" t="s">
        <v>63</v>
      </c>
      <c r="AE2302" s="45" t="s">
        <v>63</v>
      </c>
      <c r="AF2302" s="61"/>
      <c r="AG2302" s="45"/>
    </row>
    <row r="2303" spans="1:33" x14ac:dyDescent="0.2">
      <c r="A2303" s="59">
        <f>+VLOOKUP(B2303,Annuaire_roster!B:G,5,0)</f>
        <v>1423</v>
      </c>
      <c r="B2303" s="78" t="s">
        <v>149</v>
      </c>
      <c r="C2303" s="65"/>
      <c r="D2303" s="65" t="s">
        <v>64</v>
      </c>
      <c r="E2303" s="66"/>
      <c r="F2303" s="66" t="s">
        <v>64</v>
      </c>
      <c r="G2303" s="49"/>
      <c r="H2303" s="48"/>
      <c r="I2303" s="67" t="s">
        <v>63</v>
      </c>
      <c r="J2303" s="48"/>
      <c r="K2303" s="58">
        <v>0</v>
      </c>
      <c r="L2303" s="48">
        <v>0</v>
      </c>
      <c r="M2303" s="70">
        <v>0</v>
      </c>
      <c r="N2303" s="34" t="s">
        <v>63</v>
      </c>
      <c r="O2303" s="38">
        <v>0</v>
      </c>
      <c r="P2303" s="82" t="s">
        <v>83</v>
      </c>
      <c r="Q2303" s="43">
        <v>44808</v>
      </c>
      <c r="R2303" s="35">
        <v>0</v>
      </c>
      <c r="S2303" s="35">
        <v>0</v>
      </c>
      <c r="T2303" s="10" t="str">
        <f t="shared" si="398"/>
        <v>Sem - 36</v>
      </c>
      <c r="U2303" s="10" t="str">
        <f t="shared" si="399"/>
        <v>Septembre</v>
      </c>
      <c r="V2303" s="36" t="s">
        <v>231</v>
      </c>
      <c r="W2303" s="34"/>
      <c r="X2303" s="91">
        <f t="shared" si="400"/>
        <v>0</v>
      </c>
      <c r="Y2303" s="92" t="str">
        <f>VLOOKUP('CM-CIC'!B2234,Annuaire_roster!B:F,4,0)</f>
        <v>HMIDOUCH Fouad</v>
      </c>
      <c r="Z2303" s="37" t="s">
        <v>110</v>
      </c>
      <c r="AA2303" s="60">
        <v>0</v>
      </c>
      <c r="AB2303" s="35" t="s">
        <v>63</v>
      </c>
      <c r="AC2303" s="35" t="s">
        <v>63</v>
      </c>
      <c r="AD2303" s="35" t="s">
        <v>63</v>
      </c>
      <c r="AE2303" s="45" t="s">
        <v>63</v>
      </c>
      <c r="AF2303" s="61"/>
      <c r="AG2303" s="45"/>
    </row>
    <row r="2304" spans="1:33" x14ac:dyDescent="0.2">
      <c r="A2304" s="59">
        <f>+VLOOKUP(B2304,Annuaire_roster!B:G,5,0)</f>
        <v>1425</v>
      </c>
      <c r="B2304" s="78" t="s">
        <v>150</v>
      </c>
      <c r="C2304" s="65"/>
      <c r="D2304" s="65" t="s">
        <v>64</v>
      </c>
      <c r="E2304" s="66"/>
      <c r="F2304" s="66" t="s">
        <v>64</v>
      </c>
      <c r="G2304" s="49"/>
      <c r="H2304" s="48"/>
      <c r="I2304" s="67" t="s">
        <v>63</v>
      </c>
      <c r="J2304" s="48"/>
      <c r="K2304" s="58">
        <v>0</v>
      </c>
      <c r="L2304" s="48">
        <v>0</v>
      </c>
      <c r="M2304" s="70">
        <v>0</v>
      </c>
      <c r="N2304" s="34" t="s">
        <v>63</v>
      </c>
      <c r="O2304" s="38">
        <v>0</v>
      </c>
      <c r="P2304" s="82" t="s">
        <v>83</v>
      </c>
      <c r="Q2304" s="43">
        <v>44808</v>
      </c>
      <c r="R2304" s="35">
        <v>0</v>
      </c>
      <c r="S2304" s="35">
        <v>0</v>
      </c>
      <c r="T2304" s="10" t="str">
        <f t="shared" si="398"/>
        <v>Sem - 36</v>
      </c>
      <c r="U2304" s="10" t="str">
        <f t="shared" si="399"/>
        <v>Septembre</v>
      </c>
      <c r="V2304" s="36" t="s">
        <v>231</v>
      </c>
      <c r="W2304" s="34"/>
      <c r="X2304" s="91">
        <f t="shared" si="400"/>
        <v>0</v>
      </c>
      <c r="Y2304" s="92" t="str">
        <f>VLOOKUP('CM-CIC'!B2235,Annuaire_roster!B:F,4,0)</f>
        <v>HMIDOUCH Fouad</v>
      </c>
      <c r="Z2304" s="37" t="s">
        <v>110</v>
      </c>
      <c r="AA2304" s="60">
        <v>0</v>
      </c>
      <c r="AB2304" s="35" t="s">
        <v>63</v>
      </c>
      <c r="AC2304" s="35" t="s">
        <v>63</v>
      </c>
      <c r="AD2304" s="35" t="s">
        <v>63</v>
      </c>
      <c r="AE2304" s="45" t="s">
        <v>63</v>
      </c>
      <c r="AF2304" s="61"/>
      <c r="AG2304" s="45"/>
    </row>
    <row r="2305" spans="1:33" x14ac:dyDescent="0.2">
      <c r="A2305" s="59">
        <f>+VLOOKUP(B2305,Annuaire_roster!B:G,5,0)</f>
        <v>1436</v>
      </c>
      <c r="B2305" s="78" t="s">
        <v>157</v>
      </c>
      <c r="C2305" s="65"/>
      <c r="D2305" s="65" t="s">
        <v>64</v>
      </c>
      <c r="E2305" s="66"/>
      <c r="F2305" s="66" t="s">
        <v>64</v>
      </c>
      <c r="G2305" s="49"/>
      <c r="H2305" s="48"/>
      <c r="I2305" s="67" t="s">
        <v>63</v>
      </c>
      <c r="J2305" s="48"/>
      <c r="K2305" s="58">
        <v>0</v>
      </c>
      <c r="L2305" s="48">
        <v>0</v>
      </c>
      <c r="M2305" s="70">
        <v>0</v>
      </c>
      <c r="N2305" s="34" t="s">
        <v>63</v>
      </c>
      <c r="O2305" s="38">
        <v>0</v>
      </c>
      <c r="P2305" s="82" t="s">
        <v>83</v>
      </c>
      <c r="Q2305" s="43">
        <v>44808</v>
      </c>
      <c r="R2305" s="35">
        <v>0</v>
      </c>
      <c r="S2305" s="35">
        <v>0</v>
      </c>
      <c r="T2305" s="10" t="str">
        <f t="shared" si="398"/>
        <v>Sem - 36</v>
      </c>
      <c r="U2305" s="10" t="str">
        <f t="shared" si="399"/>
        <v>Septembre</v>
      </c>
      <c r="V2305" s="36" t="s">
        <v>231</v>
      </c>
      <c r="W2305" s="34"/>
      <c r="X2305" s="91">
        <f t="shared" si="400"/>
        <v>0</v>
      </c>
      <c r="Y2305" s="92" t="str">
        <f>VLOOKUP('CM-CIC'!B2236,Annuaire_roster!B:F,4,0)</f>
        <v>HMIDOUCH Fouad</v>
      </c>
      <c r="Z2305" s="37" t="s">
        <v>110</v>
      </c>
      <c r="AA2305" s="60">
        <v>0</v>
      </c>
      <c r="AB2305" s="35" t="s">
        <v>63</v>
      </c>
      <c r="AC2305" s="35" t="s">
        <v>63</v>
      </c>
      <c r="AD2305" s="35" t="s">
        <v>63</v>
      </c>
      <c r="AE2305" s="45" t="s">
        <v>63</v>
      </c>
      <c r="AF2305" s="61"/>
      <c r="AG2305" s="45"/>
    </row>
    <row r="2306" spans="1:33" x14ac:dyDescent="0.2">
      <c r="A2306" s="59">
        <f>+VLOOKUP(B2306,Annuaire_roster!B:G,5,0)</f>
        <v>1437</v>
      </c>
      <c r="B2306" s="78" t="s">
        <v>158</v>
      </c>
      <c r="C2306" s="65"/>
      <c r="D2306" s="65" t="s">
        <v>64</v>
      </c>
      <c r="E2306" s="66"/>
      <c r="F2306" s="66" t="s">
        <v>64</v>
      </c>
      <c r="G2306" s="49"/>
      <c r="H2306" s="48"/>
      <c r="I2306" s="67" t="s">
        <v>63</v>
      </c>
      <c r="J2306" s="48"/>
      <c r="K2306" s="58">
        <v>0</v>
      </c>
      <c r="L2306" s="48">
        <v>0</v>
      </c>
      <c r="M2306" s="70">
        <v>0</v>
      </c>
      <c r="N2306" s="34" t="s">
        <v>63</v>
      </c>
      <c r="O2306" s="38">
        <v>0</v>
      </c>
      <c r="P2306" s="82" t="s">
        <v>83</v>
      </c>
      <c r="Q2306" s="43">
        <v>44808</v>
      </c>
      <c r="R2306" s="35">
        <v>0</v>
      </c>
      <c r="S2306" s="35">
        <v>0</v>
      </c>
      <c r="T2306" s="10" t="str">
        <f t="shared" ref="T2306:T2369" si="401">"Sem - "&amp;WEEKNUM(Q2306,21)</f>
        <v>Sem - 36</v>
      </c>
      <c r="U2306" s="10" t="str">
        <f t="shared" ref="U2306:U2369" si="402">PROPER(TEXT(Q2306,"mmmm"))</f>
        <v>Septembre</v>
      </c>
      <c r="V2306" s="36" t="s">
        <v>231</v>
      </c>
      <c r="W2306" s="34"/>
      <c r="X2306" s="91">
        <f t="shared" ref="X2306:X2369" si="403">IFERROR(IF(M2306="Abs",0,IF((D2306-C2306+E2306-F2306)&lt;0.000694444444444444,0,(D2306-C2306+E2306-F2306))),0)</f>
        <v>0</v>
      </c>
      <c r="Y2306" s="92" t="str">
        <f>VLOOKUP('CM-CIC'!B2237,Annuaire_roster!B:F,4,0)</f>
        <v>EL KAOUTAR Fatima Zahra</v>
      </c>
      <c r="Z2306" s="37" t="s">
        <v>110</v>
      </c>
      <c r="AA2306" s="60">
        <v>0</v>
      </c>
      <c r="AB2306" s="35" t="s">
        <v>63</v>
      </c>
      <c r="AC2306" s="35" t="s">
        <v>63</v>
      </c>
      <c r="AD2306" s="35" t="s">
        <v>63</v>
      </c>
      <c r="AE2306" s="45" t="s">
        <v>63</v>
      </c>
      <c r="AF2306" s="61"/>
      <c r="AG2306" s="45"/>
    </row>
    <row r="2307" spans="1:33" x14ac:dyDescent="0.2">
      <c r="A2307" s="59">
        <f>+VLOOKUP(B2307,Annuaire_roster!B:G,5,0)</f>
        <v>1202</v>
      </c>
      <c r="B2307" s="78" t="s">
        <v>161</v>
      </c>
      <c r="C2307" s="65"/>
      <c r="D2307" s="65" t="s">
        <v>64</v>
      </c>
      <c r="E2307" s="66"/>
      <c r="F2307" s="66" t="s">
        <v>64</v>
      </c>
      <c r="G2307" s="49"/>
      <c r="H2307" s="48"/>
      <c r="I2307" s="67" t="s">
        <v>63</v>
      </c>
      <c r="J2307" s="48"/>
      <c r="K2307" s="58">
        <v>0</v>
      </c>
      <c r="L2307" s="48">
        <v>0</v>
      </c>
      <c r="M2307" s="70">
        <v>0</v>
      </c>
      <c r="N2307" s="34" t="s">
        <v>63</v>
      </c>
      <c r="O2307" s="38">
        <v>0</v>
      </c>
      <c r="P2307" s="82" t="s">
        <v>83</v>
      </c>
      <c r="Q2307" s="43">
        <v>44809</v>
      </c>
      <c r="R2307" s="35">
        <v>0</v>
      </c>
      <c r="S2307" s="35">
        <v>0</v>
      </c>
      <c r="T2307" s="10" t="str">
        <f t="shared" si="401"/>
        <v>Sem - 36</v>
      </c>
      <c r="U2307" s="10" t="str">
        <f t="shared" si="402"/>
        <v>Septembre</v>
      </c>
      <c r="V2307" s="36" t="s">
        <v>231</v>
      </c>
      <c r="W2307" s="34"/>
      <c r="X2307" s="91">
        <f t="shared" si="403"/>
        <v>0</v>
      </c>
      <c r="Y2307" s="92" t="str">
        <f>VLOOKUP('CM-CIC'!B2238,Annuaire_roster!B:F,4,0)</f>
        <v>EL KAOUTAR Fatima Zahra</v>
      </c>
      <c r="Z2307" s="37" t="s">
        <v>110</v>
      </c>
      <c r="AA2307" s="60">
        <v>0</v>
      </c>
      <c r="AB2307" s="35" t="s">
        <v>63</v>
      </c>
      <c r="AC2307" s="35" t="s">
        <v>63</v>
      </c>
      <c r="AD2307" s="35" t="s">
        <v>63</v>
      </c>
      <c r="AE2307" s="45" t="s">
        <v>63</v>
      </c>
      <c r="AF2307" s="61"/>
      <c r="AG2307" s="45"/>
    </row>
    <row r="2308" spans="1:33" x14ac:dyDescent="0.2">
      <c r="A2308" s="59">
        <f>+VLOOKUP(B2308,Annuaire_roster!B:G,5,0)</f>
        <v>1197</v>
      </c>
      <c r="B2308" s="78" t="s">
        <v>82</v>
      </c>
      <c r="C2308" s="65"/>
      <c r="D2308" s="65" t="s">
        <v>64</v>
      </c>
      <c r="E2308" s="66"/>
      <c r="F2308" s="66" t="s">
        <v>64</v>
      </c>
      <c r="G2308" s="49"/>
      <c r="H2308" s="48"/>
      <c r="I2308" s="67" t="s">
        <v>63</v>
      </c>
      <c r="J2308" s="48"/>
      <c r="K2308" s="58">
        <v>0</v>
      </c>
      <c r="L2308" s="48">
        <v>0</v>
      </c>
      <c r="M2308" s="70">
        <v>0</v>
      </c>
      <c r="N2308" s="34" t="s">
        <v>63</v>
      </c>
      <c r="O2308" s="38">
        <v>0</v>
      </c>
      <c r="P2308" s="82" t="s">
        <v>83</v>
      </c>
      <c r="Q2308" s="43">
        <v>44809</v>
      </c>
      <c r="R2308" s="35">
        <v>0</v>
      </c>
      <c r="S2308" s="35">
        <v>0</v>
      </c>
      <c r="T2308" s="10" t="str">
        <f t="shared" si="401"/>
        <v>Sem - 36</v>
      </c>
      <c r="U2308" s="10" t="str">
        <f t="shared" si="402"/>
        <v>Septembre</v>
      </c>
      <c r="V2308" s="36" t="s">
        <v>231</v>
      </c>
      <c r="W2308" s="34"/>
      <c r="X2308" s="91">
        <f t="shared" si="403"/>
        <v>0</v>
      </c>
      <c r="Y2308" s="92" t="str">
        <f>VLOOKUP('CM-CIC'!B2239,Annuaire_roster!B:F,4,0)</f>
        <v>EL KAOUTAR Fatima Zahra</v>
      </c>
      <c r="Z2308" s="37" t="s">
        <v>110</v>
      </c>
      <c r="AA2308" s="60">
        <v>0</v>
      </c>
      <c r="AB2308" s="35" t="s">
        <v>63</v>
      </c>
      <c r="AC2308" s="35" t="s">
        <v>63</v>
      </c>
      <c r="AD2308" s="35" t="s">
        <v>63</v>
      </c>
      <c r="AE2308" s="45" t="s">
        <v>63</v>
      </c>
      <c r="AF2308" s="61"/>
      <c r="AG2308" s="45"/>
    </row>
    <row r="2309" spans="1:33" x14ac:dyDescent="0.2">
      <c r="A2309" s="59">
        <f>+VLOOKUP(B2309,Annuaire_roster!B:G,5,0)</f>
        <v>1177</v>
      </c>
      <c r="B2309" s="78" t="s">
        <v>75</v>
      </c>
      <c r="C2309" s="65"/>
      <c r="D2309" s="65" t="s">
        <v>64</v>
      </c>
      <c r="E2309" s="66"/>
      <c r="F2309" s="66" t="s">
        <v>64</v>
      </c>
      <c r="G2309" s="49"/>
      <c r="H2309" s="48"/>
      <c r="I2309" s="67" t="s">
        <v>63</v>
      </c>
      <c r="J2309" s="48"/>
      <c r="K2309" s="58">
        <v>0</v>
      </c>
      <c r="L2309" s="48">
        <v>0</v>
      </c>
      <c r="M2309" s="70">
        <v>0</v>
      </c>
      <c r="N2309" s="34" t="s">
        <v>63</v>
      </c>
      <c r="O2309" s="38">
        <v>0</v>
      </c>
      <c r="P2309" s="82" t="s">
        <v>83</v>
      </c>
      <c r="Q2309" s="43">
        <v>44809</v>
      </c>
      <c r="R2309" s="35">
        <v>0</v>
      </c>
      <c r="S2309" s="35">
        <v>0</v>
      </c>
      <c r="T2309" s="10" t="str">
        <f t="shared" si="401"/>
        <v>Sem - 36</v>
      </c>
      <c r="U2309" s="10" t="str">
        <f t="shared" si="402"/>
        <v>Septembre</v>
      </c>
      <c r="V2309" s="36" t="s">
        <v>231</v>
      </c>
      <c r="W2309" s="34"/>
      <c r="X2309" s="91">
        <f t="shared" si="403"/>
        <v>0</v>
      </c>
      <c r="Y2309" s="92" t="str">
        <f>VLOOKUP('CM-CIC'!B2240,Annuaire_roster!B:F,4,0)</f>
        <v>EL KAOUTAR Fatima Zahra</v>
      </c>
      <c r="Z2309" s="37" t="s">
        <v>110</v>
      </c>
      <c r="AA2309" s="60">
        <v>0</v>
      </c>
      <c r="AB2309" s="35" t="s">
        <v>63</v>
      </c>
      <c r="AC2309" s="35" t="s">
        <v>63</v>
      </c>
      <c r="AD2309" s="35" t="s">
        <v>63</v>
      </c>
      <c r="AE2309" s="45" t="s">
        <v>63</v>
      </c>
      <c r="AF2309" s="61"/>
      <c r="AG2309" s="45"/>
    </row>
    <row r="2310" spans="1:33" x14ac:dyDescent="0.2">
      <c r="A2310" s="59">
        <f>+VLOOKUP(B2310,Annuaire_roster!B:G,5,0)</f>
        <v>1245</v>
      </c>
      <c r="B2310" s="78" t="s">
        <v>90</v>
      </c>
      <c r="C2310" s="65"/>
      <c r="D2310" s="65" t="s">
        <v>64</v>
      </c>
      <c r="E2310" s="66"/>
      <c r="F2310" s="66" t="s">
        <v>64</v>
      </c>
      <c r="G2310" s="49"/>
      <c r="H2310" s="48"/>
      <c r="I2310" s="67" t="s">
        <v>63</v>
      </c>
      <c r="J2310" s="48"/>
      <c r="K2310" s="58">
        <v>0</v>
      </c>
      <c r="L2310" s="48">
        <v>0</v>
      </c>
      <c r="M2310" s="70">
        <v>0</v>
      </c>
      <c r="N2310" s="34" t="s">
        <v>63</v>
      </c>
      <c r="O2310" s="38">
        <v>0</v>
      </c>
      <c r="P2310" s="82" t="s">
        <v>83</v>
      </c>
      <c r="Q2310" s="43">
        <v>44809</v>
      </c>
      <c r="R2310" s="35">
        <v>0</v>
      </c>
      <c r="S2310" s="35">
        <v>0</v>
      </c>
      <c r="T2310" s="10" t="str">
        <f t="shared" si="401"/>
        <v>Sem - 36</v>
      </c>
      <c r="U2310" s="10" t="str">
        <f t="shared" si="402"/>
        <v>Septembre</v>
      </c>
      <c r="V2310" s="36" t="s">
        <v>231</v>
      </c>
      <c r="W2310" s="34"/>
      <c r="X2310" s="91">
        <f t="shared" si="403"/>
        <v>0</v>
      </c>
      <c r="Y2310" s="92" t="str">
        <f>VLOOKUP('CM-CIC'!B2241,Annuaire_roster!B:F,4,0)</f>
        <v>EL KAOUTAR Fatima Zahra</v>
      </c>
      <c r="Z2310" s="37" t="s">
        <v>110</v>
      </c>
      <c r="AA2310" s="60">
        <v>0</v>
      </c>
      <c r="AB2310" s="35" t="s">
        <v>63</v>
      </c>
      <c r="AC2310" s="35" t="s">
        <v>63</v>
      </c>
      <c r="AD2310" s="35" t="s">
        <v>63</v>
      </c>
      <c r="AE2310" s="45" t="s">
        <v>63</v>
      </c>
      <c r="AF2310" s="61"/>
      <c r="AG2310" s="45"/>
    </row>
    <row r="2311" spans="1:33" x14ac:dyDescent="0.2">
      <c r="A2311" s="59">
        <f>+VLOOKUP(B2311,Annuaire_roster!B:G,5,0)</f>
        <v>1248</v>
      </c>
      <c r="B2311" s="78" t="s">
        <v>91</v>
      </c>
      <c r="C2311" s="65"/>
      <c r="D2311" s="65" t="s">
        <v>64</v>
      </c>
      <c r="E2311" s="66"/>
      <c r="F2311" s="66" t="s">
        <v>64</v>
      </c>
      <c r="G2311" s="49"/>
      <c r="H2311" s="48"/>
      <c r="I2311" s="67" t="s">
        <v>63</v>
      </c>
      <c r="J2311" s="48"/>
      <c r="K2311" s="58">
        <v>0</v>
      </c>
      <c r="L2311" s="48">
        <v>0</v>
      </c>
      <c r="M2311" s="70">
        <v>0</v>
      </c>
      <c r="N2311" s="34" t="s">
        <v>63</v>
      </c>
      <c r="O2311" s="38">
        <v>0</v>
      </c>
      <c r="P2311" s="82" t="s">
        <v>83</v>
      </c>
      <c r="Q2311" s="43">
        <v>44809</v>
      </c>
      <c r="R2311" s="35">
        <v>0</v>
      </c>
      <c r="S2311" s="35">
        <v>0</v>
      </c>
      <c r="T2311" s="10" t="str">
        <f t="shared" si="401"/>
        <v>Sem - 36</v>
      </c>
      <c r="U2311" s="10" t="str">
        <f t="shared" si="402"/>
        <v>Septembre</v>
      </c>
      <c r="V2311" s="36" t="s">
        <v>231</v>
      </c>
      <c r="W2311" s="34"/>
      <c r="X2311" s="91">
        <f t="shared" si="403"/>
        <v>0</v>
      </c>
      <c r="Y2311" s="92" t="str">
        <f>VLOOKUP('CM-CIC'!B2242,Annuaire_roster!B:F,4,0)</f>
        <v>EL KAOUTAR Fatima Zahra</v>
      </c>
      <c r="Z2311" s="37" t="s">
        <v>110</v>
      </c>
      <c r="AA2311" s="60">
        <v>0</v>
      </c>
      <c r="AB2311" s="35" t="s">
        <v>63</v>
      </c>
      <c r="AC2311" s="35" t="s">
        <v>63</v>
      </c>
      <c r="AD2311" s="35" t="s">
        <v>63</v>
      </c>
      <c r="AE2311" s="45" t="s">
        <v>63</v>
      </c>
      <c r="AF2311" s="61"/>
      <c r="AG2311" s="45"/>
    </row>
    <row r="2312" spans="1:33" x14ac:dyDescent="0.2">
      <c r="A2312" s="59">
        <f>+VLOOKUP(B2312,Annuaire_roster!B:G,5,0)</f>
        <v>1244</v>
      </c>
      <c r="B2312" s="78" t="s">
        <v>92</v>
      </c>
      <c r="C2312" s="65"/>
      <c r="D2312" s="65" t="s">
        <v>64</v>
      </c>
      <c r="E2312" s="66"/>
      <c r="F2312" s="66" t="s">
        <v>64</v>
      </c>
      <c r="G2312" s="49"/>
      <c r="H2312" s="48"/>
      <c r="I2312" s="67" t="s">
        <v>63</v>
      </c>
      <c r="J2312" s="48"/>
      <c r="K2312" s="58">
        <v>0</v>
      </c>
      <c r="L2312" s="48">
        <v>0</v>
      </c>
      <c r="M2312" s="70">
        <v>0</v>
      </c>
      <c r="N2312" s="34" t="s">
        <v>63</v>
      </c>
      <c r="O2312" s="38">
        <v>0</v>
      </c>
      <c r="P2312" s="82" t="s">
        <v>83</v>
      </c>
      <c r="Q2312" s="43">
        <v>44809</v>
      </c>
      <c r="R2312" s="35">
        <v>0</v>
      </c>
      <c r="S2312" s="35">
        <v>0</v>
      </c>
      <c r="T2312" s="10" t="str">
        <f t="shared" si="401"/>
        <v>Sem - 36</v>
      </c>
      <c r="U2312" s="10" t="str">
        <f t="shared" si="402"/>
        <v>Septembre</v>
      </c>
      <c r="V2312" s="36" t="s">
        <v>231</v>
      </c>
      <c r="W2312" s="34"/>
      <c r="X2312" s="91">
        <f t="shared" si="403"/>
        <v>0</v>
      </c>
      <c r="Y2312" s="92" t="str">
        <f>VLOOKUP('CM-CIC'!B2243,Annuaire_roster!B:F,4,0)</f>
        <v>EL KAOUTAR Fatima Zahra</v>
      </c>
      <c r="Z2312" s="37" t="s">
        <v>110</v>
      </c>
      <c r="AA2312" s="60">
        <v>0</v>
      </c>
      <c r="AB2312" s="35" t="s">
        <v>63</v>
      </c>
      <c r="AC2312" s="35" t="s">
        <v>63</v>
      </c>
      <c r="AD2312" s="35" t="s">
        <v>63</v>
      </c>
      <c r="AE2312" s="45" t="s">
        <v>63</v>
      </c>
      <c r="AF2312" s="61"/>
      <c r="AG2312" s="45"/>
    </row>
    <row r="2313" spans="1:33" x14ac:dyDescent="0.2">
      <c r="A2313" s="59">
        <f>+VLOOKUP(B2313,Annuaire_roster!B:G,5,0)</f>
        <v>1302</v>
      </c>
      <c r="B2313" s="78" t="s">
        <v>112</v>
      </c>
      <c r="C2313" s="65"/>
      <c r="D2313" s="65" t="s">
        <v>64</v>
      </c>
      <c r="E2313" s="66"/>
      <c r="F2313" s="66" t="s">
        <v>64</v>
      </c>
      <c r="G2313" s="49"/>
      <c r="H2313" s="48"/>
      <c r="I2313" s="67" t="s">
        <v>63</v>
      </c>
      <c r="J2313" s="48"/>
      <c r="K2313" s="58">
        <v>0</v>
      </c>
      <c r="L2313" s="48">
        <v>0</v>
      </c>
      <c r="M2313" s="70">
        <v>0</v>
      </c>
      <c r="N2313" s="34" t="s">
        <v>63</v>
      </c>
      <c r="O2313" s="38">
        <v>0</v>
      </c>
      <c r="P2313" s="82" t="s">
        <v>83</v>
      </c>
      <c r="Q2313" s="43">
        <v>44809</v>
      </c>
      <c r="R2313" s="35">
        <v>0</v>
      </c>
      <c r="S2313" s="35">
        <v>0</v>
      </c>
      <c r="T2313" s="10" t="str">
        <f t="shared" si="401"/>
        <v>Sem - 36</v>
      </c>
      <c r="U2313" s="10" t="str">
        <f t="shared" si="402"/>
        <v>Septembre</v>
      </c>
      <c r="V2313" s="36" t="s">
        <v>231</v>
      </c>
      <c r="W2313" s="34"/>
      <c r="X2313" s="91">
        <f t="shared" si="403"/>
        <v>0</v>
      </c>
      <c r="Y2313" s="92" t="str">
        <f>VLOOKUP('CM-CIC'!B2244,Annuaire_roster!B:F,4,0)</f>
        <v>EL KAOUTAR Fatima Zahra</v>
      </c>
      <c r="Z2313" s="37" t="s">
        <v>110</v>
      </c>
      <c r="AA2313" s="60">
        <v>0</v>
      </c>
      <c r="AB2313" s="35" t="s">
        <v>63</v>
      </c>
      <c r="AC2313" s="35" t="s">
        <v>63</v>
      </c>
      <c r="AD2313" s="35" t="s">
        <v>63</v>
      </c>
      <c r="AE2313" s="45" t="s">
        <v>63</v>
      </c>
      <c r="AF2313" s="61"/>
      <c r="AG2313" s="45"/>
    </row>
    <row r="2314" spans="1:33" x14ac:dyDescent="0.2">
      <c r="A2314" s="59">
        <f>+VLOOKUP(B2314,Annuaire_roster!B:G,5,0)</f>
        <v>1369</v>
      </c>
      <c r="B2314" s="78" t="s">
        <v>113</v>
      </c>
      <c r="C2314" s="65"/>
      <c r="D2314" s="65" t="s">
        <v>64</v>
      </c>
      <c r="E2314" s="66"/>
      <c r="F2314" s="66" t="s">
        <v>64</v>
      </c>
      <c r="G2314" s="49"/>
      <c r="H2314" s="48"/>
      <c r="I2314" s="67" t="s">
        <v>63</v>
      </c>
      <c r="J2314" s="48"/>
      <c r="K2314" s="58">
        <v>0</v>
      </c>
      <c r="L2314" s="48">
        <v>0</v>
      </c>
      <c r="M2314" s="70">
        <v>0</v>
      </c>
      <c r="N2314" s="34" t="s">
        <v>63</v>
      </c>
      <c r="O2314" s="38">
        <v>0</v>
      </c>
      <c r="P2314" s="82" t="s">
        <v>83</v>
      </c>
      <c r="Q2314" s="43">
        <v>44809</v>
      </c>
      <c r="R2314" s="35">
        <v>0</v>
      </c>
      <c r="S2314" s="35">
        <v>0</v>
      </c>
      <c r="T2314" s="10" t="str">
        <f t="shared" si="401"/>
        <v>Sem - 36</v>
      </c>
      <c r="U2314" s="10" t="str">
        <f t="shared" si="402"/>
        <v>Septembre</v>
      </c>
      <c r="V2314" s="36" t="s">
        <v>231</v>
      </c>
      <c r="W2314" s="34"/>
      <c r="X2314" s="91">
        <f t="shared" si="403"/>
        <v>0</v>
      </c>
      <c r="Y2314" s="92" t="str">
        <f>VLOOKUP('CM-CIC'!B2245,Annuaire_roster!B:F,4,0)</f>
        <v>EL KAOUTAR Fatima Zahra</v>
      </c>
      <c r="Z2314" s="37" t="s">
        <v>110</v>
      </c>
      <c r="AA2314" s="60">
        <v>0</v>
      </c>
      <c r="AB2314" s="35" t="s">
        <v>63</v>
      </c>
      <c r="AC2314" s="35" t="s">
        <v>63</v>
      </c>
      <c r="AD2314" s="35" t="s">
        <v>63</v>
      </c>
      <c r="AE2314" s="45" t="s">
        <v>63</v>
      </c>
      <c r="AF2314" s="61"/>
      <c r="AG2314" s="45"/>
    </row>
    <row r="2315" spans="1:33" x14ac:dyDescent="0.2">
      <c r="A2315" s="59">
        <f>+VLOOKUP(B2315,Annuaire_roster!B:G,5,0)</f>
        <v>1373</v>
      </c>
      <c r="B2315" s="78" t="s">
        <v>118</v>
      </c>
      <c r="C2315" s="65"/>
      <c r="D2315" s="65" t="s">
        <v>64</v>
      </c>
      <c r="E2315" s="66"/>
      <c r="F2315" s="66" t="s">
        <v>64</v>
      </c>
      <c r="G2315" s="49"/>
      <c r="H2315" s="48"/>
      <c r="I2315" s="67" t="s">
        <v>63</v>
      </c>
      <c r="J2315" s="48"/>
      <c r="K2315" s="58">
        <v>0</v>
      </c>
      <c r="L2315" s="48">
        <v>0</v>
      </c>
      <c r="M2315" s="70">
        <v>0</v>
      </c>
      <c r="N2315" s="34" t="s">
        <v>63</v>
      </c>
      <c r="O2315" s="38">
        <v>0</v>
      </c>
      <c r="P2315" s="82" t="s">
        <v>83</v>
      </c>
      <c r="Q2315" s="135">
        <v>44809</v>
      </c>
      <c r="R2315" s="35">
        <v>0</v>
      </c>
      <c r="S2315" s="35">
        <v>0</v>
      </c>
      <c r="T2315" s="10" t="str">
        <f t="shared" si="401"/>
        <v>Sem - 36</v>
      </c>
      <c r="U2315" s="10" t="str">
        <f t="shared" si="402"/>
        <v>Septembre</v>
      </c>
      <c r="V2315" s="36" t="s">
        <v>231</v>
      </c>
      <c r="W2315" s="34"/>
      <c r="X2315" s="91">
        <f t="shared" si="403"/>
        <v>0</v>
      </c>
      <c r="Y2315" s="92" t="str">
        <f>VLOOKUP('CM-CIC'!B2246,Annuaire_roster!B:F,4,0)</f>
        <v>EL KAOUTAR Fatima Zahra</v>
      </c>
      <c r="Z2315" s="37" t="s">
        <v>110</v>
      </c>
      <c r="AA2315" s="60">
        <v>0</v>
      </c>
      <c r="AB2315" s="35" t="s">
        <v>63</v>
      </c>
      <c r="AC2315" s="35" t="s">
        <v>63</v>
      </c>
      <c r="AD2315" s="35" t="s">
        <v>63</v>
      </c>
      <c r="AE2315" s="45" t="s">
        <v>63</v>
      </c>
      <c r="AF2315" s="61"/>
      <c r="AG2315" s="45"/>
    </row>
    <row r="2316" spans="1:33" x14ac:dyDescent="0.2">
      <c r="A2316" s="59">
        <f>+VLOOKUP(B2316,Annuaire_roster!B:G,5,0)</f>
        <v>1422</v>
      </c>
      <c r="B2316" s="78" t="s">
        <v>148</v>
      </c>
      <c r="C2316" s="65"/>
      <c r="D2316" s="65" t="s">
        <v>64</v>
      </c>
      <c r="E2316" s="66"/>
      <c r="F2316" s="66" t="s">
        <v>64</v>
      </c>
      <c r="G2316" s="49"/>
      <c r="H2316" s="48"/>
      <c r="I2316" s="67" t="s">
        <v>63</v>
      </c>
      <c r="J2316" s="48"/>
      <c r="K2316" s="58">
        <v>0</v>
      </c>
      <c r="L2316" s="48">
        <v>0</v>
      </c>
      <c r="M2316" s="70">
        <v>0</v>
      </c>
      <c r="N2316" s="34" t="s">
        <v>63</v>
      </c>
      <c r="O2316" s="38">
        <v>0</v>
      </c>
      <c r="P2316" s="82" t="s">
        <v>83</v>
      </c>
      <c r="Q2316" s="135">
        <v>44809</v>
      </c>
      <c r="R2316" s="35">
        <v>0</v>
      </c>
      <c r="S2316" s="35">
        <v>0</v>
      </c>
      <c r="T2316" s="10" t="str">
        <f t="shared" si="401"/>
        <v>Sem - 36</v>
      </c>
      <c r="U2316" s="10" t="str">
        <f t="shared" si="402"/>
        <v>Septembre</v>
      </c>
      <c r="V2316" s="36" t="s">
        <v>231</v>
      </c>
      <c r="W2316" s="34"/>
      <c r="X2316" s="91">
        <f t="shared" si="403"/>
        <v>0</v>
      </c>
      <c r="Y2316" s="92" t="str">
        <f>VLOOKUP('CM-CIC'!B2247,Annuaire_roster!B:F,4,0)</f>
        <v>EL KAOUTAR Fatima Zahra</v>
      </c>
      <c r="Z2316" s="37" t="s">
        <v>110</v>
      </c>
      <c r="AA2316" s="60">
        <v>0</v>
      </c>
      <c r="AB2316" s="35" t="s">
        <v>63</v>
      </c>
      <c r="AC2316" s="35" t="s">
        <v>63</v>
      </c>
      <c r="AD2316" s="35" t="s">
        <v>63</v>
      </c>
      <c r="AE2316" s="45" t="s">
        <v>63</v>
      </c>
      <c r="AF2316" s="61"/>
      <c r="AG2316" s="45"/>
    </row>
    <row r="2317" spans="1:33" x14ac:dyDescent="0.2">
      <c r="A2317" s="59">
        <f>+VLOOKUP(B2317,Annuaire_roster!B:G,5,0)</f>
        <v>1423</v>
      </c>
      <c r="B2317" s="78" t="s">
        <v>149</v>
      </c>
      <c r="C2317" s="65"/>
      <c r="D2317" s="65" t="s">
        <v>64</v>
      </c>
      <c r="E2317" s="66"/>
      <c r="F2317" s="66" t="s">
        <v>64</v>
      </c>
      <c r="G2317" s="49"/>
      <c r="H2317" s="48"/>
      <c r="I2317" s="67" t="s">
        <v>63</v>
      </c>
      <c r="J2317" s="48"/>
      <c r="K2317" s="58">
        <v>0</v>
      </c>
      <c r="L2317" s="48">
        <v>0</v>
      </c>
      <c r="M2317" s="70">
        <v>0</v>
      </c>
      <c r="N2317" s="34" t="s">
        <v>63</v>
      </c>
      <c r="O2317" s="38">
        <v>0</v>
      </c>
      <c r="P2317" s="82" t="s">
        <v>83</v>
      </c>
      <c r="Q2317" s="135">
        <v>44809</v>
      </c>
      <c r="R2317" s="35">
        <v>0</v>
      </c>
      <c r="S2317" s="35">
        <v>0</v>
      </c>
      <c r="T2317" s="10" t="str">
        <f t="shared" si="401"/>
        <v>Sem - 36</v>
      </c>
      <c r="U2317" s="10" t="str">
        <f t="shared" si="402"/>
        <v>Septembre</v>
      </c>
      <c r="V2317" s="36" t="s">
        <v>231</v>
      </c>
      <c r="W2317" s="34"/>
      <c r="X2317" s="91">
        <f t="shared" si="403"/>
        <v>0</v>
      </c>
      <c r="Y2317" s="92" t="str">
        <f>VLOOKUP('CM-CIC'!B2248,Annuaire_roster!B:F,4,0)</f>
        <v>EL KAOUTAR Fatima Zahra</v>
      </c>
      <c r="Z2317" s="37" t="s">
        <v>110</v>
      </c>
      <c r="AA2317" s="60">
        <v>0</v>
      </c>
      <c r="AB2317" s="35" t="s">
        <v>63</v>
      </c>
      <c r="AC2317" s="35" t="s">
        <v>63</v>
      </c>
      <c r="AD2317" s="35" t="s">
        <v>63</v>
      </c>
      <c r="AE2317" s="45" t="s">
        <v>63</v>
      </c>
      <c r="AF2317" s="61"/>
      <c r="AG2317" s="45"/>
    </row>
    <row r="2318" spans="1:33" x14ac:dyDescent="0.2">
      <c r="A2318" s="59">
        <f>+VLOOKUP(B2318,Annuaire_roster!B:G,5,0)</f>
        <v>1425</v>
      </c>
      <c r="B2318" s="78" t="s">
        <v>150</v>
      </c>
      <c r="C2318" s="65"/>
      <c r="D2318" s="65" t="s">
        <v>64</v>
      </c>
      <c r="E2318" s="66"/>
      <c r="F2318" s="66" t="s">
        <v>64</v>
      </c>
      <c r="G2318" s="49"/>
      <c r="H2318" s="48"/>
      <c r="I2318" s="67" t="s">
        <v>63</v>
      </c>
      <c r="J2318" s="48"/>
      <c r="K2318" s="58">
        <v>0</v>
      </c>
      <c r="L2318" s="48">
        <v>0</v>
      </c>
      <c r="M2318" s="70">
        <v>0</v>
      </c>
      <c r="N2318" s="34" t="s">
        <v>63</v>
      </c>
      <c r="O2318" s="38">
        <v>0</v>
      </c>
      <c r="P2318" s="82" t="s">
        <v>83</v>
      </c>
      <c r="Q2318" s="135">
        <v>44809</v>
      </c>
      <c r="R2318" s="35">
        <v>0</v>
      </c>
      <c r="S2318" s="35">
        <v>0</v>
      </c>
      <c r="T2318" s="10" t="str">
        <f t="shared" si="401"/>
        <v>Sem - 36</v>
      </c>
      <c r="U2318" s="10" t="str">
        <f t="shared" si="402"/>
        <v>Septembre</v>
      </c>
      <c r="V2318" s="36" t="s">
        <v>231</v>
      </c>
      <c r="W2318" s="34"/>
      <c r="X2318" s="91">
        <f t="shared" si="403"/>
        <v>0</v>
      </c>
      <c r="Y2318" s="92" t="str">
        <f>VLOOKUP('CM-CIC'!B2249,Annuaire_roster!B:F,4,0)</f>
        <v>EL KAOUTAR Fatima Zahra</v>
      </c>
      <c r="Z2318" s="37" t="s">
        <v>110</v>
      </c>
      <c r="AA2318" s="60">
        <v>0</v>
      </c>
      <c r="AB2318" s="35" t="s">
        <v>63</v>
      </c>
      <c r="AC2318" s="35" t="s">
        <v>63</v>
      </c>
      <c r="AD2318" s="35" t="s">
        <v>63</v>
      </c>
      <c r="AE2318" s="45" t="s">
        <v>63</v>
      </c>
      <c r="AF2318" s="61"/>
      <c r="AG2318" s="45"/>
    </row>
    <row r="2319" spans="1:33" x14ac:dyDescent="0.2">
      <c r="A2319" s="59">
        <f>+VLOOKUP(B2319,Annuaire_roster!B:G,5,0)</f>
        <v>1436</v>
      </c>
      <c r="B2319" s="78" t="s">
        <v>157</v>
      </c>
      <c r="C2319" s="65"/>
      <c r="D2319" s="65" t="s">
        <v>64</v>
      </c>
      <c r="E2319" s="66"/>
      <c r="F2319" s="66" t="s">
        <v>64</v>
      </c>
      <c r="G2319" s="49"/>
      <c r="H2319" s="48"/>
      <c r="I2319" s="67" t="s">
        <v>63</v>
      </c>
      <c r="J2319" s="48"/>
      <c r="K2319" s="58">
        <v>0</v>
      </c>
      <c r="L2319" s="48">
        <v>0</v>
      </c>
      <c r="M2319" s="70">
        <v>0</v>
      </c>
      <c r="N2319" s="34" t="s">
        <v>63</v>
      </c>
      <c r="O2319" s="38">
        <v>0</v>
      </c>
      <c r="P2319" s="82" t="s">
        <v>83</v>
      </c>
      <c r="Q2319" s="135">
        <v>44809</v>
      </c>
      <c r="R2319" s="35">
        <v>0</v>
      </c>
      <c r="S2319" s="35">
        <v>0</v>
      </c>
      <c r="T2319" s="10" t="str">
        <f t="shared" si="401"/>
        <v>Sem - 36</v>
      </c>
      <c r="U2319" s="10" t="str">
        <f t="shared" si="402"/>
        <v>Septembre</v>
      </c>
      <c r="V2319" s="36" t="s">
        <v>231</v>
      </c>
      <c r="W2319" s="34"/>
      <c r="X2319" s="91">
        <f t="shared" si="403"/>
        <v>0</v>
      </c>
      <c r="Y2319" s="92" t="str">
        <f>VLOOKUP('CM-CIC'!B2250,Annuaire_roster!B:F,4,0)</f>
        <v>EL KAOUTAR Fatima Zahra</v>
      </c>
      <c r="Z2319" s="37" t="s">
        <v>110</v>
      </c>
      <c r="AA2319" s="60">
        <v>0</v>
      </c>
      <c r="AB2319" s="35" t="s">
        <v>63</v>
      </c>
      <c r="AC2319" s="35" t="s">
        <v>63</v>
      </c>
      <c r="AD2319" s="35" t="s">
        <v>63</v>
      </c>
      <c r="AE2319" s="45" t="s">
        <v>63</v>
      </c>
      <c r="AF2319" s="61"/>
      <c r="AG2319" s="45"/>
    </row>
    <row r="2320" spans="1:33" x14ac:dyDescent="0.2">
      <c r="A2320" s="59">
        <f>+VLOOKUP(B2320,Annuaire_roster!B:G,5,0)</f>
        <v>1437</v>
      </c>
      <c r="B2320" s="78" t="s">
        <v>158</v>
      </c>
      <c r="C2320" s="65"/>
      <c r="D2320" s="65" t="s">
        <v>64</v>
      </c>
      <c r="E2320" s="66"/>
      <c r="F2320" s="66" t="s">
        <v>64</v>
      </c>
      <c r="G2320" s="49"/>
      <c r="H2320" s="48"/>
      <c r="I2320" s="67" t="s">
        <v>63</v>
      </c>
      <c r="J2320" s="48"/>
      <c r="K2320" s="58">
        <v>0</v>
      </c>
      <c r="L2320" s="48">
        <v>0</v>
      </c>
      <c r="M2320" s="70">
        <v>0</v>
      </c>
      <c r="N2320" s="34" t="s">
        <v>63</v>
      </c>
      <c r="O2320" s="38">
        <v>0</v>
      </c>
      <c r="P2320" s="82" t="s">
        <v>83</v>
      </c>
      <c r="Q2320" s="135">
        <v>44809</v>
      </c>
      <c r="R2320" s="35">
        <v>0</v>
      </c>
      <c r="S2320" s="35">
        <v>0</v>
      </c>
      <c r="T2320" s="10" t="str">
        <f t="shared" si="401"/>
        <v>Sem - 36</v>
      </c>
      <c r="U2320" s="10" t="str">
        <f t="shared" si="402"/>
        <v>Septembre</v>
      </c>
      <c r="V2320" s="36" t="s">
        <v>231</v>
      </c>
      <c r="W2320" s="34"/>
      <c r="X2320" s="91">
        <f t="shared" si="403"/>
        <v>0</v>
      </c>
      <c r="Y2320" s="92" t="str">
        <f>VLOOKUP('CM-CIC'!B2251,Annuaire_roster!B:F,4,0)</f>
        <v>EL KAOUTAR Fatima Zahra</v>
      </c>
      <c r="Z2320" s="37" t="s">
        <v>110</v>
      </c>
      <c r="AA2320" s="60">
        <v>0</v>
      </c>
      <c r="AB2320" s="35" t="s">
        <v>63</v>
      </c>
      <c r="AC2320" s="35" t="s">
        <v>63</v>
      </c>
      <c r="AD2320" s="35" t="s">
        <v>63</v>
      </c>
      <c r="AE2320" s="45" t="s">
        <v>63</v>
      </c>
      <c r="AF2320" s="61"/>
      <c r="AG2320" s="45"/>
    </row>
    <row r="2321" spans="1:33" x14ac:dyDescent="0.2">
      <c r="A2321" s="59">
        <f>+VLOOKUP(B2321,Annuaire_roster!B:G,5,0)</f>
        <v>1202</v>
      </c>
      <c r="B2321" s="78" t="s">
        <v>161</v>
      </c>
      <c r="C2321" s="65">
        <v>0.33124999999999999</v>
      </c>
      <c r="D2321" s="65">
        <v>0.33333333333333298</v>
      </c>
      <c r="E2321" s="66">
        <v>0.75</v>
      </c>
      <c r="F2321" s="66">
        <v>0.75</v>
      </c>
      <c r="G2321" s="67"/>
      <c r="H2321" s="67"/>
      <c r="I2321" s="107"/>
      <c r="J2321" s="67"/>
      <c r="K2321" s="69"/>
      <c r="L2321" s="67"/>
      <c r="M2321" s="70">
        <v>0</v>
      </c>
      <c r="N2321" s="34">
        <f t="shared" ref="N2321:N2384" si="404">IFERROR(IF(OR(D2321="OFF",D2321="Congé",M2321="Abs",D2321="Congé sans solde",D2321="Férié"),"",IF(O2321-K2321-L2321&gt;O2321,O2321,IF(O2321-K2321-L2321&lt;0,"",O2321-K2321-L2321))),"")</f>
        <v>0.37500000000000033</v>
      </c>
      <c r="O2321" s="38">
        <f t="shared" ref="O2321:O2384" si="405">IF(AG2321="2H Pause déjeuner",IF(F2321-D2321-0.0833333333333333&lt;0,F2321-D2321-0.0833333333333333+1,F2321-D2321-0.0833333333333333),IF(OR(AND(F2321="OFF",D2321="OFF"),AND(F2321="Congé",D2321="Congé"),AND(F2321="Congé sans solde",D2321="Congé sans solde"),AND(F2321="Congé spécial",D2321="Congé spécial"),AND(F2321="Férié",D2321="Férié"),AND(F2321="OFF",D2321="Congé"),AND(F2321="OFF",D2321="Congé sans solde"),AND(F2321="OFF",D2321="Congé spécial"),AND(F2321="OFF",D2321="Férié"),AND(F2321="Congé",D2321="OFF"),AND(F2321="Congé",D2321="Congé sans solde"),AND(F2321="Congé",D2321="Congé spécial"),AND(F2321="Congé",D2321="Férié"),AND(F2321="Congé sans solde",D2321="OFF"),AND(F2321="Congé sans solde",D2321="Congé"),AND(F2321="Congé sans solde",D2321="Congé spécial"),AND(F2321="Congé sans solde",D2321="Férié"),AND(F2321="Congé spécial",D2321="OFF"),AND(F2321="Congé spécial",D2321="Congé"),AND(F2321="Congé spécial",D2321="Congé sans solde"),AND(F2321="Congé spécial",D2321="Férié"),AND(F2321="Férié",D2321="OFF"),AND(F2321="Férié",D2321="Congé"),AND(F2321="Férié",D2321="Congé sans solde"),AND(F2321="Férié",D2321="Congé spécial")),0,IF(OR(F2321="OFF",F2321="Congé",F2321="Congé spécial",F2321="Congé sans solde",D2321="OFF",D2321="Congé",D2321="Congé spécial",D2321="Congé sans solde"),0.208333333333334,IF(AND(AG2321="",F2321-D2321&lt;0),("24:00:00"-D2321)+("00:00:00"+F2321)-0.0416666666666667,IF(AND(OR(AG2321="Allaitement",AG2321="Sans déjeuner"),F2321-D2321&lt;0),("24:00:00"-D2321)+("00:00:00"+F2321),IF(AND(AG2321="",F2321-D2321&gt;0.166666666666667),F2321-D2321-0.0416666666666667,IF(AND(OR(AG2321="Allaitement",AG2321="Sans déjeuner"),F2321-D2321&gt;0.166666666666667),F2321-D2321,F2321-D2321)))))))</f>
        <v>0.37500000000000033</v>
      </c>
      <c r="P2321" s="72" t="s">
        <v>83</v>
      </c>
      <c r="Q2321" s="135">
        <v>44810</v>
      </c>
      <c r="R2321" s="35">
        <v>0</v>
      </c>
      <c r="S2321" s="35">
        <v>0</v>
      </c>
      <c r="T2321" s="10" t="str">
        <f t="shared" si="401"/>
        <v>Sem - 37</v>
      </c>
      <c r="U2321" s="10" t="str">
        <f t="shared" si="402"/>
        <v>Septembre</v>
      </c>
      <c r="V2321" s="36" t="s">
        <v>1118</v>
      </c>
      <c r="W2321" s="34"/>
      <c r="X2321" s="91">
        <f t="shared" si="403"/>
        <v>2.0833333333329929E-3</v>
      </c>
      <c r="Y2321" s="92" t="str">
        <f>VLOOKUP('CM-CIC'!B2252,Annuaire_roster!B:F,4,0)</f>
        <v>EL KAOUTAR Fatima Zahra</v>
      </c>
      <c r="Z2321" s="37" t="s">
        <v>110</v>
      </c>
      <c r="AA2321" s="60" t="s">
        <v>232</v>
      </c>
      <c r="AB2321" s="35" t="s">
        <v>63</v>
      </c>
      <c r="AC2321" s="35" t="s">
        <v>63</v>
      </c>
      <c r="AD2321" s="35" t="s">
        <v>63</v>
      </c>
      <c r="AE2321" s="45" t="s">
        <v>63</v>
      </c>
      <c r="AF2321" s="61"/>
      <c r="AG2321" s="45"/>
    </row>
    <row r="2322" spans="1:33" x14ac:dyDescent="0.2">
      <c r="A2322" s="59">
        <f>+VLOOKUP(B2322,Annuaire_roster!B:G,5,0)</f>
        <v>1177</v>
      </c>
      <c r="B2322" s="78" t="s">
        <v>75</v>
      </c>
      <c r="C2322" s="65">
        <v>0.34166666666666662</v>
      </c>
      <c r="D2322" s="65">
        <v>0.33333333333333298</v>
      </c>
      <c r="E2322" s="66">
        <v>0.75</v>
      </c>
      <c r="F2322" s="66">
        <v>0.75</v>
      </c>
      <c r="G2322" s="67"/>
      <c r="H2322" s="67"/>
      <c r="I2322" s="107"/>
      <c r="J2322" s="67"/>
      <c r="K2322" s="88"/>
      <c r="L2322" s="67"/>
      <c r="M2322" s="70">
        <v>0</v>
      </c>
      <c r="N2322" s="34">
        <f t="shared" si="404"/>
        <v>0.37500000000000033</v>
      </c>
      <c r="O2322" s="38">
        <f t="shared" si="405"/>
        <v>0.37500000000000033</v>
      </c>
      <c r="P2322" s="72" t="s">
        <v>83</v>
      </c>
      <c r="Q2322" s="135">
        <v>44810</v>
      </c>
      <c r="R2322" s="35">
        <v>0</v>
      </c>
      <c r="S2322" s="35">
        <v>0</v>
      </c>
      <c r="T2322" s="10" t="str">
        <f t="shared" si="401"/>
        <v>Sem - 37</v>
      </c>
      <c r="U2322" s="10" t="str">
        <f t="shared" si="402"/>
        <v>Septembre</v>
      </c>
      <c r="V2322" s="36" t="s">
        <v>1119</v>
      </c>
      <c r="W2322" s="34"/>
      <c r="X2322" s="91">
        <f t="shared" si="403"/>
        <v>0</v>
      </c>
      <c r="Y2322" s="92" t="str">
        <f>VLOOKUP('CM-CIC'!B2253,Annuaire_roster!B:F,4,0)</f>
        <v>EL KAOUTAR Fatima Zahra</v>
      </c>
      <c r="Z2322" s="37" t="s">
        <v>110</v>
      </c>
      <c r="AA2322" s="60" t="s">
        <v>232</v>
      </c>
      <c r="AB2322" s="35" t="s">
        <v>63</v>
      </c>
      <c r="AC2322" s="35" t="s">
        <v>63</v>
      </c>
      <c r="AD2322" s="35" t="s">
        <v>63</v>
      </c>
      <c r="AE2322" s="45" t="s">
        <v>63</v>
      </c>
      <c r="AF2322" s="61"/>
      <c r="AG2322" s="45"/>
    </row>
    <row r="2323" spans="1:33" x14ac:dyDescent="0.2">
      <c r="A2323" s="59">
        <f>+VLOOKUP(B2323,Annuaire_roster!B:G,5,0)</f>
        <v>1244</v>
      </c>
      <c r="B2323" s="78" t="s">
        <v>92</v>
      </c>
      <c r="C2323" s="65">
        <v>0.3354166666666667</v>
      </c>
      <c r="D2323" s="65">
        <v>0.33333333333333298</v>
      </c>
      <c r="E2323" s="66">
        <v>0.75</v>
      </c>
      <c r="F2323" s="66">
        <v>0.75</v>
      </c>
      <c r="G2323" s="67"/>
      <c r="H2323" s="67"/>
      <c r="I2323" s="107"/>
      <c r="J2323" s="67"/>
      <c r="K2323" s="69">
        <v>2.0833333333333333E-3</v>
      </c>
      <c r="L2323" s="67"/>
      <c r="M2323" s="70">
        <v>0</v>
      </c>
      <c r="N2323" s="34">
        <f t="shared" si="404"/>
        <v>0.37291666666666701</v>
      </c>
      <c r="O2323" s="38">
        <f t="shared" si="405"/>
        <v>0.37500000000000033</v>
      </c>
      <c r="P2323" s="72" t="s">
        <v>83</v>
      </c>
      <c r="Q2323" s="135">
        <v>44810</v>
      </c>
      <c r="R2323" s="35">
        <v>0</v>
      </c>
      <c r="S2323" s="35">
        <v>0</v>
      </c>
      <c r="T2323" s="10" t="str">
        <f t="shared" si="401"/>
        <v>Sem - 37</v>
      </c>
      <c r="U2323" s="10" t="str">
        <f t="shared" si="402"/>
        <v>Septembre</v>
      </c>
      <c r="V2323" s="36" t="s">
        <v>1120</v>
      </c>
      <c r="W2323" s="34"/>
      <c r="X2323" s="91">
        <f t="shared" si="403"/>
        <v>0</v>
      </c>
      <c r="Y2323" s="92" t="str">
        <f>VLOOKUP('CM-CIC'!B2254,Annuaire_roster!B:F,4,0)</f>
        <v>EL KAOUTAR Fatima Zahra</v>
      </c>
      <c r="Z2323" s="37" t="s">
        <v>110</v>
      </c>
      <c r="AA2323" s="60" t="s">
        <v>232</v>
      </c>
      <c r="AB2323" s="35" t="s">
        <v>63</v>
      </c>
      <c r="AC2323" s="35" t="s">
        <v>63</v>
      </c>
      <c r="AD2323" s="35" t="s">
        <v>63</v>
      </c>
      <c r="AE2323" s="45" t="s">
        <v>63</v>
      </c>
      <c r="AF2323" s="61"/>
      <c r="AG2323" s="45"/>
    </row>
    <row r="2324" spans="1:33" x14ac:dyDescent="0.2">
      <c r="A2324" s="59">
        <f>+VLOOKUP(B2324,Annuaire_roster!B:G,5,0)</f>
        <v>1302</v>
      </c>
      <c r="B2324" s="78" t="s">
        <v>112</v>
      </c>
      <c r="C2324" s="65">
        <v>0.33124999999999999</v>
      </c>
      <c r="D2324" s="65">
        <v>0.33333333333333298</v>
      </c>
      <c r="E2324" s="66">
        <v>0.75</v>
      </c>
      <c r="F2324" s="66">
        <v>0.75</v>
      </c>
      <c r="G2324" s="67"/>
      <c r="H2324" s="67"/>
      <c r="I2324" s="107"/>
      <c r="J2324" s="67"/>
      <c r="K2324" s="69"/>
      <c r="L2324" s="67"/>
      <c r="M2324" s="70">
        <v>0</v>
      </c>
      <c r="N2324" s="34">
        <f t="shared" si="404"/>
        <v>0.37500000000000033</v>
      </c>
      <c r="O2324" s="38">
        <f t="shared" si="405"/>
        <v>0.37500000000000033</v>
      </c>
      <c r="P2324" s="72" t="s">
        <v>83</v>
      </c>
      <c r="Q2324" s="135">
        <v>44810</v>
      </c>
      <c r="R2324" s="35">
        <v>0</v>
      </c>
      <c r="S2324" s="35">
        <v>0</v>
      </c>
      <c r="T2324" s="10" t="str">
        <f t="shared" si="401"/>
        <v>Sem - 37</v>
      </c>
      <c r="U2324" s="10" t="str">
        <f t="shared" si="402"/>
        <v>Septembre</v>
      </c>
      <c r="V2324" s="36" t="s">
        <v>1121</v>
      </c>
      <c r="W2324" s="34"/>
      <c r="X2324" s="91">
        <f t="shared" si="403"/>
        <v>2.0833333333329929E-3</v>
      </c>
      <c r="Y2324" s="92" t="str">
        <f>VLOOKUP('CM-CIC'!B2255,Annuaire_roster!B:F,4,0)</f>
        <v>EL KAOUTAR Fatima Zahra</v>
      </c>
      <c r="Z2324" s="37" t="s">
        <v>110</v>
      </c>
      <c r="AA2324" s="60" t="s">
        <v>232</v>
      </c>
      <c r="AB2324" s="35" t="s">
        <v>63</v>
      </c>
      <c r="AC2324" s="35" t="s">
        <v>63</v>
      </c>
      <c r="AD2324" s="35" t="s">
        <v>63</v>
      </c>
      <c r="AE2324" s="45" t="s">
        <v>63</v>
      </c>
      <c r="AF2324" s="61"/>
      <c r="AG2324" s="45"/>
    </row>
    <row r="2325" spans="1:33" x14ac:dyDescent="0.2">
      <c r="A2325" s="59">
        <f>+VLOOKUP(B2325,Annuaire_roster!B:G,5,0)</f>
        <v>1369</v>
      </c>
      <c r="B2325" s="78" t="s">
        <v>113</v>
      </c>
      <c r="C2325" s="65">
        <v>0.32777777777777778</v>
      </c>
      <c r="D2325" s="65">
        <v>0.33333333333333298</v>
      </c>
      <c r="E2325" s="66">
        <v>0.75</v>
      </c>
      <c r="F2325" s="66">
        <v>0.75</v>
      </c>
      <c r="G2325" s="67"/>
      <c r="H2325" s="67"/>
      <c r="I2325" s="107"/>
      <c r="J2325" s="67"/>
      <c r="K2325" s="69"/>
      <c r="L2325" s="67"/>
      <c r="M2325" s="70">
        <v>0</v>
      </c>
      <c r="N2325" s="34">
        <f t="shared" si="404"/>
        <v>0.37500000000000033</v>
      </c>
      <c r="O2325" s="38">
        <f t="shared" si="405"/>
        <v>0.37500000000000033</v>
      </c>
      <c r="P2325" s="72" t="s">
        <v>83</v>
      </c>
      <c r="Q2325" s="135">
        <v>44810</v>
      </c>
      <c r="R2325" s="35">
        <v>0</v>
      </c>
      <c r="S2325" s="35">
        <v>0</v>
      </c>
      <c r="T2325" s="10" t="str">
        <f t="shared" si="401"/>
        <v>Sem - 37</v>
      </c>
      <c r="U2325" s="10" t="str">
        <f t="shared" si="402"/>
        <v>Septembre</v>
      </c>
      <c r="V2325" s="36" t="s">
        <v>1122</v>
      </c>
      <c r="W2325" s="34"/>
      <c r="X2325" s="91">
        <f t="shared" si="403"/>
        <v>5.5555555555552028E-3</v>
      </c>
      <c r="Y2325" s="92" t="str">
        <f>VLOOKUP('CM-CIC'!B2256,Annuaire_roster!B:F,4,0)</f>
        <v>EL KAOUTAR Fatima Zahra</v>
      </c>
      <c r="Z2325" s="37" t="s">
        <v>110</v>
      </c>
      <c r="AA2325" s="60" t="s">
        <v>232</v>
      </c>
      <c r="AB2325" s="35" t="s">
        <v>63</v>
      </c>
      <c r="AC2325" s="35" t="s">
        <v>63</v>
      </c>
      <c r="AD2325" s="35" t="s">
        <v>63</v>
      </c>
      <c r="AE2325" s="45" t="s">
        <v>63</v>
      </c>
      <c r="AF2325" s="61"/>
      <c r="AG2325" s="45"/>
    </row>
    <row r="2326" spans="1:33" x14ac:dyDescent="0.2">
      <c r="A2326" s="59">
        <f>+VLOOKUP(B2326,Annuaire_roster!B:G,5,0)</f>
        <v>1422</v>
      </c>
      <c r="B2326" s="78" t="s">
        <v>148</v>
      </c>
      <c r="C2326" s="65">
        <v>0.33333333333333331</v>
      </c>
      <c r="D2326" s="65">
        <v>0.33333333333333298</v>
      </c>
      <c r="E2326" s="66">
        <v>0.75</v>
      </c>
      <c r="F2326" s="66">
        <v>0.75</v>
      </c>
      <c r="G2326" s="67"/>
      <c r="H2326" s="67"/>
      <c r="I2326" s="107"/>
      <c r="J2326" s="67"/>
      <c r="K2326" s="69"/>
      <c r="L2326" s="67"/>
      <c r="M2326" s="70">
        <v>0</v>
      </c>
      <c r="N2326" s="34">
        <f t="shared" si="404"/>
        <v>0.37500000000000033</v>
      </c>
      <c r="O2326" s="38">
        <f t="shared" si="405"/>
        <v>0.37500000000000033</v>
      </c>
      <c r="P2326" s="72" t="s">
        <v>83</v>
      </c>
      <c r="Q2326" s="135">
        <v>44810</v>
      </c>
      <c r="R2326" s="35">
        <v>0</v>
      </c>
      <c r="S2326" s="35">
        <v>0</v>
      </c>
      <c r="T2326" s="10" t="str">
        <f t="shared" si="401"/>
        <v>Sem - 37</v>
      </c>
      <c r="U2326" s="10" t="str">
        <f t="shared" si="402"/>
        <v>Septembre</v>
      </c>
      <c r="V2326" s="36" t="s">
        <v>1123</v>
      </c>
      <c r="W2326" s="34"/>
      <c r="X2326" s="91">
        <f t="shared" si="403"/>
        <v>0</v>
      </c>
      <c r="Y2326" s="92" t="str">
        <f>VLOOKUP('CM-CIC'!B2257,Annuaire_roster!B:F,4,0)</f>
        <v>EL KAOUTAR Fatima Zahra</v>
      </c>
      <c r="Z2326" s="37" t="s">
        <v>110</v>
      </c>
      <c r="AA2326" s="60" t="s">
        <v>232</v>
      </c>
      <c r="AB2326" s="35" t="s">
        <v>63</v>
      </c>
      <c r="AC2326" s="35" t="s">
        <v>63</v>
      </c>
      <c r="AD2326" s="35" t="s">
        <v>63</v>
      </c>
      <c r="AE2326" s="45" t="s">
        <v>63</v>
      </c>
      <c r="AF2326" s="61"/>
      <c r="AG2326" s="45"/>
    </row>
    <row r="2327" spans="1:33" x14ac:dyDescent="0.2">
      <c r="A2327" s="59">
        <f>+VLOOKUP(B2327,Annuaire_roster!B:G,5,0)</f>
        <v>1423</v>
      </c>
      <c r="B2327" s="217" t="s">
        <v>149</v>
      </c>
      <c r="C2327" s="65"/>
      <c r="D2327" s="65">
        <v>0.33333333333333298</v>
      </c>
      <c r="E2327" s="66"/>
      <c r="F2327" s="66">
        <v>0.75</v>
      </c>
      <c r="G2327" s="67"/>
      <c r="H2327" s="67"/>
      <c r="I2327" s="107"/>
      <c r="J2327" s="67"/>
      <c r="K2327" s="69"/>
      <c r="L2327" s="67"/>
      <c r="M2327" s="70" t="s">
        <v>187</v>
      </c>
      <c r="N2327" s="34" t="str">
        <f t="shared" si="404"/>
        <v/>
      </c>
      <c r="O2327" s="38">
        <f t="shared" si="405"/>
        <v>0.37500000000000033</v>
      </c>
      <c r="P2327" s="72" t="s">
        <v>83</v>
      </c>
      <c r="Q2327" s="135">
        <v>44810</v>
      </c>
      <c r="R2327" s="35">
        <v>0</v>
      </c>
      <c r="S2327" s="35">
        <v>0</v>
      </c>
      <c r="T2327" s="10" t="str">
        <f t="shared" si="401"/>
        <v>Sem - 37</v>
      </c>
      <c r="U2327" s="10" t="str">
        <f t="shared" si="402"/>
        <v>Septembre</v>
      </c>
      <c r="V2327" s="36" t="s">
        <v>1124</v>
      </c>
      <c r="W2327" s="34"/>
      <c r="X2327" s="91">
        <f t="shared" si="403"/>
        <v>0</v>
      </c>
      <c r="Y2327" s="92" t="str">
        <f>VLOOKUP('CM-CIC'!B2258,Annuaire_roster!B:F,4,0)</f>
        <v>EL KAOUTAR Fatima Zahra</v>
      </c>
      <c r="Z2327" s="37" t="s">
        <v>110</v>
      </c>
      <c r="AA2327" s="60" t="s">
        <v>232</v>
      </c>
      <c r="AB2327" s="35" t="s">
        <v>63</v>
      </c>
      <c r="AC2327" s="35" t="s">
        <v>63</v>
      </c>
      <c r="AD2327" s="35" t="s">
        <v>63</v>
      </c>
      <c r="AE2327" s="45" t="s">
        <v>63</v>
      </c>
      <c r="AF2327" s="61"/>
      <c r="AG2327" s="45"/>
    </row>
    <row r="2328" spans="1:33" x14ac:dyDescent="0.2">
      <c r="A2328" s="59">
        <f>+VLOOKUP(B2328,Annuaire_roster!B:G,5,0)</f>
        <v>1437</v>
      </c>
      <c r="B2328" s="78" t="s">
        <v>158</v>
      </c>
      <c r="C2328" s="65"/>
      <c r="D2328" s="65" t="s">
        <v>188</v>
      </c>
      <c r="E2328" s="66"/>
      <c r="F2328" s="66" t="s">
        <v>188</v>
      </c>
      <c r="G2328" s="67"/>
      <c r="H2328" s="67"/>
      <c r="I2328" s="107"/>
      <c r="J2328" s="67"/>
      <c r="K2328" s="69"/>
      <c r="L2328" s="67"/>
      <c r="M2328" s="70">
        <v>0</v>
      </c>
      <c r="N2328" s="34" t="str">
        <f t="shared" si="404"/>
        <v/>
      </c>
      <c r="O2328" s="38">
        <f t="shared" si="405"/>
        <v>0</v>
      </c>
      <c r="P2328" s="72" t="s">
        <v>83</v>
      </c>
      <c r="Q2328" s="135">
        <v>44810</v>
      </c>
      <c r="R2328" s="35">
        <v>0</v>
      </c>
      <c r="S2328" s="35">
        <v>0</v>
      </c>
      <c r="T2328" s="10" t="str">
        <f t="shared" si="401"/>
        <v>Sem - 37</v>
      </c>
      <c r="U2328" s="10" t="str">
        <f t="shared" si="402"/>
        <v>Septembre</v>
      </c>
      <c r="V2328" s="36" t="s">
        <v>1125</v>
      </c>
      <c r="W2328" s="34"/>
      <c r="X2328" s="91">
        <f t="shared" si="403"/>
        <v>0</v>
      </c>
      <c r="Y2328" s="92" t="str">
        <f>VLOOKUP('CM-CIC'!B2259,Annuaire_roster!B:F,4,0)</f>
        <v>EL KAOUTAR Fatima Zahra</v>
      </c>
      <c r="Z2328" s="37" t="s">
        <v>110</v>
      </c>
      <c r="AA2328" s="60" t="s">
        <v>232</v>
      </c>
      <c r="AB2328" s="35" t="s">
        <v>63</v>
      </c>
      <c r="AC2328" s="35" t="s">
        <v>63</v>
      </c>
      <c r="AD2328" s="35" t="s">
        <v>63</v>
      </c>
      <c r="AE2328" s="45" t="s">
        <v>63</v>
      </c>
      <c r="AF2328" s="61"/>
      <c r="AG2328" s="45"/>
    </row>
    <row r="2329" spans="1:33" x14ac:dyDescent="0.2">
      <c r="A2329" s="59">
        <f>+VLOOKUP(B2329,Annuaire_roster!B:G,5,0)</f>
        <v>1245</v>
      </c>
      <c r="B2329" s="217" t="s">
        <v>90</v>
      </c>
      <c r="C2329" s="65"/>
      <c r="D2329" s="65">
        <v>0.33333333333333298</v>
      </c>
      <c r="E2329" s="66"/>
      <c r="F2329" s="66">
        <v>0.75</v>
      </c>
      <c r="G2329" s="67"/>
      <c r="H2329" s="67"/>
      <c r="I2329" s="107"/>
      <c r="J2329" s="67"/>
      <c r="K2329" s="69"/>
      <c r="L2329" s="67"/>
      <c r="M2329" s="70" t="s">
        <v>187</v>
      </c>
      <c r="N2329" s="34" t="str">
        <f t="shared" si="404"/>
        <v/>
      </c>
      <c r="O2329" s="38">
        <f t="shared" si="405"/>
        <v>0.37500000000000033</v>
      </c>
      <c r="P2329" s="72" t="s">
        <v>83</v>
      </c>
      <c r="Q2329" s="135">
        <v>44810</v>
      </c>
      <c r="R2329" s="35">
        <v>0</v>
      </c>
      <c r="S2329" s="35">
        <v>0</v>
      </c>
      <c r="T2329" s="10" t="str">
        <f t="shared" si="401"/>
        <v>Sem - 37</v>
      </c>
      <c r="U2329" s="10" t="str">
        <f t="shared" si="402"/>
        <v>Septembre</v>
      </c>
      <c r="V2329" s="36" t="s">
        <v>1126</v>
      </c>
      <c r="W2329" s="34"/>
      <c r="X2329" s="91">
        <f t="shared" si="403"/>
        <v>0</v>
      </c>
      <c r="Y2329" s="92" t="str">
        <f>VLOOKUP('CM-CIC'!B2260,Annuaire_roster!B:F,4,0)</f>
        <v>EL KAOUTAR Fatima Zahra</v>
      </c>
      <c r="Z2329" s="37" t="s">
        <v>110</v>
      </c>
      <c r="AA2329" s="60" t="s">
        <v>232</v>
      </c>
      <c r="AB2329" s="35" t="s">
        <v>63</v>
      </c>
      <c r="AC2329" s="35" t="s">
        <v>63</v>
      </c>
      <c r="AD2329" s="35" t="s">
        <v>63</v>
      </c>
      <c r="AE2329" s="45" t="s">
        <v>63</v>
      </c>
      <c r="AF2329" s="61"/>
      <c r="AG2329" s="45"/>
    </row>
    <row r="2330" spans="1:33" x14ac:dyDescent="0.2">
      <c r="A2330" s="59">
        <f>+VLOOKUP(B2330,Annuaire_roster!B:G,5,0)</f>
        <v>1197</v>
      </c>
      <c r="B2330" s="78" t="s">
        <v>82</v>
      </c>
      <c r="C2330" s="65">
        <v>0.33333333333333331</v>
      </c>
      <c r="D2330" s="65">
        <v>0.33333333333333298</v>
      </c>
      <c r="E2330" s="66">
        <v>0.75</v>
      </c>
      <c r="F2330" s="66">
        <v>0.75</v>
      </c>
      <c r="G2330" s="67"/>
      <c r="H2330" s="67"/>
      <c r="I2330" s="107"/>
      <c r="J2330" s="67"/>
      <c r="K2330" s="69"/>
      <c r="L2330" s="67"/>
      <c r="M2330" s="70">
        <v>0</v>
      </c>
      <c r="N2330" s="34">
        <f t="shared" si="404"/>
        <v>0.37500000000000033</v>
      </c>
      <c r="O2330" s="38">
        <f t="shared" si="405"/>
        <v>0.37500000000000033</v>
      </c>
      <c r="P2330" s="72" t="s">
        <v>83</v>
      </c>
      <c r="Q2330" s="135">
        <v>44810</v>
      </c>
      <c r="R2330" s="35">
        <v>0</v>
      </c>
      <c r="S2330" s="35">
        <v>0</v>
      </c>
      <c r="T2330" s="10" t="str">
        <f t="shared" si="401"/>
        <v>Sem - 37</v>
      </c>
      <c r="U2330" s="10" t="str">
        <f t="shared" si="402"/>
        <v>Septembre</v>
      </c>
      <c r="V2330" s="36" t="s">
        <v>1127</v>
      </c>
      <c r="W2330" s="34"/>
      <c r="X2330" s="91">
        <f t="shared" si="403"/>
        <v>0</v>
      </c>
      <c r="Y2330" s="92" t="str">
        <f>VLOOKUP('CM-CIC'!B2261,Annuaire_roster!B:F,4,0)</f>
        <v>EL KAOUTAR Fatima Zahra</v>
      </c>
      <c r="Z2330" s="37" t="s">
        <v>110</v>
      </c>
      <c r="AA2330" s="60" t="s">
        <v>232</v>
      </c>
      <c r="AB2330" s="35" t="s">
        <v>63</v>
      </c>
      <c r="AC2330" s="35" t="s">
        <v>63</v>
      </c>
      <c r="AD2330" s="35" t="s">
        <v>63</v>
      </c>
      <c r="AE2330" s="45" t="s">
        <v>63</v>
      </c>
      <c r="AF2330" s="61"/>
      <c r="AG2330" s="45"/>
    </row>
    <row r="2331" spans="1:33" x14ac:dyDescent="0.2">
      <c r="A2331" s="59">
        <f>+VLOOKUP(B2331,Annuaire_roster!B:G,5,0)</f>
        <v>1248</v>
      </c>
      <c r="B2331" s="78" t="s">
        <v>91</v>
      </c>
      <c r="C2331" s="65"/>
      <c r="D2331" s="65" t="s">
        <v>188</v>
      </c>
      <c r="E2331" s="66"/>
      <c r="F2331" s="66" t="s">
        <v>188</v>
      </c>
      <c r="G2331" s="67"/>
      <c r="H2331" s="67"/>
      <c r="I2331" s="107"/>
      <c r="J2331" s="67"/>
      <c r="K2331" s="69"/>
      <c r="L2331" s="67"/>
      <c r="M2331" s="70">
        <v>0</v>
      </c>
      <c r="N2331" s="34" t="str">
        <f t="shared" si="404"/>
        <v/>
      </c>
      <c r="O2331" s="38">
        <f t="shared" si="405"/>
        <v>0</v>
      </c>
      <c r="P2331" s="72" t="s">
        <v>83</v>
      </c>
      <c r="Q2331" s="135">
        <v>44810</v>
      </c>
      <c r="R2331" s="35">
        <v>0</v>
      </c>
      <c r="S2331" s="35">
        <v>0</v>
      </c>
      <c r="T2331" s="10" t="str">
        <f t="shared" si="401"/>
        <v>Sem - 37</v>
      </c>
      <c r="U2331" s="10" t="str">
        <f t="shared" si="402"/>
        <v>Septembre</v>
      </c>
      <c r="V2331" s="36" t="s">
        <v>1128</v>
      </c>
      <c r="W2331" s="34"/>
      <c r="X2331" s="91">
        <f t="shared" si="403"/>
        <v>0</v>
      </c>
      <c r="Y2331" s="92" t="str">
        <f>VLOOKUP('CM-CIC'!B2262,Annuaire_roster!B:F,4,0)</f>
        <v>EL KAOUTAR Fatima Zahra</v>
      </c>
      <c r="Z2331" s="37" t="s">
        <v>110</v>
      </c>
      <c r="AA2331" s="60" t="s">
        <v>232</v>
      </c>
      <c r="AB2331" s="35" t="s">
        <v>63</v>
      </c>
      <c r="AC2331" s="35" t="s">
        <v>63</v>
      </c>
      <c r="AD2331" s="35" t="s">
        <v>63</v>
      </c>
      <c r="AE2331" s="45" t="s">
        <v>63</v>
      </c>
      <c r="AF2331" s="61"/>
      <c r="AG2331" s="45"/>
    </row>
    <row r="2332" spans="1:33" x14ac:dyDescent="0.2">
      <c r="A2332" s="59">
        <f>+VLOOKUP(B2332,Annuaire_roster!B:G,5,0)</f>
        <v>1373</v>
      </c>
      <c r="B2332" s="78" t="s">
        <v>118</v>
      </c>
      <c r="C2332" s="65">
        <v>0.33124999999999999</v>
      </c>
      <c r="D2332" s="65">
        <v>0.33333333333333298</v>
      </c>
      <c r="E2332" s="66">
        <v>0.75</v>
      </c>
      <c r="F2332" s="66">
        <v>0.75</v>
      </c>
      <c r="G2332" s="67"/>
      <c r="H2332" s="67"/>
      <c r="I2332" s="107"/>
      <c r="J2332" s="67"/>
      <c r="K2332" s="69"/>
      <c r="L2332" s="67"/>
      <c r="M2332" s="70">
        <v>0</v>
      </c>
      <c r="N2332" s="34">
        <f t="shared" si="404"/>
        <v>0.37500000000000033</v>
      </c>
      <c r="O2332" s="38">
        <f t="shared" si="405"/>
        <v>0.37500000000000033</v>
      </c>
      <c r="P2332" s="72" t="s">
        <v>83</v>
      </c>
      <c r="Q2332" s="135">
        <v>44810</v>
      </c>
      <c r="R2332" s="35">
        <v>0</v>
      </c>
      <c r="S2332" s="35">
        <v>0</v>
      </c>
      <c r="T2332" s="10" t="str">
        <f t="shared" si="401"/>
        <v>Sem - 37</v>
      </c>
      <c r="U2332" s="10" t="str">
        <f t="shared" si="402"/>
        <v>Septembre</v>
      </c>
      <c r="V2332" s="36" t="s">
        <v>1129</v>
      </c>
      <c r="W2332" s="34"/>
      <c r="X2332" s="91">
        <f t="shared" si="403"/>
        <v>2.0833333333329929E-3</v>
      </c>
      <c r="Y2332" s="92" t="str">
        <f>VLOOKUP('CM-CIC'!B2263,Annuaire_roster!B:F,4,0)</f>
        <v>EL KAOUTAR Fatima Zahra</v>
      </c>
      <c r="Z2332" s="37" t="s">
        <v>110</v>
      </c>
      <c r="AA2332" s="60" t="s">
        <v>232</v>
      </c>
      <c r="AB2332" s="35" t="s">
        <v>63</v>
      </c>
      <c r="AC2332" s="35" t="s">
        <v>63</v>
      </c>
      <c r="AD2332" s="35" t="s">
        <v>63</v>
      </c>
      <c r="AE2332" s="45" t="s">
        <v>63</v>
      </c>
      <c r="AF2332" s="61"/>
      <c r="AG2332" s="45"/>
    </row>
    <row r="2333" spans="1:33" x14ac:dyDescent="0.2">
      <c r="A2333" s="59">
        <f>+VLOOKUP(B2333,Annuaire_roster!B:G,5,0)</f>
        <v>1425</v>
      </c>
      <c r="B2333" s="78" t="s">
        <v>150</v>
      </c>
      <c r="C2333" s="65">
        <v>0.33333333333333331</v>
      </c>
      <c r="D2333" s="65">
        <v>0.33333333333333298</v>
      </c>
      <c r="E2333" s="66">
        <v>0.75</v>
      </c>
      <c r="F2333" s="66">
        <v>0.75</v>
      </c>
      <c r="G2333" s="67"/>
      <c r="H2333" s="67"/>
      <c r="I2333" s="68"/>
      <c r="J2333" s="67"/>
      <c r="K2333" s="69"/>
      <c r="L2333" s="67"/>
      <c r="M2333" s="70">
        <v>0</v>
      </c>
      <c r="N2333" s="34">
        <f t="shared" si="404"/>
        <v>0.37500000000000033</v>
      </c>
      <c r="O2333" s="38">
        <f t="shared" si="405"/>
        <v>0.37500000000000033</v>
      </c>
      <c r="P2333" s="72" t="s">
        <v>83</v>
      </c>
      <c r="Q2333" s="43">
        <v>44810</v>
      </c>
      <c r="R2333" s="35">
        <v>0</v>
      </c>
      <c r="S2333" s="35">
        <v>0</v>
      </c>
      <c r="T2333" s="10" t="str">
        <f t="shared" si="401"/>
        <v>Sem - 37</v>
      </c>
      <c r="U2333" s="10" t="str">
        <f t="shared" si="402"/>
        <v>Septembre</v>
      </c>
      <c r="V2333" s="36" t="s">
        <v>1130</v>
      </c>
      <c r="W2333" s="34"/>
      <c r="X2333" s="91">
        <f t="shared" si="403"/>
        <v>0</v>
      </c>
      <c r="Y2333" s="92" t="str">
        <f>VLOOKUP('CM-CIC'!B2264,Annuaire_roster!B:F,4,0)</f>
        <v>EL KAOUTAR Fatima Zahra</v>
      </c>
      <c r="Z2333" s="37" t="s">
        <v>110</v>
      </c>
      <c r="AA2333" s="60" t="s">
        <v>232</v>
      </c>
      <c r="AB2333" s="35" t="s">
        <v>63</v>
      </c>
      <c r="AC2333" s="35" t="s">
        <v>63</v>
      </c>
      <c r="AD2333" s="35" t="s">
        <v>63</v>
      </c>
      <c r="AE2333" s="45" t="s">
        <v>63</v>
      </c>
      <c r="AF2333" s="61"/>
      <c r="AG2333" s="45"/>
    </row>
    <row r="2334" spans="1:33" x14ac:dyDescent="0.2">
      <c r="A2334" s="59">
        <f>+VLOOKUP(B2334,Annuaire_roster!B:G,5,0)</f>
        <v>1436</v>
      </c>
      <c r="B2334" s="78" t="s">
        <v>157</v>
      </c>
      <c r="C2334" s="65">
        <v>0.33333333333333331</v>
      </c>
      <c r="D2334" s="65">
        <v>0.33333333333333298</v>
      </c>
      <c r="E2334" s="66">
        <v>0.75</v>
      </c>
      <c r="F2334" s="66">
        <v>0.75</v>
      </c>
      <c r="G2334" s="67"/>
      <c r="H2334" s="67"/>
      <c r="I2334" s="68"/>
      <c r="J2334" s="67"/>
      <c r="K2334" s="69"/>
      <c r="L2334" s="67"/>
      <c r="M2334" s="70">
        <v>0</v>
      </c>
      <c r="N2334" s="34">
        <f t="shared" si="404"/>
        <v>0.37500000000000033</v>
      </c>
      <c r="O2334" s="38">
        <f t="shared" si="405"/>
        <v>0.37500000000000033</v>
      </c>
      <c r="P2334" s="72" t="s">
        <v>83</v>
      </c>
      <c r="Q2334" s="43">
        <v>44810</v>
      </c>
      <c r="R2334" s="35">
        <v>0</v>
      </c>
      <c r="S2334" s="35">
        <v>0</v>
      </c>
      <c r="T2334" s="10" t="str">
        <f t="shared" si="401"/>
        <v>Sem - 37</v>
      </c>
      <c r="U2334" s="10" t="str">
        <f t="shared" si="402"/>
        <v>Septembre</v>
      </c>
      <c r="V2334" s="36" t="s">
        <v>1131</v>
      </c>
      <c r="W2334" s="34"/>
      <c r="X2334" s="91">
        <f t="shared" si="403"/>
        <v>0</v>
      </c>
      <c r="Y2334" s="92" t="str">
        <f>VLOOKUP('CM-CIC'!B2265,Annuaire_roster!B:F,4,0)</f>
        <v>EL KAOUTAR Fatima Zahra</v>
      </c>
      <c r="Z2334" s="37" t="s">
        <v>110</v>
      </c>
      <c r="AA2334" s="60" t="s">
        <v>232</v>
      </c>
      <c r="AB2334" s="35" t="s">
        <v>63</v>
      </c>
      <c r="AC2334" s="35" t="s">
        <v>63</v>
      </c>
      <c r="AD2334" s="35" t="s">
        <v>63</v>
      </c>
      <c r="AE2334" s="45" t="s">
        <v>63</v>
      </c>
      <c r="AF2334" s="61"/>
      <c r="AG2334" s="45"/>
    </row>
    <row r="2335" spans="1:33" x14ac:dyDescent="0.2">
      <c r="A2335" s="59">
        <f>+VLOOKUP(B2335,Annuaire_roster!B:G,5,0)</f>
        <v>1202</v>
      </c>
      <c r="B2335" s="78" t="s">
        <v>161</v>
      </c>
      <c r="C2335" s="65">
        <v>0.33333333333333298</v>
      </c>
      <c r="D2335" s="65">
        <v>0.33333333333333298</v>
      </c>
      <c r="E2335" s="66">
        <v>0.75</v>
      </c>
      <c r="F2335" s="66">
        <v>0.75</v>
      </c>
      <c r="G2335" s="67"/>
      <c r="H2335" s="67"/>
      <c r="I2335" s="68"/>
      <c r="J2335" s="67"/>
      <c r="K2335" s="69"/>
      <c r="L2335" s="67"/>
      <c r="M2335" s="70">
        <v>0</v>
      </c>
      <c r="N2335" s="34">
        <f t="shared" si="404"/>
        <v>0.37500000000000033</v>
      </c>
      <c r="O2335" s="38">
        <f t="shared" si="405"/>
        <v>0.37500000000000033</v>
      </c>
      <c r="P2335" s="72" t="s">
        <v>83</v>
      </c>
      <c r="Q2335" s="43">
        <v>44811</v>
      </c>
      <c r="R2335" s="35">
        <v>0</v>
      </c>
      <c r="S2335" s="35">
        <v>0</v>
      </c>
      <c r="T2335" s="10" t="str">
        <f t="shared" si="401"/>
        <v>Sem - 37</v>
      </c>
      <c r="U2335" s="10" t="str">
        <f t="shared" si="402"/>
        <v>Septembre</v>
      </c>
      <c r="V2335" s="36" t="s">
        <v>1132</v>
      </c>
      <c r="W2335" s="34"/>
      <c r="X2335" s="91">
        <f t="shared" si="403"/>
        <v>0</v>
      </c>
      <c r="Y2335" s="92" t="str">
        <f>VLOOKUP('CM-CIC'!B2266,Annuaire_roster!B:F,4,0)</f>
        <v>EL KAOUTAR Fatima Zahra</v>
      </c>
      <c r="Z2335" s="37" t="s">
        <v>110</v>
      </c>
      <c r="AA2335" s="60" t="s">
        <v>232</v>
      </c>
      <c r="AB2335" s="35" t="s">
        <v>63</v>
      </c>
      <c r="AC2335" s="35" t="s">
        <v>63</v>
      </c>
      <c r="AD2335" s="35" t="s">
        <v>63</v>
      </c>
      <c r="AE2335" s="45" t="s">
        <v>63</v>
      </c>
      <c r="AF2335" s="61"/>
      <c r="AG2335" s="45"/>
    </row>
    <row r="2336" spans="1:33" x14ac:dyDescent="0.2">
      <c r="A2336" s="59">
        <f>+VLOOKUP(B2336,Annuaire_roster!B:G,5,0)</f>
        <v>1245</v>
      </c>
      <c r="B2336" s="78" t="s">
        <v>90</v>
      </c>
      <c r="C2336" s="65">
        <v>0.33333333333333298</v>
      </c>
      <c r="D2336" s="65">
        <v>0.33333333333333331</v>
      </c>
      <c r="E2336" s="66">
        <v>0.75</v>
      </c>
      <c r="F2336" s="66">
        <v>0.75</v>
      </c>
      <c r="G2336" s="67"/>
      <c r="H2336" s="67"/>
      <c r="I2336" s="68"/>
      <c r="J2336" s="67"/>
      <c r="K2336" s="69"/>
      <c r="L2336" s="67"/>
      <c r="M2336" s="70">
        <v>0</v>
      </c>
      <c r="N2336" s="34">
        <f t="shared" si="404"/>
        <v>0.375</v>
      </c>
      <c r="O2336" s="38">
        <f t="shared" si="405"/>
        <v>0.375</v>
      </c>
      <c r="P2336" s="72" t="s">
        <v>83</v>
      </c>
      <c r="Q2336" s="43">
        <v>44811</v>
      </c>
      <c r="R2336" s="35">
        <v>0</v>
      </c>
      <c r="S2336" s="35">
        <v>0</v>
      </c>
      <c r="T2336" s="10" t="str">
        <f t="shared" si="401"/>
        <v>Sem - 37</v>
      </c>
      <c r="U2336" s="10" t="str">
        <f t="shared" si="402"/>
        <v>Septembre</v>
      </c>
      <c r="V2336" s="36" t="s">
        <v>1133</v>
      </c>
      <c r="W2336" s="34"/>
      <c r="X2336" s="91">
        <f t="shared" si="403"/>
        <v>0</v>
      </c>
      <c r="Y2336" s="92" t="str">
        <f>VLOOKUP('CM-CIC'!B2267,Annuaire_roster!B:F,4,0)</f>
        <v>EL KAOUTAR Fatima Zahra</v>
      </c>
      <c r="Z2336" s="37" t="s">
        <v>110</v>
      </c>
      <c r="AA2336" s="60" t="s">
        <v>232</v>
      </c>
      <c r="AB2336" s="35" t="s">
        <v>63</v>
      </c>
      <c r="AC2336" s="35" t="s">
        <v>63</v>
      </c>
      <c r="AD2336" s="35" t="s">
        <v>63</v>
      </c>
      <c r="AE2336" s="45" t="s">
        <v>63</v>
      </c>
      <c r="AF2336" s="61"/>
      <c r="AG2336" s="45"/>
    </row>
    <row r="2337" spans="1:33" x14ac:dyDescent="0.2">
      <c r="A2337" s="59">
        <f>+VLOOKUP(B2337,Annuaire_roster!B:G,5,0)</f>
        <v>1244</v>
      </c>
      <c r="B2337" s="78" t="s">
        <v>92</v>
      </c>
      <c r="C2337" s="65">
        <v>0.33333333333333331</v>
      </c>
      <c r="D2337" s="65">
        <v>0.33333333333333331</v>
      </c>
      <c r="E2337" s="66">
        <v>0.75</v>
      </c>
      <c r="F2337" s="66">
        <v>0.75</v>
      </c>
      <c r="G2337" s="67"/>
      <c r="H2337" s="67"/>
      <c r="I2337" s="68"/>
      <c r="J2337" s="67"/>
      <c r="K2337" s="69"/>
      <c r="L2337" s="67"/>
      <c r="M2337" s="70"/>
      <c r="N2337" s="34">
        <f t="shared" si="404"/>
        <v>0.375</v>
      </c>
      <c r="O2337" s="38">
        <f t="shared" si="405"/>
        <v>0.375</v>
      </c>
      <c r="P2337" s="72" t="s">
        <v>83</v>
      </c>
      <c r="Q2337" s="43">
        <v>44811</v>
      </c>
      <c r="R2337" s="35">
        <v>0</v>
      </c>
      <c r="S2337" s="35">
        <v>0</v>
      </c>
      <c r="T2337" s="10" t="str">
        <f t="shared" si="401"/>
        <v>Sem - 37</v>
      </c>
      <c r="U2337" s="10" t="str">
        <f t="shared" si="402"/>
        <v>Septembre</v>
      </c>
      <c r="V2337" s="36" t="s">
        <v>1134</v>
      </c>
      <c r="W2337" s="34"/>
      <c r="X2337" s="91">
        <f t="shared" si="403"/>
        <v>0</v>
      </c>
      <c r="Y2337" s="92" t="str">
        <f>VLOOKUP('CM-CIC'!B2268,Annuaire_roster!B:F,4,0)</f>
        <v>EL KAOUTAR Fatima Zahra</v>
      </c>
      <c r="Z2337" s="37" t="s">
        <v>110</v>
      </c>
      <c r="AA2337" s="60" t="s">
        <v>232</v>
      </c>
      <c r="AB2337" s="35" t="s">
        <v>63</v>
      </c>
      <c r="AC2337" s="35" t="s">
        <v>63</v>
      </c>
      <c r="AD2337" s="35" t="s">
        <v>63</v>
      </c>
      <c r="AE2337" s="45" t="s">
        <v>63</v>
      </c>
      <c r="AF2337" s="61"/>
      <c r="AG2337" s="45"/>
    </row>
    <row r="2338" spans="1:33" x14ac:dyDescent="0.2">
      <c r="A2338" s="59">
        <f>+VLOOKUP(B2338,Annuaire_roster!B:G,5,0)</f>
        <v>1302</v>
      </c>
      <c r="B2338" s="78" t="s">
        <v>112</v>
      </c>
      <c r="C2338" s="65">
        <v>0.33333333333333298</v>
      </c>
      <c r="D2338" s="65">
        <v>0.33333333333333331</v>
      </c>
      <c r="E2338" s="66">
        <v>0.75</v>
      </c>
      <c r="F2338" s="66">
        <v>0.75</v>
      </c>
      <c r="G2338" s="67"/>
      <c r="H2338" s="67"/>
      <c r="I2338" s="68"/>
      <c r="J2338" s="67"/>
      <c r="K2338" s="69"/>
      <c r="L2338" s="67"/>
      <c r="M2338" s="70">
        <v>0</v>
      </c>
      <c r="N2338" s="34">
        <f t="shared" si="404"/>
        <v>0.375</v>
      </c>
      <c r="O2338" s="38">
        <f t="shared" si="405"/>
        <v>0.375</v>
      </c>
      <c r="P2338" s="72" t="s">
        <v>83</v>
      </c>
      <c r="Q2338" s="43">
        <v>44811</v>
      </c>
      <c r="R2338" s="35">
        <v>0</v>
      </c>
      <c r="S2338" s="35">
        <v>0</v>
      </c>
      <c r="T2338" s="10" t="str">
        <f t="shared" si="401"/>
        <v>Sem - 37</v>
      </c>
      <c r="U2338" s="10" t="str">
        <f t="shared" si="402"/>
        <v>Septembre</v>
      </c>
      <c r="V2338" s="36" t="s">
        <v>1135</v>
      </c>
      <c r="W2338" s="34"/>
      <c r="X2338" s="91">
        <f t="shared" si="403"/>
        <v>0</v>
      </c>
      <c r="Y2338" s="92" t="str">
        <f>VLOOKUP('CM-CIC'!B2269,Annuaire_roster!B:F,4,0)</f>
        <v>EL KAOUTAR Fatima Zahra</v>
      </c>
      <c r="Z2338" s="37" t="s">
        <v>110</v>
      </c>
      <c r="AA2338" s="60" t="s">
        <v>232</v>
      </c>
      <c r="AB2338" s="35" t="s">
        <v>63</v>
      </c>
      <c r="AC2338" s="35" t="s">
        <v>63</v>
      </c>
      <c r="AD2338" s="35" t="s">
        <v>63</v>
      </c>
      <c r="AE2338" s="45" t="s">
        <v>63</v>
      </c>
      <c r="AF2338" s="61"/>
      <c r="AG2338" s="45"/>
    </row>
    <row r="2339" spans="1:33" x14ac:dyDescent="0.2">
      <c r="A2339" s="59">
        <f>+VLOOKUP(B2339,Annuaire_roster!B:G,5,0)</f>
        <v>1369</v>
      </c>
      <c r="B2339" s="78" t="s">
        <v>113</v>
      </c>
      <c r="C2339" s="65">
        <v>0.33333333333333298</v>
      </c>
      <c r="D2339" s="65">
        <v>0.33333333333333331</v>
      </c>
      <c r="E2339" s="66">
        <v>0.75</v>
      </c>
      <c r="F2339" s="66">
        <v>0.75</v>
      </c>
      <c r="G2339" s="67"/>
      <c r="H2339" s="67"/>
      <c r="I2339" s="68"/>
      <c r="J2339" s="67"/>
      <c r="K2339" s="69"/>
      <c r="L2339" s="67"/>
      <c r="M2339" s="70">
        <v>0</v>
      </c>
      <c r="N2339" s="34">
        <f t="shared" si="404"/>
        <v>0.375</v>
      </c>
      <c r="O2339" s="38">
        <f t="shared" si="405"/>
        <v>0.375</v>
      </c>
      <c r="P2339" s="72" t="s">
        <v>83</v>
      </c>
      <c r="Q2339" s="43">
        <v>44811</v>
      </c>
      <c r="R2339" s="35">
        <v>0</v>
      </c>
      <c r="S2339" s="35">
        <v>0</v>
      </c>
      <c r="T2339" s="10" t="str">
        <f t="shared" si="401"/>
        <v>Sem - 37</v>
      </c>
      <c r="U2339" s="10" t="str">
        <f t="shared" si="402"/>
        <v>Septembre</v>
      </c>
      <c r="V2339" s="36" t="s">
        <v>1136</v>
      </c>
      <c r="W2339" s="34"/>
      <c r="X2339" s="91">
        <f t="shared" si="403"/>
        <v>0</v>
      </c>
      <c r="Y2339" s="92" t="str">
        <f>VLOOKUP('CM-CIC'!B2270,Annuaire_roster!B:F,4,0)</f>
        <v>EL KAOUTAR Fatima Zahra</v>
      </c>
      <c r="Z2339" s="37" t="s">
        <v>110</v>
      </c>
      <c r="AA2339" s="60" t="s">
        <v>232</v>
      </c>
      <c r="AB2339" s="35" t="s">
        <v>63</v>
      </c>
      <c r="AC2339" s="35" t="s">
        <v>63</v>
      </c>
      <c r="AD2339" s="35" t="s">
        <v>63</v>
      </c>
      <c r="AE2339" s="45" t="s">
        <v>63</v>
      </c>
      <c r="AF2339" s="61"/>
      <c r="AG2339" s="45"/>
    </row>
    <row r="2340" spans="1:33" x14ac:dyDescent="0.2">
      <c r="A2340" s="59">
        <f>+VLOOKUP(B2340,Annuaire_roster!B:G,5,0)</f>
        <v>1422</v>
      </c>
      <c r="B2340" s="78" t="s">
        <v>148</v>
      </c>
      <c r="C2340" s="65">
        <v>0.33333333333333298</v>
      </c>
      <c r="D2340" s="65">
        <v>0.33333333333333331</v>
      </c>
      <c r="E2340" s="66">
        <v>0.75</v>
      </c>
      <c r="F2340" s="66">
        <v>0.75</v>
      </c>
      <c r="G2340" s="67"/>
      <c r="H2340" s="67"/>
      <c r="I2340" s="68"/>
      <c r="J2340" s="67"/>
      <c r="K2340" s="69"/>
      <c r="L2340" s="67"/>
      <c r="M2340" s="70">
        <v>0</v>
      </c>
      <c r="N2340" s="34">
        <f t="shared" si="404"/>
        <v>0.375</v>
      </c>
      <c r="O2340" s="38">
        <f t="shared" si="405"/>
        <v>0.375</v>
      </c>
      <c r="P2340" s="72" t="s">
        <v>83</v>
      </c>
      <c r="Q2340" s="43">
        <v>44811</v>
      </c>
      <c r="R2340" s="35">
        <v>0</v>
      </c>
      <c r="S2340" s="35">
        <v>0</v>
      </c>
      <c r="T2340" s="10" t="str">
        <f t="shared" si="401"/>
        <v>Sem - 37</v>
      </c>
      <c r="U2340" s="10" t="str">
        <f t="shared" si="402"/>
        <v>Septembre</v>
      </c>
      <c r="V2340" s="36" t="s">
        <v>1137</v>
      </c>
      <c r="W2340" s="34"/>
      <c r="X2340" s="91">
        <f t="shared" si="403"/>
        <v>0</v>
      </c>
      <c r="Y2340" s="92" t="str">
        <f>VLOOKUP('CM-CIC'!B2271,Annuaire_roster!B:F,4,0)</f>
        <v>EL KAOUTAR Fatima Zahra</v>
      </c>
      <c r="Z2340" s="37" t="s">
        <v>110</v>
      </c>
      <c r="AA2340" s="60" t="s">
        <v>232</v>
      </c>
      <c r="AB2340" s="35" t="s">
        <v>63</v>
      </c>
      <c r="AC2340" s="35" t="s">
        <v>63</v>
      </c>
      <c r="AD2340" s="35" t="s">
        <v>63</v>
      </c>
      <c r="AE2340" s="45" t="s">
        <v>63</v>
      </c>
      <c r="AF2340" s="61"/>
      <c r="AG2340" s="45"/>
    </row>
    <row r="2341" spans="1:33" x14ac:dyDescent="0.2">
      <c r="A2341" s="59">
        <f>+VLOOKUP(B2341,Annuaire_roster!B:G,5,0)</f>
        <v>1423</v>
      </c>
      <c r="B2341" s="78" t="s">
        <v>149</v>
      </c>
      <c r="C2341" s="65"/>
      <c r="D2341" s="65">
        <v>0.33333333333333331</v>
      </c>
      <c r="E2341" s="66"/>
      <c r="F2341" s="66">
        <v>0.75</v>
      </c>
      <c r="G2341" s="67"/>
      <c r="H2341" s="67"/>
      <c r="I2341" s="68"/>
      <c r="J2341" s="67"/>
      <c r="K2341" s="69"/>
      <c r="L2341" s="67"/>
      <c r="M2341" s="70" t="s">
        <v>187</v>
      </c>
      <c r="N2341" s="34" t="str">
        <f t="shared" si="404"/>
        <v/>
      </c>
      <c r="O2341" s="38">
        <f t="shared" si="405"/>
        <v>0.375</v>
      </c>
      <c r="P2341" s="72" t="s">
        <v>83</v>
      </c>
      <c r="Q2341" s="43">
        <v>44811</v>
      </c>
      <c r="R2341" s="35">
        <v>0</v>
      </c>
      <c r="S2341" s="35">
        <v>0</v>
      </c>
      <c r="T2341" s="10" t="str">
        <f t="shared" si="401"/>
        <v>Sem - 37</v>
      </c>
      <c r="U2341" s="10" t="str">
        <f t="shared" si="402"/>
        <v>Septembre</v>
      </c>
      <c r="V2341" s="36" t="s">
        <v>1138</v>
      </c>
      <c r="W2341" s="34"/>
      <c r="X2341" s="91">
        <f t="shared" si="403"/>
        <v>0</v>
      </c>
      <c r="Y2341" s="92" t="str">
        <f>VLOOKUP('CM-CIC'!B2272,Annuaire_roster!B:F,4,0)</f>
        <v>EL KAOUTAR Fatima Zahra</v>
      </c>
      <c r="Z2341" s="37" t="s">
        <v>110</v>
      </c>
      <c r="AA2341" s="60" t="s">
        <v>232</v>
      </c>
      <c r="AB2341" s="35" t="s">
        <v>63</v>
      </c>
      <c r="AC2341" s="35" t="s">
        <v>63</v>
      </c>
      <c r="AD2341" s="35" t="s">
        <v>63</v>
      </c>
      <c r="AE2341" s="45" t="s">
        <v>63</v>
      </c>
      <c r="AF2341" s="61"/>
      <c r="AG2341" s="45"/>
    </row>
    <row r="2342" spans="1:33" x14ac:dyDescent="0.2">
      <c r="A2342" s="59">
        <f>+VLOOKUP(B2342,Annuaire_roster!B:G,5,0)</f>
        <v>1437</v>
      </c>
      <c r="B2342" s="78" t="s">
        <v>158</v>
      </c>
      <c r="C2342" s="65">
        <v>0.33333333333333298</v>
      </c>
      <c r="D2342" s="65">
        <v>0.33333333333333331</v>
      </c>
      <c r="E2342" s="66">
        <v>0.75</v>
      </c>
      <c r="F2342" s="66">
        <v>0.75</v>
      </c>
      <c r="G2342" s="67"/>
      <c r="H2342" s="67"/>
      <c r="I2342" s="68"/>
      <c r="J2342" s="67"/>
      <c r="K2342" s="69"/>
      <c r="L2342" s="104"/>
      <c r="M2342" s="70">
        <v>0</v>
      </c>
      <c r="N2342" s="34">
        <f t="shared" si="404"/>
        <v>0.375</v>
      </c>
      <c r="O2342" s="38">
        <f t="shared" si="405"/>
        <v>0.375</v>
      </c>
      <c r="P2342" s="72" t="s">
        <v>83</v>
      </c>
      <c r="Q2342" s="43">
        <v>44811</v>
      </c>
      <c r="R2342" s="35">
        <v>0</v>
      </c>
      <c r="S2342" s="35">
        <v>0</v>
      </c>
      <c r="T2342" s="10" t="str">
        <f t="shared" si="401"/>
        <v>Sem - 37</v>
      </c>
      <c r="U2342" s="10" t="str">
        <f t="shared" si="402"/>
        <v>Septembre</v>
      </c>
      <c r="V2342" s="36" t="s">
        <v>1139</v>
      </c>
      <c r="W2342" s="34"/>
      <c r="X2342" s="91">
        <f t="shared" si="403"/>
        <v>0</v>
      </c>
      <c r="Y2342" s="92" t="str">
        <f>VLOOKUP('CM-CIC'!B2273,Annuaire_roster!B:F,4,0)</f>
        <v>EL KAOUTAR Fatima Zahra</v>
      </c>
      <c r="Z2342" s="37" t="s">
        <v>110</v>
      </c>
      <c r="AA2342" s="60" t="s">
        <v>232</v>
      </c>
      <c r="AB2342" s="35" t="s">
        <v>63</v>
      </c>
      <c r="AC2342" s="35" t="s">
        <v>63</v>
      </c>
      <c r="AD2342" s="35" t="s">
        <v>63</v>
      </c>
      <c r="AE2342" s="45" t="s">
        <v>63</v>
      </c>
      <c r="AF2342" s="61"/>
      <c r="AG2342" s="45"/>
    </row>
    <row r="2343" spans="1:33" x14ac:dyDescent="0.2">
      <c r="A2343" s="59">
        <f>+VLOOKUP(B2343,Annuaire_roster!B:G,5,0)</f>
        <v>1177</v>
      </c>
      <c r="B2343" s="78" t="s">
        <v>75</v>
      </c>
      <c r="C2343" s="65">
        <v>0.33333333333333298</v>
      </c>
      <c r="D2343" s="65">
        <v>0.33333333333333331</v>
      </c>
      <c r="E2343" s="66">
        <v>0.75</v>
      </c>
      <c r="F2343" s="66">
        <v>0.75</v>
      </c>
      <c r="G2343" s="67"/>
      <c r="H2343" s="67"/>
      <c r="I2343" s="68"/>
      <c r="J2343" s="67"/>
      <c r="K2343" s="69"/>
      <c r="L2343" s="67"/>
      <c r="M2343" s="70">
        <v>0</v>
      </c>
      <c r="N2343" s="34">
        <f t="shared" si="404"/>
        <v>0.375</v>
      </c>
      <c r="O2343" s="38">
        <f t="shared" si="405"/>
        <v>0.375</v>
      </c>
      <c r="P2343" s="72" t="s">
        <v>83</v>
      </c>
      <c r="Q2343" s="43">
        <v>44811</v>
      </c>
      <c r="R2343" s="35">
        <v>0</v>
      </c>
      <c r="S2343" s="35">
        <v>0</v>
      </c>
      <c r="T2343" s="10" t="str">
        <f t="shared" si="401"/>
        <v>Sem - 37</v>
      </c>
      <c r="U2343" s="10" t="str">
        <f t="shared" si="402"/>
        <v>Septembre</v>
      </c>
      <c r="V2343" s="36" t="s">
        <v>1140</v>
      </c>
      <c r="W2343" s="34"/>
      <c r="X2343" s="91">
        <f t="shared" si="403"/>
        <v>0</v>
      </c>
      <c r="Y2343" s="92" t="str">
        <f>VLOOKUP('CM-CIC'!B2274,Annuaire_roster!B:F,4,0)</f>
        <v>EL KAOUTAR Fatima Zahra</v>
      </c>
      <c r="Z2343" s="37" t="s">
        <v>110</v>
      </c>
      <c r="AA2343" s="60" t="s">
        <v>232</v>
      </c>
      <c r="AB2343" s="35" t="s">
        <v>63</v>
      </c>
      <c r="AC2343" s="35" t="s">
        <v>63</v>
      </c>
      <c r="AD2343" s="35" t="s">
        <v>63</v>
      </c>
      <c r="AE2343" s="45" t="s">
        <v>63</v>
      </c>
      <c r="AF2343" s="61"/>
      <c r="AG2343" s="45"/>
    </row>
    <row r="2344" spans="1:33" x14ac:dyDescent="0.2">
      <c r="A2344" s="59">
        <f>+VLOOKUP(B2344,Annuaire_roster!B:G,5,0)</f>
        <v>1197</v>
      </c>
      <c r="B2344" s="78" t="s">
        <v>82</v>
      </c>
      <c r="C2344" s="65">
        <v>0.33333333333333298</v>
      </c>
      <c r="D2344" s="65">
        <v>0.33333333333333331</v>
      </c>
      <c r="E2344" s="66">
        <v>0.75</v>
      </c>
      <c r="F2344" s="66">
        <v>0.75</v>
      </c>
      <c r="G2344" s="67"/>
      <c r="H2344" s="67"/>
      <c r="I2344" s="68"/>
      <c r="J2344" s="67"/>
      <c r="K2344" s="69"/>
      <c r="L2344" s="67"/>
      <c r="M2344" s="70">
        <v>0</v>
      </c>
      <c r="N2344" s="34">
        <f t="shared" si="404"/>
        <v>0.375</v>
      </c>
      <c r="O2344" s="38">
        <f t="shared" si="405"/>
        <v>0.375</v>
      </c>
      <c r="P2344" s="72" t="s">
        <v>83</v>
      </c>
      <c r="Q2344" s="43">
        <v>44811</v>
      </c>
      <c r="R2344" s="35">
        <v>0</v>
      </c>
      <c r="S2344" s="35">
        <v>0</v>
      </c>
      <c r="T2344" s="10" t="str">
        <f t="shared" si="401"/>
        <v>Sem - 37</v>
      </c>
      <c r="U2344" s="10" t="str">
        <f t="shared" si="402"/>
        <v>Septembre</v>
      </c>
      <c r="V2344" s="36" t="s">
        <v>1141</v>
      </c>
      <c r="W2344" s="34"/>
      <c r="X2344" s="91">
        <f t="shared" si="403"/>
        <v>0</v>
      </c>
      <c r="Y2344" s="92" t="str">
        <f>VLOOKUP('CM-CIC'!B2275,Annuaire_roster!B:F,4,0)</f>
        <v>EL KAOUTAR Fatima Zahra</v>
      </c>
      <c r="Z2344" s="37" t="s">
        <v>110</v>
      </c>
      <c r="AA2344" s="60" t="s">
        <v>232</v>
      </c>
      <c r="AB2344" s="35" t="s">
        <v>63</v>
      </c>
      <c r="AC2344" s="35" t="s">
        <v>63</v>
      </c>
      <c r="AD2344" s="35" t="s">
        <v>63</v>
      </c>
      <c r="AE2344" s="45" t="s">
        <v>63</v>
      </c>
      <c r="AF2344" s="61"/>
      <c r="AG2344" s="45"/>
    </row>
    <row r="2345" spans="1:33" x14ac:dyDescent="0.2">
      <c r="A2345" s="59">
        <f>+VLOOKUP(B2345,Annuaire_roster!B:G,5,0)</f>
        <v>1248</v>
      </c>
      <c r="B2345" s="78" t="s">
        <v>91</v>
      </c>
      <c r="C2345" s="65"/>
      <c r="D2345" s="65" t="s">
        <v>188</v>
      </c>
      <c r="E2345" s="66"/>
      <c r="F2345" s="66" t="s">
        <v>188</v>
      </c>
      <c r="G2345" s="67"/>
      <c r="H2345" s="67"/>
      <c r="I2345" s="68"/>
      <c r="J2345" s="67"/>
      <c r="K2345" s="69"/>
      <c r="L2345" s="67"/>
      <c r="M2345" s="70">
        <v>0</v>
      </c>
      <c r="N2345" s="34" t="str">
        <f t="shared" si="404"/>
        <v/>
      </c>
      <c r="O2345" s="38">
        <f t="shared" si="405"/>
        <v>0</v>
      </c>
      <c r="P2345" s="72" t="s">
        <v>83</v>
      </c>
      <c r="Q2345" s="43">
        <v>44811</v>
      </c>
      <c r="R2345" s="35">
        <v>0</v>
      </c>
      <c r="S2345" s="35">
        <v>0</v>
      </c>
      <c r="T2345" s="10" t="str">
        <f t="shared" si="401"/>
        <v>Sem - 37</v>
      </c>
      <c r="U2345" s="10" t="str">
        <f t="shared" si="402"/>
        <v>Septembre</v>
      </c>
      <c r="V2345" s="36" t="s">
        <v>1142</v>
      </c>
      <c r="W2345" s="34"/>
      <c r="X2345" s="91">
        <f t="shared" si="403"/>
        <v>0</v>
      </c>
      <c r="Y2345" s="92" t="str">
        <f>VLOOKUP('CM-CIC'!B2276,Annuaire_roster!B:F,4,0)</f>
        <v>EL KAOUTAR Fatima Zahra</v>
      </c>
      <c r="Z2345" s="37" t="s">
        <v>110</v>
      </c>
      <c r="AA2345" s="60" t="s">
        <v>232</v>
      </c>
      <c r="AB2345" s="35" t="s">
        <v>63</v>
      </c>
      <c r="AC2345" s="35" t="s">
        <v>63</v>
      </c>
      <c r="AD2345" s="35" t="s">
        <v>63</v>
      </c>
      <c r="AE2345" s="45" t="s">
        <v>63</v>
      </c>
      <c r="AF2345" s="61"/>
      <c r="AG2345" s="45"/>
    </row>
    <row r="2346" spans="1:33" x14ac:dyDescent="0.2">
      <c r="A2346" s="59">
        <f>+VLOOKUP(B2346,Annuaire_roster!B:G,5,0)</f>
        <v>1373</v>
      </c>
      <c r="B2346" s="78" t="s">
        <v>118</v>
      </c>
      <c r="C2346" s="65">
        <v>0.33333333333333298</v>
      </c>
      <c r="D2346" s="65">
        <v>0.33333333333333331</v>
      </c>
      <c r="E2346" s="66">
        <v>0.75</v>
      </c>
      <c r="F2346" s="66">
        <v>0.75</v>
      </c>
      <c r="G2346" s="67"/>
      <c r="H2346" s="67"/>
      <c r="I2346" s="68"/>
      <c r="J2346" s="67"/>
      <c r="K2346" s="69"/>
      <c r="L2346" s="67"/>
      <c r="M2346" s="70">
        <v>0</v>
      </c>
      <c r="N2346" s="34">
        <f t="shared" si="404"/>
        <v>0.375</v>
      </c>
      <c r="O2346" s="38">
        <f t="shared" si="405"/>
        <v>0.375</v>
      </c>
      <c r="P2346" s="72" t="s">
        <v>83</v>
      </c>
      <c r="Q2346" s="43">
        <v>44811</v>
      </c>
      <c r="R2346" s="35">
        <v>0</v>
      </c>
      <c r="S2346" s="35">
        <v>0</v>
      </c>
      <c r="T2346" s="10" t="str">
        <f t="shared" si="401"/>
        <v>Sem - 37</v>
      </c>
      <c r="U2346" s="10" t="str">
        <f t="shared" si="402"/>
        <v>Septembre</v>
      </c>
      <c r="V2346" s="36" t="s">
        <v>1143</v>
      </c>
      <c r="W2346" s="34"/>
      <c r="X2346" s="91">
        <f t="shared" si="403"/>
        <v>0</v>
      </c>
      <c r="Y2346" s="92" t="str">
        <f>VLOOKUP('CM-CIC'!B2277,Annuaire_roster!B:F,4,0)</f>
        <v>EL KAOUTAR Fatima Zahra</v>
      </c>
      <c r="Z2346" s="37" t="s">
        <v>110</v>
      </c>
      <c r="AA2346" s="60" t="s">
        <v>232</v>
      </c>
      <c r="AB2346" s="35" t="s">
        <v>63</v>
      </c>
      <c r="AC2346" s="35" t="s">
        <v>63</v>
      </c>
      <c r="AD2346" s="35" t="s">
        <v>63</v>
      </c>
      <c r="AE2346" s="45" t="s">
        <v>63</v>
      </c>
      <c r="AF2346" s="61"/>
      <c r="AG2346" s="45"/>
    </row>
    <row r="2347" spans="1:33" x14ac:dyDescent="0.2">
      <c r="A2347" s="59">
        <f>+VLOOKUP(B2347,Annuaire_roster!B:G,5,0)</f>
        <v>1425</v>
      </c>
      <c r="B2347" s="78" t="s">
        <v>150</v>
      </c>
      <c r="C2347" s="65">
        <v>0.33333333333333298</v>
      </c>
      <c r="D2347" s="65">
        <v>0.33333333333333331</v>
      </c>
      <c r="E2347" s="66">
        <v>0.75</v>
      </c>
      <c r="F2347" s="66">
        <v>0.75</v>
      </c>
      <c r="G2347" s="67"/>
      <c r="H2347" s="67"/>
      <c r="I2347" s="68"/>
      <c r="J2347" s="67"/>
      <c r="K2347" s="69"/>
      <c r="L2347" s="67"/>
      <c r="M2347" s="70">
        <v>0</v>
      </c>
      <c r="N2347" s="34">
        <f t="shared" si="404"/>
        <v>0.375</v>
      </c>
      <c r="O2347" s="38">
        <f t="shared" si="405"/>
        <v>0.375</v>
      </c>
      <c r="P2347" s="72" t="s">
        <v>83</v>
      </c>
      <c r="Q2347" s="43">
        <v>44811</v>
      </c>
      <c r="R2347" s="35">
        <v>0</v>
      </c>
      <c r="S2347" s="35">
        <v>0</v>
      </c>
      <c r="T2347" s="10" t="str">
        <f t="shared" si="401"/>
        <v>Sem - 37</v>
      </c>
      <c r="U2347" s="10" t="str">
        <f t="shared" si="402"/>
        <v>Septembre</v>
      </c>
      <c r="V2347" s="36" t="s">
        <v>1144</v>
      </c>
      <c r="W2347" s="34"/>
      <c r="X2347" s="91">
        <f t="shared" si="403"/>
        <v>0</v>
      </c>
      <c r="Y2347" s="92" t="str">
        <f>VLOOKUP('CM-CIC'!B2278,Annuaire_roster!B:F,4,0)</f>
        <v>EL KAOUTAR Fatima Zahra</v>
      </c>
      <c r="Z2347" s="37" t="s">
        <v>110</v>
      </c>
      <c r="AA2347" s="60" t="s">
        <v>232</v>
      </c>
      <c r="AB2347" s="35" t="s">
        <v>63</v>
      </c>
      <c r="AC2347" s="35" t="s">
        <v>63</v>
      </c>
      <c r="AD2347" s="35" t="s">
        <v>63</v>
      </c>
      <c r="AE2347" s="45" t="s">
        <v>63</v>
      </c>
      <c r="AF2347" s="61"/>
      <c r="AG2347" s="45"/>
    </row>
    <row r="2348" spans="1:33" x14ac:dyDescent="0.2">
      <c r="A2348" s="59">
        <f>+VLOOKUP(B2348,Annuaire_roster!B:G,5,0)</f>
        <v>1436</v>
      </c>
      <c r="B2348" s="78" t="s">
        <v>157</v>
      </c>
      <c r="C2348" s="65">
        <v>0.33333333333333298</v>
      </c>
      <c r="D2348" s="65">
        <v>0.33333333333333331</v>
      </c>
      <c r="E2348" s="66">
        <v>0.75</v>
      </c>
      <c r="F2348" s="66">
        <v>0.75</v>
      </c>
      <c r="G2348" s="67"/>
      <c r="H2348" s="67"/>
      <c r="I2348" s="68"/>
      <c r="J2348" s="67"/>
      <c r="K2348" s="69"/>
      <c r="L2348" s="67"/>
      <c r="M2348" s="70">
        <v>0</v>
      </c>
      <c r="N2348" s="34">
        <f t="shared" si="404"/>
        <v>0.375</v>
      </c>
      <c r="O2348" s="38">
        <f t="shared" si="405"/>
        <v>0.375</v>
      </c>
      <c r="P2348" s="72" t="s">
        <v>83</v>
      </c>
      <c r="Q2348" s="43">
        <v>44811</v>
      </c>
      <c r="R2348" s="35">
        <v>0</v>
      </c>
      <c r="S2348" s="35">
        <v>0</v>
      </c>
      <c r="T2348" s="10" t="str">
        <f t="shared" si="401"/>
        <v>Sem - 37</v>
      </c>
      <c r="U2348" s="10" t="str">
        <f t="shared" si="402"/>
        <v>Septembre</v>
      </c>
      <c r="V2348" s="36" t="s">
        <v>1145</v>
      </c>
      <c r="W2348" s="34"/>
      <c r="X2348" s="91">
        <f t="shared" si="403"/>
        <v>0</v>
      </c>
      <c r="Y2348" s="92" t="str">
        <f>VLOOKUP('CM-CIC'!B2279,Annuaire_roster!B:F,4,0)</f>
        <v>EL KAOUTAR Fatima Zahra</v>
      </c>
      <c r="Z2348" s="37" t="s">
        <v>110</v>
      </c>
      <c r="AA2348" s="60" t="s">
        <v>232</v>
      </c>
      <c r="AB2348" s="35" t="s">
        <v>63</v>
      </c>
      <c r="AC2348" s="35" t="s">
        <v>63</v>
      </c>
      <c r="AD2348" s="35" t="s">
        <v>63</v>
      </c>
      <c r="AE2348" s="45" t="s">
        <v>63</v>
      </c>
      <c r="AF2348" s="61"/>
      <c r="AG2348" s="45"/>
    </row>
    <row r="2349" spans="1:33" x14ac:dyDescent="0.2">
      <c r="A2349" s="59">
        <f>+VLOOKUP(B2349,Annuaire_roster!B:G,5,0)</f>
        <v>1202</v>
      </c>
      <c r="B2349" s="78" t="s">
        <v>161</v>
      </c>
      <c r="C2349" s="65"/>
      <c r="D2349" s="65" t="s">
        <v>188</v>
      </c>
      <c r="E2349" s="66"/>
      <c r="F2349" s="66" t="s">
        <v>188</v>
      </c>
      <c r="G2349" s="67"/>
      <c r="H2349" s="67"/>
      <c r="I2349" s="68"/>
      <c r="J2349" s="67"/>
      <c r="K2349" s="69"/>
      <c r="L2349" s="67"/>
      <c r="M2349" s="70">
        <v>0</v>
      </c>
      <c r="N2349" s="34" t="str">
        <f t="shared" si="404"/>
        <v/>
      </c>
      <c r="O2349" s="38">
        <f t="shared" si="405"/>
        <v>0</v>
      </c>
      <c r="P2349" s="72" t="s">
        <v>83</v>
      </c>
      <c r="Q2349" s="43">
        <v>44812</v>
      </c>
      <c r="R2349" s="35">
        <v>0</v>
      </c>
      <c r="S2349" s="35">
        <v>0</v>
      </c>
      <c r="T2349" s="10" t="str">
        <f t="shared" si="401"/>
        <v>Sem - 37</v>
      </c>
      <c r="U2349" s="10" t="str">
        <f t="shared" si="402"/>
        <v>Septembre</v>
      </c>
      <c r="V2349" s="36" t="s">
        <v>1146</v>
      </c>
      <c r="W2349" s="34"/>
      <c r="X2349" s="91">
        <f t="shared" si="403"/>
        <v>0</v>
      </c>
      <c r="Y2349" s="92" t="str">
        <f>VLOOKUP('CM-CIC'!B2280,Annuaire_roster!B:F,4,0)</f>
        <v>EL KAOUTAR Fatima Zahra</v>
      </c>
      <c r="Z2349" s="37" t="s">
        <v>110</v>
      </c>
      <c r="AA2349" s="60" t="s">
        <v>232</v>
      </c>
      <c r="AB2349" s="35" t="s">
        <v>63</v>
      </c>
      <c r="AC2349" s="35" t="s">
        <v>63</v>
      </c>
      <c r="AD2349" s="35" t="s">
        <v>63</v>
      </c>
      <c r="AE2349" s="45" t="s">
        <v>63</v>
      </c>
      <c r="AF2349" s="61"/>
      <c r="AG2349" s="45"/>
    </row>
    <row r="2350" spans="1:33" x14ac:dyDescent="0.2">
      <c r="A2350" s="59">
        <f>+VLOOKUP(B2350,Annuaire_roster!B:G,5,0)</f>
        <v>1245</v>
      </c>
      <c r="B2350" s="78" t="s">
        <v>90</v>
      </c>
      <c r="C2350" s="65">
        <v>0.33333333333333331</v>
      </c>
      <c r="D2350" s="65">
        <v>0.33333333333333331</v>
      </c>
      <c r="E2350" s="66">
        <v>0.75</v>
      </c>
      <c r="F2350" s="66">
        <v>0.75</v>
      </c>
      <c r="G2350" s="67"/>
      <c r="H2350" s="67"/>
      <c r="I2350" s="68"/>
      <c r="J2350" s="67"/>
      <c r="K2350" s="69"/>
      <c r="L2350" s="67"/>
      <c r="M2350" s="70">
        <v>0</v>
      </c>
      <c r="N2350" s="34">
        <f t="shared" si="404"/>
        <v>0.375</v>
      </c>
      <c r="O2350" s="38">
        <f t="shared" si="405"/>
        <v>0.375</v>
      </c>
      <c r="P2350" s="72" t="s">
        <v>83</v>
      </c>
      <c r="Q2350" s="43">
        <v>44812</v>
      </c>
      <c r="R2350" s="35">
        <v>0</v>
      </c>
      <c r="S2350" s="35">
        <v>0</v>
      </c>
      <c r="T2350" s="10" t="str">
        <f t="shared" si="401"/>
        <v>Sem - 37</v>
      </c>
      <c r="U2350" s="10" t="str">
        <f t="shared" si="402"/>
        <v>Septembre</v>
      </c>
      <c r="V2350" s="36" t="s">
        <v>1147</v>
      </c>
      <c r="W2350" s="34"/>
      <c r="X2350" s="91">
        <f t="shared" si="403"/>
        <v>0</v>
      </c>
      <c r="Y2350" s="92" t="str">
        <f>VLOOKUP('CM-CIC'!B2281,Annuaire_roster!B:F,4,0)</f>
        <v>EL KAOUTAR Fatima Zahra</v>
      </c>
      <c r="Z2350" s="37" t="s">
        <v>110</v>
      </c>
      <c r="AA2350" s="60" t="s">
        <v>232</v>
      </c>
      <c r="AB2350" s="35" t="s">
        <v>63</v>
      </c>
      <c r="AC2350" s="35" t="s">
        <v>63</v>
      </c>
      <c r="AD2350" s="35" t="s">
        <v>63</v>
      </c>
      <c r="AE2350" s="45" t="s">
        <v>63</v>
      </c>
      <c r="AF2350" s="61"/>
      <c r="AG2350" s="45"/>
    </row>
    <row r="2351" spans="1:33" x14ac:dyDescent="0.2">
      <c r="A2351" s="59">
        <f>+VLOOKUP(B2351,Annuaire_roster!B:G,5,0)</f>
        <v>1244</v>
      </c>
      <c r="B2351" s="78" t="s">
        <v>92</v>
      </c>
      <c r="C2351" s="65"/>
      <c r="D2351" s="65">
        <v>0.33333333333333331</v>
      </c>
      <c r="E2351" s="66"/>
      <c r="F2351" s="66">
        <v>0.75</v>
      </c>
      <c r="G2351" s="67"/>
      <c r="H2351" s="67"/>
      <c r="I2351" s="68"/>
      <c r="J2351" s="67"/>
      <c r="K2351" s="69"/>
      <c r="L2351" s="67"/>
      <c r="M2351" s="70" t="s">
        <v>187</v>
      </c>
      <c r="N2351" s="34" t="str">
        <f t="shared" si="404"/>
        <v/>
      </c>
      <c r="O2351" s="38">
        <f t="shared" si="405"/>
        <v>0.375</v>
      </c>
      <c r="P2351" s="72" t="s">
        <v>83</v>
      </c>
      <c r="Q2351" s="43">
        <v>44812</v>
      </c>
      <c r="R2351" s="35">
        <v>0</v>
      </c>
      <c r="S2351" s="35">
        <v>0</v>
      </c>
      <c r="T2351" s="10" t="str">
        <f t="shared" si="401"/>
        <v>Sem - 37</v>
      </c>
      <c r="U2351" s="10" t="str">
        <f t="shared" si="402"/>
        <v>Septembre</v>
      </c>
      <c r="V2351" s="36" t="s">
        <v>1148</v>
      </c>
      <c r="W2351" s="34"/>
      <c r="X2351" s="91">
        <f t="shared" si="403"/>
        <v>0</v>
      </c>
      <c r="Y2351" s="92" t="str">
        <f>VLOOKUP('CM-CIC'!B2282,Annuaire_roster!B:F,4,0)</f>
        <v>EL KAOUTAR Fatima Zahra</v>
      </c>
      <c r="Z2351" s="37" t="s">
        <v>110</v>
      </c>
      <c r="AA2351" s="60" t="s">
        <v>232</v>
      </c>
      <c r="AB2351" s="35" t="s">
        <v>63</v>
      </c>
      <c r="AC2351" s="35" t="s">
        <v>63</v>
      </c>
      <c r="AD2351" s="35" t="s">
        <v>63</v>
      </c>
      <c r="AE2351" s="45" t="s">
        <v>63</v>
      </c>
      <c r="AF2351" s="61"/>
      <c r="AG2351" s="45"/>
    </row>
    <row r="2352" spans="1:33" x14ac:dyDescent="0.2">
      <c r="A2352" s="59">
        <f>+VLOOKUP(B2352,Annuaire_roster!B:G,5,0)</f>
        <v>1302</v>
      </c>
      <c r="B2352" s="78" t="s">
        <v>112</v>
      </c>
      <c r="C2352" s="65"/>
      <c r="D2352" s="65">
        <v>0.33333333333333331</v>
      </c>
      <c r="E2352" s="66"/>
      <c r="F2352" s="66">
        <v>0.75</v>
      </c>
      <c r="G2352" s="67"/>
      <c r="H2352" s="67"/>
      <c r="I2352" s="68"/>
      <c r="J2352" s="67"/>
      <c r="K2352" s="69"/>
      <c r="L2352" s="67"/>
      <c r="M2352" s="70" t="s">
        <v>187</v>
      </c>
      <c r="N2352" s="34" t="str">
        <f t="shared" si="404"/>
        <v/>
      </c>
      <c r="O2352" s="38">
        <f t="shared" si="405"/>
        <v>0.375</v>
      </c>
      <c r="P2352" s="72" t="s">
        <v>83</v>
      </c>
      <c r="Q2352" s="43">
        <v>44812</v>
      </c>
      <c r="R2352" s="35">
        <v>0</v>
      </c>
      <c r="S2352" s="35">
        <v>0</v>
      </c>
      <c r="T2352" s="10" t="str">
        <f t="shared" si="401"/>
        <v>Sem - 37</v>
      </c>
      <c r="U2352" s="10" t="str">
        <f t="shared" si="402"/>
        <v>Septembre</v>
      </c>
      <c r="V2352" s="36" t="s">
        <v>1149</v>
      </c>
      <c r="W2352" s="34"/>
      <c r="X2352" s="91">
        <f t="shared" si="403"/>
        <v>0</v>
      </c>
      <c r="Y2352" s="92" t="str">
        <f>VLOOKUP('CM-CIC'!B2283,Annuaire_roster!B:F,4,0)</f>
        <v>EL KAOUTAR Fatima Zahra</v>
      </c>
      <c r="Z2352" s="37" t="s">
        <v>110</v>
      </c>
      <c r="AA2352" s="60" t="s">
        <v>232</v>
      </c>
      <c r="AB2352" s="35" t="s">
        <v>63</v>
      </c>
      <c r="AC2352" s="35" t="s">
        <v>63</v>
      </c>
      <c r="AD2352" s="35" t="s">
        <v>63</v>
      </c>
      <c r="AE2352" s="45" t="s">
        <v>63</v>
      </c>
      <c r="AF2352" s="61"/>
      <c r="AG2352" s="45"/>
    </row>
    <row r="2353" spans="1:33" x14ac:dyDescent="0.2">
      <c r="A2353" s="59">
        <f>+VLOOKUP(B2353,Annuaire_roster!B:G,5,0)</f>
        <v>1369</v>
      </c>
      <c r="B2353" s="78" t="s">
        <v>113</v>
      </c>
      <c r="C2353" s="65">
        <v>0.33333333333333331</v>
      </c>
      <c r="D2353" s="65">
        <v>0.33333333333333331</v>
      </c>
      <c r="E2353" s="66">
        <v>0.75</v>
      </c>
      <c r="F2353" s="66">
        <v>0.75</v>
      </c>
      <c r="G2353" s="67"/>
      <c r="H2353" s="67"/>
      <c r="I2353" s="68"/>
      <c r="J2353" s="67"/>
      <c r="K2353" s="69"/>
      <c r="L2353" s="67"/>
      <c r="M2353" s="70">
        <v>0</v>
      </c>
      <c r="N2353" s="34">
        <f t="shared" si="404"/>
        <v>0.375</v>
      </c>
      <c r="O2353" s="38">
        <f t="shared" si="405"/>
        <v>0.375</v>
      </c>
      <c r="P2353" s="72" t="s">
        <v>83</v>
      </c>
      <c r="Q2353" s="43">
        <v>44812</v>
      </c>
      <c r="R2353" s="35">
        <v>0</v>
      </c>
      <c r="S2353" s="35">
        <v>0</v>
      </c>
      <c r="T2353" s="10" t="str">
        <f t="shared" si="401"/>
        <v>Sem - 37</v>
      </c>
      <c r="U2353" s="10" t="str">
        <f t="shared" si="402"/>
        <v>Septembre</v>
      </c>
      <c r="V2353" s="36" t="s">
        <v>1150</v>
      </c>
      <c r="W2353" s="34"/>
      <c r="X2353" s="91">
        <f t="shared" si="403"/>
        <v>0</v>
      </c>
      <c r="Y2353" s="92" t="str">
        <f>VLOOKUP('CM-CIC'!B2284,Annuaire_roster!B:F,4,0)</f>
        <v>EL KAOUTAR Fatima Zahra</v>
      </c>
      <c r="Z2353" s="37" t="s">
        <v>110</v>
      </c>
      <c r="AA2353" s="60" t="s">
        <v>232</v>
      </c>
      <c r="AB2353" s="35" t="s">
        <v>63</v>
      </c>
      <c r="AC2353" s="35" t="s">
        <v>63</v>
      </c>
      <c r="AD2353" s="35" t="s">
        <v>63</v>
      </c>
      <c r="AE2353" s="45" t="s">
        <v>63</v>
      </c>
      <c r="AF2353" s="61"/>
      <c r="AG2353" s="45"/>
    </row>
    <row r="2354" spans="1:33" x14ac:dyDescent="0.2">
      <c r="A2354" s="59">
        <f>+VLOOKUP(B2354,Annuaire_roster!B:G,5,0)</f>
        <v>1422</v>
      </c>
      <c r="B2354" s="78" t="s">
        <v>148</v>
      </c>
      <c r="C2354" s="73">
        <v>0.33333333333333331</v>
      </c>
      <c r="D2354" s="73">
        <v>0.33333333333333331</v>
      </c>
      <c r="E2354" s="66">
        <v>0.75</v>
      </c>
      <c r="F2354" s="66">
        <v>0.75</v>
      </c>
      <c r="G2354" s="67"/>
      <c r="H2354" s="67"/>
      <c r="I2354" s="107"/>
      <c r="J2354" s="67"/>
      <c r="K2354" s="69"/>
      <c r="L2354" s="67"/>
      <c r="M2354" s="74">
        <v>0</v>
      </c>
      <c r="N2354" s="34">
        <f t="shared" si="404"/>
        <v>0.375</v>
      </c>
      <c r="O2354" s="38">
        <f t="shared" si="405"/>
        <v>0.375</v>
      </c>
      <c r="P2354" s="77" t="s">
        <v>83</v>
      </c>
      <c r="Q2354" s="135">
        <v>44812</v>
      </c>
      <c r="R2354" s="35">
        <v>0</v>
      </c>
      <c r="S2354" s="35">
        <v>0</v>
      </c>
      <c r="T2354" s="10" t="str">
        <f t="shared" si="401"/>
        <v>Sem - 37</v>
      </c>
      <c r="U2354" s="10" t="str">
        <f t="shared" si="402"/>
        <v>Septembre</v>
      </c>
      <c r="V2354" s="36" t="s">
        <v>1151</v>
      </c>
      <c r="W2354" s="34"/>
      <c r="X2354" s="91">
        <f t="shared" si="403"/>
        <v>0</v>
      </c>
      <c r="Y2354" s="92" t="str">
        <f>VLOOKUP('CM-CIC'!B2285,Annuaire_roster!B:F,4,0)</f>
        <v>EL KAOUTAR Fatima Zahra</v>
      </c>
      <c r="Z2354" s="37" t="s">
        <v>110</v>
      </c>
      <c r="AA2354" s="60" t="s">
        <v>232</v>
      </c>
      <c r="AB2354" s="35" t="s">
        <v>63</v>
      </c>
      <c r="AC2354" s="35" t="s">
        <v>63</v>
      </c>
      <c r="AD2354" s="35" t="s">
        <v>63</v>
      </c>
      <c r="AE2354" s="45" t="s">
        <v>63</v>
      </c>
      <c r="AF2354" s="61"/>
      <c r="AG2354" s="45"/>
    </row>
    <row r="2355" spans="1:33" x14ac:dyDescent="0.2">
      <c r="A2355" s="59">
        <f>+VLOOKUP(B2355,Annuaire_roster!B:G,5,0)</f>
        <v>1437</v>
      </c>
      <c r="B2355" s="78" t="s">
        <v>158</v>
      </c>
      <c r="C2355" s="73">
        <v>0.33333333333333331</v>
      </c>
      <c r="D2355" s="73">
        <v>0.33333333333333331</v>
      </c>
      <c r="E2355" s="66">
        <v>0.75</v>
      </c>
      <c r="F2355" s="66">
        <v>0.75</v>
      </c>
      <c r="G2355" s="67"/>
      <c r="H2355" s="67"/>
      <c r="I2355" s="107"/>
      <c r="J2355" s="67"/>
      <c r="K2355" s="69"/>
      <c r="L2355" s="67"/>
      <c r="M2355" s="74">
        <v>0</v>
      </c>
      <c r="N2355" s="34">
        <f t="shared" si="404"/>
        <v>0.375</v>
      </c>
      <c r="O2355" s="38">
        <f t="shared" si="405"/>
        <v>0.375</v>
      </c>
      <c r="P2355" s="77" t="s">
        <v>83</v>
      </c>
      <c r="Q2355" s="135">
        <v>44812</v>
      </c>
      <c r="R2355" s="35">
        <v>0</v>
      </c>
      <c r="S2355" s="35">
        <v>0</v>
      </c>
      <c r="T2355" s="10" t="str">
        <f t="shared" si="401"/>
        <v>Sem - 37</v>
      </c>
      <c r="U2355" s="10" t="str">
        <f t="shared" si="402"/>
        <v>Septembre</v>
      </c>
      <c r="V2355" s="36" t="s">
        <v>1152</v>
      </c>
      <c r="W2355" s="34"/>
      <c r="X2355" s="91">
        <f t="shared" si="403"/>
        <v>0</v>
      </c>
      <c r="Y2355" s="92" t="str">
        <f>VLOOKUP('CM-CIC'!B2286,Annuaire_roster!B:F,4,0)</f>
        <v>EL KAOUTAR Fatima Zahra</v>
      </c>
      <c r="Z2355" s="37" t="s">
        <v>110</v>
      </c>
      <c r="AA2355" s="60" t="s">
        <v>232</v>
      </c>
      <c r="AB2355" s="35" t="s">
        <v>63</v>
      </c>
      <c r="AC2355" s="35" t="s">
        <v>63</v>
      </c>
      <c r="AD2355" s="35" t="s">
        <v>63</v>
      </c>
      <c r="AE2355" s="45" t="s">
        <v>63</v>
      </c>
      <c r="AF2355" s="61"/>
      <c r="AG2355" s="45"/>
    </row>
    <row r="2356" spans="1:33" x14ac:dyDescent="0.2">
      <c r="A2356" s="59">
        <f>+VLOOKUP(B2356,Annuaire_roster!B:G,5,0)</f>
        <v>1177</v>
      </c>
      <c r="B2356" s="78" t="s">
        <v>75</v>
      </c>
      <c r="C2356" s="73">
        <v>0.33333333333333331</v>
      </c>
      <c r="D2356" s="73">
        <v>0.33333333333333331</v>
      </c>
      <c r="E2356" s="66">
        <v>0.75</v>
      </c>
      <c r="F2356" s="66">
        <v>0.75</v>
      </c>
      <c r="G2356" s="67"/>
      <c r="H2356" s="67"/>
      <c r="I2356" s="107"/>
      <c r="J2356" s="67"/>
      <c r="K2356" s="69"/>
      <c r="L2356" s="67"/>
      <c r="M2356" s="74">
        <v>0</v>
      </c>
      <c r="N2356" s="34">
        <f t="shared" si="404"/>
        <v>0.375</v>
      </c>
      <c r="O2356" s="38">
        <f t="shared" si="405"/>
        <v>0.375</v>
      </c>
      <c r="P2356" s="77" t="s">
        <v>83</v>
      </c>
      <c r="Q2356" s="135">
        <v>44812</v>
      </c>
      <c r="R2356" s="35">
        <v>0</v>
      </c>
      <c r="S2356" s="35">
        <v>0</v>
      </c>
      <c r="T2356" s="10" t="str">
        <f t="shared" si="401"/>
        <v>Sem - 37</v>
      </c>
      <c r="U2356" s="10" t="str">
        <f t="shared" si="402"/>
        <v>Septembre</v>
      </c>
      <c r="V2356" s="36" t="s">
        <v>1153</v>
      </c>
      <c r="W2356" s="34"/>
      <c r="X2356" s="91">
        <f t="shared" si="403"/>
        <v>0</v>
      </c>
      <c r="Y2356" s="92" t="str">
        <f>VLOOKUP('CM-CIC'!B2287,Annuaire_roster!B:F,4,0)</f>
        <v>EL KAOUTAR Fatima Zahra</v>
      </c>
      <c r="Z2356" s="37" t="s">
        <v>110</v>
      </c>
      <c r="AA2356" s="60" t="s">
        <v>232</v>
      </c>
      <c r="AB2356" s="35" t="s">
        <v>63</v>
      </c>
      <c r="AC2356" s="35" t="s">
        <v>63</v>
      </c>
      <c r="AD2356" s="35" t="s">
        <v>63</v>
      </c>
      <c r="AE2356" s="45" t="s">
        <v>63</v>
      </c>
      <c r="AF2356" s="61"/>
      <c r="AG2356" s="45"/>
    </row>
    <row r="2357" spans="1:33" x14ac:dyDescent="0.2">
      <c r="A2357" s="59">
        <f>+VLOOKUP(B2357,Annuaire_roster!B:G,5,0)</f>
        <v>1197</v>
      </c>
      <c r="B2357" s="78" t="s">
        <v>82</v>
      </c>
      <c r="C2357" s="73">
        <v>0.33333333333333331</v>
      </c>
      <c r="D2357" s="73">
        <v>0.33333333333333331</v>
      </c>
      <c r="E2357" s="66">
        <v>0.75</v>
      </c>
      <c r="F2357" s="66">
        <v>0.75</v>
      </c>
      <c r="G2357" s="67"/>
      <c r="H2357" s="67"/>
      <c r="I2357" s="107"/>
      <c r="J2357" s="67"/>
      <c r="K2357" s="69"/>
      <c r="L2357" s="67"/>
      <c r="M2357" s="74">
        <v>0</v>
      </c>
      <c r="N2357" s="34">
        <f t="shared" si="404"/>
        <v>0.375</v>
      </c>
      <c r="O2357" s="38">
        <f t="shared" si="405"/>
        <v>0.375</v>
      </c>
      <c r="P2357" s="77" t="s">
        <v>83</v>
      </c>
      <c r="Q2357" s="135">
        <v>44812</v>
      </c>
      <c r="R2357" s="35">
        <v>0</v>
      </c>
      <c r="S2357" s="35">
        <v>0</v>
      </c>
      <c r="T2357" s="10" t="str">
        <f t="shared" si="401"/>
        <v>Sem - 37</v>
      </c>
      <c r="U2357" s="10" t="str">
        <f t="shared" si="402"/>
        <v>Septembre</v>
      </c>
      <c r="V2357" s="36" t="s">
        <v>1154</v>
      </c>
      <c r="W2357" s="34"/>
      <c r="X2357" s="91">
        <f t="shared" si="403"/>
        <v>0</v>
      </c>
      <c r="Y2357" s="92" t="str">
        <f>VLOOKUP('CM-CIC'!B2288,Annuaire_roster!B:F,4,0)</f>
        <v>EL KAOUTAR Fatima Zahra</v>
      </c>
      <c r="Z2357" s="37" t="s">
        <v>110</v>
      </c>
      <c r="AA2357" s="60" t="s">
        <v>232</v>
      </c>
      <c r="AB2357" s="35" t="s">
        <v>63</v>
      </c>
      <c r="AC2357" s="35" t="s">
        <v>63</v>
      </c>
      <c r="AD2357" s="35" t="s">
        <v>63</v>
      </c>
      <c r="AE2357" s="45" t="s">
        <v>63</v>
      </c>
      <c r="AF2357" s="61"/>
      <c r="AG2357" s="45"/>
    </row>
    <row r="2358" spans="1:33" x14ac:dyDescent="0.2">
      <c r="A2358" s="59">
        <f>+VLOOKUP(B2358,Annuaire_roster!B:G,5,0)</f>
        <v>1423</v>
      </c>
      <c r="B2358" s="78" t="s">
        <v>149</v>
      </c>
      <c r="C2358" s="73">
        <v>0.33333333333333331</v>
      </c>
      <c r="D2358" s="73">
        <v>0.33333333333333331</v>
      </c>
      <c r="E2358" s="66">
        <v>0.75</v>
      </c>
      <c r="F2358" s="66">
        <v>0.75</v>
      </c>
      <c r="G2358" s="67"/>
      <c r="H2358" s="67"/>
      <c r="I2358" s="107"/>
      <c r="J2358" s="67"/>
      <c r="K2358" s="69"/>
      <c r="L2358" s="67"/>
      <c r="M2358" s="74">
        <v>0</v>
      </c>
      <c r="N2358" s="34">
        <f t="shared" si="404"/>
        <v>0.375</v>
      </c>
      <c r="O2358" s="38">
        <f t="shared" si="405"/>
        <v>0.375</v>
      </c>
      <c r="P2358" s="77" t="s">
        <v>83</v>
      </c>
      <c r="Q2358" s="135">
        <v>44812</v>
      </c>
      <c r="R2358" s="35">
        <v>0</v>
      </c>
      <c r="S2358" s="35">
        <v>0</v>
      </c>
      <c r="T2358" s="10" t="str">
        <f t="shared" si="401"/>
        <v>Sem - 37</v>
      </c>
      <c r="U2358" s="10" t="str">
        <f t="shared" si="402"/>
        <v>Septembre</v>
      </c>
      <c r="V2358" s="36" t="s">
        <v>1155</v>
      </c>
      <c r="W2358" s="34"/>
      <c r="X2358" s="91">
        <f t="shared" si="403"/>
        <v>0</v>
      </c>
      <c r="Y2358" s="92" t="str">
        <f>VLOOKUP('CM-CIC'!B2289,Annuaire_roster!B:F,4,0)</f>
        <v>EL KAOUTAR Fatima Zahra</v>
      </c>
      <c r="Z2358" s="37" t="s">
        <v>110</v>
      </c>
      <c r="AA2358" s="60" t="s">
        <v>232</v>
      </c>
      <c r="AB2358" s="35" t="s">
        <v>63</v>
      </c>
      <c r="AC2358" s="35" t="s">
        <v>63</v>
      </c>
      <c r="AD2358" s="35" t="s">
        <v>63</v>
      </c>
      <c r="AE2358" s="45" t="s">
        <v>63</v>
      </c>
      <c r="AF2358" s="61"/>
      <c r="AG2358" s="45"/>
    </row>
    <row r="2359" spans="1:33" x14ac:dyDescent="0.2">
      <c r="A2359" s="59">
        <f>+VLOOKUP(B2359,Annuaire_roster!B:G,5,0)</f>
        <v>1436</v>
      </c>
      <c r="B2359" s="78" t="s">
        <v>157</v>
      </c>
      <c r="C2359" s="73">
        <v>0.33333333333333331</v>
      </c>
      <c r="D2359" s="73">
        <v>0.33333333333333331</v>
      </c>
      <c r="E2359" s="66">
        <v>0.75</v>
      </c>
      <c r="F2359" s="66">
        <v>0.75</v>
      </c>
      <c r="G2359" s="67"/>
      <c r="H2359" s="67"/>
      <c r="I2359" s="107"/>
      <c r="J2359" s="67"/>
      <c r="K2359" s="69"/>
      <c r="L2359" s="67"/>
      <c r="M2359" s="74">
        <v>0</v>
      </c>
      <c r="N2359" s="34">
        <f t="shared" si="404"/>
        <v>0.375</v>
      </c>
      <c r="O2359" s="38">
        <f t="shared" si="405"/>
        <v>0.375</v>
      </c>
      <c r="P2359" s="77" t="s">
        <v>83</v>
      </c>
      <c r="Q2359" s="135">
        <v>44812</v>
      </c>
      <c r="R2359" s="35">
        <v>0</v>
      </c>
      <c r="S2359" s="35">
        <v>0</v>
      </c>
      <c r="T2359" s="10" t="str">
        <f t="shared" si="401"/>
        <v>Sem - 37</v>
      </c>
      <c r="U2359" s="10" t="str">
        <f t="shared" si="402"/>
        <v>Septembre</v>
      </c>
      <c r="V2359" s="36" t="s">
        <v>1156</v>
      </c>
      <c r="W2359" s="34"/>
      <c r="X2359" s="91">
        <f t="shared" si="403"/>
        <v>0</v>
      </c>
      <c r="Y2359" s="92" t="str">
        <f>VLOOKUP('CM-CIC'!B2290,Annuaire_roster!B:F,4,0)</f>
        <v>EL KAOUTAR Fatima Zahra</v>
      </c>
      <c r="Z2359" s="37" t="s">
        <v>110</v>
      </c>
      <c r="AA2359" s="60" t="s">
        <v>232</v>
      </c>
      <c r="AB2359" s="35" t="s">
        <v>63</v>
      </c>
      <c r="AC2359" s="35" t="s">
        <v>63</v>
      </c>
      <c r="AD2359" s="35" t="s">
        <v>63</v>
      </c>
      <c r="AE2359" s="45" t="s">
        <v>63</v>
      </c>
      <c r="AF2359" s="61"/>
      <c r="AG2359" s="45"/>
    </row>
    <row r="2360" spans="1:33" x14ac:dyDescent="0.2">
      <c r="A2360" s="59">
        <f>+VLOOKUP(B2360,Annuaire_roster!B:G,5,0)</f>
        <v>1248</v>
      </c>
      <c r="B2360" s="78" t="s">
        <v>91</v>
      </c>
      <c r="C2360" s="73"/>
      <c r="D2360" s="73" t="s">
        <v>188</v>
      </c>
      <c r="E2360" s="66"/>
      <c r="F2360" s="66" t="s">
        <v>188</v>
      </c>
      <c r="G2360" s="67"/>
      <c r="H2360" s="67"/>
      <c r="I2360" s="107"/>
      <c r="J2360" s="67"/>
      <c r="K2360" s="69"/>
      <c r="L2360" s="67"/>
      <c r="M2360" s="74">
        <v>0</v>
      </c>
      <c r="N2360" s="34" t="str">
        <f t="shared" si="404"/>
        <v/>
      </c>
      <c r="O2360" s="38">
        <f t="shared" si="405"/>
        <v>0</v>
      </c>
      <c r="P2360" s="77" t="s">
        <v>83</v>
      </c>
      <c r="Q2360" s="135">
        <v>44812</v>
      </c>
      <c r="R2360" s="35">
        <v>0</v>
      </c>
      <c r="S2360" s="35">
        <v>0</v>
      </c>
      <c r="T2360" s="10" t="str">
        <f t="shared" si="401"/>
        <v>Sem - 37</v>
      </c>
      <c r="U2360" s="10" t="str">
        <f t="shared" si="402"/>
        <v>Septembre</v>
      </c>
      <c r="V2360" s="36" t="s">
        <v>1157</v>
      </c>
      <c r="W2360" s="34"/>
      <c r="X2360" s="91">
        <f t="shared" si="403"/>
        <v>0</v>
      </c>
      <c r="Y2360" s="92" t="str">
        <f>VLOOKUP('CM-CIC'!B2291,Annuaire_roster!B:F,4,0)</f>
        <v>EL KAOUTAR Fatima Zahra</v>
      </c>
      <c r="Z2360" s="37" t="s">
        <v>110</v>
      </c>
      <c r="AA2360" s="60" t="s">
        <v>232</v>
      </c>
      <c r="AB2360" s="35" t="s">
        <v>63</v>
      </c>
      <c r="AC2360" s="35" t="s">
        <v>63</v>
      </c>
      <c r="AD2360" s="35" t="s">
        <v>63</v>
      </c>
      <c r="AE2360" s="45" t="s">
        <v>63</v>
      </c>
      <c r="AF2360" s="61"/>
      <c r="AG2360" s="45"/>
    </row>
    <row r="2361" spans="1:33" x14ac:dyDescent="0.2">
      <c r="A2361" s="59">
        <f>+VLOOKUP(B2361,Annuaire_roster!B:G,5,0)</f>
        <v>1373</v>
      </c>
      <c r="B2361" s="78" t="s">
        <v>118</v>
      </c>
      <c r="C2361" s="73">
        <v>0.33333333333333331</v>
      </c>
      <c r="D2361" s="73">
        <v>0.33333333333333331</v>
      </c>
      <c r="E2361" s="66">
        <v>0.75</v>
      </c>
      <c r="F2361" s="66">
        <v>0.75</v>
      </c>
      <c r="G2361" s="67"/>
      <c r="H2361" s="67"/>
      <c r="I2361" s="107"/>
      <c r="J2361" s="67"/>
      <c r="K2361" s="69"/>
      <c r="L2361" s="67"/>
      <c r="M2361" s="74">
        <v>0</v>
      </c>
      <c r="N2361" s="34">
        <f t="shared" si="404"/>
        <v>0.375</v>
      </c>
      <c r="O2361" s="38">
        <f t="shared" si="405"/>
        <v>0.375</v>
      </c>
      <c r="P2361" s="77" t="s">
        <v>83</v>
      </c>
      <c r="Q2361" s="135">
        <v>44812</v>
      </c>
      <c r="R2361" s="35">
        <v>0</v>
      </c>
      <c r="S2361" s="35">
        <v>0</v>
      </c>
      <c r="T2361" s="10" t="str">
        <f t="shared" si="401"/>
        <v>Sem - 37</v>
      </c>
      <c r="U2361" s="10" t="str">
        <f t="shared" si="402"/>
        <v>Septembre</v>
      </c>
      <c r="V2361" s="36" t="s">
        <v>1158</v>
      </c>
      <c r="W2361" s="34"/>
      <c r="X2361" s="91">
        <f t="shared" si="403"/>
        <v>0</v>
      </c>
      <c r="Y2361" s="92" t="str">
        <f>VLOOKUP('CM-CIC'!B2292,Annuaire_roster!B:F,4,0)</f>
        <v>EL KAOUTAR Fatima Zahra</v>
      </c>
      <c r="Z2361" s="37" t="s">
        <v>110</v>
      </c>
      <c r="AA2361" s="60" t="s">
        <v>232</v>
      </c>
      <c r="AB2361" s="35" t="s">
        <v>63</v>
      </c>
      <c r="AC2361" s="35" t="s">
        <v>63</v>
      </c>
      <c r="AD2361" s="35" t="s">
        <v>63</v>
      </c>
      <c r="AE2361" s="45" t="s">
        <v>63</v>
      </c>
      <c r="AF2361" s="61"/>
      <c r="AG2361" s="45"/>
    </row>
    <row r="2362" spans="1:33" x14ac:dyDescent="0.2">
      <c r="A2362" s="59">
        <f>+VLOOKUP(B2362,Annuaire_roster!B:G,5,0)</f>
        <v>1425</v>
      </c>
      <c r="B2362" s="78" t="s">
        <v>150</v>
      </c>
      <c r="C2362" s="73">
        <v>0.33333333333333331</v>
      </c>
      <c r="D2362" s="73">
        <v>0.33333333333333331</v>
      </c>
      <c r="E2362" s="66">
        <v>0.75</v>
      </c>
      <c r="F2362" s="66">
        <v>0.75</v>
      </c>
      <c r="G2362" s="67"/>
      <c r="H2362" s="67"/>
      <c r="I2362" s="107"/>
      <c r="J2362" s="67"/>
      <c r="K2362" s="69"/>
      <c r="L2362" s="67"/>
      <c r="M2362" s="74">
        <v>0</v>
      </c>
      <c r="N2362" s="34">
        <f t="shared" si="404"/>
        <v>0.375</v>
      </c>
      <c r="O2362" s="38">
        <f t="shared" si="405"/>
        <v>0.375</v>
      </c>
      <c r="P2362" s="77" t="s">
        <v>83</v>
      </c>
      <c r="Q2362" s="135">
        <v>44812</v>
      </c>
      <c r="R2362" s="35">
        <v>0</v>
      </c>
      <c r="S2362" s="35">
        <v>0</v>
      </c>
      <c r="T2362" s="10" t="str">
        <f t="shared" si="401"/>
        <v>Sem - 37</v>
      </c>
      <c r="U2362" s="10" t="str">
        <f t="shared" si="402"/>
        <v>Septembre</v>
      </c>
      <c r="V2362" s="36" t="s">
        <v>1159</v>
      </c>
      <c r="W2362" s="34"/>
      <c r="X2362" s="91">
        <f t="shared" si="403"/>
        <v>0</v>
      </c>
      <c r="Y2362" s="92" t="str">
        <f>VLOOKUP('CM-CIC'!B2293,Annuaire_roster!B:F,4,0)</f>
        <v>EL KAOUTAR Fatima Zahra</v>
      </c>
      <c r="Z2362" s="37" t="s">
        <v>110</v>
      </c>
      <c r="AA2362" s="60" t="s">
        <v>232</v>
      </c>
      <c r="AB2362" s="35" t="s">
        <v>63</v>
      </c>
      <c r="AC2362" s="35" t="s">
        <v>63</v>
      </c>
      <c r="AD2362" s="35" t="s">
        <v>63</v>
      </c>
      <c r="AE2362" s="45" t="s">
        <v>63</v>
      </c>
      <c r="AF2362" s="61"/>
      <c r="AG2362" s="45"/>
    </row>
    <row r="2363" spans="1:33" x14ac:dyDescent="0.2">
      <c r="A2363" s="59">
        <f>+VLOOKUP(B2363,Annuaire_roster!B:G,5,0)</f>
        <v>1202</v>
      </c>
      <c r="B2363" s="78" t="s">
        <v>161</v>
      </c>
      <c r="C2363" s="73">
        <v>0.33333333333333331</v>
      </c>
      <c r="D2363" s="73">
        <v>0.33333333333333298</v>
      </c>
      <c r="E2363" s="66">
        <v>0.75</v>
      </c>
      <c r="F2363" s="66">
        <v>0.75</v>
      </c>
      <c r="G2363" s="67"/>
      <c r="H2363" s="67"/>
      <c r="I2363" s="107"/>
      <c r="J2363" s="67"/>
      <c r="K2363" s="69"/>
      <c r="L2363" s="67"/>
      <c r="M2363" s="74">
        <v>0</v>
      </c>
      <c r="N2363" s="34">
        <f t="shared" si="404"/>
        <v>0.37500000000000033</v>
      </c>
      <c r="O2363" s="38">
        <f t="shared" si="405"/>
        <v>0.37500000000000033</v>
      </c>
      <c r="P2363" s="77" t="s">
        <v>83</v>
      </c>
      <c r="Q2363" s="135">
        <v>44813</v>
      </c>
      <c r="R2363" s="35">
        <v>0</v>
      </c>
      <c r="S2363" s="35">
        <v>0</v>
      </c>
      <c r="T2363" s="10" t="str">
        <f t="shared" si="401"/>
        <v>Sem - 37</v>
      </c>
      <c r="U2363" s="10" t="str">
        <f t="shared" si="402"/>
        <v>Septembre</v>
      </c>
      <c r="V2363" s="36" t="s">
        <v>1160</v>
      </c>
      <c r="W2363" s="34"/>
      <c r="X2363" s="91">
        <f t="shared" si="403"/>
        <v>0</v>
      </c>
      <c r="Y2363" s="92" t="str">
        <f>VLOOKUP('CM-CIC'!B2294,Annuaire_roster!B:F,4,0)</f>
        <v>EL KAOUTAR Fatima Zahra</v>
      </c>
      <c r="Z2363" s="37" t="s">
        <v>110</v>
      </c>
      <c r="AA2363" s="60" t="s">
        <v>232</v>
      </c>
      <c r="AB2363" s="35" t="s">
        <v>63</v>
      </c>
      <c r="AC2363" s="35" t="s">
        <v>63</v>
      </c>
      <c r="AD2363" s="35" t="s">
        <v>63</v>
      </c>
      <c r="AE2363" s="45" t="s">
        <v>63</v>
      </c>
      <c r="AF2363" s="61"/>
      <c r="AG2363" s="45"/>
    </row>
    <row r="2364" spans="1:33" x14ac:dyDescent="0.2">
      <c r="A2364" s="59">
        <f>+VLOOKUP(B2364,Annuaire_roster!B:G,5,0)</f>
        <v>1244</v>
      </c>
      <c r="B2364" s="78" t="s">
        <v>92</v>
      </c>
      <c r="C2364" s="73"/>
      <c r="D2364" s="73">
        <v>0.33333333333333331</v>
      </c>
      <c r="E2364" s="66"/>
      <c r="F2364" s="66">
        <v>0.75</v>
      </c>
      <c r="G2364" s="67"/>
      <c r="H2364" s="67"/>
      <c r="I2364" s="107"/>
      <c r="J2364" s="67"/>
      <c r="K2364" s="69"/>
      <c r="L2364" s="67"/>
      <c r="M2364" s="74" t="s">
        <v>187</v>
      </c>
      <c r="N2364" s="34" t="str">
        <f t="shared" si="404"/>
        <v/>
      </c>
      <c r="O2364" s="38">
        <f t="shared" si="405"/>
        <v>0.375</v>
      </c>
      <c r="P2364" s="77" t="s">
        <v>83</v>
      </c>
      <c r="Q2364" s="135">
        <v>44813</v>
      </c>
      <c r="R2364" s="35">
        <v>0</v>
      </c>
      <c r="S2364" s="35">
        <v>0</v>
      </c>
      <c r="T2364" s="10" t="str">
        <f t="shared" si="401"/>
        <v>Sem - 37</v>
      </c>
      <c r="U2364" s="10" t="str">
        <f t="shared" si="402"/>
        <v>Septembre</v>
      </c>
      <c r="V2364" s="36" t="s">
        <v>1161</v>
      </c>
      <c r="W2364" s="34"/>
      <c r="X2364" s="91">
        <f t="shared" si="403"/>
        <v>0</v>
      </c>
      <c r="Y2364" s="92" t="str">
        <f>VLOOKUP('CM-CIC'!B2295,Annuaire_roster!B:F,4,0)</f>
        <v>EL KAOUTAR Fatima Zahra</v>
      </c>
      <c r="Z2364" s="37" t="s">
        <v>110</v>
      </c>
      <c r="AA2364" s="60" t="s">
        <v>232</v>
      </c>
      <c r="AB2364" s="35" t="s">
        <v>63</v>
      </c>
      <c r="AC2364" s="35" t="s">
        <v>63</v>
      </c>
      <c r="AD2364" s="35" t="s">
        <v>63</v>
      </c>
      <c r="AE2364" s="45" t="s">
        <v>63</v>
      </c>
      <c r="AF2364" s="61"/>
      <c r="AG2364" s="45"/>
    </row>
    <row r="2365" spans="1:33" x14ac:dyDescent="0.2">
      <c r="A2365" s="59">
        <f>+VLOOKUP(B2365,Annuaire_roster!B:G,5,0)</f>
        <v>1369</v>
      </c>
      <c r="B2365" s="78" t="s">
        <v>113</v>
      </c>
      <c r="C2365" s="73">
        <v>0.33333333333333331</v>
      </c>
      <c r="D2365" s="73">
        <v>0.33333333333333331</v>
      </c>
      <c r="E2365" s="66">
        <v>0.75</v>
      </c>
      <c r="F2365" s="66">
        <v>0.75</v>
      </c>
      <c r="G2365" s="67"/>
      <c r="H2365" s="67"/>
      <c r="I2365" s="107"/>
      <c r="J2365" s="67"/>
      <c r="K2365" s="69"/>
      <c r="L2365" s="67"/>
      <c r="M2365" s="74">
        <v>0</v>
      </c>
      <c r="N2365" s="34">
        <f t="shared" si="404"/>
        <v>0.375</v>
      </c>
      <c r="O2365" s="38">
        <f t="shared" si="405"/>
        <v>0.375</v>
      </c>
      <c r="P2365" s="77" t="s">
        <v>83</v>
      </c>
      <c r="Q2365" s="135">
        <v>44813</v>
      </c>
      <c r="R2365" s="35">
        <v>0</v>
      </c>
      <c r="S2365" s="35">
        <v>0</v>
      </c>
      <c r="T2365" s="10" t="str">
        <f t="shared" si="401"/>
        <v>Sem - 37</v>
      </c>
      <c r="U2365" s="10" t="str">
        <f t="shared" si="402"/>
        <v>Septembre</v>
      </c>
      <c r="V2365" s="36" t="s">
        <v>1162</v>
      </c>
      <c r="W2365" s="34"/>
      <c r="X2365" s="91">
        <f t="shared" si="403"/>
        <v>0</v>
      </c>
      <c r="Y2365" s="92" t="str">
        <f>VLOOKUP('CM-CIC'!B2296,Annuaire_roster!B:F,4,0)</f>
        <v>EL KAOUTAR Fatima Zahra</v>
      </c>
      <c r="Z2365" s="37" t="s">
        <v>110</v>
      </c>
      <c r="AA2365" s="60" t="s">
        <v>232</v>
      </c>
      <c r="AB2365" s="35" t="s">
        <v>63</v>
      </c>
      <c r="AC2365" s="35" t="s">
        <v>63</v>
      </c>
      <c r="AD2365" s="35" t="s">
        <v>63</v>
      </c>
      <c r="AE2365" s="45" t="s">
        <v>63</v>
      </c>
      <c r="AF2365" s="61"/>
      <c r="AG2365" s="45"/>
    </row>
    <row r="2366" spans="1:33" x14ac:dyDescent="0.2">
      <c r="A2366" s="59">
        <f>+VLOOKUP(B2366,Annuaire_roster!B:G,5,0)</f>
        <v>1422</v>
      </c>
      <c r="B2366" s="78" t="s">
        <v>148</v>
      </c>
      <c r="C2366" s="73">
        <v>0.33333333333333331</v>
      </c>
      <c r="D2366" s="73">
        <v>0.33333333333333331</v>
      </c>
      <c r="E2366" s="66">
        <v>0.75</v>
      </c>
      <c r="F2366" s="66">
        <v>0.75</v>
      </c>
      <c r="G2366" s="67"/>
      <c r="H2366" s="67"/>
      <c r="I2366" s="107"/>
      <c r="J2366" s="67"/>
      <c r="K2366" s="69"/>
      <c r="L2366" s="67"/>
      <c r="M2366" s="74">
        <v>0</v>
      </c>
      <c r="N2366" s="34">
        <f t="shared" si="404"/>
        <v>0.375</v>
      </c>
      <c r="O2366" s="38">
        <f t="shared" si="405"/>
        <v>0.375</v>
      </c>
      <c r="P2366" s="77" t="s">
        <v>83</v>
      </c>
      <c r="Q2366" s="135">
        <v>44813</v>
      </c>
      <c r="R2366" s="35">
        <v>0</v>
      </c>
      <c r="S2366" s="35">
        <v>0</v>
      </c>
      <c r="T2366" s="10" t="str">
        <f t="shared" si="401"/>
        <v>Sem - 37</v>
      </c>
      <c r="U2366" s="10" t="str">
        <f t="shared" si="402"/>
        <v>Septembre</v>
      </c>
      <c r="V2366" s="36" t="s">
        <v>1163</v>
      </c>
      <c r="W2366" s="34"/>
      <c r="X2366" s="91">
        <f t="shared" si="403"/>
        <v>0</v>
      </c>
      <c r="Y2366" s="92" t="str">
        <f>VLOOKUP('CM-CIC'!B2297,Annuaire_roster!B:F,4,0)</f>
        <v>EL KAOUTAR Fatima Zahra</v>
      </c>
      <c r="Z2366" s="37" t="s">
        <v>110</v>
      </c>
      <c r="AA2366" s="60" t="s">
        <v>232</v>
      </c>
      <c r="AB2366" s="35" t="s">
        <v>63</v>
      </c>
      <c r="AC2366" s="35" t="s">
        <v>63</v>
      </c>
      <c r="AD2366" s="35" t="s">
        <v>63</v>
      </c>
      <c r="AE2366" s="45" t="s">
        <v>63</v>
      </c>
      <c r="AF2366" s="61"/>
      <c r="AG2366" s="45"/>
    </row>
    <row r="2367" spans="1:33" x14ac:dyDescent="0.2">
      <c r="A2367" s="59">
        <f>+VLOOKUP(B2367,Annuaire_roster!B:G,5,0)</f>
        <v>1437</v>
      </c>
      <c r="B2367" s="78" t="s">
        <v>158</v>
      </c>
      <c r="C2367" s="73">
        <v>0.33333333333333331</v>
      </c>
      <c r="D2367" s="73">
        <v>0.33333333333333331</v>
      </c>
      <c r="E2367" s="66">
        <v>0.75</v>
      </c>
      <c r="F2367" s="66">
        <v>0.75</v>
      </c>
      <c r="G2367" s="67"/>
      <c r="H2367" s="67"/>
      <c r="I2367" s="107"/>
      <c r="J2367" s="67"/>
      <c r="K2367" s="69"/>
      <c r="L2367" s="67"/>
      <c r="M2367" s="74">
        <v>0</v>
      </c>
      <c r="N2367" s="34">
        <f t="shared" si="404"/>
        <v>0.375</v>
      </c>
      <c r="O2367" s="38">
        <f t="shared" si="405"/>
        <v>0.375</v>
      </c>
      <c r="P2367" s="77" t="s">
        <v>83</v>
      </c>
      <c r="Q2367" s="135">
        <v>44813</v>
      </c>
      <c r="R2367" s="35">
        <v>0</v>
      </c>
      <c r="S2367" s="35">
        <v>0</v>
      </c>
      <c r="T2367" s="10" t="str">
        <f t="shared" si="401"/>
        <v>Sem - 37</v>
      </c>
      <c r="U2367" s="10" t="str">
        <f t="shared" si="402"/>
        <v>Septembre</v>
      </c>
      <c r="V2367" s="36" t="s">
        <v>1164</v>
      </c>
      <c r="W2367" s="34"/>
      <c r="X2367" s="91">
        <f t="shared" si="403"/>
        <v>0</v>
      </c>
      <c r="Y2367" s="92" t="str">
        <f>VLOOKUP('CM-CIC'!B2298,Annuaire_roster!B:F,4,0)</f>
        <v>EL KAOUTAR Fatima Zahra</v>
      </c>
      <c r="Z2367" s="37" t="s">
        <v>110</v>
      </c>
      <c r="AA2367" s="60" t="s">
        <v>232</v>
      </c>
      <c r="AB2367" s="35" t="s">
        <v>63</v>
      </c>
      <c r="AC2367" s="35" t="s">
        <v>63</v>
      </c>
      <c r="AD2367" s="35" t="s">
        <v>63</v>
      </c>
      <c r="AE2367" s="45" t="s">
        <v>63</v>
      </c>
      <c r="AF2367" s="61"/>
      <c r="AG2367" s="45"/>
    </row>
    <row r="2368" spans="1:33" x14ac:dyDescent="0.2">
      <c r="A2368" s="59">
        <f>+VLOOKUP(B2368,Annuaire_roster!B:G,5,0)</f>
        <v>1177</v>
      </c>
      <c r="B2368" s="78" t="s">
        <v>75</v>
      </c>
      <c r="C2368" s="73">
        <v>0.33333333333333331</v>
      </c>
      <c r="D2368" s="73">
        <v>0.33333333333333331</v>
      </c>
      <c r="E2368" s="66">
        <v>0.75</v>
      </c>
      <c r="F2368" s="66">
        <v>0.75</v>
      </c>
      <c r="G2368" s="67"/>
      <c r="H2368" s="67"/>
      <c r="I2368" s="107"/>
      <c r="J2368" s="67"/>
      <c r="K2368" s="69"/>
      <c r="L2368" s="67"/>
      <c r="M2368" s="74">
        <v>0</v>
      </c>
      <c r="N2368" s="34">
        <f t="shared" si="404"/>
        <v>0.375</v>
      </c>
      <c r="O2368" s="38">
        <f t="shared" si="405"/>
        <v>0.375</v>
      </c>
      <c r="P2368" s="77" t="s">
        <v>83</v>
      </c>
      <c r="Q2368" s="135">
        <v>44813</v>
      </c>
      <c r="R2368" s="35">
        <v>0</v>
      </c>
      <c r="S2368" s="35">
        <v>0</v>
      </c>
      <c r="T2368" s="10" t="str">
        <f t="shared" si="401"/>
        <v>Sem - 37</v>
      </c>
      <c r="U2368" s="10" t="str">
        <f t="shared" si="402"/>
        <v>Septembre</v>
      </c>
      <c r="V2368" s="36" t="s">
        <v>1165</v>
      </c>
      <c r="W2368" s="34"/>
      <c r="X2368" s="91">
        <f t="shared" si="403"/>
        <v>0</v>
      </c>
      <c r="Y2368" s="92" t="str">
        <f>VLOOKUP('CM-CIC'!B2299,Annuaire_roster!B:F,4,0)</f>
        <v>EL KAOUTAR Fatima Zahra</v>
      </c>
      <c r="Z2368" s="37" t="s">
        <v>110</v>
      </c>
      <c r="AA2368" s="60" t="s">
        <v>232</v>
      </c>
      <c r="AB2368" s="35" t="s">
        <v>63</v>
      </c>
      <c r="AC2368" s="35" t="s">
        <v>63</v>
      </c>
      <c r="AD2368" s="35" t="s">
        <v>63</v>
      </c>
      <c r="AE2368" s="45" t="s">
        <v>63</v>
      </c>
      <c r="AF2368" s="61"/>
      <c r="AG2368" s="45"/>
    </row>
    <row r="2369" spans="1:33" x14ac:dyDescent="0.2">
      <c r="A2369" s="59">
        <f>+VLOOKUP(B2369,Annuaire_roster!B:G,5,0)</f>
        <v>1302</v>
      </c>
      <c r="B2369" s="78" t="s">
        <v>112</v>
      </c>
      <c r="C2369" s="73">
        <v>0.33333333333333331</v>
      </c>
      <c r="D2369" s="73">
        <v>0.33333333333333331</v>
      </c>
      <c r="E2369" s="66">
        <v>0.75</v>
      </c>
      <c r="F2369" s="66">
        <v>0.75</v>
      </c>
      <c r="G2369" s="67"/>
      <c r="H2369" s="67"/>
      <c r="I2369" s="107"/>
      <c r="J2369" s="67"/>
      <c r="K2369" s="69"/>
      <c r="L2369" s="67"/>
      <c r="M2369" s="74">
        <v>0</v>
      </c>
      <c r="N2369" s="34">
        <f t="shared" si="404"/>
        <v>0.375</v>
      </c>
      <c r="O2369" s="38">
        <f t="shared" si="405"/>
        <v>0.375</v>
      </c>
      <c r="P2369" s="77" t="s">
        <v>83</v>
      </c>
      <c r="Q2369" s="135">
        <v>44813</v>
      </c>
      <c r="R2369" s="35">
        <v>0</v>
      </c>
      <c r="S2369" s="35">
        <v>0</v>
      </c>
      <c r="T2369" s="10" t="str">
        <f t="shared" si="401"/>
        <v>Sem - 37</v>
      </c>
      <c r="U2369" s="10" t="str">
        <f t="shared" si="402"/>
        <v>Septembre</v>
      </c>
      <c r="V2369" s="36" t="s">
        <v>1166</v>
      </c>
      <c r="W2369" s="34"/>
      <c r="X2369" s="91">
        <f t="shared" si="403"/>
        <v>0</v>
      </c>
      <c r="Y2369" s="92" t="str">
        <f>VLOOKUP('CM-CIC'!B2300,Annuaire_roster!B:F,4,0)</f>
        <v>EL KAOUTAR Fatima Zahra</v>
      </c>
      <c r="Z2369" s="37" t="s">
        <v>110</v>
      </c>
      <c r="AA2369" s="60" t="s">
        <v>232</v>
      </c>
      <c r="AB2369" s="35" t="s">
        <v>63</v>
      </c>
      <c r="AC2369" s="35" t="s">
        <v>63</v>
      </c>
      <c r="AD2369" s="35" t="s">
        <v>63</v>
      </c>
      <c r="AE2369" s="45" t="s">
        <v>63</v>
      </c>
      <c r="AF2369" s="61"/>
      <c r="AG2369" s="45"/>
    </row>
    <row r="2370" spans="1:33" x14ac:dyDescent="0.2">
      <c r="A2370" s="59">
        <f>+VLOOKUP(B2370,Annuaire_roster!B:G,5,0)</f>
        <v>1245</v>
      </c>
      <c r="B2370" s="78" t="s">
        <v>90</v>
      </c>
      <c r="C2370" s="73"/>
      <c r="D2370" s="73" t="s">
        <v>188</v>
      </c>
      <c r="E2370" s="66"/>
      <c r="F2370" s="66" t="s">
        <v>188</v>
      </c>
      <c r="G2370" s="67"/>
      <c r="H2370" s="67"/>
      <c r="I2370" s="107"/>
      <c r="J2370" s="67"/>
      <c r="K2370" s="69"/>
      <c r="L2370" s="67"/>
      <c r="M2370" s="74">
        <v>0</v>
      </c>
      <c r="N2370" s="34" t="str">
        <f t="shared" si="404"/>
        <v/>
      </c>
      <c r="O2370" s="38">
        <f t="shared" si="405"/>
        <v>0</v>
      </c>
      <c r="P2370" s="77" t="s">
        <v>83</v>
      </c>
      <c r="Q2370" s="135">
        <v>44813</v>
      </c>
      <c r="R2370" s="35">
        <v>0</v>
      </c>
      <c r="S2370" s="35">
        <v>0</v>
      </c>
      <c r="T2370" s="10" t="str">
        <f t="shared" ref="T2370:T2433" si="406">"Sem - "&amp;WEEKNUM(Q2370,21)</f>
        <v>Sem - 37</v>
      </c>
      <c r="U2370" s="10" t="str">
        <f t="shared" ref="U2370:U2433" si="407">PROPER(TEXT(Q2370,"mmmm"))</f>
        <v>Septembre</v>
      </c>
      <c r="V2370" s="36" t="s">
        <v>1167</v>
      </c>
      <c r="W2370" s="34"/>
      <c r="X2370" s="91">
        <f t="shared" ref="X2370:X2433" si="408">IFERROR(IF(M2370="Abs",0,IF((D2370-C2370+E2370-F2370)&lt;0.000694444444444444,0,(D2370-C2370+E2370-F2370))),0)</f>
        <v>0</v>
      </c>
      <c r="Y2370" s="92" t="str">
        <f>VLOOKUP('CM-CIC'!B2301,Annuaire_roster!B:F,4,0)</f>
        <v>EL KAOUTAR Fatima Zahra</v>
      </c>
      <c r="Z2370" s="37" t="s">
        <v>110</v>
      </c>
      <c r="AA2370" s="60" t="s">
        <v>232</v>
      </c>
      <c r="AB2370" s="35" t="s">
        <v>63</v>
      </c>
      <c r="AC2370" s="35" t="s">
        <v>63</v>
      </c>
      <c r="AD2370" s="35" t="s">
        <v>63</v>
      </c>
      <c r="AE2370" s="45" t="s">
        <v>63</v>
      </c>
      <c r="AF2370" s="61"/>
      <c r="AG2370" s="45"/>
    </row>
    <row r="2371" spans="1:33" x14ac:dyDescent="0.2">
      <c r="A2371" s="59">
        <f>+VLOOKUP(B2371,Annuaire_roster!B:G,5,0)</f>
        <v>1197</v>
      </c>
      <c r="B2371" s="78" t="s">
        <v>82</v>
      </c>
      <c r="C2371" s="73">
        <v>0.33333333333333331</v>
      </c>
      <c r="D2371" s="73">
        <v>0.33333333333333331</v>
      </c>
      <c r="E2371" s="66">
        <v>0.75</v>
      </c>
      <c r="F2371" s="66">
        <v>0.75</v>
      </c>
      <c r="G2371" s="67"/>
      <c r="H2371" s="67"/>
      <c r="I2371" s="107"/>
      <c r="J2371" s="67"/>
      <c r="K2371" s="69"/>
      <c r="L2371" s="67"/>
      <c r="M2371" s="74">
        <v>0</v>
      </c>
      <c r="N2371" s="34">
        <f t="shared" si="404"/>
        <v>0.375</v>
      </c>
      <c r="O2371" s="38">
        <f t="shared" si="405"/>
        <v>0.375</v>
      </c>
      <c r="P2371" s="77" t="s">
        <v>83</v>
      </c>
      <c r="Q2371" s="135">
        <v>44813</v>
      </c>
      <c r="R2371" s="35">
        <v>0</v>
      </c>
      <c r="S2371" s="35">
        <v>0</v>
      </c>
      <c r="T2371" s="10" t="str">
        <f t="shared" si="406"/>
        <v>Sem - 37</v>
      </c>
      <c r="U2371" s="10" t="str">
        <f t="shared" si="407"/>
        <v>Septembre</v>
      </c>
      <c r="V2371" s="36" t="s">
        <v>1168</v>
      </c>
      <c r="W2371" s="34"/>
      <c r="X2371" s="91">
        <f t="shared" si="408"/>
        <v>0</v>
      </c>
      <c r="Y2371" s="92" t="str">
        <f>VLOOKUP('CM-CIC'!B2302,Annuaire_roster!B:F,4,0)</f>
        <v>EL KAOUTAR Fatima Zahra</v>
      </c>
      <c r="Z2371" s="37" t="s">
        <v>110</v>
      </c>
      <c r="AA2371" s="60" t="s">
        <v>232</v>
      </c>
      <c r="AB2371" s="35" t="s">
        <v>63</v>
      </c>
      <c r="AC2371" s="35" t="s">
        <v>63</v>
      </c>
      <c r="AD2371" s="35" t="s">
        <v>63</v>
      </c>
      <c r="AE2371" s="45" t="s">
        <v>63</v>
      </c>
      <c r="AF2371" s="61"/>
      <c r="AG2371" s="45"/>
    </row>
    <row r="2372" spans="1:33" x14ac:dyDescent="0.2">
      <c r="A2372" s="59">
        <f>+VLOOKUP(B2372,Annuaire_roster!B:G,5,0)</f>
        <v>1423</v>
      </c>
      <c r="B2372" s="78" t="s">
        <v>149</v>
      </c>
      <c r="C2372" s="73">
        <v>0.33333333333333331</v>
      </c>
      <c r="D2372" s="73">
        <v>0.33333333333333331</v>
      </c>
      <c r="E2372" s="66">
        <v>0.75</v>
      </c>
      <c r="F2372" s="66">
        <v>0.75</v>
      </c>
      <c r="G2372" s="67"/>
      <c r="H2372" s="67"/>
      <c r="I2372" s="107"/>
      <c r="J2372" s="67"/>
      <c r="K2372" s="69"/>
      <c r="L2372" s="67"/>
      <c r="M2372" s="74">
        <v>0</v>
      </c>
      <c r="N2372" s="34">
        <f t="shared" si="404"/>
        <v>0.375</v>
      </c>
      <c r="O2372" s="38">
        <f t="shared" si="405"/>
        <v>0.375</v>
      </c>
      <c r="P2372" s="77" t="s">
        <v>83</v>
      </c>
      <c r="Q2372" s="135">
        <v>44813</v>
      </c>
      <c r="R2372" s="35">
        <v>0</v>
      </c>
      <c r="S2372" s="35">
        <v>0</v>
      </c>
      <c r="T2372" s="10" t="str">
        <f t="shared" si="406"/>
        <v>Sem - 37</v>
      </c>
      <c r="U2372" s="10" t="str">
        <f t="shared" si="407"/>
        <v>Septembre</v>
      </c>
      <c r="V2372" s="36" t="s">
        <v>1169</v>
      </c>
      <c r="W2372" s="34"/>
      <c r="X2372" s="91">
        <f t="shared" si="408"/>
        <v>0</v>
      </c>
      <c r="Y2372" s="92" t="str">
        <f>VLOOKUP('CM-CIC'!B2303,Annuaire_roster!B:F,4,0)</f>
        <v>EL KAOUTAR Fatima Zahra</v>
      </c>
      <c r="Z2372" s="37" t="s">
        <v>110</v>
      </c>
      <c r="AA2372" s="60" t="s">
        <v>232</v>
      </c>
      <c r="AB2372" s="35" t="s">
        <v>63</v>
      </c>
      <c r="AC2372" s="35" t="s">
        <v>63</v>
      </c>
      <c r="AD2372" s="35" t="s">
        <v>63</v>
      </c>
      <c r="AE2372" s="45" t="s">
        <v>63</v>
      </c>
      <c r="AF2372" s="61"/>
      <c r="AG2372" s="45"/>
    </row>
    <row r="2373" spans="1:33" x14ac:dyDescent="0.2">
      <c r="A2373" s="59">
        <f>+VLOOKUP(B2373,Annuaire_roster!B:G,5,0)</f>
        <v>1436</v>
      </c>
      <c r="B2373" s="78" t="s">
        <v>157</v>
      </c>
      <c r="C2373" s="73">
        <v>0.33333333333333331</v>
      </c>
      <c r="D2373" s="73">
        <v>0.33333333333333331</v>
      </c>
      <c r="E2373" s="66">
        <v>0.75</v>
      </c>
      <c r="F2373" s="66">
        <v>0.75</v>
      </c>
      <c r="G2373" s="67"/>
      <c r="H2373" s="67"/>
      <c r="I2373" s="107"/>
      <c r="J2373" s="67"/>
      <c r="K2373" s="69"/>
      <c r="L2373" s="67"/>
      <c r="M2373" s="74">
        <v>0</v>
      </c>
      <c r="N2373" s="34">
        <f t="shared" si="404"/>
        <v>0.375</v>
      </c>
      <c r="O2373" s="38">
        <f t="shared" si="405"/>
        <v>0.375</v>
      </c>
      <c r="P2373" s="77" t="s">
        <v>83</v>
      </c>
      <c r="Q2373" s="135">
        <v>44813</v>
      </c>
      <c r="R2373" s="35">
        <v>0</v>
      </c>
      <c r="S2373" s="35">
        <v>0</v>
      </c>
      <c r="T2373" s="10" t="str">
        <f t="shared" si="406"/>
        <v>Sem - 37</v>
      </c>
      <c r="U2373" s="10" t="str">
        <f t="shared" si="407"/>
        <v>Septembre</v>
      </c>
      <c r="V2373" s="36" t="s">
        <v>1170</v>
      </c>
      <c r="W2373" s="34"/>
      <c r="X2373" s="91">
        <f t="shared" si="408"/>
        <v>0</v>
      </c>
      <c r="Y2373" s="92" t="str">
        <f>VLOOKUP('CM-CIC'!B2304,Annuaire_roster!B:F,4,0)</f>
        <v>EL KAOUTAR Fatima Zahra</v>
      </c>
      <c r="Z2373" s="37" t="s">
        <v>110</v>
      </c>
      <c r="AA2373" s="60" t="s">
        <v>232</v>
      </c>
      <c r="AB2373" s="35" t="s">
        <v>63</v>
      </c>
      <c r="AC2373" s="35" t="s">
        <v>63</v>
      </c>
      <c r="AD2373" s="35" t="s">
        <v>63</v>
      </c>
      <c r="AE2373" s="45" t="s">
        <v>63</v>
      </c>
      <c r="AF2373" s="61"/>
      <c r="AG2373" s="45"/>
    </row>
    <row r="2374" spans="1:33" x14ac:dyDescent="0.2">
      <c r="A2374" s="59">
        <f>+VLOOKUP(B2374,Annuaire_roster!B:G,5,0)</f>
        <v>1248</v>
      </c>
      <c r="B2374" s="78" t="s">
        <v>91</v>
      </c>
      <c r="C2374" s="73"/>
      <c r="D2374" s="73" t="s">
        <v>188</v>
      </c>
      <c r="E2374" s="66"/>
      <c r="F2374" s="66" t="s">
        <v>188</v>
      </c>
      <c r="G2374" s="67"/>
      <c r="H2374" s="67"/>
      <c r="I2374" s="107"/>
      <c r="J2374" s="67"/>
      <c r="K2374" s="69"/>
      <c r="L2374" s="67"/>
      <c r="M2374" s="74">
        <v>0</v>
      </c>
      <c r="N2374" s="34" t="str">
        <f t="shared" si="404"/>
        <v/>
      </c>
      <c r="O2374" s="38">
        <f t="shared" si="405"/>
        <v>0</v>
      </c>
      <c r="P2374" s="77" t="s">
        <v>83</v>
      </c>
      <c r="Q2374" s="135">
        <v>44813</v>
      </c>
      <c r="R2374" s="35">
        <v>0</v>
      </c>
      <c r="S2374" s="35">
        <v>0</v>
      </c>
      <c r="T2374" s="10" t="str">
        <f t="shared" si="406"/>
        <v>Sem - 37</v>
      </c>
      <c r="U2374" s="10" t="str">
        <f t="shared" si="407"/>
        <v>Septembre</v>
      </c>
      <c r="V2374" s="36" t="s">
        <v>1171</v>
      </c>
      <c r="W2374" s="34"/>
      <c r="X2374" s="91">
        <f t="shared" si="408"/>
        <v>0</v>
      </c>
      <c r="Y2374" s="92" t="str">
        <f>VLOOKUP('CM-CIC'!B2305,Annuaire_roster!B:F,4,0)</f>
        <v>EL KAOUTAR Fatima Zahra</v>
      </c>
      <c r="Z2374" s="37" t="s">
        <v>110</v>
      </c>
      <c r="AA2374" s="60" t="s">
        <v>232</v>
      </c>
      <c r="AB2374" s="35" t="s">
        <v>63</v>
      </c>
      <c r="AC2374" s="35" t="s">
        <v>63</v>
      </c>
      <c r="AD2374" s="35" t="s">
        <v>63</v>
      </c>
      <c r="AE2374" s="45" t="s">
        <v>63</v>
      </c>
      <c r="AF2374" s="61"/>
      <c r="AG2374" s="45"/>
    </row>
    <row r="2375" spans="1:33" x14ac:dyDescent="0.2">
      <c r="A2375" s="59">
        <f>+VLOOKUP(B2375,Annuaire_roster!B:G,5,0)</f>
        <v>1373</v>
      </c>
      <c r="B2375" s="78" t="s">
        <v>118</v>
      </c>
      <c r="C2375" s="73">
        <v>0.33333333333333331</v>
      </c>
      <c r="D2375" s="73">
        <v>0.33333333333333331</v>
      </c>
      <c r="E2375" s="66">
        <v>0.75</v>
      </c>
      <c r="F2375" s="66">
        <v>0.75</v>
      </c>
      <c r="G2375" s="67"/>
      <c r="H2375" s="67"/>
      <c r="I2375" s="107"/>
      <c r="J2375" s="67"/>
      <c r="K2375" s="69"/>
      <c r="L2375" s="67"/>
      <c r="M2375" s="74">
        <v>0</v>
      </c>
      <c r="N2375" s="34">
        <f t="shared" si="404"/>
        <v>0.375</v>
      </c>
      <c r="O2375" s="38">
        <f t="shared" si="405"/>
        <v>0.375</v>
      </c>
      <c r="P2375" s="77" t="s">
        <v>83</v>
      </c>
      <c r="Q2375" s="135">
        <v>44813</v>
      </c>
      <c r="R2375" s="35">
        <v>0</v>
      </c>
      <c r="S2375" s="35">
        <v>0</v>
      </c>
      <c r="T2375" s="10" t="str">
        <f t="shared" si="406"/>
        <v>Sem - 37</v>
      </c>
      <c r="U2375" s="10" t="str">
        <f t="shared" si="407"/>
        <v>Septembre</v>
      </c>
      <c r="V2375" s="36" t="s">
        <v>1172</v>
      </c>
      <c r="W2375" s="34"/>
      <c r="X2375" s="91">
        <f t="shared" si="408"/>
        <v>0</v>
      </c>
      <c r="Y2375" s="92" t="str">
        <f>VLOOKUP('CM-CIC'!B2306,Annuaire_roster!B:F,4,0)</f>
        <v>EL KAOUTAR Fatima Zahra</v>
      </c>
      <c r="Z2375" s="37" t="s">
        <v>110</v>
      </c>
      <c r="AA2375" s="60" t="s">
        <v>232</v>
      </c>
      <c r="AB2375" s="35" t="s">
        <v>63</v>
      </c>
      <c r="AC2375" s="35" t="s">
        <v>63</v>
      </c>
      <c r="AD2375" s="35" t="s">
        <v>63</v>
      </c>
      <c r="AE2375" s="45" t="s">
        <v>63</v>
      </c>
      <c r="AF2375" s="61"/>
      <c r="AG2375" s="45"/>
    </row>
    <row r="2376" spans="1:33" x14ac:dyDescent="0.2">
      <c r="A2376" s="59">
        <f>+VLOOKUP(B2376,Annuaire_roster!B:G,5,0)</f>
        <v>1425</v>
      </c>
      <c r="B2376" s="78" t="s">
        <v>150</v>
      </c>
      <c r="C2376" s="73">
        <v>0.33611111111111108</v>
      </c>
      <c r="D2376" s="73">
        <v>0.33333333333333331</v>
      </c>
      <c r="E2376" s="66">
        <v>0.75</v>
      </c>
      <c r="F2376" s="66">
        <v>0.75</v>
      </c>
      <c r="G2376" s="67"/>
      <c r="H2376" s="67"/>
      <c r="I2376" s="107"/>
      <c r="J2376" s="67"/>
      <c r="K2376" s="88"/>
      <c r="L2376" s="67"/>
      <c r="M2376" s="74">
        <v>0</v>
      </c>
      <c r="N2376" s="34">
        <f t="shared" si="404"/>
        <v>0.375</v>
      </c>
      <c r="O2376" s="38">
        <f t="shared" si="405"/>
        <v>0.375</v>
      </c>
      <c r="P2376" s="77" t="s">
        <v>83</v>
      </c>
      <c r="Q2376" s="135">
        <v>44813</v>
      </c>
      <c r="R2376" s="35">
        <v>0</v>
      </c>
      <c r="S2376" s="35">
        <v>0</v>
      </c>
      <c r="T2376" s="10" t="str">
        <f t="shared" si="406"/>
        <v>Sem - 37</v>
      </c>
      <c r="U2376" s="10" t="str">
        <f t="shared" si="407"/>
        <v>Septembre</v>
      </c>
      <c r="V2376" s="36" t="s">
        <v>1173</v>
      </c>
      <c r="W2376" s="34"/>
      <c r="X2376" s="91">
        <f t="shared" si="408"/>
        <v>0</v>
      </c>
      <c r="Y2376" s="92" t="str">
        <f>VLOOKUP('CM-CIC'!B2307,Annuaire_roster!B:F,4,0)</f>
        <v>EL KAOUTAR Fatima Zahra</v>
      </c>
      <c r="Z2376" s="37" t="s">
        <v>110</v>
      </c>
      <c r="AA2376" s="60" t="s">
        <v>232</v>
      </c>
      <c r="AB2376" s="35" t="s">
        <v>63</v>
      </c>
      <c r="AC2376" s="35" t="s">
        <v>63</v>
      </c>
      <c r="AD2376" s="35" t="s">
        <v>63</v>
      </c>
      <c r="AE2376" s="45" t="s">
        <v>63</v>
      </c>
      <c r="AF2376" s="61"/>
      <c r="AG2376" s="45"/>
    </row>
    <row r="2377" spans="1:33" x14ac:dyDescent="0.2">
      <c r="A2377" s="59">
        <f>+VLOOKUP(B2377,Annuaire_roster!B:G,5,0)</f>
        <v>1202</v>
      </c>
      <c r="B2377" s="78" t="s">
        <v>161</v>
      </c>
      <c r="C2377" s="73">
        <v>0.33333333333333331</v>
      </c>
      <c r="D2377" s="73">
        <v>0.33333333333333331</v>
      </c>
      <c r="E2377" s="66">
        <v>0.70833333333333337</v>
      </c>
      <c r="F2377" s="66">
        <v>0.70833333333333337</v>
      </c>
      <c r="G2377" s="67"/>
      <c r="H2377" s="67"/>
      <c r="I2377" s="107"/>
      <c r="J2377" s="67"/>
      <c r="K2377" s="69"/>
      <c r="L2377" s="67"/>
      <c r="M2377" s="74">
        <v>0</v>
      </c>
      <c r="N2377" s="34">
        <f t="shared" si="404"/>
        <v>0.33333333333333337</v>
      </c>
      <c r="O2377" s="38">
        <f t="shared" si="405"/>
        <v>0.33333333333333337</v>
      </c>
      <c r="P2377" s="77" t="s">
        <v>83</v>
      </c>
      <c r="Q2377" s="135">
        <v>44814</v>
      </c>
      <c r="R2377" s="35">
        <v>0</v>
      </c>
      <c r="S2377" s="35">
        <v>0</v>
      </c>
      <c r="T2377" s="10" t="str">
        <f t="shared" si="406"/>
        <v>Sem - 37</v>
      </c>
      <c r="U2377" s="10" t="str">
        <f t="shared" si="407"/>
        <v>Septembre</v>
      </c>
      <c r="V2377" s="36" t="s">
        <v>1174</v>
      </c>
      <c r="W2377" s="34"/>
      <c r="X2377" s="91">
        <f t="shared" si="408"/>
        <v>0</v>
      </c>
      <c r="Y2377" s="92" t="str">
        <f>VLOOKUP('CM-CIC'!B2308,Annuaire_roster!B:F,4,0)</f>
        <v>EL KAOUTAR Fatima Zahra</v>
      </c>
      <c r="Z2377" s="37" t="s">
        <v>110</v>
      </c>
      <c r="AA2377" s="60" t="s">
        <v>232</v>
      </c>
      <c r="AB2377" s="35" t="s">
        <v>63</v>
      </c>
      <c r="AC2377" s="35" t="s">
        <v>63</v>
      </c>
      <c r="AD2377" s="35" t="s">
        <v>63</v>
      </c>
      <c r="AE2377" s="45" t="s">
        <v>63</v>
      </c>
      <c r="AF2377" s="61"/>
      <c r="AG2377" s="45"/>
    </row>
    <row r="2378" spans="1:33" x14ac:dyDescent="0.2">
      <c r="A2378" s="59">
        <f>+VLOOKUP(B2378,Annuaire_roster!B:G,5,0)</f>
        <v>1197</v>
      </c>
      <c r="B2378" s="78" t="s">
        <v>82</v>
      </c>
      <c r="C2378" s="73">
        <v>0.33333333333333331</v>
      </c>
      <c r="D2378" s="73">
        <v>0.33333333333333331</v>
      </c>
      <c r="E2378" s="66">
        <v>0.70833333333333337</v>
      </c>
      <c r="F2378" s="66">
        <v>0.70833333333333337</v>
      </c>
      <c r="G2378" s="67"/>
      <c r="H2378" s="67"/>
      <c r="I2378" s="107"/>
      <c r="J2378" s="67"/>
      <c r="K2378" s="69"/>
      <c r="L2378" s="67"/>
      <c r="M2378" s="74">
        <v>0</v>
      </c>
      <c r="N2378" s="34">
        <f t="shared" si="404"/>
        <v>0.33333333333333337</v>
      </c>
      <c r="O2378" s="38">
        <f t="shared" si="405"/>
        <v>0.33333333333333337</v>
      </c>
      <c r="P2378" s="77" t="s">
        <v>83</v>
      </c>
      <c r="Q2378" s="135">
        <v>44814</v>
      </c>
      <c r="R2378" s="35">
        <v>0</v>
      </c>
      <c r="S2378" s="35">
        <v>0</v>
      </c>
      <c r="T2378" s="10" t="str">
        <f t="shared" si="406"/>
        <v>Sem - 37</v>
      </c>
      <c r="U2378" s="10" t="str">
        <f t="shared" si="407"/>
        <v>Septembre</v>
      </c>
      <c r="V2378" s="36" t="s">
        <v>1175</v>
      </c>
      <c r="W2378" s="34"/>
      <c r="X2378" s="91">
        <f t="shared" si="408"/>
        <v>0</v>
      </c>
      <c r="Y2378" s="92" t="str">
        <f>VLOOKUP('CM-CIC'!B2309,Annuaire_roster!B:F,4,0)</f>
        <v>EL KAOUTAR Fatima Zahra</v>
      </c>
      <c r="Z2378" s="37" t="s">
        <v>110</v>
      </c>
      <c r="AA2378" s="60" t="s">
        <v>232</v>
      </c>
      <c r="AB2378" s="35" t="s">
        <v>63</v>
      </c>
      <c r="AC2378" s="35" t="s">
        <v>63</v>
      </c>
      <c r="AD2378" s="35" t="s">
        <v>63</v>
      </c>
      <c r="AE2378" s="45" t="s">
        <v>63</v>
      </c>
      <c r="AF2378" s="61"/>
      <c r="AG2378" s="45"/>
    </row>
    <row r="2379" spans="1:33" x14ac:dyDescent="0.2">
      <c r="A2379" s="59">
        <f>+VLOOKUP(B2379,Annuaire_roster!B:G,5,0)</f>
        <v>1177</v>
      </c>
      <c r="B2379" s="78" t="s">
        <v>75</v>
      </c>
      <c r="C2379" s="73">
        <v>0.33333333333333331</v>
      </c>
      <c r="D2379" s="73">
        <v>0.33333333333333331</v>
      </c>
      <c r="E2379" s="66">
        <v>0.70833333333333337</v>
      </c>
      <c r="F2379" s="66">
        <v>0.70833333333333337</v>
      </c>
      <c r="G2379" s="67"/>
      <c r="H2379" s="67"/>
      <c r="I2379" s="107"/>
      <c r="J2379" s="67"/>
      <c r="K2379" s="69"/>
      <c r="L2379" s="67"/>
      <c r="M2379" s="74">
        <v>0</v>
      </c>
      <c r="N2379" s="34">
        <f t="shared" si="404"/>
        <v>0.33333333333333337</v>
      </c>
      <c r="O2379" s="38">
        <f t="shared" si="405"/>
        <v>0.33333333333333337</v>
      </c>
      <c r="P2379" s="77" t="s">
        <v>83</v>
      </c>
      <c r="Q2379" s="135">
        <v>44814</v>
      </c>
      <c r="R2379" s="35">
        <v>0</v>
      </c>
      <c r="S2379" s="35">
        <v>0</v>
      </c>
      <c r="T2379" s="10" t="str">
        <f t="shared" si="406"/>
        <v>Sem - 37</v>
      </c>
      <c r="U2379" s="10" t="str">
        <f t="shared" si="407"/>
        <v>Septembre</v>
      </c>
      <c r="V2379" s="36" t="s">
        <v>1176</v>
      </c>
      <c r="W2379" s="34"/>
      <c r="X2379" s="91">
        <f t="shared" si="408"/>
        <v>0</v>
      </c>
      <c r="Y2379" s="92" t="str">
        <f>VLOOKUP('CM-CIC'!B2310,Annuaire_roster!B:F,4,0)</f>
        <v>EL KAOUTAR Fatima Zahra</v>
      </c>
      <c r="Z2379" s="37" t="s">
        <v>110</v>
      </c>
      <c r="AA2379" s="60" t="s">
        <v>232</v>
      </c>
      <c r="AB2379" s="35" t="s">
        <v>63</v>
      </c>
      <c r="AC2379" s="35" t="s">
        <v>63</v>
      </c>
      <c r="AD2379" s="35" t="s">
        <v>63</v>
      </c>
      <c r="AE2379" s="45" t="s">
        <v>63</v>
      </c>
      <c r="AF2379" s="61"/>
      <c r="AG2379" s="45"/>
    </row>
    <row r="2380" spans="1:33" x14ac:dyDescent="0.2">
      <c r="A2380" s="59">
        <f>+VLOOKUP(B2380,Annuaire_roster!B:G,5,0)</f>
        <v>1244</v>
      </c>
      <c r="B2380" s="78" t="s">
        <v>92</v>
      </c>
      <c r="C2380" s="73"/>
      <c r="D2380" s="73">
        <v>0.33333333333333331</v>
      </c>
      <c r="E2380" s="66"/>
      <c r="F2380" s="66">
        <v>0.70833333333333337</v>
      </c>
      <c r="G2380" s="67"/>
      <c r="H2380" s="67"/>
      <c r="I2380" s="107"/>
      <c r="J2380" s="67"/>
      <c r="K2380" s="69"/>
      <c r="L2380" s="67"/>
      <c r="M2380" s="74" t="s">
        <v>187</v>
      </c>
      <c r="N2380" s="34" t="str">
        <f t="shared" si="404"/>
        <v/>
      </c>
      <c r="O2380" s="38">
        <f t="shared" si="405"/>
        <v>0.33333333333333337</v>
      </c>
      <c r="P2380" s="77" t="s">
        <v>83</v>
      </c>
      <c r="Q2380" s="135">
        <v>44814</v>
      </c>
      <c r="R2380" s="35">
        <v>0</v>
      </c>
      <c r="S2380" s="35">
        <v>0</v>
      </c>
      <c r="T2380" s="10" t="str">
        <f t="shared" si="406"/>
        <v>Sem - 37</v>
      </c>
      <c r="U2380" s="10" t="str">
        <f t="shared" si="407"/>
        <v>Septembre</v>
      </c>
      <c r="V2380" s="36" t="s">
        <v>1177</v>
      </c>
      <c r="W2380" s="34"/>
      <c r="X2380" s="91">
        <f t="shared" si="408"/>
        <v>0</v>
      </c>
      <c r="Y2380" s="92" t="str">
        <f>VLOOKUP('CM-CIC'!B2311,Annuaire_roster!B:F,4,0)</f>
        <v>EL KAOUTAR Fatima Zahra</v>
      </c>
      <c r="Z2380" s="37" t="s">
        <v>110</v>
      </c>
      <c r="AA2380" s="60" t="s">
        <v>232</v>
      </c>
      <c r="AB2380" s="35" t="s">
        <v>63</v>
      </c>
      <c r="AC2380" s="35" t="s">
        <v>63</v>
      </c>
      <c r="AD2380" s="35" t="s">
        <v>63</v>
      </c>
      <c r="AE2380" s="45" t="s">
        <v>63</v>
      </c>
      <c r="AF2380" s="61"/>
      <c r="AG2380" s="45"/>
    </row>
    <row r="2381" spans="1:33" x14ac:dyDescent="0.2">
      <c r="A2381" s="59">
        <f>+VLOOKUP(B2381,Annuaire_roster!B:G,5,0)</f>
        <v>1302</v>
      </c>
      <c r="B2381" s="78" t="s">
        <v>112</v>
      </c>
      <c r="C2381" s="73">
        <v>0.33333333333333331</v>
      </c>
      <c r="D2381" s="73">
        <v>0.33333333333333331</v>
      </c>
      <c r="E2381" s="66">
        <v>0.70833333333333337</v>
      </c>
      <c r="F2381" s="66">
        <v>0.70833333333333337</v>
      </c>
      <c r="G2381" s="67"/>
      <c r="H2381" s="67"/>
      <c r="I2381" s="107"/>
      <c r="J2381" s="67"/>
      <c r="K2381" s="69"/>
      <c r="L2381" s="67"/>
      <c r="M2381" s="74">
        <v>0</v>
      </c>
      <c r="N2381" s="34">
        <f t="shared" si="404"/>
        <v>0.33333333333333337</v>
      </c>
      <c r="O2381" s="38">
        <f t="shared" si="405"/>
        <v>0.33333333333333337</v>
      </c>
      <c r="P2381" s="77" t="s">
        <v>83</v>
      </c>
      <c r="Q2381" s="135">
        <v>44814</v>
      </c>
      <c r="R2381" s="35">
        <v>0</v>
      </c>
      <c r="S2381" s="35">
        <v>0</v>
      </c>
      <c r="T2381" s="10" t="str">
        <f t="shared" si="406"/>
        <v>Sem - 37</v>
      </c>
      <c r="U2381" s="10" t="str">
        <f t="shared" si="407"/>
        <v>Septembre</v>
      </c>
      <c r="V2381" s="36" t="s">
        <v>1178</v>
      </c>
      <c r="W2381" s="34"/>
      <c r="X2381" s="91">
        <f t="shared" si="408"/>
        <v>0</v>
      </c>
      <c r="Y2381" s="92" t="str">
        <f>VLOOKUP('CM-CIC'!B2312,Annuaire_roster!B:F,4,0)</f>
        <v>EL KAOUTAR Fatima Zahra</v>
      </c>
      <c r="Z2381" s="37" t="s">
        <v>110</v>
      </c>
      <c r="AA2381" s="60" t="s">
        <v>232</v>
      </c>
      <c r="AB2381" s="35" t="s">
        <v>63</v>
      </c>
      <c r="AC2381" s="35" t="s">
        <v>63</v>
      </c>
      <c r="AD2381" s="35" t="s">
        <v>63</v>
      </c>
      <c r="AE2381" s="45" t="s">
        <v>63</v>
      </c>
      <c r="AF2381" s="61"/>
      <c r="AG2381" s="45"/>
    </row>
    <row r="2382" spans="1:33" x14ac:dyDescent="0.2">
      <c r="A2382" s="59">
        <f>+VLOOKUP(B2382,Annuaire_roster!B:G,5,0)</f>
        <v>1369</v>
      </c>
      <c r="B2382" s="78" t="s">
        <v>113</v>
      </c>
      <c r="C2382" s="73">
        <v>0.33333333333333331</v>
      </c>
      <c r="D2382" s="73">
        <v>0.33333333333333331</v>
      </c>
      <c r="E2382" s="66">
        <v>0.70833333333333337</v>
      </c>
      <c r="F2382" s="66">
        <v>0.70833333333333337</v>
      </c>
      <c r="G2382" s="67"/>
      <c r="H2382" s="67"/>
      <c r="I2382" s="107"/>
      <c r="J2382" s="67"/>
      <c r="K2382" s="69"/>
      <c r="L2382" s="104"/>
      <c r="M2382" s="74">
        <v>0</v>
      </c>
      <c r="N2382" s="34">
        <f t="shared" si="404"/>
        <v>0.33333333333333337</v>
      </c>
      <c r="O2382" s="38">
        <f t="shared" si="405"/>
        <v>0.33333333333333337</v>
      </c>
      <c r="P2382" s="77" t="s">
        <v>83</v>
      </c>
      <c r="Q2382" s="135">
        <v>44814</v>
      </c>
      <c r="R2382" s="35">
        <v>0</v>
      </c>
      <c r="S2382" s="35">
        <v>0</v>
      </c>
      <c r="T2382" s="10" t="str">
        <f t="shared" si="406"/>
        <v>Sem - 37</v>
      </c>
      <c r="U2382" s="10" t="str">
        <f t="shared" si="407"/>
        <v>Septembre</v>
      </c>
      <c r="V2382" s="36" t="s">
        <v>1179</v>
      </c>
      <c r="W2382" s="34"/>
      <c r="X2382" s="91">
        <f t="shared" si="408"/>
        <v>0</v>
      </c>
      <c r="Y2382" s="92" t="str">
        <f>VLOOKUP('CM-CIC'!B2313,Annuaire_roster!B:F,4,0)</f>
        <v>EL KAOUTAR Fatima Zahra</v>
      </c>
      <c r="Z2382" s="37" t="s">
        <v>110</v>
      </c>
      <c r="AA2382" s="60" t="s">
        <v>232</v>
      </c>
      <c r="AB2382" s="35" t="s">
        <v>63</v>
      </c>
      <c r="AC2382" s="35" t="s">
        <v>63</v>
      </c>
      <c r="AD2382" s="35" t="s">
        <v>63</v>
      </c>
      <c r="AE2382" s="45" t="s">
        <v>63</v>
      </c>
      <c r="AF2382" s="61"/>
      <c r="AG2382" s="45"/>
    </row>
    <row r="2383" spans="1:33" x14ac:dyDescent="0.2">
      <c r="A2383" s="59">
        <f>+VLOOKUP(B2383,Annuaire_roster!B:G,5,0)</f>
        <v>1422</v>
      </c>
      <c r="B2383" s="78" t="s">
        <v>148</v>
      </c>
      <c r="C2383" s="73">
        <v>0.33333333333333331</v>
      </c>
      <c r="D2383" s="73">
        <v>0.33333333333333331</v>
      </c>
      <c r="E2383" s="66">
        <v>0.70833333333333337</v>
      </c>
      <c r="F2383" s="66">
        <v>0.70833333333333337</v>
      </c>
      <c r="G2383" s="67"/>
      <c r="H2383" s="67"/>
      <c r="I2383" s="107"/>
      <c r="J2383" s="67"/>
      <c r="K2383" s="69"/>
      <c r="L2383" s="67"/>
      <c r="M2383" s="74">
        <v>0</v>
      </c>
      <c r="N2383" s="34">
        <f t="shared" si="404"/>
        <v>0.33333333333333337</v>
      </c>
      <c r="O2383" s="38">
        <f t="shared" si="405"/>
        <v>0.33333333333333337</v>
      </c>
      <c r="P2383" s="77" t="s">
        <v>83</v>
      </c>
      <c r="Q2383" s="135">
        <v>44814</v>
      </c>
      <c r="R2383" s="35">
        <v>0</v>
      </c>
      <c r="S2383" s="35">
        <v>0</v>
      </c>
      <c r="T2383" s="10" t="str">
        <f t="shared" si="406"/>
        <v>Sem - 37</v>
      </c>
      <c r="U2383" s="10" t="str">
        <f t="shared" si="407"/>
        <v>Septembre</v>
      </c>
      <c r="V2383" s="36" t="s">
        <v>1180</v>
      </c>
      <c r="W2383" s="34"/>
      <c r="X2383" s="91">
        <f t="shared" si="408"/>
        <v>0</v>
      </c>
      <c r="Y2383" s="92" t="str">
        <f>VLOOKUP('CM-CIC'!B2314,Annuaire_roster!B:F,4,0)</f>
        <v>EL KAOUTAR Fatima Zahra</v>
      </c>
      <c r="Z2383" s="37" t="s">
        <v>110</v>
      </c>
      <c r="AA2383" s="60" t="s">
        <v>232</v>
      </c>
      <c r="AB2383" s="35" t="s">
        <v>63</v>
      </c>
      <c r="AC2383" s="35" t="s">
        <v>63</v>
      </c>
      <c r="AD2383" s="35" t="s">
        <v>63</v>
      </c>
      <c r="AE2383" s="45" t="s">
        <v>63</v>
      </c>
      <c r="AF2383" s="61"/>
      <c r="AG2383" s="45"/>
    </row>
    <row r="2384" spans="1:33" x14ac:dyDescent="0.2">
      <c r="A2384" s="59">
        <f>+VLOOKUP(B2384,Annuaire_roster!B:G,5,0)</f>
        <v>1437</v>
      </c>
      <c r="B2384" s="78" t="s">
        <v>158</v>
      </c>
      <c r="C2384" s="73">
        <v>0.33333333333333331</v>
      </c>
      <c r="D2384" s="73">
        <v>0.33333333333333331</v>
      </c>
      <c r="E2384" s="66">
        <v>0.70833333333333337</v>
      </c>
      <c r="F2384" s="66">
        <v>0.70833333333333337</v>
      </c>
      <c r="G2384" s="67"/>
      <c r="H2384" s="67"/>
      <c r="I2384" s="107"/>
      <c r="J2384" s="67"/>
      <c r="K2384" s="69"/>
      <c r="L2384" s="67"/>
      <c r="M2384" s="74">
        <v>0</v>
      </c>
      <c r="N2384" s="34">
        <f t="shared" si="404"/>
        <v>0.33333333333333337</v>
      </c>
      <c r="O2384" s="38">
        <f t="shared" si="405"/>
        <v>0.33333333333333337</v>
      </c>
      <c r="P2384" s="77" t="s">
        <v>83</v>
      </c>
      <c r="Q2384" s="135">
        <v>44814</v>
      </c>
      <c r="R2384" s="35">
        <v>0</v>
      </c>
      <c r="S2384" s="35">
        <v>0</v>
      </c>
      <c r="T2384" s="10" t="str">
        <f t="shared" si="406"/>
        <v>Sem - 37</v>
      </c>
      <c r="U2384" s="10" t="str">
        <f t="shared" si="407"/>
        <v>Septembre</v>
      </c>
      <c r="V2384" s="36" t="s">
        <v>1181</v>
      </c>
      <c r="W2384" s="34"/>
      <c r="X2384" s="91">
        <f t="shared" si="408"/>
        <v>0</v>
      </c>
      <c r="Y2384" s="92" t="str">
        <f>VLOOKUP('CM-CIC'!B2315,Annuaire_roster!B:F,4,0)</f>
        <v>EL KAOUTAR Fatima Zahra</v>
      </c>
      <c r="Z2384" s="37" t="s">
        <v>110</v>
      </c>
      <c r="AA2384" s="60" t="s">
        <v>232</v>
      </c>
      <c r="AB2384" s="35" t="s">
        <v>63</v>
      </c>
      <c r="AC2384" s="35" t="s">
        <v>63</v>
      </c>
      <c r="AD2384" s="35" t="s">
        <v>63</v>
      </c>
      <c r="AE2384" s="45" t="s">
        <v>63</v>
      </c>
      <c r="AF2384" s="61"/>
      <c r="AG2384" s="45"/>
    </row>
    <row r="2385" spans="1:33" x14ac:dyDescent="0.2">
      <c r="A2385" s="59">
        <f>+VLOOKUP(B2385,Annuaire_roster!B:G,5,0)</f>
        <v>1245</v>
      </c>
      <c r="B2385" s="78" t="s">
        <v>90</v>
      </c>
      <c r="C2385" s="73"/>
      <c r="D2385" s="73" t="s">
        <v>188</v>
      </c>
      <c r="E2385" s="66"/>
      <c r="F2385" s="66" t="s">
        <v>188</v>
      </c>
      <c r="G2385" s="67"/>
      <c r="H2385" s="67"/>
      <c r="I2385" s="107"/>
      <c r="J2385" s="67"/>
      <c r="K2385" s="69"/>
      <c r="L2385" s="67"/>
      <c r="M2385" s="74">
        <v>0</v>
      </c>
      <c r="N2385" s="34" t="str">
        <f t="shared" ref="N2385:N2448" si="409">IFERROR(IF(OR(D2385="OFF",D2385="Congé",M2385="Abs",D2385="Congé sans solde",D2385="Férié"),"",IF(O2385-K2385-L2385&gt;O2385,O2385,IF(O2385-K2385-L2385&lt;0,"",O2385-K2385-L2385))),"")</f>
        <v/>
      </c>
      <c r="O2385" s="38">
        <f t="shared" ref="O2385:O2448" si="410">IF(AG2385="2H Pause déjeuner",IF(F2385-D2385-0.0833333333333333&lt;0,F2385-D2385-0.0833333333333333+1,F2385-D2385-0.0833333333333333),IF(OR(AND(F2385="OFF",D2385="OFF"),AND(F2385="Congé",D2385="Congé"),AND(F2385="Congé sans solde",D2385="Congé sans solde"),AND(F2385="Congé spécial",D2385="Congé spécial"),AND(F2385="Férié",D2385="Férié"),AND(F2385="OFF",D2385="Congé"),AND(F2385="OFF",D2385="Congé sans solde"),AND(F2385="OFF",D2385="Congé spécial"),AND(F2385="OFF",D2385="Férié"),AND(F2385="Congé",D2385="OFF"),AND(F2385="Congé",D2385="Congé sans solde"),AND(F2385="Congé",D2385="Congé spécial"),AND(F2385="Congé",D2385="Férié"),AND(F2385="Congé sans solde",D2385="OFF"),AND(F2385="Congé sans solde",D2385="Congé"),AND(F2385="Congé sans solde",D2385="Congé spécial"),AND(F2385="Congé sans solde",D2385="Férié"),AND(F2385="Congé spécial",D2385="OFF"),AND(F2385="Congé spécial",D2385="Congé"),AND(F2385="Congé spécial",D2385="Congé sans solde"),AND(F2385="Congé spécial",D2385="Férié"),AND(F2385="Férié",D2385="OFF"),AND(F2385="Férié",D2385="Congé"),AND(F2385="Férié",D2385="Congé sans solde"),AND(F2385="Férié",D2385="Congé spécial")),0,IF(OR(F2385="OFF",F2385="Congé",F2385="Congé spécial",F2385="Congé sans solde",D2385="OFF",D2385="Congé",D2385="Congé spécial",D2385="Congé sans solde"),0.208333333333334,IF(AND(AG2385="",F2385-D2385&lt;0),("24:00:00"-D2385)+("00:00:00"+F2385)-0.0416666666666667,IF(AND(OR(AG2385="Allaitement",AG2385="Sans déjeuner"),F2385-D2385&lt;0),("24:00:00"-D2385)+("00:00:00"+F2385),IF(AND(AG2385="",F2385-D2385&gt;0.166666666666667),F2385-D2385-0.0416666666666667,IF(AND(OR(AG2385="Allaitement",AG2385="Sans déjeuner"),F2385-D2385&gt;0.166666666666667),F2385-D2385,F2385-D2385)))))))</f>
        <v>0</v>
      </c>
      <c r="P2385" s="77" t="s">
        <v>83</v>
      </c>
      <c r="Q2385" s="135">
        <v>44814</v>
      </c>
      <c r="R2385" s="35">
        <v>0</v>
      </c>
      <c r="S2385" s="35">
        <v>0</v>
      </c>
      <c r="T2385" s="10" t="str">
        <f t="shared" si="406"/>
        <v>Sem - 37</v>
      </c>
      <c r="U2385" s="10" t="str">
        <f t="shared" si="407"/>
        <v>Septembre</v>
      </c>
      <c r="V2385" s="36" t="s">
        <v>1182</v>
      </c>
      <c r="W2385" s="34"/>
      <c r="X2385" s="91">
        <f t="shared" si="408"/>
        <v>0</v>
      </c>
      <c r="Y2385" s="92" t="str">
        <f>VLOOKUP('CM-CIC'!B2316,Annuaire_roster!B:F,4,0)</f>
        <v>EL KAOUTAR Fatima Zahra</v>
      </c>
      <c r="Z2385" s="37" t="s">
        <v>110</v>
      </c>
      <c r="AA2385" s="60" t="s">
        <v>232</v>
      </c>
      <c r="AB2385" s="35" t="s">
        <v>63</v>
      </c>
      <c r="AC2385" s="35" t="s">
        <v>63</v>
      </c>
      <c r="AD2385" s="35" t="s">
        <v>63</v>
      </c>
      <c r="AE2385" s="45" t="s">
        <v>63</v>
      </c>
      <c r="AF2385" s="61"/>
      <c r="AG2385" s="45"/>
    </row>
    <row r="2386" spans="1:33" x14ac:dyDescent="0.2">
      <c r="A2386" s="59">
        <f>+VLOOKUP(B2386,Annuaire_roster!B:G,5,0)</f>
        <v>1423</v>
      </c>
      <c r="B2386" s="78" t="s">
        <v>149</v>
      </c>
      <c r="C2386" s="73">
        <v>0.33333333333333331</v>
      </c>
      <c r="D2386" s="73">
        <v>0.33333333333333331</v>
      </c>
      <c r="E2386" s="66">
        <v>0.70833333333333337</v>
      </c>
      <c r="F2386" s="66">
        <v>0.70833333333333337</v>
      </c>
      <c r="G2386" s="67"/>
      <c r="H2386" s="67"/>
      <c r="I2386" s="107"/>
      <c r="J2386" s="67"/>
      <c r="K2386" s="69"/>
      <c r="L2386" s="67"/>
      <c r="M2386" s="74">
        <v>0</v>
      </c>
      <c r="N2386" s="34">
        <f t="shared" si="409"/>
        <v>0.33333333333333337</v>
      </c>
      <c r="O2386" s="38">
        <f t="shared" si="410"/>
        <v>0.33333333333333337</v>
      </c>
      <c r="P2386" s="77" t="s">
        <v>83</v>
      </c>
      <c r="Q2386" s="135">
        <v>44814</v>
      </c>
      <c r="R2386" s="35">
        <v>0</v>
      </c>
      <c r="S2386" s="35">
        <v>0</v>
      </c>
      <c r="T2386" s="10" t="str">
        <f t="shared" si="406"/>
        <v>Sem - 37</v>
      </c>
      <c r="U2386" s="10" t="str">
        <f t="shared" si="407"/>
        <v>Septembre</v>
      </c>
      <c r="V2386" s="36" t="s">
        <v>1183</v>
      </c>
      <c r="W2386" s="34"/>
      <c r="X2386" s="91">
        <f t="shared" si="408"/>
        <v>0</v>
      </c>
      <c r="Y2386" s="92" t="str">
        <f>VLOOKUP('CM-CIC'!B2317,Annuaire_roster!B:F,4,0)</f>
        <v>EL KAOUTAR Fatima Zahra</v>
      </c>
      <c r="Z2386" s="37" t="s">
        <v>110</v>
      </c>
      <c r="AA2386" s="60" t="s">
        <v>232</v>
      </c>
      <c r="AB2386" s="35" t="s">
        <v>63</v>
      </c>
      <c r="AC2386" s="35" t="s">
        <v>63</v>
      </c>
      <c r="AD2386" s="35" t="s">
        <v>63</v>
      </c>
      <c r="AE2386" s="45" t="s">
        <v>63</v>
      </c>
      <c r="AF2386" s="61"/>
      <c r="AG2386" s="45"/>
    </row>
    <row r="2387" spans="1:33" x14ac:dyDescent="0.2">
      <c r="A2387" s="59">
        <f>+VLOOKUP(B2387,Annuaire_roster!B:G,5,0)</f>
        <v>1436</v>
      </c>
      <c r="B2387" s="78" t="s">
        <v>157</v>
      </c>
      <c r="C2387" s="73">
        <v>0.33333333333333331</v>
      </c>
      <c r="D2387" s="73">
        <v>0.33333333333333331</v>
      </c>
      <c r="E2387" s="66">
        <v>0.70833333333333337</v>
      </c>
      <c r="F2387" s="66">
        <v>0.70833333333333337</v>
      </c>
      <c r="G2387" s="67"/>
      <c r="H2387" s="67"/>
      <c r="I2387" s="107"/>
      <c r="J2387" s="67"/>
      <c r="K2387" s="69"/>
      <c r="L2387" s="67"/>
      <c r="M2387" s="74">
        <v>0</v>
      </c>
      <c r="N2387" s="34">
        <f t="shared" si="409"/>
        <v>0.33333333333333337</v>
      </c>
      <c r="O2387" s="38">
        <f t="shared" si="410"/>
        <v>0.33333333333333337</v>
      </c>
      <c r="P2387" s="77" t="s">
        <v>83</v>
      </c>
      <c r="Q2387" s="135">
        <v>44814</v>
      </c>
      <c r="R2387" s="35">
        <v>0</v>
      </c>
      <c r="S2387" s="35">
        <v>0</v>
      </c>
      <c r="T2387" s="10" t="str">
        <f t="shared" si="406"/>
        <v>Sem - 37</v>
      </c>
      <c r="U2387" s="10" t="str">
        <f t="shared" si="407"/>
        <v>Septembre</v>
      </c>
      <c r="V2387" s="36" t="s">
        <v>1184</v>
      </c>
      <c r="W2387" s="34"/>
      <c r="X2387" s="91">
        <f t="shared" si="408"/>
        <v>0</v>
      </c>
      <c r="Y2387" s="92" t="str">
        <f>VLOOKUP('CM-CIC'!B2318,Annuaire_roster!B:F,4,0)</f>
        <v>EL KAOUTAR Fatima Zahra</v>
      </c>
      <c r="Z2387" s="37" t="s">
        <v>110</v>
      </c>
      <c r="AA2387" s="60" t="s">
        <v>232</v>
      </c>
      <c r="AB2387" s="35" t="s">
        <v>63</v>
      </c>
      <c r="AC2387" s="35" t="s">
        <v>63</v>
      </c>
      <c r="AD2387" s="35" t="s">
        <v>63</v>
      </c>
      <c r="AE2387" s="45" t="s">
        <v>63</v>
      </c>
      <c r="AF2387" s="61"/>
      <c r="AG2387" s="45"/>
    </row>
    <row r="2388" spans="1:33" x14ac:dyDescent="0.2">
      <c r="A2388" s="59">
        <f>+VLOOKUP(B2388,Annuaire_roster!B:G,5,0)</f>
        <v>1248</v>
      </c>
      <c r="B2388" s="78" t="s">
        <v>91</v>
      </c>
      <c r="C2388" s="73"/>
      <c r="D2388" s="73" t="s">
        <v>188</v>
      </c>
      <c r="E2388" s="66"/>
      <c r="F2388" s="66" t="s">
        <v>188</v>
      </c>
      <c r="G2388" s="67"/>
      <c r="H2388" s="67"/>
      <c r="I2388" s="107"/>
      <c r="J2388" s="67"/>
      <c r="K2388" s="69"/>
      <c r="L2388" s="67"/>
      <c r="M2388" s="74">
        <v>0</v>
      </c>
      <c r="N2388" s="34" t="str">
        <f t="shared" si="409"/>
        <v/>
      </c>
      <c r="O2388" s="38">
        <f t="shared" si="410"/>
        <v>0</v>
      </c>
      <c r="P2388" s="77" t="s">
        <v>83</v>
      </c>
      <c r="Q2388" s="135">
        <v>44814</v>
      </c>
      <c r="R2388" s="35">
        <v>0</v>
      </c>
      <c r="S2388" s="35">
        <v>0</v>
      </c>
      <c r="T2388" s="10" t="str">
        <f t="shared" si="406"/>
        <v>Sem - 37</v>
      </c>
      <c r="U2388" s="10" t="str">
        <f t="shared" si="407"/>
        <v>Septembre</v>
      </c>
      <c r="V2388" s="36" t="s">
        <v>1185</v>
      </c>
      <c r="W2388" s="34"/>
      <c r="X2388" s="91">
        <f t="shared" si="408"/>
        <v>0</v>
      </c>
      <c r="Y2388" s="92" t="str">
        <f>VLOOKUP('CM-CIC'!B2319,Annuaire_roster!B:F,4,0)</f>
        <v>EL KAOUTAR Fatima Zahra</v>
      </c>
      <c r="Z2388" s="37" t="s">
        <v>110</v>
      </c>
      <c r="AA2388" s="60" t="s">
        <v>232</v>
      </c>
      <c r="AB2388" s="35" t="s">
        <v>63</v>
      </c>
      <c r="AC2388" s="35" t="s">
        <v>63</v>
      </c>
      <c r="AD2388" s="35" t="s">
        <v>63</v>
      </c>
      <c r="AE2388" s="45" t="s">
        <v>63</v>
      </c>
      <c r="AF2388" s="61"/>
      <c r="AG2388" s="45"/>
    </row>
    <row r="2389" spans="1:33" x14ac:dyDescent="0.2">
      <c r="A2389" s="59">
        <f>+VLOOKUP(B2389,Annuaire_roster!B:G,5,0)</f>
        <v>1373</v>
      </c>
      <c r="B2389" s="78" t="s">
        <v>118</v>
      </c>
      <c r="C2389" s="73">
        <v>0.33333333333333331</v>
      </c>
      <c r="D2389" s="73">
        <v>0.33333333333333331</v>
      </c>
      <c r="E2389" s="66">
        <v>0.70833333333333337</v>
      </c>
      <c r="F2389" s="66">
        <v>0.70833333333333337</v>
      </c>
      <c r="G2389" s="67"/>
      <c r="H2389" s="67"/>
      <c r="I2389" s="107"/>
      <c r="J2389" s="67"/>
      <c r="K2389" s="69"/>
      <c r="L2389" s="67"/>
      <c r="M2389" s="74">
        <v>0</v>
      </c>
      <c r="N2389" s="34">
        <f t="shared" si="409"/>
        <v>0.33333333333333337</v>
      </c>
      <c r="O2389" s="38">
        <f t="shared" si="410"/>
        <v>0.33333333333333337</v>
      </c>
      <c r="P2389" s="77" t="s">
        <v>83</v>
      </c>
      <c r="Q2389" s="135">
        <v>44814</v>
      </c>
      <c r="R2389" s="35">
        <v>0</v>
      </c>
      <c r="S2389" s="35">
        <v>0</v>
      </c>
      <c r="T2389" s="10" t="str">
        <f t="shared" si="406"/>
        <v>Sem - 37</v>
      </c>
      <c r="U2389" s="10" t="str">
        <f t="shared" si="407"/>
        <v>Septembre</v>
      </c>
      <c r="V2389" s="36" t="s">
        <v>1186</v>
      </c>
      <c r="W2389" s="34"/>
      <c r="X2389" s="91">
        <f t="shared" si="408"/>
        <v>0</v>
      </c>
      <c r="Y2389" s="92" t="str">
        <f>VLOOKUP('CM-CIC'!B2320,Annuaire_roster!B:F,4,0)</f>
        <v>EL KAOUTAR Fatima Zahra</v>
      </c>
      <c r="Z2389" s="37" t="s">
        <v>110</v>
      </c>
      <c r="AA2389" s="60" t="s">
        <v>232</v>
      </c>
      <c r="AB2389" s="35" t="s">
        <v>63</v>
      </c>
      <c r="AC2389" s="35" t="s">
        <v>63</v>
      </c>
      <c r="AD2389" s="35" t="s">
        <v>63</v>
      </c>
      <c r="AE2389" s="45" t="s">
        <v>63</v>
      </c>
      <c r="AF2389" s="61"/>
      <c r="AG2389" s="45"/>
    </row>
    <row r="2390" spans="1:33" x14ac:dyDescent="0.2">
      <c r="A2390" s="59">
        <f>+VLOOKUP(B2390,Annuaire_roster!B:G,5,0)</f>
        <v>1425</v>
      </c>
      <c r="B2390" s="78" t="s">
        <v>150</v>
      </c>
      <c r="C2390" s="73">
        <v>0.33333333333333331</v>
      </c>
      <c r="D2390" s="73">
        <v>0.33333333333333331</v>
      </c>
      <c r="E2390" s="66">
        <v>0.70833333333333337</v>
      </c>
      <c r="F2390" s="66">
        <v>0.70833333333333337</v>
      </c>
      <c r="G2390" s="67"/>
      <c r="H2390" s="67"/>
      <c r="I2390" s="107"/>
      <c r="J2390" s="67"/>
      <c r="K2390" s="69"/>
      <c r="L2390" s="67"/>
      <c r="M2390" s="74">
        <v>0</v>
      </c>
      <c r="N2390" s="34">
        <f t="shared" si="409"/>
        <v>0.33333333333333337</v>
      </c>
      <c r="O2390" s="38">
        <f t="shared" si="410"/>
        <v>0.33333333333333337</v>
      </c>
      <c r="P2390" s="77" t="s">
        <v>83</v>
      </c>
      <c r="Q2390" s="135">
        <v>44814</v>
      </c>
      <c r="R2390" s="35">
        <v>0</v>
      </c>
      <c r="S2390" s="35">
        <v>0</v>
      </c>
      <c r="T2390" s="10" t="str">
        <f t="shared" si="406"/>
        <v>Sem - 37</v>
      </c>
      <c r="U2390" s="10" t="str">
        <f t="shared" si="407"/>
        <v>Septembre</v>
      </c>
      <c r="V2390" s="36" t="s">
        <v>1187</v>
      </c>
      <c r="W2390" s="34"/>
      <c r="X2390" s="91">
        <f t="shared" si="408"/>
        <v>0</v>
      </c>
      <c r="Y2390" s="92" t="str">
        <f>VLOOKUP('CM-CIC'!B2321,Annuaire_roster!B:F,4,0)</f>
        <v>EL KAOUTAR Fatima Zahra</v>
      </c>
      <c r="Z2390" s="37" t="s">
        <v>110</v>
      </c>
      <c r="AA2390" s="60" t="s">
        <v>232</v>
      </c>
      <c r="AB2390" s="35" t="s">
        <v>63</v>
      </c>
      <c r="AC2390" s="35" t="s">
        <v>63</v>
      </c>
      <c r="AD2390" s="35" t="s">
        <v>63</v>
      </c>
      <c r="AE2390" s="45" t="s">
        <v>63</v>
      </c>
      <c r="AF2390" s="61"/>
      <c r="AG2390" s="45"/>
    </row>
    <row r="2391" spans="1:33" x14ac:dyDescent="0.2">
      <c r="A2391" s="59">
        <f>+VLOOKUP(B2391,Annuaire_roster!B:G,5,0)</f>
        <v>1202</v>
      </c>
      <c r="B2391" s="78" t="s">
        <v>161</v>
      </c>
      <c r="C2391" s="73"/>
      <c r="D2391" s="73" t="s">
        <v>64</v>
      </c>
      <c r="E2391" s="66"/>
      <c r="F2391" s="66" t="s">
        <v>64</v>
      </c>
      <c r="G2391" s="67"/>
      <c r="H2391" s="67"/>
      <c r="I2391" s="107"/>
      <c r="J2391" s="67"/>
      <c r="K2391" s="69"/>
      <c r="L2391" s="67"/>
      <c r="M2391" s="74">
        <v>0</v>
      </c>
      <c r="N2391" s="34" t="str">
        <f t="shared" si="409"/>
        <v/>
      </c>
      <c r="O2391" s="38">
        <f t="shared" si="410"/>
        <v>0</v>
      </c>
      <c r="P2391" s="77" t="s">
        <v>83</v>
      </c>
      <c r="Q2391" s="135">
        <v>44815</v>
      </c>
      <c r="R2391" s="35">
        <v>0</v>
      </c>
      <c r="S2391" s="35">
        <v>0</v>
      </c>
      <c r="T2391" s="10" t="str">
        <f t="shared" si="406"/>
        <v>Sem - 37</v>
      </c>
      <c r="U2391" s="10" t="str">
        <f t="shared" si="407"/>
        <v>Septembre</v>
      </c>
      <c r="V2391" s="36" t="s">
        <v>1188</v>
      </c>
      <c r="W2391" s="34"/>
      <c r="X2391" s="91">
        <f t="shared" si="408"/>
        <v>0</v>
      </c>
      <c r="Y2391" s="92" t="str">
        <f>VLOOKUP('CM-CIC'!B2322,Annuaire_roster!B:F,4,0)</f>
        <v>EL KAOUTAR Fatima Zahra</v>
      </c>
      <c r="Z2391" s="37" t="s">
        <v>110</v>
      </c>
      <c r="AA2391" s="60" t="s">
        <v>232</v>
      </c>
      <c r="AB2391" s="35" t="s">
        <v>63</v>
      </c>
      <c r="AC2391" s="35" t="s">
        <v>63</v>
      </c>
      <c r="AD2391" s="35" t="s">
        <v>63</v>
      </c>
      <c r="AE2391" s="45" t="s">
        <v>63</v>
      </c>
      <c r="AF2391" s="61"/>
      <c r="AG2391" s="45"/>
    </row>
    <row r="2392" spans="1:33" x14ac:dyDescent="0.2">
      <c r="A2392" s="59">
        <f>+VLOOKUP(B2392,Annuaire_roster!B:G,5,0)</f>
        <v>1197</v>
      </c>
      <c r="B2392" s="78" t="s">
        <v>82</v>
      </c>
      <c r="C2392" s="73"/>
      <c r="D2392" s="73" t="s">
        <v>64</v>
      </c>
      <c r="E2392" s="66"/>
      <c r="F2392" s="66" t="s">
        <v>64</v>
      </c>
      <c r="G2392" s="67"/>
      <c r="H2392" s="67"/>
      <c r="I2392" s="107"/>
      <c r="J2392" s="67"/>
      <c r="K2392" s="69"/>
      <c r="L2392" s="67"/>
      <c r="M2392" s="74">
        <v>0</v>
      </c>
      <c r="N2392" s="34" t="str">
        <f t="shared" si="409"/>
        <v/>
      </c>
      <c r="O2392" s="38">
        <f t="shared" si="410"/>
        <v>0</v>
      </c>
      <c r="P2392" s="77" t="s">
        <v>83</v>
      </c>
      <c r="Q2392" s="135">
        <v>44815</v>
      </c>
      <c r="R2392" s="35">
        <v>0</v>
      </c>
      <c r="S2392" s="35">
        <v>0</v>
      </c>
      <c r="T2392" s="10" t="str">
        <f t="shared" si="406"/>
        <v>Sem - 37</v>
      </c>
      <c r="U2392" s="10" t="str">
        <f t="shared" si="407"/>
        <v>Septembre</v>
      </c>
      <c r="V2392" s="36" t="s">
        <v>1189</v>
      </c>
      <c r="W2392" s="34"/>
      <c r="X2392" s="91">
        <f t="shared" si="408"/>
        <v>0</v>
      </c>
      <c r="Y2392" s="92" t="str">
        <f>VLOOKUP('CM-CIC'!B2323,Annuaire_roster!B:F,4,0)</f>
        <v>EL KAOUTAR Fatima Zahra</v>
      </c>
      <c r="Z2392" s="37" t="s">
        <v>110</v>
      </c>
      <c r="AA2392" s="60" t="s">
        <v>232</v>
      </c>
      <c r="AB2392" s="35" t="s">
        <v>63</v>
      </c>
      <c r="AC2392" s="35" t="s">
        <v>63</v>
      </c>
      <c r="AD2392" s="35" t="s">
        <v>63</v>
      </c>
      <c r="AE2392" s="45" t="s">
        <v>63</v>
      </c>
      <c r="AF2392" s="61"/>
      <c r="AG2392" s="45"/>
    </row>
    <row r="2393" spans="1:33" x14ac:dyDescent="0.2">
      <c r="A2393" s="59">
        <f>+VLOOKUP(B2393,Annuaire_roster!B:G,5,0)</f>
        <v>1177</v>
      </c>
      <c r="B2393" s="78" t="s">
        <v>75</v>
      </c>
      <c r="C2393" s="73"/>
      <c r="D2393" s="73" t="s">
        <v>64</v>
      </c>
      <c r="E2393" s="66"/>
      <c r="F2393" s="66" t="s">
        <v>64</v>
      </c>
      <c r="G2393" s="67"/>
      <c r="H2393" s="67"/>
      <c r="I2393" s="107"/>
      <c r="J2393" s="67"/>
      <c r="K2393" s="69"/>
      <c r="L2393" s="67"/>
      <c r="M2393" s="74">
        <v>0</v>
      </c>
      <c r="N2393" s="34" t="str">
        <f t="shared" si="409"/>
        <v/>
      </c>
      <c r="O2393" s="38">
        <f t="shared" si="410"/>
        <v>0</v>
      </c>
      <c r="P2393" s="77" t="s">
        <v>83</v>
      </c>
      <c r="Q2393" s="135">
        <v>44815</v>
      </c>
      <c r="R2393" s="35">
        <v>0</v>
      </c>
      <c r="S2393" s="35">
        <v>0</v>
      </c>
      <c r="T2393" s="10" t="str">
        <f t="shared" si="406"/>
        <v>Sem - 37</v>
      </c>
      <c r="U2393" s="10" t="str">
        <f t="shared" si="407"/>
        <v>Septembre</v>
      </c>
      <c r="V2393" s="36" t="s">
        <v>1190</v>
      </c>
      <c r="W2393" s="34"/>
      <c r="X2393" s="91">
        <f t="shared" si="408"/>
        <v>0</v>
      </c>
      <c r="Y2393" s="92" t="str">
        <f>VLOOKUP('CM-CIC'!B2324,Annuaire_roster!B:F,4,0)</f>
        <v>EL KAOUTAR Fatima Zahra</v>
      </c>
      <c r="Z2393" s="37" t="s">
        <v>110</v>
      </c>
      <c r="AA2393" s="60" t="s">
        <v>232</v>
      </c>
      <c r="AB2393" s="35" t="s">
        <v>63</v>
      </c>
      <c r="AC2393" s="35" t="s">
        <v>63</v>
      </c>
      <c r="AD2393" s="35" t="s">
        <v>63</v>
      </c>
      <c r="AE2393" s="45" t="s">
        <v>63</v>
      </c>
      <c r="AF2393" s="61"/>
      <c r="AG2393" s="45"/>
    </row>
    <row r="2394" spans="1:33" x14ac:dyDescent="0.2">
      <c r="A2394" s="59">
        <f>+VLOOKUP(B2394,Annuaire_roster!B:G,5,0)</f>
        <v>1245</v>
      </c>
      <c r="B2394" s="78" t="s">
        <v>90</v>
      </c>
      <c r="C2394" s="73"/>
      <c r="D2394" s="73" t="s">
        <v>64</v>
      </c>
      <c r="E2394" s="66"/>
      <c r="F2394" s="66" t="s">
        <v>64</v>
      </c>
      <c r="G2394" s="67"/>
      <c r="H2394" s="67"/>
      <c r="I2394" s="107"/>
      <c r="J2394" s="67"/>
      <c r="K2394" s="69"/>
      <c r="L2394" s="67"/>
      <c r="M2394" s="74">
        <v>0</v>
      </c>
      <c r="N2394" s="34" t="str">
        <f t="shared" si="409"/>
        <v/>
      </c>
      <c r="O2394" s="38">
        <f t="shared" si="410"/>
        <v>0</v>
      </c>
      <c r="P2394" s="77" t="s">
        <v>83</v>
      </c>
      <c r="Q2394" s="135">
        <v>44815</v>
      </c>
      <c r="R2394" s="35">
        <v>0</v>
      </c>
      <c r="S2394" s="35">
        <v>0</v>
      </c>
      <c r="T2394" s="10" t="str">
        <f t="shared" si="406"/>
        <v>Sem - 37</v>
      </c>
      <c r="U2394" s="10" t="str">
        <f t="shared" si="407"/>
        <v>Septembre</v>
      </c>
      <c r="V2394" s="36" t="s">
        <v>1191</v>
      </c>
      <c r="W2394" s="34"/>
      <c r="X2394" s="91">
        <f t="shared" si="408"/>
        <v>0</v>
      </c>
      <c r="Y2394" s="92" t="str">
        <f>VLOOKUP('CM-CIC'!B2325,Annuaire_roster!B:F,4,0)</f>
        <v>EL KAOUTAR Fatima Zahra</v>
      </c>
      <c r="Z2394" s="37" t="s">
        <v>110</v>
      </c>
      <c r="AA2394" s="60" t="s">
        <v>232</v>
      </c>
      <c r="AB2394" s="35" t="s">
        <v>63</v>
      </c>
      <c r="AC2394" s="35" t="s">
        <v>63</v>
      </c>
      <c r="AD2394" s="35" t="s">
        <v>63</v>
      </c>
      <c r="AE2394" s="45" t="s">
        <v>63</v>
      </c>
      <c r="AF2394" s="61"/>
      <c r="AG2394" s="45"/>
    </row>
    <row r="2395" spans="1:33" x14ac:dyDescent="0.2">
      <c r="A2395" s="59">
        <f>+VLOOKUP(B2395,Annuaire_roster!B:G,5,0)</f>
        <v>1248</v>
      </c>
      <c r="B2395" s="78" t="s">
        <v>91</v>
      </c>
      <c r="C2395" s="73"/>
      <c r="D2395" s="73" t="s">
        <v>64</v>
      </c>
      <c r="E2395" s="66"/>
      <c r="F2395" s="66" t="s">
        <v>64</v>
      </c>
      <c r="G2395" s="67"/>
      <c r="H2395" s="67"/>
      <c r="I2395" s="107"/>
      <c r="J2395" s="67"/>
      <c r="K2395" s="69"/>
      <c r="L2395" s="67"/>
      <c r="M2395" s="74">
        <v>0</v>
      </c>
      <c r="N2395" s="34" t="str">
        <f t="shared" si="409"/>
        <v/>
      </c>
      <c r="O2395" s="38">
        <f t="shared" si="410"/>
        <v>0</v>
      </c>
      <c r="P2395" s="77" t="s">
        <v>83</v>
      </c>
      <c r="Q2395" s="135">
        <v>44815</v>
      </c>
      <c r="R2395" s="35">
        <v>0</v>
      </c>
      <c r="S2395" s="35">
        <v>0</v>
      </c>
      <c r="T2395" s="10" t="str">
        <f t="shared" si="406"/>
        <v>Sem - 37</v>
      </c>
      <c r="U2395" s="10" t="str">
        <f t="shared" si="407"/>
        <v>Septembre</v>
      </c>
      <c r="V2395" s="36" t="s">
        <v>1192</v>
      </c>
      <c r="W2395" s="34"/>
      <c r="X2395" s="91">
        <f t="shared" si="408"/>
        <v>0</v>
      </c>
      <c r="Y2395" s="92" t="str">
        <f>VLOOKUP('CM-CIC'!B2326,Annuaire_roster!B:F,4,0)</f>
        <v>EL KAOUTAR Fatima Zahra</v>
      </c>
      <c r="Z2395" s="37" t="s">
        <v>110</v>
      </c>
      <c r="AA2395" s="60" t="s">
        <v>232</v>
      </c>
      <c r="AB2395" s="35" t="s">
        <v>63</v>
      </c>
      <c r="AC2395" s="35" t="s">
        <v>63</v>
      </c>
      <c r="AD2395" s="35" t="s">
        <v>63</v>
      </c>
      <c r="AE2395" s="45" t="s">
        <v>63</v>
      </c>
      <c r="AF2395" s="61"/>
      <c r="AG2395" s="45"/>
    </row>
    <row r="2396" spans="1:33" x14ac:dyDescent="0.2">
      <c r="A2396" s="59">
        <f>+VLOOKUP(B2396,Annuaire_roster!B:G,5,0)</f>
        <v>1244</v>
      </c>
      <c r="B2396" s="78" t="s">
        <v>92</v>
      </c>
      <c r="C2396" s="73"/>
      <c r="D2396" s="73" t="s">
        <v>64</v>
      </c>
      <c r="E2396" s="66"/>
      <c r="F2396" s="66" t="s">
        <v>64</v>
      </c>
      <c r="G2396" s="67"/>
      <c r="H2396" s="67"/>
      <c r="I2396" s="107"/>
      <c r="J2396" s="67"/>
      <c r="K2396" s="69"/>
      <c r="L2396" s="67"/>
      <c r="M2396" s="74">
        <v>0</v>
      </c>
      <c r="N2396" s="34" t="str">
        <f t="shared" si="409"/>
        <v/>
      </c>
      <c r="O2396" s="38">
        <f t="shared" si="410"/>
        <v>0</v>
      </c>
      <c r="P2396" s="77" t="s">
        <v>83</v>
      </c>
      <c r="Q2396" s="135">
        <v>44815</v>
      </c>
      <c r="R2396" s="35">
        <v>0</v>
      </c>
      <c r="S2396" s="35">
        <v>0</v>
      </c>
      <c r="T2396" s="10" t="str">
        <f t="shared" si="406"/>
        <v>Sem - 37</v>
      </c>
      <c r="U2396" s="10" t="str">
        <f t="shared" si="407"/>
        <v>Septembre</v>
      </c>
      <c r="V2396" s="36" t="s">
        <v>1193</v>
      </c>
      <c r="W2396" s="34"/>
      <c r="X2396" s="91">
        <f t="shared" si="408"/>
        <v>0</v>
      </c>
      <c r="Y2396" s="92" t="str">
        <f>VLOOKUP('CM-CIC'!B2327,Annuaire_roster!B:F,4,0)</f>
        <v>EL KAOUTAR Fatima Zahra</v>
      </c>
      <c r="Z2396" s="37" t="s">
        <v>110</v>
      </c>
      <c r="AA2396" s="60" t="s">
        <v>232</v>
      </c>
      <c r="AB2396" s="35" t="s">
        <v>63</v>
      </c>
      <c r="AC2396" s="35" t="s">
        <v>63</v>
      </c>
      <c r="AD2396" s="35" t="s">
        <v>63</v>
      </c>
      <c r="AE2396" s="45" t="s">
        <v>63</v>
      </c>
      <c r="AF2396" s="61"/>
      <c r="AG2396" s="45"/>
    </row>
    <row r="2397" spans="1:33" x14ac:dyDescent="0.2">
      <c r="A2397" s="59">
        <f>+VLOOKUP(B2397,Annuaire_roster!B:G,5,0)</f>
        <v>1302</v>
      </c>
      <c r="B2397" s="78" t="s">
        <v>112</v>
      </c>
      <c r="C2397" s="73"/>
      <c r="D2397" s="73" t="s">
        <v>64</v>
      </c>
      <c r="E2397" s="66"/>
      <c r="F2397" s="66" t="s">
        <v>64</v>
      </c>
      <c r="G2397" s="67"/>
      <c r="H2397" s="67"/>
      <c r="I2397" s="107"/>
      <c r="J2397" s="67"/>
      <c r="K2397" s="69"/>
      <c r="L2397" s="67"/>
      <c r="M2397" s="74">
        <v>0</v>
      </c>
      <c r="N2397" s="34" t="str">
        <f t="shared" si="409"/>
        <v/>
      </c>
      <c r="O2397" s="38">
        <f t="shared" si="410"/>
        <v>0</v>
      </c>
      <c r="P2397" s="77" t="s">
        <v>83</v>
      </c>
      <c r="Q2397" s="135">
        <v>44815</v>
      </c>
      <c r="R2397" s="35">
        <v>0</v>
      </c>
      <c r="S2397" s="35">
        <v>0</v>
      </c>
      <c r="T2397" s="10" t="str">
        <f t="shared" si="406"/>
        <v>Sem - 37</v>
      </c>
      <c r="U2397" s="10" t="str">
        <f t="shared" si="407"/>
        <v>Septembre</v>
      </c>
      <c r="V2397" s="36" t="s">
        <v>1194</v>
      </c>
      <c r="W2397" s="34"/>
      <c r="X2397" s="91">
        <f t="shared" si="408"/>
        <v>0</v>
      </c>
      <c r="Y2397" s="92" t="str">
        <f>VLOOKUP('CM-CIC'!B2328,Annuaire_roster!B:F,4,0)</f>
        <v>EL KAOUTAR Fatima Zahra</v>
      </c>
      <c r="Z2397" s="37" t="s">
        <v>110</v>
      </c>
      <c r="AA2397" s="60" t="s">
        <v>232</v>
      </c>
      <c r="AB2397" s="35" t="s">
        <v>63</v>
      </c>
      <c r="AC2397" s="35" t="s">
        <v>63</v>
      </c>
      <c r="AD2397" s="35" t="s">
        <v>63</v>
      </c>
      <c r="AE2397" s="45" t="s">
        <v>63</v>
      </c>
      <c r="AF2397" s="61"/>
      <c r="AG2397" s="45"/>
    </row>
    <row r="2398" spans="1:33" x14ac:dyDescent="0.2">
      <c r="A2398" s="59">
        <f>+VLOOKUP(B2398,Annuaire_roster!B:G,5,0)</f>
        <v>1369</v>
      </c>
      <c r="B2398" s="78" t="s">
        <v>113</v>
      </c>
      <c r="C2398" s="73"/>
      <c r="D2398" s="73" t="s">
        <v>64</v>
      </c>
      <c r="E2398" s="66"/>
      <c r="F2398" s="66" t="s">
        <v>64</v>
      </c>
      <c r="G2398" s="67"/>
      <c r="H2398" s="67"/>
      <c r="I2398" s="107"/>
      <c r="J2398" s="67"/>
      <c r="K2398" s="69"/>
      <c r="L2398" s="67"/>
      <c r="M2398" s="74">
        <v>0</v>
      </c>
      <c r="N2398" s="34" t="str">
        <f t="shared" si="409"/>
        <v/>
      </c>
      <c r="O2398" s="38">
        <f t="shared" si="410"/>
        <v>0</v>
      </c>
      <c r="P2398" s="77" t="s">
        <v>83</v>
      </c>
      <c r="Q2398" s="135">
        <v>44815</v>
      </c>
      <c r="R2398" s="35">
        <v>0</v>
      </c>
      <c r="S2398" s="35">
        <v>0</v>
      </c>
      <c r="T2398" s="10" t="str">
        <f t="shared" si="406"/>
        <v>Sem - 37</v>
      </c>
      <c r="U2398" s="10" t="str">
        <f t="shared" si="407"/>
        <v>Septembre</v>
      </c>
      <c r="V2398" s="36" t="s">
        <v>1195</v>
      </c>
      <c r="W2398" s="34"/>
      <c r="X2398" s="91">
        <f t="shared" si="408"/>
        <v>0</v>
      </c>
      <c r="Y2398" s="92" t="str">
        <f>VLOOKUP('CM-CIC'!B2329,Annuaire_roster!B:F,4,0)</f>
        <v>EL KAOUTAR Fatima Zahra</v>
      </c>
      <c r="Z2398" s="37" t="s">
        <v>110</v>
      </c>
      <c r="AA2398" s="60" t="s">
        <v>232</v>
      </c>
      <c r="AB2398" s="35" t="s">
        <v>63</v>
      </c>
      <c r="AC2398" s="35" t="s">
        <v>63</v>
      </c>
      <c r="AD2398" s="35" t="s">
        <v>63</v>
      </c>
      <c r="AE2398" s="45" t="s">
        <v>63</v>
      </c>
      <c r="AF2398" s="61"/>
      <c r="AG2398" s="45"/>
    </row>
    <row r="2399" spans="1:33" x14ac:dyDescent="0.2">
      <c r="A2399" s="59">
        <f>+VLOOKUP(B2399,Annuaire_roster!B:G,5,0)</f>
        <v>1373</v>
      </c>
      <c r="B2399" s="78" t="s">
        <v>118</v>
      </c>
      <c r="C2399" s="73"/>
      <c r="D2399" s="73" t="s">
        <v>64</v>
      </c>
      <c r="E2399" s="66"/>
      <c r="F2399" s="66" t="s">
        <v>64</v>
      </c>
      <c r="G2399" s="67"/>
      <c r="H2399" s="67"/>
      <c r="I2399" s="107"/>
      <c r="J2399" s="67"/>
      <c r="K2399" s="69"/>
      <c r="L2399" s="67"/>
      <c r="M2399" s="74">
        <v>0</v>
      </c>
      <c r="N2399" s="34" t="str">
        <f t="shared" si="409"/>
        <v/>
      </c>
      <c r="O2399" s="38">
        <f t="shared" si="410"/>
        <v>0</v>
      </c>
      <c r="P2399" s="77" t="s">
        <v>83</v>
      </c>
      <c r="Q2399" s="135">
        <v>44815</v>
      </c>
      <c r="R2399" s="35">
        <v>0</v>
      </c>
      <c r="S2399" s="35">
        <v>0</v>
      </c>
      <c r="T2399" s="10" t="str">
        <f t="shared" si="406"/>
        <v>Sem - 37</v>
      </c>
      <c r="U2399" s="10" t="str">
        <f t="shared" si="407"/>
        <v>Septembre</v>
      </c>
      <c r="V2399" s="36" t="s">
        <v>1196</v>
      </c>
      <c r="W2399" s="34"/>
      <c r="X2399" s="91">
        <f t="shared" si="408"/>
        <v>0</v>
      </c>
      <c r="Y2399" s="92" t="str">
        <f>VLOOKUP('CM-CIC'!B2330,Annuaire_roster!B:F,4,0)</f>
        <v>EL KAOUTAR Fatima Zahra</v>
      </c>
      <c r="Z2399" s="37" t="s">
        <v>110</v>
      </c>
      <c r="AA2399" s="60" t="s">
        <v>232</v>
      </c>
      <c r="AB2399" s="35" t="s">
        <v>63</v>
      </c>
      <c r="AC2399" s="35" t="s">
        <v>63</v>
      </c>
      <c r="AD2399" s="35" t="s">
        <v>63</v>
      </c>
      <c r="AE2399" s="45" t="s">
        <v>63</v>
      </c>
      <c r="AF2399" s="61"/>
      <c r="AG2399" s="45"/>
    </row>
    <row r="2400" spans="1:33" x14ac:dyDescent="0.2">
      <c r="A2400" s="59">
        <f>+VLOOKUP(B2400,Annuaire_roster!B:G,5,0)</f>
        <v>1422</v>
      </c>
      <c r="B2400" s="78" t="s">
        <v>148</v>
      </c>
      <c r="C2400" s="73"/>
      <c r="D2400" s="73" t="s">
        <v>64</v>
      </c>
      <c r="E2400" s="66"/>
      <c r="F2400" s="66" t="s">
        <v>64</v>
      </c>
      <c r="G2400" s="67"/>
      <c r="H2400" s="67"/>
      <c r="I2400" s="107"/>
      <c r="J2400" s="67"/>
      <c r="K2400" s="69"/>
      <c r="L2400" s="67"/>
      <c r="M2400" s="74">
        <v>0</v>
      </c>
      <c r="N2400" s="34" t="str">
        <f t="shared" si="409"/>
        <v/>
      </c>
      <c r="O2400" s="38">
        <f t="shared" si="410"/>
        <v>0</v>
      </c>
      <c r="P2400" s="77" t="s">
        <v>83</v>
      </c>
      <c r="Q2400" s="135">
        <v>44815</v>
      </c>
      <c r="R2400" s="35">
        <v>0</v>
      </c>
      <c r="S2400" s="35">
        <v>0</v>
      </c>
      <c r="T2400" s="10" t="str">
        <f t="shared" si="406"/>
        <v>Sem - 37</v>
      </c>
      <c r="U2400" s="10" t="str">
        <f t="shared" si="407"/>
        <v>Septembre</v>
      </c>
      <c r="V2400" s="36" t="s">
        <v>1197</v>
      </c>
      <c r="W2400" s="34"/>
      <c r="X2400" s="91">
        <f t="shared" si="408"/>
        <v>0</v>
      </c>
      <c r="Y2400" s="92" t="str">
        <f>VLOOKUP('CM-CIC'!B2331,Annuaire_roster!B:F,4,0)</f>
        <v>EL KAOUTAR Fatima Zahra</v>
      </c>
      <c r="Z2400" s="37" t="s">
        <v>110</v>
      </c>
      <c r="AA2400" s="60" t="s">
        <v>232</v>
      </c>
      <c r="AB2400" s="35" t="s">
        <v>63</v>
      </c>
      <c r="AC2400" s="35" t="s">
        <v>63</v>
      </c>
      <c r="AD2400" s="35" t="s">
        <v>63</v>
      </c>
      <c r="AE2400" s="45" t="s">
        <v>63</v>
      </c>
      <c r="AF2400" s="61"/>
      <c r="AG2400" s="45"/>
    </row>
    <row r="2401" spans="1:33" x14ac:dyDescent="0.2">
      <c r="A2401" s="59">
        <f>+VLOOKUP(B2401,Annuaire_roster!B:G,5,0)</f>
        <v>1423</v>
      </c>
      <c r="B2401" s="78" t="s">
        <v>149</v>
      </c>
      <c r="C2401" s="73"/>
      <c r="D2401" s="73" t="s">
        <v>64</v>
      </c>
      <c r="E2401" s="66"/>
      <c r="F2401" s="66" t="s">
        <v>64</v>
      </c>
      <c r="G2401" s="67"/>
      <c r="H2401" s="67"/>
      <c r="I2401" s="107"/>
      <c r="J2401" s="67"/>
      <c r="K2401" s="69"/>
      <c r="L2401" s="67"/>
      <c r="M2401" s="74">
        <v>0</v>
      </c>
      <c r="N2401" s="34" t="str">
        <f t="shared" si="409"/>
        <v/>
      </c>
      <c r="O2401" s="38">
        <f t="shared" si="410"/>
        <v>0</v>
      </c>
      <c r="P2401" s="77" t="s">
        <v>83</v>
      </c>
      <c r="Q2401" s="135">
        <v>44815</v>
      </c>
      <c r="R2401" s="35">
        <v>0</v>
      </c>
      <c r="S2401" s="35">
        <v>0</v>
      </c>
      <c r="T2401" s="10" t="str">
        <f t="shared" si="406"/>
        <v>Sem - 37</v>
      </c>
      <c r="U2401" s="10" t="str">
        <f t="shared" si="407"/>
        <v>Septembre</v>
      </c>
      <c r="V2401" s="36" t="s">
        <v>1198</v>
      </c>
      <c r="W2401" s="34"/>
      <c r="X2401" s="91">
        <f t="shared" si="408"/>
        <v>0</v>
      </c>
      <c r="Y2401" s="92" t="str">
        <f>VLOOKUP('CM-CIC'!B2332,Annuaire_roster!B:F,4,0)</f>
        <v>EL KAOUTAR Fatima Zahra</v>
      </c>
      <c r="Z2401" s="37" t="s">
        <v>110</v>
      </c>
      <c r="AA2401" s="60" t="s">
        <v>232</v>
      </c>
      <c r="AB2401" s="35" t="s">
        <v>63</v>
      </c>
      <c r="AC2401" s="35" t="s">
        <v>63</v>
      </c>
      <c r="AD2401" s="35" t="s">
        <v>63</v>
      </c>
      <c r="AE2401" s="45" t="s">
        <v>63</v>
      </c>
      <c r="AF2401" s="61"/>
      <c r="AG2401" s="45"/>
    </row>
    <row r="2402" spans="1:33" x14ac:dyDescent="0.2">
      <c r="A2402" s="59">
        <f>+VLOOKUP(B2402,Annuaire_roster!B:G,5,0)</f>
        <v>1425</v>
      </c>
      <c r="B2402" s="78" t="s">
        <v>150</v>
      </c>
      <c r="C2402" s="73"/>
      <c r="D2402" s="73" t="s">
        <v>64</v>
      </c>
      <c r="E2402" s="66"/>
      <c r="F2402" s="66" t="s">
        <v>64</v>
      </c>
      <c r="G2402" s="67"/>
      <c r="H2402" s="67"/>
      <c r="I2402" s="107"/>
      <c r="J2402" s="67"/>
      <c r="K2402" s="69"/>
      <c r="L2402" s="67"/>
      <c r="M2402" s="74">
        <v>0</v>
      </c>
      <c r="N2402" s="34" t="str">
        <f t="shared" si="409"/>
        <v/>
      </c>
      <c r="O2402" s="38">
        <f t="shared" si="410"/>
        <v>0</v>
      </c>
      <c r="P2402" s="77" t="s">
        <v>83</v>
      </c>
      <c r="Q2402" s="135">
        <v>44815</v>
      </c>
      <c r="R2402" s="35">
        <v>0</v>
      </c>
      <c r="S2402" s="35">
        <v>0</v>
      </c>
      <c r="T2402" s="10" t="str">
        <f t="shared" si="406"/>
        <v>Sem - 37</v>
      </c>
      <c r="U2402" s="10" t="str">
        <f t="shared" si="407"/>
        <v>Septembre</v>
      </c>
      <c r="V2402" s="36" t="s">
        <v>1199</v>
      </c>
      <c r="W2402" s="34"/>
      <c r="X2402" s="91">
        <f t="shared" si="408"/>
        <v>0</v>
      </c>
      <c r="Y2402" s="92" t="str">
        <f>VLOOKUP('CM-CIC'!B2333,Annuaire_roster!B:F,4,0)</f>
        <v>EL KAOUTAR Fatima Zahra</v>
      </c>
      <c r="Z2402" s="37" t="s">
        <v>110</v>
      </c>
      <c r="AA2402" s="60" t="s">
        <v>232</v>
      </c>
      <c r="AB2402" s="35" t="s">
        <v>63</v>
      </c>
      <c r="AC2402" s="35" t="s">
        <v>63</v>
      </c>
      <c r="AD2402" s="35" t="s">
        <v>63</v>
      </c>
      <c r="AE2402" s="45" t="s">
        <v>63</v>
      </c>
      <c r="AF2402" s="61"/>
      <c r="AG2402" s="45"/>
    </row>
    <row r="2403" spans="1:33" x14ac:dyDescent="0.2">
      <c r="A2403" s="59">
        <f>+VLOOKUP(B2403,Annuaire_roster!B:G,5,0)</f>
        <v>1436</v>
      </c>
      <c r="B2403" s="78" t="s">
        <v>157</v>
      </c>
      <c r="C2403" s="73"/>
      <c r="D2403" s="73" t="s">
        <v>64</v>
      </c>
      <c r="E2403" s="66"/>
      <c r="F2403" s="66" t="s">
        <v>64</v>
      </c>
      <c r="G2403" s="67"/>
      <c r="H2403" s="67"/>
      <c r="I2403" s="107"/>
      <c r="J2403" s="67"/>
      <c r="K2403" s="69"/>
      <c r="L2403" s="67"/>
      <c r="M2403" s="74">
        <v>0</v>
      </c>
      <c r="N2403" s="34" t="str">
        <f t="shared" si="409"/>
        <v/>
      </c>
      <c r="O2403" s="38">
        <f t="shared" si="410"/>
        <v>0</v>
      </c>
      <c r="P2403" s="77" t="s">
        <v>83</v>
      </c>
      <c r="Q2403" s="135">
        <v>44815</v>
      </c>
      <c r="R2403" s="35">
        <v>0</v>
      </c>
      <c r="S2403" s="35">
        <v>0</v>
      </c>
      <c r="T2403" s="10" t="str">
        <f t="shared" si="406"/>
        <v>Sem - 37</v>
      </c>
      <c r="U2403" s="10" t="str">
        <f t="shared" si="407"/>
        <v>Septembre</v>
      </c>
      <c r="V2403" s="36" t="s">
        <v>1200</v>
      </c>
      <c r="W2403" s="34"/>
      <c r="X2403" s="91">
        <f t="shared" si="408"/>
        <v>0</v>
      </c>
      <c r="Y2403" s="92" t="str">
        <f>VLOOKUP('CM-CIC'!B2334,Annuaire_roster!B:F,4,0)</f>
        <v>EL KAOUTAR Fatima Zahra</v>
      </c>
      <c r="Z2403" s="37" t="s">
        <v>110</v>
      </c>
      <c r="AA2403" s="60" t="s">
        <v>232</v>
      </c>
      <c r="AB2403" s="35" t="s">
        <v>63</v>
      </c>
      <c r="AC2403" s="35" t="s">
        <v>63</v>
      </c>
      <c r="AD2403" s="35" t="s">
        <v>63</v>
      </c>
      <c r="AE2403" s="45" t="s">
        <v>63</v>
      </c>
      <c r="AF2403" s="61"/>
      <c r="AG2403" s="45"/>
    </row>
    <row r="2404" spans="1:33" x14ac:dyDescent="0.2">
      <c r="A2404" s="59">
        <f>+VLOOKUP(B2404,Annuaire_roster!B:G,5,0)</f>
        <v>1437</v>
      </c>
      <c r="B2404" s="78" t="s">
        <v>158</v>
      </c>
      <c r="C2404" s="73"/>
      <c r="D2404" s="73" t="s">
        <v>64</v>
      </c>
      <c r="E2404" s="66"/>
      <c r="F2404" s="66" t="s">
        <v>64</v>
      </c>
      <c r="G2404" s="67"/>
      <c r="H2404" s="67"/>
      <c r="I2404" s="107"/>
      <c r="J2404" s="67"/>
      <c r="K2404" s="69"/>
      <c r="L2404" s="67"/>
      <c r="M2404" s="74">
        <v>0</v>
      </c>
      <c r="N2404" s="34" t="str">
        <f t="shared" si="409"/>
        <v/>
      </c>
      <c r="O2404" s="38">
        <f t="shared" si="410"/>
        <v>0</v>
      </c>
      <c r="P2404" s="77" t="s">
        <v>83</v>
      </c>
      <c r="Q2404" s="135">
        <v>44815</v>
      </c>
      <c r="R2404" s="35">
        <v>0</v>
      </c>
      <c r="S2404" s="35">
        <v>0</v>
      </c>
      <c r="T2404" s="10" t="str">
        <f t="shared" si="406"/>
        <v>Sem - 37</v>
      </c>
      <c r="U2404" s="10" t="str">
        <f t="shared" si="407"/>
        <v>Septembre</v>
      </c>
      <c r="V2404" s="36" t="s">
        <v>1201</v>
      </c>
      <c r="W2404" s="34"/>
      <c r="X2404" s="91">
        <f t="shared" si="408"/>
        <v>0</v>
      </c>
      <c r="Y2404" s="92" t="str">
        <f>VLOOKUP('CM-CIC'!B2335,Annuaire_roster!B:F,4,0)</f>
        <v>EL KAOUTAR Fatima Zahra</v>
      </c>
      <c r="Z2404" s="37" t="s">
        <v>110</v>
      </c>
      <c r="AA2404" s="60" t="s">
        <v>232</v>
      </c>
      <c r="AB2404" s="35" t="s">
        <v>63</v>
      </c>
      <c r="AC2404" s="35" t="s">
        <v>63</v>
      </c>
      <c r="AD2404" s="35" t="s">
        <v>63</v>
      </c>
      <c r="AE2404" s="45" t="s">
        <v>63</v>
      </c>
      <c r="AF2404" s="61"/>
      <c r="AG2404" s="45"/>
    </row>
    <row r="2405" spans="1:33" x14ac:dyDescent="0.2">
      <c r="A2405" s="59">
        <f>+VLOOKUP(B2405,Annuaire_roster!B:G,5,0)</f>
        <v>1202</v>
      </c>
      <c r="B2405" s="78" t="s">
        <v>161</v>
      </c>
      <c r="C2405" s="73"/>
      <c r="D2405" s="73" t="s">
        <v>64</v>
      </c>
      <c r="E2405" s="66"/>
      <c r="F2405" s="66" t="s">
        <v>64</v>
      </c>
      <c r="G2405" s="67"/>
      <c r="H2405" s="67"/>
      <c r="I2405" s="107"/>
      <c r="J2405" s="67"/>
      <c r="K2405" s="69"/>
      <c r="L2405" s="67"/>
      <c r="M2405" s="74">
        <v>0</v>
      </c>
      <c r="N2405" s="34" t="str">
        <f t="shared" si="409"/>
        <v/>
      </c>
      <c r="O2405" s="38">
        <f t="shared" si="410"/>
        <v>0</v>
      </c>
      <c r="P2405" s="77" t="s">
        <v>83</v>
      </c>
      <c r="Q2405" s="135">
        <v>44816</v>
      </c>
      <c r="R2405" s="35">
        <v>0</v>
      </c>
      <c r="S2405" s="35">
        <v>0</v>
      </c>
      <c r="T2405" s="10" t="str">
        <f t="shared" si="406"/>
        <v>Sem - 37</v>
      </c>
      <c r="U2405" s="10" t="str">
        <f t="shared" si="407"/>
        <v>Septembre</v>
      </c>
      <c r="V2405" s="36" t="s">
        <v>1202</v>
      </c>
      <c r="W2405" s="34"/>
      <c r="X2405" s="91">
        <f t="shared" si="408"/>
        <v>0</v>
      </c>
      <c r="Y2405" s="92" t="str">
        <f>VLOOKUP('CM-CIC'!B2336,Annuaire_roster!B:F,4,0)</f>
        <v>EL KAOUTAR Fatima Zahra</v>
      </c>
      <c r="Z2405" s="37" t="s">
        <v>110</v>
      </c>
      <c r="AA2405" s="60" t="s">
        <v>232</v>
      </c>
      <c r="AB2405" s="35" t="s">
        <v>63</v>
      </c>
      <c r="AC2405" s="35" t="s">
        <v>63</v>
      </c>
      <c r="AD2405" s="35" t="s">
        <v>63</v>
      </c>
      <c r="AE2405" s="45" t="s">
        <v>63</v>
      </c>
      <c r="AF2405" s="61"/>
      <c r="AG2405" s="45"/>
    </row>
    <row r="2406" spans="1:33" x14ac:dyDescent="0.2">
      <c r="A2406" s="59">
        <f>+VLOOKUP(B2406,Annuaire_roster!B:G,5,0)</f>
        <v>1197</v>
      </c>
      <c r="B2406" s="78" t="s">
        <v>82</v>
      </c>
      <c r="C2406" s="73"/>
      <c r="D2406" s="73" t="s">
        <v>64</v>
      </c>
      <c r="E2406" s="66"/>
      <c r="F2406" s="66" t="s">
        <v>64</v>
      </c>
      <c r="G2406" s="67"/>
      <c r="H2406" s="67"/>
      <c r="I2406" s="107"/>
      <c r="J2406" s="67"/>
      <c r="K2406" s="69"/>
      <c r="L2406" s="67"/>
      <c r="M2406" s="74">
        <v>0</v>
      </c>
      <c r="N2406" s="34" t="str">
        <f t="shared" si="409"/>
        <v/>
      </c>
      <c r="O2406" s="38">
        <f t="shared" si="410"/>
        <v>0</v>
      </c>
      <c r="P2406" s="77" t="s">
        <v>83</v>
      </c>
      <c r="Q2406" s="135">
        <v>44816</v>
      </c>
      <c r="R2406" s="35">
        <v>0</v>
      </c>
      <c r="S2406" s="35">
        <v>0</v>
      </c>
      <c r="T2406" s="10" t="str">
        <f t="shared" si="406"/>
        <v>Sem - 37</v>
      </c>
      <c r="U2406" s="10" t="str">
        <f t="shared" si="407"/>
        <v>Septembre</v>
      </c>
      <c r="V2406" s="36" t="s">
        <v>1203</v>
      </c>
      <c r="W2406" s="34"/>
      <c r="X2406" s="91">
        <f t="shared" si="408"/>
        <v>0</v>
      </c>
      <c r="Y2406" s="92" t="str">
        <f>VLOOKUP('CM-CIC'!B2337,Annuaire_roster!B:F,4,0)</f>
        <v>EL KAOUTAR Fatima Zahra</v>
      </c>
      <c r="Z2406" s="37" t="s">
        <v>110</v>
      </c>
      <c r="AA2406" s="60" t="s">
        <v>232</v>
      </c>
      <c r="AB2406" s="35" t="s">
        <v>63</v>
      </c>
      <c r="AC2406" s="35" t="s">
        <v>63</v>
      </c>
      <c r="AD2406" s="35" t="s">
        <v>63</v>
      </c>
      <c r="AE2406" s="45" t="s">
        <v>63</v>
      </c>
      <c r="AF2406" s="61"/>
      <c r="AG2406" s="45"/>
    </row>
    <row r="2407" spans="1:33" x14ac:dyDescent="0.2">
      <c r="A2407" s="59">
        <f>+VLOOKUP(B2407,Annuaire_roster!B:G,5,0)</f>
        <v>1177</v>
      </c>
      <c r="B2407" s="78" t="s">
        <v>75</v>
      </c>
      <c r="C2407" s="73"/>
      <c r="D2407" s="73" t="s">
        <v>64</v>
      </c>
      <c r="E2407" s="66"/>
      <c r="F2407" s="66" t="s">
        <v>64</v>
      </c>
      <c r="G2407" s="67"/>
      <c r="H2407" s="67"/>
      <c r="I2407" s="107"/>
      <c r="J2407" s="67"/>
      <c r="K2407" s="69"/>
      <c r="L2407" s="67"/>
      <c r="M2407" s="74">
        <v>0</v>
      </c>
      <c r="N2407" s="34" t="str">
        <f t="shared" si="409"/>
        <v/>
      </c>
      <c r="O2407" s="38">
        <f t="shared" si="410"/>
        <v>0</v>
      </c>
      <c r="P2407" s="77" t="s">
        <v>83</v>
      </c>
      <c r="Q2407" s="135">
        <v>44816</v>
      </c>
      <c r="R2407" s="35">
        <v>0</v>
      </c>
      <c r="S2407" s="35">
        <v>0</v>
      </c>
      <c r="T2407" s="10" t="str">
        <f t="shared" si="406"/>
        <v>Sem - 37</v>
      </c>
      <c r="U2407" s="10" t="str">
        <f t="shared" si="407"/>
        <v>Septembre</v>
      </c>
      <c r="V2407" s="36" t="s">
        <v>1204</v>
      </c>
      <c r="W2407" s="34"/>
      <c r="X2407" s="91">
        <f t="shared" si="408"/>
        <v>0</v>
      </c>
      <c r="Y2407" s="92" t="str">
        <f>VLOOKUP('CM-CIC'!B2338,Annuaire_roster!B:F,4,0)</f>
        <v>EL KAOUTAR Fatima Zahra</v>
      </c>
      <c r="Z2407" s="37" t="s">
        <v>110</v>
      </c>
      <c r="AA2407" s="60" t="s">
        <v>232</v>
      </c>
      <c r="AB2407" s="35" t="s">
        <v>63</v>
      </c>
      <c r="AC2407" s="35" t="s">
        <v>63</v>
      </c>
      <c r="AD2407" s="35" t="s">
        <v>63</v>
      </c>
      <c r="AE2407" s="45" t="s">
        <v>63</v>
      </c>
      <c r="AF2407" s="61"/>
      <c r="AG2407" s="45"/>
    </row>
    <row r="2408" spans="1:33" x14ac:dyDescent="0.2">
      <c r="A2408" s="59">
        <f>+VLOOKUP(B2408,Annuaire_roster!B:G,5,0)</f>
        <v>1245</v>
      </c>
      <c r="B2408" s="78" t="s">
        <v>90</v>
      </c>
      <c r="C2408" s="73"/>
      <c r="D2408" s="73" t="s">
        <v>64</v>
      </c>
      <c r="E2408" s="66"/>
      <c r="F2408" s="66" t="s">
        <v>64</v>
      </c>
      <c r="G2408" s="67"/>
      <c r="H2408" s="67"/>
      <c r="I2408" s="107"/>
      <c r="J2408" s="67"/>
      <c r="K2408" s="69"/>
      <c r="L2408" s="67"/>
      <c r="M2408" s="74">
        <v>0</v>
      </c>
      <c r="N2408" s="34" t="str">
        <f t="shared" si="409"/>
        <v/>
      </c>
      <c r="O2408" s="38">
        <f t="shared" si="410"/>
        <v>0</v>
      </c>
      <c r="P2408" s="77" t="s">
        <v>83</v>
      </c>
      <c r="Q2408" s="135">
        <v>44816</v>
      </c>
      <c r="R2408" s="35">
        <v>0</v>
      </c>
      <c r="S2408" s="35">
        <v>0</v>
      </c>
      <c r="T2408" s="10" t="str">
        <f t="shared" si="406"/>
        <v>Sem - 37</v>
      </c>
      <c r="U2408" s="10" t="str">
        <f t="shared" si="407"/>
        <v>Septembre</v>
      </c>
      <c r="V2408" s="36" t="s">
        <v>1205</v>
      </c>
      <c r="W2408" s="34"/>
      <c r="X2408" s="91">
        <f t="shared" si="408"/>
        <v>0</v>
      </c>
      <c r="Y2408" s="92" t="str">
        <f>VLOOKUP('CM-CIC'!B2339,Annuaire_roster!B:F,4,0)</f>
        <v>EL KAOUTAR Fatima Zahra</v>
      </c>
      <c r="Z2408" s="37" t="s">
        <v>110</v>
      </c>
      <c r="AA2408" s="60" t="s">
        <v>232</v>
      </c>
      <c r="AB2408" s="35" t="s">
        <v>63</v>
      </c>
      <c r="AC2408" s="35" t="s">
        <v>63</v>
      </c>
      <c r="AD2408" s="35" t="s">
        <v>63</v>
      </c>
      <c r="AE2408" s="45" t="s">
        <v>63</v>
      </c>
      <c r="AF2408" s="61"/>
      <c r="AG2408" s="45"/>
    </row>
    <row r="2409" spans="1:33" x14ac:dyDescent="0.2">
      <c r="A2409" s="59">
        <f>+VLOOKUP(B2409,Annuaire_roster!B:G,5,0)</f>
        <v>1248</v>
      </c>
      <c r="B2409" s="78" t="s">
        <v>91</v>
      </c>
      <c r="C2409" s="73"/>
      <c r="D2409" s="73" t="s">
        <v>64</v>
      </c>
      <c r="E2409" s="66"/>
      <c r="F2409" s="66" t="s">
        <v>64</v>
      </c>
      <c r="G2409" s="67"/>
      <c r="H2409" s="67"/>
      <c r="I2409" s="107"/>
      <c r="J2409" s="67"/>
      <c r="K2409" s="69"/>
      <c r="L2409" s="67"/>
      <c r="M2409" s="74">
        <v>0</v>
      </c>
      <c r="N2409" s="34" t="str">
        <f t="shared" si="409"/>
        <v/>
      </c>
      <c r="O2409" s="38">
        <f t="shared" si="410"/>
        <v>0</v>
      </c>
      <c r="P2409" s="77" t="s">
        <v>83</v>
      </c>
      <c r="Q2409" s="135">
        <v>44816</v>
      </c>
      <c r="R2409" s="35">
        <v>0</v>
      </c>
      <c r="S2409" s="35">
        <v>0</v>
      </c>
      <c r="T2409" s="10" t="str">
        <f t="shared" si="406"/>
        <v>Sem - 37</v>
      </c>
      <c r="U2409" s="10" t="str">
        <f t="shared" si="407"/>
        <v>Septembre</v>
      </c>
      <c r="V2409" s="36" t="s">
        <v>1206</v>
      </c>
      <c r="W2409" s="34"/>
      <c r="X2409" s="91">
        <f t="shared" si="408"/>
        <v>0</v>
      </c>
      <c r="Y2409" s="92" t="str">
        <f>VLOOKUP('CM-CIC'!B2340,Annuaire_roster!B:F,4,0)</f>
        <v>EL KAOUTAR Fatima Zahra</v>
      </c>
      <c r="Z2409" s="37" t="s">
        <v>110</v>
      </c>
      <c r="AA2409" s="60" t="s">
        <v>232</v>
      </c>
      <c r="AB2409" s="35" t="s">
        <v>63</v>
      </c>
      <c r="AC2409" s="35" t="s">
        <v>63</v>
      </c>
      <c r="AD2409" s="35" t="s">
        <v>63</v>
      </c>
      <c r="AE2409" s="45" t="s">
        <v>63</v>
      </c>
      <c r="AF2409" s="61"/>
      <c r="AG2409" s="45"/>
    </row>
    <row r="2410" spans="1:33" x14ac:dyDescent="0.2">
      <c r="A2410" s="59">
        <f>+VLOOKUP(B2410,Annuaire_roster!B:G,5,0)</f>
        <v>1244</v>
      </c>
      <c r="B2410" s="78" t="s">
        <v>92</v>
      </c>
      <c r="C2410" s="73"/>
      <c r="D2410" s="73" t="s">
        <v>64</v>
      </c>
      <c r="E2410" s="66"/>
      <c r="F2410" s="66" t="s">
        <v>64</v>
      </c>
      <c r="G2410" s="67"/>
      <c r="H2410" s="67"/>
      <c r="I2410" s="107"/>
      <c r="J2410" s="67"/>
      <c r="K2410" s="69"/>
      <c r="L2410" s="67"/>
      <c r="M2410" s="74">
        <v>0</v>
      </c>
      <c r="N2410" s="34" t="str">
        <f t="shared" si="409"/>
        <v/>
      </c>
      <c r="O2410" s="38">
        <f t="shared" si="410"/>
        <v>0</v>
      </c>
      <c r="P2410" s="77" t="s">
        <v>83</v>
      </c>
      <c r="Q2410" s="135">
        <v>44816</v>
      </c>
      <c r="R2410" s="35">
        <v>0</v>
      </c>
      <c r="S2410" s="35">
        <v>0</v>
      </c>
      <c r="T2410" s="10" t="str">
        <f t="shared" si="406"/>
        <v>Sem - 37</v>
      </c>
      <c r="U2410" s="10" t="str">
        <f t="shared" si="407"/>
        <v>Septembre</v>
      </c>
      <c r="V2410" s="36" t="s">
        <v>1207</v>
      </c>
      <c r="W2410" s="34"/>
      <c r="X2410" s="91">
        <f t="shared" si="408"/>
        <v>0</v>
      </c>
      <c r="Y2410" s="92" t="str">
        <f>VLOOKUP('CM-CIC'!B2341,Annuaire_roster!B:F,4,0)</f>
        <v>EL KAOUTAR Fatima Zahra</v>
      </c>
      <c r="Z2410" s="37" t="s">
        <v>110</v>
      </c>
      <c r="AA2410" s="60" t="s">
        <v>232</v>
      </c>
      <c r="AB2410" s="35" t="s">
        <v>63</v>
      </c>
      <c r="AC2410" s="35" t="s">
        <v>63</v>
      </c>
      <c r="AD2410" s="35" t="s">
        <v>63</v>
      </c>
      <c r="AE2410" s="45" t="s">
        <v>63</v>
      </c>
      <c r="AF2410" s="61"/>
      <c r="AG2410" s="45"/>
    </row>
    <row r="2411" spans="1:33" x14ac:dyDescent="0.2">
      <c r="A2411" s="59">
        <f>+VLOOKUP(B2411,Annuaire_roster!B:G,5,0)</f>
        <v>1302</v>
      </c>
      <c r="B2411" s="78" t="s">
        <v>112</v>
      </c>
      <c r="C2411" s="73"/>
      <c r="D2411" s="73" t="s">
        <v>64</v>
      </c>
      <c r="E2411" s="66"/>
      <c r="F2411" s="66" t="s">
        <v>64</v>
      </c>
      <c r="G2411" s="67"/>
      <c r="H2411" s="67"/>
      <c r="I2411" s="107"/>
      <c r="J2411" s="67"/>
      <c r="K2411" s="69"/>
      <c r="L2411" s="67"/>
      <c r="M2411" s="74">
        <v>0</v>
      </c>
      <c r="N2411" s="34" t="str">
        <f t="shared" si="409"/>
        <v/>
      </c>
      <c r="O2411" s="38">
        <f t="shared" si="410"/>
        <v>0</v>
      </c>
      <c r="P2411" s="72" t="s">
        <v>83</v>
      </c>
      <c r="Q2411" s="135">
        <v>44816</v>
      </c>
      <c r="R2411" s="35">
        <v>0</v>
      </c>
      <c r="S2411" s="35">
        <v>0</v>
      </c>
      <c r="T2411" s="10" t="str">
        <f t="shared" si="406"/>
        <v>Sem - 37</v>
      </c>
      <c r="U2411" s="10" t="str">
        <f t="shared" si="407"/>
        <v>Septembre</v>
      </c>
      <c r="V2411" s="36" t="s">
        <v>1208</v>
      </c>
      <c r="W2411" s="34"/>
      <c r="X2411" s="91">
        <f t="shared" si="408"/>
        <v>0</v>
      </c>
      <c r="Y2411" s="92" t="str">
        <f>VLOOKUP('CM-CIC'!B2342,Annuaire_roster!B:F,4,0)</f>
        <v>EL KAOUTAR Fatima Zahra</v>
      </c>
      <c r="Z2411" s="37" t="s">
        <v>110</v>
      </c>
      <c r="AA2411" s="60" t="s">
        <v>232</v>
      </c>
      <c r="AB2411" s="35" t="s">
        <v>63</v>
      </c>
      <c r="AC2411" s="35" t="s">
        <v>63</v>
      </c>
      <c r="AD2411" s="35" t="s">
        <v>63</v>
      </c>
      <c r="AE2411" s="45" t="s">
        <v>63</v>
      </c>
      <c r="AF2411" s="61"/>
      <c r="AG2411" s="45"/>
    </row>
    <row r="2412" spans="1:33" x14ac:dyDescent="0.2">
      <c r="A2412" s="59">
        <f>+VLOOKUP(B2412,Annuaire_roster!B:G,5,0)</f>
        <v>1369</v>
      </c>
      <c r="B2412" s="78" t="s">
        <v>113</v>
      </c>
      <c r="C2412" s="73"/>
      <c r="D2412" s="73" t="s">
        <v>64</v>
      </c>
      <c r="E2412" s="66"/>
      <c r="F2412" s="66" t="s">
        <v>64</v>
      </c>
      <c r="G2412" s="67"/>
      <c r="H2412" s="67"/>
      <c r="I2412" s="107"/>
      <c r="J2412" s="67"/>
      <c r="K2412" s="69"/>
      <c r="L2412" s="67"/>
      <c r="M2412" s="74">
        <v>0</v>
      </c>
      <c r="N2412" s="34" t="str">
        <f t="shared" si="409"/>
        <v/>
      </c>
      <c r="O2412" s="38">
        <f t="shared" si="410"/>
        <v>0</v>
      </c>
      <c r="P2412" s="77" t="s">
        <v>83</v>
      </c>
      <c r="Q2412" s="135">
        <v>44816</v>
      </c>
      <c r="R2412" s="35">
        <v>0</v>
      </c>
      <c r="S2412" s="35">
        <v>0</v>
      </c>
      <c r="T2412" s="10" t="str">
        <f t="shared" si="406"/>
        <v>Sem - 37</v>
      </c>
      <c r="U2412" s="10" t="str">
        <f t="shared" si="407"/>
        <v>Septembre</v>
      </c>
      <c r="V2412" s="36" t="s">
        <v>1209</v>
      </c>
      <c r="W2412" s="34"/>
      <c r="X2412" s="91">
        <f t="shared" si="408"/>
        <v>0</v>
      </c>
      <c r="Y2412" s="92" t="str">
        <f>VLOOKUP('CM-CIC'!B2343,Annuaire_roster!B:F,4,0)</f>
        <v>EL KAOUTAR Fatima Zahra</v>
      </c>
      <c r="Z2412" s="37" t="s">
        <v>110</v>
      </c>
      <c r="AA2412" s="60" t="s">
        <v>232</v>
      </c>
      <c r="AB2412" s="35" t="s">
        <v>63</v>
      </c>
      <c r="AC2412" s="35" t="s">
        <v>63</v>
      </c>
      <c r="AD2412" s="35" t="s">
        <v>63</v>
      </c>
      <c r="AE2412" s="45" t="s">
        <v>63</v>
      </c>
      <c r="AF2412" s="61"/>
      <c r="AG2412" s="45"/>
    </row>
    <row r="2413" spans="1:33" x14ac:dyDescent="0.2">
      <c r="A2413" s="59">
        <f>+VLOOKUP(B2413,Annuaire_roster!B:G,5,0)</f>
        <v>1373</v>
      </c>
      <c r="B2413" s="78" t="s">
        <v>118</v>
      </c>
      <c r="C2413" s="73"/>
      <c r="D2413" s="73" t="s">
        <v>64</v>
      </c>
      <c r="E2413" s="66"/>
      <c r="F2413" s="66" t="s">
        <v>64</v>
      </c>
      <c r="G2413" s="67"/>
      <c r="H2413" s="67"/>
      <c r="I2413" s="107"/>
      <c r="J2413" s="67"/>
      <c r="K2413" s="69"/>
      <c r="L2413" s="67"/>
      <c r="M2413" s="74">
        <v>0</v>
      </c>
      <c r="N2413" s="34" t="str">
        <f t="shared" si="409"/>
        <v/>
      </c>
      <c r="O2413" s="38">
        <f t="shared" si="410"/>
        <v>0</v>
      </c>
      <c r="P2413" s="77" t="s">
        <v>83</v>
      </c>
      <c r="Q2413" s="135">
        <v>44816</v>
      </c>
      <c r="R2413" s="35">
        <v>0</v>
      </c>
      <c r="S2413" s="35">
        <v>0</v>
      </c>
      <c r="T2413" s="10" t="str">
        <f t="shared" si="406"/>
        <v>Sem - 37</v>
      </c>
      <c r="U2413" s="10" t="str">
        <f t="shared" si="407"/>
        <v>Septembre</v>
      </c>
      <c r="V2413" s="36" t="s">
        <v>1210</v>
      </c>
      <c r="W2413" s="34"/>
      <c r="X2413" s="91">
        <f t="shared" si="408"/>
        <v>0</v>
      </c>
      <c r="Y2413" s="92" t="str">
        <f>VLOOKUP('CM-CIC'!B2344,Annuaire_roster!B:F,4,0)</f>
        <v>EL KAOUTAR Fatima Zahra</v>
      </c>
      <c r="Z2413" s="37" t="s">
        <v>110</v>
      </c>
      <c r="AA2413" s="60" t="s">
        <v>232</v>
      </c>
      <c r="AB2413" s="35" t="s">
        <v>63</v>
      </c>
      <c r="AC2413" s="35" t="s">
        <v>63</v>
      </c>
      <c r="AD2413" s="35" t="s">
        <v>63</v>
      </c>
      <c r="AE2413" s="45" t="s">
        <v>63</v>
      </c>
      <c r="AF2413" s="61"/>
      <c r="AG2413" s="45"/>
    </row>
    <row r="2414" spans="1:33" x14ac:dyDescent="0.2">
      <c r="A2414" s="59">
        <f>+VLOOKUP(B2414,Annuaire_roster!B:G,5,0)</f>
        <v>1422</v>
      </c>
      <c r="B2414" s="78" t="s">
        <v>148</v>
      </c>
      <c r="C2414" s="73"/>
      <c r="D2414" s="73" t="s">
        <v>64</v>
      </c>
      <c r="E2414" s="66"/>
      <c r="F2414" s="66" t="s">
        <v>64</v>
      </c>
      <c r="G2414" s="73"/>
      <c r="H2414" s="67"/>
      <c r="I2414" s="75"/>
      <c r="J2414" s="67"/>
      <c r="K2414" s="69"/>
      <c r="L2414" s="67"/>
      <c r="M2414" s="74">
        <v>0</v>
      </c>
      <c r="N2414" s="34" t="str">
        <f t="shared" si="409"/>
        <v/>
      </c>
      <c r="O2414" s="38">
        <f t="shared" si="410"/>
        <v>0</v>
      </c>
      <c r="P2414" s="77" t="s">
        <v>83</v>
      </c>
      <c r="Q2414" s="135">
        <v>44816</v>
      </c>
      <c r="R2414" s="35">
        <v>0</v>
      </c>
      <c r="S2414" s="35">
        <v>0</v>
      </c>
      <c r="T2414" s="10" t="str">
        <f t="shared" si="406"/>
        <v>Sem - 37</v>
      </c>
      <c r="U2414" s="10" t="str">
        <f t="shared" si="407"/>
        <v>Septembre</v>
      </c>
      <c r="V2414" s="36" t="s">
        <v>1211</v>
      </c>
      <c r="W2414" s="34"/>
      <c r="X2414" s="91">
        <f t="shared" si="408"/>
        <v>0</v>
      </c>
      <c r="Y2414" s="92" t="str">
        <f>VLOOKUP('CM-CIC'!B2345,Annuaire_roster!B:F,4,0)</f>
        <v>EL KAOUTAR Fatima Zahra</v>
      </c>
      <c r="Z2414" s="37" t="s">
        <v>110</v>
      </c>
      <c r="AA2414" s="60" t="s">
        <v>232</v>
      </c>
      <c r="AB2414" s="35" t="s">
        <v>63</v>
      </c>
      <c r="AC2414" s="35" t="s">
        <v>63</v>
      </c>
      <c r="AD2414" s="35" t="s">
        <v>63</v>
      </c>
      <c r="AE2414" s="45" t="s">
        <v>63</v>
      </c>
      <c r="AF2414" s="61"/>
      <c r="AG2414" s="45"/>
    </row>
    <row r="2415" spans="1:33" x14ac:dyDescent="0.2">
      <c r="A2415" s="59">
        <f>+VLOOKUP(B2415,Annuaire_roster!B:G,5,0)</f>
        <v>1423</v>
      </c>
      <c r="B2415" s="78" t="s">
        <v>149</v>
      </c>
      <c r="C2415" s="73"/>
      <c r="D2415" s="73" t="s">
        <v>64</v>
      </c>
      <c r="E2415" s="66"/>
      <c r="F2415" s="66" t="s">
        <v>64</v>
      </c>
      <c r="G2415" s="73"/>
      <c r="H2415" s="67"/>
      <c r="I2415" s="75"/>
      <c r="J2415" s="67"/>
      <c r="K2415" s="69"/>
      <c r="L2415" s="67"/>
      <c r="M2415" s="74">
        <v>0</v>
      </c>
      <c r="N2415" s="34" t="str">
        <f t="shared" si="409"/>
        <v/>
      </c>
      <c r="O2415" s="38">
        <f t="shared" si="410"/>
        <v>0</v>
      </c>
      <c r="P2415" s="77" t="s">
        <v>83</v>
      </c>
      <c r="Q2415" s="135">
        <v>44816</v>
      </c>
      <c r="R2415" s="35">
        <v>0</v>
      </c>
      <c r="S2415" s="35">
        <v>0</v>
      </c>
      <c r="T2415" s="10" t="str">
        <f t="shared" si="406"/>
        <v>Sem - 37</v>
      </c>
      <c r="U2415" s="10" t="str">
        <f t="shared" si="407"/>
        <v>Septembre</v>
      </c>
      <c r="V2415" s="36" t="s">
        <v>1212</v>
      </c>
      <c r="W2415" s="34"/>
      <c r="X2415" s="91">
        <f t="shared" si="408"/>
        <v>0</v>
      </c>
      <c r="Y2415" s="92" t="str">
        <f>VLOOKUP('CM-CIC'!B2346,Annuaire_roster!B:F,4,0)</f>
        <v>EL KAOUTAR Fatima Zahra</v>
      </c>
      <c r="Z2415" s="37" t="s">
        <v>110</v>
      </c>
      <c r="AA2415" s="60" t="s">
        <v>232</v>
      </c>
      <c r="AB2415" s="35" t="s">
        <v>63</v>
      </c>
      <c r="AC2415" s="35" t="s">
        <v>63</v>
      </c>
      <c r="AD2415" s="35" t="s">
        <v>63</v>
      </c>
      <c r="AE2415" s="45" t="s">
        <v>63</v>
      </c>
      <c r="AF2415" s="61"/>
      <c r="AG2415" s="45"/>
    </row>
    <row r="2416" spans="1:33" x14ac:dyDescent="0.2">
      <c r="A2416" s="59">
        <f>+VLOOKUP(B2416,Annuaire_roster!B:G,5,0)</f>
        <v>1425</v>
      </c>
      <c r="B2416" s="78" t="s">
        <v>150</v>
      </c>
      <c r="C2416" s="73"/>
      <c r="D2416" s="73" t="s">
        <v>64</v>
      </c>
      <c r="E2416" s="66"/>
      <c r="F2416" s="66" t="s">
        <v>64</v>
      </c>
      <c r="G2416" s="73"/>
      <c r="H2416" s="67"/>
      <c r="I2416" s="75"/>
      <c r="J2416" s="67"/>
      <c r="K2416" s="69"/>
      <c r="L2416" s="67"/>
      <c r="M2416" s="74">
        <v>0</v>
      </c>
      <c r="N2416" s="34" t="str">
        <f t="shared" si="409"/>
        <v/>
      </c>
      <c r="O2416" s="38">
        <f t="shared" si="410"/>
        <v>0</v>
      </c>
      <c r="P2416" s="77" t="s">
        <v>83</v>
      </c>
      <c r="Q2416" s="135">
        <v>44816</v>
      </c>
      <c r="R2416" s="35">
        <v>0</v>
      </c>
      <c r="S2416" s="35">
        <v>0</v>
      </c>
      <c r="T2416" s="10" t="str">
        <f t="shared" si="406"/>
        <v>Sem - 37</v>
      </c>
      <c r="U2416" s="10" t="str">
        <f t="shared" si="407"/>
        <v>Septembre</v>
      </c>
      <c r="V2416" s="36" t="s">
        <v>1213</v>
      </c>
      <c r="W2416" s="34"/>
      <c r="X2416" s="91">
        <f t="shared" si="408"/>
        <v>0</v>
      </c>
      <c r="Y2416" s="92" t="str">
        <f>VLOOKUP('CM-CIC'!B2347,Annuaire_roster!B:F,4,0)</f>
        <v>EL KAOUTAR Fatima Zahra</v>
      </c>
      <c r="Z2416" s="37" t="s">
        <v>110</v>
      </c>
      <c r="AA2416" s="60" t="s">
        <v>232</v>
      </c>
      <c r="AB2416" s="35" t="s">
        <v>63</v>
      </c>
      <c r="AC2416" s="35" t="s">
        <v>63</v>
      </c>
      <c r="AD2416" s="35" t="s">
        <v>63</v>
      </c>
      <c r="AE2416" s="45" t="s">
        <v>63</v>
      </c>
      <c r="AF2416" s="61"/>
      <c r="AG2416" s="45"/>
    </row>
    <row r="2417" spans="1:33" x14ac:dyDescent="0.2">
      <c r="A2417" s="59">
        <f>+VLOOKUP(B2417,Annuaire_roster!B:G,5,0)</f>
        <v>1436</v>
      </c>
      <c r="B2417" s="78" t="s">
        <v>157</v>
      </c>
      <c r="C2417" s="73"/>
      <c r="D2417" s="73" t="s">
        <v>64</v>
      </c>
      <c r="E2417" s="66"/>
      <c r="F2417" s="66" t="s">
        <v>64</v>
      </c>
      <c r="G2417" s="73"/>
      <c r="H2417" s="67"/>
      <c r="I2417" s="75"/>
      <c r="J2417" s="67"/>
      <c r="K2417" s="69"/>
      <c r="L2417" s="67"/>
      <c r="M2417" s="74">
        <v>0</v>
      </c>
      <c r="N2417" s="34" t="str">
        <f t="shared" si="409"/>
        <v/>
      </c>
      <c r="O2417" s="38">
        <f t="shared" si="410"/>
        <v>0</v>
      </c>
      <c r="P2417" s="77" t="s">
        <v>83</v>
      </c>
      <c r="Q2417" s="135">
        <v>44816</v>
      </c>
      <c r="R2417" s="35">
        <v>0</v>
      </c>
      <c r="S2417" s="35">
        <v>0</v>
      </c>
      <c r="T2417" s="10" t="str">
        <f t="shared" si="406"/>
        <v>Sem - 37</v>
      </c>
      <c r="U2417" s="10" t="str">
        <f t="shared" si="407"/>
        <v>Septembre</v>
      </c>
      <c r="V2417" s="36" t="s">
        <v>1214</v>
      </c>
      <c r="W2417" s="34"/>
      <c r="X2417" s="91">
        <f t="shared" si="408"/>
        <v>0</v>
      </c>
      <c r="Y2417" s="92" t="str">
        <f>VLOOKUP('CM-CIC'!B2348,Annuaire_roster!B:F,4,0)</f>
        <v>EL KAOUTAR Fatima Zahra</v>
      </c>
      <c r="Z2417" s="37" t="s">
        <v>110</v>
      </c>
      <c r="AA2417" s="60" t="s">
        <v>232</v>
      </c>
      <c r="AB2417" s="35" t="s">
        <v>63</v>
      </c>
      <c r="AC2417" s="35" t="s">
        <v>63</v>
      </c>
      <c r="AD2417" s="35" t="s">
        <v>63</v>
      </c>
      <c r="AE2417" s="45" t="s">
        <v>63</v>
      </c>
      <c r="AF2417" s="61"/>
      <c r="AG2417" s="45"/>
    </row>
    <row r="2418" spans="1:33" x14ac:dyDescent="0.2">
      <c r="A2418" s="59">
        <f>+VLOOKUP(B2418,Annuaire_roster!B:G,5,0)</f>
        <v>1437</v>
      </c>
      <c r="B2418" s="78" t="s">
        <v>158</v>
      </c>
      <c r="C2418" s="73"/>
      <c r="D2418" s="73" t="s">
        <v>64</v>
      </c>
      <c r="E2418" s="66"/>
      <c r="F2418" s="66" t="s">
        <v>64</v>
      </c>
      <c r="G2418" s="73"/>
      <c r="H2418" s="67"/>
      <c r="I2418" s="75"/>
      <c r="J2418" s="67"/>
      <c r="K2418" s="69"/>
      <c r="L2418" s="67"/>
      <c r="M2418" s="74">
        <v>0</v>
      </c>
      <c r="N2418" s="34" t="str">
        <f t="shared" si="409"/>
        <v/>
      </c>
      <c r="O2418" s="38">
        <f t="shared" si="410"/>
        <v>0</v>
      </c>
      <c r="P2418" s="77" t="s">
        <v>83</v>
      </c>
      <c r="Q2418" s="135">
        <v>44816</v>
      </c>
      <c r="R2418" s="35">
        <v>0</v>
      </c>
      <c r="S2418" s="35">
        <v>0</v>
      </c>
      <c r="T2418" s="10" t="str">
        <f t="shared" si="406"/>
        <v>Sem - 37</v>
      </c>
      <c r="U2418" s="10" t="str">
        <f t="shared" si="407"/>
        <v>Septembre</v>
      </c>
      <c r="V2418" s="36" t="s">
        <v>1215</v>
      </c>
      <c r="W2418" s="34"/>
      <c r="X2418" s="91">
        <f t="shared" si="408"/>
        <v>0</v>
      </c>
      <c r="Y2418" s="92" t="str">
        <f>VLOOKUP('CM-CIC'!B2349,Annuaire_roster!B:F,4,0)</f>
        <v>EL KAOUTAR Fatima Zahra</v>
      </c>
      <c r="Z2418" s="37" t="s">
        <v>110</v>
      </c>
      <c r="AA2418" s="60" t="s">
        <v>232</v>
      </c>
      <c r="AB2418" s="35" t="s">
        <v>63</v>
      </c>
      <c r="AC2418" s="35" t="s">
        <v>63</v>
      </c>
      <c r="AD2418" s="35" t="s">
        <v>63</v>
      </c>
      <c r="AE2418" s="45" t="s">
        <v>63</v>
      </c>
      <c r="AF2418" s="61"/>
      <c r="AG2418" s="45"/>
    </row>
    <row r="2419" spans="1:33" x14ac:dyDescent="0.2">
      <c r="A2419" s="59">
        <f>+VLOOKUP(B2419,Annuaire_roster!B:G,5,0)</f>
        <v>1177</v>
      </c>
      <c r="B2419" s="78" t="s">
        <v>75</v>
      </c>
      <c r="C2419" s="73">
        <v>0.34305555555555556</v>
      </c>
      <c r="D2419" s="73">
        <v>0.33333333333333331</v>
      </c>
      <c r="E2419" s="66">
        <v>0.75</v>
      </c>
      <c r="F2419" s="66">
        <v>0.75</v>
      </c>
      <c r="G2419" s="67"/>
      <c r="H2419" s="67"/>
      <c r="I2419" s="108"/>
      <c r="J2419" s="67"/>
      <c r="K2419" s="69"/>
      <c r="L2419" s="67">
        <v>0</v>
      </c>
      <c r="M2419" s="74">
        <v>0</v>
      </c>
      <c r="N2419" s="34">
        <f t="shared" si="409"/>
        <v>0.375</v>
      </c>
      <c r="O2419" s="38">
        <f t="shared" si="410"/>
        <v>0.375</v>
      </c>
      <c r="P2419" s="77" t="s">
        <v>83</v>
      </c>
      <c r="Q2419" s="135">
        <v>44817</v>
      </c>
      <c r="R2419" s="35">
        <f t="shared" ref="R2419:R2482" si="411">IF(M2419="Abs",O2419,0)</f>
        <v>0</v>
      </c>
      <c r="S2419" s="35">
        <f t="shared" ref="S2419:S2482" si="412">SUM(R2419,L2419,I2419,J2419,W2419,H2419)</f>
        <v>0</v>
      </c>
      <c r="T2419" s="10" t="str">
        <f t="shared" si="406"/>
        <v>Sem - 38</v>
      </c>
      <c r="U2419" s="10" t="str">
        <f t="shared" si="407"/>
        <v>Septembre</v>
      </c>
      <c r="V2419" s="36" t="str">
        <f t="shared" ref="V2419:V2482" si="413">+TEXT(Q2419,"aaa")</f>
        <v>2026</v>
      </c>
      <c r="W2419" s="34"/>
      <c r="X2419" s="91">
        <f t="shared" si="408"/>
        <v>0</v>
      </c>
      <c r="Y2419" s="92" t="str">
        <f>VLOOKUP('CM-CIC'!B2350,Annuaire_roster!B:F,4,0)</f>
        <v>EL KAOUTAR Fatima Zahra</v>
      </c>
      <c r="Z2419" s="37" t="s">
        <v>110</v>
      </c>
      <c r="AA2419" s="60" t="s">
        <v>39</v>
      </c>
      <c r="AB2419" s="35" t="str">
        <f t="shared" ref="AB2419:AB2482" si="414">IF(AND(D2419="Congé",F2419="Congé"),0.333333333333333,IF(OR(AND(D2419="Congé",F2419&lt;&gt;"Congé"),(AND(F2419="Congé",D2419&lt;&gt;"Congé"))),0.166666666666667,""))</f>
        <v/>
      </c>
      <c r="AC2419" s="35" t="str">
        <f t="shared" ref="AC2419:AC2482" si="415">IF(AND(D2419="Congé sans solde",F2419="Congé sans solde"),0.333333333333333,IF(OR(AND(D2419="Congé sans solde",F2419&lt;&gt;"Congé sans solde"),(AND(F2419="Congé sans solde",D2419&lt;&gt;"Congé sans solde"))),0.166666666666667,""))</f>
        <v/>
      </c>
      <c r="AD2419" s="35" t="str">
        <f t="shared" ref="AD2419:AD2482" si="416">IF(AND(D2419="Congé spécial",F2419="Congé spécial"),0.333333333333333,IF(OR(AND(D2419="Congé spécial",F2419&lt;&gt;"Congé décès"),(AND(F2419="Congé spécial",D2419&lt;&gt;"Congé spécial"))),0.166666666666667,""))</f>
        <v/>
      </c>
      <c r="AE2419" s="45" t="str">
        <f t="shared" ref="AE2419:AE2482" si="417">IF(AND(D2419="Férié",F2419="Férié"),0.333333333333333,IF(OR(AND(D2419="Férié",F2419&lt;&gt;"Férié"),(AND(F2419="Férié",D2419&lt;&gt;"Férié"))),0.166666666666667,""))</f>
        <v/>
      </c>
      <c r="AF2419" s="61"/>
      <c r="AG2419" s="45"/>
    </row>
    <row r="2420" spans="1:33" x14ac:dyDescent="0.2">
      <c r="A2420" s="59">
        <f>+VLOOKUP(B2420,Annuaire_roster!B:G,5,0)</f>
        <v>1373</v>
      </c>
      <c r="B2420" s="78" t="s">
        <v>118</v>
      </c>
      <c r="C2420" s="73">
        <v>0.34583333333333333</v>
      </c>
      <c r="D2420" s="73">
        <v>0.33333333333333331</v>
      </c>
      <c r="E2420" s="66">
        <v>0.75</v>
      </c>
      <c r="F2420" s="66">
        <v>0.75</v>
      </c>
      <c r="G2420" s="67"/>
      <c r="H2420" s="67"/>
      <c r="I2420" s="108"/>
      <c r="J2420" s="67"/>
      <c r="K2420" s="69"/>
      <c r="L2420" s="67">
        <v>0</v>
      </c>
      <c r="M2420" s="74">
        <v>0</v>
      </c>
      <c r="N2420" s="34">
        <f t="shared" si="409"/>
        <v>0.375</v>
      </c>
      <c r="O2420" s="38">
        <f t="shared" si="410"/>
        <v>0.375</v>
      </c>
      <c r="P2420" s="77" t="s">
        <v>83</v>
      </c>
      <c r="Q2420" s="135">
        <v>44817</v>
      </c>
      <c r="R2420" s="35">
        <f t="shared" si="411"/>
        <v>0</v>
      </c>
      <c r="S2420" s="35">
        <f t="shared" si="412"/>
        <v>0</v>
      </c>
      <c r="T2420" s="10" t="str">
        <f t="shared" si="406"/>
        <v>Sem - 38</v>
      </c>
      <c r="U2420" s="10" t="str">
        <f t="shared" si="407"/>
        <v>Septembre</v>
      </c>
      <c r="V2420" s="36" t="str">
        <f t="shared" si="413"/>
        <v>2026</v>
      </c>
      <c r="W2420" s="34"/>
      <c r="X2420" s="91">
        <f t="shared" si="408"/>
        <v>0</v>
      </c>
      <c r="Y2420" s="92" t="str">
        <f>VLOOKUP('CM-CIC'!B2351,Annuaire_roster!B:F,4,0)</f>
        <v>EL KAOUTAR Fatima Zahra</v>
      </c>
      <c r="Z2420" s="37" t="s">
        <v>110</v>
      </c>
      <c r="AA2420" s="60" t="s">
        <v>39</v>
      </c>
      <c r="AB2420" s="35" t="str">
        <f t="shared" si="414"/>
        <v/>
      </c>
      <c r="AC2420" s="35" t="str">
        <f t="shared" si="415"/>
        <v/>
      </c>
      <c r="AD2420" s="35" t="str">
        <f t="shared" si="416"/>
        <v/>
      </c>
      <c r="AE2420" s="45" t="str">
        <f t="shared" si="417"/>
        <v/>
      </c>
      <c r="AF2420" s="61"/>
      <c r="AG2420" s="45"/>
    </row>
    <row r="2421" spans="1:33" x14ac:dyDescent="0.2">
      <c r="A2421" s="59">
        <f>+VLOOKUP(B2421,Annuaire_roster!B:G,5,0)</f>
        <v>1425</v>
      </c>
      <c r="B2421" s="78" t="s">
        <v>150</v>
      </c>
      <c r="C2421" s="73">
        <v>0.33611111111111114</v>
      </c>
      <c r="D2421" s="73">
        <v>0.33333333333333331</v>
      </c>
      <c r="E2421" s="66">
        <v>0.75</v>
      </c>
      <c r="F2421" s="66">
        <v>0.75</v>
      </c>
      <c r="G2421" s="67"/>
      <c r="H2421" s="67"/>
      <c r="I2421" s="108"/>
      <c r="J2421" s="67"/>
      <c r="K2421" s="69"/>
      <c r="L2421" s="67">
        <v>0</v>
      </c>
      <c r="M2421" s="74">
        <v>0</v>
      </c>
      <c r="N2421" s="34">
        <f t="shared" si="409"/>
        <v>0.375</v>
      </c>
      <c r="O2421" s="38">
        <f t="shared" si="410"/>
        <v>0.375</v>
      </c>
      <c r="P2421" s="77" t="s">
        <v>83</v>
      </c>
      <c r="Q2421" s="135">
        <v>44817</v>
      </c>
      <c r="R2421" s="35">
        <f t="shared" si="411"/>
        <v>0</v>
      </c>
      <c r="S2421" s="35">
        <f t="shared" si="412"/>
        <v>0</v>
      </c>
      <c r="T2421" s="10" t="str">
        <f t="shared" si="406"/>
        <v>Sem - 38</v>
      </c>
      <c r="U2421" s="10" t="str">
        <f t="shared" si="407"/>
        <v>Septembre</v>
      </c>
      <c r="V2421" s="36" t="str">
        <f t="shared" si="413"/>
        <v>2026</v>
      </c>
      <c r="W2421" s="34"/>
      <c r="X2421" s="91">
        <f t="shared" si="408"/>
        <v>0</v>
      </c>
      <c r="Y2421" s="92" t="str">
        <f>VLOOKUP('CM-CIC'!B2352,Annuaire_roster!B:F,4,0)</f>
        <v>EL KAOUTAR Fatima Zahra</v>
      </c>
      <c r="Z2421" s="37" t="s">
        <v>110</v>
      </c>
      <c r="AA2421" s="60" t="s">
        <v>39</v>
      </c>
      <c r="AB2421" s="35" t="str">
        <f t="shared" si="414"/>
        <v/>
      </c>
      <c r="AC2421" s="35" t="str">
        <f t="shared" si="415"/>
        <v/>
      </c>
      <c r="AD2421" s="35" t="str">
        <f t="shared" si="416"/>
        <v/>
      </c>
      <c r="AE2421" s="45" t="str">
        <f t="shared" si="417"/>
        <v/>
      </c>
      <c r="AF2421" s="61"/>
      <c r="AG2421" s="45"/>
    </row>
    <row r="2422" spans="1:33" x14ac:dyDescent="0.2">
      <c r="A2422" s="59">
        <f>+VLOOKUP(B2422,Annuaire_roster!B:G,5,0)</f>
        <v>1202</v>
      </c>
      <c r="B2422" s="78" t="s">
        <v>161</v>
      </c>
      <c r="C2422" s="73">
        <v>0.33055555555555555</v>
      </c>
      <c r="D2422" s="73">
        <v>0.33333333333333331</v>
      </c>
      <c r="E2422" s="66">
        <v>0.75</v>
      </c>
      <c r="F2422" s="66">
        <v>0.75</v>
      </c>
      <c r="G2422" s="67"/>
      <c r="H2422" s="67"/>
      <c r="I2422" s="107" t="s">
        <v>63</v>
      </c>
      <c r="J2422" s="67"/>
      <c r="K2422" s="69">
        <v>0</v>
      </c>
      <c r="L2422" s="67">
        <v>0</v>
      </c>
      <c r="M2422" s="74">
        <v>0</v>
      </c>
      <c r="N2422" s="34">
        <f t="shared" si="409"/>
        <v>0.375</v>
      </c>
      <c r="O2422" s="38">
        <f t="shared" si="410"/>
        <v>0.375</v>
      </c>
      <c r="P2422" s="77" t="s">
        <v>83</v>
      </c>
      <c r="Q2422" s="135">
        <v>44817</v>
      </c>
      <c r="R2422" s="35">
        <f t="shared" si="411"/>
        <v>0</v>
      </c>
      <c r="S2422" s="35">
        <f t="shared" si="412"/>
        <v>0</v>
      </c>
      <c r="T2422" s="10" t="str">
        <f t="shared" si="406"/>
        <v>Sem - 38</v>
      </c>
      <c r="U2422" s="10" t="str">
        <f t="shared" si="407"/>
        <v>Septembre</v>
      </c>
      <c r="V2422" s="36" t="str">
        <f t="shared" si="413"/>
        <v>2026</v>
      </c>
      <c r="W2422" s="34"/>
      <c r="X2422" s="91">
        <f t="shared" si="408"/>
        <v>2.7777777777777679E-3</v>
      </c>
      <c r="Y2422" s="92" t="str">
        <f>VLOOKUP('CM-CIC'!B2353,Annuaire_roster!B:F,4,0)</f>
        <v>EL KAOUTAR Fatima Zahra</v>
      </c>
      <c r="Z2422" s="37" t="s">
        <v>110</v>
      </c>
      <c r="AA2422" s="60" t="s">
        <v>39</v>
      </c>
      <c r="AB2422" s="35" t="str">
        <f t="shared" si="414"/>
        <v/>
      </c>
      <c r="AC2422" s="35" t="str">
        <f t="shared" si="415"/>
        <v/>
      </c>
      <c r="AD2422" s="35" t="str">
        <f t="shared" si="416"/>
        <v/>
      </c>
      <c r="AE2422" s="45" t="str">
        <f t="shared" si="417"/>
        <v/>
      </c>
      <c r="AF2422" s="61"/>
      <c r="AG2422" s="45"/>
    </row>
    <row r="2423" spans="1:33" x14ac:dyDescent="0.2">
      <c r="A2423" s="59">
        <f>+VLOOKUP(B2423,Annuaire_roster!B:G,5,0)</f>
        <v>1244</v>
      </c>
      <c r="B2423" s="78" t="s">
        <v>92</v>
      </c>
      <c r="C2423" s="73"/>
      <c r="D2423" s="73">
        <v>0.33333333333333331</v>
      </c>
      <c r="E2423" s="66"/>
      <c r="F2423" s="66">
        <v>0.75</v>
      </c>
      <c r="G2423" s="67"/>
      <c r="H2423" s="67"/>
      <c r="I2423" s="107" t="s">
        <v>63</v>
      </c>
      <c r="J2423" s="67"/>
      <c r="K2423" s="69">
        <v>0</v>
      </c>
      <c r="L2423" s="67">
        <v>0</v>
      </c>
      <c r="M2423" s="74" t="s">
        <v>187</v>
      </c>
      <c r="N2423" s="34" t="str">
        <f t="shared" si="409"/>
        <v/>
      </c>
      <c r="O2423" s="38">
        <f t="shared" si="410"/>
        <v>0.375</v>
      </c>
      <c r="P2423" s="77" t="s">
        <v>83</v>
      </c>
      <c r="Q2423" s="135">
        <v>44817</v>
      </c>
      <c r="R2423" s="35">
        <f t="shared" si="411"/>
        <v>0.375</v>
      </c>
      <c r="S2423" s="35">
        <f t="shared" si="412"/>
        <v>0.375</v>
      </c>
      <c r="T2423" s="10" t="str">
        <f t="shared" si="406"/>
        <v>Sem - 38</v>
      </c>
      <c r="U2423" s="10" t="str">
        <f t="shared" si="407"/>
        <v>Septembre</v>
      </c>
      <c r="V2423" s="36" t="str">
        <f t="shared" si="413"/>
        <v>2026</v>
      </c>
      <c r="W2423" s="34"/>
      <c r="X2423" s="91">
        <f t="shared" si="408"/>
        <v>0</v>
      </c>
      <c r="Y2423" s="92" t="str">
        <f>VLOOKUP('CM-CIC'!B2354,Annuaire_roster!B:F,4,0)</f>
        <v>EL KAOUTAR Fatima Zahra</v>
      </c>
      <c r="Z2423" s="37" t="s">
        <v>110</v>
      </c>
      <c r="AA2423" s="60" t="s">
        <v>39</v>
      </c>
      <c r="AB2423" s="35" t="str">
        <f t="shared" si="414"/>
        <v/>
      </c>
      <c r="AC2423" s="35" t="str">
        <f t="shared" si="415"/>
        <v/>
      </c>
      <c r="AD2423" s="35" t="str">
        <f t="shared" si="416"/>
        <v/>
      </c>
      <c r="AE2423" s="45" t="str">
        <f t="shared" si="417"/>
        <v/>
      </c>
      <c r="AF2423" s="61"/>
      <c r="AG2423" s="45"/>
    </row>
    <row r="2424" spans="1:33" x14ac:dyDescent="0.2">
      <c r="A2424" s="59">
        <f>+VLOOKUP(B2424,Annuaire_roster!B:G,5,0)</f>
        <v>1302</v>
      </c>
      <c r="B2424" s="78" t="s">
        <v>112</v>
      </c>
      <c r="C2424" s="73">
        <v>0.33333333333333331</v>
      </c>
      <c r="D2424" s="73">
        <v>0.33333333333333331</v>
      </c>
      <c r="E2424" s="66">
        <v>0.75</v>
      </c>
      <c r="F2424" s="66">
        <v>0.75</v>
      </c>
      <c r="G2424" s="67"/>
      <c r="H2424" s="67"/>
      <c r="I2424" s="107" t="s">
        <v>63</v>
      </c>
      <c r="J2424" s="67"/>
      <c r="K2424" s="69">
        <v>0</v>
      </c>
      <c r="L2424" s="67">
        <v>0</v>
      </c>
      <c r="M2424" s="74">
        <v>0</v>
      </c>
      <c r="N2424" s="34">
        <f t="shared" si="409"/>
        <v>0.375</v>
      </c>
      <c r="O2424" s="38">
        <f t="shared" si="410"/>
        <v>0.375</v>
      </c>
      <c r="P2424" s="77" t="s">
        <v>83</v>
      </c>
      <c r="Q2424" s="135">
        <v>44817</v>
      </c>
      <c r="R2424" s="35">
        <f t="shared" si="411"/>
        <v>0</v>
      </c>
      <c r="S2424" s="35">
        <f t="shared" si="412"/>
        <v>0</v>
      </c>
      <c r="T2424" s="10" t="str">
        <f t="shared" si="406"/>
        <v>Sem - 38</v>
      </c>
      <c r="U2424" s="10" t="str">
        <f t="shared" si="407"/>
        <v>Septembre</v>
      </c>
      <c r="V2424" s="36" t="str">
        <f t="shared" si="413"/>
        <v>2026</v>
      </c>
      <c r="W2424" s="34"/>
      <c r="X2424" s="91">
        <f t="shared" si="408"/>
        <v>0</v>
      </c>
      <c r="Y2424" s="92" t="str">
        <f>VLOOKUP('CM-CIC'!B2355,Annuaire_roster!B:F,4,0)</f>
        <v>EL KAOUTAR Fatima Zahra</v>
      </c>
      <c r="Z2424" s="37" t="s">
        <v>110</v>
      </c>
      <c r="AA2424" s="60" t="s">
        <v>39</v>
      </c>
      <c r="AB2424" s="35" t="str">
        <f t="shared" si="414"/>
        <v/>
      </c>
      <c r="AC2424" s="35" t="str">
        <f t="shared" si="415"/>
        <v/>
      </c>
      <c r="AD2424" s="35" t="str">
        <f t="shared" si="416"/>
        <v/>
      </c>
      <c r="AE2424" s="45" t="str">
        <f t="shared" si="417"/>
        <v/>
      </c>
      <c r="AF2424" s="61"/>
      <c r="AG2424" s="45"/>
    </row>
    <row r="2425" spans="1:33" x14ac:dyDescent="0.2">
      <c r="A2425" s="59">
        <f>+VLOOKUP(B2425,Annuaire_roster!B:G,5,0)</f>
        <v>1369</v>
      </c>
      <c r="B2425" s="78" t="s">
        <v>113</v>
      </c>
      <c r="C2425" s="73">
        <v>0.33124999999999999</v>
      </c>
      <c r="D2425" s="73">
        <v>0.33333333333333331</v>
      </c>
      <c r="E2425" s="66">
        <v>0.75</v>
      </c>
      <c r="F2425" s="66">
        <v>0.75</v>
      </c>
      <c r="G2425" s="67"/>
      <c r="H2425" s="67"/>
      <c r="I2425" s="107" t="s">
        <v>63</v>
      </c>
      <c r="J2425" s="67"/>
      <c r="K2425" s="69">
        <v>0</v>
      </c>
      <c r="L2425" s="67">
        <v>0</v>
      </c>
      <c r="M2425" s="74">
        <v>0</v>
      </c>
      <c r="N2425" s="34">
        <f t="shared" si="409"/>
        <v>0.375</v>
      </c>
      <c r="O2425" s="38">
        <f t="shared" si="410"/>
        <v>0.375</v>
      </c>
      <c r="P2425" s="77" t="s">
        <v>83</v>
      </c>
      <c r="Q2425" s="135">
        <v>44817</v>
      </c>
      <c r="R2425" s="35">
        <f t="shared" si="411"/>
        <v>0</v>
      </c>
      <c r="S2425" s="35">
        <f t="shared" si="412"/>
        <v>0</v>
      </c>
      <c r="T2425" s="10" t="str">
        <f t="shared" si="406"/>
        <v>Sem - 38</v>
      </c>
      <c r="U2425" s="10" t="str">
        <f t="shared" si="407"/>
        <v>Septembre</v>
      </c>
      <c r="V2425" s="36" t="str">
        <f t="shared" si="413"/>
        <v>2026</v>
      </c>
      <c r="W2425" s="34"/>
      <c r="X2425" s="91">
        <f t="shared" si="408"/>
        <v>2.0833333333333259E-3</v>
      </c>
      <c r="Y2425" s="92" t="str">
        <f>VLOOKUP('CM-CIC'!B2356,Annuaire_roster!B:F,4,0)</f>
        <v>EL KAOUTAR Fatima Zahra</v>
      </c>
      <c r="Z2425" s="37" t="s">
        <v>110</v>
      </c>
      <c r="AA2425" s="60" t="s">
        <v>39</v>
      </c>
      <c r="AB2425" s="35" t="str">
        <f t="shared" si="414"/>
        <v/>
      </c>
      <c r="AC2425" s="35" t="str">
        <f t="shared" si="415"/>
        <v/>
      </c>
      <c r="AD2425" s="35" t="str">
        <f t="shared" si="416"/>
        <v/>
      </c>
      <c r="AE2425" s="45" t="str">
        <f t="shared" si="417"/>
        <v/>
      </c>
      <c r="AF2425" s="61"/>
      <c r="AG2425" s="45"/>
    </row>
    <row r="2426" spans="1:33" x14ac:dyDescent="0.2">
      <c r="A2426" s="59">
        <f>+VLOOKUP(B2426,Annuaire_roster!B:G,5,0)</f>
        <v>1422</v>
      </c>
      <c r="B2426" s="78" t="s">
        <v>148</v>
      </c>
      <c r="C2426" s="73">
        <v>0.33194444444444443</v>
      </c>
      <c r="D2426" s="73">
        <v>0.33333333333333331</v>
      </c>
      <c r="E2426" s="66">
        <v>0.75</v>
      </c>
      <c r="F2426" s="66">
        <v>0.75</v>
      </c>
      <c r="G2426" s="67"/>
      <c r="H2426" s="67"/>
      <c r="I2426" s="107" t="s">
        <v>63</v>
      </c>
      <c r="J2426" s="67"/>
      <c r="K2426" s="69">
        <v>0</v>
      </c>
      <c r="L2426" s="67">
        <v>0</v>
      </c>
      <c r="M2426" s="74">
        <v>0</v>
      </c>
      <c r="N2426" s="34">
        <f t="shared" si="409"/>
        <v>0.375</v>
      </c>
      <c r="O2426" s="38">
        <f t="shared" si="410"/>
        <v>0.375</v>
      </c>
      <c r="P2426" s="77" t="s">
        <v>83</v>
      </c>
      <c r="Q2426" s="135">
        <v>44817</v>
      </c>
      <c r="R2426" s="35">
        <f t="shared" si="411"/>
        <v>0</v>
      </c>
      <c r="S2426" s="35">
        <f t="shared" si="412"/>
        <v>0</v>
      </c>
      <c r="T2426" s="10" t="str">
        <f t="shared" si="406"/>
        <v>Sem - 38</v>
      </c>
      <c r="U2426" s="10" t="str">
        <f t="shared" si="407"/>
        <v>Septembre</v>
      </c>
      <c r="V2426" s="36" t="str">
        <f t="shared" si="413"/>
        <v>2026</v>
      </c>
      <c r="W2426" s="34"/>
      <c r="X2426" s="91">
        <f t="shared" si="408"/>
        <v>1.388888888888884E-3</v>
      </c>
      <c r="Y2426" s="92" t="str">
        <f>VLOOKUP('CM-CIC'!B2357,Annuaire_roster!B:F,4,0)</f>
        <v>EL KAOUTAR Fatima Zahra</v>
      </c>
      <c r="Z2426" s="37" t="s">
        <v>110</v>
      </c>
      <c r="AA2426" s="60" t="s">
        <v>39</v>
      </c>
      <c r="AB2426" s="35" t="str">
        <f t="shared" si="414"/>
        <v/>
      </c>
      <c r="AC2426" s="35" t="str">
        <f t="shared" si="415"/>
        <v/>
      </c>
      <c r="AD2426" s="35" t="str">
        <f t="shared" si="416"/>
        <v/>
      </c>
      <c r="AE2426" s="45" t="str">
        <f t="shared" si="417"/>
        <v/>
      </c>
      <c r="AF2426" s="61"/>
      <c r="AG2426" s="45"/>
    </row>
    <row r="2427" spans="1:33" x14ac:dyDescent="0.2">
      <c r="A2427" s="59">
        <f>+VLOOKUP(B2427,Annuaire_roster!B:G,5,0)</f>
        <v>1423</v>
      </c>
      <c r="B2427" s="78" t="s">
        <v>149</v>
      </c>
      <c r="C2427" s="73">
        <v>0.33333333333333331</v>
      </c>
      <c r="D2427" s="73">
        <v>0.33333333333333331</v>
      </c>
      <c r="E2427" s="66">
        <v>0.75</v>
      </c>
      <c r="F2427" s="66">
        <v>0.75</v>
      </c>
      <c r="G2427" s="67"/>
      <c r="H2427" s="67"/>
      <c r="I2427" s="107" t="s">
        <v>63</v>
      </c>
      <c r="J2427" s="67"/>
      <c r="K2427" s="69">
        <v>0</v>
      </c>
      <c r="L2427" s="67">
        <v>0</v>
      </c>
      <c r="M2427" s="74">
        <v>0</v>
      </c>
      <c r="N2427" s="34">
        <f t="shared" si="409"/>
        <v>0.375</v>
      </c>
      <c r="O2427" s="38">
        <f t="shared" si="410"/>
        <v>0.375</v>
      </c>
      <c r="P2427" s="77" t="s">
        <v>83</v>
      </c>
      <c r="Q2427" s="135">
        <v>44817</v>
      </c>
      <c r="R2427" s="35">
        <f t="shared" si="411"/>
        <v>0</v>
      </c>
      <c r="S2427" s="35">
        <f t="shared" si="412"/>
        <v>0</v>
      </c>
      <c r="T2427" s="10" t="str">
        <f t="shared" si="406"/>
        <v>Sem - 38</v>
      </c>
      <c r="U2427" s="10" t="str">
        <f t="shared" si="407"/>
        <v>Septembre</v>
      </c>
      <c r="V2427" s="36" t="str">
        <f t="shared" si="413"/>
        <v>2026</v>
      </c>
      <c r="W2427" s="34"/>
      <c r="X2427" s="91">
        <f t="shared" si="408"/>
        <v>0</v>
      </c>
      <c r="Y2427" s="92" t="str">
        <f>VLOOKUP('CM-CIC'!B2358,Annuaire_roster!B:F,4,0)</f>
        <v>EL KAOUTAR Fatima Zahra</v>
      </c>
      <c r="Z2427" s="37" t="s">
        <v>110</v>
      </c>
      <c r="AA2427" s="60" t="s">
        <v>39</v>
      </c>
      <c r="AB2427" s="35" t="str">
        <f t="shared" si="414"/>
        <v/>
      </c>
      <c r="AC2427" s="35" t="str">
        <f t="shared" si="415"/>
        <v/>
      </c>
      <c r="AD2427" s="35" t="str">
        <f t="shared" si="416"/>
        <v/>
      </c>
      <c r="AE2427" s="45" t="str">
        <f t="shared" si="417"/>
        <v/>
      </c>
      <c r="AF2427" s="61"/>
      <c r="AG2427" s="45"/>
    </row>
    <row r="2428" spans="1:33" x14ac:dyDescent="0.2">
      <c r="A2428" s="59">
        <f>+VLOOKUP(B2428,Annuaire_roster!B:G,5,0)</f>
        <v>1437</v>
      </c>
      <c r="B2428" s="78" t="s">
        <v>158</v>
      </c>
      <c r="C2428" s="73">
        <v>0.33124999999999999</v>
      </c>
      <c r="D2428" s="73">
        <v>0.33333333333333331</v>
      </c>
      <c r="E2428" s="66">
        <v>0.75</v>
      </c>
      <c r="F2428" s="66">
        <v>0.75</v>
      </c>
      <c r="G2428" s="67"/>
      <c r="H2428" s="67"/>
      <c r="I2428" s="107" t="s">
        <v>63</v>
      </c>
      <c r="J2428" s="67"/>
      <c r="K2428" s="69">
        <v>0</v>
      </c>
      <c r="L2428" s="67">
        <v>0</v>
      </c>
      <c r="M2428" s="74">
        <v>0</v>
      </c>
      <c r="N2428" s="34">
        <f t="shared" si="409"/>
        <v>0.375</v>
      </c>
      <c r="O2428" s="38">
        <f t="shared" si="410"/>
        <v>0.375</v>
      </c>
      <c r="P2428" s="77" t="s">
        <v>83</v>
      </c>
      <c r="Q2428" s="135">
        <v>44817</v>
      </c>
      <c r="R2428" s="35">
        <f t="shared" si="411"/>
        <v>0</v>
      </c>
      <c r="S2428" s="35">
        <f t="shared" si="412"/>
        <v>0</v>
      </c>
      <c r="T2428" s="10" t="str">
        <f t="shared" si="406"/>
        <v>Sem - 38</v>
      </c>
      <c r="U2428" s="10" t="str">
        <f t="shared" si="407"/>
        <v>Septembre</v>
      </c>
      <c r="V2428" s="36" t="str">
        <f t="shared" si="413"/>
        <v>2026</v>
      </c>
      <c r="W2428" s="34"/>
      <c r="X2428" s="91">
        <f t="shared" si="408"/>
        <v>2.0833333333333259E-3</v>
      </c>
      <c r="Y2428" s="92" t="str">
        <f>VLOOKUP('CM-CIC'!B2359,Annuaire_roster!B:F,4,0)</f>
        <v>EL KAOUTAR Fatima Zahra</v>
      </c>
      <c r="Z2428" s="37" t="s">
        <v>110</v>
      </c>
      <c r="AA2428" s="60" t="s">
        <v>39</v>
      </c>
      <c r="AB2428" s="35" t="str">
        <f t="shared" si="414"/>
        <v/>
      </c>
      <c r="AC2428" s="35" t="str">
        <f t="shared" si="415"/>
        <v/>
      </c>
      <c r="AD2428" s="35" t="str">
        <f t="shared" si="416"/>
        <v/>
      </c>
      <c r="AE2428" s="45" t="str">
        <f t="shared" si="417"/>
        <v/>
      </c>
      <c r="AF2428" s="61"/>
      <c r="AG2428" s="45"/>
    </row>
    <row r="2429" spans="1:33" x14ac:dyDescent="0.2">
      <c r="A2429" s="59">
        <f>+VLOOKUP(B2429,Annuaire_roster!B:G,5,0)</f>
        <v>1245</v>
      </c>
      <c r="B2429" s="78" t="s">
        <v>90</v>
      </c>
      <c r="C2429" s="73">
        <v>0.32847222222222222</v>
      </c>
      <c r="D2429" s="73">
        <v>0.33333333333333331</v>
      </c>
      <c r="E2429" s="66">
        <v>0.75</v>
      </c>
      <c r="F2429" s="66">
        <v>0.75</v>
      </c>
      <c r="G2429" s="67"/>
      <c r="H2429" s="67"/>
      <c r="I2429" s="107" t="s">
        <v>63</v>
      </c>
      <c r="J2429" s="67"/>
      <c r="K2429" s="69">
        <v>0</v>
      </c>
      <c r="L2429" s="67">
        <v>0</v>
      </c>
      <c r="M2429" s="74">
        <v>0</v>
      </c>
      <c r="N2429" s="34">
        <f t="shared" si="409"/>
        <v>0.375</v>
      </c>
      <c r="O2429" s="38">
        <f t="shared" si="410"/>
        <v>0.375</v>
      </c>
      <c r="P2429" s="77" t="s">
        <v>83</v>
      </c>
      <c r="Q2429" s="135">
        <v>44817</v>
      </c>
      <c r="R2429" s="35">
        <f t="shared" si="411"/>
        <v>0</v>
      </c>
      <c r="S2429" s="35">
        <f t="shared" si="412"/>
        <v>0</v>
      </c>
      <c r="T2429" s="10" t="str">
        <f t="shared" si="406"/>
        <v>Sem - 38</v>
      </c>
      <c r="U2429" s="10" t="str">
        <f t="shared" si="407"/>
        <v>Septembre</v>
      </c>
      <c r="V2429" s="36" t="str">
        <f t="shared" si="413"/>
        <v>2026</v>
      </c>
      <c r="W2429" s="34"/>
      <c r="X2429" s="91">
        <f t="shared" si="408"/>
        <v>4.8611111111110938E-3</v>
      </c>
      <c r="Y2429" s="92" t="str">
        <f>VLOOKUP('CM-CIC'!B2360,Annuaire_roster!B:F,4,0)</f>
        <v>EL KAOUTAR Fatima Zahra</v>
      </c>
      <c r="Z2429" s="37" t="s">
        <v>110</v>
      </c>
      <c r="AA2429" s="60" t="s">
        <v>39</v>
      </c>
      <c r="AB2429" s="35" t="str">
        <f t="shared" si="414"/>
        <v/>
      </c>
      <c r="AC2429" s="35" t="str">
        <f t="shared" si="415"/>
        <v/>
      </c>
      <c r="AD2429" s="35" t="str">
        <f t="shared" si="416"/>
        <v/>
      </c>
      <c r="AE2429" s="45" t="str">
        <f t="shared" si="417"/>
        <v/>
      </c>
      <c r="AF2429" s="61"/>
      <c r="AG2429" s="45"/>
    </row>
    <row r="2430" spans="1:33" x14ac:dyDescent="0.2">
      <c r="A2430" s="59">
        <f>+VLOOKUP(B2430,Annuaire_roster!B:G,5,0)</f>
        <v>1197</v>
      </c>
      <c r="B2430" s="78" t="s">
        <v>82</v>
      </c>
      <c r="C2430" s="73">
        <v>0.33263888888888887</v>
      </c>
      <c r="D2430" s="73">
        <v>0.33333333333333331</v>
      </c>
      <c r="E2430" s="71">
        <v>0.75</v>
      </c>
      <c r="F2430" s="66">
        <v>0.75</v>
      </c>
      <c r="G2430" s="67"/>
      <c r="H2430" s="67"/>
      <c r="I2430" s="107" t="s">
        <v>63</v>
      </c>
      <c r="J2430" s="67"/>
      <c r="K2430" s="69">
        <v>0</v>
      </c>
      <c r="L2430" s="67">
        <v>0</v>
      </c>
      <c r="M2430" s="74">
        <v>0</v>
      </c>
      <c r="N2430" s="34">
        <f t="shared" si="409"/>
        <v>0.375</v>
      </c>
      <c r="O2430" s="38">
        <f t="shared" si="410"/>
        <v>0.375</v>
      </c>
      <c r="P2430" s="77" t="s">
        <v>83</v>
      </c>
      <c r="Q2430" s="135">
        <v>44817</v>
      </c>
      <c r="R2430" s="35">
        <f t="shared" si="411"/>
        <v>0</v>
      </c>
      <c r="S2430" s="35">
        <f t="shared" si="412"/>
        <v>0</v>
      </c>
      <c r="T2430" s="10" t="str">
        <f t="shared" si="406"/>
        <v>Sem - 38</v>
      </c>
      <c r="U2430" s="10" t="str">
        <f t="shared" si="407"/>
        <v>Septembre</v>
      </c>
      <c r="V2430" s="36" t="str">
        <f t="shared" si="413"/>
        <v>2026</v>
      </c>
      <c r="W2430" s="34"/>
      <c r="X2430" s="91">
        <f t="shared" si="408"/>
        <v>0</v>
      </c>
      <c r="Y2430" s="92" t="str">
        <f>VLOOKUP('CM-CIC'!B2361,Annuaire_roster!B:F,4,0)</f>
        <v>EL KAOUTAR Fatima Zahra</v>
      </c>
      <c r="Z2430" s="37" t="s">
        <v>110</v>
      </c>
      <c r="AA2430" s="60" t="s">
        <v>39</v>
      </c>
      <c r="AB2430" s="35" t="str">
        <f t="shared" si="414"/>
        <v/>
      </c>
      <c r="AC2430" s="35" t="str">
        <f t="shared" si="415"/>
        <v/>
      </c>
      <c r="AD2430" s="35" t="str">
        <f t="shared" si="416"/>
        <v/>
      </c>
      <c r="AE2430" s="45" t="str">
        <f t="shared" si="417"/>
        <v/>
      </c>
      <c r="AF2430" s="61"/>
      <c r="AG2430" s="45"/>
    </row>
    <row r="2431" spans="1:33" x14ac:dyDescent="0.2">
      <c r="A2431" s="59">
        <f>+VLOOKUP(B2431,Annuaire_roster!B:G,5,0)</f>
        <v>1436</v>
      </c>
      <c r="B2431" s="78" t="s">
        <v>157</v>
      </c>
      <c r="C2431" s="73">
        <v>0.33333333333333331</v>
      </c>
      <c r="D2431" s="73">
        <v>0.33333333333333331</v>
      </c>
      <c r="E2431" s="66">
        <v>0.75</v>
      </c>
      <c r="F2431" s="66">
        <v>0.75</v>
      </c>
      <c r="G2431" s="67"/>
      <c r="H2431" s="67"/>
      <c r="I2431" s="107" t="s">
        <v>63</v>
      </c>
      <c r="J2431" s="67"/>
      <c r="K2431" s="69">
        <v>0</v>
      </c>
      <c r="L2431" s="67">
        <v>0</v>
      </c>
      <c r="M2431" s="74">
        <v>0</v>
      </c>
      <c r="N2431" s="34">
        <f t="shared" si="409"/>
        <v>0.375</v>
      </c>
      <c r="O2431" s="38">
        <f t="shared" si="410"/>
        <v>0.375</v>
      </c>
      <c r="P2431" s="77" t="s">
        <v>83</v>
      </c>
      <c r="Q2431" s="135">
        <v>44817</v>
      </c>
      <c r="R2431" s="35">
        <f t="shared" si="411"/>
        <v>0</v>
      </c>
      <c r="S2431" s="35">
        <f t="shared" si="412"/>
        <v>0</v>
      </c>
      <c r="T2431" s="10" t="str">
        <f t="shared" si="406"/>
        <v>Sem - 38</v>
      </c>
      <c r="U2431" s="10" t="str">
        <f t="shared" si="407"/>
        <v>Septembre</v>
      </c>
      <c r="V2431" s="36" t="str">
        <f t="shared" si="413"/>
        <v>2026</v>
      </c>
      <c r="W2431" s="34"/>
      <c r="X2431" s="91">
        <f t="shared" si="408"/>
        <v>0</v>
      </c>
      <c r="Y2431" s="92" t="str">
        <f>VLOOKUP('CM-CIC'!B2362,Annuaire_roster!B:F,4,0)</f>
        <v>EL KAOUTAR Fatima Zahra</v>
      </c>
      <c r="Z2431" s="37" t="s">
        <v>110</v>
      </c>
      <c r="AA2431" s="60" t="s">
        <v>39</v>
      </c>
      <c r="AB2431" s="35" t="str">
        <f t="shared" si="414"/>
        <v/>
      </c>
      <c r="AC2431" s="35" t="str">
        <f t="shared" si="415"/>
        <v/>
      </c>
      <c r="AD2431" s="35" t="str">
        <f t="shared" si="416"/>
        <v/>
      </c>
      <c r="AE2431" s="45" t="str">
        <f t="shared" si="417"/>
        <v/>
      </c>
      <c r="AF2431" s="61"/>
      <c r="AG2431" s="45"/>
    </row>
    <row r="2432" spans="1:33" x14ac:dyDescent="0.2">
      <c r="A2432" s="59">
        <f>+VLOOKUP(B2432,Annuaire_roster!B:G,5,0)</f>
        <v>1248</v>
      </c>
      <c r="B2432" s="78" t="s">
        <v>91</v>
      </c>
      <c r="C2432" s="73"/>
      <c r="D2432" s="73" t="s">
        <v>188</v>
      </c>
      <c r="E2432" s="66"/>
      <c r="F2432" s="66" t="s">
        <v>188</v>
      </c>
      <c r="G2432" s="67"/>
      <c r="H2432" s="67"/>
      <c r="I2432" s="107" t="s">
        <v>63</v>
      </c>
      <c r="J2432" s="67"/>
      <c r="K2432" s="69">
        <v>0</v>
      </c>
      <c r="L2432" s="67">
        <v>0</v>
      </c>
      <c r="M2432" s="74">
        <v>0</v>
      </c>
      <c r="N2432" s="34" t="str">
        <f t="shared" si="409"/>
        <v/>
      </c>
      <c r="O2432" s="38">
        <f t="shared" si="410"/>
        <v>0</v>
      </c>
      <c r="P2432" s="77" t="s">
        <v>83</v>
      </c>
      <c r="Q2432" s="135">
        <v>44817</v>
      </c>
      <c r="R2432" s="35">
        <f t="shared" si="411"/>
        <v>0</v>
      </c>
      <c r="S2432" s="35">
        <f t="shared" si="412"/>
        <v>0</v>
      </c>
      <c r="T2432" s="10" t="str">
        <f t="shared" si="406"/>
        <v>Sem - 38</v>
      </c>
      <c r="U2432" s="10" t="str">
        <f t="shared" si="407"/>
        <v>Septembre</v>
      </c>
      <c r="V2432" s="36" t="str">
        <f t="shared" si="413"/>
        <v>2026</v>
      </c>
      <c r="W2432" s="34"/>
      <c r="X2432" s="91">
        <f t="shared" si="408"/>
        <v>0</v>
      </c>
      <c r="Y2432" s="92" t="str">
        <f>VLOOKUP('CM-CIC'!B2363,Annuaire_roster!B:F,4,0)</f>
        <v>EL KAOUTAR Fatima Zahra</v>
      </c>
      <c r="Z2432" s="37" t="s">
        <v>110</v>
      </c>
      <c r="AA2432" s="60" t="s">
        <v>39</v>
      </c>
      <c r="AB2432" s="35">
        <f t="shared" si="414"/>
        <v>0.33333333333333298</v>
      </c>
      <c r="AC2432" s="35" t="str">
        <f t="shared" si="415"/>
        <v/>
      </c>
      <c r="AD2432" s="35" t="str">
        <f t="shared" si="416"/>
        <v/>
      </c>
      <c r="AE2432" s="45" t="str">
        <f t="shared" si="417"/>
        <v/>
      </c>
      <c r="AF2432" s="61"/>
      <c r="AG2432" s="45"/>
    </row>
    <row r="2433" spans="1:33" x14ac:dyDescent="0.2">
      <c r="A2433" s="59">
        <f>+VLOOKUP(B2433,Annuaire_roster!B:G,5,0)</f>
        <v>1302</v>
      </c>
      <c r="B2433" s="78" t="s">
        <v>112</v>
      </c>
      <c r="C2433" s="73">
        <v>0.34583333333333333</v>
      </c>
      <c r="D2433" s="73">
        <v>0.33333333333333331</v>
      </c>
      <c r="E2433" s="66">
        <v>0.75</v>
      </c>
      <c r="F2433" s="66">
        <v>0.75</v>
      </c>
      <c r="G2433" s="67"/>
      <c r="H2433" s="67"/>
      <c r="I2433" s="108"/>
      <c r="J2433" s="67"/>
      <c r="K2433" s="69"/>
      <c r="L2433" s="67">
        <v>0</v>
      </c>
      <c r="M2433" s="74">
        <v>0</v>
      </c>
      <c r="N2433" s="34">
        <f t="shared" si="409"/>
        <v>0.375</v>
      </c>
      <c r="O2433" s="38">
        <f t="shared" si="410"/>
        <v>0.375</v>
      </c>
      <c r="P2433" s="77" t="s">
        <v>83</v>
      </c>
      <c r="Q2433" s="135">
        <v>44818</v>
      </c>
      <c r="R2433" s="35">
        <f t="shared" si="411"/>
        <v>0</v>
      </c>
      <c r="S2433" s="35">
        <f t="shared" si="412"/>
        <v>0</v>
      </c>
      <c r="T2433" s="10" t="str">
        <f t="shared" si="406"/>
        <v>Sem - 38</v>
      </c>
      <c r="U2433" s="10" t="str">
        <f t="shared" si="407"/>
        <v>Septembre</v>
      </c>
      <c r="V2433" s="36" t="str">
        <f t="shared" si="413"/>
        <v>2026</v>
      </c>
      <c r="W2433" s="34"/>
      <c r="X2433" s="91">
        <f t="shared" si="408"/>
        <v>0</v>
      </c>
      <c r="Y2433" s="92" t="str">
        <f>VLOOKUP('CM-CIC'!B2364,Annuaire_roster!B:F,4,0)</f>
        <v>EL KAOUTAR Fatima Zahra</v>
      </c>
      <c r="Z2433" s="37" t="s">
        <v>110</v>
      </c>
      <c r="AA2433" s="60" t="s">
        <v>39</v>
      </c>
      <c r="AB2433" s="35" t="str">
        <f t="shared" si="414"/>
        <v/>
      </c>
      <c r="AC2433" s="35" t="str">
        <f t="shared" si="415"/>
        <v/>
      </c>
      <c r="AD2433" s="35" t="str">
        <f t="shared" si="416"/>
        <v/>
      </c>
      <c r="AE2433" s="45" t="str">
        <f t="shared" si="417"/>
        <v/>
      </c>
      <c r="AF2433" s="61"/>
      <c r="AG2433" s="45"/>
    </row>
    <row r="2434" spans="1:33" x14ac:dyDescent="0.2">
      <c r="A2434" s="59">
        <f>+VLOOKUP(B2434,Annuaire_roster!B:G,5,0)</f>
        <v>1202</v>
      </c>
      <c r="B2434" s="78" t="s">
        <v>161</v>
      </c>
      <c r="C2434" s="73">
        <v>0.33263888888888887</v>
      </c>
      <c r="D2434" s="73">
        <v>0.33333333333333331</v>
      </c>
      <c r="E2434" s="66">
        <v>0.75</v>
      </c>
      <c r="F2434" s="66">
        <v>0.75</v>
      </c>
      <c r="G2434" s="67"/>
      <c r="H2434" s="67"/>
      <c r="I2434" s="107" t="s">
        <v>63</v>
      </c>
      <c r="J2434" s="67"/>
      <c r="K2434" s="69">
        <v>0</v>
      </c>
      <c r="L2434" s="67">
        <v>0</v>
      </c>
      <c r="M2434" s="74">
        <v>0</v>
      </c>
      <c r="N2434" s="34">
        <f t="shared" si="409"/>
        <v>0.375</v>
      </c>
      <c r="O2434" s="38">
        <f t="shared" si="410"/>
        <v>0.375</v>
      </c>
      <c r="P2434" s="77" t="s">
        <v>83</v>
      </c>
      <c r="Q2434" s="135">
        <v>44818</v>
      </c>
      <c r="R2434" s="35">
        <f t="shared" si="411"/>
        <v>0</v>
      </c>
      <c r="S2434" s="35">
        <f t="shared" si="412"/>
        <v>0</v>
      </c>
      <c r="T2434" s="10" t="str">
        <f t="shared" ref="T2434:T2497" si="418">"Sem - "&amp;WEEKNUM(Q2434,21)</f>
        <v>Sem - 38</v>
      </c>
      <c r="U2434" s="10" t="str">
        <f t="shared" ref="U2434:U2497" si="419">PROPER(TEXT(Q2434,"mmmm"))</f>
        <v>Septembre</v>
      </c>
      <c r="V2434" s="36" t="str">
        <f t="shared" si="413"/>
        <v>2026</v>
      </c>
      <c r="W2434" s="34"/>
      <c r="X2434" s="91">
        <f t="shared" ref="X2434:X2497" si="420">IFERROR(IF(M2434="Abs",0,IF((D2434-C2434+E2434-F2434)&lt;0.000694444444444444,0,(D2434-C2434+E2434-F2434))),0)</f>
        <v>0</v>
      </c>
      <c r="Y2434" s="92" t="str">
        <f>VLOOKUP('CM-CIC'!B2365,Annuaire_roster!B:F,4,0)</f>
        <v>EL KAOUTAR Fatima Zahra</v>
      </c>
      <c r="Z2434" s="37" t="s">
        <v>110</v>
      </c>
      <c r="AA2434" s="60" t="s">
        <v>39</v>
      </c>
      <c r="AB2434" s="35" t="str">
        <f t="shared" si="414"/>
        <v/>
      </c>
      <c r="AC2434" s="35" t="str">
        <f t="shared" si="415"/>
        <v/>
      </c>
      <c r="AD2434" s="35" t="str">
        <f t="shared" si="416"/>
        <v/>
      </c>
      <c r="AE2434" s="45" t="str">
        <f t="shared" si="417"/>
        <v/>
      </c>
      <c r="AF2434" s="61"/>
      <c r="AG2434" s="45"/>
    </row>
    <row r="2435" spans="1:33" x14ac:dyDescent="0.2">
      <c r="A2435" s="59">
        <f>+VLOOKUP(B2435,Annuaire_roster!B:G,5,0)</f>
        <v>1245</v>
      </c>
      <c r="B2435" s="78" t="s">
        <v>90</v>
      </c>
      <c r="C2435" s="73">
        <v>0.33124999999999999</v>
      </c>
      <c r="D2435" s="73">
        <v>0.33333333333333331</v>
      </c>
      <c r="E2435" s="66">
        <v>0.75</v>
      </c>
      <c r="F2435" s="66">
        <v>0.75</v>
      </c>
      <c r="G2435" s="67"/>
      <c r="H2435" s="67"/>
      <c r="I2435" s="107" t="s">
        <v>63</v>
      </c>
      <c r="J2435" s="67"/>
      <c r="K2435" s="69">
        <v>0</v>
      </c>
      <c r="L2435" s="67">
        <v>0</v>
      </c>
      <c r="M2435" s="74">
        <v>0</v>
      </c>
      <c r="N2435" s="34">
        <f t="shared" si="409"/>
        <v>0.375</v>
      </c>
      <c r="O2435" s="38">
        <f t="shared" si="410"/>
        <v>0.375</v>
      </c>
      <c r="P2435" s="77" t="s">
        <v>83</v>
      </c>
      <c r="Q2435" s="135">
        <v>44818</v>
      </c>
      <c r="R2435" s="35">
        <f t="shared" si="411"/>
        <v>0</v>
      </c>
      <c r="S2435" s="35">
        <f t="shared" si="412"/>
        <v>0</v>
      </c>
      <c r="T2435" s="10" t="str">
        <f t="shared" si="418"/>
        <v>Sem - 38</v>
      </c>
      <c r="U2435" s="10" t="str">
        <f t="shared" si="419"/>
        <v>Septembre</v>
      </c>
      <c r="V2435" s="36" t="str">
        <f t="shared" si="413"/>
        <v>2026</v>
      </c>
      <c r="W2435" s="34"/>
      <c r="X2435" s="91">
        <f t="shared" si="420"/>
        <v>2.0833333333333259E-3</v>
      </c>
      <c r="Y2435" s="92" t="str">
        <f>VLOOKUP('CM-CIC'!B2366,Annuaire_roster!B:F,4,0)</f>
        <v>EL KAOUTAR Fatima Zahra</v>
      </c>
      <c r="Z2435" s="37" t="s">
        <v>110</v>
      </c>
      <c r="AA2435" s="60" t="s">
        <v>39</v>
      </c>
      <c r="AB2435" s="35" t="str">
        <f t="shared" si="414"/>
        <v/>
      </c>
      <c r="AC2435" s="35" t="str">
        <f t="shared" si="415"/>
        <v/>
      </c>
      <c r="AD2435" s="35" t="str">
        <f t="shared" si="416"/>
        <v/>
      </c>
      <c r="AE2435" s="45" t="str">
        <f t="shared" si="417"/>
        <v/>
      </c>
      <c r="AF2435" s="61"/>
      <c r="AG2435" s="45"/>
    </row>
    <row r="2436" spans="1:33" x14ac:dyDescent="0.2">
      <c r="A2436" s="59">
        <f>+VLOOKUP(B2436,Annuaire_roster!B:G,5,0)</f>
        <v>1244</v>
      </c>
      <c r="B2436" s="78" t="s">
        <v>92</v>
      </c>
      <c r="C2436" s="73"/>
      <c r="D2436" s="73">
        <v>0.33333333333333331</v>
      </c>
      <c r="E2436" s="66"/>
      <c r="F2436" s="66">
        <v>0.75</v>
      </c>
      <c r="G2436" s="67"/>
      <c r="H2436" s="67"/>
      <c r="I2436" s="107" t="s">
        <v>63</v>
      </c>
      <c r="J2436" s="67"/>
      <c r="K2436" s="69">
        <v>0</v>
      </c>
      <c r="L2436" s="67">
        <v>0</v>
      </c>
      <c r="M2436" s="74" t="s">
        <v>187</v>
      </c>
      <c r="N2436" s="34" t="str">
        <f t="shared" si="409"/>
        <v/>
      </c>
      <c r="O2436" s="38">
        <f t="shared" si="410"/>
        <v>0.375</v>
      </c>
      <c r="P2436" s="77" t="s">
        <v>83</v>
      </c>
      <c r="Q2436" s="135">
        <v>44818</v>
      </c>
      <c r="R2436" s="35">
        <f t="shared" si="411"/>
        <v>0.375</v>
      </c>
      <c r="S2436" s="35">
        <f t="shared" si="412"/>
        <v>0.375</v>
      </c>
      <c r="T2436" s="10" t="str">
        <f t="shared" si="418"/>
        <v>Sem - 38</v>
      </c>
      <c r="U2436" s="10" t="str">
        <f t="shared" si="419"/>
        <v>Septembre</v>
      </c>
      <c r="V2436" s="36" t="str">
        <f t="shared" si="413"/>
        <v>2026</v>
      </c>
      <c r="W2436" s="34"/>
      <c r="X2436" s="91">
        <f t="shared" si="420"/>
        <v>0</v>
      </c>
      <c r="Y2436" s="92" t="str">
        <f>VLOOKUP('CM-CIC'!B2367,Annuaire_roster!B:F,4,0)</f>
        <v>EL KAOUTAR Fatima Zahra</v>
      </c>
      <c r="Z2436" s="37" t="s">
        <v>110</v>
      </c>
      <c r="AA2436" s="60" t="s">
        <v>39</v>
      </c>
      <c r="AB2436" s="35" t="str">
        <f t="shared" si="414"/>
        <v/>
      </c>
      <c r="AC2436" s="35" t="str">
        <f t="shared" si="415"/>
        <v/>
      </c>
      <c r="AD2436" s="35" t="str">
        <f t="shared" si="416"/>
        <v/>
      </c>
      <c r="AE2436" s="45" t="str">
        <f t="shared" si="417"/>
        <v/>
      </c>
      <c r="AF2436" s="61"/>
      <c r="AG2436" s="45"/>
    </row>
    <row r="2437" spans="1:33" x14ac:dyDescent="0.2">
      <c r="A2437" s="59">
        <f>+VLOOKUP(B2437,Annuaire_roster!B:G,5,0)</f>
        <v>1369</v>
      </c>
      <c r="B2437" s="78" t="s">
        <v>113</v>
      </c>
      <c r="C2437" s="73">
        <v>0.33194444444444443</v>
      </c>
      <c r="D2437" s="73">
        <v>0.33333333333333331</v>
      </c>
      <c r="E2437" s="66">
        <v>0.75</v>
      </c>
      <c r="F2437" s="66">
        <v>0.75</v>
      </c>
      <c r="G2437" s="67"/>
      <c r="H2437" s="67"/>
      <c r="I2437" s="107" t="s">
        <v>63</v>
      </c>
      <c r="J2437" s="67"/>
      <c r="K2437" s="69">
        <v>0</v>
      </c>
      <c r="L2437" s="67">
        <v>0</v>
      </c>
      <c r="M2437" s="74">
        <v>0</v>
      </c>
      <c r="N2437" s="34">
        <f t="shared" si="409"/>
        <v>0.375</v>
      </c>
      <c r="O2437" s="38">
        <f t="shared" si="410"/>
        <v>0.375</v>
      </c>
      <c r="P2437" s="77" t="s">
        <v>83</v>
      </c>
      <c r="Q2437" s="135">
        <v>44818</v>
      </c>
      <c r="R2437" s="35">
        <f t="shared" si="411"/>
        <v>0</v>
      </c>
      <c r="S2437" s="35">
        <f t="shared" si="412"/>
        <v>0</v>
      </c>
      <c r="T2437" s="10" t="str">
        <f t="shared" si="418"/>
        <v>Sem - 38</v>
      </c>
      <c r="U2437" s="10" t="str">
        <f t="shared" si="419"/>
        <v>Septembre</v>
      </c>
      <c r="V2437" s="36" t="str">
        <f t="shared" si="413"/>
        <v>2026</v>
      </c>
      <c r="W2437" s="34"/>
      <c r="X2437" s="91">
        <f t="shared" si="420"/>
        <v>1.388888888888884E-3</v>
      </c>
      <c r="Y2437" s="92" t="str">
        <f>VLOOKUP('CM-CIC'!B2368,Annuaire_roster!B:F,4,0)</f>
        <v>EL KAOUTAR Fatima Zahra</v>
      </c>
      <c r="Z2437" s="37" t="s">
        <v>110</v>
      </c>
      <c r="AA2437" s="60" t="s">
        <v>39</v>
      </c>
      <c r="AB2437" s="35" t="str">
        <f t="shared" si="414"/>
        <v/>
      </c>
      <c r="AC2437" s="35" t="str">
        <f t="shared" si="415"/>
        <v/>
      </c>
      <c r="AD2437" s="35" t="str">
        <f t="shared" si="416"/>
        <v/>
      </c>
      <c r="AE2437" s="45" t="str">
        <f t="shared" si="417"/>
        <v/>
      </c>
      <c r="AF2437" s="61"/>
      <c r="AG2437" s="45"/>
    </row>
    <row r="2438" spans="1:33" x14ac:dyDescent="0.2">
      <c r="A2438" s="59">
        <f>+VLOOKUP(B2438,Annuaire_roster!B:G,5,0)</f>
        <v>1422</v>
      </c>
      <c r="B2438" s="78" t="s">
        <v>148</v>
      </c>
      <c r="C2438" s="73">
        <v>0.33263888888888887</v>
      </c>
      <c r="D2438" s="73">
        <v>0.33333333333333331</v>
      </c>
      <c r="E2438" s="66">
        <v>0.75</v>
      </c>
      <c r="F2438" s="66">
        <v>0.75</v>
      </c>
      <c r="G2438" s="67"/>
      <c r="H2438" s="67"/>
      <c r="I2438" s="107" t="s">
        <v>63</v>
      </c>
      <c r="J2438" s="67"/>
      <c r="K2438" s="69">
        <v>0</v>
      </c>
      <c r="L2438" s="67">
        <v>0</v>
      </c>
      <c r="M2438" s="74">
        <v>0</v>
      </c>
      <c r="N2438" s="34">
        <f t="shared" si="409"/>
        <v>0.375</v>
      </c>
      <c r="O2438" s="38">
        <f t="shared" si="410"/>
        <v>0.375</v>
      </c>
      <c r="P2438" s="77" t="s">
        <v>83</v>
      </c>
      <c r="Q2438" s="135">
        <v>44818</v>
      </c>
      <c r="R2438" s="35">
        <f t="shared" si="411"/>
        <v>0</v>
      </c>
      <c r="S2438" s="35">
        <f t="shared" si="412"/>
        <v>0</v>
      </c>
      <c r="T2438" s="10" t="str">
        <f t="shared" si="418"/>
        <v>Sem - 38</v>
      </c>
      <c r="U2438" s="10" t="str">
        <f t="shared" si="419"/>
        <v>Septembre</v>
      </c>
      <c r="V2438" s="36" t="str">
        <f t="shared" si="413"/>
        <v>2026</v>
      </c>
      <c r="W2438" s="34"/>
      <c r="X2438" s="91">
        <f t="shared" si="420"/>
        <v>0</v>
      </c>
      <c r="Y2438" s="92" t="str">
        <f>VLOOKUP('CM-CIC'!B2369,Annuaire_roster!B:F,4,0)</f>
        <v>EL KAOUTAR Fatima Zahra</v>
      </c>
      <c r="Z2438" s="37" t="s">
        <v>110</v>
      </c>
      <c r="AA2438" s="60" t="s">
        <v>39</v>
      </c>
      <c r="AB2438" s="35" t="str">
        <f t="shared" si="414"/>
        <v/>
      </c>
      <c r="AC2438" s="35" t="str">
        <f t="shared" si="415"/>
        <v/>
      </c>
      <c r="AD2438" s="35" t="str">
        <f t="shared" si="416"/>
        <v/>
      </c>
      <c r="AE2438" s="45" t="str">
        <f t="shared" si="417"/>
        <v/>
      </c>
      <c r="AF2438" s="61"/>
      <c r="AG2438" s="45"/>
    </row>
    <row r="2439" spans="1:33" x14ac:dyDescent="0.2">
      <c r="A2439" s="59">
        <f>+VLOOKUP(B2439,Annuaire_roster!B:G,5,0)</f>
        <v>1423</v>
      </c>
      <c r="B2439" s="78" t="s">
        <v>149</v>
      </c>
      <c r="C2439" s="73">
        <v>0.33263888888888887</v>
      </c>
      <c r="D2439" s="73">
        <v>0.33333333333333331</v>
      </c>
      <c r="E2439" s="66">
        <v>0.75</v>
      </c>
      <c r="F2439" s="66">
        <v>0.75</v>
      </c>
      <c r="G2439" s="67"/>
      <c r="H2439" s="67"/>
      <c r="I2439" s="107" t="s">
        <v>63</v>
      </c>
      <c r="J2439" s="67"/>
      <c r="K2439" s="69">
        <v>0</v>
      </c>
      <c r="L2439" s="67">
        <v>0</v>
      </c>
      <c r="M2439" s="74">
        <v>0</v>
      </c>
      <c r="N2439" s="34">
        <f t="shared" si="409"/>
        <v>0.375</v>
      </c>
      <c r="O2439" s="38">
        <f t="shared" si="410"/>
        <v>0.375</v>
      </c>
      <c r="P2439" s="77" t="s">
        <v>83</v>
      </c>
      <c r="Q2439" s="135">
        <v>44818</v>
      </c>
      <c r="R2439" s="35">
        <f t="shared" si="411"/>
        <v>0</v>
      </c>
      <c r="S2439" s="35">
        <f t="shared" si="412"/>
        <v>0</v>
      </c>
      <c r="T2439" s="10" t="str">
        <f t="shared" si="418"/>
        <v>Sem - 38</v>
      </c>
      <c r="U2439" s="10" t="str">
        <f t="shared" si="419"/>
        <v>Septembre</v>
      </c>
      <c r="V2439" s="36" t="str">
        <f t="shared" si="413"/>
        <v>2026</v>
      </c>
      <c r="W2439" s="34"/>
      <c r="X2439" s="91">
        <f t="shared" si="420"/>
        <v>0</v>
      </c>
      <c r="Y2439" s="92" t="str">
        <f>VLOOKUP('CM-CIC'!B2370,Annuaire_roster!B:F,4,0)</f>
        <v>EL KAOUTAR Fatima Zahra</v>
      </c>
      <c r="Z2439" s="37" t="s">
        <v>110</v>
      </c>
      <c r="AA2439" s="60" t="s">
        <v>39</v>
      </c>
      <c r="AB2439" s="35" t="str">
        <f t="shared" si="414"/>
        <v/>
      </c>
      <c r="AC2439" s="35" t="str">
        <f t="shared" si="415"/>
        <v/>
      </c>
      <c r="AD2439" s="35" t="str">
        <f t="shared" si="416"/>
        <v/>
      </c>
      <c r="AE2439" s="45" t="str">
        <f t="shared" si="417"/>
        <v/>
      </c>
      <c r="AF2439" s="61"/>
      <c r="AG2439" s="45"/>
    </row>
    <row r="2440" spans="1:33" x14ac:dyDescent="0.2">
      <c r="A2440" s="59">
        <f>+VLOOKUP(B2440,Annuaire_roster!B:G,5,0)</f>
        <v>1437</v>
      </c>
      <c r="B2440" s="78" t="s">
        <v>158</v>
      </c>
      <c r="C2440" s="73">
        <v>0.33124999999999999</v>
      </c>
      <c r="D2440" s="73">
        <v>0.33333333333333331</v>
      </c>
      <c r="E2440" s="66">
        <v>0.75</v>
      </c>
      <c r="F2440" s="66">
        <v>0.75</v>
      </c>
      <c r="G2440" s="67"/>
      <c r="H2440" s="67"/>
      <c r="I2440" s="107" t="s">
        <v>63</v>
      </c>
      <c r="J2440" s="67"/>
      <c r="K2440" s="69">
        <v>0</v>
      </c>
      <c r="L2440" s="67">
        <v>0</v>
      </c>
      <c r="M2440" s="74">
        <v>0</v>
      </c>
      <c r="N2440" s="34">
        <f t="shared" si="409"/>
        <v>0.375</v>
      </c>
      <c r="O2440" s="38">
        <f t="shared" si="410"/>
        <v>0.375</v>
      </c>
      <c r="P2440" s="77" t="s">
        <v>83</v>
      </c>
      <c r="Q2440" s="135">
        <v>44818</v>
      </c>
      <c r="R2440" s="35">
        <f t="shared" si="411"/>
        <v>0</v>
      </c>
      <c r="S2440" s="35">
        <f t="shared" si="412"/>
        <v>0</v>
      </c>
      <c r="T2440" s="10" t="str">
        <f t="shared" si="418"/>
        <v>Sem - 38</v>
      </c>
      <c r="U2440" s="10" t="str">
        <f t="shared" si="419"/>
        <v>Septembre</v>
      </c>
      <c r="V2440" s="36" t="str">
        <f t="shared" si="413"/>
        <v>2026</v>
      </c>
      <c r="W2440" s="34"/>
      <c r="X2440" s="91">
        <f t="shared" si="420"/>
        <v>2.0833333333333259E-3</v>
      </c>
      <c r="Y2440" s="92" t="str">
        <f>VLOOKUP('CM-CIC'!B2371,Annuaire_roster!B:F,4,0)</f>
        <v>EL KAOUTAR Fatima Zahra</v>
      </c>
      <c r="Z2440" s="37" t="s">
        <v>110</v>
      </c>
      <c r="AA2440" s="60" t="s">
        <v>39</v>
      </c>
      <c r="AB2440" s="35" t="str">
        <f t="shared" si="414"/>
        <v/>
      </c>
      <c r="AC2440" s="35" t="str">
        <f t="shared" si="415"/>
        <v/>
      </c>
      <c r="AD2440" s="35" t="str">
        <f t="shared" si="416"/>
        <v/>
      </c>
      <c r="AE2440" s="45" t="str">
        <f t="shared" si="417"/>
        <v/>
      </c>
      <c r="AF2440" s="61"/>
      <c r="AG2440" s="45"/>
    </row>
    <row r="2441" spans="1:33" x14ac:dyDescent="0.2">
      <c r="A2441" s="59">
        <f>+VLOOKUP(B2441,Annuaire_roster!B:G,5,0)</f>
        <v>1177</v>
      </c>
      <c r="B2441" s="78" t="s">
        <v>75</v>
      </c>
      <c r="C2441" s="73">
        <v>0.33124999999999999</v>
      </c>
      <c r="D2441" s="73">
        <v>0.33333333333333331</v>
      </c>
      <c r="E2441" s="66">
        <v>0.75</v>
      </c>
      <c r="F2441" s="66">
        <v>0.75</v>
      </c>
      <c r="G2441" s="67"/>
      <c r="H2441" s="67"/>
      <c r="I2441" s="107" t="s">
        <v>63</v>
      </c>
      <c r="J2441" s="67"/>
      <c r="K2441" s="69">
        <v>0</v>
      </c>
      <c r="L2441" s="67">
        <v>0</v>
      </c>
      <c r="M2441" s="74">
        <v>0</v>
      </c>
      <c r="N2441" s="34">
        <f t="shared" si="409"/>
        <v>0.375</v>
      </c>
      <c r="O2441" s="38">
        <f t="shared" si="410"/>
        <v>0.375</v>
      </c>
      <c r="P2441" s="77" t="s">
        <v>83</v>
      </c>
      <c r="Q2441" s="135">
        <v>44818</v>
      </c>
      <c r="R2441" s="35">
        <f t="shared" si="411"/>
        <v>0</v>
      </c>
      <c r="S2441" s="35">
        <f t="shared" si="412"/>
        <v>0</v>
      </c>
      <c r="T2441" s="10" t="str">
        <f t="shared" si="418"/>
        <v>Sem - 38</v>
      </c>
      <c r="U2441" s="10" t="str">
        <f t="shared" si="419"/>
        <v>Septembre</v>
      </c>
      <c r="V2441" s="36" t="str">
        <f t="shared" si="413"/>
        <v>2026</v>
      </c>
      <c r="W2441" s="34"/>
      <c r="X2441" s="91">
        <f t="shared" si="420"/>
        <v>2.0833333333333259E-3</v>
      </c>
      <c r="Y2441" s="92" t="str">
        <f>VLOOKUP('CM-CIC'!B2372,Annuaire_roster!B:F,4,0)</f>
        <v>EL KAOUTAR Fatima Zahra</v>
      </c>
      <c r="Z2441" s="37" t="s">
        <v>110</v>
      </c>
      <c r="AA2441" s="60" t="s">
        <v>39</v>
      </c>
      <c r="AB2441" s="35" t="str">
        <f t="shared" si="414"/>
        <v/>
      </c>
      <c r="AC2441" s="35" t="str">
        <f t="shared" si="415"/>
        <v/>
      </c>
      <c r="AD2441" s="35" t="str">
        <f t="shared" si="416"/>
        <v/>
      </c>
      <c r="AE2441" s="45" t="str">
        <f t="shared" si="417"/>
        <v/>
      </c>
      <c r="AF2441" s="61"/>
      <c r="AG2441" s="45"/>
    </row>
    <row r="2442" spans="1:33" x14ac:dyDescent="0.2">
      <c r="A2442" s="59">
        <f>+VLOOKUP(B2442,Annuaire_roster!B:G,5,0)</f>
        <v>1197</v>
      </c>
      <c r="B2442" s="78" t="s">
        <v>82</v>
      </c>
      <c r="C2442" s="73">
        <v>0.33194444444444443</v>
      </c>
      <c r="D2442" s="73">
        <v>0.33333333333333331</v>
      </c>
      <c r="E2442" s="66">
        <v>0.75</v>
      </c>
      <c r="F2442" s="66">
        <v>0.75</v>
      </c>
      <c r="G2442" s="67"/>
      <c r="H2442" s="67"/>
      <c r="I2442" s="107" t="s">
        <v>63</v>
      </c>
      <c r="J2442" s="67"/>
      <c r="K2442" s="69">
        <v>0</v>
      </c>
      <c r="L2442" s="67">
        <v>0</v>
      </c>
      <c r="M2442" s="74">
        <v>0</v>
      </c>
      <c r="N2442" s="34">
        <f t="shared" si="409"/>
        <v>0.375</v>
      </c>
      <c r="O2442" s="38">
        <f t="shared" si="410"/>
        <v>0.375</v>
      </c>
      <c r="P2442" s="77" t="s">
        <v>83</v>
      </c>
      <c r="Q2442" s="135">
        <v>44818</v>
      </c>
      <c r="R2442" s="35">
        <f t="shared" si="411"/>
        <v>0</v>
      </c>
      <c r="S2442" s="35">
        <f t="shared" si="412"/>
        <v>0</v>
      </c>
      <c r="T2442" s="10" t="str">
        <f t="shared" si="418"/>
        <v>Sem - 38</v>
      </c>
      <c r="U2442" s="10" t="str">
        <f t="shared" si="419"/>
        <v>Septembre</v>
      </c>
      <c r="V2442" s="36" t="str">
        <f t="shared" si="413"/>
        <v>2026</v>
      </c>
      <c r="W2442" s="34"/>
      <c r="X2442" s="91">
        <f t="shared" si="420"/>
        <v>1.388888888888884E-3</v>
      </c>
      <c r="Y2442" s="92" t="str">
        <f>VLOOKUP('CM-CIC'!B2373,Annuaire_roster!B:F,4,0)</f>
        <v>EL KAOUTAR Fatima Zahra</v>
      </c>
      <c r="Z2442" s="37" t="s">
        <v>110</v>
      </c>
      <c r="AA2442" s="60" t="s">
        <v>39</v>
      </c>
      <c r="AB2442" s="35" t="str">
        <f t="shared" si="414"/>
        <v/>
      </c>
      <c r="AC2442" s="35" t="str">
        <f t="shared" si="415"/>
        <v/>
      </c>
      <c r="AD2442" s="35" t="str">
        <f t="shared" si="416"/>
        <v/>
      </c>
      <c r="AE2442" s="45" t="str">
        <f t="shared" si="417"/>
        <v/>
      </c>
      <c r="AF2442" s="61"/>
      <c r="AG2442" s="45"/>
    </row>
    <row r="2443" spans="1:33" x14ac:dyDescent="0.2">
      <c r="A2443" s="59">
        <f>+VLOOKUP(B2443,Annuaire_roster!B:G,5,0)</f>
        <v>1373</v>
      </c>
      <c r="B2443" s="78" t="s">
        <v>118</v>
      </c>
      <c r="C2443" s="73">
        <v>0.33124999999999999</v>
      </c>
      <c r="D2443" s="73">
        <v>0.33333333333333331</v>
      </c>
      <c r="E2443" s="66">
        <v>0.75</v>
      </c>
      <c r="F2443" s="66">
        <v>0.75</v>
      </c>
      <c r="G2443" s="67"/>
      <c r="H2443" s="67"/>
      <c r="I2443" s="107" t="s">
        <v>63</v>
      </c>
      <c r="J2443" s="67"/>
      <c r="K2443" s="69">
        <v>0</v>
      </c>
      <c r="L2443" s="67">
        <v>0</v>
      </c>
      <c r="M2443" s="74">
        <v>0</v>
      </c>
      <c r="N2443" s="34">
        <f t="shared" si="409"/>
        <v>0.375</v>
      </c>
      <c r="O2443" s="38">
        <f t="shared" si="410"/>
        <v>0.375</v>
      </c>
      <c r="P2443" s="77" t="s">
        <v>83</v>
      </c>
      <c r="Q2443" s="135">
        <v>44818</v>
      </c>
      <c r="R2443" s="35">
        <f t="shared" si="411"/>
        <v>0</v>
      </c>
      <c r="S2443" s="35">
        <f t="shared" si="412"/>
        <v>0</v>
      </c>
      <c r="T2443" s="10" t="str">
        <f t="shared" si="418"/>
        <v>Sem - 38</v>
      </c>
      <c r="U2443" s="10" t="str">
        <f t="shared" si="419"/>
        <v>Septembre</v>
      </c>
      <c r="V2443" s="36" t="str">
        <f t="shared" si="413"/>
        <v>2026</v>
      </c>
      <c r="W2443" s="34"/>
      <c r="X2443" s="91">
        <f t="shared" si="420"/>
        <v>2.0833333333333259E-3</v>
      </c>
      <c r="Y2443" s="92" t="str">
        <f>VLOOKUP('CM-CIC'!B2374,Annuaire_roster!B:F,4,0)</f>
        <v>EL KAOUTAR Fatima Zahra</v>
      </c>
      <c r="Z2443" s="37" t="s">
        <v>110</v>
      </c>
      <c r="AA2443" s="60" t="s">
        <v>39</v>
      </c>
      <c r="AB2443" s="35" t="str">
        <f t="shared" si="414"/>
        <v/>
      </c>
      <c r="AC2443" s="35" t="str">
        <f t="shared" si="415"/>
        <v/>
      </c>
      <c r="AD2443" s="35" t="str">
        <f t="shared" si="416"/>
        <v/>
      </c>
      <c r="AE2443" s="45" t="str">
        <f t="shared" si="417"/>
        <v/>
      </c>
      <c r="AF2443" s="61"/>
      <c r="AG2443" s="45"/>
    </row>
    <row r="2444" spans="1:33" x14ac:dyDescent="0.2">
      <c r="A2444" s="59">
        <f>+VLOOKUP(B2444,Annuaire_roster!B:G,5,0)</f>
        <v>1425</v>
      </c>
      <c r="B2444" s="78" t="s">
        <v>150</v>
      </c>
      <c r="C2444" s="73">
        <v>0.33333333333333331</v>
      </c>
      <c r="D2444" s="73">
        <v>0.33333333333333331</v>
      </c>
      <c r="E2444" s="66">
        <v>0.75</v>
      </c>
      <c r="F2444" s="66">
        <v>0.75</v>
      </c>
      <c r="G2444" s="67"/>
      <c r="H2444" s="67"/>
      <c r="I2444" s="107" t="s">
        <v>63</v>
      </c>
      <c r="J2444" s="67"/>
      <c r="K2444" s="69">
        <v>0</v>
      </c>
      <c r="L2444" s="67">
        <v>0</v>
      </c>
      <c r="M2444" s="74">
        <v>0</v>
      </c>
      <c r="N2444" s="34">
        <f t="shared" si="409"/>
        <v>0.375</v>
      </c>
      <c r="O2444" s="38">
        <f t="shared" si="410"/>
        <v>0.375</v>
      </c>
      <c r="P2444" s="77" t="s">
        <v>83</v>
      </c>
      <c r="Q2444" s="135">
        <v>44818</v>
      </c>
      <c r="R2444" s="35">
        <f t="shared" si="411"/>
        <v>0</v>
      </c>
      <c r="S2444" s="35">
        <f t="shared" si="412"/>
        <v>0</v>
      </c>
      <c r="T2444" s="10" t="str">
        <f t="shared" si="418"/>
        <v>Sem - 38</v>
      </c>
      <c r="U2444" s="10" t="str">
        <f t="shared" si="419"/>
        <v>Septembre</v>
      </c>
      <c r="V2444" s="36" t="str">
        <f t="shared" si="413"/>
        <v>2026</v>
      </c>
      <c r="W2444" s="34"/>
      <c r="X2444" s="91">
        <f t="shared" si="420"/>
        <v>0</v>
      </c>
      <c r="Y2444" s="92" t="str">
        <f>VLOOKUP('CM-CIC'!B2375,Annuaire_roster!B:F,4,0)</f>
        <v>EL KAOUTAR Fatima Zahra</v>
      </c>
      <c r="Z2444" s="37" t="s">
        <v>110</v>
      </c>
      <c r="AA2444" s="60" t="s">
        <v>39</v>
      </c>
      <c r="AB2444" s="35" t="str">
        <f t="shared" si="414"/>
        <v/>
      </c>
      <c r="AC2444" s="35" t="str">
        <f t="shared" si="415"/>
        <v/>
      </c>
      <c r="AD2444" s="35" t="str">
        <f t="shared" si="416"/>
        <v/>
      </c>
      <c r="AE2444" s="45" t="str">
        <f t="shared" si="417"/>
        <v/>
      </c>
      <c r="AF2444" s="61"/>
      <c r="AG2444" s="45"/>
    </row>
    <row r="2445" spans="1:33" x14ac:dyDescent="0.2">
      <c r="A2445" s="59">
        <f>+VLOOKUP(B2445,Annuaire_roster!B:G,5,0)</f>
        <v>1436</v>
      </c>
      <c r="B2445" s="78" t="s">
        <v>157</v>
      </c>
      <c r="C2445" s="73">
        <v>0.33333333333333331</v>
      </c>
      <c r="D2445" s="73">
        <v>0.33333333333333331</v>
      </c>
      <c r="E2445" s="66">
        <v>0.75</v>
      </c>
      <c r="F2445" s="66">
        <v>0.75</v>
      </c>
      <c r="G2445" s="67"/>
      <c r="H2445" s="67"/>
      <c r="I2445" s="107" t="s">
        <v>63</v>
      </c>
      <c r="J2445" s="67"/>
      <c r="K2445" s="69">
        <v>0</v>
      </c>
      <c r="L2445" s="67">
        <v>0</v>
      </c>
      <c r="M2445" s="74">
        <v>0</v>
      </c>
      <c r="N2445" s="34">
        <f t="shared" si="409"/>
        <v>0.375</v>
      </c>
      <c r="O2445" s="38">
        <f t="shared" si="410"/>
        <v>0.375</v>
      </c>
      <c r="P2445" s="77" t="s">
        <v>83</v>
      </c>
      <c r="Q2445" s="135">
        <v>44818</v>
      </c>
      <c r="R2445" s="35">
        <f t="shared" si="411"/>
        <v>0</v>
      </c>
      <c r="S2445" s="35">
        <f t="shared" si="412"/>
        <v>0</v>
      </c>
      <c r="T2445" s="10" t="str">
        <f t="shared" si="418"/>
        <v>Sem - 38</v>
      </c>
      <c r="U2445" s="10" t="str">
        <f t="shared" si="419"/>
        <v>Septembre</v>
      </c>
      <c r="V2445" s="36" t="str">
        <f t="shared" si="413"/>
        <v>2026</v>
      </c>
      <c r="W2445" s="34"/>
      <c r="X2445" s="91">
        <f t="shared" si="420"/>
        <v>0</v>
      </c>
      <c r="Y2445" s="92" t="str">
        <f>VLOOKUP('CM-CIC'!B2376,Annuaire_roster!B:F,4,0)</f>
        <v>EL KAOUTAR Fatima Zahra</v>
      </c>
      <c r="Z2445" s="37" t="s">
        <v>110</v>
      </c>
      <c r="AA2445" s="60" t="s">
        <v>39</v>
      </c>
      <c r="AB2445" s="35" t="str">
        <f t="shared" si="414"/>
        <v/>
      </c>
      <c r="AC2445" s="35" t="str">
        <f t="shared" si="415"/>
        <v/>
      </c>
      <c r="AD2445" s="35" t="str">
        <f t="shared" si="416"/>
        <v/>
      </c>
      <c r="AE2445" s="45" t="str">
        <f t="shared" si="417"/>
        <v/>
      </c>
      <c r="AF2445" s="61"/>
      <c r="AG2445" s="45"/>
    </row>
    <row r="2446" spans="1:33" x14ac:dyDescent="0.2">
      <c r="A2446" s="59">
        <f>+VLOOKUP(B2446,Annuaire_roster!B:G,5,0)</f>
        <v>1248</v>
      </c>
      <c r="B2446" s="78" t="s">
        <v>91</v>
      </c>
      <c r="C2446" s="73"/>
      <c r="D2446" s="73" t="s">
        <v>188</v>
      </c>
      <c r="E2446" s="66"/>
      <c r="F2446" s="66" t="s">
        <v>188</v>
      </c>
      <c r="G2446" s="67"/>
      <c r="H2446" s="67"/>
      <c r="I2446" s="107" t="s">
        <v>63</v>
      </c>
      <c r="J2446" s="67"/>
      <c r="K2446" s="69">
        <v>0</v>
      </c>
      <c r="L2446" s="67">
        <v>0</v>
      </c>
      <c r="M2446" s="74">
        <v>0</v>
      </c>
      <c r="N2446" s="34" t="str">
        <f t="shared" si="409"/>
        <v/>
      </c>
      <c r="O2446" s="38">
        <f t="shared" si="410"/>
        <v>0</v>
      </c>
      <c r="P2446" s="77" t="s">
        <v>83</v>
      </c>
      <c r="Q2446" s="135">
        <v>44818</v>
      </c>
      <c r="R2446" s="35">
        <f t="shared" si="411"/>
        <v>0</v>
      </c>
      <c r="S2446" s="35">
        <f t="shared" si="412"/>
        <v>0</v>
      </c>
      <c r="T2446" s="10" t="str">
        <f t="shared" si="418"/>
        <v>Sem - 38</v>
      </c>
      <c r="U2446" s="10" t="str">
        <f t="shared" si="419"/>
        <v>Septembre</v>
      </c>
      <c r="V2446" s="36" t="str">
        <f t="shared" si="413"/>
        <v>2026</v>
      </c>
      <c r="W2446" s="34"/>
      <c r="X2446" s="91">
        <f t="shared" si="420"/>
        <v>0</v>
      </c>
      <c r="Y2446" s="92" t="str">
        <f>VLOOKUP('CM-CIC'!B2377,Annuaire_roster!B:F,4,0)</f>
        <v>EL KAOUTAR Fatima Zahra</v>
      </c>
      <c r="Z2446" s="37" t="s">
        <v>110</v>
      </c>
      <c r="AA2446" s="60" t="s">
        <v>39</v>
      </c>
      <c r="AB2446" s="35">
        <f t="shared" si="414"/>
        <v>0.33333333333333298</v>
      </c>
      <c r="AC2446" s="35" t="str">
        <f t="shared" si="415"/>
        <v/>
      </c>
      <c r="AD2446" s="35" t="str">
        <f t="shared" si="416"/>
        <v/>
      </c>
      <c r="AE2446" s="45" t="str">
        <f t="shared" si="417"/>
        <v/>
      </c>
      <c r="AF2446" s="61"/>
      <c r="AG2446" s="45"/>
    </row>
    <row r="2447" spans="1:33" x14ac:dyDescent="0.2">
      <c r="A2447" s="59">
        <f>+VLOOKUP(B2447,Annuaire_roster!B:G,5,0)</f>
        <v>1436</v>
      </c>
      <c r="B2447" s="78" t="s">
        <v>157</v>
      </c>
      <c r="C2447" s="73">
        <v>0.37430555555555556</v>
      </c>
      <c r="D2447" s="73">
        <v>0.33333333333333331</v>
      </c>
      <c r="E2447" s="66">
        <v>0.75</v>
      </c>
      <c r="F2447" s="66">
        <v>0.75</v>
      </c>
      <c r="G2447" s="67"/>
      <c r="H2447" s="67"/>
      <c r="I2447" s="232"/>
      <c r="J2447" s="67"/>
      <c r="K2447" s="69"/>
      <c r="L2447" s="67">
        <v>0</v>
      </c>
      <c r="M2447" s="74">
        <v>0</v>
      </c>
      <c r="N2447" s="34">
        <f t="shared" si="409"/>
        <v>0.375</v>
      </c>
      <c r="O2447" s="38">
        <f t="shared" si="410"/>
        <v>0.375</v>
      </c>
      <c r="P2447" s="77" t="s">
        <v>83</v>
      </c>
      <c r="Q2447" s="135">
        <v>44819</v>
      </c>
      <c r="R2447" s="35">
        <f t="shared" si="411"/>
        <v>0</v>
      </c>
      <c r="S2447" s="35">
        <f t="shared" si="412"/>
        <v>0</v>
      </c>
      <c r="T2447" s="10" t="str">
        <f t="shared" si="418"/>
        <v>Sem - 38</v>
      </c>
      <c r="U2447" s="10" t="str">
        <f t="shared" si="419"/>
        <v>Septembre</v>
      </c>
      <c r="V2447" s="36" t="str">
        <f t="shared" si="413"/>
        <v>2026</v>
      </c>
      <c r="W2447" s="34"/>
      <c r="X2447" s="91">
        <f t="shared" si="420"/>
        <v>0</v>
      </c>
      <c r="Y2447" s="92" t="str">
        <f>VLOOKUP('CM-CIC'!B2378,Annuaire_roster!B:F,4,0)</f>
        <v>EL KAOUTAR Fatima Zahra</v>
      </c>
      <c r="Z2447" s="37" t="s">
        <v>110</v>
      </c>
      <c r="AA2447" s="60" t="s">
        <v>39</v>
      </c>
      <c r="AB2447" s="35" t="str">
        <f t="shared" si="414"/>
        <v/>
      </c>
      <c r="AC2447" s="35" t="str">
        <f t="shared" si="415"/>
        <v/>
      </c>
      <c r="AD2447" s="35" t="str">
        <f t="shared" si="416"/>
        <v/>
      </c>
      <c r="AE2447" s="45" t="str">
        <f t="shared" si="417"/>
        <v/>
      </c>
      <c r="AF2447" s="61"/>
      <c r="AG2447" s="45"/>
    </row>
    <row r="2448" spans="1:33" x14ac:dyDescent="0.2">
      <c r="A2448" s="59">
        <f>+VLOOKUP(B2448,Annuaire_roster!B:G,5,0)</f>
        <v>1202</v>
      </c>
      <c r="B2448" s="78" t="s">
        <v>161</v>
      </c>
      <c r="C2448" s="73">
        <v>0.33194444444444443</v>
      </c>
      <c r="D2448" s="73">
        <v>0.33333333333333331</v>
      </c>
      <c r="E2448" s="66">
        <v>0.75</v>
      </c>
      <c r="F2448" s="66">
        <v>0.75</v>
      </c>
      <c r="G2448" s="67"/>
      <c r="H2448" s="67"/>
      <c r="I2448" s="107" t="s">
        <v>63</v>
      </c>
      <c r="J2448" s="67"/>
      <c r="K2448" s="69">
        <v>0</v>
      </c>
      <c r="L2448" s="67">
        <v>0</v>
      </c>
      <c r="M2448" s="74">
        <v>0</v>
      </c>
      <c r="N2448" s="34">
        <f t="shared" si="409"/>
        <v>0.375</v>
      </c>
      <c r="O2448" s="38">
        <f t="shared" si="410"/>
        <v>0.375</v>
      </c>
      <c r="P2448" s="77" t="s">
        <v>83</v>
      </c>
      <c r="Q2448" s="135">
        <v>44819</v>
      </c>
      <c r="R2448" s="35">
        <f t="shared" si="411"/>
        <v>0</v>
      </c>
      <c r="S2448" s="35">
        <f t="shared" si="412"/>
        <v>0</v>
      </c>
      <c r="T2448" s="10" t="str">
        <f t="shared" si="418"/>
        <v>Sem - 38</v>
      </c>
      <c r="U2448" s="10" t="str">
        <f t="shared" si="419"/>
        <v>Septembre</v>
      </c>
      <c r="V2448" s="36" t="str">
        <f t="shared" si="413"/>
        <v>2026</v>
      </c>
      <c r="W2448" s="34"/>
      <c r="X2448" s="91">
        <f t="shared" si="420"/>
        <v>1.388888888888884E-3</v>
      </c>
      <c r="Y2448" s="92" t="str">
        <f>VLOOKUP('CM-CIC'!B2379,Annuaire_roster!B:F,4,0)</f>
        <v>EL KAOUTAR Fatima Zahra</v>
      </c>
      <c r="Z2448" s="37" t="s">
        <v>110</v>
      </c>
      <c r="AA2448" s="60" t="s">
        <v>39</v>
      </c>
      <c r="AB2448" s="35" t="str">
        <f t="shared" si="414"/>
        <v/>
      </c>
      <c r="AC2448" s="35" t="str">
        <f t="shared" si="415"/>
        <v/>
      </c>
      <c r="AD2448" s="35" t="str">
        <f t="shared" si="416"/>
        <v/>
      </c>
      <c r="AE2448" s="45" t="str">
        <f t="shared" si="417"/>
        <v/>
      </c>
      <c r="AF2448" s="61"/>
      <c r="AG2448" s="45"/>
    </row>
    <row r="2449" spans="1:33" x14ac:dyDescent="0.2">
      <c r="A2449" s="59">
        <f>+VLOOKUP(B2449,Annuaire_roster!B:G,5,0)</f>
        <v>1245</v>
      </c>
      <c r="B2449" s="78" t="s">
        <v>90</v>
      </c>
      <c r="C2449" s="73">
        <v>0.33333333333333331</v>
      </c>
      <c r="D2449" s="73">
        <v>0.33333333333333331</v>
      </c>
      <c r="E2449" s="66">
        <v>0.75</v>
      </c>
      <c r="F2449" s="66">
        <v>0.75</v>
      </c>
      <c r="G2449" s="67"/>
      <c r="H2449" s="67"/>
      <c r="I2449" s="107" t="s">
        <v>63</v>
      </c>
      <c r="J2449" s="67"/>
      <c r="K2449" s="69">
        <v>0</v>
      </c>
      <c r="L2449" s="67">
        <v>0</v>
      </c>
      <c r="M2449" s="74">
        <v>0</v>
      </c>
      <c r="N2449" s="34">
        <f t="shared" ref="N2449:N2512" si="421">IFERROR(IF(OR(D2449="OFF",D2449="Congé",M2449="Abs",D2449="Congé sans solde",D2449="Férié"),"",IF(O2449-K2449-L2449&gt;O2449,O2449,IF(O2449-K2449-L2449&lt;0,"",O2449-K2449-L2449))),"")</f>
        <v>0.375</v>
      </c>
      <c r="O2449" s="38">
        <f t="shared" ref="O2449:O2512" si="422">IF(AG2449="2H Pause déjeuner",IF(F2449-D2449-0.0833333333333333&lt;0,F2449-D2449-0.0833333333333333+1,F2449-D2449-0.0833333333333333),IF(OR(AND(F2449="OFF",D2449="OFF"),AND(F2449="Congé",D2449="Congé"),AND(F2449="Congé sans solde",D2449="Congé sans solde"),AND(F2449="Congé spécial",D2449="Congé spécial"),AND(F2449="Férié",D2449="Férié"),AND(F2449="OFF",D2449="Congé"),AND(F2449="OFF",D2449="Congé sans solde"),AND(F2449="OFF",D2449="Congé spécial"),AND(F2449="OFF",D2449="Férié"),AND(F2449="Congé",D2449="OFF"),AND(F2449="Congé",D2449="Congé sans solde"),AND(F2449="Congé",D2449="Congé spécial"),AND(F2449="Congé",D2449="Férié"),AND(F2449="Congé sans solde",D2449="OFF"),AND(F2449="Congé sans solde",D2449="Congé"),AND(F2449="Congé sans solde",D2449="Congé spécial"),AND(F2449="Congé sans solde",D2449="Férié"),AND(F2449="Congé spécial",D2449="OFF"),AND(F2449="Congé spécial",D2449="Congé"),AND(F2449="Congé spécial",D2449="Congé sans solde"),AND(F2449="Congé spécial",D2449="Férié"),AND(F2449="Férié",D2449="OFF"),AND(F2449="Férié",D2449="Congé"),AND(F2449="Férié",D2449="Congé sans solde"),AND(F2449="Férié",D2449="Congé spécial")),0,IF(OR(F2449="OFF",F2449="Congé",F2449="Congé spécial",F2449="Congé sans solde",D2449="OFF",D2449="Congé",D2449="Congé spécial",D2449="Congé sans solde"),0.208333333333334,IF(AND(AG2449="",F2449-D2449&lt;0),("24:00:00"-D2449)+("00:00:00"+F2449)-0.0416666666666667,IF(AND(OR(AG2449="Allaitement",AG2449="Sans déjeuner"),F2449-D2449&lt;0),("24:00:00"-D2449)+("00:00:00"+F2449),IF(AND(AG2449="",F2449-D2449&gt;0.166666666666667),F2449-D2449-0.0416666666666667,IF(AND(OR(AG2449="Allaitement",AG2449="Sans déjeuner"),F2449-D2449&gt;0.166666666666667),F2449-D2449,F2449-D2449)))))))</f>
        <v>0.375</v>
      </c>
      <c r="P2449" s="77" t="s">
        <v>83</v>
      </c>
      <c r="Q2449" s="135">
        <v>44819</v>
      </c>
      <c r="R2449" s="35">
        <f t="shared" si="411"/>
        <v>0</v>
      </c>
      <c r="S2449" s="35">
        <f t="shared" si="412"/>
        <v>0</v>
      </c>
      <c r="T2449" s="10" t="str">
        <f t="shared" si="418"/>
        <v>Sem - 38</v>
      </c>
      <c r="U2449" s="10" t="str">
        <f t="shared" si="419"/>
        <v>Septembre</v>
      </c>
      <c r="V2449" s="36" t="str">
        <f t="shared" si="413"/>
        <v>2026</v>
      </c>
      <c r="W2449" s="34"/>
      <c r="X2449" s="91">
        <f t="shared" si="420"/>
        <v>0</v>
      </c>
      <c r="Y2449" s="92" t="str">
        <f>VLOOKUP('CM-CIC'!B2380,Annuaire_roster!B:F,4,0)</f>
        <v>EL KAOUTAR Fatima Zahra</v>
      </c>
      <c r="Z2449" s="37" t="s">
        <v>110</v>
      </c>
      <c r="AA2449" s="60" t="s">
        <v>39</v>
      </c>
      <c r="AB2449" s="35" t="str">
        <f t="shared" si="414"/>
        <v/>
      </c>
      <c r="AC2449" s="35" t="str">
        <f t="shared" si="415"/>
        <v/>
      </c>
      <c r="AD2449" s="35" t="str">
        <f t="shared" si="416"/>
        <v/>
      </c>
      <c r="AE2449" s="45" t="str">
        <f t="shared" si="417"/>
        <v/>
      </c>
      <c r="AF2449" s="61"/>
      <c r="AG2449" s="45"/>
    </row>
    <row r="2450" spans="1:33" x14ac:dyDescent="0.2">
      <c r="A2450" s="59">
        <f>+VLOOKUP(B2450,Annuaire_roster!B:G,5,0)</f>
        <v>1244</v>
      </c>
      <c r="B2450" s="78" t="s">
        <v>92</v>
      </c>
      <c r="C2450" s="73">
        <v>0.33333333333333331</v>
      </c>
      <c r="D2450" s="73">
        <v>0.33333333333333331</v>
      </c>
      <c r="E2450" s="66">
        <v>0.75</v>
      </c>
      <c r="F2450" s="66">
        <v>0.75</v>
      </c>
      <c r="G2450" s="67"/>
      <c r="H2450" s="67"/>
      <c r="I2450" s="107" t="s">
        <v>63</v>
      </c>
      <c r="J2450" s="67"/>
      <c r="K2450" s="69">
        <v>0</v>
      </c>
      <c r="L2450" s="67">
        <v>0</v>
      </c>
      <c r="M2450" s="74">
        <v>0</v>
      </c>
      <c r="N2450" s="34">
        <f t="shared" si="421"/>
        <v>0.375</v>
      </c>
      <c r="O2450" s="38">
        <f t="shared" si="422"/>
        <v>0.375</v>
      </c>
      <c r="P2450" s="77" t="s">
        <v>83</v>
      </c>
      <c r="Q2450" s="135">
        <v>44819</v>
      </c>
      <c r="R2450" s="35">
        <f t="shared" si="411"/>
        <v>0</v>
      </c>
      <c r="S2450" s="35">
        <f t="shared" si="412"/>
        <v>0</v>
      </c>
      <c r="T2450" s="10" t="str">
        <f t="shared" si="418"/>
        <v>Sem - 38</v>
      </c>
      <c r="U2450" s="10" t="str">
        <f t="shared" si="419"/>
        <v>Septembre</v>
      </c>
      <c r="V2450" s="36" t="str">
        <f t="shared" si="413"/>
        <v>2026</v>
      </c>
      <c r="W2450" s="34"/>
      <c r="X2450" s="91">
        <f t="shared" si="420"/>
        <v>0</v>
      </c>
      <c r="Y2450" s="92" t="str">
        <f>VLOOKUP('CM-CIC'!B2381,Annuaire_roster!B:F,4,0)</f>
        <v>EL KAOUTAR Fatima Zahra</v>
      </c>
      <c r="Z2450" s="37" t="s">
        <v>110</v>
      </c>
      <c r="AA2450" s="60" t="s">
        <v>39</v>
      </c>
      <c r="AB2450" s="35" t="str">
        <f t="shared" si="414"/>
        <v/>
      </c>
      <c r="AC2450" s="35" t="str">
        <f t="shared" si="415"/>
        <v/>
      </c>
      <c r="AD2450" s="35" t="str">
        <f t="shared" si="416"/>
        <v/>
      </c>
      <c r="AE2450" s="45" t="str">
        <f t="shared" si="417"/>
        <v/>
      </c>
      <c r="AF2450" s="61"/>
      <c r="AG2450" s="45"/>
    </row>
    <row r="2451" spans="1:33" x14ac:dyDescent="0.2">
      <c r="A2451" s="59">
        <f>+VLOOKUP(B2451,Annuaire_roster!B:G,5,0)</f>
        <v>1302</v>
      </c>
      <c r="B2451" s="78" t="s">
        <v>112</v>
      </c>
      <c r="C2451" s="73">
        <v>0.33194444444444443</v>
      </c>
      <c r="D2451" s="73">
        <v>0.33333333333333331</v>
      </c>
      <c r="E2451" s="66">
        <v>0.75</v>
      </c>
      <c r="F2451" s="66">
        <v>0.75</v>
      </c>
      <c r="G2451" s="67"/>
      <c r="H2451" s="67"/>
      <c r="I2451" s="107" t="s">
        <v>63</v>
      </c>
      <c r="J2451" s="67"/>
      <c r="K2451" s="69">
        <v>0</v>
      </c>
      <c r="L2451" s="67">
        <v>0</v>
      </c>
      <c r="M2451" s="74">
        <v>0</v>
      </c>
      <c r="N2451" s="34">
        <f t="shared" si="421"/>
        <v>0.375</v>
      </c>
      <c r="O2451" s="38">
        <f t="shared" si="422"/>
        <v>0.375</v>
      </c>
      <c r="P2451" s="77" t="s">
        <v>83</v>
      </c>
      <c r="Q2451" s="135">
        <v>44819</v>
      </c>
      <c r="R2451" s="35">
        <f t="shared" si="411"/>
        <v>0</v>
      </c>
      <c r="S2451" s="35">
        <f t="shared" si="412"/>
        <v>0</v>
      </c>
      <c r="T2451" s="10" t="str">
        <f t="shared" si="418"/>
        <v>Sem - 38</v>
      </c>
      <c r="U2451" s="10" t="str">
        <f t="shared" si="419"/>
        <v>Septembre</v>
      </c>
      <c r="V2451" s="36" t="str">
        <f t="shared" si="413"/>
        <v>2026</v>
      </c>
      <c r="W2451" s="34"/>
      <c r="X2451" s="91">
        <f t="shared" si="420"/>
        <v>1.388888888888884E-3</v>
      </c>
      <c r="Y2451" s="92" t="str">
        <f>VLOOKUP('CM-CIC'!B2382,Annuaire_roster!B:F,4,0)</f>
        <v>EL KAOUTAR Fatima Zahra</v>
      </c>
      <c r="Z2451" s="37" t="s">
        <v>110</v>
      </c>
      <c r="AA2451" s="60" t="s">
        <v>39</v>
      </c>
      <c r="AB2451" s="35" t="str">
        <f t="shared" si="414"/>
        <v/>
      </c>
      <c r="AC2451" s="35" t="str">
        <f t="shared" si="415"/>
        <v/>
      </c>
      <c r="AD2451" s="35" t="str">
        <f t="shared" si="416"/>
        <v/>
      </c>
      <c r="AE2451" s="45" t="str">
        <f t="shared" si="417"/>
        <v/>
      </c>
      <c r="AF2451" s="61"/>
      <c r="AG2451" s="45"/>
    </row>
    <row r="2452" spans="1:33" x14ac:dyDescent="0.2">
      <c r="A2452" s="59">
        <f>+VLOOKUP(B2452,Annuaire_roster!B:G,5,0)</f>
        <v>1369</v>
      </c>
      <c r="B2452" s="78" t="s">
        <v>113</v>
      </c>
      <c r="C2452" s="73">
        <v>0.33263888888888887</v>
      </c>
      <c r="D2452" s="73">
        <v>0.33333333333333331</v>
      </c>
      <c r="E2452" s="66">
        <v>0.75</v>
      </c>
      <c r="F2452" s="66">
        <v>0.75</v>
      </c>
      <c r="G2452" s="67"/>
      <c r="H2452" s="67"/>
      <c r="I2452" s="107" t="s">
        <v>63</v>
      </c>
      <c r="J2452" s="67"/>
      <c r="K2452" s="69">
        <v>0</v>
      </c>
      <c r="L2452" s="67">
        <v>0</v>
      </c>
      <c r="M2452" s="74">
        <v>0</v>
      </c>
      <c r="N2452" s="34">
        <f t="shared" si="421"/>
        <v>0.375</v>
      </c>
      <c r="O2452" s="38">
        <f t="shared" si="422"/>
        <v>0.375</v>
      </c>
      <c r="P2452" s="77" t="s">
        <v>83</v>
      </c>
      <c r="Q2452" s="135">
        <v>44819</v>
      </c>
      <c r="R2452" s="35">
        <f t="shared" si="411"/>
        <v>0</v>
      </c>
      <c r="S2452" s="35">
        <f t="shared" si="412"/>
        <v>0</v>
      </c>
      <c r="T2452" s="10" t="str">
        <f t="shared" si="418"/>
        <v>Sem - 38</v>
      </c>
      <c r="U2452" s="10" t="str">
        <f t="shared" si="419"/>
        <v>Septembre</v>
      </c>
      <c r="V2452" s="36" t="str">
        <f t="shared" si="413"/>
        <v>2026</v>
      </c>
      <c r="W2452" s="34"/>
      <c r="X2452" s="91">
        <f t="shared" si="420"/>
        <v>0</v>
      </c>
      <c r="Y2452" s="92" t="str">
        <f>VLOOKUP('CM-CIC'!B2383,Annuaire_roster!B:F,4,0)</f>
        <v>EL KAOUTAR Fatima Zahra</v>
      </c>
      <c r="Z2452" s="37" t="s">
        <v>110</v>
      </c>
      <c r="AA2452" s="60" t="s">
        <v>39</v>
      </c>
      <c r="AB2452" s="35" t="str">
        <f t="shared" si="414"/>
        <v/>
      </c>
      <c r="AC2452" s="35" t="str">
        <f t="shared" si="415"/>
        <v/>
      </c>
      <c r="AD2452" s="35" t="str">
        <f t="shared" si="416"/>
        <v/>
      </c>
      <c r="AE2452" s="45" t="str">
        <f t="shared" si="417"/>
        <v/>
      </c>
      <c r="AF2452" s="61"/>
      <c r="AG2452" s="45"/>
    </row>
    <row r="2453" spans="1:33" x14ac:dyDescent="0.2">
      <c r="A2453" s="59">
        <f>+VLOOKUP(B2453,Annuaire_roster!B:G,5,0)</f>
        <v>1422</v>
      </c>
      <c r="B2453" s="78" t="s">
        <v>148</v>
      </c>
      <c r="C2453" s="73">
        <v>0.33263888888888887</v>
      </c>
      <c r="D2453" s="73">
        <v>0.33333333333333331</v>
      </c>
      <c r="E2453" s="66">
        <v>0.75</v>
      </c>
      <c r="F2453" s="66">
        <v>0.75</v>
      </c>
      <c r="G2453" s="67"/>
      <c r="H2453" s="67"/>
      <c r="I2453" s="107" t="s">
        <v>63</v>
      </c>
      <c r="J2453" s="67"/>
      <c r="K2453" s="69">
        <v>0</v>
      </c>
      <c r="L2453" s="67">
        <v>0</v>
      </c>
      <c r="M2453" s="74">
        <v>0</v>
      </c>
      <c r="N2453" s="34">
        <f t="shared" si="421"/>
        <v>0.375</v>
      </c>
      <c r="O2453" s="38">
        <f t="shared" si="422"/>
        <v>0.375</v>
      </c>
      <c r="P2453" s="77" t="s">
        <v>83</v>
      </c>
      <c r="Q2453" s="135">
        <v>44819</v>
      </c>
      <c r="R2453" s="35">
        <f t="shared" si="411"/>
        <v>0</v>
      </c>
      <c r="S2453" s="35">
        <f t="shared" si="412"/>
        <v>0</v>
      </c>
      <c r="T2453" s="10" t="str">
        <f t="shared" si="418"/>
        <v>Sem - 38</v>
      </c>
      <c r="U2453" s="10" t="str">
        <f t="shared" si="419"/>
        <v>Septembre</v>
      </c>
      <c r="V2453" s="36" t="str">
        <f t="shared" si="413"/>
        <v>2026</v>
      </c>
      <c r="W2453" s="34"/>
      <c r="X2453" s="91">
        <f t="shared" si="420"/>
        <v>0</v>
      </c>
      <c r="Y2453" s="92" t="str">
        <f>VLOOKUP('CM-CIC'!B2384,Annuaire_roster!B:F,4,0)</f>
        <v>EL KAOUTAR Fatima Zahra</v>
      </c>
      <c r="Z2453" s="37" t="s">
        <v>110</v>
      </c>
      <c r="AA2453" s="60" t="s">
        <v>39</v>
      </c>
      <c r="AB2453" s="35" t="str">
        <f t="shared" si="414"/>
        <v/>
      </c>
      <c r="AC2453" s="35" t="str">
        <f t="shared" si="415"/>
        <v/>
      </c>
      <c r="AD2453" s="35" t="str">
        <f t="shared" si="416"/>
        <v/>
      </c>
      <c r="AE2453" s="45" t="str">
        <f t="shared" si="417"/>
        <v/>
      </c>
      <c r="AF2453" s="61"/>
      <c r="AG2453" s="45"/>
    </row>
    <row r="2454" spans="1:33" x14ac:dyDescent="0.2">
      <c r="A2454" s="59">
        <f>+VLOOKUP(B2454,Annuaire_roster!B:G,5,0)</f>
        <v>1177</v>
      </c>
      <c r="B2454" s="78" t="s">
        <v>75</v>
      </c>
      <c r="C2454" s="73">
        <v>0.33194444444444443</v>
      </c>
      <c r="D2454" s="73">
        <v>0.33333333333333331</v>
      </c>
      <c r="E2454" s="66">
        <v>0.75</v>
      </c>
      <c r="F2454" s="66">
        <v>0.75</v>
      </c>
      <c r="G2454" s="67"/>
      <c r="H2454" s="67"/>
      <c r="I2454" s="107" t="s">
        <v>63</v>
      </c>
      <c r="J2454" s="67"/>
      <c r="K2454" s="69">
        <v>0</v>
      </c>
      <c r="L2454" s="67">
        <v>0</v>
      </c>
      <c r="M2454" s="74">
        <v>0</v>
      </c>
      <c r="N2454" s="34">
        <f t="shared" si="421"/>
        <v>0.375</v>
      </c>
      <c r="O2454" s="38">
        <f t="shared" si="422"/>
        <v>0.375</v>
      </c>
      <c r="P2454" s="77" t="s">
        <v>83</v>
      </c>
      <c r="Q2454" s="135">
        <v>44819</v>
      </c>
      <c r="R2454" s="35">
        <f t="shared" si="411"/>
        <v>0</v>
      </c>
      <c r="S2454" s="35">
        <f t="shared" si="412"/>
        <v>0</v>
      </c>
      <c r="T2454" s="10" t="str">
        <f t="shared" si="418"/>
        <v>Sem - 38</v>
      </c>
      <c r="U2454" s="10" t="str">
        <f t="shared" si="419"/>
        <v>Septembre</v>
      </c>
      <c r="V2454" s="36" t="str">
        <f t="shared" si="413"/>
        <v>2026</v>
      </c>
      <c r="W2454" s="34"/>
      <c r="X2454" s="91">
        <f t="shared" si="420"/>
        <v>1.388888888888884E-3</v>
      </c>
      <c r="Y2454" s="92" t="str">
        <f>VLOOKUP('CM-CIC'!B2385,Annuaire_roster!B:F,4,0)</f>
        <v>EL KAOUTAR Fatima Zahra</v>
      </c>
      <c r="Z2454" s="37" t="s">
        <v>110</v>
      </c>
      <c r="AA2454" s="60" t="s">
        <v>39</v>
      </c>
      <c r="AB2454" s="35" t="str">
        <f t="shared" si="414"/>
        <v/>
      </c>
      <c r="AC2454" s="35" t="str">
        <f t="shared" si="415"/>
        <v/>
      </c>
      <c r="AD2454" s="35" t="str">
        <f t="shared" si="416"/>
        <v/>
      </c>
      <c r="AE2454" s="45" t="str">
        <f t="shared" si="417"/>
        <v/>
      </c>
      <c r="AF2454" s="61"/>
      <c r="AG2454" s="45"/>
    </row>
    <row r="2455" spans="1:33" x14ac:dyDescent="0.2">
      <c r="A2455" s="59">
        <f>+VLOOKUP(B2455,Annuaire_roster!B:G,5,0)</f>
        <v>1197</v>
      </c>
      <c r="B2455" s="78" t="s">
        <v>82</v>
      </c>
      <c r="C2455" s="73">
        <v>0.33263888888888887</v>
      </c>
      <c r="D2455" s="73">
        <v>0.33333333333333331</v>
      </c>
      <c r="E2455" s="66">
        <v>0.75</v>
      </c>
      <c r="F2455" s="66">
        <v>0.75</v>
      </c>
      <c r="G2455" s="67"/>
      <c r="H2455" s="67"/>
      <c r="I2455" s="107" t="s">
        <v>63</v>
      </c>
      <c r="J2455" s="67"/>
      <c r="K2455" s="69">
        <v>0</v>
      </c>
      <c r="L2455" s="67">
        <v>0</v>
      </c>
      <c r="M2455" s="74">
        <v>0</v>
      </c>
      <c r="N2455" s="34">
        <f t="shared" si="421"/>
        <v>0.375</v>
      </c>
      <c r="O2455" s="38">
        <f t="shared" si="422"/>
        <v>0.375</v>
      </c>
      <c r="P2455" s="77" t="s">
        <v>83</v>
      </c>
      <c r="Q2455" s="135">
        <v>44819</v>
      </c>
      <c r="R2455" s="35">
        <f t="shared" si="411"/>
        <v>0</v>
      </c>
      <c r="S2455" s="35">
        <f t="shared" si="412"/>
        <v>0</v>
      </c>
      <c r="T2455" s="10" t="str">
        <f t="shared" si="418"/>
        <v>Sem - 38</v>
      </c>
      <c r="U2455" s="10" t="str">
        <f t="shared" si="419"/>
        <v>Septembre</v>
      </c>
      <c r="V2455" s="36" t="str">
        <f t="shared" si="413"/>
        <v>2026</v>
      </c>
      <c r="W2455" s="34"/>
      <c r="X2455" s="91">
        <f t="shared" si="420"/>
        <v>0</v>
      </c>
      <c r="Y2455" s="92" t="str">
        <f>VLOOKUP('CM-CIC'!B2386,Annuaire_roster!B:F,4,0)</f>
        <v>EL KAOUTAR Fatima Zahra</v>
      </c>
      <c r="Z2455" s="37" t="s">
        <v>110</v>
      </c>
      <c r="AA2455" s="60" t="s">
        <v>39</v>
      </c>
      <c r="AB2455" s="35" t="str">
        <f t="shared" si="414"/>
        <v/>
      </c>
      <c r="AC2455" s="35" t="str">
        <f t="shared" si="415"/>
        <v/>
      </c>
      <c r="AD2455" s="35" t="str">
        <f t="shared" si="416"/>
        <v/>
      </c>
      <c r="AE2455" s="45" t="str">
        <f t="shared" si="417"/>
        <v/>
      </c>
      <c r="AF2455" s="61"/>
      <c r="AG2455" s="45"/>
    </row>
    <row r="2456" spans="1:33" x14ac:dyDescent="0.2">
      <c r="A2456" s="59">
        <f>+VLOOKUP(B2456,Annuaire_roster!B:G,5,0)</f>
        <v>1423</v>
      </c>
      <c r="B2456" s="78" t="s">
        <v>149</v>
      </c>
      <c r="C2456" s="73">
        <v>0.33333333333333331</v>
      </c>
      <c r="D2456" s="73">
        <v>0.33333333333333331</v>
      </c>
      <c r="E2456" s="66">
        <v>0.75</v>
      </c>
      <c r="F2456" s="66">
        <v>0.75</v>
      </c>
      <c r="G2456" s="67"/>
      <c r="H2456" s="67"/>
      <c r="I2456" s="107" t="s">
        <v>63</v>
      </c>
      <c r="J2456" s="67"/>
      <c r="K2456" s="69">
        <v>0</v>
      </c>
      <c r="L2456" s="67">
        <v>0</v>
      </c>
      <c r="M2456" s="74">
        <v>0</v>
      </c>
      <c r="N2456" s="34">
        <f t="shared" si="421"/>
        <v>0.375</v>
      </c>
      <c r="O2456" s="38">
        <f t="shared" si="422"/>
        <v>0.375</v>
      </c>
      <c r="P2456" s="77" t="s">
        <v>83</v>
      </c>
      <c r="Q2456" s="135">
        <v>44819</v>
      </c>
      <c r="R2456" s="35">
        <f t="shared" si="411"/>
        <v>0</v>
      </c>
      <c r="S2456" s="35">
        <f t="shared" si="412"/>
        <v>0</v>
      </c>
      <c r="T2456" s="10" t="str">
        <f t="shared" si="418"/>
        <v>Sem - 38</v>
      </c>
      <c r="U2456" s="10" t="str">
        <f t="shared" si="419"/>
        <v>Septembre</v>
      </c>
      <c r="V2456" s="36" t="str">
        <f t="shared" si="413"/>
        <v>2026</v>
      </c>
      <c r="W2456" s="34"/>
      <c r="X2456" s="91">
        <f t="shared" si="420"/>
        <v>0</v>
      </c>
      <c r="Y2456" s="92" t="str">
        <f>VLOOKUP('CM-CIC'!B2387,Annuaire_roster!B:F,4,0)</f>
        <v>EL KAOUTAR Fatima Zahra</v>
      </c>
      <c r="Z2456" s="37" t="s">
        <v>110</v>
      </c>
      <c r="AA2456" s="60" t="s">
        <v>39</v>
      </c>
      <c r="AB2456" s="35" t="str">
        <f t="shared" si="414"/>
        <v/>
      </c>
      <c r="AC2456" s="35" t="str">
        <f t="shared" si="415"/>
        <v/>
      </c>
      <c r="AD2456" s="35" t="str">
        <f t="shared" si="416"/>
        <v/>
      </c>
      <c r="AE2456" s="45" t="str">
        <f t="shared" si="417"/>
        <v/>
      </c>
      <c r="AF2456" s="61"/>
      <c r="AG2456" s="45"/>
    </row>
    <row r="2457" spans="1:33" x14ac:dyDescent="0.2">
      <c r="A2457" s="59">
        <f>+VLOOKUP(B2457,Annuaire_roster!B:G,5,0)</f>
        <v>1373</v>
      </c>
      <c r="B2457" s="78" t="s">
        <v>118</v>
      </c>
      <c r="C2457" s="73">
        <v>0.33263888888888887</v>
      </c>
      <c r="D2457" s="73">
        <v>0.33333333333333331</v>
      </c>
      <c r="E2457" s="66">
        <v>0.75</v>
      </c>
      <c r="F2457" s="66">
        <v>0.75</v>
      </c>
      <c r="G2457" s="67"/>
      <c r="H2457" s="67"/>
      <c r="I2457" s="107" t="s">
        <v>63</v>
      </c>
      <c r="J2457" s="67"/>
      <c r="K2457" s="69">
        <v>0</v>
      </c>
      <c r="L2457" s="67">
        <v>0</v>
      </c>
      <c r="M2457" s="74">
        <v>0</v>
      </c>
      <c r="N2457" s="34">
        <f t="shared" si="421"/>
        <v>0.375</v>
      </c>
      <c r="O2457" s="38">
        <f t="shared" si="422"/>
        <v>0.375</v>
      </c>
      <c r="P2457" s="77" t="s">
        <v>83</v>
      </c>
      <c r="Q2457" s="135">
        <v>44819</v>
      </c>
      <c r="R2457" s="35">
        <f t="shared" si="411"/>
        <v>0</v>
      </c>
      <c r="S2457" s="35">
        <f t="shared" si="412"/>
        <v>0</v>
      </c>
      <c r="T2457" s="10" t="str">
        <f t="shared" si="418"/>
        <v>Sem - 38</v>
      </c>
      <c r="U2457" s="10" t="str">
        <f t="shared" si="419"/>
        <v>Septembre</v>
      </c>
      <c r="V2457" s="36" t="str">
        <f t="shared" si="413"/>
        <v>2026</v>
      </c>
      <c r="W2457" s="34"/>
      <c r="X2457" s="91">
        <f t="shared" si="420"/>
        <v>0</v>
      </c>
      <c r="Y2457" s="92" t="str">
        <f>VLOOKUP('CM-CIC'!B2388,Annuaire_roster!B:F,4,0)</f>
        <v>EL KAOUTAR Fatima Zahra</v>
      </c>
      <c r="Z2457" s="37" t="s">
        <v>110</v>
      </c>
      <c r="AA2457" s="60" t="s">
        <v>39</v>
      </c>
      <c r="AB2457" s="35" t="str">
        <f t="shared" si="414"/>
        <v/>
      </c>
      <c r="AC2457" s="35" t="str">
        <f t="shared" si="415"/>
        <v/>
      </c>
      <c r="AD2457" s="35" t="str">
        <f t="shared" si="416"/>
        <v/>
      </c>
      <c r="AE2457" s="45" t="str">
        <f t="shared" si="417"/>
        <v/>
      </c>
      <c r="AF2457" s="61"/>
      <c r="AG2457" s="45"/>
    </row>
    <row r="2458" spans="1:33" x14ac:dyDescent="0.2">
      <c r="A2458" s="59">
        <f>+VLOOKUP(B2458,Annuaire_roster!B:G,5,0)</f>
        <v>1425</v>
      </c>
      <c r="B2458" s="78" t="s">
        <v>150</v>
      </c>
      <c r="C2458" s="73">
        <v>0.33333333333333331</v>
      </c>
      <c r="D2458" s="73">
        <v>0.33333333333333331</v>
      </c>
      <c r="E2458" s="66">
        <v>0.75</v>
      </c>
      <c r="F2458" s="66">
        <v>0.75</v>
      </c>
      <c r="G2458" s="67"/>
      <c r="H2458" s="67"/>
      <c r="I2458" s="107" t="s">
        <v>63</v>
      </c>
      <c r="J2458" s="67"/>
      <c r="K2458" s="69">
        <v>0</v>
      </c>
      <c r="L2458" s="67">
        <v>0</v>
      </c>
      <c r="M2458" s="74">
        <v>0</v>
      </c>
      <c r="N2458" s="34">
        <f t="shared" si="421"/>
        <v>0.375</v>
      </c>
      <c r="O2458" s="38">
        <f t="shared" si="422"/>
        <v>0.375</v>
      </c>
      <c r="P2458" s="77" t="s">
        <v>83</v>
      </c>
      <c r="Q2458" s="135">
        <v>44819</v>
      </c>
      <c r="R2458" s="35">
        <f t="shared" si="411"/>
        <v>0</v>
      </c>
      <c r="S2458" s="35">
        <f t="shared" si="412"/>
        <v>0</v>
      </c>
      <c r="T2458" s="10" t="str">
        <f t="shared" si="418"/>
        <v>Sem - 38</v>
      </c>
      <c r="U2458" s="10" t="str">
        <f t="shared" si="419"/>
        <v>Septembre</v>
      </c>
      <c r="V2458" s="36" t="str">
        <f t="shared" si="413"/>
        <v>2026</v>
      </c>
      <c r="W2458" s="34"/>
      <c r="X2458" s="91">
        <f t="shared" si="420"/>
        <v>0</v>
      </c>
      <c r="Y2458" s="92" t="str">
        <f>VLOOKUP('CM-CIC'!B2389,Annuaire_roster!B:F,4,0)</f>
        <v>EL KAOUTAR Fatima Zahra</v>
      </c>
      <c r="Z2458" s="37" t="s">
        <v>110</v>
      </c>
      <c r="AA2458" s="60" t="s">
        <v>39</v>
      </c>
      <c r="AB2458" s="35" t="str">
        <f t="shared" si="414"/>
        <v/>
      </c>
      <c r="AC2458" s="35" t="str">
        <f t="shared" si="415"/>
        <v/>
      </c>
      <c r="AD2458" s="35" t="str">
        <f t="shared" si="416"/>
        <v/>
      </c>
      <c r="AE2458" s="45" t="str">
        <f t="shared" si="417"/>
        <v/>
      </c>
      <c r="AF2458" s="61"/>
      <c r="AG2458" s="45"/>
    </row>
    <row r="2459" spans="1:33" x14ac:dyDescent="0.2">
      <c r="A2459" s="59">
        <f>+VLOOKUP(B2459,Annuaire_roster!B:G,5,0)</f>
        <v>1437</v>
      </c>
      <c r="B2459" s="78" t="s">
        <v>158</v>
      </c>
      <c r="C2459" s="73"/>
      <c r="D2459" s="73" t="s">
        <v>188</v>
      </c>
      <c r="E2459" s="66"/>
      <c r="F2459" s="66" t="s">
        <v>188</v>
      </c>
      <c r="G2459" s="67"/>
      <c r="H2459" s="67"/>
      <c r="I2459" s="107" t="s">
        <v>63</v>
      </c>
      <c r="J2459" s="67"/>
      <c r="K2459" s="69">
        <v>0</v>
      </c>
      <c r="L2459" s="67">
        <v>0</v>
      </c>
      <c r="M2459" s="74">
        <v>0</v>
      </c>
      <c r="N2459" s="34" t="str">
        <f t="shared" si="421"/>
        <v/>
      </c>
      <c r="O2459" s="38">
        <f t="shared" si="422"/>
        <v>0</v>
      </c>
      <c r="P2459" s="77" t="s">
        <v>83</v>
      </c>
      <c r="Q2459" s="135">
        <v>44819</v>
      </c>
      <c r="R2459" s="35">
        <f t="shared" si="411"/>
        <v>0</v>
      </c>
      <c r="S2459" s="35">
        <f t="shared" si="412"/>
        <v>0</v>
      </c>
      <c r="T2459" s="10" t="str">
        <f t="shared" si="418"/>
        <v>Sem - 38</v>
      </c>
      <c r="U2459" s="10" t="str">
        <f t="shared" si="419"/>
        <v>Septembre</v>
      </c>
      <c r="V2459" s="36" t="str">
        <f t="shared" si="413"/>
        <v>2026</v>
      </c>
      <c r="W2459" s="34"/>
      <c r="X2459" s="91">
        <f t="shared" si="420"/>
        <v>0</v>
      </c>
      <c r="Y2459" s="92" t="str">
        <f>VLOOKUP('CM-CIC'!B2390,Annuaire_roster!B:F,4,0)</f>
        <v>EL KAOUTAR Fatima Zahra</v>
      </c>
      <c r="Z2459" s="37" t="s">
        <v>110</v>
      </c>
      <c r="AA2459" s="60" t="s">
        <v>39</v>
      </c>
      <c r="AB2459" s="35">
        <f t="shared" si="414"/>
        <v>0.33333333333333298</v>
      </c>
      <c r="AC2459" s="35" t="str">
        <f t="shared" si="415"/>
        <v/>
      </c>
      <c r="AD2459" s="35" t="str">
        <f t="shared" si="416"/>
        <v/>
      </c>
      <c r="AE2459" s="45" t="str">
        <f t="shared" si="417"/>
        <v/>
      </c>
      <c r="AF2459" s="61"/>
      <c r="AG2459" s="45"/>
    </row>
    <row r="2460" spans="1:33" x14ac:dyDescent="0.2">
      <c r="A2460" s="59">
        <f>+VLOOKUP(B2460,Annuaire_roster!B:G,5,0)</f>
        <v>1248</v>
      </c>
      <c r="B2460" s="78" t="s">
        <v>91</v>
      </c>
      <c r="C2460" s="73"/>
      <c r="D2460" s="73" t="s">
        <v>188</v>
      </c>
      <c r="E2460" s="66"/>
      <c r="F2460" s="66" t="s">
        <v>188</v>
      </c>
      <c r="G2460" s="67"/>
      <c r="H2460" s="67"/>
      <c r="I2460" s="107" t="s">
        <v>63</v>
      </c>
      <c r="J2460" s="67"/>
      <c r="K2460" s="69">
        <v>0</v>
      </c>
      <c r="L2460" s="67">
        <v>0</v>
      </c>
      <c r="M2460" s="74">
        <v>0</v>
      </c>
      <c r="N2460" s="34" t="str">
        <f t="shared" si="421"/>
        <v/>
      </c>
      <c r="O2460" s="38">
        <f t="shared" si="422"/>
        <v>0</v>
      </c>
      <c r="P2460" s="77" t="s">
        <v>83</v>
      </c>
      <c r="Q2460" s="135">
        <v>44819</v>
      </c>
      <c r="R2460" s="35">
        <f t="shared" si="411"/>
        <v>0</v>
      </c>
      <c r="S2460" s="35">
        <f t="shared" si="412"/>
        <v>0</v>
      </c>
      <c r="T2460" s="10" t="str">
        <f t="shared" si="418"/>
        <v>Sem - 38</v>
      </c>
      <c r="U2460" s="10" t="str">
        <f t="shared" si="419"/>
        <v>Septembre</v>
      </c>
      <c r="V2460" s="36" t="str">
        <f t="shared" si="413"/>
        <v>2026</v>
      </c>
      <c r="W2460" s="34"/>
      <c r="X2460" s="91">
        <f t="shared" si="420"/>
        <v>0</v>
      </c>
      <c r="Y2460" s="92" t="str">
        <f>VLOOKUP('CM-CIC'!B2391,Annuaire_roster!B:F,4,0)</f>
        <v>EL KAOUTAR Fatima Zahra</v>
      </c>
      <c r="Z2460" s="37" t="s">
        <v>110</v>
      </c>
      <c r="AA2460" s="60" t="s">
        <v>39</v>
      </c>
      <c r="AB2460" s="35">
        <f t="shared" si="414"/>
        <v>0.33333333333333298</v>
      </c>
      <c r="AC2460" s="35" t="str">
        <f t="shared" si="415"/>
        <v/>
      </c>
      <c r="AD2460" s="35" t="str">
        <f t="shared" si="416"/>
        <v/>
      </c>
      <c r="AE2460" s="45" t="str">
        <f t="shared" si="417"/>
        <v/>
      </c>
      <c r="AF2460" s="61"/>
      <c r="AG2460" s="45"/>
    </row>
    <row r="2461" spans="1:33" x14ac:dyDescent="0.2">
      <c r="A2461" s="59">
        <f>+VLOOKUP(B2461,Annuaire_roster!B:G,5,0)</f>
        <v>1436</v>
      </c>
      <c r="B2461" s="78" t="s">
        <v>157</v>
      </c>
      <c r="C2461" s="73">
        <v>0.34652777777777777</v>
      </c>
      <c r="D2461" s="73">
        <v>0.33333333333333331</v>
      </c>
      <c r="E2461" s="66">
        <v>0.75</v>
      </c>
      <c r="F2461" s="66">
        <v>0.75</v>
      </c>
      <c r="G2461" s="67"/>
      <c r="H2461" s="67"/>
      <c r="I2461" s="232"/>
      <c r="J2461" s="67"/>
      <c r="K2461" s="69"/>
      <c r="L2461" s="67">
        <v>0</v>
      </c>
      <c r="M2461" s="74">
        <v>0</v>
      </c>
      <c r="N2461" s="34">
        <f t="shared" si="421"/>
        <v>0.375</v>
      </c>
      <c r="O2461" s="38">
        <f t="shared" si="422"/>
        <v>0.375</v>
      </c>
      <c r="P2461" s="77" t="s">
        <v>83</v>
      </c>
      <c r="Q2461" s="135">
        <v>44820</v>
      </c>
      <c r="R2461" s="35">
        <f t="shared" si="411"/>
        <v>0</v>
      </c>
      <c r="S2461" s="35">
        <f t="shared" si="412"/>
        <v>0</v>
      </c>
      <c r="T2461" s="10" t="str">
        <f t="shared" si="418"/>
        <v>Sem - 38</v>
      </c>
      <c r="U2461" s="10" t="str">
        <f t="shared" si="419"/>
        <v>Septembre</v>
      </c>
      <c r="V2461" s="36" t="str">
        <f t="shared" si="413"/>
        <v>2026</v>
      </c>
      <c r="W2461" s="34"/>
      <c r="X2461" s="91">
        <f t="shared" si="420"/>
        <v>0</v>
      </c>
      <c r="Y2461" s="92" t="str">
        <f>VLOOKUP('CM-CIC'!B2392,Annuaire_roster!B:F,4,0)</f>
        <v>EL KAOUTAR Fatima Zahra</v>
      </c>
      <c r="Z2461" s="37" t="s">
        <v>110</v>
      </c>
      <c r="AA2461" s="60" t="s">
        <v>39</v>
      </c>
      <c r="AB2461" s="35" t="str">
        <f t="shared" si="414"/>
        <v/>
      </c>
      <c r="AC2461" s="35" t="str">
        <f t="shared" si="415"/>
        <v/>
      </c>
      <c r="AD2461" s="35" t="str">
        <f t="shared" si="416"/>
        <v/>
      </c>
      <c r="AE2461" s="45" t="str">
        <f t="shared" si="417"/>
        <v/>
      </c>
      <c r="AF2461" s="61"/>
      <c r="AG2461" s="45"/>
    </row>
    <row r="2462" spans="1:33" x14ac:dyDescent="0.2">
      <c r="A2462" s="59">
        <f>+VLOOKUP(B2462,Annuaire_roster!B:G,5,0)</f>
        <v>1202</v>
      </c>
      <c r="B2462" s="78" t="s">
        <v>161</v>
      </c>
      <c r="C2462" s="73">
        <v>0.33124999999999999</v>
      </c>
      <c r="D2462" s="73">
        <v>0.33333333333333331</v>
      </c>
      <c r="E2462" s="66">
        <v>0.75</v>
      </c>
      <c r="F2462" s="66">
        <v>0.75</v>
      </c>
      <c r="G2462" s="67"/>
      <c r="H2462" s="67"/>
      <c r="I2462" s="107" t="s">
        <v>63</v>
      </c>
      <c r="J2462" s="67"/>
      <c r="K2462" s="69">
        <v>0</v>
      </c>
      <c r="L2462" s="67">
        <v>0</v>
      </c>
      <c r="M2462" s="74">
        <v>0</v>
      </c>
      <c r="N2462" s="34">
        <f t="shared" si="421"/>
        <v>0.375</v>
      </c>
      <c r="O2462" s="38">
        <f t="shared" si="422"/>
        <v>0.375</v>
      </c>
      <c r="P2462" s="77" t="s">
        <v>83</v>
      </c>
      <c r="Q2462" s="135">
        <v>44820</v>
      </c>
      <c r="R2462" s="35">
        <f t="shared" si="411"/>
        <v>0</v>
      </c>
      <c r="S2462" s="35">
        <f t="shared" si="412"/>
        <v>0</v>
      </c>
      <c r="T2462" s="10" t="str">
        <f t="shared" si="418"/>
        <v>Sem - 38</v>
      </c>
      <c r="U2462" s="10" t="str">
        <f t="shared" si="419"/>
        <v>Septembre</v>
      </c>
      <c r="V2462" s="36" t="str">
        <f t="shared" si="413"/>
        <v>2026</v>
      </c>
      <c r="W2462" s="34"/>
      <c r="X2462" s="91">
        <f t="shared" si="420"/>
        <v>2.0833333333333259E-3</v>
      </c>
      <c r="Y2462" s="92" t="str">
        <f>VLOOKUP('CM-CIC'!B2393,Annuaire_roster!B:F,4,0)</f>
        <v>EL KAOUTAR Fatima Zahra</v>
      </c>
      <c r="Z2462" s="37" t="s">
        <v>110</v>
      </c>
      <c r="AA2462" s="60" t="s">
        <v>39</v>
      </c>
      <c r="AB2462" s="35" t="str">
        <f t="shared" si="414"/>
        <v/>
      </c>
      <c r="AC2462" s="35" t="str">
        <f t="shared" si="415"/>
        <v/>
      </c>
      <c r="AD2462" s="35" t="str">
        <f t="shared" si="416"/>
        <v/>
      </c>
      <c r="AE2462" s="45" t="str">
        <f t="shared" si="417"/>
        <v/>
      </c>
      <c r="AF2462" s="61"/>
      <c r="AG2462" s="45"/>
    </row>
    <row r="2463" spans="1:33" x14ac:dyDescent="0.2">
      <c r="A2463" s="59">
        <f>+VLOOKUP(B2463,Annuaire_roster!B:G,5,0)</f>
        <v>1244</v>
      </c>
      <c r="B2463" s="78" t="s">
        <v>92</v>
      </c>
      <c r="C2463" s="73">
        <v>0.33333333333333331</v>
      </c>
      <c r="D2463" s="73">
        <v>0.33333333333333331</v>
      </c>
      <c r="E2463" s="66">
        <v>0.45833333333333331</v>
      </c>
      <c r="F2463" s="66">
        <v>0.75</v>
      </c>
      <c r="G2463" s="67"/>
      <c r="H2463" s="67"/>
      <c r="I2463" s="107" t="s">
        <v>63</v>
      </c>
      <c r="J2463" s="67"/>
      <c r="K2463" s="69">
        <v>0</v>
      </c>
      <c r="L2463" s="67">
        <v>0.25</v>
      </c>
      <c r="M2463" s="74">
        <v>0</v>
      </c>
      <c r="N2463" s="34">
        <f t="shared" si="421"/>
        <v>0.125</v>
      </c>
      <c r="O2463" s="38">
        <f t="shared" si="422"/>
        <v>0.375</v>
      </c>
      <c r="P2463" s="77" t="s">
        <v>83</v>
      </c>
      <c r="Q2463" s="135">
        <v>44820</v>
      </c>
      <c r="R2463" s="35">
        <f t="shared" si="411"/>
        <v>0</v>
      </c>
      <c r="S2463" s="35">
        <f t="shared" si="412"/>
        <v>0.25</v>
      </c>
      <c r="T2463" s="10" t="str">
        <f t="shared" si="418"/>
        <v>Sem - 38</v>
      </c>
      <c r="U2463" s="10" t="str">
        <f t="shared" si="419"/>
        <v>Septembre</v>
      </c>
      <c r="V2463" s="36" t="str">
        <f t="shared" si="413"/>
        <v>2026</v>
      </c>
      <c r="W2463" s="34"/>
      <c r="X2463" s="91">
        <f t="shared" si="420"/>
        <v>0</v>
      </c>
      <c r="Y2463" s="92" t="str">
        <f>VLOOKUP('CM-CIC'!B2394,Annuaire_roster!B:F,4,0)</f>
        <v>EL KAOUTAR Fatima Zahra</v>
      </c>
      <c r="Z2463" s="37" t="s">
        <v>110</v>
      </c>
      <c r="AA2463" s="60" t="s">
        <v>39</v>
      </c>
      <c r="AB2463" s="35" t="str">
        <f t="shared" si="414"/>
        <v/>
      </c>
      <c r="AC2463" s="35" t="str">
        <f t="shared" si="415"/>
        <v/>
      </c>
      <c r="AD2463" s="35" t="str">
        <f t="shared" si="416"/>
        <v/>
      </c>
      <c r="AE2463" s="45" t="str">
        <f t="shared" si="417"/>
        <v/>
      </c>
      <c r="AF2463" s="61"/>
      <c r="AG2463" s="45"/>
    </row>
    <row r="2464" spans="1:33" x14ac:dyDescent="0.2">
      <c r="A2464" s="59">
        <f>+VLOOKUP(B2464,Annuaire_roster!B:G,5,0)</f>
        <v>1369</v>
      </c>
      <c r="B2464" s="78" t="s">
        <v>113</v>
      </c>
      <c r="C2464" s="73">
        <v>0.33055555555555555</v>
      </c>
      <c r="D2464" s="73">
        <v>0.33333333333333331</v>
      </c>
      <c r="E2464" s="66">
        <v>0.75</v>
      </c>
      <c r="F2464" s="66">
        <v>0.75</v>
      </c>
      <c r="G2464" s="67"/>
      <c r="H2464" s="67"/>
      <c r="I2464" s="107" t="s">
        <v>63</v>
      </c>
      <c r="J2464" s="67"/>
      <c r="K2464" s="69">
        <v>0</v>
      </c>
      <c r="L2464" s="67">
        <v>0</v>
      </c>
      <c r="M2464" s="74">
        <v>0</v>
      </c>
      <c r="N2464" s="34">
        <f t="shared" si="421"/>
        <v>0.375</v>
      </c>
      <c r="O2464" s="38">
        <f t="shared" si="422"/>
        <v>0.375</v>
      </c>
      <c r="P2464" s="77" t="s">
        <v>83</v>
      </c>
      <c r="Q2464" s="135">
        <v>44820</v>
      </c>
      <c r="R2464" s="35">
        <f t="shared" si="411"/>
        <v>0</v>
      </c>
      <c r="S2464" s="35">
        <f t="shared" si="412"/>
        <v>0</v>
      </c>
      <c r="T2464" s="10" t="str">
        <f t="shared" si="418"/>
        <v>Sem - 38</v>
      </c>
      <c r="U2464" s="10" t="str">
        <f t="shared" si="419"/>
        <v>Septembre</v>
      </c>
      <c r="V2464" s="36" t="str">
        <f t="shared" si="413"/>
        <v>2026</v>
      </c>
      <c r="W2464" s="34"/>
      <c r="X2464" s="91">
        <f t="shared" si="420"/>
        <v>2.7777777777777679E-3</v>
      </c>
      <c r="Y2464" s="92" t="str">
        <f>VLOOKUP('CM-CIC'!B2395,Annuaire_roster!B:F,4,0)</f>
        <v>EL KAOUTAR Fatima Zahra</v>
      </c>
      <c r="Z2464" s="37" t="s">
        <v>110</v>
      </c>
      <c r="AA2464" s="60" t="s">
        <v>39</v>
      </c>
      <c r="AB2464" s="35" t="str">
        <f t="shared" si="414"/>
        <v/>
      </c>
      <c r="AC2464" s="35" t="str">
        <f t="shared" si="415"/>
        <v/>
      </c>
      <c r="AD2464" s="35" t="str">
        <f t="shared" si="416"/>
        <v/>
      </c>
      <c r="AE2464" s="45" t="str">
        <f t="shared" si="417"/>
        <v/>
      </c>
      <c r="AF2464" s="61"/>
      <c r="AG2464" s="45"/>
    </row>
    <row r="2465" spans="1:33" x14ac:dyDescent="0.2">
      <c r="A2465" s="59">
        <f>+VLOOKUP(B2465,Annuaire_roster!B:G,5,0)</f>
        <v>1422</v>
      </c>
      <c r="B2465" s="78" t="s">
        <v>148</v>
      </c>
      <c r="C2465" s="73">
        <v>0.33194444444444443</v>
      </c>
      <c r="D2465" s="73">
        <v>0.33333333333333331</v>
      </c>
      <c r="E2465" s="66">
        <v>0.75</v>
      </c>
      <c r="F2465" s="66">
        <v>0.75</v>
      </c>
      <c r="G2465" s="67"/>
      <c r="H2465" s="67"/>
      <c r="I2465" s="107" t="s">
        <v>63</v>
      </c>
      <c r="J2465" s="67"/>
      <c r="K2465" s="69">
        <v>0</v>
      </c>
      <c r="L2465" s="67">
        <v>0</v>
      </c>
      <c r="M2465" s="74">
        <v>0</v>
      </c>
      <c r="N2465" s="34">
        <f t="shared" si="421"/>
        <v>0.375</v>
      </c>
      <c r="O2465" s="38">
        <f t="shared" si="422"/>
        <v>0.375</v>
      </c>
      <c r="P2465" s="77" t="s">
        <v>83</v>
      </c>
      <c r="Q2465" s="135">
        <v>44820</v>
      </c>
      <c r="R2465" s="35">
        <f t="shared" si="411"/>
        <v>0</v>
      </c>
      <c r="S2465" s="35">
        <f t="shared" si="412"/>
        <v>0</v>
      </c>
      <c r="T2465" s="10" t="str">
        <f t="shared" si="418"/>
        <v>Sem - 38</v>
      </c>
      <c r="U2465" s="10" t="str">
        <f t="shared" si="419"/>
        <v>Septembre</v>
      </c>
      <c r="V2465" s="36" t="str">
        <f t="shared" si="413"/>
        <v>2026</v>
      </c>
      <c r="W2465" s="34"/>
      <c r="X2465" s="91">
        <f t="shared" si="420"/>
        <v>1.388888888888884E-3</v>
      </c>
      <c r="Y2465" s="92" t="str">
        <f>VLOOKUP('CM-CIC'!B2396,Annuaire_roster!B:F,4,0)</f>
        <v>EL KAOUTAR Fatima Zahra</v>
      </c>
      <c r="Z2465" s="37" t="s">
        <v>110</v>
      </c>
      <c r="AA2465" s="60" t="s">
        <v>39</v>
      </c>
      <c r="AB2465" s="35" t="str">
        <f t="shared" si="414"/>
        <v/>
      </c>
      <c r="AC2465" s="35" t="str">
        <f t="shared" si="415"/>
        <v/>
      </c>
      <c r="AD2465" s="35" t="str">
        <f t="shared" si="416"/>
        <v/>
      </c>
      <c r="AE2465" s="45" t="str">
        <f t="shared" si="417"/>
        <v/>
      </c>
      <c r="AF2465" s="61"/>
      <c r="AG2465" s="45"/>
    </row>
    <row r="2466" spans="1:33" x14ac:dyDescent="0.2">
      <c r="A2466" s="59">
        <f>+VLOOKUP(B2466,Annuaire_roster!B:G,5,0)</f>
        <v>1177</v>
      </c>
      <c r="B2466" s="78" t="s">
        <v>75</v>
      </c>
      <c r="C2466" s="73">
        <v>0.33194444444444443</v>
      </c>
      <c r="D2466" s="73">
        <v>0.33333333333333331</v>
      </c>
      <c r="E2466" s="66">
        <v>0.75</v>
      </c>
      <c r="F2466" s="66">
        <v>0.75</v>
      </c>
      <c r="G2466" s="67"/>
      <c r="H2466" s="67"/>
      <c r="I2466" s="107" t="s">
        <v>63</v>
      </c>
      <c r="J2466" s="67"/>
      <c r="K2466" s="69">
        <v>0</v>
      </c>
      <c r="L2466" s="67">
        <v>0</v>
      </c>
      <c r="M2466" s="74">
        <v>0</v>
      </c>
      <c r="N2466" s="34">
        <f t="shared" si="421"/>
        <v>0.375</v>
      </c>
      <c r="O2466" s="38">
        <f t="shared" si="422"/>
        <v>0.375</v>
      </c>
      <c r="P2466" s="77" t="s">
        <v>83</v>
      </c>
      <c r="Q2466" s="135">
        <v>44820</v>
      </c>
      <c r="R2466" s="35">
        <f t="shared" si="411"/>
        <v>0</v>
      </c>
      <c r="S2466" s="35">
        <f t="shared" si="412"/>
        <v>0</v>
      </c>
      <c r="T2466" s="10" t="str">
        <f t="shared" si="418"/>
        <v>Sem - 38</v>
      </c>
      <c r="U2466" s="10" t="str">
        <f t="shared" si="419"/>
        <v>Septembre</v>
      </c>
      <c r="V2466" s="36" t="str">
        <f t="shared" si="413"/>
        <v>2026</v>
      </c>
      <c r="W2466" s="34"/>
      <c r="X2466" s="91">
        <f t="shared" si="420"/>
        <v>1.388888888888884E-3</v>
      </c>
      <c r="Y2466" s="92" t="str">
        <f>VLOOKUP('CM-CIC'!B2397,Annuaire_roster!B:F,4,0)</f>
        <v>EL KAOUTAR Fatima Zahra</v>
      </c>
      <c r="Z2466" s="37" t="s">
        <v>110</v>
      </c>
      <c r="AA2466" s="60" t="s">
        <v>39</v>
      </c>
      <c r="AB2466" s="35" t="str">
        <f t="shared" si="414"/>
        <v/>
      </c>
      <c r="AC2466" s="35" t="str">
        <f t="shared" si="415"/>
        <v/>
      </c>
      <c r="AD2466" s="35" t="str">
        <f t="shared" si="416"/>
        <v/>
      </c>
      <c r="AE2466" s="45" t="str">
        <f t="shared" si="417"/>
        <v/>
      </c>
      <c r="AF2466" s="61"/>
      <c r="AG2466" s="45"/>
    </row>
    <row r="2467" spans="1:33" x14ac:dyDescent="0.2">
      <c r="A2467" s="59">
        <f>+VLOOKUP(B2467,Annuaire_roster!B:G,5,0)</f>
        <v>1302</v>
      </c>
      <c r="B2467" s="78" t="s">
        <v>112</v>
      </c>
      <c r="C2467" s="73">
        <v>0.33124999999999999</v>
      </c>
      <c r="D2467" s="73">
        <v>0.33333333333333331</v>
      </c>
      <c r="E2467" s="66">
        <v>0.75</v>
      </c>
      <c r="F2467" s="66">
        <v>0.75</v>
      </c>
      <c r="G2467" s="67"/>
      <c r="H2467" s="67"/>
      <c r="I2467" s="107" t="s">
        <v>63</v>
      </c>
      <c r="J2467" s="67"/>
      <c r="K2467" s="69">
        <v>0</v>
      </c>
      <c r="L2467" s="67">
        <v>0</v>
      </c>
      <c r="M2467" s="74">
        <v>0</v>
      </c>
      <c r="N2467" s="34">
        <f t="shared" si="421"/>
        <v>0.375</v>
      </c>
      <c r="O2467" s="38">
        <f t="shared" si="422"/>
        <v>0.375</v>
      </c>
      <c r="P2467" s="77" t="s">
        <v>83</v>
      </c>
      <c r="Q2467" s="135">
        <v>44820</v>
      </c>
      <c r="R2467" s="35">
        <f t="shared" si="411"/>
        <v>0</v>
      </c>
      <c r="S2467" s="35">
        <f t="shared" si="412"/>
        <v>0</v>
      </c>
      <c r="T2467" s="10" t="str">
        <f t="shared" si="418"/>
        <v>Sem - 38</v>
      </c>
      <c r="U2467" s="10" t="str">
        <f t="shared" si="419"/>
        <v>Septembre</v>
      </c>
      <c r="V2467" s="36" t="str">
        <f t="shared" si="413"/>
        <v>2026</v>
      </c>
      <c r="W2467" s="34"/>
      <c r="X2467" s="91">
        <f t="shared" si="420"/>
        <v>2.0833333333333259E-3</v>
      </c>
      <c r="Y2467" s="92" t="str">
        <f>VLOOKUP('CM-CIC'!B2398,Annuaire_roster!B:F,4,0)</f>
        <v>EL KAOUTAR Fatima Zahra</v>
      </c>
      <c r="Z2467" s="37" t="s">
        <v>110</v>
      </c>
      <c r="AA2467" s="60" t="s">
        <v>39</v>
      </c>
      <c r="AB2467" s="35" t="str">
        <f t="shared" si="414"/>
        <v/>
      </c>
      <c r="AC2467" s="35" t="str">
        <f t="shared" si="415"/>
        <v/>
      </c>
      <c r="AD2467" s="35" t="str">
        <f t="shared" si="416"/>
        <v/>
      </c>
      <c r="AE2467" s="45" t="str">
        <f t="shared" si="417"/>
        <v/>
      </c>
      <c r="AF2467" s="61"/>
      <c r="AG2467" s="45"/>
    </row>
    <row r="2468" spans="1:33" x14ac:dyDescent="0.2">
      <c r="A2468" s="59">
        <f>+VLOOKUP(B2468,Annuaire_roster!B:G,5,0)</f>
        <v>1245</v>
      </c>
      <c r="B2468" s="78" t="s">
        <v>90</v>
      </c>
      <c r="C2468" s="73">
        <v>0.33263888888888887</v>
      </c>
      <c r="D2468" s="73">
        <v>0.33333333333333331</v>
      </c>
      <c r="E2468" s="66">
        <v>0.75</v>
      </c>
      <c r="F2468" s="66">
        <v>0.75</v>
      </c>
      <c r="G2468" s="67"/>
      <c r="H2468" s="67"/>
      <c r="I2468" s="107" t="s">
        <v>63</v>
      </c>
      <c r="J2468" s="67"/>
      <c r="K2468" s="69">
        <v>0</v>
      </c>
      <c r="L2468" s="67">
        <v>0</v>
      </c>
      <c r="M2468" s="74">
        <v>0</v>
      </c>
      <c r="N2468" s="34">
        <f t="shared" si="421"/>
        <v>0.375</v>
      </c>
      <c r="O2468" s="38">
        <f t="shared" si="422"/>
        <v>0.375</v>
      </c>
      <c r="P2468" s="77" t="s">
        <v>83</v>
      </c>
      <c r="Q2468" s="135">
        <v>44820</v>
      </c>
      <c r="R2468" s="35">
        <f t="shared" si="411"/>
        <v>0</v>
      </c>
      <c r="S2468" s="35">
        <f t="shared" si="412"/>
        <v>0</v>
      </c>
      <c r="T2468" s="10" t="str">
        <f t="shared" si="418"/>
        <v>Sem - 38</v>
      </c>
      <c r="U2468" s="10" t="str">
        <f t="shared" si="419"/>
        <v>Septembre</v>
      </c>
      <c r="V2468" s="36" t="str">
        <f t="shared" si="413"/>
        <v>2026</v>
      </c>
      <c r="W2468" s="34"/>
      <c r="X2468" s="91">
        <f t="shared" si="420"/>
        <v>0</v>
      </c>
      <c r="Y2468" s="92" t="str">
        <f>VLOOKUP('CM-CIC'!B2399,Annuaire_roster!B:F,4,0)</f>
        <v>EL KAOUTAR Fatima Zahra</v>
      </c>
      <c r="Z2468" s="37" t="s">
        <v>110</v>
      </c>
      <c r="AA2468" s="60" t="s">
        <v>39</v>
      </c>
      <c r="AB2468" s="35" t="str">
        <f t="shared" si="414"/>
        <v/>
      </c>
      <c r="AC2468" s="35" t="str">
        <f t="shared" si="415"/>
        <v/>
      </c>
      <c r="AD2468" s="35" t="str">
        <f t="shared" si="416"/>
        <v/>
      </c>
      <c r="AE2468" s="45" t="str">
        <f t="shared" si="417"/>
        <v/>
      </c>
      <c r="AF2468" s="61"/>
      <c r="AG2468" s="45"/>
    </row>
    <row r="2469" spans="1:33" x14ac:dyDescent="0.2">
      <c r="A2469" s="59">
        <f>+VLOOKUP(B2469,Annuaire_roster!B:G,5,0)</f>
        <v>1197</v>
      </c>
      <c r="B2469" s="78" t="s">
        <v>82</v>
      </c>
      <c r="C2469" s="73">
        <v>0.33194444444444443</v>
      </c>
      <c r="D2469" s="73">
        <v>0.33333333333333331</v>
      </c>
      <c r="E2469" s="66">
        <v>0.75</v>
      </c>
      <c r="F2469" s="66">
        <v>0.75</v>
      </c>
      <c r="G2469" s="67"/>
      <c r="H2469" s="67"/>
      <c r="I2469" s="107" t="s">
        <v>63</v>
      </c>
      <c r="J2469" s="67"/>
      <c r="K2469" s="69">
        <v>0</v>
      </c>
      <c r="L2469" s="67">
        <v>0</v>
      </c>
      <c r="M2469" s="74">
        <v>0</v>
      </c>
      <c r="N2469" s="34">
        <f t="shared" si="421"/>
        <v>0.375</v>
      </c>
      <c r="O2469" s="38">
        <f t="shared" si="422"/>
        <v>0.375</v>
      </c>
      <c r="P2469" s="77" t="s">
        <v>83</v>
      </c>
      <c r="Q2469" s="135">
        <v>44820</v>
      </c>
      <c r="R2469" s="35">
        <f t="shared" si="411"/>
        <v>0</v>
      </c>
      <c r="S2469" s="35">
        <f t="shared" si="412"/>
        <v>0</v>
      </c>
      <c r="T2469" s="10" t="str">
        <f t="shared" si="418"/>
        <v>Sem - 38</v>
      </c>
      <c r="U2469" s="10" t="str">
        <f t="shared" si="419"/>
        <v>Septembre</v>
      </c>
      <c r="V2469" s="36" t="str">
        <f t="shared" si="413"/>
        <v>2026</v>
      </c>
      <c r="W2469" s="34"/>
      <c r="X2469" s="91">
        <f t="shared" si="420"/>
        <v>1.388888888888884E-3</v>
      </c>
      <c r="Y2469" s="92" t="str">
        <f>VLOOKUP('CM-CIC'!B2400,Annuaire_roster!B:F,4,0)</f>
        <v>EL KAOUTAR Fatima Zahra</v>
      </c>
      <c r="Z2469" s="37" t="s">
        <v>110</v>
      </c>
      <c r="AA2469" s="60" t="s">
        <v>39</v>
      </c>
      <c r="AB2469" s="35" t="str">
        <f t="shared" si="414"/>
        <v/>
      </c>
      <c r="AC2469" s="35" t="str">
        <f t="shared" si="415"/>
        <v/>
      </c>
      <c r="AD2469" s="35" t="str">
        <f t="shared" si="416"/>
        <v/>
      </c>
      <c r="AE2469" s="45" t="str">
        <f t="shared" si="417"/>
        <v/>
      </c>
      <c r="AF2469" s="61"/>
      <c r="AG2469" s="45"/>
    </row>
    <row r="2470" spans="1:33" x14ac:dyDescent="0.2">
      <c r="A2470" s="59">
        <f>+VLOOKUP(B2470,Annuaire_roster!B:G,5,0)</f>
        <v>1423</v>
      </c>
      <c r="B2470" s="78" t="s">
        <v>149</v>
      </c>
      <c r="C2470" s="73">
        <v>0.33263888888888887</v>
      </c>
      <c r="D2470" s="73">
        <v>0.33333333333333331</v>
      </c>
      <c r="E2470" s="66">
        <v>0.75</v>
      </c>
      <c r="F2470" s="66">
        <v>0.75</v>
      </c>
      <c r="G2470" s="67"/>
      <c r="H2470" s="67"/>
      <c r="I2470" s="107" t="s">
        <v>63</v>
      </c>
      <c r="J2470" s="67"/>
      <c r="K2470" s="69">
        <v>0</v>
      </c>
      <c r="L2470" s="67">
        <v>0</v>
      </c>
      <c r="M2470" s="74">
        <v>0</v>
      </c>
      <c r="N2470" s="34">
        <f t="shared" si="421"/>
        <v>0.375</v>
      </c>
      <c r="O2470" s="38">
        <f t="shared" si="422"/>
        <v>0.375</v>
      </c>
      <c r="P2470" s="77" t="s">
        <v>83</v>
      </c>
      <c r="Q2470" s="135">
        <v>44820</v>
      </c>
      <c r="R2470" s="35">
        <f t="shared" si="411"/>
        <v>0</v>
      </c>
      <c r="S2470" s="35">
        <f t="shared" si="412"/>
        <v>0</v>
      </c>
      <c r="T2470" s="10" t="str">
        <f t="shared" si="418"/>
        <v>Sem - 38</v>
      </c>
      <c r="U2470" s="10" t="str">
        <f t="shared" si="419"/>
        <v>Septembre</v>
      </c>
      <c r="V2470" s="36" t="str">
        <f t="shared" si="413"/>
        <v>2026</v>
      </c>
      <c r="W2470" s="34"/>
      <c r="X2470" s="91">
        <f t="shared" si="420"/>
        <v>0</v>
      </c>
      <c r="Y2470" s="92" t="str">
        <f>VLOOKUP('CM-CIC'!B2401,Annuaire_roster!B:F,4,0)</f>
        <v>EL KAOUTAR Fatima Zahra</v>
      </c>
      <c r="Z2470" s="37" t="s">
        <v>110</v>
      </c>
      <c r="AA2470" s="60" t="s">
        <v>39</v>
      </c>
      <c r="AB2470" s="35" t="str">
        <f t="shared" si="414"/>
        <v/>
      </c>
      <c r="AC2470" s="35" t="str">
        <f t="shared" si="415"/>
        <v/>
      </c>
      <c r="AD2470" s="35" t="str">
        <f t="shared" si="416"/>
        <v/>
      </c>
      <c r="AE2470" s="45" t="str">
        <f t="shared" si="417"/>
        <v/>
      </c>
      <c r="AF2470" s="61"/>
      <c r="AG2470" s="45"/>
    </row>
    <row r="2471" spans="1:33" x14ac:dyDescent="0.2">
      <c r="A2471" s="59">
        <f>+VLOOKUP(B2471,Annuaire_roster!B:G,5,0)</f>
        <v>1373</v>
      </c>
      <c r="B2471" s="78" t="s">
        <v>118</v>
      </c>
      <c r="C2471" s="73">
        <v>0.33194444444444443</v>
      </c>
      <c r="D2471" s="73">
        <v>0.33333333333333331</v>
      </c>
      <c r="E2471" s="66">
        <v>0.75</v>
      </c>
      <c r="F2471" s="66">
        <v>0.75</v>
      </c>
      <c r="G2471" s="67"/>
      <c r="H2471" s="67"/>
      <c r="I2471" s="107" t="s">
        <v>63</v>
      </c>
      <c r="J2471" s="67"/>
      <c r="K2471" s="69">
        <v>0</v>
      </c>
      <c r="L2471" s="67">
        <v>0</v>
      </c>
      <c r="M2471" s="74">
        <v>0</v>
      </c>
      <c r="N2471" s="34">
        <f t="shared" si="421"/>
        <v>0.375</v>
      </c>
      <c r="O2471" s="38">
        <f t="shared" si="422"/>
        <v>0.375</v>
      </c>
      <c r="P2471" s="77" t="s">
        <v>83</v>
      </c>
      <c r="Q2471" s="135">
        <v>44820</v>
      </c>
      <c r="R2471" s="35">
        <f t="shared" si="411"/>
        <v>0</v>
      </c>
      <c r="S2471" s="35">
        <f t="shared" si="412"/>
        <v>0</v>
      </c>
      <c r="T2471" s="10" t="str">
        <f t="shared" si="418"/>
        <v>Sem - 38</v>
      </c>
      <c r="U2471" s="10" t="str">
        <f t="shared" si="419"/>
        <v>Septembre</v>
      </c>
      <c r="V2471" s="36" t="str">
        <f t="shared" si="413"/>
        <v>2026</v>
      </c>
      <c r="W2471" s="34"/>
      <c r="X2471" s="91">
        <f t="shared" si="420"/>
        <v>1.388888888888884E-3</v>
      </c>
      <c r="Y2471" s="92" t="str">
        <f>VLOOKUP('CM-CIC'!B2402,Annuaire_roster!B:F,4,0)</f>
        <v>EL KAOUTAR Fatima Zahra</v>
      </c>
      <c r="Z2471" s="37" t="s">
        <v>110</v>
      </c>
      <c r="AA2471" s="60" t="s">
        <v>39</v>
      </c>
      <c r="AB2471" s="35" t="str">
        <f t="shared" si="414"/>
        <v/>
      </c>
      <c r="AC2471" s="35" t="str">
        <f t="shared" si="415"/>
        <v/>
      </c>
      <c r="AD2471" s="35" t="str">
        <f t="shared" si="416"/>
        <v/>
      </c>
      <c r="AE2471" s="45" t="str">
        <f t="shared" si="417"/>
        <v/>
      </c>
      <c r="AF2471" s="61"/>
      <c r="AG2471" s="45"/>
    </row>
    <row r="2472" spans="1:33" x14ac:dyDescent="0.2">
      <c r="A2472" s="59">
        <f>+VLOOKUP(B2472,Annuaire_roster!B:G,5,0)</f>
        <v>1425</v>
      </c>
      <c r="B2472" s="78" t="s">
        <v>150</v>
      </c>
      <c r="C2472" s="73">
        <v>0.33263888888888887</v>
      </c>
      <c r="D2472" s="73">
        <v>0.33333333333333331</v>
      </c>
      <c r="E2472" s="66">
        <v>0.75</v>
      </c>
      <c r="F2472" s="66">
        <v>0.75</v>
      </c>
      <c r="G2472" s="67"/>
      <c r="H2472" s="67"/>
      <c r="I2472" s="107" t="s">
        <v>63</v>
      </c>
      <c r="J2472" s="67"/>
      <c r="K2472" s="69">
        <v>0</v>
      </c>
      <c r="L2472" s="67">
        <v>0</v>
      </c>
      <c r="M2472" s="74">
        <v>0</v>
      </c>
      <c r="N2472" s="34">
        <f t="shared" si="421"/>
        <v>0.375</v>
      </c>
      <c r="O2472" s="38">
        <f t="shared" si="422"/>
        <v>0.375</v>
      </c>
      <c r="P2472" s="77" t="s">
        <v>83</v>
      </c>
      <c r="Q2472" s="135">
        <v>44820</v>
      </c>
      <c r="R2472" s="35">
        <f t="shared" si="411"/>
        <v>0</v>
      </c>
      <c r="S2472" s="35">
        <f t="shared" si="412"/>
        <v>0</v>
      </c>
      <c r="T2472" s="10" t="str">
        <f t="shared" si="418"/>
        <v>Sem - 38</v>
      </c>
      <c r="U2472" s="10" t="str">
        <f t="shared" si="419"/>
        <v>Septembre</v>
      </c>
      <c r="V2472" s="36" t="str">
        <f t="shared" si="413"/>
        <v>2026</v>
      </c>
      <c r="W2472" s="34"/>
      <c r="X2472" s="91">
        <f t="shared" si="420"/>
        <v>0</v>
      </c>
      <c r="Y2472" s="92" t="str">
        <f>VLOOKUP('CM-CIC'!B2403,Annuaire_roster!B:F,4,0)</f>
        <v>EL KAOUTAR Fatima Zahra</v>
      </c>
      <c r="Z2472" s="37" t="s">
        <v>110</v>
      </c>
      <c r="AA2472" s="60" t="s">
        <v>39</v>
      </c>
      <c r="AB2472" s="35" t="str">
        <f t="shared" si="414"/>
        <v/>
      </c>
      <c r="AC2472" s="35" t="str">
        <f t="shared" si="415"/>
        <v/>
      </c>
      <c r="AD2472" s="35" t="str">
        <f t="shared" si="416"/>
        <v/>
      </c>
      <c r="AE2472" s="45" t="str">
        <f t="shared" si="417"/>
        <v/>
      </c>
      <c r="AF2472" s="61"/>
      <c r="AG2472" s="45"/>
    </row>
    <row r="2473" spans="1:33" x14ac:dyDescent="0.2">
      <c r="A2473" s="59">
        <f>+VLOOKUP(B2473,Annuaire_roster!B:G,5,0)</f>
        <v>1437</v>
      </c>
      <c r="B2473" s="78" t="s">
        <v>158</v>
      </c>
      <c r="C2473" s="73"/>
      <c r="D2473" s="73" t="s">
        <v>188</v>
      </c>
      <c r="E2473" s="66"/>
      <c r="F2473" s="66" t="s">
        <v>188</v>
      </c>
      <c r="G2473" s="67"/>
      <c r="H2473" s="67"/>
      <c r="I2473" s="107" t="s">
        <v>63</v>
      </c>
      <c r="J2473" s="67"/>
      <c r="K2473" s="69">
        <v>0</v>
      </c>
      <c r="L2473" s="67">
        <v>0</v>
      </c>
      <c r="M2473" s="74">
        <v>0</v>
      </c>
      <c r="N2473" s="34" t="str">
        <f t="shared" si="421"/>
        <v/>
      </c>
      <c r="O2473" s="38">
        <f t="shared" si="422"/>
        <v>0</v>
      </c>
      <c r="P2473" s="77" t="s">
        <v>83</v>
      </c>
      <c r="Q2473" s="135">
        <v>44820</v>
      </c>
      <c r="R2473" s="35">
        <f t="shared" si="411"/>
        <v>0</v>
      </c>
      <c r="S2473" s="35">
        <f t="shared" si="412"/>
        <v>0</v>
      </c>
      <c r="T2473" s="10" t="str">
        <f t="shared" si="418"/>
        <v>Sem - 38</v>
      </c>
      <c r="U2473" s="10" t="str">
        <f t="shared" si="419"/>
        <v>Septembre</v>
      </c>
      <c r="V2473" s="36" t="str">
        <f t="shared" si="413"/>
        <v>2026</v>
      </c>
      <c r="W2473" s="34"/>
      <c r="X2473" s="91">
        <f t="shared" si="420"/>
        <v>0</v>
      </c>
      <c r="Y2473" s="92" t="str">
        <f>VLOOKUP('CM-CIC'!B2404,Annuaire_roster!B:F,4,0)</f>
        <v>EL KAOUTAR Fatima Zahra</v>
      </c>
      <c r="Z2473" s="37" t="s">
        <v>110</v>
      </c>
      <c r="AA2473" s="60" t="s">
        <v>39</v>
      </c>
      <c r="AB2473" s="35">
        <f t="shared" si="414"/>
        <v>0.33333333333333298</v>
      </c>
      <c r="AC2473" s="35" t="str">
        <f t="shared" si="415"/>
        <v/>
      </c>
      <c r="AD2473" s="35" t="str">
        <f t="shared" si="416"/>
        <v/>
      </c>
      <c r="AE2473" s="45" t="str">
        <f t="shared" si="417"/>
        <v/>
      </c>
      <c r="AF2473" s="61"/>
      <c r="AG2473" s="45"/>
    </row>
    <row r="2474" spans="1:33" x14ac:dyDescent="0.2">
      <c r="A2474" s="59">
        <f>+VLOOKUP(B2474,Annuaire_roster!B:G,5,0)</f>
        <v>1248</v>
      </c>
      <c r="B2474" s="78" t="s">
        <v>91</v>
      </c>
      <c r="C2474" s="73"/>
      <c r="D2474" s="73" t="s">
        <v>188</v>
      </c>
      <c r="E2474" s="66"/>
      <c r="F2474" s="66" t="s">
        <v>188</v>
      </c>
      <c r="G2474" s="67"/>
      <c r="H2474" s="67"/>
      <c r="I2474" s="107" t="s">
        <v>63</v>
      </c>
      <c r="J2474" s="67"/>
      <c r="K2474" s="69">
        <v>0</v>
      </c>
      <c r="L2474" s="67">
        <v>0</v>
      </c>
      <c r="M2474" s="74">
        <v>0</v>
      </c>
      <c r="N2474" s="34" t="str">
        <f t="shared" si="421"/>
        <v/>
      </c>
      <c r="O2474" s="38">
        <f t="shared" si="422"/>
        <v>0</v>
      </c>
      <c r="P2474" s="77" t="s">
        <v>83</v>
      </c>
      <c r="Q2474" s="135">
        <v>44820</v>
      </c>
      <c r="R2474" s="35">
        <f t="shared" si="411"/>
        <v>0</v>
      </c>
      <c r="S2474" s="35">
        <f t="shared" si="412"/>
        <v>0</v>
      </c>
      <c r="T2474" s="10" t="str">
        <f t="shared" si="418"/>
        <v>Sem - 38</v>
      </c>
      <c r="U2474" s="10" t="str">
        <f t="shared" si="419"/>
        <v>Septembre</v>
      </c>
      <c r="V2474" s="36" t="str">
        <f t="shared" si="413"/>
        <v>2026</v>
      </c>
      <c r="W2474" s="34"/>
      <c r="X2474" s="91">
        <f t="shared" si="420"/>
        <v>0</v>
      </c>
      <c r="Y2474" s="92" t="str">
        <f>VLOOKUP('CM-CIC'!B2405,Annuaire_roster!B:F,4,0)</f>
        <v>EL KAOUTAR Fatima Zahra</v>
      </c>
      <c r="Z2474" s="37" t="s">
        <v>110</v>
      </c>
      <c r="AA2474" s="60" t="s">
        <v>39</v>
      </c>
      <c r="AB2474" s="35">
        <f t="shared" si="414"/>
        <v>0.33333333333333298</v>
      </c>
      <c r="AC2474" s="35" t="str">
        <f t="shared" si="415"/>
        <v/>
      </c>
      <c r="AD2474" s="35" t="str">
        <f t="shared" si="416"/>
        <v/>
      </c>
      <c r="AE2474" s="45" t="str">
        <f t="shared" si="417"/>
        <v/>
      </c>
      <c r="AF2474" s="61"/>
      <c r="AG2474" s="45"/>
    </row>
    <row r="2475" spans="1:33" x14ac:dyDescent="0.2">
      <c r="A2475" s="59">
        <f>+VLOOKUP(B2475,Annuaire_roster!B:G,5,0)</f>
        <v>1373</v>
      </c>
      <c r="B2475" s="78" t="s">
        <v>118</v>
      </c>
      <c r="C2475" s="73">
        <v>0.33194444444444443</v>
      </c>
      <c r="D2475" s="73">
        <v>0.33333333333333331</v>
      </c>
      <c r="E2475" s="66">
        <v>0.70833333333333337</v>
      </c>
      <c r="F2475" s="66">
        <v>0.70833333333333337</v>
      </c>
      <c r="G2475" s="67"/>
      <c r="H2475" s="67"/>
      <c r="I2475" s="107" t="s">
        <v>63</v>
      </c>
      <c r="J2475" s="67"/>
      <c r="K2475" s="69">
        <v>0</v>
      </c>
      <c r="L2475" s="67">
        <v>0</v>
      </c>
      <c r="M2475" s="74">
        <v>0</v>
      </c>
      <c r="N2475" s="34">
        <f t="shared" si="421"/>
        <v>0.33333333333333337</v>
      </c>
      <c r="O2475" s="38">
        <f t="shared" si="422"/>
        <v>0.33333333333333337</v>
      </c>
      <c r="P2475" s="77" t="s">
        <v>83</v>
      </c>
      <c r="Q2475" s="135">
        <v>44821</v>
      </c>
      <c r="R2475" s="35">
        <f t="shared" si="411"/>
        <v>0</v>
      </c>
      <c r="S2475" s="35">
        <f t="shared" si="412"/>
        <v>0</v>
      </c>
      <c r="T2475" s="10" t="str">
        <f t="shared" si="418"/>
        <v>Sem - 38</v>
      </c>
      <c r="U2475" s="10" t="str">
        <f t="shared" si="419"/>
        <v>Septembre</v>
      </c>
      <c r="V2475" s="36" t="str">
        <f t="shared" si="413"/>
        <v>2026</v>
      </c>
      <c r="W2475" s="34"/>
      <c r="X2475" s="91">
        <f t="shared" si="420"/>
        <v>1.388888888888884E-3</v>
      </c>
      <c r="Y2475" s="92" t="str">
        <f>VLOOKUP('CM-CIC'!B2406,Annuaire_roster!B:F,4,0)</f>
        <v>EL KAOUTAR Fatima Zahra</v>
      </c>
      <c r="Z2475" s="37" t="s">
        <v>110</v>
      </c>
      <c r="AA2475" s="60" t="s">
        <v>39</v>
      </c>
      <c r="AB2475" s="35" t="str">
        <f t="shared" si="414"/>
        <v/>
      </c>
      <c r="AC2475" s="35" t="str">
        <f t="shared" si="415"/>
        <v/>
      </c>
      <c r="AD2475" s="35" t="str">
        <f t="shared" si="416"/>
        <v/>
      </c>
      <c r="AE2475" s="45" t="str">
        <f t="shared" si="417"/>
        <v/>
      </c>
      <c r="AF2475" s="61"/>
      <c r="AG2475" s="45"/>
    </row>
    <row r="2476" spans="1:33" x14ac:dyDescent="0.2">
      <c r="A2476" s="59">
        <f>+VLOOKUP(B2476,Annuaire_roster!B:G,5,0)</f>
        <v>1436</v>
      </c>
      <c r="B2476" s="78" t="s">
        <v>157</v>
      </c>
      <c r="C2476" s="73">
        <v>0.33333333333333331</v>
      </c>
      <c r="D2476" s="73">
        <v>0.33333333333333331</v>
      </c>
      <c r="E2476" s="66">
        <v>0.70833333333333337</v>
      </c>
      <c r="F2476" s="66">
        <v>0.70833333333333337</v>
      </c>
      <c r="G2476" s="67"/>
      <c r="H2476" s="67"/>
      <c r="I2476" s="107" t="s">
        <v>63</v>
      </c>
      <c r="J2476" s="67"/>
      <c r="K2476" s="69">
        <v>0</v>
      </c>
      <c r="L2476" s="67">
        <v>0</v>
      </c>
      <c r="M2476" s="74">
        <v>0</v>
      </c>
      <c r="N2476" s="34">
        <f t="shared" si="421"/>
        <v>0.33333333333333337</v>
      </c>
      <c r="O2476" s="38">
        <f t="shared" si="422"/>
        <v>0.33333333333333337</v>
      </c>
      <c r="P2476" s="77" t="s">
        <v>83</v>
      </c>
      <c r="Q2476" s="135">
        <v>44821</v>
      </c>
      <c r="R2476" s="35">
        <f t="shared" si="411"/>
        <v>0</v>
      </c>
      <c r="S2476" s="35">
        <f t="shared" si="412"/>
        <v>0</v>
      </c>
      <c r="T2476" s="10" t="str">
        <f t="shared" si="418"/>
        <v>Sem - 38</v>
      </c>
      <c r="U2476" s="10" t="str">
        <f t="shared" si="419"/>
        <v>Septembre</v>
      </c>
      <c r="V2476" s="36" t="str">
        <f t="shared" si="413"/>
        <v>2026</v>
      </c>
      <c r="W2476" s="34"/>
      <c r="X2476" s="91">
        <f t="shared" si="420"/>
        <v>0</v>
      </c>
      <c r="Y2476" s="92" t="str">
        <f>VLOOKUP('CM-CIC'!B2407,Annuaire_roster!B:F,4,0)</f>
        <v>EL KAOUTAR Fatima Zahra</v>
      </c>
      <c r="Z2476" s="37" t="s">
        <v>110</v>
      </c>
      <c r="AA2476" s="60" t="s">
        <v>39</v>
      </c>
      <c r="AB2476" s="35" t="str">
        <f t="shared" si="414"/>
        <v/>
      </c>
      <c r="AC2476" s="35" t="str">
        <f t="shared" si="415"/>
        <v/>
      </c>
      <c r="AD2476" s="35" t="str">
        <f t="shared" si="416"/>
        <v/>
      </c>
      <c r="AE2476" s="45" t="str">
        <f t="shared" si="417"/>
        <v/>
      </c>
      <c r="AF2476" s="61"/>
      <c r="AG2476" s="45"/>
    </row>
    <row r="2477" spans="1:33" x14ac:dyDescent="0.2">
      <c r="A2477" s="59">
        <f>+VLOOKUP(B2477,Annuaire_roster!B:G,5,0)</f>
        <v>1423</v>
      </c>
      <c r="B2477" s="78" t="s">
        <v>149</v>
      </c>
      <c r="C2477" s="73">
        <v>0.33333333333333331</v>
      </c>
      <c r="D2477" s="73">
        <v>0.33333333333333331</v>
      </c>
      <c r="E2477" s="66">
        <v>0.70833333333333337</v>
      </c>
      <c r="F2477" s="66">
        <v>0.70833333333333337</v>
      </c>
      <c r="G2477" s="67"/>
      <c r="H2477" s="67"/>
      <c r="I2477" s="107" t="s">
        <v>63</v>
      </c>
      <c r="J2477" s="67"/>
      <c r="K2477" s="69">
        <v>0</v>
      </c>
      <c r="L2477" s="67">
        <v>0</v>
      </c>
      <c r="M2477" s="74">
        <v>0</v>
      </c>
      <c r="N2477" s="34">
        <f t="shared" si="421"/>
        <v>0.33333333333333337</v>
      </c>
      <c r="O2477" s="38">
        <f t="shared" si="422"/>
        <v>0.33333333333333337</v>
      </c>
      <c r="P2477" s="77" t="s">
        <v>83</v>
      </c>
      <c r="Q2477" s="135">
        <v>44821</v>
      </c>
      <c r="R2477" s="35">
        <f t="shared" si="411"/>
        <v>0</v>
      </c>
      <c r="S2477" s="35">
        <f t="shared" si="412"/>
        <v>0</v>
      </c>
      <c r="T2477" s="10" t="str">
        <f t="shared" si="418"/>
        <v>Sem - 38</v>
      </c>
      <c r="U2477" s="10" t="str">
        <f t="shared" si="419"/>
        <v>Septembre</v>
      </c>
      <c r="V2477" s="36" t="str">
        <f t="shared" si="413"/>
        <v>2026</v>
      </c>
      <c r="W2477" s="34"/>
      <c r="X2477" s="91">
        <f t="shared" si="420"/>
        <v>0</v>
      </c>
      <c r="Y2477" s="92" t="str">
        <f>VLOOKUP('CM-CIC'!B2408,Annuaire_roster!B:F,4,0)</f>
        <v>EL KAOUTAR Fatima Zahra</v>
      </c>
      <c r="Z2477" s="37" t="s">
        <v>110</v>
      </c>
      <c r="AA2477" s="60" t="s">
        <v>39</v>
      </c>
      <c r="AB2477" s="35" t="str">
        <f t="shared" si="414"/>
        <v/>
      </c>
      <c r="AC2477" s="35" t="str">
        <f t="shared" si="415"/>
        <v/>
      </c>
      <c r="AD2477" s="35" t="str">
        <f t="shared" si="416"/>
        <v/>
      </c>
      <c r="AE2477" s="45" t="str">
        <f t="shared" si="417"/>
        <v/>
      </c>
      <c r="AF2477" s="61"/>
      <c r="AG2477" s="45"/>
    </row>
    <row r="2478" spans="1:33" x14ac:dyDescent="0.2">
      <c r="A2478" s="59">
        <f>+VLOOKUP(B2478,Annuaire_roster!B:G,5,0)</f>
        <v>1244</v>
      </c>
      <c r="B2478" s="78" t="s">
        <v>92</v>
      </c>
      <c r="C2478" s="73"/>
      <c r="D2478" s="73">
        <v>0.33333333333333331</v>
      </c>
      <c r="E2478" s="66"/>
      <c r="F2478" s="66">
        <v>0.70833333333333337</v>
      </c>
      <c r="G2478" s="67"/>
      <c r="H2478" s="67"/>
      <c r="I2478" s="107" t="s">
        <v>63</v>
      </c>
      <c r="J2478" s="67"/>
      <c r="K2478" s="69">
        <v>0</v>
      </c>
      <c r="L2478" s="67">
        <v>0</v>
      </c>
      <c r="M2478" s="74" t="s">
        <v>187</v>
      </c>
      <c r="N2478" s="34" t="str">
        <f t="shared" si="421"/>
        <v/>
      </c>
      <c r="O2478" s="38">
        <f t="shared" si="422"/>
        <v>0.33333333333333337</v>
      </c>
      <c r="P2478" s="77" t="s">
        <v>83</v>
      </c>
      <c r="Q2478" s="135">
        <v>44821</v>
      </c>
      <c r="R2478" s="35">
        <f t="shared" si="411"/>
        <v>0.33333333333333337</v>
      </c>
      <c r="S2478" s="35">
        <f t="shared" si="412"/>
        <v>0.33333333333333337</v>
      </c>
      <c r="T2478" s="10" t="str">
        <f t="shared" si="418"/>
        <v>Sem - 38</v>
      </c>
      <c r="U2478" s="10" t="str">
        <f t="shared" si="419"/>
        <v>Septembre</v>
      </c>
      <c r="V2478" s="36" t="str">
        <f t="shared" si="413"/>
        <v>2026</v>
      </c>
      <c r="W2478" s="34"/>
      <c r="X2478" s="91">
        <f t="shared" si="420"/>
        <v>0</v>
      </c>
      <c r="Y2478" s="92" t="str">
        <f>VLOOKUP('CM-CIC'!B2409,Annuaire_roster!B:F,4,0)</f>
        <v>EL KAOUTAR Fatima Zahra</v>
      </c>
      <c r="Z2478" s="37" t="s">
        <v>110</v>
      </c>
      <c r="AA2478" s="60" t="s">
        <v>39</v>
      </c>
      <c r="AB2478" s="35" t="str">
        <f t="shared" si="414"/>
        <v/>
      </c>
      <c r="AC2478" s="35" t="str">
        <f t="shared" si="415"/>
        <v/>
      </c>
      <c r="AD2478" s="35" t="str">
        <f t="shared" si="416"/>
        <v/>
      </c>
      <c r="AE2478" s="45" t="str">
        <f t="shared" si="417"/>
        <v/>
      </c>
      <c r="AF2478" s="61"/>
      <c r="AG2478" s="45"/>
    </row>
    <row r="2479" spans="1:33" x14ac:dyDescent="0.2">
      <c r="A2479" s="59">
        <f>+VLOOKUP(B2479,Annuaire_roster!B:G,5,0)</f>
        <v>1425</v>
      </c>
      <c r="B2479" s="78" t="s">
        <v>150</v>
      </c>
      <c r="C2479" s="73">
        <v>0.33263888888888887</v>
      </c>
      <c r="D2479" s="73">
        <v>0.33333333333333331</v>
      </c>
      <c r="E2479" s="66">
        <v>0.70833333333333337</v>
      </c>
      <c r="F2479" s="66">
        <v>0.70833333333333337</v>
      </c>
      <c r="G2479" s="67"/>
      <c r="H2479" s="67"/>
      <c r="I2479" s="107" t="s">
        <v>63</v>
      </c>
      <c r="J2479" s="67"/>
      <c r="K2479" s="69">
        <v>0</v>
      </c>
      <c r="L2479" s="67">
        <v>0</v>
      </c>
      <c r="M2479" s="74">
        <v>0</v>
      </c>
      <c r="N2479" s="34">
        <f t="shared" si="421"/>
        <v>0.33333333333333337</v>
      </c>
      <c r="O2479" s="38">
        <f t="shared" si="422"/>
        <v>0.33333333333333337</v>
      </c>
      <c r="P2479" s="77" t="s">
        <v>83</v>
      </c>
      <c r="Q2479" s="135">
        <v>44821</v>
      </c>
      <c r="R2479" s="35">
        <f t="shared" si="411"/>
        <v>0</v>
      </c>
      <c r="S2479" s="35">
        <f t="shared" si="412"/>
        <v>0</v>
      </c>
      <c r="T2479" s="10" t="str">
        <f t="shared" si="418"/>
        <v>Sem - 38</v>
      </c>
      <c r="U2479" s="10" t="str">
        <f t="shared" si="419"/>
        <v>Septembre</v>
      </c>
      <c r="V2479" s="36" t="str">
        <f t="shared" si="413"/>
        <v>2026</v>
      </c>
      <c r="W2479" s="34"/>
      <c r="X2479" s="91">
        <f t="shared" si="420"/>
        <v>0</v>
      </c>
      <c r="Y2479" s="92" t="str">
        <f>VLOOKUP('CM-CIC'!B2410,Annuaire_roster!B:F,4,0)</f>
        <v>EL KAOUTAR Fatima Zahra</v>
      </c>
      <c r="Z2479" s="37" t="s">
        <v>110</v>
      </c>
      <c r="AA2479" s="60" t="s">
        <v>39</v>
      </c>
      <c r="AB2479" s="35" t="str">
        <f t="shared" si="414"/>
        <v/>
      </c>
      <c r="AC2479" s="35" t="str">
        <f t="shared" si="415"/>
        <v/>
      </c>
      <c r="AD2479" s="35" t="str">
        <f t="shared" si="416"/>
        <v/>
      </c>
      <c r="AE2479" s="45" t="str">
        <f t="shared" si="417"/>
        <v/>
      </c>
      <c r="AF2479" s="61"/>
      <c r="AG2479" s="45"/>
    </row>
    <row r="2480" spans="1:33" x14ac:dyDescent="0.2">
      <c r="A2480" s="59">
        <f>+VLOOKUP(B2480,Annuaire_roster!B:G,5,0)</f>
        <v>1202</v>
      </c>
      <c r="B2480" s="78" t="s">
        <v>161</v>
      </c>
      <c r="C2480" s="73">
        <v>0.32916666666666666</v>
      </c>
      <c r="D2480" s="73">
        <v>0.33333333333333331</v>
      </c>
      <c r="E2480" s="66">
        <v>0.54166666666666663</v>
      </c>
      <c r="F2480" s="66">
        <v>0.70833333333333337</v>
      </c>
      <c r="G2480" s="67"/>
      <c r="H2480" s="67"/>
      <c r="I2480" s="107" t="s">
        <v>63</v>
      </c>
      <c r="J2480" s="67"/>
      <c r="K2480" s="69">
        <v>0</v>
      </c>
      <c r="L2480" s="67">
        <v>0.125</v>
      </c>
      <c r="M2480" s="74">
        <v>0</v>
      </c>
      <c r="N2480" s="34">
        <f t="shared" si="421"/>
        <v>0.20833333333333337</v>
      </c>
      <c r="O2480" s="38">
        <f t="shared" si="422"/>
        <v>0.33333333333333337</v>
      </c>
      <c r="P2480" s="77" t="s">
        <v>83</v>
      </c>
      <c r="Q2480" s="135">
        <v>44821</v>
      </c>
      <c r="R2480" s="35">
        <f t="shared" si="411"/>
        <v>0</v>
      </c>
      <c r="S2480" s="35">
        <f t="shared" si="412"/>
        <v>0.125</v>
      </c>
      <c r="T2480" s="10" t="str">
        <f t="shared" si="418"/>
        <v>Sem - 38</v>
      </c>
      <c r="U2480" s="10" t="str">
        <f t="shared" si="419"/>
        <v>Septembre</v>
      </c>
      <c r="V2480" s="36" t="str">
        <f t="shared" si="413"/>
        <v>2026</v>
      </c>
      <c r="W2480" s="34"/>
      <c r="X2480" s="91">
        <f t="shared" si="420"/>
        <v>0</v>
      </c>
      <c r="Y2480" s="92" t="str">
        <f>VLOOKUP('CM-CIC'!B2411,Annuaire_roster!B:F,4,0)</f>
        <v>EL KAOUTAR Fatima Zahra</v>
      </c>
      <c r="Z2480" s="37" t="s">
        <v>110</v>
      </c>
      <c r="AA2480" s="60" t="s">
        <v>39</v>
      </c>
      <c r="AB2480" s="35" t="str">
        <f t="shared" si="414"/>
        <v/>
      </c>
      <c r="AC2480" s="35" t="str">
        <f t="shared" si="415"/>
        <v/>
      </c>
      <c r="AD2480" s="35" t="str">
        <f t="shared" si="416"/>
        <v/>
      </c>
      <c r="AE2480" s="45" t="str">
        <f t="shared" si="417"/>
        <v/>
      </c>
      <c r="AF2480" s="61"/>
      <c r="AG2480" s="45"/>
    </row>
    <row r="2481" spans="1:33" x14ac:dyDescent="0.2">
      <c r="A2481" s="59">
        <f>+VLOOKUP(B2481,Annuaire_roster!B:G,5,0)</f>
        <v>1245</v>
      </c>
      <c r="B2481" s="78" t="s">
        <v>90</v>
      </c>
      <c r="C2481" s="73">
        <v>0.32916666666666666</v>
      </c>
      <c r="D2481" s="73">
        <v>0.33333333333333331</v>
      </c>
      <c r="E2481" s="66">
        <v>0.70833333333333337</v>
      </c>
      <c r="F2481" s="66">
        <v>0.70833333333333337</v>
      </c>
      <c r="G2481" s="67"/>
      <c r="H2481" s="67"/>
      <c r="I2481" s="107" t="s">
        <v>63</v>
      </c>
      <c r="J2481" s="67"/>
      <c r="K2481" s="69">
        <v>0</v>
      </c>
      <c r="L2481" s="67">
        <v>0</v>
      </c>
      <c r="M2481" s="74">
        <v>0</v>
      </c>
      <c r="N2481" s="34">
        <f t="shared" si="421"/>
        <v>0.33333333333333337</v>
      </c>
      <c r="O2481" s="38">
        <f t="shared" si="422"/>
        <v>0.33333333333333337</v>
      </c>
      <c r="P2481" s="77" t="s">
        <v>83</v>
      </c>
      <c r="Q2481" s="135">
        <v>44821</v>
      </c>
      <c r="R2481" s="35">
        <f t="shared" si="411"/>
        <v>0</v>
      </c>
      <c r="S2481" s="35">
        <f t="shared" si="412"/>
        <v>0</v>
      </c>
      <c r="T2481" s="10" t="str">
        <f t="shared" si="418"/>
        <v>Sem - 38</v>
      </c>
      <c r="U2481" s="10" t="str">
        <f t="shared" si="419"/>
        <v>Septembre</v>
      </c>
      <c r="V2481" s="36" t="str">
        <f t="shared" si="413"/>
        <v>2026</v>
      </c>
      <c r="W2481" s="34"/>
      <c r="X2481" s="91">
        <f t="shared" si="420"/>
        <v>4.1666666666666519E-3</v>
      </c>
      <c r="Y2481" s="92" t="str">
        <f>VLOOKUP('CM-CIC'!B2412,Annuaire_roster!B:F,4,0)</f>
        <v>EL KAOUTAR Fatima Zahra</v>
      </c>
      <c r="Z2481" s="37" t="s">
        <v>110</v>
      </c>
      <c r="AA2481" s="60" t="s">
        <v>39</v>
      </c>
      <c r="AB2481" s="35" t="str">
        <f t="shared" si="414"/>
        <v/>
      </c>
      <c r="AC2481" s="35" t="str">
        <f t="shared" si="415"/>
        <v/>
      </c>
      <c r="AD2481" s="35" t="str">
        <f t="shared" si="416"/>
        <v/>
      </c>
      <c r="AE2481" s="45" t="str">
        <f t="shared" si="417"/>
        <v/>
      </c>
      <c r="AF2481" s="61"/>
      <c r="AG2481" s="45"/>
    </row>
    <row r="2482" spans="1:33" x14ac:dyDescent="0.2">
      <c r="A2482" s="59">
        <f>+VLOOKUP(B2482,Annuaire_roster!B:G,5,0)</f>
        <v>1302</v>
      </c>
      <c r="B2482" s="78" t="s">
        <v>112</v>
      </c>
      <c r="C2482" s="73">
        <v>0.33263888888888887</v>
      </c>
      <c r="D2482" s="73">
        <v>0.33333333333333331</v>
      </c>
      <c r="E2482" s="66">
        <v>0.70833333333333337</v>
      </c>
      <c r="F2482" s="66">
        <v>0.70833333333333337</v>
      </c>
      <c r="G2482" s="67"/>
      <c r="H2482" s="67"/>
      <c r="I2482" s="107" t="s">
        <v>63</v>
      </c>
      <c r="J2482" s="67"/>
      <c r="K2482" s="69">
        <v>0</v>
      </c>
      <c r="L2482" s="67">
        <v>0</v>
      </c>
      <c r="M2482" s="74">
        <v>0</v>
      </c>
      <c r="N2482" s="34">
        <f t="shared" si="421"/>
        <v>0.33333333333333337</v>
      </c>
      <c r="O2482" s="38">
        <f t="shared" si="422"/>
        <v>0.33333333333333337</v>
      </c>
      <c r="P2482" s="77" t="s">
        <v>83</v>
      </c>
      <c r="Q2482" s="135">
        <v>44821</v>
      </c>
      <c r="R2482" s="35">
        <f t="shared" si="411"/>
        <v>0</v>
      </c>
      <c r="S2482" s="35">
        <f t="shared" si="412"/>
        <v>0</v>
      </c>
      <c r="T2482" s="10" t="str">
        <f t="shared" si="418"/>
        <v>Sem - 38</v>
      </c>
      <c r="U2482" s="10" t="str">
        <f t="shared" si="419"/>
        <v>Septembre</v>
      </c>
      <c r="V2482" s="36" t="str">
        <f t="shared" si="413"/>
        <v>2026</v>
      </c>
      <c r="W2482" s="34"/>
      <c r="X2482" s="91">
        <f t="shared" si="420"/>
        <v>0</v>
      </c>
      <c r="Y2482" s="92" t="str">
        <f>VLOOKUP('CM-CIC'!B2413,Annuaire_roster!B:F,4,0)</f>
        <v>EL KAOUTAR Fatima Zahra</v>
      </c>
      <c r="Z2482" s="37" t="s">
        <v>110</v>
      </c>
      <c r="AA2482" s="60" t="s">
        <v>39</v>
      </c>
      <c r="AB2482" s="35" t="str">
        <f t="shared" si="414"/>
        <v/>
      </c>
      <c r="AC2482" s="35" t="str">
        <f t="shared" si="415"/>
        <v/>
      </c>
      <c r="AD2482" s="35" t="str">
        <f t="shared" si="416"/>
        <v/>
      </c>
      <c r="AE2482" s="45" t="str">
        <f t="shared" si="417"/>
        <v/>
      </c>
      <c r="AF2482" s="61"/>
      <c r="AG2482" s="45"/>
    </row>
    <row r="2483" spans="1:33" x14ac:dyDescent="0.2">
      <c r="A2483" s="59">
        <f>+VLOOKUP(B2483,Annuaire_roster!B:G,5,0)</f>
        <v>1177</v>
      </c>
      <c r="B2483" s="78" t="s">
        <v>75</v>
      </c>
      <c r="C2483" s="73">
        <v>0.33194444444444443</v>
      </c>
      <c r="D2483" s="73">
        <v>0.33333333333333331</v>
      </c>
      <c r="E2483" s="66">
        <v>0.70833333333333337</v>
      </c>
      <c r="F2483" s="66">
        <v>0.70833333333333337</v>
      </c>
      <c r="G2483" s="67"/>
      <c r="H2483" s="67"/>
      <c r="I2483" s="107" t="s">
        <v>63</v>
      </c>
      <c r="J2483" s="67"/>
      <c r="K2483" s="69">
        <v>0</v>
      </c>
      <c r="L2483" s="67">
        <v>0</v>
      </c>
      <c r="M2483" s="74">
        <v>0</v>
      </c>
      <c r="N2483" s="34">
        <f t="shared" si="421"/>
        <v>0.33333333333333337</v>
      </c>
      <c r="O2483" s="38">
        <f t="shared" si="422"/>
        <v>0.33333333333333337</v>
      </c>
      <c r="P2483" s="77" t="s">
        <v>83</v>
      </c>
      <c r="Q2483" s="135">
        <v>44821</v>
      </c>
      <c r="R2483" s="35">
        <f t="shared" ref="R2483:R2546" si="423">IF(M2483="Abs",O2483,0)</f>
        <v>0</v>
      </c>
      <c r="S2483" s="35">
        <f t="shared" ref="S2483:S2546" si="424">SUM(R2483,L2483,I2483,J2483,W2483,H2483)</f>
        <v>0</v>
      </c>
      <c r="T2483" s="10" t="str">
        <f t="shared" si="418"/>
        <v>Sem - 38</v>
      </c>
      <c r="U2483" s="10" t="str">
        <f t="shared" si="419"/>
        <v>Septembre</v>
      </c>
      <c r="V2483" s="36" t="str">
        <f t="shared" ref="V2483:V2546" si="425">+TEXT(Q2483,"aaa")</f>
        <v>2026</v>
      </c>
      <c r="W2483" s="34"/>
      <c r="X2483" s="91">
        <f t="shared" si="420"/>
        <v>1.388888888888884E-3</v>
      </c>
      <c r="Y2483" s="92" t="str">
        <f>VLOOKUP('CM-CIC'!B2414,Annuaire_roster!B:F,4,0)</f>
        <v>EL KAOUTAR Fatima Zahra</v>
      </c>
      <c r="Z2483" s="37" t="s">
        <v>110</v>
      </c>
      <c r="AA2483" s="60" t="s">
        <v>39</v>
      </c>
      <c r="AB2483" s="35" t="str">
        <f t="shared" ref="AB2483:AB2546" si="426">IF(AND(D2483="Congé",F2483="Congé"),0.333333333333333,IF(OR(AND(D2483="Congé",F2483&lt;&gt;"Congé"),(AND(F2483="Congé",D2483&lt;&gt;"Congé"))),0.166666666666667,""))</f>
        <v/>
      </c>
      <c r="AC2483" s="35" t="str">
        <f t="shared" ref="AC2483:AC2546" si="427">IF(AND(D2483="Congé sans solde",F2483="Congé sans solde"),0.333333333333333,IF(OR(AND(D2483="Congé sans solde",F2483&lt;&gt;"Congé sans solde"),(AND(F2483="Congé sans solde",D2483&lt;&gt;"Congé sans solde"))),0.166666666666667,""))</f>
        <v/>
      </c>
      <c r="AD2483" s="35" t="str">
        <f t="shared" ref="AD2483:AD2546" si="428">IF(AND(D2483="Congé spécial",F2483="Congé spécial"),0.333333333333333,IF(OR(AND(D2483="Congé spécial",F2483&lt;&gt;"Congé décès"),(AND(F2483="Congé spécial",D2483&lt;&gt;"Congé spécial"))),0.166666666666667,""))</f>
        <v/>
      </c>
      <c r="AE2483" s="45" t="str">
        <f t="shared" ref="AE2483:AE2546" si="429">IF(AND(D2483="Férié",F2483="Férié"),0.333333333333333,IF(OR(AND(D2483="Férié",F2483&lt;&gt;"Férié"),(AND(F2483="Férié",D2483&lt;&gt;"Férié"))),0.166666666666667,""))</f>
        <v/>
      </c>
      <c r="AF2483" s="61"/>
      <c r="AG2483" s="45"/>
    </row>
    <row r="2484" spans="1:33" x14ac:dyDescent="0.2">
      <c r="A2484" s="59">
        <f>+VLOOKUP(B2484,Annuaire_roster!B:G,5,0)</f>
        <v>1369</v>
      </c>
      <c r="B2484" s="78" t="s">
        <v>113</v>
      </c>
      <c r="C2484" s="73">
        <v>0.33194444444444443</v>
      </c>
      <c r="D2484" s="73">
        <v>0.33333333333333331</v>
      </c>
      <c r="E2484" s="66">
        <v>0.70833333333333337</v>
      </c>
      <c r="F2484" s="66">
        <v>0.70833333333333337</v>
      </c>
      <c r="G2484" s="67"/>
      <c r="H2484" s="67"/>
      <c r="I2484" s="107" t="s">
        <v>63</v>
      </c>
      <c r="J2484" s="67"/>
      <c r="K2484" s="69">
        <v>0</v>
      </c>
      <c r="L2484" s="67">
        <v>0</v>
      </c>
      <c r="M2484" s="74">
        <v>0</v>
      </c>
      <c r="N2484" s="34">
        <f t="shared" si="421"/>
        <v>0.33333333333333337</v>
      </c>
      <c r="O2484" s="38">
        <f t="shared" si="422"/>
        <v>0.33333333333333337</v>
      </c>
      <c r="P2484" s="77" t="s">
        <v>83</v>
      </c>
      <c r="Q2484" s="135">
        <v>44821</v>
      </c>
      <c r="R2484" s="35">
        <f t="shared" si="423"/>
        <v>0</v>
      </c>
      <c r="S2484" s="35">
        <f t="shared" si="424"/>
        <v>0</v>
      </c>
      <c r="T2484" s="10" t="str">
        <f t="shared" si="418"/>
        <v>Sem - 38</v>
      </c>
      <c r="U2484" s="10" t="str">
        <f t="shared" si="419"/>
        <v>Septembre</v>
      </c>
      <c r="V2484" s="36" t="str">
        <f t="shared" si="425"/>
        <v>2026</v>
      </c>
      <c r="W2484" s="34"/>
      <c r="X2484" s="91">
        <f t="shared" si="420"/>
        <v>1.388888888888884E-3</v>
      </c>
      <c r="Y2484" s="92" t="str">
        <f>VLOOKUP('CM-CIC'!B2415,Annuaire_roster!B:F,4,0)</f>
        <v>EL KAOUTAR Fatima Zahra</v>
      </c>
      <c r="Z2484" s="37" t="s">
        <v>110</v>
      </c>
      <c r="AA2484" s="60" t="s">
        <v>39</v>
      </c>
      <c r="AB2484" s="35" t="str">
        <f t="shared" si="426"/>
        <v/>
      </c>
      <c r="AC2484" s="35" t="str">
        <f t="shared" si="427"/>
        <v/>
      </c>
      <c r="AD2484" s="35" t="str">
        <f t="shared" si="428"/>
        <v/>
      </c>
      <c r="AE2484" s="45" t="str">
        <f t="shared" si="429"/>
        <v/>
      </c>
      <c r="AF2484" s="61"/>
      <c r="AG2484" s="45"/>
    </row>
    <row r="2485" spans="1:33" x14ac:dyDescent="0.2">
      <c r="A2485" s="59">
        <f>+VLOOKUP(B2485,Annuaire_roster!B:G,5,0)</f>
        <v>1422</v>
      </c>
      <c r="B2485" s="78" t="s">
        <v>148</v>
      </c>
      <c r="C2485" s="73">
        <v>0.33194444444444443</v>
      </c>
      <c r="D2485" s="73">
        <v>0.33333333333333331</v>
      </c>
      <c r="E2485" s="66">
        <v>0.70833333333333337</v>
      </c>
      <c r="F2485" s="66">
        <v>0.70833333333333337</v>
      </c>
      <c r="G2485" s="67"/>
      <c r="H2485" s="67"/>
      <c r="I2485" s="107" t="s">
        <v>63</v>
      </c>
      <c r="J2485" s="67"/>
      <c r="K2485" s="69">
        <v>0</v>
      </c>
      <c r="L2485" s="67">
        <v>0</v>
      </c>
      <c r="M2485" s="74">
        <v>0</v>
      </c>
      <c r="N2485" s="34">
        <f t="shared" si="421"/>
        <v>0.33333333333333337</v>
      </c>
      <c r="O2485" s="38">
        <f t="shared" si="422"/>
        <v>0.33333333333333337</v>
      </c>
      <c r="P2485" s="77" t="s">
        <v>83</v>
      </c>
      <c r="Q2485" s="135">
        <v>44821</v>
      </c>
      <c r="R2485" s="35">
        <f t="shared" si="423"/>
        <v>0</v>
      </c>
      <c r="S2485" s="35">
        <f t="shared" si="424"/>
        <v>0</v>
      </c>
      <c r="T2485" s="10" t="str">
        <f t="shared" si="418"/>
        <v>Sem - 38</v>
      </c>
      <c r="U2485" s="10" t="str">
        <f t="shared" si="419"/>
        <v>Septembre</v>
      </c>
      <c r="V2485" s="36" t="str">
        <f t="shared" si="425"/>
        <v>2026</v>
      </c>
      <c r="W2485" s="34"/>
      <c r="X2485" s="91">
        <f t="shared" si="420"/>
        <v>1.388888888888884E-3</v>
      </c>
      <c r="Y2485" s="92" t="str">
        <f>VLOOKUP('CM-CIC'!B2416,Annuaire_roster!B:F,4,0)</f>
        <v>EL KAOUTAR Fatima Zahra</v>
      </c>
      <c r="Z2485" s="37" t="s">
        <v>110</v>
      </c>
      <c r="AA2485" s="60" t="s">
        <v>39</v>
      </c>
      <c r="AB2485" s="35" t="str">
        <f t="shared" si="426"/>
        <v/>
      </c>
      <c r="AC2485" s="35" t="str">
        <f t="shared" si="427"/>
        <v/>
      </c>
      <c r="AD2485" s="35" t="str">
        <f t="shared" si="428"/>
        <v/>
      </c>
      <c r="AE2485" s="45" t="str">
        <f t="shared" si="429"/>
        <v/>
      </c>
      <c r="AF2485" s="61"/>
      <c r="AG2485" s="45"/>
    </row>
    <row r="2486" spans="1:33" x14ac:dyDescent="0.2">
      <c r="A2486" s="59">
        <f>+VLOOKUP(B2486,Annuaire_roster!B:G,5,0)</f>
        <v>1197</v>
      </c>
      <c r="B2486" s="78" t="s">
        <v>82</v>
      </c>
      <c r="C2486" s="73">
        <v>0.33263888888888887</v>
      </c>
      <c r="D2486" s="73">
        <v>0.33333333333333331</v>
      </c>
      <c r="E2486" s="66">
        <v>0.70833333333333337</v>
      </c>
      <c r="F2486" s="66">
        <v>0.70833333333333337</v>
      </c>
      <c r="G2486" s="67"/>
      <c r="H2486" s="67"/>
      <c r="I2486" s="107" t="s">
        <v>63</v>
      </c>
      <c r="J2486" s="67"/>
      <c r="K2486" s="69">
        <v>0</v>
      </c>
      <c r="L2486" s="67">
        <v>0</v>
      </c>
      <c r="M2486" s="74">
        <v>0</v>
      </c>
      <c r="N2486" s="34">
        <f t="shared" si="421"/>
        <v>0.33333333333333337</v>
      </c>
      <c r="O2486" s="38">
        <f t="shared" si="422"/>
        <v>0.33333333333333337</v>
      </c>
      <c r="P2486" s="77" t="s">
        <v>83</v>
      </c>
      <c r="Q2486" s="135">
        <v>44821</v>
      </c>
      <c r="R2486" s="35">
        <f t="shared" si="423"/>
        <v>0</v>
      </c>
      <c r="S2486" s="35">
        <f t="shared" si="424"/>
        <v>0</v>
      </c>
      <c r="T2486" s="10" t="str">
        <f t="shared" si="418"/>
        <v>Sem - 38</v>
      </c>
      <c r="U2486" s="10" t="str">
        <f t="shared" si="419"/>
        <v>Septembre</v>
      </c>
      <c r="V2486" s="36" t="str">
        <f t="shared" si="425"/>
        <v>2026</v>
      </c>
      <c r="W2486" s="34"/>
      <c r="X2486" s="91">
        <f t="shared" si="420"/>
        <v>0</v>
      </c>
      <c r="Y2486" s="92" t="str">
        <f>VLOOKUP('CM-CIC'!B2417,Annuaire_roster!B:F,4,0)</f>
        <v>EL KAOUTAR Fatima Zahra</v>
      </c>
      <c r="Z2486" s="37" t="s">
        <v>110</v>
      </c>
      <c r="AA2486" s="60" t="s">
        <v>39</v>
      </c>
      <c r="AB2486" s="35" t="str">
        <f t="shared" si="426"/>
        <v/>
      </c>
      <c r="AC2486" s="35" t="str">
        <f t="shared" si="427"/>
        <v/>
      </c>
      <c r="AD2486" s="35" t="str">
        <f t="shared" si="428"/>
        <v/>
      </c>
      <c r="AE2486" s="45" t="str">
        <f t="shared" si="429"/>
        <v/>
      </c>
      <c r="AF2486" s="61"/>
      <c r="AG2486" s="45"/>
    </row>
    <row r="2487" spans="1:33" x14ac:dyDescent="0.2">
      <c r="A2487" s="59">
        <f>+VLOOKUP(B2487,Annuaire_roster!B:G,5,0)</f>
        <v>1248</v>
      </c>
      <c r="B2487" s="78" t="s">
        <v>91</v>
      </c>
      <c r="C2487" s="73"/>
      <c r="D2487" s="73" t="s">
        <v>188</v>
      </c>
      <c r="E2487" s="66"/>
      <c r="F2487" s="66" t="s">
        <v>188</v>
      </c>
      <c r="G2487" s="67"/>
      <c r="H2487" s="67"/>
      <c r="I2487" s="107" t="s">
        <v>63</v>
      </c>
      <c r="J2487" s="67"/>
      <c r="K2487" s="69">
        <v>0</v>
      </c>
      <c r="L2487" s="67">
        <v>0</v>
      </c>
      <c r="M2487" s="74">
        <v>0</v>
      </c>
      <c r="N2487" s="34" t="str">
        <f t="shared" si="421"/>
        <v/>
      </c>
      <c r="O2487" s="38">
        <f t="shared" si="422"/>
        <v>0</v>
      </c>
      <c r="P2487" s="77" t="s">
        <v>83</v>
      </c>
      <c r="Q2487" s="135">
        <v>44821</v>
      </c>
      <c r="R2487" s="35">
        <f t="shared" si="423"/>
        <v>0</v>
      </c>
      <c r="S2487" s="35">
        <f t="shared" si="424"/>
        <v>0</v>
      </c>
      <c r="T2487" s="10" t="str">
        <f t="shared" si="418"/>
        <v>Sem - 38</v>
      </c>
      <c r="U2487" s="10" t="str">
        <f t="shared" si="419"/>
        <v>Septembre</v>
      </c>
      <c r="V2487" s="36" t="str">
        <f t="shared" si="425"/>
        <v>2026</v>
      </c>
      <c r="W2487" s="34"/>
      <c r="X2487" s="91">
        <f t="shared" si="420"/>
        <v>0</v>
      </c>
      <c r="Y2487" s="92" t="str">
        <f>VLOOKUP('CM-CIC'!B2418,Annuaire_roster!B:F,4,0)</f>
        <v>EL KAOUTAR Fatima Zahra</v>
      </c>
      <c r="Z2487" s="37" t="s">
        <v>110</v>
      </c>
      <c r="AA2487" s="60" t="s">
        <v>39</v>
      </c>
      <c r="AB2487" s="35">
        <f t="shared" si="426"/>
        <v>0.33333333333333298</v>
      </c>
      <c r="AC2487" s="35" t="str">
        <f t="shared" si="427"/>
        <v/>
      </c>
      <c r="AD2487" s="35" t="str">
        <f t="shared" si="428"/>
        <v/>
      </c>
      <c r="AE2487" s="45" t="str">
        <f t="shared" si="429"/>
        <v/>
      </c>
      <c r="AF2487" s="61"/>
      <c r="AG2487" s="45"/>
    </row>
    <row r="2488" spans="1:33" x14ac:dyDescent="0.2">
      <c r="A2488" s="59">
        <f>+VLOOKUP(B2488,Annuaire_roster!B:G,5,0)</f>
        <v>1437</v>
      </c>
      <c r="B2488" s="78" t="s">
        <v>158</v>
      </c>
      <c r="C2488" s="73"/>
      <c r="D2488" s="73" t="s">
        <v>188</v>
      </c>
      <c r="E2488" s="66"/>
      <c r="F2488" s="66" t="s">
        <v>188</v>
      </c>
      <c r="G2488" s="67"/>
      <c r="H2488" s="67"/>
      <c r="I2488" s="107" t="s">
        <v>63</v>
      </c>
      <c r="J2488" s="67"/>
      <c r="K2488" s="69">
        <v>0</v>
      </c>
      <c r="L2488" s="67">
        <v>0</v>
      </c>
      <c r="M2488" s="74">
        <v>0</v>
      </c>
      <c r="N2488" s="34" t="str">
        <f t="shared" si="421"/>
        <v/>
      </c>
      <c r="O2488" s="38">
        <f t="shared" si="422"/>
        <v>0</v>
      </c>
      <c r="P2488" s="77" t="s">
        <v>83</v>
      </c>
      <c r="Q2488" s="135">
        <v>44821</v>
      </c>
      <c r="R2488" s="35">
        <f t="shared" si="423"/>
        <v>0</v>
      </c>
      <c r="S2488" s="35">
        <f t="shared" si="424"/>
        <v>0</v>
      </c>
      <c r="T2488" s="10" t="str">
        <f t="shared" si="418"/>
        <v>Sem - 38</v>
      </c>
      <c r="U2488" s="10" t="str">
        <f t="shared" si="419"/>
        <v>Septembre</v>
      </c>
      <c r="V2488" s="36" t="str">
        <f t="shared" si="425"/>
        <v>2026</v>
      </c>
      <c r="W2488" s="34"/>
      <c r="X2488" s="91">
        <f t="shared" si="420"/>
        <v>0</v>
      </c>
      <c r="Y2488" s="92" t="str">
        <f>VLOOKUP('CM-CIC'!B2419,Annuaire_roster!B:F,4,0)</f>
        <v>EL KAOUTAR Fatima Zahra</v>
      </c>
      <c r="Z2488" s="37" t="s">
        <v>110</v>
      </c>
      <c r="AA2488" s="60" t="s">
        <v>39</v>
      </c>
      <c r="AB2488" s="35">
        <f t="shared" si="426"/>
        <v>0.33333333333333298</v>
      </c>
      <c r="AC2488" s="35" t="str">
        <f t="shared" si="427"/>
        <v/>
      </c>
      <c r="AD2488" s="35" t="str">
        <f t="shared" si="428"/>
        <v/>
      </c>
      <c r="AE2488" s="45" t="str">
        <f t="shared" si="429"/>
        <v/>
      </c>
      <c r="AF2488" s="61"/>
      <c r="AG2488" s="45"/>
    </row>
    <row r="2489" spans="1:33" x14ac:dyDescent="0.2">
      <c r="A2489" s="59">
        <f>+VLOOKUP(B2489,Annuaire_roster!B:G,5,0)</f>
        <v>1202</v>
      </c>
      <c r="B2489" s="78" t="s">
        <v>161</v>
      </c>
      <c r="C2489" s="73"/>
      <c r="D2489" s="73" t="s">
        <v>64</v>
      </c>
      <c r="E2489" s="66"/>
      <c r="F2489" s="66" t="s">
        <v>64</v>
      </c>
      <c r="G2489" s="67"/>
      <c r="H2489" s="67"/>
      <c r="I2489" s="107" t="s">
        <v>63</v>
      </c>
      <c r="J2489" s="67"/>
      <c r="K2489" s="69">
        <v>0</v>
      </c>
      <c r="L2489" s="67">
        <v>0</v>
      </c>
      <c r="M2489" s="74">
        <v>0</v>
      </c>
      <c r="N2489" s="34" t="str">
        <f t="shared" si="421"/>
        <v/>
      </c>
      <c r="O2489" s="38">
        <f t="shared" si="422"/>
        <v>0</v>
      </c>
      <c r="P2489" s="72" t="s">
        <v>83</v>
      </c>
      <c r="Q2489" s="135">
        <v>44822</v>
      </c>
      <c r="R2489" s="35">
        <f t="shared" si="423"/>
        <v>0</v>
      </c>
      <c r="S2489" s="35">
        <f t="shared" si="424"/>
        <v>0</v>
      </c>
      <c r="T2489" s="10" t="str">
        <f t="shared" si="418"/>
        <v>Sem - 38</v>
      </c>
      <c r="U2489" s="10" t="str">
        <f t="shared" si="419"/>
        <v>Septembre</v>
      </c>
      <c r="V2489" s="36" t="str">
        <f t="shared" si="425"/>
        <v>2026</v>
      </c>
      <c r="W2489" s="34"/>
      <c r="X2489" s="91">
        <f t="shared" si="420"/>
        <v>0</v>
      </c>
      <c r="Y2489" s="92" t="str">
        <f>VLOOKUP('CM-CIC'!B2420,Annuaire_roster!B:F,4,0)</f>
        <v>EL KAOUTAR Fatima Zahra</v>
      </c>
      <c r="Z2489" s="37" t="s">
        <v>110</v>
      </c>
      <c r="AA2489" s="60" t="s">
        <v>39</v>
      </c>
      <c r="AB2489" s="35" t="str">
        <f t="shared" si="426"/>
        <v/>
      </c>
      <c r="AC2489" s="35" t="str">
        <f t="shared" si="427"/>
        <v/>
      </c>
      <c r="AD2489" s="35" t="str">
        <f t="shared" si="428"/>
        <v/>
      </c>
      <c r="AE2489" s="45" t="str">
        <f t="shared" si="429"/>
        <v/>
      </c>
      <c r="AF2489" s="61"/>
      <c r="AG2489" s="45"/>
    </row>
    <row r="2490" spans="1:33" x14ac:dyDescent="0.2">
      <c r="A2490" s="59">
        <f>+VLOOKUP(B2490,Annuaire_roster!B:G,5,0)</f>
        <v>1197</v>
      </c>
      <c r="B2490" s="78" t="s">
        <v>82</v>
      </c>
      <c r="C2490" s="73"/>
      <c r="D2490" s="73" t="s">
        <v>64</v>
      </c>
      <c r="E2490" s="66"/>
      <c r="F2490" s="66" t="s">
        <v>64</v>
      </c>
      <c r="G2490" s="67"/>
      <c r="H2490" s="67"/>
      <c r="I2490" s="107" t="s">
        <v>63</v>
      </c>
      <c r="J2490" s="67"/>
      <c r="K2490" s="69">
        <v>0</v>
      </c>
      <c r="L2490" s="67">
        <v>0</v>
      </c>
      <c r="M2490" s="74">
        <v>0</v>
      </c>
      <c r="N2490" s="34" t="str">
        <f t="shared" si="421"/>
        <v/>
      </c>
      <c r="O2490" s="38">
        <f t="shared" si="422"/>
        <v>0</v>
      </c>
      <c r="P2490" s="77" t="s">
        <v>83</v>
      </c>
      <c r="Q2490" s="135">
        <v>44822</v>
      </c>
      <c r="R2490" s="35">
        <f t="shared" si="423"/>
        <v>0</v>
      </c>
      <c r="S2490" s="35">
        <f t="shared" si="424"/>
        <v>0</v>
      </c>
      <c r="T2490" s="10" t="str">
        <f t="shared" si="418"/>
        <v>Sem - 38</v>
      </c>
      <c r="U2490" s="10" t="str">
        <f t="shared" si="419"/>
        <v>Septembre</v>
      </c>
      <c r="V2490" s="36" t="str">
        <f t="shared" si="425"/>
        <v>2026</v>
      </c>
      <c r="W2490" s="34"/>
      <c r="X2490" s="91">
        <f t="shared" si="420"/>
        <v>0</v>
      </c>
      <c r="Y2490" s="92" t="str">
        <f>VLOOKUP('CM-CIC'!B2421,Annuaire_roster!B:F,4,0)</f>
        <v>EL KAOUTAR Fatima Zahra</v>
      </c>
      <c r="Z2490" s="37" t="s">
        <v>110</v>
      </c>
      <c r="AA2490" s="60" t="s">
        <v>39</v>
      </c>
      <c r="AB2490" s="35" t="str">
        <f t="shared" si="426"/>
        <v/>
      </c>
      <c r="AC2490" s="35" t="str">
        <f t="shared" si="427"/>
        <v/>
      </c>
      <c r="AD2490" s="35" t="str">
        <f t="shared" si="428"/>
        <v/>
      </c>
      <c r="AE2490" s="45" t="str">
        <f t="shared" si="429"/>
        <v/>
      </c>
      <c r="AF2490" s="61"/>
      <c r="AG2490" s="45"/>
    </row>
    <row r="2491" spans="1:33" x14ac:dyDescent="0.2">
      <c r="A2491" s="59">
        <f>+VLOOKUP(B2491,Annuaire_roster!B:G,5,0)</f>
        <v>1177</v>
      </c>
      <c r="B2491" s="78" t="s">
        <v>75</v>
      </c>
      <c r="C2491" s="73"/>
      <c r="D2491" s="73" t="s">
        <v>64</v>
      </c>
      <c r="E2491" s="66"/>
      <c r="F2491" s="66" t="s">
        <v>64</v>
      </c>
      <c r="G2491" s="67"/>
      <c r="H2491" s="67"/>
      <c r="I2491" s="107" t="s">
        <v>63</v>
      </c>
      <c r="J2491" s="67"/>
      <c r="K2491" s="69">
        <v>0</v>
      </c>
      <c r="L2491" s="67">
        <v>0</v>
      </c>
      <c r="M2491" s="74">
        <v>0</v>
      </c>
      <c r="N2491" s="34" t="str">
        <f t="shared" si="421"/>
        <v/>
      </c>
      <c r="O2491" s="38">
        <f t="shared" si="422"/>
        <v>0</v>
      </c>
      <c r="P2491" s="77" t="s">
        <v>83</v>
      </c>
      <c r="Q2491" s="135">
        <v>44822</v>
      </c>
      <c r="R2491" s="35">
        <f t="shared" si="423"/>
        <v>0</v>
      </c>
      <c r="S2491" s="35">
        <f t="shared" si="424"/>
        <v>0</v>
      </c>
      <c r="T2491" s="10" t="str">
        <f t="shared" si="418"/>
        <v>Sem - 38</v>
      </c>
      <c r="U2491" s="10" t="str">
        <f t="shared" si="419"/>
        <v>Septembre</v>
      </c>
      <c r="V2491" s="36" t="str">
        <f t="shared" si="425"/>
        <v>2026</v>
      </c>
      <c r="W2491" s="34"/>
      <c r="X2491" s="91">
        <f t="shared" si="420"/>
        <v>0</v>
      </c>
      <c r="Y2491" s="92" t="str">
        <f>VLOOKUP('CM-CIC'!B2422,Annuaire_roster!B:F,4,0)</f>
        <v>EL KAOUTAR Fatima Zahra</v>
      </c>
      <c r="Z2491" s="37" t="s">
        <v>110</v>
      </c>
      <c r="AA2491" s="60" t="s">
        <v>39</v>
      </c>
      <c r="AB2491" s="35" t="str">
        <f t="shared" si="426"/>
        <v/>
      </c>
      <c r="AC2491" s="35" t="str">
        <f t="shared" si="427"/>
        <v/>
      </c>
      <c r="AD2491" s="35" t="str">
        <f t="shared" si="428"/>
        <v/>
      </c>
      <c r="AE2491" s="45" t="str">
        <f t="shared" si="429"/>
        <v/>
      </c>
      <c r="AF2491" s="61"/>
      <c r="AG2491" s="45"/>
    </row>
    <row r="2492" spans="1:33" x14ac:dyDescent="0.2">
      <c r="A2492" s="59">
        <f>+VLOOKUP(B2492,Annuaire_roster!B:G,5,0)</f>
        <v>1245</v>
      </c>
      <c r="B2492" s="78" t="s">
        <v>90</v>
      </c>
      <c r="C2492" s="73"/>
      <c r="D2492" s="73" t="s">
        <v>64</v>
      </c>
      <c r="E2492" s="66"/>
      <c r="F2492" s="66" t="s">
        <v>64</v>
      </c>
      <c r="G2492" s="67"/>
      <c r="H2492" s="67"/>
      <c r="I2492" s="107" t="s">
        <v>63</v>
      </c>
      <c r="J2492" s="67"/>
      <c r="K2492" s="69">
        <v>0</v>
      </c>
      <c r="L2492" s="67">
        <v>0</v>
      </c>
      <c r="M2492" s="74">
        <v>0</v>
      </c>
      <c r="N2492" s="34" t="str">
        <f t="shared" si="421"/>
        <v/>
      </c>
      <c r="O2492" s="38">
        <f t="shared" si="422"/>
        <v>0</v>
      </c>
      <c r="P2492" s="77" t="s">
        <v>83</v>
      </c>
      <c r="Q2492" s="135">
        <v>44822</v>
      </c>
      <c r="R2492" s="35">
        <f t="shared" si="423"/>
        <v>0</v>
      </c>
      <c r="S2492" s="35">
        <f t="shared" si="424"/>
        <v>0</v>
      </c>
      <c r="T2492" s="10" t="str">
        <f t="shared" si="418"/>
        <v>Sem - 38</v>
      </c>
      <c r="U2492" s="10" t="str">
        <f t="shared" si="419"/>
        <v>Septembre</v>
      </c>
      <c r="V2492" s="36" t="str">
        <f t="shared" si="425"/>
        <v>2026</v>
      </c>
      <c r="W2492" s="34"/>
      <c r="X2492" s="91">
        <f t="shared" si="420"/>
        <v>0</v>
      </c>
      <c r="Y2492" s="92" t="str">
        <f>VLOOKUP('CM-CIC'!B2423,Annuaire_roster!B:F,4,0)</f>
        <v>EL KAOUTAR Fatima Zahra</v>
      </c>
      <c r="Z2492" s="37" t="s">
        <v>110</v>
      </c>
      <c r="AA2492" s="60" t="s">
        <v>39</v>
      </c>
      <c r="AB2492" s="35" t="str">
        <f t="shared" si="426"/>
        <v/>
      </c>
      <c r="AC2492" s="35" t="str">
        <f t="shared" si="427"/>
        <v/>
      </c>
      <c r="AD2492" s="35" t="str">
        <f t="shared" si="428"/>
        <v/>
      </c>
      <c r="AE2492" s="45" t="str">
        <f t="shared" si="429"/>
        <v/>
      </c>
      <c r="AF2492" s="61"/>
      <c r="AG2492" s="45"/>
    </row>
    <row r="2493" spans="1:33" x14ac:dyDescent="0.2">
      <c r="A2493" s="59">
        <f>+VLOOKUP(B2493,Annuaire_roster!B:G,5,0)</f>
        <v>1248</v>
      </c>
      <c r="B2493" s="78" t="s">
        <v>91</v>
      </c>
      <c r="C2493" s="73"/>
      <c r="D2493" s="73" t="s">
        <v>64</v>
      </c>
      <c r="E2493" s="66"/>
      <c r="F2493" s="66" t="s">
        <v>64</v>
      </c>
      <c r="G2493" s="67"/>
      <c r="H2493" s="67"/>
      <c r="I2493" s="107" t="s">
        <v>63</v>
      </c>
      <c r="J2493" s="67"/>
      <c r="K2493" s="69">
        <v>0</v>
      </c>
      <c r="L2493" s="67">
        <v>0</v>
      </c>
      <c r="M2493" s="74">
        <v>0</v>
      </c>
      <c r="N2493" s="34" t="str">
        <f t="shared" si="421"/>
        <v/>
      </c>
      <c r="O2493" s="38">
        <f t="shared" si="422"/>
        <v>0</v>
      </c>
      <c r="P2493" s="77" t="s">
        <v>83</v>
      </c>
      <c r="Q2493" s="135">
        <v>44822</v>
      </c>
      <c r="R2493" s="35">
        <f t="shared" si="423"/>
        <v>0</v>
      </c>
      <c r="S2493" s="35">
        <f t="shared" si="424"/>
        <v>0</v>
      </c>
      <c r="T2493" s="10" t="str">
        <f t="shared" si="418"/>
        <v>Sem - 38</v>
      </c>
      <c r="U2493" s="10" t="str">
        <f t="shared" si="419"/>
        <v>Septembre</v>
      </c>
      <c r="V2493" s="36" t="str">
        <f t="shared" si="425"/>
        <v>2026</v>
      </c>
      <c r="W2493" s="34"/>
      <c r="X2493" s="91">
        <f t="shared" si="420"/>
        <v>0</v>
      </c>
      <c r="Y2493" s="92" t="str">
        <f>VLOOKUP('CM-CIC'!B2424,Annuaire_roster!B:F,4,0)</f>
        <v>EL KAOUTAR Fatima Zahra</v>
      </c>
      <c r="Z2493" s="37" t="s">
        <v>110</v>
      </c>
      <c r="AA2493" s="60" t="s">
        <v>39</v>
      </c>
      <c r="AB2493" s="35" t="str">
        <f t="shared" si="426"/>
        <v/>
      </c>
      <c r="AC2493" s="35" t="str">
        <f t="shared" si="427"/>
        <v/>
      </c>
      <c r="AD2493" s="35" t="str">
        <f t="shared" si="428"/>
        <v/>
      </c>
      <c r="AE2493" s="45" t="str">
        <f t="shared" si="429"/>
        <v/>
      </c>
      <c r="AF2493" s="61"/>
      <c r="AG2493" s="45"/>
    </row>
    <row r="2494" spans="1:33" x14ac:dyDescent="0.2">
      <c r="A2494" s="59">
        <f>+VLOOKUP(B2494,Annuaire_roster!B:G,5,0)</f>
        <v>1244</v>
      </c>
      <c r="B2494" s="78" t="s">
        <v>92</v>
      </c>
      <c r="C2494" s="73"/>
      <c r="D2494" s="73" t="s">
        <v>64</v>
      </c>
      <c r="E2494" s="66"/>
      <c r="F2494" s="66" t="s">
        <v>64</v>
      </c>
      <c r="G2494" s="67"/>
      <c r="H2494" s="67"/>
      <c r="I2494" s="107" t="s">
        <v>63</v>
      </c>
      <c r="J2494" s="67"/>
      <c r="K2494" s="69">
        <v>0</v>
      </c>
      <c r="L2494" s="67">
        <v>0</v>
      </c>
      <c r="M2494" s="74">
        <v>0</v>
      </c>
      <c r="N2494" s="34" t="str">
        <f t="shared" si="421"/>
        <v/>
      </c>
      <c r="O2494" s="38">
        <f t="shared" si="422"/>
        <v>0</v>
      </c>
      <c r="P2494" s="77" t="s">
        <v>83</v>
      </c>
      <c r="Q2494" s="135">
        <v>44822</v>
      </c>
      <c r="R2494" s="35">
        <f t="shared" si="423"/>
        <v>0</v>
      </c>
      <c r="S2494" s="35">
        <f t="shared" si="424"/>
        <v>0</v>
      </c>
      <c r="T2494" s="10" t="str">
        <f t="shared" si="418"/>
        <v>Sem - 38</v>
      </c>
      <c r="U2494" s="10" t="str">
        <f t="shared" si="419"/>
        <v>Septembre</v>
      </c>
      <c r="V2494" s="36" t="str">
        <f t="shared" si="425"/>
        <v>2026</v>
      </c>
      <c r="W2494" s="34"/>
      <c r="X2494" s="91">
        <f t="shared" si="420"/>
        <v>0</v>
      </c>
      <c r="Y2494" s="92" t="str">
        <f>VLOOKUP('CM-CIC'!B2425,Annuaire_roster!B:F,4,0)</f>
        <v>EL KAOUTAR Fatima Zahra</v>
      </c>
      <c r="Z2494" s="37" t="s">
        <v>110</v>
      </c>
      <c r="AA2494" s="60" t="s">
        <v>39</v>
      </c>
      <c r="AB2494" s="35" t="str">
        <f t="shared" si="426"/>
        <v/>
      </c>
      <c r="AC2494" s="35" t="str">
        <f t="shared" si="427"/>
        <v/>
      </c>
      <c r="AD2494" s="35" t="str">
        <f t="shared" si="428"/>
        <v/>
      </c>
      <c r="AE2494" s="45" t="str">
        <f t="shared" si="429"/>
        <v/>
      </c>
      <c r="AF2494" s="61"/>
      <c r="AG2494" s="45"/>
    </row>
    <row r="2495" spans="1:33" x14ac:dyDescent="0.2">
      <c r="A2495" s="59">
        <f>+VLOOKUP(B2495,Annuaire_roster!B:G,5,0)</f>
        <v>1302</v>
      </c>
      <c r="B2495" s="78" t="s">
        <v>112</v>
      </c>
      <c r="C2495" s="73"/>
      <c r="D2495" s="73" t="s">
        <v>64</v>
      </c>
      <c r="E2495" s="66"/>
      <c r="F2495" s="66" t="s">
        <v>64</v>
      </c>
      <c r="G2495" s="67"/>
      <c r="H2495" s="67"/>
      <c r="I2495" s="107" t="s">
        <v>63</v>
      </c>
      <c r="J2495" s="67"/>
      <c r="K2495" s="69">
        <v>0</v>
      </c>
      <c r="L2495" s="67">
        <v>0</v>
      </c>
      <c r="M2495" s="74">
        <v>0</v>
      </c>
      <c r="N2495" s="34" t="str">
        <f t="shared" si="421"/>
        <v/>
      </c>
      <c r="O2495" s="38">
        <f t="shared" si="422"/>
        <v>0</v>
      </c>
      <c r="P2495" s="77" t="s">
        <v>83</v>
      </c>
      <c r="Q2495" s="135">
        <v>44822</v>
      </c>
      <c r="R2495" s="35">
        <f t="shared" si="423"/>
        <v>0</v>
      </c>
      <c r="S2495" s="35">
        <f t="shared" si="424"/>
        <v>0</v>
      </c>
      <c r="T2495" s="10" t="str">
        <f t="shared" si="418"/>
        <v>Sem - 38</v>
      </c>
      <c r="U2495" s="10" t="str">
        <f t="shared" si="419"/>
        <v>Septembre</v>
      </c>
      <c r="V2495" s="36" t="str">
        <f t="shared" si="425"/>
        <v>2026</v>
      </c>
      <c r="W2495" s="34"/>
      <c r="X2495" s="91">
        <f t="shared" si="420"/>
        <v>0</v>
      </c>
      <c r="Y2495" s="92" t="str">
        <f>VLOOKUP('CM-CIC'!B2426,Annuaire_roster!B:F,4,0)</f>
        <v>EL KAOUTAR Fatima Zahra</v>
      </c>
      <c r="Z2495" s="37" t="s">
        <v>110</v>
      </c>
      <c r="AA2495" s="60" t="s">
        <v>39</v>
      </c>
      <c r="AB2495" s="35" t="str">
        <f t="shared" si="426"/>
        <v/>
      </c>
      <c r="AC2495" s="35" t="str">
        <f t="shared" si="427"/>
        <v/>
      </c>
      <c r="AD2495" s="35" t="str">
        <f t="shared" si="428"/>
        <v/>
      </c>
      <c r="AE2495" s="45" t="str">
        <f t="shared" si="429"/>
        <v/>
      </c>
      <c r="AF2495" s="61"/>
      <c r="AG2495" s="45"/>
    </row>
    <row r="2496" spans="1:33" x14ac:dyDescent="0.2">
      <c r="A2496" s="59">
        <f>+VLOOKUP(B2496,Annuaire_roster!B:G,5,0)</f>
        <v>1369</v>
      </c>
      <c r="B2496" s="78" t="s">
        <v>113</v>
      </c>
      <c r="C2496" s="73"/>
      <c r="D2496" s="73" t="s">
        <v>64</v>
      </c>
      <c r="E2496" s="66"/>
      <c r="F2496" s="66" t="s">
        <v>64</v>
      </c>
      <c r="G2496" s="67"/>
      <c r="H2496" s="67"/>
      <c r="I2496" s="107" t="s">
        <v>63</v>
      </c>
      <c r="J2496" s="67"/>
      <c r="K2496" s="69">
        <v>0</v>
      </c>
      <c r="L2496" s="67">
        <v>0</v>
      </c>
      <c r="M2496" s="74">
        <v>0</v>
      </c>
      <c r="N2496" s="34" t="str">
        <f t="shared" si="421"/>
        <v/>
      </c>
      <c r="O2496" s="38">
        <f t="shared" si="422"/>
        <v>0</v>
      </c>
      <c r="P2496" s="77" t="s">
        <v>83</v>
      </c>
      <c r="Q2496" s="135">
        <v>44822</v>
      </c>
      <c r="R2496" s="35">
        <f t="shared" si="423"/>
        <v>0</v>
      </c>
      <c r="S2496" s="35">
        <f t="shared" si="424"/>
        <v>0</v>
      </c>
      <c r="T2496" s="10" t="str">
        <f t="shared" si="418"/>
        <v>Sem - 38</v>
      </c>
      <c r="U2496" s="10" t="str">
        <f t="shared" si="419"/>
        <v>Septembre</v>
      </c>
      <c r="V2496" s="36" t="str">
        <f t="shared" si="425"/>
        <v>2026</v>
      </c>
      <c r="W2496" s="34"/>
      <c r="X2496" s="91">
        <f t="shared" si="420"/>
        <v>0</v>
      </c>
      <c r="Y2496" s="92" t="str">
        <f>VLOOKUP('CM-CIC'!B2427,Annuaire_roster!B:F,4,0)</f>
        <v>EL KAOUTAR Fatima Zahra</v>
      </c>
      <c r="Z2496" s="37" t="s">
        <v>110</v>
      </c>
      <c r="AA2496" s="60" t="s">
        <v>39</v>
      </c>
      <c r="AB2496" s="35" t="str">
        <f t="shared" si="426"/>
        <v/>
      </c>
      <c r="AC2496" s="35" t="str">
        <f t="shared" si="427"/>
        <v/>
      </c>
      <c r="AD2496" s="35" t="str">
        <f t="shared" si="428"/>
        <v/>
      </c>
      <c r="AE2496" s="45" t="str">
        <f t="shared" si="429"/>
        <v/>
      </c>
      <c r="AF2496" s="61"/>
      <c r="AG2496" s="45"/>
    </row>
    <row r="2497" spans="1:33" x14ac:dyDescent="0.2">
      <c r="A2497" s="59">
        <f>+VLOOKUP(B2497,Annuaire_roster!B:G,5,0)</f>
        <v>1373</v>
      </c>
      <c r="B2497" s="78" t="s">
        <v>118</v>
      </c>
      <c r="C2497" s="73"/>
      <c r="D2497" s="73" t="s">
        <v>64</v>
      </c>
      <c r="E2497" s="66"/>
      <c r="F2497" s="66" t="s">
        <v>64</v>
      </c>
      <c r="G2497" s="67"/>
      <c r="H2497" s="67"/>
      <c r="I2497" s="107" t="s">
        <v>63</v>
      </c>
      <c r="J2497" s="67"/>
      <c r="K2497" s="69">
        <v>0</v>
      </c>
      <c r="L2497" s="67">
        <v>0</v>
      </c>
      <c r="M2497" s="74">
        <v>0</v>
      </c>
      <c r="N2497" s="34" t="str">
        <f t="shared" si="421"/>
        <v/>
      </c>
      <c r="O2497" s="38">
        <f t="shared" si="422"/>
        <v>0</v>
      </c>
      <c r="P2497" s="77" t="s">
        <v>83</v>
      </c>
      <c r="Q2497" s="135">
        <v>44822</v>
      </c>
      <c r="R2497" s="35">
        <f t="shared" si="423"/>
        <v>0</v>
      </c>
      <c r="S2497" s="35">
        <f t="shared" si="424"/>
        <v>0</v>
      </c>
      <c r="T2497" s="10" t="str">
        <f t="shared" si="418"/>
        <v>Sem - 38</v>
      </c>
      <c r="U2497" s="10" t="str">
        <f t="shared" si="419"/>
        <v>Septembre</v>
      </c>
      <c r="V2497" s="36" t="str">
        <f t="shared" si="425"/>
        <v>2026</v>
      </c>
      <c r="W2497" s="34"/>
      <c r="X2497" s="91">
        <f t="shared" si="420"/>
        <v>0</v>
      </c>
      <c r="Y2497" s="92" t="str">
        <f>VLOOKUP('CM-CIC'!B2428,Annuaire_roster!B:F,4,0)</f>
        <v>EL KAOUTAR Fatima Zahra</v>
      </c>
      <c r="Z2497" s="37" t="s">
        <v>110</v>
      </c>
      <c r="AA2497" s="60" t="s">
        <v>39</v>
      </c>
      <c r="AB2497" s="35" t="str">
        <f t="shared" si="426"/>
        <v/>
      </c>
      <c r="AC2497" s="35" t="str">
        <f t="shared" si="427"/>
        <v/>
      </c>
      <c r="AD2497" s="35" t="str">
        <f t="shared" si="428"/>
        <v/>
      </c>
      <c r="AE2497" s="45" t="str">
        <f t="shared" si="429"/>
        <v/>
      </c>
      <c r="AF2497" s="61"/>
      <c r="AG2497" s="45"/>
    </row>
    <row r="2498" spans="1:33" x14ac:dyDescent="0.2">
      <c r="A2498" s="59">
        <f>+VLOOKUP(B2498,Annuaire_roster!B:G,5,0)</f>
        <v>1422</v>
      </c>
      <c r="B2498" s="78" t="s">
        <v>148</v>
      </c>
      <c r="C2498" s="73"/>
      <c r="D2498" s="73" t="s">
        <v>64</v>
      </c>
      <c r="E2498" s="66"/>
      <c r="F2498" s="66" t="s">
        <v>64</v>
      </c>
      <c r="G2498" s="67"/>
      <c r="H2498" s="67"/>
      <c r="I2498" s="107" t="s">
        <v>63</v>
      </c>
      <c r="J2498" s="67"/>
      <c r="K2498" s="69">
        <v>0</v>
      </c>
      <c r="L2498" s="67">
        <v>0</v>
      </c>
      <c r="M2498" s="74">
        <v>0</v>
      </c>
      <c r="N2498" s="34" t="str">
        <f t="shared" si="421"/>
        <v/>
      </c>
      <c r="O2498" s="38">
        <f t="shared" si="422"/>
        <v>0</v>
      </c>
      <c r="P2498" s="77" t="s">
        <v>83</v>
      </c>
      <c r="Q2498" s="135">
        <v>44822</v>
      </c>
      <c r="R2498" s="35">
        <f t="shared" si="423"/>
        <v>0</v>
      </c>
      <c r="S2498" s="35">
        <f t="shared" si="424"/>
        <v>0</v>
      </c>
      <c r="T2498" s="10" t="str">
        <f t="shared" ref="T2498:T2561" si="430">"Sem - "&amp;WEEKNUM(Q2498,21)</f>
        <v>Sem - 38</v>
      </c>
      <c r="U2498" s="10" t="str">
        <f t="shared" ref="U2498:U2561" si="431">PROPER(TEXT(Q2498,"mmmm"))</f>
        <v>Septembre</v>
      </c>
      <c r="V2498" s="36" t="str">
        <f t="shared" si="425"/>
        <v>2026</v>
      </c>
      <c r="W2498" s="34"/>
      <c r="X2498" s="91">
        <f t="shared" ref="X2498:X2561" si="432">IFERROR(IF(M2498="Abs",0,IF((D2498-C2498+E2498-F2498)&lt;0.000694444444444444,0,(D2498-C2498+E2498-F2498))),0)</f>
        <v>0</v>
      </c>
      <c r="Y2498" s="92" t="str">
        <f>VLOOKUP('CM-CIC'!B2429,Annuaire_roster!B:F,4,0)</f>
        <v>EL KAOUTAR Fatima Zahra</v>
      </c>
      <c r="Z2498" s="37" t="s">
        <v>110</v>
      </c>
      <c r="AA2498" s="60" t="s">
        <v>39</v>
      </c>
      <c r="AB2498" s="35" t="str">
        <f t="shared" si="426"/>
        <v/>
      </c>
      <c r="AC2498" s="35" t="str">
        <f t="shared" si="427"/>
        <v/>
      </c>
      <c r="AD2498" s="35" t="str">
        <f t="shared" si="428"/>
        <v/>
      </c>
      <c r="AE2498" s="45" t="str">
        <f t="shared" si="429"/>
        <v/>
      </c>
      <c r="AF2498" s="61"/>
      <c r="AG2498" s="45"/>
    </row>
    <row r="2499" spans="1:33" x14ac:dyDescent="0.2">
      <c r="A2499" s="59">
        <f>+VLOOKUP(B2499,Annuaire_roster!B:G,5,0)</f>
        <v>1423</v>
      </c>
      <c r="B2499" s="78" t="s">
        <v>149</v>
      </c>
      <c r="C2499" s="73"/>
      <c r="D2499" s="73" t="s">
        <v>64</v>
      </c>
      <c r="E2499" s="66"/>
      <c r="F2499" s="66" t="s">
        <v>64</v>
      </c>
      <c r="G2499" s="67"/>
      <c r="H2499" s="67"/>
      <c r="I2499" s="107" t="s">
        <v>63</v>
      </c>
      <c r="J2499" s="67"/>
      <c r="K2499" s="69">
        <v>0</v>
      </c>
      <c r="L2499" s="67">
        <v>0</v>
      </c>
      <c r="M2499" s="74">
        <v>0</v>
      </c>
      <c r="N2499" s="34" t="str">
        <f t="shared" si="421"/>
        <v/>
      </c>
      <c r="O2499" s="38">
        <f t="shared" si="422"/>
        <v>0</v>
      </c>
      <c r="P2499" s="77" t="s">
        <v>83</v>
      </c>
      <c r="Q2499" s="135">
        <v>44822</v>
      </c>
      <c r="R2499" s="35">
        <f t="shared" si="423"/>
        <v>0</v>
      </c>
      <c r="S2499" s="35">
        <f t="shared" si="424"/>
        <v>0</v>
      </c>
      <c r="T2499" s="10" t="str">
        <f t="shared" si="430"/>
        <v>Sem - 38</v>
      </c>
      <c r="U2499" s="10" t="str">
        <f t="shared" si="431"/>
        <v>Septembre</v>
      </c>
      <c r="V2499" s="36" t="str">
        <f t="shared" si="425"/>
        <v>2026</v>
      </c>
      <c r="W2499" s="34"/>
      <c r="X2499" s="91">
        <f t="shared" si="432"/>
        <v>0</v>
      </c>
      <c r="Y2499" s="92" t="str">
        <f>VLOOKUP('CM-CIC'!B2430,Annuaire_roster!B:F,4,0)</f>
        <v>EL KAOUTAR Fatima Zahra</v>
      </c>
      <c r="Z2499" s="37" t="s">
        <v>110</v>
      </c>
      <c r="AA2499" s="60" t="s">
        <v>39</v>
      </c>
      <c r="AB2499" s="35" t="str">
        <f t="shared" si="426"/>
        <v/>
      </c>
      <c r="AC2499" s="35" t="str">
        <f t="shared" si="427"/>
        <v/>
      </c>
      <c r="AD2499" s="35" t="str">
        <f t="shared" si="428"/>
        <v/>
      </c>
      <c r="AE2499" s="45" t="str">
        <f t="shared" si="429"/>
        <v/>
      </c>
      <c r="AF2499" s="61"/>
      <c r="AG2499" s="45"/>
    </row>
    <row r="2500" spans="1:33" x14ac:dyDescent="0.2">
      <c r="A2500" s="59">
        <f>+VLOOKUP(B2500,Annuaire_roster!B:G,5,0)</f>
        <v>1425</v>
      </c>
      <c r="B2500" s="78" t="s">
        <v>150</v>
      </c>
      <c r="C2500" s="73"/>
      <c r="D2500" s="73" t="s">
        <v>64</v>
      </c>
      <c r="E2500" s="66"/>
      <c r="F2500" s="66" t="s">
        <v>64</v>
      </c>
      <c r="G2500" s="67"/>
      <c r="H2500" s="67"/>
      <c r="I2500" s="107" t="s">
        <v>63</v>
      </c>
      <c r="J2500" s="67"/>
      <c r="K2500" s="69">
        <v>0</v>
      </c>
      <c r="L2500" s="67">
        <v>0</v>
      </c>
      <c r="M2500" s="74">
        <v>0</v>
      </c>
      <c r="N2500" s="34" t="str">
        <f t="shared" si="421"/>
        <v/>
      </c>
      <c r="O2500" s="38">
        <f t="shared" si="422"/>
        <v>0</v>
      </c>
      <c r="P2500" s="77" t="s">
        <v>83</v>
      </c>
      <c r="Q2500" s="135">
        <v>44822</v>
      </c>
      <c r="R2500" s="35">
        <f t="shared" si="423"/>
        <v>0</v>
      </c>
      <c r="S2500" s="35">
        <f t="shared" si="424"/>
        <v>0</v>
      </c>
      <c r="T2500" s="10" t="str">
        <f t="shared" si="430"/>
        <v>Sem - 38</v>
      </c>
      <c r="U2500" s="10" t="str">
        <f t="shared" si="431"/>
        <v>Septembre</v>
      </c>
      <c r="V2500" s="36" t="str">
        <f t="shared" si="425"/>
        <v>2026</v>
      </c>
      <c r="W2500" s="34"/>
      <c r="X2500" s="91">
        <f t="shared" si="432"/>
        <v>0</v>
      </c>
      <c r="Y2500" s="92" t="str">
        <f>VLOOKUP('CM-CIC'!B2431,Annuaire_roster!B:F,4,0)</f>
        <v>EL KAOUTAR Fatima Zahra</v>
      </c>
      <c r="Z2500" s="37" t="s">
        <v>110</v>
      </c>
      <c r="AA2500" s="60" t="s">
        <v>39</v>
      </c>
      <c r="AB2500" s="35" t="str">
        <f t="shared" si="426"/>
        <v/>
      </c>
      <c r="AC2500" s="35" t="str">
        <f t="shared" si="427"/>
        <v/>
      </c>
      <c r="AD2500" s="35" t="str">
        <f t="shared" si="428"/>
        <v/>
      </c>
      <c r="AE2500" s="45" t="str">
        <f t="shared" si="429"/>
        <v/>
      </c>
      <c r="AF2500" s="61"/>
      <c r="AG2500" s="45"/>
    </row>
    <row r="2501" spans="1:33" x14ac:dyDescent="0.2">
      <c r="A2501" s="59">
        <f>+VLOOKUP(B2501,Annuaire_roster!B:G,5,0)</f>
        <v>1436</v>
      </c>
      <c r="B2501" s="78" t="s">
        <v>157</v>
      </c>
      <c r="C2501" s="73"/>
      <c r="D2501" s="73" t="s">
        <v>64</v>
      </c>
      <c r="E2501" s="66"/>
      <c r="F2501" s="66" t="s">
        <v>64</v>
      </c>
      <c r="G2501" s="67"/>
      <c r="H2501" s="67"/>
      <c r="I2501" s="107" t="s">
        <v>63</v>
      </c>
      <c r="J2501" s="67"/>
      <c r="K2501" s="69">
        <v>0</v>
      </c>
      <c r="L2501" s="67">
        <v>0</v>
      </c>
      <c r="M2501" s="74">
        <v>0</v>
      </c>
      <c r="N2501" s="34" t="str">
        <f t="shared" si="421"/>
        <v/>
      </c>
      <c r="O2501" s="38">
        <f t="shared" si="422"/>
        <v>0</v>
      </c>
      <c r="P2501" s="77" t="s">
        <v>83</v>
      </c>
      <c r="Q2501" s="135">
        <v>44822</v>
      </c>
      <c r="R2501" s="35">
        <f t="shared" si="423"/>
        <v>0</v>
      </c>
      <c r="S2501" s="35">
        <f t="shared" si="424"/>
        <v>0</v>
      </c>
      <c r="T2501" s="10" t="str">
        <f t="shared" si="430"/>
        <v>Sem - 38</v>
      </c>
      <c r="U2501" s="10" t="str">
        <f t="shared" si="431"/>
        <v>Septembre</v>
      </c>
      <c r="V2501" s="36" t="str">
        <f t="shared" si="425"/>
        <v>2026</v>
      </c>
      <c r="W2501" s="34"/>
      <c r="X2501" s="91">
        <f t="shared" si="432"/>
        <v>0</v>
      </c>
      <c r="Y2501" s="92" t="str">
        <f>VLOOKUP('CM-CIC'!B2432,Annuaire_roster!B:F,4,0)</f>
        <v>EL KAOUTAR Fatima Zahra</v>
      </c>
      <c r="Z2501" s="37" t="s">
        <v>110</v>
      </c>
      <c r="AA2501" s="60" t="s">
        <v>39</v>
      </c>
      <c r="AB2501" s="35" t="str">
        <f t="shared" si="426"/>
        <v/>
      </c>
      <c r="AC2501" s="35" t="str">
        <f t="shared" si="427"/>
        <v/>
      </c>
      <c r="AD2501" s="35" t="str">
        <f t="shared" si="428"/>
        <v/>
      </c>
      <c r="AE2501" s="45" t="str">
        <f t="shared" si="429"/>
        <v/>
      </c>
      <c r="AF2501" s="61"/>
      <c r="AG2501" s="45"/>
    </row>
    <row r="2502" spans="1:33" x14ac:dyDescent="0.2">
      <c r="A2502" s="59">
        <f>+VLOOKUP(B2502,Annuaire_roster!B:G,5,0)</f>
        <v>1437</v>
      </c>
      <c r="B2502" s="78" t="s">
        <v>158</v>
      </c>
      <c r="C2502" s="73"/>
      <c r="D2502" s="73" t="s">
        <v>64</v>
      </c>
      <c r="E2502" s="66"/>
      <c r="F2502" s="66" t="s">
        <v>64</v>
      </c>
      <c r="G2502" s="67"/>
      <c r="H2502" s="67"/>
      <c r="I2502" s="107" t="s">
        <v>63</v>
      </c>
      <c r="J2502" s="67"/>
      <c r="K2502" s="69">
        <v>0</v>
      </c>
      <c r="L2502" s="67">
        <v>0</v>
      </c>
      <c r="M2502" s="74">
        <v>0</v>
      </c>
      <c r="N2502" s="34" t="str">
        <f t="shared" si="421"/>
        <v/>
      </c>
      <c r="O2502" s="38">
        <f t="shared" si="422"/>
        <v>0</v>
      </c>
      <c r="P2502" s="77" t="s">
        <v>83</v>
      </c>
      <c r="Q2502" s="135">
        <v>44822</v>
      </c>
      <c r="R2502" s="35">
        <f t="shared" si="423"/>
        <v>0</v>
      </c>
      <c r="S2502" s="35">
        <f t="shared" si="424"/>
        <v>0</v>
      </c>
      <c r="T2502" s="10" t="str">
        <f t="shared" si="430"/>
        <v>Sem - 38</v>
      </c>
      <c r="U2502" s="10" t="str">
        <f t="shared" si="431"/>
        <v>Septembre</v>
      </c>
      <c r="V2502" s="36" t="str">
        <f t="shared" si="425"/>
        <v>2026</v>
      </c>
      <c r="W2502" s="34"/>
      <c r="X2502" s="91">
        <f t="shared" si="432"/>
        <v>0</v>
      </c>
      <c r="Y2502" s="92" t="str">
        <f>VLOOKUP('CM-CIC'!B2433,Annuaire_roster!B:F,4,0)</f>
        <v>EL KAOUTAR Fatima Zahra</v>
      </c>
      <c r="Z2502" s="37" t="s">
        <v>110</v>
      </c>
      <c r="AA2502" s="60" t="s">
        <v>39</v>
      </c>
      <c r="AB2502" s="35" t="str">
        <f t="shared" si="426"/>
        <v/>
      </c>
      <c r="AC2502" s="35" t="str">
        <f t="shared" si="427"/>
        <v/>
      </c>
      <c r="AD2502" s="35" t="str">
        <f t="shared" si="428"/>
        <v/>
      </c>
      <c r="AE2502" s="45" t="str">
        <f t="shared" si="429"/>
        <v/>
      </c>
      <c r="AF2502" s="61"/>
      <c r="AG2502" s="45"/>
    </row>
    <row r="2503" spans="1:33" x14ac:dyDescent="0.2">
      <c r="A2503" s="59">
        <f>+VLOOKUP(B2503,Annuaire_roster!B:G,5,0)</f>
        <v>1202</v>
      </c>
      <c r="B2503" s="78" t="s">
        <v>161</v>
      </c>
      <c r="C2503" s="73"/>
      <c r="D2503" s="73" t="s">
        <v>64</v>
      </c>
      <c r="E2503" s="66"/>
      <c r="F2503" s="66" t="s">
        <v>64</v>
      </c>
      <c r="G2503" s="67"/>
      <c r="H2503" s="67"/>
      <c r="I2503" s="107" t="s">
        <v>63</v>
      </c>
      <c r="J2503" s="67"/>
      <c r="K2503" s="69">
        <v>0</v>
      </c>
      <c r="L2503" s="67">
        <v>0</v>
      </c>
      <c r="M2503" s="74">
        <v>0</v>
      </c>
      <c r="N2503" s="34" t="str">
        <f t="shared" si="421"/>
        <v/>
      </c>
      <c r="O2503" s="38">
        <f t="shared" si="422"/>
        <v>0</v>
      </c>
      <c r="P2503" s="77" t="s">
        <v>83</v>
      </c>
      <c r="Q2503" s="135">
        <v>44823</v>
      </c>
      <c r="R2503" s="35">
        <f t="shared" si="423"/>
        <v>0</v>
      </c>
      <c r="S2503" s="35">
        <f t="shared" si="424"/>
        <v>0</v>
      </c>
      <c r="T2503" s="10" t="str">
        <f t="shared" si="430"/>
        <v>Sem - 38</v>
      </c>
      <c r="U2503" s="10" t="str">
        <f t="shared" si="431"/>
        <v>Septembre</v>
      </c>
      <c r="V2503" s="36" t="str">
        <f t="shared" si="425"/>
        <v>2026</v>
      </c>
      <c r="W2503" s="34"/>
      <c r="X2503" s="91">
        <f t="shared" si="432"/>
        <v>0</v>
      </c>
      <c r="Y2503" s="92" t="str">
        <f>VLOOKUP('CM-CIC'!B2434,Annuaire_roster!B:F,4,0)</f>
        <v>EL KAOUTAR Fatima Zahra</v>
      </c>
      <c r="Z2503" s="37" t="s">
        <v>110</v>
      </c>
      <c r="AA2503" s="60" t="s">
        <v>39</v>
      </c>
      <c r="AB2503" s="35" t="str">
        <f t="shared" si="426"/>
        <v/>
      </c>
      <c r="AC2503" s="35" t="str">
        <f t="shared" si="427"/>
        <v/>
      </c>
      <c r="AD2503" s="35" t="str">
        <f t="shared" si="428"/>
        <v/>
      </c>
      <c r="AE2503" s="45" t="str">
        <f t="shared" si="429"/>
        <v/>
      </c>
      <c r="AF2503" s="61"/>
      <c r="AG2503" s="45"/>
    </row>
    <row r="2504" spans="1:33" x14ac:dyDescent="0.2">
      <c r="A2504" s="59">
        <f>+VLOOKUP(B2504,Annuaire_roster!B:G,5,0)</f>
        <v>1197</v>
      </c>
      <c r="B2504" s="78" t="s">
        <v>82</v>
      </c>
      <c r="C2504" s="73"/>
      <c r="D2504" s="73" t="s">
        <v>64</v>
      </c>
      <c r="E2504" s="66"/>
      <c r="F2504" s="66" t="s">
        <v>64</v>
      </c>
      <c r="G2504" s="67"/>
      <c r="H2504" s="67"/>
      <c r="I2504" s="107" t="s">
        <v>63</v>
      </c>
      <c r="J2504" s="67"/>
      <c r="K2504" s="69">
        <v>0</v>
      </c>
      <c r="L2504" s="67">
        <v>0</v>
      </c>
      <c r="M2504" s="74">
        <v>0</v>
      </c>
      <c r="N2504" s="34" t="str">
        <f t="shared" si="421"/>
        <v/>
      </c>
      <c r="O2504" s="38">
        <f t="shared" si="422"/>
        <v>0</v>
      </c>
      <c r="P2504" s="77" t="s">
        <v>83</v>
      </c>
      <c r="Q2504" s="135">
        <v>44823</v>
      </c>
      <c r="R2504" s="35">
        <f t="shared" si="423"/>
        <v>0</v>
      </c>
      <c r="S2504" s="35">
        <f t="shared" si="424"/>
        <v>0</v>
      </c>
      <c r="T2504" s="10" t="str">
        <f t="shared" si="430"/>
        <v>Sem - 38</v>
      </c>
      <c r="U2504" s="10" t="str">
        <f t="shared" si="431"/>
        <v>Septembre</v>
      </c>
      <c r="V2504" s="36" t="str">
        <f t="shared" si="425"/>
        <v>2026</v>
      </c>
      <c r="W2504" s="34"/>
      <c r="X2504" s="91">
        <f t="shared" si="432"/>
        <v>0</v>
      </c>
      <c r="Y2504" s="92" t="str">
        <f>VLOOKUP('CM-CIC'!B2435,Annuaire_roster!B:F,4,0)</f>
        <v>EL KAOUTAR Fatima Zahra</v>
      </c>
      <c r="Z2504" s="37" t="s">
        <v>110</v>
      </c>
      <c r="AA2504" s="60" t="s">
        <v>39</v>
      </c>
      <c r="AB2504" s="35" t="str">
        <f t="shared" si="426"/>
        <v/>
      </c>
      <c r="AC2504" s="35" t="str">
        <f t="shared" si="427"/>
        <v/>
      </c>
      <c r="AD2504" s="35" t="str">
        <f t="shared" si="428"/>
        <v/>
      </c>
      <c r="AE2504" s="45" t="str">
        <f t="shared" si="429"/>
        <v/>
      </c>
      <c r="AF2504" s="61"/>
      <c r="AG2504" s="45"/>
    </row>
    <row r="2505" spans="1:33" x14ac:dyDescent="0.2">
      <c r="A2505" s="59">
        <f>+VLOOKUP(B2505,Annuaire_roster!B:G,5,0)</f>
        <v>1177</v>
      </c>
      <c r="B2505" s="78" t="s">
        <v>75</v>
      </c>
      <c r="C2505" s="73"/>
      <c r="D2505" s="73" t="s">
        <v>64</v>
      </c>
      <c r="E2505" s="66"/>
      <c r="F2505" s="66" t="s">
        <v>64</v>
      </c>
      <c r="G2505" s="67"/>
      <c r="H2505" s="67"/>
      <c r="I2505" s="107" t="s">
        <v>63</v>
      </c>
      <c r="J2505" s="67"/>
      <c r="K2505" s="69">
        <v>0</v>
      </c>
      <c r="L2505" s="67">
        <v>0</v>
      </c>
      <c r="M2505" s="74">
        <v>0</v>
      </c>
      <c r="N2505" s="34" t="str">
        <f t="shared" si="421"/>
        <v/>
      </c>
      <c r="O2505" s="38">
        <f t="shared" si="422"/>
        <v>0</v>
      </c>
      <c r="P2505" s="77" t="s">
        <v>83</v>
      </c>
      <c r="Q2505" s="135">
        <v>44823</v>
      </c>
      <c r="R2505" s="35">
        <f t="shared" si="423"/>
        <v>0</v>
      </c>
      <c r="S2505" s="35">
        <f t="shared" si="424"/>
        <v>0</v>
      </c>
      <c r="T2505" s="10" t="str">
        <f t="shared" si="430"/>
        <v>Sem - 38</v>
      </c>
      <c r="U2505" s="10" t="str">
        <f t="shared" si="431"/>
        <v>Septembre</v>
      </c>
      <c r="V2505" s="36" t="str">
        <f t="shared" si="425"/>
        <v>2026</v>
      </c>
      <c r="W2505" s="34"/>
      <c r="X2505" s="91">
        <f t="shared" si="432"/>
        <v>0</v>
      </c>
      <c r="Y2505" s="92" t="str">
        <f>VLOOKUP('CM-CIC'!B2436,Annuaire_roster!B:F,4,0)</f>
        <v>EL KAOUTAR Fatima Zahra</v>
      </c>
      <c r="Z2505" s="37" t="s">
        <v>110</v>
      </c>
      <c r="AA2505" s="60" t="s">
        <v>39</v>
      </c>
      <c r="AB2505" s="35" t="str">
        <f t="shared" si="426"/>
        <v/>
      </c>
      <c r="AC2505" s="35" t="str">
        <f t="shared" si="427"/>
        <v/>
      </c>
      <c r="AD2505" s="35" t="str">
        <f t="shared" si="428"/>
        <v/>
      </c>
      <c r="AE2505" s="45" t="str">
        <f t="shared" si="429"/>
        <v/>
      </c>
      <c r="AF2505" s="61"/>
      <c r="AG2505" s="45"/>
    </row>
    <row r="2506" spans="1:33" x14ac:dyDescent="0.2">
      <c r="A2506" s="59">
        <f>+VLOOKUP(B2506,Annuaire_roster!B:G,5,0)</f>
        <v>1245</v>
      </c>
      <c r="B2506" s="78" t="s">
        <v>90</v>
      </c>
      <c r="C2506" s="73"/>
      <c r="D2506" s="73" t="s">
        <v>64</v>
      </c>
      <c r="E2506" s="66"/>
      <c r="F2506" s="66" t="s">
        <v>64</v>
      </c>
      <c r="G2506" s="67"/>
      <c r="H2506" s="67"/>
      <c r="I2506" s="107" t="s">
        <v>63</v>
      </c>
      <c r="J2506" s="67"/>
      <c r="K2506" s="69">
        <v>0</v>
      </c>
      <c r="L2506" s="67">
        <v>0</v>
      </c>
      <c r="M2506" s="74">
        <v>0</v>
      </c>
      <c r="N2506" s="34" t="str">
        <f t="shared" si="421"/>
        <v/>
      </c>
      <c r="O2506" s="38">
        <f t="shared" si="422"/>
        <v>0</v>
      </c>
      <c r="P2506" s="77" t="s">
        <v>83</v>
      </c>
      <c r="Q2506" s="135">
        <v>44823</v>
      </c>
      <c r="R2506" s="35">
        <f t="shared" si="423"/>
        <v>0</v>
      </c>
      <c r="S2506" s="35">
        <f t="shared" si="424"/>
        <v>0</v>
      </c>
      <c r="T2506" s="10" t="str">
        <f t="shared" si="430"/>
        <v>Sem - 38</v>
      </c>
      <c r="U2506" s="10" t="str">
        <f t="shared" si="431"/>
        <v>Septembre</v>
      </c>
      <c r="V2506" s="36" t="str">
        <f t="shared" si="425"/>
        <v>2026</v>
      </c>
      <c r="W2506" s="34"/>
      <c r="X2506" s="91">
        <f t="shared" si="432"/>
        <v>0</v>
      </c>
      <c r="Y2506" s="92" t="str">
        <f>VLOOKUP('CM-CIC'!B2437,Annuaire_roster!B:F,4,0)</f>
        <v>EL KAOUTAR Fatima Zahra</v>
      </c>
      <c r="Z2506" s="37" t="s">
        <v>110</v>
      </c>
      <c r="AA2506" s="60" t="s">
        <v>39</v>
      </c>
      <c r="AB2506" s="35" t="str">
        <f t="shared" si="426"/>
        <v/>
      </c>
      <c r="AC2506" s="35" t="str">
        <f t="shared" si="427"/>
        <v/>
      </c>
      <c r="AD2506" s="35" t="str">
        <f t="shared" si="428"/>
        <v/>
      </c>
      <c r="AE2506" s="45" t="str">
        <f t="shared" si="429"/>
        <v/>
      </c>
      <c r="AF2506" s="61"/>
      <c r="AG2506" s="45"/>
    </row>
    <row r="2507" spans="1:33" x14ac:dyDescent="0.2">
      <c r="A2507" s="59">
        <f>+VLOOKUP(B2507,Annuaire_roster!B:G,5,0)</f>
        <v>1248</v>
      </c>
      <c r="B2507" s="78" t="s">
        <v>91</v>
      </c>
      <c r="C2507" s="73"/>
      <c r="D2507" s="73" t="s">
        <v>64</v>
      </c>
      <c r="E2507" s="66"/>
      <c r="F2507" s="66" t="s">
        <v>64</v>
      </c>
      <c r="G2507" s="67"/>
      <c r="H2507" s="67"/>
      <c r="I2507" s="107" t="s">
        <v>63</v>
      </c>
      <c r="J2507" s="67"/>
      <c r="K2507" s="69">
        <v>0</v>
      </c>
      <c r="L2507" s="67">
        <v>0</v>
      </c>
      <c r="M2507" s="74">
        <v>0</v>
      </c>
      <c r="N2507" s="34" t="str">
        <f t="shared" si="421"/>
        <v/>
      </c>
      <c r="O2507" s="38">
        <f t="shared" si="422"/>
        <v>0</v>
      </c>
      <c r="P2507" s="77" t="s">
        <v>83</v>
      </c>
      <c r="Q2507" s="135">
        <v>44823</v>
      </c>
      <c r="R2507" s="35">
        <f t="shared" si="423"/>
        <v>0</v>
      </c>
      <c r="S2507" s="35">
        <f t="shared" si="424"/>
        <v>0</v>
      </c>
      <c r="T2507" s="10" t="str">
        <f t="shared" si="430"/>
        <v>Sem - 38</v>
      </c>
      <c r="U2507" s="10" t="str">
        <f t="shared" si="431"/>
        <v>Septembre</v>
      </c>
      <c r="V2507" s="36" t="str">
        <f t="shared" si="425"/>
        <v>2026</v>
      </c>
      <c r="W2507" s="34"/>
      <c r="X2507" s="91">
        <f t="shared" si="432"/>
        <v>0</v>
      </c>
      <c r="Y2507" s="92" t="str">
        <f>VLOOKUP('CM-CIC'!B2438,Annuaire_roster!B:F,4,0)</f>
        <v>EL KAOUTAR Fatima Zahra</v>
      </c>
      <c r="Z2507" s="37" t="s">
        <v>110</v>
      </c>
      <c r="AA2507" s="60" t="s">
        <v>39</v>
      </c>
      <c r="AB2507" s="35" t="str">
        <f t="shared" si="426"/>
        <v/>
      </c>
      <c r="AC2507" s="35" t="str">
        <f t="shared" si="427"/>
        <v/>
      </c>
      <c r="AD2507" s="35" t="str">
        <f t="shared" si="428"/>
        <v/>
      </c>
      <c r="AE2507" s="45" t="str">
        <f t="shared" si="429"/>
        <v/>
      </c>
      <c r="AF2507" s="61"/>
      <c r="AG2507" s="45"/>
    </row>
    <row r="2508" spans="1:33" x14ac:dyDescent="0.2">
      <c r="A2508" s="59">
        <f>+VLOOKUP(B2508,Annuaire_roster!B:G,5,0)</f>
        <v>1244</v>
      </c>
      <c r="B2508" s="78" t="s">
        <v>92</v>
      </c>
      <c r="C2508" s="73"/>
      <c r="D2508" s="73" t="s">
        <v>64</v>
      </c>
      <c r="E2508" s="66"/>
      <c r="F2508" s="66" t="s">
        <v>64</v>
      </c>
      <c r="G2508" s="67"/>
      <c r="H2508" s="67"/>
      <c r="I2508" s="107" t="s">
        <v>63</v>
      </c>
      <c r="J2508" s="67"/>
      <c r="K2508" s="69">
        <v>0</v>
      </c>
      <c r="L2508" s="67">
        <v>0</v>
      </c>
      <c r="M2508" s="74">
        <v>0</v>
      </c>
      <c r="N2508" s="34" t="str">
        <f t="shared" si="421"/>
        <v/>
      </c>
      <c r="O2508" s="38">
        <f t="shared" si="422"/>
        <v>0</v>
      </c>
      <c r="P2508" s="77" t="s">
        <v>83</v>
      </c>
      <c r="Q2508" s="135">
        <v>44823</v>
      </c>
      <c r="R2508" s="35">
        <f t="shared" si="423"/>
        <v>0</v>
      </c>
      <c r="S2508" s="35">
        <f t="shared" si="424"/>
        <v>0</v>
      </c>
      <c r="T2508" s="10" t="str">
        <f t="shared" si="430"/>
        <v>Sem - 38</v>
      </c>
      <c r="U2508" s="10" t="str">
        <f t="shared" si="431"/>
        <v>Septembre</v>
      </c>
      <c r="V2508" s="36" t="str">
        <f t="shared" si="425"/>
        <v>2026</v>
      </c>
      <c r="W2508" s="34"/>
      <c r="X2508" s="91">
        <f t="shared" si="432"/>
        <v>0</v>
      </c>
      <c r="Y2508" s="92" t="str">
        <f>VLOOKUP('CM-CIC'!B2439,Annuaire_roster!B:F,4,0)</f>
        <v>EL KAOUTAR Fatima Zahra</v>
      </c>
      <c r="Z2508" s="37" t="s">
        <v>110</v>
      </c>
      <c r="AA2508" s="60" t="s">
        <v>39</v>
      </c>
      <c r="AB2508" s="35" t="str">
        <f t="shared" si="426"/>
        <v/>
      </c>
      <c r="AC2508" s="35" t="str">
        <f t="shared" si="427"/>
        <v/>
      </c>
      <c r="AD2508" s="35" t="str">
        <f t="shared" si="428"/>
        <v/>
      </c>
      <c r="AE2508" s="45" t="str">
        <f t="shared" si="429"/>
        <v/>
      </c>
      <c r="AF2508" s="61"/>
      <c r="AG2508" s="45"/>
    </row>
    <row r="2509" spans="1:33" x14ac:dyDescent="0.2">
      <c r="A2509" s="59">
        <f>+VLOOKUP(B2509,Annuaire_roster!B:G,5,0)</f>
        <v>1302</v>
      </c>
      <c r="B2509" s="78" t="s">
        <v>112</v>
      </c>
      <c r="C2509" s="73"/>
      <c r="D2509" s="73" t="s">
        <v>64</v>
      </c>
      <c r="E2509" s="66"/>
      <c r="F2509" s="66" t="s">
        <v>64</v>
      </c>
      <c r="G2509" s="67"/>
      <c r="H2509" s="67"/>
      <c r="I2509" s="107" t="s">
        <v>63</v>
      </c>
      <c r="J2509" s="67"/>
      <c r="K2509" s="69">
        <v>0</v>
      </c>
      <c r="L2509" s="67">
        <v>0</v>
      </c>
      <c r="M2509" s="74">
        <v>0</v>
      </c>
      <c r="N2509" s="34" t="str">
        <f t="shared" si="421"/>
        <v/>
      </c>
      <c r="O2509" s="38">
        <f t="shared" si="422"/>
        <v>0</v>
      </c>
      <c r="P2509" s="77" t="s">
        <v>83</v>
      </c>
      <c r="Q2509" s="135">
        <v>44823</v>
      </c>
      <c r="R2509" s="35">
        <f t="shared" si="423"/>
        <v>0</v>
      </c>
      <c r="S2509" s="35">
        <f t="shared" si="424"/>
        <v>0</v>
      </c>
      <c r="T2509" s="10" t="str">
        <f t="shared" si="430"/>
        <v>Sem - 38</v>
      </c>
      <c r="U2509" s="10" t="str">
        <f t="shared" si="431"/>
        <v>Septembre</v>
      </c>
      <c r="V2509" s="36" t="str">
        <f t="shared" si="425"/>
        <v>2026</v>
      </c>
      <c r="W2509" s="34"/>
      <c r="X2509" s="91">
        <f t="shared" si="432"/>
        <v>0</v>
      </c>
      <c r="Y2509" s="92" t="str">
        <f>VLOOKUP('CM-CIC'!B2440,Annuaire_roster!B:F,4,0)</f>
        <v>EL KAOUTAR Fatima Zahra</v>
      </c>
      <c r="Z2509" s="37" t="s">
        <v>110</v>
      </c>
      <c r="AA2509" s="60" t="s">
        <v>39</v>
      </c>
      <c r="AB2509" s="35" t="str">
        <f t="shared" si="426"/>
        <v/>
      </c>
      <c r="AC2509" s="35" t="str">
        <f t="shared" si="427"/>
        <v/>
      </c>
      <c r="AD2509" s="35" t="str">
        <f t="shared" si="428"/>
        <v/>
      </c>
      <c r="AE2509" s="45" t="str">
        <f t="shared" si="429"/>
        <v/>
      </c>
      <c r="AF2509" s="61"/>
      <c r="AG2509" s="45"/>
    </row>
    <row r="2510" spans="1:33" x14ac:dyDescent="0.2">
      <c r="A2510" s="59">
        <f>+VLOOKUP(B2510,Annuaire_roster!B:G,5,0)</f>
        <v>1369</v>
      </c>
      <c r="B2510" s="78" t="s">
        <v>113</v>
      </c>
      <c r="C2510" s="73"/>
      <c r="D2510" s="73" t="s">
        <v>64</v>
      </c>
      <c r="E2510" s="66"/>
      <c r="F2510" s="66" t="s">
        <v>64</v>
      </c>
      <c r="G2510" s="67"/>
      <c r="H2510" s="67"/>
      <c r="I2510" s="107" t="s">
        <v>63</v>
      </c>
      <c r="J2510" s="67"/>
      <c r="K2510" s="69">
        <v>0</v>
      </c>
      <c r="L2510" s="67">
        <v>0</v>
      </c>
      <c r="M2510" s="74">
        <v>0</v>
      </c>
      <c r="N2510" s="34" t="str">
        <f t="shared" si="421"/>
        <v/>
      </c>
      <c r="O2510" s="38">
        <f t="shared" si="422"/>
        <v>0</v>
      </c>
      <c r="P2510" s="77" t="s">
        <v>83</v>
      </c>
      <c r="Q2510" s="135">
        <v>44823</v>
      </c>
      <c r="R2510" s="35">
        <f t="shared" si="423"/>
        <v>0</v>
      </c>
      <c r="S2510" s="35">
        <f t="shared" si="424"/>
        <v>0</v>
      </c>
      <c r="T2510" s="10" t="str">
        <f t="shared" si="430"/>
        <v>Sem - 38</v>
      </c>
      <c r="U2510" s="10" t="str">
        <f t="shared" si="431"/>
        <v>Septembre</v>
      </c>
      <c r="V2510" s="36" t="str">
        <f t="shared" si="425"/>
        <v>2026</v>
      </c>
      <c r="W2510" s="34"/>
      <c r="X2510" s="91">
        <f t="shared" si="432"/>
        <v>0</v>
      </c>
      <c r="Y2510" s="92" t="str">
        <f>VLOOKUP('CM-CIC'!B2441,Annuaire_roster!B:F,4,0)</f>
        <v>EL KAOUTAR Fatima Zahra</v>
      </c>
      <c r="Z2510" s="37" t="s">
        <v>110</v>
      </c>
      <c r="AA2510" s="60" t="s">
        <v>39</v>
      </c>
      <c r="AB2510" s="35" t="str">
        <f t="shared" si="426"/>
        <v/>
      </c>
      <c r="AC2510" s="35" t="str">
        <f t="shared" si="427"/>
        <v/>
      </c>
      <c r="AD2510" s="35" t="str">
        <f t="shared" si="428"/>
        <v/>
      </c>
      <c r="AE2510" s="45" t="str">
        <f t="shared" si="429"/>
        <v/>
      </c>
      <c r="AF2510" s="61"/>
      <c r="AG2510" s="45"/>
    </row>
    <row r="2511" spans="1:33" x14ac:dyDescent="0.2">
      <c r="A2511" s="59">
        <f>+VLOOKUP(B2511,Annuaire_roster!B:G,5,0)</f>
        <v>1373</v>
      </c>
      <c r="B2511" s="78" t="s">
        <v>118</v>
      </c>
      <c r="C2511" s="73"/>
      <c r="D2511" s="73" t="s">
        <v>64</v>
      </c>
      <c r="E2511" s="66"/>
      <c r="F2511" s="66" t="s">
        <v>64</v>
      </c>
      <c r="G2511" s="67"/>
      <c r="H2511" s="67"/>
      <c r="I2511" s="107" t="s">
        <v>63</v>
      </c>
      <c r="J2511" s="67"/>
      <c r="K2511" s="69">
        <v>0</v>
      </c>
      <c r="L2511" s="67">
        <v>0</v>
      </c>
      <c r="M2511" s="74">
        <v>0</v>
      </c>
      <c r="N2511" s="34" t="str">
        <f t="shared" si="421"/>
        <v/>
      </c>
      <c r="O2511" s="38">
        <f t="shared" si="422"/>
        <v>0</v>
      </c>
      <c r="P2511" s="77" t="s">
        <v>83</v>
      </c>
      <c r="Q2511" s="135">
        <v>44823</v>
      </c>
      <c r="R2511" s="35">
        <f t="shared" si="423"/>
        <v>0</v>
      </c>
      <c r="S2511" s="35">
        <f t="shared" si="424"/>
        <v>0</v>
      </c>
      <c r="T2511" s="10" t="str">
        <f t="shared" si="430"/>
        <v>Sem - 38</v>
      </c>
      <c r="U2511" s="10" t="str">
        <f t="shared" si="431"/>
        <v>Septembre</v>
      </c>
      <c r="V2511" s="36" t="str">
        <f t="shared" si="425"/>
        <v>2026</v>
      </c>
      <c r="W2511" s="34"/>
      <c r="X2511" s="91">
        <f t="shared" si="432"/>
        <v>0</v>
      </c>
      <c r="Y2511" s="92" t="str">
        <f>VLOOKUP('CM-CIC'!B2442,Annuaire_roster!B:F,4,0)</f>
        <v>EL KAOUTAR Fatima Zahra</v>
      </c>
      <c r="Z2511" s="37" t="s">
        <v>110</v>
      </c>
      <c r="AA2511" s="60" t="s">
        <v>39</v>
      </c>
      <c r="AB2511" s="35" t="str">
        <f t="shared" si="426"/>
        <v/>
      </c>
      <c r="AC2511" s="35" t="str">
        <f t="shared" si="427"/>
        <v/>
      </c>
      <c r="AD2511" s="35" t="str">
        <f t="shared" si="428"/>
        <v/>
      </c>
      <c r="AE2511" s="45" t="str">
        <f t="shared" si="429"/>
        <v/>
      </c>
      <c r="AF2511" s="61"/>
      <c r="AG2511" s="45"/>
    </row>
    <row r="2512" spans="1:33" x14ac:dyDescent="0.2">
      <c r="A2512" s="59">
        <f>+VLOOKUP(B2512,Annuaire_roster!B:G,5,0)</f>
        <v>1422</v>
      </c>
      <c r="B2512" s="78" t="s">
        <v>148</v>
      </c>
      <c r="C2512" s="73"/>
      <c r="D2512" s="73" t="s">
        <v>64</v>
      </c>
      <c r="E2512" s="66"/>
      <c r="F2512" s="66" t="s">
        <v>64</v>
      </c>
      <c r="G2512" s="67"/>
      <c r="H2512" s="67"/>
      <c r="I2512" s="107" t="s">
        <v>63</v>
      </c>
      <c r="J2512" s="67"/>
      <c r="K2512" s="69">
        <v>0</v>
      </c>
      <c r="L2512" s="67">
        <v>0</v>
      </c>
      <c r="M2512" s="74">
        <v>0</v>
      </c>
      <c r="N2512" s="34" t="str">
        <f t="shared" si="421"/>
        <v/>
      </c>
      <c r="O2512" s="38">
        <f t="shared" si="422"/>
        <v>0</v>
      </c>
      <c r="P2512" s="77" t="s">
        <v>83</v>
      </c>
      <c r="Q2512" s="135">
        <v>44823</v>
      </c>
      <c r="R2512" s="35">
        <f t="shared" si="423"/>
        <v>0</v>
      </c>
      <c r="S2512" s="35">
        <f t="shared" si="424"/>
        <v>0</v>
      </c>
      <c r="T2512" s="10" t="str">
        <f t="shared" si="430"/>
        <v>Sem - 38</v>
      </c>
      <c r="U2512" s="10" t="str">
        <f t="shared" si="431"/>
        <v>Septembre</v>
      </c>
      <c r="V2512" s="36" t="str">
        <f t="shared" si="425"/>
        <v>2026</v>
      </c>
      <c r="W2512" s="34"/>
      <c r="X2512" s="91">
        <f t="shared" si="432"/>
        <v>0</v>
      </c>
      <c r="Y2512" s="92" t="str">
        <f>VLOOKUP('CM-CIC'!B2443,Annuaire_roster!B:F,4,0)</f>
        <v>EL KAOUTAR Fatima Zahra</v>
      </c>
      <c r="Z2512" s="37" t="s">
        <v>110</v>
      </c>
      <c r="AA2512" s="60" t="s">
        <v>39</v>
      </c>
      <c r="AB2512" s="35" t="str">
        <f t="shared" si="426"/>
        <v/>
      </c>
      <c r="AC2512" s="35" t="str">
        <f t="shared" si="427"/>
        <v/>
      </c>
      <c r="AD2512" s="35" t="str">
        <f t="shared" si="428"/>
        <v/>
      </c>
      <c r="AE2512" s="45" t="str">
        <f t="shared" si="429"/>
        <v/>
      </c>
      <c r="AF2512" s="61"/>
      <c r="AG2512" s="45"/>
    </row>
    <row r="2513" spans="1:33" x14ac:dyDescent="0.2">
      <c r="A2513" s="59">
        <f>+VLOOKUP(B2513,Annuaire_roster!B:G,5,0)</f>
        <v>1423</v>
      </c>
      <c r="B2513" s="78" t="s">
        <v>149</v>
      </c>
      <c r="C2513" s="73"/>
      <c r="D2513" s="73" t="s">
        <v>64</v>
      </c>
      <c r="E2513" s="66"/>
      <c r="F2513" s="66" t="s">
        <v>64</v>
      </c>
      <c r="G2513" s="67"/>
      <c r="H2513" s="67"/>
      <c r="I2513" s="107" t="s">
        <v>63</v>
      </c>
      <c r="J2513" s="67"/>
      <c r="K2513" s="69">
        <v>0</v>
      </c>
      <c r="L2513" s="67">
        <v>0</v>
      </c>
      <c r="M2513" s="74">
        <v>0</v>
      </c>
      <c r="N2513" s="34" t="str">
        <f t="shared" ref="N2513:N2576" si="433">IFERROR(IF(OR(D2513="OFF",D2513="Congé",M2513="Abs",D2513="Congé sans solde",D2513="Férié"),"",IF(O2513-K2513-L2513&gt;O2513,O2513,IF(O2513-K2513-L2513&lt;0,"",O2513-K2513-L2513))),"")</f>
        <v/>
      </c>
      <c r="O2513" s="38">
        <f t="shared" ref="O2513:O2576" si="434">IF(AG2513="2H Pause déjeuner",IF(F2513-D2513-0.0833333333333333&lt;0,F2513-D2513-0.0833333333333333+1,F2513-D2513-0.0833333333333333),IF(OR(AND(F2513="OFF",D2513="OFF"),AND(F2513="Congé",D2513="Congé"),AND(F2513="Congé sans solde",D2513="Congé sans solde"),AND(F2513="Congé spécial",D2513="Congé spécial"),AND(F2513="Férié",D2513="Férié"),AND(F2513="OFF",D2513="Congé"),AND(F2513="OFF",D2513="Congé sans solde"),AND(F2513="OFF",D2513="Congé spécial"),AND(F2513="OFF",D2513="Férié"),AND(F2513="Congé",D2513="OFF"),AND(F2513="Congé",D2513="Congé sans solde"),AND(F2513="Congé",D2513="Congé spécial"),AND(F2513="Congé",D2513="Férié"),AND(F2513="Congé sans solde",D2513="OFF"),AND(F2513="Congé sans solde",D2513="Congé"),AND(F2513="Congé sans solde",D2513="Congé spécial"),AND(F2513="Congé sans solde",D2513="Férié"),AND(F2513="Congé spécial",D2513="OFF"),AND(F2513="Congé spécial",D2513="Congé"),AND(F2513="Congé spécial",D2513="Congé sans solde"),AND(F2513="Congé spécial",D2513="Férié"),AND(F2513="Férié",D2513="OFF"),AND(F2513="Férié",D2513="Congé"),AND(F2513="Férié",D2513="Congé sans solde"),AND(F2513="Férié",D2513="Congé spécial")),0,IF(OR(F2513="OFF",F2513="Congé",F2513="Congé spécial",F2513="Congé sans solde",D2513="OFF",D2513="Congé",D2513="Congé spécial",D2513="Congé sans solde"),0.208333333333334,IF(AND(AG2513="",F2513-D2513&lt;0),("24:00:00"-D2513)+("00:00:00"+F2513)-0.0416666666666667,IF(AND(OR(AG2513="Allaitement",AG2513="Sans déjeuner"),F2513-D2513&lt;0),("24:00:00"-D2513)+("00:00:00"+F2513),IF(AND(AG2513="",F2513-D2513&gt;0.166666666666667),F2513-D2513-0.0416666666666667,IF(AND(OR(AG2513="Allaitement",AG2513="Sans déjeuner"),F2513-D2513&gt;0.166666666666667),F2513-D2513,F2513-D2513)))))))</f>
        <v>0</v>
      </c>
      <c r="P2513" s="77" t="s">
        <v>83</v>
      </c>
      <c r="Q2513" s="135">
        <v>44823</v>
      </c>
      <c r="R2513" s="35">
        <f t="shared" si="423"/>
        <v>0</v>
      </c>
      <c r="S2513" s="35">
        <f t="shared" si="424"/>
        <v>0</v>
      </c>
      <c r="T2513" s="10" t="str">
        <f t="shared" si="430"/>
        <v>Sem - 38</v>
      </c>
      <c r="U2513" s="10" t="str">
        <f t="shared" si="431"/>
        <v>Septembre</v>
      </c>
      <c r="V2513" s="36" t="str">
        <f t="shared" si="425"/>
        <v>2026</v>
      </c>
      <c r="W2513" s="34"/>
      <c r="X2513" s="91">
        <f t="shared" si="432"/>
        <v>0</v>
      </c>
      <c r="Y2513" s="92" t="str">
        <f>VLOOKUP('CM-CIC'!B2444,Annuaire_roster!B:F,4,0)</f>
        <v>EL KAOUTAR Fatima Zahra</v>
      </c>
      <c r="Z2513" s="37" t="s">
        <v>110</v>
      </c>
      <c r="AA2513" s="60" t="s">
        <v>39</v>
      </c>
      <c r="AB2513" s="35" t="str">
        <f t="shared" si="426"/>
        <v/>
      </c>
      <c r="AC2513" s="35" t="str">
        <f t="shared" si="427"/>
        <v/>
      </c>
      <c r="AD2513" s="35" t="str">
        <f t="shared" si="428"/>
        <v/>
      </c>
      <c r="AE2513" s="45" t="str">
        <f t="shared" si="429"/>
        <v/>
      </c>
      <c r="AF2513" s="61"/>
      <c r="AG2513" s="45"/>
    </row>
    <row r="2514" spans="1:33" x14ac:dyDescent="0.2">
      <c r="A2514" s="59">
        <f>+VLOOKUP(B2514,Annuaire_roster!B:G,5,0)</f>
        <v>1425</v>
      </c>
      <c r="B2514" s="78" t="s">
        <v>150</v>
      </c>
      <c r="C2514" s="73"/>
      <c r="D2514" s="73" t="s">
        <v>64</v>
      </c>
      <c r="E2514" s="66"/>
      <c r="F2514" s="66" t="s">
        <v>64</v>
      </c>
      <c r="G2514" s="67"/>
      <c r="H2514" s="67"/>
      <c r="I2514" s="107" t="s">
        <v>63</v>
      </c>
      <c r="J2514" s="67"/>
      <c r="K2514" s="69">
        <v>0</v>
      </c>
      <c r="L2514" s="67">
        <v>0</v>
      </c>
      <c r="M2514" s="74">
        <v>0</v>
      </c>
      <c r="N2514" s="34" t="str">
        <f t="shared" si="433"/>
        <v/>
      </c>
      <c r="O2514" s="38">
        <f t="shared" si="434"/>
        <v>0</v>
      </c>
      <c r="P2514" s="77" t="s">
        <v>83</v>
      </c>
      <c r="Q2514" s="135">
        <v>44823</v>
      </c>
      <c r="R2514" s="35">
        <f t="shared" si="423"/>
        <v>0</v>
      </c>
      <c r="S2514" s="35">
        <f t="shared" si="424"/>
        <v>0</v>
      </c>
      <c r="T2514" s="10" t="str">
        <f t="shared" si="430"/>
        <v>Sem - 38</v>
      </c>
      <c r="U2514" s="10" t="str">
        <f t="shared" si="431"/>
        <v>Septembre</v>
      </c>
      <c r="V2514" s="36" t="str">
        <f t="shared" si="425"/>
        <v>2026</v>
      </c>
      <c r="W2514" s="34"/>
      <c r="X2514" s="91">
        <f t="shared" si="432"/>
        <v>0</v>
      </c>
      <c r="Y2514" s="92" t="str">
        <f>VLOOKUP('CM-CIC'!B2445,Annuaire_roster!B:F,4,0)</f>
        <v>EL KAOUTAR Fatima Zahra</v>
      </c>
      <c r="Z2514" s="37" t="s">
        <v>110</v>
      </c>
      <c r="AA2514" s="60" t="s">
        <v>39</v>
      </c>
      <c r="AB2514" s="35" t="str">
        <f t="shared" si="426"/>
        <v/>
      </c>
      <c r="AC2514" s="35" t="str">
        <f t="shared" si="427"/>
        <v/>
      </c>
      <c r="AD2514" s="35" t="str">
        <f t="shared" si="428"/>
        <v/>
      </c>
      <c r="AE2514" s="45" t="str">
        <f t="shared" si="429"/>
        <v/>
      </c>
      <c r="AF2514" s="61"/>
      <c r="AG2514" s="45"/>
    </row>
    <row r="2515" spans="1:33" x14ac:dyDescent="0.2">
      <c r="A2515" s="59">
        <f>+VLOOKUP(B2515,Annuaire_roster!B:G,5,0)</f>
        <v>1436</v>
      </c>
      <c r="B2515" s="78" t="s">
        <v>157</v>
      </c>
      <c r="C2515" s="73"/>
      <c r="D2515" s="73" t="s">
        <v>64</v>
      </c>
      <c r="E2515" s="66"/>
      <c r="F2515" s="66" t="s">
        <v>64</v>
      </c>
      <c r="G2515" s="67"/>
      <c r="H2515" s="67"/>
      <c r="I2515" s="107" t="s">
        <v>63</v>
      </c>
      <c r="J2515" s="67"/>
      <c r="K2515" s="69">
        <v>0</v>
      </c>
      <c r="L2515" s="67">
        <v>0</v>
      </c>
      <c r="M2515" s="74">
        <v>0</v>
      </c>
      <c r="N2515" s="34" t="str">
        <f t="shared" si="433"/>
        <v/>
      </c>
      <c r="O2515" s="38">
        <f t="shared" si="434"/>
        <v>0</v>
      </c>
      <c r="P2515" s="77" t="s">
        <v>83</v>
      </c>
      <c r="Q2515" s="135">
        <v>44823</v>
      </c>
      <c r="R2515" s="35">
        <f t="shared" si="423"/>
        <v>0</v>
      </c>
      <c r="S2515" s="35">
        <f t="shared" si="424"/>
        <v>0</v>
      </c>
      <c r="T2515" s="10" t="str">
        <f t="shared" si="430"/>
        <v>Sem - 38</v>
      </c>
      <c r="U2515" s="10" t="str">
        <f t="shared" si="431"/>
        <v>Septembre</v>
      </c>
      <c r="V2515" s="36" t="str">
        <f t="shared" si="425"/>
        <v>2026</v>
      </c>
      <c r="W2515" s="34"/>
      <c r="X2515" s="91">
        <f t="shared" si="432"/>
        <v>0</v>
      </c>
      <c r="Y2515" s="92" t="str">
        <f>VLOOKUP('CM-CIC'!B2446,Annuaire_roster!B:F,4,0)</f>
        <v>EL KAOUTAR Fatima Zahra</v>
      </c>
      <c r="Z2515" s="37" t="s">
        <v>110</v>
      </c>
      <c r="AA2515" s="60" t="s">
        <v>39</v>
      </c>
      <c r="AB2515" s="35" t="str">
        <f t="shared" si="426"/>
        <v/>
      </c>
      <c r="AC2515" s="35" t="str">
        <f t="shared" si="427"/>
        <v/>
      </c>
      <c r="AD2515" s="35" t="str">
        <f t="shared" si="428"/>
        <v/>
      </c>
      <c r="AE2515" s="45" t="str">
        <f t="shared" si="429"/>
        <v/>
      </c>
      <c r="AF2515" s="61"/>
      <c r="AG2515" s="45"/>
    </row>
    <row r="2516" spans="1:33" x14ac:dyDescent="0.2">
      <c r="A2516" s="59">
        <f>+VLOOKUP(B2516,Annuaire_roster!B:G,5,0)</f>
        <v>1437</v>
      </c>
      <c r="B2516" s="78" t="s">
        <v>158</v>
      </c>
      <c r="C2516" s="73"/>
      <c r="D2516" s="73" t="s">
        <v>64</v>
      </c>
      <c r="E2516" s="66"/>
      <c r="F2516" s="66" t="s">
        <v>64</v>
      </c>
      <c r="G2516" s="67"/>
      <c r="H2516" s="67"/>
      <c r="I2516" s="107" t="s">
        <v>63</v>
      </c>
      <c r="J2516" s="67"/>
      <c r="K2516" s="69">
        <v>0</v>
      </c>
      <c r="L2516" s="67">
        <v>0</v>
      </c>
      <c r="M2516" s="74">
        <v>0</v>
      </c>
      <c r="N2516" s="34" t="str">
        <f t="shared" si="433"/>
        <v/>
      </c>
      <c r="O2516" s="38">
        <f t="shared" si="434"/>
        <v>0</v>
      </c>
      <c r="P2516" s="77" t="s">
        <v>83</v>
      </c>
      <c r="Q2516" s="135">
        <v>44823</v>
      </c>
      <c r="R2516" s="35">
        <f t="shared" si="423"/>
        <v>0</v>
      </c>
      <c r="S2516" s="35">
        <f t="shared" si="424"/>
        <v>0</v>
      </c>
      <c r="T2516" s="10" t="str">
        <f t="shared" si="430"/>
        <v>Sem - 38</v>
      </c>
      <c r="U2516" s="10" t="str">
        <f t="shared" si="431"/>
        <v>Septembre</v>
      </c>
      <c r="V2516" s="36" t="str">
        <f t="shared" si="425"/>
        <v>2026</v>
      </c>
      <c r="W2516" s="34"/>
      <c r="X2516" s="91">
        <f t="shared" si="432"/>
        <v>0</v>
      </c>
      <c r="Y2516" s="92" t="str">
        <f>VLOOKUP('CM-CIC'!B2447,Annuaire_roster!B:F,4,0)</f>
        <v>EL KAOUTAR Fatima Zahra</v>
      </c>
      <c r="Z2516" s="37" t="s">
        <v>110</v>
      </c>
      <c r="AA2516" s="60" t="s">
        <v>39</v>
      </c>
      <c r="AB2516" s="35" t="str">
        <f t="shared" si="426"/>
        <v/>
      </c>
      <c r="AC2516" s="35" t="str">
        <f t="shared" si="427"/>
        <v/>
      </c>
      <c r="AD2516" s="35" t="str">
        <f t="shared" si="428"/>
        <v/>
      </c>
      <c r="AE2516" s="45" t="str">
        <f t="shared" si="429"/>
        <v/>
      </c>
      <c r="AF2516" s="61"/>
      <c r="AG2516" s="45"/>
    </row>
    <row r="2517" spans="1:33" x14ac:dyDescent="0.2">
      <c r="A2517" s="59">
        <f>+VLOOKUP(B2517,Annuaire_roster!B:G,5,0)</f>
        <v>1202</v>
      </c>
      <c r="B2517" s="78" t="s">
        <v>161</v>
      </c>
      <c r="C2517" s="73">
        <v>0.29097222222222224</v>
      </c>
      <c r="D2517" s="73">
        <v>0.29166666666666669</v>
      </c>
      <c r="E2517" s="66">
        <v>0.70833333333333337</v>
      </c>
      <c r="F2517" s="66">
        <v>0.70833333333333337</v>
      </c>
      <c r="G2517" s="67"/>
      <c r="H2517" s="67"/>
      <c r="I2517" s="107"/>
      <c r="J2517" s="67"/>
      <c r="K2517" s="69">
        <v>0</v>
      </c>
      <c r="L2517" s="67">
        <v>0</v>
      </c>
      <c r="M2517" s="74">
        <v>0</v>
      </c>
      <c r="N2517" s="34">
        <f t="shared" si="433"/>
        <v>0.375</v>
      </c>
      <c r="O2517" s="38">
        <f t="shared" si="434"/>
        <v>0.375</v>
      </c>
      <c r="P2517" s="77" t="s">
        <v>83</v>
      </c>
      <c r="Q2517" s="135">
        <v>44824</v>
      </c>
      <c r="R2517" s="35">
        <f t="shared" si="423"/>
        <v>0</v>
      </c>
      <c r="S2517" s="35">
        <f t="shared" si="424"/>
        <v>0</v>
      </c>
      <c r="T2517" s="10" t="str">
        <f t="shared" si="430"/>
        <v>Sem - 39</v>
      </c>
      <c r="U2517" s="10" t="str">
        <f t="shared" si="431"/>
        <v>Septembre</v>
      </c>
      <c r="V2517" s="36" t="str">
        <f t="shared" si="425"/>
        <v>2026</v>
      </c>
      <c r="W2517" s="34"/>
      <c r="X2517" s="91">
        <f t="shared" si="432"/>
        <v>0</v>
      </c>
      <c r="Y2517" s="92" t="str">
        <f>VLOOKUP('CM-CIC'!B2448,Annuaire_roster!B:F,4,0)</f>
        <v>EL KAOUTAR Fatima Zahra</v>
      </c>
      <c r="Z2517" s="37" t="s">
        <v>110</v>
      </c>
      <c r="AA2517" s="60" t="s">
        <v>39</v>
      </c>
      <c r="AB2517" s="35" t="str">
        <f t="shared" si="426"/>
        <v/>
      </c>
      <c r="AC2517" s="35" t="str">
        <f t="shared" si="427"/>
        <v/>
      </c>
      <c r="AD2517" s="35" t="str">
        <f t="shared" si="428"/>
        <v/>
      </c>
      <c r="AE2517" s="45" t="str">
        <f t="shared" si="429"/>
        <v/>
      </c>
      <c r="AF2517" s="61"/>
      <c r="AG2517" s="45"/>
    </row>
    <row r="2518" spans="1:33" x14ac:dyDescent="0.2">
      <c r="A2518" s="59">
        <f>+VLOOKUP(B2518,Annuaire_roster!B:G,5,0)</f>
        <v>1177</v>
      </c>
      <c r="B2518" s="78" t="s">
        <v>75</v>
      </c>
      <c r="C2518" s="73">
        <v>0.3</v>
      </c>
      <c r="D2518" s="73">
        <v>0.29166666666666669</v>
      </c>
      <c r="E2518" s="66">
        <v>0.70833333333333337</v>
      </c>
      <c r="F2518" s="66">
        <v>0.70833333333333337</v>
      </c>
      <c r="G2518" s="67"/>
      <c r="H2518" s="67"/>
      <c r="I2518" s="107"/>
      <c r="J2518" s="67"/>
      <c r="K2518" s="69">
        <v>0</v>
      </c>
      <c r="L2518" s="67">
        <v>0</v>
      </c>
      <c r="M2518" s="74">
        <v>0</v>
      </c>
      <c r="N2518" s="34">
        <f t="shared" si="433"/>
        <v>0.375</v>
      </c>
      <c r="O2518" s="38">
        <f t="shared" si="434"/>
        <v>0.375</v>
      </c>
      <c r="P2518" s="77" t="s">
        <v>83</v>
      </c>
      <c r="Q2518" s="135">
        <v>44824</v>
      </c>
      <c r="R2518" s="35">
        <f t="shared" si="423"/>
        <v>0</v>
      </c>
      <c r="S2518" s="35">
        <f t="shared" si="424"/>
        <v>0</v>
      </c>
      <c r="T2518" s="10" t="str">
        <f t="shared" si="430"/>
        <v>Sem - 39</v>
      </c>
      <c r="U2518" s="10" t="str">
        <f t="shared" si="431"/>
        <v>Septembre</v>
      </c>
      <c r="V2518" s="36" t="str">
        <f t="shared" si="425"/>
        <v>2026</v>
      </c>
      <c r="W2518" s="34"/>
      <c r="X2518" s="91">
        <f t="shared" si="432"/>
        <v>0</v>
      </c>
      <c r="Y2518" s="92" t="str">
        <f>VLOOKUP('CM-CIC'!B2449,Annuaire_roster!B:F,4,0)</f>
        <v>EL KAOUTAR Fatima Zahra</v>
      </c>
      <c r="Z2518" s="37" t="s">
        <v>110</v>
      </c>
      <c r="AA2518" s="60" t="s">
        <v>39</v>
      </c>
      <c r="AB2518" s="35" t="str">
        <f t="shared" si="426"/>
        <v/>
      </c>
      <c r="AC2518" s="35" t="str">
        <f t="shared" si="427"/>
        <v/>
      </c>
      <c r="AD2518" s="35" t="str">
        <f t="shared" si="428"/>
        <v/>
      </c>
      <c r="AE2518" s="45" t="str">
        <f t="shared" si="429"/>
        <v/>
      </c>
      <c r="AF2518" s="61"/>
      <c r="AG2518" s="45"/>
    </row>
    <row r="2519" spans="1:33" x14ac:dyDescent="0.2">
      <c r="A2519" s="59">
        <f>+VLOOKUP(B2519,Annuaire_roster!B:G,5,0)</f>
        <v>1244</v>
      </c>
      <c r="B2519" s="78" t="s">
        <v>92</v>
      </c>
      <c r="C2519" s="73">
        <v>0.29166666666666669</v>
      </c>
      <c r="D2519" s="73">
        <v>0.29166666666666669</v>
      </c>
      <c r="E2519" s="66">
        <v>0.70833333333333337</v>
      </c>
      <c r="F2519" s="66">
        <v>0.70833333333333337</v>
      </c>
      <c r="G2519" s="67"/>
      <c r="H2519" s="67"/>
      <c r="I2519" s="107"/>
      <c r="J2519" s="67"/>
      <c r="K2519" s="69">
        <v>0</v>
      </c>
      <c r="L2519" s="67">
        <v>0</v>
      </c>
      <c r="M2519" s="74">
        <v>0</v>
      </c>
      <c r="N2519" s="34">
        <f t="shared" si="433"/>
        <v>0.375</v>
      </c>
      <c r="O2519" s="38">
        <f t="shared" si="434"/>
        <v>0.375</v>
      </c>
      <c r="P2519" s="77" t="s">
        <v>83</v>
      </c>
      <c r="Q2519" s="135">
        <v>44824</v>
      </c>
      <c r="R2519" s="35">
        <f t="shared" si="423"/>
        <v>0</v>
      </c>
      <c r="S2519" s="35">
        <f t="shared" si="424"/>
        <v>0</v>
      </c>
      <c r="T2519" s="10" t="str">
        <f t="shared" si="430"/>
        <v>Sem - 39</v>
      </c>
      <c r="U2519" s="10" t="str">
        <f t="shared" si="431"/>
        <v>Septembre</v>
      </c>
      <c r="V2519" s="36" t="str">
        <f t="shared" si="425"/>
        <v>2026</v>
      </c>
      <c r="W2519" s="34"/>
      <c r="X2519" s="91">
        <f t="shared" si="432"/>
        <v>0</v>
      </c>
      <c r="Y2519" s="92" t="str">
        <f>VLOOKUP('CM-CIC'!B2450,Annuaire_roster!B:F,4,0)</f>
        <v>EL KAOUTAR Fatima Zahra</v>
      </c>
      <c r="Z2519" s="37" t="s">
        <v>110</v>
      </c>
      <c r="AA2519" s="60" t="s">
        <v>39</v>
      </c>
      <c r="AB2519" s="35" t="str">
        <f t="shared" si="426"/>
        <v/>
      </c>
      <c r="AC2519" s="35" t="str">
        <f t="shared" si="427"/>
        <v/>
      </c>
      <c r="AD2519" s="35" t="str">
        <f t="shared" si="428"/>
        <v/>
      </c>
      <c r="AE2519" s="45" t="str">
        <f t="shared" si="429"/>
        <v/>
      </c>
      <c r="AF2519" s="61"/>
      <c r="AG2519" s="45"/>
    </row>
    <row r="2520" spans="1:33" x14ac:dyDescent="0.2">
      <c r="A2520" s="59">
        <f>+VLOOKUP(B2520,Annuaire_roster!B:G,5,0)</f>
        <v>1302</v>
      </c>
      <c r="B2520" s="217" t="s">
        <v>112</v>
      </c>
      <c r="C2520" s="73"/>
      <c r="D2520" s="73">
        <v>0.29166666666666669</v>
      </c>
      <c r="E2520" s="66"/>
      <c r="F2520" s="66">
        <v>0.70833333333333337</v>
      </c>
      <c r="G2520" s="67"/>
      <c r="H2520" s="67"/>
      <c r="I2520" s="107"/>
      <c r="J2520" s="67"/>
      <c r="K2520" s="69">
        <v>0</v>
      </c>
      <c r="L2520" s="67">
        <v>0</v>
      </c>
      <c r="M2520" s="74" t="s">
        <v>187</v>
      </c>
      <c r="N2520" s="34" t="str">
        <f t="shared" si="433"/>
        <v/>
      </c>
      <c r="O2520" s="38">
        <f t="shared" si="434"/>
        <v>0.375</v>
      </c>
      <c r="P2520" s="77" t="s">
        <v>83</v>
      </c>
      <c r="Q2520" s="135">
        <v>44824</v>
      </c>
      <c r="R2520" s="35">
        <f t="shared" si="423"/>
        <v>0.375</v>
      </c>
      <c r="S2520" s="35">
        <f t="shared" si="424"/>
        <v>0.375</v>
      </c>
      <c r="T2520" s="10" t="str">
        <f t="shared" si="430"/>
        <v>Sem - 39</v>
      </c>
      <c r="U2520" s="10" t="str">
        <f t="shared" si="431"/>
        <v>Septembre</v>
      </c>
      <c r="V2520" s="36" t="str">
        <f t="shared" si="425"/>
        <v>2026</v>
      </c>
      <c r="W2520" s="34"/>
      <c r="X2520" s="91">
        <f t="shared" si="432"/>
        <v>0</v>
      </c>
      <c r="Y2520" s="92" t="str">
        <f>VLOOKUP('CM-CIC'!B2451,Annuaire_roster!B:F,4,0)</f>
        <v>EL KAOUTAR Fatima Zahra</v>
      </c>
      <c r="Z2520" s="37" t="s">
        <v>110</v>
      </c>
      <c r="AA2520" s="60" t="s">
        <v>39</v>
      </c>
      <c r="AB2520" s="35" t="str">
        <f t="shared" si="426"/>
        <v/>
      </c>
      <c r="AC2520" s="35" t="str">
        <f t="shared" si="427"/>
        <v/>
      </c>
      <c r="AD2520" s="35" t="str">
        <f t="shared" si="428"/>
        <v/>
      </c>
      <c r="AE2520" s="45" t="str">
        <f t="shared" si="429"/>
        <v/>
      </c>
      <c r="AF2520" s="61"/>
      <c r="AG2520" s="45"/>
    </row>
    <row r="2521" spans="1:33" x14ac:dyDescent="0.2">
      <c r="A2521" s="59">
        <f>+VLOOKUP(B2521,Annuaire_roster!B:G,5,0)</f>
        <v>1369</v>
      </c>
      <c r="B2521" s="217" t="s">
        <v>113</v>
      </c>
      <c r="C2521" s="73"/>
      <c r="D2521" s="73">
        <v>0.29166666666666669</v>
      </c>
      <c r="E2521" s="66"/>
      <c r="F2521" s="66">
        <v>0.70833333333333337</v>
      </c>
      <c r="G2521" s="67"/>
      <c r="H2521" s="67"/>
      <c r="I2521" s="107"/>
      <c r="J2521" s="67"/>
      <c r="K2521" s="69">
        <v>0</v>
      </c>
      <c r="L2521" s="67">
        <v>0</v>
      </c>
      <c r="M2521" s="74" t="s">
        <v>187</v>
      </c>
      <c r="N2521" s="34" t="str">
        <f t="shared" si="433"/>
        <v/>
      </c>
      <c r="O2521" s="38">
        <f t="shared" si="434"/>
        <v>0.375</v>
      </c>
      <c r="P2521" s="77" t="s">
        <v>83</v>
      </c>
      <c r="Q2521" s="135">
        <v>44824</v>
      </c>
      <c r="R2521" s="35">
        <f t="shared" si="423"/>
        <v>0.375</v>
      </c>
      <c r="S2521" s="35">
        <f t="shared" si="424"/>
        <v>0.375</v>
      </c>
      <c r="T2521" s="10" t="str">
        <f t="shared" si="430"/>
        <v>Sem - 39</v>
      </c>
      <c r="U2521" s="10" t="str">
        <f t="shared" si="431"/>
        <v>Septembre</v>
      </c>
      <c r="V2521" s="36" t="str">
        <f t="shared" si="425"/>
        <v>2026</v>
      </c>
      <c r="W2521" s="34"/>
      <c r="X2521" s="91">
        <f t="shared" si="432"/>
        <v>0</v>
      </c>
      <c r="Y2521" s="92" t="str">
        <f>VLOOKUP('CM-CIC'!B2452,Annuaire_roster!B:F,4,0)</f>
        <v>EL KAOUTAR Fatima Zahra</v>
      </c>
      <c r="Z2521" s="37" t="s">
        <v>110</v>
      </c>
      <c r="AA2521" s="60" t="s">
        <v>39</v>
      </c>
      <c r="AB2521" s="35" t="str">
        <f t="shared" si="426"/>
        <v/>
      </c>
      <c r="AC2521" s="35" t="str">
        <f t="shared" si="427"/>
        <v/>
      </c>
      <c r="AD2521" s="35" t="str">
        <f t="shared" si="428"/>
        <v/>
      </c>
      <c r="AE2521" s="45" t="str">
        <f t="shared" si="429"/>
        <v/>
      </c>
      <c r="AF2521" s="61"/>
      <c r="AG2521" s="45"/>
    </row>
    <row r="2522" spans="1:33" x14ac:dyDescent="0.2">
      <c r="A2522" s="59">
        <f>+VLOOKUP(B2522,Annuaire_roster!B:G,5,0)</f>
        <v>1422</v>
      </c>
      <c r="B2522" s="78" t="s">
        <v>148</v>
      </c>
      <c r="C2522" s="73">
        <v>0.2902777777777778</v>
      </c>
      <c r="D2522" s="73">
        <v>0.29166666666666669</v>
      </c>
      <c r="E2522" s="66">
        <v>0.70833333333333337</v>
      </c>
      <c r="F2522" s="66">
        <v>0.70833333333333337</v>
      </c>
      <c r="G2522" s="67"/>
      <c r="H2522" s="67"/>
      <c r="I2522" s="107"/>
      <c r="J2522" s="67"/>
      <c r="K2522" s="69">
        <v>0</v>
      </c>
      <c r="L2522" s="67">
        <v>0</v>
      </c>
      <c r="M2522" s="74">
        <v>0</v>
      </c>
      <c r="N2522" s="34">
        <f t="shared" si="433"/>
        <v>0.375</v>
      </c>
      <c r="O2522" s="38">
        <f t="shared" si="434"/>
        <v>0.375</v>
      </c>
      <c r="P2522" s="77" t="s">
        <v>83</v>
      </c>
      <c r="Q2522" s="135">
        <v>44824</v>
      </c>
      <c r="R2522" s="35">
        <f t="shared" si="423"/>
        <v>0</v>
      </c>
      <c r="S2522" s="35">
        <f t="shared" si="424"/>
        <v>0</v>
      </c>
      <c r="T2522" s="10" t="str">
        <f t="shared" si="430"/>
        <v>Sem - 39</v>
      </c>
      <c r="U2522" s="10" t="str">
        <f t="shared" si="431"/>
        <v>Septembre</v>
      </c>
      <c r="V2522" s="36" t="str">
        <f t="shared" si="425"/>
        <v>2026</v>
      </c>
      <c r="W2522" s="34"/>
      <c r="X2522" s="91">
        <f t="shared" si="432"/>
        <v>1.388888888888884E-3</v>
      </c>
      <c r="Y2522" s="92" t="str">
        <f>VLOOKUP('CM-CIC'!B2453,Annuaire_roster!B:F,4,0)</f>
        <v>EL KAOUTAR Fatima Zahra</v>
      </c>
      <c r="Z2522" s="37" t="s">
        <v>110</v>
      </c>
      <c r="AA2522" s="60" t="s">
        <v>39</v>
      </c>
      <c r="AB2522" s="35" t="str">
        <f t="shared" si="426"/>
        <v/>
      </c>
      <c r="AC2522" s="35" t="str">
        <f t="shared" si="427"/>
        <v/>
      </c>
      <c r="AD2522" s="35" t="str">
        <f t="shared" si="428"/>
        <v/>
      </c>
      <c r="AE2522" s="45" t="str">
        <f t="shared" si="429"/>
        <v/>
      </c>
      <c r="AF2522" s="61"/>
      <c r="AG2522" s="45"/>
    </row>
    <row r="2523" spans="1:33" x14ac:dyDescent="0.2">
      <c r="A2523" s="59">
        <f>+VLOOKUP(B2523,Annuaire_roster!B:G,5,0)</f>
        <v>1423</v>
      </c>
      <c r="B2523" s="78" t="s">
        <v>149</v>
      </c>
      <c r="C2523" s="73">
        <v>0.29097222222222224</v>
      </c>
      <c r="D2523" s="73">
        <v>0.29166666666666669</v>
      </c>
      <c r="E2523" s="66">
        <v>0.70833333333333337</v>
      </c>
      <c r="F2523" s="66">
        <v>0.70833333333333337</v>
      </c>
      <c r="G2523" s="67"/>
      <c r="H2523" s="67"/>
      <c r="I2523" s="107"/>
      <c r="J2523" s="67"/>
      <c r="K2523" s="69">
        <v>0</v>
      </c>
      <c r="L2523" s="67">
        <v>0</v>
      </c>
      <c r="M2523" s="74">
        <v>0</v>
      </c>
      <c r="N2523" s="34">
        <f t="shared" si="433"/>
        <v>0.375</v>
      </c>
      <c r="O2523" s="38">
        <f t="shared" si="434"/>
        <v>0.375</v>
      </c>
      <c r="P2523" s="77" t="s">
        <v>83</v>
      </c>
      <c r="Q2523" s="135">
        <v>44824</v>
      </c>
      <c r="R2523" s="35">
        <f t="shared" si="423"/>
        <v>0</v>
      </c>
      <c r="S2523" s="35">
        <f t="shared" si="424"/>
        <v>0</v>
      </c>
      <c r="T2523" s="10" t="str">
        <f t="shared" si="430"/>
        <v>Sem - 39</v>
      </c>
      <c r="U2523" s="10" t="str">
        <f t="shared" si="431"/>
        <v>Septembre</v>
      </c>
      <c r="V2523" s="36" t="str">
        <f t="shared" si="425"/>
        <v>2026</v>
      </c>
      <c r="W2523" s="34"/>
      <c r="X2523" s="91">
        <f t="shared" si="432"/>
        <v>0</v>
      </c>
      <c r="Y2523" s="92" t="str">
        <f>VLOOKUP('CM-CIC'!B2454,Annuaire_roster!B:F,4,0)</f>
        <v>EL KAOUTAR Fatima Zahra</v>
      </c>
      <c r="Z2523" s="37" t="s">
        <v>110</v>
      </c>
      <c r="AA2523" s="60" t="s">
        <v>39</v>
      </c>
      <c r="AB2523" s="35" t="str">
        <f t="shared" si="426"/>
        <v/>
      </c>
      <c r="AC2523" s="35" t="str">
        <f t="shared" si="427"/>
        <v/>
      </c>
      <c r="AD2523" s="35" t="str">
        <f t="shared" si="428"/>
        <v/>
      </c>
      <c r="AE2523" s="45" t="str">
        <f t="shared" si="429"/>
        <v/>
      </c>
      <c r="AF2523" s="61"/>
      <c r="AG2523" s="45"/>
    </row>
    <row r="2524" spans="1:33" x14ac:dyDescent="0.2">
      <c r="A2524" s="59">
        <f>+VLOOKUP(B2524,Annuaire_roster!B:G,5,0)</f>
        <v>1437</v>
      </c>
      <c r="B2524" s="78" t="s">
        <v>158</v>
      </c>
      <c r="C2524" s="73"/>
      <c r="D2524" s="73" t="s">
        <v>188</v>
      </c>
      <c r="E2524" s="66"/>
      <c r="F2524" s="66" t="s">
        <v>188</v>
      </c>
      <c r="G2524" s="67"/>
      <c r="H2524" s="67"/>
      <c r="I2524" s="107"/>
      <c r="J2524" s="67"/>
      <c r="K2524" s="69">
        <v>0</v>
      </c>
      <c r="L2524" s="67">
        <v>0</v>
      </c>
      <c r="M2524" s="74">
        <v>0</v>
      </c>
      <c r="N2524" s="34" t="str">
        <f t="shared" si="433"/>
        <v/>
      </c>
      <c r="O2524" s="38">
        <f t="shared" si="434"/>
        <v>0</v>
      </c>
      <c r="P2524" s="77" t="s">
        <v>83</v>
      </c>
      <c r="Q2524" s="135">
        <v>44824</v>
      </c>
      <c r="R2524" s="35">
        <f t="shared" si="423"/>
        <v>0</v>
      </c>
      <c r="S2524" s="35">
        <f t="shared" si="424"/>
        <v>0</v>
      </c>
      <c r="T2524" s="10" t="str">
        <f t="shared" si="430"/>
        <v>Sem - 39</v>
      </c>
      <c r="U2524" s="10" t="str">
        <f t="shared" si="431"/>
        <v>Septembre</v>
      </c>
      <c r="V2524" s="36" t="str">
        <f t="shared" si="425"/>
        <v>2026</v>
      </c>
      <c r="W2524" s="34"/>
      <c r="X2524" s="91">
        <f t="shared" si="432"/>
        <v>0</v>
      </c>
      <c r="Y2524" s="92" t="str">
        <f>VLOOKUP('CM-CIC'!B2455,Annuaire_roster!B:F,4,0)</f>
        <v>EL KAOUTAR Fatima Zahra</v>
      </c>
      <c r="Z2524" s="37" t="s">
        <v>110</v>
      </c>
      <c r="AA2524" s="60" t="s">
        <v>39</v>
      </c>
      <c r="AB2524" s="35">
        <f t="shared" si="426"/>
        <v>0.33333333333333298</v>
      </c>
      <c r="AC2524" s="35" t="str">
        <f t="shared" si="427"/>
        <v/>
      </c>
      <c r="AD2524" s="35" t="str">
        <f t="shared" si="428"/>
        <v/>
      </c>
      <c r="AE2524" s="45" t="str">
        <f t="shared" si="429"/>
        <v/>
      </c>
      <c r="AF2524" s="61"/>
      <c r="AG2524" s="45"/>
    </row>
    <row r="2525" spans="1:33" x14ac:dyDescent="0.2">
      <c r="A2525" s="59">
        <f>+VLOOKUP(B2525,Annuaire_roster!B:G,5,0)</f>
        <v>1245</v>
      </c>
      <c r="B2525" s="78" t="s">
        <v>90</v>
      </c>
      <c r="C2525" s="73">
        <v>0.28819444444444442</v>
      </c>
      <c r="D2525" s="73">
        <v>0.29166666666666669</v>
      </c>
      <c r="E2525" s="66">
        <v>0.70833333333333337</v>
      </c>
      <c r="F2525" s="66">
        <v>0.70833333333333337</v>
      </c>
      <c r="G2525" s="67"/>
      <c r="H2525" s="67"/>
      <c r="I2525" s="107" t="s">
        <v>63</v>
      </c>
      <c r="J2525" s="67"/>
      <c r="K2525" s="69">
        <v>0</v>
      </c>
      <c r="L2525" s="67">
        <v>0</v>
      </c>
      <c r="M2525" s="74">
        <v>0</v>
      </c>
      <c r="N2525" s="34">
        <f t="shared" si="433"/>
        <v>0.375</v>
      </c>
      <c r="O2525" s="38">
        <f t="shared" si="434"/>
        <v>0.375</v>
      </c>
      <c r="P2525" s="77" t="s">
        <v>83</v>
      </c>
      <c r="Q2525" s="135">
        <v>44824</v>
      </c>
      <c r="R2525" s="35">
        <f t="shared" si="423"/>
        <v>0</v>
      </c>
      <c r="S2525" s="35">
        <f t="shared" si="424"/>
        <v>0</v>
      </c>
      <c r="T2525" s="10" t="str">
        <f t="shared" si="430"/>
        <v>Sem - 39</v>
      </c>
      <c r="U2525" s="10" t="str">
        <f t="shared" si="431"/>
        <v>Septembre</v>
      </c>
      <c r="V2525" s="36" t="str">
        <f t="shared" si="425"/>
        <v>2026</v>
      </c>
      <c r="W2525" s="34"/>
      <c r="X2525" s="91">
        <f t="shared" si="432"/>
        <v>3.4722222222222099E-3</v>
      </c>
      <c r="Y2525" s="92" t="str">
        <f>VLOOKUP('CM-CIC'!B2456,Annuaire_roster!B:F,4,0)</f>
        <v>EL KAOUTAR Fatima Zahra</v>
      </c>
      <c r="Z2525" s="37" t="s">
        <v>110</v>
      </c>
      <c r="AA2525" s="60" t="s">
        <v>39</v>
      </c>
      <c r="AB2525" s="35" t="str">
        <f t="shared" si="426"/>
        <v/>
      </c>
      <c r="AC2525" s="35" t="str">
        <f t="shared" si="427"/>
        <v/>
      </c>
      <c r="AD2525" s="35" t="str">
        <f t="shared" si="428"/>
        <v/>
      </c>
      <c r="AE2525" s="45" t="str">
        <f t="shared" si="429"/>
        <v/>
      </c>
      <c r="AF2525" s="61"/>
      <c r="AG2525" s="45"/>
    </row>
    <row r="2526" spans="1:33" x14ac:dyDescent="0.2">
      <c r="A2526" s="59">
        <f>+VLOOKUP(B2526,Annuaire_roster!B:G,5,0)</f>
        <v>1197</v>
      </c>
      <c r="B2526" s="78" t="s">
        <v>82</v>
      </c>
      <c r="C2526" s="73">
        <v>0.2902777777777778</v>
      </c>
      <c r="D2526" s="73">
        <v>0.29166666666666669</v>
      </c>
      <c r="E2526" s="71">
        <v>0.70833333333333337</v>
      </c>
      <c r="F2526" s="66">
        <v>0.70833333333333337</v>
      </c>
      <c r="G2526" s="67"/>
      <c r="H2526" s="67"/>
      <c r="I2526" s="107" t="s">
        <v>63</v>
      </c>
      <c r="J2526" s="67"/>
      <c r="K2526" s="69">
        <v>0</v>
      </c>
      <c r="L2526" s="67">
        <v>0</v>
      </c>
      <c r="M2526" s="74">
        <v>0</v>
      </c>
      <c r="N2526" s="34">
        <f t="shared" si="433"/>
        <v>0.375</v>
      </c>
      <c r="O2526" s="38">
        <f t="shared" si="434"/>
        <v>0.375</v>
      </c>
      <c r="P2526" s="77" t="s">
        <v>83</v>
      </c>
      <c r="Q2526" s="135">
        <v>44824</v>
      </c>
      <c r="R2526" s="35">
        <f t="shared" si="423"/>
        <v>0</v>
      </c>
      <c r="S2526" s="35">
        <f t="shared" si="424"/>
        <v>0</v>
      </c>
      <c r="T2526" s="10" t="str">
        <f t="shared" si="430"/>
        <v>Sem - 39</v>
      </c>
      <c r="U2526" s="10" t="str">
        <f t="shared" si="431"/>
        <v>Septembre</v>
      </c>
      <c r="V2526" s="36" t="str">
        <f t="shared" si="425"/>
        <v>2026</v>
      </c>
      <c r="W2526" s="34"/>
      <c r="X2526" s="91">
        <f t="shared" si="432"/>
        <v>1.388888888888884E-3</v>
      </c>
      <c r="Y2526" s="92" t="str">
        <f>VLOOKUP('CM-CIC'!B2457,Annuaire_roster!B:F,4,0)</f>
        <v>EL KAOUTAR Fatima Zahra</v>
      </c>
      <c r="Z2526" s="37" t="s">
        <v>110</v>
      </c>
      <c r="AA2526" s="60" t="s">
        <v>39</v>
      </c>
      <c r="AB2526" s="35" t="str">
        <f t="shared" si="426"/>
        <v/>
      </c>
      <c r="AC2526" s="35" t="str">
        <f t="shared" si="427"/>
        <v/>
      </c>
      <c r="AD2526" s="35" t="str">
        <f t="shared" si="428"/>
        <v/>
      </c>
      <c r="AE2526" s="45" t="str">
        <f t="shared" si="429"/>
        <v/>
      </c>
      <c r="AF2526" s="61"/>
      <c r="AG2526" s="45"/>
    </row>
    <row r="2527" spans="1:33" x14ac:dyDescent="0.2">
      <c r="A2527" s="59">
        <f>+VLOOKUP(B2527,Annuaire_roster!B:G,5,0)</f>
        <v>1373</v>
      </c>
      <c r="B2527" s="78" t="s">
        <v>118</v>
      </c>
      <c r="C2527" s="73">
        <v>0.29166666666666669</v>
      </c>
      <c r="D2527" s="73">
        <v>0.29166666666666669</v>
      </c>
      <c r="E2527" s="66">
        <v>0.70833333333333337</v>
      </c>
      <c r="F2527" s="66">
        <v>0.70833333333333337</v>
      </c>
      <c r="G2527" s="67"/>
      <c r="H2527" s="67"/>
      <c r="I2527" s="107" t="s">
        <v>63</v>
      </c>
      <c r="J2527" s="67"/>
      <c r="K2527" s="69">
        <v>0</v>
      </c>
      <c r="L2527" s="67">
        <v>0</v>
      </c>
      <c r="M2527" s="74">
        <v>0</v>
      </c>
      <c r="N2527" s="34">
        <f t="shared" si="433"/>
        <v>0.375</v>
      </c>
      <c r="O2527" s="38">
        <f t="shared" si="434"/>
        <v>0.375</v>
      </c>
      <c r="P2527" s="77" t="s">
        <v>83</v>
      </c>
      <c r="Q2527" s="135">
        <v>44824</v>
      </c>
      <c r="R2527" s="35">
        <f t="shared" si="423"/>
        <v>0</v>
      </c>
      <c r="S2527" s="35">
        <f t="shared" si="424"/>
        <v>0</v>
      </c>
      <c r="T2527" s="10" t="str">
        <f t="shared" si="430"/>
        <v>Sem - 39</v>
      </c>
      <c r="U2527" s="10" t="str">
        <f t="shared" si="431"/>
        <v>Septembre</v>
      </c>
      <c r="V2527" s="36" t="str">
        <f t="shared" si="425"/>
        <v>2026</v>
      </c>
      <c r="W2527" s="34"/>
      <c r="X2527" s="91">
        <f t="shared" si="432"/>
        <v>0</v>
      </c>
      <c r="Y2527" s="92" t="str">
        <f>VLOOKUP('CM-CIC'!B2458,Annuaire_roster!B:F,4,0)</f>
        <v>EL KAOUTAR Fatima Zahra</v>
      </c>
      <c r="Z2527" s="37" t="s">
        <v>110</v>
      </c>
      <c r="AA2527" s="60" t="s">
        <v>39</v>
      </c>
      <c r="AB2527" s="35" t="str">
        <f t="shared" si="426"/>
        <v/>
      </c>
      <c r="AC2527" s="35" t="str">
        <f t="shared" si="427"/>
        <v/>
      </c>
      <c r="AD2527" s="35" t="str">
        <f t="shared" si="428"/>
        <v/>
      </c>
      <c r="AE2527" s="45" t="str">
        <f t="shared" si="429"/>
        <v/>
      </c>
      <c r="AF2527" s="61"/>
      <c r="AG2527" s="45"/>
    </row>
    <row r="2528" spans="1:33" x14ac:dyDescent="0.2">
      <c r="A2528" s="59">
        <f>+VLOOKUP(B2528,Annuaire_roster!B:G,5,0)</f>
        <v>1425</v>
      </c>
      <c r="B2528" s="78" t="s">
        <v>150</v>
      </c>
      <c r="C2528" s="73">
        <v>0.29097222222222224</v>
      </c>
      <c r="D2528" s="73">
        <v>0.29166666666666669</v>
      </c>
      <c r="E2528" s="66">
        <v>0.70833333333333337</v>
      </c>
      <c r="F2528" s="66">
        <v>0.70833333333333337</v>
      </c>
      <c r="G2528" s="67"/>
      <c r="H2528" s="67"/>
      <c r="I2528" s="107" t="s">
        <v>63</v>
      </c>
      <c r="J2528" s="67"/>
      <c r="K2528" s="69">
        <v>0</v>
      </c>
      <c r="L2528" s="67">
        <v>0</v>
      </c>
      <c r="M2528" s="74">
        <v>0</v>
      </c>
      <c r="N2528" s="34">
        <f t="shared" si="433"/>
        <v>0.375</v>
      </c>
      <c r="O2528" s="38">
        <f t="shared" si="434"/>
        <v>0.375</v>
      </c>
      <c r="P2528" s="77" t="s">
        <v>83</v>
      </c>
      <c r="Q2528" s="135">
        <v>44824</v>
      </c>
      <c r="R2528" s="35">
        <f t="shared" si="423"/>
        <v>0</v>
      </c>
      <c r="S2528" s="35">
        <f t="shared" si="424"/>
        <v>0</v>
      </c>
      <c r="T2528" s="10" t="str">
        <f t="shared" si="430"/>
        <v>Sem - 39</v>
      </c>
      <c r="U2528" s="10" t="str">
        <f t="shared" si="431"/>
        <v>Septembre</v>
      </c>
      <c r="V2528" s="36" t="str">
        <f t="shared" si="425"/>
        <v>2026</v>
      </c>
      <c r="W2528" s="34"/>
      <c r="X2528" s="91">
        <f t="shared" si="432"/>
        <v>0</v>
      </c>
      <c r="Y2528" s="92" t="str">
        <f>VLOOKUP('CM-CIC'!B2459,Annuaire_roster!B:F,4,0)</f>
        <v>EL KAOUTAR Fatima Zahra</v>
      </c>
      <c r="Z2528" s="37" t="s">
        <v>110</v>
      </c>
      <c r="AA2528" s="60" t="s">
        <v>39</v>
      </c>
      <c r="AB2528" s="35" t="str">
        <f t="shared" si="426"/>
        <v/>
      </c>
      <c r="AC2528" s="35" t="str">
        <f t="shared" si="427"/>
        <v/>
      </c>
      <c r="AD2528" s="35" t="str">
        <f t="shared" si="428"/>
        <v/>
      </c>
      <c r="AE2528" s="45" t="str">
        <f t="shared" si="429"/>
        <v/>
      </c>
      <c r="AF2528" s="61"/>
      <c r="AG2528" s="45"/>
    </row>
    <row r="2529" spans="1:33" x14ac:dyDescent="0.2">
      <c r="A2529" s="59">
        <f>+VLOOKUP(B2529,Annuaire_roster!B:G,5,0)</f>
        <v>1436</v>
      </c>
      <c r="B2529" s="78" t="s">
        <v>157</v>
      </c>
      <c r="C2529" s="73">
        <v>0.29166666666666669</v>
      </c>
      <c r="D2529" s="73">
        <v>0.29166666666666669</v>
      </c>
      <c r="E2529" s="66">
        <v>0.70833333333333337</v>
      </c>
      <c r="F2529" s="66">
        <v>0.70833333333333337</v>
      </c>
      <c r="G2529" s="67"/>
      <c r="H2529" s="67"/>
      <c r="I2529" s="107" t="s">
        <v>63</v>
      </c>
      <c r="J2529" s="67"/>
      <c r="K2529" s="69">
        <v>0</v>
      </c>
      <c r="L2529" s="67">
        <v>0</v>
      </c>
      <c r="M2529" s="74">
        <v>0</v>
      </c>
      <c r="N2529" s="34">
        <f t="shared" si="433"/>
        <v>0.375</v>
      </c>
      <c r="O2529" s="38">
        <f t="shared" si="434"/>
        <v>0.375</v>
      </c>
      <c r="P2529" s="77" t="s">
        <v>83</v>
      </c>
      <c r="Q2529" s="135">
        <v>44824</v>
      </c>
      <c r="R2529" s="35">
        <f t="shared" si="423"/>
        <v>0</v>
      </c>
      <c r="S2529" s="35">
        <f t="shared" si="424"/>
        <v>0</v>
      </c>
      <c r="T2529" s="10" t="str">
        <f t="shared" si="430"/>
        <v>Sem - 39</v>
      </c>
      <c r="U2529" s="10" t="str">
        <f t="shared" si="431"/>
        <v>Septembre</v>
      </c>
      <c r="V2529" s="36" t="str">
        <f t="shared" si="425"/>
        <v>2026</v>
      </c>
      <c r="W2529" s="34"/>
      <c r="X2529" s="91">
        <f t="shared" si="432"/>
        <v>0</v>
      </c>
      <c r="Y2529" s="92" t="str">
        <f>VLOOKUP('CM-CIC'!B2460,Annuaire_roster!B:F,4,0)</f>
        <v>EL KAOUTAR Fatima Zahra</v>
      </c>
      <c r="Z2529" s="37" t="s">
        <v>110</v>
      </c>
      <c r="AA2529" s="60" t="s">
        <v>39</v>
      </c>
      <c r="AB2529" s="35" t="str">
        <f t="shared" si="426"/>
        <v/>
      </c>
      <c r="AC2529" s="35" t="str">
        <f t="shared" si="427"/>
        <v/>
      </c>
      <c r="AD2529" s="35" t="str">
        <f t="shared" si="428"/>
        <v/>
      </c>
      <c r="AE2529" s="45" t="str">
        <f t="shared" si="429"/>
        <v/>
      </c>
      <c r="AF2529" s="61"/>
      <c r="AG2529" s="45"/>
    </row>
    <row r="2530" spans="1:33" x14ac:dyDescent="0.2">
      <c r="A2530" s="59">
        <f>+VLOOKUP(B2530,Annuaire_roster!B:G,5,0)</f>
        <v>1248</v>
      </c>
      <c r="B2530" s="78" t="s">
        <v>91</v>
      </c>
      <c r="C2530" s="73">
        <v>0.3125</v>
      </c>
      <c r="D2530" s="73">
        <v>0.3125</v>
      </c>
      <c r="E2530" s="66">
        <v>0.72916666666666663</v>
      </c>
      <c r="F2530" s="66">
        <v>0.72916666666666663</v>
      </c>
      <c r="G2530" s="67"/>
      <c r="H2530" s="67"/>
      <c r="I2530" s="107" t="s">
        <v>63</v>
      </c>
      <c r="J2530" s="67"/>
      <c r="K2530" s="69">
        <v>0</v>
      </c>
      <c r="L2530" s="67">
        <v>0</v>
      </c>
      <c r="M2530" s="74">
        <v>0</v>
      </c>
      <c r="N2530" s="34">
        <f t="shared" si="433"/>
        <v>0.37499999999999994</v>
      </c>
      <c r="O2530" s="38">
        <f t="shared" si="434"/>
        <v>0.37499999999999994</v>
      </c>
      <c r="P2530" s="77" t="s">
        <v>83</v>
      </c>
      <c r="Q2530" s="135">
        <v>44824</v>
      </c>
      <c r="R2530" s="35">
        <f t="shared" si="423"/>
        <v>0</v>
      </c>
      <c r="S2530" s="35">
        <f t="shared" si="424"/>
        <v>0</v>
      </c>
      <c r="T2530" s="10" t="str">
        <f t="shared" si="430"/>
        <v>Sem - 39</v>
      </c>
      <c r="U2530" s="10" t="str">
        <f t="shared" si="431"/>
        <v>Septembre</v>
      </c>
      <c r="V2530" s="36" t="str">
        <f t="shared" si="425"/>
        <v>2026</v>
      </c>
      <c r="W2530" s="34"/>
      <c r="X2530" s="91">
        <f t="shared" si="432"/>
        <v>0</v>
      </c>
      <c r="Y2530" s="92" t="str">
        <f>VLOOKUP('CM-CIC'!B2461,Annuaire_roster!B:F,4,0)</f>
        <v>EL KAOUTAR Fatima Zahra</v>
      </c>
      <c r="Z2530" s="37" t="s">
        <v>110</v>
      </c>
      <c r="AA2530" s="60" t="s">
        <v>39</v>
      </c>
      <c r="AB2530" s="35" t="str">
        <f t="shared" si="426"/>
        <v/>
      </c>
      <c r="AC2530" s="35" t="str">
        <f t="shared" si="427"/>
        <v/>
      </c>
      <c r="AD2530" s="35" t="str">
        <f t="shared" si="428"/>
        <v/>
      </c>
      <c r="AE2530" s="45" t="str">
        <f t="shared" si="429"/>
        <v/>
      </c>
      <c r="AF2530" s="61"/>
      <c r="AG2530" s="45"/>
    </row>
    <row r="2531" spans="1:33" x14ac:dyDescent="0.2">
      <c r="A2531" s="59">
        <f>+VLOOKUP(B2531,Annuaire_roster!B:G,5,0)</f>
        <v>1373</v>
      </c>
      <c r="B2531" s="78" t="s">
        <v>118</v>
      </c>
      <c r="C2531" s="73">
        <v>0.3034722222222222</v>
      </c>
      <c r="D2531" s="73">
        <v>0.29166666666666669</v>
      </c>
      <c r="E2531" s="66">
        <v>0.70833333333333337</v>
      </c>
      <c r="F2531" s="66">
        <v>0.70833333333333337</v>
      </c>
      <c r="G2531" s="67"/>
      <c r="H2531" s="67"/>
      <c r="I2531" s="108"/>
      <c r="J2531" s="67"/>
      <c r="K2531" s="69"/>
      <c r="L2531" s="67">
        <v>0</v>
      </c>
      <c r="M2531" s="74">
        <v>0</v>
      </c>
      <c r="N2531" s="34">
        <f t="shared" si="433"/>
        <v>0.375</v>
      </c>
      <c r="O2531" s="38">
        <f t="shared" si="434"/>
        <v>0.375</v>
      </c>
      <c r="P2531" s="77" t="s">
        <v>83</v>
      </c>
      <c r="Q2531" s="135">
        <v>44825</v>
      </c>
      <c r="R2531" s="35">
        <f t="shared" si="423"/>
        <v>0</v>
      </c>
      <c r="S2531" s="35">
        <f t="shared" si="424"/>
        <v>0</v>
      </c>
      <c r="T2531" s="10" t="str">
        <f t="shared" si="430"/>
        <v>Sem - 39</v>
      </c>
      <c r="U2531" s="10" t="str">
        <f t="shared" si="431"/>
        <v>Septembre</v>
      </c>
      <c r="V2531" s="36" t="str">
        <f t="shared" si="425"/>
        <v>2026</v>
      </c>
      <c r="W2531" s="34"/>
      <c r="X2531" s="91">
        <f t="shared" si="432"/>
        <v>0</v>
      </c>
      <c r="Y2531" s="92" t="str">
        <f>VLOOKUP('CM-CIC'!B2462,Annuaire_roster!B:F,4,0)</f>
        <v>EL KAOUTAR Fatima Zahra</v>
      </c>
      <c r="Z2531" s="37" t="s">
        <v>110</v>
      </c>
      <c r="AA2531" s="60" t="s">
        <v>39</v>
      </c>
      <c r="AB2531" s="35" t="str">
        <f t="shared" si="426"/>
        <v/>
      </c>
      <c r="AC2531" s="35" t="str">
        <f t="shared" si="427"/>
        <v/>
      </c>
      <c r="AD2531" s="35" t="str">
        <f t="shared" si="428"/>
        <v/>
      </c>
      <c r="AE2531" s="45" t="str">
        <f t="shared" si="429"/>
        <v/>
      </c>
      <c r="AF2531" s="61"/>
      <c r="AG2531" s="45"/>
    </row>
    <row r="2532" spans="1:33" x14ac:dyDescent="0.2">
      <c r="A2532" s="59">
        <f>+VLOOKUP(B2532,Annuaire_roster!B:G,5,0)</f>
        <v>1202</v>
      </c>
      <c r="B2532" s="78" t="s">
        <v>161</v>
      </c>
      <c r="C2532" s="73">
        <v>0.2902777777777778</v>
      </c>
      <c r="D2532" s="73">
        <v>0.29166666666666669</v>
      </c>
      <c r="E2532" s="66">
        <v>0.70833333333333337</v>
      </c>
      <c r="F2532" s="66">
        <v>0.70833333333333337</v>
      </c>
      <c r="G2532" s="67"/>
      <c r="H2532" s="67"/>
      <c r="I2532" s="107" t="s">
        <v>63</v>
      </c>
      <c r="J2532" s="67"/>
      <c r="K2532" s="69">
        <v>0</v>
      </c>
      <c r="L2532" s="67">
        <v>0</v>
      </c>
      <c r="M2532" s="74">
        <v>0</v>
      </c>
      <c r="N2532" s="34">
        <f t="shared" si="433"/>
        <v>0.375</v>
      </c>
      <c r="O2532" s="38">
        <f t="shared" si="434"/>
        <v>0.375</v>
      </c>
      <c r="P2532" s="77" t="s">
        <v>83</v>
      </c>
      <c r="Q2532" s="135">
        <v>44825</v>
      </c>
      <c r="R2532" s="35">
        <f t="shared" si="423"/>
        <v>0</v>
      </c>
      <c r="S2532" s="35">
        <f t="shared" si="424"/>
        <v>0</v>
      </c>
      <c r="T2532" s="10" t="str">
        <f t="shared" si="430"/>
        <v>Sem - 39</v>
      </c>
      <c r="U2532" s="10" t="str">
        <f t="shared" si="431"/>
        <v>Septembre</v>
      </c>
      <c r="V2532" s="36" t="str">
        <f t="shared" si="425"/>
        <v>2026</v>
      </c>
      <c r="W2532" s="34"/>
      <c r="X2532" s="91">
        <f t="shared" si="432"/>
        <v>1.388888888888884E-3</v>
      </c>
      <c r="Y2532" s="92" t="str">
        <f>VLOOKUP('CM-CIC'!B2463,Annuaire_roster!B:F,4,0)</f>
        <v>EL KAOUTAR Fatima Zahra</v>
      </c>
      <c r="Z2532" s="37" t="s">
        <v>110</v>
      </c>
      <c r="AA2532" s="60" t="s">
        <v>39</v>
      </c>
      <c r="AB2532" s="35" t="str">
        <f t="shared" si="426"/>
        <v/>
      </c>
      <c r="AC2532" s="35" t="str">
        <f t="shared" si="427"/>
        <v/>
      </c>
      <c r="AD2532" s="35" t="str">
        <f t="shared" si="428"/>
        <v/>
      </c>
      <c r="AE2532" s="45" t="str">
        <f t="shared" si="429"/>
        <v/>
      </c>
      <c r="AF2532" s="61"/>
      <c r="AG2532" s="45"/>
    </row>
    <row r="2533" spans="1:33" x14ac:dyDescent="0.2">
      <c r="A2533" s="59">
        <f>+VLOOKUP(B2533,Annuaire_roster!B:G,5,0)</f>
        <v>1245</v>
      </c>
      <c r="B2533" s="78" t="s">
        <v>90</v>
      </c>
      <c r="C2533" s="73">
        <v>0.28749999999999998</v>
      </c>
      <c r="D2533" s="73">
        <v>0.29166666666666669</v>
      </c>
      <c r="E2533" s="66">
        <v>0.70833333333333337</v>
      </c>
      <c r="F2533" s="66">
        <v>0.70833333333333337</v>
      </c>
      <c r="G2533" s="67"/>
      <c r="H2533" s="67"/>
      <c r="I2533" s="107" t="s">
        <v>63</v>
      </c>
      <c r="J2533" s="67"/>
      <c r="K2533" s="69">
        <v>0</v>
      </c>
      <c r="L2533" s="67">
        <v>0</v>
      </c>
      <c r="M2533" s="74">
        <v>0</v>
      </c>
      <c r="N2533" s="34">
        <f t="shared" si="433"/>
        <v>0.375</v>
      </c>
      <c r="O2533" s="38">
        <f t="shared" si="434"/>
        <v>0.375</v>
      </c>
      <c r="P2533" s="77" t="s">
        <v>83</v>
      </c>
      <c r="Q2533" s="135">
        <v>44825</v>
      </c>
      <c r="R2533" s="35">
        <f t="shared" si="423"/>
        <v>0</v>
      </c>
      <c r="S2533" s="35">
        <f t="shared" si="424"/>
        <v>0</v>
      </c>
      <c r="T2533" s="10" t="str">
        <f t="shared" si="430"/>
        <v>Sem - 39</v>
      </c>
      <c r="U2533" s="10" t="str">
        <f t="shared" si="431"/>
        <v>Septembre</v>
      </c>
      <c r="V2533" s="36" t="str">
        <f t="shared" si="425"/>
        <v>2026</v>
      </c>
      <c r="W2533" s="34"/>
      <c r="X2533" s="91">
        <f t="shared" si="432"/>
        <v>4.1666666666667629E-3</v>
      </c>
      <c r="Y2533" s="92" t="str">
        <f>VLOOKUP('CM-CIC'!B2464,Annuaire_roster!B:F,4,0)</f>
        <v>EL KAOUTAR Fatima Zahra</v>
      </c>
      <c r="Z2533" s="37" t="s">
        <v>110</v>
      </c>
      <c r="AA2533" s="60" t="s">
        <v>39</v>
      </c>
      <c r="AB2533" s="35" t="str">
        <f t="shared" si="426"/>
        <v/>
      </c>
      <c r="AC2533" s="35" t="str">
        <f t="shared" si="427"/>
        <v/>
      </c>
      <c r="AD2533" s="35" t="str">
        <f t="shared" si="428"/>
        <v/>
      </c>
      <c r="AE2533" s="45" t="str">
        <f t="shared" si="429"/>
        <v/>
      </c>
      <c r="AF2533" s="61"/>
      <c r="AG2533" s="45"/>
    </row>
    <row r="2534" spans="1:33" x14ac:dyDescent="0.2">
      <c r="A2534" s="59">
        <f>+VLOOKUP(B2534,Annuaire_roster!B:G,5,0)</f>
        <v>1244</v>
      </c>
      <c r="B2534" s="217" t="s">
        <v>92</v>
      </c>
      <c r="C2534" s="73">
        <v>0.29166666666666669</v>
      </c>
      <c r="D2534" s="73">
        <v>0.29166666666666669</v>
      </c>
      <c r="E2534" s="66">
        <v>0.70833333333333337</v>
      </c>
      <c r="F2534" s="66">
        <v>0.70833333333333337</v>
      </c>
      <c r="G2534" s="67"/>
      <c r="H2534" s="67"/>
      <c r="I2534" s="107" t="s">
        <v>63</v>
      </c>
      <c r="J2534" s="67"/>
      <c r="K2534" s="69">
        <v>0</v>
      </c>
      <c r="L2534" s="67">
        <v>0</v>
      </c>
      <c r="M2534" s="74">
        <v>0</v>
      </c>
      <c r="N2534" s="34">
        <f t="shared" si="433"/>
        <v>0.375</v>
      </c>
      <c r="O2534" s="38">
        <f t="shared" si="434"/>
        <v>0.375</v>
      </c>
      <c r="P2534" s="77" t="s">
        <v>83</v>
      </c>
      <c r="Q2534" s="135">
        <v>44825</v>
      </c>
      <c r="R2534" s="35">
        <f t="shared" si="423"/>
        <v>0</v>
      </c>
      <c r="S2534" s="35">
        <f t="shared" si="424"/>
        <v>0</v>
      </c>
      <c r="T2534" s="10" t="str">
        <f t="shared" si="430"/>
        <v>Sem - 39</v>
      </c>
      <c r="U2534" s="10" t="str">
        <f t="shared" si="431"/>
        <v>Septembre</v>
      </c>
      <c r="V2534" s="36" t="str">
        <f t="shared" si="425"/>
        <v>2026</v>
      </c>
      <c r="W2534" s="34"/>
      <c r="X2534" s="91">
        <f t="shared" si="432"/>
        <v>0</v>
      </c>
      <c r="Y2534" s="92" t="str">
        <f>VLOOKUP('CM-CIC'!B2465,Annuaire_roster!B:F,4,0)</f>
        <v>EL KAOUTAR Fatima Zahra</v>
      </c>
      <c r="Z2534" s="37" t="s">
        <v>110</v>
      </c>
      <c r="AA2534" s="60" t="s">
        <v>39</v>
      </c>
      <c r="AB2534" s="35" t="str">
        <f t="shared" si="426"/>
        <v/>
      </c>
      <c r="AC2534" s="35" t="str">
        <f t="shared" si="427"/>
        <v/>
      </c>
      <c r="AD2534" s="35" t="str">
        <f t="shared" si="428"/>
        <v/>
      </c>
      <c r="AE2534" s="45" t="str">
        <f t="shared" si="429"/>
        <v/>
      </c>
      <c r="AF2534" s="61"/>
      <c r="AG2534" s="45"/>
    </row>
    <row r="2535" spans="1:33" x14ac:dyDescent="0.2">
      <c r="A2535" s="59">
        <f>+VLOOKUP(B2535,Annuaire_roster!B:G,5,0)</f>
        <v>1302</v>
      </c>
      <c r="B2535" s="78" t="s">
        <v>112</v>
      </c>
      <c r="C2535" s="73">
        <v>0.28958333333333336</v>
      </c>
      <c r="D2535" s="73">
        <v>0.29166666666666669</v>
      </c>
      <c r="E2535" s="66">
        <v>0.70833333333333337</v>
      </c>
      <c r="F2535" s="66">
        <v>0.70833333333333337</v>
      </c>
      <c r="G2535" s="67"/>
      <c r="H2535" s="67"/>
      <c r="I2535" s="107" t="s">
        <v>63</v>
      </c>
      <c r="J2535" s="67"/>
      <c r="K2535" s="69">
        <v>0</v>
      </c>
      <c r="L2535" s="67">
        <v>0</v>
      </c>
      <c r="M2535" s="74">
        <v>0</v>
      </c>
      <c r="N2535" s="34">
        <f t="shared" si="433"/>
        <v>0.375</v>
      </c>
      <c r="O2535" s="38">
        <f t="shared" si="434"/>
        <v>0.375</v>
      </c>
      <c r="P2535" s="77" t="s">
        <v>83</v>
      </c>
      <c r="Q2535" s="135">
        <v>44825</v>
      </c>
      <c r="R2535" s="35">
        <f t="shared" si="423"/>
        <v>0</v>
      </c>
      <c r="S2535" s="35">
        <f t="shared" si="424"/>
        <v>0</v>
      </c>
      <c r="T2535" s="10" t="str">
        <f t="shared" si="430"/>
        <v>Sem - 39</v>
      </c>
      <c r="U2535" s="10" t="str">
        <f t="shared" si="431"/>
        <v>Septembre</v>
      </c>
      <c r="V2535" s="36" t="str">
        <f t="shared" si="425"/>
        <v>2026</v>
      </c>
      <c r="W2535" s="34"/>
      <c r="X2535" s="91">
        <f t="shared" si="432"/>
        <v>2.0833333333333259E-3</v>
      </c>
      <c r="Y2535" s="92" t="str">
        <f>VLOOKUP('CM-CIC'!B2466,Annuaire_roster!B:F,4,0)</f>
        <v>EL KAOUTAR Fatima Zahra</v>
      </c>
      <c r="Z2535" s="37" t="s">
        <v>110</v>
      </c>
      <c r="AA2535" s="60" t="s">
        <v>39</v>
      </c>
      <c r="AB2535" s="35" t="str">
        <f t="shared" si="426"/>
        <v/>
      </c>
      <c r="AC2535" s="35" t="str">
        <f t="shared" si="427"/>
        <v/>
      </c>
      <c r="AD2535" s="35" t="str">
        <f t="shared" si="428"/>
        <v/>
      </c>
      <c r="AE2535" s="45" t="str">
        <f t="shared" si="429"/>
        <v/>
      </c>
      <c r="AF2535" s="61"/>
      <c r="AG2535" s="45"/>
    </row>
    <row r="2536" spans="1:33" x14ac:dyDescent="0.2">
      <c r="A2536" s="59">
        <f>+VLOOKUP(B2536,Annuaire_roster!B:G,5,0)</f>
        <v>1369</v>
      </c>
      <c r="B2536" s="78" t="s">
        <v>113</v>
      </c>
      <c r="C2536" s="73">
        <v>0.28888888888888886</v>
      </c>
      <c r="D2536" s="73">
        <v>0.29166666666666669</v>
      </c>
      <c r="E2536" s="66">
        <v>0.70833333333333337</v>
      </c>
      <c r="F2536" s="66">
        <v>0.70833333333333337</v>
      </c>
      <c r="G2536" s="67"/>
      <c r="H2536" s="67"/>
      <c r="I2536" s="107" t="s">
        <v>63</v>
      </c>
      <c r="J2536" s="67"/>
      <c r="K2536" s="69">
        <v>0</v>
      </c>
      <c r="L2536" s="67">
        <v>0</v>
      </c>
      <c r="M2536" s="74">
        <v>0</v>
      </c>
      <c r="N2536" s="34">
        <f t="shared" si="433"/>
        <v>0.375</v>
      </c>
      <c r="O2536" s="38">
        <f t="shared" si="434"/>
        <v>0.375</v>
      </c>
      <c r="P2536" s="77" t="s">
        <v>83</v>
      </c>
      <c r="Q2536" s="135">
        <v>44825</v>
      </c>
      <c r="R2536" s="35">
        <f t="shared" si="423"/>
        <v>0</v>
      </c>
      <c r="S2536" s="35">
        <f t="shared" si="424"/>
        <v>0</v>
      </c>
      <c r="T2536" s="10" t="str">
        <f t="shared" si="430"/>
        <v>Sem - 39</v>
      </c>
      <c r="U2536" s="10" t="str">
        <f t="shared" si="431"/>
        <v>Septembre</v>
      </c>
      <c r="V2536" s="36" t="str">
        <f t="shared" si="425"/>
        <v>2026</v>
      </c>
      <c r="W2536" s="34"/>
      <c r="X2536" s="91">
        <f t="shared" si="432"/>
        <v>2.7777777777778789E-3</v>
      </c>
      <c r="Y2536" s="92" t="str">
        <f>VLOOKUP('CM-CIC'!B2467,Annuaire_roster!B:F,4,0)</f>
        <v>EL KAOUTAR Fatima Zahra</v>
      </c>
      <c r="Z2536" s="37" t="s">
        <v>110</v>
      </c>
      <c r="AA2536" s="60" t="s">
        <v>39</v>
      </c>
      <c r="AB2536" s="35" t="str">
        <f t="shared" si="426"/>
        <v/>
      </c>
      <c r="AC2536" s="35" t="str">
        <f t="shared" si="427"/>
        <v/>
      </c>
      <c r="AD2536" s="35" t="str">
        <f t="shared" si="428"/>
        <v/>
      </c>
      <c r="AE2536" s="45" t="str">
        <f t="shared" si="429"/>
        <v/>
      </c>
      <c r="AF2536" s="61"/>
      <c r="AG2536" s="45"/>
    </row>
    <row r="2537" spans="1:33" x14ac:dyDescent="0.2">
      <c r="A2537" s="59">
        <f>+VLOOKUP(B2537,Annuaire_roster!B:G,5,0)</f>
        <v>1422</v>
      </c>
      <c r="B2537" s="78" t="s">
        <v>148</v>
      </c>
      <c r="C2537" s="73">
        <v>0.29097222222222224</v>
      </c>
      <c r="D2537" s="73">
        <v>0.29166666666666669</v>
      </c>
      <c r="E2537" s="66">
        <v>0.70833333333333337</v>
      </c>
      <c r="F2537" s="66">
        <v>0.70833333333333337</v>
      </c>
      <c r="G2537" s="67"/>
      <c r="H2537" s="67"/>
      <c r="I2537" s="107" t="s">
        <v>63</v>
      </c>
      <c r="J2537" s="67"/>
      <c r="K2537" s="69">
        <v>0</v>
      </c>
      <c r="L2537" s="67">
        <v>0</v>
      </c>
      <c r="M2537" s="74">
        <v>0</v>
      </c>
      <c r="N2537" s="34">
        <f t="shared" si="433"/>
        <v>0.375</v>
      </c>
      <c r="O2537" s="38">
        <f t="shared" si="434"/>
        <v>0.375</v>
      </c>
      <c r="P2537" s="77" t="s">
        <v>83</v>
      </c>
      <c r="Q2537" s="135">
        <v>44825</v>
      </c>
      <c r="R2537" s="35">
        <f t="shared" si="423"/>
        <v>0</v>
      </c>
      <c r="S2537" s="35">
        <f t="shared" si="424"/>
        <v>0</v>
      </c>
      <c r="T2537" s="10" t="str">
        <f t="shared" si="430"/>
        <v>Sem - 39</v>
      </c>
      <c r="U2537" s="10" t="str">
        <f t="shared" si="431"/>
        <v>Septembre</v>
      </c>
      <c r="V2537" s="36" t="str">
        <f t="shared" si="425"/>
        <v>2026</v>
      </c>
      <c r="W2537" s="34"/>
      <c r="X2537" s="91">
        <f t="shared" si="432"/>
        <v>0</v>
      </c>
      <c r="Y2537" s="92" t="str">
        <f>VLOOKUP('CM-CIC'!B2468,Annuaire_roster!B:F,4,0)</f>
        <v>EL KAOUTAR Fatima Zahra</v>
      </c>
      <c r="Z2537" s="37" t="s">
        <v>110</v>
      </c>
      <c r="AA2537" s="60" t="s">
        <v>39</v>
      </c>
      <c r="AB2537" s="35" t="str">
        <f t="shared" si="426"/>
        <v/>
      </c>
      <c r="AC2537" s="35" t="str">
        <f t="shared" si="427"/>
        <v/>
      </c>
      <c r="AD2537" s="35" t="str">
        <f t="shared" si="428"/>
        <v/>
      </c>
      <c r="AE2537" s="45" t="str">
        <f t="shared" si="429"/>
        <v/>
      </c>
      <c r="AF2537" s="61"/>
      <c r="AG2537" s="45"/>
    </row>
    <row r="2538" spans="1:33" x14ac:dyDescent="0.2">
      <c r="A2538" s="59">
        <f>+VLOOKUP(B2538,Annuaire_roster!B:G,5,0)</f>
        <v>1423</v>
      </c>
      <c r="B2538" s="78" t="s">
        <v>149</v>
      </c>
      <c r="C2538" s="73">
        <v>0.29166666666666669</v>
      </c>
      <c r="D2538" s="73">
        <v>0.29166666666666669</v>
      </c>
      <c r="E2538" s="66">
        <v>0.70833333333333337</v>
      </c>
      <c r="F2538" s="66">
        <v>0.70833333333333337</v>
      </c>
      <c r="G2538" s="67"/>
      <c r="H2538" s="67"/>
      <c r="I2538" s="107" t="s">
        <v>63</v>
      </c>
      <c r="J2538" s="67"/>
      <c r="K2538" s="69">
        <v>0</v>
      </c>
      <c r="L2538" s="67">
        <v>0</v>
      </c>
      <c r="M2538" s="74">
        <v>0</v>
      </c>
      <c r="N2538" s="34">
        <f t="shared" si="433"/>
        <v>0.375</v>
      </c>
      <c r="O2538" s="38">
        <f t="shared" si="434"/>
        <v>0.375</v>
      </c>
      <c r="P2538" s="77" t="s">
        <v>83</v>
      </c>
      <c r="Q2538" s="135">
        <v>44825</v>
      </c>
      <c r="R2538" s="35">
        <f t="shared" si="423"/>
        <v>0</v>
      </c>
      <c r="S2538" s="35">
        <f t="shared" si="424"/>
        <v>0</v>
      </c>
      <c r="T2538" s="10" t="str">
        <f t="shared" si="430"/>
        <v>Sem - 39</v>
      </c>
      <c r="U2538" s="10" t="str">
        <f t="shared" si="431"/>
        <v>Septembre</v>
      </c>
      <c r="V2538" s="36" t="str">
        <f t="shared" si="425"/>
        <v>2026</v>
      </c>
      <c r="W2538" s="34"/>
      <c r="X2538" s="91">
        <f t="shared" si="432"/>
        <v>0</v>
      </c>
      <c r="Y2538" s="92" t="str">
        <f>VLOOKUP('CM-CIC'!B2469,Annuaire_roster!B:F,4,0)</f>
        <v>EL KAOUTAR Fatima Zahra</v>
      </c>
      <c r="Z2538" s="37" t="s">
        <v>110</v>
      </c>
      <c r="AA2538" s="60" t="s">
        <v>39</v>
      </c>
      <c r="AB2538" s="35" t="str">
        <f t="shared" si="426"/>
        <v/>
      </c>
      <c r="AC2538" s="35" t="str">
        <f t="shared" si="427"/>
        <v/>
      </c>
      <c r="AD2538" s="35" t="str">
        <f t="shared" si="428"/>
        <v/>
      </c>
      <c r="AE2538" s="45" t="str">
        <f t="shared" si="429"/>
        <v/>
      </c>
      <c r="AF2538" s="61"/>
      <c r="AG2538" s="45"/>
    </row>
    <row r="2539" spans="1:33" x14ac:dyDescent="0.2">
      <c r="A2539" s="59">
        <f>+VLOOKUP(B2539,Annuaire_roster!B:G,5,0)</f>
        <v>1177</v>
      </c>
      <c r="B2539" s="78" t="s">
        <v>75</v>
      </c>
      <c r="C2539" s="73">
        <v>0.28958333333333336</v>
      </c>
      <c r="D2539" s="73">
        <v>0.29166666666666669</v>
      </c>
      <c r="E2539" s="66">
        <v>0.70833333333333337</v>
      </c>
      <c r="F2539" s="66">
        <v>0.70833333333333337</v>
      </c>
      <c r="G2539" s="67"/>
      <c r="H2539" s="67"/>
      <c r="I2539" s="107" t="s">
        <v>63</v>
      </c>
      <c r="J2539" s="67"/>
      <c r="K2539" s="69">
        <v>0</v>
      </c>
      <c r="L2539" s="67">
        <v>0</v>
      </c>
      <c r="M2539" s="74">
        <v>0</v>
      </c>
      <c r="N2539" s="34">
        <f t="shared" si="433"/>
        <v>0.375</v>
      </c>
      <c r="O2539" s="38">
        <f t="shared" si="434"/>
        <v>0.375</v>
      </c>
      <c r="P2539" s="77" t="s">
        <v>83</v>
      </c>
      <c r="Q2539" s="135">
        <v>44825</v>
      </c>
      <c r="R2539" s="35">
        <f t="shared" si="423"/>
        <v>0</v>
      </c>
      <c r="S2539" s="35">
        <f t="shared" si="424"/>
        <v>0</v>
      </c>
      <c r="T2539" s="10" t="str">
        <f t="shared" si="430"/>
        <v>Sem - 39</v>
      </c>
      <c r="U2539" s="10" t="str">
        <f t="shared" si="431"/>
        <v>Septembre</v>
      </c>
      <c r="V2539" s="36" t="str">
        <f t="shared" si="425"/>
        <v>2026</v>
      </c>
      <c r="W2539" s="34"/>
      <c r="X2539" s="91">
        <f t="shared" si="432"/>
        <v>2.0833333333333259E-3</v>
      </c>
      <c r="Y2539" s="92" t="str">
        <f>VLOOKUP('CM-CIC'!B2470,Annuaire_roster!B:F,4,0)</f>
        <v>EL KAOUTAR Fatima Zahra</v>
      </c>
      <c r="Z2539" s="37" t="s">
        <v>110</v>
      </c>
      <c r="AA2539" s="60" t="s">
        <v>39</v>
      </c>
      <c r="AB2539" s="35" t="str">
        <f t="shared" si="426"/>
        <v/>
      </c>
      <c r="AC2539" s="35" t="str">
        <f t="shared" si="427"/>
        <v/>
      </c>
      <c r="AD2539" s="35" t="str">
        <f t="shared" si="428"/>
        <v/>
      </c>
      <c r="AE2539" s="45" t="str">
        <f t="shared" si="429"/>
        <v/>
      </c>
      <c r="AF2539" s="61"/>
      <c r="AG2539" s="45"/>
    </row>
    <row r="2540" spans="1:33" x14ac:dyDescent="0.2">
      <c r="A2540" s="59">
        <f>+VLOOKUP(B2540,Annuaire_roster!B:G,5,0)</f>
        <v>1197</v>
      </c>
      <c r="B2540" s="78" t="s">
        <v>82</v>
      </c>
      <c r="C2540" s="73">
        <v>0.2902777777777778</v>
      </c>
      <c r="D2540" s="73">
        <v>0.29166666666666669</v>
      </c>
      <c r="E2540" s="66">
        <v>0.70833333333333337</v>
      </c>
      <c r="F2540" s="66">
        <v>0.70833333333333337</v>
      </c>
      <c r="G2540" s="67"/>
      <c r="H2540" s="67"/>
      <c r="I2540" s="107" t="s">
        <v>63</v>
      </c>
      <c r="J2540" s="67"/>
      <c r="K2540" s="69">
        <v>0</v>
      </c>
      <c r="L2540" s="67">
        <v>0</v>
      </c>
      <c r="M2540" s="74">
        <v>0</v>
      </c>
      <c r="N2540" s="34">
        <f t="shared" si="433"/>
        <v>0.375</v>
      </c>
      <c r="O2540" s="38">
        <f t="shared" si="434"/>
        <v>0.375</v>
      </c>
      <c r="P2540" s="77" t="s">
        <v>83</v>
      </c>
      <c r="Q2540" s="135">
        <v>44825</v>
      </c>
      <c r="R2540" s="35">
        <f t="shared" si="423"/>
        <v>0</v>
      </c>
      <c r="S2540" s="35">
        <f t="shared" si="424"/>
        <v>0</v>
      </c>
      <c r="T2540" s="10" t="str">
        <f t="shared" si="430"/>
        <v>Sem - 39</v>
      </c>
      <c r="U2540" s="10" t="str">
        <f t="shared" si="431"/>
        <v>Septembre</v>
      </c>
      <c r="V2540" s="36" t="str">
        <f t="shared" si="425"/>
        <v>2026</v>
      </c>
      <c r="W2540" s="34"/>
      <c r="X2540" s="91">
        <f t="shared" si="432"/>
        <v>1.388888888888884E-3</v>
      </c>
      <c r="Y2540" s="92" t="str">
        <f>VLOOKUP('CM-CIC'!B2471,Annuaire_roster!B:F,4,0)</f>
        <v>EL KAOUTAR Fatima Zahra</v>
      </c>
      <c r="Z2540" s="37" t="s">
        <v>110</v>
      </c>
      <c r="AA2540" s="60" t="s">
        <v>39</v>
      </c>
      <c r="AB2540" s="35" t="str">
        <f t="shared" si="426"/>
        <v/>
      </c>
      <c r="AC2540" s="35" t="str">
        <f t="shared" si="427"/>
        <v/>
      </c>
      <c r="AD2540" s="35" t="str">
        <f t="shared" si="428"/>
        <v/>
      </c>
      <c r="AE2540" s="45" t="str">
        <f t="shared" si="429"/>
        <v/>
      </c>
      <c r="AF2540" s="61"/>
      <c r="AG2540" s="45"/>
    </row>
    <row r="2541" spans="1:33" x14ac:dyDescent="0.2">
      <c r="A2541" s="59">
        <f>+VLOOKUP(B2541,Annuaire_roster!B:G,5,0)</f>
        <v>1425</v>
      </c>
      <c r="B2541" s="78" t="s">
        <v>150</v>
      </c>
      <c r="C2541" s="73">
        <v>0.2902777777777778</v>
      </c>
      <c r="D2541" s="73">
        <v>0.29166666666666669</v>
      </c>
      <c r="E2541" s="66">
        <v>0.70833333333333337</v>
      </c>
      <c r="F2541" s="66">
        <v>0.70833333333333337</v>
      </c>
      <c r="G2541" s="67"/>
      <c r="H2541" s="67"/>
      <c r="I2541" s="107" t="s">
        <v>63</v>
      </c>
      <c r="J2541" s="67"/>
      <c r="K2541" s="69">
        <v>0</v>
      </c>
      <c r="L2541" s="67">
        <v>0</v>
      </c>
      <c r="M2541" s="74">
        <v>0</v>
      </c>
      <c r="N2541" s="34">
        <f t="shared" si="433"/>
        <v>0.375</v>
      </c>
      <c r="O2541" s="38">
        <f t="shared" si="434"/>
        <v>0.375</v>
      </c>
      <c r="P2541" s="77" t="s">
        <v>83</v>
      </c>
      <c r="Q2541" s="135">
        <v>44825</v>
      </c>
      <c r="R2541" s="35">
        <f t="shared" si="423"/>
        <v>0</v>
      </c>
      <c r="S2541" s="35">
        <f t="shared" si="424"/>
        <v>0</v>
      </c>
      <c r="T2541" s="10" t="str">
        <f t="shared" si="430"/>
        <v>Sem - 39</v>
      </c>
      <c r="U2541" s="10" t="str">
        <f t="shared" si="431"/>
        <v>Septembre</v>
      </c>
      <c r="V2541" s="36" t="str">
        <f t="shared" si="425"/>
        <v>2026</v>
      </c>
      <c r="W2541" s="34"/>
      <c r="X2541" s="91">
        <f t="shared" si="432"/>
        <v>1.388888888888884E-3</v>
      </c>
      <c r="Y2541" s="92" t="str">
        <f>VLOOKUP('CM-CIC'!B2472,Annuaire_roster!B:F,4,0)</f>
        <v>EL KAOUTAR Fatima Zahra</v>
      </c>
      <c r="Z2541" s="37" t="s">
        <v>110</v>
      </c>
      <c r="AA2541" s="60" t="s">
        <v>39</v>
      </c>
      <c r="AB2541" s="35" t="str">
        <f t="shared" si="426"/>
        <v/>
      </c>
      <c r="AC2541" s="35" t="str">
        <f t="shared" si="427"/>
        <v/>
      </c>
      <c r="AD2541" s="35" t="str">
        <f t="shared" si="428"/>
        <v/>
      </c>
      <c r="AE2541" s="45" t="str">
        <f t="shared" si="429"/>
        <v/>
      </c>
      <c r="AF2541" s="61"/>
      <c r="AG2541" s="45"/>
    </row>
    <row r="2542" spans="1:33" x14ac:dyDescent="0.2">
      <c r="A2542" s="59">
        <f>+VLOOKUP(B2542,Annuaire_roster!B:G,5,0)</f>
        <v>1436</v>
      </c>
      <c r="B2542" s="78" t="s">
        <v>157</v>
      </c>
      <c r="C2542" s="73">
        <v>0.29166666666666669</v>
      </c>
      <c r="D2542" s="73">
        <v>0.29166666666666669</v>
      </c>
      <c r="E2542" s="66">
        <v>0.70833333333333337</v>
      </c>
      <c r="F2542" s="66">
        <v>0.70833333333333337</v>
      </c>
      <c r="G2542" s="67"/>
      <c r="H2542" s="67"/>
      <c r="I2542" s="107" t="s">
        <v>63</v>
      </c>
      <c r="J2542" s="67"/>
      <c r="K2542" s="69">
        <v>0</v>
      </c>
      <c r="L2542" s="67">
        <v>0</v>
      </c>
      <c r="M2542" s="74">
        <v>0</v>
      </c>
      <c r="N2542" s="34">
        <f t="shared" si="433"/>
        <v>0.375</v>
      </c>
      <c r="O2542" s="38">
        <f t="shared" si="434"/>
        <v>0.375</v>
      </c>
      <c r="P2542" s="77" t="s">
        <v>83</v>
      </c>
      <c r="Q2542" s="135">
        <v>44825</v>
      </c>
      <c r="R2542" s="35">
        <f t="shared" si="423"/>
        <v>0</v>
      </c>
      <c r="S2542" s="35">
        <f t="shared" si="424"/>
        <v>0</v>
      </c>
      <c r="T2542" s="10" t="str">
        <f t="shared" si="430"/>
        <v>Sem - 39</v>
      </c>
      <c r="U2542" s="10" t="str">
        <f t="shared" si="431"/>
        <v>Septembre</v>
      </c>
      <c r="V2542" s="36" t="str">
        <f t="shared" si="425"/>
        <v>2026</v>
      </c>
      <c r="W2542" s="34"/>
      <c r="X2542" s="91">
        <f t="shared" si="432"/>
        <v>0</v>
      </c>
      <c r="Y2542" s="92" t="str">
        <f>VLOOKUP('CM-CIC'!B2473,Annuaire_roster!B:F,4,0)</f>
        <v>EL KAOUTAR Fatima Zahra</v>
      </c>
      <c r="Z2542" s="37" t="s">
        <v>110</v>
      </c>
      <c r="AA2542" s="60" t="s">
        <v>39</v>
      </c>
      <c r="AB2542" s="35" t="str">
        <f t="shared" si="426"/>
        <v/>
      </c>
      <c r="AC2542" s="35" t="str">
        <f t="shared" si="427"/>
        <v/>
      </c>
      <c r="AD2542" s="35" t="str">
        <f t="shared" si="428"/>
        <v/>
      </c>
      <c r="AE2542" s="45" t="str">
        <f t="shared" si="429"/>
        <v/>
      </c>
      <c r="AF2542" s="61"/>
      <c r="AG2542" s="45"/>
    </row>
    <row r="2543" spans="1:33" x14ac:dyDescent="0.2">
      <c r="A2543" s="59">
        <f>+VLOOKUP(B2543,Annuaire_roster!B:G,5,0)</f>
        <v>1248</v>
      </c>
      <c r="B2543" s="78" t="s">
        <v>91</v>
      </c>
      <c r="C2543" s="73">
        <v>0.3125</v>
      </c>
      <c r="D2543" s="73">
        <v>0.3125</v>
      </c>
      <c r="E2543" s="66">
        <v>0.72916666666666663</v>
      </c>
      <c r="F2543" s="66">
        <v>0.72916666666666663</v>
      </c>
      <c r="G2543" s="67"/>
      <c r="H2543" s="67"/>
      <c r="I2543" s="107" t="s">
        <v>63</v>
      </c>
      <c r="J2543" s="67"/>
      <c r="K2543" s="69">
        <v>0</v>
      </c>
      <c r="L2543" s="67">
        <v>0</v>
      </c>
      <c r="M2543" s="74">
        <v>0</v>
      </c>
      <c r="N2543" s="34">
        <f t="shared" si="433"/>
        <v>0.37499999999999994</v>
      </c>
      <c r="O2543" s="38">
        <f t="shared" si="434"/>
        <v>0.37499999999999994</v>
      </c>
      <c r="P2543" s="77" t="s">
        <v>83</v>
      </c>
      <c r="Q2543" s="135">
        <v>44825</v>
      </c>
      <c r="R2543" s="35">
        <f t="shared" si="423"/>
        <v>0</v>
      </c>
      <c r="S2543" s="35">
        <f t="shared" si="424"/>
        <v>0</v>
      </c>
      <c r="T2543" s="10" t="str">
        <f t="shared" si="430"/>
        <v>Sem - 39</v>
      </c>
      <c r="U2543" s="10" t="str">
        <f t="shared" si="431"/>
        <v>Septembre</v>
      </c>
      <c r="V2543" s="36" t="str">
        <f t="shared" si="425"/>
        <v>2026</v>
      </c>
      <c r="W2543" s="34"/>
      <c r="X2543" s="91">
        <f t="shared" si="432"/>
        <v>0</v>
      </c>
      <c r="Y2543" s="92" t="str">
        <f>VLOOKUP('CM-CIC'!B2474,Annuaire_roster!B:F,4,0)</f>
        <v>EL KAOUTAR Fatima Zahra</v>
      </c>
      <c r="Z2543" s="37" t="s">
        <v>110</v>
      </c>
      <c r="AA2543" s="60" t="s">
        <v>39</v>
      </c>
      <c r="AB2543" s="35" t="str">
        <f t="shared" si="426"/>
        <v/>
      </c>
      <c r="AC2543" s="35" t="str">
        <f t="shared" si="427"/>
        <v/>
      </c>
      <c r="AD2543" s="35" t="str">
        <f t="shared" si="428"/>
        <v/>
      </c>
      <c r="AE2543" s="45" t="str">
        <f t="shared" si="429"/>
        <v/>
      </c>
      <c r="AF2543" s="61"/>
      <c r="AG2543" s="45"/>
    </row>
    <row r="2544" spans="1:33" x14ac:dyDescent="0.2">
      <c r="A2544" s="59">
        <f>+VLOOKUP(B2544,Annuaire_roster!B:G,5,0)</f>
        <v>1437</v>
      </c>
      <c r="B2544" s="78" t="s">
        <v>158</v>
      </c>
      <c r="C2544" s="73"/>
      <c r="D2544" s="73" t="s">
        <v>188</v>
      </c>
      <c r="E2544" s="66"/>
      <c r="F2544" s="66" t="s">
        <v>188</v>
      </c>
      <c r="G2544" s="67"/>
      <c r="H2544" s="67"/>
      <c r="I2544" s="107" t="s">
        <v>63</v>
      </c>
      <c r="J2544" s="67"/>
      <c r="K2544" s="69">
        <v>0</v>
      </c>
      <c r="L2544" s="67">
        <v>0</v>
      </c>
      <c r="M2544" s="74">
        <v>0</v>
      </c>
      <c r="N2544" s="34" t="str">
        <f t="shared" si="433"/>
        <v/>
      </c>
      <c r="O2544" s="38">
        <f t="shared" si="434"/>
        <v>0</v>
      </c>
      <c r="P2544" s="77" t="s">
        <v>83</v>
      </c>
      <c r="Q2544" s="135">
        <v>44825</v>
      </c>
      <c r="R2544" s="35">
        <f t="shared" si="423"/>
        <v>0</v>
      </c>
      <c r="S2544" s="35">
        <f t="shared" si="424"/>
        <v>0</v>
      </c>
      <c r="T2544" s="10" t="str">
        <f t="shared" si="430"/>
        <v>Sem - 39</v>
      </c>
      <c r="U2544" s="10" t="str">
        <f t="shared" si="431"/>
        <v>Septembre</v>
      </c>
      <c r="V2544" s="36" t="str">
        <f t="shared" si="425"/>
        <v>2026</v>
      </c>
      <c r="W2544" s="34"/>
      <c r="X2544" s="91">
        <f t="shared" si="432"/>
        <v>0</v>
      </c>
      <c r="Y2544" s="92" t="str">
        <f>VLOOKUP('CM-CIC'!B2475,Annuaire_roster!B:F,4,0)</f>
        <v>EL KAOUTAR Fatima Zahra</v>
      </c>
      <c r="Z2544" s="37" t="s">
        <v>110</v>
      </c>
      <c r="AA2544" s="60" t="s">
        <v>39</v>
      </c>
      <c r="AB2544" s="35">
        <f t="shared" si="426"/>
        <v>0.33333333333333298</v>
      </c>
      <c r="AC2544" s="35" t="str">
        <f t="shared" si="427"/>
        <v/>
      </c>
      <c r="AD2544" s="35" t="str">
        <f t="shared" si="428"/>
        <v/>
      </c>
      <c r="AE2544" s="45" t="str">
        <f t="shared" si="429"/>
        <v/>
      </c>
      <c r="AF2544" s="61"/>
      <c r="AG2544" s="45"/>
    </row>
    <row r="2545" spans="1:33" x14ac:dyDescent="0.2">
      <c r="A2545" s="59">
        <f>+VLOOKUP(B2545,Annuaire_roster!B:G,5,0)</f>
        <v>1423</v>
      </c>
      <c r="B2545" s="78" t="s">
        <v>149</v>
      </c>
      <c r="C2545" s="73">
        <v>0.30277777777777776</v>
      </c>
      <c r="D2545" s="73">
        <v>0.29166666666666669</v>
      </c>
      <c r="E2545" s="66">
        <v>0.70833333333333337</v>
      </c>
      <c r="F2545" s="66">
        <v>0.70833333333333337</v>
      </c>
      <c r="G2545" s="67"/>
      <c r="H2545" s="67"/>
      <c r="I2545" s="108"/>
      <c r="J2545" s="67"/>
      <c r="K2545" s="69"/>
      <c r="L2545" s="67">
        <v>0</v>
      </c>
      <c r="M2545" s="74">
        <v>0</v>
      </c>
      <c r="N2545" s="34">
        <f t="shared" si="433"/>
        <v>0.375</v>
      </c>
      <c r="O2545" s="38">
        <f t="shared" si="434"/>
        <v>0.375</v>
      </c>
      <c r="P2545" s="77" t="s">
        <v>83</v>
      </c>
      <c r="Q2545" s="135">
        <v>44826</v>
      </c>
      <c r="R2545" s="35">
        <f t="shared" si="423"/>
        <v>0</v>
      </c>
      <c r="S2545" s="35">
        <f t="shared" si="424"/>
        <v>0</v>
      </c>
      <c r="T2545" s="10" t="str">
        <f t="shared" si="430"/>
        <v>Sem - 39</v>
      </c>
      <c r="U2545" s="10" t="str">
        <f t="shared" si="431"/>
        <v>Septembre</v>
      </c>
      <c r="V2545" s="36" t="str">
        <f t="shared" si="425"/>
        <v>2026</v>
      </c>
      <c r="W2545" s="34"/>
      <c r="X2545" s="91">
        <f t="shared" si="432"/>
        <v>0</v>
      </c>
      <c r="Y2545" s="92" t="str">
        <f>VLOOKUP('CM-CIC'!B2476,Annuaire_roster!B:F,4,0)</f>
        <v>EL KAOUTAR Fatima Zahra</v>
      </c>
      <c r="Z2545" s="37" t="s">
        <v>110</v>
      </c>
      <c r="AA2545" s="60" t="s">
        <v>39</v>
      </c>
      <c r="AB2545" s="35" t="str">
        <f t="shared" si="426"/>
        <v/>
      </c>
      <c r="AC2545" s="35" t="str">
        <f t="shared" si="427"/>
        <v/>
      </c>
      <c r="AD2545" s="35" t="str">
        <f t="shared" si="428"/>
        <v/>
      </c>
      <c r="AE2545" s="45" t="str">
        <f t="shared" si="429"/>
        <v/>
      </c>
      <c r="AF2545" s="61"/>
      <c r="AG2545" s="45"/>
    </row>
    <row r="2546" spans="1:33" x14ac:dyDescent="0.2">
      <c r="A2546" s="59">
        <f>+VLOOKUP(B2546,Annuaire_roster!B:G,5,0)</f>
        <v>1248</v>
      </c>
      <c r="B2546" s="78" t="s">
        <v>91</v>
      </c>
      <c r="C2546" s="73">
        <v>0.3263888888888889</v>
      </c>
      <c r="D2546" s="73">
        <v>0.3125</v>
      </c>
      <c r="E2546" s="66">
        <v>0.72916666666666663</v>
      </c>
      <c r="F2546" s="66">
        <v>0.72916666666666663</v>
      </c>
      <c r="G2546" s="67"/>
      <c r="H2546" s="67"/>
      <c r="I2546" s="108"/>
      <c r="J2546" s="67"/>
      <c r="K2546" s="69"/>
      <c r="L2546" s="67">
        <v>0</v>
      </c>
      <c r="M2546" s="74">
        <v>0</v>
      </c>
      <c r="N2546" s="34">
        <f t="shared" si="433"/>
        <v>0.37499999999999994</v>
      </c>
      <c r="O2546" s="38">
        <f t="shared" si="434"/>
        <v>0.37499999999999994</v>
      </c>
      <c r="P2546" s="77" t="s">
        <v>83</v>
      </c>
      <c r="Q2546" s="135">
        <v>44826</v>
      </c>
      <c r="R2546" s="35">
        <f t="shared" si="423"/>
        <v>0</v>
      </c>
      <c r="S2546" s="35">
        <f t="shared" si="424"/>
        <v>0</v>
      </c>
      <c r="T2546" s="10" t="str">
        <f t="shared" si="430"/>
        <v>Sem - 39</v>
      </c>
      <c r="U2546" s="10" t="str">
        <f t="shared" si="431"/>
        <v>Septembre</v>
      </c>
      <c r="V2546" s="36" t="str">
        <f t="shared" si="425"/>
        <v>2026</v>
      </c>
      <c r="W2546" s="34"/>
      <c r="X2546" s="91">
        <f t="shared" si="432"/>
        <v>0</v>
      </c>
      <c r="Y2546" s="92" t="str">
        <f>VLOOKUP('CM-CIC'!B2477,Annuaire_roster!B:F,4,0)</f>
        <v>EL KAOUTAR Fatima Zahra</v>
      </c>
      <c r="Z2546" s="37" t="s">
        <v>110</v>
      </c>
      <c r="AA2546" s="60" t="s">
        <v>39</v>
      </c>
      <c r="AB2546" s="35" t="str">
        <f t="shared" si="426"/>
        <v/>
      </c>
      <c r="AC2546" s="35" t="str">
        <f t="shared" si="427"/>
        <v/>
      </c>
      <c r="AD2546" s="35" t="str">
        <f t="shared" si="428"/>
        <v/>
      </c>
      <c r="AE2546" s="45" t="str">
        <f t="shared" si="429"/>
        <v/>
      </c>
      <c r="AF2546" s="61"/>
      <c r="AG2546" s="45"/>
    </row>
    <row r="2547" spans="1:33" x14ac:dyDescent="0.2">
      <c r="A2547" s="59">
        <f>+VLOOKUP(B2547,Annuaire_roster!B:G,5,0)</f>
        <v>1202</v>
      </c>
      <c r="B2547" s="78" t="s">
        <v>161</v>
      </c>
      <c r="C2547" s="73">
        <v>0.28958333333333336</v>
      </c>
      <c r="D2547" s="73">
        <v>0.29166666666666669</v>
      </c>
      <c r="E2547" s="66">
        <v>0.70833333333333337</v>
      </c>
      <c r="F2547" s="66">
        <v>0.70833333333333337</v>
      </c>
      <c r="G2547" s="67"/>
      <c r="H2547" s="67"/>
      <c r="I2547" s="107" t="s">
        <v>63</v>
      </c>
      <c r="J2547" s="67"/>
      <c r="K2547" s="69">
        <v>0</v>
      </c>
      <c r="L2547" s="67">
        <v>0</v>
      </c>
      <c r="M2547" s="74">
        <v>0</v>
      </c>
      <c r="N2547" s="34">
        <f t="shared" si="433"/>
        <v>0.375</v>
      </c>
      <c r="O2547" s="38">
        <f t="shared" si="434"/>
        <v>0.375</v>
      </c>
      <c r="P2547" s="77" t="s">
        <v>83</v>
      </c>
      <c r="Q2547" s="135">
        <v>44826</v>
      </c>
      <c r="R2547" s="35">
        <f t="shared" ref="R2547:R2610" si="435">IF(M2547="Abs",O2547,0)</f>
        <v>0</v>
      </c>
      <c r="S2547" s="35">
        <f t="shared" ref="S2547:S2610" si="436">SUM(R2547,L2547,I2547,J2547,W2547,H2547)</f>
        <v>0</v>
      </c>
      <c r="T2547" s="10" t="str">
        <f t="shared" si="430"/>
        <v>Sem - 39</v>
      </c>
      <c r="U2547" s="10" t="str">
        <f t="shared" si="431"/>
        <v>Septembre</v>
      </c>
      <c r="V2547" s="36" t="str">
        <f t="shared" ref="V2547:V2610" si="437">+TEXT(Q2547,"aaa")</f>
        <v>2026</v>
      </c>
      <c r="W2547" s="34"/>
      <c r="X2547" s="91">
        <f t="shared" si="432"/>
        <v>2.0833333333333259E-3</v>
      </c>
      <c r="Y2547" s="92" t="str">
        <f>VLOOKUP('CM-CIC'!B2478,Annuaire_roster!B:F,4,0)</f>
        <v>EL KAOUTAR Fatima Zahra</v>
      </c>
      <c r="Z2547" s="37" t="s">
        <v>110</v>
      </c>
      <c r="AA2547" s="60" t="s">
        <v>39</v>
      </c>
      <c r="AB2547" s="35" t="str">
        <f t="shared" ref="AB2547:AB2610" si="438">IF(AND(D2547="Congé",F2547="Congé"),0.333333333333333,IF(OR(AND(D2547="Congé",F2547&lt;&gt;"Congé"),(AND(F2547="Congé",D2547&lt;&gt;"Congé"))),0.166666666666667,""))</f>
        <v/>
      </c>
      <c r="AC2547" s="35" t="str">
        <f t="shared" ref="AC2547:AC2610" si="439">IF(AND(D2547="Congé sans solde",F2547="Congé sans solde"),0.333333333333333,IF(OR(AND(D2547="Congé sans solde",F2547&lt;&gt;"Congé sans solde"),(AND(F2547="Congé sans solde",D2547&lt;&gt;"Congé sans solde"))),0.166666666666667,""))</f>
        <v/>
      </c>
      <c r="AD2547" s="35" t="str">
        <f t="shared" ref="AD2547:AD2610" si="440">IF(AND(D2547="Congé spécial",F2547="Congé spécial"),0.333333333333333,IF(OR(AND(D2547="Congé spécial",F2547&lt;&gt;"Congé décès"),(AND(F2547="Congé spécial",D2547&lt;&gt;"Congé spécial"))),0.166666666666667,""))</f>
        <v/>
      </c>
      <c r="AE2547" s="45" t="str">
        <f t="shared" ref="AE2547:AE2610" si="441">IF(AND(D2547="Férié",F2547="Férié"),0.333333333333333,IF(OR(AND(D2547="Férié",F2547&lt;&gt;"Férié"),(AND(F2547="Férié",D2547&lt;&gt;"Férié"))),0.166666666666667,""))</f>
        <v/>
      </c>
      <c r="AF2547" s="61"/>
      <c r="AG2547" s="45"/>
    </row>
    <row r="2548" spans="1:33" x14ac:dyDescent="0.2">
      <c r="A2548" s="59">
        <f>+VLOOKUP(B2548,Annuaire_roster!B:G,5,0)</f>
        <v>1245</v>
      </c>
      <c r="B2548" s="217" t="s">
        <v>90</v>
      </c>
      <c r="C2548" s="73"/>
      <c r="D2548" s="73">
        <v>0.29166666666666669</v>
      </c>
      <c r="E2548" s="66"/>
      <c r="F2548" s="66">
        <v>0.70833333333333337</v>
      </c>
      <c r="G2548" s="67"/>
      <c r="H2548" s="67"/>
      <c r="I2548" s="107" t="s">
        <v>63</v>
      </c>
      <c r="J2548" s="67"/>
      <c r="K2548" s="69">
        <v>0</v>
      </c>
      <c r="L2548" s="67">
        <v>0</v>
      </c>
      <c r="M2548" s="74" t="s">
        <v>187</v>
      </c>
      <c r="N2548" s="34" t="str">
        <f t="shared" si="433"/>
        <v/>
      </c>
      <c r="O2548" s="38">
        <f t="shared" si="434"/>
        <v>0.375</v>
      </c>
      <c r="P2548" s="77" t="s">
        <v>83</v>
      </c>
      <c r="Q2548" s="135">
        <v>44826</v>
      </c>
      <c r="R2548" s="35">
        <f t="shared" si="435"/>
        <v>0.375</v>
      </c>
      <c r="S2548" s="35">
        <f t="shared" si="436"/>
        <v>0.375</v>
      </c>
      <c r="T2548" s="10" t="str">
        <f t="shared" si="430"/>
        <v>Sem - 39</v>
      </c>
      <c r="U2548" s="10" t="str">
        <f t="shared" si="431"/>
        <v>Septembre</v>
      </c>
      <c r="V2548" s="36" t="str">
        <f t="shared" si="437"/>
        <v>2026</v>
      </c>
      <c r="W2548" s="34"/>
      <c r="X2548" s="91">
        <f t="shared" si="432"/>
        <v>0</v>
      </c>
      <c r="Y2548" s="92" t="str">
        <f>VLOOKUP('CM-CIC'!B2479,Annuaire_roster!B:F,4,0)</f>
        <v>EL KAOUTAR Fatima Zahra</v>
      </c>
      <c r="Z2548" s="37" t="s">
        <v>110</v>
      </c>
      <c r="AA2548" s="60" t="s">
        <v>39</v>
      </c>
      <c r="AB2548" s="35" t="str">
        <f t="shared" si="438"/>
        <v/>
      </c>
      <c r="AC2548" s="35" t="str">
        <f t="shared" si="439"/>
        <v/>
      </c>
      <c r="AD2548" s="35" t="str">
        <f t="shared" si="440"/>
        <v/>
      </c>
      <c r="AE2548" s="45" t="str">
        <f t="shared" si="441"/>
        <v/>
      </c>
      <c r="AF2548" s="61"/>
      <c r="AG2548" s="45"/>
    </row>
    <row r="2549" spans="1:33" x14ac:dyDescent="0.2">
      <c r="A2549" s="59">
        <f>+VLOOKUP(B2549,Annuaire_roster!B:G,5,0)</f>
        <v>1244</v>
      </c>
      <c r="B2549" s="78" t="s">
        <v>92</v>
      </c>
      <c r="C2549" s="73">
        <v>0.29166666666666669</v>
      </c>
      <c r="D2549" s="73">
        <v>0.29166666666666669</v>
      </c>
      <c r="E2549" s="66">
        <v>0.70833333333333337</v>
      </c>
      <c r="F2549" s="66">
        <v>0.70833333333333337</v>
      </c>
      <c r="G2549" s="67"/>
      <c r="H2549" s="67"/>
      <c r="I2549" s="107" t="s">
        <v>63</v>
      </c>
      <c r="J2549" s="67"/>
      <c r="K2549" s="69">
        <v>0</v>
      </c>
      <c r="L2549" s="67">
        <v>0</v>
      </c>
      <c r="M2549" s="74">
        <v>0</v>
      </c>
      <c r="N2549" s="34">
        <f t="shared" si="433"/>
        <v>0.375</v>
      </c>
      <c r="O2549" s="38">
        <f t="shared" si="434"/>
        <v>0.375</v>
      </c>
      <c r="P2549" s="77" t="s">
        <v>83</v>
      </c>
      <c r="Q2549" s="135">
        <v>44826</v>
      </c>
      <c r="R2549" s="35">
        <f t="shared" si="435"/>
        <v>0</v>
      </c>
      <c r="S2549" s="35">
        <f t="shared" si="436"/>
        <v>0</v>
      </c>
      <c r="T2549" s="10" t="str">
        <f t="shared" si="430"/>
        <v>Sem - 39</v>
      </c>
      <c r="U2549" s="10" t="str">
        <f t="shared" si="431"/>
        <v>Septembre</v>
      </c>
      <c r="V2549" s="36" t="str">
        <f t="shared" si="437"/>
        <v>2026</v>
      </c>
      <c r="W2549" s="34"/>
      <c r="X2549" s="91">
        <f t="shared" si="432"/>
        <v>0</v>
      </c>
      <c r="Y2549" s="92" t="str">
        <f>VLOOKUP('CM-CIC'!B2480,Annuaire_roster!B:F,4,0)</f>
        <v>EL KAOUTAR Fatima Zahra</v>
      </c>
      <c r="Z2549" s="37" t="s">
        <v>110</v>
      </c>
      <c r="AA2549" s="60" t="s">
        <v>39</v>
      </c>
      <c r="AB2549" s="35" t="str">
        <f t="shared" si="438"/>
        <v/>
      </c>
      <c r="AC2549" s="35" t="str">
        <f t="shared" si="439"/>
        <v/>
      </c>
      <c r="AD2549" s="35" t="str">
        <f t="shared" si="440"/>
        <v/>
      </c>
      <c r="AE2549" s="45" t="str">
        <f t="shared" si="441"/>
        <v/>
      </c>
      <c r="AF2549" s="61"/>
      <c r="AG2549" s="45"/>
    </row>
    <row r="2550" spans="1:33" x14ac:dyDescent="0.2">
      <c r="A2550" s="59">
        <f>+VLOOKUP(B2550,Annuaire_roster!B:G,5,0)</f>
        <v>1302</v>
      </c>
      <c r="B2550" s="78" t="s">
        <v>112</v>
      </c>
      <c r="C2550" s="73">
        <v>0.28958333333333336</v>
      </c>
      <c r="D2550" s="73">
        <v>0.29166666666666669</v>
      </c>
      <c r="E2550" s="66">
        <v>0.70833333333333337</v>
      </c>
      <c r="F2550" s="66">
        <v>0.70833333333333337</v>
      </c>
      <c r="G2550" s="67"/>
      <c r="H2550" s="67"/>
      <c r="I2550" s="107" t="s">
        <v>63</v>
      </c>
      <c r="J2550" s="67"/>
      <c r="K2550" s="69">
        <v>0</v>
      </c>
      <c r="L2550" s="67">
        <v>0</v>
      </c>
      <c r="M2550" s="74">
        <v>0</v>
      </c>
      <c r="N2550" s="34">
        <f t="shared" si="433"/>
        <v>0.375</v>
      </c>
      <c r="O2550" s="38">
        <f t="shared" si="434"/>
        <v>0.375</v>
      </c>
      <c r="P2550" s="77" t="s">
        <v>83</v>
      </c>
      <c r="Q2550" s="135">
        <v>44826</v>
      </c>
      <c r="R2550" s="35">
        <f t="shared" si="435"/>
        <v>0</v>
      </c>
      <c r="S2550" s="35">
        <f t="shared" si="436"/>
        <v>0</v>
      </c>
      <c r="T2550" s="10" t="str">
        <f t="shared" si="430"/>
        <v>Sem - 39</v>
      </c>
      <c r="U2550" s="10" t="str">
        <f t="shared" si="431"/>
        <v>Septembre</v>
      </c>
      <c r="V2550" s="36" t="str">
        <f t="shared" si="437"/>
        <v>2026</v>
      </c>
      <c r="W2550" s="34"/>
      <c r="X2550" s="91">
        <f t="shared" si="432"/>
        <v>2.0833333333333259E-3</v>
      </c>
      <c r="Y2550" s="92" t="str">
        <f>VLOOKUP('CM-CIC'!B2481,Annuaire_roster!B:F,4,0)</f>
        <v>EL KAOUTAR Fatima Zahra</v>
      </c>
      <c r="Z2550" s="37" t="s">
        <v>110</v>
      </c>
      <c r="AA2550" s="60" t="s">
        <v>39</v>
      </c>
      <c r="AB2550" s="35" t="str">
        <f t="shared" si="438"/>
        <v/>
      </c>
      <c r="AC2550" s="35" t="str">
        <f t="shared" si="439"/>
        <v/>
      </c>
      <c r="AD2550" s="35" t="str">
        <f t="shared" si="440"/>
        <v/>
      </c>
      <c r="AE2550" s="45" t="str">
        <f t="shared" si="441"/>
        <v/>
      </c>
      <c r="AF2550" s="61"/>
      <c r="AG2550" s="45"/>
    </row>
    <row r="2551" spans="1:33" x14ac:dyDescent="0.2">
      <c r="A2551" s="59">
        <f>+VLOOKUP(B2551,Annuaire_roster!B:G,5,0)</f>
        <v>1369</v>
      </c>
      <c r="B2551" s="78" t="s">
        <v>113</v>
      </c>
      <c r="C2551" s="73">
        <v>0.2902777777777778</v>
      </c>
      <c r="D2551" s="73">
        <v>0.29166666666666669</v>
      </c>
      <c r="E2551" s="66">
        <v>0.70833333333333337</v>
      </c>
      <c r="F2551" s="66">
        <v>0.70833333333333337</v>
      </c>
      <c r="G2551" s="67"/>
      <c r="H2551" s="67"/>
      <c r="I2551" s="107" t="s">
        <v>63</v>
      </c>
      <c r="J2551" s="67"/>
      <c r="K2551" s="69">
        <v>0</v>
      </c>
      <c r="L2551" s="67">
        <v>0</v>
      </c>
      <c r="M2551" s="74">
        <v>0</v>
      </c>
      <c r="N2551" s="34">
        <f t="shared" si="433"/>
        <v>0.375</v>
      </c>
      <c r="O2551" s="38">
        <f t="shared" si="434"/>
        <v>0.375</v>
      </c>
      <c r="P2551" s="77" t="s">
        <v>83</v>
      </c>
      <c r="Q2551" s="135">
        <v>44826</v>
      </c>
      <c r="R2551" s="35">
        <f t="shared" si="435"/>
        <v>0</v>
      </c>
      <c r="S2551" s="35">
        <f t="shared" si="436"/>
        <v>0</v>
      </c>
      <c r="T2551" s="10" t="str">
        <f t="shared" si="430"/>
        <v>Sem - 39</v>
      </c>
      <c r="U2551" s="10" t="str">
        <f t="shared" si="431"/>
        <v>Septembre</v>
      </c>
      <c r="V2551" s="36" t="str">
        <f t="shared" si="437"/>
        <v>2026</v>
      </c>
      <c r="W2551" s="34"/>
      <c r="X2551" s="91">
        <f t="shared" si="432"/>
        <v>1.388888888888884E-3</v>
      </c>
      <c r="Y2551" s="92" t="str">
        <f>VLOOKUP('CM-CIC'!B2482,Annuaire_roster!B:F,4,0)</f>
        <v>EL KAOUTAR Fatima Zahra</v>
      </c>
      <c r="Z2551" s="37" t="s">
        <v>110</v>
      </c>
      <c r="AA2551" s="60" t="s">
        <v>39</v>
      </c>
      <c r="AB2551" s="35" t="str">
        <f t="shared" si="438"/>
        <v/>
      </c>
      <c r="AC2551" s="35" t="str">
        <f t="shared" si="439"/>
        <v/>
      </c>
      <c r="AD2551" s="35" t="str">
        <f t="shared" si="440"/>
        <v/>
      </c>
      <c r="AE2551" s="45" t="str">
        <f t="shared" si="441"/>
        <v/>
      </c>
      <c r="AF2551" s="61"/>
      <c r="AG2551" s="45"/>
    </row>
    <row r="2552" spans="1:33" x14ac:dyDescent="0.2">
      <c r="A2552" s="59">
        <f>+VLOOKUP(B2552,Annuaire_roster!B:G,5,0)</f>
        <v>1422</v>
      </c>
      <c r="B2552" s="78" t="s">
        <v>148</v>
      </c>
      <c r="C2552" s="73">
        <v>0.2902777777777778</v>
      </c>
      <c r="D2552" s="73">
        <v>0.29166666666666669</v>
      </c>
      <c r="E2552" s="66">
        <v>0.70833333333333337</v>
      </c>
      <c r="F2552" s="66">
        <v>0.70833333333333337</v>
      </c>
      <c r="G2552" s="67"/>
      <c r="H2552" s="67"/>
      <c r="I2552" s="107" t="s">
        <v>63</v>
      </c>
      <c r="J2552" s="67"/>
      <c r="K2552" s="69">
        <v>0</v>
      </c>
      <c r="L2552" s="67">
        <v>0</v>
      </c>
      <c r="M2552" s="74">
        <v>0</v>
      </c>
      <c r="N2552" s="34">
        <f t="shared" si="433"/>
        <v>0.375</v>
      </c>
      <c r="O2552" s="38">
        <f t="shared" si="434"/>
        <v>0.375</v>
      </c>
      <c r="P2552" s="77" t="s">
        <v>83</v>
      </c>
      <c r="Q2552" s="135">
        <v>44826</v>
      </c>
      <c r="R2552" s="35">
        <f t="shared" si="435"/>
        <v>0</v>
      </c>
      <c r="S2552" s="35">
        <f t="shared" si="436"/>
        <v>0</v>
      </c>
      <c r="T2552" s="10" t="str">
        <f t="shared" si="430"/>
        <v>Sem - 39</v>
      </c>
      <c r="U2552" s="10" t="str">
        <f t="shared" si="431"/>
        <v>Septembre</v>
      </c>
      <c r="V2552" s="36" t="str">
        <f t="shared" si="437"/>
        <v>2026</v>
      </c>
      <c r="W2552" s="34"/>
      <c r="X2552" s="91">
        <f t="shared" si="432"/>
        <v>1.388888888888884E-3</v>
      </c>
      <c r="Y2552" s="92" t="str">
        <f>VLOOKUP('CM-CIC'!B2483,Annuaire_roster!B:F,4,0)</f>
        <v>EL KAOUTAR Fatima Zahra</v>
      </c>
      <c r="Z2552" s="37" t="s">
        <v>110</v>
      </c>
      <c r="AA2552" s="60" t="s">
        <v>39</v>
      </c>
      <c r="AB2552" s="35" t="str">
        <f t="shared" si="438"/>
        <v/>
      </c>
      <c r="AC2552" s="35" t="str">
        <f t="shared" si="439"/>
        <v/>
      </c>
      <c r="AD2552" s="35" t="str">
        <f t="shared" si="440"/>
        <v/>
      </c>
      <c r="AE2552" s="45" t="str">
        <f t="shared" si="441"/>
        <v/>
      </c>
      <c r="AF2552" s="61"/>
      <c r="AG2552" s="45"/>
    </row>
    <row r="2553" spans="1:33" x14ac:dyDescent="0.2">
      <c r="A2553" s="59">
        <f>+VLOOKUP(B2553,Annuaire_roster!B:G,5,0)</f>
        <v>1177</v>
      </c>
      <c r="B2553" s="78" t="s">
        <v>75</v>
      </c>
      <c r="C2553" s="73">
        <v>0.2902777777777778</v>
      </c>
      <c r="D2553" s="73">
        <v>0.29166666666666669</v>
      </c>
      <c r="E2553" s="66">
        <v>0.70833333333333337</v>
      </c>
      <c r="F2553" s="66">
        <v>0.70833333333333337</v>
      </c>
      <c r="G2553" s="67"/>
      <c r="H2553" s="67"/>
      <c r="I2553" s="107" t="s">
        <v>63</v>
      </c>
      <c r="J2553" s="67"/>
      <c r="K2553" s="69">
        <v>0</v>
      </c>
      <c r="L2553" s="67">
        <v>0</v>
      </c>
      <c r="M2553" s="74">
        <v>0</v>
      </c>
      <c r="N2553" s="34">
        <f t="shared" si="433"/>
        <v>0.375</v>
      </c>
      <c r="O2553" s="38">
        <f t="shared" si="434"/>
        <v>0.375</v>
      </c>
      <c r="P2553" s="77" t="s">
        <v>83</v>
      </c>
      <c r="Q2553" s="135">
        <v>44826</v>
      </c>
      <c r="R2553" s="35">
        <f t="shared" si="435"/>
        <v>0</v>
      </c>
      <c r="S2553" s="35">
        <f t="shared" si="436"/>
        <v>0</v>
      </c>
      <c r="T2553" s="10" t="str">
        <f t="shared" si="430"/>
        <v>Sem - 39</v>
      </c>
      <c r="U2553" s="10" t="str">
        <f t="shared" si="431"/>
        <v>Septembre</v>
      </c>
      <c r="V2553" s="36" t="str">
        <f t="shared" si="437"/>
        <v>2026</v>
      </c>
      <c r="W2553" s="34"/>
      <c r="X2553" s="91">
        <f t="shared" si="432"/>
        <v>1.388888888888884E-3</v>
      </c>
      <c r="Y2553" s="92" t="str">
        <f>VLOOKUP('CM-CIC'!B2484,Annuaire_roster!B:F,4,0)</f>
        <v>EL KAOUTAR Fatima Zahra</v>
      </c>
      <c r="Z2553" s="37" t="s">
        <v>110</v>
      </c>
      <c r="AA2553" s="60" t="s">
        <v>39</v>
      </c>
      <c r="AB2553" s="35" t="str">
        <f t="shared" si="438"/>
        <v/>
      </c>
      <c r="AC2553" s="35" t="str">
        <f t="shared" si="439"/>
        <v/>
      </c>
      <c r="AD2553" s="35" t="str">
        <f t="shared" si="440"/>
        <v/>
      </c>
      <c r="AE2553" s="45" t="str">
        <f t="shared" si="441"/>
        <v/>
      </c>
      <c r="AF2553" s="61"/>
      <c r="AG2553" s="45"/>
    </row>
    <row r="2554" spans="1:33" x14ac:dyDescent="0.2">
      <c r="A2554" s="59">
        <f>+VLOOKUP(B2554,Annuaire_roster!B:G,5,0)</f>
        <v>1197</v>
      </c>
      <c r="B2554" s="78" t="s">
        <v>82</v>
      </c>
      <c r="C2554" s="73">
        <v>0.2902777777777778</v>
      </c>
      <c r="D2554" s="73">
        <v>0.29166666666666669</v>
      </c>
      <c r="E2554" s="66">
        <v>0.70833333333333337</v>
      </c>
      <c r="F2554" s="66">
        <v>0.70833333333333337</v>
      </c>
      <c r="G2554" s="67"/>
      <c r="H2554" s="67"/>
      <c r="I2554" s="107" t="s">
        <v>63</v>
      </c>
      <c r="J2554" s="67"/>
      <c r="K2554" s="69">
        <v>0</v>
      </c>
      <c r="L2554" s="67">
        <v>0</v>
      </c>
      <c r="M2554" s="74">
        <v>0</v>
      </c>
      <c r="N2554" s="34">
        <f t="shared" si="433"/>
        <v>0.375</v>
      </c>
      <c r="O2554" s="38">
        <f t="shared" si="434"/>
        <v>0.375</v>
      </c>
      <c r="P2554" s="77" t="s">
        <v>83</v>
      </c>
      <c r="Q2554" s="135">
        <v>44826</v>
      </c>
      <c r="R2554" s="35">
        <f t="shared" si="435"/>
        <v>0</v>
      </c>
      <c r="S2554" s="35">
        <f t="shared" si="436"/>
        <v>0</v>
      </c>
      <c r="T2554" s="10" t="str">
        <f t="shared" si="430"/>
        <v>Sem - 39</v>
      </c>
      <c r="U2554" s="10" t="str">
        <f t="shared" si="431"/>
        <v>Septembre</v>
      </c>
      <c r="V2554" s="36" t="str">
        <f t="shared" si="437"/>
        <v>2026</v>
      </c>
      <c r="W2554" s="34"/>
      <c r="X2554" s="91">
        <f t="shared" si="432"/>
        <v>1.388888888888884E-3</v>
      </c>
      <c r="Y2554" s="92" t="str">
        <f>VLOOKUP('CM-CIC'!B2485,Annuaire_roster!B:F,4,0)</f>
        <v>EL KAOUTAR Fatima Zahra</v>
      </c>
      <c r="Z2554" s="37" t="s">
        <v>110</v>
      </c>
      <c r="AA2554" s="60" t="s">
        <v>39</v>
      </c>
      <c r="AB2554" s="35" t="str">
        <f t="shared" si="438"/>
        <v/>
      </c>
      <c r="AC2554" s="35" t="str">
        <f t="shared" si="439"/>
        <v/>
      </c>
      <c r="AD2554" s="35" t="str">
        <f t="shared" si="440"/>
        <v/>
      </c>
      <c r="AE2554" s="45" t="str">
        <f t="shared" si="441"/>
        <v/>
      </c>
      <c r="AF2554" s="61"/>
      <c r="AG2554" s="45"/>
    </row>
    <row r="2555" spans="1:33" x14ac:dyDescent="0.2">
      <c r="A2555" s="59">
        <f>+VLOOKUP(B2555,Annuaire_roster!B:G,5,0)</f>
        <v>1436</v>
      </c>
      <c r="B2555" s="78" t="s">
        <v>157</v>
      </c>
      <c r="C2555" s="73">
        <v>0.29097222222222224</v>
      </c>
      <c r="D2555" s="73">
        <v>0.29166666666666669</v>
      </c>
      <c r="E2555" s="66">
        <v>0.70833333333333337</v>
      </c>
      <c r="F2555" s="66">
        <v>0.70833333333333337</v>
      </c>
      <c r="G2555" s="67"/>
      <c r="H2555" s="67"/>
      <c r="I2555" s="107" t="s">
        <v>63</v>
      </c>
      <c r="J2555" s="67"/>
      <c r="K2555" s="69">
        <v>0</v>
      </c>
      <c r="L2555" s="67">
        <v>0</v>
      </c>
      <c r="M2555" s="74">
        <v>0</v>
      </c>
      <c r="N2555" s="34">
        <f t="shared" si="433"/>
        <v>0.375</v>
      </c>
      <c r="O2555" s="38">
        <f t="shared" si="434"/>
        <v>0.375</v>
      </c>
      <c r="P2555" s="77" t="s">
        <v>83</v>
      </c>
      <c r="Q2555" s="135">
        <v>44826</v>
      </c>
      <c r="R2555" s="35">
        <f t="shared" si="435"/>
        <v>0</v>
      </c>
      <c r="S2555" s="35">
        <f t="shared" si="436"/>
        <v>0</v>
      </c>
      <c r="T2555" s="10" t="str">
        <f t="shared" si="430"/>
        <v>Sem - 39</v>
      </c>
      <c r="U2555" s="10" t="str">
        <f t="shared" si="431"/>
        <v>Septembre</v>
      </c>
      <c r="V2555" s="36" t="str">
        <f t="shared" si="437"/>
        <v>2026</v>
      </c>
      <c r="W2555" s="34"/>
      <c r="X2555" s="91">
        <f t="shared" si="432"/>
        <v>0</v>
      </c>
      <c r="Y2555" s="92" t="str">
        <f>VLOOKUP('CM-CIC'!B2486,Annuaire_roster!B:F,4,0)</f>
        <v>EL KAOUTAR Fatima Zahra</v>
      </c>
      <c r="Z2555" s="37" t="s">
        <v>110</v>
      </c>
      <c r="AA2555" s="60" t="s">
        <v>39</v>
      </c>
      <c r="AB2555" s="35" t="str">
        <f t="shared" si="438"/>
        <v/>
      </c>
      <c r="AC2555" s="35" t="str">
        <f t="shared" si="439"/>
        <v/>
      </c>
      <c r="AD2555" s="35" t="str">
        <f t="shared" si="440"/>
        <v/>
      </c>
      <c r="AE2555" s="45" t="str">
        <f t="shared" si="441"/>
        <v/>
      </c>
      <c r="AF2555" s="61"/>
      <c r="AG2555" s="45"/>
    </row>
    <row r="2556" spans="1:33" x14ac:dyDescent="0.2">
      <c r="A2556" s="59">
        <f>+VLOOKUP(B2556,Annuaire_roster!B:G,5,0)</f>
        <v>1373</v>
      </c>
      <c r="B2556" s="78" t="s">
        <v>118</v>
      </c>
      <c r="C2556" s="73">
        <v>0.28958333333333336</v>
      </c>
      <c r="D2556" s="73">
        <v>0.29166666666666669</v>
      </c>
      <c r="E2556" s="66">
        <v>0.70833333333333337</v>
      </c>
      <c r="F2556" s="66">
        <v>0.70833333333333337</v>
      </c>
      <c r="G2556" s="67"/>
      <c r="H2556" s="67"/>
      <c r="I2556" s="107" t="s">
        <v>63</v>
      </c>
      <c r="J2556" s="67"/>
      <c r="K2556" s="69">
        <v>0</v>
      </c>
      <c r="L2556" s="67">
        <v>0</v>
      </c>
      <c r="M2556" s="74">
        <v>0</v>
      </c>
      <c r="N2556" s="34">
        <f t="shared" si="433"/>
        <v>0.375</v>
      </c>
      <c r="O2556" s="38">
        <f t="shared" si="434"/>
        <v>0.375</v>
      </c>
      <c r="P2556" s="77" t="s">
        <v>83</v>
      </c>
      <c r="Q2556" s="135">
        <v>44826</v>
      </c>
      <c r="R2556" s="35">
        <f t="shared" si="435"/>
        <v>0</v>
      </c>
      <c r="S2556" s="35">
        <f t="shared" si="436"/>
        <v>0</v>
      </c>
      <c r="T2556" s="10" t="str">
        <f t="shared" si="430"/>
        <v>Sem - 39</v>
      </c>
      <c r="U2556" s="10" t="str">
        <f t="shared" si="431"/>
        <v>Septembre</v>
      </c>
      <c r="V2556" s="36" t="str">
        <f t="shared" si="437"/>
        <v>2026</v>
      </c>
      <c r="W2556" s="34"/>
      <c r="X2556" s="91">
        <f t="shared" si="432"/>
        <v>2.0833333333333259E-3</v>
      </c>
      <c r="Y2556" s="92" t="str">
        <f>VLOOKUP('CM-CIC'!B2487,Annuaire_roster!B:F,4,0)</f>
        <v>EL KAOUTAR Fatima Zahra</v>
      </c>
      <c r="Z2556" s="37" t="s">
        <v>110</v>
      </c>
      <c r="AA2556" s="60" t="s">
        <v>39</v>
      </c>
      <c r="AB2556" s="35" t="str">
        <f t="shared" si="438"/>
        <v/>
      </c>
      <c r="AC2556" s="35" t="str">
        <f t="shared" si="439"/>
        <v/>
      </c>
      <c r="AD2556" s="35" t="str">
        <f t="shared" si="440"/>
        <v/>
      </c>
      <c r="AE2556" s="45" t="str">
        <f t="shared" si="441"/>
        <v/>
      </c>
      <c r="AF2556" s="61"/>
      <c r="AG2556" s="45"/>
    </row>
    <row r="2557" spans="1:33" x14ac:dyDescent="0.2">
      <c r="A2557" s="59">
        <f>+VLOOKUP(B2557,Annuaire_roster!B:G,5,0)</f>
        <v>1425</v>
      </c>
      <c r="B2557" s="78" t="s">
        <v>150</v>
      </c>
      <c r="C2557" s="73">
        <v>0.29166666666666669</v>
      </c>
      <c r="D2557" s="73">
        <v>0.29166666666666669</v>
      </c>
      <c r="E2557" s="66">
        <v>0.70833333333333337</v>
      </c>
      <c r="F2557" s="66">
        <v>0.70833333333333337</v>
      </c>
      <c r="G2557" s="67"/>
      <c r="H2557" s="67"/>
      <c r="I2557" s="107" t="s">
        <v>63</v>
      </c>
      <c r="J2557" s="67"/>
      <c r="K2557" s="69">
        <v>0</v>
      </c>
      <c r="L2557" s="67">
        <v>0</v>
      </c>
      <c r="M2557" s="74">
        <v>0</v>
      </c>
      <c r="N2557" s="34">
        <f t="shared" si="433"/>
        <v>0.375</v>
      </c>
      <c r="O2557" s="38">
        <f t="shared" si="434"/>
        <v>0.375</v>
      </c>
      <c r="P2557" s="77" t="s">
        <v>83</v>
      </c>
      <c r="Q2557" s="135">
        <v>44826</v>
      </c>
      <c r="R2557" s="35">
        <f t="shared" si="435"/>
        <v>0</v>
      </c>
      <c r="S2557" s="35">
        <f t="shared" si="436"/>
        <v>0</v>
      </c>
      <c r="T2557" s="10" t="str">
        <f t="shared" si="430"/>
        <v>Sem - 39</v>
      </c>
      <c r="U2557" s="10" t="str">
        <f t="shared" si="431"/>
        <v>Septembre</v>
      </c>
      <c r="V2557" s="36" t="str">
        <f t="shared" si="437"/>
        <v>2026</v>
      </c>
      <c r="W2557" s="34"/>
      <c r="X2557" s="91">
        <f t="shared" si="432"/>
        <v>0</v>
      </c>
      <c r="Y2557" s="92" t="str">
        <f>VLOOKUP('CM-CIC'!B2488,Annuaire_roster!B:F,4,0)</f>
        <v>EL KAOUTAR Fatima Zahra</v>
      </c>
      <c r="Z2557" s="37" t="s">
        <v>110</v>
      </c>
      <c r="AA2557" s="60" t="s">
        <v>39</v>
      </c>
      <c r="AB2557" s="35" t="str">
        <f t="shared" si="438"/>
        <v/>
      </c>
      <c r="AC2557" s="35" t="str">
        <f t="shared" si="439"/>
        <v/>
      </c>
      <c r="AD2557" s="35" t="str">
        <f t="shared" si="440"/>
        <v/>
      </c>
      <c r="AE2557" s="45" t="str">
        <f t="shared" si="441"/>
        <v/>
      </c>
      <c r="AF2557" s="61"/>
      <c r="AG2557" s="45"/>
    </row>
    <row r="2558" spans="1:33" x14ac:dyDescent="0.2">
      <c r="A2558" s="59">
        <f>+VLOOKUP(B2558,Annuaire_roster!B:G,5,0)</f>
        <v>1437</v>
      </c>
      <c r="B2558" s="78" t="s">
        <v>158</v>
      </c>
      <c r="C2558" s="73"/>
      <c r="D2558" s="73" t="s">
        <v>188</v>
      </c>
      <c r="E2558" s="66"/>
      <c r="F2558" s="66" t="s">
        <v>188</v>
      </c>
      <c r="G2558" s="67"/>
      <c r="H2558" s="67"/>
      <c r="I2558" s="107" t="s">
        <v>63</v>
      </c>
      <c r="J2558" s="67"/>
      <c r="K2558" s="69">
        <v>0</v>
      </c>
      <c r="L2558" s="67">
        <v>0</v>
      </c>
      <c r="M2558" s="74">
        <v>0</v>
      </c>
      <c r="N2558" s="34" t="str">
        <f t="shared" si="433"/>
        <v/>
      </c>
      <c r="O2558" s="38">
        <f t="shared" si="434"/>
        <v>0</v>
      </c>
      <c r="P2558" s="77" t="s">
        <v>83</v>
      </c>
      <c r="Q2558" s="135">
        <v>44826</v>
      </c>
      <c r="R2558" s="35">
        <f t="shared" si="435"/>
        <v>0</v>
      </c>
      <c r="S2558" s="35">
        <f t="shared" si="436"/>
        <v>0</v>
      </c>
      <c r="T2558" s="10" t="str">
        <f t="shared" si="430"/>
        <v>Sem - 39</v>
      </c>
      <c r="U2558" s="10" t="str">
        <f t="shared" si="431"/>
        <v>Septembre</v>
      </c>
      <c r="V2558" s="36" t="str">
        <f t="shared" si="437"/>
        <v>2026</v>
      </c>
      <c r="W2558" s="34"/>
      <c r="X2558" s="91">
        <f t="shared" si="432"/>
        <v>0</v>
      </c>
      <c r="Y2558" s="92" t="str">
        <f>VLOOKUP('CM-CIC'!B2489,Annuaire_roster!B:F,4,0)</f>
        <v>EL KAOUTAR Fatima Zahra</v>
      </c>
      <c r="Z2558" s="37" t="s">
        <v>110</v>
      </c>
      <c r="AA2558" s="60" t="s">
        <v>39</v>
      </c>
      <c r="AB2558" s="35">
        <f t="shared" si="438"/>
        <v>0.33333333333333298</v>
      </c>
      <c r="AC2558" s="35" t="str">
        <f t="shared" si="439"/>
        <v/>
      </c>
      <c r="AD2558" s="35" t="str">
        <f t="shared" si="440"/>
        <v/>
      </c>
      <c r="AE2558" s="45" t="str">
        <f t="shared" si="441"/>
        <v/>
      </c>
      <c r="AF2558" s="61"/>
      <c r="AG2558" s="45"/>
    </row>
    <row r="2559" spans="1:33" x14ac:dyDescent="0.2">
      <c r="A2559" s="59">
        <f>+VLOOKUP(B2559,Annuaire_roster!B:G,5,0)</f>
        <v>1373</v>
      </c>
      <c r="B2559" s="78" t="s">
        <v>118</v>
      </c>
      <c r="C2559" s="73">
        <v>0.30208333333333331</v>
      </c>
      <c r="D2559" s="73">
        <v>0.29166666666666669</v>
      </c>
      <c r="E2559" s="66">
        <v>0.70833333333333337</v>
      </c>
      <c r="F2559" s="66">
        <v>0.70833333333333337</v>
      </c>
      <c r="G2559" s="67"/>
      <c r="H2559" s="67"/>
      <c r="I2559" s="108"/>
      <c r="J2559" s="67"/>
      <c r="K2559" s="69"/>
      <c r="L2559" s="67">
        <v>0</v>
      </c>
      <c r="M2559" s="74">
        <v>0</v>
      </c>
      <c r="N2559" s="34">
        <f t="shared" si="433"/>
        <v>0.375</v>
      </c>
      <c r="O2559" s="38">
        <f t="shared" si="434"/>
        <v>0.375</v>
      </c>
      <c r="P2559" s="77" t="s">
        <v>83</v>
      </c>
      <c r="Q2559" s="135">
        <v>44827</v>
      </c>
      <c r="R2559" s="35">
        <f t="shared" si="435"/>
        <v>0</v>
      </c>
      <c r="S2559" s="35">
        <f t="shared" si="436"/>
        <v>0</v>
      </c>
      <c r="T2559" s="10" t="str">
        <f t="shared" si="430"/>
        <v>Sem - 39</v>
      </c>
      <c r="U2559" s="10" t="str">
        <f t="shared" si="431"/>
        <v>Septembre</v>
      </c>
      <c r="V2559" s="36" t="str">
        <f t="shared" si="437"/>
        <v>2026</v>
      </c>
      <c r="W2559" s="34"/>
      <c r="X2559" s="91">
        <f t="shared" si="432"/>
        <v>0</v>
      </c>
      <c r="Y2559" s="92" t="str">
        <f>VLOOKUP('CM-CIC'!B2490,Annuaire_roster!B:F,4,0)</f>
        <v>EL KAOUTAR Fatima Zahra</v>
      </c>
      <c r="Z2559" s="37" t="s">
        <v>110</v>
      </c>
      <c r="AA2559" s="60" t="s">
        <v>39</v>
      </c>
      <c r="AB2559" s="35" t="str">
        <f t="shared" si="438"/>
        <v/>
      </c>
      <c r="AC2559" s="35" t="str">
        <f t="shared" si="439"/>
        <v/>
      </c>
      <c r="AD2559" s="35" t="str">
        <f t="shared" si="440"/>
        <v/>
      </c>
      <c r="AE2559" s="45" t="str">
        <f t="shared" si="441"/>
        <v/>
      </c>
      <c r="AF2559" s="61"/>
      <c r="AG2559" s="45"/>
    </row>
    <row r="2560" spans="1:33" x14ac:dyDescent="0.2">
      <c r="A2560" s="59">
        <f>+VLOOKUP(B2560,Annuaire_roster!B:G,5,0)</f>
        <v>1202</v>
      </c>
      <c r="B2560" s="78" t="s">
        <v>161</v>
      </c>
      <c r="C2560" s="73">
        <v>0.28958333333333336</v>
      </c>
      <c r="D2560" s="73">
        <v>0.29166666666666669</v>
      </c>
      <c r="E2560" s="66">
        <v>0.70833333333333337</v>
      </c>
      <c r="F2560" s="66">
        <v>0.70833333333333337</v>
      </c>
      <c r="G2560" s="67"/>
      <c r="H2560" s="67"/>
      <c r="I2560" s="107" t="s">
        <v>63</v>
      </c>
      <c r="J2560" s="67"/>
      <c r="K2560" s="69">
        <v>0</v>
      </c>
      <c r="L2560" s="67">
        <v>0</v>
      </c>
      <c r="M2560" s="74">
        <v>0</v>
      </c>
      <c r="N2560" s="34">
        <f t="shared" si="433"/>
        <v>0.375</v>
      </c>
      <c r="O2560" s="38">
        <f t="shared" si="434"/>
        <v>0.375</v>
      </c>
      <c r="P2560" s="77" t="s">
        <v>83</v>
      </c>
      <c r="Q2560" s="135">
        <v>44827</v>
      </c>
      <c r="R2560" s="35">
        <f t="shared" si="435"/>
        <v>0</v>
      </c>
      <c r="S2560" s="35">
        <f t="shared" si="436"/>
        <v>0</v>
      </c>
      <c r="T2560" s="10" t="str">
        <f t="shared" si="430"/>
        <v>Sem - 39</v>
      </c>
      <c r="U2560" s="10" t="str">
        <f t="shared" si="431"/>
        <v>Septembre</v>
      </c>
      <c r="V2560" s="36" t="str">
        <f t="shared" si="437"/>
        <v>2026</v>
      </c>
      <c r="W2560" s="34"/>
      <c r="X2560" s="91">
        <f t="shared" si="432"/>
        <v>2.0833333333333259E-3</v>
      </c>
      <c r="Y2560" s="92" t="str">
        <f>VLOOKUP('CM-CIC'!B2491,Annuaire_roster!B:F,4,0)</f>
        <v>EL KAOUTAR Fatima Zahra</v>
      </c>
      <c r="Z2560" s="37" t="s">
        <v>110</v>
      </c>
      <c r="AA2560" s="60" t="s">
        <v>39</v>
      </c>
      <c r="AB2560" s="35" t="str">
        <f t="shared" si="438"/>
        <v/>
      </c>
      <c r="AC2560" s="35" t="str">
        <f t="shared" si="439"/>
        <v/>
      </c>
      <c r="AD2560" s="35" t="str">
        <f t="shared" si="440"/>
        <v/>
      </c>
      <c r="AE2560" s="45" t="str">
        <f t="shared" si="441"/>
        <v/>
      </c>
      <c r="AF2560" s="61"/>
      <c r="AG2560" s="45"/>
    </row>
    <row r="2561" spans="1:33" x14ac:dyDescent="0.2">
      <c r="A2561" s="59">
        <f>+VLOOKUP(B2561,Annuaire_roster!B:G,5,0)</f>
        <v>1244</v>
      </c>
      <c r="B2561" s="78" t="s">
        <v>92</v>
      </c>
      <c r="C2561" s="73">
        <v>0.29166666666666669</v>
      </c>
      <c r="D2561" s="73">
        <v>0.29166666666666669</v>
      </c>
      <c r="E2561" s="66">
        <v>0.70833333333333337</v>
      </c>
      <c r="F2561" s="66">
        <v>0.70833333333333337</v>
      </c>
      <c r="G2561" s="67"/>
      <c r="H2561" s="67"/>
      <c r="I2561" s="107" t="s">
        <v>63</v>
      </c>
      <c r="J2561" s="67"/>
      <c r="K2561" s="69">
        <v>0</v>
      </c>
      <c r="L2561" s="67">
        <v>0</v>
      </c>
      <c r="M2561" s="74">
        <v>0</v>
      </c>
      <c r="N2561" s="34">
        <f t="shared" si="433"/>
        <v>0.375</v>
      </c>
      <c r="O2561" s="38">
        <f t="shared" si="434"/>
        <v>0.375</v>
      </c>
      <c r="P2561" s="77" t="s">
        <v>83</v>
      </c>
      <c r="Q2561" s="135">
        <v>44827</v>
      </c>
      <c r="R2561" s="35">
        <f t="shared" si="435"/>
        <v>0</v>
      </c>
      <c r="S2561" s="35">
        <f t="shared" si="436"/>
        <v>0</v>
      </c>
      <c r="T2561" s="10" t="str">
        <f t="shared" si="430"/>
        <v>Sem - 39</v>
      </c>
      <c r="U2561" s="10" t="str">
        <f t="shared" si="431"/>
        <v>Septembre</v>
      </c>
      <c r="V2561" s="36" t="str">
        <f t="shared" si="437"/>
        <v>2026</v>
      </c>
      <c r="W2561" s="34"/>
      <c r="X2561" s="91">
        <f t="shared" si="432"/>
        <v>0</v>
      </c>
      <c r="Y2561" s="92" t="str">
        <f>VLOOKUP('CM-CIC'!B2492,Annuaire_roster!B:F,4,0)</f>
        <v>EL KAOUTAR Fatima Zahra</v>
      </c>
      <c r="Z2561" s="37" t="s">
        <v>110</v>
      </c>
      <c r="AA2561" s="60" t="s">
        <v>39</v>
      </c>
      <c r="AB2561" s="35" t="str">
        <f t="shared" si="438"/>
        <v/>
      </c>
      <c r="AC2561" s="35" t="str">
        <f t="shared" si="439"/>
        <v/>
      </c>
      <c r="AD2561" s="35" t="str">
        <f t="shared" si="440"/>
        <v/>
      </c>
      <c r="AE2561" s="45" t="str">
        <f t="shared" si="441"/>
        <v/>
      </c>
      <c r="AF2561" s="61"/>
      <c r="AG2561" s="45"/>
    </row>
    <row r="2562" spans="1:33" x14ac:dyDescent="0.2">
      <c r="A2562" s="59">
        <f>+VLOOKUP(B2562,Annuaire_roster!B:G,5,0)</f>
        <v>1369</v>
      </c>
      <c r="B2562" s="78" t="s">
        <v>113</v>
      </c>
      <c r="C2562" s="73">
        <v>0.2902777777777778</v>
      </c>
      <c r="D2562" s="73">
        <v>0.29166666666666669</v>
      </c>
      <c r="E2562" s="66">
        <v>0.70833333333333337</v>
      </c>
      <c r="F2562" s="66">
        <v>0.70833333333333337</v>
      </c>
      <c r="G2562" s="67"/>
      <c r="H2562" s="67"/>
      <c r="I2562" s="107" t="s">
        <v>63</v>
      </c>
      <c r="J2562" s="67"/>
      <c r="K2562" s="69">
        <v>0</v>
      </c>
      <c r="L2562" s="67">
        <v>0</v>
      </c>
      <c r="M2562" s="74">
        <v>0</v>
      </c>
      <c r="N2562" s="34">
        <f t="shared" si="433"/>
        <v>0.375</v>
      </c>
      <c r="O2562" s="38">
        <f t="shared" si="434"/>
        <v>0.375</v>
      </c>
      <c r="P2562" s="77" t="s">
        <v>83</v>
      </c>
      <c r="Q2562" s="135">
        <v>44827</v>
      </c>
      <c r="R2562" s="35">
        <f t="shared" si="435"/>
        <v>0</v>
      </c>
      <c r="S2562" s="35">
        <f t="shared" si="436"/>
        <v>0</v>
      </c>
      <c r="T2562" s="10" t="str">
        <f t="shared" ref="T2562:T2625" si="442">"Sem - "&amp;WEEKNUM(Q2562,21)</f>
        <v>Sem - 39</v>
      </c>
      <c r="U2562" s="10" t="str">
        <f t="shared" ref="U2562:U2625" si="443">PROPER(TEXT(Q2562,"mmmm"))</f>
        <v>Septembre</v>
      </c>
      <c r="V2562" s="36" t="str">
        <f t="shared" si="437"/>
        <v>2026</v>
      </c>
      <c r="W2562" s="34"/>
      <c r="X2562" s="91">
        <f t="shared" ref="X2562:X2625" si="444">IFERROR(IF(M2562="Abs",0,IF((D2562-C2562+E2562-F2562)&lt;0.000694444444444444,0,(D2562-C2562+E2562-F2562))),0)</f>
        <v>1.388888888888884E-3</v>
      </c>
      <c r="Y2562" s="92" t="str">
        <f>VLOOKUP('CM-CIC'!B2493,Annuaire_roster!B:F,4,0)</f>
        <v>EL KAOUTAR Fatima Zahra</v>
      </c>
      <c r="Z2562" s="37" t="s">
        <v>110</v>
      </c>
      <c r="AA2562" s="60" t="s">
        <v>39</v>
      </c>
      <c r="AB2562" s="35" t="str">
        <f t="shared" si="438"/>
        <v/>
      </c>
      <c r="AC2562" s="35" t="str">
        <f t="shared" si="439"/>
        <v/>
      </c>
      <c r="AD2562" s="35" t="str">
        <f t="shared" si="440"/>
        <v/>
      </c>
      <c r="AE2562" s="45" t="str">
        <f t="shared" si="441"/>
        <v/>
      </c>
      <c r="AF2562" s="61"/>
      <c r="AG2562" s="45"/>
    </row>
    <row r="2563" spans="1:33" x14ac:dyDescent="0.2">
      <c r="A2563" s="59">
        <f>+VLOOKUP(B2563,Annuaire_roster!B:G,5,0)</f>
        <v>1422</v>
      </c>
      <c r="B2563" s="78" t="s">
        <v>148</v>
      </c>
      <c r="C2563" s="73">
        <v>0.2902777777777778</v>
      </c>
      <c r="D2563" s="73">
        <v>0.29166666666666669</v>
      </c>
      <c r="E2563" s="66">
        <v>0.70833333333333337</v>
      </c>
      <c r="F2563" s="66">
        <v>0.70833333333333337</v>
      </c>
      <c r="G2563" s="67"/>
      <c r="H2563" s="67"/>
      <c r="I2563" s="107" t="s">
        <v>63</v>
      </c>
      <c r="J2563" s="67"/>
      <c r="K2563" s="69">
        <v>0</v>
      </c>
      <c r="L2563" s="67">
        <v>0</v>
      </c>
      <c r="M2563" s="74">
        <v>0</v>
      </c>
      <c r="N2563" s="34">
        <f t="shared" si="433"/>
        <v>0.375</v>
      </c>
      <c r="O2563" s="38">
        <f t="shared" si="434"/>
        <v>0.375</v>
      </c>
      <c r="P2563" s="77" t="s">
        <v>83</v>
      </c>
      <c r="Q2563" s="135">
        <v>44827</v>
      </c>
      <c r="R2563" s="35">
        <f t="shared" si="435"/>
        <v>0</v>
      </c>
      <c r="S2563" s="35">
        <f t="shared" si="436"/>
        <v>0</v>
      </c>
      <c r="T2563" s="10" t="str">
        <f t="shared" si="442"/>
        <v>Sem - 39</v>
      </c>
      <c r="U2563" s="10" t="str">
        <f t="shared" si="443"/>
        <v>Septembre</v>
      </c>
      <c r="V2563" s="36" t="str">
        <f t="shared" si="437"/>
        <v>2026</v>
      </c>
      <c r="W2563" s="34"/>
      <c r="X2563" s="91">
        <f t="shared" si="444"/>
        <v>1.388888888888884E-3</v>
      </c>
      <c r="Y2563" s="92" t="str">
        <f>VLOOKUP('CM-CIC'!B2494,Annuaire_roster!B:F,4,0)</f>
        <v>EL KAOUTAR Fatima Zahra</v>
      </c>
      <c r="Z2563" s="37" t="s">
        <v>110</v>
      </c>
      <c r="AA2563" s="60" t="s">
        <v>39</v>
      </c>
      <c r="AB2563" s="35" t="str">
        <f t="shared" si="438"/>
        <v/>
      </c>
      <c r="AC2563" s="35" t="str">
        <f t="shared" si="439"/>
        <v/>
      </c>
      <c r="AD2563" s="35" t="str">
        <f t="shared" si="440"/>
        <v/>
      </c>
      <c r="AE2563" s="45" t="str">
        <f t="shared" si="441"/>
        <v/>
      </c>
      <c r="AF2563" s="61"/>
      <c r="AG2563" s="45"/>
    </row>
    <row r="2564" spans="1:33" x14ac:dyDescent="0.2">
      <c r="A2564" s="59">
        <f>+VLOOKUP(B2564,Annuaire_roster!B:G,5,0)</f>
        <v>1177</v>
      </c>
      <c r="B2564" s="78" t="s">
        <v>75</v>
      </c>
      <c r="C2564" s="73">
        <v>0.29097222222222224</v>
      </c>
      <c r="D2564" s="73">
        <v>0.29166666666666669</v>
      </c>
      <c r="E2564" s="66">
        <v>0.70833333333333337</v>
      </c>
      <c r="F2564" s="66">
        <v>0.70833333333333337</v>
      </c>
      <c r="G2564" s="67"/>
      <c r="H2564" s="67"/>
      <c r="I2564" s="107" t="s">
        <v>63</v>
      </c>
      <c r="J2564" s="67"/>
      <c r="K2564" s="69">
        <v>0</v>
      </c>
      <c r="L2564" s="67">
        <v>0</v>
      </c>
      <c r="M2564" s="74">
        <v>0</v>
      </c>
      <c r="N2564" s="34">
        <f t="shared" si="433"/>
        <v>0.375</v>
      </c>
      <c r="O2564" s="38">
        <f t="shared" si="434"/>
        <v>0.375</v>
      </c>
      <c r="P2564" s="77" t="s">
        <v>83</v>
      </c>
      <c r="Q2564" s="135">
        <v>44827</v>
      </c>
      <c r="R2564" s="35">
        <f t="shared" si="435"/>
        <v>0</v>
      </c>
      <c r="S2564" s="35">
        <f t="shared" si="436"/>
        <v>0</v>
      </c>
      <c r="T2564" s="10" t="str">
        <f t="shared" si="442"/>
        <v>Sem - 39</v>
      </c>
      <c r="U2564" s="10" t="str">
        <f t="shared" si="443"/>
        <v>Septembre</v>
      </c>
      <c r="V2564" s="36" t="str">
        <f t="shared" si="437"/>
        <v>2026</v>
      </c>
      <c r="W2564" s="34"/>
      <c r="X2564" s="91">
        <f t="shared" si="444"/>
        <v>0</v>
      </c>
      <c r="Y2564" s="92" t="str">
        <f>VLOOKUP('CM-CIC'!B2495,Annuaire_roster!B:F,4,0)</f>
        <v>EL KAOUTAR Fatima Zahra</v>
      </c>
      <c r="Z2564" s="37" t="s">
        <v>110</v>
      </c>
      <c r="AA2564" s="60" t="s">
        <v>39</v>
      </c>
      <c r="AB2564" s="35" t="str">
        <f t="shared" si="438"/>
        <v/>
      </c>
      <c r="AC2564" s="35" t="str">
        <f t="shared" si="439"/>
        <v/>
      </c>
      <c r="AD2564" s="35" t="str">
        <f t="shared" si="440"/>
        <v/>
      </c>
      <c r="AE2564" s="45" t="str">
        <f t="shared" si="441"/>
        <v/>
      </c>
      <c r="AF2564" s="61"/>
      <c r="AG2564" s="45"/>
    </row>
    <row r="2565" spans="1:33" x14ac:dyDescent="0.2">
      <c r="A2565" s="59">
        <f>+VLOOKUP(B2565,Annuaire_roster!B:G,5,0)</f>
        <v>1302</v>
      </c>
      <c r="B2565" s="78" t="s">
        <v>112</v>
      </c>
      <c r="C2565" s="73">
        <v>0.2902777777777778</v>
      </c>
      <c r="D2565" s="73">
        <v>0.29166666666666669</v>
      </c>
      <c r="E2565" s="66">
        <v>0.70833333333333337</v>
      </c>
      <c r="F2565" s="66">
        <v>0.70833333333333337</v>
      </c>
      <c r="G2565" s="67"/>
      <c r="H2565" s="67"/>
      <c r="I2565" s="107" t="s">
        <v>63</v>
      </c>
      <c r="J2565" s="67"/>
      <c r="K2565" s="69">
        <v>0</v>
      </c>
      <c r="L2565" s="67">
        <v>0</v>
      </c>
      <c r="M2565" s="74">
        <v>0</v>
      </c>
      <c r="N2565" s="34">
        <f t="shared" si="433"/>
        <v>0.375</v>
      </c>
      <c r="O2565" s="38">
        <f t="shared" si="434"/>
        <v>0.375</v>
      </c>
      <c r="P2565" s="77" t="s">
        <v>83</v>
      </c>
      <c r="Q2565" s="135">
        <v>44827</v>
      </c>
      <c r="R2565" s="35">
        <f t="shared" si="435"/>
        <v>0</v>
      </c>
      <c r="S2565" s="35">
        <f t="shared" si="436"/>
        <v>0</v>
      </c>
      <c r="T2565" s="10" t="str">
        <f t="shared" si="442"/>
        <v>Sem - 39</v>
      </c>
      <c r="U2565" s="10" t="str">
        <f t="shared" si="443"/>
        <v>Septembre</v>
      </c>
      <c r="V2565" s="36" t="str">
        <f t="shared" si="437"/>
        <v>2026</v>
      </c>
      <c r="W2565" s="34"/>
      <c r="X2565" s="91">
        <f t="shared" si="444"/>
        <v>1.388888888888884E-3</v>
      </c>
      <c r="Y2565" s="92" t="str">
        <f>VLOOKUP('CM-CIC'!B2496,Annuaire_roster!B:F,4,0)</f>
        <v>EL KAOUTAR Fatima Zahra</v>
      </c>
      <c r="Z2565" s="37" t="s">
        <v>110</v>
      </c>
      <c r="AA2565" s="60" t="s">
        <v>39</v>
      </c>
      <c r="AB2565" s="35" t="str">
        <f t="shared" si="438"/>
        <v/>
      </c>
      <c r="AC2565" s="35" t="str">
        <f t="shared" si="439"/>
        <v/>
      </c>
      <c r="AD2565" s="35" t="str">
        <f t="shared" si="440"/>
        <v/>
      </c>
      <c r="AE2565" s="45" t="str">
        <f t="shared" si="441"/>
        <v/>
      </c>
      <c r="AF2565" s="61"/>
      <c r="AG2565" s="45"/>
    </row>
    <row r="2566" spans="1:33" x14ac:dyDescent="0.2">
      <c r="A2566" s="59">
        <f>+VLOOKUP(B2566,Annuaire_roster!B:G,5,0)</f>
        <v>1245</v>
      </c>
      <c r="B2566" s="217" t="s">
        <v>90</v>
      </c>
      <c r="C2566" s="73"/>
      <c r="D2566" s="73">
        <v>0.29166666666666669</v>
      </c>
      <c r="E2566" s="66"/>
      <c r="F2566" s="66">
        <v>0.70833333333333337</v>
      </c>
      <c r="G2566" s="67"/>
      <c r="H2566" s="67"/>
      <c r="I2566" s="107" t="s">
        <v>63</v>
      </c>
      <c r="J2566" s="67"/>
      <c r="K2566" s="69">
        <v>0</v>
      </c>
      <c r="L2566" s="67">
        <v>0</v>
      </c>
      <c r="M2566" s="74" t="s">
        <v>187</v>
      </c>
      <c r="N2566" s="34" t="str">
        <f t="shared" si="433"/>
        <v/>
      </c>
      <c r="O2566" s="38">
        <f t="shared" si="434"/>
        <v>0.375</v>
      </c>
      <c r="P2566" s="77" t="s">
        <v>83</v>
      </c>
      <c r="Q2566" s="135">
        <v>44827</v>
      </c>
      <c r="R2566" s="35">
        <f t="shared" si="435"/>
        <v>0.375</v>
      </c>
      <c r="S2566" s="35">
        <f t="shared" si="436"/>
        <v>0.375</v>
      </c>
      <c r="T2566" s="10" t="str">
        <f t="shared" si="442"/>
        <v>Sem - 39</v>
      </c>
      <c r="U2566" s="10" t="str">
        <f t="shared" si="443"/>
        <v>Septembre</v>
      </c>
      <c r="V2566" s="36" t="str">
        <f t="shared" si="437"/>
        <v>2026</v>
      </c>
      <c r="W2566" s="34"/>
      <c r="X2566" s="91">
        <f t="shared" si="444"/>
        <v>0</v>
      </c>
      <c r="Y2566" s="92" t="str">
        <f>VLOOKUP('CM-CIC'!B2497,Annuaire_roster!B:F,4,0)</f>
        <v>EL KAOUTAR Fatima Zahra</v>
      </c>
      <c r="Z2566" s="37" t="s">
        <v>110</v>
      </c>
      <c r="AA2566" s="60" t="s">
        <v>39</v>
      </c>
      <c r="AB2566" s="35" t="str">
        <f t="shared" si="438"/>
        <v/>
      </c>
      <c r="AC2566" s="35" t="str">
        <f t="shared" si="439"/>
        <v/>
      </c>
      <c r="AD2566" s="35" t="str">
        <f t="shared" si="440"/>
        <v/>
      </c>
      <c r="AE2566" s="45" t="str">
        <f t="shared" si="441"/>
        <v/>
      </c>
      <c r="AF2566" s="61"/>
      <c r="AG2566" s="45"/>
    </row>
    <row r="2567" spans="1:33" x14ac:dyDescent="0.2">
      <c r="A2567" s="59">
        <f>+VLOOKUP(B2567,Annuaire_roster!B:G,5,0)</f>
        <v>1197</v>
      </c>
      <c r="B2567" s="78" t="s">
        <v>82</v>
      </c>
      <c r="C2567" s="73">
        <v>0.29097222222222224</v>
      </c>
      <c r="D2567" s="73">
        <v>0.29166666666666669</v>
      </c>
      <c r="E2567" s="66">
        <v>0.70833333333333337</v>
      </c>
      <c r="F2567" s="66">
        <v>0.70833333333333337</v>
      </c>
      <c r="G2567" s="67"/>
      <c r="H2567" s="67"/>
      <c r="I2567" s="107" t="s">
        <v>63</v>
      </c>
      <c r="J2567" s="67"/>
      <c r="K2567" s="69">
        <v>0</v>
      </c>
      <c r="L2567" s="67">
        <v>0</v>
      </c>
      <c r="M2567" s="74">
        <v>0</v>
      </c>
      <c r="N2567" s="34">
        <f t="shared" si="433"/>
        <v>0.375</v>
      </c>
      <c r="O2567" s="38">
        <f t="shared" si="434"/>
        <v>0.375</v>
      </c>
      <c r="P2567" s="77" t="s">
        <v>83</v>
      </c>
      <c r="Q2567" s="135">
        <v>44827</v>
      </c>
      <c r="R2567" s="35">
        <f t="shared" si="435"/>
        <v>0</v>
      </c>
      <c r="S2567" s="35">
        <f t="shared" si="436"/>
        <v>0</v>
      </c>
      <c r="T2567" s="10" t="str">
        <f t="shared" si="442"/>
        <v>Sem - 39</v>
      </c>
      <c r="U2567" s="10" t="str">
        <f t="shared" si="443"/>
        <v>Septembre</v>
      </c>
      <c r="V2567" s="36" t="str">
        <f t="shared" si="437"/>
        <v>2026</v>
      </c>
      <c r="W2567" s="34"/>
      <c r="X2567" s="91">
        <f t="shared" si="444"/>
        <v>0</v>
      </c>
      <c r="Y2567" s="92" t="str">
        <f>VLOOKUP('CM-CIC'!B2498,Annuaire_roster!B:F,4,0)</f>
        <v>EL KAOUTAR Fatima Zahra</v>
      </c>
      <c r="Z2567" s="37" t="s">
        <v>110</v>
      </c>
      <c r="AA2567" s="60" t="s">
        <v>39</v>
      </c>
      <c r="AB2567" s="35" t="str">
        <f t="shared" si="438"/>
        <v/>
      </c>
      <c r="AC2567" s="35" t="str">
        <f t="shared" si="439"/>
        <v/>
      </c>
      <c r="AD2567" s="35" t="str">
        <f t="shared" si="440"/>
        <v/>
      </c>
      <c r="AE2567" s="45" t="str">
        <f t="shared" si="441"/>
        <v/>
      </c>
      <c r="AF2567" s="61"/>
      <c r="AG2567" s="45"/>
    </row>
    <row r="2568" spans="1:33" x14ac:dyDescent="0.2">
      <c r="A2568" s="59">
        <f>+VLOOKUP(B2568,Annuaire_roster!B:G,5,0)</f>
        <v>1423</v>
      </c>
      <c r="B2568" s="78" t="s">
        <v>149</v>
      </c>
      <c r="C2568" s="73">
        <v>0.29097222222222224</v>
      </c>
      <c r="D2568" s="73">
        <v>0.29166666666666669</v>
      </c>
      <c r="E2568" s="66">
        <v>0.70833333333333337</v>
      </c>
      <c r="F2568" s="66">
        <v>0.70833333333333337</v>
      </c>
      <c r="G2568" s="67"/>
      <c r="H2568" s="67"/>
      <c r="I2568" s="107" t="s">
        <v>63</v>
      </c>
      <c r="J2568" s="67"/>
      <c r="K2568" s="69">
        <v>0</v>
      </c>
      <c r="L2568" s="67">
        <v>0</v>
      </c>
      <c r="M2568" s="74">
        <v>0</v>
      </c>
      <c r="N2568" s="34">
        <f t="shared" si="433"/>
        <v>0.375</v>
      </c>
      <c r="O2568" s="38">
        <f t="shared" si="434"/>
        <v>0.375</v>
      </c>
      <c r="P2568" s="77" t="s">
        <v>83</v>
      </c>
      <c r="Q2568" s="135">
        <v>44827</v>
      </c>
      <c r="R2568" s="35">
        <f t="shared" si="435"/>
        <v>0</v>
      </c>
      <c r="S2568" s="35">
        <f t="shared" si="436"/>
        <v>0</v>
      </c>
      <c r="T2568" s="10" t="str">
        <f t="shared" si="442"/>
        <v>Sem - 39</v>
      </c>
      <c r="U2568" s="10" t="str">
        <f t="shared" si="443"/>
        <v>Septembre</v>
      </c>
      <c r="V2568" s="36" t="str">
        <f t="shared" si="437"/>
        <v>2026</v>
      </c>
      <c r="W2568" s="34"/>
      <c r="X2568" s="91">
        <f t="shared" si="444"/>
        <v>0</v>
      </c>
      <c r="Y2568" s="92" t="str">
        <f>VLOOKUP('CM-CIC'!B2499,Annuaire_roster!B:F,4,0)</f>
        <v>EL KAOUTAR Fatima Zahra</v>
      </c>
      <c r="Z2568" s="37" t="s">
        <v>110</v>
      </c>
      <c r="AA2568" s="60" t="s">
        <v>39</v>
      </c>
      <c r="AB2568" s="35" t="str">
        <f t="shared" si="438"/>
        <v/>
      </c>
      <c r="AC2568" s="35" t="str">
        <f t="shared" si="439"/>
        <v/>
      </c>
      <c r="AD2568" s="35" t="str">
        <f t="shared" si="440"/>
        <v/>
      </c>
      <c r="AE2568" s="45" t="str">
        <f t="shared" si="441"/>
        <v/>
      </c>
      <c r="AF2568" s="61"/>
      <c r="AG2568" s="45"/>
    </row>
    <row r="2569" spans="1:33" x14ac:dyDescent="0.2">
      <c r="A2569" s="59">
        <f>+VLOOKUP(B2569,Annuaire_roster!B:G,5,0)</f>
        <v>1436</v>
      </c>
      <c r="B2569" s="78" t="s">
        <v>157</v>
      </c>
      <c r="C2569" s="73">
        <v>0.29097222222222224</v>
      </c>
      <c r="D2569" s="73">
        <v>0.29166666666666669</v>
      </c>
      <c r="E2569" s="66">
        <v>0.70833333333333337</v>
      </c>
      <c r="F2569" s="66">
        <v>0.70833333333333337</v>
      </c>
      <c r="G2569" s="67"/>
      <c r="H2569" s="67"/>
      <c r="I2569" s="107" t="s">
        <v>63</v>
      </c>
      <c r="J2569" s="67"/>
      <c r="K2569" s="69">
        <v>0</v>
      </c>
      <c r="L2569" s="67">
        <v>0</v>
      </c>
      <c r="M2569" s="74">
        <v>0</v>
      </c>
      <c r="N2569" s="34">
        <f t="shared" si="433"/>
        <v>0.375</v>
      </c>
      <c r="O2569" s="38">
        <f t="shared" si="434"/>
        <v>0.375</v>
      </c>
      <c r="P2569" s="77" t="s">
        <v>83</v>
      </c>
      <c r="Q2569" s="135">
        <v>44827</v>
      </c>
      <c r="R2569" s="35">
        <f t="shared" si="435"/>
        <v>0</v>
      </c>
      <c r="S2569" s="35">
        <f t="shared" si="436"/>
        <v>0</v>
      </c>
      <c r="T2569" s="10" t="str">
        <f t="shared" si="442"/>
        <v>Sem - 39</v>
      </c>
      <c r="U2569" s="10" t="str">
        <f t="shared" si="443"/>
        <v>Septembre</v>
      </c>
      <c r="V2569" s="36" t="str">
        <f t="shared" si="437"/>
        <v>2026</v>
      </c>
      <c r="W2569" s="34"/>
      <c r="X2569" s="91">
        <f t="shared" si="444"/>
        <v>0</v>
      </c>
      <c r="Y2569" s="92" t="str">
        <f>VLOOKUP('CM-CIC'!B2500,Annuaire_roster!B:F,4,0)</f>
        <v>EL KAOUTAR Fatima Zahra</v>
      </c>
      <c r="Z2569" s="37" t="s">
        <v>110</v>
      </c>
      <c r="AA2569" s="60" t="s">
        <v>39</v>
      </c>
      <c r="AB2569" s="35" t="str">
        <f t="shared" si="438"/>
        <v/>
      </c>
      <c r="AC2569" s="35" t="str">
        <f t="shared" si="439"/>
        <v/>
      </c>
      <c r="AD2569" s="35" t="str">
        <f t="shared" si="440"/>
        <v/>
      </c>
      <c r="AE2569" s="45" t="str">
        <f t="shared" si="441"/>
        <v/>
      </c>
      <c r="AF2569" s="61"/>
      <c r="AG2569" s="45"/>
    </row>
    <row r="2570" spans="1:33" x14ac:dyDescent="0.2">
      <c r="A2570" s="59">
        <f>+VLOOKUP(B2570,Annuaire_roster!B:G,5,0)</f>
        <v>1425</v>
      </c>
      <c r="B2570" s="78" t="s">
        <v>150</v>
      </c>
      <c r="C2570" s="73">
        <v>0.29166666666666669</v>
      </c>
      <c r="D2570" s="73">
        <v>0.29166666666666669</v>
      </c>
      <c r="E2570" s="66">
        <v>0.70833333333333337</v>
      </c>
      <c r="F2570" s="66">
        <v>0.70833333333333337</v>
      </c>
      <c r="G2570" s="67"/>
      <c r="H2570" s="67"/>
      <c r="I2570" s="107" t="s">
        <v>63</v>
      </c>
      <c r="J2570" s="67"/>
      <c r="K2570" s="69">
        <v>0</v>
      </c>
      <c r="L2570" s="67">
        <v>0</v>
      </c>
      <c r="M2570" s="74">
        <v>0</v>
      </c>
      <c r="N2570" s="34">
        <f t="shared" si="433"/>
        <v>0.375</v>
      </c>
      <c r="O2570" s="38">
        <f t="shared" si="434"/>
        <v>0.375</v>
      </c>
      <c r="P2570" s="77" t="s">
        <v>83</v>
      </c>
      <c r="Q2570" s="135">
        <v>44827</v>
      </c>
      <c r="R2570" s="35">
        <f t="shared" si="435"/>
        <v>0</v>
      </c>
      <c r="S2570" s="35">
        <f t="shared" si="436"/>
        <v>0</v>
      </c>
      <c r="T2570" s="10" t="str">
        <f t="shared" si="442"/>
        <v>Sem - 39</v>
      </c>
      <c r="U2570" s="10" t="str">
        <f t="shared" si="443"/>
        <v>Septembre</v>
      </c>
      <c r="V2570" s="36" t="str">
        <f t="shared" si="437"/>
        <v>2026</v>
      </c>
      <c r="W2570" s="34"/>
      <c r="X2570" s="91">
        <f t="shared" si="444"/>
        <v>0</v>
      </c>
      <c r="Y2570" s="92" t="str">
        <f>VLOOKUP('CM-CIC'!B2501,Annuaire_roster!B:F,4,0)</f>
        <v>EL KAOUTAR Fatima Zahra</v>
      </c>
      <c r="Z2570" s="37" t="s">
        <v>110</v>
      </c>
      <c r="AA2570" s="60" t="s">
        <v>39</v>
      </c>
      <c r="AB2570" s="35" t="str">
        <f t="shared" si="438"/>
        <v/>
      </c>
      <c r="AC2570" s="35" t="str">
        <f t="shared" si="439"/>
        <v/>
      </c>
      <c r="AD2570" s="35" t="str">
        <f t="shared" si="440"/>
        <v/>
      </c>
      <c r="AE2570" s="45" t="str">
        <f t="shared" si="441"/>
        <v/>
      </c>
      <c r="AF2570" s="61"/>
      <c r="AG2570" s="45"/>
    </row>
    <row r="2571" spans="1:33" x14ac:dyDescent="0.2">
      <c r="A2571" s="59">
        <f>+VLOOKUP(B2571,Annuaire_roster!B:G,5,0)</f>
        <v>1248</v>
      </c>
      <c r="B2571" s="78" t="s">
        <v>91</v>
      </c>
      <c r="C2571" s="73">
        <v>0.3125</v>
      </c>
      <c r="D2571" s="73">
        <v>0.3125</v>
      </c>
      <c r="E2571" s="66">
        <v>0.72916666666666663</v>
      </c>
      <c r="F2571" s="66">
        <v>0.72916666666666663</v>
      </c>
      <c r="G2571" s="67"/>
      <c r="H2571" s="67"/>
      <c r="I2571" s="107" t="s">
        <v>63</v>
      </c>
      <c r="J2571" s="67"/>
      <c r="K2571" s="69">
        <v>0</v>
      </c>
      <c r="L2571" s="67">
        <v>0</v>
      </c>
      <c r="M2571" s="74">
        <v>0</v>
      </c>
      <c r="N2571" s="34">
        <f t="shared" si="433"/>
        <v>0.37499999999999994</v>
      </c>
      <c r="O2571" s="38">
        <f t="shared" si="434"/>
        <v>0.37499999999999994</v>
      </c>
      <c r="P2571" s="77" t="s">
        <v>83</v>
      </c>
      <c r="Q2571" s="135">
        <v>44827</v>
      </c>
      <c r="R2571" s="35">
        <f t="shared" si="435"/>
        <v>0</v>
      </c>
      <c r="S2571" s="35">
        <f t="shared" si="436"/>
        <v>0</v>
      </c>
      <c r="T2571" s="10" t="str">
        <f t="shared" si="442"/>
        <v>Sem - 39</v>
      </c>
      <c r="U2571" s="10" t="str">
        <f t="shared" si="443"/>
        <v>Septembre</v>
      </c>
      <c r="V2571" s="36" t="str">
        <f t="shared" si="437"/>
        <v>2026</v>
      </c>
      <c r="W2571" s="34"/>
      <c r="X2571" s="91">
        <f t="shared" si="444"/>
        <v>0</v>
      </c>
      <c r="Y2571" s="92" t="str">
        <f>VLOOKUP('CM-CIC'!B2502,Annuaire_roster!B:F,4,0)</f>
        <v>EL KAOUTAR Fatima Zahra</v>
      </c>
      <c r="Z2571" s="37" t="s">
        <v>110</v>
      </c>
      <c r="AA2571" s="60" t="s">
        <v>39</v>
      </c>
      <c r="AB2571" s="35" t="str">
        <f t="shared" si="438"/>
        <v/>
      </c>
      <c r="AC2571" s="35" t="str">
        <f t="shared" si="439"/>
        <v/>
      </c>
      <c r="AD2571" s="35" t="str">
        <f t="shared" si="440"/>
        <v/>
      </c>
      <c r="AE2571" s="45" t="str">
        <f t="shared" si="441"/>
        <v/>
      </c>
      <c r="AF2571" s="61"/>
      <c r="AG2571" s="45"/>
    </row>
    <row r="2572" spans="1:33" x14ac:dyDescent="0.2">
      <c r="A2572" s="59">
        <f>+VLOOKUP(B2572,Annuaire_roster!B:G,5,0)</f>
        <v>1437</v>
      </c>
      <c r="B2572" s="78" t="s">
        <v>158</v>
      </c>
      <c r="C2572" s="73"/>
      <c r="D2572" s="73" t="s">
        <v>188</v>
      </c>
      <c r="E2572" s="66"/>
      <c r="F2572" s="66" t="s">
        <v>188</v>
      </c>
      <c r="G2572" s="67"/>
      <c r="H2572" s="67"/>
      <c r="I2572" s="107" t="s">
        <v>63</v>
      </c>
      <c r="J2572" s="67"/>
      <c r="K2572" s="69">
        <v>0</v>
      </c>
      <c r="L2572" s="67">
        <v>0</v>
      </c>
      <c r="M2572" s="74">
        <v>0</v>
      </c>
      <c r="N2572" s="34" t="str">
        <f t="shared" si="433"/>
        <v/>
      </c>
      <c r="O2572" s="38">
        <f t="shared" si="434"/>
        <v>0</v>
      </c>
      <c r="P2572" s="77" t="s">
        <v>83</v>
      </c>
      <c r="Q2572" s="135">
        <v>44827</v>
      </c>
      <c r="R2572" s="35">
        <f t="shared" si="435"/>
        <v>0</v>
      </c>
      <c r="S2572" s="35">
        <f t="shared" si="436"/>
        <v>0</v>
      </c>
      <c r="T2572" s="10" t="str">
        <f t="shared" si="442"/>
        <v>Sem - 39</v>
      </c>
      <c r="U2572" s="10" t="str">
        <f t="shared" si="443"/>
        <v>Septembre</v>
      </c>
      <c r="V2572" s="36" t="str">
        <f t="shared" si="437"/>
        <v>2026</v>
      </c>
      <c r="W2572" s="34"/>
      <c r="X2572" s="91">
        <f t="shared" si="444"/>
        <v>0</v>
      </c>
      <c r="Y2572" s="92" t="str">
        <f>VLOOKUP('CM-CIC'!B2503,Annuaire_roster!B:F,4,0)</f>
        <v>EL KAOUTAR Fatima Zahra</v>
      </c>
      <c r="Z2572" s="37" t="s">
        <v>110</v>
      </c>
      <c r="AA2572" s="60" t="s">
        <v>39</v>
      </c>
      <c r="AB2572" s="35">
        <f t="shared" si="438"/>
        <v>0.33333333333333298</v>
      </c>
      <c r="AC2572" s="35" t="str">
        <f t="shared" si="439"/>
        <v/>
      </c>
      <c r="AD2572" s="35" t="str">
        <f t="shared" si="440"/>
        <v/>
      </c>
      <c r="AE2572" s="45" t="str">
        <f t="shared" si="441"/>
        <v/>
      </c>
      <c r="AF2572" s="61"/>
      <c r="AG2572" s="45"/>
    </row>
    <row r="2573" spans="1:33" x14ac:dyDescent="0.2">
      <c r="A2573" s="59">
        <f>+VLOOKUP(B2573,Annuaire_roster!B:G,5,0)</f>
        <v>1202</v>
      </c>
      <c r="B2573" s="78" t="s">
        <v>161</v>
      </c>
      <c r="C2573" s="73">
        <v>0.28958333333333336</v>
      </c>
      <c r="D2573" s="73">
        <v>0.29166666666666669</v>
      </c>
      <c r="E2573" s="66">
        <v>0.66666666666666663</v>
      </c>
      <c r="F2573" s="66">
        <v>0.66666666666666663</v>
      </c>
      <c r="G2573" s="67"/>
      <c r="H2573" s="67"/>
      <c r="I2573" s="107" t="s">
        <v>63</v>
      </c>
      <c r="J2573" s="67"/>
      <c r="K2573" s="69">
        <v>0</v>
      </c>
      <c r="L2573" s="67">
        <v>0</v>
      </c>
      <c r="M2573" s="74">
        <v>0</v>
      </c>
      <c r="N2573" s="34">
        <f t="shared" si="433"/>
        <v>0.33333333333333326</v>
      </c>
      <c r="O2573" s="38">
        <f t="shared" si="434"/>
        <v>0.33333333333333326</v>
      </c>
      <c r="P2573" s="77" t="s">
        <v>83</v>
      </c>
      <c r="Q2573" s="135">
        <v>44828</v>
      </c>
      <c r="R2573" s="35">
        <f t="shared" si="435"/>
        <v>0</v>
      </c>
      <c r="S2573" s="35">
        <f t="shared" si="436"/>
        <v>0</v>
      </c>
      <c r="T2573" s="10" t="str">
        <f t="shared" si="442"/>
        <v>Sem - 39</v>
      </c>
      <c r="U2573" s="10" t="str">
        <f t="shared" si="443"/>
        <v>Septembre</v>
      </c>
      <c r="V2573" s="36" t="str">
        <f t="shared" si="437"/>
        <v>2026</v>
      </c>
      <c r="W2573" s="34"/>
      <c r="X2573" s="91">
        <f t="shared" si="444"/>
        <v>2.0833333333333259E-3</v>
      </c>
      <c r="Y2573" s="92" t="str">
        <f>VLOOKUP('CM-CIC'!B2504,Annuaire_roster!B:F,4,0)</f>
        <v>EL KAOUTAR Fatima Zahra</v>
      </c>
      <c r="Z2573" s="37" t="s">
        <v>110</v>
      </c>
      <c r="AA2573" s="60" t="s">
        <v>39</v>
      </c>
      <c r="AB2573" s="35" t="str">
        <f t="shared" si="438"/>
        <v/>
      </c>
      <c r="AC2573" s="35" t="str">
        <f t="shared" si="439"/>
        <v/>
      </c>
      <c r="AD2573" s="35" t="str">
        <f t="shared" si="440"/>
        <v/>
      </c>
      <c r="AE2573" s="45" t="str">
        <f t="shared" si="441"/>
        <v/>
      </c>
      <c r="AF2573" s="61"/>
      <c r="AG2573" s="45"/>
    </row>
    <row r="2574" spans="1:33" x14ac:dyDescent="0.2">
      <c r="A2574" s="59">
        <f>+VLOOKUP(B2574,Annuaire_roster!B:G,5,0)</f>
        <v>1197</v>
      </c>
      <c r="B2574" s="78" t="s">
        <v>82</v>
      </c>
      <c r="C2574" s="73">
        <v>0.29097222222222224</v>
      </c>
      <c r="D2574" s="73">
        <v>0.29166666666666669</v>
      </c>
      <c r="E2574" s="66">
        <v>0.66666666666666663</v>
      </c>
      <c r="F2574" s="66">
        <v>0.66666666666666663</v>
      </c>
      <c r="G2574" s="67"/>
      <c r="H2574" s="67"/>
      <c r="I2574" s="107" t="s">
        <v>63</v>
      </c>
      <c r="J2574" s="67"/>
      <c r="K2574" s="69">
        <v>0</v>
      </c>
      <c r="L2574" s="67">
        <v>0</v>
      </c>
      <c r="M2574" s="74">
        <v>0</v>
      </c>
      <c r="N2574" s="34">
        <f t="shared" si="433"/>
        <v>0.33333333333333326</v>
      </c>
      <c r="O2574" s="38">
        <f t="shared" si="434"/>
        <v>0.33333333333333326</v>
      </c>
      <c r="P2574" s="77" t="s">
        <v>83</v>
      </c>
      <c r="Q2574" s="135">
        <v>44828</v>
      </c>
      <c r="R2574" s="35">
        <f t="shared" si="435"/>
        <v>0</v>
      </c>
      <c r="S2574" s="35">
        <f t="shared" si="436"/>
        <v>0</v>
      </c>
      <c r="T2574" s="10" t="str">
        <f t="shared" si="442"/>
        <v>Sem - 39</v>
      </c>
      <c r="U2574" s="10" t="str">
        <f t="shared" si="443"/>
        <v>Septembre</v>
      </c>
      <c r="V2574" s="36" t="str">
        <f t="shared" si="437"/>
        <v>2026</v>
      </c>
      <c r="W2574" s="34"/>
      <c r="X2574" s="91">
        <f t="shared" si="444"/>
        <v>0</v>
      </c>
      <c r="Y2574" s="92" t="str">
        <f>VLOOKUP('CM-CIC'!B2505,Annuaire_roster!B:F,4,0)</f>
        <v>EL KAOUTAR Fatima Zahra</v>
      </c>
      <c r="Z2574" s="37" t="s">
        <v>110</v>
      </c>
      <c r="AA2574" s="60" t="s">
        <v>39</v>
      </c>
      <c r="AB2574" s="35" t="str">
        <f t="shared" si="438"/>
        <v/>
      </c>
      <c r="AC2574" s="35" t="str">
        <f t="shared" si="439"/>
        <v/>
      </c>
      <c r="AD2574" s="35" t="str">
        <f t="shared" si="440"/>
        <v/>
      </c>
      <c r="AE2574" s="45" t="str">
        <f t="shared" si="441"/>
        <v/>
      </c>
      <c r="AF2574" s="61"/>
      <c r="AG2574" s="45"/>
    </row>
    <row r="2575" spans="1:33" x14ac:dyDescent="0.2">
      <c r="A2575" s="59">
        <f>+VLOOKUP(B2575,Annuaire_roster!B:G,5,0)</f>
        <v>1177</v>
      </c>
      <c r="B2575" s="78" t="s">
        <v>75</v>
      </c>
      <c r="C2575" s="73">
        <v>0.28958333333333336</v>
      </c>
      <c r="D2575" s="73">
        <v>0.29166666666666669</v>
      </c>
      <c r="E2575" s="66">
        <v>0.66666666666666663</v>
      </c>
      <c r="F2575" s="66">
        <v>0.66666666666666663</v>
      </c>
      <c r="G2575" s="67"/>
      <c r="H2575" s="67"/>
      <c r="I2575" s="107" t="s">
        <v>63</v>
      </c>
      <c r="J2575" s="67"/>
      <c r="K2575" s="69">
        <v>0</v>
      </c>
      <c r="L2575" s="67">
        <v>0</v>
      </c>
      <c r="M2575" s="74">
        <v>0</v>
      </c>
      <c r="N2575" s="34">
        <f t="shared" si="433"/>
        <v>0.33333333333333326</v>
      </c>
      <c r="O2575" s="38">
        <f t="shared" si="434"/>
        <v>0.33333333333333326</v>
      </c>
      <c r="P2575" s="77" t="s">
        <v>83</v>
      </c>
      <c r="Q2575" s="135">
        <v>44828</v>
      </c>
      <c r="R2575" s="35">
        <f t="shared" si="435"/>
        <v>0</v>
      </c>
      <c r="S2575" s="35">
        <f t="shared" si="436"/>
        <v>0</v>
      </c>
      <c r="T2575" s="10" t="str">
        <f t="shared" si="442"/>
        <v>Sem - 39</v>
      </c>
      <c r="U2575" s="10" t="str">
        <f t="shared" si="443"/>
        <v>Septembre</v>
      </c>
      <c r="V2575" s="36" t="str">
        <f t="shared" si="437"/>
        <v>2026</v>
      </c>
      <c r="W2575" s="34"/>
      <c r="X2575" s="91">
        <f t="shared" si="444"/>
        <v>2.0833333333333259E-3</v>
      </c>
      <c r="Y2575" s="92" t="str">
        <f>VLOOKUP('CM-CIC'!B2506,Annuaire_roster!B:F,4,0)</f>
        <v>EL KAOUTAR Fatima Zahra</v>
      </c>
      <c r="Z2575" s="37" t="s">
        <v>110</v>
      </c>
      <c r="AA2575" s="60" t="s">
        <v>39</v>
      </c>
      <c r="AB2575" s="35" t="str">
        <f t="shared" si="438"/>
        <v/>
      </c>
      <c r="AC2575" s="35" t="str">
        <f t="shared" si="439"/>
        <v/>
      </c>
      <c r="AD2575" s="35" t="str">
        <f t="shared" si="440"/>
        <v/>
      </c>
      <c r="AE2575" s="45" t="str">
        <f t="shared" si="441"/>
        <v/>
      </c>
      <c r="AF2575" s="61"/>
      <c r="AG2575" s="45"/>
    </row>
    <row r="2576" spans="1:33" x14ac:dyDescent="0.2">
      <c r="A2576" s="59">
        <f>+VLOOKUP(B2576,Annuaire_roster!B:G,5,0)</f>
        <v>1244</v>
      </c>
      <c r="B2576" s="78" t="s">
        <v>92</v>
      </c>
      <c r="C2576" s="66">
        <v>0.29166666666666669</v>
      </c>
      <c r="D2576" s="73">
        <v>0.29166666666666669</v>
      </c>
      <c r="E2576" s="66">
        <v>0.66666666666666663</v>
      </c>
      <c r="F2576" s="66">
        <v>0.66666666666666663</v>
      </c>
      <c r="G2576" s="67"/>
      <c r="H2576" s="67"/>
      <c r="I2576" s="107" t="s">
        <v>63</v>
      </c>
      <c r="J2576" s="67"/>
      <c r="K2576" s="69">
        <v>0</v>
      </c>
      <c r="L2576" s="67">
        <v>0</v>
      </c>
      <c r="M2576" s="74">
        <v>0</v>
      </c>
      <c r="N2576" s="34">
        <f t="shared" si="433"/>
        <v>0.33333333333333326</v>
      </c>
      <c r="O2576" s="38">
        <f t="shared" si="434"/>
        <v>0.33333333333333326</v>
      </c>
      <c r="P2576" s="77" t="s">
        <v>83</v>
      </c>
      <c r="Q2576" s="143">
        <v>44828</v>
      </c>
      <c r="R2576" s="35">
        <f t="shared" si="435"/>
        <v>0</v>
      </c>
      <c r="S2576" s="35">
        <f t="shared" si="436"/>
        <v>0</v>
      </c>
      <c r="T2576" s="10" t="str">
        <f t="shared" si="442"/>
        <v>Sem - 39</v>
      </c>
      <c r="U2576" s="10" t="str">
        <f t="shared" si="443"/>
        <v>Septembre</v>
      </c>
      <c r="V2576" s="36" t="str">
        <f t="shared" si="437"/>
        <v>2026</v>
      </c>
      <c r="W2576" s="34"/>
      <c r="X2576" s="91">
        <f t="shared" si="444"/>
        <v>0</v>
      </c>
      <c r="Y2576" s="92" t="str">
        <f>VLOOKUP('CM-CIC'!B2507,Annuaire_roster!B:F,4,0)</f>
        <v>EL KAOUTAR Fatima Zahra</v>
      </c>
      <c r="Z2576" s="37" t="s">
        <v>110</v>
      </c>
      <c r="AA2576" s="60" t="s">
        <v>39</v>
      </c>
      <c r="AB2576" s="35" t="str">
        <f t="shared" si="438"/>
        <v/>
      </c>
      <c r="AC2576" s="35" t="str">
        <f t="shared" si="439"/>
        <v/>
      </c>
      <c r="AD2576" s="35" t="str">
        <f t="shared" si="440"/>
        <v/>
      </c>
      <c r="AE2576" s="45" t="str">
        <f t="shared" si="441"/>
        <v/>
      </c>
      <c r="AF2576" s="61"/>
      <c r="AG2576" s="45"/>
    </row>
    <row r="2577" spans="1:33" x14ac:dyDescent="0.2">
      <c r="A2577" s="59">
        <f>+VLOOKUP(B2577,Annuaire_roster!B:G,5,0)</f>
        <v>1302</v>
      </c>
      <c r="B2577" s="78" t="s">
        <v>112</v>
      </c>
      <c r="C2577" s="66">
        <v>0.2902777777777778</v>
      </c>
      <c r="D2577" s="73">
        <v>0.29166666666666669</v>
      </c>
      <c r="E2577" s="66">
        <v>0.66666666666666663</v>
      </c>
      <c r="F2577" s="66">
        <v>0.66666666666666663</v>
      </c>
      <c r="G2577" s="67"/>
      <c r="H2577" s="67"/>
      <c r="I2577" s="107" t="s">
        <v>63</v>
      </c>
      <c r="J2577" s="67"/>
      <c r="K2577" s="69">
        <v>0</v>
      </c>
      <c r="L2577" s="67">
        <v>0</v>
      </c>
      <c r="M2577" s="74">
        <v>0</v>
      </c>
      <c r="N2577" s="34">
        <f t="shared" ref="N2577:N2640" si="445">IFERROR(IF(OR(D2577="OFF",D2577="Congé",M2577="Abs",D2577="Congé sans solde",D2577="Férié"),"",IF(O2577-K2577-L2577&gt;O2577,O2577,IF(O2577-K2577-L2577&lt;0,"",O2577-K2577-L2577))),"")</f>
        <v>0.33333333333333326</v>
      </c>
      <c r="O2577" s="38">
        <f t="shared" ref="O2577:O2640" si="446">IF(AG2577="2H Pause déjeuner",IF(F2577-D2577-0.0833333333333333&lt;0,F2577-D2577-0.0833333333333333+1,F2577-D2577-0.0833333333333333),IF(OR(AND(F2577="OFF",D2577="OFF"),AND(F2577="Congé",D2577="Congé"),AND(F2577="Congé sans solde",D2577="Congé sans solde"),AND(F2577="Congé spécial",D2577="Congé spécial"),AND(F2577="Férié",D2577="Férié"),AND(F2577="OFF",D2577="Congé"),AND(F2577="OFF",D2577="Congé sans solde"),AND(F2577="OFF",D2577="Congé spécial"),AND(F2577="OFF",D2577="Férié"),AND(F2577="Congé",D2577="OFF"),AND(F2577="Congé",D2577="Congé sans solde"),AND(F2577="Congé",D2577="Congé spécial"),AND(F2577="Congé",D2577="Férié"),AND(F2577="Congé sans solde",D2577="OFF"),AND(F2577="Congé sans solde",D2577="Congé"),AND(F2577="Congé sans solde",D2577="Congé spécial"),AND(F2577="Congé sans solde",D2577="Férié"),AND(F2577="Congé spécial",D2577="OFF"),AND(F2577="Congé spécial",D2577="Congé"),AND(F2577="Congé spécial",D2577="Congé sans solde"),AND(F2577="Congé spécial",D2577="Férié"),AND(F2577="Férié",D2577="OFF"),AND(F2577="Férié",D2577="Congé"),AND(F2577="Férié",D2577="Congé sans solde"),AND(F2577="Férié",D2577="Congé spécial")),0,IF(OR(F2577="OFF",F2577="Congé",F2577="Congé spécial",F2577="Congé sans solde",D2577="OFF",D2577="Congé",D2577="Congé spécial",D2577="Congé sans solde"),0.208333333333334,IF(AND(AG2577="",F2577-D2577&lt;0),("24:00:00"-D2577)+("00:00:00"+F2577)-0.0416666666666667,IF(AND(OR(AG2577="Allaitement",AG2577="Sans déjeuner"),F2577-D2577&lt;0),("24:00:00"-D2577)+("00:00:00"+F2577),IF(AND(AG2577="",F2577-D2577&gt;0.166666666666667),F2577-D2577-0.0416666666666667,IF(AND(OR(AG2577="Allaitement",AG2577="Sans déjeuner"),F2577-D2577&gt;0.166666666666667),F2577-D2577,F2577-D2577)))))))</f>
        <v>0.33333333333333326</v>
      </c>
      <c r="P2577" s="77" t="s">
        <v>83</v>
      </c>
      <c r="Q2577" s="143">
        <v>44828</v>
      </c>
      <c r="R2577" s="35">
        <f t="shared" si="435"/>
        <v>0</v>
      </c>
      <c r="S2577" s="35">
        <f t="shared" si="436"/>
        <v>0</v>
      </c>
      <c r="T2577" s="10" t="str">
        <f t="shared" si="442"/>
        <v>Sem - 39</v>
      </c>
      <c r="U2577" s="10" t="str">
        <f t="shared" si="443"/>
        <v>Septembre</v>
      </c>
      <c r="V2577" s="36" t="str">
        <f t="shared" si="437"/>
        <v>2026</v>
      </c>
      <c r="W2577" s="34"/>
      <c r="X2577" s="91">
        <f t="shared" si="444"/>
        <v>1.388888888888884E-3</v>
      </c>
      <c r="Y2577" s="92" t="str">
        <f>VLOOKUP('CM-CIC'!B2508,Annuaire_roster!B:F,4,0)</f>
        <v>EL KAOUTAR Fatima Zahra</v>
      </c>
      <c r="Z2577" s="37" t="s">
        <v>110</v>
      </c>
      <c r="AA2577" s="60" t="s">
        <v>39</v>
      </c>
      <c r="AB2577" s="35" t="str">
        <f t="shared" si="438"/>
        <v/>
      </c>
      <c r="AC2577" s="35" t="str">
        <f t="shared" si="439"/>
        <v/>
      </c>
      <c r="AD2577" s="35" t="str">
        <f t="shared" si="440"/>
        <v/>
      </c>
      <c r="AE2577" s="45" t="str">
        <f t="shared" si="441"/>
        <v/>
      </c>
      <c r="AF2577" s="61"/>
      <c r="AG2577" s="45"/>
    </row>
    <row r="2578" spans="1:33" x14ac:dyDescent="0.2">
      <c r="A2578" s="59">
        <f>+VLOOKUP(B2578,Annuaire_roster!B:G,5,0)</f>
        <v>1369</v>
      </c>
      <c r="B2578" s="78" t="s">
        <v>113</v>
      </c>
      <c r="C2578" s="66">
        <v>0.28958333333333336</v>
      </c>
      <c r="D2578" s="73">
        <v>0.29166666666666669</v>
      </c>
      <c r="E2578" s="66">
        <v>0.66666666666666663</v>
      </c>
      <c r="F2578" s="66">
        <v>0.66666666666666663</v>
      </c>
      <c r="G2578" s="67"/>
      <c r="H2578" s="67"/>
      <c r="I2578" s="107" t="s">
        <v>63</v>
      </c>
      <c r="J2578" s="67"/>
      <c r="K2578" s="67">
        <v>0</v>
      </c>
      <c r="L2578" s="67">
        <v>0</v>
      </c>
      <c r="M2578" s="74">
        <v>0</v>
      </c>
      <c r="N2578" s="34">
        <f t="shared" si="445"/>
        <v>0.33333333333333326</v>
      </c>
      <c r="O2578" s="38">
        <f t="shared" si="446"/>
        <v>0.33333333333333326</v>
      </c>
      <c r="P2578" s="77" t="s">
        <v>83</v>
      </c>
      <c r="Q2578" s="143">
        <v>44828</v>
      </c>
      <c r="R2578" s="35">
        <f t="shared" si="435"/>
        <v>0</v>
      </c>
      <c r="S2578" s="35">
        <f t="shared" si="436"/>
        <v>0</v>
      </c>
      <c r="T2578" s="10" t="str">
        <f t="shared" si="442"/>
        <v>Sem - 39</v>
      </c>
      <c r="U2578" s="10" t="str">
        <f t="shared" si="443"/>
        <v>Septembre</v>
      </c>
      <c r="V2578" s="36" t="str">
        <f t="shared" si="437"/>
        <v>2026</v>
      </c>
      <c r="W2578" s="34"/>
      <c r="X2578" s="91">
        <f t="shared" si="444"/>
        <v>2.0833333333333259E-3</v>
      </c>
      <c r="Y2578" s="92" t="str">
        <f>VLOOKUP('CM-CIC'!B2509,Annuaire_roster!B:F,4,0)</f>
        <v>EL KAOUTAR Fatima Zahra</v>
      </c>
      <c r="Z2578" s="37" t="s">
        <v>110</v>
      </c>
      <c r="AA2578" s="60" t="s">
        <v>39</v>
      </c>
      <c r="AB2578" s="35" t="str">
        <f t="shared" si="438"/>
        <v/>
      </c>
      <c r="AC2578" s="35" t="str">
        <f t="shared" si="439"/>
        <v/>
      </c>
      <c r="AD2578" s="35" t="str">
        <f t="shared" si="440"/>
        <v/>
      </c>
      <c r="AE2578" s="45" t="str">
        <f t="shared" si="441"/>
        <v/>
      </c>
      <c r="AF2578" s="61"/>
      <c r="AG2578" s="45"/>
    </row>
    <row r="2579" spans="1:33" x14ac:dyDescent="0.2">
      <c r="A2579" s="59">
        <f>+VLOOKUP(B2579,Annuaire_roster!B:G,5,0)</f>
        <v>1422</v>
      </c>
      <c r="B2579" s="78" t="s">
        <v>148</v>
      </c>
      <c r="C2579" s="66">
        <v>0.29097222222222224</v>
      </c>
      <c r="D2579" s="73">
        <v>0.29166666666666669</v>
      </c>
      <c r="E2579" s="66">
        <v>0.66666666666666663</v>
      </c>
      <c r="F2579" s="66">
        <v>0.66666666666666663</v>
      </c>
      <c r="G2579" s="67"/>
      <c r="H2579" s="67"/>
      <c r="I2579" s="107" t="s">
        <v>63</v>
      </c>
      <c r="J2579" s="67"/>
      <c r="K2579" s="69">
        <v>0</v>
      </c>
      <c r="L2579" s="67">
        <v>0</v>
      </c>
      <c r="M2579" s="74">
        <v>0</v>
      </c>
      <c r="N2579" s="34">
        <f t="shared" si="445"/>
        <v>0.33333333333333326</v>
      </c>
      <c r="O2579" s="38">
        <f t="shared" si="446"/>
        <v>0.33333333333333326</v>
      </c>
      <c r="P2579" s="77" t="s">
        <v>83</v>
      </c>
      <c r="Q2579" s="143">
        <v>44828</v>
      </c>
      <c r="R2579" s="35">
        <f t="shared" si="435"/>
        <v>0</v>
      </c>
      <c r="S2579" s="35">
        <f t="shared" si="436"/>
        <v>0</v>
      </c>
      <c r="T2579" s="10" t="str">
        <f t="shared" si="442"/>
        <v>Sem - 39</v>
      </c>
      <c r="U2579" s="10" t="str">
        <f t="shared" si="443"/>
        <v>Septembre</v>
      </c>
      <c r="V2579" s="36" t="str">
        <f t="shared" si="437"/>
        <v>2026</v>
      </c>
      <c r="W2579" s="34"/>
      <c r="X2579" s="91">
        <f t="shared" si="444"/>
        <v>0</v>
      </c>
      <c r="Y2579" s="92" t="str">
        <f>VLOOKUP('CM-CIC'!B2510,Annuaire_roster!B:F,4,0)</f>
        <v>EL KAOUTAR Fatima Zahra</v>
      </c>
      <c r="Z2579" s="37" t="s">
        <v>110</v>
      </c>
      <c r="AA2579" s="60" t="s">
        <v>39</v>
      </c>
      <c r="AB2579" s="35" t="str">
        <f t="shared" si="438"/>
        <v/>
      </c>
      <c r="AC2579" s="35" t="str">
        <f t="shared" si="439"/>
        <v/>
      </c>
      <c r="AD2579" s="35" t="str">
        <f t="shared" si="440"/>
        <v/>
      </c>
      <c r="AE2579" s="45" t="str">
        <f t="shared" si="441"/>
        <v/>
      </c>
      <c r="AF2579" s="61"/>
      <c r="AG2579" s="45"/>
    </row>
    <row r="2580" spans="1:33" x14ac:dyDescent="0.2">
      <c r="A2580" s="59">
        <f>+VLOOKUP(B2580,Annuaire_roster!B:G,5,0)</f>
        <v>1245</v>
      </c>
      <c r="B2580" s="78" t="s">
        <v>90</v>
      </c>
      <c r="C2580" s="66">
        <v>0.28749999999999998</v>
      </c>
      <c r="D2580" s="73">
        <v>0.29166666666666669</v>
      </c>
      <c r="E2580" s="66">
        <v>0.66666666666666663</v>
      </c>
      <c r="F2580" s="66">
        <v>0.66666666666666663</v>
      </c>
      <c r="G2580" s="67"/>
      <c r="H2580" s="67"/>
      <c r="I2580" s="107" t="s">
        <v>63</v>
      </c>
      <c r="J2580" s="67"/>
      <c r="K2580" s="69">
        <v>0</v>
      </c>
      <c r="L2580" s="67">
        <v>0</v>
      </c>
      <c r="M2580" s="74">
        <v>0</v>
      </c>
      <c r="N2580" s="34">
        <f t="shared" si="445"/>
        <v>0.33333333333333326</v>
      </c>
      <c r="O2580" s="38">
        <f t="shared" si="446"/>
        <v>0.33333333333333326</v>
      </c>
      <c r="P2580" s="77" t="s">
        <v>83</v>
      </c>
      <c r="Q2580" s="143">
        <v>44828</v>
      </c>
      <c r="R2580" s="35">
        <f t="shared" si="435"/>
        <v>0</v>
      </c>
      <c r="S2580" s="35">
        <f t="shared" si="436"/>
        <v>0</v>
      </c>
      <c r="T2580" s="10" t="str">
        <f t="shared" si="442"/>
        <v>Sem - 39</v>
      </c>
      <c r="U2580" s="10" t="str">
        <f t="shared" si="443"/>
        <v>Septembre</v>
      </c>
      <c r="V2580" s="36" t="str">
        <f t="shared" si="437"/>
        <v>2026</v>
      </c>
      <c r="W2580" s="34"/>
      <c r="X2580" s="91">
        <f t="shared" si="444"/>
        <v>4.1666666666667629E-3</v>
      </c>
      <c r="Y2580" s="92" t="str">
        <f>VLOOKUP('CM-CIC'!B2511,Annuaire_roster!B:F,4,0)</f>
        <v>EL KAOUTAR Fatima Zahra</v>
      </c>
      <c r="Z2580" s="37" t="s">
        <v>110</v>
      </c>
      <c r="AA2580" s="60" t="s">
        <v>39</v>
      </c>
      <c r="AB2580" s="35" t="str">
        <f t="shared" si="438"/>
        <v/>
      </c>
      <c r="AC2580" s="35" t="str">
        <f t="shared" si="439"/>
        <v/>
      </c>
      <c r="AD2580" s="35" t="str">
        <f t="shared" si="440"/>
        <v/>
      </c>
      <c r="AE2580" s="45" t="str">
        <f t="shared" si="441"/>
        <v/>
      </c>
      <c r="AF2580" s="61"/>
      <c r="AG2580" s="45"/>
    </row>
    <row r="2581" spans="1:33" x14ac:dyDescent="0.2">
      <c r="A2581" s="59">
        <f>+VLOOKUP(B2581,Annuaire_roster!B:G,5,0)</f>
        <v>1423</v>
      </c>
      <c r="B2581" s="78" t="s">
        <v>149</v>
      </c>
      <c r="C2581" s="66">
        <v>0.29166666666666669</v>
      </c>
      <c r="D2581" s="73">
        <v>0.29166666666666669</v>
      </c>
      <c r="E2581" s="66">
        <v>0.66666666666666663</v>
      </c>
      <c r="F2581" s="66">
        <v>0.66666666666666663</v>
      </c>
      <c r="G2581" s="67"/>
      <c r="H2581" s="67"/>
      <c r="I2581" s="107" t="s">
        <v>63</v>
      </c>
      <c r="J2581" s="67"/>
      <c r="K2581" s="69">
        <v>0</v>
      </c>
      <c r="L2581" s="67">
        <v>0</v>
      </c>
      <c r="M2581" s="74">
        <v>0</v>
      </c>
      <c r="N2581" s="34">
        <f t="shared" si="445"/>
        <v>0.33333333333333326</v>
      </c>
      <c r="O2581" s="38">
        <f t="shared" si="446"/>
        <v>0.33333333333333326</v>
      </c>
      <c r="P2581" s="77" t="s">
        <v>83</v>
      </c>
      <c r="Q2581" s="143">
        <v>44828</v>
      </c>
      <c r="R2581" s="35">
        <f t="shared" si="435"/>
        <v>0</v>
      </c>
      <c r="S2581" s="35">
        <f t="shared" si="436"/>
        <v>0</v>
      </c>
      <c r="T2581" s="10" t="str">
        <f t="shared" si="442"/>
        <v>Sem - 39</v>
      </c>
      <c r="U2581" s="10" t="str">
        <f t="shared" si="443"/>
        <v>Septembre</v>
      </c>
      <c r="V2581" s="36" t="str">
        <f t="shared" si="437"/>
        <v>2026</v>
      </c>
      <c r="W2581" s="34"/>
      <c r="X2581" s="91">
        <f t="shared" si="444"/>
        <v>0</v>
      </c>
      <c r="Y2581" s="92" t="str">
        <f>VLOOKUP('CM-CIC'!B2512,Annuaire_roster!B:F,4,0)</f>
        <v>EL KAOUTAR Fatima Zahra</v>
      </c>
      <c r="Z2581" s="37" t="s">
        <v>110</v>
      </c>
      <c r="AA2581" s="60" t="s">
        <v>39</v>
      </c>
      <c r="AB2581" s="35" t="str">
        <f t="shared" si="438"/>
        <v/>
      </c>
      <c r="AC2581" s="35" t="str">
        <f t="shared" si="439"/>
        <v/>
      </c>
      <c r="AD2581" s="35" t="str">
        <f t="shared" si="440"/>
        <v/>
      </c>
      <c r="AE2581" s="45" t="str">
        <f t="shared" si="441"/>
        <v/>
      </c>
      <c r="AF2581" s="61"/>
      <c r="AG2581" s="45"/>
    </row>
    <row r="2582" spans="1:33" x14ac:dyDescent="0.2">
      <c r="A2582" s="59">
        <f>+VLOOKUP(B2582,Annuaire_roster!B:G,5,0)</f>
        <v>1436</v>
      </c>
      <c r="B2582" s="78" t="s">
        <v>157</v>
      </c>
      <c r="C2582" s="66">
        <v>0.2902777777777778</v>
      </c>
      <c r="D2582" s="73">
        <v>0.29166666666666669</v>
      </c>
      <c r="E2582" s="66">
        <v>0.66666666666666663</v>
      </c>
      <c r="F2582" s="66">
        <v>0.66666666666666663</v>
      </c>
      <c r="G2582" s="67"/>
      <c r="H2582" s="67"/>
      <c r="I2582" s="107" t="s">
        <v>63</v>
      </c>
      <c r="J2582" s="67"/>
      <c r="K2582" s="69">
        <v>0</v>
      </c>
      <c r="L2582" s="67">
        <v>0</v>
      </c>
      <c r="M2582" s="74">
        <v>0</v>
      </c>
      <c r="N2582" s="34">
        <f t="shared" si="445"/>
        <v>0.33333333333333326</v>
      </c>
      <c r="O2582" s="38">
        <f t="shared" si="446"/>
        <v>0.33333333333333326</v>
      </c>
      <c r="P2582" s="77" t="s">
        <v>83</v>
      </c>
      <c r="Q2582" s="143">
        <v>44828</v>
      </c>
      <c r="R2582" s="35">
        <f t="shared" si="435"/>
        <v>0</v>
      </c>
      <c r="S2582" s="35">
        <f t="shared" si="436"/>
        <v>0</v>
      </c>
      <c r="T2582" s="10" t="str">
        <f t="shared" si="442"/>
        <v>Sem - 39</v>
      </c>
      <c r="U2582" s="10" t="str">
        <f t="shared" si="443"/>
        <v>Septembre</v>
      </c>
      <c r="V2582" s="36" t="str">
        <f t="shared" si="437"/>
        <v>2026</v>
      </c>
      <c r="W2582" s="34"/>
      <c r="X2582" s="91">
        <f t="shared" si="444"/>
        <v>1.388888888888884E-3</v>
      </c>
      <c r="Y2582" s="92" t="str">
        <f>VLOOKUP('CM-CIC'!B2513,Annuaire_roster!B:F,4,0)</f>
        <v>EL KAOUTAR Fatima Zahra</v>
      </c>
      <c r="Z2582" s="37" t="s">
        <v>110</v>
      </c>
      <c r="AA2582" s="60" t="s">
        <v>39</v>
      </c>
      <c r="AB2582" s="35" t="str">
        <f t="shared" si="438"/>
        <v/>
      </c>
      <c r="AC2582" s="35" t="str">
        <f t="shared" si="439"/>
        <v/>
      </c>
      <c r="AD2582" s="35" t="str">
        <f t="shared" si="440"/>
        <v/>
      </c>
      <c r="AE2582" s="45" t="str">
        <f t="shared" si="441"/>
        <v/>
      </c>
      <c r="AF2582" s="61"/>
      <c r="AG2582" s="45"/>
    </row>
    <row r="2583" spans="1:33" x14ac:dyDescent="0.2">
      <c r="A2583" s="59">
        <f>+VLOOKUP(B2583,Annuaire_roster!B:G,5,0)</f>
        <v>1373</v>
      </c>
      <c r="B2583" s="217" t="s">
        <v>118</v>
      </c>
      <c r="C2583" s="66"/>
      <c r="D2583" s="73">
        <v>0.29166666666666669</v>
      </c>
      <c r="E2583" s="66"/>
      <c r="F2583" s="66">
        <v>0.66666666666666663</v>
      </c>
      <c r="G2583" s="67"/>
      <c r="H2583" s="67"/>
      <c r="I2583" s="107" t="s">
        <v>63</v>
      </c>
      <c r="J2583" s="67"/>
      <c r="K2583" s="69">
        <v>0</v>
      </c>
      <c r="L2583" s="67">
        <v>0</v>
      </c>
      <c r="M2583" s="74" t="s">
        <v>187</v>
      </c>
      <c r="N2583" s="34" t="str">
        <f t="shared" si="445"/>
        <v/>
      </c>
      <c r="O2583" s="38">
        <f t="shared" si="446"/>
        <v>0.33333333333333326</v>
      </c>
      <c r="P2583" s="77" t="s">
        <v>83</v>
      </c>
      <c r="Q2583" s="143">
        <v>44828</v>
      </c>
      <c r="R2583" s="35">
        <f t="shared" si="435"/>
        <v>0.33333333333333326</v>
      </c>
      <c r="S2583" s="35">
        <f t="shared" si="436"/>
        <v>0.33333333333333326</v>
      </c>
      <c r="T2583" s="10" t="str">
        <f t="shared" si="442"/>
        <v>Sem - 39</v>
      </c>
      <c r="U2583" s="10" t="str">
        <f t="shared" si="443"/>
        <v>Septembre</v>
      </c>
      <c r="V2583" s="36" t="str">
        <f t="shared" si="437"/>
        <v>2026</v>
      </c>
      <c r="W2583" s="34"/>
      <c r="X2583" s="91">
        <f t="shared" si="444"/>
        <v>0</v>
      </c>
      <c r="Y2583" s="92" t="str">
        <f>VLOOKUP('CM-CIC'!B2514,Annuaire_roster!B:F,4,0)</f>
        <v>EL KAOUTAR Fatima Zahra</v>
      </c>
      <c r="Z2583" s="37" t="s">
        <v>110</v>
      </c>
      <c r="AA2583" s="60" t="s">
        <v>39</v>
      </c>
      <c r="AB2583" s="35" t="str">
        <f t="shared" si="438"/>
        <v/>
      </c>
      <c r="AC2583" s="35" t="str">
        <f t="shared" si="439"/>
        <v/>
      </c>
      <c r="AD2583" s="35" t="str">
        <f t="shared" si="440"/>
        <v/>
      </c>
      <c r="AE2583" s="45" t="str">
        <f t="shared" si="441"/>
        <v/>
      </c>
      <c r="AF2583" s="61"/>
      <c r="AG2583" s="45"/>
    </row>
    <row r="2584" spans="1:33" x14ac:dyDescent="0.2">
      <c r="A2584" s="59">
        <f>+VLOOKUP(B2584,Annuaire_roster!B:G,5,0)</f>
        <v>1425</v>
      </c>
      <c r="B2584" s="78" t="s">
        <v>150</v>
      </c>
      <c r="C2584" s="66">
        <v>0.29166666666666669</v>
      </c>
      <c r="D2584" s="73">
        <v>0.29166666666666669</v>
      </c>
      <c r="E2584" s="66">
        <v>0.66666666666666663</v>
      </c>
      <c r="F2584" s="66">
        <v>0.66666666666666663</v>
      </c>
      <c r="G2584" s="67"/>
      <c r="H2584" s="67"/>
      <c r="I2584" s="107" t="s">
        <v>63</v>
      </c>
      <c r="J2584" s="67"/>
      <c r="K2584" s="69">
        <v>0</v>
      </c>
      <c r="L2584" s="67">
        <v>0</v>
      </c>
      <c r="M2584" s="74">
        <v>0</v>
      </c>
      <c r="N2584" s="34">
        <f t="shared" si="445"/>
        <v>0.33333333333333326</v>
      </c>
      <c r="O2584" s="38">
        <f t="shared" si="446"/>
        <v>0.33333333333333326</v>
      </c>
      <c r="P2584" s="77" t="s">
        <v>83</v>
      </c>
      <c r="Q2584" s="143">
        <v>44828</v>
      </c>
      <c r="R2584" s="35">
        <f t="shared" si="435"/>
        <v>0</v>
      </c>
      <c r="S2584" s="35">
        <f t="shared" si="436"/>
        <v>0</v>
      </c>
      <c r="T2584" s="10" t="str">
        <f t="shared" si="442"/>
        <v>Sem - 39</v>
      </c>
      <c r="U2584" s="10" t="str">
        <f t="shared" si="443"/>
        <v>Septembre</v>
      </c>
      <c r="V2584" s="36" t="str">
        <f t="shared" si="437"/>
        <v>2026</v>
      </c>
      <c r="W2584" s="34"/>
      <c r="X2584" s="91">
        <f t="shared" si="444"/>
        <v>0</v>
      </c>
      <c r="Y2584" s="92" t="str">
        <f>VLOOKUP('CM-CIC'!B2515,Annuaire_roster!B:F,4,0)</f>
        <v>EL KAOUTAR Fatima Zahra</v>
      </c>
      <c r="Z2584" s="37" t="s">
        <v>110</v>
      </c>
      <c r="AA2584" s="60" t="s">
        <v>39</v>
      </c>
      <c r="AB2584" s="35" t="str">
        <f t="shared" si="438"/>
        <v/>
      </c>
      <c r="AC2584" s="35" t="str">
        <f t="shared" si="439"/>
        <v/>
      </c>
      <c r="AD2584" s="35" t="str">
        <f t="shared" si="440"/>
        <v/>
      </c>
      <c r="AE2584" s="45" t="str">
        <f t="shared" si="441"/>
        <v/>
      </c>
      <c r="AF2584" s="61"/>
      <c r="AG2584" s="45"/>
    </row>
    <row r="2585" spans="1:33" x14ac:dyDescent="0.2">
      <c r="A2585" s="59">
        <f>+VLOOKUP(B2585,Annuaire_roster!B:G,5,0)</f>
        <v>1248</v>
      </c>
      <c r="B2585" s="78" t="s">
        <v>91</v>
      </c>
      <c r="C2585" s="66">
        <v>0.3125</v>
      </c>
      <c r="D2585" s="73">
        <v>0.3125</v>
      </c>
      <c r="E2585" s="66">
        <v>0.6875</v>
      </c>
      <c r="F2585" s="66">
        <v>0.6875</v>
      </c>
      <c r="G2585" s="67"/>
      <c r="H2585" s="67"/>
      <c r="I2585" s="107" t="s">
        <v>63</v>
      </c>
      <c r="J2585" s="67"/>
      <c r="K2585" s="69">
        <v>0</v>
      </c>
      <c r="L2585" s="67">
        <v>0</v>
      </c>
      <c r="M2585" s="74">
        <v>0</v>
      </c>
      <c r="N2585" s="34">
        <f t="shared" si="445"/>
        <v>0.33333333333333331</v>
      </c>
      <c r="O2585" s="38">
        <f t="shared" si="446"/>
        <v>0.33333333333333331</v>
      </c>
      <c r="P2585" s="77" t="s">
        <v>83</v>
      </c>
      <c r="Q2585" s="143">
        <v>44828</v>
      </c>
      <c r="R2585" s="35">
        <f t="shared" si="435"/>
        <v>0</v>
      </c>
      <c r="S2585" s="35">
        <f t="shared" si="436"/>
        <v>0</v>
      </c>
      <c r="T2585" s="10" t="str">
        <f t="shared" si="442"/>
        <v>Sem - 39</v>
      </c>
      <c r="U2585" s="10" t="str">
        <f t="shared" si="443"/>
        <v>Septembre</v>
      </c>
      <c r="V2585" s="36" t="str">
        <f t="shared" si="437"/>
        <v>2026</v>
      </c>
      <c r="W2585" s="34"/>
      <c r="X2585" s="91">
        <f t="shared" si="444"/>
        <v>0</v>
      </c>
      <c r="Y2585" s="92" t="str">
        <f>VLOOKUP('CM-CIC'!B2516,Annuaire_roster!B:F,4,0)</f>
        <v>EL KAOUTAR Fatima Zahra</v>
      </c>
      <c r="Z2585" s="37" t="s">
        <v>110</v>
      </c>
      <c r="AA2585" s="60" t="s">
        <v>39</v>
      </c>
      <c r="AB2585" s="35" t="str">
        <f t="shared" si="438"/>
        <v/>
      </c>
      <c r="AC2585" s="35" t="str">
        <f t="shared" si="439"/>
        <v/>
      </c>
      <c r="AD2585" s="35" t="str">
        <f t="shared" si="440"/>
        <v/>
      </c>
      <c r="AE2585" s="45" t="str">
        <f t="shared" si="441"/>
        <v/>
      </c>
      <c r="AF2585" s="61"/>
      <c r="AG2585" s="45"/>
    </row>
    <row r="2586" spans="1:33" x14ac:dyDescent="0.2">
      <c r="A2586" s="59">
        <f>+VLOOKUP(B2586,Annuaire_roster!B:G,5,0)</f>
        <v>1437</v>
      </c>
      <c r="B2586" s="78" t="s">
        <v>158</v>
      </c>
      <c r="C2586" s="66"/>
      <c r="D2586" s="73" t="s">
        <v>188</v>
      </c>
      <c r="E2586" s="66"/>
      <c r="F2586" s="66" t="s">
        <v>188</v>
      </c>
      <c r="G2586" s="67"/>
      <c r="H2586" s="67"/>
      <c r="I2586" s="107" t="s">
        <v>63</v>
      </c>
      <c r="J2586" s="67"/>
      <c r="K2586" s="67">
        <v>0</v>
      </c>
      <c r="L2586" s="67">
        <v>0</v>
      </c>
      <c r="M2586" s="74">
        <v>0</v>
      </c>
      <c r="N2586" s="34" t="str">
        <f t="shared" si="445"/>
        <v/>
      </c>
      <c r="O2586" s="38">
        <f t="shared" si="446"/>
        <v>0</v>
      </c>
      <c r="P2586" s="77" t="s">
        <v>83</v>
      </c>
      <c r="Q2586" s="143">
        <v>44828</v>
      </c>
      <c r="R2586" s="35">
        <f t="shared" si="435"/>
        <v>0</v>
      </c>
      <c r="S2586" s="35">
        <f t="shared" si="436"/>
        <v>0</v>
      </c>
      <c r="T2586" s="10" t="str">
        <f t="shared" si="442"/>
        <v>Sem - 39</v>
      </c>
      <c r="U2586" s="10" t="str">
        <f t="shared" si="443"/>
        <v>Septembre</v>
      </c>
      <c r="V2586" s="36" t="str">
        <f t="shared" si="437"/>
        <v>2026</v>
      </c>
      <c r="W2586" s="34"/>
      <c r="X2586" s="91">
        <f t="shared" si="444"/>
        <v>0</v>
      </c>
      <c r="Y2586" s="92" t="str">
        <f>VLOOKUP('CM-CIC'!B2517,Annuaire_roster!B:F,4,0)</f>
        <v>EL KAOUTAR Fatima Zahra</v>
      </c>
      <c r="Z2586" s="37" t="s">
        <v>110</v>
      </c>
      <c r="AA2586" s="60" t="s">
        <v>39</v>
      </c>
      <c r="AB2586" s="35">
        <f t="shared" si="438"/>
        <v>0.33333333333333298</v>
      </c>
      <c r="AC2586" s="35" t="str">
        <f t="shared" si="439"/>
        <v/>
      </c>
      <c r="AD2586" s="35" t="str">
        <f t="shared" si="440"/>
        <v/>
      </c>
      <c r="AE2586" s="45" t="str">
        <f t="shared" si="441"/>
        <v/>
      </c>
      <c r="AF2586" s="61"/>
      <c r="AG2586" s="45"/>
    </row>
    <row r="2587" spans="1:33" x14ac:dyDescent="0.2">
      <c r="A2587" s="59">
        <f>+VLOOKUP(B2587,Annuaire_roster!B:G,5,0)</f>
        <v>1202</v>
      </c>
      <c r="B2587" s="78" t="s">
        <v>161</v>
      </c>
      <c r="C2587" s="66"/>
      <c r="D2587" s="73" t="s">
        <v>64</v>
      </c>
      <c r="E2587" s="66"/>
      <c r="F2587" s="66" t="s">
        <v>64</v>
      </c>
      <c r="G2587" s="67"/>
      <c r="H2587" s="67"/>
      <c r="I2587" s="107" t="s">
        <v>63</v>
      </c>
      <c r="J2587" s="67"/>
      <c r="K2587" s="69">
        <v>0</v>
      </c>
      <c r="L2587" s="67">
        <v>0</v>
      </c>
      <c r="M2587" s="74">
        <v>0</v>
      </c>
      <c r="N2587" s="34" t="str">
        <f t="shared" si="445"/>
        <v/>
      </c>
      <c r="O2587" s="38">
        <f t="shared" si="446"/>
        <v>0</v>
      </c>
      <c r="P2587" s="77" t="s">
        <v>83</v>
      </c>
      <c r="Q2587" s="143">
        <v>44829</v>
      </c>
      <c r="R2587" s="35">
        <f t="shared" si="435"/>
        <v>0</v>
      </c>
      <c r="S2587" s="35">
        <f t="shared" si="436"/>
        <v>0</v>
      </c>
      <c r="T2587" s="10" t="str">
        <f t="shared" si="442"/>
        <v>Sem - 39</v>
      </c>
      <c r="U2587" s="10" t="str">
        <f t="shared" si="443"/>
        <v>Septembre</v>
      </c>
      <c r="V2587" s="36" t="str">
        <f t="shared" si="437"/>
        <v>2026</v>
      </c>
      <c r="W2587" s="34"/>
      <c r="X2587" s="91">
        <f t="shared" si="444"/>
        <v>0</v>
      </c>
      <c r="Y2587" s="92" t="str">
        <f>VLOOKUP('CM-CIC'!B2518,Annuaire_roster!B:F,4,0)</f>
        <v>EL KAOUTAR Fatima Zahra</v>
      </c>
      <c r="Z2587" s="37" t="s">
        <v>110</v>
      </c>
      <c r="AA2587" s="60" t="s">
        <v>39</v>
      </c>
      <c r="AB2587" s="35" t="str">
        <f t="shared" si="438"/>
        <v/>
      </c>
      <c r="AC2587" s="35" t="str">
        <f t="shared" si="439"/>
        <v/>
      </c>
      <c r="AD2587" s="35" t="str">
        <f t="shared" si="440"/>
        <v/>
      </c>
      <c r="AE2587" s="45" t="str">
        <f t="shared" si="441"/>
        <v/>
      </c>
      <c r="AF2587" s="61"/>
      <c r="AG2587" s="45"/>
    </row>
    <row r="2588" spans="1:33" x14ac:dyDescent="0.2">
      <c r="A2588" s="59">
        <f>+VLOOKUP(B2588,Annuaire_roster!B:G,5,0)</f>
        <v>1197</v>
      </c>
      <c r="B2588" s="78" t="s">
        <v>82</v>
      </c>
      <c r="C2588" s="66"/>
      <c r="D2588" s="73" t="s">
        <v>64</v>
      </c>
      <c r="E2588" s="66"/>
      <c r="F2588" s="66" t="s">
        <v>64</v>
      </c>
      <c r="G2588" s="67"/>
      <c r="H2588" s="67"/>
      <c r="I2588" s="107" t="s">
        <v>63</v>
      </c>
      <c r="J2588" s="67"/>
      <c r="K2588" s="69">
        <v>0</v>
      </c>
      <c r="L2588" s="67">
        <v>0</v>
      </c>
      <c r="M2588" s="74">
        <v>0</v>
      </c>
      <c r="N2588" s="34" t="str">
        <f t="shared" si="445"/>
        <v/>
      </c>
      <c r="O2588" s="38">
        <f t="shared" si="446"/>
        <v>0</v>
      </c>
      <c r="P2588" s="77" t="s">
        <v>83</v>
      </c>
      <c r="Q2588" s="143">
        <v>44829</v>
      </c>
      <c r="R2588" s="35">
        <f t="shared" si="435"/>
        <v>0</v>
      </c>
      <c r="S2588" s="35">
        <f t="shared" si="436"/>
        <v>0</v>
      </c>
      <c r="T2588" s="10" t="str">
        <f t="shared" si="442"/>
        <v>Sem - 39</v>
      </c>
      <c r="U2588" s="10" t="str">
        <f t="shared" si="443"/>
        <v>Septembre</v>
      </c>
      <c r="V2588" s="36" t="str">
        <f t="shared" si="437"/>
        <v>2026</v>
      </c>
      <c r="W2588" s="34"/>
      <c r="X2588" s="91">
        <f t="shared" si="444"/>
        <v>0</v>
      </c>
      <c r="Y2588" s="92" t="str">
        <f>VLOOKUP('CM-CIC'!B2519,Annuaire_roster!B:F,4,0)</f>
        <v>EL KAOUTAR Fatima Zahra</v>
      </c>
      <c r="Z2588" s="37" t="s">
        <v>110</v>
      </c>
      <c r="AA2588" s="60" t="s">
        <v>39</v>
      </c>
      <c r="AB2588" s="35" t="str">
        <f t="shared" si="438"/>
        <v/>
      </c>
      <c r="AC2588" s="35" t="str">
        <f t="shared" si="439"/>
        <v/>
      </c>
      <c r="AD2588" s="35" t="str">
        <f t="shared" si="440"/>
        <v/>
      </c>
      <c r="AE2588" s="45" t="str">
        <f t="shared" si="441"/>
        <v/>
      </c>
      <c r="AF2588" s="61"/>
      <c r="AG2588" s="45"/>
    </row>
    <row r="2589" spans="1:33" x14ac:dyDescent="0.2">
      <c r="A2589" s="59">
        <f>+VLOOKUP(B2589,Annuaire_roster!B:G,5,0)</f>
        <v>1177</v>
      </c>
      <c r="B2589" s="78" t="s">
        <v>75</v>
      </c>
      <c r="C2589" s="66"/>
      <c r="D2589" s="73" t="s">
        <v>64</v>
      </c>
      <c r="E2589" s="66"/>
      <c r="F2589" s="66" t="s">
        <v>64</v>
      </c>
      <c r="G2589" s="67"/>
      <c r="H2589" s="67"/>
      <c r="I2589" s="107" t="s">
        <v>63</v>
      </c>
      <c r="J2589" s="67"/>
      <c r="K2589" s="69">
        <v>0</v>
      </c>
      <c r="L2589" s="67">
        <v>0</v>
      </c>
      <c r="M2589" s="74">
        <v>0</v>
      </c>
      <c r="N2589" s="34" t="str">
        <f t="shared" si="445"/>
        <v/>
      </c>
      <c r="O2589" s="38">
        <f t="shared" si="446"/>
        <v>0</v>
      </c>
      <c r="P2589" s="77" t="s">
        <v>83</v>
      </c>
      <c r="Q2589" s="143">
        <v>44829</v>
      </c>
      <c r="R2589" s="35">
        <f t="shared" si="435"/>
        <v>0</v>
      </c>
      <c r="S2589" s="35">
        <f t="shared" si="436"/>
        <v>0</v>
      </c>
      <c r="T2589" s="10" t="str">
        <f t="shared" si="442"/>
        <v>Sem - 39</v>
      </c>
      <c r="U2589" s="10" t="str">
        <f t="shared" si="443"/>
        <v>Septembre</v>
      </c>
      <c r="V2589" s="36" t="str">
        <f t="shared" si="437"/>
        <v>2026</v>
      </c>
      <c r="W2589" s="34"/>
      <c r="X2589" s="91">
        <f t="shared" si="444"/>
        <v>0</v>
      </c>
      <c r="Y2589" s="92" t="str">
        <f>VLOOKUP('CM-CIC'!B2520,Annuaire_roster!B:F,4,0)</f>
        <v>EL KAOUTAR Fatima Zahra</v>
      </c>
      <c r="Z2589" s="37" t="s">
        <v>110</v>
      </c>
      <c r="AA2589" s="60" t="s">
        <v>39</v>
      </c>
      <c r="AB2589" s="35" t="str">
        <f t="shared" si="438"/>
        <v/>
      </c>
      <c r="AC2589" s="35" t="str">
        <f t="shared" si="439"/>
        <v/>
      </c>
      <c r="AD2589" s="35" t="str">
        <f t="shared" si="440"/>
        <v/>
      </c>
      <c r="AE2589" s="45" t="str">
        <f t="shared" si="441"/>
        <v/>
      </c>
      <c r="AF2589" s="61"/>
      <c r="AG2589" s="45"/>
    </row>
    <row r="2590" spans="1:33" x14ac:dyDescent="0.2">
      <c r="A2590" s="59">
        <f>+VLOOKUP(B2590,Annuaire_roster!B:G,5,0)</f>
        <v>1245</v>
      </c>
      <c r="B2590" s="78" t="s">
        <v>90</v>
      </c>
      <c r="C2590" s="66"/>
      <c r="D2590" s="73" t="s">
        <v>64</v>
      </c>
      <c r="E2590" s="66"/>
      <c r="F2590" s="66" t="s">
        <v>64</v>
      </c>
      <c r="G2590" s="67"/>
      <c r="H2590" s="67"/>
      <c r="I2590" s="107" t="s">
        <v>63</v>
      </c>
      <c r="J2590" s="67"/>
      <c r="K2590" s="69">
        <v>0</v>
      </c>
      <c r="L2590" s="67">
        <v>0</v>
      </c>
      <c r="M2590" s="74">
        <v>0</v>
      </c>
      <c r="N2590" s="34" t="str">
        <f t="shared" si="445"/>
        <v/>
      </c>
      <c r="O2590" s="38">
        <f t="shared" si="446"/>
        <v>0</v>
      </c>
      <c r="P2590" s="77" t="s">
        <v>83</v>
      </c>
      <c r="Q2590" s="143">
        <v>44829</v>
      </c>
      <c r="R2590" s="35">
        <f t="shared" si="435"/>
        <v>0</v>
      </c>
      <c r="S2590" s="35">
        <f t="shared" si="436"/>
        <v>0</v>
      </c>
      <c r="T2590" s="10" t="str">
        <f t="shared" si="442"/>
        <v>Sem - 39</v>
      </c>
      <c r="U2590" s="10" t="str">
        <f t="shared" si="443"/>
        <v>Septembre</v>
      </c>
      <c r="V2590" s="36" t="str">
        <f t="shared" si="437"/>
        <v>2026</v>
      </c>
      <c r="W2590" s="34"/>
      <c r="X2590" s="91">
        <f t="shared" si="444"/>
        <v>0</v>
      </c>
      <c r="Y2590" s="92" t="str">
        <f>VLOOKUP('CM-CIC'!B2521,Annuaire_roster!B:F,4,0)</f>
        <v>EL KAOUTAR Fatima Zahra</v>
      </c>
      <c r="Z2590" s="37" t="s">
        <v>110</v>
      </c>
      <c r="AA2590" s="60" t="s">
        <v>39</v>
      </c>
      <c r="AB2590" s="35" t="str">
        <f t="shared" si="438"/>
        <v/>
      </c>
      <c r="AC2590" s="35" t="str">
        <f t="shared" si="439"/>
        <v/>
      </c>
      <c r="AD2590" s="35" t="str">
        <f t="shared" si="440"/>
        <v/>
      </c>
      <c r="AE2590" s="45" t="str">
        <f t="shared" si="441"/>
        <v/>
      </c>
      <c r="AF2590" s="61"/>
      <c r="AG2590" s="45"/>
    </row>
    <row r="2591" spans="1:33" x14ac:dyDescent="0.2">
      <c r="A2591" s="59">
        <f>+VLOOKUP(B2591,Annuaire_roster!B:G,5,0)</f>
        <v>1248</v>
      </c>
      <c r="B2591" s="78" t="s">
        <v>91</v>
      </c>
      <c r="C2591" s="66"/>
      <c r="D2591" s="73" t="s">
        <v>64</v>
      </c>
      <c r="E2591" s="66"/>
      <c r="F2591" s="66" t="s">
        <v>64</v>
      </c>
      <c r="G2591" s="67"/>
      <c r="H2591" s="67"/>
      <c r="I2591" s="107" t="s">
        <v>63</v>
      </c>
      <c r="J2591" s="67"/>
      <c r="K2591" s="69">
        <v>0</v>
      </c>
      <c r="L2591" s="67">
        <v>0</v>
      </c>
      <c r="M2591" s="74">
        <v>0</v>
      </c>
      <c r="N2591" s="34" t="str">
        <f t="shared" si="445"/>
        <v/>
      </c>
      <c r="O2591" s="38">
        <f t="shared" si="446"/>
        <v>0</v>
      </c>
      <c r="P2591" s="77" t="s">
        <v>83</v>
      </c>
      <c r="Q2591" s="143">
        <v>44829</v>
      </c>
      <c r="R2591" s="35">
        <f t="shared" si="435"/>
        <v>0</v>
      </c>
      <c r="S2591" s="35">
        <f t="shared" si="436"/>
        <v>0</v>
      </c>
      <c r="T2591" s="10" t="str">
        <f t="shared" si="442"/>
        <v>Sem - 39</v>
      </c>
      <c r="U2591" s="10" t="str">
        <f t="shared" si="443"/>
        <v>Septembre</v>
      </c>
      <c r="V2591" s="36" t="str">
        <f t="shared" si="437"/>
        <v>2026</v>
      </c>
      <c r="W2591" s="34"/>
      <c r="X2591" s="91">
        <f t="shared" si="444"/>
        <v>0</v>
      </c>
      <c r="Y2591" s="92" t="str">
        <f>VLOOKUP('CM-CIC'!B2522,Annuaire_roster!B:F,4,0)</f>
        <v>EL KAOUTAR Fatima Zahra</v>
      </c>
      <c r="Z2591" s="37" t="s">
        <v>110</v>
      </c>
      <c r="AA2591" s="60" t="s">
        <v>39</v>
      </c>
      <c r="AB2591" s="35" t="str">
        <f t="shared" si="438"/>
        <v/>
      </c>
      <c r="AC2591" s="35" t="str">
        <f t="shared" si="439"/>
        <v/>
      </c>
      <c r="AD2591" s="35" t="str">
        <f t="shared" si="440"/>
        <v/>
      </c>
      <c r="AE2591" s="45" t="str">
        <f t="shared" si="441"/>
        <v/>
      </c>
      <c r="AF2591" s="61"/>
      <c r="AG2591" s="45"/>
    </row>
    <row r="2592" spans="1:33" x14ac:dyDescent="0.2">
      <c r="A2592" s="59">
        <f>+VLOOKUP(B2592,Annuaire_roster!B:G,5,0)</f>
        <v>1244</v>
      </c>
      <c r="B2592" s="78" t="s">
        <v>92</v>
      </c>
      <c r="C2592" s="66"/>
      <c r="D2592" s="73" t="s">
        <v>64</v>
      </c>
      <c r="E2592" s="66"/>
      <c r="F2592" s="66" t="s">
        <v>64</v>
      </c>
      <c r="G2592" s="67"/>
      <c r="H2592" s="67"/>
      <c r="I2592" s="107" t="s">
        <v>63</v>
      </c>
      <c r="J2592" s="67"/>
      <c r="K2592" s="69">
        <v>0</v>
      </c>
      <c r="L2592" s="67">
        <v>0</v>
      </c>
      <c r="M2592" s="74">
        <v>0</v>
      </c>
      <c r="N2592" s="34" t="str">
        <f t="shared" si="445"/>
        <v/>
      </c>
      <c r="O2592" s="38">
        <f t="shared" si="446"/>
        <v>0</v>
      </c>
      <c r="P2592" s="77" t="s">
        <v>83</v>
      </c>
      <c r="Q2592" s="143">
        <v>44829</v>
      </c>
      <c r="R2592" s="35">
        <f t="shared" si="435"/>
        <v>0</v>
      </c>
      <c r="S2592" s="35">
        <f t="shared" si="436"/>
        <v>0</v>
      </c>
      <c r="T2592" s="10" t="str">
        <f t="shared" si="442"/>
        <v>Sem - 39</v>
      </c>
      <c r="U2592" s="10" t="str">
        <f t="shared" si="443"/>
        <v>Septembre</v>
      </c>
      <c r="V2592" s="36" t="str">
        <f t="shared" si="437"/>
        <v>2026</v>
      </c>
      <c r="W2592" s="34"/>
      <c r="X2592" s="91">
        <f t="shared" si="444"/>
        <v>0</v>
      </c>
      <c r="Y2592" s="92" t="str">
        <f>VLOOKUP('CM-CIC'!B2523,Annuaire_roster!B:F,4,0)</f>
        <v>EL KAOUTAR Fatima Zahra</v>
      </c>
      <c r="Z2592" s="37" t="s">
        <v>110</v>
      </c>
      <c r="AA2592" s="60" t="s">
        <v>39</v>
      </c>
      <c r="AB2592" s="35" t="str">
        <f t="shared" si="438"/>
        <v/>
      </c>
      <c r="AC2592" s="35" t="str">
        <f t="shared" si="439"/>
        <v/>
      </c>
      <c r="AD2592" s="35" t="str">
        <f t="shared" si="440"/>
        <v/>
      </c>
      <c r="AE2592" s="45" t="str">
        <f t="shared" si="441"/>
        <v/>
      </c>
      <c r="AF2592" s="61"/>
      <c r="AG2592" s="45"/>
    </row>
    <row r="2593" spans="1:33" x14ac:dyDescent="0.2">
      <c r="A2593" s="59">
        <f>+VLOOKUP(B2593,Annuaire_roster!B:G,5,0)</f>
        <v>1302</v>
      </c>
      <c r="B2593" s="78" t="s">
        <v>112</v>
      </c>
      <c r="C2593" s="66"/>
      <c r="D2593" s="73" t="s">
        <v>64</v>
      </c>
      <c r="E2593" s="66"/>
      <c r="F2593" s="66" t="s">
        <v>64</v>
      </c>
      <c r="G2593" s="67"/>
      <c r="H2593" s="67"/>
      <c r="I2593" s="107" t="s">
        <v>63</v>
      </c>
      <c r="J2593" s="67"/>
      <c r="K2593" s="69">
        <v>0</v>
      </c>
      <c r="L2593" s="67">
        <v>0</v>
      </c>
      <c r="M2593" s="74">
        <v>0</v>
      </c>
      <c r="N2593" s="34" t="str">
        <f t="shared" si="445"/>
        <v/>
      </c>
      <c r="O2593" s="38">
        <f t="shared" si="446"/>
        <v>0</v>
      </c>
      <c r="P2593" s="77" t="s">
        <v>83</v>
      </c>
      <c r="Q2593" s="143">
        <v>44829</v>
      </c>
      <c r="R2593" s="35">
        <f t="shared" si="435"/>
        <v>0</v>
      </c>
      <c r="S2593" s="35">
        <f t="shared" si="436"/>
        <v>0</v>
      </c>
      <c r="T2593" s="10" t="str">
        <f t="shared" si="442"/>
        <v>Sem - 39</v>
      </c>
      <c r="U2593" s="10" t="str">
        <f t="shared" si="443"/>
        <v>Septembre</v>
      </c>
      <c r="V2593" s="36" t="str">
        <f t="shared" si="437"/>
        <v>2026</v>
      </c>
      <c r="W2593" s="34"/>
      <c r="X2593" s="91">
        <f t="shared" si="444"/>
        <v>0</v>
      </c>
      <c r="Y2593" s="92" t="str">
        <f>VLOOKUP('CM-CIC'!B2524,Annuaire_roster!B:F,4,0)</f>
        <v>EL KAOUTAR Fatima Zahra</v>
      </c>
      <c r="Z2593" s="37" t="s">
        <v>110</v>
      </c>
      <c r="AA2593" s="60" t="s">
        <v>39</v>
      </c>
      <c r="AB2593" s="35" t="str">
        <f t="shared" si="438"/>
        <v/>
      </c>
      <c r="AC2593" s="35" t="str">
        <f t="shared" si="439"/>
        <v/>
      </c>
      <c r="AD2593" s="35" t="str">
        <f t="shared" si="440"/>
        <v/>
      </c>
      <c r="AE2593" s="45" t="str">
        <f t="shared" si="441"/>
        <v/>
      </c>
      <c r="AF2593" s="61"/>
      <c r="AG2593" s="45"/>
    </row>
    <row r="2594" spans="1:33" x14ac:dyDescent="0.2">
      <c r="A2594" s="59">
        <f>+VLOOKUP(B2594,Annuaire_roster!B:G,5,0)</f>
        <v>1369</v>
      </c>
      <c r="B2594" s="78" t="s">
        <v>113</v>
      </c>
      <c r="C2594" s="66"/>
      <c r="D2594" s="73" t="s">
        <v>64</v>
      </c>
      <c r="E2594" s="66"/>
      <c r="F2594" s="66" t="s">
        <v>64</v>
      </c>
      <c r="G2594" s="67"/>
      <c r="H2594" s="67"/>
      <c r="I2594" s="107" t="s">
        <v>63</v>
      </c>
      <c r="J2594" s="67"/>
      <c r="K2594" s="69">
        <v>0</v>
      </c>
      <c r="L2594" s="67">
        <v>0</v>
      </c>
      <c r="M2594" s="74">
        <v>0</v>
      </c>
      <c r="N2594" s="34" t="str">
        <f t="shared" si="445"/>
        <v/>
      </c>
      <c r="O2594" s="38">
        <f t="shared" si="446"/>
        <v>0</v>
      </c>
      <c r="P2594" s="77" t="s">
        <v>83</v>
      </c>
      <c r="Q2594" s="143">
        <v>44829</v>
      </c>
      <c r="R2594" s="35">
        <f t="shared" si="435"/>
        <v>0</v>
      </c>
      <c r="S2594" s="35">
        <f t="shared" si="436"/>
        <v>0</v>
      </c>
      <c r="T2594" s="10" t="str">
        <f t="shared" si="442"/>
        <v>Sem - 39</v>
      </c>
      <c r="U2594" s="10" t="str">
        <f t="shared" si="443"/>
        <v>Septembre</v>
      </c>
      <c r="V2594" s="36" t="str">
        <f t="shared" si="437"/>
        <v>2026</v>
      </c>
      <c r="W2594" s="34"/>
      <c r="X2594" s="91">
        <f t="shared" si="444"/>
        <v>0</v>
      </c>
      <c r="Y2594" s="92" t="str">
        <f>VLOOKUP('CM-CIC'!B2525,Annuaire_roster!B:F,4,0)</f>
        <v>EL KAOUTAR Fatima Zahra</v>
      </c>
      <c r="Z2594" s="37" t="s">
        <v>110</v>
      </c>
      <c r="AA2594" s="60" t="s">
        <v>39</v>
      </c>
      <c r="AB2594" s="35" t="str">
        <f t="shared" si="438"/>
        <v/>
      </c>
      <c r="AC2594" s="35" t="str">
        <f t="shared" si="439"/>
        <v/>
      </c>
      <c r="AD2594" s="35" t="str">
        <f t="shared" si="440"/>
        <v/>
      </c>
      <c r="AE2594" s="45" t="str">
        <f t="shared" si="441"/>
        <v/>
      </c>
      <c r="AF2594" s="61"/>
      <c r="AG2594" s="45"/>
    </row>
    <row r="2595" spans="1:33" x14ac:dyDescent="0.2">
      <c r="A2595" s="59">
        <f>+VLOOKUP(B2595,Annuaire_roster!B:G,5,0)</f>
        <v>1373</v>
      </c>
      <c r="B2595" s="78" t="s">
        <v>118</v>
      </c>
      <c r="C2595" s="66"/>
      <c r="D2595" s="73" t="s">
        <v>64</v>
      </c>
      <c r="E2595" s="66"/>
      <c r="F2595" s="66" t="s">
        <v>64</v>
      </c>
      <c r="G2595" s="67"/>
      <c r="H2595" s="67"/>
      <c r="I2595" s="107" t="s">
        <v>63</v>
      </c>
      <c r="J2595" s="67"/>
      <c r="K2595" s="69">
        <v>0</v>
      </c>
      <c r="L2595" s="67">
        <v>0</v>
      </c>
      <c r="M2595" s="74">
        <v>0</v>
      </c>
      <c r="N2595" s="34" t="str">
        <f t="shared" si="445"/>
        <v/>
      </c>
      <c r="O2595" s="38">
        <f t="shared" si="446"/>
        <v>0</v>
      </c>
      <c r="P2595" s="77" t="s">
        <v>83</v>
      </c>
      <c r="Q2595" s="143">
        <v>44829</v>
      </c>
      <c r="R2595" s="35">
        <f t="shared" si="435"/>
        <v>0</v>
      </c>
      <c r="S2595" s="35">
        <f t="shared" si="436"/>
        <v>0</v>
      </c>
      <c r="T2595" s="10" t="str">
        <f t="shared" si="442"/>
        <v>Sem - 39</v>
      </c>
      <c r="U2595" s="10" t="str">
        <f t="shared" si="443"/>
        <v>Septembre</v>
      </c>
      <c r="V2595" s="36" t="str">
        <f t="shared" si="437"/>
        <v>2026</v>
      </c>
      <c r="W2595" s="34"/>
      <c r="X2595" s="91">
        <f t="shared" si="444"/>
        <v>0</v>
      </c>
      <c r="Y2595" s="92" t="str">
        <f>VLOOKUP('CM-CIC'!B2526,Annuaire_roster!B:F,4,0)</f>
        <v>EL KAOUTAR Fatima Zahra</v>
      </c>
      <c r="Z2595" s="37" t="s">
        <v>110</v>
      </c>
      <c r="AA2595" s="60" t="s">
        <v>39</v>
      </c>
      <c r="AB2595" s="35" t="str">
        <f t="shared" si="438"/>
        <v/>
      </c>
      <c r="AC2595" s="35" t="str">
        <f t="shared" si="439"/>
        <v/>
      </c>
      <c r="AD2595" s="35" t="str">
        <f t="shared" si="440"/>
        <v/>
      </c>
      <c r="AE2595" s="45" t="str">
        <f t="shared" si="441"/>
        <v/>
      </c>
      <c r="AF2595" s="61"/>
      <c r="AG2595" s="45"/>
    </row>
    <row r="2596" spans="1:33" x14ac:dyDescent="0.2">
      <c r="A2596" s="59">
        <f>+VLOOKUP(B2596,Annuaire_roster!B:G,5,0)</f>
        <v>1422</v>
      </c>
      <c r="B2596" s="78" t="s">
        <v>148</v>
      </c>
      <c r="C2596" s="66"/>
      <c r="D2596" s="73" t="s">
        <v>64</v>
      </c>
      <c r="E2596" s="66"/>
      <c r="F2596" s="66" t="s">
        <v>64</v>
      </c>
      <c r="G2596" s="67"/>
      <c r="H2596" s="67"/>
      <c r="I2596" s="107" t="s">
        <v>63</v>
      </c>
      <c r="J2596" s="67"/>
      <c r="K2596" s="69">
        <v>0</v>
      </c>
      <c r="L2596" s="67">
        <v>0</v>
      </c>
      <c r="M2596" s="74">
        <v>0</v>
      </c>
      <c r="N2596" s="34" t="str">
        <f t="shared" si="445"/>
        <v/>
      </c>
      <c r="O2596" s="38">
        <f t="shared" si="446"/>
        <v>0</v>
      </c>
      <c r="P2596" s="77" t="s">
        <v>83</v>
      </c>
      <c r="Q2596" s="143">
        <v>44829</v>
      </c>
      <c r="R2596" s="35">
        <f t="shared" si="435"/>
        <v>0</v>
      </c>
      <c r="S2596" s="35">
        <f t="shared" si="436"/>
        <v>0</v>
      </c>
      <c r="T2596" s="10" t="str">
        <f t="shared" si="442"/>
        <v>Sem - 39</v>
      </c>
      <c r="U2596" s="10" t="str">
        <f t="shared" si="443"/>
        <v>Septembre</v>
      </c>
      <c r="V2596" s="36" t="str">
        <f t="shared" si="437"/>
        <v>2026</v>
      </c>
      <c r="W2596" s="34"/>
      <c r="X2596" s="91">
        <f t="shared" si="444"/>
        <v>0</v>
      </c>
      <c r="Y2596" s="92" t="str">
        <f>VLOOKUP('CM-CIC'!B2527,Annuaire_roster!B:F,4,0)</f>
        <v>EL KAOUTAR Fatima Zahra</v>
      </c>
      <c r="Z2596" s="37" t="s">
        <v>110</v>
      </c>
      <c r="AA2596" s="60" t="s">
        <v>39</v>
      </c>
      <c r="AB2596" s="35" t="str">
        <f t="shared" si="438"/>
        <v/>
      </c>
      <c r="AC2596" s="35" t="str">
        <f t="shared" si="439"/>
        <v/>
      </c>
      <c r="AD2596" s="35" t="str">
        <f t="shared" si="440"/>
        <v/>
      </c>
      <c r="AE2596" s="45" t="str">
        <f t="shared" si="441"/>
        <v/>
      </c>
      <c r="AF2596" s="61"/>
      <c r="AG2596" s="45"/>
    </row>
    <row r="2597" spans="1:33" x14ac:dyDescent="0.2">
      <c r="A2597" s="59">
        <f>+VLOOKUP(B2597,Annuaire_roster!B:G,5,0)</f>
        <v>1423</v>
      </c>
      <c r="B2597" s="78" t="s">
        <v>149</v>
      </c>
      <c r="C2597" s="66"/>
      <c r="D2597" s="73" t="s">
        <v>64</v>
      </c>
      <c r="E2597" s="66"/>
      <c r="F2597" s="66" t="s">
        <v>64</v>
      </c>
      <c r="G2597" s="67"/>
      <c r="H2597" s="67"/>
      <c r="I2597" s="107" t="s">
        <v>63</v>
      </c>
      <c r="J2597" s="67"/>
      <c r="K2597" s="69">
        <v>0</v>
      </c>
      <c r="L2597" s="67">
        <v>0</v>
      </c>
      <c r="M2597" s="74">
        <v>0</v>
      </c>
      <c r="N2597" s="34" t="str">
        <f t="shared" si="445"/>
        <v/>
      </c>
      <c r="O2597" s="38">
        <f t="shared" si="446"/>
        <v>0</v>
      </c>
      <c r="P2597" s="77" t="s">
        <v>83</v>
      </c>
      <c r="Q2597" s="143">
        <v>44829</v>
      </c>
      <c r="R2597" s="35">
        <f t="shared" si="435"/>
        <v>0</v>
      </c>
      <c r="S2597" s="35">
        <f t="shared" si="436"/>
        <v>0</v>
      </c>
      <c r="T2597" s="10" t="str">
        <f t="shared" si="442"/>
        <v>Sem - 39</v>
      </c>
      <c r="U2597" s="10" t="str">
        <f t="shared" si="443"/>
        <v>Septembre</v>
      </c>
      <c r="V2597" s="36" t="str">
        <f t="shared" si="437"/>
        <v>2026</v>
      </c>
      <c r="W2597" s="34"/>
      <c r="X2597" s="91">
        <f t="shared" si="444"/>
        <v>0</v>
      </c>
      <c r="Y2597" s="92" t="str">
        <f>VLOOKUP('CM-CIC'!B2528,Annuaire_roster!B:F,4,0)</f>
        <v>EL KAOUTAR Fatima Zahra</v>
      </c>
      <c r="Z2597" s="37" t="s">
        <v>110</v>
      </c>
      <c r="AA2597" s="60" t="s">
        <v>39</v>
      </c>
      <c r="AB2597" s="35" t="str">
        <f t="shared" si="438"/>
        <v/>
      </c>
      <c r="AC2597" s="35" t="str">
        <f t="shared" si="439"/>
        <v/>
      </c>
      <c r="AD2597" s="35" t="str">
        <f t="shared" si="440"/>
        <v/>
      </c>
      <c r="AE2597" s="45" t="str">
        <f t="shared" si="441"/>
        <v/>
      </c>
      <c r="AF2597" s="61"/>
      <c r="AG2597" s="45"/>
    </row>
    <row r="2598" spans="1:33" x14ac:dyDescent="0.2">
      <c r="A2598" s="59">
        <f>+VLOOKUP(B2598,Annuaire_roster!B:G,5,0)</f>
        <v>1425</v>
      </c>
      <c r="B2598" s="78" t="s">
        <v>150</v>
      </c>
      <c r="C2598" s="66"/>
      <c r="D2598" s="73" t="s">
        <v>64</v>
      </c>
      <c r="E2598" s="66"/>
      <c r="F2598" s="66" t="s">
        <v>64</v>
      </c>
      <c r="G2598" s="67"/>
      <c r="H2598" s="67"/>
      <c r="I2598" s="107" t="s">
        <v>63</v>
      </c>
      <c r="J2598" s="67"/>
      <c r="K2598" s="69">
        <v>0</v>
      </c>
      <c r="L2598" s="67">
        <v>0</v>
      </c>
      <c r="M2598" s="74">
        <v>0</v>
      </c>
      <c r="N2598" s="34" t="str">
        <f t="shared" si="445"/>
        <v/>
      </c>
      <c r="O2598" s="38">
        <f t="shared" si="446"/>
        <v>0</v>
      </c>
      <c r="P2598" s="77" t="s">
        <v>83</v>
      </c>
      <c r="Q2598" s="143">
        <v>44829</v>
      </c>
      <c r="R2598" s="35">
        <f t="shared" si="435"/>
        <v>0</v>
      </c>
      <c r="S2598" s="35">
        <f t="shared" si="436"/>
        <v>0</v>
      </c>
      <c r="T2598" s="10" t="str">
        <f t="shared" si="442"/>
        <v>Sem - 39</v>
      </c>
      <c r="U2598" s="10" t="str">
        <f t="shared" si="443"/>
        <v>Septembre</v>
      </c>
      <c r="V2598" s="36" t="str">
        <f t="shared" si="437"/>
        <v>2026</v>
      </c>
      <c r="W2598" s="34"/>
      <c r="X2598" s="91">
        <f t="shared" si="444"/>
        <v>0</v>
      </c>
      <c r="Y2598" s="92" t="str">
        <f>VLOOKUP('CM-CIC'!B2529,Annuaire_roster!B:F,4,0)</f>
        <v>EL KAOUTAR Fatima Zahra</v>
      </c>
      <c r="Z2598" s="37" t="s">
        <v>110</v>
      </c>
      <c r="AA2598" s="60" t="s">
        <v>39</v>
      </c>
      <c r="AB2598" s="35" t="str">
        <f t="shared" si="438"/>
        <v/>
      </c>
      <c r="AC2598" s="35" t="str">
        <f t="shared" si="439"/>
        <v/>
      </c>
      <c r="AD2598" s="35" t="str">
        <f t="shared" si="440"/>
        <v/>
      </c>
      <c r="AE2598" s="45" t="str">
        <f t="shared" si="441"/>
        <v/>
      </c>
      <c r="AF2598" s="61"/>
      <c r="AG2598" s="45"/>
    </row>
    <row r="2599" spans="1:33" x14ac:dyDescent="0.2">
      <c r="A2599" s="59">
        <f>+VLOOKUP(B2599,Annuaire_roster!B:G,5,0)</f>
        <v>1436</v>
      </c>
      <c r="B2599" s="78" t="s">
        <v>157</v>
      </c>
      <c r="C2599" s="66"/>
      <c r="D2599" s="73" t="s">
        <v>64</v>
      </c>
      <c r="E2599" s="66"/>
      <c r="F2599" s="66" t="s">
        <v>64</v>
      </c>
      <c r="G2599" s="67"/>
      <c r="H2599" s="67"/>
      <c r="I2599" s="107" t="s">
        <v>63</v>
      </c>
      <c r="J2599" s="67"/>
      <c r="K2599" s="69">
        <v>0</v>
      </c>
      <c r="L2599" s="67">
        <v>0</v>
      </c>
      <c r="M2599" s="74">
        <v>0</v>
      </c>
      <c r="N2599" s="34" t="str">
        <f t="shared" si="445"/>
        <v/>
      </c>
      <c r="O2599" s="38">
        <f t="shared" si="446"/>
        <v>0</v>
      </c>
      <c r="P2599" s="77" t="s">
        <v>83</v>
      </c>
      <c r="Q2599" s="143">
        <v>44829</v>
      </c>
      <c r="R2599" s="35">
        <f t="shared" si="435"/>
        <v>0</v>
      </c>
      <c r="S2599" s="35">
        <f t="shared" si="436"/>
        <v>0</v>
      </c>
      <c r="T2599" s="10" t="str">
        <f t="shared" si="442"/>
        <v>Sem - 39</v>
      </c>
      <c r="U2599" s="10" t="str">
        <f t="shared" si="443"/>
        <v>Septembre</v>
      </c>
      <c r="V2599" s="36" t="str">
        <f t="shared" si="437"/>
        <v>2026</v>
      </c>
      <c r="W2599" s="34"/>
      <c r="X2599" s="91">
        <f t="shared" si="444"/>
        <v>0</v>
      </c>
      <c r="Y2599" s="92" t="str">
        <f>VLOOKUP('CM-CIC'!B2530,Annuaire_roster!B:F,4,0)</f>
        <v>EL KAOUTAR Fatima Zahra</v>
      </c>
      <c r="Z2599" s="37" t="s">
        <v>110</v>
      </c>
      <c r="AA2599" s="60" t="s">
        <v>39</v>
      </c>
      <c r="AB2599" s="35" t="str">
        <f t="shared" si="438"/>
        <v/>
      </c>
      <c r="AC2599" s="35" t="str">
        <f t="shared" si="439"/>
        <v/>
      </c>
      <c r="AD2599" s="35" t="str">
        <f t="shared" si="440"/>
        <v/>
      </c>
      <c r="AE2599" s="45" t="str">
        <f t="shared" si="441"/>
        <v/>
      </c>
      <c r="AF2599" s="61"/>
      <c r="AG2599" s="45"/>
    </row>
    <row r="2600" spans="1:33" x14ac:dyDescent="0.2">
      <c r="A2600" s="59">
        <f>+VLOOKUP(B2600,Annuaire_roster!B:G,5,0)</f>
        <v>1437</v>
      </c>
      <c r="B2600" s="78" t="s">
        <v>158</v>
      </c>
      <c r="C2600" s="66"/>
      <c r="D2600" s="73" t="s">
        <v>64</v>
      </c>
      <c r="E2600" s="66"/>
      <c r="F2600" s="66" t="s">
        <v>64</v>
      </c>
      <c r="G2600" s="67"/>
      <c r="H2600" s="67"/>
      <c r="I2600" s="107" t="s">
        <v>63</v>
      </c>
      <c r="J2600" s="67"/>
      <c r="K2600" s="69">
        <v>0</v>
      </c>
      <c r="L2600" s="67">
        <v>0</v>
      </c>
      <c r="M2600" s="74">
        <v>0</v>
      </c>
      <c r="N2600" s="34" t="str">
        <f t="shared" si="445"/>
        <v/>
      </c>
      <c r="O2600" s="38">
        <f t="shared" si="446"/>
        <v>0</v>
      </c>
      <c r="P2600" s="77" t="s">
        <v>83</v>
      </c>
      <c r="Q2600" s="143">
        <v>44829</v>
      </c>
      <c r="R2600" s="35">
        <f t="shared" si="435"/>
        <v>0</v>
      </c>
      <c r="S2600" s="35">
        <f t="shared" si="436"/>
        <v>0</v>
      </c>
      <c r="T2600" s="10" t="str">
        <f t="shared" si="442"/>
        <v>Sem - 39</v>
      </c>
      <c r="U2600" s="10" t="str">
        <f t="shared" si="443"/>
        <v>Septembre</v>
      </c>
      <c r="V2600" s="36" t="str">
        <f t="shared" si="437"/>
        <v>2026</v>
      </c>
      <c r="W2600" s="34"/>
      <c r="X2600" s="91">
        <f t="shared" si="444"/>
        <v>0</v>
      </c>
      <c r="Y2600" s="92" t="str">
        <f>VLOOKUP('CM-CIC'!B2531,Annuaire_roster!B:F,4,0)</f>
        <v>EL KAOUTAR Fatima Zahra</v>
      </c>
      <c r="Z2600" s="37" t="s">
        <v>110</v>
      </c>
      <c r="AA2600" s="60" t="s">
        <v>39</v>
      </c>
      <c r="AB2600" s="35" t="str">
        <f t="shared" si="438"/>
        <v/>
      </c>
      <c r="AC2600" s="35" t="str">
        <f t="shared" si="439"/>
        <v/>
      </c>
      <c r="AD2600" s="35" t="str">
        <f t="shared" si="440"/>
        <v/>
      </c>
      <c r="AE2600" s="45" t="str">
        <f t="shared" si="441"/>
        <v/>
      </c>
      <c r="AF2600" s="61"/>
      <c r="AG2600" s="45"/>
    </row>
    <row r="2601" spans="1:33" x14ac:dyDescent="0.2">
      <c r="A2601" s="59">
        <f>+VLOOKUP(B2601,Annuaire_roster!B:G,5,0)</f>
        <v>1202</v>
      </c>
      <c r="B2601" s="78" t="s">
        <v>161</v>
      </c>
      <c r="C2601" s="66"/>
      <c r="D2601" s="73" t="s">
        <v>64</v>
      </c>
      <c r="E2601" s="66"/>
      <c r="F2601" s="66" t="s">
        <v>64</v>
      </c>
      <c r="G2601" s="67"/>
      <c r="H2601" s="67"/>
      <c r="I2601" s="107" t="s">
        <v>63</v>
      </c>
      <c r="J2601" s="67"/>
      <c r="K2601" s="69">
        <v>0</v>
      </c>
      <c r="L2601" s="67">
        <v>0</v>
      </c>
      <c r="M2601" s="74">
        <v>0</v>
      </c>
      <c r="N2601" s="34" t="str">
        <f t="shared" si="445"/>
        <v/>
      </c>
      <c r="O2601" s="38">
        <f t="shared" si="446"/>
        <v>0</v>
      </c>
      <c r="P2601" s="77" t="s">
        <v>83</v>
      </c>
      <c r="Q2601" s="143">
        <v>44830</v>
      </c>
      <c r="R2601" s="35">
        <f t="shared" si="435"/>
        <v>0</v>
      </c>
      <c r="S2601" s="35">
        <f t="shared" si="436"/>
        <v>0</v>
      </c>
      <c r="T2601" s="10" t="str">
        <f t="shared" si="442"/>
        <v>Sem - 39</v>
      </c>
      <c r="U2601" s="10" t="str">
        <f t="shared" si="443"/>
        <v>Septembre</v>
      </c>
      <c r="V2601" s="36" t="str">
        <f t="shared" si="437"/>
        <v>2026</v>
      </c>
      <c r="W2601" s="34"/>
      <c r="X2601" s="91">
        <f t="shared" si="444"/>
        <v>0</v>
      </c>
      <c r="Y2601" s="92" t="str">
        <f>VLOOKUP('CM-CIC'!B2532,Annuaire_roster!B:F,4,0)</f>
        <v>EL KAOUTAR Fatima Zahra</v>
      </c>
      <c r="Z2601" s="37" t="s">
        <v>110</v>
      </c>
      <c r="AA2601" s="60" t="s">
        <v>39</v>
      </c>
      <c r="AB2601" s="35" t="str">
        <f t="shared" si="438"/>
        <v/>
      </c>
      <c r="AC2601" s="35" t="str">
        <f t="shared" si="439"/>
        <v/>
      </c>
      <c r="AD2601" s="35" t="str">
        <f t="shared" si="440"/>
        <v/>
      </c>
      <c r="AE2601" s="45" t="str">
        <f t="shared" si="441"/>
        <v/>
      </c>
      <c r="AF2601" s="61"/>
      <c r="AG2601" s="45"/>
    </row>
    <row r="2602" spans="1:33" x14ac:dyDescent="0.2">
      <c r="A2602" s="59">
        <f>+VLOOKUP(B2602,Annuaire_roster!B:G,5,0)</f>
        <v>1197</v>
      </c>
      <c r="B2602" s="78" t="s">
        <v>82</v>
      </c>
      <c r="C2602" s="66"/>
      <c r="D2602" s="73" t="s">
        <v>64</v>
      </c>
      <c r="E2602" s="66"/>
      <c r="F2602" s="66" t="s">
        <v>64</v>
      </c>
      <c r="G2602" s="67"/>
      <c r="H2602" s="67"/>
      <c r="I2602" s="107" t="s">
        <v>63</v>
      </c>
      <c r="J2602" s="67"/>
      <c r="K2602" s="69">
        <v>0</v>
      </c>
      <c r="L2602" s="67">
        <v>0</v>
      </c>
      <c r="M2602" s="74">
        <v>0</v>
      </c>
      <c r="N2602" s="34" t="str">
        <f t="shared" si="445"/>
        <v/>
      </c>
      <c r="O2602" s="38">
        <f t="shared" si="446"/>
        <v>0</v>
      </c>
      <c r="P2602" s="77" t="s">
        <v>83</v>
      </c>
      <c r="Q2602" s="143">
        <v>44830</v>
      </c>
      <c r="R2602" s="35">
        <f t="shared" si="435"/>
        <v>0</v>
      </c>
      <c r="S2602" s="35">
        <f t="shared" si="436"/>
        <v>0</v>
      </c>
      <c r="T2602" s="10" t="str">
        <f t="shared" si="442"/>
        <v>Sem - 39</v>
      </c>
      <c r="U2602" s="10" t="str">
        <f t="shared" si="443"/>
        <v>Septembre</v>
      </c>
      <c r="V2602" s="36" t="str">
        <f t="shared" si="437"/>
        <v>2026</v>
      </c>
      <c r="W2602" s="34"/>
      <c r="X2602" s="91">
        <f t="shared" si="444"/>
        <v>0</v>
      </c>
      <c r="Y2602" s="92" t="str">
        <f>VLOOKUP('CM-CIC'!B2533,Annuaire_roster!B:F,4,0)</f>
        <v>EL KAOUTAR Fatima Zahra</v>
      </c>
      <c r="Z2602" s="37" t="s">
        <v>110</v>
      </c>
      <c r="AA2602" s="60" t="s">
        <v>39</v>
      </c>
      <c r="AB2602" s="35" t="str">
        <f t="shared" si="438"/>
        <v/>
      </c>
      <c r="AC2602" s="35" t="str">
        <f t="shared" si="439"/>
        <v/>
      </c>
      <c r="AD2602" s="35" t="str">
        <f t="shared" si="440"/>
        <v/>
      </c>
      <c r="AE2602" s="45" t="str">
        <f t="shared" si="441"/>
        <v/>
      </c>
      <c r="AF2602" s="61"/>
      <c r="AG2602" s="45"/>
    </row>
    <row r="2603" spans="1:33" x14ac:dyDescent="0.2">
      <c r="A2603" s="59">
        <f>+VLOOKUP(B2603,Annuaire_roster!B:G,5,0)</f>
        <v>1177</v>
      </c>
      <c r="B2603" s="78" t="s">
        <v>75</v>
      </c>
      <c r="C2603" s="66"/>
      <c r="D2603" s="73" t="s">
        <v>64</v>
      </c>
      <c r="E2603" s="66"/>
      <c r="F2603" s="66" t="s">
        <v>64</v>
      </c>
      <c r="G2603" s="67"/>
      <c r="H2603" s="67"/>
      <c r="I2603" s="107" t="s">
        <v>63</v>
      </c>
      <c r="J2603" s="67"/>
      <c r="K2603" s="69">
        <v>0</v>
      </c>
      <c r="L2603" s="67">
        <v>0</v>
      </c>
      <c r="M2603" s="74">
        <v>0</v>
      </c>
      <c r="N2603" s="34" t="str">
        <f t="shared" si="445"/>
        <v/>
      </c>
      <c r="O2603" s="38">
        <f t="shared" si="446"/>
        <v>0</v>
      </c>
      <c r="P2603" s="77" t="s">
        <v>83</v>
      </c>
      <c r="Q2603" s="143">
        <v>44830</v>
      </c>
      <c r="R2603" s="35">
        <f t="shared" si="435"/>
        <v>0</v>
      </c>
      <c r="S2603" s="35">
        <f t="shared" si="436"/>
        <v>0</v>
      </c>
      <c r="T2603" s="10" t="str">
        <f t="shared" si="442"/>
        <v>Sem - 39</v>
      </c>
      <c r="U2603" s="10" t="str">
        <f t="shared" si="443"/>
        <v>Septembre</v>
      </c>
      <c r="V2603" s="36" t="str">
        <f t="shared" si="437"/>
        <v>2026</v>
      </c>
      <c r="W2603" s="34"/>
      <c r="X2603" s="91">
        <f t="shared" si="444"/>
        <v>0</v>
      </c>
      <c r="Y2603" s="92" t="str">
        <f>VLOOKUP('CM-CIC'!B2534,Annuaire_roster!B:F,4,0)</f>
        <v>EL KAOUTAR Fatima Zahra</v>
      </c>
      <c r="Z2603" s="37" t="s">
        <v>110</v>
      </c>
      <c r="AA2603" s="60" t="s">
        <v>39</v>
      </c>
      <c r="AB2603" s="35" t="str">
        <f t="shared" si="438"/>
        <v/>
      </c>
      <c r="AC2603" s="35" t="str">
        <f t="shared" si="439"/>
        <v/>
      </c>
      <c r="AD2603" s="35" t="str">
        <f t="shared" si="440"/>
        <v/>
      </c>
      <c r="AE2603" s="45" t="str">
        <f t="shared" si="441"/>
        <v/>
      </c>
      <c r="AF2603" s="61"/>
      <c r="AG2603" s="45"/>
    </row>
    <row r="2604" spans="1:33" x14ac:dyDescent="0.2">
      <c r="A2604" s="59">
        <f>+VLOOKUP(B2604,Annuaire_roster!B:G,5,0)</f>
        <v>1245</v>
      </c>
      <c r="B2604" s="78" t="s">
        <v>90</v>
      </c>
      <c r="C2604" s="66"/>
      <c r="D2604" s="73" t="s">
        <v>64</v>
      </c>
      <c r="E2604" s="66"/>
      <c r="F2604" s="66" t="s">
        <v>64</v>
      </c>
      <c r="G2604" s="67"/>
      <c r="H2604" s="67"/>
      <c r="I2604" s="107" t="s">
        <v>63</v>
      </c>
      <c r="J2604" s="67"/>
      <c r="K2604" s="69">
        <v>0</v>
      </c>
      <c r="L2604" s="67">
        <v>0</v>
      </c>
      <c r="M2604" s="74">
        <v>0</v>
      </c>
      <c r="N2604" s="34" t="str">
        <f t="shared" si="445"/>
        <v/>
      </c>
      <c r="O2604" s="38">
        <f t="shared" si="446"/>
        <v>0</v>
      </c>
      <c r="P2604" s="77" t="s">
        <v>83</v>
      </c>
      <c r="Q2604" s="143">
        <v>44830</v>
      </c>
      <c r="R2604" s="35">
        <f t="shared" si="435"/>
        <v>0</v>
      </c>
      <c r="S2604" s="35">
        <f t="shared" si="436"/>
        <v>0</v>
      </c>
      <c r="T2604" s="10" t="str">
        <f t="shared" si="442"/>
        <v>Sem - 39</v>
      </c>
      <c r="U2604" s="10" t="str">
        <f t="shared" si="443"/>
        <v>Septembre</v>
      </c>
      <c r="V2604" s="36" t="str">
        <f t="shared" si="437"/>
        <v>2026</v>
      </c>
      <c r="W2604" s="34"/>
      <c r="X2604" s="91">
        <f t="shared" si="444"/>
        <v>0</v>
      </c>
      <c r="Y2604" s="92" t="str">
        <f>VLOOKUP('CM-CIC'!B2535,Annuaire_roster!B:F,4,0)</f>
        <v>EL KAOUTAR Fatima Zahra</v>
      </c>
      <c r="Z2604" s="37" t="s">
        <v>110</v>
      </c>
      <c r="AA2604" s="60" t="s">
        <v>39</v>
      </c>
      <c r="AB2604" s="35" t="str">
        <f t="shared" si="438"/>
        <v/>
      </c>
      <c r="AC2604" s="35" t="str">
        <f t="shared" si="439"/>
        <v/>
      </c>
      <c r="AD2604" s="35" t="str">
        <f t="shared" si="440"/>
        <v/>
      </c>
      <c r="AE2604" s="45" t="str">
        <f t="shared" si="441"/>
        <v/>
      </c>
      <c r="AF2604" s="61"/>
      <c r="AG2604" s="45"/>
    </row>
    <row r="2605" spans="1:33" x14ac:dyDescent="0.2">
      <c r="A2605" s="59">
        <f>+VLOOKUP(B2605,Annuaire_roster!B:G,5,0)</f>
        <v>1248</v>
      </c>
      <c r="B2605" s="78" t="s">
        <v>91</v>
      </c>
      <c r="C2605" s="66"/>
      <c r="D2605" s="73" t="s">
        <v>64</v>
      </c>
      <c r="E2605" s="66"/>
      <c r="F2605" s="66" t="s">
        <v>64</v>
      </c>
      <c r="G2605" s="67"/>
      <c r="H2605" s="67"/>
      <c r="I2605" s="107" t="s">
        <v>63</v>
      </c>
      <c r="J2605" s="67"/>
      <c r="K2605" s="69">
        <v>0</v>
      </c>
      <c r="L2605" s="67">
        <v>0</v>
      </c>
      <c r="M2605" s="74">
        <v>0</v>
      </c>
      <c r="N2605" s="34" t="str">
        <f t="shared" si="445"/>
        <v/>
      </c>
      <c r="O2605" s="38">
        <f t="shared" si="446"/>
        <v>0</v>
      </c>
      <c r="P2605" s="77" t="s">
        <v>83</v>
      </c>
      <c r="Q2605" s="143">
        <v>44830</v>
      </c>
      <c r="R2605" s="35">
        <f t="shared" si="435"/>
        <v>0</v>
      </c>
      <c r="S2605" s="35">
        <f t="shared" si="436"/>
        <v>0</v>
      </c>
      <c r="T2605" s="10" t="str">
        <f t="shared" si="442"/>
        <v>Sem - 39</v>
      </c>
      <c r="U2605" s="10" t="str">
        <f t="shared" si="443"/>
        <v>Septembre</v>
      </c>
      <c r="V2605" s="36" t="str">
        <f t="shared" si="437"/>
        <v>2026</v>
      </c>
      <c r="W2605" s="34"/>
      <c r="X2605" s="91">
        <f t="shared" si="444"/>
        <v>0</v>
      </c>
      <c r="Y2605" s="92" t="str">
        <f>VLOOKUP('CM-CIC'!B2536,Annuaire_roster!B:F,4,0)</f>
        <v>EL KAOUTAR Fatima Zahra</v>
      </c>
      <c r="Z2605" s="37" t="s">
        <v>110</v>
      </c>
      <c r="AA2605" s="60" t="s">
        <v>39</v>
      </c>
      <c r="AB2605" s="35" t="str">
        <f t="shared" si="438"/>
        <v/>
      </c>
      <c r="AC2605" s="35" t="str">
        <f t="shared" si="439"/>
        <v/>
      </c>
      <c r="AD2605" s="35" t="str">
        <f t="shared" si="440"/>
        <v/>
      </c>
      <c r="AE2605" s="45" t="str">
        <f t="shared" si="441"/>
        <v/>
      </c>
      <c r="AF2605" s="61"/>
      <c r="AG2605" s="45"/>
    </row>
    <row r="2606" spans="1:33" x14ac:dyDescent="0.2">
      <c r="A2606" s="59">
        <f>+VLOOKUP(B2606,Annuaire_roster!B:G,5,0)</f>
        <v>1244</v>
      </c>
      <c r="B2606" s="78" t="s">
        <v>92</v>
      </c>
      <c r="C2606" s="66"/>
      <c r="D2606" s="73" t="s">
        <v>64</v>
      </c>
      <c r="E2606" s="66"/>
      <c r="F2606" s="66" t="s">
        <v>64</v>
      </c>
      <c r="G2606" s="67"/>
      <c r="H2606" s="67"/>
      <c r="I2606" s="107" t="s">
        <v>63</v>
      </c>
      <c r="J2606" s="67"/>
      <c r="K2606" s="69">
        <v>0</v>
      </c>
      <c r="L2606" s="67">
        <v>0</v>
      </c>
      <c r="M2606" s="74">
        <v>0</v>
      </c>
      <c r="N2606" s="34" t="str">
        <f t="shared" si="445"/>
        <v/>
      </c>
      <c r="O2606" s="38">
        <f t="shared" si="446"/>
        <v>0</v>
      </c>
      <c r="P2606" s="77" t="s">
        <v>83</v>
      </c>
      <c r="Q2606" s="143">
        <v>44830</v>
      </c>
      <c r="R2606" s="35">
        <f t="shared" si="435"/>
        <v>0</v>
      </c>
      <c r="S2606" s="35">
        <f t="shared" si="436"/>
        <v>0</v>
      </c>
      <c r="T2606" s="10" t="str">
        <f t="shared" si="442"/>
        <v>Sem - 39</v>
      </c>
      <c r="U2606" s="10" t="str">
        <f t="shared" si="443"/>
        <v>Septembre</v>
      </c>
      <c r="V2606" s="36" t="str">
        <f t="shared" si="437"/>
        <v>2026</v>
      </c>
      <c r="W2606" s="34"/>
      <c r="X2606" s="91">
        <f t="shared" si="444"/>
        <v>0</v>
      </c>
      <c r="Y2606" s="92" t="str">
        <f>VLOOKUP('CM-CIC'!B2537,Annuaire_roster!B:F,4,0)</f>
        <v>EL KAOUTAR Fatima Zahra</v>
      </c>
      <c r="Z2606" s="37" t="s">
        <v>110</v>
      </c>
      <c r="AA2606" s="60" t="s">
        <v>39</v>
      </c>
      <c r="AB2606" s="35" t="str">
        <f t="shared" si="438"/>
        <v/>
      </c>
      <c r="AC2606" s="35" t="str">
        <f t="shared" si="439"/>
        <v/>
      </c>
      <c r="AD2606" s="35" t="str">
        <f t="shared" si="440"/>
        <v/>
      </c>
      <c r="AE2606" s="45" t="str">
        <f t="shared" si="441"/>
        <v/>
      </c>
      <c r="AF2606" s="61"/>
      <c r="AG2606" s="45"/>
    </row>
    <row r="2607" spans="1:33" x14ac:dyDescent="0.2">
      <c r="A2607" s="59">
        <f>+VLOOKUP(B2607,Annuaire_roster!B:G,5,0)</f>
        <v>1302</v>
      </c>
      <c r="B2607" s="78" t="s">
        <v>112</v>
      </c>
      <c r="C2607" s="66"/>
      <c r="D2607" s="73" t="s">
        <v>64</v>
      </c>
      <c r="E2607" s="66"/>
      <c r="F2607" s="66" t="s">
        <v>64</v>
      </c>
      <c r="G2607" s="67"/>
      <c r="H2607" s="67"/>
      <c r="I2607" s="107" t="s">
        <v>63</v>
      </c>
      <c r="J2607" s="67"/>
      <c r="K2607" s="69">
        <v>0</v>
      </c>
      <c r="L2607" s="67">
        <v>0</v>
      </c>
      <c r="M2607" s="74">
        <v>0</v>
      </c>
      <c r="N2607" s="34" t="str">
        <f t="shared" si="445"/>
        <v/>
      </c>
      <c r="O2607" s="38">
        <f t="shared" si="446"/>
        <v>0</v>
      </c>
      <c r="P2607" s="77" t="s">
        <v>83</v>
      </c>
      <c r="Q2607" s="143">
        <v>44830</v>
      </c>
      <c r="R2607" s="35">
        <f t="shared" si="435"/>
        <v>0</v>
      </c>
      <c r="S2607" s="35">
        <f t="shared" si="436"/>
        <v>0</v>
      </c>
      <c r="T2607" s="10" t="str">
        <f t="shared" si="442"/>
        <v>Sem - 39</v>
      </c>
      <c r="U2607" s="10" t="str">
        <f t="shared" si="443"/>
        <v>Septembre</v>
      </c>
      <c r="V2607" s="36" t="str">
        <f t="shared" si="437"/>
        <v>2026</v>
      </c>
      <c r="W2607" s="34"/>
      <c r="X2607" s="91">
        <f t="shared" si="444"/>
        <v>0</v>
      </c>
      <c r="Y2607" s="92" t="str">
        <f>VLOOKUP('CM-CIC'!B2538,Annuaire_roster!B:F,4,0)</f>
        <v>EL KAOUTAR Fatima Zahra</v>
      </c>
      <c r="Z2607" s="37" t="s">
        <v>110</v>
      </c>
      <c r="AA2607" s="60" t="s">
        <v>39</v>
      </c>
      <c r="AB2607" s="35" t="str">
        <f t="shared" si="438"/>
        <v/>
      </c>
      <c r="AC2607" s="35" t="str">
        <f t="shared" si="439"/>
        <v/>
      </c>
      <c r="AD2607" s="35" t="str">
        <f t="shared" si="440"/>
        <v/>
      </c>
      <c r="AE2607" s="45" t="str">
        <f t="shared" si="441"/>
        <v/>
      </c>
      <c r="AF2607" s="61"/>
      <c r="AG2607" s="45"/>
    </row>
    <row r="2608" spans="1:33" x14ac:dyDescent="0.2">
      <c r="A2608" s="59">
        <f>+VLOOKUP(B2608,Annuaire_roster!B:G,5,0)</f>
        <v>1369</v>
      </c>
      <c r="B2608" s="78" t="s">
        <v>113</v>
      </c>
      <c r="C2608" s="66"/>
      <c r="D2608" s="73" t="s">
        <v>64</v>
      </c>
      <c r="E2608" s="66"/>
      <c r="F2608" s="66" t="s">
        <v>64</v>
      </c>
      <c r="G2608" s="67"/>
      <c r="H2608" s="67"/>
      <c r="I2608" s="107" t="s">
        <v>63</v>
      </c>
      <c r="J2608" s="67"/>
      <c r="K2608" s="69">
        <v>0</v>
      </c>
      <c r="L2608" s="67">
        <v>0</v>
      </c>
      <c r="M2608" s="74">
        <v>0</v>
      </c>
      <c r="N2608" s="34" t="str">
        <f t="shared" si="445"/>
        <v/>
      </c>
      <c r="O2608" s="38">
        <f t="shared" si="446"/>
        <v>0</v>
      </c>
      <c r="P2608" s="77" t="s">
        <v>83</v>
      </c>
      <c r="Q2608" s="143">
        <v>44830</v>
      </c>
      <c r="R2608" s="35">
        <f t="shared" si="435"/>
        <v>0</v>
      </c>
      <c r="S2608" s="35">
        <f t="shared" si="436"/>
        <v>0</v>
      </c>
      <c r="T2608" s="10" t="str">
        <f t="shared" si="442"/>
        <v>Sem - 39</v>
      </c>
      <c r="U2608" s="10" t="str">
        <f t="shared" si="443"/>
        <v>Septembre</v>
      </c>
      <c r="V2608" s="36" t="str">
        <f t="shared" si="437"/>
        <v>2026</v>
      </c>
      <c r="W2608" s="34"/>
      <c r="X2608" s="91">
        <f t="shared" si="444"/>
        <v>0</v>
      </c>
      <c r="Y2608" s="92" t="str">
        <f>VLOOKUP('CM-CIC'!B2539,Annuaire_roster!B:F,4,0)</f>
        <v>EL KAOUTAR Fatima Zahra</v>
      </c>
      <c r="Z2608" s="37" t="s">
        <v>110</v>
      </c>
      <c r="AA2608" s="60" t="s">
        <v>39</v>
      </c>
      <c r="AB2608" s="35" t="str">
        <f t="shared" si="438"/>
        <v/>
      </c>
      <c r="AC2608" s="35" t="str">
        <f t="shared" si="439"/>
        <v/>
      </c>
      <c r="AD2608" s="35" t="str">
        <f t="shared" si="440"/>
        <v/>
      </c>
      <c r="AE2608" s="45" t="str">
        <f t="shared" si="441"/>
        <v/>
      </c>
      <c r="AF2608" s="61"/>
      <c r="AG2608" s="45"/>
    </row>
    <row r="2609" spans="1:33" x14ac:dyDescent="0.2">
      <c r="A2609" s="59">
        <f>+VLOOKUP(B2609,Annuaire_roster!B:G,5,0)</f>
        <v>1373</v>
      </c>
      <c r="B2609" s="78" t="s">
        <v>118</v>
      </c>
      <c r="C2609" s="66"/>
      <c r="D2609" s="73" t="s">
        <v>64</v>
      </c>
      <c r="E2609" s="66"/>
      <c r="F2609" s="66" t="s">
        <v>64</v>
      </c>
      <c r="G2609" s="67"/>
      <c r="H2609" s="67"/>
      <c r="I2609" s="107" t="s">
        <v>63</v>
      </c>
      <c r="J2609" s="67"/>
      <c r="K2609" s="69">
        <v>0</v>
      </c>
      <c r="L2609" s="67">
        <v>0</v>
      </c>
      <c r="M2609" s="74">
        <v>0</v>
      </c>
      <c r="N2609" s="34" t="str">
        <f t="shared" si="445"/>
        <v/>
      </c>
      <c r="O2609" s="38">
        <f t="shared" si="446"/>
        <v>0</v>
      </c>
      <c r="P2609" s="77" t="s">
        <v>83</v>
      </c>
      <c r="Q2609" s="143">
        <v>44830</v>
      </c>
      <c r="R2609" s="35">
        <f t="shared" si="435"/>
        <v>0</v>
      </c>
      <c r="S2609" s="35">
        <f t="shared" si="436"/>
        <v>0</v>
      </c>
      <c r="T2609" s="10" t="str">
        <f t="shared" si="442"/>
        <v>Sem - 39</v>
      </c>
      <c r="U2609" s="10" t="str">
        <f t="shared" si="443"/>
        <v>Septembre</v>
      </c>
      <c r="V2609" s="36" t="str">
        <f t="shared" si="437"/>
        <v>2026</v>
      </c>
      <c r="W2609" s="34"/>
      <c r="X2609" s="91">
        <f t="shared" si="444"/>
        <v>0</v>
      </c>
      <c r="Y2609" s="92" t="str">
        <f>VLOOKUP('CM-CIC'!B2540,Annuaire_roster!B:F,4,0)</f>
        <v>EL KAOUTAR Fatima Zahra</v>
      </c>
      <c r="Z2609" s="37" t="s">
        <v>110</v>
      </c>
      <c r="AA2609" s="60" t="s">
        <v>39</v>
      </c>
      <c r="AB2609" s="35" t="str">
        <f t="shared" si="438"/>
        <v/>
      </c>
      <c r="AC2609" s="35" t="str">
        <f t="shared" si="439"/>
        <v/>
      </c>
      <c r="AD2609" s="35" t="str">
        <f t="shared" si="440"/>
        <v/>
      </c>
      <c r="AE2609" s="45" t="str">
        <f t="shared" si="441"/>
        <v/>
      </c>
      <c r="AF2609" s="61"/>
      <c r="AG2609" s="45"/>
    </row>
    <row r="2610" spans="1:33" x14ac:dyDescent="0.2">
      <c r="A2610" s="59">
        <f>+VLOOKUP(B2610,Annuaire_roster!B:G,5,0)</f>
        <v>1422</v>
      </c>
      <c r="B2610" s="78" t="s">
        <v>148</v>
      </c>
      <c r="C2610" s="66"/>
      <c r="D2610" s="73" t="s">
        <v>64</v>
      </c>
      <c r="E2610" s="66"/>
      <c r="F2610" s="66" t="s">
        <v>64</v>
      </c>
      <c r="G2610" s="67"/>
      <c r="H2610" s="67"/>
      <c r="I2610" s="107" t="s">
        <v>63</v>
      </c>
      <c r="J2610" s="67"/>
      <c r="K2610" s="69">
        <v>0</v>
      </c>
      <c r="L2610" s="67">
        <v>0</v>
      </c>
      <c r="M2610" s="74">
        <v>0</v>
      </c>
      <c r="N2610" s="34" t="str">
        <f t="shared" si="445"/>
        <v/>
      </c>
      <c r="O2610" s="38">
        <f t="shared" si="446"/>
        <v>0</v>
      </c>
      <c r="P2610" s="77" t="s">
        <v>83</v>
      </c>
      <c r="Q2610" s="143">
        <v>44830</v>
      </c>
      <c r="R2610" s="35">
        <f t="shared" si="435"/>
        <v>0</v>
      </c>
      <c r="S2610" s="35">
        <f t="shared" si="436"/>
        <v>0</v>
      </c>
      <c r="T2610" s="10" t="str">
        <f t="shared" si="442"/>
        <v>Sem - 39</v>
      </c>
      <c r="U2610" s="10" t="str">
        <f t="shared" si="443"/>
        <v>Septembre</v>
      </c>
      <c r="V2610" s="36" t="str">
        <f t="shared" si="437"/>
        <v>2026</v>
      </c>
      <c r="W2610" s="34"/>
      <c r="X2610" s="91">
        <f t="shared" si="444"/>
        <v>0</v>
      </c>
      <c r="Y2610" s="92" t="str">
        <f>VLOOKUP('CM-CIC'!B2541,Annuaire_roster!B:F,4,0)</f>
        <v>EL KAOUTAR Fatima Zahra</v>
      </c>
      <c r="Z2610" s="37" t="s">
        <v>110</v>
      </c>
      <c r="AA2610" s="60" t="s">
        <v>39</v>
      </c>
      <c r="AB2610" s="35" t="str">
        <f t="shared" si="438"/>
        <v/>
      </c>
      <c r="AC2610" s="35" t="str">
        <f t="shared" si="439"/>
        <v/>
      </c>
      <c r="AD2610" s="35" t="str">
        <f t="shared" si="440"/>
        <v/>
      </c>
      <c r="AE2610" s="45" t="str">
        <f t="shared" si="441"/>
        <v/>
      </c>
      <c r="AF2610" s="61"/>
      <c r="AG2610" s="45"/>
    </row>
    <row r="2611" spans="1:33" x14ac:dyDescent="0.2">
      <c r="A2611" s="59">
        <f>+VLOOKUP(B2611,Annuaire_roster!B:G,5,0)</f>
        <v>1423</v>
      </c>
      <c r="B2611" s="78" t="s">
        <v>149</v>
      </c>
      <c r="C2611" s="66"/>
      <c r="D2611" s="73" t="s">
        <v>64</v>
      </c>
      <c r="E2611" s="66"/>
      <c r="F2611" s="66" t="s">
        <v>64</v>
      </c>
      <c r="G2611" s="67"/>
      <c r="H2611" s="67"/>
      <c r="I2611" s="107" t="s">
        <v>63</v>
      </c>
      <c r="J2611" s="67"/>
      <c r="K2611" s="69">
        <v>0</v>
      </c>
      <c r="L2611" s="67">
        <v>0</v>
      </c>
      <c r="M2611" s="74">
        <v>0</v>
      </c>
      <c r="N2611" s="34" t="str">
        <f t="shared" si="445"/>
        <v/>
      </c>
      <c r="O2611" s="38">
        <f t="shared" si="446"/>
        <v>0</v>
      </c>
      <c r="P2611" s="77" t="s">
        <v>83</v>
      </c>
      <c r="Q2611" s="143">
        <v>44830</v>
      </c>
      <c r="R2611" s="35">
        <f t="shared" ref="R2611:R2656" si="447">IF(M2611="Abs",O2611,0)</f>
        <v>0</v>
      </c>
      <c r="S2611" s="35">
        <f t="shared" ref="S2611:S2656" si="448">SUM(R2611,L2611,I2611,J2611,W2611,H2611)</f>
        <v>0</v>
      </c>
      <c r="T2611" s="10" t="str">
        <f t="shared" si="442"/>
        <v>Sem - 39</v>
      </c>
      <c r="U2611" s="10" t="str">
        <f t="shared" si="443"/>
        <v>Septembre</v>
      </c>
      <c r="V2611" s="36" t="str">
        <f t="shared" ref="V2611:V2656" si="449">+TEXT(Q2611,"aaa")</f>
        <v>2026</v>
      </c>
      <c r="W2611" s="34"/>
      <c r="X2611" s="91">
        <f t="shared" si="444"/>
        <v>0</v>
      </c>
      <c r="Y2611" s="92" t="str">
        <f>VLOOKUP('CM-CIC'!B2542,Annuaire_roster!B:F,4,0)</f>
        <v>EL KAOUTAR Fatima Zahra</v>
      </c>
      <c r="Z2611" s="37" t="s">
        <v>110</v>
      </c>
      <c r="AA2611" s="60" t="s">
        <v>39</v>
      </c>
      <c r="AB2611" s="35" t="str">
        <f t="shared" ref="AB2611:AB2656" si="450">IF(AND(D2611="Congé",F2611="Congé"),0.333333333333333,IF(OR(AND(D2611="Congé",F2611&lt;&gt;"Congé"),(AND(F2611="Congé",D2611&lt;&gt;"Congé"))),0.166666666666667,""))</f>
        <v/>
      </c>
      <c r="AC2611" s="35" t="str">
        <f t="shared" ref="AC2611:AC2656" si="451">IF(AND(D2611="Congé sans solde",F2611="Congé sans solde"),0.333333333333333,IF(OR(AND(D2611="Congé sans solde",F2611&lt;&gt;"Congé sans solde"),(AND(F2611="Congé sans solde",D2611&lt;&gt;"Congé sans solde"))),0.166666666666667,""))</f>
        <v/>
      </c>
      <c r="AD2611" s="35" t="str">
        <f t="shared" ref="AD2611:AD2656" si="452">IF(AND(D2611="Congé spécial",F2611="Congé spécial"),0.333333333333333,IF(OR(AND(D2611="Congé spécial",F2611&lt;&gt;"Congé décès"),(AND(F2611="Congé spécial",D2611&lt;&gt;"Congé spécial"))),0.166666666666667,""))</f>
        <v/>
      </c>
      <c r="AE2611" s="45" t="str">
        <f t="shared" ref="AE2611:AE2656" si="453">IF(AND(D2611="Férié",F2611="Férié"),0.333333333333333,IF(OR(AND(D2611="Férié",F2611&lt;&gt;"Férié"),(AND(F2611="Férié",D2611&lt;&gt;"Férié"))),0.166666666666667,""))</f>
        <v/>
      </c>
      <c r="AF2611" s="61"/>
      <c r="AG2611" s="45"/>
    </row>
    <row r="2612" spans="1:33" x14ac:dyDescent="0.2">
      <c r="A2612" s="59">
        <f>+VLOOKUP(B2612,Annuaire_roster!B:G,5,0)</f>
        <v>1425</v>
      </c>
      <c r="B2612" s="78" t="s">
        <v>150</v>
      </c>
      <c r="C2612" s="66"/>
      <c r="D2612" s="73" t="s">
        <v>64</v>
      </c>
      <c r="E2612" s="66"/>
      <c r="F2612" s="66" t="s">
        <v>64</v>
      </c>
      <c r="G2612" s="67"/>
      <c r="H2612" s="67"/>
      <c r="I2612" s="107" t="s">
        <v>63</v>
      </c>
      <c r="J2612" s="67"/>
      <c r="K2612" s="69">
        <v>0</v>
      </c>
      <c r="L2612" s="67">
        <v>0</v>
      </c>
      <c r="M2612" s="74">
        <v>0</v>
      </c>
      <c r="N2612" s="34" t="str">
        <f t="shared" si="445"/>
        <v/>
      </c>
      <c r="O2612" s="38">
        <f t="shared" si="446"/>
        <v>0</v>
      </c>
      <c r="P2612" s="77" t="s">
        <v>83</v>
      </c>
      <c r="Q2612" s="143">
        <v>44830</v>
      </c>
      <c r="R2612" s="35">
        <f t="shared" si="447"/>
        <v>0</v>
      </c>
      <c r="S2612" s="35">
        <f t="shared" si="448"/>
        <v>0</v>
      </c>
      <c r="T2612" s="10" t="str">
        <f t="shared" si="442"/>
        <v>Sem - 39</v>
      </c>
      <c r="U2612" s="10" t="str">
        <f t="shared" si="443"/>
        <v>Septembre</v>
      </c>
      <c r="V2612" s="36" t="str">
        <f t="shared" si="449"/>
        <v>2026</v>
      </c>
      <c r="W2612" s="34"/>
      <c r="X2612" s="91">
        <f t="shared" si="444"/>
        <v>0</v>
      </c>
      <c r="Y2612" s="92" t="str">
        <f>VLOOKUP('CM-CIC'!B2543,Annuaire_roster!B:F,4,0)</f>
        <v>EL KAOUTAR Fatima Zahra</v>
      </c>
      <c r="Z2612" s="37" t="s">
        <v>110</v>
      </c>
      <c r="AA2612" s="60" t="s">
        <v>39</v>
      </c>
      <c r="AB2612" s="35" t="str">
        <f t="shared" si="450"/>
        <v/>
      </c>
      <c r="AC2612" s="35" t="str">
        <f t="shared" si="451"/>
        <v/>
      </c>
      <c r="AD2612" s="35" t="str">
        <f t="shared" si="452"/>
        <v/>
      </c>
      <c r="AE2612" s="45" t="str">
        <f t="shared" si="453"/>
        <v/>
      </c>
      <c r="AF2612" s="61"/>
      <c r="AG2612" s="45"/>
    </row>
    <row r="2613" spans="1:33" x14ac:dyDescent="0.2">
      <c r="A2613" s="59">
        <f>+VLOOKUP(B2613,Annuaire_roster!B:G,5,0)</f>
        <v>1436</v>
      </c>
      <c r="B2613" s="78" t="s">
        <v>157</v>
      </c>
      <c r="C2613" s="66"/>
      <c r="D2613" s="73" t="s">
        <v>64</v>
      </c>
      <c r="E2613" s="66"/>
      <c r="F2613" s="66" t="s">
        <v>64</v>
      </c>
      <c r="G2613" s="67"/>
      <c r="H2613" s="67"/>
      <c r="I2613" s="107" t="s">
        <v>63</v>
      </c>
      <c r="J2613" s="67"/>
      <c r="K2613" s="69">
        <v>0</v>
      </c>
      <c r="L2613" s="67">
        <v>0</v>
      </c>
      <c r="M2613" s="74">
        <v>0</v>
      </c>
      <c r="N2613" s="34" t="str">
        <f t="shared" si="445"/>
        <v/>
      </c>
      <c r="O2613" s="38">
        <f t="shared" si="446"/>
        <v>0</v>
      </c>
      <c r="P2613" s="77" t="s">
        <v>83</v>
      </c>
      <c r="Q2613" s="143">
        <v>44830</v>
      </c>
      <c r="R2613" s="35">
        <f t="shared" si="447"/>
        <v>0</v>
      </c>
      <c r="S2613" s="35">
        <f t="shared" si="448"/>
        <v>0</v>
      </c>
      <c r="T2613" s="10" t="str">
        <f t="shared" si="442"/>
        <v>Sem - 39</v>
      </c>
      <c r="U2613" s="10" t="str">
        <f t="shared" si="443"/>
        <v>Septembre</v>
      </c>
      <c r="V2613" s="36" t="str">
        <f t="shared" si="449"/>
        <v>2026</v>
      </c>
      <c r="W2613" s="34"/>
      <c r="X2613" s="91">
        <f t="shared" si="444"/>
        <v>0</v>
      </c>
      <c r="Y2613" s="92" t="str">
        <f>VLOOKUP('CM-CIC'!B2544,Annuaire_roster!B:F,4,0)</f>
        <v>EL KAOUTAR Fatima Zahra</v>
      </c>
      <c r="Z2613" s="37" t="s">
        <v>110</v>
      </c>
      <c r="AA2613" s="60" t="s">
        <v>39</v>
      </c>
      <c r="AB2613" s="35" t="str">
        <f t="shared" si="450"/>
        <v/>
      </c>
      <c r="AC2613" s="35" t="str">
        <f t="shared" si="451"/>
        <v/>
      </c>
      <c r="AD2613" s="35" t="str">
        <f t="shared" si="452"/>
        <v/>
      </c>
      <c r="AE2613" s="45" t="str">
        <f t="shared" si="453"/>
        <v/>
      </c>
      <c r="AF2613" s="61"/>
      <c r="AG2613" s="45"/>
    </row>
    <row r="2614" spans="1:33" x14ac:dyDescent="0.2">
      <c r="A2614" s="59">
        <f>+VLOOKUP(B2614,Annuaire_roster!B:G,5,0)</f>
        <v>1437</v>
      </c>
      <c r="B2614" s="78" t="s">
        <v>158</v>
      </c>
      <c r="C2614" s="66"/>
      <c r="D2614" s="73" t="s">
        <v>64</v>
      </c>
      <c r="E2614" s="66"/>
      <c r="F2614" s="66" t="s">
        <v>64</v>
      </c>
      <c r="G2614" s="67"/>
      <c r="H2614" s="67"/>
      <c r="I2614" s="107" t="s">
        <v>63</v>
      </c>
      <c r="J2614" s="67"/>
      <c r="K2614" s="69">
        <v>0</v>
      </c>
      <c r="L2614" s="67">
        <v>0</v>
      </c>
      <c r="M2614" s="74">
        <v>0</v>
      </c>
      <c r="N2614" s="34" t="str">
        <f t="shared" si="445"/>
        <v/>
      </c>
      <c r="O2614" s="38">
        <f t="shared" si="446"/>
        <v>0</v>
      </c>
      <c r="P2614" s="77" t="s">
        <v>83</v>
      </c>
      <c r="Q2614" s="143">
        <v>44830</v>
      </c>
      <c r="R2614" s="35">
        <f t="shared" si="447"/>
        <v>0</v>
      </c>
      <c r="S2614" s="35">
        <f t="shared" si="448"/>
        <v>0</v>
      </c>
      <c r="T2614" s="10" t="str">
        <f t="shared" si="442"/>
        <v>Sem - 39</v>
      </c>
      <c r="U2614" s="10" t="str">
        <f t="shared" si="443"/>
        <v>Septembre</v>
      </c>
      <c r="V2614" s="36" t="str">
        <f t="shared" si="449"/>
        <v>2026</v>
      </c>
      <c r="W2614" s="34"/>
      <c r="X2614" s="91">
        <f t="shared" si="444"/>
        <v>0</v>
      </c>
      <c r="Y2614" s="92" t="str">
        <f>VLOOKUP('CM-CIC'!B2545,Annuaire_roster!B:F,4,0)</f>
        <v>EL KAOUTAR Fatima Zahra</v>
      </c>
      <c r="Z2614" s="37" t="s">
        <v>110</v>
      </c>
      <c r="AA2614" s="60" t="s">
        <v>39</v>
      </c>
      <c r="AB2614" s="35" t="str">
        <f t="shared" si="450"/>
        <v/>
      </c>
      <c r="AC2614" s="35" t="str">
        <f t="shared" si="451"/>
        <v/>
      </c>
      <c r="AD2614" s="35" t="str">
        <f t="shared" si="452"/>
        <v/>
      </c>
      <c r="AE2614" s="45" t="str">
        <f t="shared" si="453"/>
        <v/>
      </c>
      <c r="AF2614" s="61"/>
      <c r="AG2614" s="45"/>
    </row>
    <row r="2615" spans="1:33" x14ac:dyDescent="0.2">
      <c r="A2615" s="59">
        <f>+VLOOKUP(B2615,Annuaire_roster!B:G,5,0)</f>
        <v>1425</v>
      </c>
      <c r="B2615" s="78" t="s">
        <v>150</v>
      </c>
      <c r="C2615" s="66">
        <v>0.29930555555555555</v>
      </c>
      <c r="D2615" s="73">
        <v>0.29166666666666669</v>
      </c>
      <c r="E2615" s="66">
        <v>0.70833333333333337</v>
      </c>
      <c r="F2615" s="66">
        <v>0.70833333333333337</v>
      </c>
      <c r="G2615" s="67"/>
      <c r="H2615" s="67"/>
      <c r="I2615" s="108"/>
      <c r="J2615" s="67"/>
      <c r="K2615" s="69"/>
      <c r="L2615" s="67">
        <v>0</v>
      </c>
      <c r="M2615" s="74">
        <v>0</v>
      </c>
      <c r="N2615" s="34">
        <f t="shared" si="445"/>
        <v>0.375</v>
      </c>
      <c r="O2615" s="38">
        <f t="shared" si="446"/>
        <v>0.375</v>
      </c>
      <c r="P2615" s="77" t="s">
        <v>83</v>
      </c>
      <c r="Q2615" s="143">
        <v>44831</v>
      </c>
      <c r="R2615" s="35">
        <f t="shared" si="447"/>
        <v>0</v>
      </c>
      <c r="S2615" s="35">
        <f t="shared" si="448"/>
        <v>0</v>
      </c>
      <c r="T2615" s="10" t="str">
        <f t="shared" si="442"/>
        <v>Sem - 40</v>
      </c>
      <c r="U2615" s="10" t="str">
        <f t="shared" si="443"/>
        <v>Septembre</v>
      </c>
      <c r="V2615" s="36" t="str">
        <f t="shared" si="449"/>
        <v>2026</v>
      </c>
      <c r="W2615" s="34"/>
      <c r="X2615" s="91">
        <f t="shared" si="444"/>
        <v>0</v>
      </c>
      <c r="Y2615" s="92" t="str">
        <f>VLOOKUP('CM-CIC'!B2546,Annuaire_roster!B:F,4,0)</f>
        <v>EL KAOUTAR Fatima Zahra</v>
      </c>
      <c r="Z2615" s="37" t="s">
        <v>110</v>
      </c>
      <c r="AA2615" s="60" t="s">
        <v>39</v>
      </c>
      <c r="AB2615" s="35" t="str">
        <f t="shared" si="450"/>
        <v/>
      </c>
      <c r="AC2615" s="35" t="str">
        <f t="shared" si="451"/>
        <v/>
      </c>
      <c r="AD2615" s="35" t="str">
        <f t="shared" si="452"/>
        <v/>
      </c>
      <c r="AE2615" s="45" t="str">
        <f t="shared" si="453"/>
        <v/>
      </c>
      <c r="AF2615" s="61"/>
      <c r="AG2615" s="45"/>
    </row>
    <row r="2616" spans="1:33" x14ac:dyDescent="0.2">
      <c r="A2616" s="59">
        <f>+VLOOKUP(B2616,Annuaire_roster!B:G,5,0)</f>
        <v>1202</v>
      </c>
      <c r="B2616" s="78" t="s">
        <v>161</v>
      </c>
      <c r="C2616" s="66">
        <v>0.2902777777777778</v>
      </c>
      <c r="D2616" s="73">
        <v>0.29166666666666669</v>
      </c>
      <c r="E2616" s="66">
        <v>0.70833333333333337</v>
      </c>
      <c r="F2616" s="66">
        <v>0.70833333333333337</v>
      </c>
      <c r="G2616" s="67"/>
      <c r="H2616" s="67"/>
      <c r="I2616" s="107"/>
      <c r="J2616" s="67"/>
      <c r="K2616" s="69">
        <v>0</v>
      </c>
      <c r="L2616" s="67">
        <v>0</v>
      </c>
      <c r="M2616" s="74">
        <v>0</v>
      </c>
      <c r="N2616" s="34">
        <f t="shared" si="445"/>
        <v>0.375</v>
      </c>
      <c r="O2616" s="38">
        <f t="shared" si="446"/>
        <v>0.375</v>
      </c>
      <c r="P2616" s="77" t="s">
        <v>83</v>
      </c>
      <c r="Q2616" s="143">
        <v>44831</v>
      </c>
      <c r="R2616" s="35">
        <f t="shared" si="447"/>
        <v>0</v>
      </c>
      <c r="S2616" s="35">
        <f t="shared" si="448"/>
        <v>0</v>
      </c>
      <c r="T2616" s="10" t="str">
        <f t="shared" si="442"/>
        <v>Sem - 40</v>
      </c>
      <c r="U2616" s="10" t="str">
        <f t="shared" si="443"/>
        <v>Septembre</v>
      </c>
      <c r="V2616" s="36" t="str">
        <f t="shared" si="449"/>
        <v>2026</v>
      </c>
      <c r="W2616" s="34"/>
      <c r="X2616" s="91">
        <f t="shared" si="444"/>
        <v>1.388888888888884E-3</v>
      </c>
      <c r="Y2616" s="92" t="str">
        <f>VLOOKUP('CM-CIC'!B2547,Annuaire_roster!B:F,4,0)</f>
        <v>EL KAOUTAR Fatima Zahra</v>
      </c>
      <c r="Z2616" s="37" t="s">
        <v>110</v>
      </c>
      <c r="AA2616" s="60" t="s">
        <v>39</v>
      </c>
      <c r="AB2616" s="35" t="str">
        <f t="shared" si="450"/>
        <v/>
      </c>
      <c r="AC2616" s="35" t="str">
        <f t="shared" si="451"/>
        <v/>
      </c>
      <c r="AD2616" s="35" t="str">
        <f t="shared" si="452"/>
        <v/>
      </c>
      <c r="AE2616" s="45" t="str">
        <f t="shared" si="453"/>
        <v/>
      </c>
      <c r="AF2616" s="61"/>
      <c r="AG2616" s="45"/>
    </row>
    <row r="2617" spans="1:33" x14ac:dyDescent="0.2">
      <c r="A2617" s="59">
        <f>+VLOOKUP(B2617,Annuaire_roster!B:G,5,0)</f>
        <v>1177</v>
      </c>
      <c r="B2617" s="217" t="s">
        <v>75</v>
      </c>
      <c r="C2617" s="66"/>
      <c r="D2617" s="73">
        <v>0.29166666666666669</v>
      </c>
      <c r="E2617" s="66"/>
      <c r="F2617" s="66">
        <v>0.70833333333333337</v>
      </c>
      <c r="G2617" s="67"/>
      <c r="H2617" s="67"/>
      <c r="I2617" s="107"/>
      <c r="J2617" s="67"/>
      <c r="K2617" s="69">
        <v>0</v>
      </c>
      <c r="L2617" s="67">
        <v>0</v>
      </c>
      <c r="M2617" s="74" t="s">
        <v>187</v>
      </c>
      <c r="N2617" s="34" t="str">
        <f t="shared" si="445"/>
        <v/>
      </c>
      <c r="O2617" s="38">
        <f t="shared" si="446"/>
        <v>0.375</v>
      </c>
      <c r="P2617" s="77" t="s">
        <v>83</v>
      </c>
      <c r="Q2617" s="143">
        <v>44831</v>
      </c>
      <c r="R2617" s="35">
        <f t="shared" si="447"/>
        <v>0.375</v>
      </c>
      <c r="S2617" s="35">
        <f t="shared" si="448"/>
        <v>0.375</v>
      </c>
      <c r="T2617" s="10" t="str">
        <f t="shared" si="442"/>
        <v>Sem - 40</v>
      </c>
      <c r="U2617" s="10" t="str">
        <f t="shared" si="443"/>
        <v>Septembre</v>
      </c>
      <c r="V2617" s="36" t="str">
        <f t="shared" si="449"/>
        <v>2026</v>
      </c>
      <c r="W2617" s="34"/>
      <c r="X2617" s="91">
        <f t="shared" si="444"/>
        <v>0</v>
      </c>
      <c r="Y2617" s="92" t="str">
        <f>VLOOKUP('CM-CIC'!B2548,Annuaire_roster!B:F,4,0)</f>
        <v>EL KAOUTAR Fatima Zahra</v>
      </c>
      <c r="Z2617" s="37" t="s">
        <v>110</v>
      </c>
      <c r="AA2617" s="60" t="s">
        <v>39</v>
      </c>
      <c r="AB2617" s="35" t="str">
        <f t="shared" si="450"/>
        <v/>
      </c>
      <c r="AC2617" s="35" t="str">
        <f t="shared" si="451"/>
        <v/>
      </c>
      <c r="AD2617" s="35" t="str">
        <f t="shared" si="452"/>
        <v/>
      </c>
      <c r="AE2617" s="45" t="str">
        <f t="shared" si="453"/>
        <v/>
      </c>
      <c r="AF2617" s="61"/>
      <c r="AG2617" s="45"/>
    </row>
    <row r="2618" spans="1:33" x14ac:dyDescent="0.2">
      <c r="A2618" s="59">
        <f>+VLOOKUP(B2618,Annuaire_roster!B:G,5,0)</f>
        <v>1244</v>
      </c>
      <c r="B2618" s="78" t="s">
        <v>92</v>
      </c>
      <c r="C2618" s="66">
        <v>0.33263888888888887</v>
      </c>
      <c r="D2618" s="73">
        <v>0.29166666666666669</v>
      </c>
      <c r="E2618" s="66">
        <v>0.70833333333333337</v>
      </c>
      <c r="F2618" s="66">
        <v>0.70833333333333337</v>
      </c>
      <c r="G2618" s="67"/>
      <c r="H2618" s="67"/>
      <c r="I2618" s="107"/>
      <c r="J2618" s="67"/>
      <c r="K2618" s="69">
        <v>0</v>
      </c>
      <c r="L2618" s="67">
        <v>0</v>
      </c>
      <c r="M2618" s="74">
        <v>0</v>
      </c>
      <c r="N2618" s="34">
        <f t="shared" si="445"/>
        <v>0.375</v>
      </c>
      <c r="O2618" s="38">
        <f t="shared" si="446"/>
        <v>0.375</v>
      </c>
      <c r="P2618" s="77" t="s">
        <v>83</v>
      </c>
      <c r="Q2618" s="143">
        <v>44831</v>
      </c>
      <c r="R2618" s="35">
        <f t="shared" si="447"/>
        <v>0</v>
      </c>
      <c r="S2618" s="35">
        <f t="shared" si="448"/>
        <v>0</v>
      </c>
      <c r="T2618" s="10" t="str">
        <f t="shared" si="442"/>
        <v>Sem - 40</v>
      </c>
      <c r="U2618" s="10" t="str">
        <f t="shared" si="443"/>
        <v>Septembre</v>
      </c>
      <c r="V2618" s="36" t="str">
        <f t="shared" si="449"/>
        <v>2026</v>
      </c>
      <c r="W2618" s="34"/>
      <c r="X2618" s="91">
        <f t="shared" si="444"/>
        <v>0</v>
      </c>
      <c r="Y2618" s="92" t="str">
        <f>VLOOKUP('CM-CIC'!B2549,Annuaire_roster!B:F,4,0)</f>
        <v>EL KAOUTAR Fatima Zahra</v>
      </c>
      <c r="Z2618" s="37" t="s">
        <v>110</v>
      </c>
      <c r="AA2618" s="60" t="s">
        <v>39</v>
      </c>
      <c r="AB2618" s="35" t="str">
        <f t="shared" si="450"/>
        <v/>
      </c>
      <c r="AC2618" s="35" t="str">
        <f t="shared" si="451"/>
        <v/>
      </c>
      <c r="AD2618" s="35" t="str">
        <f t="shared" si="452"/>
        <v/>
      </c>
      <c r="AE2618" s="45" t="str">
        <f t="shared" si="453"/>
        <v/>
      </c>
      <c r="AF2618" s="61"/>
      <c r="AG2618" s="45"/>
    </row>
    <row r="2619" spans="1:33" x14ac:dyDescent="0.2">
      <c r="A2619" s="59">
        <f>+VLOOKUP(B2619,Annuaire_roster!B:G,5,0)</f>
        <v>1302</v>
      </c>
      <c r="B2619" s="78" t="s">
        <v>112</v>
      </c>
      <c r="C2619" s="66">
        <v>0.28958333333333336</v>
      </c>
      <c r="D2619" s="73">
        <v>0.29166666666666669</v>
      </c>
      <c r="E2619" s="66">
        <v>0.70833333333333337</v>
      </c>
      <c r="F2619" s="66">
        <v>0.70833333333333337</v>
      </c>
      <c r="G2619" s="67"/>
      <c r="H2619" s="67"/>
      <c r="I2619" s="107"/>
      <c r="J2619" s="67"/>
      <c r="K2619" s="69">
        <v>0</v>
      </c>
      <c r="L2619" s="67">
        <v>0</v>
      </c>
      <c r="M2619" s="74">
        <v>0</v>
      </c>
      <c r="N2619" s="34">
        <f t="shared" si="445"/>
        <v>0.375</v>
      </c>
      <c r="O2619" s="38">
        <f t="shared" si="446"/>
        <v>0.375</v>
      </c>
      <c r="P2619" s="77" t="s">
        <v>83</v>
      </c>
      <c r="Q2619" s="143">
        <v>44831</v>
      </c>
      <c r="R2619" s="35">
        <f t="shared" si="447"/>
        <v>0</v>
      </c>
      <c r="S2619" s="35">
        <f t="shared" si="448"/>
        <v>0</v>
      </c>
      <c r="T2619" s="10" t="str">
        <f t="shared" si="442"/>
        <v>Sem - 40</v>
      </c>
      <c r="U2619" s="10" t="str">
        <f t="shared" si="443"/>
        <v>Septembre</v>
      </c>
      <c r="V2619" s="36" t="str">
        <f t="shared" si="449"/>
        <v>2026</v>
      </c>
      <c r="W2619" s="34"/>
      <c r="X2619" s="91">
        <f t="shared" si="444"/>
        <v>2.0833333333333259E-3</v>
      </c>
      <c r="Y2619" s="92" t="str">
        <f>VLOOKUP('CM-CIC'!B2550,Annuaire_roster!B:F,4,0)</f>
        <v>EL KAOUTAR Fatima Zahra</v>
      </c>
      <c r="Z2619" s="37" t="s">
        <v>110</v>
      </c>
      <c r="AA2619" s="60" t="s">
        <v>39</v>
      </c>
      <c r="AB2619" s="35" t="str">
        <f t="shared" si="450"/>
        <v/>
      </c>
      <c r="AC2619" s="35" t="str">
        <f t="shared" si="451"/>
        <v/>
      </c>
      <c r="AD2619" s="35" t="str">
        <f t="shared" si="452"/>
        <v/>
      </c>
      <c r="AE2619" s="45" t="str">
        <f t="shared" si="453"/>
        <v/>
      </c>
      <c r="AF2619" s="61"/>
      <c r="AG2619" s="45"/>
    </row>
    <row r="2620" spans="1:33" x14ac:dyDescent="0.2">
      <c r="A2620" s="59">
        <f>+VLOOKUP(B2620,Annuaire_roster!B:G,5,0)</f>
        <v>1369</v>
      </c>
      <c r="B2620" s="78" t="s">
        <v>113</v>
      </c>
      <c r="C2620" s="66">
        <v>0.28888888888888886</v>
      </c>
      <c r="D2620" s="73">
        <v>0.29166666666666669</v>
      </c>
      <c r="E2620" s="66">
        <v>0.70833333333333337</v>
      </c>
      <c r="F2620" s="66">
        <v>0.70833333333333337</v>
      </c>
      <c r="G2620" s="67"/>
      <c r="H2620" s="67"/>
      <c r="I2620" s="107"/>
      <c r="J2620" s="67"/>
      <c r="K2620" s="69">
        <v>0</v>
      </c>
      <c r="L2620" s="67">
        <v>0</v>
      </c>
      <c r="M2620" s="74">
        <v>0</v>
      </c>
      <c r="N2620" s="34">
        <f t="shared" si="445"/>
        <v>0.375</v>
      </c>
      <c r="O2620" s="38">
        <f t="shared" si="446"/>
        <v>0.375</v>
      </c>
      <c r="P2620" s="77" t="s">
        <v>83</v>
      </c>
      <c r="Q2620" s="143">
        <v>44831</v>
      </c>
      <c r="R2620" s="35">
        <f t="shared" si="447"/>
        <v>0</v>
      </c>
      <c r="S2620" s="35">
        <f t="shared" si="448"/>
        <v>0</v>
      </c>
      <c r="T2620" s="10" t="str">
        <f t="shared" si="442"/>
        <v>Sem - 40</v>
      </c>
      <c r="U2620" s="10" t="str">
        <f t="shared" si="443"/>
        <v>Septembre</v>
      </c>
      <c r="V2620" s="36" t="str">
        <f t="shared" si="449"/>
        <v>2026</v>
      </c>
      <c r="W2620" s="34"/>
      <c r="X2620" s="91">
        <f t="shared" si="444"/>
        <v>2.7777777777778789E-3</v>
      </c>
      <c r="Y2620" s="92" t="str">
        <f>VLOOKUP('CM-CIC'!B2551,Annuaire_roster!B:F,4,0)</f>
        <v>EL KAOUTAR Fatima Zahra</v>
      </c>
      <c r="Z2620" s="37" t="s">
        <v>110</v>
      </c>
      <c r="AA2620" s="60" t="s">
        <v>39</v>
      </c>
      <c r="AB2620" s="35" t="str">
        <f t="shared" si="450"/>
        <v/>
      </c>
      <c r="AC2620" s="35" t="str">
        <f t="shared" si="451"/>
        <v/>
      </c>
      <c r="AD2620" s="35" t="str">
        <f t="shared" si="452"/>
        <v/>
      </c>
      <c r="AE2620" s="45" t="str">
        <f t="shared" si="453"/>
        <v/>
      </c>
      <c r="AF2620" s="61"/>
      <c r="AG2620" s="45"/>
    </row>
    <row r="2621" spans="1:33" x14ac:dyDescent="0.2">
      <c r="A2621" s="59">
        <f>+VLOOKUP(B2621,Annuaire_roster!B:G,5,0)</f>
        <v>1422</v>
      </c>
      <c r="B2621" s="78" t="s">
        <v>148</v>
      </c>
      <c r="C2621" s="66">
        <v>0.29166666666666669</v>
      </c>
      <c r="D2621" s="73">
        <v>0.29166666666666669</v>
      </c>
      <c r="E2621" s="66">
        <v>0.70833333333333337</v>
      </c>
      <c r="F2621" s="66">
        <v>0.70833333333333337</v>
      </c>
      <c r="G2621" s="67"/>
      <c r="H2621" s="67"/>
      <c r="I2621" s="107"/>
      <c r="J2621" s="67"/>
      <c r="K2621" s="69">
        <v>0</v>
      </c>
      <c r="L2621" s="67">
        <v>0</v>
      </c>
      <c r="M2621" s="74">
        <v>0</v>
      </c>
      <c r="N2621" s="34">
        <f t="shared" si="445"/>
        <v>0.375</v>
      </c>
      <c r="O2621" s="38">
        <f t="shared" si="446"/>
        <v>0.375</v>
      </c>
      <c r="P2621" s="77" t="s">
        <v>83</v>
      </c>
      <c r="Q2621" s="143">
        <v>44831</v>
      </c>
      <c r="R2621" s="35">
        <f t="shared" si="447"/>
        <v>0</v>
      </c>
      <c r="S2621" s="35">
        <f t="shared" si="448"/>
        <v>0</v>
      </c>
      <c r="T2621" s="10" t="str">
        <f t="shared" si="442"/>
        <v>Sem - 40</v>
      </c>
      <c r="U2621" s="10" t="str">
        <f t="shared" si="443"/>
        <v>Septembre</v>
      </c>
      <c r="V2621" s="36" t="str">
        <f t="shared" si="449"/>
        <v>2026</v>
      </c>
      <c r="W2621" s="34"/>
      <c r="X2621" s="91">
        <f t="shared" si="444"/>
        <v>0</v>
      </c>
      <c r="Y2621" s="92" t="str">
        <f>VLOOKUP('CM-CIC'!B2552,Annuaire_roster!B:F,4,0)</f>
        <v>EL KAOUTAR Fatima Zahra</v>
      </c>
      <c r="Z2621" s="37" t="s">
        <v>110</v>
      </c>
      <c r="AA2621" s="60" t="s">
        <v>39</v>
      </c>
      <c r="AB2621" s="35" t="str">
        <f t="shared" si="450"/>
        <v/>
      </c>
      <c r="AC2621" s="35" t="str">
        <f t="shared" si="451"/>
        <v/>
      </c>
      <c r="AD2621" s="35" t="str">
        <f t="shared" si="452"/>
        <v/>
      </c>
      <c r="AE2621" s="45" t="str">
        <f t="shared" si="453"/>
        <v/>
      </c>
      <c r="AF2621" s="61"/>
      <c r="AG2621" s="45"/>
    </row>
    <row r="2622" spans="1:33" x14ac:dyDescent="0.2">
      <c r="A2622" s="59">
        <f>+VLOOKUP(B2622,Annuaire_roster!B:G,5,0)</f>
        <v>1423</v>
      </c>
      <c r="B2622" s="78" t="s">
        <v>149</v>
      </c>
      <c r="C2622" s="66">
        <v>0.29166666666666669</v>
      </c>
      <c r="D2622" s="73">
        <v>0.29166666666666669</v>
      </c>
      <c r="E2622" s="66">
        <v>0.70833333333333337</v>
      </c>
      <c r="F2622" s="66">
        <v>0.70833333333333337</v>
      </c>
      <c r="G2622" s="67"/>
      <c r="H2622" s="67"/>
      <c r="I2622" s="107"/>
      <c r="J2622" s="67"/>
      <c r="K2622" s="69">
        <v>0</v>
      </c>
      <c r="L2622" s="67">
        <v>0</v>
      </c>
      <c r="M2622" s="74">
        <v>0</v>
      </c>
      <c r="N2622" s="34">
        <f t="shared" si="445"/>
        <v>0.375</v>
      </c>
      <c r="O2622" s="38">
        <f t="shared" si="446"/>
        <v>0.375</v>
      </c>
      <c r="P2622" s="77" t="s">
        <v>83</v>
      </c>
      <c r="Q2622" s="143">
        <v>44831</v>
      </c>
      <c r="R2622" s="35">
        <f t="shared" si="447"/>
        <v>0</v>
      </c>
      <c r="S2622" s="35">
        <f t="shared" si="448"/>
        <v>0</v>
      </c>
      <c r="T2622" s="10" t="str">
        <f t="shared" si="442"/>
        <v>Sem - 40</v>
      </c>
      <c r="U2622" s="10" t="str">
        <f t="shared" si="443"/>
        <v>Septembre</v>
      </c>
      <c r="V2622" s="36" t="str">
        <f t="shared" si="449"/>
        <v>2026</v>
      </c>
      <c r="W2622" s="34"/>
      <c r="X2622" s="91">
        <f t="shared" si="444"/>
        <v>0</v>
      </c>
      <c r="Y2622" s="92" t="str">
        <f>VLOOKUP('CM-CIC'!B2553,Annuaire_roster!B:F,4,0)</f>
        <v>EL KAOUTAR Fatima Zahra</v>
      </c>
      <c r="Z2622" s="37" t="s">
        <v>110</v>
      </c>
      <c r="AA2622" s="60" t="s">
        <v>39</v>
      </c>
      <c r="AB2622" s="35" t="str">
        <f t="shared" si="450"/>
        <v/>
      </c>
      <c r="AC2622" s="35" t="str">
        <f t="shared" si="451"/>
        <v/>
      </c>
      <c r="AD2622" s="35" t="str">
        <f t="shared" si="452"/>
        <v/>
      </c>
      <c r="AE2622" s="45" t="str">
        <f t="shared" si="453"/>
        <v/>
      </c>
      <c r="AF2622" s="61"/>
      <c r="AG2622" s="45"/>
    </row>
    <row r="2623" spans="1:33" x14ac:dyDescent="0.2">
      <c r="A2623" s="59">
        <f>+VLOOKUP(B2623,Annuaire_roster!B:G,5,0)</f>
        <v>1437</v>
      </c>
      <c r="B2623" s="78" t="s">
        <v>158</v>
      </c>
      <c r="C2623" s="66">
        <v>0.29166666666666669</v>
      </c>
      <c r="D2623" s="73">
        <v>0.29166666666666669</v>
      </c>
      <c r="E2623" s="66">
        <v>0.70833333333333337</v>
      </c>
      <c r="F2623" s="66">
        <v>0.70833333333333337</v>
      </c>
      <c r="G2623" s="67"/>
      <c r="H2623" s="67"/>
      <c r="I2623" s="107"/>
      <c r="J2623" s="67"/>
      <c r="K2623" s="69">
        <v>0</v>
      </c>
      <c r="L2623" s="67">
        <v>0</v>
      </c>
      <c r="M2623" s="74">
        <v>0</v>
      </c>
      <c r="N2623" s="34">
        <f t="shared" si="445"/>
        <v>0.375</v>
      </c>
      <c r="O2623" s="38">
        <f t="shared" si="446"/>
        <v>0.375</v>
      </c>
      <c r="P2623" s="77" t="s">
        <v>83</v>
      </c>
      <c r="Q2623" s="143">
        <v>44831</v>
      </c>
      <c r="R2623" s="35">
        <f t="shared" si="447"/>
        <v>0</v>
      </c>
      <c r="S2623" s="35">
        <f t="shared" si="448"/>
        <v>0</v>
      </c>
      <c r="T2623" s="10" t="str">
        <f t="shared" si="442"/>
        <v>Sem - 40</v>
      </c>
      <c r="U2623" s="10" t="str">
        <f t="shared" si="443"/>
        <v>Septembre</v>
      </c>
      <c r="V2623" s="36" t="str">
        <f t="shared" si="449"/>
        <v>2026</v>
      </c>
      <c r="W2623" s="34"/>
      <c r="X2623" s="91">
        <f t="shared" si="444"/>
        <v>0</v>
      </c>
      <c r="Y2623" s="92" t="str">
        <f>VLOOKUP('CM-CIC'!B2554,Annuaire_roster!B:F,4,0)</f>
        <v>EL KAOUTAR Fatima Zahra</v>
      </c>
      <c r="Z2623" s="37" t="s">
        <v>110</v>
      </c>
      <c r="AA2623" s="60" t="s">
        <v>39</v>
      </c>
      <c r="AB2623" s="35" t="str">
        <f t="shared" si="450"/>
        <v/>
      </c>
      <c r="AC2623" s="35" t="str">
        <f t="shared" si="451"/>
        <v/>
      </c>
      <c r="AD2623" s="35" t="str">
        <f t="shared" si="452"/>
        <v/>
      </c>
      <c r="AE2623" s="45" t="str">
        <f t="shared" si="453"/>
        <v/>
      </c>
      <c r="AF2623" s="61"/>
      <c r="AG2623" s="45"/>
    </row>
    <row r="2624" spans="1:33" x14ac:dyDescent="0.2">
      <c r="A2624" s="59">
        <f>+VLOOKUP(B2624,Annuaire_roster!B:G,5,0)</f>
        <v>1245</v>
      </c>
      <c r="B2624" s="217" t="s">
        <v>90</v>
      </c>
      <c r="C2624" s="66"/>
      <c r="D2624" s="73">
        <v>0.29166666666666669</v>
      </c>
      <c r="E2624" s="66"/>
      <c r="F2624" s="66">
        <v>0.70833333333333337</v>
      </c>
      <c r="G2624" s="67"/>
      <c r="H2624" s="67"/>
      <c r="I2624" s="107" t="s">
        <v>63</v>
      </c>
      <c r="J2624" s="67"/>
      <c r="K2624" s="69">
        <v>0</v>
      </c>
      <c r="L2624" s="67">
        <v>0</v>
      </c>
      <c r="M2624" s="74" t="s">
        <v>187</v>
      </c>
      <c r="N2624" s="34" t="str">
        <f t="shared" si="445"/>
        <v/>
      </c>
      <c r="O2624" s="38">
        <f t="shared" si="446"/>
        <v>0.375</v>
      </c>
      <c r="P2624" s="77" t="s">
        <v>83</v>
      </c>
      <c r="Q2624" s="143">
        <v>44831</v>
      </c>
      <c r="R2624" s="35">
        <f t="shared" si="447"/>
        <v>0.375</v>
      </c>
      <c r="S2624" s="35">
        <f t="shared" si="448"/>
        <v>0.375</v>
      </c>
      <c r="T2624" s="10" t="str">
        <f t="shared" si="442"/>
        <v>Sem - 40</v>
      </c>
      <c r="U2624" s="10" t="str">
        <f t="shared" si="443"/>
        <v>Septembre</v>
      </c>
      <c r="V2624" s="36" t="str">
        <f t="shared" si="449"/>
        <v>2026</v>
      </c>
      <c r="W2624" s="34"/>
      <c r="X2624" s="91">
        <f t="shared" si="444"/>
        <v>0</v>
      </c>
      <c r="Y2624" s="92" t="str">
        <f>VLOOKUP('CM-CIC'!B2555,Annuaire_roster!B:F,4,0)</f>
        <v>EL KAOUTAR Fatima Zahra</v>
      </c>
      <c r="Z2624" s="37" t="s">
        <v>110</v>
      </c>
      <c r="AA2624" s="60" t="s">
        <v>39</v>
      </c>
      <c r="AB2624" s="35" t="str">
        <f t="shared" si="450"/>
        <v/>
      </c>
      <c r="AC2624" s="35" t="str">
        <f t="shared" si="451"/>
        <v/>
      </c>
      <c r="AD2624" s="35" t="str">
        <f t="shared" si="452"/>
        <v/>
      </c>
      <c r="AE2624" s="45" t="str">
        <f t="shared" si="453"/>
        <v/>
      </c>
      <c r="AF2624" s="61"/>
      <c r="AG2624" s="45"/>
    </row>
    <row r="2625" spans="1:33" x14ac:dyDescent="0.2">
      <c r="A2625" s="59">
        <f>+VLOOKUP(B2625,Annuaire_roster!B:G,5,0)</f>
        <v>1197</v>
      </c>
      <c r="B2625" s="78" t="s">
        <v>82</v>
      </c>
      <c r="C2625" s="66">
        <v>0.2902777777777778</v>
      </c>
      <c r="D2625" s="73">
        <v>0.29166666666666669</v>
      </c>
      <c r="E2625" s="71">
        <v>0.70833333333333337</v>
      </c>
      <c r="F2625" s="66">
        <v>0.70833333333333337</v>
      </c>
      <c r="G2625" s="67"/>
      <c r="H2625" s="67"/>
      <c r="I2625" s="107" t="s">
        <v>63</v>
      </c>
      <c r="J2625" s="67"/>
      <c r="K2625" s="69">
        <v>0</v>
      </c>
      <c r="L2625" s="67">
        <v>0</v>
      </c>
      <c r="M2625" s="74">
        <v>0</v>
      </c>
      <c r="N2625" s="34">
        <f t="shared" si="445"/>
        <v>0.375</v>
      </c>
      <c r="O2625" s="38">
        <f t="shared" si="446"/>
        <v>0.375</v>
      </c>
      <c r="P2625" s="77" t="s">
        <v>83</v>
      </c>
      <c r="Q2625" s="143">
        <v>44831</v>
      </c>
      <c r="R2625" s="35">
        <f t="shared" si="447"/>
        <v>0</v>
      </c>
      <c r="S2625" s="35">
        <f t="shared" si="448"/>
        <v>0</v>
      </c>
      <c r="T2625" s="10" t="str">
        <f t="shared" si="442"/>
        <v>Sem - 40</v>
      </c>
      <c r="U2625" s="10" t="str">
        <f t="shared" si="443"/>
        <v>Septembre</v>
      </c>
      <c r="V2625" s="36" t="str">
        <f t="shared" si="449"/>
        <v>2026</v>
      </c>
      <c r="W2625" s="34"/>
      <c r="X2625" s="91">
        <f t="shared" si="444"/>
        <v>1.388888888888884E-3</v>
      </c>
      <c r="Y2625" s="92" t="str">
        <f>VLOOKUP('CM-CIC'!B2556,Annuaire_roster!B:F,4,0)</f>
        <v>EL KAOUTAR Fatima Zahra</v>
      </c>
      <c r="Z2625" s="37" t="s">
        <v>110</v>
      </c>
      <c r="AA2625" s="60" t="s">
        <v>39</v>
      </c>
      <c r="AB2625" s="35" t="str">
        <f t="shared" si="450"/>
        <v/>
      </c>
      <c r="AC2625" s="35" t="str">
        <f t="shared" si="451"/>
        <v/>
      </c>
      <c r="AD2625" s="35" t="str">
        <f t="shared" si="452"/>
        <v/>
      </c>
      <c r="AE2625" s="45" t="str">
        <f t="shared" si="453"/>
        <v/>
      </c>
      <c r="AF2625" s="61"/>
      <c r="AG2625" s="45"/>
    </row>
    <row r="2626" spans="1:33" x14ac:dyDescent="0.2">
      <c r="A2626" s="59">
        <f>+VLOOKUP(B2626,Annuaire_roster!B:G,5,0)</f>
        <v>1373</v>
      </c>
      <c r="B2626" s="78" t="s">
        <v>118</v>
      </c>
      <c r="C2626" s="66">
        <v>0.29097222222222224</v>
      </c>
      <c r="D2626" s="73">
        <v>0.29166666666666669</v>
      </c>
      <c r="E2626" s="66">
        <v>0.70833333333333337</v>
      </c>
      <c r="F2626" s="66">
        <v>0.70833333333333337</v>
      </c>
      <c r="G2626" s="67"/>
      <c r="H2626" s="67"/>
      <c r="I2626" s="107" t="s">
        <v>63</v>
      </c>
      <c r="J2626" s="67"/>
      <c r="K2626" s="69">
        <v>0</v>
      </c>
      <c r="L2626" s="67">
        <v>0</v>
      </c>
      <c r="M2626" s="74">
        <v>0</v>
      </c>
      <c r="N2626" s="34">
        <f t="shared" si="445"/>
        <v>0.375</v>
      </c>
      <c r="O2626" s="38">
        <f t="shared" si="446"/>
        <v>0.375</v>
      </c>
      <c r="P2626" s="77" t="s">
        <v>83</v>
      </c>
      <c r="Q2626" s="143">
        <v>44831</v>
      </c>
      <c r="R2626" s="35">
        <f t="shared" si="447"/>
        <v>0</v>
      </c>
      <c r="S2626" s="35">
        <f t="shared" si="448"/>
        <v>0</v>
      </c>
      <c r="T2626" s="10" t="str">
        <f t="shared" ref="T2626:T2689" si="454">"Sem - "&amp;WEEKNUM(Q2626,21)</f>
        <v>Sem - 40</v>
      </c>
      <c r="U2626" s="10" t="str">
        <f t="shared" ref="U2626:U2689" si="455">PROPER(TEXT(Q2626,"mmmm"))</f>
        <v>Septembre</v>
      </c>
      <c r="V2626" s="36" t="str">
        <f t="shared" si="449"/>
        <v>2026</v>
      </c>
      <c r="W2626" s="34"/>
      <c r="X2626" s="91">
        <f t="shared" ref="X2626:X2689" si="456">IFERROR(IF(M2626="Abs",0,IF((D2626-C2626+E2626-F2626)&lt;0.000694444444444444,0,(D2626-C2626+E2626-F2626))),0)</f>
        <v>0</v>
      </c>
      <c r="Y2626" s="92" t="str">
        <f>VLOOKUP('CM-CIC'!B2557,Annuaire_roster!B:F,4,0)</f>
        <v>EL KAOUTAR Fatima Zahra</v>
      </c>
      <c r="Z2626" s="37" t="s">
        <v>110</v>
      </c>
      <c r="AA2626" s="60" t="s">
        <v>39</v>
      </c>
      <c r="AB2626" s="35" t="str">
        <f t="shared" si="450"/>
        <v/>
      </c>
      <c r="AC2626" s="35" t="str">
        <f t="shared" si="451"/>
        <v/>
      </c>
      <c r="AD2626" s="35" t="str">
        <f t="shared" si="452"/>
        <v/>
      </c>
      <c r="AE2626" s="45" t="str">
        <f t="shared" si="453"/>
        <v/>
      </c>
      <c r="AF2626" s="61"/>
      <c r="AG2626" s="45"/>
    </row>
    <row r="2627" spans="1:33" x14ac:dyDescent="0.2">
      <c r="A2627" s="59">
        <f>+VLOOKUP(B2627,Annuaire_roster!B:G,5,0)</f>
        <v>1436</v>
      </c>
      <c r="B2627" s="78" t="s">
        <v>157</v>
      </c>
      <c r="C2627" s="66">
        <v>0.29166666666666669</v>
      </c>
      <c r="D2627" s="73">
        <v>0.29166666666666669</v>
      </c>
      <c r="E2627" s="66">
        <v>0.70833333333333337</v>
      </c>
      <c r="F2627" s="66">
        <v>0.70833333333333337</v>
      </c>
      <c r="G2627" s="67"/>
      <c r="H2627" s="67"/>
      <c r="I2627" s="107" t="s">
        <v>63</v>
      </c>
      <c r="J2627" s="67"/>
      <c r="K2627" s="69">
        <v>0</v>
      </c>
      <c r="L2627" s="67">
        <v>0</v>
      </c>
      <c r="M2627" s="74">
        <v>0</v>
      </c>
      <c r="N2627" s="34">
        <f t="shared" si="445"/>
        <v>0.375</v>
      </c>
      <c r="O2627" s="38">
        <f t="shared" si="446"/>
        <v>0.375</v>
      </c>
      <c r="P2627" s="77" t="s">
        <v>83</v>
      </c>
      <c r="Q2627" s="143">
        <v>44831</v>
      </c>
      <c r="R2627" s="35">
        <f t="shared" si="447"/>
        <v>0</v>
      </c>
      <c r="S2627" s="35">
        <f t="shared" si="448"/>
        <v>0</v>
      </c>
      <c r="T2627" s="10" t="str">
        <f t="shared" si="454"/>
        <v>Sem - 40</v>
      </c>
      <c r="U2627" s="10" t="str">
        <f t="shared" si="455"/>
        <v>Septembre</v>
      </c>
      <c r="V2627" s="36" t="str">
        <f t="shared" si="449"/>
        <v>2026</v>
      </c>
      <c r="W2627" s="34"/>
      <c r="X2627" s="91">
        <f t="shared" si="456"/>
        <v>0</v>
      </c>
      <c r="Y2627" s="92" t="str">
        <f>VLOOKUP('CM-CIC'!B2558,Annuaire_roster!B:F,4,0)</f>
        <v>EL KAOUTAR Fatima Zahra</v>
      </c>
      <c r="Z2627" s="37" t="s">
        <v>110</v>
      </c>
      <c r="AA2627" s="60" t="s">
        <v>39</v>
      </c>
      <c r="AB2627" s="35" t="str">
        <f t="shared" si="450"/>
        <v/>
      </c>
      <c r="AC2627" s="35" t="str">
        <f t="shared" si="451"/>
        <v/>
      </c>
      <c r="AD2627" s="35" t="str">
        <f t="shared" si="452"/>
        <v/>
      </c>
      <c r="AE2627" s="45" t="str">
        <f t="shared" si="453"/>
        <v/>
      </c>
      <c r="AF2627" s="61"/>
      <c r="AG2627" s="45"/>
    </row>
    <row r="2628" spans="1:33" x14ac:dyDescent="0.2">
      <c r="A2628" s="59">
        <f>+VLOOKUP(B2628,Annuaire_roster!B:G,5,0)</f>
        <v>1248</v>
      </c>
      <c r="B2628" s="78" t="s">
        <v>91</v>
      </c>
      <c r="C2628" s="66">
        <v>0.3125</v>
      </c>
      <c r="D2628" s="73">
        <v>0.3125</v>
      </c>
      <c r="E2628" s="66">
        <v>0.72916666666666663</v>
      </c>
      <c r="F2628" s="66">
        <v>0.72916666666666663</v>
      </c>
      <c r="G2628" s="67"/>
      <c r="H2628" s="67"/>
      <c r="I2628" s="107" t="s">
        <v>63</v>
      </c>
      <c r="J2628" s="67"/>
      <c r="K2628" s="69">
        <v>0</v>
      </c>
      <c r="L2628" s="67">
        <v>0</v>
      </c>
      <c r="M2628" s="74">
        <v>0</v>
      </c>
      <c r="N2628" s="34">
        <f t="shared" si="445"/>
        <v>0.37499999999999994</v>
      </c>
      <c r="O2628" s="38">
        <f t="shared" si="446"/>
        <v>0.37499999999999994</v>
      </c>
      <c r="P2628" s="77" t="s">
        <v>83</v>
      </c>
      <c r="Q2628" s="143">
        <v>44831</v>
      </c>
      <c r="R2628" s="35">
        <f t="shared" si="447"/>
        <v>0</v>
      </c>
      <c r="S2628" s="35">
        <f t="shared" si="448"/>
        <v>0</v>
      </c>
      <c r="T2628" s="10" t="str">
        <f t="shared" si="454"/>
        <v>Sem - 40</v>
      </c>
      <c r="U2628" s="10" t="str">
        <f t="shared" si="455"/>
        <v>Septembre</v>
      </c>
      <c r="V2628" s="36" t="str">
        <f t="shared" si="449"/>
        <v>2026</v>
      </c>
      <c r="W2628" s="34"/>
      <c r="X2628" s="91">
        <f t="shared" si="456"/>
        <v>0</v>
      </c>
      <c r="Y2628" s="92" t="str">
        <f>VLOOKUP('CM-CIC'!B2559,Annuaire_roster!B:F,4,0)</f>
        <v>EL KAOUTAR Fatima Zahra</v>
      </c>
      <c r="Z2628" s="37" t="s">
        <v>110</v>
      </c>
      <c r="AA2628" s="60" t="s">
        <v>39</v>
      </c>
      <c r="AB2628" s="35" t="str">
        <f t="shared" si="450"/>
        <v/>
      </c>
      <c r="AC2628" s="35" t="str">
        <f t="shared" si="451"/>
        <v/>
      </c>
      <c r="AD2628" s="35" t="str">
        <f t="shared" si="452"/>
        <v/>
      </c>
      <c r="AE2628" s="45" t="str">
        <f t="shared" si="453"/>
        <v/>
      </c>
      <c r="AF2628" s="61"/>
      <c r="AG2628" s="45"/>
    </row>
    <row r="2629" spans="1:33" x14ac:dyDescent="0.2">
      <c r="A2629" s="59">
        <f>+VLOOKUP(B2629,Annuaire_roster!B:G,5,0)</f>
        <v>1202</v>
      </c>
      <c r="B2629" s="78" t="s">
        <v>161</v>
      </c>
      <c r="C2629" s="66">
        <v>0.28958333333333336</v>
      </c>
      <c r="D2629" s="73">
        <v>0.29166666666666669</v>
      </c>
      <c r="E2629" s="66">
        <v>0.70833333333333337</v>
      </c>
      <c r="F2629" s="66">
        <v>0.70833333333333337</v>
      </c>
      <c r="G2629" s="67"/>
      <c r="H2629" s="67"/>
      <c r="I2629" s="107" t="s">
        <v>63</v>
      </c>
      <c r="J2629" s="67"/>
      <c r="K2629" s="69">
        <v>0</v>
      </c>
      <c r="L2629" s="67">
        <v>0</v>
      </c>
      <c r="M2629" s="74">
        <v>0</v>
      </c>
      <c r="N2629" s="34">
        <f t="shared" si="445"/>
        <v>0.375</v>
      </c>
      <c r="O2629" s="38">
        <f t="shared" si="446"/>
        <v>0.375</v>
      </c>
      <c r="P2629" s="77" t="s">
        <v>83</v>
      </c>
      <c r="Q2629" s="143">
        <v>44832</v>
      </c>
      <c r="R2629" s="35">
        <f t="shared" si="447"/>
        <v>0</v>
      </c>
      <c r="S2629" s="35">
        <f t="shared" si="448"/>
        <v>0</v>
      </c>
      <c r="T2629" s="10" t="str">
        <f t="shared" si="454"/>
        <v>Sem - 40</v>
      </c>
      <c r="U2629" s="10" t="str">
        <f t="shared" si="455"/>
        <v>Septembre</v>
      </c>
      <c r="V2629" s="36" t="str">
        <f t="shared" si="449"/>
        <v>2026</v>
      </c>
      <c r="W2629" s="34"/>
      <c r="X2629" s="91">
        <f t="shared" si="456"/>
        <v>2.0833333333333259E-3</v>
      </c>
      <c r="Y2629" s="92" t="str">
        <f>VLOOKUP('CM-CIC'!B2560,Annuaire_roster!B:F,4,0)</f>
        <v>EL KAOUTAR Fatima Zahra</v>
      </c>
      <c r="Z2629" s="37" t="s">
        <v>110</v>
      </c>
      <c r="AA2629" s="60" t="s">
        <v>39</v>
      </c>
      <c r="AB2629" s="35" t="str">
        <f t="shared" si="450"/>
        <v/>
      </c>
      <c r="AC2629" s="35" t="str">
        <f t="shared" si="451"/>
        <v/>
      </c>
      <c r="AD2629" s="35" t="str">
        <f t="shared" si="452"/>
        <v/>
      </c>
      <c r="AE2629" s="45" t="str">
        <f t="shared" si="453"/>
        <v/>
      </c>
      <c r="AF2629" s="61"/>
      <c r="AG2629" s="45"/>
    </row>
    <row r="2630" spans="1:33" x14ac:dyDescent="0.2">
      <c r="A2630" s="59">
        <f>+VLOOKUP(B2630,Annuaire_roster!B:G,5,0)</f>
        <v>1245</v>
      </c>
      <c r="B2630" s="217" t="s">
        <v>90</v>
      </c>
      <c r="C2630" s="66"/>
      <c r="D2630" s="73">
        <v>0.29166666666666669</v>
      </c>
      <c r="E2630" s="66"/>
      <c r="F2630" s="66">
        <v>0.70833333333333337</v>
      </c>
      <c r="G2630" s="67"/>
      <c r="H2630" s="67"/>
      <c r="I2630" s="107" t="s">
        <v>63</v>
      </c>
      <c r="J2630" s="67"/>
      <c r="K2630" s="69">
        <v>0</v>
      </c>
      <c r="L2630" s="67">
        <v>0</v>
      </c>
      <c r="M2630" s="74" t="s">
        <v>187</v>
      </c>
      <c r="N2630" s="34" t="str">
        <f t="shared" si="445"/>
        <v/>
      </c>
      <c r="O2630" s="38">
        <f t="shared" si="446"/>
        <v>0.375</v>
      </c>
      <c r="P2630" s="77" t="s">
        <v>83</v>
      </c>
      <c r="Q2630" s="143">
        <v>44832</v>
      </c>
      <c r="R2630" s="35">
        <f t="shared" si="447"/>
        <v>0.375</v>
      </c>
      <c r="S2630" s="35">
        <f t="shared" si="448"/>
        <v>0.375</v>
      </c>
      <c r="T2630" s="10" t="str">
        <f t="shared" si="454"/>
        <v>Sem - 40</v>
      </c>
      <c r="U2630" s="10" t="str">
        <f t="shared" si="455"/>
        <v>Septembre</v>
      </c>
      <c r="V2630" s="36" t="str">
        <f t="shared" si="449"/>
        <v>2026</v>
      </c>
      <c r="W2630" s="34"/>
      <c r="X2630" s="91">
        <f t="shared" si="456"/>
        <v>0</v>
      </c>
      <c r="Y2630" s="92" t="str">
        <f>VLOOKUP('CM-CIC'!B2561,Annuaire_roster!B:F,4,0)</f>
        <v>EL KAOUTAR Fatima Zahra</v>
      </c>
      <c r="Z2630" s="37" t="s">
        <v>110</v>
      </c>
      <c r="AA2630" s="60" t="s">
        <v>39</v>
      </c>
      <c r="AB2630" s="35" t="str">
        <f t="shared" si="450"/>
        <v/>
      </c>
      <c r="AC2630" s="35" t="str">
        <f t="shared" si="451"/>
        <v/>
      </c>
      <c r="AD2630" s="35" t="str">
        <f t="shared" si="452"/>
        <v/>
      </c>
      <c r="AE2630" s="45" t="str">
        <f t="shared" si="453"/>
        <v/>
      </c>
      <c r="AF2630" s="61"/>
      <c r="AG2630" s="45"/>
    </row>
    <row r="2631" spans="1:33" x14ac:dyDescent="0.2">
      <c r="A2631" s="59">
        <f>+VLOOKUP(B2631,Annuaire_roster!B:G,5,0)</f>
        <v>1244</v>
      </c>
      <c r="B2631" s="78" t="s">
        <v>92</v>
      </c>
      <c r="C2631" s="66">
        <v>0.29166666666666669</v>
      </c>
      <c r="D2631" s="73">
        <v>0.29166666666666669</v>
      </c>
      <c r="E2631" s="66">
        <v>0.70833333333333337</v>
      </c>
      <c r="F2631" s="66">
        <v>0.70833333333333337</v>
      </c>
      <c r="G2631" s="67"/>
      <c r="H2631" s="67"/>
      <c r="I2631" s="107" t="s">
        <v>63</v>
      </c>
      <c r="J2631" s="67"/>
      <c r="K2631" s="69">
        <v>0</v>
      </c>
      <c r="L2631" s="67">
        <v>0</v>
      </c>
      <c r="M2631" s="74">
        <v>0</v>
      </c>
      <c r="N2631" s="34">
        <f t="shared" si="445"/>
        <v>0.375</v>
      </c>
      <c r="O2631" s="38">
        <f t="shared" si="446"/>
        <v>0.375</v>
      </c>
      <c r="P2631" s="77" t="s">
        <v>83</v>
      </c>
      <c r="Q2631" s="143">
        <v>44832</v>
      </c>
      <c r="R2631" s="35">
        <f t="shared" si="447"/>
        <v>0</v>
      </c>
      <c r="S2631" s="35">
        <f t="shared" si="448"/>
        <v>0</v>
      </c>
      <c r="T2631" s="10" t="str">
        <f t="shared" si="454"/>
        <v>Sem - 40</v>
      </c>
      <c r="U2631" s="10" t="str">
        <f t="shared" si="455"/>
        <v>Septembre</v>
      </c>
      <c r="V2631" s="36" t="str">
        <f t="shared" si="449"/>
        <v>2026</v>
      </c>
      <c r="W2631" s="34"/>
      <c r="X2631" s="91">
        <f t="shared" si="456"/>
        <v>0</v>
      </c>
      <c r="Y2631" s="92" t="str">
        <f>VLOOKUP('CM-CIC'!B2562,Annuaire_roster!B:F,4,0)</f>
        <v>EL KAOUTAR Fatima Zahra</v>
      </c>
      <c r="Z2631" s="37" t="s">
        <v>110</v>
      </c>
      <c r="AA2631" s="60" t="s">
        <v>39</v>
      </c>
      <c r="AB2631" s="35" t="str">
        <f t="shared" si="450"/>
        <v/>
      </c>
      <c r="AC2631" s="35" t="str">
        <f t="shared" si="451"/>
        <v/>
      </c>
      <c r="AD2631" s="35" t="str">
        <f t="shared" si="452"/>
        <v/>
      </c>
      <c r="AE2631" s="45" t="str">
        <f t="shared" si="453"/>
        <v/>
      </c>
      <c r="AF2631" s="61"/>
      <c r="AG2631" s="45"/>
    </row>
    <row r="2632" spans="1:33" x14ac:dyDescent="0.2">
      <c r="A2632" s="59">
        <f>+VLOOKUP(B2632,Annuaire_roster!B:G,5,0)</f>
        <v>1302</v>
      </c>
      <c r="B2632" s="78" t="s">
        <v>112</v>
      </c>
      <c r="C2632" s="66">
        <v>0.28958333333333336</v>
      </c>
      <c r="D2632" s="73">
        <v>0.29166666666666669</v>
      </c>
      <c r="E2632" s="66">
        <v>0.70833333333333337</v>
      </c>
      <c r="F2632" s="66">
        <v>0.70833333333333337</v>
      </c>
      <c r="G2632" s="67"/>
      <c r="H2632" s="67"/>
      <c r="I2632" s="107" t="s">
        <v>63</v>
      </c>
      <c r="J2632" s="67"/>
      <c r="K2632" s="69">
        <v>0</v>
      </c>
      <c r="L2632" s="67">
        <v>0</v>
      </c>
      <c r="M2632" s="74">
        <v>0</v>
      </c>
      <c r="N2632" s="34">
        <f t="shared" si="445"/>
        <v>0.375</v>
      </c>
      <c r="O2632" s="38">
        <f t="shared" si="446"/>
        <v>0.375</v>
      </c>
      <c r="P2632" s="77" t="s">
        <v>83</v>
      </c>
      <c r="Q2632" s="143">
        <v>44832</v>
      </c>
      <c r="R2632" s="35">
        <f t="shared" si="447"/>
        <v>0</v>
      </c>
      <c r="S2632" s="35">
        <f t="shared" si="448"/>
        <v>0</v>
      </c>
      <c r="T2632" s="10" t="str">
        <f t="shared" si="454"/>
        <v>Sem - 40</v>
      </c>
      <c r="U2632" s="10" t="str">
        <f t="shared" si="455"/>
        <v>Septembre</v>
      </c>
      <c r="V2632" s="36" t="str">
        <f t="shared" si="449"/>
        <v>2026</v>
      </c>
      <c r="W2632" s="34"/>
      <c r="X2632" s="91">
        <f t="shared" si="456"/>
        <v>2.0833333333333259E-3</v>
      </c>
      <c r="Y2632" s="92" t="str">
        <f>VLOOKUP('CM-CIC'!B2563,Annuaire_roster!B:F,4,0)</f>
        <v>EL KAOUTAR Fatima Zahra</v>
      </c>
      <c r="Z2632" s="37" t="s">
        <v>110</v>
      </c>
      <c r="AA2632" s="60" t="s">
        <v>39</v>
      </c>
      <c r="AB2632" s="35" t="str">
        <f t="shared" si="450"/>
        <v/>
      </c>
      <c r="AC2632" s="35" t="str">
        <f t="shared" si="451"/>
        <v/>
      </c>
      <c r="AD2632" s="35" t="str">
        <f t="shared" si="452"/>
        <v/>
      </c>
      <c r="AE2632" s="45" t="str">
        <f t="shared" si="453"/>
        <v/>
      </c>
      <c r="AF2632" s="61"/>
      <c r="AG2632" s="45"/>
    </row>
    <row r="2633" spans="1:33" x14ac:dyDescent="0.2">
      <c r="A2633" s="59">
        <f>+VLOOKUP(B2633,Annuaire_roster!B:G,5,0)</f>
        <v>1369</v>
      </c>
      <c r="B2633" s="78" t="s">
        <v>113</v>
      </c>
      <c r="C2633" s="66">
        <v>0.28680555555555554</v>
      </c>
      <c r="D2633" s="73">
        <v>0.29166666666666669</v>
      </c>
      <c r="E2633" s="66">
        <v>0.70833333333333337</v>
      </c>
      <c r="F2633" s="66">
        <v>0.70833333333333337</v>
      </c>
      <c r="G2633" s="67"/>
      <c r="H2633" s="67"/>
      <c r="I2633" s="107" t="s">
        <v>63</v>
      </c>
      <c r="J2633" s="67"/>
      <c r="K2633" s="69">
        <v>0</v>
      </c>
      <c r="L2633" s="67">
        <v>0</v>
      </c>
      <c r="M2633" s="74">
        <v>0</v>
      </c>
      <c r="N2633" s="34">
        <f t="shared" si="445"/>
        <v>0.375</v>
      </c>
      <c r="O2633" s="38">
        <f t="shared" si="446"/>
        <v>0.375</v>
      </c>
      <c r="P2633" s="77" t="s">
        <v>83</v>
      </c>
      <c r="Q2633" s="143">
        <v>44832</v>
      </c>
      <c r="R2633" s="35">
        <f t="shared" si="447"/>
        <v>0</v>
      </c>
      <c r="S2633" s="35">
        <f t="shared" si="448"/>
        <v>0</v>
      </c>
      <c r="T2633" s="10" t="str">
        <f t="shared" si="454"/>
        <v>Sem - 40</v>
      </c>
      <c r="U2633" s="10" t="str">
        <f t="shared" si="455"/>
        <v>Septembre</v>
      </c>
      <c r="V2633" s="36" t="str">
        <f t="shared" si="449"/>
        <v>2026</v>
      </c>
      <c r="W2633" s="34"/>
      <c r="X2633" s="91">
        <f t="shared" si="456"/>
        <v>4.8611111111110938E-3</v>
      </c>
      <c r="Y2633" s="92" t="str">
        <f>VLOOKUP('CM-CIC'!B2564,Annuaire_roster!B:F,4,0)</f>
        <v>EL KAOUTAR Fatima Zahra</v>
      </c>
      <c r="Z2633" s="37" t="s">
        <v>110</v>
      </c>
      <c r="AA2633" s="60" t="s">
        <v>39</v>
      </c>
      <c r="AB2633" s="35" t="str">
        <f t="shared" si="450"/>
        <v/>
      </c>
      <c r="AC2633" s="35" t="str">
        <f t="shared" si="451"/>
        <v/>
      </c>
      <c r="AD2633" s="35" t="str">
        <f t="shared" si="452"/>
        <v/>
      </c>
      <c r="AE2633" s="45" t="str">
        <f t="shared" si="453"/>
        <v/>
      </c>
      <c r="AF2633" s="61"/>
      <c r="AG2633" s="45"/>
    </row>
    <row r="2634" spans="1:33" x14ac:dyDescent="0.2">
      <c r="A2634" s="59">
        <f>+VLOOKUP(B2634,Annuaire_roster!B:G,5,0)</f>
        <v>1422</v>
      </c>
      <c r="B2634" s="78" t="s">
        <v>148</v>
      </c>
      <c r="C2634" s="66">
        <v>0.29097222222222224</v>
      </c>
      <c r="D2634" s="73">
        <v>0.29166666666666669</v>
      </c>
      <c r="E2634" s="66">
        <v>0.70833333333333337</v>
      </c>
      <c r="F2634" s="66">
        <v>0.70833333333333337</v>
      </c>
      <c r="G2634" s="67"/>
      <c r="H2634" s="67"/>
      <c r="I2634" s="107" t="s">
        <v>63</v>
      </c>
      <c r="J2634" s="67"/>
      <c r="K2634" s="69">
        <v>0</v>
      </c>
      <c r="L2634" s="67">
        <v>0</v>
      </c>
      <c r="M2634" s="74">
        <v>0</v>
      </c>
      <c r="N2634" s="34">
        <f t="shared" si="445"/>
        <v>0.375</v>
      </c>
      <c r="O2634" s="38">
        <f t="shared" si="446"/>
        <v>0.375</v>
      </c>
      <c r="P2634" s="77" t="s">
        <v>83</v>
      </c>
      <c r="Q2634" s="143">
        <v>44832</v>
      </c>
      <c r="R2634" s="35">
        <f t="shared" si="447"/>
        <v>0</v>
      </c>
      <c r="S2634" s="35">
        <f t="shared" si="448"/>
        <v>0</v>
      </c>
      <c r="T2634" s="10" t="str">
        <f t="shared" si="454"/>
        <v>Sem - 40</v>
      </c>
      <c r="U2634" s="10" t="str">
        <f t="shared" si="455"/>
        <v>Septembre</v>
      </c>
      <c r="V2634" s="36" t="str">
        <f t="shared" si="449"/>
        <v>2026</v>
      </c>
      <c r="W2634" s="34"/>
      <c r="X2634" s="91">
        <f t="shared" si="456"/>
        <v>0</v>
      </c>
      <c r="Y2634" s="92" t="str">
        <f>VLOOKUP('CM-CIC'!B2565,Annuaire_roster!B:F,4,0)</f>
        <v>EL KAOUTAR Fatima Zahra</v>
      </c>
      <c r="Z2634" s="37" t="s">
        <v>110</v>
      </c>
      <c r="AA2634" s="60" t="s">
        <v>39</v>
      </c>
      <c r="AB2634" s="35" t="str">
        <f t="shared" si="450"/>
        <v/>
      </c>
      <c r="AC2634" s="35" t="str">
        <f t="shared" si="451"/>
        <v/>
      </c>
      <c r="AD2634" s="35" t="str">
        <f t="shared" si="452"/>
        <v/>
      </c>
      <c r="AE2634" s="45" t="str">
        <f t="shared" si="453"/>
        <v/>
      </c>
      <c r="AF2634" s="61"/>
      <c r="AG2634" s="45"/>
    </row>
    <row r="2635" spans="1:33" x14ac:dyDescent="0.2">
      <c r="A2635" s="59">
        <f>+VLOOKUP(B2635,Annuaire_roster!B:G,5,0)</f>
        <v>1423</v>
      </c>
      <c r="B2635" s="217" t="s">
        <v>149</v>
      </c>
      <c r="C2635" s="66"/>
      <c r="D2635" s="73">
        <v>0.29166666666666669</v>
      </c>
      <c r="E2635" s="66"/>
      <c r="F2635" s="66">
        <v>0.70833333333333337</v>
      </c>
      <c r="G2635" s="67"/>
      <c r="H2635" s="67"/>
      <c r="I2635" s="107" t="s">
        <v>63</v>
      </c>
      <c r="J2635" s="67"/>
      <c r="K2635" s="69">
        <v>0</v>
      </c>
      <c r="L2635" s="67">
        <v>0</v>
      </c>
      <c r="M2635" s="74" t="s">
        <v>187</v>
      </c>
      <c r="N2635" s="34" t="str">
        <f t="shared" si="445"/>
        <v/>
      </c>
      <c r="O2635" s="38">
        <f t="shared" si="446"/>
        <v>0.375</v>
      </c>
      <c r="P2635" s="77" t="s">
        <v>83</v>
      </c>
      <c r="Q2635" s="143">
        <v>44832</v>
      </c>
      <c r="R2635" s="35">
        <f t="shared" si="447"/>
        <v>0.375</v>
      </c>
      <c r="S2635" s="35">
        <f t="shared" si="448"/>
        <v>0.375</v>
      </c>
      <c r="T2635" s="10" t="str">
        <f t="shared" si="454"/>
        <v>Sem - 40</v>
      </c>
      <c r="U2635" s="10" t="str">
        <f t="shared" si="455"/>
        <v>Septembre</v>
      </c>
      <c r="V2635" s="36" t="str">
        <f t="shared" si="449"/>
        <v>2026</v>
      </c>
      <c r="W2635" s="34"/>
      <c r="X2635" s="91">
        <f t="shared" si="456"/>
        <v>0</v>
      </c>
      <c r="Y2635" s="92" t="str">
        <f>VLOOKUP('CM-CIC'!B2566,Annuaire_roster!B:F,4,0)</f>
        <v>EL KAOUTAR Fatima Zahra</v>
      </c>
      <c r="Z2635" s="37" t="s">
        <v>110</v>
      </c>
      <c r="AA2635" s="60" t="s">
        <v>39</v>
      </c>
      <c r="AB2635" s="35" t="str">
        <f t="shared" si="450"/>
        <v/>
      </c>
      <c r="AC2635" s="35" t="str">
        <f t="shared" si="451"/>
        <v/>
      </c>
      <c r="AD2635" s="35" t="str">
        <f t="shared" si="452"/>
        <v/>
      </c>
      <c r="AE2635" s="45" t="str">
        <f t="shared" si="453"/>
        <v/>
      </c>
      <c r="AF2635" s="61"/>
      <c r="AG2635" s="45"/>
    </row>
    <row r="2636" spans="1:33" x14ac:dyDescent="0.2">
      <c r="A2636" s="59">
        <f>+VLOOKUP(B2636,Annuaire_roster!B:G,5,0)</f>
        <v>1177</v>
      </c>
      <c r="B2636" s="217" t="s">
        <v>75</v>
      </c>
      <c r="C2636" s="66"/>
      <c r="D2636" s="73">
        <v>0.29166666666666669</v>
      </c>
      <c r="E2636" s="66"/>
      <c r="F2636" s="66">
        <v>0.70833333333333337</v>
      </c>
      <c r="G2636" s="67"/>
      <c r="H2636" s="67"/>
      <c r="I2636" s="107" t="s">
        <v>63</v>
      </c>
      <c r="J2636" s="67"/>
      <c r="K2636" s="69">
        <v>0</v>
      </c>
      <c r="L2636" s="67">
        <v>0</v>
      </c>
      <c r="M2636" s="74" t="s">
        <v>187</v>
      </c>
      <c r="N2636" s="34" t="str">
        <f t="shared" si="445"/>
        <v/>
      </c>
      <c r="O2636" s="38">
        <f t="shared" si="446"/>
        <v>0.375</v>
      </c>
      <c r="P2636" s="77" t="s">
        <v>83</v>
      </c>
      <c r="Q2636" s="143">
        <v>44832</v>
      </c>
      <c r="R2636" s="35">
        <f t="shared" si="447"/>
        <v>0.375</v>
      </c>
      <c r="S2636" s="35">
        <f t="shared" si="448"/>
        <v>0.375</v>
      </c>
      <c r="T2636" s="10" t="str">
        <f t="shared" si="454"/>
        <v>Sem - 40</v>
      </c>
      <c r="U2636" s="10" t="str">
        <f t="shared" si="455"/>
        <v>Septembre</v>
      </c>
      <c r="V2636" s="36" t="str">
        <f t="shared" si="449"/>
        <v>2026</v>
      </c>
      <c r="W2636" s="34"/>
      <c r="X2636" s="91">
        <f t="shared" si="456"/>
        <v>0</v>
      </c>
      <c r="Y2636" s="92" t="str">
        <f>VLOOKUP('CM-CIC'!B2567,Annuaire_roster!B:F,4,0)</f>
        <v>EL KAOUTAR Fatima Zahra</v>
      </c>
      <c r="Z2636" s="37" t="s">
        <v>110</v>
      </c>
      <c r="AA2636" s="60" t="s">
        <v>39</v>
      </c>
      <c r="AB2636" s="35" t="str">
        <f t="shared" si="450"/>
        <v/>
      </c>
      <c r="AC2636" s="35" t="str">
        <f t="shared" si="451"/>
        <v/>
      </c>
      <c r="AD2636" s="35" t="str">
        <f t="shared" si="452"/>
        <v/>
      </c>
      <c r="AE2636" s="45" t="str">
        <f t="shared" si="453"/>
        <v/>
      </c>
      <c r="AF2636" s="61"/>
      <c r="AG2636" s="45"/>
    </row>
    <row r="2637" spans="1:33" x14ac:dyDescent="0.2">
      <c r="A2637" s="59">
        <f>+VLOOKUP(B2637,Annuaire_roster!B:G,5,0)</f>
        <v>1197</v>
      </c>
      <c r="B2637" s="78" t="s">
        <v>82</v>
      </c>
      <c r="C2637" s="66">
        <v>0.2902777777777778</v>
      </c>
      <c r="D2637" s="73">
        <v>0.29166666666666669</v>
      </c>
      <c r="E2637" s="66">
        <v>0.70833333333333337</v>
      </c>
      <c r="F2637" s="66">
        <v>0.70833333333333337</v>
      </c>
      <c r="G2637" s="67"/>
      <c r="H2637" s="67"/>
      <c r="I2637" s="107" t="s">
        <v>63</v>
      </c>
      <c r="J2637" s="67"/>
      <c r="K2637" s="69">
        <v>0</v>
      </c>
      <c r="L2637" s="67">
        <v>0</v>
      </c>
      <c r="M2637" s="74">
        <v>0</v>
      </c>
      <c r="N2637" s="34">
        <f t="shared" si="445"/>
        <v>0.375</v>
      </c>
      <c r="O2637" s="38">
        <f t="shared" si="446"/>
        <v>0.375</v>
      </c>
      <c r="P2637" s="77" t="s">
        <v>83</v>
      </c>
      <c r="Q2637" s="143">
        <v>44832</v>
      </c>
      <c r="R2637" s="35">
        <f t="shared" si="447"/>
        <v>0</v>
      </c>
      <c r="S2637" s="35">
        <f t="shared" si="448"/>
        <v>0</v>
      </c>
      <c r="T2637" s="10" t="str">
        <f t="shared" si="454"/>
        <v>Sem - 40</v>
      </c>
      <c r="U2637" s="10" t="str">
        <f t="shared" si="455"/>
        <v>Septembre</v>
      </c>
      <c r="V2637" s="36" t="str">
        <f t="shared" si="449"/>
        <v>2026</v>
      </c>
      <c r="W2637" s="34"/>
      <c r="X2637" s="91">
        <f t="shared" si="456"/>
        <v>1.388888888888884E-3</v>
      </c>
      <c r="Y2637" s="92" t="str">
        <f>VLOOKUP('CM-CIC'!B2568,Annuaire_roster!B:F,4,0)</f>
        <v>EL KAOUTAR Fatima Zahra</v>
      </c>
      <c r="Z2637" s="37" t="s">
        <v>110</v>
      </c>
      <c r="AA2637" s="60" t="s">
        <v>39</v>
      </c>
      <c r="AB2637" s="35" t="str">
        <f t="shared" si="450"/>
        <v/>
      </c>
      <c r="AC2637" s="35" t="str">
        <f t="shared" si="451"/>
        <v/>
      </c>
      <c r="AD2637" s="35" t="str">
        <f t="shared" si="452"/>
        <v/>
      </c>
      <c r="AE2637" s="45" t="str">
        <f t="shared" si="453"/>
        <v/>
      </c>
      <c r="AF2637" s="61"/>
      <c r="AG2637" s="45"/>
    </row>
    <row r="2638" spans="1:33" x14ac:dyDescent="0.2">
      <c r="A2638" s="59">
        <f>+VLOOKUP(B2638,Annuaire_roster!B:G,5,0)</f>
        <v>1373</v>
      </c>
      <c r="B2638" s="78" t="s">
        <v>118</v>
      </c>
      <c r="C2638" s="66">
        <v>0.29652777777777778</v>
      </c>
      <c r="D2638" s="73">
        <v>0.29166666666666669</v>
      </c>
      <c r="E2638" s="66">
        <v>0.70833333333333337</v>
      </c>
      <c r="F2638" s="66">
        <v>0.70833333333333337</v>
      </c>
      <c r="G2638" s="67"/>
      <c r="H2638" s="67"/>
      <c r="I2638" s="107">
        <v>4.8611111111110938E-3</v>
      </c>
      <c r="J2638" s="67"/>
      <c r="K2638" s="69">
        <v>4.8611111111110938E-3</v>
      </c>
      <c r="L2638" s="67">
        <v>0</v>
      </c>
      <c r="M2638" s="74">
        <v>0</v>
      </c>
      <c r="N2638" s="34">
        <f t="shared" si="445"/>
        <v>0.37013888888888891</v>
      </c>
      <c r="O2638" s="38">
        <f t="shared" si="446"/>
        <v>0.375</v>
      </c>
      <c r="P2638" s="77" t="s">
        <v>83</v>
      </c>
      <c r="Q2638" s="143">
        <v>44832</v>
      </c>
      <c r="R2638" s="35">
        <f t="shared" si="447"/>
        <v>0</v>
      </c>
      <c r="S2638" s="35">
        <f t="shared" si="448"/>
        <v>4.8611111111110938E-3</v>
      </c>
      <c r="T2638" s="10" t="str">
        <f t="shared" si="454"/>
        <v>Sem - 40</v>
      </c>
      <c r="U2638" s="10" t="str">
        <f t="shared" si="455"/>
        <v>Septembre</v>
      </c>
      <c r="V2638" s="36" t="str">
        <f t="shared" si="449"/>
        <v>2026</v>
      </c>
      <c r="W2638" s="34"/>
      <c r="X2638" s="91">
        <f t="shared" si="456"/>
        <v>0</v>
      </c>
      <c r="Y2638" s="92" t="str">
        <f>VLOOKUP('CM-CIC'!B2569,Annuaire_roster!B:F,4,0)</f>
        <v>EL KAOUTAR Fatima Zahra</v>
      </c>
      <c r="Z2638" s="37" t="s">
        <v>110</v>
      </c>
      <c r="AA2638" s="60" t="s">
        <v>39</v>
      </c>
      <c r="AB2638" s="35" t="str">
        <f t="shared" si="450"/>
        <v/>
      </c>
      <c r="AC2638" s="35" t="str">
        <f t="shared" si="451"/>
        <v/>
      </c>
      <c r="AD2638" s="35" t="str">
        <f t="shared" si="452"/>
        <v/>
      </c>
      <c r="AE2638" s="45" t="str">
        <f t="shared" si="453"/>
        <v/>
      </c>
      <c r="AF2638" s="61"/>
      <c r="AG2638" s="45"/>
    </row>
    <row r="2639" spans="1:33" x14ac:dyDescent="0.2">
      <c r="A2639" s="59">
        <f>+VLOOKUP(B2639,Annuaire_roster!B:G,5,0)</f>
        <v>1425</v>
      </c>
      <c r="B2639" s="78" t="s">
        <v>150</v>
      </c>
      <c r="C2639" s="66">
        <v>0.29166666666666669</v>
      </c>
      <c r="D2639" s="73">
        <v>0.29166666666666669</v>
      </c>
      <c r="E2639" s="66">
        <v>0.70833333333333337</v>
      </c>
      <c r="F2639" s="66">
        <v>0.70833333333333337</v>
      </c>
      <c r="G2639" s="67"/>
      <c r="H2639" s="67"/>
      <c r="I2639" s="107" t="s">
        <v>63</v>
      </c>
      <c r="J2639" s="67"/>
      <c r="K2639" s="69">
        <v>0</v>
      </c>
      <c r="L2639" s="67">
        <v>0</v>
      </c>
      <c r="M2639" s="74">
        <v>0</v>
      </c>
      <c r="N2639" s="34">
        <f t="shared" si="445"/>
        <v>0.375</v>
      </c>
      <c r="O2639" s="38">
        <f t="shared" si="446"/>
        <v>0.375</v>
      </c>
      <c r="P2639" s="77" t="s">
        <v>83</v>
      </c>
      <c r="Q2639" s="143">
        <v>44832</v>
      </c>
      <c r="R2639" s="35">
        <f t="shared" si="447"/>
        <v>0</v>
      </c>
      <c r="S2639" s="35">
        <f t="shared" si="448"/>
        <v>0</v>
      </c>
      <c r="T2639" s="10" t="str">
        <f t="shared" si="454"/>
        <v>Sem - 40</v>
      </c>
      <c r="U2639" s="10" t="str">
        <f t="shared" si="455"/>
        <v>Septembre</v>
      </c>
      <c r="V2639" s="36" t="str">
        <f t="shared" si="449"/>
        <v>2026</v>
      </c>
      <c r="W2639" s="34"/>
      <c r="X2639" s="91">
        <f t="shared" si="456"/>
        <v>0</v>
      </c>
      <c r="Y2639" s="92" t="str">
        <f>VLOOKUP('CM-CIC'!B2570,Annuaire_roster!B:F,4,0)</f>
        <v>EL KAOUTAR Fatima Zahra</v>
      </c>
      <c r="Z2639" s="37" t="s">
        <v>110</v>
      </c>
      <c r="AA2639" s="60" t="s">
        <v>39</v>
      </c>
      <c r="AB2639" s="35" t="str">
        <f t="shared" si="450"/>
        <v/>
      </c>
      <c r="AC2639" s="35" t="str">
        <f t="shared" si="451"/>
        <v/>
      </c>
      <c r="AD2639" s="35" t="str">
        <f t="shared" si="452"/>
        <v/>
      </c>
      <c r="AE2639" s="45" t="str">
        <f t="shared" si="453"/>
        <v/>
      </c>
      <c r="AF2639" s="61"/>
      <c r="AG2639" s="45"/>
    </row>
    <row r="2640" spans="1:33" x14ac:dyDescent="0.2">
      <c r="A2640" s="59">
        <f>+VLOOKUP(B2640,Annuaire_roster!B:G,5,0)</f>
        <v>1436</v>
      </c>
      <c r="B2640" s="78" t="s">
        <v>157</v>
      </c>
      <c r="C2640" s="66">
        <v>0.29097222222222224</v>
      </c>
      <c r="D2640" s="73">
        <v>0.29166666666666669</v>
      </c>
      <c r="E2640" s="66">
        <v>0.70833333333333337</v>
      </c>
      <c r="F2640" s="66">
        <v>0.70833333333333337</v>
      </c>
      <c r="G2640" s="67"/>
      <c r="H2640" s="67"/>
      <c r="I2640" s="107" t="s">
        <v>63</v>
      </c>
      <c r="J2640" s="67"/>
      <c r="K2640" s="69">
        <v>0</v>
      </c>
      <c r="L2640" s="67">
        <v>0</v>
      </c>
      <c r="M2640" s="74">
        <v>0</v>
      </c>
      <c r="N2640" s="34">
        <f t="shared" si="445"/>
        <v>0.375</v>
      </c>
      <c r="O2640" s="38">
        <f t="shared" si="446"/>
        <v>0.375</v>
      </c>
      <c r="P2640" s="77" t="s">
        <v>83</v>
      </c>
      <c r="Q2640" s="143">
        <v>44832</v>
      </c>
      <c r="R2640" s="35">
        <f t="shared" si="447"/>
        <v>0</v>
      </c>
      <c r="S2640" s="35">
        <f t="shared" si="448"/>
        <v>0</v>
      </c>
      <c r="T2640" s="10" t="str">
        <f t="shared" si="454"/>
        <v>Sem - 40</v>
      </c>
      <c r="U2640" s="10" t="str">
        <f t="shared" si="455"/>
        <v>Septembre</v>
      </c>
      <c r="V2640" s="36" t="str">
        <f t="shared" si="449"/>
        <v>2026</v>
      </c>
      <c r="W2640" s="34"/>
      <c r="X2640" s="91">
        <f t="shared" si="456"/>
        <v>0</v>
      </c>
      <c r="Y2640" s="92" t="str">
        <f>VLOOKUP('CM-CIC'!B2571,Annuaire_roster!B:F,4,0)</f>
        <v>EL KAOUTAR Fatima Zahra</v>
      </c>
      <c r="Z2640" s="37" t="s">
        <v>110</v>
      </c>
      <c r="AA2640" s="60" t="s">
        <v>39</v>
      </c>
      <c r="AB2640" s="35" t="str">
        <f t="shared" si="450"/>
        <v/>
      </c>
      <c r="AC2640" s="35" t="str">
        <f t="shared" si="451"/>
        <v/>
      </c>
      <c r="AD2640" s="35" t="str">
        <f t="shared" si="452"/>
        <v/>
      </c>
      <c r="AE2640" s="45" t="str">
        <f t="shared" si="453"/>
        <v/>
      </c>
      <c r="AF2640" s="61"/>
      <c r="AG2640" s="45"/>
    </row>
    <row r="2641" spans="1:33" x14ac:dyDescent="0.2">
      <c r="A2641" s="59">
        <f>+VLOOKUP(B2641,Annuaire_roster!B:G,5,0)</f>
        <v>1437</v>
      </c>
      <c r="B2641" s="78" t="s">
        <v>158</v>
      </c>
      <c r="C2641" s="66">
        <v>0.29097222222222224</v>
      </c>
      <c r="D2641" s="73">
        <v>0.29166666666666669</v>
      </c>
      <c r="E2641" s="66">
        <v>0.70833333333333337</v>
      </c>
      <c r="F2641" s="66">
        <v>0.70833333333333337</v>
      </c>
      <c r="G2641" s="67"/>
      <c r="H2641" s="67"/>
      <c r="I2641" s="107" t="s">
        <v>63</v>
      </c>
      <c r="J2641" s="67"/>
      <c r="K2641" s="69">
        <v>0</v>
      </c>
      <c r="L2641" s="67">
        <v>0</v>
      </c>
      <c r="M2641" s="74">
        <v>0</v>
      </c>
      <c r="N2641" s="34">
        <f t="shared" ref="N2641:N2656" si="457">IFERROR(IF(OR(D2641="OFF",D2641="Congé",M2641="Abs",D2641="Congé sans solde",D2641="Férié"),"",IF(O2641-K2641-L2641&gt;O2641,O2641,IF(O2641-K2641-L2641&lt;0,"",O2641-K2641-L2641))),"")</f>
        <v>0.375</v>
      </c>
      <c r="O2641" s="38">
        <f t="shared" ref="O2641:O2656" si="458">IF(AG2641="2H Pause déjeuner",IF(F2641-D2641-0.0833333333333333&lt;0,F2641-D2641-0.0833333333333333+1,F2641-D2641-0.0833333333333333),IF(OR(AND(F2641="OFF",D2641="OFF"),AND(F2641="Congé",D2641="Congé"),AND(F2641="Congé sans solde",D2641="Congé sans solde"),AND(F2641="Congé spécial",D2641="Congé spécial"),AND(F2641="Férié",D2641="Férié"),AND(F2641="OFF",D2641="Congé"),AND(F2641="OFF",D2641="Congé sans solde"),AND(F2641="OFF",D2641="Congé spécial"),AND(F2641="OFF",D2641="Férié"),AND(F2641="Congé",D2641="OFF"),AND(F2641="Congé",D2641="Congé sans solde"),AND(F2641="Congé",D2641="Congé spécial"),AND(F2641="Congé",D2641="Férié"),AND(F2641="Congé sans solde",D2641="OFF"),AND(F2641="Congé sans solde",D2641="Congé"),AND(F2641="Congé sans solde",D2641="Congé spécial"),AND(F2641="Congé sans solde",D2641="Férié"),AND(F2641="Congé spécial",D2641="OFF"),AND(F2641="Congé spécial",D2641="Congé"),AND(F2641="Congé spécial",D2641="Congé sans solde"),AND(F2641="Congé spécial",D2641="Férié"),AND(F2641="Férié",D2641="OFF"),AND(F2641="Férié",D2641="Congé"),AND(F2641="Férié",D2641="Congé sans solde"),AND(F2641="Férié",D2641="Congé spécial")),0,IF(OR(F2641="OFF",F2641="Congé",F2641="Congé spécial",F2641="Congé sans solde",D2641="OFF",D2641="Congé",D2641="Congé spécial",D2641="Congé sans solde"),0.208333333333334,IF(AND(AG2641="",F2641-D2641&lt;0),("24:00:00"-D2641)+("00:00:00"+F2641)-0.0416666666666667,IF(AND(OR(AG2641="Allaitement",AG2641="Sans déjeuner"),F2641-D2641&lt;0),("24:00:00"-D2641)+("00:00:00"+F2641),IF(AND(AG2641="",F2641-D2641&gt;0.166666666666667),F2641-D2641-0.0416666666666667,IF(AND(OR(AG2641="Allaitement",AG2641="Sans déjeuner"),F2641-D2641&gt;0.166666666666667),F2641-D2641,F2641-D2641)))))))</f>
        <v>0.375</v>
      </c>
      <c r="P2641" s="77" t="s">
        <v>83</v>
      </c>
      <c r="Q2641" s="143">
        <v>44832</v>
      </c>
      <c r="R2641" s="35">
        <f t="shared" si="447"/>
        <v>0</v>
      </c>
      <c r="S2641" s="35">
        <f t="shared" si="448"/>
        <v>0</v>
      </c>
      <c r="T2641" s="10" t="str">
        <f t="shared" si="454"/>
        <v>Sem - 40</v>
      </c>
      <c r="U2641" s="10" t="str">
        <f t="shared" si="455"/>
        <v>Septembre</v>
      </c>
      <c r="V2641" s="36" t="str">
        <f t="shared" si="449"/>
        <v>2026</v>
      </c>
      <c r="W2641" s="34"/>
      <c r="X2641" s="91">
        <f t="shared" si="456"/>
        <v>0</v>
      </c>
      <c r="Y2641" s="92" t="str">
        <f>VLOOKUP('CM-CIC'!B2572,Annuaire_roster!B:F,4,0)</f>
        <v>EL KAOUTAR Fatima Zahra</v>
      </c>
      <c r="Z2641" s="37" t="s">
        <v>110</v>
      </c>
      <c r="AA2641" s="60" t="s">
        <v>39</v>
      </c>
      <c r="AB2641" s="35" t="str">
        <f t="shared" si="450"/>
        <v/>
      </c>
      <c r="AC2641" s="35" t="str">
        <f t="shared" si="451"/>
        <v/>
      </c>
      <c r="AD2641" s="35" t="str">
        <f t="shared" si="452"/>
        <v/>
      </c>
      <c r="AE2641" s="45" t="str">
        <f t="shared" si="453"/>
        <v/>
      </c>
      <c r="AF2641" s="61"/>
      <c r="AG2641" s="45"/>
    </row>
    <row r="2642" spans="1:33" x14ac:dyDescent="0.2">
      <c r="A2642" s="59">
        <f>+VLOOKUP(B2642,Annuaire_roster!B:G,5,0)</f>
        <v>1248</v>
      </c>
      <c r="B2642" s="78" t="s">
        <v>91</v>
      </c>
      <c r="C2642" s="66">
        <v>0.3125</v>
      </c>
      <c r="D2642" s="73">
        <v>0.3125</v>
      </c>
      <c r="E2642" s="66">
        <v>0.72916666666666663</v>
      </c>
      <c r="F2642" s="66">
        <v>0.72916666666666663</v>
      </c>
      <c r="G2642" s="67"/>
      <c r="H2642" s="67"/>
      <c r="I2642" s="107" t="s">
        <v>63</v>
      </c>
      <c r="J2642" s="67"/>
      <c r="K2642" s="69">
        <v>0</v>
      </c>
      <c r="L2642" s="67">
        <v>0</v>
      </c>
      <c r="M2642" s="74">
        <v>0</v>
      </c>
      <c r="N2642" s="34">
        <f t="shared" si="457"/>
        <v>0.37499999999999994</v>
      </c>
      <c r="O2642" s="38">
        <f t="shared" si="458"/>
        <v>0.37499999999999994</v>
      </c>
      <c r="P2642" s="77" t="s">
        <v>83</v>
      </c>
      <c r="Q2642" s="143">
        <v>44832</v>
      </c>
      <c r="R2642" s="35">
        <f t="shared" si="447"/>
        <v>0</v>
      </c>
      <c r="S2642" s="35">
        <f t="shared" si="448"/>
        <v>0</v>
      </c>
      <c r="T2642" s="10" t="str">
        <f t="shared" si="454"/>
        <v>Sem - 40</v>
      </c>
      <c r="U2642" s="10" t="str">
        <f t="shared" si="455"/>
        <v>Septembre</v>
      </c>
      <c r="V2642" s="36" t="str">
        <f t="shared" si="449"/>
        <v>2026</v>
      </c>
      <c r="W2642" s="34"/>
      <c r="X2642" s="91">
        <f t="shared" si="456"/>
        <v>0</v>
      </c>
      <c r="Y2642" s="92" t="str">
        <f>VLOOKUP('CM-CIC'!B2573,Annuaire_roster!B:F,4,0)</f>
        <v>EL KAOUTAR Fatima Zahra</v>
      </c>
      <c r="Z2642" s="37" t="s">
        <v>110</v>
      </c>
      <c r="AA2642" s="60" t="s">
        <v>39</v>
      </c>
      <c r="AB2642" s="35" t="str">
        <f t="shared" si="450"/>
        <v/>
      </c>
      <c r="AC2642" s="35" t="str">
        <f t="shared" si="451"/>
        <v/>
      </c>
      <c r="AD2642" s="35" t="str">
        <f t="shared" si="452"/>
        <v/>
      </c>
      <c r="AE2642" s="45" t="str">
        <f t="shared" si="453"/>
        <v/>
      </c>
      <c r="AF2642" s="61"/>
      <c r="AG2642" s="45"/>
    </row>
    <row r="2643" spans="1:33" x14ac:dyDescent="0.2">
      <c r="A2643" s="59">
        <f>+VLOOKUP(B2643,Annuaire_roster!B:G,5,0)</f>
        <v>1423</v>
      </c>
      <c r="B2643" s="78" t="s">
        <v>149</v>
      </c>
      <c r="C2643" s="66">
        <v>0.30069444444444443</v>
      </c>
      <c r="D2643" s="73">
        <v>0.29166666666666669</v>
      </c>
      <c r="E2643" s="66">
        <v>0.70833333333333337</v>
      </c>
      <c r="F2643" s="66">
        <v>0.70833333333333337</v>
      </c>
      <c r="G2643" s="67"/>
      <c r="H2643" s="67"/>
      <c r="I2643" s="108"/>
      <c r="J2643" s="67"/>
      <c r="K2643" s="69"/>
      <c r="L2643" s="67">
        <v>0</v>
      </c>
      <c r="M2643" s="74">
        <v>0</v>
      </c>
      <c r="N2643" s="34">
        <f t="shared" si="457"/>
        <v>0.375</v>
      </c>
      <c r="O2643" s="38">
        <f t="shared" si="458"/>
        <v>0.375</v>
      </c>
      <c r="P2643" s="77" t="s">
        <v>83</v>
      </c>
      <c r="Q2643" s="143">
        <v>44833</v>
      </c>
      <c r="R2643" s="35">
        <f t="shared" si="447"/>
        <v>0</v>
      </c>
      <c r="S2643" s="35">
        <f t="shared" si="448"/>
        <v>0</v>
      </c>
      <c r="T2643" s="10" t="str">
        <f t="shared" si="454"/>
        <v>Sem - 40</v>
      </c>
      <c r="U2643" s="10" t="str">
        <f t="shared" si="455"/>
        <v>Septembre</v>
      </c>
      <c r="V2643" s="36" t="str">
        <f t="shared" si="449"/>
        <v>2026</v>
      </c>
      <c r="W2643" s="34"/>
      <c r="X2643" s="91">
        <f t="shared" si="456"/>
        <v>0</v>
      </c>
      <c r="Y2643" s="92" t="str">
        <f>VLOOKUP('CM-CIC'!B2574,Annuaire_roster!B:F,4,0)</f>
        <v>EL KAOUTAR Fatima Zahra</v>
      </c>
      <c r="Z2643" s="37" t="s">
        <v>110</v>
      </c>
      <c r="AA2643" s="60" t="s">
        <v>39</v>
      </c>
      <c r="AB2643" s="35" t="str">
        <f t="shared" si="450"/>
        <v/>
      </c>
      <c r="AC2643" s="35" t="str">
        <f t="shared" si="451"/>
        <v/>
      </c>
      <c r="AD2643" s="35" t="str">
        <f t="shared" si="452"/>
        <v/>
      </c>
      <c r="AE2643" s="45" t="str">
        <f t="shared" si="453"/>
        <v/>
      </c>
      <c r="AF2643" s="61"/>
      <c r="AG2643" s="45"/>
    </row>
    <row r="2644" spans="1:33" x14ac:dyDescent="0.2">
      <c r="A2644" s="59">
        <f>+VLOOKUP(B2644,Annuaire_roster!B:G,5,0)</f>
        <v>1436</v>
      </c>
      <c r="B2644" s="78" t="s">
        <v>157</v>
      </c>
      <c r="C2644" s="66">
        <v>0.2951388888888889</v>
      </c>
      <c r="D2644" s="73">
        <v>0.29166666666666669</v>
      </c>
      <c r="E2644" s="66">
        <v>0.70833333333333337</v>
      </c>
      <c r="F2644" s="66">
        <v>0.70833333333333337</v>
      </c>
      <c r="G2644" s="67"/>
      <c r="H2644" s="67"/>
      <c r="I2644" s="108"/>
      <c r="J2644" s="67"/>
      <c r="K2644" s="69"/>
      <c r="L2644" s="67">
        <v>0</v>
      </c>
      <c r="M2644" s="74">
        <v>0</v>
      </c>
      <c r="N2644" s="34">
        <f t="shared" si="457"/>
        <v>0.375</v>
      </c>
      <c r="O2644" s="38">
        <f t="shared" si="458"/>
        <v>0.375</v>
      </c>
      <c r="P2644" s="77" t="s">
        <v>83</v>
      </c>
      <c r="Q2644" s="143">
        <v>44833</v>
      </c>
      <c r="R2644" s="35">
        <f t="shared" si="447"/>
        <v>0</v>
      </c>
      <c r="S2644" s="35">
        <f t="shared" si="448"/>
        <v>0</v>
      </c>
      <c r="T2644" s="10" t="str">
        <f t="shared" si="454"/>
        <v>Sem - 40</v>
      </c>
      <c r="U2644" s="10" t="str">
        <f t="shared" si="455"/>
        <v>Septembre</v>
      </c>
      <c r="V2644" s="36" t="str">
        <f t="shared" si="449"/>
        <v>2026</v>
      </c>
      <c r="W2644" s="34"/>
      <c r="X2644" s="91">
        <f t="shared" si="456"/>
        <v>0</v>
      </c>
      <c r="Y2644" s="92" t="str">
        <f>VLOOKUP('CM-CIC'!B2575,Annuaire_roster!B:F,4,0)</f>
        <v>EL KAOUTAR Fatima Zahra</v>
      </c>
      <c r="Z2644" s="37" t="s">
        <v>110</v>
      </c>
      <c r="AA2644" s="60" t="s">
        <v>39</v>
      </c>
      <c r="AB2644" s="35" t="str">
        <f t="shared" si="450"/>
        <v/>
      </c>
      <c r="AC2644" s="35" t="str">
        <f t="shared" si="451"/>
        <v/>
      </c>
      <c r="AD2644" s="35" t="str">
        <f t="shared" si="452"/>
        <v/>
      </c>
      <c r="AE2644" s="45" t="str">
        <f t="shared" si="453"/>
        <v/>
      </c>
      <c r="AF2644" s="61"/>
      <c r="AG2644" s="45"/>
    </row>
    <row r="2645" spans="1:33" x14ac:dyDescent="0.2">
      <c r="A2645" s="59">
        <f>+VLOOKUP(B2645,Annuaire_roster!B:G,5,0)</f>
        <v>1373</v>
      </c>
      <c r="B2645" s="78" t="s">
        <v>118</v>
      </c>
      <c r="C2645" s="66">
        <v>0.29375000000000001</v>
      </c>
      <c r="D2645" s="73">
        <v>0.29166666666666669</v>
      </c>
      <c r="E2645" s="66">
        <v>0.70833333333333337</v>
      </c>
      <c r="F2645" s="66">
        <v>0.70833333333333337</v>
      </c>
      <c r="G2645" s="67"/>
      <c r="H2645" s="67"/>
      <c r="I2645" s="108"/>
      <c r="J2645" s="67"/>
      <c r="K2645" s="69"/>
      <c r="L2645" s="67">
        <v>0</v>
      </c>
      <c r="M2645" s="74">
        <v>0</v>
      </c>
      <c r="N2645" s="34">
        <f t="shared" si="457"/>
        <v>0.375</v>
      </c>
      <c r="O2645" s="38">
        <f t="shared" si="458"/>
        <v>0.375</v>
      </c>
      <c r="P2645" s="77" t="s">
        <v>83</v>
      </c>
      <c r="Q2645" s="143">
        <v>44833</v>
      </c>
      <c r="R2645" s="35">
        <f t="shared" si="447"/>
        <v>0</v>
      </c>
      <c r="S2645" s="35">
        <f t="shared" si="448"/>
        <v>0</v>
      </c>
      <c r="T2645" s="10" t="str">
        <f t="shared" si="454"/>
        <v>Sem - 40</v>
      </c>
      <c r="U2645" s="10" t="str">
        <f t="shared" si="455"/>
        <v>Septembre</v>
      </c>
      <c r="V2645" s="36" t="str">
        <f t="shared" si="449"/>
        <v>2026</v>
      </c>
      <c r="W2645" s="34"/>
      <c r="X2645" s="91">
        <f t="shared" si="456"/>
        <v>0</v>
      </c>
      <c r="Y2645" s="92" t="str">
        <f>VLOOKUP('CM-CIC'!B2576,Annuaire_roster!B:F,4,0)</f>
        <v>EL KAOUTAR Fatima Zahra</v>
      </c>
      <c r="Z2645" s="37" t="s">
        <v>110</v>
      </c>
      <c r="AA2645" s="60" t="s">
        <v>39</v>
      </c>
      <c r="AB2645" s="35" t="str">
        <f t="shared" si="450"/>
        <v/>
      </c>
      <c r="AC2645" s="35" t="str">
        <f t="shared" si="451"/>
        <v/>
      </c>
      <c r="AD2645" s="35" t="str">
        <f t="shared" si="452"/>
        <v/>
      </c>
      <c r="AE2645" s="45" t="str">
        <f t="shared" si="453"/>
        <v/>
      </c>
      <c r="AF2645" s="61"/>
      <c r="AG2645" s="45"/>
    </row>
    <row r="2646" spans="1:33" x14ac:dyDescent="0.2">
      <c r="A2646" s="59">
        <f>+VLOOKUP(B2646,Annuaire_roster!B:G,5,0)</f>
        <v>1425</v>
      </c>
      <c r="B2646" s="78" t="s">
        <v>150</v>
      </c>
      <c r="C2646" s="73">
        <v>0.30486111111111114</v>
      </c>
      <c r="D2646" s="73">
        <v>0.29166666666666669</v>
      </c>
      <c r="E2646" s="66">
        <v>0.70833333333333337</v>
      </c>
      <c r="F2646" s="66">
        <v>0.70833333333333337</v>
      </c>
      <c r="G2646" s="67"/>
      <c r="H2646" s="67"/>
      <c r="I2646" s="108"/>
      <c r="J2646" s="67"/>
      <c r="K2646" s="69"/>
      <c r="L2646" s="67">
        <v>0</v>
      </c>
      <c r="M2646" s="74">
        <v>0</v>
      </c>
      <c r="N2646" s="34">
        <f t="shared" si="457"/>
        <v>0.375</v>
      </c>
      <c r="O2646" s="38">
        <f t="shared" si="458"/>
        <v>0.375</v>
      </c>
      <c r="P2646" s="72" t="s">
        <v>83</v>
      </c>
      <c r="Q2646" s="43">
        <v>44833</v>
      </c>
      <c r="R2646" s="35">
        <f t="shared" si="447"/>
        <v>0</v>
      </c>
      <c r="S2646" s="35">
        <f t="shared" si="448"/>
        <v>0</v>
      </c>
      <c r="T2646" s="10" t="str">
        <f t="shared" si="454"/>
        <v>Sem - 40</v>
      </c>
      <c r="U2646" s="10" t="str">
        <f t="shared" si="455"/>
        <v>Septembre</v>
      </c>
      <c r="V2646" s="36" t="str">
        <f t="shared" si="449"/>
        <v>2026</v>
      </c>
      <c r="W2646" s="34"/>
      <c r="X2646" s="91">
        <f t="shared" si="456"/>
        <v>0</v>
      </c>
      <c r="Y2646" s="92" t="str">
        <f>VLOOKUP('CM-CIC'!B2577,Annuaire_roster!B:F,4,0)</f>
        <v>EL KAOUTAR Fatima Zahra</v>
      </c>
      <c r="Z2646" s="37" t="s">
        <v>110</v>
      </c>
      <c r="AA2646" s="60" t="s">
        <v>39</v>
      </c>
      <c r="AB2646" s="35" t="str">
        <f t="shared" si="450"/>
        <v/>
      </c>
      <c r="AC2646" s="35" t="str">
        <f t="shared" si="451"/>
        <v/>
      </c>
      <c r="AD2646" s="35" t="str">
        <f t="shared" si="452"/>
        <v/>
      </c>
      <c r="AE2646" s="44" t="str">
        <f t="shared" si="453"/>
        <v/>
      </c>
      <c r="AF2646" s="61"/>
      <c r="AG2646" s="45"/>
    </row>
    <row r="2647" spans="1:33" x14ac:dyDescent="0.2">
      <c r="A2647" s="59">
        <f>+VLOOKUP(B2647,Annuaire_roster!B:G,5,0)</f>
        <v>1437</v>
      </c>
      <c r="B2647" s="78" t="s">
        <v>158</v>
      </c>
      <c r="C2647" s="73">
        <v>0.29444444444444445</v>
      </c>
      <c r="D2647" s="73">
        <v>0.29166666666666669</v>
      </c>
      <c r="E2647" s="66">
        <v>0.70833333333333337</v>
      </c>
      <c r="F2647" s="66">
        <v>0.70833333333333337</v>
      </c>
      <c r="G2647" s="67"/>
      <c r="H2647" s="67"/>
      <c r="I2647" s="108"/>
      <c r="J2647" s="67"/>
      <c r="K2647" s="69"/>
      <c r="L2647" s="67">
        <v>0</v>
      </c>
      <c r="M2647" s="74">
        <v>0</v>
      </c>
      <c r="N2647" s="34">
        <f t="shared" si="457"/>
        <v>0.375</v>
      </c>
      <c r="O2647" s="38">
        <f t="shared" si="458"/>
        <v>0.375</v>
      </c>
      <c r="P2647" s="72" t="s">
        <v>83</v>
      </c>
      <c r="Q2647" s="43">
        <v>44833</v>
      </c>
      <c r="R2647" s="35">
        <f t="shared" si="447"/>
        <v>0</v>
      </c>
      <c r="S2647" s="35">
        <f t="shared" si="448"/>
        <v>0</v>
      </c>
      <c r="T2647" s="10" t="str">
        <f t="shared" si="454"/>
        <v>Sem - 40</v>
      </c>
      <c r="U2647" s="10" t="str">
        <f t="shared" si="455"/>
        <v>Septembre</v>
      </c>
      <c r="V2647" s="36" t="str">
        <f t="shared" si="449"/>
        <v>2026</v>
      </c>
      <c r="W2647" s="34"/>
      <c r="X2647" s="91">
        <f t="shared" si="456"/>
        <v>0</v>
      </c>
      <c r="Y2647" s="92" t="str">
        <f>VLOOKUP('CM-CIC'!B2578,Annuaire_roster!B:F,4,0)</f>
        <v>EL KAOUTAR Fatima Zahra</v>
      </c>
      <c r="Z2647" s="37" t="s">
        <v>110</v>
      </c>
      <c r="AA2647" s="60" t="s">
        <v>39</v>
      </c>
      <c r="AB2647" s="35" t="str">
        <f t="shared" si="450"/>
        <v/>
      </c>
      <c r="AC2647" s="35" t="str">
        <f t="shared" si="451"/>
        <v/>
      </c>
      <c r="AD2647" s="35" t="str">
        <f t="shared" si="452"/>
        <v/>
      </c>
      <c r="AE2647" s="44" t="str">
        <f t="shared" si="453"/>
        <v/>
      </c>
      <c r="AF2647" s="61"/>
      <c r="AG2647" s="45"/>
    </row>
    <row r="2648" spans="1:33" x14ac:dyDescent="0.2">
      <c r="A2648" s="59">
        <f>+VLOOKUP(B2648,Annuaire_roster!B:G,5,0)</f>
        <v>1248</v>
      </c>
      <c r="B2648" s="78" t="s">
        <v>91</v>
      </c>
      <c r="C2648" s="73">
        <v>0.32708333333333334</v>
      </c>
      <c r="D2648" s="73">
        <v>0.3125</v>
      </c>
      <c r="E2648" s="66">
        <v>0.72916666666666663</v>
      </c>
      <c r="F2648" s="66">
        <v>0.72916666666666663</v>
      </c>
      <c r="G2648" s="67"/>
      <c r="H2648" s="67"/>
      <c r="I2648" s="108"/>
      <c r="J2648" s="67"/>
      <c r="K2648" s="69"/>
      <c r="L2648" s="67">
        <v>0</v>
      </c>
      <c r="M2648" s="74">
        <v>0</v>
      </c>
      <c r="N2648" s="34">
        <f t="shared" si="457"/>
        <v>0.37499999999999994</v>
      </c>
      <c r="O2648" s="38">
        <f t="shared" si="458"/>
        <v>0.37499999999999994</v>
      </c>
      <c r="P2648" s="72" t="s">
        <v>83</v>
      </c>
      <c r="Q2648" s="43">
        <v>44833</v>
      </c>
      <c r="R2648" s="35">
        <f t="shared" si="447"/>
        <v>0</v>
      </c>
      <c r="S2648" s="35">
        <f t="shared" si="448"/>
        <v>0</v>
      </c>
      <c r="T2648" s="10" t="str">
        <f t="shared" si="454"/>
        <v>Sem - 40</v>
      </c>
      <c r="U2648" s="10" t="str">
        <f t="shared" si="455"/>
        <v>Septembre</v>
      </c>
      <c r="V2648" s="36" t="str">
        <f t="shared" si="449"/>
        <v>2026</v>
      </c>
      <c r="W2648" s="34"/>
      <c r="X2648" s="91">
        <f t="shared" si="456"/>
        <v>0</v>
      </c>
      <c r="Y2648" s="92" t="str">
        <f>VLOOKUP('CM-CIC'!B2579,Annuaire_roster!B:F,4,0)</f>
        <v>EL KAOUTAR Fatima Zahra</v>
      </c>
      <c r="Z2648" s="37" t="s">
        <v>110</v>
      </c>
      <c r="AA2648" s="60" t="s">
        <v>39</v>
      </c>
      <c r="AB2648" s="35" t="str">
        <f t="shared" si="450"/>
        <v/>
      </c>
      <c r="AC2648" s="35" t="str">
        <f t="shared" si="451"/>
        <v/>
      </c>
      <c r="AD2648" s="35" t="str">
        <f t="shared" si="452"/>
        <v/>
      </c>
      <c r="AE2648" s="44" t="str">
        <f t="shared" si="453"/>
        <v/>
      </c>
      <c r="AF2648" s="61"/>
      <c r="AG2648" s="45"/>
    </row>
    <row r="2649" spans="1:33" x14ac:dyDescent="0.2">
      <c r="A2649" s="59">
        <f>+VLOOKUP(B2649,Annuaire_roster!B:G,5,0)</f>
        <v>1202</v>
      </c>
      <c r="B2649" s="78" t="s">
        <v>161</v>
      </c>
      <c r="C2649" s="73">
        <v>0.2902777777777778</v>
      </c>
      <c r="D2649" s="73">
        <v>0.29166666666666669</v>
      </c>
      <c r="E2649" s="66">
        <v>0.70833333333333337</v>
      </c>
      <c r="F2649" s="66">
        <v>0.70833333333333337</v>
      </c>
      <c r="G2649" s="67"/>
      <c r="H2649" s="67"/>
      <c r="I2649" s="107" t="s">
        <v>63</v>
      </c>
      <c r="J2649" s="67"/>
      <c r="K2649" s="69">
        <v>0</v>
      </c>
      <c r="L2649" s="67">
        <v>0</v>
      </c>
      <c r="M2649" s="74">
        <v>0</v>
      </c>
      <c r="N2649" s="34">
        <f t="shared" si="457"/>
        <v>0.375</v>
      </c>
      <c r="O2649" s="38">
        <f t="shared" si="458"/>
        <v>0.375</v>
      </c>
      <c r="P2649" s="72" t="s">
        <v>83</v>
      </c>
      <c r="Q2649" s="43">
        <v>44833</v>
      </c>
      <c r="R2649" s="35">
        <f t="shared" si="447"/>
        <v>0</v>
      </c>
      <c r="S2649" s="35">
        <f t="shared" si="448"/>
        <v>0</v>
      </c>
      <c r="T2649" s="10" t="str">
        <f t="shared" si="454"/>
        <v>Sem - 40</v>
      </c>
      <c r="U2649" s="10" t="str">
        <f t="shared" si="455"/>
        <v>Septembre</v>
      </c>
      <c r="V2649" s="36" t="str">
        <f t="shared" si="449"/>
        <v>2026</v>
      </c>
      <c r="W2649" s="34"/>
      <c r="X2649" s="91">
        <f t="shared" si="456"/>
        <v>1.388888888888884E-3</v>
      </c>
      <c r="Y2649" s="92" t="str">
        <f>VLOOKUP('CM-CIC'!B2580,Annuaire_roster!B:F,4,0)</f>
        <v>EL KAOUTAR Fatima Zahra</v>
      </c>
      <c r="Z2649" s="37" t="s">
        <v>110</v>
      </c>
      <c r="AA2649" s="60" t="s">
        <v>39</v>
      </c>
      <c r="AB2649" s="35" t="str">
        <f t="shared" si="450"/>
        <v/>
      </c>
      <c r="AC2649" s="35" t="str">
        <f t="shared" si="451"/>
        <v/>
      </c>
      <c r="AD2649" s="35" t="str">
        <f t="shared" si="452"/>
        <v/>
      </c>
      <c r="AE2649" s="44" t="str">
        <f t="shared" si="453"/>
        <v/>
      </c>
      <c r="AF2649" s="61"/>
      <c r="AG2649" s="45"/>
    </row>
    <row r="2650" spans="1:33" x14ac:dyDescent="0.2">
      <c r="A2650" s="59">
        <f>+VLOOKUP(B2650,Annuaire_roster!B:G,5,0)</f>
        <v>1245</v>
      </c>
      <c r="B2650" s="78" t="s">
        <v>90</v>
      </c>
      <c r="C2650" s="73">
        <v>0.29097222222222224</v>
      </c>
      <c r="D2650" s="73">
        <v>0.29166666666666669</v>
      </c>
      <c r="E2650" s="66">
        <v>0.70833333333333337</v>
      </c>
      <c r="F2650" s="66">
        <v>0.70833333333333337</v>
      </c>
      <c r="G2650" s="67"/>
      <c r="H2650" s="67"/>
      <c r="I2650" s="107" t="s">
        <v>63</v>
      </c>
      <c r="J2650" s="67"/>
      <c r="K2650" s="69">
        <v>0</v>
      </c>
      <c r="L2650" s="67">
        <v>0</v>
      </c>
      <c r="M2650" s="74">
        <v>0</v>
      </c>
      <c r="N2650" s="34">
        <f t="shared" si="457"/>
        <v>0.375</v>
      </c>
      <c r="O2650" s="38">
        <f t="shared" si="458"/>
        <v>0.375</v>
      </c>
      <c r="P2650" s="72" t="s">
        <v>83</v>
      </c>
      <c r="Q2650" s="43">
        <v>44833</v>
      </c>
      <c r="R2650" s="35">
        <f t="shared" si="447"/>
        <v>0</v>
      </c>
      <c r="S2650" s="35">
        <f t="shared" si="448"/>
        <v>0</v>
      </c>
      <c r="T2650" s="10" t="str">
        <f t="shared" si="454"/>
        <v>Sem - 40</v>
      </c>
      <c r="U2650" s="10" t="str">
        <f t="shared" si="455"/>
        <v>Septembre</v>
      </c>
      <c r="V2650" s="36" t="str">
        <f t="shared" si="449"/>
        <v>2026</v>
      </c>
      <c r="W2650" s="34"/>
      <c r="X2650" s="91">
        <f t="shared" si="456"/>
        <v>0</v>
      </c>
      <c r="Y2650" s="92" t="str">
        <f>VLOOKUP('CM-CIC'!B2581,Annuaire_roster!B:F,4,0)</f>
        <v>EL KAOUTAR Fatima Zahra</v>
      </c>
      <c r="Z2650" s="37" t="s">
        <v>110</v>
      </c>
      <c r="AA2650" s="60" t="s">
        <v>39</v>
      </c>
      <c r="AB2650" s="35" t="str">
        <f t="shared" si="450"/>
        <v/>
      </c>
      <c r="AC2650" s="35" t="str">
        <f t="shared" si="451"/>
        <v/>
      </c>
      <c r="AD2650" s="35" t="str">
        <f t="shared" si="452"/>
        <v/>
      </c>
      <c r="AE2650" s="44" t="str">
        <f t="shared" si="453"/>
        <v/>
      </c>
      <c r="AF2650" s="61"/>
      <c r="AG2650" s="45"/>
    </row>
    <row r="2651" spans="1:33" x14ac:dyDescent="0.2">
      <c r="A2651" s="59">
        <f>+VLOOKUP(B2651,Annuaire_roster!B:G,5,0)</f>
        <v>1244</v>
      </c>
      <c r="B2651" s="78" t="s">
        <v>92</v>
      </c>
      <c r="C2651" s="73">
        <v>0.29097222222222224</v>
      </c>
      <c r="D2651" s="73">
        <v>0.29166666666666669</v>
      </c>
      <c r="E2651" s="66">
        <v>0.70833333333333337</v>
      </c>
      <c r="F2651" s="66">
        <v>0.70833333333333337</v>
      </c>
      <c r="G2651" s="67"/>
      <c r="H2651" s="67"/>
      <c r="I2651" s="107" t="s">
        <v>63</v>
      </c>
      <c r="J2651" s="67"/>
      <c r="K2651" s="69">
        <v>0</v>
      </c>
      <c r="L2651" s="67">
        <v>0</v>
      </c>
      <c r="M2651" s="74">
        <v>0</v>
      </c>
      <c r="N2651" s="34">
        <f t="shared" si="457"/>
        <v>0.375</v>
      </c>
      <c r="O2651" s="38">
        <f t="shared" si="458"/>
        <v>0.375</v>
      </c>
      <c r="P2651" s="72" t="s">
        <v>83</v>
      </c>
      <c r="Q2651" s="43">
        <v>44833</v>
      </c>
      <c r="R2651" s="35">
        <f t="shared" si="447"/>
        <v>0</v>
      </c>
      <c r="S2651" s="35">
        <f t="shared" si="448"/>
        <v>0</v>
      </c>
      <c r="T2651" s="10" t="str">
        <f t="shared" si="454"/>
        <v>Sem - 40</v>
      </c>
      <c r="U2651" s="10" t="str">
        <f t="shared" si="455"/>
        <v>Septembre</v>
      </c>
      <c r="V2651" s="36" t="str">
        <f t="shared" si="449"/>
        <v>2026</v>
      </c>
      <c r="W2651" s="34"/>
      <c r="X2651" s="91">
        <f t="shared" si="456"/>
        <v>0</v>
      </c>
      <c r="Y2651" s="92" t="str">
        <f>VLOOKUP('CM-CIC'!B2582,Annuaire_roster!B:F,4,0)</f>
        <v>EL KAOUTAR Fatima Zahra</v>
      </c>
      <c r="Z2651" s="37" t="s">
        <v>110</v>
      </c>
      <c r="AA2651" s="60" t="s">
        <v>39</v>
      </c>
      <c r="AB2651" s="35" t="str">
        <f t="shared" si="450"/>
        <v/>
      </c>
      <c r="AC2651" s="35" t="str">
        <f t="shared" si="451"/>
        <v/>
      </c>
      <c r="AD2651" s="35" t="str">
        <f t="shared" si="452"/>
        <v/>
      </c>
      <c r="AE2651" s="44" t="str">
        <f t="shared" si="453"/>
        <v/>
      </c>
      <c r="AF2651" s="61"/>
      <c r="AG2651" s="45"/>
    </row>
    <row r="2652" spans="1:33" x14ac:dyDescent="0.2">
      <c r="A2652" s="59">
        <f>+VLOOKUP(B2652,Annuaire_roster!B:G,5,0)</f>
        <v>1302</v>
      </c>
      <c r="B2652" s="78" t="s">
        <v>112</v>
      </c>
      <c r="C2652" s="73">
        <v>0.28958333333333336</v>
      </c>
      <c r="D2652" s="73">
        <v>0.29166666666666669</v>
      </c>
      <c r="E2652" s="66">
        <v>0.70833333333333337</v>
      </c>
      <c r="F2652" s="66">
        <v>0.70833333333333337</v>
      </c>
      <c r="G2652" s="67"/>
      <c r="H2652" s="67"/>
      <c r="I2652" s="107" t="s">
        <v>63</v>
      </c>
      <c r="J2652" s="67"/>
      <c r="K2652" s="69">
        <v>0</v>
      </c>
      <c r="L2652" s="67">
        <v>0</v>
      </c>
      <c r="M2652" s="74">
        <v>0</v>
      </c>
      <c r="N2652" s="34">
        <f t="shared" si="457"/>
        <v>0.375</v>
      </c>
      <c r="O2652" s="38">
        <f t="shared" si="458"/>
        <v>0.375</v>
      </c>
      <c r="P2652" s="72" t="s">
        <v>83</v>
      </c>
      <c r="Q2652" s="43">
        <v>44833</v>
      </c>
      <c r="R2652" s="35">
        <f t="shared" si="447"/>
        <v>0</v>
      </c>
      <c r="S2652" s="35">
        <f t="shared" si="448"/>
        <v>0</v>
      </c>
      <c r="T2652" s="10" t="str">
        <f t="shared" si="454"/>
        <v>Sem - 40</v>
      </c>
      <c r="U2652" s="10" t="str">
        <f t="shared" si="455"/>
        <v>Septembre</v>
      </c>
      <c r="V2652" s="36" t="str">
        <f t="shared" si="449"/>
        <v>2026</v>
      </c>
      <c r="W2652" s="34"/>
      <c r="X2652" s="91">
        <f t="shared" si="456"/>
        <v>2.0833333333333259E-3</v>
      </c>
      <c r="Y2652" s="92" t="str">
        <f>VLOOKUP('CM-CIC'!B2583,Annuaire_roster!B:F,4,0)</f>
        <v>EL KAOUTAR Fatima Zahra</v>
      </c>
      <c r="Z2652" s="37" t="s">
        <v>110</v>
      </c>
      <c r="AA2652" s="60" t="s">
        <v>39</v>
      </c>
      <c r="AB2652" s="35" t="str">
        <f t="shared" si="450"/>
        <v/>
      </c>
      <c r="AC2652" s="35" t="str">
        <f t="shared" si="451"/>
        <v/>
      </c>
      <c r="AD2652" s="35" t="str">
        <f t="shared" si="452"/>
        <v/>
      </c>
      <c r="AE2652" s="44" t="str">
        <f t="shared" si="453"/>
        <v/>
      </c>
      <c r="AF2652" s="61"/>
      <c r="AG2652" s="45"/>
    </row>
    <row r="2653" spans="1:33" x14ac:dyDescent="0.2">
      <c r="A2653" s="59">
        <f>+VLOOKUP(B2653,Annuaire_roster!B:G,5,0)</f>
        <v>1369</v>
      </c>
      <c r="B2653" s="78" t="s">
        <v>113</v>
      </c>
      <c r="C2653" s="73">
        <v>0.2902777777777778</v>
      </c>
      <c r="D2653" s="73">
        <v>0.29166666666666669</v>
      </c>
      <c r="E2653" s="66">
        <v>0.70833333333333337</v>
      </c>
      <c r="F2653" s="66">
        <v>0.70833333333333337</v>
      </c>
      <c r="G2653" s="67"/>
      <c r="H2653" s="67"/>
      <c r="I2653" s="107" t="s">
        <v>63</v>
      </c>
      <c r="J2653" s="67"/>
      <c r="K2653" s="69">
        <v>0</v>
      </c>
      <c r="L2653" s="67">
        <v>0</v>
      </c>
      <c r="M2653" s="74">
        <v>0</v>
      </c>
      <c r="N2653" s="34">
        <f t="shared" si="457"/>
        <v>0.375</v>
      </c>
      <c r="O2653" s="38">
        <f t="shared" si="458"/>
        <v>0.375</v>
      </c>
      <c r="P2653" s="72" t="s">
        <v>83</v>
      </c>
      <c r="Q2653" s="43">
        <v>44833</v>
      </c>
      <c r="R2653" s="35">
        <f t="shared" si="447"/>
        <v>0</v>
      </c>
      <c r="S2653" s="35">
        <f t="shared" si="448"/>
        <v>0</v>
      </c>
      <c r="T2653" s="10" t="str">
        <f t="shared" si="454"/>
        <v>Sem - 40</v>
      </c>
      <c r="U2653" s="10" t="str">
        <f t="shared" si="455"/>
        <v>Septembre</v>
      </c>
      <c r="V2653" s="36" t="str">
        <f t="shared" si="449"/>
        <v>2026</v>
      </c>
      <c r="W2653" s="34"/>
      <c r="X2653" s="91">
        <f t="shared" si="456"/>
        <v>1.388888888888884E-3</v>
      </c>
      <c r="Y2653" s="92" t="str">
        <f>VLOOKUP('CM-CIC'!B2584,Annuaire_roster!B:F,4,0)</f>
        <v>EL KAOUTAR Fatima Zahra</v>
      </c>
      <c r="Z2653" s="37" t="s">
        <v>110</v>
      </c>
      <c r="AA2653" s="60" t="s">
        <v>39</v>
      </c>
      <c r="AB2653" s="35" t="str">
        <f t="shared" si="450"/>
        <v/>
      </c>
      <c r="AC2653" s="35" t="str">
        <f t="shared" si="451"/>
        <v/>
      </c>
      <c r="AD2653" s="35" t="str">
        <f t="shared" si="452"/>
        <v/>
      </c>
      <c r="AE2653" s="44" t="str">
        <f t="shared" si="453"/>
        <v/>
      </c>
      <c r="AF2653" s="61"/>
      <c r="AG2653" s="45"/>
    </row>
    <row r="2654" spans="1:33" x14ac:dyDescent="0.2">
      <c r="A2654" s="59">
        <f>+VLOOKUP(B2654,Annuaire_roster!B:G,5,0)</f>
        <v>1422</v>
      </c>
      <c r="B2654" s="78" t="s">
        <v>148</v>
      </c>
      <c r="C2654" s="73">
        <v>0.32222222222222224</v>
      </c>
      <c r="D2654" s="73">
        <v>0.29166666666666669</v>
      </c>
      <c r="E2654" s="66">
        <v>0.70833333333333337</v>
      </c>
      <c r="F2654" s="66">
        <v>0.70833333333333337</v>
      </c>
      <c r="G2654" s="67"/>
      <c r="H2654" s="67"/>
      <c r="I2654" s="107">
        <v>3.0555555555555558E-2</v>
      </c>
      <c r="J2654" s="67"/>
      <c r="K2654" s="69">
        <v>3.0555555555555558E-2</v>
      </c>
      <c r="L2654" s="67">
        <v>0</v>
      </c>
      <c r="M2654" s="74">
        <v>0</v>
      </c>
      <c r="N2654" s="34">
        <f t="shared" si="457"/>
        <v>0.34444444444444444</v>
      </c>
      <c r="O2654" s="38">
        <f t="shared" si="458"/>
        <v>0.375</v>
      </c>
      <c r="P2654" s="72" t="s">
        <v>83</v>
      </c>
      <c r="Q2654" s="43">
        <v>44833</v>
      </c>
      <c r="R2654" s="35">
        <f t="shared" si="447"/>
        <v>0</v>
      </c>
      <c r="S2654" s="35">
        <f t="shared" si="448"/>
        <v>3.0555555555555558E-2</v>
      </c>
      <c r="T2654" s="10" t="str">
        <f t="shared" si="454"/>
        <v>Sem - 40</v>
      </c>
      <c r="U2654" s="10" t="str">
        <f t="shared" si="455"/>
        <v>Septembre</v>
      </c>
      <c r="V2654" s="36" t="str">
        <f t="shared" si="449"/>
        <v>2026</v>
      </c>
      <c r="W2654" s="34"/>
      <c r="X2654" s="91">
        <f t="shared" si="456"/>
        <v>0</v>
      </c>
      <c r="Y2654" s="92" t="str">
        <f>VLOOKUP('CM-CIC'!B2585,Annuaire_roster!B:F,4,0)</f>
        <v>EL KAOUTAR Fatima Zahra</v>
      </c>
      <c r="Z2654" s="37" t="s">
        <v>110</v>
      </c>
      <c r="AA2654" s="60" t="s">
        <v>39</v>
      </c>
      <c r="AB2654" s="35" t="str">
        <f t="shared" si="450"/>
        <v/>
      </c>
      <c r="AC2654" s="35" t="str">
        <f t="shared" si="451"/>
        <v/>
      </c>
      <c r="AD2654" s="35" t="str">
        <f t="shared" si="452"/>
        <v/>
      </c>
      <c r="AE2654" s="44" t="str">
        <f t="shared" si="453"/>
        <v/>
      </c>
      <c r="AF2654" s="61"/>
      <c r="AG2654" s="45"/>
    </row>
    <row r="2655" spans="1:33" x14ac:dyDescent="0.2">
      <c r="A2655" s="59">
        <f>+VLOOKUP(B2655,Annuaire_roster!B:G,5,0)</f>
        <v>1177</v>
      </c>
      <c r="B2655" s="78" t="s">
        <v>75</v>
      </c>
      <c r="C2655" s="73">
        <v>0.28819444444444442</v>
      </c>
      <c r="D2655" s="73">
        <v>0.29166666666666669</v>
      </c>
      <c r="E2655" s="66">
        <v>0.70833333333333337</v>
      </c>
      <c r="F2655" s="66">
        <v>0.70833333333333337</v>
      </c>
      <c r="G2655" s="67"/>
      <c r="H2655" s="67"/>
      <c r="I2655" s="107" t="s">
        <v>63</v>
      </c>
      <c r="J2655" s="67"/>
      <c r="K2655" s="69">
        <v>0</v>
      </c>
      <c r="L2655" s="67">
        <v>0</v>
      </c>
      <c r="M2655" s="74">
        <v>0</v>
      </c>
      <c r="N2655" s="34">
        <f t="shared" si="457"/>
        <v>0.375</v>
      </c>
      <c r="O2655" s="38">
        <f t="shared" si="458"/>
        <v>0.375</v>
      </c>
      <c r="P2655" s="72" t="s">
        <v>83</v>
      </c>
      <c r="Q2655" s="43">
        <v>44833</v>
      </c>
      <c r="R2655" s="35">
        <f t="shared" si="447"/>
        <v>0</v>
      </c>
      <c r="S2655" s="35">
        <f t="shared" si="448"/>
        <v>0</v>
      </c>
      <c r="T2655" s="10" t="str">
        <f t="shared" si="454"/>
        <v>Sem - 40</v>
      </c>
      <c r="U2655" s="10" t="str">
        <f t="shared" si="455"/>
        <v>Septembre</v>
      </c>
      <c r="V2655" s="36" t="str">
        <f t="shared" si="449"/>
        <v>2026</v>
      </c>
      <c r="W2655" s="34"/>
      <c r="X2655" s="91">
        <f t="shared" si="456"/>
        <v>3.4722222222222099E-3</v>
      </c>
      <c r="Y2655" s="92" t="str">
        <f>VLOOKUP('CM-CIC'!B2586,Annuaire_roster!B:F,4,0)</f>
        <v>EL KAOUTAR Fatima Zahra</v>
      </c>
      <c r="Z2655" s="37" t="s">
        <v>110</v>
      </c>
      <c r="AA2655" s="60" t="s">
        <v>39</v>
      </c>
      <c r="AB2655" s="35" t="str">
        <f t="shared" si="450"/>
        <v/>
      </c>
      <c r="AC2655" s="35" t="str">
        <f t="shared" si="451"/>
        <v/>
      </c>
      <c r="AD2655" s="35" t="str">
        <f t="shared" si="452"/>
        <v/>
      </c>
      <c r="AE2655" s="44" t="str">
        <f t="shared" si="453"/>
        <v/>
      </c>
      <c r="AF2655" s="61"/>
      <c r="AG2655" s="45"/>
    </row>
    <row r="2656" spans="1:33" x14ac:dyDescent="0.2">
      <c r="A2656" s="59">
        <f>+VLOOKUP(B2656,Annuaire_roster!B:G,5,0)</f>
        <v>1197</v>
      </c>
      <c r="B2656" s="78" t="s">
        <v>82</v>
      </c>
      <c r="C2656" s="73">
        <v>0.29097222222222224</v>
      </c>
      <c r="D2656" s="73">
        <v>0.29166666666666669</v>
      </c>
      <c r="E2656" s="66">
        <v>0.70833333333333337</v>
      </c>
      <c r="F2656" s="66">
        <v>0.70833333333333337</v>
      </c>
      <c r="G2656" s="67"/>
      <c r="H2656" s="67"/>
      <c r="I2656" s="107" t="s">
        <v>63</v>
      </c>
      <c r="J2656" s="67"/>
      <c r="K2656" s="69">
        <v>0</v>
      </c>
      <c r="L2656" s="67">
        <v>0</v>
      </c>
      <c r="M2656" s="74">
        <v>0</v>
      </c>
      <c r="N2656" s="34">
        <f t="shared" si="457"/>
        <v>0.375</v>
      </c>
      <c r="O2656" s="38">
        <f t="shared" si="458"/>
        <v>0.375</v>
      </c>
      <c r="P2656" s="72" t="s">
        <v>83</v>
      </c>
      <c r="Q2656" s="43">
        <v>44833</v>
      </c>
      <c r="R2656" s="35">
        <f t="shared" si="447"/>
        <v>0</v>
      </c>
      <c r="S2656" s="35">
        <f t="shared" si="448"/>
        <v>0</v>
      </c>
      <c r="T2656" s="10" t="str">
        <f t="shared" si="454"/>
        <v>Sem - 40</v>
      </c>
      <c r="U2656" s="10" t="str">
        <f t="shared" si="455"/>
        <v>Septembre</v>
      </c>
      <c r="V2656" s="36" t="str">
        <f t="shared" si="449"/>
        <v>2026</v>
      </c>
      <c r="W2656" s="34"/>
      <c r="X2656" s="91">
        <f t="shared" si="456"/>
        <v>0</v>
      </c>
      <c r="Y2656" s="92" t="str">
        <f>VLOOKUP('CM-CIC'!B2587,Annuaire_roster!B:F,4,0)</f>
        <v>EL KAOUTAR Fatima Zahra</v>
      </c>
      <c r="Z2656" s="37" t="s">
        <v>110</v>
      </c>
      <c r="AA2656" s="60" t="s">
        <v>39</v>
      </c>
      <c r="AB2656" s="35" t="str">
        <f t="shared" si="450"/>
        <v/>
      </c>
      <c r="AC2656" s="35" t="str">
        <f t="shared" si="451"/>
        <v/>
      </c>
      <c r="AD2656" s="35" t="str">
        <f t="shared" si="452"/>
        <v/>
      </c>
      <c r="AE2656" s="44" t="str">
        <f t="shared" si="453"/>
        <v/>
      </c>
      <c r="AF2656" s="61"/>
      <c r="AG2656" s="45"/>
    </row>
    <row r="2657" spans="1:33" x14ac:dyDescent="0.2">
      <c r="A2657" s="59">
        <f>+VLOOKUP(B2657,Annuaire_roster!B:G,5,0)</f>
        <v>742</v>
      </c>
      <c r="B2657" s="78" t="s">
        <v>100</v>
      </c>
      <c r="C2657" s="73"/>
      <c r="D2657" s="73" t="s">
        <v>188</v>
      </c>
      <c r="E2657" s="66"/>
      <c r="F2657" s="66" t="s">
        <v>188</v>
      </c>
      <c r="G2657" s="49"/>
      <c r="H2657" s="48"/>
      <c r="I2657" s="67"/>
      <c r="J2657" s="48"/>
      <c r="K2657" s="58">
        <v>0</v>
      </c>
      <c r="L2657" s="48">
        <v>0</v>
      </c>
      <c r="M2657" s="74"/>
      <c r="N2657" s="34"/>
      <c r="O2657" s="38"/>
      <c r="P2657" s="82" t="s">
        <v>94</v>
      </c>
      <c r="Q2657" s="43">
        <v>44804</v>
      </c>
      <c r="R2657" s="35">
        <v>0</v>
      </c>
      <c r="S2657" s="35">
        <v>0</v>
      </c>
      <c r="T2657" s="10" t="str">
        <f t="shared" si="454"/>
        <v>Sem - 36</v>
      </c>
      <c r="U2657" s="10" t="str">
        <f t="shared" si="455"/>
        <v>Septembre</v>
      </c>
      <c r="V2657" s="36" t="s">
        <v>231</v>
      </c>
      <c r="W2657" s="34"/>
      <c r="X2657" s="91">
        <f t="shared" si="456"/>
        <v>0</v>
      </c>
      <c r="Y2657" s="92" t="str">
        <f>VLOOKUP('CM-CIC'!B2588,Annuaire_roster!B:F,4,0)</f>
        <v>EL KAOUTAR Fatima Zahra</v>
      </c>
      <c r="Z2657" s="37" t="s">
        <v>94</v>
      </c>
      <c r="AA2657" s="60" t="s">
        <v>39</v>
      </c>
      <c r="AB2657" s="35">
        <v>0.33333333333333298</v>
      </c>
      <c r="AC2657" s="35" t="s">
        <v>63</v>
      </c>
      <c r="AD2657" s="35" t="s">
        <v>63</v>
      </c>
      <c r="AE2657" s="44" t="s">
        <v>63</v>
      </c>
      <c r="AF2657" s="61"/>
      <c r="AG2657" s="45"/>
    </row>
    <row r="2658" spans="1:33" x14ac:dyDescent="0.2">
      <c r="A2658" s="59">
        <f>+VLOOKUP(B2658,Annuaire_roster!B:G,5,0)</f>
        <v>1007</v>
      </c>
      <c r="B2658" s="78" t="s">
        <v>103</v>
      </c>
      <c r="C2658" s="73">
        <v>0.29166666666666669</v>
      </c>
      <c r="D2658" s="73">
        <v>0.29166666666666669</v>
      </c>
      <c r="E2658" s="66">
        <v>0.70833333333333337</v>
      </c>
      <c r="F2658" s="66">
        <v>0.70833333333333337</v>
      </c>
      <c r="G2658" s="49"/>
      <c r="H2658" s="48"/>
      <c r="I2658" s="67"/>
      <c r="J2658" s="48"/>
      <c r="K2658" s="58">
        <v>0</v>
      </c>
      <c r="L2658" s="48">
        <v>0</v>
      </c>
      <c r="M2658" s="74"/>
      <c r="N2658" s="34">
        <v>0.375</v>
      </c>
      <c r="O2658" s="38">
        <v>0.375</v>
      </c>
      <c r="P2658" s="82" t="s">
        <v>94</v>
      </c>
      <c r="Q2658" s="43">
        <v>44804</v>
      </c>
      <c r="R2658" s="35">
        <v>0</v>
      </c>
      <c r="S2658" s="35">
        <v>0</v>
      </c>
      <c r="T2658" s="10" t="str">
        <f t="shared" si="454"/>
        <v>Sem - 36</v>
      </c>
      <c r="U2658" s="10" t="str">
        <f t="shared" si="455"/>
        <v>Septembre</v>
      </c>
      <c r="V2658" s="36" t="s">
        <v>231</v>
      </c>
      <c r="W2658" s="34"/>
      <c r="X2658" s="91">
        <f t="shared" si="456"/>
        <v>0</v>
      </c>
      <c r="Y2658" s="92" t="str">
        <f>VLOOKUP('CM-CIC'!B2589,Annuaire_roster!B:F,4,0)</f>
        <v>EL KAOUTAR Fatima Zahra</v>
      </c>
      <c r="Z2658" s="37" t="s">
        <v>94</v>
      </c>
      <c r="AA2658" s="60" t="s">
        <v>39</v>
      </c>
      <c r="AB2658" s="35" t="s">
        <v>63</v>
      </c>
      <c r="AC2658" s="35" t="s">
        <v>63</v>
      </c>
      <c r="AD2658" s="35" t="s">
        <v>63</v>
      </c>
      <c r="AE2658" s="44" t="s">
        <v>63</v>
      </c>
      <c r="AF2658" s="61"/>
      <c r="AG2658" s="45"/>
    </row>
    <row r="2659" spans="1:33" x14ac:dyDescent="0.2">
      <c r="A2659" s="59">
        <f>+VLOOKUP(B2659,Annuaire_roster!B:G,5,0)</f>
        <v>1145</v>
      </c>
      <c r="B2659" s="78" t="s">
        <v>74</v>
      </c>
      <c r="C2659" s="73">
        <v>0.29166666666666669</v>
      </c>
      <c r="D2659" s="73">
        <v>0.29166666666666669</v>
      </c>
      <c r="E2659" s="66">
        <v>0.70833333333333337</v>
      </c>
      <c r="F2659" s="66">
        <v>0.70833333333333337</v>
      </c>
      <c r="G2659" s="49"/>
      <c r="H2659" s="48"/>
      <c r="I2659" s="67"/>
      <c r="J2659" s="48"/>
      <c r="K2659" s="58">
        <v>0</v>
      </c>
      <c r="L2659" s="48">
        <v>0</v>
      </c>
      <c r="M2659" s="74"/>
      <c r="N2659" s="34">
        <v>0.375</v>
      </c>
      <c r="O2659" s="38">
        <v>0.375</v>
      </c>
      <c r="P2659" s="82" t="s">
        <v>94</v>
      </c>
      <c r="Q2659" s="43">
        <v>44804</v>
      </c>
      <c r="R2659" s="35">
        <v>0</v>
      </c>
      <c r="S2659" s="35">
        <v>0</v>
      </c>
      <c r="T2659" s="10" t="str">
        <f t="shared" si="454"/>
        <v>Sem - 36</v>
      </c>
      <c r="U2659" s="10" t="str">
        <f t="shared" si="455"/>
        <v>Septembre</v>
      </c>
      <c r="V2659" s="36" t="s">
        <v>231</v>
      </c>
      <c r="W2659" s="34"/>
      <c r="X2659" s="91">
        <f t="shared" si="456"/>
        <v>0</v>
      </c>
      <c r="Y2659" s="92" t="str">
        <f>VLOOKUP('CM-CIC'!B2590,Annuaire_roster!B:F,4,0)</f>
        <v>EL KAOUTAR Fatima Zahra</v>
      </c>
      <c r="Z2659" s="37" t="s">
        <v>94</v>
      </c>
      <c r="AA2659" s="60" t="s">
        <v>39</v>
      </c>
      <c r="AB2659" s="35" t="s">
        <v>63</v>
      </c>
      <c r="AC2659" s="35" t="s">
        <v>63</v>
      </c>
      <c r="AD2659" s="35" t="s">
        <v>63</v>
      </c>
      <c r="AE2659" s="44" t="s">
        <v>63</v>
      </c>
      <c r="AF2659" s="61"/>
      <c r="AG2659" s="45"/>
    </row>
    <row r="2660" spans="1:33" x14ac:dyDescent="0.2">
      <c r="A2660" s="59">
        <f>+VLOOKUP(B2660,Annuaire_roster!B:G,5,0)</f>
        <v>971</v>
      </c>
      <c r="B2660" s="78" t="s">
        <v>44</v>
      </c>
      <c r="C2660" s="65"/>
      <c r="D2660" s="65" t="s">
        <v>188</v>
      </c>
      <c r="E2660" s="66" t="s">
        <v>188</v>
      </c>
      <c r="F2660" s="66" t="s">
        <v>188</v>
      </c>
      <c r="G2660" s="49"/>
      <c r="H2660" s="48"/>
      <c r="I2660" s="69"/>
      <c r="J2660" s="48"/>
      <c r="K2660" s="58">
        <v>0</v>
      </c>
      <c r="L2660" s="48">
        <v>0</v>
      </c>
      <c r="M2660" s="70"/>
      <c r="N2660" s="34"/>
      <c r="O2660" s="38"/>
      <c r="P2660" s="82" t="s">
        <v>94</v>
      </c>
      <c r="Q2660" s="43">
        <v>44804</v>
      </c>
      <c r="R2660" s="35">
        <v>0</v>
      </c>
      <c r="S2660" s="35">
        <v>0</v>
      </c>
      <c r="T2660" s="10" t="str">
        <f t="shared" si="454"/>
        <v>Sem - 36</v>
      </c>
      <c r="U2660" s="10" t="str">
        <f t="shared" si="455"/>
        <v>Septembre</v>
      </c>
      <c r="V2660" s="36" t="s">
        <v>231</v>
      </c>
      <c r="W2660" s="34"/>
      <c r="X2660" s="91">
        <f t="shared" si="456"/>
        <v>0</v>
      </c>
      <c r="Y2660" s="92" t="str">
        <f>VLOOKUP('CM-CIC'!B2591,Annuaire_roster!B:F,4,0)</f>
        <v>EL KAOUTAR Fatima Zahra</v>
      </c>
      <c r="Z2660" s="37" t="s">
        <v>94</v>
      </c>
      <c r="AA2660" s="60" t="s">
        <v>39</v>
      </c>
      <c r="AB2660" s="35">
        <v>0.33333333333333298</v>
      </c>
      <c r="AC2660" s="35" t="s">
        <v>63</v>
      </c>
      <c r="AD2660" s="35" t="s">
        <v>63</v>
      </c>
      <c r="AE2660" s="44" t="s">
        <v>63</v>
      </c>
      <c r="AF2660" s="61"/>
      <c r="AG2660" s="45"/>
    </row>
    <row r="2661" spans="1:33" x14ac:dyDescent="0.2">
      <c r="A2661" s="59">
        <f>+VLOOKUP(B2661,Annuaire_roster!B:G,5,0)</f>
        <v>397</v>
      </c>
      <c r="B2661" s="78" t="s">
        <v>183</v>
      </c>
      <c r="C2661" s="65">
        <v>0.375</v>
      </c>
      <c r="D2661" s="65">
        <v>0.375</v>
      </c>
      <c r="E2661" s="66">
        <v>0.79166666666666663</v>
      </c>
      <c r="F2661" s="66">
        <v>0.79166666666666663</v>
      </c>
      <c r="G2661" s="49"/>
      <c r="H2661" s="48"/>
      <c r="I2661" s="69"/>
      <c r="J2661" s="48"/>
      <c r="K2661" s="58">
        <v>0</v>
      </c>
      <c r="L2661" s="48">
        <v>0</v>
      </c>
      <c r="M2661" s="70">
        <v>0</v>
      </c>
      <c r="N2661" s="34">
        <v>0.37499999999999994</v>
      </c>
      <c r="O2661" s="38">
        <v>0.37499999999999994</v>
      </c>
      <c r="P2661" s="82" t="s">
        <v>94</v>
      </c>
      <c r="Q2661" s="43">
        <v>44804</v>
      </c>
      <c r="R2661" s="35">
        <v>0</v>
      </c>
      <c r="S2661" s="35">
        <v>0</v>
      </c>
      <c r="T2661" s="10" t="str">
        <f t="shared" si="454"/>
        <v>Sem - 36</v>
      </c>
      <c r="U2661" s="10" t="str">
        <f t="shared" si="455"/>
        <v>Septembre</v>
      </c>
      <c r="V2661" s="36" t="s">
        <v>231</v>
      </c>
      <c r="W2661" s="34"/>
      <c r="X2661" s="91">
        <f t="shared" si="456"/>
        <v>0</v>
      </c>
      <c r="Y2661" s="92" t="str">
        <f>VLOOKUP('CM-CIC'!B2592,Annuaire_roster!B:F,4,0)</f>
        <v>EL KAOUTAR Fatima Zahra</v>
      </c>
      <c r="Z2661" s="37" t="s">
        <v>94</v>
      </c>
      <c r="AA2661" s="60" t="s">
        <v>39</v>
      </c>
      <c r="AB2661" s="35" t="s">
        <v>63</v>
      </c>
      <c r="AC2661" s="35" t="s">
        <v>63</v>
      </c>
      <c r="AD2661" s="35" t="s">
        <v>63</v>
      </c>
      <c r="AE2661" s="44" t="s">
        <v>63</v>
      </c>
      <c r="AF2661" s="61"/>
      <c r="AG2661" s="45"/>
    </row>
    <row r="2662" spans="1:33" x14ac:dyDescent="0.2">
      <c r="A2662" s="59">
        <f>+VLOOKUP(B2662,Annuaire_roster!B:G,5,0)</f>
        <v>669</v>
      </c>
      <c r="B2662" s="78" t="s">
        <v>99</v>
      </c>
      <c r="C2662" s="65">
        <v>0.37361111111111112</v>
      </c>
      <c r="D2662" s="65">
        <v>0.375</v>
      </c>
      <c r="E2662" s="66">
        <v>0.79166666666666663</v>
      </c>
      <c r="F2662" s="66">
        <v>0.79166666666666663</v>
      </c>
      <c r="G2662" s="49"/>
      <c r="H2662" s="48"/>
      <c r="I2662" s="69"/>
      <c r="J2662" s="48"/>
      <c r="K2662" s="58">
        <v>0</v>
      </c>
      <c r="L2662" s="48">
        <v>0</v>
      </c>
      <c r="M2662" s="70">
        <v>0</v>
      </c>
      <c r="N2662" s="34">
        <v>0.37499999999999994</v>
      </c>
      <c r="O2662" s="38">
        <v>0.37499999999999994</v>
      </c>
      <c r="P2662" s="82" t="s">
        <v>94</v>
      </c>
      <c r="Q2662" s="43">
        <v>44804</v>
      </c>
      <c r="R2662" s="35">
        <v>0</v>
      </c>
      <c r="S2662" s="35">
        <v>0</v>
      </c>
      <c r="T2662" s="10" t="str">
        <f t="shared" si="454"/>
        <v>Sem - 36</v>
      </c>
      <c r="U2662" s="10" t="str">
        <f t="shared" si="455"/>
        <v>Septembre</v>
      </c>
      <c r="V2662" s="36" t="s">
        <v>231</v>
      </c>
      <c r="W2662" s="34"/>
      <c r="X2662" s="91">
        <f t="shared" si="456"/>
        <v>1.388888888888884E-3</v>
      </c>
      <c r="Y2662" s="92" t="str">
        <f>VLOOKUP('CM-CIC'!B2593,Annuaire_roster!B:F,4,0)</f>
        <v>EL KAOUTAR Fatima Zahra</v>
      </c>
      <c r="Z2662" s="37" t="s">
        <v>94</v>
      </c>
      <c r="AA2662" s="60" t="s">
        <v>39</v>
      </c>
      <c r="AB2662" s="35" t="s">
        <v>63</v>
      </c>
      <c r="AC2662" s="35" t="s">
        <v>63</v>
      </c>
      <c r="AD2662" s="35" t="s">
        <v>63</v>
      </c>
      <c r="AE2662" s="44" t="s">
        <v>63</v>
      </c>
      <c r="AF2662" s="61"/>
      <c r="AG2662" s="45"/>
    </row>
    <row r="2663" spans="1:33" x14ac:dyDescent="0.2">
      <c r="A2663" s="59">
        <f>+VLOOKUP(B2663,Annuaire_roster!B:G,5,0)</f>
        <v>949</v>
      </c>
      <c r="B2663" s="78" t="s">
        <v>102</v>
      </c>
      <c r="C2663" s="65">
        <v>0.37430555555555556</v>
      </c>
      <c r="D2663" s="65">
        <v>0.375</v>
      </c>
      <c r="E2663" s="66">
        <v>0.79166666666666663</v>
      </c>
      <c r="F2663" s="66">
        <v>0.79166666666666663</v>
      </c>
      <c r="G2663" s="49"/>
      <c r="H2663" s="48"/>
      <c r="I2663" s="69"/>
      <c r="J2663" s="48"/>
      <c r="K2663" s="58">
        <v>0</v>
      </c>
      <c r="L2663" s="48">
        <v>0</v>
      </c>
      <c r="M2663" s="70">
        <v>0</v>
      </c>
      <c r="N2663" s="34">
        <v>0.37499999999999994</v>
      </c>
      <c r="O2663" s="38">
        <v>0.37499999999999994</v>
      </c>
      <c r="P2663" s="82" t="s">
        <v>94</v>
      </c>
      <c r="Q2663" s="43">
        <v>44804</v>
      </c>
      <c r="R2663" s="35">
        <v>0</v>
      </c>
      <c r="S2663" s="35">
        <v>0</v>
      </c>
      <c r="T2663" s="10" t="str">
        <f t="shared" si="454"/>
        <v>Sem - 36</v>
      </c>
      <c r="U2663" s="10" t="str">
        <f t="shared" si="455"/>
        <v>Septembre</v>
      </c>
      <c r="V2663" s="36" t="s">
        <v>231</v>
      </c>
      <c r="W2663" s="34"/>
      <c r="X2663" s="91">
        <f t="shared" si="456"/>
        <v>0</v>
      </c>
      <c r="Y2663" s="92" t="str">
        <f>VLOOKUP('CM-CIC'!B2594,Annuaire_roster!B:F,4,0)</f>
        <v>EL KAOUTAR Fatima Zahra</v>
      </c>
      <c r="Z2663" s="37" t="s">
        <v>94</v>
      </c>
      <c r="AA2663" s="60" t="s">
        <v>39</v>
      </c>
      <c r="AB2663" s="35" t="s">
        <v>63</v>
      </c>
      <c r="AC2663" s="35" t="s">
        <v>63</v>
      </c>
      <c r="AD2663" s="35" t="s">
        <v>63</v>
      </c>
      <c r="AE2663" s="44" t="s">
        <v>63</v>
      </c>
      <c r="AF2663" s="61"/>
      <c r="AG2663" s="45"/>
    </row>
    <row r="2664" spans="1:33" x14ac:dyDescent="0.2">
      <c r="A2664" s="59">
        <f>+VLOOKUP(B2664,Annuaire_roster!B:G,5,0)</f>
        <v>1009</v>
      </c>
      <c r="B2664" s="78" t="s">
        <v>48</v>
      </c>
      <c r="C2664" s="65">
        <v>0.37430555555555556</v>
      </c>
      <c r="D2664" s="65">
        <v>0.375</v>
      </c>
      <c r="E2664" s="66">
        <v>0.79166666666666663</v>
      </c>
      <c r="F2664" s="66">
        <v>0.79166666666666663</v>
      </c>
      <c r="G2664" s="49"/>
      <c r="H2664" s="48"/>
      <c r="I2664" s="69"/>
      <c r="J2664" s="48"/>
      <c r="K2664" s="58">
        <v>0</v>
      </c>
      <c r="L2664" s="48">
        <v>0</v>
      </c>
      <c r="M2664" s="70">
        <v>0</v>
      </c>
      <c r="N2664" s="34">
        <v>0.37499999999999994</v>
      </c>
      <c r="O2664" s="38">
        <v>0.37499999999999994</v>
      </c>
      <c r="P2664" s="82" t="s">
        <v>94</v>
      </c>
      <c r="Q2664" s="43">
        <v>44804</v>
      </c>
      <c r="R2664" s="35">
        <v>0</v>
      </c>
      <c r="S2664" s="35">
        <v>0</v>
      </c>
      <c r="T2664" s="10" t="str">
        <f t="shared" si="454"/>
        <v>Sem - 36</v>
      </c>
      <c r="U2664" s="10" t="str">
        <f t="shared" si="455"/>
        <v>Septembre</v>
      </c>
      <c r="V2664" s="36" t="s">
        <v>231</v>
      </c>
      <c r="W2664" s="34"/>
      <c r="X2664" s="91">
        <f t="shared" si="456"/>
        <v>0</v>
      </c>
      <c r="Y2664" s="92" t="str">
        <f>VLOOKUP('CM-CIC'!B2595,Annuaire_roster!B:F,4,0)</f>
        <v>EL KAOUTAR Fatima Zahra</v>
      </c>
      <c r="Z2664" s="37" t="s">
        <v>94</v>
      </c>
      <c r="AA2664" s="60" t="s">
        <v>39</v>
      </c>
      <c r="AB2664" s="35" t="s">
        <v>63</v>
      </c>
      <c r="AC2664" s="35" t="s">
        <v>63</v>
      </c>
      <c r="AD2664" s="35" t="s">
        <v>63</v>
      </c>
      <c r="AE2664" s="44" t="s">
        <v>63</v>
      </c>
      <c r="AF2664" s="61"/>
      <c r="AG2664" s="45"/>
    </row>
    <row r="2665" spans="1:33" x14ac:dyDescent="0.2">
      <c r="A2665" s="59">
        <f>+VLOOKUP(B2665,Annuaire_roster!B:G,5,0)</f>
        <v>1170</v>
      </c>
      <c r="B2665" s="78" t="s">
        <v>68</v>
      </c>
      <c r="C2665" s="65">
        <v>0.375</v>
      </c>
      <c r="D2665" s="65">
        <v>0.375</v>
      </c>
      <c r="E2665" s="66">
        <v>0.79166666666666663</v>
      </c>
      <c r="F2665" s="66">
        <v>0.79166666666666663</v>
      </c>
      <c r="G2665" s="49"/>
      <c r="H2665" s="48"/>
      <c r="I2665" s="69"/>
      <c r="J2665" s="48"/>
      <c r="K2665" s="58">
        <v>0</v>
      </c>
      <c r="L2665" s="48">
        <v>0</v>
      </c>
      <c r="M2665" s="70">
        <v>0</v>
      </c>
      <c r="N2665" s="34">
        <v>0.37499999999999994</v>
      </c>
      <c r="O2665" s="38">
        <v>0.37499999999999994</v>
      </c>
      <c r="P2665" s="82" t="s">
        <v>94</v>
      </c>
      <c r="Q2665" s="43">
        <v>44804</v>
      </c>
      <c r="R2665" s="35">
        <v>0</v>
      </c>
      <c r="S2665" s="35">
        <v>0</v>
      </c>
      <c r="T2665" s="10" t="str">
        <f t="shared" si="454"/>
        <v>Sem - 36</v>
      </c>
      <c r="U2665" s="10" t="str">
        <f t="shared" si="455"/>
        <v>Septembre</v>
      </c>
      <c r="V2665" s="36" t="s">
        <v>231</v>
      </c>
      <c r="W2665" s="34"/>
      <c r="X2665" s="91">
        <f t="shared" si="456"/>
        <v>0</v>
      </c>
      <c r="Y2665" s="92" t="str">
        <f>VLOOKUP('CM-CIC'!B2596,Annuaire_roster!B:F,4,0)</f>
        <v>EL KAOUTAR Fatima Zahra</v>
      </c>
      <c r="Z2665" s="37" t="s">
        <v>94</v>
      </c>
      <c r="AA2665" s="60" t="s">
        <v>39</v>
      </c>
      <c r="AB2665" s="35" t="s">
        <v>63</v>
      </c>
      <c r="AC2665" s="35" t="s">
        <v>63</v>
      </c>
      <c r="AD2665" s="35" t="s">
        <v>63</v>
      </c>
      <c r="AE2665" s="44" t="s">
        <v>63</v>
      </c>
      <c r="AF2665" s="61"/>
      <c r="AG2665" s="45"/>
    </row>
    <row r="2666" spans="1:33" x14ac:dyDescent="0.2">
      <c r="A2666" s="59">
        <f>+VLOOKUP(B2666,Annuaire_roster!B:G,5,0)</f>
        <v>1192</v>
      </c>
      <c r="B2666" s="78" t="s">
        <v>159</v>
      </c>
      <c r="C2666" s="65">
        <v>0.375</v>
      </c>
      <c r="D2666" s="65">
        <v>0.375</v>
      </c>
      <c r="E2666" s="66">
        <v>0.79166666666666663</v>
      </c>
      <c r="F2666" s="66">
        <v>0.79166666666666663</v>
      </c>
      <c r="G2666" s="49"/>
      <c r="H2666" s="48"/>
      <c r="I2666" s="69"/>
      <c r="J2666" s="48"/>
      <c r="K2666" s="58">
        <v>0</v>
      </c>
      <c r="L2666" s="48">
        <v>0</v>
      </c>
      <c r="M2666" s="70">
        <v>0</v>
      </c>
      <c r="N2666" s="34">
        <v>0.37499999999999994</v>
      </c>
      <c r="O2666" s="38">
        <v>0.37499999999999994</v>
      </c>
      <c r="P2666" s="82" t="s">
        <v>94</v>
      </c>
      <c r="Q2666" s="43">
        <v>44804</v>
      </c>
      <c r="R2666" s="35">
        <v>0</v>
      </c>
      <c r="S2666" s="35">
        <v>0</v>
      </c>
      <c r="T2666" s="10" t="str">
        <f t="shared" si="454"/>
        <v>Sem - 36</v>
      </c>
      <c r="U2666" s="10" t="str">
        <f t="shared" si="455"/>
        <v>Septembre</v>
      </c>
      <c r="V2666" s="36" t="s">
        <v>231</v>
      </c>
      <c r="W2666" s="34"/>
      <c r="X2666" s="91">
        <f t="shared" si="456"/>
        <v>0</v>
      </c>
      <c r="Y2666" s="92" t="str">
        <f>VLOOKUP('CM-CIC'!B2597,Annuaire_roster!B:F,4,0)</f>
        <v>EL KAOUTAR Fatima Zahra</v>
      </c>
      <c r="Z2666" s="37" t="s">
        <v>94</v>
      </c>
      <c r="AA2666" s="60" t="s">
        <v>39</v>
      </c>
      <c r="AB2666" s="35" t="s">
        <v>63</v>
      </c>
      <c r="AC2666" s="35" t="s">
        <v>63</v>
      </c>
      <c r="AD2666" s="35" t="s">
        <v>63</v>
      </c>
      <c r="AE2666" s="44" t="s">
        <v>63</v>
      </c>
      <c r="AF2666" s="61"/>
      <c r="AG2666" s="45"/>
    </row>
    <row r="2667" spans="1:33" x14ac:dyDescent="0.2">
      <c r="A2667" s="59">
        <f>+VLOOKUP(B2667,Annuaire_roster!B:G,5,0)</f>
        <v>1396</v>
      </c>
      <c r="B2667" s="78" t="s">
        <v>143</v>
      </c>
      <c r="C2667" s="65">
        <v>0.38055555555555554</v>
      </c>
      <c r="D2667" s="65">
        <v>0.375</v>
      </c>
      <c r="E2667" s="66">
        <v>0.79166666666666663</v>
      </c>
      <c r="F2667" s="66">
        <v>0.79166666666666663</v>
      </c>
      <c r="G2667" s="49"/>
      <c r="H2667" s="48"/>
      <c r="I2667" s="69">
        <v>5.5555555555555558E-3</v>
      </c>
      <c r="J2667" s="48"/>
      <c r="K2667" s="58">
        <v>5.5555555555555558E-3</v>
      </c>
      <c r="L2667" s="48">
        <v>0</v>
      </c>
      <c r="M2667" s="70">
        <v>0</v>
      </c>
      <c r="N2667" s="34">
        <v>0.36944444444444441</v>
      </c>
      <c r="O2667" s="38">
        <v>0.37499999999999994</v>
      </c>
      <c r="P2667" s="82" t="s">
        <v>94</v>
      </c>
      <c r="Q2667" s="43">
        <v>44804</v>
      </c>
      <c r="R2667" s="35">
        <v>0</v>
      </c>
      <c r="S2667" s="35">
        <v>5.5555555555555558E-3</v>
      </c>
      <c r="T2667" s="10" t="str">
        <f t="shared" si="454"/>
        <v>Sem - 36</v>
      </c>
      <c r="U2667" s="10" t="str">
        <f t="shared" si="455"/>
        <v>Septembre</v>
      </c>
      <c r="V2667" s="36" t="s">
        <v>231</v>
      </c>
      <c r="W2667" s="34"/>
      <c r="X2667" s="91">
        <f t="shared" si="456"/>
        <v>0</v>
      </c>
      <c r="Y2667" s="92" t="str">
        <f>VLOOKUP('CM-CIC'!B2598,Annuaire_roster!B:F,4,0)</f>
        <v>EL KAOUTAR Fatima Zahra</v>
      </c>
      <c r="Z2667" s="37" t="s">
        <v>94</v>
      </c>
      <c r="AA2667" s="60">
        <v>0</v>
      </c>
      <c r="AB2667" s="35" t="s">
        <v>63</v>
      </c>
      <c r="AC2667" s="35" t="s">
        <v>63</v>
      </c>
      <c r="AD2667" s="35" t="s">
        <v>63</v>
      </c>
      <c r="AE2667" s="44" t="s">
        <v>63</v>
      </c>
      <c r="AF2667" s="61"/>
      <c r="AG2667" s="45"/>
    </row>
    <row r="2668" spans="1:33" x14ac:dyDescent="0.2">
      <c r="A2668" s="59">
        <f>+VLOOKUP(B2668,Annuaire_roster!B:G,5,0)</f>
        <v>1442</v>
      </c>
      <c r="B2668" s="78" t="s">
        <v>152</v>
      </c>
      <c r="C2668" s="65">
        <v>0.37361111111111112</v>
      </c>
      <c r="D2668" s="65">
        <v>0.375</v>
      </c>
      <c r="E2668" s="66">
        <v>0.79166666666666663</v>
      </c>
      <c r="F2668" s="66">
        <v>0.79166666666666663</v>
      </c>
      <c r="G2668" s="49"/>
      <c r="H2668" s="48"/>
      <c r="I2668" s="69"/>
      <c r="J2668" s="48"/>
      <c r="K2668" s="58">
        <v>0</v>
      </c>
      <c r="L2668" s="48">
        <v>0</v>
      </c>
      <c r="M2668" s="70">
        <v>0</v>
      </c>
      <c r="N2668" s="34">
        <v>0.37499999999999994</v>
      </c>
      <c r="O2668" s="38">
        <v>0.37499999999999994</v>
      </c>
      <c r="P2668" s="82" t="s">
        <v>94</v>
      </c>
      <c r="Q2668" s="43">
        <v>44804</v>
      </c>
      <c r="R2668" s="35">
        <v>0</v>
      </c>
      <c r="S2668" s="35">
        <v>0</v>
      </c>
      <c r="T2668" s="10" t="str">
        <f t="shared" si="454"/>
        <v>Sem - 36</v>
      </c>
      <c r="U2668" s="10" t="str">
        <f t="shared" si="455"/>
        <v>Septembre</v>
      </c>
      <c r="V2668" s="36" t="s">
        <v>231</v>
      </c>
      <c r="W2668" s="34"/>
      <c r="X2668" s="91">
        <f t="shared" si="456"/>
        <v>1.388888888888884E-3</v>
      </c>
      <c r="Y2668" s="92" t="str">
        <f>VLOOKUP('CM-CIC'!B2599,Annuaire_roster!B:F,4,0)</f>
        <v>EL KAOUTAR Fatima Zahra</v>
      </c>
      <c r="Z2668" s="37" t="s">
        <v>94</v>
      </c>
      <c r="AA2668" s="60">
        <v>0</v>
      </c>
      <c r="AB2668" s="35" t="s">
        <v>63</v>
      </c>
      <c r="AC2668" s="35" t="s">
        <v>63</v>
      </c>
      <c r="AD2668" s="35" t="s">
        <v>63</v>
      </c>
      <c r="AE2668" s="44" t="s">
        <v>63</v>
      </c>
      <c r="AF2668" s="61"/>
      <c r="AG2668" s="45"/>
    </row>
    <row r="2669" spans="1:33" x14ac:dyDescent="0.2">
      <c r="A2669" s="59">
        <f>+VLOOKUP(B2669,Annuaire_roster!B:G,5,0)</f>
        <v>1485</v>
      </c>
      <c r="B2669" s="78" t="s">
        <v>178</v>
      </c>
      <c r="C2669" s="65">
        <v>0.37152777777777779</v>
      </c>
      <c r="D2669" s="65">
        <v>0.375</v>
      </c>
      <c r="E2669" s="66">
        <v>0.79166666666666663</v>
      </c>
      <c r="F2669" s="66">
        <v>0.79166666666666663</v>
      </c>
      <c r="G2669" s="49"/>
      <c r="H2669" s="48"/>
      <c r="I2669" s="69"/>
      <c r="J2669" s="48"/>
      <c r="K2669" s="58">
        <v>0</v>
      </c>
      <c r="L2669" s="48">
        <v>0</v>
      </c>
      <c r="M2669" s="70">
        <v>0</v>
      </c>
      <c r="N2669" s="34">
        <v>0.37499999999999994</v>
      </c>
      <c r="O2669" s="38">
        <v>0.37499999999999994</v>
      </c>
      <c r="P2669" s="82" t="s">
        <v>94</v>
      </c>
      <c r="Q2669" s="43">
        <v>44804</v>
      </c>
      <c r="R2669" s="35">
        <v>0</v>
      </c>
      <c r="S2669" s="35">
        <v>0</v>
      </c>
      <c r="T2669" s="10" t="str">
        <f t="shared" si="454"/>
        <v>Sem - 36</v>
      </c>
      <c r="U2669" s="10" t="str">
        <f t="shared" si="455"/>
        <v>Septembre</v>
      </c>
      <c r="V2669" s="36" t="s">
        <v>231</v>
      </c>
      <c r="W2669" s="34"/>
      <c r="X2669" s="91">
        <f t="shared" si="456"/>
        <v>3.4722222222222099E-3</v>
      </c>
      <c r="Y2669" s="92" t="str">
        <f>VLOOKUP('CM-CIC'!B2600,Annuaire_roster!B:F,4,0)</f>
        <v>EL KAOUTAR Fatima Zahra</v>
      </c>
      <c r="Z2669" s="37" t="s">
        <v>94</v>
      </c>
      <c r="AA2669" s="60">
        <v>0</v>
      </c>
      <c r="AB2669" s="35" t="s">
        <v>63</v>
      </c>
      <c r="AC2669" s="35" t="s">
        <v>63</v>
      </c>
      <c r="AD2669" s="35" t="s">
        <v>63</v>
      </c>
      <c r="AE2669" s="44" t="s">
        <v>63</v>
      </c>
      <c r="AF2669" s="61"/>
      <c r="AG2669" s="45"/>
    </row>
    <row r="2670" spans="1:33" x14ac:dyDescent="0.2">
      <c r="A2670" s="59">
        <f>+VLOOKUP(B2670,Annuaire_roster!B:G,5,0)</f>
        <v>1499</v>
      </c>
      <c r="B2670" s="78" t="s">
        <v>162</v>
      </c>
      <c r="C2670" s="65">
        <v>0.375</v>
      </c>
      <c r="D2670" s="65">
        <v>0.375</v>
      </c>
      <c r="E2670" s="66">
        <v>0.79166666666666663</v>
      </c>
      <c r="F2670" s="66">
        <v>0.79166666666666663</v>
      </c>
      <c r="G2670" s="49"/>
      <c r="H2670" s="48"/>
      <c r="I2670" s="69"/>
      <c r="J2670" s="48"/>
      <c r="K2670" s="58">
        <v>0</v>
      </c>
      <c r="L2670" s="48">
        <v>0</v>
      </c>
      <c r="M2670" s="70">
        <v>0</v>
      </c>
      <c r="N2670" s="34">
        <v>0.37499999999999994</v>
      </c>
      <c r="O2670" s="38">
        <v>0.37499999999999994</v>
      </c>
      <c r="P2670" s="82" t="s">
        <v>94</v>
      </c>
      <c r="Q2670" s="43">
        <v>44804</v>
      </c>
      <c r="R2670" s="35">
        <v>0</v>
      </c>
      <c r="S2670" s="35">
        <v>0</v>
      </c>
      <c r="T2670" s="10" t="str">
        <f t="shared" si="454"/>
        <v>Sem - 36</v>
      </c>
      <c r="U2670" s="10" t="str">
        <f t="shared" si="455"/>
        <v>Septembre</v>
      </c>
      <c r="V2670" s="36" t="s">
        <v>231</v>
      </c>
      <c r="W2670" s="34"/>
      <c r="X2670" s="91">
        <f t="shared" si="456"/>
        <v>0</v>
      </c>
      <c r="Y2670" s="92" t="str">
        <f>VLOOKUP('CM-CIC'!B2601,Annuaire_roster!B:F,4,0)</f>
        <v>EL KAOUTAR Fatima Zahra</v>
      </c>
      <c r="Z2670" s="37" t="s">
        <v>94</v>
      </c>
      <c r="AA2670" s="60">
        <v>0</v>
      </c>
      <c r="AB2670" s="35" t="s">
        <v>63</v>
      </c>
      <c r="AC2670" s="35" t="s">
        <v>63</v>
      </c>
      <c r="AD2670" s="35" t="s">
        <v>63</v>
      </c>
      <c r="AE2670" s="44" t="s">
        <v>63</v>
      </c>
      <c r="AF2670" s="61"/>
      <c r="AG2670" s="45"/>
    </row>
    <row r="2671" spans="1:33" x14ac:dyDescent="0.2">
      <c r="A2671" s="59">
        <f>+VLOOKUP(B2671,Annuaire_roster!B:G,5,0)</f>
        <v>1131</v>
      </c>
      <c r="B2671" s="78" t="s">
        <v>179</v>
      </c>
      <c r="C2671" s="65">
        <v>0.37430555555555556</v>
      </c>
      <c r="D2671" s="65">
        <v>0.375</v>
      </c>
      <c r="E2671" s="66">
        <v>0.79166666666666663</v>
      </c>
      <c r="F2671" s="66">
        <v>0.79166666666666663</v>
      </c>
      <c r="G2671" s="49"/>
      <c r="H2671" s="48"/>
      <c r="I2671" s="69"/>
      <c r="J2671" s="48"/>
      <c r="K2671" s="58">
        <v>0</v>
      </c>
      <c r="L2671" s="48">
        <v>0</v>
      </c>
      <c r="M2671" s="70">
        <v>0</v>
      </c>
      <c r="N2671" s="34">
        <v>0.37499999999999994</v>
      </c>
      <c r="O2671" s="38">
        <v>0.37499999999999994</v>
      </c>
      <c r="P2671" s="82" t="s">
        <v>94</v>
      </c>
      <c r="Q2671" s="43">
        <v>44804</v>
      </c>
      <c r="R2671" s="35">
        <v>0</v>
      </c>
      <c r="S2671" s="35">
        <v>0</v>
      </c>
      <c r="T2671" s="10" t="str">
        <f t="shared" si="454"/>
        <v>Sem - 36</v>
      </c>
      <c r="U2671" s="10" t="str">
        <f t="shared" si="455"/>
        <v>Septembre</v>
      </c>
      <c r="V2671" s="36" t="s">
        <v>231</v>
      </c>
      <c r="W2671" s="34"/>
      <c r="X2671" s="91">
        <f t="shared" si="456"/>
        <v>0</v>
      </c>
      <c r="Y2671" s="92" t="str">
        <f>VLOOKUP('CM-CIC'!B2602,Annuaire_roster!B:F,4,0)</f>
        <v>EL KAOUTAR Fatima Zahra</v>
      </c>
      <c r="Z2671" s="37" t="s">
        <v>94</v>
      </c>
      <c r="AA2671" s="60" t="s">
        <v>39</v>
      </c>
      <c r="AB2671" s="35" t="s">
        <v>63</v>
      </c>
      <c r="AC2671" s="35" t="s">
        <v>63</v>
      </c>
      <c r="AD2671" s="35" t="s">
        <v>63</v>
      </c>
      <c r="AE2671" s="44" t="s">
        <v>63</v>
      </c>
      <c r="AF2671" s="61"/>
      <c r="AG2671" s="45"/>
    </row>
    <row r="2672" spans="1:33" x14ac:dyDescent="0.2">
      <c r="A2672" s="59">
        <f>+VLOOKUP(B2672,Annuaire_roster!B:G,5,0)</f>
        <v>1397</v>
      </c>
      <c r="B2672" s="78" t="s">
        <v>145</v>
      </c>
      <c r="C2672" s="65">
        <v>0.37361111111111112</v>
      </c>
      <c r="D2672" s="65">
        <v>0.375</v>
      </c>
      <c r="E2672" s="66">
        <v>0.79166666666666663</v>
      </c>
      <c r="F2672" s="66">
        <v>0.79166666666666663</v>
      </c>
      <c r="G2672" s="49"/>
      <c r="H2672" s="48"/>
      <c r="I2672" s="69"/>
      <c r="J2672" s="48"/>
      <c r="K2672" s="58">
        <v>0</v>
      </c>
      <c r="L2672" s="48">
        <v>0</v>
      </c>
      <c r="M2672" s="70">
        <v>0</v>
      </c>
      <c r="N2672" s="34">
        <v>0.37499999999999994</v>
      </c>
      <c r="O2672" s="38">
        <v>0.37499999999999994</v>
      </c>
      <c r="P2672" s="82" t="s">
        <v>94</v>
      </c>
      <c r="Q2672" s="43">
        <v>44804</v>
      </c>
      <c r="R2672" s="35">
        <v>0</v>
      </c>
      <c r="S2672" s="35">
        <v>0</v>
      </c>
      <c r="T2672" s="10" t="str">
        <f t="shared" si="454"/>
        <v>Sem - 36</v>
      </c>
      <c r="U2672" s="10" t="str">
        <f t="shared" si="455"/>
        <v>Septembre</v>
      </c>
      <c r="V2672" s="36" t="s">
        <v>231</v>
      </c>
      <c r="W2672" s="34"/>
      <c r="X2672" s="91">
        <f t="shared" si="456"/>
        <v>1.388888888888884E-3</v>
      </c>
      <c r="Y2672" s="92" t="str">
        <f>VLOOKUP('CM-CIC'!B2603,Annuaire_roster!B:F,4,0)</f>
        <v>EL KAOUTAR Fatima Zahra</v>
      </c>
      <c r="Z2672" s="37" t="s">
        <v>94</v>
      </c>
      <c r="AA2672" s="60">
        <v>0</v>
      </c>
      <c r="AB2672" s="35" t="s">
        <v>63</v>
      </c>
      <c r="AC2672" s="35" t="s">
        <v>63</v>
      </c>
      <c r="AD2672" s="35" t="s">
        <v>63</v>
      </c>
      <c r="AE2672" s="44" t="s">
        <v>63</v>
      </c>
      <c r="AF2672" s="61"/>
      <c r="AG2672" s="45"/>
    </row>
    <row r="2673" spans="1:33" x14ac:dyDescent="0.2">
      <c r="A2673" s="59">
        <f>+VLOOKUP(B2673,Annuaire_roster!B:G,5,0)</f>
        <v>1444</v>
      </c>
      <c r="B2673" s="78" t="s">
        <v>153</v>
      </c>
      <c r="C2673" s="65"/>
      <c r="D2673" s="65">
        <v>0.375</v>
      </c>
      <c r="E2673" s="66"/>
      <c r="F2673" s="66">
        <v>0.79166666666666663</v>
      </c>
      <c r="G2673" s="49"/>
      <c r="H2673" s="48"/>
      <c r="I2673" s="69"/>
      <c r="J2673" s="48"/>
      <c r="K2673" s="58">
        <v>0</v>
      </c>
      <c r="L2673" s="48">
        <v>0</v>
      </c>
      <c r="M2673" s="70" t="s">
        <v>187</v>
      </c>
      <c r="N2673" s="34" t="s">
        <v>63</v>
      </c>
      <c r="O2673" s="38">
        <v>0.37499999999999994</v>
      </c>
      <c r="P2673" s="82" t="s">
        <v>94</v>
      </c>
      <c r="Q2673" s="43">
        <v>44804</v>
      </c>
      <c r="R2673" s="35">
        <v>0.37499999999999994</v>
      </c>
      <c r="S2673" s="35">
        <v>0.37499999999999994</v>
      </c>
      <c r="T2673" s="10" t="str">
        <f t="shared" si="454"/>
        <v>Sem - 36</v>
      </c>
      <c r="U2673" s="10" t="str">
        <f t="shared" si="455"/>
        <v>Septembre</v>
      </c>
      <c r="V2673" s="36" t="s">
        <v>231</v>
      </c>
      <c r="W2673" s="34"/>
      <c r="X2673" s="91">
        <f t="shared" si="456"/>
        <v>0</v>
      </c>
      <c r="Y2673" s="92" t="str">
        <f>VLOOKUP('CM-CIC'!B2604,Annuaire_roster!B:F,4,0)</f>
        <v>EL KAOUTAR Fatima Zahra</v>
      </c>
      <c r="Z2673" s="37" t="s">
        <v>94</v>
      </c>
      <c r="AA2673" s="60">
        <v>0</v>
      </c>
      <c r="AB2673" s="35" t="s">
        <v>63</v>
      </c>
      <c r="AC2673" s="35" t="s">
        <v>63</v>
      </c>
      <c r="AD2673" s="35" t="s">
        <v>63</v>
      </c>
      <c r="AE2673" s="44" t="s">
        <v>63</v>
      </c>
      <c r="AF2673" s="61"/>
      <c r="AG2673" s="45"/>
    </row>
    <row r="2674" spans="1:33" x14ac:dyDescent="0.2">
      <c r="A2674" s="59">
        <f>+VLOOKUP(B2674,Annuaire_roster!B:G,5,0)</f>
        <v>1008</v>
      </c>
      <c r="B2674" s="78" t="s">
        <v>104</v>
      </c>
      <c r="C2674" s="65">
        <v>0.37430555555555556</v>
      </c>
      <c r="D2674" s="65">
        <v>0.375</v>
      </c>
      <c r="E2674" s="66">
        <v>0.79166666666666663</v>
      </c>
      <c r="F2674" s="66">
        <v>0.79166666666666663</v>
      </c>
      <c r="G2674" s="49"/>
      <c r="H2674" s="48"/>
      <c r="I2674" s="69"/>
      <c r="J2674" s="48"/>
      <c r="K2674" s="58">
        <v>0</v>
      </c>
      <c r="L2674" s="48">
        <v>0</v>
      </c>
      <c r="M2674" s="70">
        <v>0</v>
      </c>
      <c r="N2674" s="34">
        <v>0.37499999999999994</v>
      </c>
      <c r="O2674" s="38">
        <v>0.37499999999999994</v>
      </c>
      <c r="P2674" s="82" t="s">
        <v>94</v>
      </c>
      <c r="Q2674" s="43">
        <v>44804</v>
      </c>
      <c r="R2674" s="35">
        <v>0</v>
      </c>
      <c r="S2674" s="35">
        <v>0</v>
      </c>
      <c r="T2674" s="10" t="str">
        <f t="shared" si="454"/>
        <v>Sem - 36</v>
      </c>
      <c r="U2674" s="10" t="str">
        <f t="shared" si="455"/>
        <v>Septembre</v>
      </c>
      <c r="V2674" s="36" t="s">
        <v>231</v>
      </c>
      <c r="W2674" s="34"/>
      <c r="X2674" s="91">
        <f t="shared" si="456"/>
        <v>0</v>
      </c>
      <c r="Y2674" s="92" t="str">
        <f>VLOOKUP('CM-CIC'!B2605,Annuaire_roster!B:F,4,0)</f>
        <v>EL KAOUTAR Fatima Zahra</v>
      </c>
      <c r="Z2674" s="37" t="s">
        <v>94</v>
      </c>
      <c r="AA2674" s="60" t="s">
        <v>39</v>
      </c>
      <c r="AB2674" s="35" t="s">
        <v>63</v>
      </c>
      <c r="AC2674" s="35" t="s">
        <v>63</v>
      </c>
      <c r="AD2674" s="35" t="s">
        <v>63</v>
      </c>
      <c r="AE2674" s="44" t="s">
        <v>63</v>
      </c>
      <c r="AF2674" s="61"/>
      <c r="AG2674" s="45"/>
    </row>
    <row r="2675" spans="1:33" x14ac:dyDescent="0.2">
      <c r="A2675" s="59">
        <f>+VLOOKUP(B2675,Annuaire_roster!B:G,5,0)</f>
        <v>1388</v>
      </c>
      <c r="B2675" s="78" t="s">
        <v>125</v>
      </c>
      <c r="C2675" s="65">
        <v>0.41666666666666669</v>
      </c>
      <c r="D2675" s="65">
        <v>0.41666666666666669</v>
      </c>
      <c r="E2675" s="66">
        <v>0.83333333333333337</v>
      </c>
      <c r="F2675" s="66">
        <v>0.83333333333333337</v>
      </c>
      <c r="G2675" s="49"/>
      <c r="H2675" s="48"/>
      <c r="I2675" s="69"/>
      <c r="J2675" s="48"/>
      <c r="K2675" s="58">
        <v>0</v>
      </c>
      <c r="L2675" s="48">
        <v>0</v>
      </c>
      <c r="M2675" s="70">
        <v>0</v>
      </c>
      <c r="N2675" s="34">
        <v>0.375</v>
      </c>
      <c r="O2675" s="38">
        <v>0.375</v>
      </c>
      <c r="P2675" s="82" t="s">
        <v>94</v>
      </c>
      <c r="Q2675" s="43">
        <v>44804</v>
      </c>
      <c r="R2675" s="35">
        <v>0</v>
      </c>
      <c r="S2675" s="35">
        <v>0</v>
      </c>
      <c r="T2675" s="10" t="str">
        <f t="shared" si="454"/>
        <v>Sem - 36</v>
      </c>
      <c r="U2675" s="10" t="str">
        <f t="shared" si="455"/>
        <v>Septembre</v>
      </c>
      <c r="V2675" s="36" t="s">
        <v>231</v>
      </c>
      <c r="W2675" s="34"/>
      <c r="X2675" s="91">
        <f t="shared" si="456"/>
        <v>0</v>
      </c>
      <c r="Y2675" s="92" t="str">
        <f>VLOOKUP('CM-CIC'!B2606,Annuaire_roster!B:F,4,0)</f>
        <v>EL KAOUTAR Fatima Zahra</v>
      </c>
      <c r="Z2675" s="37" t="s">
        <v>94</v>
      </c>
      <c r="AA2675" s="60">
        <v>0</v>
      </c>
      <c r="AB2675" s="35" t="s">
        <v>63</v>
      </c>
      <c r="AC2675" s="35" t="s">
        <v>63</v>
      </c>
      <c r="AD2675" s="35" t="s">
        <v>63</v>
      </c>
      <c r="AE2675" s="44" t="s">
        <v>63</v>
      </c>
      <c r="AF2675" s="61"/>
      <c r="AG2675" s="45"/>
    </row>
    <row r="2676" spans="1:33" x14ac:dyDescent="0.2">
      <c r="A2676" s="59">
        <f>+VLOOKUP(B2676,Annuaire_roster!B:G,5,0)</f>
        <v>1463</v>
      </c>
      <c r="B2676" s="78" t="s">
        <v>163</v>
      </c>
      <c r="C2676" s="65">
        <v>0.41666666666666669</v>
      </c>
      <c r="D2676" s="65">
        <v>0.41666666666666669</v>
      </c>
      <c r="E2676" s="66">
        <v>0.83333333333333337</v>
      </c>
      <c r="F2676" s="66">
        <v>0.83333333333333337</v>
      </c>
      <c r="G2676" s="49"/>
      <c r="H2676" s="48"/>
      <c r="I2676" s="69"/>
      <c r="J2676" s="48"/>
      <c r="K2676" s="58">
        <v>0</v>
      </c>
      <c r="L2676" s="48">
        <v>0</v>
      </c>
      <c r="M2676" s="70">
        <v>0</v>
      </c>
      <c r="N2676" s="34">
        <v>0.375</v>
      </c>
      <c r="O2676" s="38">
        <v>0.375</v>
      </c>
      <c r="P2676" s="82" t="s">
        <v>94</v>
      </c>
      <c r="Q2676" s="43">
        <v>44804</v>
      </c>
      <c r="R2676" s="35">
        <v>0</v>
      </c>
      <c r="S2676" s="35">
        <v>0</v>
      </c>
      <c r="T2676" s="10" t="str">
        <f t="shared" si="454"/>
        <v>Sem - 36</v>
      </c>
      <c r="U2676" s="10" t="str">
        <f t="shared" si="455"/>
        <v>Septembre</v>
      </c>
      <c r="V2676" s="36" t="s">
        <v>231</v>
      </c>
      <c r="W2676" s="34"/>
      <c r="X2676" s="91">
        <f t="shared" si="456"/>
        <v>0</v>
      </c>
      <c r="Y2676" s="92" t="str">
        <f>VLOOKUP('CM-CIC'!B2607,Annuaire_roster!B:F,4,0)</f>
        <v>EL KAOUTAR Fatima Zahra</v>
      </c>
      <c r="Z2676" s="37" t="s">
        <v>94</v>
      </c>
      <c r="AA2676" s="60">
        <v>0</v>
      </c>
      <c r="AB2676" s="35" t="s">
        <v>63</v>
      </c>
      <c r="AC2676" s="35" t="s">
        <v>63</v>
      </c>
      <c r="AD2676" s="35" t="s">
        <v>63</v>
      </c>
      <c r="AE2676" s="44" t="s">
        <v>63</v>
      </c>
      <c r="AF2676" s="61"/>
      <c r="AG2676" s="45"/>
    </row>
    <row r="2677" spans="1:33" x14ac:dyDescent="0.2">
      <c r="A2677" s="59">
        <f>+VLOOKUP(B2677,Annuaire_roster!B:G,5,0)</f>
        <v>1498</v>
      </c>
      <c r="B2677" s="78" t="s">
        <v>180</v>
      </c>
      <c r="C2677" s="65">
        <v>0.41666666666666669</v>
      </c>
      <c r="D2677" s="65">
        <v>0.41666666666666669</v>
      </c>
      <c r="E2677" s="66">
        <v>0.83333333333333337</v>
      </c>
      <c r="F2677" s="66">
        <v>0.83333333333333337</v>
      </c>
      <c r="G2677" s="49"/>
      <c r="H2677" s="48"/>
      <c r="I2677" s="69"/>
      <c r="J2677" s="48"/>
      <c r="K2677" s="58">
        <v>0</v>
      </c>
      <c r="L2677" s="48">
        <v>0</v>
      </c>
      <c r="M2677" s="70">
        <v>0</v>
      </c>
      <c r="N2677" s="34">
        <v>0.375</v>
      </c>
      <c r="O2677" s="38">
        <v>0.375</v>
      </c>
      <c r="P2677" s="82" t="s">
        <v>94</v>
      </c>
      <c r="Q2677" s="43">
        <v>44804</v>
      </c>
      <c r="R2677" s="35">
        <v>0</v>
      </c>
      <c r="S2677" s="35">
        <v>0</v>
      </c>
      <c r="T2677" s="10" t="str">
        <f t="shared" si="454"/>
        <v>Sem - 36</v>
      </c>
      <c r="U2677" s="10" t="str">
        <f t="shared" si="455"/>
        <v>Septembre</v>
      </c>
      <c r="V2677" s="36" t="s">
        <v>231</v>
      </c>
      <c r="W2677" s="34"/>
      <c r="X2677" s="91">
        <f t="shared" si="456"/>
        <v>0</v>
      </c>
      <c r="Y2677" s="92" t="str">
        <f>VLOOKUP('CM-CIC'!B2608,Annuaire_roster!B:F,4,0)</f>
        <v>EL KAOUTAR Fatima Zahra</v>
      </c>
      <c r="Z2677" s="37" t="s">
        <v>94</v>
      </c>
      <c r="AA2677" s="60">
        <v>0</v>
      </c>
      <c r="AB2677" s="35" t="s">
        <v>63</v>
      </c>
      <c r="AC2677" s="35" t="s">
        <v>63</v>
      </c>
      <c r="AD2677" s="35" t="s">
        <v>63</v>
      </c>
      <c r="AE2677" s="44" t="s">
        <v>63</v>
      </c>
      <c r="AF2677" s="61"/>
      <c r="AG2677" s="45"/>
    </row>
    <row r="2678" spans="1:33" x14ac:dyDescent="0.2">
      <c r="A2678" s="59">
        <f>+VLOOKUP(B2678,Annuaire_roster!B:G,5,0)</f>
        <v>1469</v>
      </c>
      <c r="B2678" s="78" t="s">
        <v>177</v>
      </c>
      <c r="C2678" s="65">
        <v>0.41666666666666669</v>
      </c>
      <c r="D2678" s="65">
        <v>0.41666666666666669</v>
      </c>
      <c r="E2678" s="66">
        <v>0.83333333333333337</v>
      </c>
      <c r="F2678" s="66">
        <v>0.83333333333333337</v>
      </c>
      <c r="G2678" s="49"/>
      <c r="H2678" s="48"/>
      <c r="I2678" s="69"/>
      <c r="J2678" s="48"/>
      <c r="K2678" s="58">
        <v>0</v>
      </c>
      <c r="L2678" s="48">
        <v>0</v>
      </c>
      <c r="M2678" s="70">
        <v>0</v>
      </c>
      <c r="N2678" s="34">
        <v>0.375</v>
      </c>
      <c r="O2678" s="38">
        <v>0.375</v>
      </c>
      <c r="P2678" s="82" t="s">
        <v>94</v>
      </c>
      <c r="Q2678" s="43">
        <v>44804</v>
      </c>
      <c r="R2678" s="35">
        <v>0</v>
      </c>
      <c r="S2678" s="35">
        <v>0</v>
      </c>
      <c r="T2678" s="10" t="str">
        <f t="shared" si="454"/>
        <v>Sem - 36</v>
      </c>
      <c r="U2678" s="10" t="str">
        <f t="shared" si="455"/>
        <v>Septembre</v>
      </c>
      <c r="V2678" s="36" t="s">
        <v>231</v>
      </c>
      <c r="W2678" s="34"/>
      <c r="X2678" s="91">
        <f t="shared" si="456"/>
        <v>0</v>
      </c>
      <c r="Y2678" s="92" t="str">
        <f>VLOOKUP('CM-CIC'!B2609,Annuaire_roster!B:F,4,0)</f>
        <v>EL KAOUTAR Fatima Zahra</v>
      </c>
      <c r="Z2678" s="37" t="s">
        <v>94</v>
      </c>
      <c r="AA2678" s="60">
        <v>0</v>
      </c>
      <c r="AB2678" s="35" t="s">
        <v>63</v>
      </c>
      <c r="AC2678" s="35" t="s">
        <v>63</v>
      </c>
      <c r="AD2678" s="35" t="s">
        <v>63</v>
      </c>
      <c r="AE2678" s="44" t="s">
        <v>63</v>
      </c>
      <c r="AF2678" s="61"/>
      <c r="AG2678" s="45"/>
    </row>
    <row r="2679" spans="1:33" x14ac:dyDescent="0.2">
      <c r="A2679" s="59">
        <f>+VLOOKUP(B2679,Annuaire_roster!B:G,5,0)</f>
        <v>1132</v>
      </c>
      <c r="B2679" s="78" t="s">
        <v>46</v>
      </c>
      <c r="C2679" s="65">
        <v>0.37430555555555556</v>
      </c>
      <c r="D2679" s="65">
        <v>0.375</v>
      </c>
      <c r="E2679" s="66">
        <v>0.79166666666666663</v>
      </c>
      <c r="F2679" s="66">
        <v>0.79166666666666663</v>
      </c>
      <c r="G2679" s="49"/>
      <c r="H2679" s="48"/>
      <c r="I2679" s="69"/>
      <c r="J2679" s="48"/>
      <c r="K2679" s="58">
        <v>0</v>
      </c>
      <c r="L2679" s="48">
        <v>0</v>
      </c>
      <c r="M2679" s="70">
        <v>0</v>
      </c>
      <c r="N2679" s="34">
        <v>0.37499999999999994</v>
      </c>
      <c r="O2679" s="38">
        <v>0.37499999999999994</v>
      </c>
      <c r="P2679" s="82" t="s">
        <v>94</v>
      </c>
      <c r="Q2679" s="43">
        <v>44804</v>
      </c>
      <c r="R2679" s="35">
        <v>0</v>
      </c>
      <c r="S2679" s="35">
        <v>0</v>
      </c>
      <c r="T2679" s="10" t="str">
        <f t="shared" si="454"/>
        <v>Sem - 36</v>
      </c>
      <c r="U2679" s="10" t="str">
        <f t="shared" si="455"/>
        <v>Septembre</v>
      </c>
      <c r="V2679" s="36" t="s">
        <v>231</v>
      </c>
      <c r="W2679" s="34"/>
      <c r="X2679" s="91">
        <f t="shared" si="456"/>
        <v>0</v>
      </c>
      <c r="Y2679" s="92" t="str">
        <f>VLOOKUP('CM-CIC'!B2610,Annuaire_roster!B:F,4,0)</f>
        <v>EL KAOUTAR Fatima Zahra</v>
      </c>
      <c r="Z2679" s="37" t="s">
        <v>94</v>
      </c>
      <c r="AA2679" s="60" t="s">
        <v>39</v>
      </c>
      <c r="AB2679" s="35" t="s">
        <v>63</v>
      </c>
      <c r="AC2679" s="35" t="s">
        <v>63</v>
      </c>
      <c r="AD2679" s="35" t="s">
        <v>63</v>
      </c>
      <c r="AE2679" s="44" t="s">
        <v>63</v>
      </c>
      <c r="AF2679" s="61"/>
      <c r="AG2679" s="45"/>
    </row>
    <row r="2680" spans="1:33" x14ac:dyDescent="0.2">
      <c r="A2680" s="59">
        <f>+VLOOKUP(B2680,Annuaire_roster!B:G,5,0)</f>
        <v>1154</v>
      </c>
      <c r="B2680" s="78" t="s">
        <v>70</v>
      </c>
      <c r="C2680" s="65">
        <v>0.375</v>
      </c>
      <c r="D2680" s="65">
        <v>0.375</v>
      </c>
      <c r="E2680" s="66">
        <v>0.79166666666666663</v>
      </c>
      <c r="F2680" s="66">
        <v>0.79166666666666663</v>
      </c>
      <c r="G2680" s="49"/>
      <c r="H2680" s="48"/>
      <c r="I2680" s="69"/>
      <c r="J2680" s="48"/>
      <c r="K2680" s="58">
        <v>0</v>
      </c>
      <c r="L2680" s="48">
        <v>0</v>
      </c>
      <c r="M2680" s="70">
        <v>0</v>
      </c>
      <c r="N2680" s="34">
        <v>0.37499999999999994</v>
      </c>
      <c r="O2680" s="38">
        <v>0.37499999999999994</v>
      </c>
      <c r="P2680" s="82" t="s">
        <v>94</v>
      </c>
      <c r="Q2680" s="43">
        <v>44804</v>
      </c>
      <c r="R2680" s="35">
        <v>0</v>
      </c>
      <c r="S2680" s="35">
        <v>0</v>
      </c>
      <c r="T2680" s="10" t="str">
        <f t="shared" si="454"/>
        <v>Sem - 36</v>
      </c>
      <c r="U2680" s="10" t="str">
        <f t="shared" si="455"/>
        <v>Septembre</v>
      </c>
      <c r="V2680" s="36" t="s">
        <v>231</v>
      </c>
      <c r="W2680" s="34"/>
      <c r="X2680" s="91">
        <f t="shared" si="456"/>
        <v>0</v>
      </c>
      <c r="Y2680" s="92" t="str">
        <f>VLOOKUP('CM-CIC'!B2611,Annuaire_roster!B:F,4,0)</f>
        <v>EL KAOUTAR Fatima Zahra</v>
      </c>
      <c r="Z2680" s="37" t="s">
        <v>94</v>
      </c>
      <c r="AA2680" s="60" t="s">
        <v>39</v>
      </c>
      <c r="AB2680" s="35" t="s">
        <v>63</v>
      </c>
      <c r="AC2680" s="35" t="s">
        <v>63</v>
      </c>
      <c r="AD2680" s="35" t="s">
        <v>63</v>
      </c>
      <c r="AE2680" s="44" t="s">
        <v>63</v>
      </c>
      <c r="AF2680" s="61"/>
      <c r="AG2680" s="45"/>
    </row>
    <row r="2681" spans="1:33" x14ac:dyDescent="0.2">
      <c r="A2681" s="59">
        <f>+VLOOKUP(B2681,Annuaire_roster!B:G,5,0)</f>
        <v>1167</v>
      </c>
      <c r="B2681" s="78" t="s">
        <v>71</v>
      </c>
      <c r="C2681" s="65">
        <v>0.37430555555555556</v>
      </c>
      <c r="D2681" s="65">
        <v>0.375</v>
      </c>
      <c r="E2681" s="66">
        <v>0.79166666666666663</v>
      </c>
      <c r="F2681" s="66">
        <v>0.79166666666666663</v>
      </c>
      <c r="G2681" s="49"/>
      <c r="H2681" s="48"/>
      <c r="I2681" s="69"/>
      <c r="J2681" s="48"/>
      <c r="K2681" s="58">
        <v>0</v>
      </c>
      <c r="L2681" s="48">
        <v>0</v>
      </c>
      <c r="M2681" s="70">
        <v>0</v>
      </c>
      <c r="N2681" s="34">
        <v>0.37499999999999994</v>
      </c>
      <c r="O2681" s="38">
        <v>0.37499999999999994</v>
      </c>
      <c r="P2681" s="82" t="s">
        <v>94</v>
      </c>
      <c r="Q2681" s="43">
        <v>44804</v>
      </c>
      <c r="R2681" s="35">
        <v>0</v>
      </c>
      <c r="S2681" s="35">
        <v>0</v>
      </c>
      <c r="T2681" s="10" t="str">
        <f t="shared" si="454"/>
        <v>Sem - 36</v>
      </c>
      <c r="U2681" s="10" t="str">
        <f t="shared" si="455"/>
        <v>Septembre</v>
      </c>
      <c r="V2681" s="36" t="s">
        <v>231</v>
      </c>
      <c r="W2681" s="34"/>
      <c r="X2681" s="91">
        <f t="shared" si="456"/>
        <v>0</v>
      </c>
      <c r="Y2681" s="92" t="str">
        <f>VLOOKUP('CM-CIC'!B2612,Annuaire_roster!B:F,4,0)</f>
        <v>EL KAOUTAR Fatima Zahra</v>
      </c>
      <c r="Z2681" s="37" t="s">
        <v>94</v>
      </c>
      <c r="AA2681" s="60" t="s">
        <v>39</v>
      </c>
      <c r="AB2681" s="35" t="s">
        <v>63</v>
      </c>
      <c r="AC2681" s="35" t="s">
        <v>63</v>
      </c>
      <c r="AD2681" s="35" t="s">
        <v>63</v>
      </c>
      <c r="AE2681" s="44" t="s">
        <v>63</v>
      </c>
      <c r="AF2681" s="61"/>
      <c r="AG2681" s="45"/>
    </row>
    <row r="2682" spans="1:33" x14ac:dyDescent="0.2">
      <c r="A2682" s="59">
        <f>+VLOOKUP(B2682,Annuaire_roster!B:G,5,0)</f>
        <v>1274</v>
      </c>
      <c r="B2682" s="78" t="s">
        <v>160</v>
      </c>
      <c r="C2682" s="65">
        <v>0.29166666666666669</v>
      </c>
      <c r="D2682" s="65">
        <v>0.29166666666666669</v>
      </c>
      <c r="E2682" s="66">
        <v>0.70833333333333337</v>
      </c>
      <c r="F2682" s="66">
        <v>0.70833333333333337</v>
      </c>
      <c r="G2682" s="49"/>
      <c r="H2682" s="48"/>
      <c r="I2682" s="69"/>
      <c r="J2682" s="48"/>
      <c r="K2682" s="58">
        <v>0</v>
      </c>
      <c r="L2682" s="48">
        <v>0</v>
      </c>
      <c r="M2682" s="70">
        <v>0</v>
      </c>
      <c r="N2682" s="34">
        <v>0.375</v>
      </c>
      <c r="O2682" s="38">
        <v>0.375</v>
      </c>
      <c r="P2682" s="82" t="s">
        <v>94</v>
      </c>
      <c r="Q2682" s="43">
        <v>44804</v>
      </c>
      <c r="R2682" s="35">
        <v>0</v>
      </c>
      <c r="S2682" s="35">
        <v>0</v>
      </c>
      <c r="T2682" s="10" t="str">
        <f t="shared" si="454"/>
        <v>Sem - 36</v>
      </c>
      <c r="U2682" s="10" t="str">
        <f t="shared" si="455"/>
        <v>Septembre</v>
      </c>
      <c r="V2682" s="36" t="s">
        <v>231</v>
      </c>
      <c r="W2682" s="34"/>
      <c r="X2682" s="91">
        <f t="shared" si="456"/>
        <v>0</v>
      </c>
      <c r="Y2682" s="92" t="str">
        <f>VLOOKUP('CM-CIC'!B2613,Annuaire_roster!B:F,4,0)</f>
        <v>EL KAOUTAR Fatima Zahra</v>
      </c>
      <c r="Z2682" s="37" t="s">
        <v>94</v>
      </c>
      <c r="AA2682" s="60" t="s">
        <v>39</v>
      </c>
      <c r="AB2682" s="35" t="s">
        <v>63</v>
      </c>
      <c r="AC2682" s="35" t="s">
        <v>63</v>
      </c>
      <c r="AD2682" s="35" t="s">
        <v>63</v>
      </c>
      <c r="AE2682" s="44" t="s">
        <v>63</v>
      </c>
      <c r="AF2682" s="61"/>
      <c r="AG2682" s="45"/>
    </row>
    <row r="2683" spans="1:33" x14ac:dyDescent="0.2">
      <c r="A2683" s="59">
        <f>+VLOOKUP(B2683,Annuaire_roster!B:G,5,0)</f>
        <v>1165</v>
      </c>
      <c r="B2683" s="78" t="s">
        <v>66</v>
      </c>
      <c r="C2683" s="65">
        <v>0.29166666666666669</v>
      </c>
      <c r="D2683" s="65">
        <v>0.29166666666666669</v>
      </c>
      <c r="E2683" s="66">
        <v>0.70833333333333337</v>
      </c>
      <c r="F2683" s="66">
        <v>0.70833333333333337</v>
      </c>
      <c r="G2683" s="49"/>
      <c r="H2683" s="48"/>
      <c r="I2683" s="69"/>
      <c r="J2683" s="48"/>
      <c r="K2683" s="58">
        <v>0</v>
      </c>
      <c r="L2683" s="48">
        <v>0</v>
      </c>
      <c r="M2683" s="70">
        <v>0</v>
      </c>
      <c r="N2683" s="34">
        <v>0.375</v>
      </c>
      <c r="O2683" s="38">
        <v>0.375</v>
      </c>
      <c r="P2683" s="82" t="s">
        <v>94</v>
      </c>
      <c r="Q2683" s="43">
        <v>44804</v>
      </c>
      <c r="R2683" s="35">
        <v>0</v>
      </c>
      <c r="S2683" s="35">
        <v>0</v>
      </c>
      <c r="T2683" s="10" t="str">
        <f t="shared" si="454"/>
        <v>Sem - 36</v>
      </c>
      <c r="U2683" s="10" t="str">
        <f t="shared" si="455"/>
        <v>Septembre</v>
      </c>
      <c r="V2683" s="36" t="s">
        <v>231</v>
      </c>
      <c r="W2683" s="34"/>
      <c r="X2683" s="91">
        <f t="shared" si="456"/>
        <v>0</v>
      </c>
      <c r="Y2683" s="92" t="str">
        <f>VLOOKUP('CM-CIC'!B2614,Annuaire_roster!B:F,4,0)</f>
        <v>EL KAOUTAR Fatima Zahra</v>
      </c>
      <c r="Z2683" s="37" t="s">
        <v>94</v>
      </c>
      <c r="AA2683" s="60" t="s">
        <v>39</v>
      </c>
      <c r="AB2683" s="35" t="s">
        <v>63</v>
      </c>
      <c r="AC2683" s="35" t="s">
        <v>63</v>
      </c>
      <c r="AD2683" s="35" t="s">
        <v>63</v>
      </c>
      <c r="AE2683" s="44" t="s">
        <v>63</v>
      </c>
      <c r="AF2683" s="61"/>
      <c r="AG2683" s="45"/>
    </row>
    <row r="2684" spans="1:33" x14ac:dyDescent="0.2">
      <c r="A2684" s="59">
        <f>+VLOOKUP(B2684,Annuaire_roster!B:G,5,0)</f>
        <v>1443</v>
      </c>
      <c r="B2684" s="78" t="s">
        <v>154</v>
      </c>
      <c r="C2684" s="65"/>
      <c r="D2684" s="65" t="s">
        <v>188</v>
      </c>
      <c r="E2684" s="66"/>
      <c r="F2684" s="66" t="s">
        <v>188</v>
      </c>
      <c r="G2684" s="49"/>
      <c r="H2684" s="48"/>
      <c r="I2684" s="69"/>
      <c r="J2684" s="48"/>
      <c r="K2684" s="58">
        <v>0</v>
      </c>
      <c r="L2684" s="48">
        <v>0</v>
      </c>
      <c r="M2684" s="70"/>
      <c r="N2684" s="34"/>
      <c r="O2684" s="38"/>
      <c r="P2684" s="82" t="s">
        <v>94</v>
      </c>
      <c r="Q2684" s="43">
        <v>44804</v>
      </c>
      <c r="R2684" s="35">
        <v>0</v>
      </c>
      <c r="S2684" s="35">
        <v>0</v>
      </c>
      <c r="T2684" s="10" t="str">
        <f t="shared" si="454"/>
        <v>Sem - 36</v>
      </c>
      <c r="U2684" s="10" t="str">
        <f t="shared" si="455"/>
        <v>Septembre</v>
      </c>
      <c r="V2684" s="36" t="s">
        <v>231</v>
      </c>
      <c r="W2684" s="34"/>
      <c r="X2684" s="91">
        <f t="shared" si="456"/>
        <v>0</v>
      </c>
      <c r="Y2684" s="92" t="str">
        <f>VLOOKUP('CM-CIC'!B2615,Annuaire_roster!B:F,4,0)</f>
        <v>EL KAOUTAR Fatima Zahra</v>
      </c>
      <c r="Z2684" s="37" t="s">
        <v>94</v>
      </c>
      <c r="AA2684" s="60">
        <v>0</v>
      </c>
      <c r="AB2684" s="35">
        <v>0.33333333333333298</v>
      </c>
      <c r="AC2684" s="35" t="s">
        <v>63</v>
      </c>
      <c r="AD2684" s="35" t="s">
        <v>63</v>
      </c>
      <c r="AE2684" s="44" t="s">
        <v>63</v>
      </c>
      <c r="AF2684" s="61"/>
      <c r="AG2684" s="45"/>
    </row>
    <row r="2685" spans="1:33" x14ac:dyDescent="0.2">
      <c r="A2685" s="59">
        <f>+VLOOKUP(B2685,Annuaire_roster!B:G,5,0)</f>
        <v>364</v>
      </c>
      <c r="B2685" s="78" t="s">
        <v>184</v>
      </c>
      <c r="C2685" s="65">
        <v>0.375</v>
      </c>
      <c r="D2685" s="65">
        <v>0.375</v>
      </c>
      <c r="E2685" s="66">
        <v>0.79166666666666663</v>
      </c>
      <c r="F2685" s="66">
        <v>0.79166666666666663</v>
      </c>
      <c r="G2685" s="49"/>
      <c r="H2685" s="48"/>
      <c r="I2685" s="69"/>
      <c r="J2685" s="48"/>
      <c r="K2685" s="58">
        <v>0</v>
      </c>
      <c r="L2685" s="48">
        <v>0</v>
      </c>
      <c r="M2685" s="70">
        <v>0</v>
      </c>
      <c r="N2685" s="34">
        <v>0.37499999999999994</v>
      </c>
      <c r="O2685" s="38">
        <v>0.37499999999999994</v>
      </c>
      <c r="P2685" s="82" t="s">
        <v>94</v>
      </c>
      <c r="Q2685" s="43">
        <v>44804</v>
      </c>
      <c r="R2685" s="35">
        <v>0</v>
      </c>
      <c r="S2685" s="35">
        <v>0</v>
      </c>
      <c r="T2685" s="10" t="str">
        <f t="shared" si="454"/>
        <v>Sem - 36</v>
      </c>
      <c r="U2685" s="10" t="str">
        <f t="shared" si="455"/>
        <v>Septembre</v>
      </c>
      <c r="V2685" s="36" t="s">
        <v>231</v>
      </c>
      <c r="W2685" s="34"/>
      <c r="X2685" s="91">
        <f t="shared" si="456"/>
        <v>0</v>
      </c>
      <c r="Y2685" s="92" t="str">
        <f>VLOOKUP('CM-CIC'!B2616,Annuaire_roster!B:F,4,0)</f>
        <v>EL KAOUTAR Fatima Zahra</v>
      </c>
      <c r="Z2685" s="37" t="s">
        <v>94</v>
      </c>
      <c r="AA2685" s="60" t="s">
        <v>39</v>
      </c>
      <c r="AB2685" s="35" t="s">
        <v>63</v>
      </c>
      <c r="AC2685" s="35" t="s">
        <v>63</v>
      </c>
      <c r="AD2685" s="35" t="s">
        <v>63</v>
      </c>
      <c r="AE2685" s="44" t="s">
        <v>63</v>
      </c>
      <c r="AF2685" s="61"/>
      <c r="AG2685" s="45"/>
    </row>
    <row r="2686" spans="1:33" x14ac:dyDescent="0.2">
      <c r="A2686" s="59">
        <f>+VLOOKUP(B2686,Annuaire_roster!B:G,5,0)</f>
        <v>952</v>
      </c>
      <c r="B2686" s="78" t="s">
        <v>101</v>
      </c>
      <c r="C2686" s="65">
        <v>0.37361111111111112</v>
      </c>
      <c r="D2686" s="65">
        <v>0.375</v>
      </c>
      <c r="E2686" s="66">
        <v>0.79166666666666663</v>
      </c>
      <c r="F2686" s="66">
        <v>0.79166666666666663</v>
      </c>
      <c r="G2686" s="49"/>
      <c r="H2686" s="48"/>
      <c r="I2686" s="69"/>
      <c r="J2686" s="48"/>
      <c r="K2686" s="58">
        <v>0</v>
      </c>
      <c r="L2686" s="48">
        <v>0</v>
      </c>
      <c r="M2686" s="70">
        <v>0</v>
      </c>
      <c r="N2686" s="34">
        <v>0.37499999999999994</v>
      </c>
      <c r="O2686" s="38">
        <v>0.37499999999999994</v>
      </c>
      <c r="P2686" s="82" t="s">
        <v>94</v>
      </c>
      <c r="Q2686" s="43">
        <v>44804</v>
      </c>
      <c r="R2686" s="35">
        <v>0</v>
      </c>
      <c r="S2686" s="35">
        <v>0</v>
      </c>
      <c r="T2686" s="10" t="str">
        <f t="shared" si="454"/>
        <v>Sem - 36</v>
      </c>
      <c r="U2686" s="10" t="str">
        <f t="shared" si="455"/>
        <v>Septembre</v>
      </c>
      <c r="V2686" s="36" t="s">
        <v>231</v>
      </c>
      <c r="W2686" s="34"/>
      <c r="X2686" s="91">
        <f t="shared" si="456"/>
        <v>1.388888888888884E-3</v>
      </c>
      <c r="Y2686" s="92" t="str">
        <f>VLOOKUP('CM-CIC'!B2617,Annuaire_roster!B:F,4,0)</f>
        <v>EL KAOUTAR Fatima Zahra</v>
      </c>
      <c r="Z2686" s="37" t="s">
        <v>94</v>
      </c>
      <c r="AA2686" s="60" t="s">
        <v>39</v>
      </c>
      <c r="AB2686" s="35" t="s">
        <v>63</v>
      </c>
      <c r="AC2686" s="35" t="s">
        <v>63</v>
      </c>
      <c r="AD2686" s="35" t="s">
        <v>63</v>
      </c>
      <c r="AE2686" s="44" t="s">
        <v>63</v>
      </c>
      <c r="AF2686" s="61"/>
      <c r="AG2686" s="45"/>
    </row>
    <row r="2687" spans="1:33" x14ac:dyDescent="0.2">
      <c r="A2687" s="59">
        <f>+VLOOKUP(B2687,Annuaire_roster!B:G,5,0)</f>
        <v>1396</v>
      </c>
      <c r="B2687" s="78" t="s">
        <v>143</v>
      </c>
      <c r="C2687" s="65">
        <v>0.375</v>
      </c>
      <c r="D2687" s="65">
        <v>0.375</v>
      </c>
      <c r="E2687" s="66">
        <v>0.79166666666666663</v>
      </c>
      <c r="F2687" s="66">
        <v>0.79166666666666663</v>
      </c>
      <c r="G2687" s="49"/>
      <c r="H2687" s="48"/>
      <c r="I2687" s="69"/>
      <c r="J2687" s="48"/>
      <c r="K2687" s="58">
        <v>0</v>
      </c>
      <c r="L2687" s="48">
        <v>0</v>
      </c>
      <c r="M2687" s="70">
        <v>0</v>
      </c>
      <c r="N2687" s="34">
        <v>0.37499999999999994</v>
      </c>
      <c r="O2687" s="38">
        <v>0.37499999999999994</v>
      </c>
      <c r="P2687" s="82" t="s">
        <v>94</v>
      </c>
      <c r="Q2687" s="43">
        <v>44805</v>
      </c>
      <c r="R2687" s="35">
        <v>0</v>
      </c>
      <c r="S2687" s="35">
        <v>0</v>
      </c>
      <c r="T2687" s="10" t="str">
        <f t="shared" si="454"/>
        <v>Sem - 36</v>
      </c>
      <c r="U2687" s="10" t="str">
        <f t="shared" si="455"/>
        <v>Septembre</v>
      </c>
      <c r="V2687" s="36" t="s">
        <v>231</v>
      </c>
      <c r="W2687" s="34"/>
      <c r="X2687" s="91">
        <f t="shared" si="456"/>
        <v>0</v>
      </c>
      <c r="Y2687" s="92" t="str">
        <f>VLOOKUP('CM-CIC'!B2618,Annuaire_roster!B:F,4,0)</f>
        <v>EL KAOUTAR Fatima Zahra</v>
      </c>
      <c r="Z2687" s="37" t="s">
        <v>94</v>
      </c>
      <c r="AA2687" s="60">
        <v>0</v>
      </c>
      <c r="AB2687" s="35" t="s">
        <v>63</v>
      </c>
      <c r="AC2687" s="35" t="s">
        <v>63</v>
      </c>
      <c r="AD2687" s="35" t="s">
        <v>63</v>
      </c>
      <c r="AE2687" s="44" t="s">
        <v>63</v>
      </c>
      <c r="AF2687" s="61"/>
      <c r="AG2687" s="45"/>
    </row>
    <row r="2688" spans="1:33" x14ac:dyDescent="0.2">
      <c r="A2688" s="59">
        <f>+VLOOKUP(B2688,Annuaire_roster!B:G,5,0)</f>
        <v>742</v>
      </c>
      <c r="B2688" s="78" t="s">
        <v>100</v>
      </c>
      <c r="C2688" s="65"/>
      <c r="D2688" s="65" t="s">
        <v>188</v>
      </c>
      <c r="E2688" s="66"/>
      <c r="F2688" s="66" t="s">
        <v>188</v>
      </c>
      <c r="G2688" s="49"/>
      <c r="H2688" s="48"/>
      <c r="I2688" s="69"/>
      <c r="J2688" s="48"/>
      <c r="K2688" s="58">
        <v>0</v>
      </c>
      <c r="L2688" s="48">
        <v>0</v>
      </c>
      <c r="M2688" s="70">
        <v>0</v>
      </c>
      <c r="N2688" s="34"/>
      <c r="O2688" s="38"/>
      <c r="P2688" s="82" t="s">
        <v>94</v>
      </c>
      <c r="Q2688" s="43">
        <v>44805</v>
      </c>
      <c r="R2688" s="35">
        <v>0</v>
      </c>
      <c r="S2688" s="35">
        <v>0</v>
      </c>
      <c r="T2688" s="10" t="str">
        <f t="shared" si="454"/>
        <v>Sem - 36</v>
      </c>
      <c r="U2688" s="10" t="str">
        <f t="shared" si="455"/>
        <v>Septembre</v>
      </c>
      <c r="V2688" s="36" t="s">
        <v>231</v>
      </c>
      <c r="W2688" s="34"/>
      <c r="X2688" s="91">
        <f t="shared" si="456"/>
        <v>0</v>
      </c>
      <c r="Y2688" s="92" t="str">
        <f>VLOOKUP('CM-CIC'!B2619,Annuaire_roster!B:F,4,0)</f>
        <v>EL KAOUTAR Fatima Zahra</v>
      </c>
      <c r="Z2688" s="37" t="s">
        <v>94</v>
      </c>
      <c r="AA2688" s="60" t="s">
        <v>39</v>
      </c>
      <c r="AB2688" s="35">
        <v>0.33333333333333298</v>
      </c>
      <c r="AC2688" s="35" t="s">
        <v>63</v>
      </c>
      <c r="AD2688" s="35" t="s">
        <v>63</v>
      </c>
      <c r="AE2688" s="44" t="s">
        <v>63</v>
      </c>
      <c r="AF2688" s="61"/>
      <c r="AG2688" s="45"/>
    </row>
    <row r="2689" spans="1:33" x14ac:dyDescent="0.2">
      <c r="A2689" s="59">
        <f>+VLOOKUP(B2689,Annuaire_roster!B:G,5,0)</f>
        <v>397</v>
      </c>
      <c r="B2689" s="78" t="s">
        <v>183</v>
      </c>
      <c r="C2689" s="65">
        <v>0.375</v>
      </c>
      <c r="D2689" s="65">
        <v>0.375</v>
      </c>
      <c r="E2689" s="66">
        <v>0.79166666666666663</v>
      </c>
      <c r="F2689" s="66">
        <v>0.79166666666666663</v>
      </c>
      <c r="G2689" s="49"/>
      <c r="H2689" s="48"/>
      <c r="I2689" s="69"/>
      <c r="J2689" s="48"/>
      <c r="K2689" s="58">
        <v>0</v>
      </c>
      <c r="L2689" s="48">
        <v>0</v>
      </c>
      <c r="M2689" s="70">
        <v>0</v>
      </c>
      <c r="N2689" s="34">
        <v>0.37499999999999994</v>
      </c>
      <c r="O2689" s="38">
        <v>0.37499999999999994</v>
      </c>
      <c r="P2689" s="82" t="s">
        <v>94</v>
      </c>
      <c r="Q2689" s="43">
        <v>44805</v>
      </c>
      <c r="R2689" s="35">
        <v>0</v>
      </c>
      <c r="S2689" s="35">
        <v>0</v>
      </c>
      <c r="T2689" s="10" t="str">
        <f t="shared" si="454"/>
        <v>Sem - 36</v>
      </c>
      <c r="U2689" s="10" t="str">
        <f t="shared" si="455"/>
        <v>Septembre</v>
      </c>
      <c r="V2689" s="36" t="s">
        <v>231</v>
      </c>
      <c r="W2689" s="34"/>
      <c r="X2689" s="91">
        <f t="shared" si="456"/>
        <v>0</v>
      </c>
      <c r="Y2689" s="92" t="str">
        <f>VLOOKUP('CM-CIC'!B2620,Annuaire_roster!B:F,4,0)</f>
        <v>EL KAOUTAR Fatima Zahra</v>
      </c>
      <c r="Z2689" s="37" t="s">
        <v>94</v>
      </c>
      <c r="AA2689" s="60" t="s">
        <v>39</v>
      </c>
      <c r="AB2689" s="35" t="s">
        <v>63</v>
      </c>
      <c r="AC2689" s="35" t="s">
        <v>63</v>
      </c>
      <c r="AD2689" s="35" t="s">
        <v>63</v>
      </c>
      <c r="AE2689" s="44" t="s">
        <v>63</v>
      </c>
      <c r="AF2689" s="61"/>
      <c r="AG2689" s="45"/>
    </row>
    <row r="2690" spans="1:33" x14ac:dyDescent="0.2">
      <c r="A2690" s="59">
        <f>+VLOOKUP(B2690,Annuaire_roster!B:G,5,0)</f>
        <v>1444</v>
      </c>
      <c r="B2690" s="78" t="s">
        <v>153</v>
      </c>
      <c r="C2690" s="65"/>
      <c r="D2690" s="65">
        <v>0.375</v>
      </c>
      <c r="E2690" s="66"/>
      <c r="F2690" s="66">
        <v>0.79166666666666663</v>
      </c>
      <c r="G2690" s="49"/>
      <c r="H2690" s="48"/>
      <c r="I2690" s="69"/>
      <c r="J2690" s="48"/>
      <c r="K2690" s="58">
        <v>0</v>
      </c>
      <c r="L2690" s="48">
        <v>0</v>
      </c>
      <c r="M2690" s="70" t="s">
        <v>187</v>
      </c>
      <c r="N2690" s="34" t="s">
        <v>63</v>
      </c>
      <c r="O2690" s="38">
        <v>0.37499999999999994</v>
      </c>
      <c r="P2690" s="82" t="s">
        <v>94</v>
      </c>
      <c r="Q2690" s="43">
        <v>44805</v>
      </c>
      <c r="R2690" s="35">
        <v>0.37499999999999994</v>
      </c>
      <c r="S2690" s="35">
        <v>0.37499999999999994</v>
      </c>
      <c r="T2690" s="10" t="str">
        <f t="shared" ref="T2690:T2753" si="459">"Sem - "&amp;WEEKNUM(Q2690,21)</f>
        <v>Sem - 36</v>
      </c>
      <c r="U2690" s="10" t="str">
        <f t="shared" ref="U2690:U2753" si="460">PROPER(TEXT(Q2690,"mmmm"))</f>
        <v>Septembre</v>
      </c>
      <c r="V2690" s="36" t="s">
        <v>231</v>
      </c>
      <c r="W2690" s="34"/>
      <c r="X2690" s="91">
        <f t="shared" ref="X2690:X2753" si="461">IFERROR(IF(M2690="Abs",0,IF((D2690-C2690+E2690-F2690)&lt;0.000694444444444444,0,(D2690-C2690+E2690-F2690))),0)</f>
        <v>0</v>
      </c>
      <c r="Y2690" s="92" t="str">
        <f>VLOOKUP('CM-CIC'!B2621,Annuaire_roster!B:F,4,0)</f>
        <v>EL KAOUTAR Fatima Zahra</v>
      </c>
      <c r="Z2690" s="37" t="s">
        <v>94</v>
      </c>
      <c r="AA2690" s="60">
        <v>0</v>
      </c>
      <c r="AB2690" s="35" t="s">
        <v>63</v>
      </c>
      <c r="AC2690" s="35" t="s">
        <v>63</v>
      </c>
      <c r="AD2690" s="35" t="s">
        <v>63</v>
      </c>
      <c r="AE2690" s="44" t="s">
        <v>63</v>
      </c>
      <c r="AF2690" s="61"/>
      <c r="AG2690" s="45"/>
    </row>
    <row r="2691" spans="1:33" x14ac:dyDescent="0.2">
      <c r="A2691" s="59">
        <f>+VLOOKUP(B2691,Annuaire_roster!B:G,5,0)</f>
        <v>971</v>
      </c>
      <c r="B2691" s="78" t="s">
        <v>44</v>
      </c>
      <c r="C2691" s="65"/>
      <c r="D2691" s="65" t="s">
        <v>188</v>
      </c>
      <c r="E2691" s="66"/>
      <c r="F2691" s="66" t="s">
        <v>188</v>
      </c>
      <c r="G2691" s="49"/>
      <c r="H2691" s="48"/>
      <c r="I2691" s="69"/>
      <c r="J2691" s="48"/>
      <c r="K2691" s="58">
        <v>0</v>
      </c>
      <c r="L2691" s="48">
        <v>0</v>
      </c>
      <c r="M2691" s="70">
        <v>0</v>
      </c>
      <c r="N2691" s="34"/>
      <c r="O2691" s="38"/>
      <c r="P2691" s="82" t="s">
        <v>94</v>
      </c>
      <c r="Q2691" s="43">
        <v>44805</v>
      </c>
      <c r="R2691" s="35">
        <v>0</v>
      </c>
      <c r="S2691" s="35">
        <v>0</v>
      </c>
      <c r="T2691" s="10" t="str">
        <f t="shared" si="459"/>
        <v>Sem - 36</v>
      </c>
      <c r="U2691" s="10" t="str">
        <f t="shared" si="460"/>
        <v>Septembre</v>
      </c>
      <c r="V2691" s="36" t="s">
        <v>231</v>
      </c>
      <c r="W2691" s="34"/>
      <c r="X2691" s="91">
        <f t="shared" si="461"/>
        <v>0</v>
      </c>
      <c r="Y2691" s="92" t="str">
        <f>VLOOKUP('CM-CIC'!B2622,Annuaire_roster!B:F,4,0)</f>
        <v>EL KAOUTAR Fatima Zahra</v>
      </c>
      <c r="Z2691" s="37" t="s">
        <v>94</v>
      </c>
      <c r="AA2691" s="60" t="s">
        <v>39</v>
      </c>
      <c r="AB2691" s="35">
        <v>0.33333333333333298</v>
      </c>
      <c r="AC2691" s="35" t="s">
        <v>63</v>
      </c>
      <c r="AD2691" s="35" t="s">
        <v>63</v>
      </c>
      <c r="AE2691" s="44" t="s">
        <v>63</v>
      </c>
      <c r="AF2691" s="61"/>
      <c r="AG2691" s="45"/>
    </row>
    <row r="2692" spans="1:33" x14ac:dyDescent="0.2">
      <c r="A2692" s="59">
        <f>+VLOOKUP(B2692,Annuaire_roster!B:G,5,0)</f>
        <v>949</v>
      </c>
      <c r="B2692" s="78" t="s">
        <v>102</v>
      </c>
      <c r="C2692" s="65">
        <v>0.36944444444444446</v>
      </c>
      <c r="D2692" s="65">
        <v>0.375</v>
      </c>
      <c r="E2692" s="66">
        <v>0.79166666666666663</v>
      </c>
      <c r="F2692" s="66">
        <v>0.79166666666666663</v>
      </c>
      <c r="G2692" s="49"/>
      <c r="H2692" s="48"/>
      <c r="I2692" s="69"/>
      <c r="J2692" s="48"/>
      <c r="K2692" s="58">
        <v>0</v>
      </c>
      <c r="L2692" s="48">
        <v>0</v>
      </c>
      <c r="M2692" s="70">
        <v>0</v>
      </c>
      <c r="N2692" s="34">
        <v>0.37499999999999994</v>
      </c>
      <c r="O2692" s="38">
        <v>0.37499999999999994</v>
      </c>
      <c r="P2692" s="82" t="s">
        <v>94</v>
      </c>
      <c r="Q2692" s="43">
        <v>44805</v>
      </c>
      <c r="R2692" s="35">
        <v>0</v>
      </c>
      <c r="S2692" s="35">
        <v>0</v>
      </c>
      <c r="T2692" s="10" t="str">
        <f t="shared" si="459"/>
        <v>Sem - 36</v>
      </c>
      <c r="U2692" s="10" t="str">
        <f t="shared" si="460"/>
        <v>Septembre</v>
      </c>
      <c r="V2692" s="36" t="s">
        <v>231</v>
      </c>
      <c r="W2692" s="34"/>
      <c r="X2692" s="91">
        <f t="shared" si="461"/>
        <v>5.5555555555555358E-3</v>
      </c>
      <c r="Y2692" s="92" t="str">
        <f>VLOOKUP('CM-CIC'!B2623,Annuaire_roster!B:F,4,0)</f>
        <v>EL KAOUTAR Fatima Zahra</v>
      </c>
      <c r="Z2692" s="37" t="s">
        <v>94</v>
      </c>
      <c r="AA2692" s="60" t="s">
        <v>39</v>
      </c>
      <c r="AB2692" s="35" t="s">
        <v>63</v>
      </c>
      <c r="AC2692" s="35" t="s">
        <v>63</v>
      </c>
      <c r="AD2692" s="35" t="s">
        <v>63</v>
      </c>
      <c r="AE2692" s="44" t="s">
        <v>63</v>
      </c>
      <c r="AF2692" s="61"/>
      <c r="AG2692" s="45"/>
    </row>
    <row r="2693" spans="1:33" x14ac:dyDescent="0.2">
      <c r="A2693" s="59">
        <f>+VLOOKUP(B2693,Annuaire_roster!B:G,5,0)</f>
        <v>669</v>
      </c>
      <c r="B2693" s="78" t="s">
        <v>99</v>
      </c>
      <c r="C2693" s="65">
        <v>0.37361111111111112</v>
      </c>
      <c r="D2693" s="65">
        <v>0.375</v>
      </c>
      <c r="E2693" s="66">
        <v>0.79166666666666663</v>
      </c>
      <c r="F2693" s="66">
        <v>0.79166666666666663</v>
      </c>
      <c r="G2693" s="49"/>
      <c r="H2693" s="48"/>
      <c r="I2693" s="69"/>
      <c r="J2693" s="48"/>
      <c r="K2693" s="58">
        <v>0</v>
      </c>
      <c r="L2693" s="48">
        <v>0</v>
      </c>
      <c r="M2693" s="70">
        <v>0</v>
      </c>
      <c r="N2693" s="34">
        <v>0.37499999999999994</v>
      </c>
      <c r="O2693" s="38">
        <v>0.37499999999999994</v>
      </c>
      <c r="P2693" s="82" t="s">
        <v>94</v>
      </c>
      <c r="Q2693" s="43">
        <v>44805</v>
      </c>
      <c r="R2693" s="35">
        <v>0</v>
      </c>
      <c r="S2693" s="35">
        <v>0</v>
      </c>
      <c r="T2693" s="10" t="str">
        <f t="shared" si="459"/>
        <v>Sem - 36</v>
      </c>
      <c r="U2693" s="10" t="str">
        <f t="shared" si="460"/>
        <v>Septembre</v>
      </c>
      <c r="V2693" s="36" t="s">
        <v>231</v>
      </c>
      <c r="W2693" s="34"/>
      <c r="X2693" s="91">
        <f t="shared" si="461"/>
        <v>1.388888888888884E-3</v>
      </c>
      <c r="Y2693" s="92" t="str">
        <f>VLOOKUP('CM-CIC'!B2624,Annuaire_roster!B:F,4,0)</f>
        <v>EL KAOUTAR Fatima Zahra</v>
      </c>
      <c r="Z2693" s="37" t="s">
        <v>94</v>
      </c>
      <c r="AA2693" s="60" t="s">
        <v>39</v>
      </c>
      <c r="AB2693" s="35" t="s">
        <v>63</v>
      </c>
      <c r="AC2693" s="35" t="s">
        <v>63</v>
      </c>
      <c r="AD2693" s="35" t="s">
        <v>63</v>
      </c>
      <c r="AE2693" s="44" t="s">
        <v>63</v>
      </c>
      <c r="AF2693" s="61"/>
      <c r="AG2693" s="45"/>
    </row>
    <row r="2694" spans="1:33" x14ac:dyDescent="0.2">
      <c r="A2694" s="59">
        <f>+VLOOKUP(B2694,Annuaire_roster!B:G,5,0)</f>
        <v>1008</v>
      </c>
      <c r="B2694" s="78" t="s">
        <v>104</v>
      </c>
      <c r="C2694" s="65">
        <v>0.37430555555555556</v>
      </c>
      <c r="D2694" s="65">
        <v>0.375</v>
      </c>
      <c r="E2694" s="66">
        <v>0.79166666666666663</v>
      </c>
      <c r="F2694" s="66">
        <v>0.79166666666666663</v>
      </c>
      <c r="G2694" s="49"/>
      <c r="H2694" s="48"/>
      <c r="I2694" s="69"/>
      <c r="J2694" s="48"/>
      <c r="K2694" s="58">
        <v>0</v>
      </c>
      <c r="L2694" s="48">
        <v>0</v>
      </c>
      <c r="M2694" s="70">
        <v>0</v>
      </c>
      <c r="N2694" s="34">
        <v>0.37499999999999994</v>
      </c>
      <c r="O2694" s="38">
        <v>0.37499999999999994</v>
      </c>
      <c r="P2694" s="82" t="s">
        <v>94</v>
      </c>
      <c r="Q2694" s="43">
        <v>44805</v>
      </c>
      <c r="R2694" s="35">
        <v>0</v>
      </c>
      <c r="S2694" s="35">
        <v>0</v>
      </c>
      <c r="T2694" s="10" t="str">
        <f t="shared" si="459"/>
        <v>Sem - 36</v>
      </c>
      <c r="U2694" s="10" t="str">
        <f t="shared" si="460"/>
        <v>Septembre</v>
      </c>
      <c r="V2694" s="36" t="s">
        <v>231</v>
      </c>
      <c r="W2694" s="34"/>
      <c r="X2694" s="91">
        <f t="shared" si="461"/>
        <v>0</v>
      </c>
      <c r="Y2694" s="92" t="str">
        <f>VLOOKUP('CM-CIC'!B2625,Annuaire_roster!B:F,4,0)</f>
        <v>EL KAOUTAR Fatima Zahra</v>
      </c>
      <c r="Z2694" s="37" t="s">
        <v>94</v>
      </c>
      <c r="AA2694" s="60" t="s">
        <v>39</v>
      </c>
      <c r="AB2694" s="35" t="s">
        <v>63</v>
      </c>
      <c r="AC2694" s="35" t="s">
        <v>63</v>
      </c>
      <c r="AD2694" s="35" t="s">
        <v>63</v>
      </c>
      <c r="AE2694" s="44" t="s">
        <v>63</v>
      </c>
      <c r="AF2694" s="61"/>
      <c r="AG2694" s="45"/>
    </row>
    <row r="2695" spans="1:33" x14ac:dyDescent="0.2">
      <c r="A2695" s="59">
        <f>+VLOOKUP(B2695,Annuaire_roster!B:G,5,0)</f>
        <v>1132</v>
      </c>
      <c r="B2695" s="78" t="s">
        <v>46</v>
      </c>
      <c r="C2695" s="65">
        <v>0.37430555555555556</v>
      </c>
      <c r="D2695" s="65">
        <v>0.375</v>
      </c>
      <c r="E2695" s="66">
        <v>0.79166666666666663</v>
      </c>
      <c r="F2695" s="66">
        <v>0.79166666666666663</v>
      </c>
      <c r="G2695" s="49"/>
      <c r="H2695" s="48"/>
      <c r="I2695" s="69"/>
      <c r="J2695" s="48"/>
      <c r="K2695" s="58">
        <v>0</v>
      </c>
      <c r="L2695" s="48">
        <v>0</v>
      </c>
      <c r="M2695" s="70">
        <v>0</v>
      </c>
      <c r="N2695" s="34">
        <v>0.37499999999999994</v>
      </c>
      <c r="O2695" s="38">
        <v>0.37499999999999994</v>
      </c>
      <c r="P2695" s="82" t="s">
        <v>94</v>
      </c>
      <c r="Q2695" s="43">
        <v>44805</v>
      </c>
      <c r="R2695" s="35">
        <v>0</v>
      </c>
      <c r="S2695" s="35">
        <v>0</v>
      </c>
      <c r="T2695" s="10" t="str">
        <f t="shared" si="459"/>
        <v>Sem - 36</v>
      </c>
      <c r="U2695" s="10" t="str">
        <f t="shared" si="460"/>
        <v>Septembre</v>
      </c>
      <c r="V2695" s="36" t="s">
        <v>231</v>
      </c>
      <c r="W2695" s="34"/>
      <c r="X2695" s="91">
        <f t="shared" si="461"/>
        <v>0</v>
      </c>
      <c r="Y2695" s="92" t="str">
        <f>VLOOKUP('CM-CIC'!B2626,Annuaire_roster!B:F,4,0)</f>
        <v>EL KAOUTAR Fatima Zahra</v>
      </c>
      <c r="Z2695" s="37" t="s">
        <v>94</v>
      </c>
      <c r="AA2695" s="60" t="s">
        <v>39</v>
      </c>
      <c r="AB2695" s="35" t="s">
        <v>63</v>
      </c>
      <c r="AC2695" s="35" t="s">
        <v>63</v>
      </c>
      <c r="AD2695" s="35" t="s">
        <v>63</v>
      </c>
      <c r="AE2695" s="44" t="s">
        <v>63</v>
      </c>
      <c r="AF2695" s="61"/>
      <c r="AG2695" s="45"/>
    </row>
    <row r="2696" spans="1:33" x14ac:dyDescent="0.2">
      <c r="A2696" s="59">
        <f>+VLOOKUP(B2696,Annuaire_roster!B:G,5,0)</f>
        <v>1154</v>
      </c>
      <c r="B2696" s="78" t="s">
        <v>70</v>
      </c>
      <c r="C2696" s="65">
        <v>0.37361111111111112</v>
      </c>
      <c r="D2696" s="65">
        <v>0.375</v>
      </c>
      <c r="E2696" s="66">
        <v>0.79166666666666663</v>
      </c>
      <c r="F2696" s="66">
        <v>0.79166666666666663</v>
      </c>
      <c r="G2696" s="49"/>
      <c r="H2696" s="48"/>
      <c r="I2696" s="69"/>
      <c r="J2696" s="48"/>
      <c r="K2696" s="58">
        <v>0</v>
      </c>
      <c r="L2696" s="48">
        <v>0</v>
      </c>
      <c r="M2696" s="70">
        <v>0</v>
      </c>
      <c r="N2696" s="34">
        <v>0.37499999999999994</v>
      </c>
      <c r="O2696" s="38">
        <v>0.37499999999999994</v>
      </c>
      <c r="P2696" s="82" t="s">
        <v>94</v>
      </c>
      <c r="Q2696" s="43">
        <v>44805</v>
      </c>
      <c r="R2696" s="35">
        <v>0</v>
      </c>
      <c r="S2696" s="35">
        <v>0</v>
      </c>
      <c r="T2696" s="10" t="str">
        <f t="shared" si="459"/>
        <v>Sem - 36</v>
      </c>
      <c r="U2696" s="10" t="str">
        <f t="shared" si="460"/>
        <v>Septembre</v>
      </c>
      <c r="V2696" s="36" t="s">
        <v>231</v>
      </c>
      <c r="W2696" s="34"/>
      <c r="X2696" s="91">
        <f t="shared" si="461"/>
        <v>1.388888888888884E-3</v>
      </c>
      <c r="Y2696" s="92" t="str">
        <f>VLOOKUP('CM-CIC'!B2627,Annuaire_roster!B:F,4,0)</f>
        <v>EL KAOUTAR Fatima Zahra</v>
      </c>
      <c r="Z2696" s="37" t="s">
        <v>94</v>
      </c>
      <c r="AA2696" s="60" t="s">
        <v>39</v>
      </c>
      <c r="AB2696" s="35" t="s">
        <v>63</v>
      </c>
      <c r="AC2696" s="35" t="s">
        <v>63</v>
      </c>
      <c r="AD2696" s="35" t="s">
        <v>63</v>
      </c>
      <c r="AE2696" s="44" t="s">
        <v>63</v>
      </c>
      <c r="AF2696" s="61"/>
      <c r="AG2696" s="45"/>
    </row>
    <row r="2697" spans="1:33" x14ac:dyDescent="0.2">
      <c r="A2697" s="59">
        <f>+VLOOKUP(B2697,Annuaire_roster!B:G,5,0)</f>
        <v>1192</v>
      </c>
      <c r="B2697" s="78" t="s">
        <v>159</v>
      </c>
      <c r="C2697" s="65">
        <v>0.37430555555555556</v>
      </c>
      <c r="D2697" s="65">
        <v>0.375</v>
      </c>
      <c r="E2697" s="66">
        <v>0.79166666666666663</v>
      </c>
      <c r="F2697" s="66">
        <v>0.79166666666666663</v>
      </c>
      <c r="G2697" s="49"/>
      <c r="H2697" s="48"/>
      <c r="I2697" s="69"/>
      <c r="J2697" s="48"/>
      <c r="K2697" s="58">
        <v>0</v>
      </c>
      <c r="L2697" s="48">
        <v>0</v>
      </c>
      <c r="M2697" s="70">
        <v>0</v>
      </c>
      <c r="N2697" s="34">
        <v>0.37499999999999994</v>
      </c>
      <c r="O2697" s="38">
        <v>0.37499999999999994</v>
      </c>
      <c r="P2697" s="82" t="s">
        <v>94</v>
      </c>
      <c r="Q2697" s="43">
        <v>44805</v>
      </c>
      <c r="R2697" s="35">
        <v>0</v>
      </c>
      <c r="S2697" s="35">
        <v>0</v>
      </c>
      <c r="T2697" s="10" t="str">
        <f t="shared" si="459"/>
        <v>Sem - 36</v>
      </c>
      <c r="U2697" s="10" t="str">
        <f t="shared" si="460"/>
        <v>Septembre</v>
      </c>
      <c r="V2697" s="36" t="s">
        <v>231</v>
      </c>
      <c r="W2697" s="34"/>
      <c r="X2697" s="91">
        <f t="shared" si="461"/>
        <v>0</v>
      </c>
      <c r="Y2697" s="92" t="str">
        <f>VLOOKUP('CM-CIC'!B2628,Annuaire_roster!B:F,4,0)</f>
        <v>EL KAOUTAR Fatima Zahra</v>
      </c>
      <c r="Z2697" s="37" t="s">
        <v>94</v>
      </c>
      <c r="AA2697" s="60" t="s">
        <v>39</v>
      </c>
      <c r="AB2697" s="35" t="s">
        <v>63</v>
      </c>
      <c r="AC2697" s="35" t="s">
        <v>63</v>
      </c>
      <c r="AD2697" s="35" t="s">
        <v>63</v>
      </c>
      <c r="AE2697" s="44" t="s">
        <v>63</v>
      </c>
      <c r="AF2697" s="61"/>
      <c r="AG2697" s="45"/>
    </row>
    <row r="2698" spans="1:33" x14ac:dyDescent="0.2">
      <c r="A2698" s="59">
        <f>+VLOOKUP(B2698,Annuaire_roster!B:G,5,0)</f>
        <v>1463</v>
      </c>
      <c r="B2698" s="78" t="s">
        <v>163</v>
      </c>
      <c r="C2698" s="65">
        <v>0.41666666666666669</v>
      </c>
      <c r="D2698" s="65">
        <v>0.375</v>
      </c>
      <c r="E2698" s="66">
        <v>0.79166666666666663</v>
      </c>
      <c r="F2698" s="66">
        <v>0.79166666666666663</v>
      </c>
      <c r="G2698" s="49"/>
      <c r="H2698" s="48"/>
      <c r="I2698" s="69">
        <v>4.1666666666666664E-2</v>
      </c>
      <c r="J2698" s="48"/>
      <c r="K2698" s="58">
        <v>4.1666666666666664E-2</v>
      </c>
      <c r="L2698" s="48">
        <v>0</v>
      </c>
      <c r="M2698" s="70">
        <v>0</v>
      </c>
      <c r="N2698" s="34">
        <v>0.33333333333333326</v>
      </c>
      <c r="O2698" s="38">
        <v>0.37499999999999994</v>
      </c>
      <c r="P2698" s="82" t="s">
        <v>94</v>
      </c>
      <c r="Q2698" s="43">
        <v>44805</v>
      </c>
      <c r="R2698" s="35">
        <v>0</v>
      </c>
      <c r="S2698" s="35">
        <v>4.1666666666666664E-2</v>
      </c>
      <c r="T2698" s="10" t="str">
        <f t="shared" si="459"/>
        <v>Sem - 36</v>
      </c>
      <c r="U2698" s="10" t="str">
        <f t="shared" si="460"/>
        <v>Septembre</v>
      </c>
      <c r="V2698" s="36" t="s">
        <v>231</v>
      </c>
      <c r="W2698" s="34"/>
      <c r="X2698" s="91">
        <f t="shared" si="461"/>
        <v>0</v>
      </c>
      <c r="Y2698" s="92" t="str">
        <f>VLOOKUP('CM-CIC'!B2629,Annuaire_roster!B:F,4,0)</f>
        <v>EL KAOUTAR Fatima Zahra</v>
      </c>
      <c r="Z2698" s="37" t="s">
        <v>94</v>
      </c>
      <c r="AA2698" s="60">
        <v>0</v>
      </c>
      <c r="AB2698" s="35" t="s">
        <v>63</v>
      </c>
      <c r="AC2698" s="35" t="s">
        <v>63</v>
      </c>
      <c r="AD2698" s="35" t="s">
        <v>63</v>
      </c>
      <c r="AE2698" s="44" t="s">
        <v>63</v>
      </c>
      <c r="AF2698" s="61"/>
      <c r="AG2698" s="45"/>
    </row>
    <row r="2699" spans="1:33" x14ac:dyDescent="0.2">
      <c r="A2699" s="59">
        <f>+VLOOKUP(B2699,Annuaire_roster!B:G,5,0)</f>
        <v>1469</v>
      </c>
      <c r="B2699" s="78" t="s">
        <v>177</v>
      </c>
      <c r="C2699" s="65">
        <v>0.36944444444444446</v>
      </c>
      <c r="D2699" s="65">
        <v>0.375</v>
      </c>
      <c r="E2699" s="66">
        <v>0.79166666666666663</v>
      </c>
      <c r="F2699" s="66">
        <v>0.79166666666666663</v>
      </c>
      <c r="G2699" s="49"/>
      <c r="H2699" s="48"/>
      <c r="I2699" s="69"/>
      <c r="J2699" s="48"/>
      <c r="K2699" s="58">
        <v>0</v>
      </c>
      <c r="L2699" s="48">
        <v>0</v>
      </c>
      <c r="M2699" s="70">
        <v>0</v>
      </c>
      <c r="N2699" s="34">
        <v>0.37499999999999994</v>
      </c>
      <c r="O2699" s="38">
        <v>0.37499999999999994</v>
      </c>
      <c r="P2699" s="82" t="s">
        <v>94</v>
      </c>
      <c r="Q2699" s="43">
        <v>44805</v>
      </c>
      <c r="R2699" s="35">
        <v>0</v>
      </c>
      <c r="S2699" s="35">
        <v>0</v>
      </c>
      <c r="T2699" s="10" t="str">
        <f t="shared" si="459"/>
        <v>Sem - 36</v>
      </c>
      <c r="U2699" s="10" t="str">
        <f t="shared" si="460"/>
        <v>Septembre</v>
      </c>
      <c r="V2699" s="36" t="s">
        <v>231</v>
      </c>
      <c r="W2699" s="34"/>
      <c r="X2699" s="91">
        <f t="shared" si="461"/>
        <v>5.5555555555555358E-3</v>
      </c>
      <c r="Y2699" s="92" t="str">
        <f>VLOOKUP('CM-CIC'!B2630,Annuaire_roster!B:F,4,0)</f>
        <v>EL KAOUTAR Fatima Zahra</v>
      </c>
      <c r="Z2699" s="37" t="s">
        <v>94</v>
      </c>
      <c r="AA2699" s="60">
        <v>0</v>
      </c>
      <c r="AB2699" s="35" t="s">
        <v>63</v>
      </c>
      <c r="AC2699" s="35" t="s">
        <v>63</v>
      </c>
      <c r="AD2699" s="35" t="s">
        <v>63</v>
      </c>
      <c r="AE2699" s="44" t="s">
        <v>63</v>
      </c>
      <c r="AF2699" s="61"/>
      <c r="AG2699" s="45"/>
    </row>
    <row r="2700" spans="1:33" x14ac:dyDescent="0.2">
      <c r="A2700" s="59">
        <f>+VLOOKUP(B2700,Annuaire_roster!B:G,5,0)</f>
        <v>1498</v>
      </c>
      <c r="B2700" s="78" t="s">
        <v>180</v>
      </c>
      <c r="C2700" s="65">
        <v>0.41666666666666669</v>
      </c>
      <c r="D2700" s="65">
        <v>0.375</v>
      </c>
      <c r="E2700" s="66">
        <v>0.79166666666666663</v>
      </c>
      <c r="F2700" s="66">
        <v>0.79166666666666663</v>
      </c>
      <c r="G2700" s="49"/>
      <c r="H2700" s="48"/>
      <c r="I2700" s="69">
        <v>4.1666666666666664E-2</v>
      </c>
      <c r="J2700" s="48"/>
      <c r="K2700" s="58">
        <v>4.1666666666666664E-2</v>
      </c>
      <c r="L2700" s="48">
        <v>0</v>
      </c>
      <c r="M2700" s="70">
        <v>0</v>
      </c>
      <c r="N2700" s="34">
        <v>0.33333333333333326</v>
      </c>
      <c r="O2700" s="38">
        <v>0.37499999999999994</v>
      </c>
      <c r="P2700" s="82" t="s">
        <v>94</v>
      </c>
      <c r="Q2700" s="43">
        <v>44805</v>
      </c>
      <c r="R2700" s="35">
        <v>0</v>
      </c>
      <c r="S2700" s="35">
        <v>4.1666666666666664E-2</v>
      </c>
      <c r="T2700" s="10" t="str">
        <f t="shared" si="459"/>
        <v>Sem - 36</v>
      </c>
      <c r="U2700" s="10" t="str">
        <f t="shared" si="460"/>
        <v>Septembre</v>
      </c>
      <c r="V2700" s="36" t="s">
        <v>231</v>
      </c>
      <c r="W2700" s="34"/>
      <c r="X2700" s="91">
        <f t="shared" si="461"/>
        <v>0</v>
      </c>
      <c r="Y2700" s="92" t="str">
        <f>VLOOKUP('CM-CIC'!B2631,Annuaire_roster!B:F,4,0)</f>
        <v>EL KAOUTAR Fatima Zahra</v>
      </c>
      <c r="Z2700" s="37" t="s">
        <v>94</v>
      </c>
      <c r="AA2700" s="60">
        <v>0</v>
      </c>
      <c r="AB2700" s="35" t="s">
        <v>63</v>
      </c>
      <c r="AC2700" s="35" t="s">
        <v>63</v>
      </c>
      <c r="AD2700" s="35" t="s">
        <v>63</v>
      </c>
      <c r="AE2700" s="44" t="s">
        <v>63</v>
      </c>
      <c r="AF2700" s="61"/>
      <c r="AG2700" s="45"/>
    </row>
    <row r="2701" spans="1:33" x14ac:dyDescent="0.2">
      <c r="A2701" s="59">
        <f>+VLOOKUP(B2701,Annuaire_roster!B:G,5,0)</f>
        <v>1274</v>
      </c>
      <c r="B2701" s="78" t="s">
        <v>160</v>
      </c>
      <c r="C2701" s="65">
        <v>0.41388888888888886</v>
      </c>
      <c r="D2701" s="65">
        <v>0.41666666666666669</v>
      </c>
      <c r="E2701" s="66">
        <v>0.83333333333333337</v>
      </c>
      <c r="F2701" s="66">
        <v>0.83333333333333337</v>
      </c>
      <c r="G2701" s="49"/>
      <c r="H2701" s="48"/>
      <c r="I2701" s="69"/>
      <c r="J2701" s="48"/>
      <c r="K2701" s="58">
        <v>0</v>
      </c>
      <c r="L2701" s="48">
        <v>0</v>
      </c>
      <c r="M2701" s="70">
        <v>0</v>
      </c>
      <c r="N2701" s="34">
        <v>0.375</v>
      </c>
      <c r="O2701" s="38">
        <v>0.375</v>
      </c>
      <c r="P2701" s="82" t="s">
        <v>94</v>
      </c>
      <c r="Q2701" s="43">
        <v>44805</v>
      </c>
      <c r="R2701" s="35">
        <v>0</v>
      </c>
      <c r="S2701" s="35">
        <v>0</v>
      </c>
      <c r="T2701" s="10" t="str">
        <f t="shared" si="459"/>
        <v>Sem - 36</v>
      </c>
      <c r="U2701" s="10" t="str">
        <f t="shared" si="460"/>
        <v>Septembre</v>
      </c>
      <c r="V2701" s="36" t="s">
        <v>231</v>
      </c>
      <c r="W2701" s="34"/>
      <c r="X2701" s="91">
        <f t="shared" si="461"/>
        <v>2.7777777777778789E-3</v>
      </c>
      <c r="Y2701" s="92" t="str">
        <f>VLOOKUP('CM-CIC'!B2632,Annuaire_roster!B:F,4,0)</f>
        <v>EL KAOUTAR Fatima Zahra</v>
      </c>
      <c r="Z2701" s="37" t="s">
        <v>94</v>
      </c>
      <c r="AA2701" s="60" t="s">
        <v>39</v>
      </c>
      <c r="AB2701" s="35" t="s">
        <v>63</v>
      </c>
      <c r="AC2701" s="35" t="s">
        <v>63</v>
      </c>
      <c r="AD2701" s="35" t="s">
        <v>63</v>
      </c>
      <c r="AE2701" s="44" t="s">
        <v>63</v>
      </c>
      <c r="AF2701" s="61"/>
      <c r="AG2701" s="45"/>
    </row>
    <row r="2702" spans="1:33" x14ac:dyDescent="0.2">
      <c r="A2702" s="59">
        <f>+VLOOKUP(B2702,Annuaire_roster!B:G,5,0)</f>
        <v>1499</v>
      </c>
      <c r="B2702" s="78" t="s">
        <v>162</v>
      </c>
      <c r="C2702" s="65">
        <v>0.41666666666666669</v>
      </c>
      <c r="D2702" s="65">
        <v>0.41666666666666669</v>
      </c>
      <c r="E2702" s="66">
        <v>0.79166666666666663</v>
      </c>
      <c r="F2702" s="66">
        <v>0.79166666666666663</v>
      </c>
      <c r="G2702" s="49"/>
      <c r="H2702" s="48"/>
      <c r="I2702" s="69"/>
      <c r="J2702" s="48"/>
      <c r="K2702" s="58">
        <v>0</v>
      </c>
      <c r="L2702" s="48">
        <v>0</v>
      </c>
      <c r="M2702" s="70">
        <v>0</v>
      </c>
      <c r="N2702" s="34">
        <v>0.33333333333333326</v>
      </c>
      <c r="O2702" s="38">
        <v>0.33333333333333326</v>
      </c>
      <c r="P2702" s="82" t="s">
        <v>94</v>
      </c>
      <c r="Q2702" s="43">
        <v>44805</v>
      </c>
      <c r="R2702" s="35">
        <v>0</v>
      </c>
      <c r="S2702" s="35">
        <v>0</v>
      </c>
      <c r="T2702" s="10" t="str">
        <f t="shared" si="459"/>
        <v>Sem - 36</v>
      </c>
      <c r="U2702" s="10" t="str">
        <f t="shared" si="460"/>
        <v>Septembre</v>
      </c>
      <c r="V2702" s="36" t="s">
        <v>231</v>
      </c>
      <c r="W2702" s="34"/>
      <c r="X2702" s="91">
        <f t="shared" si="461"/>
        <v>0</v>
      </c>
      <c r="Y2702" s="92" t="str">
        <f>VLOOKUP('CM-CIC'!B2633,Annuaire_roster!B:F,4,0)</f>
        <v>EL KAOUTAR Fatima Zahra</v>
      </c>
      <c r="Z2702" s="37" t="s">
        <v>94</v>
      </c>
      <c r="AA2702" s="60">
        <v>0</v>
      </c>
      <c r="AB2702" s="35" t="s">
        <v>63</v>
      </c>
      <c r="AC2702" s="35" t="s">
        <v>63</v>
      </c>
      <c r="AD2702" s="35" t="s">
        <v>63</v>
      </c>
      <c r="AE2702" s="44" t="s">
        <v>63</v>
      </c>
      <c r="AF2702" s="61"/>
      <c r="AG2702" s="45"/>
    </row>
    <row r="2703" spans="1:33" x14ac:dyDescent="0.2">
      <c r="A2703" s="59">
        <f>+VLOOKUP(B2703,Annuaire_roster!B:G,5,0)</f>
        <v>364</v>
      </c>
      <c r="B2703" s="78" t="s">
        <v>184</v>
      </c>
      <c r="C2703" s="65">
        <v>0.37291666666666667</v>
      </c>
      <c r="D2703" s="65">
        <v>0.375</v>
      </c>
      <c r="E2703" s="66">
        <v>0.79166666666666663</v>
      </c>
      <c r="F2703" s="66">
        <v>0.79166666666666663</v>
      </c>
      <c r="G2703" s="49"/>
      <c r="H2703" s="48"/>
      <c r="I2703" s="69"/>
      <c r="J2703" s="48"/>
      <c r="K2703" s="58">
        <v>0</v>
      </c>
      <c r="L2703" s="48">
        <v>0</v>
      </c>
      <c r="M2703" s="70">
        <v>0</v>
      </c>
      <c r="N2703" s="34">
        <v>0.37499999999999994</v>
      </c>
      <c r="O2703" s="38">
        <v>0.37499999999999994</v>
      </c>
      <c r="P2703" s="82" t="s">
        <v>94</v>
      </c>
      <c r="Q2703" s="43">
        <v>44805</v>
      </c>
      <c r="R2703" s="35">
        <v>0</v>
      </c>
      <c r="S2703" s="35">
        <v>0</v>
      </c>
      <c r="T2703" s="10" t="str">
        <f t="shared" si="459"/>
        <v>Sem - 36</v>
      </c>
      <c r="U2703" s="10" t="str">
        <f t="shared" si="460"/>
        <v>Septembre</v>
      </c>
      <c r="V2703" s="36" t="s">
        <v>231</v>
      </c>
      <c r="W2703" s="34"/>
      <c r="X2703" s="91">
        <f t="shared" si="461"/>
        <v>2.0833333333333259E-3</v>
      </c>
      <c r="Y2703" s="92" t="str">
        <f>VLOOKUP('CM-CIC'!B2634,Annuaire_roster!B:F,4,0)</f>
        <v>EL KAOUTAR Fatima Zahra</v>
      </c>
      <c r="Z2703" s="37" t="s">
        <v>94</v>
      </c>
      <c r="AA2703" s="60" t="s">
        <v>39</v>
      </c>
      <c r="AB2703" s="35" t="s">
        <v>63</v>
      </c>
      <c r="AC2703" s="35" t="s">
        <v>63</v>
      </c>
      <c r="AD2703" s="35" t="s">
        <v>63</v>
      </c>
      <c r="AE2703" s="44" t="s">
        <v>63</v>
      </c>
      <c r="AF2703" s="61"/>
      <c r="AG2703" s="45"/>
    </row>
    <row r="2704" spans="1:33" x14ac:dyDescent="0.2">
      <c r="A2704" s="59">
        <f>+VLOOKUP(B2704,Annuaire_roster!B:G,5,0)</f>
        <v>952</v>
      </c>
      <c r="B2704" s="78" t="s">
        <v>101</v>
      </c>
      <c r="C2704" s="65">
        <v>0.37430555555555556</v>
      </c>
      <c r="D2704" s="65">
        <v>0.375</v>
      </c>
      <c r="E2704" s="66">
        <v>0.79166666666666663</v>
      </c>
      <c r="F2704" s="66">
        <v>0.79166666666666663</v>
      </c>
      <c r="G2704" s="49"/>
      <c r="H2704" s="48"/>
      <c r="I2704" s="69"/>
      <c r="J2704" s="48"/>
      <c r="K2704" s="58">
        <v>0</v>
      </c>
      <c r="L2704" s="48">
        <v>0</v>
      </c>
      <c r="M2704" s="70">
        <v>0</v>
      </c>
      <c r="N2704" s="34">
        <v>0.37499999999999994</v>
      </c>
      <c r="O2704" s="38">
        <v>0.37499999999999994</v>
      </c>
      <c r="P2704" s="82" t="s">
        <v>94</v>
      </c>
      <c r="Q2704" s="43">
        <v>44805</v>
      </c>
      <c r="R2704" s="35">
        <v>0</v>
      </c>
      <c r="S2704" s="35">
        <v>0</v>
      </c>
      <c r="T2704" s="10" t="str">
        <f t="shared" si="459"/>
        <v>Sem - 36</v>
      </c>
      <c r="U2704" s="10" t="str">
        <f t="shared" si="460"/>
        <v>Septembre</v>
      </c>
      <c r="V2704" s="36" t="s">
        <v>231</v>
      </c>
      <c r="W2704" s="34"/>
      <c r="X2704" s="91">
        <f t="shared" si="461"/>
        <v>0</v>
      </c>
      <c r="Y2704" s="92" t="str">
        <f>VLOOKUP('CM-CIC'!B2635,Annuaire_roster!B:F,4,0)</f>
        <v>EL KAOUTAR Fatima Zahra</v>
      </c>
      <c r="Z2704" s="37" t="s">
        <v>94</v>
      </c>
      <c r="AA2704" s="60" t="s">
        <v>39</v>
      </c>
      <c r="AB2704" s="35" t="s">
        <v>63</v>
      </c>
      <c r="AC2704" s="35" t="s">
        <v>63</v>
      </c>
      <c r="AD2704" s="35" t="s">
        <v>63</v>
      </c>
      <c r="AE2704" s="44" t="s">
        <v>63</v>
      </c>
      <c r="AF2704" s="61"/>
      <c r="AG2704" s="45"/>
    </row>
    <row r="2705" spans="1:33" x14ac:dyDescent="0.2">
      <c r="A2705" s="59">
        <f>+VLOOKUP(B2705,Annuaire_roster!B:G,5,0)</f>
        <v>1009</v>
      </c>
      <c r="B2705" s="78" t="s">
        <v>48</v>
      </c>
      <c r="C2705" s="65">
        <v>0.37291666666666667</v>
      </c>
      <c r="D2705" s="65">
        <v>0.375</v>
      </c>
      <c r="E2705" s="66">
        <v>0.79166666666666663</v>
      </c>
      <c r="F2705" s="66">
        <v>0.79166666666666663</v>
      </c>
      <c r="G2705" s="49"/>
      <c r="H2705" s="48"/>
      <c r="I2705" s="69"/>
      <c r="J2705" s="48"/>
      <c r="K2705" s="58">
        <v>0</v>
      </c>
      <c r="L2705" s="48">
        <v>0</v>
      </c>
      <c r="M2705" s="70">
        <v>0</v>
      </c>
      <c r="N2705" s="34">
        <v>0.37499999999999994</v>
      </c>
      <c r="O2705" s="38">
        <v>0.37499999999999994</v>
      </c>
      <c r="P2705" s="82" t="s">
        <v>94</v>
      </c>
      <c r="Q2705" s="43">
        <v>44805</v>
      </c>
      <c r="R2705" s="35">
        <v>0</v>
      </c>
      <c r="S2705" s="35">
        <v>0</v>
      </c>
      <c r="T2705" s="10" t="str">
        <f t="shared" si="459"/>
        <v>Sem - 36</v>
      </c>
      <c r="U2705" s="10" t="str">
        <f t="shared" si="460"/>
        <v>Septembre</v>
      </c>
      <c r="V2705" s="36" t="s">
        <v>231</v>
      </c>
      <c r="W2705" s="34"/>
      <c r="X2705" s="91">
        <f t="shared" si="461"/>
        <v>2.0833333333333259E-3</v>
      </c>
      <c r="Y2705" s="92" t="str">
        <f>VLOOKUP('CM-CIC'!B2636,Annuaire_roster!B:F,4,0)</f>
        <v>EL KAOUTAR Fatima Zahra</v>
      </c>
      <c r="Z2705" s="37" t="s">
        <v>94</v>
      </c>
      <c r="AA2705" s="60" t="s">
        <v>39</v>
      </c>
      <c r="AB2705" s="35" t="s">
        <v>63</v>
      </c>
      <c r="AC2705" s="35" t="s">
        <v>63</v>
      </c>
      <c r="AD2705" s="35" t="s">
        <v>63</v>
      </c>
      <c r="AE2705" s="44" t="s">
        <v>63</v>
      </c>
      <c r="AF2705" s="61"/>
      <c r="AG2705" s="45"/>
    </row>
    <row r="2706" spans="1:33" x14ac:dyDescent="0.2">
      <c r="A2706" s="59">
        <f>+VLOOKUP(B2706,Annuaire_roster!B:G,5,0)</f>
        <v>1170</v>
      </c>
      <c r="B2706" s="78" t="s">
        <v>68</v>
      </c>
      <c r="C2706" s="65">
        <v>0.37430555555555556</v>
      </c>
      <c r="D2706" s="65">
        <v>0.375</v>
      </c>
      <c r="E2706" s="66">
        <v>0.79166666666666663</v>
      </c>
      <c r="F2706" s="66">
        <v>0.79166666666666663</v>
      </c>
      <c r="G2706" s="49"/>
      <c r="H2706" s="48"/>
      <c r="I2706" s="69"/>
      <c r="J2706" s="48"/>
      <c r="K2706" s="58">
        <v>0</v>
      </c>
      <c r="L2706" s="48">
        <v>0</v>
      </c>
      <c r="M2706" s="70">
        <v>0</v>
      </c>
      <c r="N2706" s="34">
        <v>0.37499999999999994</v>
      </c>
      <c r="O2706" s="38">
        <v>0.37499999999999994</v>
      </c>
      <c r="P2706" s="82" t="s">
        <v>94</v>
      </c>
      <c r="Q2706" s="43">
        <v>44805</v>
      </c>
      <c r="R2706" s="35">
        <v>0</v>
      </c>
      <c r="S2706" s="35">
        <v>0</v>
      </c>
      <c r="T2706" s="10" t="str">
        <f t="shared" si="459"/>
        <v>Sem - 36</v>
      </c>
      <c r="U2706" s="10" t="str">
        <f t="shared" si="460"/>
        <v>Septembre</v>
      </c>
      <c r="V2706" s="36" t="s">
        <v>231</v>
      </c>
      <c r="W2706" s="34"/>
      <c r="X2706" s="91">
        <f t="shared" si="461"/>
        <v>0</v>
      </c>
      <c r="Y2706" s="92" t="str">
        <f>VLOOKUP('CM-CIC'!B2637,Annuaire_roster!B:F,4,0)</f>
        <v>EL KAOUTAR Fatima Zahra</v>
      </c>
      <c r="Z2706" s="37" t="s">
        <v>94</v>
      </c>
      <c r="AA2706" s="60" t="s">
        <v>39</v>
      </c>
      <c r="AB2706" s="35" t="s">
        <v>63</v>
      </c>
      <c r="AC2706" s="35" t="s">
        <v>63</v>
      </c>
      <c r="AD2706" s="35" t="s">
        <v>63</v>
      </c>
      <c r="AE2706" s="44" t="s">
        <v>63</v>
      </c>
      <c r="AF2706" s="61"/>
      <c r="AG2706" s="45"/>
    </row>
    <row r="2707" spans="1:33" x14ac:dyDescent="0.2">
      <c r="A2707" s="59">
        <f>+VLOOKUP(B2707,Annuaire_roster!B:G,5,0)</f>
        <v>1165</v>
      </c>
      <c r="B2707" s="78" t="s">
        <v>66</v>
      </c>
      <c r="C2707" s="65">
        <v>0.41666666666666669</v>
      </c>
      <c r="D2707" s="65">
        <v>0.41666666666666669</v>
      </c>
      <c r="E2707" s="66">
        <v>0.83333333333333337</v>
      </c>
      <c r="F2707" s="66">
        <v>0.83333333333333337</v>
      </c>
      <c r="G2707" s="49"/>
      <c r="H2707" s="48"/>
      <c r="I2707" s="69"/>
      <c r="J2707" s="48"/>
      <c r="K2707" s="58">
        <v>0</v>
      </c>
      <c r="L2707" s="48">
        <v>0</v>
      </c>
      <c r="M2707" s="70">
        <v>0</v>
      </c>
      <c r="N2707" s="34">
        <v>0.375</v>
      </c>
      <c r="O2707" s="38">
        <v>0.375</v>
      </c>
      <c r="P2707" s="82" t="s">
        <v>94</v>
      </c>
      <c r="Q2707" s="43">
        <v>44805</v>
      </c>
      <c r="R2707" s="35">
        <v>0</v>
      </c>
      <c r="S2707" s="35">
        <v>0</v>
      </c>
      <c r="T2707" s="10" t="str">
        <f t="shared" si="459"/>
        <v>Sem - 36</v>
      </c>
      <c r="U2707" s="10" t="str">
        <f t="shared" si="460"/>
        <v>Septembre</v>
      </c>
      <c r="V2707" s="36" t="s">
        <v>231</v>
      </c>
      <c r="W2707" s="34"/>
      <c r="X2707" s="91">
        <f t="shared" si="461"/>
        <v>0</v>
      </c>
      <c r="Y2707" s="92" t="str">
        <f>VLOOKUP('CM-CIC'!B2638,Annuaire_roster!B:F,4,0)</f>
        <v>EL KAOUTAR Fatima Zahra</v>
      </c>
      <c r="Z2707" s="37" t="s">
        <v>94</v>
      </c>
      <c r="AA2707" s="60" t="s">
        <v>39</v>
      </c>
      <c r="AB2707" s="35" t="s">
        <v>63</v>
      </c>
      <c r="AC2707" s="35" t="s">
        <v>63</v>
      </c>
      <c r="AD2707" s="35" t="s">
        <v>63</v>
      </c>
      <c r="AE2707" s="44" t="s">
        <v>63</v>
      </c>
      <c r="AF2707" s="61"/>
      <c r="AG2707" s="45"/>
    </row>
    <row r="2708" spans="1:33" x14ac:dyDescent="0.2">
      <c r="A2708" s="59">
        <f>+VLOOKUP(B2708,Annuaire_roster!B:G,5,0)</f>
        <v>1388</v>
      </c>
      <c r="B2708" s="78" t="s">
        <v>125</v>
      </c>
      <c r="C2708" s="65">
        <v>0.41666666666666669</v>
      </c>
      <c r="D2708" s="65">
        <v>0.41666666666666669</v>
      </c>
      <c r="E2708" s="66">
        <v>0.83333333333333337</v>
      </c>
      <c r="F2708" s="66">
        <v>0.83333333333333337</v>
      </c>
      <c r="G2708" s="49"/>
      <c r="H2708" s="48"/>
      <c r="I2708" s="69"/>
      <c r="J2708" s="48"/>
      <c r="K2708" s="58">
        <v>0</v>
      </c>
      <c r="L2708" s="48">
        <v>0</v>
      </c>
      <c r="M2708" s="70">
        <v>0</v>
      </c>
      <c r="N2708" s="34">
        <v>0.375</v>
      </c>
      <c r="O2708" s="38">
        <v>0.375</v>
      </c>
      <c r="P2708" s="82" t="s">
        <v>94</v>
      </c>
      <c r="Q2708" s="43">
        <v>44805</v>
      </c>
      <c r="R2708" s="35">
        <v>0</v>
      </c>
      <c r="S2708" s="35">
        <v>0</v>
      </c>
      <c r="T2708" s="10" t="str">
        <f t="shared" si="459"/>
        <v>Sem - 36</v>
      </c>
      <c r="U2708" s="10" t="str">
        <f t="shared" si="460"/>
        <v>Septembre</v>
      </c>
      <c r="V2708" s="36" t="s">
        <v>231</v>
      </c>
      <c r="W2708" s="34"/>
      <c r="X2708" s="91">
        <f t="shared" si="461"/>
        <v>0</v>
      </c>
      <c r="Y2708" s="92" t="str">
        <f>VLOOKUP('CM-CIC'!B2639,Annuaire_roster!B:F,4,0)</f>
        <v>EL KAOUTAR Fatima Zahra</v>
      </c>
      <c r="Z2708" s="37" t="s">
        <v>94</v>
      </c>
      <c r="AA2708" s="60">
        <v>0</v>
      </c>
      <c r="AB2708" s="35" t="s">
        <v>63</v>
      </c>
      <c r="AC2708" s="35" t="s">
        <v>63</v>
      </c>
      <c r="AD2708" s="35" t="s">
        <v>63</v>
      </c>
      <c r="AE2708" s="44" t="s">
        <v>63</v>
      </c>
      <c r="AF2708" s="61"/>
      <c r="AG2708" s="45"/>
    </row>
    <row r="2709" spans="1:33" x14ac:dyDescent="0.2">
      <c r="A2709" s="59">
        <f>+VLOOKUP(B2709,Annuaire_roster!B:G,5,0)</f>
        <v>1167</v>
      </c>
      <c r="B2709" s="78" t="s">
        <v>71</v>
      </c>
      <c r="C2709" s="65">
        <v>0.41597222222222224</v>
      </c>
      <c r="D2709" s="65">
        <v>0.41666666666666669</v>
      </c>
      <c r="E2709" s="66">
        <v>0.83333333333333337</v>
      </c>
      <c r="F2709" s="66">
        <v>0.83333333333333337</v>
      </c>
      <c r="G2709" s="49"/>
      <c r="H2709" s="48"/>
      <c r="I2709" s="69"/>
      <c r="J2709" s="48"/>
      <c r="K2709" s="58">
        <v>0</v>
      </c>
      <c r="L2709" s="48">
        <v>0</v>
      </c>
      <c r="M2709" s="70">
        <v>0</v>
      </c>
      <c r="N2709" s="34">
        <v>0.375</v>
      </c>
      <c r="O2709" s="38">
        <v>0.375</v>
      </c>
      <c r="P2709" s="82" t="s">
        <v>94</v>
      </c>
      <c r="Q2709" s="43">
        <v>44805</v>
      </c>
      <c r="R2709" s="35">
        <v>0</v>
      </c>
      <c r="S2709" s="35">
        <v>0</v>
      </c>
      <c r="T2709" s="10" t="str">
        <f t="shared" si="459"/>
        <v>Sem - 36</v>
      </c>
      <c r="U2709" s="10" t="str">
        <f t="shared" si="460"/>
        <v>Septembre</v>
      </c>
      <c r="V2709" s="36" t="s">
        <v>231</v>
      </c>
      <c r="W2709" s="34"/>
      <c r="X2709" s="91">
        <f t="shared" si="461"/>
        <v>0</v>
      </c>
      <c r="Y2709" s="92" t="str">
        <f>VLOOKUP('CM-CIC'!B2640,Annuaire_roster!B:F,4,0)</f>
        <v>EL KAOUTAR Fatima Zahra</v>
      </c>
      <c r="Z2709" s="37" t="s">
        <v>94</v>
      </c>
      <c r="AA2709" s="60" t="s">
        <v>39</v>
      </c>
      <c r="AB2709" s="35" t="s">
        <v>63</v>
      </c>
      <c r="AC2709" s="35" t="s">
        <v>63</v>
      </c>
      <c r="AD2709" s="35" t="s">
        <v>63</v>
      </c>
      <c r="AE2709" s="44" t="s">
        <v>63</v>
      </c>
      <c r="AF2709" s="61"/>
      <c r="AG2709" s="45"/>
    </row>
    <row r="2710" spans="1:33" x14ac:dyDescent="0.2">
      <c r="A2710" s="59">
        <f>+VLOOKUP(B2710,Annuaire_roster!B:G,5,0)</f>
        <v>1145</v>
      </c>
      <c r="B2710" s="78" t="s">
        <v>74</v>
      </c>
      <c r="C2710" s="65"/>
      <c r="D2710" s="65" t="s">
        <v>64</v>
      </c>
      <c r="E2710" s="66"/>
      <c r="F2710" s="66" t="s">
        <v>64</v>
      </c>
      <c r="G2710" s="49"/>
      <c r="H2710" s="48"/>
      <c r="I2710" s="69"/>
      <c r="J2710" s="48"/>
      <c r="K2710" s="58">
        <v>0</v>
      </c>
      <c r="L2710" s="48">
        <v>0</v>
      </c>
      <c r="M2710" s="70">
        <v>0</v>
      </c>
      <c r="N2710" s="34" t="s">
        <v>63</v>
      </c>
      <c r="O2710" s="38">
        <v>0</v>
      </c>
      <c r="P2710" s="82" t="s">
        <v>94</v>
      </c>
      <c r="Q2710" s="43">
        <v>44805</v>
      </c>
      <c r="R2710" s="35">
        <v>0</v>
      </c>
      <c r="S2710" s="35">
        <v>0</v>
      </c>
      <c r="T2710" s="10" t="str">
        <f t="shared" si="459"/>
        <v>Sem - 36</v>
      </c>
      <c r="U2710" s="10" t="str">
        <f t="shared" si="460"/>
        <v>Septembre</v>
      </c>
      <c r="V2710" s="36" t="s">
        <v>231</v>
      </c>
      <c r="W2710" s="34"/>
      <c r="X2710" s="91">
        <f t="shared" si="461"/>
        <v>0</v>
      </c>
      <c r="Y2710" s="92" t="str">
        <f>VLOOKUP('CM-CIC'!B2641,Annuaire_roster!B:F,4,0)</f>
        <v>EL KAOUTAR Fatima Zahra</v>
      </c>
      <c r="Z2710" s="37" t="s">
        <v>94</v>
      </c>
      <c r="AA2710" s="60" t="s">
        <v>39</v>
      </c>
      <c r="AB2710" s="35" t="s">
        <v>63</v>
      </c>
      <c r="AC2710" s="35" t="s">
        <v>63</v>
      </c>
      <c r="AD2710" s="35" t="s">
        <v>63</v>
      </c>
      <c r="AE2710" s="44" t="s">
        <v>63</v>
      </c>
      <c r="AF2710" s="61"/>
      <c r="AG2710" s="45"/>
    </row>
    <row r="2711" spans="1:33" x14ac:dyDescent="0.2">
      <c r="A2711" s="59">
        <f>+VLOOKUP(B2711,Annuaire_roster!B:G,5,0)</f>
        <v>1397</v>
      </c>
      <c r="B2711" s="78" t="s">
        <v>145</v>
      </c>
      <c r="C2711" s="65">
        <v>0.37430555555555556</v>
      </c>
      <c r="D2711" s="65">
        <v>0.375</v>
      </c>
      <c r="E2711" s="66">
        <v>0.79166666666666663</v>
      </c>
      <c r="F2711" s="66">
        <v>0.79166666666666663</v>
      </c>
      <c r="G2711" s="49"/>
      <c r="H2711" s="48"/>
      <c r="I2711" s="69"/>
      <c r="J2711" s="48"/>
      <c r="K2711" s="58">
        <v>0</v>
      </c>
      <c r="L2711" s="48">
        <v>0</v>
      </c>
      <c r="M2711" s="70">
        <v>0</v>
      </c>
      <c r="N2711" s="34">
        <v>0.37499999999999994</v>
      </c>
      <c r="O2711" s="38">
        <v>0.37499999999999994</v>
      </c>
      <c r="P2711" s="82" t="s">
        <v>94</v>
      </c>
      <c r="Q2711" s="43">
        <v>44805</v>
      </c>
      <c r="R2711" s="35">
        <v>0</v>
      </c>
      <c r="S2711" s="35">
        <v>0</v>
      </c>
      <c r="T2711" s="10" t="str">
        <f t="shared" si="459"/>
        <v>Sem - 36</v>
      </c>
      <c r="U2711" s="10" t="str">
        <f t="shared" si="460"/>
        <v>Septembre</v>
      </c>
      <c r="V2711" s="36" t="s">
        <v>231</v>
      </c>
      <c r="W2711" s="34"/>
      <c r="X2711" s="91">
        <f t="shared" si="461"/>
        <v>0</v>
      </c>
      <c r="Y2711" s="92" t="str">
        <f>VLOOKUP('CM-CIC'!B2642,Annuaire_roster!B:F,4,0)</f>
        <v>EL KAOUTAR Fatima Zahra</v>
      </c>
      <c r="Z2711" s="37" t="s">
        <v>94</v>
      </c>
      <c r="AA2711" s="60">
        <v>0</v>
      </c>
      <c r="AB2711" s="35" t="s">
        <v>63</v>
      </c>
      <c r="AC2711" s="35" t="s">
        <v>63</v>
      </c>
      <c r="AD2711" s="35" t="s">
        <v>63</v>
      </c>
      <c r="AE2711" s="44" t="s">
        <v>63</v>
      </c>
      <c r="AF2711" s="61"/>
      <c r="AG2711" s="45"/>
    </row>
    <row r="2712" spans="1:33" x14ac:dyDescent="0.2">
      <c r="A2712" s="59">
        <f>+VLOOKUP(B2712,Annuaire_roster!B:G,5,0)</f>
        <v>1443</v>
      </c>
      <c r="B2712" s="78" t="s">
        <v>154</v>
      </c>
      <c r="C2712" s="65"/>
      <c r="D2712" s="65" t="s">
        <v>188</v>
      </c>
      <c r="E2712" s="66"/>
      <c r="F2712" s="66" t="s">
        <v>188</v>
      </c>
      <c r="G2712" s="49"/>
      <c r="H2712" s="48"/>
      <c r="I2712" s="69"/>
      <c r="J2712" s="48"/>
      <c r="K2712" s="58">
        <v>0</v>
      </c>
      <c r="L2712" s="48">
        <v>0</v>
      </c>
      <c r="M2712" s="70"/>
      <c r="N2712" s="34"/>
      <c r="O2712" s="38"/>
      <c r="P2712" s="82" t="s">
        <v>94</v>
      </c>
      <c r="Q2712" s="43">
        <v>44805</v>
      </c>
      <c r="R2712" s="35">
        <v>0</v>
      </c>
      <c r="S2712" s="35">
        <v>0</v>
      </c>
      <c r="T2712" s="10" t="str">
        <f t="shared" si="459"/>
        <v>Sem - 36</v>
      </c>
      <c r="U2712" s="10" t="str">
        <f t="shared" si="460"/>
        <v>Septembre</v>
      </c>
      <c r="V2712" s="36" t="s">
        <v>231</v>
      </c>
      <c r="W2712" s="34"/>
      <c r="X2712" s="91">
        <f t="shared" si="461"/>
        <v>0</v>
      </c>
      <c r="Y2712" s="92" t="str">
        <f>VLOOKUP('CM-CIC'!B2643,Annuaire_roster!B:F,4,0)</f>
        <v>EL KAOUTAR Fatima Zahra</v>
      </c>
      <c r="Z2712" s="37" t="s">
        <v>94</v>
      </c>
      <c r="AA2712" s="60">
        <v>0</v>
      </c>
      <c r="AB2712" s="35">
        <v>0.33333333333333298</v>
      </c>
      <c r="AC2712" s="35" t="s">
        <v>63</v>
      </c>
      <c r="AD2712" s="35" t="s">
        <v>63</v>
      </c>
      <c r="AE2712" s="44" t="s">
        <v>63</v>
      </c>
      <c r="AF2712" s="61"/>
      <c r="AG2712" s="45"/>
    </row>
    <row r="2713" spans="1:33" x14ac:dyDescent="0.2">
      <c r="A2713" s="59">
        <f>+VLOOKUP(B2713,Annuaire_roster!B:G,5,0)</f>
        <v>1007</v>
      </c>
      <c r="B2713" s="78" t="s">
        <v>103</v>
      </c>
      <c r="C2713" s="65">
        <v>0.28749999999999998</v>
      </c>
      <c r="D2713" s="65">
        <v>0.29166666666666669</v>
      </c>
      <c r="E2713" s="66">
        <v>0.70833333333333337</v>
      </c>
      <c r="F2713" s="66">
        <v>0.70833333333333337</v>
      </c>
      <c r="G2713" s="49"/>
      <c r="H2713" s="48"/>
      <c r="I2713" s="69"/>
      <c r="J2713" s="48"/>
      <c r="K2713" s="58">
        <v>0</v>
      </c>
      <c r="L2713" s="48">
        <v>0</v>
      </c>
      <c r="M2713" s="70">
        <v>0</v>
      </c>
      <c r="N2713" s="34">
        <v>0.375</v>
      </c>
      <c r="O2713" s="38">
        <v>0.375</v>
      </c>
      <c r="P2713" s="82" t="s">
        <v>94</v>
      </c>
      <c r="Q2713" s="43">
        <v>44805</v>
      </c>
      <c r="R2713" s="35">
        <v>0</v>
      </c>
      <c r="S2713" s="35">
        <v>0</v>
      </c>
      <c r="T2713" s="10" t="str">
        <f t="shared" si="459"/>
        <v>Sem - 36</v>
      </c>
      <c r="U2713" s="10" t="str">
        <f t="shared" si="460"/>
        <v>Septembre</v>
      </c>
      <c r="V2713" s="36" t="s">
        <v>231</v>
      </c>
      <c r="W2713" s="34"/>
      <c r="X2713" s="91">
        <f t="shared" si="461"/>
        <v>4.1666666666667629E-3</v>
      </c>
      <c r="Y2713" s="92" t="str">
        <f>VLOOKUP('CM-CIC'!B2644,Annuaire_roster!B:F,4,0)</f>
        <v>EL KAOUTAR Fatima Zahra</v>
      </c>
      <c r="Z2713" s="37" t="s">
        <v>94</v>
      </c>
      <c r="AA2713" s="60" t="s">
        <v>39</v>
      </c>
      <c r="AB2713" s="35" t="s">
        <v>63</v>
      </c>
      <c r="AC2713" s="35" t="s">
        <v>63</v>
      </c>
      <c r="AD2713" s="35" t="s">
        <v>63</v>
      </c>
      <c r="AE2713" s="44" t="s">
        <v>63</v>
      </c>
      <c r="AF2713" s="61"/>
      <c r="AG2713" s="45"/>
    </row>
    <row r="2714" spans="1:33" x14ac:dyDescent="0.2">
      <c r="A2714" s="59">
        <f>+VLOOKUP(B2714,Annuaire_roster!B:G,5,0)</f>
        <v>1485</v>
      </c>
      <c r="B2714" s="78" t="s">
        <v>178</v>
      </c>
      <c r="C2714" s="65">
        <v>0.28958333333333336</v>
      </c>
      <c r="D2714" s="65">
        <v>0.29166666666666669</v>
      </c>
      <c r="E2714" s="66">
        <v>0.70833333333333337</v>
      </c>
      <c r="F2714" s="66">
        <v>0.70833333333333337</v>
      </c>
      <c r="G2714" s="49"/>
      <c r="H2714" s="48"/>
      <c r="I2714" s="69"/>
      <c r="J2714" s="48"/>
      <c r="K2714" s="58">
        <v>0</v>
      </c>
      <c r="L2714" s="48">
        <v>0</v>
      </c>
      <c r="M2714" s="70">
        <v>0</v>
      </c>
      <c r="N2714" s="34">
        <v>0.375</v>
      </c>
      <c r="O2714" s="38">
        <v>0.375</v>
      </c>
      <c r="P2714" s="82" t="s">
        <v>94</v>
      </c>
      <c r="Q2714" s="43">
        <v>44805</v>
      </c>
      <c r="R2714" s="35">
        <v>0</v>
      </c>
      <c r="S2714" s="35">
        <v>0</v>
      </c>
      <c r="T2714" s="10" t="str">
        <f t="shared" si="459"/>
        <v>Sem - 36</v>
      </c>
      <c r="U2714" s="10" t="str">
        <f t="shared" si="460"/>
        <v>Septembre</v>
      </c>
      <c r="V2714" s="36" t="s">
        <v>231</v>
      </c>
      <c r="W2714" s="34"/>
      <c r="X2714" s="91">
        <f t="shared" si="461"/>
        <v>2.0833333333333259E-3</v>
      </c>
      <c r="Y2714" s="92" t="str">
        <f>VLOOKUP('CM-CIC'!B2645,Annuaire_roster!B:F,4,0)</f>
        <v>EL KAOUTAR Fatima Zahra</v>
      </c>
      <c r="Z2714" s="37" t="s">
        <v>94</v>
      </c>
      <c r="AA2714" s="60">
        <v>0</v>
      </c>
      <c r="AB2714" s="35" t="s">
        <v>63</v>
      </c>
      <c r="AC2714" s="35" t="s">
        <v>63</v>
      </c>
      <c r="AD2714" s="35" t="s">
        <v>63</v>
      </c>
      <c r="AE2714" s="44" t="s">
        <v>63</v>
      </c>
      <c r="AF2714" s="61"/>
      <c r="AG2714" s="45"/>
    </row>
    <row r="2715" spans="1:33" x14ac:dyDescent="0.2">
      <c r="A2715" s="59">
        <f>+VLOOKUP(B2715,Annuaire_roster!B:G,5,0)</f>
        <v>1131</v>
      </c>
      <c r="B2715" s="78" t="s">
        <v>179</v>
      </c>
      <c r="C2715" s="65"/>
      <c r="D2715" s="65" t="s">
        <v>64</v>
      </c>
      <c r="E2715" s="66"/>
      <c r="F2715" s="66" t="s">
        <v>64</v>
      </c>
      <c r="G2715" s="49"/>
      <c r="H2715" s="48"/>
      <c r="I2715" s="69"/>
      <c r="J2715" s="48"/>
      <c r="K2715" s="58">
        <v>0</v>
      </c>
      <c r="L2715" s="48">
        <v>0</v>
      </c>
      <c r="M2715" s="70">
        <v>0</v>
      </c>
      <c r="N2715" s="34" t="s">
        <v>63</v>
      </c>
      <c r="O2715" s="38">
        <v>0</v>
      </c>
      <c r="P2715" s="82" t="s">
        <v>94</v>
      </c>
      <c r="Q2715" s="43">
        <v>44805</v>
      </c>
      <c r="R2715" s="35">
        <v>0</v>
      </c>
      <c r="S2715" s="35">
        <v>0</v>
      </c>
      <c r="T2715" s="10" t="str">
        <f t="shared" si="459"/>
        <v>Sem - 36</v>
      </c>
      <c r="U2715" s="10" t="str">
        <f t="shared" si="460"/>
        <v>Septembre</v>
      </c>
      <c r="V2715" s="36" t="s">
        <v>231</v>
      </c>
      <c r="W2715" s="34"/>
      <c r="X2715" s="91">
        <f t="shared" si="461"/>
        <v>0</v>
      </c>
      <c r="Y2715" s="92" t="str">
        <f>VLOOKUP('CM-CIC'!B2646,Annuaire_roster!B:F,4,0)</f>
        <v>EL KAOUTAR Fatima Zahra</v>
      </c>
      <c r="Z2715" s="37" t="s">
        <v>94</v>
      </c>
      <c r="AA2715" s="60" t="s">
        <v>39</v>
      </c>
      <c r="AB2715" s="35" t="s">
        <v>63</v>
      </c>
      <c r="AC2715" s="35" t="s">
        <v>63</v>
      </c>
      <c r="AD2715" s="35" t="s">
        <v>63</v>
      </c>
      <c r="AE2715" s="44" t="s">
        <v>63</v>
      </c>
      <c r="AF2715" s="61"/>
      <c r="AG2715" s="45"/>
    </row>
    <row r="2716" spans="1:33" x14ac:dyDescent="0.2">
      <c r="A2716" s="59">
        <f>+VLOOKUP(B2716,Annuaire_roster!B:G,5,0)</f>
        <v>1442</v>
      </c>
      <c r="B2716" s="78" t="s">
        <v>152</v>
      </c>
      <c r="C2716" s="65"/>
      <c r="D2716" s="65">
        <v>0.375</v>
      </c>
      <c r="E2716" s="66"/>
      <c r="F2716" s="66">
        <v>0.79166666666666663</v>
      </c>
      <c r="G2716" s="49"/>
      <c r="H2716" s="48"/>
      <c r="I2716" s="69"/>
      <c r="J2716" s="48"/>
      <c r="K2716" s="58">
        <v>0</v>
      </c>
      <c r="L2716" s="48">
        <v>0</v>
      </c>
      <c r="M2716" s="70" t="s">
        <v>187</v>
      </c>
      <c r="N2716" s="34" t="s">
        <v>63</v>
      </c>
      <c r="O2716" s="38">
        <v>0.37499999999999994</v>
      </c>
      <c r="P2716" s="82" t="s">
        <v>94</v>
      </c>
      <c r="Q2716" s="43">
        <v>44805</v>
      </c>
      <c r="R2716" s="35">
        <v>0.37499999999999994</v>
      </c>
      <c r="S2716" s="35">
        <v>0.37499999999999994</v>
      </c>
      <c r="T2716" s="10" t="str">
        <f t="shared" si="459"/>
        <v>Sem - 36</v>
      </c>
      <c r="U2716" s="10" t="str">
        <f t="shared" si="460"/>
        <v>Septembre</v>
      </c>
      <c r="V2716" s="36" t="s">
        <v>231</v>
      </c>
      <c r="W2716" s="34"/>
      <c r="X2716" s="91">
        <f t="shared" si="461"/>
        <v>0</v>
      </c>
      <c r="Y2716" s="92" t="str">
        <f>VLOOKUP('CM-CIC'!B2647,Annuaire_roster!B:F,4,0)</f>
        <v>EL KAOUTAR Fatima Zahra</v>
      </c>
      <c r="Z2716" s="37" t="s">
        <v>94</v>
      </c>
      <c r="AA2716" s="60">
        <v>0</v>
      </c>
      <c r="AB2716" s="35" t="s">
        <v>63</v>
      </c>
      <c r="AC2716" s="35" t="s">
        <v>63</v>
      </c>
      <c r="AD2716" s="35" t="s">
        <v>63</v>
      </c>
      <c r="AE2716" s="44" t="s">
        <v>63</v>
      </c>
      <c r="AF2716" s="61"/>
      <c r="AG2716" s="45"/>
    </row>
    <row r="2717" spans="1:33" x14ac:dyDescent="0.2">
      <c r="A2717" s="59">
        <f>+VLOOKUP(B2717,Annuaire_roster!B:G,5,0)</f>
        <v>949</v>
      </c>
      <c r="B2717" s="78" t="s">
        <v>102</v>
      </c>
      <c r="C2717" s="65">
        <v>0.375</v>
      </c>
      <c r="D2717" s="65">
        <v>0.375</v>
      </c>
      <c r="E2717" s="66">
        <v>0.79166666666666663</v>
      </c>
      <c r="F2717" s="66">
        <v>0.79166666666666663</v>
      </c>
      <c r="G2717" s="49"/>
      <c r="H2717" s="48"/>
      <c r="I2717" s="69"/>
      <c r="J2717" s="48"/>
      <c r="K2717" s="58">
        <v>0</v>
      </c>
      <c r="L2717" s="48">
        <v>0</v>
      </c>
      <c r="M2717" s="70">
        <v>0</v>
      </c>
      <c r="N2717" s="34">
        <v>0.37499999999999994</v>
      </c>
      <c r="O2717" s="38">
        <v>0.37499999999999994</v>
      </c>
      <c r="P2717" s="82" t="s">
        <v>94</v>
      </c>
      <c r="Q2717" s="43">
        <v>44806</v>
      </c>
      <c r="R2717" s="35">
        <v>0</v>
      </c>
      <c r="S2717" s="35">
        <v>0</v>
      </c>
      <c r="T2717" s="10" t="str">
        <f t="shared" si="459"/>
        <v>Sem - 36</v>
      </c>
      <c r="U2717" s="10" t="str">
        <f t="shared" si="460"/>
        <v>Septembre</v>
      </c>
      <c r="V2717" s="36" t="s">
        <v>231</v>
      </c>
      <c r="W2717" s="34"/>
      <c r="X2717" s="91">
        <f t="shared" si="461"/>
        <v>0</v>
      </c>
      <c r="Y2717" s="92" t="str">
        <f>VLOOKUP('CM-CIC'!B2648,Annuaire_roster!B:F,4,0)</f>
        <v>EL KAOUTAR Fatima Zahra</v>
      </c>
      <c r="Z2717" s="37" t="s">
        <v>94</v>
      </c>
      <c r="AA2717" s="60" t="s">
        <v>39</v>
      </c>
      <c r="AB2717" s="35" t="s">
        <v>63</v>
      </c>
      <c r="AC2717" s="35" t="s">
        <v>63</v>
      </c>
      <c r="AD2717" s="35" t="s">
        <v>63</v>
      </c>
      <c r="AE2717" s="44" t="s">
        <v>63</v>
      </c>
      <c r="AF2717" s="61"/>
      <c r="AG2717" s="45"/>
    </row>
    <row r="2718" spans="1:33" x14ac:dyDescent="0.2">
      <c r="A2718" s="59">
        <f>+VLOOKUP(B2718,Annuaire_roster!B:G,5,0)</f>
        <v>1007</v>
      </c>
      <c r="B2718" s="78" t="s">
        <v>103</v>
      </c>
      <c r="C2718" s="65">
        <v>0.2902777777777778</v>
      </c>
      <c r="D2718" s="65">
        <v>0.29166666666666669</v>
      </c>
      <c r="E2718" s="66">
        <v>0.79166666666666663</v>
      </c>
      <c r="F2718" s="66">
        <v>0.70833333333333337</v>
      </c>
      <c r="G2718" s="49"/>
      <c r="H2718" s="48"/>
      <c r="I2718" s="69"/>
      <c r="J2718" s="48"/>
      <c r="K2718" s="58">
        <v>0</v>
      </c>
      <c r="L2718" s="48">
        <v>0</v>
      </c>
      <c r="M2718" s="70">
        <v>0</v>
      </c>
      <c r="N2718" s="34">
        <v>0.375</v>
      </c>
      <c r="O2718" s="38">
        <v>0.375</v>
      </c>
      <c r="P2718" s="82" t="s">
        <v>94</v>
      </c>
      <c r="Q2718" s="43">
        <v>44806</v>
      </c>
      <c r="R2718" s="35">
        <v>0</v>
      </c>
      <c r="S2718" s="35">
        <v>0</v>
      </c>
      <c r="T2718" s="10" t="str">
        <f t="shared" si="459"/>
        <v>Sem - 36</v>
      </c>
      <c r="U2718" s="10" t="str">
        <f t="shared" si="460"/>
        <v>Septembre</v>
      </c>
      <c r="V2718" s="36" t="s">
        <v>231</v>
      </c>
      <c r="W2718" s="34"/>
      <c r="X2718" s="91">
        <f t="shared" si="461"/>
        <v>8.4722222222222143E-2</v>
      </c>
      <c r="Y2718" s="92" t="str">
        <f>VLOOKUP('CM-CIC'!B2649,Annuaire_roster!B:F,4,0)</f>
        <v>EL KAOUTAR Fatima Zahra</v>
      </c>
      <c r="Z2718" s="37" t="s">
        <v>94</v>
      </c>
      <c r="AA2718" s="60" t="s">
        <v>39</v>
      </c>
      <c r="AB2718" s="35" t="s">
        <v>63</v>
      </c>
      <c r="AC2718" s="35" t="s">
        <v>63</v>
      </c>
      <c r="AD2718" s="35" t="s">
        <v>63</v>
      </c>
      <c r="AE2718" s="44" t="s">
        <v>63</v>
      </c>
      <c r="AF2718" s="61"/>
      <c r="AG2718" s="45"/>
    </row>
    <row r="2719" spans="1:33" x14ac:dyDescent="0.2">
      <c r="A2719" s="59">
        <f>+VLOOKUP(B2719,Annuaire_roster!B:G,5,0)</f>
        <v>1145</v>
      </c>
      <c r="B2719" s="78" t="s">
        <v>74</v>
      </c>
      <c r="C2719" s="65"/>
      <c r="D2719" s="65" t="s">
        <v>64</v>
      </c>
      <c r="E2719" s="66">
        <v>0.79166666666666663</v>
      </c>
      <c r="F2719" s="66" t="s">
        <v>64</v>
      </c>
      <c r="G2719" s="49"/>
      <c r="H2719" s="48"/>
      <c r="I2719" s="69"/>
      <c r="J2719" s="48"/>
      <c r="K2719" s="58">
        <v>0</v>
      </c>
      <c r="L2719" s="48">
        <v>0</v>
      </c>
      <c r="M2719" s="70">
        <v>0</v>
      </c>
      <c r="N2719" s="34" t="s">
        <v>63</v>
      </c>
      <c r="O2719" s="38">
        <v>0</v>
      </c>
      <c r="P2719" s="82" t="s">
        <v>94</v>
      </c>
      <c r="Q2719" s="43">
        <v>44806</v>
      </c>
      <c r="R2719" s="35">
        <v>0</v>
      </c>
      <c r="S2719" s="35">
        <v>0</v>
      </c>
      <c r="T2719" s="10" t="str">
        <f t="shared" si="459"/>
        <v>Sem - 36</v>
      </c>
      <c r="U2719" s="10" t="str">
        <f t="shared" si="460"/>
        <v>Septembre</v>
      </c>
      <c r="V2719" s="36" t="s">
        <v>231</v>
      </c>
      <c r="W2719" s="34"/>
      <c r="X2719" s="91">
        <f t="shared" si="461"/>
        <v>0</v>
      </c>
      <c r="Y2719" s="92" t="str">
        <f>VLOOKUP('CM-CIC'!B2650,Annuaire_roster!B:F,4,0)</f>
        <v>EL KAOUTAR Fatima Zahra</v>
      </c>
      <c r="Z2719" s="37" t="s">
        <v>94</v>
      </c>
      <c r="AA2719" s="60" t="s">
        <v>39</v>
      </c>
      <c r="AB2719" s="35" t="s">
        <v>63</v>
      </c>
      <c r="AC2719" s="35" t="s">
        <v>63</v>
      </c>
      <c r="AD2719" s="35" t="s">
        <v>63</v>
      </c>
      <c r="AE2719" s="44" t="s">
        <v>63</v>
      </c>
      <c r="AF2719" s="61"/>
      <c r="AG2719" s="45"/>
    </row>
    <row r="2720" spans="1:33" x14ac:dyDescent="0.2">
      <c r="A2720" s="59">
        <f>+VLOOKUP(B2720,Annuaire_roster!B:G,5,0)</f>
        <v>397</v>
      </c>
      <c r="B2720" s="78" t="s">
        <v>183</v>
      </c>
      <c r="C2720" s="65"/>
      <c r="D2720" s="65" t="s">
        <v>64</v>
      </c>
      <c r="E2720" s="66">
        <v>0.79166666666666663</v>
      </c>
      <c r="F2720" s="66" t="s">
        <v>64</v>
      </c>
      <c r="G2720" s="49"/>
      <c r="H2720" s="48"/>
      <c r="I2720" s="69"/>
      <c r="J2720" s="48"/>
      <c r="K2720" s="58">
        <v>0</v>
      </c>
      <c r="L2720" s="48">
        <v>0</v>
      </c>
      <c r="M2720" s="70">
        <v>0</v>
      </c>
      <c r="N2720" s="34" t="s">
        <v>63</v>
      </c>
      <c r="O2720" s="38">
        <v>0</v>
      </c>
      <c r="P2720" s="82" t="s">
        <v>94</v>
      </c>
      <c r="Q2720" s="43">
        <v>44806</v>
      </c>
      <c r="R2720" s="35">
        <v>0</v>
      </c>
      <c r="S2720" s="35">
        <v>0</v>
      </c>
      <c r="T2720" s="10" t="str">
        <f t="shared" si="459"/>
        <v>Sem - 36</v>
      </c>
      <c r="U2720" s="10" t="str">
        <f t="shared" si="460"/>
        <v>Septembre</v>
      </c>
      <c r="V2720" s="36" t="s">
        <v>231</v>
      </c>
      <c r="W2720" s="34"/>
      <c r="X2720" s="91">
        <f t="shared" si="461"/>
        <v>0</v>
      </c>
      <c r="Y2720" s="92" t="str">
        <f>VLOOKUP('CM-CIC'!B2651,Annuaire_roster!B:F,4,0)</f>
        <v>EL KAOUTAR Fatima Zahra</v>
      </c>
      <c r="Z2720" s="37" t="s">
        <v>94</v>
      </c>
      <c r="AA2720" s="60" t="s">
        <v>39</v>
      </c>
      <c r="AB2720" s="35" t="s">
        <v>63</v>
      </c>
      <c r="AC2720" s="35" t="s">
        <v>63</v>
      </c>
      <c r="AD2720" s="35" t="s">
        <v>63</v>
      </c>
      <c r="AE2720" s="44" t="s">
        <v>63</v>
      </c>
      <c r="AF2720" s="61"/>
      <c r="AG2720" s="45"/>
    </row>
    <row r="2721" spans="1:33" x14ac:dyDescent="0.2">
      <c r="A2721" s="59">
        <f>+VLOOKUP(B2721,Annuaire_roster!B:G,5,0)</f>
        <v>1008</v>
      </c>
      <c r="B2721" s="78" t="s">
        <v>104</v>
      </c>
      <c r="C2721" s="65">
        <v>0.375</v>
      </c>
      <c r="D2721" s="65">
        <v>0.375</v>
      </c>
      <c r="E2721" s="66">
        <v>0.79166666666666663</v>
      </c>
      <c r="F2721" s="66">
        <v>0.79166666666666663</v>
      </c>
      <c r="G2721" s="49"/>
      <c r="H2721" s="48"/>
      <c r="I2721" s="69"/>
      <c r="J2721" s="48"/>
      <c r="K2721" s="58">
        <v>0</v>
      </c>
      <c r="L2721" s="48">
        <v>0</v>
      </c>
      <c r="M2721" s="70">
        <v>0</v>
      </c>
      <c r="N2721" s="34">
        <v>0.37499999999999994</v>
      </c>
      <c r="O2721" s="38">
        <v>0.37499999999999994</v>
      </c>
      <c r="P2721" s="82" t="s">
        <v>94</v>
      </c>
      <c r="Q2721" s="43">
        <v>44806</v>
      </c>
      <c r="R2721" s="35">
        <v>0</v>
      </c>
      <c r="S2721" s="35">
        <v>0</v>
      </c>
      <c r="T2721" s="10" t="str">
        <f t="shared" si="459"/>
        <v>Sem - 36</v>
      </c>
      <c r="U2721" s="10" t="str">
        <f t="shared" si="460"/>
        <v>Septembre</v>
      </c>
      <c r="V2721" s="36" t="s">
        <v>231</v>
      </c>
      <c r="W2721" s="34"/>
      <c r="X2721" s="91">
        <f t="shared" si="461"/>
        <v>0</v>
      </c>
      <c r="Y2721" s="92" t="str">
        <f>VLOOKUP('CM-CIC'!B2652,Annuaire_roster!B:F,4,0)</f>
        <v>EL KAOUTAR Fatima Zahra</v>
      </c>
      <c r="Z2721" s="37" t="s">
        <v>94</v>
      </c>
      <c r="AA2721" s="60" t="s">
        <v>39</v>
      </c>
      <c r="AB2721" s="35" t="s">
        <v>63</v>
      </c>
      <c r="AC2721" s="35" t="s">
        <v>63</v>
      </c>
      <c r="AD2721" s="35" t="s">
        <v>63</v>
      </c>
      <c r="AE2721" s="44" t="s">
        <v>63</v>
      </c>
      <c r="AF2721" s="61"/>
      <c r="AG2721" s="45"/>
    </row>
    <row r="2722" spans="1:33" x14ac:dyDescent="0.2">
      <c r="A2722" s="59">
        <f>+VLOOKUP(B2722,Annuaire_roster!B:G,5,0)</f>
        <v>1132</v>
      </c>
      <c r="B2722" s="78" t="s">
        <v>46</v>
      </c>
      <c r="C2722" s="65">
        <v>0.37430555555555556</v>
      </c>
      <c r="D2722" s="65">
        <v>0.375</v>
      </c>
      <c r="E2722" s="66">
        <v>0.79166666666666663</v>
      </c>
      <c r="F2722" s="66">
        <v>0.79166666666666663</v>
      </c>
      <c r="G2722" s="49"/>
      <c r="H2722" s="48"/>
      <c r="I2722" s="69"/>
      <c r="J2722" s="48"/>
      <c r="K2722" s="58">
        <v>0</v>
      </c>
      <c r="L2722" s="48">
        <v>0</v>
      </c>
      <c r="M2722" s="70">
        <v>0</v>
      </c>
      <c r="N2722" s="34">
        <v>0.37499999999999994</v>
      </c>
      <c r="O2722" s="38">
        <v>0.37499999999999994</v>
      </c>
      <c r="P2722" s="82" t="s">
        <v>94</v>
      </c>
      <c r="Q2722" s="43">
        <v>44806</v>
      </c>
      <c r="R2722" s="35">
        <v>0</v>
      </c>
      <c r="S2722" s="35">
        <v>0</v>
      </c>
      <c r="T2722" s="10" t="str">
        <f t="shared" si="459"/>
        <v>Sem - 36</v>
      </c>
      <c r="U2722" s="10" t="str">
        <f t="shared" si="460"/>
        <v>Septembre</v>
      </c>
      <c r="V2722" s="36" t="s">
        <v>231</v>
      </c>
      <c r="W2722" s="34"/>
      <c r="X2722" s="91">
        <f t="shared" si="461"/>
        <v>0</v>
      </c>
      <c r="Y2722" s="92" t="str">
        <f>VLOOKUP('CM-CIC'!B2653,Annuaire_roster!B:F,4,0)</f>
        <v>EL KAOUTAR Fatima Zahra</v>
      </c>
      <c r="Z2722" s="37" t="s">
        <v>94</v>
      </c>
      <c r="AA2722" s="60" t="s">
        <v>39</v>
      </c>
      <c r="AB2722" s="35" t="s">
        <v>63</v>
      </c>
      <c r="AC2722" s="35" t="s">
        <v>63</v>
      </c>
      <c r="AD2722" s="35" t="s">
        <v>63</v>
      </c>
      <c r="AE2722" s="44" t="s">
        <v>63</v>
      </c>
      <c r="AF2722" s="61"/>
      <c r="AG2722" s="45"/>
    </row>
    <row r="2723" spans="1:33" x14ac:dyDescent="0.2">
      <c r="A2723" s="59">
        <f>+VLOOKUP(B2723,Annuaire_roster!B:G,5,0)</f>
        <v>1170</v>
      </c>
      <c r="B2723" s="78" t="s">
        <v>68</v>
      </c>
      <c r="C2723" s="65">
        <v>0.37222222222222223</v>
      </c>
      <c r="D2723" s="65">
        <v>0.375</v>
      </c>
      <c r="E2723" s="66">
        <v>0.79166666666666663</v>
      </c>
      <c r="F2723" s="66">
        <v>0.79166666666666663</v>
      </c>
      <c r="G2723" s="49"/>
      <c r="H2723" s="48"/>
      <c r="I2723" s="69"/>
      <c r="J2723" s="48"/>
      <c r="K2723" s="58">
        <v>0</v>
      </c>
      <c r="L2723" s="48">
        <v>0</v>
      </c>
      <c r="M2723" s="70">
        <v>0</v>
      </c>
      <c r="N2723" s="34">
        <v>0.37499999999999994</v>
      </c>
      <c r="O2723" s="38">
        <v>0.37499999999999994</v>
      </c>
      <c r="P2723" s="82" t="s">
        <v>94</v>
      </c>
      <c r="Q2723" s="43">
        <v>44806</v>
      </c>
      <c r="R2723" s="35">
        <v>0</v>
      </c>
      <c r="S2723" s="35">
        <v>0</v>
      </c>
      <c r="T2723" s="10" t="str">
        <f t="shared" si="459"/>
        <v>Sem - 36</v>
      </c>
      <c r="U2723" s="10" t="str">
        <f t="shared" si="460"/>
        <v>Septembre</v>
      </c>
      <c r="V2723" s="36" t="s">
        <v>231</v>
      </c>
      <c r="W2723" s="34"/>
      <c r="X2723" s="91">
        <f t="shared" si="461"/>
        <v>2.7777777777777679E-3</v>
      </c>
      <c r="Y2723" s="92" t="str">
        <f>VLOOKUP('CM-CIC'!B2654,Annuaire_roster!B:F,4,0)</f>
        <v>EL KAOUTAR Fatima Zahra</v>
      </c>
      <c r="Z2723" s="37" t="s">
        <v>94</v>
      </c>
      <c r="AA2723" s="60" t="s">
        <v>39</v>
      </c>
      <c r="AB2723" s="35" t="s">
        <v>63</v>
      </c>
      <c r="AC2723" s="35" t="s">
        <v>63</v>
      </c>
      <c r="AD2723" s="35" t="s">
        <v>63</v>
      </c>
      <c r="AE2723" s="44" t="s">
        <v>63</v>
      </c>
      <c r="AF2723" s="61"/>
      <c r="AG2723" s="45"/>
    </row>
    <row r="2724" spans="1:33" x14ac:dyDescent="0.2">
      <c r="A2724" s="59">
        <f>+VLOOKUP(B2724,Annuaire_roster!B:G,5,0)</f>
        <v>1192</v>
      </c>
      <c r="B2724" s="78" t="s">
        <v>159</v>
      </c>
      <c r="C2724" s="65">
        <v>0.37430555555555556</v>
      </c>
      <c r="D2724" s="65">
        <v>0.375</v>
      </c>
      <c r="E2724" s="66">
        <v>0.79166666666666663</v>
      </c>
      <c r="F2724" s="66">
        <v>0.79166666666666663</v>
      </c>
      <c r="G2724" s="49"/>
      <c r="H2724" s="48"/>
      <c r="I2724" s="69"/>
      <c r="J2724" s="48"/>
      <c r="K2724" s="58">
        <v>0</v>
      </c>
      <c r="L2724" s="48">
        <v>0</v>
      </c>
      <c r="M2724" s="70">
        <v>0</v>
      </c>
      <c r="N2724" s="34">
        <v>0.37499999999999994</v>
      </c>
      <c r="O2724" s="38">
        <v>0.37499999999999994</v>
      </c>
      <c r="P2724" s="82" t="s">
        <v>94</v>
      </c>
      <c r="Q2724" s="43">
        <v>44806</v>
      </c>
      <c r="R2724" s="35">
        <v>0</v>
      </c>
      <c r="S2724" s="35">
        <v>0</v>
      </c>
      <c r="T2724" s="10" t="str">
        <f t="shared" si="459"/>
        <v>Sem - 36</v>
      </c>
      <c r="U2724" s="10" t="str">
        <f t="shared" si="460"/>
        <v>Septembre</v>
      </c>
      <c r="V2724" s="36" t="s">
        <v>231</v>
      </c>
      <c r="W2724" s="34"/>
      <c r="X2724" s="91">
        <f t="shared" si="461"/>
        <v>0</v>
      </c>
      <c r="Y2724" s="92" t="str">
        <f>VLOOKUP('CM-CIC'!B2655,Annuaire_roster!B:F,4,0)</f>
        <v>EL KAOUTAR Fatima Zahra</v>
      </c>
      <c r="Z2724" s="37" t="s">
        <v>94</v>
      </c>
      <c r="AA2724" s="60" t="s">
        <v>39</v>
      </c>
      <c r="AB2724" s="35" t="s">
        <v>63</v>
      </c>
      <c r="AC2724" s="35" t="s">
        <v>63</v>
      </c>
      <c r="AD2724" s="35" t="s">
        <v>63</v>
      </c>
      <c r="AE2724" s="44" t="s">
        <v>63</v>
      </c>
      <c r="AF2724" s="61"/>
      <c r="AG2724" s="45"/>
    </row>
    <row r="2725" spans="1:33" x14ac:dyDescent="0.2">
      <c r="A2725" s="59">
        <f>+VLOOKUP(B2725,Annuaire_roster!B:G,5,0)</f>
        <v>1396</v>
      </c>
      <c r="B2725" s="78" t="s">
        <v>143</v>
      </c>
      <c r="C2725" s="65">
        <v>0.375</v>
      </c>
      <c r="D2725" s="65">
        <v>0.375</v>
      </c>
      <c r="E2725" s="66">
        <v>0.79166666666666663</v>
      </c>
      <c r="F2725" s="66">
        <v>0.79166666666666663</v>
      </c>
      <c r="G2725" s="49"/>
      <c r="H2725" s="48"/>
      <c r="I2725" s="69"/>
      <c r="J2725" s="48"/>
      <c r="K2725" s="58">
        <v>0</v>
      </c>
      <c r="L2725" s="48">
        <v>0</v>
      </c>
      <c r="M2725" s="70">
        <v>0</v>
      </c>
      <c r="N2725" s="34">
        <v>0.37499999999999994</v>
      </c>
      <c r="O2725" s="38">
        <v>0.37499999999999994</v>
      </c>
      <c r="P2725" s="82" t="s">
        <v>94</v>
      </c>
      <c r="Q2725" s="43">
        <v>44806</v>
      </c>
      <c r="R2725" s="35">
        <v>0</v>
      </c>
      <c r="S2725" s="35">
        <v>0</v>
      </c>
      <c r="T2725" s="10" t="str">
        <f t="shared" si="459"/>
        <v>Sem - 36</v>
      </c>
      <c r="U2725" s="10" t="str">
        <f t="shared" si="460"/>
        <v>Septembre</v>
      </c>
      <c r="V2725" s="36" t="s">
        <v>231</v>
      </c>
      <c r="W2725" s="34"/>
      <c r="X2725" s="91">
        <f t="shared" si="461"/>
        <v>0</v>
      </c>
      <c r="Y2725" s="92" t="str">
        <f>VLOOKUP('CM-CIC'!B2656,Annuaire_roster!B:F,4,0)</f>
        <v>EL KAOUTAR Fatima Zahra</v>
      </c>
      <c r="Z2725" s="37" t="s">
        <v>94</v>
      </c>
      <c r="AA2725" s="60">
        <v>0</v>
      </c>
      <c r="AB2725" s="35" t="s">
        <v>63</v>
      </c>
      <c r="AC2725" s="35" t="s">
        <v>63</v>
      </c>
      <c r="AD2725" s="35" t="s">
        <v>63</v>
      </c>
      <c r="AE2725" s="44" t="s">
        <v>63</v>
      </c>
      <c r="AF2725" s="61"/>
      <c r="AG2725" s="45"/>
    </row>
    <row r="2726" spans="1:33" x14ac:dyDescent="0.2">
      <c r="A2726" s="59">
        <f>+VLOOKUP(B2726,Annuaire_roster!B:G,5,0)</f>
        <v>1444</v>
      </c>
      <c r="B2726" s="78" t="s">
        <v>153</v>
      </c>
      <c r="C2726" s="65">
        <v>0.375</v>
      </c>
      <c r="D2726" s="65">
        <v>0.375</v>
      </c>
      <c r="E2726" s="66">
        <v>0.79166666666666663</v>
      </c>
      <c r="F2726" s="66">
        <v>0.79166666666666663</v>
      </c>
      <c r="G2726" s="49"/>
      <c r="H2726" s="48"/>
      <c r="I2726" s="69"/>
      <c r="J2726" s="48"/>
      <c r="K2726" s="58">
        <v>0</v>
      </c>
      <c r="L2726" s="48">
        <v>0</v>
      </c>
      <c r="M2726" s="70">
        <v>0</v>
      </c>
      <c r="N2726" s="34">
        <v>0.37499999999999994</v>
      </c>
      <c r="O2726" s="38">
        <v>0.37499999999999994</v>
      </c>
      <c r="P2726" s="82" t="s">
        <v>94</v>
      </c>
      <c r="Q2726" s="43">
        <v>44806</v>
      </c>
      <c r="R2726" s="35">
        <v>0</v>
      </c>
      <c r="S2726" s="35">
        <v>0</v>
      </c>
      <c r="T2726" s="10" t="str">
        <f t="shared" si="459"/>
        <v>Sem - 36</v>
      </c>
      <c r="U2726" s="10" t="str">
        <f t="shared" si="460"/>
        <v>Septembre</v>
      </c>
      <c r="V2726" s="36" t="s">
        <v>231</v>
      </c>
      <c r="W2726" s="34"/>
      <c r="X2726" s="91">
        <f t="shared" si="461"/>
        <v>0</v>
      </c>
      <c r="Y2726" s="92" t="str">
        <f>VLOOKUP('CM-CIC'!B2657,Annuaire_roster!B:F,4,0)</f>
        <v>OUAQERROUCH Nour-El Houda</v>
      </c>
      <c r="Z2726" s="37" t="s">
        <v>94</v>
      </c>
      <c r="AA2726" s="60">
        <v>0</v>
      </c>
      <c r="AB2726" s="35" t="s">
        <v>63</v>
      </c>
      <c r="AC2726" s="35" t="s">
        <v>63</v>
      </c>
      <c r="AD2726" s="35" t="s">
        <v>63</v>
      </c>
      <c r="AE2726" s="44" t="s">
        <v>63</v>
      </c>
      <c r="AF2726" s="61"/>
      <c r="AG2726" s="45"/>
    </row>
    <row r="2727" spans="1:33" x14ac:dyDescent="0.2">
      <c r="A2727" s="59">
        <f>+VLOOKUP(B2727,Annuaire_roster!B:G,5,0)</f>
        <v>1469</v>
      </c>
      <c r="B2727" s="78" t="s">
        <v>177</v>
      </c>
      <c r="C2727" s="65">
        <v>0.375</v>
      </c>
      <c r="D2727" s="65">
        <v>0.375</v>
      </c>
      <c r="E2727" s="66">
        <v>0.79166666666666663</v>
      </c>
      <c r="F2727" s="66">
        <v>0.79166666666666663</v>
      </c>
      <c r="G2727" s="49"/>
      <c r="H2727" s="48"/>
      <c r="I2727" s="69"/>
      <c r="J2727" s="48"/>
      <c r="K2727" s="58">
        <v>0</v>
      </c>
      <c r="L2727" s="48">
        <v>0</v>
      </c>
      <c r="M2727" s="70">
        <v>0</v>
      </c>
      <c r="N2727" s="34">
        <v>0.37499999999999994</v>
      </c>
      <c r="O2727" s="38">
        <v>0.37499999999999994</v>
      </c>
      <c r="P2727" s="82" t="s">
        <v>94</v>
      </c>
      <c r="Q2727" s="43">
        <v>44806</v>
      </c>
      <c r="R2727" s="35">
        <v>0</v>
      </c>
      <c r="S2727" s="35">
        <v>0</v>
      </c>
      <c r="T2727" s="10" t="str">
        <f t="shared" si="459"/>
        <v>Sem - 36</v>
      </c>
      <c r="U2727" s="10" t="str">
        <f t="shared" si="460"/>
        <v>Septembre</v>
      </c>
      <c r="V2727" s="36" t="s">
        <v>231</v>
      </c>
      <c r="W2727" s="34"/>
      <c r="X2727" s="91">
        <f t="shared" si="461"/>
        <v>0</v>
      </c>
      <c r="Y2727" s="92" t="str">
        <f>VLOOKUP('CM-CIC'!B2658,Annuaire_roster!B:F,4,0)</f>
        <v>OUAQERROUCH Nour-El Houda</v>
      </c>
      <c r="Z2727" s="37" t="s">
        <v>94</v>
      </c>
      <c r="AA2727" s="60">
        <v>0</v>
      </c>
      <c r="AB2727" s="35" t="s">
        <v>63</v>
      </c>
      <c r="AC2727" s="35" t="s">
        <v>63</v>
      </c>
      <c r="AD2727" s="35" t="s">
        <v>63</v>
      </c>
      <c r="AE2727" s="44" t="s">
        <v>63</v>
      </c>
      <c r="AF2727" s="61"/>
      <c r="AG2727" s="45"/>
    </row>
    <row r="2728" spans="1:33" x14ac:dyDescent="0.2">
      <c r="A2728" s="59">
        <f>+VLOOKUP(B2728,Annuaire_roster!B:G,5,0)</f>
        <v>1498</v>
      </c>
      <c r="B2728" s="78" t="s">
        <v>180</v>
      </c>
      <c r="C2728" s="65">
        <v>0.375</v>
      </c>
      <c r="D2728" s="65">
        <v>0.375</v>
      </c>
      <c r="E2728" s="66">
        <v>0.79166666666666663</v>
      </c>
      <c r="F2728" s="66">
        <v>0.79166666666666663</v>
      </c>
      <c r="G2728" s="49"/>
      <c r="H2728" s="48"/>
      <c r="I2728" s="69"/>
      <c r="J2728" s="48"/>
      <c r="K2728" s="58">
        <v>0</v>
      </c>
      <c r="L2728" s="48">
        <v>0</v>
      </c>
      <c r="M2728" s="70">
        <v>0</v>
      </c>
      <c r="N2728" s="34">
        <v>0.37499999999999994</v>
      </c>
      <c r="O2728" s="38">
        <v>0.37499999999999994</v>
      </c>
      <c r="P2728" s="82" t="s">
        <v>94</v>
      </c>
      <c r="Q2728" s="43">
        <v>44806</v>
      </c>
      <c r="R2728" s="35">
        <v>0</v>
      </c>
      <c r="S2728" s="35">
        <v>0</v>
      </c>
      <c r="T2728" s="10" t="str">
        <f t="shared" si="459"/>
        <v>Sem - 36</v>
      </c>
      <c r="U2728" s="10" t="str">
        <f t="shared" si="460"/>
        <v>Septembre</v>
      </c>
      <c r="V2728" s="36" t="s">
        <v>231</v>
      </c>
      <c r="W2728" s="34"/>
      <c r="X2728" s="91">
        <f t="shared" si="461"/>
        <v>0</v>
      </c>
      <c r="Y2728" s="92" t="str">
        <f>VLOOKUP('CM-CIC'!B2659,Annuaire_roster!B:F,4,0)</f>
        <v>HAOUACH Ikram</v>
      </c>
      <c r="Z2728" s="37" t="s">
        <v>94</v>
      </c>
      <c r="AA2728" s="60">
        <v>0</v>
      </c>
      <c r="AB2728" s="35" t="s">
        <v>63</v>
      </c>
      <c r="AC2728" s="35" t="s">
        <v>63</v>
      </c>
      <c r="AD2728" s="35" t="s">
        <v>63</v>
      </c>
      <c r="AE2728" s="44" t="s">
        <v>63</v>
      </c>
      <c r="AF2728" s="61"/>
      <c r="AG2728" s="45"/>
    </row>
    <row r="2729" spans="1:33" x14ac:dyDescent="0.2">
      <c r="A2729" s="59">
        <f>+VLOOKUP(B2729,Annuaire_roster!B:G,5,0)</f>
        <v>1131</v>
      </c>
      <c r="B2729" s="78" t="s">
        <v>179</v>
      </c>
      <c r="C2729" s="65">
        <v>0.375</v>
      </c>
      <c r="D2729" s="65">
        <v>0.375</v>
      </c>
      <c r="E2729" s="66">
        <v>0.79166666666666663</v>
      </c>
      <c r="F2729" s="66">
        <v>0.79166666666666663</v>
      </c>
      <c r="G2729" s="49"/>
      <c r="H2729" s="48"/>
      <c r="I2729" s="69"/>
      <c r="J2729" s="48"/>
      <c r="K2729" s="58">
        <v>0</v>
      </c>
      <c r="L2729" s="48">
        <v>0</v>
      </c>
      <c r="M2729" s="70">
        <v>0</v>
      </c>
      <c r="N2729" s="34">
        <v>0.37499999999999994</v>
      </c>
      <c r="O2729" s="38">
        <v>0.37499999999999994</v>
      </c>
      <c r="P2729" s="82" t="s">
        <v>94</v>
      </c>
      <c r="Q2729" s="43">
        <v>44806</v>
      </c>
      <c r="R2729" s="35">
        <v>0</v>
      </c>
      <c r="S2729" s="35">
        <v>0</v>
      </c>
      <c r="T2729" s="10" t="str">
        <f t="shared" si="459"/>
        <v>Sem - 36</v>
      </c>
      <c r="U2729" s="10" t="str">
        <f t="shared" si="460"/>
        <v>Septembre</v>
      </c>
      <c r="V2729" s="36" t="s">
        <v>231</v>
      </c>
      <c r="W2729" s="34"/>
      <c r="X2729" s="91">
        <f t="shared" si="461"/>
        <v>0</v>
      </c>
      <c r="Y2729" s="92" t="str">
        <f>VLOOKUP('CM-CIC'!B2660,Annuaire_roster!B:F,4,0)</f>
        <v>HAOUACH Ikram</v>
      </c>
      <c r="Z2729" s="37" t="s">
        <v>94</v>
      </c>
      <c r="AA2729" s="60" t="s">
        <v>39</v>
      </c>
      <c r="AB2729" s="35" t="s">
        <v>63</v>
      </c>
      <c r="AC2729" s="35" t="s">
        <v>63</v>
      </c>
      <c r="AD2729" s="35" t="s">
        <v>63</v>
      </c>
      <c r="AE2729" s="44" t="s">
        <v>63</v>
      </c>
      <c r="AF2729" s="61"/>
      <c r="AG2729" s="45"/>
    </row>
    <row r="2730" spans="1:33" x14ac:dyDescent="0.2">
      <c r="A2730" s="59">
        <f>+VLOOKUP(B2730,Annuaire_roster!B:G,5,0)</f>
        <v>1154</v>
      </c>
      <c r="B2730" s="78" t="s">
        <v>70</v>
      </c>
      <c r="C2730" s="65">
        <v>0.375</v>
      </c>
      <c r="D2730" s="65">
        <v>0.375</v>
      </c>
      <c r="E2730" s="66">
        <v>0.79166666666666663</v>
      </c>
      <c r="F2730" s="66">
        <v>0.79166666666666663</v>
      </c>
      <c r="G2730" s="49"/>
      <c r="H2730" s="48"/>
      <c r="I2730" s="69"/>
      <c r="J2730" s="48"/>
      <c r="K2730" s="58">
        <v>0</v>
      </c>
      <c r="L2730" s="48">
        <v>0</v>
      </c>
      <c r="M2730" s="70">
        <v>0</v>
      </c>
      <c r="N2730" s="34">
        <v>0.37499999999999994</v>
      </c>
      <c r="O2730" s="38">
        <v>0.37499999999999994</v>
      </c>
      <c r="P2730" s="82" t="s">
        <v>94</v>
      </c>
      <c r="Q2730" s="43">
        <v>44806</v>
      </c>
      <c r="R2730" s="35">
        <v>0</v>
      </c>
      <c r="S2730" s="35">
        <v>0</v>
      </c>
      <c r="T2730" s="10" t="str">
        <f t="shared" si="459"/>
        <v>Sem - 36</v>
      </c>
      <c r="U2730" s="10" t="str">
        <f t="shared" si="460"/>
        <v>Septembre</v>
      </c>
      <c r="V2730" s="36" t="s">
        <v>231</v>
      </c>
      <c r="W2730" s="34"/>
      <c r="X2730" s="91">
        <f t="shared" si="461"/>
        <v>0</v>
      </c>
      <c r="Y2730" s="92" t="str">
        <f>VLOOKUP('CM-CIC'!B2661,Annuaire_roster!B:F,4,0)</f>
        <v>HAOUACH Ikram</v>
      </c>
      <c r="Z2730" s="37" t="s">
        <v>94</v>
      </c>
      <c r="AA2730" s="60" t="s">
        <v>39</v>
      </c>
      <c r="AB2730" s="35" t="s">
        <v>63</v>
      </c>
      <c r="AC2730" s="35" t="s">
        <v>63</v>
      </c>
      <c r="AD2730" s="35" t="s">
        <v>63</v>
      </c>
      <c r="AE2730" s="44" t="s">
        <v>63</v>
      </c>
      <c r="AF2730" s="61"/>
      <c r="AG2730" s="45"/>
    </row>
    <row r="2731" spans="1:33" x14ac:dyDescent="0.2">
      <c r="A2731" s="59">
        <f>+VLOOKUP(B2731,Annuaire_roster!B:G,5,0)</f>
        <v>1442</v>
      </c>
      <c r="B2731" s="78" t="s">
        <v>152</v>
      </c>
      <c r="C2731" s="65">
        <v>0.37222222222222223</v>
      </c>
      <c r="D2731" s="65">
        <v>0.375</v>
      </c>
      <c r="E2731" s="66">
        <v>0.79166666666666663</v>
      </c>
      <c r="F2731" s="66">
        <v>0.79166666666666663</v>
      </c>
      <c r="G2731" s="49"/>
      <c r="H2731" s="48"/>
      <c r="I2731" s="69"/>
      <c r="J2731" s="48"/>
      <c r="K2731" s="58">
        <v>0</v>
      </c>
      <c r="L2731" s="48">
        <v>0</v>
      </c>
      <c r="M2731" s="70">
        <v>0</v>
      </c>
      <c r="N2731" s="34">
        <v>0.37499999999999994</v>
      </c>
      <c r="O2731" s="38">
        <v>0.37499999999999994</v>
      </c>
      <c r="P2731" s="82" t="s">
        <v>94</v>
      </c>
      <c r="Q2731" s="43">
        <v>44806</v>
      </c>
      <c r="R2731" s="35">
        <v>0</v>
      </c>
      <c r="S2731" s="35">
        <v>0</v>
      </c>
      <c r="T2731" s="10" t="str">
        <f t="shared" si="459"/>
        <v>Sem - 36</v>
      </c>
      <c r="U2731" s="10" t="str">
        <f t="shared" si="460"/>
        <v>Septembre</v>
      </c>
      <c r="V2731" s="36" t="s">
        <v>231</v>
      </c>
      <c r="W2731" s="34"/>
      <c r="X2731" s="91">
        <f t="shared" si="461"/>
        <v>2.7777777777777679E-3</v>
      </c>
      <c r="Y2731" s="92" t="str">
        <f>VLOOKUP('CM-CIC'!B2662,Annuaire_roster!B:F,4,0)</f>
        <v>HAOUACH Ikram</v>
      </c>
      <c r="Z2731" s="37" t="s">
        <v>94</v>
      </c>
      <c r="AA2731" s="60">
        <v>0</v>
      </c>
      <c r="AB2731" s="35" t="s">
        <v>63</v>
      </c>
      <c r="AC2731" s="35" t="s">
        <v>63</v>
      </c>
      <c r="AD2731" s="35" t="s">
        <v>63</v>
      </c>
      <c r="AE2731" s="44" t="s">
        <v>63</v>
      </c>
      <c r="AF2731" s="61"/>
      <c r="AG2731" s="45"/>
    </row>
    <row r="2732" spans="1:33" x14ac:dyDescent="0.2">
      <c r="A2732" s="59">
        <f>+VLOOKUP(B2732,Annuaire_roster!B:G,5,0)</f>
        <v>1499</v>
      </c>
      <c r="B2732" s="78" t="s">
        <v>162</v>
      </c>
      <c r="C2732" s="65">
        <v>0.37222222222222223</v>
      </c>
      <c r="D2732" s="65">
        <v>0.375</v>
      </c>
      <c r="E2732" s="66">
        <v>0.79166666666666663</v>
      </c>
      <c r="F2732" s="66">
        <v>0.79166666666666663</v>
      </c>
      <c r="G2732" s="49"/>
      <c r="H2732" s="48"/>
      <c r="I2732" s="69"/>
      <c r="J2732" s="48"/>
      <c r="K2732" s="58">
        <v>0</v>
      </c>
      <c r="L2732" s="48">
        <v>0</v>
      </c>
      <c r="M2732" s="70">
        <v>0</v>
      </c>
      <c r="N2732" s="34">
        <v>0.37499999999999994</v>
      </c>
      <c r="O2732" s="38">
        <v>0.37499999999999994</v>
      </c>
      <c r="P2732" s="82" t="s">
        <v>94</v>
      </c>
      <c r="Q2732" s="43">
        <v>44806</v>
      </c>
      <c r="R2732" s="35">
        <v>0</v>
      </c>
      <c r="S2732" s="35">
        <v>0</v>
      </c>
      <c r="T2732" s="10" t="str">
        <f t="shared" si="459"/>
        <v>Sem - 36</v>
      </c>
      <c r="U2732" s="10" t="str">
        <f t="shared" si="460"/>
        <v>Septembre</v>
      </c>
      <c r="V2732" s="36" t="s">
        <v>231</v>
      </c>
      <c r="W2732" s="34"/>
      <c r="X2732" s="91">
        <f t="shared" si="461"/>
        <v>2.7777777777777679E-3</v>
      </c>
      <c r="Y2732" s="92" t="str">
        <f>VLOOKUP('CM-CIC'!B2663,Annuaire_roster!B:F,4,0)</f>
        <v>OUAQERROUCH Nour-El Houda</v>
      </c>
      <c r="Z2732" s="37" t="s">
        <v>94</v>
      </c>
      <c r="AA2732" s="60">
        <v>0</v>
      </c>
      <c r="AB2732" s="35" t="s">
        <v>63</v>
      </c>
      <c r="AC2732" s="35" t="s">
        <v>63</v>
      </c>
      <c r="AD2732" s="35" t="s">
        <v>63</v>
      </c>
      <c r="AE2732" s="44" t="s">
        <v>63</v>
      </c>
      <c r="AF2732" s="61"/>
      <c r="AG2732" s="45"/>
    </row>
    <row r="2733" spans="1:33" x14ac:dyDescent="0.2">
      <c r="A2733" s="59">
        <f>+VLOOKUP(B2733,Annuaire_roster!B:G,5,0)</f>
        <v>364</v>
      </c>
      <c r="B2733" s="78" t="s">
        <v>184</v>
      </c>
      <c r="C2733" s="65">
        <v>0.37430555555555556</v>
      </c>
      <c r="D2733" s="65">
        <v>0.375</v>
      </c>
      <c r="E2733" s="66">
        <v>0.79166666666666663</v>
      </c>
      <c r="F2733" s="66">
        <v>0.79166666666666663</v>
      </c>
      <c r="G2733" s="49"/>
      <c r="H2733" s="48"/>
      <c r="I2733" s="69"/>
      <c r="J2733" s="48"/>
      <c r="K2733" s="58">
        <v>0</v>
      </c>
      <c r="L2733" s="48">
        <v>0</v>
      </c>
      <c r="M2733" s="70">
        <v>0</v>
      </c>
      <c r="N2733" s="34">
        <v>0.37499999999999994</v>
      </c>
      <c r="O2733" s="38">
        <v>0.37499999999999994</v>
      </c>
      <c r="P2733" s="82" t="s">
        <v>94</v>
      </c>
      <c r="Q2733" s="43">
        <v>44806</v>
      </c>
      <c r="R2733" s="35">
        <v>0</v>
      </c>
      <c r="S2733" s="35">
        <v>0</v>
      </c>
      <c r="T2733" s="10" t="str">
        <f t="shared" si="459"/>
        <v>Sem - 36</v>
      </c>
      <c r="U2733" s="10" t="str">
        <f t="shared" si="460"/>
        <v>Septembre</v>
      </c>
      <c r="V2733" s="36" t="s">
        <v>231</v>
      </c>
      <c r="W2733" s="34"/>
      <c r="X2733" s="91">
        <f t="shared" si="461"/>
        <v>0</v>
      </c>
      <c r="Y2733" s="92" t="str">
        <f>VLOOKUP('CM-CIC'!B2664,Annuaire_roster!B:F,4,0)</f>
        <v>OUAQERROUCH Nour-El Houda</v>
      </c>
      <c r="Z2733" s="37" t="s">
        <v>94</v>
      </c>
      <c r="AA2733" s="60" t="s">
        <v>39</v>
      </c>
      <c r="AB2733" s="35" t="s">
        <v>63</v>
      </c>
      <c r="AC2733" s="35" t="s">
        <v>63</v>
      </c>
      <c r="AD2733" s="35" t="s">
        <v>63</v>
      </c>
      <c r="AE2733" s="44" t="s">
        <v>63</v>
      </c>
      <c r="AF2733" s="61"/>
      <c r="AG2733" s="45"/>
    </row>
    <row r="2734" spans="1:33" x14ac:dyDescent="0.2">
      <c r="A2734" s="59">
        <f>+VLOOKUP(B2734,Annuaire_roster!B:G,5,0)</f>
        <v>669</v>
      </c>
      <c r="B2734" s="78" t="s">
        <v>99</v>
      </c>
      <c r="C2734" s="65">
        <v>0.37361111111111112</v>
      </c>
      <c r="D2734" s="65">
        <v>0.375</v>
      </c>
      <c r="E2734" s="66">
        <v>0.79166666666666663</v>
      </c>
      <c r="F2734" s="66">
        <v>0.79166666666666663</v>
      </c>
      <c r="G2734" s="49"/>
      <c r="H2734" s="48"/>
      <c r="I2734" s="69"/>
      <c r="J2734" s="48"/>
      <c r="K2734" s="58">
        <v>0</v>
      </c>
      <c r="L2734" s="48">
        <v>0</v>
      </c>
      <c r="M2734" s="70">
        <v>0</v>
      </c>
      <c r="N2734" s="34">
        <v>0.37499999999999994</v>
      </c>
      <c r="O2734" s="38">
        <v>0.37499999999999994</v>
      </c>
      <c r="P2734" s="82" t="s">
        <v>94</v>
      </c>
      <c r="Q2734" s="43">
        <v>44806</v>
      </c>
      <c r="R2734" s="35">
        <v>0</v>
      </c>
      <c r="S2734" s="35">
        <v>0</v>
      </c>
      <c r="T2734" s="10" t="str">
        <f t="shared" si="459"/>
        <v>Sem - 36</v>
      </c>
      <c r="U2734" s="10" t="str">
        <f t="shared" si="460"/>
        <v>Septembre</v>
      </c>
      <c r="V2734" s="36" t="s">
        <v>231</v>
      </c>
      <c r="W2734" s="34"/>
      <c r="X2734" s="91">
        <f t="shared" si="461"/>
        <v>1.388888888888884E-3</v>
      </c>
      <c r="Y2734" s="92" t="str">
        <f>VLOOKUP('CM-CIC'!B2665,Annuaire_roster!B:F,4,0)</f>
        <v>HAOUACH Ikram</v>
      </c>
      <c r="Z2734" s="37" t="s">
        <v>94</v>
      </c>
      <c r="AA2734" s="60" t="s">
        <v>39</v>
      </c>
      <c r="AB2734" s="35" t="s">
        <v>63</v>
      </c>
      <c r="AC2734" s="35" t="s">
        <v>63</v>
      </c>
      <c r="AD2734" s="35" t="s">
        <v>63</v>
      </c>
      <c r="AE2734" s="44" t="s">
        <v>63</v>
      </c>
      <c r="AF2734" s="61"/>
      <c r="AG2734" s="45"/>
    </row>
    <row r="2735" spans="1:33" x14ac:dyDescent="0.2">
      <c r="A2735" s="59">
        <f>+VLOOKUP(B2735,Annuaire_roster!B:G,5,0)</f>
        <v>1388</v>
      </c>
      <c r="B2735" s="78" t="s">
        <v>125</v>
      </c>
      <c r="C2735" s="65">
        <v>0.41666666666666669</v>
      </c>
      <c r="D2735" s="65">
        <v>0.41666666666666669</v>
      </c>
      <c r="E2735" s="66">
        <v>0.83333333333333337</v>
      </c>
      <c r="F2735" s="66">
        <v>0.83333333333333337</v>
      </c>
      <c r="G2735" s="49"/>
      <c r="H2735" s="48"/>
      <c r="I2735" s="69"/>
      <c r="J2735" s="48"/>
      <c r="K2735" s="58">
        <v>0</v>
      </c>
      <c r="L2735" s="48">
        <v>0</v>
      </c>
      <c r="M2735" s="70">
        <v>0</v>
      </c>
      <c r="N2735" s="34">
        <v>0.375</v>
      </c>
      <c r="O2735" s="38">
        <v>0.375</v>
      </c>
      <c r="P2735" s="82" t="s">
        <v>94</v>
      </c>
      <c r="Q2735" s="43">
        <v>44806</v>
      </c>
      <c r="R2735" s="35">
        <v>0</v>
      </c>
      <c r="S2735" s="35">
        <v>0</v>
      </c>
      <c r="T2735" s="10" t="str">
        <f t="shared" si="459"/>
        <v>Sem - 36</v>
      </c>
      <c r="U2735" s="10" t="str">
        <f t="shared" si="460"/>
        <v>Septembre</v>
      </c>
      <c r="V2735" s="36" t="s">
        <v>231</v>
      </c>
      <c r="W2735" s="34"/>
      <c r="X2735" s="91">
        <f t="shared" si="461"/>
        <v>0</v>
      </c>
      <c r="Y2735" s="92" t="str">
        <f>VLOOKUP('CM-CIC'!B2666,Annuaire_roster!B:F,4,0)</f>
        <v>OUAQERROUCH Nour-El Houda</v>
      </c>
      <c r="Z2735" s="37" t="s">
        <v>94</v>
      </c>
      <c r="AA2735" s="60">
        <v>0</v>
      </c>
      <c r="AB2735" s="35" t="s">
        <v>63</v>
      </c>
      <c r="AC2735" s="35" t="s">
        <v>63</v>
      </c>
      <c r="AD2735" s="35" t="s">
        <v>63</v>
      </c>
      <c r="AE2735" s="44" t="s">
        <v>63</v>
      </c>
      <c r="AF2735" s="61"/>
      <c r="AG2735" s="45"/>
    </row>
    <row r="2736" spans="1:33" x14ac:dyDescent="0.2">
      <c r="A2736" s="59">
        <f>+VLOOKUP(B2736,Annuaire_roster!B:G,5,0)</f>
        <v>1274</v>
      </c>
      <c r="B2736" s="78" t="s">
        <v>160</v>
      </c>
      <c r="C2736" s="65">
        <v>0.41666666666666669</v>
      </c>
      <c r="D2736" s="65">
        <v>0.41666666666666669</v>
      </c>
      <c r="E2736" s="66">
        <v>0.83333333333333337</v>
      </c>
      <c r="F2736" s="66">
        <v>0.83333333333333337</v>
      </c>
      <c r="G2736" s="49"/>
      <c r="H2736" s="48"/>
      <c r="I2736" s="69"/>
      <c r="J2736" s="48"/>
      <c r="K2736" s="58">
        <v>0</v>
      </c>
      <c r="L2736" s="48">
        <v>0</v>
      </c>
      <c r="M2736" s="70">
        <v>0</v>
      </c>
      <c r="N2736" s="34">
        <v>0.375</v>
      </c>
      <c r="O2736" s="38">
        <v>0.375</v>
      </c>
      <c r="P2736" s="82" t="s">
        <v>94</v>
      </c>
      <c r="Q2736" s="43">
        <v>44806</v>
      </c>
      <c r="R2736" s="35">
        <v>0</v>
      </c>
      <c r="S2736" s="35">
        <v>0</v>
      </c>
      <c r="T2736" s="10" t="str">
        <f t="shared" si="459"/>
        <v>Sem - 36</v>
      </c>
      <c r="U2736" s="10" t="str">
        <f t="shared" si="460"/>
        <v>Septembre</v>
      </c>
      <c r="V2736" s="36" t="s">
        <v>231</v>
      </c>
      <c r="W2736" s="34"/>
      <c r="X2736" s="91">
        <f t="shared" si="461"/>
        <v>0</v>
      </c>
      <c r="Y2736" s="92" t="str">
        <f>VLOOKUP('CM-CIC'!B2667,Annuaire_roster!B:F,4,0)</f>
        <v>HAOUACH Ikram</v>
      </c>
      <c r="Z2736" s="37" t="s">
        <v>94</v>
      </c>
      <c r="AA2736" s="60" t="s">
        <v>39</v>
      </c>
      <c r="AB2736" s="35" t="s">
        <v>63</v>
      </c>
      <c r="AC2736" s="35" t="s">
        <v>63</v>
      </c>
      <c r="AD2736" s="35" t="s">
        <v>63</v>
      </c>
      <c r="AE2736" s="44" t="s">
        <v>63</v>
      </c>
      <c r="AF2736" s="61"/>
      <c r="AG2736" s="45"/>
    </row>
    <row r="2737" spans="1:33" x14ac:dyDescent="0.2">
      <c r="A2737" s="59">
        <f>+VLOOKUP(B2737,Annuaire_roster!B:G,5,0)</f>
        <v>1165</v>
      </c>
      <c r="B2737" s="78" t="s">
        <v>66</v>
      </c>
      <c r="C2737" s="65">
        <v>0.41666666666666669</v>
      </c>
      <c r="D2737" s="65">
        <v>0.41666666666666669</v>
      </c>
      <c r="E2737" s="66">
        <v>0.83333333333333337</v>
      </c>
      <c r="F2737" s="66">
        <v>0.83333333333333337</v>
      </c>
      <c r="G2737" s="49"/>
      <c r="H2737" s="48"/>
      <c r="I2737" s="69"/>
      <c r="J2737" s="48"/>
      <c r="K2737" s="58">
        <v>0</v>
      </c>
      <c r="L2737" s="48">
        <v>0</v>
      </c>
      <c r="M2737" s="70">
        <v>0</v>
      </c>
      <c r="N2737" s="34">
        <v>0.375</v>
      </c>
      <c r="O2737" s="38">
        <v>0.375</v>
      </c>
      <c r="P2737" s="82" t="s">
        <v>94</v>
      </c>
      <c r="Q2737" s="43">
        <v>44806</v>
      </c>
      <c r="R2737" s="35">
        <v>0</v>
      </c>
      <c r="S2737" s="35">
        <v>0</v>
      </c>
      <c r="T2737" s="10" t="str">
        <f t="shared" si="459"/>
        <v>Sem - 36</v>
      </c>
      <c r="U2737" s="10" t="str">
        <f t="shared" si="460"/>
        <v>Septembre</v>
      </c>
      <c r="V2737" s="36" t="s">
        <v>231</v>
      </c>
      <c r="W2737" s="34"/>
      <c r="X2737" s="91">
        <f t="shared" si="461"/>
        <v>0</v>
      </c>
      <c r="Y2737" s="92" t="str">
        <f>VLOOKUP('CM-CIC'!B2668,Annuaire_roster!B:F,4,0)</f>
        <v>OUAQERROUCH Nour-El Houda</v>
      </c>
      <c r="Z2737" s="37" t="s">
        <v>94</v>
      </c>
      <c r="AA2737" s="60" t="s">
        <v>39</v>
      </c>
      <c r="AB2737" s="35" t="s">
        <v>63</v>
      </c>
      <c r="AC2737" s="35" t="s">
        <v>63</v>
      </c>
      <c r="AD2737" s="35" t="s">
        <v>63</v>
      </c>
      <c r="AE2737" s="44" t="s">
        <v>63</v>
      </c>
      <c r="AF2737" s="61"/>
      <c r="AG2737" s="45"/>
    </row>
    <row r="2738" spans="1:33" x14ac:dyDescent="0.2">
      <c r="A2738" s="59">
        <f>+VLOOKUP(B2738,Annuaire_roster!B:G,5,0)</f>
        <v>1397</v>
      </c>
      <c r="B2738" s="78" t="s">
        <v>145</v>
      </c>
      <c r="C2738" s="65">
        <v>0.41666666666666669</v>
      </c>
      <c r="D2738" s="65" t="s">
        <v>64</v>
      </c>
      <c r="E2738" s="66">
        <v>0.83333333333333337</v>
      </c>
      <c r="F2738" s="66" t="s">
        <v>64</v>
      </c>
      <c r="G2738" s="49"/>
      <c r="H2738" s="48"/>
      <c r="I2738" s="69"/>
      <c r="J2738" s="48"/>
      <c r="K2738" s="58">
        <v>0</v>
      </c>
      <c r="L2738" s="48">
        <v>0</v>
      </c>
      <c r="M2738" s="70">
        <v>0</v>
      </c>
      <c r="N2738" s="34" t="s">
        <v>63</v>
      </c>
      <c r="O2738" s="38">
        <v>0</v>
      </c>
      <c r="P2738" s="82" t="s">
        <v>94</v>
      </c>
      <c r="Q2738" s="43">
        <v>44806</v>
      </c>
      <c r="R2738" s="35">
        <v>0</v>
      </c>
      <c r="S2738" s="35">
        <v>0</v>
      </c>
      <c r="T2738" s="10" t="str">
        <f t="shared" si="459"/>
        <v>Sem - 36</v>
      </c>
      <c r="U2738" s="10" t="str">
        <f t="shared" si="460"/>
        <v>Septembre</v>
      </c>
      <c r="V2738" s="36" t="s">
        <v>231</v>
      </c>
      <c r="W2738" s="34"/>
      <c r="X2738" s="91">
        <f t="shared" si="461"/>
        <v>0</v>
      </c>
      <c r="Y2738" s="92" t="str">
        <f>VLOOKUP('CM-CIC'!B2669,Annuaire_roster!B:F,4,0)</f>
        <v>OUAQERROUCH Nour-El Houda</v>
      </c>
      <c r="Z2738" s="37" t="s">
        <v>94</v>
      </c>
      <c r="AA2738" s="60">
        <v>0</v>
      </c>
      <c r="AB2738" s="35" t="s">
        <v>63</v>
      </c>
      <c r="AC2738" s="35" t="s">
        <v>63</v>
      </c>
      <c r="AD2738" s="35" t="s">
        <v>63</v>
      </c>
      <c r="AE2738" s="44" t="s">
        <v>63</v>
      </c>
      <c r="AF2738" s="61"/>
      <c r="AG2738" s="45"/>
    </row>
    <row r="2739" spans="1:33" x14ac:dyDescent="0.2">
      <c r="A2739" s="59">
        <f>+VLOOKUP(B2739,Annuaire_roster!B:G,5,0)</f>
        <v>1443</v>
      </c>
      <c r="B2739" s="78" t="s">
        <v>154</v>
      </c>
      <c r="C2739" s="65"/>
      <c r="D2739" s="65" t="s">
        <v>188</v>
      </c>
      <c r="E2739" s="66"/>
      <c r="F2739" s="66" t="s">
        <v>188</v>
      </c>
      <c r="G2739" s="49"/>
      <c r="H2739" s="48"/>
      <c r="I2739" s="69"/>
      <c r="J2739" s="48"/>
      <c r="K2739" s="58">
        <v>0</v>
      </c>
      <c r="L2739" s="48">
        <v>0</v>
      </c>
      <c r="M2739" s="70">
        <v>0</v>
      </c>
      <c r="N2739" s="34" t="s">
        <v>63</v>
      </c>
      <c r="O2739" s="38">
        <v>0</v>
      </c>
      <c r="P2739" s="82" t="s">
        <v>94</v>
      </c>
      <c r="Q2739" s="43">
        <v>44806</v>
      </c>
      <c r="R2739" s="35">
        <v>0</v>
      </c>
      <c r="S2739" s="35">
        <v>0</v>
      </c>
      <c r="T2739" s="10" t="str">
        <f t="shared" si="459"/>
        <v>Sem - 36</v>
      </c>
      <c r="U2739" s="10" t="str">
        <f t="shared" si="460"/>
        <v>Septembre</v>
      </c>
      <c r="V2739" s="36" t="s">
        <v>231</v>
      </c>
      <c r="W2739" s="34"/>
      <c r="X2739" s="91">
        <f t="shared" si="461"/>
        <v>0</v>
      </c>
      <c r="Y2739" s="92" t="str">
        <f>VLOOKUP('CM-CIC'!B2670,Annuaire_roster!B:F,4,0)</f>
        <v>OUAQERROUCH Nour-El Houda</v>
      </c>
      <c r="Z2739" s="37" t="s">
        <v>94</v>
      </c>
      <c r="AA2739" s="60">
        <v>0</v>
      </c>
      <c r="AB2739" s="35">
        <v>0.33333333333333298</v>
      </c>
      <c r="AC2739" s="35" t="s">
        <v>63</v>
      </c>
      <c r="AD2739" s="35" t="s">
        <v>63</v>
      </c>
      <c r="AE2739" s="44" t="s">
        <v>63</v>
      </c>
      <c r="AF2739" s="61"/>
      <c r="AG2739" s="45"/>
    </row>
    <row r="2740" spans="1:33" x14ac:dyDescent="0.2">
      <c r="A2740" s="59">
        <f>+VLOOKUP(B2740,Annuaire_roster!B:G,5,0)</f>
        <v>971</v>
      </c>
      <c r="B2740" s="78" t="s">
        <v>44</v>
      </c>
      <c r="C2740" s="65"/>
      <c r="D2740" s="65" t="s">
        <v>188</v>
      </c>
      <c r="E2740" s="66"/>
      <c r="F2740" s="66" t="s">
        <v>188</v>
      </c>
      <c r="G2740" s="49"/>
      <c r="H2740" s="48"/>
      <c r="I2740" s="69"/>
      <c r="J2740" s="48"/>
      <c r="K2740" s="58">
        <v>0</v>
      </c>
      <c r="L2740" s="48">
        <v>0</v>
      </c>
      <c r="M2740" s="70">
        <v>0</v>
      </c>
      <c r="N2740" s="34" t="s">
        <v>63</v>
      </c>
      <c r="O2740" s="38">
        <v>0</v>
      </c>
      <c r="P2740" s="82" t="s">
        <v>94</v>
      </c>
      <c r="Q2740" s="43">
        <v>44806</v>
      </c>
      <c r="R2740" s="35">
        <v>0</v>
      </c>
      <c r="S2740" s="35">
        <v>0</v>
      </c>
      <c r="T2740" s="10" t="str">
        <f t="shared" si="459"/>
        <v>Sem - 36</v>
      </c>
      <c r="U2740" s="10" t="str">
        <f t="shared" si="460"/>
        <v>Septembre</v>
      </c>
      <c r="V2740" s="36" t="s">
        <v>231</v>
      </c>
      <c r="W2740" s="34"/>
      <c r="X2740" s="91">
        <f t="shared" si="461"/>
        <v>0</v>
      </c>
      <c r="Y2740" s="92" t="str">
        <f>VLOOKUP('CM-CIC'!B2671,Annuaire_roster!B:F,4,0)</f>
        <v>HAOUACH Ikram</v>
      </c>
      <c r="Z2740" s="37" t="s">
        <v>94</v>
      </c>
      <c r="AA2740" s="60" t="s">
        <v>39</v>
      </c>
      <c r="AB2740" s="35">
        <v>0.33333333333333298</v>
      </c>
      <c r="AC2740" s="35" t="s">
        <v>63</v>
      </c>
      <c r="AD2740" s="35" t="s">
        <v>63</v>
      </c>
      <c r="AE2740" s="44" t="s">
        <v>63</v>
      </c>
      <c r="AF2740" s="61"/>
      <c r="AG2740" s="45"/>
    </row>
    <row r="2741" spans="1:33" x14ac:dyDescent="0.2">
      <c r="A2741" s="59">
        <f>+VLOOKUP(B2741,Annuaire_roster!B:G,5,0)</f>
        <v>742</v>
      </c>
      <c r="B2741" s="78" t="s">
        <v>100</v>
      </c>
      <c r="C2741" s="65"/>
      <c r="D2741" s="65" t="s">
        <v>188</v>
      </c>
      <c r="E2741" s="66"/>
      <c r="F2741" s="66" t="s">
        <v>188</v>
      </c>
      <c r="G2741" s="49"/>
      <c r="H2741" s="48"/>
      <c r="I2741" s="69"/>
      <c r="J2741" s="48"/>
      <c r="K2741" s="58">
        <v>0</v>
      </c>
      <c r="L2741" s="48">
        <v>0</v>
      </c>
      <c r="M2741" s="70">
        <v>0</v>
      </c>
      <c r="N2741" s="34" t="s">
        <v>63</v>
      </c>
      <c r="O2741" s="38">
        <v>0</v>
      </c>
      <c r="P2741" s="82" t="s">
        <v>94</v>
      </c>
      <c r="Q2741" s="43">
        <v>44806</v>
      </c>
      <c r="R2741" s="35">
        <v>0</v>
      </c>
      <c r="S2741" s="35">
        <v>0</v>
      </c>
      <c r="T2741" s="10" t="str">
        <f t="shared" si="459"/>
        <v>Sem - 36</v>
      </c>
      <c r="U2741" s="10" t="str">
        <f t="shared" si="460"/>
        <v>Septembre</v>
      </c>
      <c r="V2741" s="36" t="s">
        <v>231</v>
      </c>
      <c r="W2741" s="34"/>
      <c r="X2741" s="91">
        <f t="shared" si="461"/>
        <v>0</v>
      </c>
      <c r="Y2741" s="92" t="str">
        <f>VLOOKUP('CM-CIC'!B2672,Annuaire_roster!B:F,4,0)</f>
        <v>HAOUACH Ikram</v>
      </c>
      <c r="Z2741" s="37" t="s">
        <v>94</v>
      </c>
      <c r="AA2741" s="60" t="s">
        <v>39</v>
      </c>
      <c r="AB2741" s="35">
        <v>0.33333333333333298</v>
      </c>
      <c r="AC2741" s="35" t="s">
        <v>63</v>
      </c>
      <c r="AD2741" s="35" t="s">
        <v>63</v>
      </c>
      <c r="AE2741" s="44" t="s">
        <v>63</v>
      </c>
      <c r="AF2741" s="61"/>
      <c r="AG2741" s="45"/>
    </row>
    <row r="2742" spans="1:33" x14ac:dyDescent="0.2">
      <c r="A2742" s="59">
        <f>+VLOOKUP(B2742,Annuaire_roster!B:G,5,0)</f>
        <v>1167</v>
      </c>
      <c r="B2742" s="78" t="s">
        <v>71</v>
      </c>
      <c r="C2742" s="65">
        <v>0.41666666666666669</v>
      </c>
      <c r="D2742" s="65">
        <v>0.41666666666666669</v>
      </c>
      <c r="E2742" s="66">
        <v>0.83333333333333337</v>
      </c>
      <c r="F2742" s="66">
        <v>0.83333333333333337</v>
      </c>
      <c r="G2742" s="49"/>
      <c r="H2742" s="48"/>
      <c r="I2742" s="69"/>
      <c r="J2742" s="48"/>
      <c r="K2742" s="58">
        <v>0</v>
      </c>
      <c r="L2742" s="48">
        <v>0</v>
      </c>
      <c r="M2742" s="70">
        <v>0</v>
      </c>
      <c r="N2742" s="34">
        <v>0.375</v>
      </c>
      <c r="O2742" s="38">
        <v>0.375</v>
      </c>
      <c r="P2742" s="82" t="s">
        <v>94</v>
      </c>
      <c r="Q2742" s="43">
        <v>44806</v>
      </c>
      <c r="R2742" s="35">
        <v>0</v>
      </c>
      <c r="S2742" s="35">
        <v>0</v>
      </c>
      <c r="T2742" s="10" t="str">
        <f t="shared" si="459"/>
        <v>Sem - 36</v>
      </c>
      <c r="U2742" s="10" t="str">
        <f t="shared" si="460"/>
        <v>Septembre</v>
      </c>
      <c r="V2742" s="36" t="s">
        <v>231</v>
      </c>
      <c r="W2742" s="34"/>
      <c r="X2742" s="91">
        <f t="shared" si="461"/>
        <v>0</v>
      </c>
      <c r="Y2742" s="92" t="str">
        <f>VLOOKUP('CM-CIC'!B2673,Annuaire_roster!B:F,4,0)</f>
        <v>HAOUACH Ikram</v>
      </c>
      <c r="Z2742" s="37" t="s">
        <v>94</v>
      </c>
      <c r="AA2742" s="60" t="s">
        <v>39</v>
      </c>
      <c r="AB2742" s="35" t="s">
        <v>63</v>
      </c>
      <c r="AC2742" s="35" t="s">
        <v>63</v>
      </c>
      <c r="AD2742" s="35" t="s">
        <v>63</v>
      </c>
      <c r="AE2742" s="44" t="s">
        <v>63</v>
      </c>
      <c r="AF2742" s="61"/>
      <c r="AG2742" s="45"/>
    </row>
    <row r="2743" spans="1:33" x14ac:dyDescent="0.2">
      <c r="A2743" s="59">
        <f>+VLOOKUP(B2743,Annuaire_roster!B:G,5,0)</f>
        <v>1485</v>
      </c>
      <c r="B2743" s="78" t="s">
        <v>178</v>
      </c>
      <c r="C2743" s="65">
        <v>0.28888888888888886</v>
      </c>
      <c r="D2743" s="65">
        <v>0.29166666666666669</v>
      </c>
      <c r="E2743" s="66">
        <v>0.70833333333333337</v>
      </c>
      <c r="F2743" s="66">
        <v>0.70833333333333337</v>
      </c>
      <c r="G2743" s="49"/>
      <c r="H2743" s="48"/>
      <c r="I2743" s="69"/>
      <c r="J2743" s="48"/>
      <c r="K2743" s="58">
        <v>0</v>
      </c>
      <c r="L2743" s="48">
        <v>0</v>
      </c>
      <c r="M2743" s="70">
        <v>0</v>
      </c>
      <c r="N2743" s="34">
        <v>0.375</v>
      </c>
      <c r="O2743" s="38">
        <v>0.375</v>
      </c>
      <c r="P2743" s="82" t="s">
        <v>94</v>
      </c>
      <c r="Q2743" s="43">
        <v>44806</v>
      </c>
      <c r="R2743" s="35">
        <v>0</v>
      </c>
      <c r="S2743" s="35">
        <v>0</v>
      </c>
      <c r="T2743" s="10" t="str">
        <f t="shared" si="459"/>
        <v>Sem - 36</v>
      </c>
      <c r="U2743" s="10" t="str">
        <f t="shared" si="460"/>
        <v>Septembre</v>
      </c>
      <c r="V2743" s="36" t="s">
        <v>231</v>
      </c>
      <c r="W2743" s="34"/>
      <c r="X2743" s="91">
        <f t="shared" si="461"/>
        <v>2.7777777777778789E-3</v>
      </c>
      <c r="Y2743" s="92" t="str">
        <f>VLOOKUP('CM-CIC'!B2674,Annuaire_roster!B:F,4,0)</f>
        <v>OUAQERROUCH Nour-El Houda</v>
      </c>
      <c r="Z2743" s="37" t="s">
        <v>94</v>
      </c>
      <c r="AA2743" s="60">
        <v>0</v>
      </c>
      <c r="AB2743" s="35" t="s">
        <v>63</v>
      </c>
      <c r="AC2743" s="35" t="s">
        <v>63</v>
      </c>
      <c r="AD2743" s="35" t="s">
        <v>63</v>
      </c>
      <c r="AE2743" s="44" t="s">
        <v>63</v>
      </c>
      <c r="AF2743" s="61"/>
      <c r="AG2743" s="45"/>
    </row>
    <row r="2744" spans="1:33" x14ac:dyDescent="0.2">
      <c r="A2744" s="59">
        <f>+VLOOKUP(B2744,Annuaire_roster!B:G,5,0)</f>
        <v>1463</v>
      </c>
      <c r="B2744" s="78" t="s">
        <v>163</v>
      </c>
      <c r="C2744" s="65"/>
      <c r="D2744" s="65" t="s">
        <v>64</v>
      </c>
      <c r="E2744" s="66"/>
      <c r="F2744" s="66" t="s">
        <v>64</v>
      </c>
      <c r="G2744" s="49"/>
      <c r="H2744" s="48"/>
      <c r="I2744" s="69"/>
      <c r="J2744" s="48"/>
      <c r="K2744" s="58">
        <v>0</v>
      </c>
      <c r="L2744" s="48">
        <v>0</v>
      </c>
      <c r="M2744" s="70">
        <v>0</v>
      </c>
      <c r="N2744" s="34" t="s">
        <v>63</v>
      </c>
      <c r="O2744" s="38">
        <v>0</v>
      </c>
      <c r="P2744" s="82" t="s">
        <v>94</v>
      </c>
      <c r="Q2744" s="43">
        <v>44806</v>
      </c>
      <c r="R2744" s="35">
        <v>0</v>
      </c>
      <c r="S2744" s="35">
        <v>0</v>
      </c>
      <c r="T2744" s="10" t="str">
        <f t="shared" si="459"/>
        <v>Sem - 36</v>
      </c>
      <c r="U2744" s="10" t="str">
        <f t="shared" si="460"/>
        <v>Septembre</v>
      </c>
      <c r="V2744" s="36" t="s">
        <v>231</v>
      </c>
      <c r="W2744" s="34"/>
      <c r="X2744" s="91">
        <f t="shared" si="461"/>
        <v>0</v>
      </c>
      <c r="Y2744" s="92" t="str">
        <f>VLOOKUP('CM-CIC'!B2675,Annuaire_roster!B:F,4,0)</f>
        <v>OUAQERROUCH Nour-El Houda</v>
      </c>
      <c r="Z2744" s="37" t="s">
        <v>94</v>
      </c>
      <c r="AA2744" s="60">
        <v>0</v>
      </c>
      <c r="AB2744" s="35" t="s">
        <v>63</v>
      </c>
      <c r="AC2744" s="35" t="s">
        <v>63</v>
      </c>
      <c r="AD2744" s="35" t="s">
        <v>63</v>
      </c>
      <c r="AE2744" s="44" t="s">
        <v>63</v>
      </c>
      <c r="AF2744" s="61"/>
      <c r="AG2744" s="45"/>
    </row>
    <row r="2745" spans="1:33" x14ac:dyDescent="0.2">
      <c r="A2745" s="59">
        <f>+VLOOKUP(B2745,Annuaire_roster!B:G,5,0)</f>
        <v>1009</v>
      </c>
      <c r="B2745" s="78" t="s">
        <v>48</v>
      </c>
      <c r="C2745" s="65"/>
      <c r="D2745" s="65" t="s">
        <v>64</v>
      </c>
      <c r="E2745" s="66"/>
      <c r="F2745" s="66" t="s">
        <v>64</v>
      </c>
      <c r="G2745" s="49"/>
      <c r="H2745" s="48"/>
      <c r="I2745" s="69"/>
      <c r="J2745" s="48"/>
      <c r="K2745" s="58">
        <v>0</v>
      </c>
      <c r="L2745" s="48">
        <v>0</v>
      </c>
      <c r="M2745" s="70">
        <v>0</v>
      </c>
      <c r="N2745" s="34" t="s">
        <v>63</v>
      </c>
      <c r="O2745" s="38">
        <v>0</v>
      </c>
      <c r="P2745" s="82" t="s">
        <v>94</v>
      </c>
      <c r="Q2745" s="43">
        <v>44806</v>
      </c>
      <c r="R2745" s="35">
        <v>0</v>
      </c>
      <c r="S2745" s="35">
        <v>0</v>
      </c>
      <c r="T2745" s="10" t="str">
        <f t="shared" si="459"/>
        <v>Sem - 36</v>
      </c>
      <c r="U2745" s="10" t="str">
        <f t="shared" si="460"/>
        <v>Septembre</v>
      </c>
      <c r="V2745" s="36" t="s">
        <v>231</v>
      </c>
      <c r="W2745" s="34"/>
      <c r="X2745" s="91">
        <f t="shared" si="461"/>
        <v>0</v>
      </c>
      <c r="Y2745" s="92" t="str">
        <f>VLOOKUP('CM-CIC'!B2676,Annuaire_roster!B:F,4,0)</f>
        <v>HAOUACH Ikram</v>
      </c>
      <c r="Z2745" s="37" t="s">
        <v>94</v>
      </c>
      <c r="AA2745" s="60" t="s">
        <v>39</v>
      </c>
      <c r="AB2745" s="35" t="s">
        <v>63</v>
      </c>
      <c r="AC2745" s="35" t="s">
        <v>63</v>
      </c>
      <c r="AD2745" s="35" t="s">
        <v>63</v>
      </c>
      <c r="AE2745" s="44" t="s">
        <v>63</v>
      </c>
      <c r="AF2745" s="61"/>
      <c r="AG2745" s="45"/>
    </row>
    <row r="2746" spans="1:33" x14ac:dyDescent="0.2">
      <c r="A2746" s="59">
        <f>+VLOOKUP(B2746,Annuaire_roster!B:G,5,0)</f>
        <v>952</v>
      </c>
      <c r="B2746" s="78" t="s">
        <v>101</v>
      </c>
      <c r="C2746" s="65">
        <v>0.37430555555555556</v>
      </c>
      <c r="D2746" s="65">
        <v>0.375</v>
      </c>
      <c r="E2746" s="66">
        <v>0.79166666666666663</v>
      </c>
      <c r="F2746" s="66">
        <v>0.79166666666666663</v>
      </c>
      <c r="G2746" s="49"/>
      <c r="H2746" s="48"/>
      <c r="I2746" s="69"/>
      <c r="J2746" s="48"/>
      <c r="K2746" s="58">
        <v>0</v>
      </c>
      <c r="L2746" s="48">
        <v>0</v>
      </c>
      <c r="M2746" s="70">
        <v>0</v>
      </c>
      <c r="N2746" s="34">
        <v>0.37499999999999994</v>
      </c>
      <c r="O2746" s="38">
        <v>0.37499999999999994</v>
      </c>
      <c r="P2746" s="82" t="s">
        <v>94</v>
      </c>
      <c r="Q2746" s="43">
        <v>44806</v>
      </c>
      <c r="R2746" s="35">
        <v>0</v>
      </c>
      <c r="S2746" s="35">
        <v>0</v>
      </c>
      <c r="T2746" s="10" t="str">
        <f t="shared" si="459"/>
        <v>Sem - 36</v>
      </c>
      <c r="U2746" s="10" t="str">
        <f t="shared" si="460"/>
        <v>Septembre</v>
      </c>
      <c r="V2746" s="36" t="s">
        <v>231</v>
      </c>
      <c r="W2746" s="34"/>
      <c r="X2746" s="91">
        <f t="shared" si="461"/>
        <v>0</v>
      </c>
      <c r="Y2746" s="92" t="str">
        <f>VLOOKUP('CM-CIC'!B2677,Annuaire_roster!B:F,4,0)</f>
        <v>HAOUACH Ikram</v>
      </c>
      <c r="Z2746" s="37" t="s">
        <v>94</v>
      </c>
      <c r="AA2746" s="60" t="s">
        <v>39</v>
      </c>
      <c r="AB2746" s="35" t="s">
        <v>63</v>
      </c>
      <c r="AC2746" s="35" t="s">
        <v>63</v>
      </c>
      <c r="AD2746" s="35" t="s">
        <v>63</v>
      </c>
      <c r="AE2746" s="44" t="s">
        <v>63</v>
      </c>
      <c r="AF2746" s="61"/>
      <c r="AG2746" s="45"/>
    </row>
    <row r="2747" spans="1:33" x14ac:dyDescent="0.2">
      <c r="A2747" s="59">
        <f>+VLOOKUP(B2747,Annuaire_roster!B:G,5,0)</f>
        <v>669</v>
      </c>
      <c r="B2747" s="78" t="s">
        <v>99</v>
      </c>
      <c r="C2747" s="65">
        <v>0.45694444444444443</v>
      </c>
      <c r="D2747" s="65">
        <v>0.45833333333333331</v>
      </c>
      <c r="E2747" s="66">
        <v>0.83333333333333337</v>
      </c>
      <c r="F2747" s="66">
        <v>0.83333333333333337</v>
      </c>
      <c r="G2747" s="49"/>
      <c r="H2747" s="48"/>
      <c r="I2747" s="69"/>
      <c r="J2747" s="48"/>
      <c r="K2747" s="58">
        <v>0</v>
      </c>
      <c r="L2747" s="48">
        <v>0</v>
      </c>
      <c r="M2747" s="70">
        <v>0</v>
      </c>
      <c r="N2747" s="34">
        <v>0.33333333333333337</v>
      </c>
      <c r="O2747" s="38">
        <v>0.33333333333333337</v>
      </c>
      <c r="P2747" s="82" t="s">
        <v>94</v>
      </c>
      <c r="Q2747" s="43">
        <v>44807</v>
      </c>
      <c r="R2747" s="35">
        <v>0</v>
      </c>
      <c r="S2747" s="35">
        <v>0</v>
      </c>
      <c r="T2747" s="10" t="str">
        <f t="shared" si="459"/>
        <v>Sem - 36</v>
      </c>
      <c r="U2747" s="10" t="str">
        <f t="shared" si="460"/>
        <v>Septembre</v>
      </c>
      <c r="V2747" s="36" t="s">
        <v>231</v>
      </c>
      <c r="W2747" s="34"/>
      <c r="X2747" s="91">
        <f t="shared" si="461"/>
        <v>1.388888888888884E-3</v>
      </c>
      <c r="Y2747" s="92" t="str">
        <f>VLOOKUP('CM-CIC'!B2678,Annuaire_roster!B:F,4,0)</f>
        <v>HAOUACH Ikram</v>
      </c>
      <c r="Z2747" s="37" t="s">
        <v>94</v>
      </c>
      <c r="AA2747" s="60" t="s">
        <v>39</v>
      </c>
      <c r="AB2747" s="35" t="s">
        <v>63</v>
      </c>
      <c r="AC2747" s="35" t="s">
        <v>63</v>
      </c>
      <c r="AD2747" s="35" t="s">
        <v>63</v>
      </c>
      <c r="AE2747" s="44" t="s">
        <v>63</v>
      </c>
      <c r="AF2747" s="61"/>
      <c r="AG2747" s="45"/>
    </row>
    <row r="2748" spans="1:33" x14ac:dyDescent="0.2">
      <c r="A2748" s="59">
        <f>+VLOOKUP(B2748,Annuaire_roster!B:G,5,0)</f>
        <v>949</v>
      </c>
      <c r="B2748" s="78" t="s">
        <v>102</v>
      </c>
      <c r="C2748" s="65">
        <v>0.41249999999999998</v>
      </c>
      <c r="D2748" s="65">
        <v>0.41666666666666669</v>
      </c>
      <c r="E2748" s="66">
        <v>0.83333333333333337</v>
      </c>
      <c r="F2748" s="66">
        <v>0.79166666666666663</v>
      </c>
      <c r="G2748" s="49"/>
      <c r="H2748" s="48"/>
      <c r="I2748" s="69"/>
      <c r="J2748" s="48"/>
      <c r="K2748" s="58">
        <v>0</v>
      </c>
      <c r="L2748" s="48">
        <v>0</v>
      </c>
      <c r="M2748" s="70">
        <v>0</v>
      </c>
      <c r="N2748" s="34">
        <v>0.33333333333333326</v>
      </c>
      <c r="O2748" s="38">
        <v>0.33333333333333326</v>
      </c>
      <c r="P2748" s="82" t="s">
        <v>94</v>
      </c>
      <c r="Q2748" s="43">
        <v>44807</v>
      </c>
      <c r="R2748" s="35">
        <v>0</v>
      </c>
      <c r="S2748" s="35">
        <v>0</v>
      </c>
      <c r="T2748" s="10" t="str">
        <f t="shared" si="459"/>
        <v>Sem - 36</v>
      </c>
      <c r="U2748" s="10" t="str">
        <f t="shared" si="460"/>
        <v>Septembre</v>
      </c>
      <c r="V2748" s="36" t="s">
        <v>231</v>
      </c>
      <c r="W2748" s="34"/>
      <c r="X2748" s="91">
        <f t="shared" si="461"/>
        <v>4.5833333333333504E-2</v>
      </c>
      <c r="Y2748" s="92" t="str">
        <f>VLOOKUP('CM-CIC'!B2679,Annuaire_roster!B:F,4,0)</f>
        <v>HAOUACH Ikram</v>
      </c>
      <c r="Z2748" s="37" t="s">
        <v>94</v>
      </c>
      <c r="AA2748" s="60" t="s">
        <v>39</v>
      </c>
      <c r="AB2748" s="35" t="s">
        <v>63</v>
      </c>
      <c r="AC2748" s="35" t="s">
        <v>63</v>
      </c>
      <c r="AD2748" s="35" t="s">
        <v>63</v>
      </c>
      <c r="AE2748" s="44" t="s">
        <v>63</v>
      </c>
      <c r="AF2748" s="61"/>
      <c r="AG2748" s="45"/>
    </row>
    <row r="2749" spans="1:33" x14ac:dyDescent="0.2">
      <c r="A2749" s="59">
        <f>+VLOOKUP(B2749,Annuaire_roster!B:G,5,0)</f>
        <v>1007</v>
      </c>
      <c r="B2749" s="78" t="s">
        <v>103</v>
      </c>
      <c r="C2749" s="65"/>
      <c r="D2749" s="65" t="s">
        <v>64</v>
      </c>
      <c r="E2749" s="66">
        <v>0.83333333333333337</v>
      </c>
      <c r="F2749" s="66" t="s">
        <v>64</v>
      </c>
      <c r="G2749" s="49"/>
      <c r="H2749" s="48"/>
      <c r="I2749" s="69"/>
      <c r="J2749" s="48"/>
      <c r="K2749" s="58">
        <v>0</v>
      </c>
      <c r="L2749" s="48">
        <v>0</v>
      </c>
      <c r="M2749" s="70">
        <v>0</v>
      </c>
      <c r="N2749" s="34" t="s">
        <v>63</v>
      </c>
      <c r="O2749" s="38">
        <v>0</v>
      </c>
      <c r="P2749" s="82" t="s">
        <v>94</v>
      </c>
      <c r="Q2749" s="43">
        <v>44807</v>
      </c>
      <c r="R2749" s="35">
        <v>0</v>
      </c>
      <c r="S2749" s="35">
        <v>0</v>
      </c>
      <c r="T2749" s="10" t="str">
        <f t="shared" si="459"/>
        <v>Sem - 36</v>
      </c>
      <c r="U2749" s="10" t="str">
        <f t="shared" si="460"/>
        <v>Septembre</v>
      </c>
      <c r="V2749" s="36" t="s">
        <v>231</v>
      </c>
      <c r="W2749" s="34"/>
      <c r="X2749" s="91">
        <f t="shared" si="461"/>
        <v>0</v>
      </c>
      <c r="Y2749" s="92" t="str">
        <f>VLOOKUP('CM-CIC'!B2680,Annuaire_roster!B:F,4,0)</f>
        <v>HAOUACH Ikram</v>
      </c>
      <c r="Z2749" s="37" t="s">
        <v>94</v>
      </c>
      <c r="AA2749" s="60" t="s">
        <v>39</v>
      </c>
      <c r="AB2749" s="35" t="s">
        <v>63</v>
      </c>
      <c r="AC2749" s="35" t="s">
        <v>63</v>
      </c>
      <c r="AD2749" s="35" t="s">
        <v>63</v>
      </c>
      <c r="AE2749" s="44" t="s">
        <v>63</v>
      </c>
      <c r="AF2749" s="61"/>
      <c r="AG2749" s="45"/>
    </row>
    <row r="2750" spans="1:33" x14ac:dyDescent="0.2">
      <c r="A2750" s="59">
        <f>+VLOOKUP(B2750,Annuaire_roster!B:G,5,0)</f>
        <v>397</v>
      </c>
      <c r="B2750" s="78" t="s">
        <v>183</v>
      </c>
      <c r="C2750" s="65"/>
      <c r="D2750" s="65" t="s">
        <v>64</v>
      </c>
      <c r="E2750" s="66">
        <v>0.83333333333333337</v>
      </c>
      <c r="F2750" s="66" t="s">
        <v>64</v>
      </c>
      <c r="G2750" s="49"/>
      <c r="H2750" s="48"/>
      <c r="I2750" s="69"/>
      <c r="J2750" s="48"/>
      <c r="K2750" s="58">
        <v>0</v>
      </c>
      <c r="L2750" s="48">
        <v>0</v>
      </c>
      <c r="M2750" s="70">
        <v>0</v>
      </c>
      <c r="N2750" s="34" t="s">
        <v>63</v>
      </c>
      <c r="O2750" s="38">
        <v>0</v>
      </c>
      <c r="P2750" s="82" t="s">
        <v>94</v>
      </c>
      <c r="Q2750" s="43">
        <v>44807</v>
      </c>
      <c r="R2750" s="35">
        <v>0</v>
      </c>
      <c r="S2750" s="35">
        <v>0</v>
      </c>
      <c r="T2750" s="10" t="str">
        <f t="shared" si="459"/>
        <v>Sem - 36</v>
      </c>
      <c r="U2750" s="10" t="str">
        <f t="shared" si="460"/>
        <v>Septembre</v>
      </c>
      <c r="V2750" s="36" t="s">
        <v>231</v>
      </c>
      <c r="W2750" s="34"/>
      <c r="X2750" s="91">
        <f t="shared" si="461"/>
        <v>0</v>
      </c>
      <c r="Y2750" s="92" t="str">
        <f>VLOOKUP('CM-CIC'!B2681,Annuaire_roster!B:F,4,0)</f>
        <v>OUAQERROUCH Nour-El Houda</v>
      </c>
      <c r="Z2750" s="37" t="s">
        <v>94</v>
      </c>
      <c r="AA2750" s="60" t="s">
        <v>39</v>
      </c>
      <c r="AB2750" s="35" t="s">
        <v>63</v>
      </c>
      <c r="AC2750" s="35" t="s">
        <v>63</v>
      </c>
      <c r="AD2750" s="35" t="s">
        <v>63</v>
      </c>
      <c r="AE2750" s="44" t="s">
        <v>63</v>
      </c>
      <c r="AF2750" s="61"/>
      <c r="AG2750" s="45"/>
    </row>
    <row r="2751" spans="1:33" x14ac:dyDescent="0.2">
      <c r="A2751" s="59">
        <f>+VLOOKUP(B2751,Annuaire_roster!B:G,5,0)</f>
        <v>1008</v>
      </c>
      <c r="B2751" s="78" t="s">
        <v>104</v>
      </c>
      <c r="C2751" s="65">
        <v>0.41666666666666669</v>
      </c>
      <c r="D2751" s="65">
        <v>0.41666666666666669</v>
      </c>
      <c r="E2751" s="66">
        <v>0.79166666666666663</v>
      </c>
      <c r="F2751" s="66">
        <v>0.79166666666666663</v>
      </c>
      <c r="G2751" s="49"/>
      <c r="H2751" s="48"/>
      <c r="I2751" s="69"/>
      <c r="J2751" s="48"/>
      <c r="K2751" s="58">
        <v>0</v>
      </c>
      <c r="L2751" s="48">
        <v>0</v>
      </c>
      <c r="M2751" s="70">
        <v>0</v>
      </c>
      <c r="N2751" s="34">
        <v>0.33333333333333326</v>
      </c>
      <c r="O2751" s="38">
        <v>0.33333333333333326</v>
      </c>
      <c r="P2751" s="82" t="s">
        <v>94</v>
      </c>
      <c r="Q2751" s="43">
        <v>44807</v>
      </c>
      <c r="R2751" s="35">
        <v>0</v>
      </c>
      <c r="S2751" s="35">
        <v>0</v>
      </c>
      <c r="T2751" s="10" t="str">
        <f t="shared" si="459"/>
        <v>Sem - 36</v>
      </c>
      <c r="U2751" s="10" t="str">
        <f t="shared" si="460"/>
        <v>Septembre</v>
      </c>
      <c r="V2751" s="36" t="s">
        <v>231</v>
      </c>
      <c r="W2751" s="34"/>
      <c r="X2751" s="91">
        <f t="shared" si="461"/>
        <v>0</v>
      </c>
      <c r="Y2751" s="92" t="str">
        <f>VLOOKUP('CM-CIC'!B2682,Annuaire_roster!B:F,4,0)</f>
        <v>OUAQERROUCH Nour-El Houda</v>
      </c>
      <c r="Z2751" s="37" t="s">
        <v>94</v>
      </c>
      <c r="AA2751" s="60" t="s">
        <v>39</v>
      </c>
      <c r="AB2751" s="35" t="s">
        <v>63</v>
      </c>
      <c r="AC2751" s="35" t="s">
        <v>63</v>
      </c>
      <c r="AD2751" s="35" t="s">
        <v>63</v>
      </c>
      <c r="AE2751" s="44" t="s">
        <v>63</v>
      </c>
      <c r="AF2751" s="61"/>
      <c r="AG2751" s="45"/>
    </row>
    <row r="2752" spans="1:33" x14ac:dyDescent="0.2">
      <c r="A2752" s="59">
        <f>+VLOOKUP(B2752,Annuaire_roster!B:G,5,0)</f>
        <v>1009</v>
      </c>
      <c r="B2752" s="78" t="s">
        <v>48</v>
      </c>
      <c r="C2752" s="65">
        <v>0.4152777777777778</v>
      </c>
      <c r="D2752" s="65">
        <v>0.41666666666666669</v>
      </c>
      <c r="E2752" s="66">
        <v>0.79166666666666663</v>
      </c>
      <c r="F2752" s="66">
        <v>0.79166666666666663</v>
      </c>
      <c r="G2752" s="49"/>
      <c r="H2752" s="48"/>
      <c r="I2752" s="69"/>
      <c r="J2752" s="48"/>
      <c r="K2752" s="58">
        <v>0</v>
      </c>
      <c r="L2752" s="48">
        <v>0</v>
      </c>
      <c r="M2752" s="70">
        <v>0</v>
      </c>
      <c r="N2752" s="34">
        <v>0.33333333333333326</v>
      </c>
      <c r="O2752" s="38">
        <v>0.33333333333333326</v>
      </c>
      <c r="P2752" s="82" t="s">
        <v>94</v>
      </c>
      <c r="Q2752" s="43">
        <v>44807</v>
      </c>
      <c r="R2752" s="35">
        <v>0</v>
      </c>
      <c r="S2752" s="35">
        <v>0</v>
      </c>
      <c r="T2752" s="10" t="str">
        <f t="shared" si="459"/>
        <v>Sem - 36</v>
      </c>
      <c r="U2752" s="10" t="str">
        <f t="shared" si="460"/>
        <v>Septembre</v>
      </c>
      <c r="V2752" s="36" t="s">
        <v>231</v>
      </c>
      <c r="W2752" s="34"/>
      <c r="X2752" s="91">
        <f t="shared" si="461"/>
        <v>1.388888888888884E-3</v>
      </c>
      <c r="Y2752" s="92" t="str">
        <f>VLOOKUP('CM-CIC'!B2683,Annuaire_roster!B:F,4,0)</f>
        <v>OUAQERROUCH Nour-El Houda</v>
      </c>
      <c r="Z2752" s="37" t="s">
        <v>94</v>
      </c>
      <c r="AA2752" s="60" t="s">
        <v>39</v>
      </c>
      <c r="AB2752" s="35" t="s">
        <v>63</v>
      </c>
      <c r="AC2752" s="35" t="s">
        <v>63</v>
      </c>
      <c r="AD2752" s="35" t="s">
        <v>63</v>
      </c>
      <c r="AE2752" s="44" t="s">
        <v>63</v>
      </c>
      <c r="AF2752" s="61"/>
      <c r="AG2752" s="45"/>
    </row>
    <row r="2753" spans="1:33" x14ac:dyDescent="0.2">
      <c r="A2753" s="59">
        <f>+VLOOKUP(B2753,Annuaire_roster!B:G,5,0)</f>
        <v>1131</v>
      </c>
      <c r="B2753" s="78" t="s">
        <v>179</v>
      </c>
      <c r="C2753" s="65">
        <v>0.41666666666666669</v>
      </c>
      <c r="D2753" s="65">
        <v>0.41666666666666669</v>
      </c>
      <c r="E2753" s="66">
        <v>0.79166666666666663</v>
      </c>
      <c r="F2753" s="66">
        <v>0.79166666666666663</v>
      </c>
      <c r="G2753" s="49"/>
      <c r="H2753" s="48"/>
      <c r="I2753" s="69"/>
      <c r="J2753" s="48"/>
      <c r="K2753" s="58">
        <v>0</v>
      </c>
      <c r="L2753" s="48">
        <v>0</v>
      </c>
      <c r="M2753" s="70">
        <v>0</v>
      </c>
      <c r="N2753" s="34">
        <v>0.33333333333333326</v>
      </c>
      <c r="O2753" s="38">
        <v>0.33333333333333326</v>
      </c>
      <c r="P2753" s="82" t="s">
        <v>94</v>
      </c>
      <c r="Q2753" s="43">
        <v>44807</v>
      </c>
      <c r="R2753" s="35">
        <v>0</v>
      </c>
      <c r="S2753" s="35">
        <v>0</v>
      </c>
      <c r="T2753" s="10" t="str">
        <f t="shared" si="459"/>
        <v>Sem - 36</v>
      </c>
      <c r="U2753" s="10" t="str">
        <f t="shared" si="460"/>
        <v>Septembre</v>
      </c>
      <c r="V2753" s="36" t="s">
        <v>231</v>
      </c>
      <c r="W2753" s="34"/>
      <c r="X2753" s="91">
        <f t="shared" si="461"/>
        <v>0</v>
      </c>
      <c r="Y2753" s="92" t="str">
        <f>VLOOKUP('CM-CIC'!B2684,Annuaire_roster!B:F,4,0)</f>
        <v>HAOUACH Ikram</v>
      </c>
      <c r="Z2753" s="37" t="s">
        <v>94</v>
      </c>
      <c r="AA2753" s="60" t="s">
        <v>39</v>
      </c>
      <c r="AB2753" s="35" t="s">
        <v>63</v>
      </c>
      <c r="AC2753" s="35" t="s">
        <v>63</v>
      </c>
      <c r="AD2753" s="35" t="s">
        <v>63</v>
      </c>
      <c r="AE2753" s="44" t="s">
        <v>63</v>
      </c>
      <c r="AF2753" s="61"/>
      <c r="AG2753" s="45"/>
    </row>
    <row r="2754" spans="1:33" x14ac:dyDescent="0.2">
      <c r="A2754" s="59">
        <f>+VLOOKUP(B2754,Annuaire_roster!B:G,5,0)</f>
        <v>1132</v>
      </c>
      <c r="B2754" s="78" t="s">
        <v>46</v>
      </c>
      <c r="C2754" s="65">
        <v>0.29166666666666669</v>
      </c>
      <c r="D2754" s="65">
        <v>0.29166666666666669</v>
      </c>
      <c r="E2754" s="66">
        <v>0.79166666666666663</v>
      </c>
      <c r="F2754" s="66">
        <v>0.66666666666666663</v>
      </c>
      <c r="G2754" s="49"/>
      <c r="H2754" s="48"/>
      <c r="I2754" s="69"/>
      <c r="J2754" s="48"/>
      <c r="K2754" s="58">
        <v>0</v>
      </c>
      <c r="L2754" s="48">
        <v>0</v>
      </c>
      <c r="M2754" s="70">
        <v>0</v>
      </c>
      <c r="N2754" s="34">
        <v>0.33333333333333326</v>
      </c>
      <c r="O2754" s="38">
        <v>0.33333333333333326</v>
      </c>
      <c r="P2754" s="82" t="s">
        <v>94</v>
      </c>
      <c r="Q2754" s="43">
        <v>44807</v>
      </c>
      <c r="R2754" s="35">
        <v>0</v>
      </c>
      <c r="S2754" s="35">
        <v>0</v>
      </c>
      <c r="T2754" s="10" t="str">
        <f t="shared" ref="T2754:T2817" si="462">"Sem - "&amp;WEEKNUM(Q2754,21)</f>
        <v>Sem - 36</v>
      </c>
      <c r="U2754" s="10" t="str">
        <f t="shared" ref="U2754:U2817" si="463">PROPER(TEXT(Q2754,"mmmm"))</f>
        <v>Septembre</v>
      </c>
      <c r="V2754" s="36" t="s">
        <v>231</v>
      </c>
      <c r="W2754" s="34"/>
      <c r="X2754" s="91">
        <f t="shared" ref="X2754:X2817" si="464">IFERROR(IF(M2754="Abs",0,IF((D2754-C2754+E2754-F2754)&lt;0.000694444444444444,0,(D2754-C2754+E2754-F2754))),0)</f>
        <v>0.125</v>
      </c>
      <c r="Y2754" s="92" t="str">
        <f>VLOOKUP('CM-CIC'!B2685,Annuaire_roster!B:F,4,0)</f>
        <v>OUAQERROUCH Nour-El Houda</v>
      </c>
      <c r="Z2754" s="37" t="s">
        <v>94</v>
      </c>
      <c r="AA2754" s="60" t="s">
        <v>39</v>
      </c>
      <c r="AB2754" s="35" t="s">
        <v>63</v>
      </c>
      <c r="AC2754" s="35" t="s">
        <v>63</v>
      </c>
      <c r="AD2754" s="35" t="s">
        <v>63</v>
      </c>
      <c r="AE2754" s="44" t="s">
        <v>63</v>
      </c>
      <c r="AF2754" s="61"/>
      <c r="AG2754" s="45"/>
    </row>
    <row r="2755" spans="1:33" x14ac:dyDescent="0.2">
      <c r="A2755" s="59">
        <f>+VLOOKUP(B2755,Annuaire_roster!B:G,5,0)</f>
        <v>1154</v>
      </c>
      <c r="B2755" s="78" t="s">
        <v>70</v>
      </c>
      <c r="C2755" s="65">
        <v>0.41666666666666669</v>
      </c>
      <c r="D2755" s="65">
        <v>0.41666666666666669</v>
      </c>
      <c r="E2755" s="66">
        <v>0.79166666666666663</v>
      </c>
      <c r="F2755" s="66">
        <v>0.79166666666666663</v>
      </c>
      <c r="G2755" s="49"/>
      <c r="H2755" s="48"/>
      <c r="I2755" s="69"/>
      <c r="J2755" s="48"/>
      <c r="K2755" s="58">
        <v>0</v>
      </c>
      <c r="L2755" s="48">
        <v>0</v>
      </c>
      <c r="M2755" s="70">
        <v>0</v>
      </c>
      <c r="N2755" s="34">
        <v>0.33333333333333326</v>
      </c>
      <c r="O2755" s="38">
        <v>0.33333333333333326</v>
      </c>
      <c r="P2755" s="82" t="s">
        <v>94</v>
      </c>
      <c r="Q2755" s="43">
        <v>44807</v>
      </c>
      <c r="R2755" s="35">
        <v>0</v>
      </c>
      <c r="S2755" s="35">
        <v>0</v>
      </c>
      <c r="T2755" s="10" t="str">
        <f t="shared" si="462"/>
        <v>Sem - 36</v>
      </c>
      <c r="U2755" s="10" t="str">
        <f t="shared" si="463"/>
        <v>Septembre</v>
      </c>
      <c r="V2755" s="36" t="s">
        <v>231</v>
      </c>
      <c r="W2755" s="34"/>
      <c r="X2755" s="91">
        <f t="shared" si="464"/>
        <v>0</v>
      </c>
      <c r="Y2755" s="92" t="str">
        <f>VLOOKUP('CM-CIC'!B2686,Annuaire_roster!B:F,4,0)</f>
        <v>OUAQERROUCH Nour-El Houda</v>
      </c>
      <c r="Z2755" s="37" t="s">
        <v>94</v>
      </c>
      <c r="AA2755" s="60" t="s">
        <v>39</v>
      </c>
      <c r="AB2755" s="35" t="s">
        <v>63</v>
      </c>
      <c r="AC2755" s="35" t="s">
        <v>63</v>
      </c>
      <c r="AD2755" s="35" t="s">
        <v>63</v>
      </c>
      <c r="AE2755" s="44" t="s">
        <v>63</v>
      </c>
      <c r="AF2755" s="61"/>
      <c r="AG2755" s="45"/>
    </row>
    <row r="2756" spans="1:33" x14ac:dyDescent="0.2">
      <c r="A2756" s="59">
        <f>+VLOOKUP(B2756,Annuaire_roster!B:G,5,0)</f>
        <v>1396</v>
      </c>
      <c r="B2756" s="78" t="s">
        <v>143</v>
      </c>
      <c r="C2756" s="65">
        <v>0.375</v>
      </c>
      <c r="D2756" s="65">
        <v>0.375</v>
      </c>
      <c r="E2756" s="66">
        <v>0.79166666666666663</v>
      </c>
      <c r="F2756" s="66">
        <v>0.79166666666666663</v>
      </c>
      <c r="G2756" s="49"/>
      <c r="H2756" s="48"/>
      <c r="I2756" s="69"/>
      <c r="J2756" s="48"/>
      <c r="K2756" s="58">
        <v>0</v>
      </c>
      <c r="L2756" s="48">
        <v>0</v>
      </c>
      <c r="M2756" s="70">
        <v>0</v>
      </c>
      <c r="N2756" s="34">
        <v>0.37499999999999994</v>
      </c>
      <c r="O2756" s="38">
        <v>0.37499999999999994</v>
      </c>
      <c r="P2756" s="82" t="s">
        <v>94</v>
      </c>
      <c r="Q2756" s="43">
        <v>44807</v>
      </c>
      <c r="R2756" s="35">
        <v>0</v>
      </c>
      <c r="S2756" s="35">
        <v>0</v>
      </c>
      <c r="T2756" s="10" t="str">
        <f t="shared" si="462"/>
        <v>Sem - 36</v>
      </c>
      <c r="U2756" s="10" t="str">
        <f t="shared" si="463"/>
        <v>Septembre</v>
      </c>
      <c r="V2756" s="36" t="s">
        <v>231</v>
      </c>
      <c r="W2756" s="34"/>
      <c r="X2756" s="91">
        <f t="shared" si="464"/>
        <v>0</v>
      </c>
      <c r="Y2756" s="92" t="str">
        <f>VLOOKUP('CM-CIC'!B2687,Annuaire_roster!B:F,4,0)</f>
        <v>HAOUACH Ikram</v>
      </c>
      <c r="Z2756" s="37" t="s">
        <v>94</v>
      </c>
      <c r="AA2756" s="60">
        <v>0</v>
      </c>
      <c r="AB2756" s="35" t="s">
        <v>63</v>
      </c>
      <c r="AC2756" s="35" t="s">
        <v>63</v>
      </c>
      <c r="AD2756" s="35" t="s">
        <v>63</v>
      </c>
      <c r="AE2756" s="44" t="s">
        <v>63</v>
      </c>
      <c r="AF2756" s="61"/>
      <c r="AG2756" s="45"/>
    </row>
    <row r="2757" spans="1:33" x14ac:dyDescent="0.2">
      <c r="A2757" s="59">
        <f>+VLOOKUP(B2757,Annuaire_roster!B:G,5,0)</f>
        <v>1442</v>
      </c>
      <c r="B2757" s="78" t="s">
        <v>152</v>
      </c>
      <c r="C2757" s="65">
        <v>0.41388888888888886</v>
      </c>
      <c r="D2757" s="65">
        <v>0.41666666666666669</v>
      </c>
      <c r="E2757" s="66">
        <v>0.79166666666666663</v>
      </c>
      <c r="F2757" s="66">
        <v>0.79166666666666663</v>
      </c>
      <c r="G2757" s="49"/>
      <c r="H2757" s="48"/>
      <c r="I2757" s="69"/>
      <c r="J2757" s="48"/>
      <c r="K2757" s="58">
        <v>0</v>
      </c>
      <c r="L2757" s="48">
        <v>0</v>
      </c>
      <c r="M2757" s="70">
        <v>0</v>
      </c>
      <c r="N2757" s="34">
        <v>0.33333333333333326</v>
      </c>
      <c r="O2757" s="38">
        <v>0.33333333333333326</v>
      </c>
      <c r="P2757" s="82" t="s">
        <v>94</v>
      </c>
      <c r="Q2757" s="43">
        <v>44807</v>
      </c>
      <c r="R2757" s="35">
        <v>0</v>
      </c>
      <c r="S2757" s="35">
        <v>0</v>
      </c>
      <c r="T2757" s="10" t="str">
        <f t="shared" si="462"/>
        <v>Sem - 36</v>
      </c>
      <c r="U2757" s="10" t="str">
        <f t="shared" si="463"/>
        <v>Septembre</v>
      </c>
      <c r="V2757" s="36" t="s">
        <v>231</v>
      </c>
      <c r="W2757" s="34"/>
      <c r="X2757" s="91">
        <f t="shared" si="464"/>
        <v>2.7777777777778789E-3</v>
      </c>
      <c r="Y2757" s="92" t="str">
        <f>VLOOKUP('CM-CIC'!B2688,Annuaire_roster!B:F,4,0)</f>
        <v>OUAQERROUCH Nour-El Houda</v>
      </c>
      <c r="Z2757" s="37" t="s">
        <v>94</v>
      </c>
      <c r="AA2757" s="60">
        <v>0</v>
      </c>
      <c r="AB2757" s="35" t="s">
        <v>63</v>
      </c>
      <c r="AC2757" s="35" t="s">
        <v>63</v>
      </c>
      <c r="AD2757" s="35" t="s">
        <v>63</v>
      </c>
      <c r="AE2757" s="44" t="s">
        <v>63</v>
      </c>
      <c r="AF2757" s="61"/>
      <c r="AG2757" s="45"/>
    </row>
    <row r="2758" spans="1:33" x14ac:dyDescent="0.2">
      <c r="A2758" s="59">
        <f>+VLOOKUP(B2758,Annuaire_roster!B:G,5,0)</f>
        <v>1444</v>
      </c>
      <c r="B2758" s="78" t="s">
        <v>153</v>
      </c>
      <c r="C2758" s="65">
        <v>0.375</v>
      </c>
      <c r="D2758" s="65">
        <v>0.375</v>
      </c>
      <c r="E2758" s="66">
        <v>0.79166666666666663</v>
      </c>
      <c r="F2758" s="66">
        <v>0.79166666666666663</v>
      </c>
      <c r="G2758" s="49"/>
      <c r="H2758" s="48"/>
      <c r="I2758" s="69"/>
      <c r="J2758" s="48"/>
      <c r="K2758" s="58">
        <v>0</v>
      </c>
      <c r="L2758" s="48">
        <v>0</v>
      </c>
      <c r="M2758" s="70">
        <v>0</v>
      </c>
      <c r="N2758" s="34">
        <v>0.37499999999999994</v>
      </c>
      <c r="O2758" s="38">
        <v>0.37499999999999994</v>
      </c>
      <c r="P2758" s="82" t="s">
        <v>94</v>
      </c>
      <c r="Q2758" s="43">
        <v>44807</v>
      </c>
      <c r="R2758" s="35">
        <v>0</v>
      </c>
      <c r="S2758" s="35">
        <v>0</v>
      </c>
      <c r="T2758" s="10" t="str">
        <f t="shared" si="462"/>
        <v>Sem - 36</v>
      </c>
      <c r="U2758" s="10" t="str">
        <f t="shared" si="463"/>
        <v>Septembre</v>
      </c>
      <c r="V2758" s="36" t="s">
        <v>231</v>
      </c>
      <c r="W2758" s="34"/>
      <c r="X2758" s="91">
        <f t="shared" si="464"/>
        <v>0</v>
      </c>
      <c r="Y2758" s="92" t="str">
        <f>VLOOKUP('CM-CIC'!B2689,Annuaire_roster!B:F,4,0)</f>
        <v>HAOUACH Ikram</v>
      </c>
      <c r="Z2758" s="37" t="s">
        <v>94</v>
      </c>
      <c r="AA2758" s="60">
        <v>0</v>
      </c>
      <c r="AB2758" s="35" t="s">
        <v>63</v>
      </c>
      <c r="AC2758" s="35" t="s">
        <v>63</v>
      </c>
      <c r="AD2758" s="35" t="s">
        <v>63</v>
      </c>
      <c r="AE2758" s="44" t="s">
        <v>63</v>
      </c>
      <c r="AF2758" s="61"/>
      <c r="AG2758" s="45"/>
    </row>
    <row r="2759" spans="1:33" x14ac:dyDescent="0.2">
      <c r="A2759" s="59">
        <f>+VLOOKUP(B2759,Annuaire_roster!B:G,5,0)</f>
        <v>1498</v>
      </c>
      <c r="B2759" s="78" t="s">
        <v>180</v>
      </c>
      <c r="C2759" s="65"/>
      <c r="D2759" s="65" t="s">
        <v>64</v>
      </c>
      <c r="E2759" s="66">
        <v>0.79166666666666663</v>
      </c>
      <c r="F2759" s="66" t="s">
        <v>64</v>
      </c>
      <c r="G2759" s="49"/>
      <c r="H2759" s="48"/>
      <c r="I2759" s="69"/>
      <c r="J2759" s="48"/>
      <c r="K2759" s="58">
        <v>0</v>
      </c>
      <c r="L2759" s="48">
        <v>0</v>
      </c>
      <c r="M2759" s="70">
        <v>0</v>
      </c>
      <c r="N2759" s="34" t="s">
        <v>63</v>
      </c>
      <c r="O2759" s="38">
        <v>0</v>
      </c>
      <c r="P2759" s="82" t="s">
        <v>94</v>
      </c>
      <c r="Q2759" s="43">
        <v>44807</v>
      </c>
      <c r="R2759" s="35">
        <v>0</v>
      </c>
      <c r="S2759" s="35">
        <v>0</v>
      </c>
      <c r="T2759" s="10" t="str">
        <f t="shared" si="462"/>
        <v>Sem - 36</v>
      </c>
      <c r="U2759" s="10" t="str">
        <f t="shared" si="463"/>
        <v>Septembre</v>
      </c>
      <c r="V2759" s="36" t="s">
        <v>231</v>
      </c>
      <c r="W2759" s="34"/>
      <c r="X2759" s="91">
        <f t="shared" si="464"/>
        <v>0</v>
      </c>
      <c r="Y2759" s="92" t="str">
        <f>VLOOKUP('CM-CIC'!B2690,Annuaire_roster!B:F,4,0)</f>
        <v>HAOUACH Ikram</v>
      </c>
      <c r="Z2759" s="37" t="s">
        <v>94</v>
      </c>
      <c r="AA2759" s="60">
        <v>0</v>
      </c>
      <c r="AB2759" s="35" t="s">
        <v>63</v>
      </c>
      <c r="AC2759" s="35" t="s">
        <v>63</v>
      </c>
      <c r="AD2759" s="35" t="s">
        <v>63</v>
      </c>
      <c r="AE2759" s="44" t="s">
        <v>63</v>
      </c>
      <c r="AF2759" s="61"/>
      <c r="AG2759" s="45"/>
    </row>
    <row r="2760" spans="1:33" x14ac:dyDescent="0.2">
      <c r="A2760" s="59">
        <f>+VLOOKUP(B2760,Annuaire_roster!B:G,5,0)</f>
        <v>1463</v>
      </c>
      <c r="B2760" s="78" t="s">
        <v>163</v>
      </c>
      <c r="C2760" s="65">
        <v>0.41597222222222224</v>
      </c>
      <c r="D2760" s="65">
        <v>0.41666666666666669</v>
      </c>
      <c r="E2760" s="66">
        <v>0.79166666666666663</v>
      </c>
      <c r="F2760" s="66">
        <v>0.79166666666666663</v>
      </c>
      <c r="G2760" s="49"/>
      <c r="H2760" s="48"/>
      <c r="I2760" s="69"/>
      <c r="J2760" s="48"/>
      <c r="K2760" s="58">
        <v>0</v>
      </c>
      <c r="L2760" s="48">
        <v>0</v>
      </c>
      <c r="M2760" s="70">
        <v>0</v>
      </c>
      <c r="N2760" s="34">
        <v>0.33333333333333326</v>
      </c>
      <c r="O2760" s="38">
        <v>0.33333333333333326</v>
      </c>
      <c r="P2760" s="82" t="s">
        <v>94</v>
      </c>
      <c r="Q2760" s="43">
        <v>44807</v>
      </c>
      <c r="R2760" s="35">
        <v>0</v>
      </c>
      <c r="S2760" s="35">
        <v>0</v>
      </c>
      <c r="T2760" s="10" t="str">
        <f t="shared" si="462"/>
        <v>Sem - 36</v>
      </c>
      <c r="U2760" s="10" t="str">
        <f t="shared" si="463"/>
        <v>Septembre</v>
      </c>
      <c r="V2760" s="36" t="s">
        <v>231</v>
      </c>
      <c r="W2760" s="34"/>
      <c r="X2760" s="91">
        <f t="shared" si="464"/>
        <v>0</v>
      </c>
      <c r="Y2760" s="92" t="str">
        <f>VLOOKUP('CM-CIC'!B2691,Annuaire_roster!B:F,4,0)</f>
        <v>HAOUACH Ikram</v>
      </c>
      <c r="Z2760" s="37" t="s">
        <v>94</v>
      </c>
      <c r="AA2760" s="60">
        <v>0</v>
      </c>
      <c r="AB2760" s="35" t="s">
        <v>63</v>
      </c>
      <c r="AC2760" s="35" t="s">
        <v>63</v>
      </c>
      <c r="AD2760" s="35" t="s">
        <v>63</v>
      </c>
      <c r="AE2760" s="44" t="s">
        <v>63</v>
      </c>
      <c r="AF2760" s="61"/>
      <c r="AG2760" s="45"/>
    </row>
    <row r="2761" spans="1:33" x14ac:dyDescent="0.2">
      <c r="A2761" s="59">
        <f>+VLOOKUP(B2761,Annuaire_roster!B:G,5,0)</f>
        <v>364</v>
      </c>
      <c r="B2761" s="78" t="s">
        <v>184</v>
      </c>
      <c r="C2761" s="65">
        <v>0.41458333333333336</v>
      </c>
      <c r="D2761" s="65">
        <v>0.41666666666666669</v>
      </c>
      <c r="E2761" s="66">
        <v>0.79166666666666663</v>
      </c>
      <c r="F2761" s="66">
        <v>0.79166666666666663</v>
      </c>
      <c r="G2761" s="49"/>
      <c r="H2761" s="48"/>
      <c r="I2761" s="69"/>
      <c r="J2761" s="48"/>
      <c r="K2761" s="58">
        <v>0</v>
      </c>
      <c r="L2761" s="48">
        <v>0</v>
      </c>
      <c r="M2761" s="70">
        <v>0</v>
      </c>
      <c r="N2761" s="34">
        <v>0.33333333333333326</v>
      </c>
      <c r="O2761" s="38">
        <v>0.33333333333333326</v>
      </c>
      <c r="P2761" s="82" t="s">
        <v>94</v>
      </c>
      <c r="Q2761" s="43">
        <v>44807</v>
      </c>
      <c r="R2761" s="35">
        <v>0</v>
      </c>
      <c r="S2761" s="35">
        <v>0</v>
      </c>
      <c r="T2761" s="10" t="str">
        <f t="shared" si="462"/>
        <v>Sem - 36</v>
      </c>
      <c r="U2761" s="10" t="str">
        <f t="shared" si="463"/>
        <v>Septembre</v>
      </c>
      <c r="V2761" s="36" t="s">
        <v>231</v>
      </c>
      <c r="W2761" s="34"/>
      <c r="X2761" s="91">
        <f t="shared" si="464"/>
        <v>2.0833333333333259E-3</v>
      </c>
      <c r="Y2761" s="92" t="str">
        <f>VLOOKUP('CM-CIC'!B2692,Annuaire_roster!B:F,4,0)</f>
        <v>OUAQERROUCH Nour-El Houda</v>
      </c>
      <c r="Z2761" s="37" t="s">
        <v>94</v>
      </c>
      <c r="AA2761" s="60" t="s">
        <v>39</v>
      </c>
      <c r="AB2761" s="35" t="s">
        <v>63</v>
      </c>
      <c r="AC2761" s="35" t="s">
        <v>63</v>
      </c>
      <c r="AD2761" s="35" t="s">
        <v>63</v>
      </c>
      <c r="AE2761" s="44" t="s">
        <v>63</v>
      </c>
      <c r="AF2761" s="61"/>
      <c r="AG2761" s="45"/>
    </row>
    <row r="2762" spans="1:33" x14ac:dyDescent="0.2">
      <c r="A2762" s="59">
        <f>+VLOOKUP(B2762,Annuaire_roster!B:G,5,0)</f>
        <v>952</v>
      </c>
      <c r="B2762" s="78" t="s">
        <v>101</v>
      </c>
      <c r="C2762" s="65">
        <v>0.41597222222222224</v>
      </c>
      <c r="D2762" s="65">
        <v>0.41666666666666669</v>
      </c>
      <c r="E2762" s="66">
        <v>0.79166666666666663</v>
      </c>
      <c r="F2762" s="66">
        <v>0.79166666666666663</v>
      </c>
      <c r="G2762" s="49"/>
      <c r="H2762" s="48"/>
      <c r="I2762" s="69"/>
      <c r="J2762" s="48"/>
      <c r="K2762" s="58">
        <v>0</v>
      </c>
      <c r="L2762" s="48">
        <v>0</v>
      </c>
      <c r="M2762" s="70">
        <v>0</v>
      </c>
      <c r="N2762" s="34">
        <v>0.33333333333333326</v>
      </c>
      <c r="O2762" s="38">
        <v>0.33333333333333326</v>
      </c>
      <c r="P2762" s="82" t="s">
        <v>94</v>
      </c>
      <c r="Q2762" s="43">
        <v>44807</v>
      </c>
      <c r="R2762" s="35">
        <v>0</v>
      </c>
      <c r="S2762" s="35">
        <v>0</v>
      </c>
      <c r="T2762" s="10" t="str">
        <f t="shared" si="462"/>
        <v>Sem - 36</v>
      </c>
      <c r="U2762" s="10" t="str">
        <f t="shared" si="463"/>
        <v>Septembre</v>
      </c>
      <c r="V2762" s="36" t="s">
        <v>231</v>
      </c>
      <c r="W2762" s="34"/>
      <c r="X2762" s="91">
        <f t="shared" si="464"/>
        <v>0</v>
      </c>
      <c r="Y2762" s="92" t="str">
        <f>VLOOKUP('CM-CIC'!B2693,Annuaire_roster!B:F,4,0)</f>
        <v>HAOUACH Ikram</v>
      </c>
      <c r="Z2762" s="37" t="s">
        <v>94</v>
      </c>
      <c r="AA2762" s="60" t="s">
        <v>39</v>
      </c>
      <c r="AB2762" s="35" t="s">
        <v>63</v>
      </c>
      <c r="AC2762" s="35" t="s">
        <v>63</v>
      </c>
      <c r="AD2762" s="35" t="s">
        <v>63</v>
      </c>
      <c r="AE2762" s="44" t="s">
        <v>63</v>
      </c>
      <c r="AF2762" s="61"/>
      <c r="AG2762" s="45"/>
    </row>
    <row r="2763" spans="1:33" x14ac:dyDescent="0.2">
      <c r="A2763" s="59">
        <f>+VLOOKUP(B2763,Annuaire_roster!B:G,5,0)</f>
        <v>1397</v>
      </c>
      <c r="B2763" s="78" t="s">
        <v>145</v>
      </c>
      <c r="C2763" s="65"/>
      <c r="D2763" s="65" t="s">
        <v>64</v>
      </c>
      <c r="E2763" s="66">
        <v>0.79166666666666663</v>
      </c>
      <c r="F2763" s="66" t="s">
        <v>64</v>
      </c>
      <c r="G2763" s="49"/>
      <c r="H2763" s="48"/>
      <c r="I2763" s="69"/>
      <c r="J2763" s="48"/>
      <c r="K2763" s="58">
        <v>0</v>
      </c>
      <c r="L2763" s="48">
        <v>0</v>
      </c>
      <c r="M2763" s="70">
        <v>0</v>
      </c>
      <c r="N2763" s="34" t="s">
        <v>63</v>
      </c>
      <c r="O2763" s="38">
        <v>0</v>
      </c>
      <c r="P2763" s="82" t="s">
        <v>94</v>
      </c>
      <c r="Q2763" s="43">
        <v>44807</v>
      </c>
      <c r="R2763" s="35">
        <v>0</v>
      </c>
      <c r="S2763" s="35">
        <v>0</v>
      </c>
      <c r="T2763" s="10" t="str">
        <f t="shared" si="462"/>
        <v>Sem - 36</v>
      </c>
      <c r="U2763" s="10" t="str">
        <f t="shared" si="463"/>
        <v>Septembre</v>
      </c>
      <c r="V2763" s="36" t="s">
        <v>231</v>
      </c>
      <c r="W2763" s="34"/>
      <c r="X2763" s="91">
        <f t="shared" si="464"/>
        <v>0</v>
      </c>
      <c r="Y2763" s="92" t="str">
        <f>VLOOKUP('CM-CIC'!B2694,Annuaire_roster!B:F,4,0)</f>
        <v>OUAQERROUCH Nour-El Houda</v>
      </c>
      <c r="Z2763" s="37" t="s">
        <v>94</v>
      </c>
      <c r="AA2763" s="60">
        <v>0</v>
      </c>
      <c r="AB2763" s="35" t="s">
        <v>63</v>
      </c>
      <c r="AC2763" s="35" t="s">
        <v>63</v>
      </c>
      <c r="AD2763" s="35" t="s">
        <v>63</v>
      </c>
      <c r="AE2763" s="44" t="s">
        <v>63</v>
      </c>
      <c r="AF2763" s="61"/>
      <c r="AG2763" s="45"/>
    </row>
    <row r="2764" spans="1:33" x14ac:dyDescent="0.2">
      <c r="A2764" s="59">
        <f>+VLOOKUP(B2764,Annuaire_roster!B:G,5,0)</f>
        <v>1499</v>
      </c>
      <c r="B2764" s="78" t="s">
        <v>162</v>
      </c>
      <c r="C2764" s="65">
        <v>0.37083333333333335</v>
      </c>
      <c r="D2764" s="65">
        <v>0.375</v>
      </c>
      <c r="E2764" s="66">
        <v>0.79166666666666663</v>
      </c>
      <c r="F2764" s="66">
        <v>0.79166666666666663</v>
      </c>
      <c r="G2764" s="49"/>
      <c r="H2764" s="48"/>
      <c r="I2764" s="69"/>
      <c r="J2764" s="48"/>
      <c r="K2764" s="58">
        <v>0</v>
      </c>
      <c r="L2764" s="48">
        <v>0</v>
      </c>
      <c r="M2764" s="70">
        <v>0</v>
      </c>
      <c r="N2764" s="34">
        <v>0.37499999999999994</v>
      </c>
      <c r="O2764" s="38">
        <v>0.37499999999999994</v>
      </c>
      <c r="P2764" s="82" t="s">
        <v>94</v>
      </c>
      <c r="Q2764" s="43">
        <v>44807</v>
      </c>
      <c r="R2764" s="35">
        <v>0</v>
      </c>
      <c r="S2764" s="35">
        <v>0</v>
      </c>
      <c r="T2764" s="10" t="str">
        <f t="shared" si="462"/>
        <v>Sem - 36</v>
      </c>
      <c r="U2764" s="10" t="str">
        <f t="shared" si="463"/>
        <v>Septembre</v>
      </c>
      <c r="V2764" s="36" t="s">
        <v>231</v>
      </c>
      <c r="W2764" s="34"/>
      <c r="X2764" s="91">
        <f t="shared" si="464"/>
        <v>4.1666666666666519E-3</v>
      </c>
      <c r="Y2764" s="92" t="str">
        <f>VLOOKUP('CM-CIC'!B2695,Annuaire_roster!B:F,4,0)</f>
        <v>HAOUACH Ikram</v>
      </c>
      <c r="Z2764" s="37" t="s">
        <v>94</v>
      </c>
      <c r="AA2764" s="60">
        <v>0</v>
      </c>
      <c r="AB2764" s="35" t="s">
        <v>63</v>
      </c>
      <c r="AC2764" s="35" t="s">
        <v>63</v>
      </c>
      <c r="AD2764" s="35" t="s">
        <v>63</v>
      </c>
      <c r="AE2764" s="44" t="s">
        <v>63</v>
      </c>
      <c r="AF2764" s="61"/>
      <c r="AG2764" s="45"/>
    </row>
    <row r="2765" spans="1:33" x14ac:dyDescent="0.2">
      <c r="A2765" s="59">
        <f>+VLOOKUP(B2765,Annuaire_roster!B:G,5,0)</f>
        <v>1469</v>
      </c>
      <c r="B2765" s="78" t="s">
        <v>177</v>
      </c>
      <c r="C2765" s="65"/>
      <c r="D2765" s="65" t="s">
        <v>64</v>
      </c>
      <c r="E2765" s="66">
        <v>0.79166666666666663</v>
      </c>
      <c r="F2765" s="66" t="s">
        <v>64</v>
      </c>
      <c r="G2765" s="49"/>
      <c r="H2765" s="48"/>
      <c r="I2765" s="69"/>
      <c r="J2765" s="48"/>
      <c r="K2765" s="58">
        <v>0</v>
      </c>
      <c r="L2765" s="48">
        <v>0</v>
      </c>
      <c r="M2765" s="70">
        <v>0</v>
      </c>
      <c r="N2765" s="34" t="s">
        <v>63</v>
      </c>
      <c r="O2765" s="38">
        <v>0</v>
      </c>
      <c r="P2765" s="82" t="s">
        <v>94</v>
      </c>
      <c r="Q2765" s="43">
        <v>44807</v>
      </c>
      <c r="R2765" s="35">
        <v>0</v>
      </c>
      <c r="S2765" s="35">
        <v>0</v>
      </c>
      <c r="T2765" s="10" t="str">
        <f t="shared" si="462"/>
        <v>Sem - 36</v>
      </c>
      <c r="U2765" s="10" t="str">
        <f t="shared" si="463"/>
        <v>Septembre</v>
      </c>
      <c r="V2765" s="36" t="s">
        <v>231</v>
      </c>
      <c r="W2765" s="34"/>
      <c r="X2765" s="91">
        <f t="shared" si="464"/>
        <v>0</v>
      </c>
      <c r="Y2765" s="92" t="str">
        <f>VLOOKUP('CM-CIC'!B2696,Annuaire_roster!B:F,4,0)</f>
        <v>HAOUACH Ikram</v>
      </c>
      <c r="Z2765" s="37" t="s">
        <v>94</v>
      </c>
      <c r="AA2765" s="60">
        <v>0</v>
      </c>
      <c r="AB2765" s="35" t="s">
        <v>63</v>
      </c>
      <c r="AC2765" s="35" t="s">
        <v>63</v>
      </c>
      <c r="AD2765" s="35" t="s">
        <v>63</v>
      </c>
      <c r="AE2765" s="44" t="s">
        <v>63</v>
      </c>
      <c r="AF2765" s="61"/>
      <c r="AG2765" s="45"/>
    </row>
    <row r="2766" spans="1:33" x14ac:dyDescent="0.2">
      <c r="A2766" s="59">
        <f>+VLOOKUP(B2766,Annuaire_roster!B:G,5,0)</f>
        <v>1388</v>
      </c>
      <c r="B2766" s="78" t="s">
        <v>125</v>
      </c>
      <c r="C2766" s="65">
        <v>0.45555555555555555</v>
      </c>
      <c r="D2766" s="65">
        <v>0.45833333333333331</v>
      </c>
      <c r="E2766" s="66">
        <v>0.83333333333333337</v>
      </c>
      <c r="F2766" s="66">
        <v>0.83333333333333337</v>
      </c>
      <c r="G2766" s="49"/>
      <c r="H2766" s="48"/>
      <c r="I2766" s="69"/>
      <c r="J2766" s="48"/>
      <c r="K2766" s="58">
        <v>0</v>
      </c>
      <c r="L2766" s="48">
        <v>0</v>
      </c>
      <c r="M2766" s="70">
        <v>0</v>
      </c>
      <c r="N2766" s="34">
        <v>0.33333333333333337</v>
      </c>
      <c r="O2766" s="38">
        <v>0.33333333333333337</v>
      </c>
      <c r="P2766" s="82" t="s">
        <v>94</v>
      </c>
      <c r="Q2766" s="43">
        <v>44807</v>
      </c>
      <c r="R2766" s="35">
        <v>0</v>
      </c>
      <c r="S2766" s="35">
        <v>0</v>
      </c>
      <c r="T2766" s="10" t="str">
        <f t="shared" si="462"/>
        <v>Sem - 36</v>
      </c>
      <c r="U2766" s="10" t="str">
        <f t="shared" si="463"/>
        <v>Septembre</v>
      </c>
      <c r="V2766" s="36" t="s">
        <v>231</v>
      </c>
      <c r="W2766" s="34"/>
      <c r="X2766" s="91">
        <f t="shared" si="464"/>
        <v>2.7777777777777679E-3</v>
      </c>
      <c r="Y2766" s="92" t="str">
        <f>VLOOKUP('CM-CIC'!B2697,Annuaire_roster!B:F,4,0)</f>
        <v>OUAQERROUCH Nour-El Houda</v>
      </c>
      <c r="Z2766" s="37" t="s">
        <v>94</v>
      </c>
      <c r="AA2766" s="60">
        <v>0</v>
      </c>
      <c r="AB2766" s="35" t="s">
        <v>63</v>
      </c>
      <c r="AC2766" s="35" t="s">
        <v>63</v>
      </c>
      <c r="AD2766" s="35" t="s">
        <v>63</v>
      </c>
      <c r="AE2766" s="44" t="s">
        <v>63</v>
      </c>
      <c r="AF2766" s="61"/>
      <c r="AG2766" s="45"/>
    </row>
    <row r="2767" spans="1:33" x14ac:dyDescent="0.2">
      <c r="A2767" s="59">
        <f>+VLOOKUP(B2767,Annuaire_roster!B:G,5,0)</f>
        <v>1167</v>
      </c>
      <c r="B2767" s="78" t="s">
        <v>71</v>
      </c>
      <c r="C2767" s="65">
        <v>0.41666666666666669</v>
      </c>
      <c r="D2767" s="65">
        <v>0.41666666666666669</v>
      </c>
      <c r="E2767" s="66">
        <v>0.79166666666666663</v>
      </c>
      <c r="F2767" s="66">
        <v>0.79166666666666663</v>
      </c>
      <c r="G2767" s="49"/>
      <c r="H2767" s="48"/>
      <c r="I2767" s="69"/>
      <c r="J2767" s="48"/>
      <c r="K2767" s="58">
        <v>0</v>
      </c>
      <c r="L2767" s="48">
        <v>0</v>
      </c>
      <c r="M2767" s="70">
        <v>0</v>
      </c>
      <c r="N2767" s="34">
        <v>0.33333333333333326</v>
      </c>
      <c r="O2767" s="38">
        <v>0.33333333333333326</v>
      </c>
      <c r="P2767" s="82" t="s">
        <v>94</v>
      </c>
      <c r="Q2767" s="43">
        <v>44807</v>
      </c>
      <c r="R2767" s="35">
        <v>0</v>
      </c>
      <c r="S2767" s="35">
        <v>0</v>
      </c>
      <c r="T2767" s="10" t="str">
        <f t="shared" si="462"/>
        <v>Sem - 36</v>
      </c>
      <c r="U2767" s="10" t="str">
        <f t="shared" si="463"/>
        <v>Septembre</v>
      </c>
      <c r="V2767" s="36" t="s">
        <v>231</v>
      </c>
      <c r="W2767" s="34"/>
      <c r="X2767" s="91">
        <f t="shared" si="464"/>
        <v>0</v>
      </c>
      <c r="Y2767" s="92" t="str">
        <f>VLOOKUP('CM-CIC'!B2698,Annuaire_roster!B:F,4,0)</f>
        <v>HAOUACH Ikram</v>
      </c>
      <c r="Z2767" s="37" t="s">
        <v>94</v>
      </c>
      <c r="AA2767" s="60" t="s">
        <v>39</v>
      </c>
      <c r="AB2767" s="35" t="s">
        <v>63</v>
      </c>
      <c r="AC2767" s="35" t="s">
        <v>63</v>
      </c>
      <c r="AD2767" s="35" t="s">
        <v>63</v>
      </c>
      <c r="AE2767" s="44" t="s">
        <v>63</v>
      </c>
      <c r="AF2767" s="61"/>
      <c r="AG2767" s="45"/>
    </row>
    <row r="2768" spans="1:33" x14ac:dyDescent="0.2">
      <c r="A2768" s="59">
        <f>+VLOOKUP(B2768,Annuaire_roster!B:G,5,0)</f>
        <v>1274</v>
      </c>
      <c r="B2768" s="78" t="s">
        <v>160</v>
      </c>
      <c r="C2768" s="65">
        <v>0.45624999999999999</v>
      </c>
      <c r="D2768" s="65">
        <v>0.45833333333333331</v>
      </c>
      <c r="E2768" s="66">
        <v>0.83333333333333337</v>
      </c>
      <c r="F2768" s="66">
        <v>0.83333333333333337</v>
      </c>
      <c r="G2768" s="49"/>
      <c r="H2768" s="48"/>
      <c r="I2768" s="69"/>
      <c r="J2768" s="48"/>
      <c r="K2768" s="58">
        <v>0</v>
      </c>
      <c r="L2768" s="48">
        <v>0</v>
      </c>
      <c r="M2768" s="70">
        <v>0</v>
      </c>
      <c r="N2768" s="34">
        <v>0.33333333333333337</v>
      </c>
      <c r="O2768" s="38">
        <v>0.33333333333333337</v>
      </c>
      <c r="P2768" s="82" t="s">
        <v>94</v>
      </c>
      <c r="Q2768" s="43">
        <v>44807</v>
      </c>
      <c r="R2768" s="35">
        <v>0</v>
      </c>
      <c r="S2768" s="35">
        <v>0</v>
      </c>
      <c r="T2768" s="10" t="str">
        <f t="shared" si="462"/>
        <v>Sem - 36</v>
      </c>
      <c r="U2768" s="10" t="str">
        <f t="shared" si="463"/>
        <v>Septembre</v>
      </c>
      <c r="V2768" s="36" t="s">
        <v>231</v>
      </c>
      <c r="W2768" s="34"/>
      <c r="X2768" s="91">
        <f t="shared" si="464"/>
        <v>2.0833333333333259E-3</v>
      </c>
      <c r="Y2768" s="92" t="str">
        <f>VLOOKUP('CM-CIC'!B2699,Annuaire_roster!B:F,4,0)</f>
        <v>HAOUACH Ikram</v>
      </c>
      <c r="Z2768" s="37" t="s">
        <v>94</v>
      </c>
      <c r="AA2768" s="60" t="s">
        <v>39</v>
      </c>
      <c r="AB2768" s="35" t="s">
        <v>63</v>
      </c>
      <c r="AC2768" s="35" t="s">
        <v>63</v>
      </c>
      <c r="AD2768" s="35" t="s">
        <v>63</v>
      </c>
      <c r="AE2768" s="44" t="s">
        <v>63</v>
      </c>
      <c r="AF2768" s="61"/>
      <c r="AG2768" s="45"/>
    </row>
    <row r="2769" spans="1:33" x14ac:dyDescent="0.2">
      <c r="A2769" s="59">
        <f>+VLOOKUP(B2769,Annuaire_roster!B:G,5,0)</f>
        <v>1165</v>
      </c>
      <c r="B2769" s="78" t="s">
        <v>66</v>
      </c>
      <c r="C2769" s="65">
        <v>0.45833333333333331</v>
      </c>
      <c r="D2769" s="65">
        <v>0.45833333333333331</v>
      </c>
      <c r="E2769" s="66">
        <v>0.83333333333333337</v>
      </c>
      <c r="F2769" s="66">
        <v>0.83333333333333337</v>
      </c>
      <c r="G2769" s="49"/>
      <c r="H2769" s="48"/>
      <c r="I2769" s="69"/>
      <c r="J2769" s="48"/>
      <c r="K2769" s="58">
        <v>0</v>
      </c>
      <c r="L2769" s="48">
        <v>0</v>
      </c>
      <c r="M2769" s="70">
        <v>0</v>
      </c>
      <c r="N2769" s="34">
        <v>0.33333333333333337</v>
      </c>
      <c r="O2769" s="38">
        <v>0.33333333333333337</v>
      </c>
      <c r="P2769" s="82" t="s">
        <v>94</v>
      </c>
      <c r="Q2769" s="43">
        <v>44807</v>
      </c>
      <c r="R2769" s="35">
        <v>0</v>
      </c>
      <c r="S2769" s="35">
        <v>0</v>
      </c>
      <c r="T2769" s="10" t="str">
        <f t="shared" si="462"/>
        <v>Sem - 36</v>
      </c>
      <c r="U2769" s="10" t="str">
        <f t="shared" si="463"/>
        <v>Septembre</v>
      </c>
      <c r="V2769" s="36" t="s">
        <v>231</v>
      </c>
      <c r="W2769" s="34"/>
      <c r="X2769" s="91">
        <f t="shared" si="464"/>
        <v>0</v>
      </c>
      <c r="Y2769" s="92" t="str">
        <f>VLOOKUP('CM-CIC'!B2700,Annuaire_roster!B:F,4,0)</f>
        <v>HAOUACH Ikram</v>
      </c>
      <c r="Z2769" s="37" t="s">
        <v>94</v>
      </c>
      <c r="AA2769" s="60" t="s">
        <v>39</v>
      </c>
      <c r="AB2769" s="35" t="s">
        <v>63</v>
      </c>
      <c r="AC2769" s="35" t="s">
        <v>63</v>
      </c>
      <c r="AD2769" s="35" t="s">
        <v>63</v>
      </c>
      <c r="AE2769" s="44" t="s">
        <v>63</v>
      </c>
      <c r="AF2769" s="61"/>
      <c r="AG2769" s="45"/>
    </row>
    <row r="2770" spans="1:33" x14ac:dyDescent="0.2">
      <c r="A2770" s="59">
        <f>+VLOOKUP(B2770,Annuaire_roster!B:G,5,0)</f>
        <v>1485</v>
      </c>
      <c r="B2770" s="78" t="s">
        <v>178</v>
      </c>
      <c r="C2770" s="65">
        <v>0.28958333333333336</v>
      </c>
      <c r="D2770" s="65">
        <v>0.29166666666666669</v>
      </c>
      <c r="E2770" s="66">
        <v>0.66666666666666663</v>
      </c>
      <c r="F2770" s="66">
        <v>0.66666666666666663</v>
      </c>
      <c r="G2770" s="49"/>
      <c r="H2770" s="48"/>
      <c r="I2770" s="69"/>
      <c r="J2770" s="48"/>
      <c r="K2770" s="58">
        <v>0</v>
      </c>
      <c r="L2770" s="48">
        <v>0</v>
      </c>
      <c r="M2770" s="70">
        <v>0</v>
      </c>
      <c r="N2770" s="34">
        <v>0.33333333333333326</v>
      </c>
      <c r="O2770" s="38">
        <v>0.33333333333333326</v>
      </c>
      <c r="P2770" s="82" t="s">
        <v>94</v>
      </c>
      <c r="Q2770" s="43">
        <v>44807</v>
      </c>
      <c r="R2770" s="35">
        <v>0</v>
      </c>
      <c r="S2770" s="35">
        <v>0</v>
      </c>
      <c r="T2770" s="10" t="str">
        <f t="shared" si="462"/>
        <v>Sem - 36</v>
      </c>
      <c r="U2770" s="10" t="str">
        <f t="shared" si="463"/>
        <v>Septembre</v>
      </c>
      <c r="V2770" s="36" t="s">
        <v>231</v>
      </c>
      <c r="W2770" s="34"/>
      <c r="X2770" s="91">
        <f t="shared" si="464"/>
        <v>2.0833333333333259E-3</v>
      </c>
      <c r="Y2770" s="92" t="str">
        <f>VLOOKUP('CM-CIC'!B2701,Annuaire_roster!B:F,4,0)</f>
        <v>OUAQERROUCH Nour-El Houda</v>
      </c>
      <c r="Z2770" s="37" t="s">
        <v>94</v>
      </c>
      <c r="AA2770" s="60">
        <v>0</v>
      </c>
      <c r="AB2770" s="35" t="s">
        <v>63</v>
      </c>
      <c r="AC2770" s="35" t="s">
        <v>63</v>
      </c>
      <c r="AD2770" s="35" t="s">
        <v>63</v>
      </c>
      <c r="AE2770" s="44" t="s">
        <v>63</v>
      </c>
      <c r="AF2770" s="61"/>
      <c r="AG2770" s="45"/>
    </row>
    <row r="2771" spans="1:33" x14ac:dyDescent="0.2">
      <c r="A2771" s="59">
        <f>+VLOOKUP(B2771,Annuaire_roster!B:G,5,0)</f>
        <v>1443</v>
      </c>
      <c r="B2771" s="78" t="s">
        <v>154</v>
      </c>
      <c r="C2771" s="65"/>
      <c r="D2771" s="65" t="s">
        <v>188</v>
      </c>
      <c r="E2771" s="66"/>
      <c r="F2771" s="66" t="s">
        <v>188</v>
      </c>
      <c r="G2771" s="49"/>
      <c r="H2771" s="48"/>
      <c r="I2771" s="69"/>
      <c r="J2771" s="48"/>
      <c r="K2771" s="58">
        <v>0</v>
      </c>
      <c r="L2771" s="48">
        <v>0</v>
      </c>
      <c r="M2771" s="70">
        <v>0</v>
      </c>
      <c r="N2771" s="34" t="s">
        <v>63</v>
      </c>
      <c r="O2771" s="38">
        <v>0</v>
      </c>
      <c r="P2771" s="82" t="s">
        <v>94</v>
      </c>
      <c r="Q2771" s="43">
        <v>44807</v>
      </c>
      <c r="R2771" s="35">
        <v>0</v>
      </c>
      <c r="S2771" s="35">
        <v>0</v>
      </c>
      <c r="T2771" s="10" t="str">
        <f t="shared" si="462"/>
        <v>Sem - 36</v>
      </c>
      <c r="U2771" s="10" t="str">
        <f t="shared" si="463"/>
        <v>Septembre</v>
      </c>
      <c r="V2771" s="36" t="s">
        <v>231</v>
      </c>
      <c r="W2771" s="34"/>
      <c r="X2771" s="91">
        <f t="shared" si="464"/>
        <v>0</v>
      </c>
      <c r="Y2771" s="92" t="str">
        <f>VLOOKUP('CM-CIC'!B2702,Annuaire_roster!B:F,4,0)</f>
        <v>OUAQERROUCH Nour-El Houda</v>
      </c>
      <c r="Z2771" s="37" t="s">
        <v>94</v>
      </c>
      <c r="AA2771" s="60">
        <v>0</v>
      </c>
      <c r="AB2771" s="35">
        <v>0.33333333333333298</v>
      </c>
      <c r="AC2771" s="35" t="s">
        <v>63</v>
      </c>
      <c r="AD2771" s="35" t="s">
        <v>63</v>
      </c>
      <c r="AE2771" s="44" t="s">
        <v>63</v>
      </c>
      <c r="AF2771" s="61"/>
      <c r="AG2771" s="45"/>
    </row>
    <row r="2772" spans="1:33" x14ac:dyDescent="0.2">
      <c r="A2772" s="59">
        <f>+VLOOKUP(B2772,Annuaire_roster!B:G,5,0)</f>
        <v>971</v>
      </c>
      <c r="B2772" s="78" t="s">
        <v>44</v>
      </c>
      <c r="C2772" s="65"/>
      <c r="D2772" s="65" t="s">
        <v>188</v>
      </c>
      <c r="E2772" s="66"/>
      <c r="F2772" s="66" t="s">
        <v>188</v>
      </c>
      <c r="G2772" s="49"/>
      <c r="H2772" s="48"/>
      <c r="I2772" s="69"/>
      <c r="J2772" s="48"/>
      <c r="K2772" s="58">
        <v>0</v>
      </c>
      <c r="L2772" s="48">
        <v>0</v>
      </c>
      <c r="M2772" s="70">
        <v>0</v>
      </c>
      <c r="N2772" s="34" t="s">
        <v>63</v>
      </c>
      <c r="O2772" s="38">
        <v>0</v>
      </c>
      <c r="P2772" s="82" t="s">
        <v>94</v>
      </c>
      <c r="Q2772" s="43">
        <v>44807</v>
      </c>
      <c r="R2772" s="35">
        <v>0</v>
      </c>
      <c r="S2772" s="35">
        <v>0</v>
      </c>
      <c r="T2772" s="10" t="str">
        <f t="shared" si="462"/>
        <v>Sem - 36</v>
      </c>
      <c r="U2772" s="10" t="str">
        <f t="shared" si="463"/>
        <v>Septembre</v>
      </c>
      <c r="V2772" s="36" t="s">
        <v>231</v>
      </c>
      <c r="W2772" s="34"/>
      <c r="X2772" s="91">
        <f t="shared" si="464"/>
        <v>0</v>
      </c>
      <c r="Y2772" s="92" t="str">
        <f>VLOOKUP('CM-CIC'!B2703,Annuaire_roster!B:F,4,0)</f>
        <v>OUAQERROUCH Nour-El Houda</v>
      </c>
      <c r="Z2772" s="37" t="s">
        <v>94</v>
      </c>
      <c r="AA2772" s="60" t="s">
        <v>39</v>
      </c>
      <c r="AB2772" s="35">
        <v>0.33333333333333298</v>
      </c>
      <c r="AC2772" s="35" t="s">
        <v>63</v>
      </c>
      <c r="AD2772" s="35" t="s">
        <v>63</v>
      </c>
      <c r="AE2772" s="44" t="s">
        <v>63</v>
      </c>
      <c r="AF2772" s="61"/>
      <c r="AG2772" s="45"/>
    </row>
    <row r="2773" spans="1:33" x14ac:dyDescent="0.2">
      <c r="A2773" s="59">
        <f>+VLOOKUP(B2773,Annuaire_roster!B:G,5,0)</f>
        <v>742</v>
      </c>
      <c r="B2773" s="78" t="s">
        <v>100</v>
      </c>
      <c r="C2773" s="65"/>
      <c r="D2773" s="65" t="s">
        <v>188</v>
      </c>
      <c r="E2773" s="66"/>
      <c r="F2773" s="66" t="s">
        <v>188</v>
      </c>
      <c r="G2773" s="49"/>
      <c r="H2773" s="48"/>
      <c r="I2773" s="69"/>
      <c r="J2773" s="48"/>
      <c r="K2773" s="58">
        <v>0</v>
      </c>
      <c r="L2773" s="48">
        <v>0</v>
      </c>
      <c r="M2773" s="70">
        <v>0</v>
      </c>
      <c r="N2773" s="34" t="s">
        <v>63</v>
      </c>
      <c r="O2773" s="38">
        <v>0</v>
      </c>
      <c r="P2773" s="82" t="s">
        <v>94</v>
      </c>
      <c r="Q2773" s="43">
        <v>44807</v>
      </c>
      <c r="R2773" s="35">
        <v>0</v>
      </c>
      <c r="S2773" s="35">
        <v>0</v>
      </c>
      <c r="T2773" s="10" t="str">
        <f t="shared" si="462"/>
        <v>Sem - 36</v>
      </c>
      <c r="U2773" s="10" t="str">
        <f t="shared" si="463"/>
        <v>Septembre</v>
      </c>
      <c r="V2773" s="36" t="s">
        <v>231</v>
      </c>
      <c r="W2773" s="34"/>
      <c r="X2773" s="91">
        <f t="shared" si="464"/>
        <v>0</v>
      </c>
      <c r="Y2773" s="92" t="str">
        <f>VLOOKUP('CM-CIC'!B2704,Annuaire_roster!B:F,4,0)</f>
        <v>OUAQERROUCH Nour-El Houda</v>
      </c>
      <c r="Z2773" s="37" t="s">
        <v>94</v>
      </c>
      <c r="AA2773" s="60" t="s">
        <v>39</v>
      </c>
      <c r="AB2773" s="35">
        <v>0.33333333333333298</v>
      </c>
      <c r="AC2773" s="35" t="s">
        <v>63</v>
      </c>
      <c r="AD2773" s="35" t="s">
        <v>63</v>
      </c>
      <c r="AE2773" s="44" t="s">
        <v>63</v>
      </c>
      <c r="AF2773" s="61"/>
      <c r="AG2773" s="45"/>
    </row>
    <row r="2774" spans="1:33" x14ac:dyDescent="0.2">
      <c r="A2774" s="59">
        <f>+VLOOKUP(B2774,Annuaire_roster!B:G,5,0)</f>
        <v>1145</v>
      </c>
      <c r="B2774" s="78" t="s">
        <v>74</v>
      </c>
      <c r="C2774" s="65">
        <v>0.28541666666666665</v>
      </c>
      <c r="D2774" s="65">
        <v>0.29166666666666669</v>
      </c>
      <c r="E2774" s="66">
        <v>0.70833333333333337</v>
      </c>
      <c r="F2774" s="66">
        <v>0.70833333333333337</v>
      </c>
      <c r="G2774" s="49"/>
      <c r="H2774" s="48"/>
      <c r="I2774" s="69"/>
      <c r="J2774" s="48"/>
      <c r="K2774" s="58">
        <v>0</v>
      </c>
      <c r="L2774" s="48">
        <v>0</v>
      </c>
      <c r="M2774" s="70">
        <v>0</v>
      </c>
      <c r="N2774" s="34">
        <v>0.375</v>
      </c>
      <c r="O2774" s="38">
        <v>0.375</v>
      </c>
      <c r="P2774" s="82" t="s">
        <v>94</v>
      </c>
      <c r="Q2774" s="43">
        <v>44807</v>
      </c>
      <c r="R2774" s="35">
        <v>0</v>
      </c>
      <c r="S2774" s="35">
        <v>0</v>
      </c>
      <c r="T2774" s="10" t="str">
        <f t="shared" si="462"/>
        <v>Sem - 36</v>
      </c>
      <c r="U2774" s="10" t="str">
        <f t="shared" si="463"/>
        <v>Septembre</v>
      </c>
      <c r="V2774" s="36" t="s">
        <v>231</v>
      </c>
      <c r="W2774" s="34"/>
      <c r="X2774" s="91">
        <f t="shared" si="464"/>
        <v>6.2499999999999778E-3</v>
      </c>
      <c r="Y2774" s="92" t="str">
        <f>VLOOKUP('CM-CIC'!B2705,Annuaire_roster!B:F,4,0)</f>
        <v>OUAQERROUCH Nour-El Houda</v>
      </c>
      <c r="Z2774" s="37" t="s">
        <v>94</v>
      </c>
      <c r="AA2774" s="60" t="s">
        <v>39</v>
      </c>
      <c r="AB2774" s="35" t="s">
        <v>63</v>
      </c>
      <c r="AC2774" s="35" t="s">
        <v>63</v>
      </c>
      <c r="AD2774" s="35" t="s">
        <v>63</v>
      </c>
      <c r="AE2774" s="44" t="s">
        <v>63</v>
      </c>
      <c r="AF2774" s="61"/>
      <c r="AG2774" s="45"/>
    </row>
    <row r="2775" spans="1:33" x14ac:dyDescent="0.2">
      <c r="A2775" s="59">
        <f>+VLOOKUP(B2775,Annuaire_roster!B:G,5,0)</f>
        <v>1170</v>
      </c>
      <c r="B2775" s="78" t="s">
        <v>68</v>
      </c>
      <c r="C2775" s="65">
        <v>0.37291666666666667</v>
      </c>
      <c r="D2775" s="65">
        <v>0.375</v>
      </c>
      <c r="E2775" s="66">
        <v>0.79166666666666663</v>
      </c>
      <c r="F2775" s="66">
        <v>0.79166666666666663</v>
      </c>
      <c r="G2775" s="49"/>
      <c r="H2775" s="48"/>
      <c r="I2775" s="69"/>
      <c r="J2775" s="48"/>
      <c r="K2775" s="58">
        <v>0</v>
      </c>
      <c r="L2775" s="48">
        <v>0</v>
      </c>
      <c r="M2775" s="70">
        <v>0</v>
      </c>
      <c r="N2775" s="34">
        <v>0.37499999999999994</v>
      </c>
      <c r="O2775" s="38">
        <v>0.37499999999999994</v>
      </c>
      <c r="P2775" s="82" t="s">
        <v>94</v>
      </c>
      <c r="Q2775" s="43">
        <v>44807</v>
      </c>
      <c r="R2775" s="35">
        <v>0</v>
      </c>
      <c r="S2775" s="35">
        <v>0</v>
      </c>
      <c r="T2775" s="10" t="str">
        <f t="shared" si="462"/>
        <v>Sem - 36</v>
      </c>
      <c r="U2775" s="10" t="str">
        <f t="shared" si="463"/>
        <v>Septembre</v>
      </c>
      <c r="V2775" s="36" t="s">
        <v>231</v>
      </c>
      <c r="W2775" s="34"/>
      <c r="X2775" s="91">
        <f t="shared" si="464"/>
        <v>2.0833333333333259E-3</v>
      </c>
      <c r="Y2775" s="92" t="str">
        <f>VLOOKUP('CM-CIC'!B2706,Annuaire_roster!B:F,4,0)</f>
        <v>HAOUACH Ikram</v>
      </c>
      <c r="Z2775" s="37" t="s">
        <v>94</v>
      </c>
      <c r="AA2775" s="60" t="s">
        <v>39</v>
      </c>
      <c r="AB2775" s="35" t="s">
        <v>63</v>
      </c>
      <c r="AC2775" s="35" t="s">
        <v>63</v>
      </c>
      <c r="AD2775" s="35" t="s">
        <v>63</v>
      </c>
      <c r="AE2775" s="44" t="s">
        <v>63</v>
      </c>
      <c r="AF2775" s="61"/>
      <c r="AG2775" s="45"/>
    </row>
    <row r="2776" spans="1:33" x14ac:dyDescent="0.2">
      <c r="A2776" s="59">
        <f>+VLOOKUP(B2776,Annuaire_roster!B:G,5,0)</f>
        <v>1192</v>
      </c>
      <c r="B2776" s="78" t="s">
        <v>159</v>
      </c>
      <c r="C2776" s="65">
        <v>0.375</v>
      </c>
      <c r="D2776" s="65">
        <v>0.375</v>
      </c>
      <c r="E2776" s="66">
        <v>0.79166666666666663</v>
      </c>
      <c r="F2776" s="66">
        <v>0.79166666666666663</v>
      </c>
      <c r="G2776" s="49"/>
      <c r="H2776" s="48"/>
      <c r="I2776" s="69"/>
      <c r="J2776" s="48"/>
      <c r="K2776" s="58">
        <v>0</v>
      </c>
      <c r="L2776" s="48">
        <v>0</v>
      </c>
      <c r="M2776" s="70">
        <v>0</v>
      </c>
      <c r="N2776" s="34">
        <v>0.37499999999999994</v>
      </c>
      <c r="O2776" s="38">
        <v>0.37499999999999994</v>
      </c>
      <c r="P2776" s="82" t="s">
        <v>94</v>
      </c>
      <c r="Q2776" s="43">
        <v>44807</v>
      </c>
      <c r="R2776" s="35">
        <v>0</v>
      </c>
      <c r="S2776" s="35">
        <v>0</v>
      </c>
      <c r="T2776" s="10" t="str">
        <f t="shared" si="462"/>
        <v>Sem - 36</v>
      </c>
      <c r="U2776" s="10" t="str">
        <f t="shared" si="463"/>
        <v>Septembre</v>
      </c>
      <c r="V2776" s="36" t="s">
        <v>231</v>
      </c>
      <c r="W2776" s="34"/>
      <c r="X2776" s="91">
        <f t="shared" si="464"/>
        <v>0</v>
      </c>
      <c r="Y2776" s="92" t="str">
        <f>VLOOKUP('CM-CIC'!B2707,Annuaire_roster!B:F,4,0)</f>
        <v>OUAQERROUCH Nour-El Houda</v>
      </c>
      <c r="Z2776" s="37" t="s">
        <v>94</v>
      </c>
      <c r="AA2776" s="60" t="s">
        <v>39</v>
      </c>
      <c r="AB2776" s="35" t="s">
        <v>63</v>
      </c>
      <c r="AC2776" s="35" t="s">
        <v>63</v>
      </c>
      <c r="AD2776" s="35" t="s">
        <v>63</v>
      </c>
      <c r="AE2776" s="44" t="s">
        <v>63</v>
      </c>
      <c r="AF2776" s="61"/>
      <c r="AG2776" s="45"/>
    </row>
    <row r="2777" spans="1:33" x14ac:dyDescent="0.2">
      <c r="A2777" s="59">
        <f>+VLOOKUP(B2777,Annuaire_roster!B:G,5,0)</f>
        <v>1463</v>
      </c>
      <c r="B2777" s="78" t="s">
        <v>163</v>
      </c>
      <c r="C2777" s="65">
        <v>0.29166666666666669</v>
      </c>
      <c r="D2777" s="65">
        <v>0.29166666666666669</v>
      </c>
      <c r="E2777" s="66">
        <v>0.70833333333333337</v>
      </c>
      <c r="F2777" s="66">
        <v>0.70833333333333337</v>
      </c>
      <c r="G2777" s="49"/>
      <c r="H2777" s="48"/>
      <c r="I2777" s="69"/>
      <c r="J2777" s="48"/>
      <c r="K2777" s="58">
        <v>0</v>
      </c>
      <c r="L2777" s="48">
        <v>0</v>
      </c>
      <c r="M2777" s="70">
        <v>0</v>
      </c>
      <c r="N2777" s="34">
        <v>0.375</v>
      </c>
      <c r="O2777" s="38">
        <v>0.375</v>
      </c>
      <c r="P2777" s="82" t="s">
        <v>94</v>
      </c>
      <c r="Q2777" s="43">
        <v>44808</v>
      </c>
      <c r="R2777" s="35">
        <v>0</v>
      </c>
      <c r="S2777" s="35">
        <v>0</v>
      </c>
      <c r="T2777" s="10" t="str">
        <f t="shared" si="462"/>
        <v>Sem - 36</v>
      </c>
      <c r="U2777" s="10" t="str">
        <f t="shared" si="463"/>
        <v>Septembre</v>
      </c>
      <c r="V2777" s="36" t="s">
        <v>231</v>
      </c>
      <c r="W2777" s="34"/>
      <c r="X2777" s="91">
        <f t="shared" si="464"/>
        <v>0</v>
      </c>
      <c r="Y2777" s="92" t="str">
        <f>VLOOKUP('CM-CIC'!B2708,Annuaire_roster!B:F,4,0)</f>
        <v>OUAQERROUCH Nour-El Houda</v>
      </c>
      <c r="Z2777" s="37" t="s">
        <v>94</v>
      </c>
      <c r="AA2777" s="60">
        <v>0</v>
      </c>
      <c r="AB2777" s="35" t="s">
        <v>63</v>
      </c>
      <c r="AC2777" s="35" t="s">
        <v>63</v>
      </c>
      <c r="AD2777" s="35" t="s">
        <v>63</v>
      </c>
      <c r="AE2777" s="44" t="s">
        <v>63</v>
      </c>
      <c r="AF2777" s="61"/>
      <c r="AG2777" s="45"/>
    </row>
    <row r="2778" spans="1:33" x14ac:dyDescent="0.2">
      <c r="A2778" s="59">
        <f>+VLOOKUP(B2778,Annuaire_roster!B:G,5,0)</f>
        <v>1009</v>
      </c>
      <c r="B2778" s="78" t="s">
        <v>48</v>
      </c>
      <c r="C2778" s="65">
        <v>0.29166666666666669</v>
      </c>
      <c r="D2778" s="65">
        <v>0.29166666666666669</v>
      </c>
      <c r="E2778" s="66">
        <v>0.70833333333333337</v>
      </c>
      <c r="F2778" s="66">
        <v>0.70833333333333337</v>
      </c>
      <c r="G2778" s="49"/>
      <c r="H2778" s="48"/>
      <c r="I2778" s="69"/>
      <c r="J2778" s="48"/>
      <c r="K2778" s="58">
        <v>0</v>
      </c>
      <c r="L2778" s="48">
        <v>0</v>
      </c>
      <c r="M2778" s="70">
        <v>0</v>
      </c>
      <c r="N2778" s="34">
        <v>0.375</v>
      </c>
      <c r="O2778" s="38">
        <v>0.375</v>
      </c>
      <c r="P2778" s="82" t="s">
        <v>94</v>
      </c>
      <c r="Q2778" s="43">
        <v>44808</v>
      </c>
      <c r="R2778" s="35">
        <v>0</v>
      </c>
      <c r="S2778" s="35">
        <v>0</v>
      </c>
      <c r="T2778" s="10" t="str">
        <f t="shared" si="462"/>
        <v>Sem - 36</v>
      </c>
      <c r="U2778" s="10" t="str">
        <f t="shared" si="463"/>
        <v>Septembre</v>
      </c>
      <c r="V2778" s="36" t="s">
        <v>231</v>
      </c>
      <c r="W2778" s="34"/>
      <c r="X2778" s="91">
        <f t="shared" si="464"/>
        <v>0</v>
      </c>
      <c r="Y2778" s="92" t="str">
        <f>VLOOKUP('CM-CIC'!B2709,Annuaire_roster!B:F,4,0)</f>
        <v>OUAQERROUCH Nour-El Houda</v>
      </c>
      <c r="Z2778" s="37" t="s">
        <v>94</v>
      </c>
      <c r="AA2778" s="60" t="s">
        <v>39</v>
      </c>
      <c r="AB2778" s="35" t="s">
        <v>63</v>
      </c>
      <c r="AC2778" s="35" t="s">
        <v>63</v>
      </c>
      <c r="AD2778" s="35" t="s">
        <v>63</v>
      </c>
      <c r="AE2778" s="44" t="s">
        <v>63</v>
      </c>
      <c r="AF2778" s="61"/>
      <c r="AG2778" s="45"/>
    </row>
    <row r="2779" spans="1:33" x14ac:dyDescent="0.2">
      <c r="A2779" s="59">
        <f>+VLOOKUP(B2779,Annuaire_roster!B:G,5,0)</f>
        <v>397</v>
      </c>
      <c r="B2779" s="78" t="s">
        <v>183</v>
      </c>
      <c r="C2779" s="65">
        <v>0.29166666666666669</v>
      </c>
      <c r="D2779" s="65">
        <v>0.29166666666666669</v>
      </c>
      <c r="E2779" s="66">
        <v>0.66666666666666663</v>
      </c>
      <c r="F2779" s="66">
        <v>0.66666666666666663</v>
      </c>
      <c r="G2779" s="49"/>
      <c r="H2779" s="48"/>
      <c r="I2779" s="69"/>
      <c r="J2779" s="48"/>
      <c r="K2779" s="58">
        <v>0</v>
      </c>
      <c r="L2779" s="48">
        <v>0</v>
      </c>
      <c r="M2779" s="70">
        <v>0</v>
      </c>
      <c r="N2779" s="34">
        <v>0.33333333333333326</v>
      </c>
      <c r="O2779" s="38">
        <v>0.33333333333333326</v>
      </c>
      <c r="P2779" s="82" t="s">
        <v>94</v>
      </c>
      <c r="Q2779" s="43">
        <v>44808</v>
      </c>
      <c r="R2779" s="35">
        <v>0</v>
      </c>
      <c r="S2779" s="35">
        <v>0</v>
      </c>
      <c r="T2779" s="10" t="str">
        <f t="shared" si="462"/>
        <v>Sem - 36</v>
      </c>
      <c r="U2779" s="10" t="str">
        <f t="shared" si="463"/>
        <v>Septembre</v>
      </c>
      <c r="V2779" s="36" t="s">
        <v>231</v>
      </c>
      <c r="W2779" s="34"/>
      <c r="X2779" s="91">
        <f t="shared" si="464"/>
        <v>0</v>
      </c>
      <c r="Y2779" s="92" t="str">
        <f>VLOOKUP('CM-CIC'!B2710,Annuaire_roster!B:F,4,0)</f>
        <v>HAOUACH Ikram</v>
      </c>
      <c r="Z2779" s="37" t="s">
        <v>94</v>
      </c>
      <c r="AA2779" s="60" t="s">
        <v>39</v>
      </c>
      <c r="AB2779" s="35" t="s">
        <v>63</v>
      </c>
      <c r="AC2779" s="35" t="s">
        <v>63</v>
      </c>
      <c r="AD2779" s="35" t="s">
        <v>63</v>
      </c>
      <c r="AE2779" s="44" t="s">
        <v>63</v>
      </c>
      <c r="AF2779" s="61"/>
      <c r="AG2779" s="45"/>
    </row>
    <row r="2780" spans="1:33" x14ac:dyDescent="0.2">
      <c r="A2780" s="59">
        <f>+VLOOKUP(B2780,Annuaire_roster!B:G,5,0)</f>
        <v>1131</v>
      </c>
      <c r="B2780" s="78" t="s">
        <v>179</v>
      </c>
      <c r="C2780" s="65">
        <v>0.375</v>
      </c>
      <c r="D2780" s="65">
        <v>0.375</v>
      </c>
      <c r="E2780" s="66">
        <v>0.79166666666666663</v>
      </c>
      <c r="F2780" s="66">
        <v>0.79166666666666663</v>
      </c>
      <c r="G2780" s="49"/>
      <c r="H2780" s="48"/>
      <c r="I2780" s="69"/>
      <c r="J2780" s="48"/>
      <c r="K2780" s="58">
        <v>0</v>
      </c>
      <c r="L2780" s="48">
        <v>0</v>
      </c>
      <c r="M2780" s="70">
        <v>0</v>
      </c>
      <c r="N2780" s="34">
        <v>0.37499999999999994</v>
      </c>
      <c r="O2780" s="38">
        <v>0.37499999999999994</v>
      </c>
      <c r="P2780" s="82" t="s">
        <v>94</v>
      </c>
      <c r="Q2780" s="43">
        <v>44808</v>
      </c>
      <c r="R2780" s="35">
        <v>0</v>
      </c>
      <c r="S2780" s="35">
        <v>0</v>
      </c>
      <c r="T2780" s="10" t="str">
        <f t="shared" si="462"/>
        <v>Sem - 36</v>
      </c>
      <c r="U2780" s="10" t="str">
        <f t="shared" si="463"/>
        <v>Septembre</v>
      </c>
      <c r="V2780" s="36" t="s">
        <v>231</v>
      </c>
      <c r="W2780" s="34"/>
      <c r="X2780" s="91">
        <f t="shared" si="464"/>
        <v>0</v>
      </c>
      <c r="Y2780" s="92" t="str">
        <f>VLOOKUP('CM-CIC'!B2711,Annuaire_roster!B:F,4,0)</f>
        <v>HAOUACH Ikram</v>
      </c>
      <c r="Z2780" s="37" t="s">
        <v>94</v>
      </c>
      <c r="AA2780" s="60" t="s">
        <v>39</v>
      </c>
      <c r="AB2780" s="35" t="s">
        <v>63</v>
      </c>
      <c r="AC2780" s="35" t="s">
        <v>63</v>
      </c>
      <c r="AD2780" s="35" t="s">
        <v>63</v>
      </c>
      <c r="AE2780" s="44" t="s">
        <v>63</v>
      </c>
      <c r="AF2780" s="61"/>
      <c r="AG2780" s="45"/>
    </row>
    <row r="2781" spans="1:33" x14ac:dyDescent="0.2">
      <c r="A2781" s="59">
        <f>+VLOOKUP(B2781,Annuaire_roster!B:G,5,0)</f>
        <v>1469</v>
      </c>
      <c r="B2781" s="78" t="s">
        <v>177</v>
      </c>
      <c r="C2781" s="65">
        <v>0.375</v>
      </c>
      <c r="D2781" s="65">
        <v>0.375</v>
      </c>
      <c r="E2781" s="66">
        <v>0.75</v>
      </c>
      <c r="F2781" s="66">
        <v>0.75</v>
      </c>
      <c r="G2781" s="49"/>
      <c r="H2781" s="48"/>
      <c r="I2781" s="69"/>
      <c r="J2781" s="48"/>
      <c r="K2781" s="58">
        <v>0</v>
      </c>
      <c r="L2781" s="48">
        <v>0</v>
      </c>
      <c r="M2781" s="70">
        <v>0</v>
      </c>
      <c r="N2781" s="34">
        <v>0.33333333333333331</v>
      </c>
      <c r="O2781" s="38">
        <v>0.33333333333333331</v>
      </c>
      <c r="P2781" s="82" t="s">
        <v>94</v>
      </c>
      <c r="Q2781" s="43">
        <v>44808</v>
      </c>
      <c r="R2781" s="35">
        <v>0</v>
      </c>
      <c r="S2781" s="35">
        <v>0</v>
      </c>
      <c r="T2781" s="10" t="str">
        <f t="shared" si="462"/>
        <v>Sem - 36</v>
      </c>
      <c r="U2781" s="10" t="str">
        <f t="shared" si="463"/>
        <v>Septembre</v>
      </c>
      <c r="V2781" s="36" t="s">
        <v>231</v>
      </c>
      <c r="W2781" s="34"/>
      <c r="X2781" s="91">
        <f t="shared" si="464"/>
        <v>0</v>
      </c>
      <c r="Y2781" s="92" t="str">
        <f>VLOOKUP('CM-CIC'!B2712,Annuaire_roster!B:F,4,0)</f>
        <v>HAOUACH Ikram</v>
      </c>
      <c r="Z2781" s="37" t="s">
        <v>94</v>
      </c>
      <c r="AA2781" s="60">
        <v>0</v>
      </c>
      <c r="AB2781" s="35" t="s">
        <v>63</v>
      </c>
      <c r="AC2781" s="35" t="s">
        <v>63</v>
      </c>
      <c r="AD2781" s="35" t="s">
        <v>63</v>
      </c>
      <c r="AE2781" s="44" t="s">
        <v>63</v>
      </c>
      <c r="AF2781" s="61"/>
      <c r="AG2781" s="45"/>
    </row>
    <row r="2782" spans="1:33" x14ac:dyDescent="0.2">
      <c r="A2782" s="59">
        <f>+VLOOKUP(B2782,Annuaire_roster!B:G,5,0)</f>
        <v>1145</v>
      </c>
      <c r="B2782" s="78" t="s">
        <v>74</v>
      </c>
      <c r="C2782" s="65">
        <v>0.41666666666666669</v>
      </c>
      <c r="D2782" s="65">
        <v>0.41666666666666669</v>
      </c>
      <c r="E2782" s="66">
        <v>0.83333333333333337</v>
      </c>
      <c r="F2782" s="66">
        <v>0.83333333333333337</v>
      </c>
      <c r="G2782" s="49"/>
      <c r="H2782" s="48"/>
      <c r="I2782" s="69"/>
      <c r="J2782" s="48"/>
      <c r="K2782" s="58">
        <v>0</v>
      </c>
      <c r="L2782" s="48">
        <v>0</v>
      </c>
      <c r="M2782" s="70">
        <v>0</v>
      </c>
      <c r="N2782" s="34">
        <v>0.375</v>
      </c>
      <c r="O2782" s="38">
        <v>0.375</v>
      </c>
      <c r="P2782" s="82" t="s">
        <v>94</v>
      </c>
      <c r="Q2782" s="43">
        <v>44808</v>
      </c>
      <c r="R2782" s="35">
        <v>0</v>
      </c>
      <c r="S2782" s="35">
        <v>0</v>
      </c>
      <c r="T2782" s="10" t="str">
        <f t="shared" si="462"/>
        <v>Sem - 36</v>
      </c>
      <c r="U2782" s="10" t="str">
        <f t="shared" si="463"/>
        <v>Septembre</v>
      </c>
      <c r="V2782" s="36" t="s">
        <v>231</v>
      </c>
      <c r="W2782" s="34"/>
      <c r="X2782" s="91">
        <f t="shared" si="464"/>
        <v>0</v>
      </c>
      <c r="Y2782" s="92" t="str">
        <f>VLOOKUP('CM-CIC'!B2713,Annuaire_roster!B:F,4,0)</f>
        <v>OUAQERROUCH Nour-El Houda</v>
      </c>
      <c r="Z2782" s="37" t="s">
        <v>94</v>
      </c>
      <c r="AA2782" s="60" t="s">
        <v>39</v>
      </c>
      <c r="AB2782" s="35" t="s">
        <v>63</v>
      </c>
      <c r="AC2782" s="35" t="s">
        <v>63</v>
      </c>
      <c r="AD2782" s="35" t="s">
        <v>63</v>
      </c>
      <c r="AE2782" s="44" t="s">
        <v>63</v>
      </c>
      <c r="AF2782" s="61"/>
      <c r="AG2782" s="45"/>
    </row>
    <row r="2783" spans="1:33" x14ac:dyDescent="0.2">
      <c r="A2783" s="59">
        <f>+VLOOKUP(B2783,Annuaire_roster!B:G,5,0)</f>
        <v>1498</v>
      </c>
      <c r="B2783" s="78" t="s">
        <v>180</v>
      </c>
      <c r="C2783" s="65">
        <v>0.45833333333333331</v>
      </c>
      <c r="D2783" s="65">
        <v>0.45833333333333331</v>
      </c>
      <c r="E2783" s="66">
        <v>0.83333333333333337</v>
      </c>
      <c r="F2783" s="66">
        <v>0.83333333333333337</v>
      </c>
      <c r="G2783" s="49"/>
      <c r="H2783" s="48"/>
      <c r="I2783" s="69"/>
      <c r="J2783" s="48"/>
      <c r="K2783" s="58">
        <v>0</v>
      </c>
      <c r="L2783" s="48">
        <v>0</v>
      </c>
      <c r="M2783" s="70">
        <v>0</v>
      </c>
      <c r="N2783" s="34">
        <v>0.33333333333333337</v>
      </c>
      <c r="O2783" s="38">
        <v>0.33333333333333337</v>
      </c>
      <c r="P2783" s="82" t="s">
        <v>94</v>
      </c>
      <c r="Q2783" s="43">
        <v>44808</v>
      </c>
      <c r="R2783" s="35">
        <v>0</v>
      </c>
      <c r="S2783" s="35">
        <v>0</v>
      </c>
      <c r="T2783" s="10" t="str">
        <f t="shared" si="462"/>
        <v>Sem - 36</v>
      </c>
      <c r="U2783" s="10" t="str">
        <f t="shared" si="463"/>
        <v>Septembre</v>
      </c>
      <c r="V2783" s="36" t="s">
        <v>231</v>
      </c>
      <c r="W2783" s="34"/>
      <c r="X2783" s="91">
        <f t="shared" si="464"/>
        <v>0</v>
      </c>
      <c r="Y2783" s="92" t="str">
        <f>VLOOKUP('CM-CIC'!B2714,Annuaire_roster!B:F,4,0)</f>
        <v>OUAQERROUCH Nour-El Houda</v>
      </c>
      <c r="Z2783" s="37" t="s">
        <v>94</v>
      </c>
      <c r="AA2783" s="60">
        <v>0</v>
      </c>
      <c r="AB2783" s="35" t="s">
        <v>63</v>
      </c>
      <c r="AC2783" s="35" t="s">
        <v>63</v>
      </c>
      <c r="AD2783" s="35" t="s">
        <v>63</v>
      </c>
      <c r="AE2783" s="44" t="s">
        <v>63</v>
      </c>
      <c r="AF2783" s="61"/>
      <c r="AG2783" s="45"/>
    </row>
    <row r="2784" spans="1:33" x14ac:dyDescent="0.2">
      <c r="A2784" s="59">
        <f>+VLOOKUP(B2784,Annuaire_roster!B:G,5,0)</f>
        <v>1397</v>
      </c>
      <c r="B2784" s="78" t="s">
        <v>145</v>
      </c>
      <c r="C2784" s="65">
        <v>0.45833333333333331</v>
      </c>
      <c r="D2784" s="65">
        <v>0.45833333333333331</v>
      </c>
      <c r="E2784" s="66">
        <v>0.83333333333333337</v>
      </c>
      <c r="F2784" s="66">
        <v>0.83333333333333337</v>
      </c>
      <c r="G2784" s="49"/>
      <c r="H2784" s="48"/>
      <c r="I2784" s="69"/>
      <c r="J2784" s="48"/>
      <c r="K2784" s="58">
        <v>0</v>
      </c>
      <c r="L2784" s="48">
        <v>0</v>
      </c>
      <c r="M2784" s="70">
        <v>0</v>
      </c>
      <c r="N2784" s="34">
        <v>0.33333333333333337</v>
      </c>
      <c r="O2784" s="38">
        <v>0.33333333333333337</v>
      </c>
      <c r="P2784" s="82" t="s">
        <v>94</v>
      </c>
      <c r="Q2784" s="43">
        <v>44808</v>
      </c>
      <c r="R2784" s="35">
        <v>0</v>
      </c>
      <c r="S2784" s="35">
        <v>0</v>
      </c>
      <c r="T2784" s="10" t="str">
        <f t="shared" si="462"/>
        <v>Sem - 36</v>
      </c>
      <c r="U2784" s="10" t="str">
        <f t="shared" si="463"/>
        <v>Septembre</v>
      </c>
      <c r="V2784" s="36" t="s">
        <v>231</v>
      </c>
      <c r="W2784" s="34"/>
      <c r="X2784" s="91">
        <f t="shared" si="464"/>
        <v>0</v>
      </c>
      <c r="Y2784" s="92" t="str">
        <f>VLOOKUP('CM-CIC'!B2715,Annuaire_roster!B:F,4,0)</f>
        <v>HAOUACH Ikram</v>
      </c>
      <c r="Z2784" s="37" t="s">
        <v>94</v>
      </c>
      <c r="AA2784" s="60">
        <v>0</v>
      </c>
      <c r="AB2784" s="35" t="s">
        <v>63</v>
      </c>
      <c r="AC2784" s="35" t="s">
        <v>63</v>
      </c>
      <c r="AD2784" s="35" t="s">
        <v>63</v>
      </c>
      <c r="AE2784" s="44" t="s">
        <v>63</v>
      </c>
      <c r="AF2784" s="61"/>
      <c r="AG2784" s="45"/>
    </row>
    <row r="2785" spans="1:33" x14ac:dyDescent="0.2">
      <c r="A2785" s="59">
        <f>+VLOOKUP(B2785,Annuaire_roster!B:G,5,0)</f>
        <v>742</v>
      </c>
      <c r="B2785" s="78" t="s">
        <v>100</v>
      </c>
      <c r="C2785" s="65"/>
      <c r="D2785" s="65" t="s">
        <v>64</v>
      </c>
      <c r="E2785" s="66"/>
      <c r="F2785" s="66" t="s">
        <v>64</v>
      </c>
      <c r="G2785" s="49"/>
      <c r="H2785" s="48"/>
      <c r="I2785" s="69"/>
      <c r="J2785" s="48"/>
      <c r="K2785" s="58">
        <v>0</v>
      </c>
      <c r="L2785" s="48">
        <v>0</v>
      </c>
      <c r="M2785" s="70">
        <v>0</v>
      </c>
      <c r="N2785" s="34" t="s">
        <v>63</v>
      </c>
      <c r="O2785" s="38">
        <v>0</v>
      </c>
      <c r="P2785" s="82" t="s">
        <v>94</v>
      </c>
      <c r="Q2785" s="43">
        <v>44808</v>
      </c>
      <c r="R2785" s="35">
        <v>0</v>
      </c>
      <c r="S2785" s="35">
        <v>0</v>
      </c>
      <c r="T2785" s="10" t="str">
        <f t="shared" si="462"/>
        <v>Sem - 36</v>
      </c>
      <c r="U2785" s="10" t="str">
        <f t="shared" si="463"/>
        <v>Septembre</v>
      </c>
      <c r="V2785" s="36" t="s">
        <v>231</v>
      </c>
      <c r="W2785" s="34"/>
      <c r="X2785" s="91">
        <f t="shared" si="464"/>
        <v>0</v>
      </c>
      <c r="Y2785" s="92" t="str">
        <f>VLOOKUP('CM-CIC'!B2716,Annuaire_roster!B:F,4,0)</f>
        <v>OUAQERROUCH Nour-El Houda</v>
      </c>
      <c r="Z2785" s="37" t="s">
        <v>94</v>
      </c>
      <c r="AA2785" s="60" t="s">
        <v>39</v>
      </c>
      <c r="AB2785" s="35" t="s">
        <v>63</v>
      </c>
      <c r="AC2785" s="35" t="s">
        <v>63</v>
      </c>
      <c r="AD2785" s="35" t="s">
        <v>63</v>
      </c>
      <c r="AE2785" s="44" t="s">
        <v>63</v>
      </c>
      <c r="AF2785" s="61"/>
      <c r="AG2785" s="45"/>
    </row>
    <row r="2786" spans="1:33" x14ac:dyDescent="0.2">
      <c r="A2786" s="59">
        <f>+VLOOKUP(B2786,Annuaire_roster!B:G,5,0)</f>
        <v>1007</v>
      </c>
      <c r="B2786" s="78" t="s">
        <v>103</v>
      </c>
      <c r="C2786" s="65"/>
      <c r="D2786" s="65" t="s">
        <v>64</v>
      </c>
      <c r="E2786" s="66"/>
      <c r="F2786" s="66" t="s">
        <v>64</v>
      </c>
      <c r="G2786" s="49"/>
      <c r="H2786" s="48"/>
      <c r="I2786" s="69"/>
      <c r="J2786" s="48"/>
      <c r="K2786" s="58">
        <v>0</v>
      </c>
      <c r="L2786" s="48">
        <v>0</v>
      </c>
      <c r="M2786" s="70">
        <v>0</v>
      </c>
      <c r="N2786" s="34" t="s">
        <v>63</v>
      </c>
      <c r="O2786" s="38">
        <v>0</v>
      </c>
      <c r="P2786" s="82" t="s">
        <v>94</v>
      </c>
      <c r="Q2786" s="43">
        <v>44808</v>
      </c>
      <c r="R2786" s="35">
        <v>0</v>
      </c>
      <c r="S2786" s="35">
        <v>0</v>
      </c>
      <c r="T2786" s="10" t="str">
        <f t="shared" si="462"/>
        <v>Sem - 36</v>
      </c>
      <c r="U2786" s="10" t="str">
        <f t="shared" si="463"/>
        <v>Septembre</v>
      </c>
      <c r="V2786" s="36" t="s">
        <v>231</v>
      </c>
      <c r="W2786" s="34"/>
      <c r="X2786" s="91">
        <f t="shared" si="464"/>
        <v>0</v>
      </c>
      <c r="Y2786" s="92" t="str">
        <f>VLOOKUP('CM-CIC'!B2717,Annuaire_roster!B:F,4,0)</f>
        <v>OUAQERROUCH Nour-El Houda</v>
      </c>
      <c r="Z2786" s="37" t="s">
        <v>94</v>
      </c>
      <c r="AA2786" s="60" t="s">
        <v>39</v>
      </c>
      <c r="AB2786" s="35" t="s">
        <v>63</v>
      </c>
      <c r="AC2786" s="35" t="s">
        <v>63</v>
      </c>
      <c r="AD2786" s="35" t="s">
        <v>63</v>
      </c>
      <c r="AE2786" s="44" t="s">
        <v>63</v>
      </c>
      <c r="AF2786" s="61"/>
      <c r="AG2786" s="45"/>
    </row>
    <row r="2787" spans="1:33" x14ac:dyDescent="0.2">
      <c r="A2787" s="59">
        <f>+VLOOKUP(B2787,Annuaire_roster!B:G,5,0)</f>
        <v>1192</v>
      </c>
      <c r="B2787" s="78" t="s">
        <v>159</v>
      </c>
      <c r="C2787" s="65"/>
      <c r="D2787" s="65" t="s">
        <v>64</v>
      </c>
      <c r="E2787" s="66"/>
      <c r="F2787" s="66" t="s">
        <v>64</v>
      </c>
      <c r="G2787" s="49"/>
      <c r="H2787" s="48"/>
      <c r="I2787" s="69"/>
      <c r="J2787" s="48"/>
      <c r="K2787" s="58">
        <v>0</v>
      </c>
      <c r="L2787" s="48">
        <v>0</v>
      </c>
      <c r="M2787" s="70">
        <v>0</v>
      </c>
      <c r="N2787" s="34" t="s">
        <v>63</v>
      </c>
      <c r="O2787" s="38">
        <v>0</v>
      </c>
      <c r="P2787" s="82" t="s">
        <v>94</v>
      </c>
      <c r="Q2787" s="43">
        <v>44808</v>
      </c>
      <c r="R2787" s="35">
        <v>0</v>
      </c>
      <c r="S2787" s="35">
        <v>0</v>
      </c>
      <c r="T2787" s="10" t="str">
        <f t="shared" si="462"/>
        <v>Sem - 36</v>
      </c>
      <c r="U2787" s="10" t="str">
        <f t="shared" si="463"/>
        <v>Septembre</v>
      </c>
      <c r="V2787" s="36" t="s">
        <v>231</v>
      </c>
      <c r="W2787" s="34"/>
      <c r="X2787" s="91">
        <f t="shared" si="464"/>
        <v>0</v>
      </c>
      <c r="Y2787" s="92" t="str">
        <f>VLOOKUP('CM-CIC'!B2718,Annuaire_roster!B:F,4,0)</f>
        <v>OUAQERROUCH Nour-El Houda</v>
      </c>
      <c r="Z2787" s="37" t="s">
        <v>94</v>
      </c>
      <c r="AA2787" s="60" t="s">
        <v>39</v>
      </c>
      <c r="AB2787" s="35" t="s">
        <v>63</v>
      </c>
      <c r="AC2787" s="35" t="s">
        <v>63</v>
      </c>
      <c r="AD2787" s="35" t="s">
        <v>63</v>
      </c>
      <c r="AE2787" s="44" t="s">
        <v>63</v>
      </c>
      <c r="AF2787" s="61"/>
      <c r="AG2787" s="45"/>
    </row>
    <row r="2788" spans="1:33" x14ac:dyDescent="0.2">
      <c r="A2788" s="59">
        <f>+VLOOKUP(B2788,Annuaire_roster!B:G,5,0)</f>
        <v>952</v>
      </c>
      <c r="B2788" s="78" t="s">
        <v>101</v>
      </c>
      <c r="C2788" s="65"/>
      <c r="D2788" s="65" t="s">
        <v>64</v>
      </c>
      <c r="E2788" s="66"/>
      <c r="F2788" s="66" t="s">
        <v>64</v>
      </c>
      <c r="G2788" s="49"/>
      <c r="H2788" s="48"/>
      <c r="I2788" s="69"/>
      <c r="J2788" s="48"/>
      <c r="K2788" s="58">
        <v>0</v>
      </c>
      <c r="L2788" s="48">
        <v>0</v>
      </c>
      <c r="M2788" s="70">
        <v>0</v>
      </c>
      <c r="N2788" s="34" t="s">
        <v>63</v>
      </c>
      <c r="O2788" s="38">
        <v>0</v>
      </c>
      <c r="P2788" s="82" t="s">
        <v>94</v>
      </c>
      <c r="Q2788" s="43">
        <v>44808</v>
      </c>
      <c r="R2788" s="35">
        <v>0</v>
      </c>
      <c r="S2788" s="35">
        <v>0</v>
      </c>
      <c r="T2788" s="10" t="str">
        <f t="shared" si="462"/>
        <v>Sem - 36</v>
      </c>
      <c r="U2788" s="10" t="str">
        <f t="shared" si="463"/>
        <v>Septembre</v>
      </c>
      <c r="V2788" s="36" t="s">
        <v>231</v>
      </c>
      <c r="W2788" s="34"/>
      <c r="X2788" s="91">
        <f t="shared" si="464"/>
        <v>0</v>
      </c>
      <c r="Y2788" s="92" t="str">
        <f>VLOOKUP('CM-CIC'!B2719,Annuaire_roster!B:F,4,0)</f>
        <v>HAOUACH Ikram</v>
      </c>
      <c r="Z2788" s="37" t="s">
        <v>94</v>
      </c>
      <c r="AA2788" s="60" t="s">
        <v>39</v>
      </c>
      <c r="AB2788" s="35" t="s">
        <v>63</v>
      </c>
      <c r="AC2788" s="35" t="s">
        <v>63</v>
      </c>
      <c r="AD2788" s="35" t="s">
        <v>63</v>
      </c>
      <c r="AE2788" s="44" t="s">
        <v>63</v>
      </c>
      <c r="AF2788" s="61"/>
      <c r="AG2788" s="45"/>
    </row>
    <row r="2789" spans="1:33" x14ac:dyDescent="0.2">
      <c r="A2789" s="59">
        <f>+VLOOKUP(B2789,Annuaire_roster!B:G,5,0)</f>
        <v>1008</v>
      </c>
      <c r="B2789" s="78" t="s">
        <v>104</v>
      </c>
      <c r="C2789" s="65"/>
      <c r="D2789" s="65" t="s">
        <v>64</v>
      </c>
      <c r="E2789" s="66"/>
      <c r="F2789" s="66" t="s">
        <v>64</v>
      </c>
      <c r="G2789" s="49"/>
      <c r="H2789" s="48"/>
      <c r="I2789" s="69"/>
      <c r="J2789" s="48"/>
      <c r="K2789" s="58">
        <v>0</v>
      </c>
      <c r="L2789" s="48">
        <v>0</v>
      </c>
      <c r="M2789" s="70">
        <v>0</v>
      </c>
      <c r="N2789" s="34" t="s">
        <v>63</v>
      </c>
      <c r="O2789" s="38">
        <v>0</v>
      </c>
      <c r="P2789" s="82" t="s">
        <v>94</v>
      </c>
      <c r="Q2789" s="43">
        <v>44808</v>
      </c>
      <c r="R2789" s="35">
        <v>0</v>
      </c>
      <c r="S2789" s="35">
        <v>0</v>
      </c>
      <c r="T2789" s="10" t="str">
        <f t="shared" si="462"/>
        <v>Sem - 36</v>
      </c>
      <c r="U2789" s="10" t="str">
        <f t="shared" si="463"/>
        <v>Septembre</v>
      </c>
      <c r="V2789" s="36" t="s">
        <v>231</v>
      </c>
      <c r="W2789" s="34"/>
      <c r="X2789" s="91">
        <f t="shared" si="464"/>
        <v>0</v>
      </c>
      <c r="Y2789" s="92" t="str">
        <f>VLOOKUP('CM-CIC'!B2720,Annuaire_roster!B:F,4,0)</f>
        <v>HAOUACH Ikram</v>
      </c>
      <c r="Z2789" s="37" t="s">
        <v>94</v>
      </c>
      <c r="AA2789" s="60" t="s">
        <v>39</v>
      </c>
      <c r="AB2789" s="35" t="s">
        <v>63</v>
      </c>
      <c r="AC2789" s="35" t="s">
        <v>63</v>
      </c>
      <c r="AD2789" s="35" t="s">
        <v>63</v>
      </c>
      <c r="AE2789" s="44" t="s">
        <v>63</v>
      </c>
      <c r="AF2789" s="61"/>
      <c r="AG2789" s="45"/>
    </row>
    <row r="2790" spans="1:33" x14ac:dyDescent="0.2">
      <c r="A2790" s="59">
        <f>+VLOOKUP(B2790,Annuaire_roster!B:G,5,0)</f>
        <v>1167</v>
      </c>
      <c r="B2790" s="78" t="s">
        <v>71</v>
      </c>
      <c r="C2790" s="65"/>
      <c r="D2790" s="65" t="s">
        <v>64</v>
      </c>
      <c r="E2790" s="66"/>
      <c r="F2790" s="66" t="s">
        <v>64</v>
      </c>
      <c r="G2790" s="49"/>
      <c r="H2790" s="48"/>
      <c r="I2790" s="69"/>
      <c r="J2790" s="48"/>
      <c r="K2790" s="58">
        <v>0</v>
      </c>
      <c r="L2790" s="48">
        <v>0</v>
      </c>
      <c r="M2790" s="70">
        <v>0</v>
      </c>
      <c r="N2790" s="34" t="s">
        <v>63</v>
      </c>
      <c r="O2790" s="38">
        <v>0</v>
      </c>
      <c r="P2790" s="82" t="s">
        <v>94</v>
      </c>
      <c r="Q2790" s="43">
        <v>44808</v>
      </c>
      <c r="R2790" s="35">
        <v>0</v>
      </c>
      <c r="S2790" s="35">
        <v>0</v>
      </c>
      <c r="T2790" s="10" t="str">
        <f t="shared" si="462"/>
        <v>Sem - 36</v>
      </c>
      <c r="U2790" s="10" t="str">
        <f t="shared" si="463"/>
        <v>Septembre</v>
      </c>
      <c r="V2790" s="36" t="s">
        <v>231</v>
      </c>
      <c r="W2790" s="34"/>
      <c r="X2790" s="91">
        <f t="shared" si="464"/>
        <v>0</v>
      </c>
      <c r="Y2790" s="92" t="str">
        <f>VLOOKUP('CM-CIC'!B2721,Annuaire_roster!B:F,4,0)</f>
        <v>OUAQERROUCH Nour-El Houda</v>
      </c>
      <c r="Z2790" s="37" t="s">
        <v>94</v>
      </c>
      <c r="AA2790" s="60" t="s">
        <v>39</v>
      </c>
      <c r="AB2790" s="35" t="s">
        <v>63</v>
      </c>
      <c r="AC2790" s="35" t="s">
        <v>63</v>
      </c>
      <c r="AD2790" s="35" t="s">
        <v>63</v>
      </c>
      <c r="AE2790" s="44" t="s">
        <v>63</v>
      </c>
      <c r="AF2790" s="61"/>
      <c r="AG2790" s="45"/>
    </row>
    <row r="2791" spans="1:33" x14ac:dyDescent="0.2">
      <c r="A2791" s="59">
        <f>+VLOOKUP(B2791,Annuaire_roster!B:G,5,0)</f>
        <v>1442</v>
      </c>
      <c r="B2791" s="78" t="s">
        <v>152</v>
      </c>
      <c r="C2791" s="65"/>
      <c r="D2791" s="65" t="s">
        <v>64</v>
      </c>
      <c r="E2791" s="66"/>
      <c r="F2791" s="66" t="s">
        <v>64</v>
      </c>
      <c r="G2791" s="49"/>
      <c r="H2791" s="48"/>
      <c r="I2791" s="69"/>
      <c r="J2791" s="48"/>
      <c r="K2791" s="58">
        <v>0</v>
      </c>
      <c r="L2791" s="48">
        <v>0</v>
      </c>
      <c r="M2791" s="70">
        <v>0</v>
      </c>
      <c r="N2791" s="34" t="s">
        <v>63</v>
      </c>
      <c r="O2791" s="38">
        <v>0</v>
      </c>
      <c r="P2791" s="82" t="s">
        <v>94</v>
      </c>
      <c r="Q2791" s="43">
        <v>44808</v>
      </c>
      <c r="R2791" s="35">
        <v>0</v>
      </c>
      <c r="S2791" s="35">
        <v>0</v>
      </c>
      <c r="T2791" s="10" t="str">
        <f t="shared" si="462"/>
        <v>Sem - 36</v>
      </c>
      <c r="U2791" s="10" t="str">
        <f t="shared" si="463"/>
        <v>Septembre</v>
      </c>
      <c r="V2791" s="36" t="s">
        <v>231</v>
      </c>
      <c r="W2791" s="34"/>
      <c r="X2791" s="91">
        <f t="shared" si="464"/>
        <v>0</v>
      </c>
      <c r="Y2791" s="92" t="str">
        <f>VLOOKUP('CM-CIC'!B2722,Annuaire_roster!B:F,4,0)</f>
        <v>HAOUACH Ikram</v>
      </c>
      <c r="Z2791" s="37" t="s">
        <v>94</v>
      </c>
      <c r="AA2791" s="60">
        <v>0</v>
      </c>
      <c r="AB2791" s="35" t="s">
        <v>63</v>
      </c>
      <c r="AC2791" s="35" t="s">
        <v>63</v>
      </c>
      <c r="AD2791" s="35" t="s">
        <v>63</v>
      </c>
      <c r="AE2791" s="44" t="s">
        <v>63</v>
      </c>
      <c r="AF2791" s="61"/>
      <c r="AG2791" s="45"/>
    </row>
    <row r="2792" spans="1:33" x14ac:dyDescent="0.2">
      <c r="A2792" s="59">
        <f>+VLOOKUP(B2792,Annuaire_roster!B:G,5,0)</f>
        <v>1485</v>
      </c>
      <c r="B2792" s="78" t="s">
        <v>178</v>
      </c>
      <c r="C2792" s="65"/>
      <c r="D2792" s="65" t="s">
        <v>64</v>
      </c>
      <c r="E2792" s="66"/>
      <c r="F2792" s="66" t="s">
        <v>64</v>
      </c>
      <c r="G2792" s="49"/>
      <c r="H2792" s="48"/>
      <c r="I2792" s="69"/>
      <c r="J2792" s="48"/>
      <c r="K2792" s="58">
        <v>0</v>
      </c>
      <c r="L2792" s="48">
        <v>0</v>
      </c>
      <c r="M2792" s="70">
        <v>0</v>
      </c>
      <c r="N2792" s="34" t="s">
        <v>63</v>
      </c>
      <c r="O2792" s="38">
        <v>0</v>
      </c>
      <c r="P2792" s="82" t="s">
        <v>94</v>
      </c>
      <c r="Q2792" s="43">
        <v>44808</v>
      </c>
      <c r="R2792" s="35">
        <v>0</v>
      </c>
      <c r="S2792" s="35">
        <v>0</v>
      </c>
      <c r="T2792" s="10" t="str">
        <f t="shared" si="462"/>
        <v>Sem - 36</v>
      </c>
      <c r="U2792" s="10" t="str">
        <f t="shared" si="463"/>
        <v>Septembre</v>
      </c>
      <c r="V2792" s="36" t="s">
        <v>231</v>
      </c>
      <c r="W2792" s="34"/>
      <c r="X2792" s="91">
        <f t="shared" si="464"/>
        <v>0</v>
      </c>
      <c r="Y2792" s="92" t="str">
        <f>VLOOKUP('CM-CIC'!B2723,Annuaire_roster!B:F,4,0)</f>
        <v>HAOUACH Ikram</v>
      </c>
      <c r="Z2792" s="37" t="s">
        <v>94</v>
      </c>
      <c r="AA2792" s="60">
        <v>0</v>
      </c>
      <c r="AB2792" s="35" t="s">
        <v>63</v>
      </c>
      <c r="AC2792" s="35" t="s">
        <v>63</v>
      </c>
      <c r="AD2792" s="35" t="s">
        <v>63</v>
      </c>
      <c r="AE2792" s="44" t="s">
        <v>63</v>
      </c>
      <c r="AF2792" s="61"/>
      <c r="AG2792" s="45"/>
    </row>
    <row r="2793" spans="1:33" x14ac:dyDescent="0.2">
      <c r="A2793" s="59">
        <f>+VLOOKUP(B2793,Annuaire_roster!B:G,5,0)</f>
        <v>1170</v>
      </c>
      <c r="B2793" s="78" t="s">
        <v>68</v>
      </c>
      <c r="C2793" s="65"/>
      <c r="D2793" s="65" t="s">
        <v>64</v>
      </c>
      <c r="E2793" s="66"/>
      <c r="F2793" s="66" t="s">
        <v>64</v>
      </c>
      <c r="G2793" s="49"/>
      <c r="H2793" s="48"/>
      <c r="I2793" s="69"/>
      <c r="J2793" s="48"/>
      <c r="K2793" s="58">
        <v>0</v>
      </c>
      <c r="L2793" s="48">
        <v>0</v>
      </c>
      <c r="M2793" s="70">
        <v>0</v>
      </c>
      <c r="N2793" s="34" t="s">
        <v>63</v>
      </c>
      <c r="O2793" s="38">
        <v>0</v>
      </c>
      <c r="P2793" s="82" t="s">
        <v>94</v>
      </c>
      <c r="Q2793" s="43">
        <v>44808</v>
      </c>
      <c r="R2793" s="35">
        <v>0</v>
      </c>
      <c r="S2793" s="35">
        <v>0</v>
      </c>
      <c r="T2793" s="10" t="str">
        <f t="shared" si="462"/>
        <v>Sem - 36</v>
      </c>
      <c r="U2793" s="10" t="str">
        <f t="shared" si="463"/>
        <v>Septembre</v>
      </c>
      <c r="V2793" s="36" t="s">
        <v>231</v>
      </c>
      <c r="W2793" s="34"/>
      <c r="X2793" s="91">
        <f t="shared" si="464"/>
        <v>0</v>
      </c>
      <c r="Y2793" s="92" t="str">
        <f>VLOOKUP('CM-CIC'!B2724,Annuaire_roster!B:F,4,0)</f>
        <v>OUAQERROUCH Nour-El Houda</v>
      </c>
      <c r="Z2793" s="37" t="s">
        <v>94</v>
      </c>
      <c r="AA2793" s="60" t="s">
        <v>39</v>
      </c>
      <c r="AB2793" s="35" t="s">
        <v>63</v>
      </c>
      <c r="AC2793" s="35" t="s">
        <v>63</v>
      </c>
      <c r="AD2793" s="35" t="s">
        <v>63</v>
      </c>
      <c r="AE2793" s="44" t="s">
        <v>63</v>
      </c>
      <c r="AF2793" s="61"/>
      <c r="AG2793" s="45"/>
    </row>
    <row r="2794" spans="1:33" x14ac:dyDescent="0.2">
      <c r="A2794" s="59">
        <f>+VLOOKUP(B2794,Annuaire_roster!B:G,5,0)</f>
        <v>364</v>
      </c>
      <c r="B2794" s="78" t="s">
        <v>184</v>
      </c>
      <c r="C2794" s="65"/>
      <c r="D2794" s="65" t="s">
        <v>64</v>
      </c>
      <c r="E2794" s="66"/>
      <c r="F2794" s="66" t="s">
        <v>64</v>
      </c>
      <c r="G2794" s="49"/>
      <c r="H2794" s="48"/>
      <c r="I2794" s="69"/>
      <c r="J2794" s="48"/>
      <c r="K2794" s="58">
        <v>0</v>
      </c>
      <c r="L2794" s="48">
        <v>0</v>
      </c>
      <c r="M2794" s="70">
        <v>0</v>
      </c>
      <c r="N2794" s="34" t="s">
        <v>63</v>
      </c>
      <c r="O2794" s="38">
        <v>0</v>
      </c>
      <c r="P2794" s="82" t="s">
        <v>94</v>
      </c>
      <c r="Q2794" s="43">
        <v>44808</v>
      </c>
      <c r="R2794" s="35">
        <v>0</v>
      </c>
      <c r="S2794" s="35">
        <v>0</v>
      </c>
      <c r="T2794" s="10" t="str">
        <f t="shared" si="462"/>
        <v>Sem - 36</v>
      </c>
      <c r="U2794" s="10" t="str">
        <f t="shared" si="463"/>
        <v>Septembre</v>
      </c>
      <c r="V2794" s="36" t="s">
        <v>231</v>
      </c>
      <c r="W2794" s="34"/>
      <c r="X2794" s="91">
        <f t="shared" si="464"/>
        <v>0</v>
      </c>
      <c r="Y2794" s="92" t="str">
        <f>VLOOKUP('CM-CIC'!B2725,Annuaire_roster!B:F,4,0)</f>
        <v>HAOUACH Ikram</v>
      </c>
      <c r="Z2794" s="37" t="s">
        <v>94</v>
      </c>
      <c r="AA2794" s="60" t="s">
        <v>39</v>
      </c>
      <c r="AB2794" s="35" t="s">
        <v>63</v>
      </c>
      <c r="AC2794" s="35" t="s">
        <v>63</v>
      </c>
      <c r="AD2794" s="35" t="s">
        <v>63</v>
      </c>
      <c r="AE2794" s="44" t="s">
        <v>63</v>
      </c>
      <c r="AF2794" s="61"/>
      <c r="AG2794" s="45"/>
    </row>
    <row r="2795" spans="1:33" x14ac:dyDescent="0.2">
      <c r="A2795" s="59">
        <f>+VLOOKUP(B2795,Annuaire_roster!B:G,5,0)</f>
        <v>669</v>
      </c>
      <c r="B2795" s="78" t="s">
        <v>99</v>
      </c>
      <c r="C2795" s="65"/>
      <c r="D2795" s="65" t="s">
        <v>64</v>
      </c>
      <c r="E2795" s="66"/>
      <c r="F2795" s="66" t="s">
        <v>64</v>
      </c>
      <c r="G2795" s="49"/>
      <c r="H2795" s="48"/>
      <c r="I2795" s="69"/>
      <c r="J2795" s="48"/>
      <c r="K2795" s="58">
        <v>0</v>
      </c>
      <c r="L2795" s="48">
        <v>0</v>
      </c>
      <c r="M2795" s="70">
        <v>0</v>
      </c>
      <c r="N2795" s="34" t="s">
        <v>63</v>
      </c>
      <c r="O2795" s="38">
        <v>0</v>
      </c>
      <c r="P2795" s="82" t="s">
        <v>94</v>
      </c>
      <c r="Q2795" s="43">
        <v>44808</v>
      </c>
      <c r="R2795" s="35">
        <v>0</v>
      </c>
      <c r="S2795" s="35">
        <v>0</v>
      </c>
      <c r="T2795" s="10" t="str">
        <f t="shared" si="462"/>
        <v>Sem - 36</v>
      </c>
      <c r="U2795" s="10" t="str">
        <f t="shared" si="463"/>
        <v>Septembre</v>
      </c>
      <c r="V2795" s="36" t="s">
        <v>231</v>
      </c>
      <c r="W2795" s="34"/>
      <c r="X2795" s="91">
        <f t="shared" si="464"/>
        <v>0</v>
      </c>
      <c r="Y2795" s="92" t="str">
        <f>VLOOKUP('CM-CIC'!B2726,Annuaire_roster!B:F,4,0)</f>
        <v>HAOUACH Ikram</v>
      </c>
      <c r="Z2795" s="37" t="s">
        <v>94</v>
      </c>
      <c r="AA2795" s="60" t="s">
        <v>39</v>
      </c>
      <c r="AB2795" s="35" t="s">
        <v>63</v>
      </c>
      <c r="AC2795" s="35" t="s">
        <v>63</v>
      </c>
      <c r="AD2795" s="35" t="s">
        <v>63</v>
      </c>
      <c r="AE2795" s="44" t="s">
        <v>63</v>
      </c>
      <c r="AF2795" s="61"/>
      <c r="AG2795" s="45"/>
    </row>
    <row r="2796" spans="1:33" x14ac:dyDescent="0.2">
      <c r="A2796" s="59">
        <f>+VLOOKUP(B2796,Annuaire_roster!B:G,5,0)</f>
        <v>971</v>
      </c>
      <c r="B2796" s="78" t="s">
        <v>44</v>
      </c>
      <c r="C2796" s="65"/>
      <c r="D2796" s="65" t="s">
        <v>64</v>
      </c>
      <c r="E2796" s="66"/>
      <c r="F2796" s="66" t="s">
        <v>64</v>
      </c>
      <c r="G2796" s="49"/>
      <c r="H2796" s="48"/>
      <c r="I2796" s="69"/>
      <c r="J2796" s="48"/>
      <c r="K2796" s="58">
        <v>0</v>
      </c>
      <c r="L2796" s="48">
        <v>0</v>
      </c>
      <c r="M2796" s="70">
        <v>0</v>
      </c>
      <c r="N2796" s="34" t="s">
        <v>63</v>
      </c>
      <c r="O2796" s="38">
        <v>0</v>
      </c>
      <c r="P2796" s="82" t="s">
        <v>94</v>
      </c>
      <c r="Q2796" s="43">
        <v>44808</v>
      </c>
      <c r="R2796" s="35">
        <v>0</v>
      </c>
      <c r="S2796" s="35">
        <v>0</v>
      </c>
      <c r="T2796" s="10" t="str">
        <f t="shared" si="462"/>
        <v>Sem - 36</v>
      </c>
      <c r="U2796" s="10" t="str">
        <f t="shared" si="463"/>
        <v>Septembre</v>
      </c>
      <c r="V2796" s="36" t="s">
        <v>231</v>
      </c>
      <c r="W2796" s="34"/>
      <c r="X2796" s="91">
        <f t="shared" si="464"/>
        <v>0</v>
      </c>
      <c r="Y2796" s="92" t="str">
        <f>VLOOKUP('CM-CIC'!B2727,Annuaire_roster!B:F,4,0)</f>
        <v>HAOUACH Ikram</v>
      </c>
      <c r="Z2796" s="37" t="s">
        <v>94</v>
      </c>
      <c r="AA2796" s="60" t="s">
        <v>39</v>
      </c>
      <c r="AB2796" s="35" t="s">
        <v>63</v>
      </c>
      <c r="AC2796" s="35" t="s">
        <v>63</v>
      </c>
      <c r="AD2796" s="35" t="s">
        <v>63</v>
      </c>
      <c r="AE2796" s="44" t="s">
        <v>63</v>
      </c>
      <c r="AF2796" s="61"/>
      <c r="AG2796" s="45"/>
    </row>
    <row r="2797" spans="1:33" x14ac:dyDescent="0.2">
      <c r="A2797" s="59">
        <f>+VLOOKUP(B2797,Annuaire_roster!B:G,5,0)</f>
        <v>949</v>
      </c>
      <c r="B2797" s="78" t="s">
        <v>102</v>
      </c>
      <c r="C2797" s="65"/>
      <c r="D2797" s="65" t="s">
        <v>64</v>
      </c>
      <c r="E2797" s="66"/>
      <c r="F2797" s="66" t="s">
        <v>64</v>
      </c>
      <c r="G2797" s="49"/>
      <c r="H2797" s="48"/>
      <c r="I2797" s="69"/>
      <c r="J2797" s="48"/>
      <c r="K2797" s="58">
        <v>0</v>
      </c>
      <c r="L2797" s="48">
        <v>0</v>
      </c>
      <c r="M2797" s="70">
        <v>0</v>
      </c>
      <c r="N2797" s="34" t="s">
        <v>63</v>
      </c>
      <c r="O2797" s="38">
        <v>0</v>
      </c>
      <c r="P2797" s="82" t="s">
        <v>94</v>
      </c>
      <c r="Q2797" s="43">
        <v>44808</v>
      </c>
      <c r="R2797" s="35">
        <v>0</v>
      </c>
      <c r="S2797" s="35">
        <v>0</v>
      </c>
      <c r="T2797" s="10" t="str">
        <f t="shared" si="462"/>
        <v>Sem - 36</v>
      </c>
      <c r="U2797" s="10" t="str">
        <f t="shared" si="463"/>
        <v>Septembre</v>
      </c>
      <c r="V2797" s="36" t="s">
        <v>231</v>
      </c>
      <c r="W2797" s="34"/>
      <c r="X2797" s="91">
        <f t="shared" si="464"/>
        <v>0</v>
      </c>
      <c r="Y2797" s="92" t="str">
        <f>VLOOKUP('CM-CIC'!B2728,Annuaire_roster!B:F,4,0)</f>
        <v>HAOUACH Ikram</v>
      </c>
      <c r="Z2797" s="37" t="s">
        <v>94</v>
      </c>
      <c r="AA2797" s="60" t="s">
        <v>39</v>
      </c>
      <c r="AB2797" s="35" t="s">
        <v>63</v>
      </c>
      <c r="AC2797" s="35" t="s">
        <v>63</v>
      </c>
      <c r="AD2797" s="35" t="s">
        <v>63</v>
      </c>
      <c r="AE2797" s="44" t="s">
        <v>63</v>
      </c>
      <c r="AF2797" s="61"/>
      <c r="AG2797" s="45"/>
    </row>
    <row r="2798" spans="1:33" x14ac:dyDescent="0.2">
      <c r="A2798" s="59">
        <f>+VLOOKUP(B2798,Annuaire_roster!B:G,5,0)</f>
        <v>1132</v>
      </c>
      <c r="B2798" s="78" t="s">
        <v>46</v>
      </c>
      <c r="C2798" s="65"/>
      <c r="D2798" s="65" t="s">
        <v>64</v>
      </c>
      <c r="E2798" s="66"/>
      <c r="F2798" s="66" t="s">
        <v>64</v>
      </c>
      <c r="G2798" s="49"/>
      <c r="H2798" s="48"/>
      <c r="I2798" s="69"/>
      <c r="J2798" s="48"/>
      <c r="K2798" s="58">
        <v>0</v>
      </c>
      <c r="L2798" s="48">
        <v>0</v>
      </c>
      <c r="M2798" s="70">
        <v>0</v>
      </c>
      <c r="N2798" s="34" t="s">
        <v>63</v>
      </c>
      <c r="O2798" s="38">
        <v>0</v>
      </c>
      <c r="P2798" s="82" t="s">
        <v>94</v>
      </c>
      <c r="Q2798" s="43">
        <v>44808</v>
      </c>
      <c r="R2798" s="35">
        <v>0</v>
      </c>
      <c r="S2798" s="35">
        <v>0</v>
      </c>
      <c r="T2798" s="10" t="str">
        <f t="shared" si="462"/>
        <v>Sem - 36</v>
      </c>
      <c r="U2798" s="10" t="str">
        <f t="shared" si="463"/>
        <v>Septembre</v>
      </c>
      <c r="V2798" s="36" t="s">
        <v>231</v>
      </c>
      <c r="W2798" s="34"/>
      <c r="X2798" s="91">
        <f t="shared" si="464"/>
        <v>0</v>
      </c>
      <c r="Y2798" s="92" t="str">
        <f>VLOOKUP('CM-CIC'!B2729,Annuaire_roster!B:F,4,0)</f>
        <v>HAOUACH Ikram</v>
      </c>
      <c r="Z2798" s="37" t="s">
        <v>94</v>
      </c>
      <c r="AA2798" s="60" t="s">
        <v>39</v>
      </c>
      <c r="AB2798" s="35" t="s">
        <v>63</v>
      </c>
      <c r="AC2798" s="35" t="s">
        <v>63</v>
      </c>
      <c r="AD2798" s="35" t="s">
        <v>63</v>
      </c>
      <c r="AE2798" s="44" t="s">
        <v>63</v>
      </c>
      <c r="AF2798" s="61"/>
      <c r="AG2798" s="45"/>
    </row>
    <row r="2799" spans="1:33" x14ac:dyDescent="0.2">
      <c r="A2799" s="59">
        <f>+VLOOKUP(B2799,Annuaire_roster!B:G,5,0)</f>
        <v>1154</v>
      </c>
      <c r="B2799" s="78" t="s">
        <v>70</v>
      </c>
      <c r="C2799" s="65"/>
      <c r="D2799" s="65" t="s">
        <v>64</v>
      </c>
      <c r="E2799" s="66"/>
      <c r="F2799" s="66" t="s">
        <v>64</v>
      </c>
      <c r="G2799" s="49"/>
      <c r="H2799" s="48"/>
      <c r="I2799" s="69"/>
      <c r="J2799" s="48"/>
      <c r="K2799" s="58">
        <v>0</v>
      </c>
      <c r="L2799" s="48">
        <v>0</v>
      </c>
      <c r="M2799" s="70">
        <v>0</v>
      </c>
      <c r="N2799" s="34" t="s">
        <v>63</v>
      </c>
      <c r="O2799" s="38">
        <v>0</v>
      </c>
      <c r="P2799" s="82" t="s">
        <v>94</v>
      </c>
      <c r="Q2799" s="43">
        <v>44808</v>
      </c>
      <c r="R2799" s="35">
        <v>0</v>
      </c>
      <c r="S2799" s="35">
        <v>0</v>
      </c>
      <c r="T2799" s="10" t="str">
        <f t="shared" si="462"/>
        <v>Sem - 36</v>
      </c>
      <c r="U2799" s="10" t="str">
        <f t="shared" si="463"/>
        <v>Septembre</v>
      </c>
      <c r="V2799" s="36" t="s">
        <v>231</v>
      </c>
      <c r="W2799" s="34"/>
      <c r="X2799" s="91">
        <f t="shared" si="464"/>
        <v>0</v>
      </c>
      <c r="Y2799" s="92" t="str">
        <f>VLOOKUP('CM-CIC'!B2730,Annuaire_roster!B:F,4,0)</f>
        <v>HAOUACH Ikram</v>
      </c>
      <c r="Z2799" s="37" t="s">
        <v>94</v>
      </c>
      <c r="AA2799" s="60" t="s">
        <v>39</v>
      </c>
      <c r="AB2799" s="35" t="s">
        <v>63</v>
      </c>
      <c r="AC2799" s="35" t="s">
        <v>63</v>
      </c>
      <c r="AD2799" s="35" t="s">
        <v>63</v>
      </c>
      <c r="AE2799" s="44" t="s">
        <v>63</v>
      </c>
      <c r="AF2799" s="61"/>
      <c r="AG2799" s="45"/>
    </row>
    <row r="2800" spans="1:33" x14ac:dyDescent="0.2">
      <c r="A2800" s="59">
        <f>+VLOOKUP(B2800,Annuaire_roster!B:G,5,0)</f>
        <v>1274</v>
      </c>
      <c r="B2800" s="78" t="s">
        <v>160</v>
      </c>
      <c r="C2800" s="65"/>
      <c r="D2800" s="65" t="s">
        <v>64</v>
      </c>
      <c r="E2800" s="66"/>
      <c r="F2800" s="66" t="s">
        <v>64</v>
      </c>
      <c r="G2800" s="49"/>
      <c r="H2800" s="48"/>
      <c r="I2800" s="69"/>
      <c r="J2800" s="48"/>
      <c r="K2800" s="58">
        <v>0</v>
      </c>
      <c r="L2800" s="48">
        <v>0</v>
      </c>
      <c r="M2800" s="70">
        <v>0</v>
      </c>
      <c r="N2800" s="34" t="s">
        <v>63</v>
      </c>
      <c r="O2800" s="38">
        <v>0</v>
      </c>
      <c r="P2800" s="82" t="s">
        <v>94</v>
      </c>
      <c r="Q2800" s="43">
        <v>44808</v>
      </c>
      <c r="R2800" s="35">
        <v>0</v>
      </c>
      <c r="S2800" s="35">
        <v>0</v>
      </c>
      <c r="T2800" s="10" t="str">
        <f t="shared" si="462"/>
        <v>Sem - 36</v>
      </c>
      <c r="U2800" s="10" t="str">
        <f t="shared" si="463"/>
        <v>Septembre</v>
      </c>
      <c r="V2800" s="36" t="s">
        <v>231</v>
      </c>
      <c r="W2800" s="34"/>
      <c r="X2800" s="91">
        <f t="shared" si="464"/>
        <v>0</v>
      </c>
      <c r="Y2800" s="92" t="str">
        <f>VLOOKUP('CM-CIC'!B2731,Annuaire_roster!B:F,4,0)</f>
        <v>OUAQERROUCH Nour-El Houda</v>
      </c>
      <c r="Z2800" s="37" t="s">
        <v>94</v>
      </c>
      <c r="AA2800" s="60" t="s">
        <v>39</v>
      </c>
      <c r="AB2800" s="35" t="s">
        <v>63</v>
      </c>
      <c r="AC2800" s="35" t="s">
        <v>63</v>
      </c>
      <c r="AD2800" s="35" t="s">
        <v>63</v>
      </c>
      <c r="AE2800" s="44" t="s">
        <v>63</v>
      </c>
      <c r="AF2800" s="61"/>
      <c r="AG2800" s="45"/>
    </row>
    <row r="2801" spans="1:33" x14ac:dyDescent="0.2">
      <c r="A2801" s="59">
        <f>+VLOOKUP(B2801,Annuaire_roster!B:G,5,0)</f>
        <v>1165</v>
      </c>
      <c r="B2801" s="78" t="s">
        <v>66</v>
      </c>
      <c r="C2801" s="65"/>
      <c r="D2801" s="65" t="s">
        <v>64</v>
      </c>
      <c r="E2801" s="66"/>
      <c r="F2801" s="66" t="s">
        <v>64</v>
      </c>
      <c r="G2801" s="49"/>
      <c r="H2801" s="48"/>
      <c r="I2801" s="69"/>
      <c r="J2801" s="48"/>
      <c r="K2801" s="58">
        <v>0</v>
      </c>
      <c r="L2801" s="48">
        <v>0</v>
      </c>
      <c r="M2801" s="70">
        <v>0</v>
      </c>
      <c r="N2801" s="34" t="s">
        <v>63</v>
      </c>
      <c r="O2801" s="38">
        <v>0</v>
      </c>
      <c r="P2801" s="82" t="s">
        <v>94</v>
      </c>
      <c r="Q2801" s="43">
        <v>44808</v>
      </c>
      <c r="R2801" s="35">
        <v>0</v>
      </c>
      <c r="S2801" s="35">
        <v>0</v>
      </c>
      <c r="T2801" s="10" t="str">
        <f t="shared" si="462"/>
        <v>Sem - 36</v>
      </c>
      <c r="U2801" s="10" t="str">
        <f t="shared" si="463"/>
        <v>Septembre</v>
      </c>
      <c r="V2801" s="36" t="s">
        <v>231</v>
      </c>
      <c r="W2801" s="34"/>
      <c r="X2801" s="91">
        <f t="shared" si="464"/>
        <v>0</v>
      </c>
      <c r="Y2801" s="92" t="str">
        <f>VLOOKUP('CM-CIC'!B2732,Annuaire_roster!B:F,4,0)</f>
        <v>OUAQERROUCH Nour-El Houda</v>
      </c>
      <c r="Z2801" s="37" t="s">
        <v>94</v>
      </c>
      <c r="AA2801" s="60" t="s">
        <v>39</v>
      </c>
      <c r="AB2801" s="35" t="s">
        <v>63</v>
      </c>
      <c r="AC2801" s="35" t="s">
        <v>63</v>
      </c>
      <c r="AD2801" s="35" t="s">
        <v>63</v>
      </c>
      <c r="AE2801" s="44" t="s">
        <v>63</v>
      </c>
      <c r="AF2801" s="61"/>
      <c r="AG2801" s="45"/>
    </row>
    <row r="2802" spans="1:33" x14ac:dyDescent="0.2">
      <c r="A2802" s="59">
        <f>+VLOOKUP(B2802,Annuaire_roster!B:G,5,0)</f>
        <v>1396</v>
      </c>
      <c r="B2802" s="78" t="s">
        <v>143</v>
      </c>
      <c r="C2802" s="65"/>
      <c r="D2802" s="65" t="s">
        <v>64</v>
      </c>
      <c r="E2802" s="66"/>
      <c r="F2802" s="66" t="s">
        <v>64</v>
      </c>
      <c r="G2802" s="49"/>
      <c r="H2802" s="48"/>
      <c r="I2802" s="69"/>
      <c r="J2802" s="48"/>
      <c r="K2802" s="58">
        <v>0</v>
      </c>
      <c r="L2802" s="48">
        <v>0</v>
      </c>
      <c r="M2802" s="70">
        <v>0</v>
      </c>
      <c r="N2802" s="34" t="s">
        <v>63</v>
      </c>
      <c r="O2802" s="38">
        <v>0</v>
      </c>
      <c r="P2802" s="82" t="s">
        <v>94</v>
      </c>
      <c r="Q2802" s="43">
        <v>44808</v>
      </c>
      <c r="R2802" s="35">
        <v>0</v>
      </c>
      <c r="S2802" s="35">
        <v>0</v>
      </c>
      <c r="T2802" s="10" t="str">
        <f t="shared" si="462"/>
        <v>Sem - 36</v>
      </c>
      <c r="U2802" s="10" t="str">
        <f t="shared" si="463"/>
        <v>Septembre</v>
      </c>
      <c r="V2802" s="36" t="s">
        <v>231</v>
      </c>
      <c r="W2802" s="34"/>
      <c r="X2802" s="91">
        <f t="shared" si="464"/>
        <v>0</v>
      </c>
      <c r="Y2802" s="92" t="str">
        <f>VLOOKUP('CM-CIC'!B2733,Annuaire_roster!B:F,4,0)</f>
        <v>OUAQERROUCH Nour-El Houda</v>
      </c>
      <c r="Z2802" s="37" t="s">
        <v>94</v>
      </c>
      <c r="AA2802" s="60">
        <v>0</v>
      </c>
      <c r="AB2802" s="35" t="s">
        <v>63</v>
      </c>
      <c r="AC2802" s="35" t="s">
        <v>63</v>
      </c>
      <c r="AD2802" s="35" t="s">
        <v>63</v>
      </c>
      <c r="AE2802" s="44" t="s">
        <v>63</v>
      </c>
      <c r="AF2802" s="61"/>
      <c r="AG2802" s="45"/>
    </row>
    <row r="2803" spans="1:33" x14ac:dyDescent="0.2">
      <c r="A2803" s="59">
        <f>+VLOOKUP(B2803,Annuaire_roster!B:G,5,0)</f>
        <v>1444</v>
      </c>
      <c r="B2803" s="78" t="s">
        <v>153</v>
      </c>
      <c r="C2803" s="65"/>
      <c r="D2803" s="65" t="s">
        <v>64</v>
      </c>
      <c r="E2803" s="66"/>
      <c r="F2803" s="66" t="s">
        <v>64</v>
      </c>
      <c r="G2803" s="49"/>
      <c r="H2803" s="48"/>
      <c r="I2803" s="69"/>
      <c r="J2803" s="48"/>
      <c r="K2803" s="58">
        <v>0</v>
      </c>
      <c r="L2803" s="48">
        <v>0</v>
      </c>
      <c r="M2803" s="70">
        <v>0</v>
      </c>
      <c r="N2803" s="34" t="s">
        <v>63</v>
      </c>
      <c r="O2803" s="38">
        <v>0</v>
      </c>
      <c r="P2803" s="82" t="s">
        <v>94</v>
      </c>
      <c r="Q2803" s="43">
        <v>44808</v>
      </c>
      <c r="R2803" s="35">
        <v>0</v>
      </c>
      <c r="S2803" s="35">
        <v>0</v>
      </c>
      <c r="T2803" s="10" t="str">
        <f t="shared" si="462"/>
        <v>Sem - 36</v>
      </c>
      <c r="U2803" s="10" t="str">
        <f t="shared" si="463"/>
        <v>Septembre</v>
      </c>
      <c r="V2803" s="36" t="s">
        <v>231</v>
      </c>
      <c r="W2803" s="34"/>
      <c r="X2803" s="91">
        <f t="shared" si="464"/>
        <v>0</v>
      </c>
      <c r="Y2803" s="92" t="str">
        <f>VLOOKUP('CM-CIC'!B2734,Annuaire_roster!B:F,4,0)</f>
        <v>HAOUACH Ikram</v>
      </c>
      <c r="Z2803" s="37" t="s">
        <v>94</v>
      </c>
      <c r="AA2803" s="60">
        <v>0</v>
      </c>
      <c r="AB2803" s="35" t="s">
        <v>63</v>
      </c>
      <c r="AC2803" s="35" t="s">
        <v>63</v>
      </c>
      <c r="AD2803" s="35" t="s">
        <v>63</v>
      </c>
      <c r="AE2803" s="44" t="s">
        <v>63</v>
      </c>
      <c r="AF2803" s="61"/>
      <c r="AG2803" s="45"/>
    </row>
    <row r="2804" spans="1:33" x14ac:dyDescent="0.2">
      <c r="A2804" s="59">
        <f>+VLOOKUP(B2804,Annuaire_roster!B:G,5,0)</f>
        <v>1443</v>
      </c>
      <c r="B2804" s="78" t="s">
        <v>154</v>
      </c>
      <c r="C2804" s="65"/>
      <c r="D2804" s="65" t="s">
        <v>64</v>
      </c>
      <c r="E2804" s="66"/>
      <c r="F2804" s="66" t="s">
        <v>64</v>
      </c>
      <c r="G2804" s="49"/>
      <c r="H2804" s="48"/>
      <c r="I2804" s="69"/>
      <c r="J2804" s="48"/>
      <c r="K2804" s="58">
        <v>0</v>
      </c>
      <c r="L2804" s="48">
        <v>0</v>
      </c>
      <c r="M2804" s="70">
        <v>0</v>
      </c>
      <c r="N2804" s="34" t="s">
        <v>63</v>
      </c>
      <c r="O2804" s="38">
        <v>0</v>
      </c>
      <c r="P2804" s="82" t="s">
        <v>94</v>
      </c>
      <c r="Q2804" s="43">
        <v>44808</v>
      </c>
      <c r="R2804" s="35">
        <v>0</v>
      </c>
      <c r="S2804" s="35">
        <v>0</v>
      </c>
      <c r="T2804" s="10" t="str">
        <f t="shared" si="462"/>
        <v>Sem - 36</v>
      </c>
      <c r="U2804" s="10" t="str">
        <f t="shared" si="463"/>
        <v>Septembre</v>
      </c>
      <c r="V2804" s="36" t="s">
        <v>231</v>
      </c>
      <c r="W2804" s="34"/>
      <c r="X2804" s="91">
        <f t="shared" si="464"/>
        <v>0</v>
      </c>
      <c r="Y2804" s="92" t="str">
        <f>VLOOKUP('CM-CIC'!B2735,Annuaire_roster!B:F,4,0)</f>
        <v>OUAQERROUCH Nour-El Houda</v>
      </c>
      <c r="Z2804" s="37" t="s">
        <v>94</v>
      </c>
      <c r="AA2804" s="60">
        <v>0</v>
      </c>
      <c r="AB2804" s="35" t="s">
        <v>63</v>
      </c>
      <c r="AC2804" s="35" t="s">
        <v>63</v>
      </c>
      <c r="AD2804" s="35" t="s">
        <v>63</v>
      </c>
      <c r="AE2804" s="44" t="s">
        <v>63</v>
      </c>
      <c r="AF2804" s="61"/>
      <c r="AG2804" s="45"/>
    </row>
    <row r="2805" spans="1:33" x14ac:dyDescent="0.2">
      <c r="A2805" s="59">
        <f>+VLOOKUP(B2805,Annuaire_roster!B:G,5,0)</f>
        <v>1499</v>
      </c>
      <c r="B2805" s="78" t="s">
        <v>162</v>
      </c>
      <c r="C2805" s="65"/>
      <c r="D2805" s="65" t="s">
        <v>64</v>
      </c>
      <c r="E2805" s="66"/>
      <c r="F2805" s="66" t="s">
        <v>64</v>
      </c>
      <c r="G2805" s="49"/>
      <c r="H2805" s="48"/>
      <c r="I2805" s="69"/>
      <c r="J2805" s="48"/>
      <c r="K2805" s="58">
        <v>0</v>
      </c>
      <c r="L2805" s="48">
        <v>0</v>
      </c>
      <c r="M2805" s="70">
        <v>0</v>
      </c>
      <c r="N2805" s="34" t="s">
        <v>63</v>
      </c>
      <c r="O2805" s="38">
        <v>0</v>
      </c>
      <c r="P2805" s="82" t="s">
        <v>94</v>
      </c>
      <c r="Q2805" s="43">
        <v>44808</v>
      </c>
      <c r="R2805" s="35">
        <v>0</v>
      </c>
      <c r="S2805" s="35">
        <v>0</v>
      </c>
      <c r="T2805" s="10" t="str">
        <f t="shared" si="462"/>
        <v>Sem - 36</v>
      </c>
      <c r="U2805" s="10" t="str">
        <f t="shared" si="463"/>
        <v>Septembre</v>
      </c>
      <c r="V2805" s="36" t="s">
        <v>231</v>
      </c>
      <c r="W2805" s="34"/>
      <c r="X2805" s="91">
        <f t="shared" si="464"/>
        <v>0</v>
      </c>
      <c r="Y2805" s="92" t="str">
        <f>VLOOKUP('CM-CIC'!B2736,Annuaire_roster!B:F,4,0)</f>
        <v>OUAQERROUCH Nour-El Houda</v>
      </c>
      <c r="Z2805" s="37" t="s">
        <v>94</v>
      </c>
      <c r="AA2805" s="60">
        <v>0</v>
      </c>
      <c r="AB2805" s="35" t="s">
        <v>63</v>
      </c>
      <c r="AC2805" s="35" t="s">
        <v>63</v>
      </c>
      <c r="AD2805" s="35" t="s">
        <v>63</v>
      </c>
      <c r="AE2805" s="44" t="s">
        <v>63</v>
      </c>
      <c r="AF2805" s="61"/>
      <c r="AG2805" s="45"/>
    </row>
    <row r="2806" spans="1:33" x14ac:dyDescent="0.2">
      <c r="A2806" s="59">
        <f>+VLOOKUP(B2806,Annuaire_roster!B:G,5,0)</f>
        <v>1388</v>
      </c>
      <c r="B2806" s="78" t="s">
        <v>125</v>
      </c>
      <c r="C2806" s="65"/>
      <c r="D2806" s="65" t="s">
        <v>64</v>
      </c>
      <c r="E2806" s="66"/>
      <c r="F2806" s="66" t="s">
        <v>64</v>
      </c>
      <c r="G2806" s="49"/>
      <c r="H2806" s="48"/>
      <c r="I2806" s="69"/>
      <c r="J2806" s="48"/>
      <c r="K2806" s="58">
        <v>0</v>
      </c>
      <c r="L2806" s="48">
        <v>0</v>
      </c>
      <c r="M2806" s="70">
        <v>0</v>
      </c>
      <c r="N2806" s="34" t="s">
        <v>63</v>
      </c>
      <c r="O2806" s="38">
        <v>0</v>
      </c>
      <c r="P2806" s="82" t="s">
        <v>94</v>
      </c>
      <c r="Q2806" s="43">
        <v>44808</v>
      </c>
      <c r="R2806" s="35">
        <v>0</v>
      </c>
      <c r="S2806" s="35">
        <v>0</v>
      </c>
      <c r="T2806" s="10" t="str">
        <f t="shared" si="462"/>
        <v>Sem - 36</v>
      </c>
      <c r="U2806" s="10" t="str">
        <f t="shared" si="463"/>
        <v>Septembre</v>
      </c>
      <c r="V2806" s="36" t="s">
        <v>231</v>
      </c>
      <c r="W2806" s="34"/>
      <c r="X2806" s="91">
        <f t="shared" si="464"/>
        <v>0</v>
      </c>
      <c r="Y2806" s="92" t="str">
        <f>VLOOKUP('CM-CIC'!B2737,Annuaire_roster!B:F,4,0)</f>
        <v>OUAQERROUCH Nour-El Houda</v>
      </c>
      <c r="Z2806" s="37" t="s">
        <v>94</v>
      </c>
      <c r="AA2806" s="60">
        <v>0</v>
      </c>
      <c r="AB2806" s="35" t="s">
        <v>63</v>
      </c>
      <c r="AC2806" s="35" t="s">
        <v>63</v>
      </c>
      <c r="AD2806" s="35" t="s">
        <v>63</v>
      </c>
      <c r="AE2806" s="44" t="s">
        <v>63</v>
      </c>
      <c r="AF2806" s="61"/>
      <c r="AG2806" s="45"/>
    </row>
    <row r="2807" spans="1:33" x14ac:dyDescent="0.2">
      <c r="A2807" s="59">
        <f>+VLOOKUP(B2807,Annuaire_roster!B:G,5,0)</f>
        <v>742</v>
      </c>
      <c r="B2807" s="78" t="s">
        <v>100</v>
      </c>
      <c r="C2807" s="65"/>
      <c r="D2807" s="65" t="s">
        <v>64</v>
      </c>
      <c r="E2807" s="66"/>
      <c r="F2807" s="66" t="s">
        <v>64</v>
      </c>
      <c r="G2807" s="49"/>
      <c r="H2807" s="48"/>
      <c r="I2807" s="69"/>
      <c r="J2807" s="48"/>
      <c r="K2807" s="58">
        <v>0</v>
      </c>
      <c r="L2807" s="48">
        <v>0</v>
      </c>
      <c r="M2807" s="70">
        <v>0</v>
      </c>
      <c r="N2807" s="34" t="s">
        <v>63</v>
      </c>
      <c r="O2807" s="38">
        <v>0</v>
      </c>
      <c r="P2807" s="82" t="s">
        <v>94</v>
      </c>
      <c r="Q2807" s="43">
        <v>44809</v>
      </c>
      <c r="R2807" s="35">
        <v>0</v>
      </c>
      <c r="S2807" s="35">
        <v>0</v>
      </c>
      <c r="T2807" s="10" t="str">
        <f t="shared" si="462"/>
        <v>Sem - 36</v>
      </c>
      <c r="U2807" s="10" t="str">
        <f t="shared" si="463"/>
        <v>Septembre</v>
      </c>
      <c r="V2807" s="36" t="s">
        <v>231</v>
      </c>
      <c r="W2807" s="34"/>
      <c r="X2807" s="91">
        <f t="shared" si="464"/>
        <v>0</v>
      </c>
      <c r="Y2807" s="92" t="str">
        <f>VLOOKUP('CM-CIC'!B2738,Annuaire_roster!B:F,4,0)</f>
        <v>HAOUACH Ikram</v>
      </c>
      <c r="Z2807" s="37" t="s">
        <v>94</v>
      </c>
      <c r="AA2807" s="60" t="s">
        <v>39</v>
      </c>
      <c r="AB2807" s="35" t="s">
        <v>63</v>
      </c>
      <c r="AC2807" s="35" t="s">
        <v>63</v>
      </c>
      <c r="AD2807" s="35" t="s">
        <v>63</v>
      </c>
      <c r="AE2807" s="44" t="s">
        <v>63</v>
      </c>
      <c r="AF2807" s="61"/>
      <c r="AG2807" s="45"/>
    </row>
    <row r="2808" spans="1:33" x14ac:dyDescent="0.2">
      <c r="A2808" s="59">
        <f>+VLOOKUP(B2808,Annuaire_roster!B:G,5,0)</f>
        <v>1485</v>
      </c>
      <c r="B2808" s="78" t="s">
        <v>178</v>
      </c>
      <c r="C2808" s="65"/>
      <c r="D2808" s="65" t="s">
        <v>64</v>
      </c>
      <c r="E2808" s="66"/>
      <c r="F2808" s="66" t="s">
        <v>64</v>
      </c>
      <c r="G2808" s="49"/>
      <c r="H2808" s="48"/>
      <c r="I2808" s="69"/>
      <c r="J2808" s="48"/>
      <c r="K2808" s="58">
        <v>0</v>
      </c>
      <c r="L2808" s="48">
        <v>0</v>
      </c>
      <c r="M2808" s="70">
        <v>0</v>
      </c>
      <c r="N2808" s="34" t="s">
        <v>63</v>
      </c>
      <c r="O2808" s="38">
        <v>0</v>
      </c>
      <c r="P2808" s="82" t="s">
        <v>94</v>
      </c>
      <c r="Q2808" s="43">
        <v>44809</v>
      </c>
      <c r="R2808" s="35">
        <v>0</v>
      </c>
      <c r="S2808" s="35">
        <v>0</v>
      </c>
      <c r="T2808" s="10" t="str">
        <f t="shared" si="462"/>
        <v>Sem - 36</v>
      </c>
      <c r="U2808" s="10" t="str">
        <f t="shared" si="463"/>
        <v>Septembre</v>
      </c>
      <c r="V2808" s="36" t="s">
        <v>231</v>
      </c>
      <c r="W2808" s="34"/>
      <c r="X2808" s="91">
        <f t="shared" si="464"/>
        <v>0</v>
      </c>
      <c r="Y2808" s="92" t="str">
        <f>VLOOKUP('CM-CIC'!B2739,Annuaire_roster!B:F,4,0)</f>
        <v>HAOUACH Ikram</v>
      </c>
      <c r="Z2808" s="37" t="s">
        <v>94</v>
      </c>
      <c r="AA2808" s="60">
        <v>0</v>
      </c>
      <c r="AB2808" s="35" t="s">
        <v>63</v>
      </c>
      <c r="AC2808" s="35" t="s">
        <v>63</v>
      </c>
      <c r="AD2808" s="35" t="s">
        <v>63</v>
      </c>
      <c r="AE2808" s="44" t="s">
        <v>63</v>
      </c>
      <c r="AF2808" s="61"/>
      <c r="AG2808" s="45"/>
    </row>
    <row r="2809" spans="1:33" x14ac:dyDescent="0.2">
      <c r="A2809" s="59">
        <f>+VLOOKUP(B2809,Annuaire_roster!B:G,5,0)</f>
        <v>1192</v>
      </c>
      <c r="B2809" s="78" t="s">
        <v>159</v>
      </c>
      <c r="C2809" s="65"/>
      <c r="D2809" s="65" t="s">
        <v>64</v>
      </c>
      <c r="E2809" s="66"/>
      <c r="F2809" s="66" t="s">
        <v>64</v>
      </c>
      <c r="G2809" s="49"/>
      <c r="H2809" s="48"/>
      <c r="I2809" s="69"/>
      <c r="J2809" s="48"/>
      <c r="K2809" s="58">
        <v>0</v>
      </c>
      <c r="L2809" s="48">
        <v>0</v>
      </c>
      <c r="M2809" s="70">
        <v>0</v>
      </c>
      <c r="N2809" s="34" t="s">
        <v>63</v>
      </c>
      <c r="O2809" s="38">
        <v>0</v>
      </c>
      <c r="P2809" s="82" t="s">
        <v>94</v>
      </c>
      <c r="Q2809" s="43">
        <v>44809</v>
      </c>
      <c r="R2809" s="35">
        <v>0</v>
      </c>
      <c r="S2809" s="35">
        <v>0</v>
      </c>
      <c r="T2809" s="10" t="str">
        <f t="shared" si="462"/>
        <v>Sem - 36</v>
      </c>
      <c r="U2809" s="10" t="str">
        <f t="shared" si="463"/>
        <v>Septembre</v>
      </c>
      <c r="V2809" s="36" t="s">
        <v>231</v>
      </c>
      <c r="W2809" s="34"/>
      <c r="X2809" s="91">
        <f t="shared" si="464"/>
        <v>0</v>
      </c>
      <c r="Y2809" s="92" t="str">
        <f>VLOOKUP('CM-CIC'!B2740,Annuaire_roster!B:F,4,0)</f>
        <v>HAOUACH Ikram</v>
      </c>
      <c r="Z2809" s="37" t="s">
        <v>94</v>
      </c>
      <c r="AA2809" s="60" t="s">
        <v>39</v>
      </c>
      <c r="AB2809" s="35" t="s">
        <v>63</v>
      </c>
      <c r="AC2809" s="35" t="s">
        <v>63</v>
      </c>
      <c r="AD2809" s="35" t="s">
        <v>63</v>
      </c>
      <c r="AE2809" s="44" t="s">
        <v>63</v>
      </c>
      <c r="AF2809" s="61"/>
      <c r="AG2809" s="45"/>
    </row>
    <row r="2810" spans="1:33" x14ac:dyDescent="0.2">
      <c r="A2810" s="59">
        <f>+VLOOKUP(B2810,Annuaire_roster!B:G,5,0)</f>
        <v>1009</v>
      </c>
      <c r="B2810" s="78" t="s">
        <v>48</v>
      </c>
      <c r="C2810" s="65"/>
      <c r="D2810" s="65" t="s">
        <v>64</v>
      </c>
      <c r="E2810" s="66"/>
      <c r="F2810" s="66" t="s">
        <v>64</v>
      </c>
      <c r="G2810" s="49"/>
      <c r="H2810" s="48"/>
      <c r="I2810" s="69"/>
      <c r="J2810" s="48"/>
      <c r="K2810" s="58">
        <v>0</v>
      </c>
      <c r="L2810" s="48">
        <v>0</v>
      </c>
      <c r="M2810" s="70">
        <v>0</v>
      </c>
      <c r="N2810" s="34" t="s">
        <v>63</v>
      </c>
      <c r="O2810" s="38">
        <v>0</v>
      </c>
      <c r="P2810" s="82" t="s">
        <v>94</v>
      </c>
      <c r="Q2810" s="43">
        <v>44809</v>
      </c>
      <c r="R2810" s="35">
        <v>0</v>
      </c>
      <c r="S2810" s="35">
        <v>0</v>
      </c>
      <c r="T2810" s="10" t="str">
        <f t="shared" si="462"/>
        <v>Sem - 36</v>
      </c>
      <c r="U2810" s="10" t="str">
        <f t="shared" si="463"/>
        <v>Septembre</v>
      </c>
      <c r="V2810" s="36" t="s">
        <v>231</v>
      </c>
      <c r="W2810" s="34"/>
      <c r="X2810" s="91">
        <f t="shared" si="464"/>
        <v>0</v>
      </c>
      <c r="Y2810" s="92" t="str">
        <f>VLOOKUP('CM-CIC'!B2741,Annuaire_roster!B:F,4,0)</f>
        <v>OUAQERROUCH Nour-El Houda</v>
      </c>
      <c r="Z2810" s="37" t="s">
        <v>94</v>
      </c>
      <c r="AA2810" s="60" t="s">
        <v>39</v>
      </c>
      <c r="AB2810" s="35" t="s">
        <v>63</v>
      </c>
      <c r="AC2810" s="35" t="s">
        <v>63</v>
      </c>
      <c r="AD2810" s="35" t="s">
        <v>63</v>
      </c>
      <c r="AE2810" s="44" t="s">
        <v>63</v>
      </c>
      <c r="AF2810" s="61"/>
      <c r="AG2810" s="45"/>
    </row>
    <row r="2811" spans="1:33" x14ac:dyDescent="0.2">
      <c r="A2811" s="59">
        <f>+VLOOKUP(B2811,Annuaire_roster!B:G,5,0)</f>
        <v>364</v>
      </c>
      <c r="B2811" s="78" t="s">
        <v>184</v>
      </c>
      <c r="C2811" s="65"/>
      <c r="D2811" s="65" t="s">
        <v>64</v>
      </c>
      <c r="E2811" s="66"/>
      <c r="F2811" s="66" t="s">
        <v>64</v>
      </c>
      <c r="G2811" s="49"/>
      <c r="H2811" s="48"/>
      <c r="I2811" s="69"/>
      <c r="J2811" s="48"/>
      <c r="K2811" s="58">
        <v>0</v>
      </c>
      <c r="L2811" s="48">
        <v>0</v>
      </c>
      <c r="M2811" s="70">
        <v>0</v>
      </c>
      <c r="N2811" s="34" t="s">
        <v>63</v>
      </c>
      <c r="O2811" s="38">
        <v>0</v>
      </c>
      <c r="P2811" s="82" t="s">
        <v>94</v>
      </c>
      <c r="Q2811" s="43">
        <v>44809</v>
      </c>
      <c r="R2811" s="35">
        <v>0</v>
      </c>
      <c r="S2811" s="35">
        <v>0</v>
      </c>
      <c r="T2811" s="10" t="str">
        <f t="shared" si="462"/>
        <v>Sem - 36</v>
      </c>
      <c r="U2811" s="10" t="str">
        <f t="shared" si="463"/>
        <v>Septembre</v>
      </c>
      <c r="V2811" s="36" t="s">
        <v>231</v>
      </c>
      <c r="W2811" s="34"/>
      <c r="X2811" s="91">
        <f t="shared" si="464"/>
        <v>0</v>
      </c>
      <c r="Y2811" s="92" t="str">
        <f>VLOOKUP('CM-CIC'!B2742,Annuaire_roster!B:F,4,0)</f>
        <v>OUAQERROUCH Nour-El Houda</v>
      </c>
      <c r="Z2811" s="37" t="s">
        <v>94</v>
      </c>
      <c r="AA2811" s="60" t="s">
        <v>39</v>
      </c>
      <c r="AB2811" s="35" t="s">
        <v>63</v>
      </c>
      <c r="AC2811" s="35" t="s">
        <v>63</v>
      </c>
      <c r="AD2811" s="35" t="s">
        <v>63</v>
      </c>
      <c r="AE2811" s="44" t="s">
        <v>63</v>
      </c>
      <c r="AF2811" s="61"/>
      <c r="AG2811" s="45"/>
    </row>
    <row r="2812" spans="1:33" x14ac:dyDescent="0.2">
      <c r="A2812" s="59">
        <f>+VLOOKUP(B2812,Annuaire_roster!B:G,5,0)</f>
        <v>669</v>
      </c>
      <c r="B2812" s="78" t="s">
        <v>99</v>
      </c>
      <c r="C2812" s="65"/>
      <c r="D2812" s="65" t="s">
        <v>64</v>
      </c>
      <c r="E2812" s="66"/>
      <c r="F2812" s="66" t="s">
        <v>64</v>
      </c>
      <c r="G2812" s="49"/>
      <c r="H2812" s="48"/>
      <c r="I2812" s="69"/>
      <c r="J2812" s="48"/>
      <c r="K2812" s="58">
        <v>0</v>
      </c>
      <c r="L2812" s="48">
        <v>0</v>
      </c>
      <c r="M2812" s="70">
        <v>0</v>
      </c>
      <c r="N2812" s="34" t="s">
        <v>63</v>
      </c>
      <c r="O2812" s="38">
        <v>0</v>
      </c>
      <c r="P2812" s="82" t="s">
        <v>94</v>
      </c>
      <c r="Q2812" s="43">
        <v>44809</v>
      </c>
      <c r="R2812" s="35">
        <v>0</v>
      </c>
      <c r="S2812" s="35">
        <v>0</v>
      </c>
      <c r="T2812" s="10" t="str">
        <f t="shared" si="462"/>
        <v>Sem - 36</v>
      </c>
      <c r="U2812" s="10" t="str">
        <f t="shared" si="463"/>
        <v>Septembre</v>
      </c>
      <c r="V2812" s="36" t="s">
        <v>231</v>
      </c>
      <c r="W2812" s="34"/>
      <c r="X2812" s="91">
        <f t="shared" si="464"/>
        <v>0</v>
      </c>
      <c r="Y2812" s="92" t="str">
        <f>VLOOKUP('CM-CIC'!B2743,Annuaire_roster!B:F,4,0)</f>
        <v>OUAQERROUCH Nour-El Houda</v>
      </c>
      <c r="Z2812" s="37" t="s">
        <v>94</v>
      </c>
      <c r="AA2812" s="60" t="s">
        <v>39</v>
      </c>
      <c r="AB2812" s="35" t="s">
        <v>63</v>
      </c>
      <c r="AC2812" s="35" t="s">
        <v>63</v>
      </c>
      <c r="AD2812" s="35" t="s">
        <v>63</v>
      </c>
      <c r="AE2812" s="44" t="s">
        <v>63</v>
      </c>
      <c r="AF2812" s="61"/>
      <c r="AG2812" s="45"/>
    </row>
    <row r="2813" spans="1:33" x14ac:dyDescent="0.2">
      <c r="A2813" s="59">
        <f>+VLOOKUP(B2813,Annuaire_roster!B:G,5,0)</f>
        <v>971</v>
      </c>
      <c r="B2813" s="78" t="s">
        <v>44</v>
      </c>
      <c r="C2813" s="65"/>
      <c r="D2813" s="65" t="s">
        <v>64</v>
      </c>
      <c r="E2813" s="66"/>
      <c r="F2813" s="66" t="s">
        <v>64</v>
      </c>
      <c r="G2813" s="49"/>
      <c r="H2813" s="48"/>
      <c r="I2813" s="69"/>
      <c r="J2813" s="48"/>
      <c r="K2813" s="58">
        <v>0</v>
      </c>
      <c r="L2813" s="48">
        <v>0</v>
      </c>
      <c r="M2813" s="70">
        <v>0</v>
      </c>
      <c r="N2813" s="34" t="s">
        <v>63</v>
      </c>
      <c r="O2813" s="38">
        <v>0</v>
      </c>
      <c r="P2813" s="82" t="s">
        <v>94</v>
      </c>
      <c r="Q2813" s="43">
        <v>44809</v>
      </c>
      <c r="R2813" s="35">
        <v>0</v>
      </c>
      <c r="S2813" s="35">
        <v>0</v>
      </c>
      <c r="T2813" s="10" t="str">
        <f t="shared" si="462"/>
        <v>Sem - 36</v>
      </c>
      <c r="U2813" s="10" t="str">
        <f t="shared" si="463"/>
        <v>Septembre</v>
      </c>
      <c r="V2813" s="36" t="s">
        <v>231</v>
      </c>
      <c r="W2813" s="34"/>
      <c r="X2813" s="91">
        <f t="shared" si="464"/>
        <v>0</v>
      </c>
      <c r="Y2813" s="92" t="str">
        <f>VLOOKUP('CM-CIC'!B2744,Annuaire_roster!B:F,4,0)</f>
        <v>HAOUACH Ikram</v>
      </c>
      <c r="Z2813" s="37" t="s">
        <v>94</v>
      </c>
      <c r="AA2813" s="60" t="s">
        <v>39</v>
      </c>
      <c r="AB2813" s="35" t="s">
        <v>63</v>
      </c>
      <c r="AC2813" s="35" t="s">
        <v>63</v>
      </c>
      <c r="AD2813" s="35" t="s">
        <v>63</v>
      </c>
      <c r="AE2813" s="44" t="s">
        <v>63</v>
      </c>
      <c r="AF2813" s="61"/>
      <c r="AG2813" s="45"/>
    </row>
    <row r="2814" spans="1:33" x14ac:dyDescent="0.2">
      <c r="A2814" s="59">
        <f>+VLOOKUP(B2814,Annuaire_roster!B:G,5,0)</f>
        <v>952</v>
      </c>
      <c r="B2814" s="78" t="s">
        <v>101</v>
      </c>
      <c r="C2814" s="65"/>
      <c r="D2814" s="65" t="s">
        <v>64</v>
      </c>
      <c r="E2814" s="66"/>
      <c r="F2814" s="66" t="s">
        <v>64</v>
      </c>
      <c r="G2814" s="49"/>
      <c r="H2814" s="48"/>
      <c r="I2814" s="69"/>
      <c r="J2814" s="48"/>
      <c r="K2814" s="58">
        <v>0</v>
      </c>
      <c r="L2814" s="48">
        <v>0</v>
      </c>
      <c r="M2814" s="70">
        <v>0</v>
      </c>
      <c r="N2814" s="34" t="s">
        <v>63</v>
      </c>
      <c r="O2814" s="38">
        <v>0</v>
      </c>
      <c r="P2814" s="82" t="s">
        <v>94</v>
      </c>
      <c r="Q2814" s="43">
        <v>44809</v>
      </c>
      <c r="R2814" s="35">
        <v>0</v>
      </c>
      <c r="S2814" s="35">
        <v>0</v>
      </c>
      <c r="T2814" s="10" t="str">
        <f t="shared" si="462"/>
        <v>Sem - 36</v>
      </c>
      <c r="U2814" s="10" t="str">
        <f t="shared" si="463"/>
        <v>Septembre</v>
      </c>
      <c r="V2814" s="36" t="s">
        <v>231</v>
      </c>
      <c r="W2814" s="34"/>
      <c r="X2814" s="91">
        <f t="shared" si="464"/>
        <v>0</v>
      </c>
      <c r="Y2814" s="92" t="str">
        <f>VLOOKUP('CM-CIC'!B2745,Annuaire_roster!B:F,4,0)</f>
        <v>OUAQERROUCH Nour-El Houda</v>
      </c>
      <c r="Z2814" s="37" t="s">
        <v>94</v>
      </c>
      <c r="AA2814" s="60" t="s">
        <v>39</v>
      </c>
      <c r="AB2814" s="35" t="s">
        <v>63</v>
      </c>
      <c r="AC2814" s="35" t="s">
        <v>63</v>
      </c>
      <c r="AD2814" s="35" t="s">
        <v>63</v>
      </c>
      <c r="AE2814" s="44" t="s">
        <v>63</v>
      </c>
      <c r="AF2814" s="61"/>
      <c r="AG2814" s="45"/>
    </row>
    <row r="2815" spans="1:33" x14ac:dyDescent="0.2">
      <c r="A2815" s="59">
        <f>+VLOOKUP(B2815,Annuaire_roster!B:G,5,0)</f>
        <v>949</v>
      </c>
      <c r="B2815" s="78" t="s">
        <v>102</v>
      </c>
      <c r="C2815" s="65"/>
      <c r="D2815" s="65" t="s">
        <v>64</v>
      </c>
      <c r="E2815" s="66"/>
      <c r="F2815" s="66" t="s">
        <v>64</v>
      </c>
      <c r="G2815" s="49"/>
      <c r="H2815" s="48"/>
      <c r="I2815" s="69"/>
      <c r="J2815" s="48"/>
      <c r="K2815" s="58">
        <v>0</v>
      </c>
      <c r="L2815" s="48">
        <v>0</v>
      </c>
      <c r="M2815" s="70">
        <v>0</v>
      </c>
      <c r="N2815" s="34" t="s">
        <v>63</v>
      </c>
      <c r="O2815" s="38">
        <v>0</v>
      </c>
      <c r="P2815" s="82" t="s">
        <v>94</v>
      </c>
      <c r="Q2815" s="43">
        <v>44809</v>
      </c>
      <c r="R2815" s="35">
        <v>0</v>
      </c>
      <c r="S2815" s="35">
        <v>0</v>
      </c>
      <c r="T2815" s="10" t="str">
        <f t="shared" si="462"/>
        <v>Sem - 36</v>
      </c>
      <c r="U2815" s="10" t="str">
        <f t="shared" si="463"/>
        <v>Septembre</v>
      </c>
      <c r="V2815" s="36" t="s">
        <v>231</v>
      </c>
      <c r="W2815" s="34"/>
      <c r="X2815" s="91">
        <f t="shared" si="464"/>
        <v>0</v>
      </c>
      <c r="Y2815" s="92" t="str">
        <f>VLOOKUP('CM-CIC'!B2746,Annuaire_roster!B:F,4,0)</f>
        <v>OUAQERROUCH Nour-El Houda</v>
      </c>
      <c r="Z2815" s="37" t="s">
        <v>94</v>
      </c>
      <c r="AA2815" s="60" t="s">
        <v>39</v>
      </c>
      <c r="AB2815" s="35" t="s">
        <v>63</v>
      </c>
      <c r="AC2815" s="35" t="s">
        <v>63</v>
      </c>
      <c r="AD2815" s="35" t="s">
        <v>63</v>
      </c>
      <c r="AE2815" s="44" t="s">
        <v>63</v>
      </c>
      <c r="AF2815" s="61"/>
      <c r="AG2815" s="45"/>
    </row>
    <row r="2816" spans="1:33" x14ac:dyDescent="0.2">
      <c r="A2816" s="59">
        <f>+VLOOKUP(B2816,Annuaire_roster!B:G,5,0)</f>
        <v>1007</v>
      </c>
      <c r="B2816" s="78" t="s">
        <v>103</v>
      </c>
      <c r="C2816" s="65">
        <v>0.29166666666666669</v>
      </c>
      <c r="D2816" s="65">
        <v>0.29166666666666669</v>
      </c>
      <c r="E2816" s="66">
        <v>0.66666666666666663</v>
      </c>
      <c r="F2816" s="66">
        <v>0.66666666666666663</v>
      </c>
      <c r="G2816" s="49"/>
      <c r="H2816" s="48"/>
      <c r="I2816" s="69"/>
      <c r="J2816" s="48"/>
      <c r="K2816" s="58">
        <v>0</v>
      </c>
      <c r="L2816" s="48">
        <v>0</v>
      </c>
      <c r="M2816" s="70">
        <v>0</v>
      </c>
      <c r="N2816" s="34">
        <v>0.33333333333333326</v>
      </c>
      <c r="O2816" s="38">
        <v>0.33333333333333326</v>
      </c>
      <c r="P2816" s="82" t="s">
        <v>94</v>
      </c>
      <c r="Q2816" s="43">
        <v>44809</v>
      </c>
      <c r="R2816" s="35">
        <v>0</v>
      </c>
      <c r="S2816" s="35">
        <v>0</v>
      </c>
      <c r="T2816" s="10" t="str">
        <f t="shared" si="462"/>
        <v>Sem - 36</v>
      </c>
      <c r="U2816" s="10" t="str">
        <f t="shared" si="463"/>
        <v>Septembre</v>
      </c>
      <c r="V2816" s="36" t="s">
        <v>231</v>
      </c>
      <c r="W2816" s="34"/>
      <c r="X2816" s="91">
        <f t="shared" si="464"/>
        <v>0</v>
      </c>
      <c r="Y2816" s="92" t="str">
        <f>VLOOKUP('CM-CIC'!B2747,Annuaire_roster!B:F,4,0)</f>
        <v>HAOUACH Ikram</v>
      </c>
      <c r="Z2816" s="37" t="s">
        <v>94</v>
      </c>
      <c r="AA2816" s="60" t="s">
        <v>39</v>
      </c>
      <c r="AB2816" s="35" t="s">
        <v>63</v>
      </c>
      <c r="AC2816" s="35" t="s">
        <v>63</v>
      </c>
      <c r="AD2816" s="35" t="s">
        <v>63</v>
      </c>
      <c r="AE2816" s="44" t="s">
        <v>63</v>
      </c>
      <c r="AF2816" s="61"/>
      <c r="AG2816" s="45"/>
    </row>
    <row r="2817" spans="1:33" x14ac:dyDescent="0.2">
      <c r="A2817" s="59">
        <f>+VLOOKUP(B2817,Annuaire_roster!B:G,5,0)</f>
        <v>1008</v>
      </c>
      <c r="B2817" s="78" t="s">
        <v>104</v>
      </c>
      <c r="C2817" s="65"/>
      <c r="D2817" s="65" t="s">
        <v>64</v>
      </c>
      <c r="E2817" s="66"/>
      <c r="F2817" s="66" t="s">
        <v>64</v>
      </c>
      <c r="G2817" s="49"/>
      <c r="H2817" s="48"/>
      <c r="I2817" s="69"/>
      <c r="J2817" s="48"/>
      <c r="K2817" s="58">
        <v>0</v>
      </c>
      <c r="L2817" s="48">
        <v>0</v>
      </c>
      <c r="M2817" s="70">
        <v>0</v>
      </c>
      <c r="N2817" s="34" t="s">
        <v>63</v>
      </c>
      <c r="O2817" s="38">
        <v>0</v>
      </c>
      <c r="P2817" s="82" t="s">
        <v>94</v>
      </c>
      <c r="Q2817" s="43">
        <v>44809</v>
      </c>
      <c r="R2817" s="35">
        <v>0</v>
      </c>
      <c r="S2817" s="35">
        <v>0</v>
      </c>
      <c r="T2817" s="10" t="str">
        <f t="shared" si="462"/>
        <v>Sem - 36</v>
      </c>
      <c r="U2817" s="10" t="str">
        <f t="shared" si="463"/>
        <v>Septembre</v>
      </c>
      <c r="V2817" s="36" t="s">
        <v>231</v>
      </c>
      <c r="W2817" s="34"/>
      <c r="X2817" s="91">
        <f t="shared" si="464"/>
        <v>0</v>
      </c>
      <c r="Y2817" s="92" t="str">
        <f>VLOOKUP('CM-CIC'!B2748,Annuaire_roster!B:F,4,0)</f>
        <v>OUAQERROUCH Nour-El Houda</v>
      </c>
      <c r="Z2817" s="37" t="s">
        <v>94</v>
      </c>
      <c r="AA2817" s="60" t="s">
        <v>39</v>
      </c>
      <c r="AB2817" s="35" t="s">
        <v>63</v>
      </c>
      <c r="AC2817" s="35" t="s">
        <v>63</v>
      </c>
      <c r="AD2817" s="35" t="s">
        <v>63</v>
      </c>
      <c r="AE2817" s="44" t="s">
        <v>63</v>
      </c>
      <c r="AF2817" s="61"/>
      <c r="AG2817" s="45"/>
    </row>
    <row r="2818" spans="1:33" x14ac:dyDescent="0.2">
      <c r="A2818" s="59">
        <f>+VLOOKUP(B2818,Annuaire_roster!B:G,5,0)</f>
        <v>1131</v>
      </c>
      <c r="B2818" s="78" t="s">
        <v>179</v>
      </c>
      <c r="C2818" s="65"/>
      <c r="D2818" s="65" t="s">
        <v>64</v>
      </c>
      <c r="E2818" s="66"/>
      <c r="F2818" s="66" t="s">
        <v>64</v>
      </c>
      <c r="G2818" s="49"/>
      <c r="H2818" s="48"/>
      <c r="I2818" s="69"/>
      <c r="J2818" s="48"/>
      <c r="K2818" s="58">
        <v>0</v>
      </c>
      <c r="L2818" s="48">
        <v>0</v>
      </c>
      <c r="M2818" s="70">
        <v>0</v>
      </c>
      <c r="N2818" s="34" t="s">
        <v>63</v>
      </c>
      <c r="O2818" s="38">
        <v>0</v>
      </c>
      <c r="P2818" s="82" t="s">
        <v>94</v>
      </c>
      <c r="Q2818" s="43">
        <v>44809</v>
      </c>
      <c r="R2818" s="35">
        <v>0</v>
      </c>
      <c r="S2818" s="35">
        <v>0</v>
      </c>
      <c r="T2818" s="10" t="str">
        <f t="shared" ref="T2818:T2881" si="465">"Sem - "&amp;WEEKNUM(Q2818,21)</f>
        <v>Sem - 36</v>
      </c>
      <c r="U2818" s="10" t="str">
        <f t="shared" ref="U2818:U2881" si="466">PROPER(TEXT(Q2818,"mmmm"))</f>
        <v>Septembre</v>
      </c>
      <c r="V2818" s="36" t="s">
        <v>231</v>
      </c>
      <c r="W2818" s="34"/>
      <c r="X2818" s="91">
        <f t="shared" ref="X2818:X2881" si="467">IFERROR(IF(M2818="Abs",0,IF((D2818-C2818+E2818-F2818)&lt;0.000694444444444444,0,(D2818-C2818+E2818-F2818))),0)</f>
        <v>0</v>
      </c>
      <c r="Y2818" s="92" t="str">
        <f>VLOOKUP('CM-CIC'!B2749,Annuaire_roster!B:F,4,0)</f>
        <v>OUAQERROUCH Nour-El Houda</v>
      </c>
      <c r="Z2818" s="37" t="s">
        <v>94</v>
      </c>
      <c r="AA2818" s="60" t="s">
        <v>39</v>
      </c>
      <c r="AB2818" s="35" t="s">
        <v>63</v>
      </c>
      <c r="AC2818" s="35" t="s">
        <v>63</v>
      </c>
      <c r="AD2818" s="35" t="s">
        <v>63</v>
      </c>
      <c r="AE2818" s="44" t="s">
        <v>63</v>
      </c>
      <c r="AF2818" s="61"/>
      <c r="AG2818" s="45"/>
    </row>
    <row r="2819" spans="1:33" x14ac:dyDescent="0.2">
      <c r="A2819" s="59">
        <f>+VLOOKUP(B2819,Annuaire_roster!B:G,5,0)</f>
        <v>1145</v>
      </c>
      <c r="B2819" s="78" t="s">
        <v>74</v>
      </c>
      <c r="C2819" s="65">
        <v>0.29166666666666669</v>
      </c>
      <c r="D2819" s="65">
        <v>0.29166666666666669</v>
      </c>
      <c r="E2819" s="66">
        <v>0.66666666666666663</v>
      </c>
      <c r="F2819" s="66">
        <v>0.66666666666666663</v>
      </c>
      <c r="G2819" s="49"/>
      <c r="H2819" s="48"/>
      <c r="I2819" s="69"/>
      <c r="J2819" s="48"/>
      <c r="K2819" s="58">
        <v>0</v>
      </c>
      <c r="L2819" s="48">
        <v>0</v>
      </c>
      <c r="M2819" s="70">
        <v>0</v>
      </c>
      <c r="N2819" s="34">
        <v>0.33333333333333326</v>
      </c>
      <c r="O2819" s="38">
        <v>0.33333333333333326</v>
      </c>
      <c r="P2819" s="82" t="s">
        <v>94</v>
      </c>
      <c r="Q2819" s="43">
        <v>44809</v>
      </c>
      <c r="R2819" s="35">
        <v>0</v>
      </c>
      <c r="S2819" s="35">
        <v>0</v>
      </c>
      <c r="T2819" s="10" t="str">
        <f t="shared" si="465"/>
        <v>Sem - 36</v>
      </c>
      <c r="U2819" s="10" t="str">
        <f t="shared" si="466"/>
        <v>Septembre</v>
      </c>
      <c r="V2819" s="36" t="s">
        <v>231</v>
      </c>
      <c r="W2819" s="34"/>
      <c r="X2819" s="91">
        <f t="shared" si="467"/>
        <v>0</v>
      </c>
      <c r="Y2819" s="92" t="str">
        <f>VLOOKUP('CM-CIC'!B2750,Annuaire_roster!B:F,4,0)</f>
        <v>HAOUACH Ikram</v>
      </c>
      <c r="Z2819" s="37" t="s">
        <v>94</v>
      </c>
      <c r="AA2819" s="60" t="s">
        <v>39</v>
      </c>
      <c r="AB2819" s="35" t="s">
        <v>63</v>
      </c>
      <c r="AC2819" s="35" t="s">
        <v>63</v>
      </c>
      <c r="AD2819" s="35" t="s">
        <v>63</v>
      </c>
      <c r="AE2819" s="44" t="s">
        <v>63</v>
      </c>
      <c r="AF2819" s="61"/>
      <c r="AG2819" s="45"/>
    </row>
    <row r="2820" spans="1:33" x14ac:dyDescent="0.2">
      <c r="A2820" s="59">
        <f>+VLOOKUP(B2820,Annuaire_roster!B:G,5,0)</f>
        <v>397</v>
      </c>
      <c r="B2820" s="78" t="s">
        <v>183</v>
      </c>
      <c r="C2820" s="65">
        <v>0.41666666666666669</v>
      </c>
      <c r="D2820" s="65">
        <v>0.41666666666666669</v>
      </c>
      <c r="E2820" s="66">
        <v>0.83333333333333337</v>
      </c>
      <c r="F2820" s="66">
        <v>0.83333333333333337</v>
      </c>
      <c r="G2820" s="49"/>
      <c r="H2820" s="48"/>
      <c r="I2820" s="69"/>
      <c r="J2820" s="48"/>
      <c r="K2820" s="58">
        <v>0</v>
      </c>
      <c r="L2820" s="48">
        <v>0</v>
      </c>
      <c r="M2820" s="70">
        <v>0</v>
      </c>
      <c r="N2820" s="34">
        <v>0.375</v>
      </c>
      <c r="O2820" s="38">
        <v>0.375</v>
      </c>
      <c r="P2820" s="82" t="s">
        <v>94</v>
      </c>
      <c r="Q2820" s="43">
        <v>44809</v>
      </c>
      <c r="R2820" s="35">
        <v>0</v>
      </c>
      <c r="S2820" s="35">
        <v>0</v>
      </c>
      <c r="T2820" s="10" t="str">
        <f t="shared" si="465"/>
        <v>Sem - 36</v>
      </c>
      <c r="U2820" s="10" t="str">
        <f t="shared" si="466"/>
        <v>Septembre</v>
      </c>
      <c r="V2820" s="36" t="s">
        <v>231</v>
      </c>
      <c r="W2820" s="34"/>
      <c r="X2820" s="91">
        <f t="shared" si="467"/>
        <v>0</v>
      </c>
      <c r="Y2820" s="92" t="str">
        <f>VLOOKUP('CM-CIC'!B2751,Annuaire_roster!B:F,4,0)</f>
        <v>OUAQERROUCH Nour-El Houda</v>
      </c>
      <c r="Z2820" s="37" t="s">
        <v>94</v>
      </c>
      <c r="AA2820" s="60" t="s">
        <v>39</v>
      </c>
      <c r="AB2820" s="35" t="s">
        <v>63</v>
      </c>
      <c r="AC2820" s="35" t="s">
        <v>63</v>
      </c>
      <c r="AD2820" s="35" t="s">
        <v>63</v>
      </c>
      <c r="AE2820" s="44" t="s">
        <v>63</v>
      </c>
      <c r="AF2820" s="61"/>
      <c r="AG2820" s="45"/>
    </row>
    <row r="2821" spans="1:33" x14ac:dyDescent="0.2">
      <c r="A2821" s="59">
        <f>+VLOOKUP(B2821,Annuaire_roster!B:G,5,0)</f>
        <v>1132</v>
      </c>
      <c r="B2821" s="78" t="s">
        <v>46</v>
      </c>
      <c r="C2821" s="65"/>
      <c r="D2821" s="65" t="s">
        <v>64</v>
      </c>
      <c r="E2821" s="66"/>
      <c r="F2821" s="66" t="s">
        <v>64</v>
      </c>
      <c r="G2821" s="49"/>
      <c r="H2821" s="48"/>
      <c r="I2821" s="69"/>
      <c r="J2821" s="48"/>
      <c r="K2821" s="58">
        <v>0</v>
      </c>
      <c r="L2821" s="48">
        <v>0</v>
      </c>
      <c r="M2821" s="70">
        <v>0</v>
      </c>
      <c r="N2821" s="34" t="s">
        <v>63</v>
      </c>
      <c r="O2821" s="38">
        <v>0</v>
      </c>
      <c r="P2821" s="82" t="s">
        <v>94</v>
      </c>
      <c r="Q2821" s="43">
        <v>44809</v>
      </c>
      <c r="R2821" s="35">
        <v>0</v>
      </c>
      <c r="S2821" s="35">
        <v>0</v>
      </c>
      <c r="T2821" s="10" t="str">
        <f t="shared" si="465"/>
        <v>Sem - 36</v>
      </c>
      <c r="U2821" s="10" t="str">
        <f t="shared" si="466"/>
        <v>Septembre</v>
      </c>
      <c r="V2821" s="36" t="s">
        <v>231</v>
      </c>
      <c r="W2821" s="34"/>
      <c r="X2821" s="91">
        <f t="shared" si="467"/>
        <v>0</v>
      </c>
      <c r="Y2821" s="92" t="str">
        <f>VLOOKUP('CM-CIC'!B2752,Annuaire_roster!B:F,4,0)</f>
        <v>OUAQERROUCH Nour-El Houda</v>
      </c>
      <c r="Z2821" s="37" t="s">
        <v>94</v>
      </c>
      <c r="AA2821" s="60" t="s">
        <v>39</v>
      </c>
      <c r="AB2821" s="35" t="s">
        <v>63</v>
      </c>
      <c r="AC2821" s="35" t="s">
        <v>63</v>
      </c>
      <c r="AD2821" s="35" t="s">
        <v>63</v>
      </c>
      <c r="AE2821" s="44" t="s">
        <v>63</v>
      </c>
      <c r="AF2821" s="61"/>
      <c r="AG2821" s="45"/>
    </row>
    <row r="2822" spans="1:33" x14ac:dyDescent="0.2">
      <c r="A2822" s="59">
        <f>+VLOOKUP(B2822,Annuaire_roster!B:G,5,0)</f>
        <v>1170</v>
      </c>
      <c r="B2822" s="78" t="s">
        <v>68</v>
      </c>
      <c r="C2822" s="65"/>
      <c r="D2822" s="65" t="s">
        <v>64</v>
      </c>
      <c r="E2822" s="66"/>
      <c r="F2822" s="66" t="s">
        <v>64</v>
      </c>
      <c r="G2822" s="49"/>
      <c r="H2822" s="48"/>
      <c r="I2822" s="69"/>
      <c r="J2822" s="48"/>
      <c r="K2822" s="58">
        <v>0</v>
      </c>
      <c r="L2822" s="48">
        <v>0</v>
      </c>
      <c r="M2822" s="70">
        <v>0</v>
      </c>
      <c r="N2822" s="34" t="s">
        <v>63</v>
      </c>
      <c r="O2822" s="38">
        <v>0</v>
      </c>
      <c r="P2822" s="82" t="s">
        <v>94</v>
      </c>
      <c r="Q2822" s="43">
        <v>44809</v>
      </c>
      <c r="R2822" s="35">
        <v>0</v>
      </c>
      <c r="S2822" s="35">
        <v>0</v>
      </c>
      <c r="T2822" s="10" t="str">
        <f t="shared" si="465"/>
        <v>Sem - 36</v>
      </c>
      <c r="U2822" s="10" t="str">
        <f t="shared" si="466"/>
        <v>Septembre</v>
      </c>
      <c r="V2822" s="36" t="s">
        <v>231</v>
      </c>
      <c r="W2822" s="34"/>
      <c r="X2822" s="91">
        <f t="shared" si="467"/>
        <v>0</v>
      </c>
      <c r="Y2822" s="92" t="str">
        <f>VLOOKUP('CM-CIC'!B2753,Annuaire_roster!B:F,4,0)</f>
        <v>HAOUACH Ikram</v>
      </c>
      <c r="Z2822" s="37" t="s">
        <v>94</v>
      </c>
      <c r="AA2822" s="60" t="s">
        <v>39</v>
      </c>
      <c r="AB2822" s="35" t="s">
        <v>63</v>
      </c>
      <c r="AC2822" s="35" t="s">
        <v>63</v>
      </c>
      <c r="AD2822" s="35" t="s">
        <v>63</v>
      </c>
      <c r="AE2822" s="44" t="s">
        <v>63</v>
      </c>
      <c r="AF2822" s="61"/>
      <c r="AG2822" s="45"/>
    </row>
    <row r="2823" spans="1:33" x14ac:dyDescent="0.2">
      <c r="A2823" s="59">
        <f>+VLOOKUP(B2823,Annuaire_roster!B:G,5,0)</f>
        <v>1154</v>
      </c>
      <c r="B2823" s="78" t="s">
        <v>70</v>
      </c>
      <c r="C2823" s="65"/>
      <c r="D2823" s="65" t="s">
        <v>64</v>
      </c>
      <c r="E2823" s="66"/>
      <c r="F2823" s="66" t="s">
        <v>64</v>
      </c>
      <c r="G2823" s="49"/>
      <c r="H2823" s="48"/>
      <c r="I2823" s="69"/>
      <c r="J2823" s="48"/>
      <c r="K2823" s="58">
        <v>0</v>
      </c>
      <c r="L2823" s="48">
        <v>0</v>
      </c>
      <c r="M2823" s="70">
        <v>0</v>
      </c>
      <c r="N2823" s="34" t="s">
        <v>63</v>
      </c>
      <c r="O2823" s="38">
        <v>0</v>
      </c>
      <c r="P2823" s="82" t="s">
        <v>94</v>
      </c>
      <c r="Q2823" s="43">
        <v>44809</v>
      </c>
      <c r="R2823" s="35">
        <v>0</v>
      </c>
      <c r="S2823" s="35">
        <v>0</v>
      </c>
      <c r="T2823" s="10" t="str">
        <f t="shared" si="465"/>
        <v>Sem - 36</v>
      </c>
      <c r="U2823" s="10" t="str">
        <f t="shared" si="466"/>
        <v>Septembre</v>
      </c>
      <c r="V2823" s="36" t="s">
        <v>231</v>
      </c>
      <c r="W2823" s="34"/>
      <c r="X2823" s="91">
        <f t="shared" si="467"/>
        <v>0</v>
      </c>
      <c r="Y2823" s="92" t="str">
        <f>VLOOKUP('CM-CIC'!B2754,Annuaire_roster!B:F,4,0)</f>
        <v>HAOUACH Ikram</v>
      </c>
      <c r="Z2823" s="37" t="s">
        <v>94</v>
      </c>
      <c r="AA2823" s="60" t="s">
        <v>39</v>
      </c>
      <c r="AB2823" s="35" t="s">
        <v>63</v>
      </c>
      <c r="AC2823" s="35" t="s">
        <v>63</v>
      </c>
      <c r="AD2823" s="35" t="s">
        <v>63</v>
      </c>
      <c r="AE2823" s="44" t="s">
        <v>63</v>
      </c>
      <c r="AF2823" s="61"/>
      <c r="AG2823" s="45"/>
    </row>
    <row r="2824" spans="1:33" x14ac:dyDescent="0.2">
      <c r="A2824" s="59">
        <f>+VLOOKUP(B2824,Annuaire_roster!B:G,5,0)</f>
        <v>1167</v>
      </c>
      <c r="B2824" s="78" t="s">
        <v>71</v>
      </c>
      <c r="C2824" s="65"/>
      <c r="D2824" s="65" t="s">
        <v>64</v>
      </c>
      <c r="E2824" s="66"/>
      <c r="F2824" s="66" t="s">
        <v>64</v>
      </c>
      <c r="G2824" s="49"/>
      <c r="H2824" s="48"/>
      <c r="I2824" s="69"/>
      <c r="J2824" s="48"/>
      <c r="K2824" s="58">
        <v>0</v>
      </c>
      <c r="L2824" s="48">
        <v>0</v>
      </c>
      <c r="M2824" s="70">
        <v>0</v>
      </c>
      <c r="N2824" s="34" t="s">
        <v>63</v>
      </c>
      <c r="O2824" s="38">
        <v>0</v>
      </c>
      <c r="P2824" s="82" t="s">
        <v>94</v>
      </c>
      <c r="Q2824" s="43">
        <v>44809</v>
      </c>
      <c r="R2824" s="35">
        <v>0</v>
      </c>
      <c r="S2824" s="35">
        <v>0</v>
      </c>
      <c r="T2824" s="10" t="str">
        <f t="shared" si="465"/>
        <v>Sem - 36</v>
      </c>
      <c r="U2824" s="10" t="str">
        <f t="shared" si="466"/>
        <v>Septembre</v>
      </c>
      <c r="V2824" s="36" t="s">
        <v>231</v>
      </c>
      <c r="W2824" s="34"/>
      <c r="X2824" s="91">
        <f t="shared" si="467"/>
        <v>0</v>
      </c>
      <c r="Y2824" s="92" t="str">
        <f>VLOOKUP('CM-CIC'!B2755,Annuaire_roster!B:F,4,0)</f>
        <v>HAOUACH Ikram</v>
      </c>
      <c r="Z2824" s="37" t="s">
        <v>94</v>
      </c>
      <c r="AA2824" s="60" t="s">
        <v>39</v>
      </c>
      <c r="AB2824" s="35" t="s">
        <v>63</v>
      </c>
      <c r="AC2824" s="35" t="s">
        <v>63</v>
      </c>
      <c r="AD2824" s="35" t="s">
        <v>63</v>
      </c>
      <c r="AE2824" s="44" t="s">
        <v>63</v>
      </c>
      <c r="AF2824" s="61"/>
      <c r="AG2824" s="45"/>
    </row>
    <row r="2825" spans="1:33" x14ac:dyDescent="0.2">
      <c r="A2825" s="59">
        <f>+VLOOKUP(B2825,Annuaire_roster!B:G,5,0)</f>
        <v>1274</v>
      </c>
      <c r="B2825" s="78" t="s">
        <v>160</v>
      </c>
      <c r="C2825" s="65"/>
      <c r="D2825" s="65" t="s">
        <v>64</v>
      </c>
      <c r="E2825" s="66"/>
      <c r="F2825" s="66" t="s">
        <v>64</v>
      </c>
      <c r="G2825" s="49"/>
      <c r="H2825" s="48"/>
      <c r="I2825" s="69"/>
      <c r="J2825" s="48"/>
      <c r="K2825" s="58">
        <v>0</v>
      </c>
      <c r="L2825" s="48">
        <v>0</v>
      </c>
      <c r="M2825" s="70">
        <v>0</v>
      </c>
      <c r="N2825" s="34" t="s">
        <v>63</v>
      </c>
      <c r="O2825" s="38">
        <v>0</v>
      </c>
      <c r="P2825" s="82" t="s">
        <v>94</v>
      </c>
      <c r="Q2825" s="43">
        <v>44809</v>
      </c>
      <c r="R2825" s="35">
        <v>0</v>
      </c>
      <c r="S2825" s="35">
        <v>0</v>
      </c>
      <c r="T2825" s="10" t="str">
        <f t="shared" si="465"/>
        <v>Sem - 36</v>
      </c>
      <c r="U2825" s="10" t="str">
        <f t="shared" si="466"/>
        <v>Septembre</v>
      </c>
      <c r="V2825" s="36" t="s">
        <v>231</v>
      </c>
      <c r="W2825" s="34"/>
      <c r="X2825" s="91">
        <f t="shared" si="467"/>
        <v>0</v>
      </c>
      <c r="Y2825" s="92" t="str">
        <f>VLOOKUP('CM-CIC'!B2756,Annuaire_roster!B:F,4,0)</f>
        <v>HAOUACH Ikram</v>
      </c>
      <c r="Z2825" s="37" t="s">
        <v>94</v>
      </c>
      <c r="AA2825" s="60" t="s">
        <v>39</v>
      </c>
      <c r="AB2825" s="35" t="s">
        <v>63</v>
      </c>
      <c r="AC2825" s="35" t="s">
        <v>63</v>
      </c>
      <c r="AD2825" s="35" t="s">
        <v>63</v>
      </c>
      <c r="AE2825" s="44" t="s">
        <v>63</v>
      </c>
      <c r="AF2825" s="61"/>
      <c r="AG2825" s="45"/>
    </row>
    <row r="2826" spans="1:33" x14ac:dyDescent="0.2">
      <c r="A2826" s="59">
        <f>+VLOOKUP(B2826,Annuaire_roster!B:G,5,0)</f>
        <v>1165</v>
      </c>
      <c r="B2826" s="78" t="s">
        <v>66</v>
      </c>
      <c r="C2826" s="65"/>
      <c r="D2826" s="65" t="s">
        <v>64</v>
      </c>
      <c r="E2826" s="66"/>
      <c r="F2826" s="66" t="s">
        <v>64</v>
      </c>
      <c r="G2826" s="49"/>
      <c r="H2826" s="48"/>
      <c r="I2826" s="69"/>
      <c r="J2826" s="48"/>
      <c r="K2826" s="58">
        <v>0</v>
      </c>
      <c r="L2826" s="48">
        <v>0</v>
      </c>
      <c r="M2826" s="70">
        <v>0</v>
      </c>
      <c r="N2826" s="34" t="s">
        <v>63</v>
      </c>
      <c r="O2826" s="38">
        <v>0</v>
      </c>
      <c r="P2826" s="82" t="s">
        <v>94</v>
      </c>
      <c r="Q2826" s="43">
        <v>44809</v>
      </c>
      <c r="R2826" s="35">
        <v>0</v>
      </c>
      <c r="S2826" s="35">
        <v>0</v>
      </c>
      <c r="T2826" s="10" t="str">
        <f t="shared" si="465"/>
        <v>Sem - 36</v>
      </c>
      <c r="U2826" s="10" t="str">
        <f t="shared" si="466"/>
        <v>Septembre</v>
      </c>
      <c r="V2826" s="36" t="s">
        <v>231</v>
      </c>
      <c r="W2826" s="34"/>
      <c r="X2826" s="91">
        <f t="shared" si="467"/>
        <v>0</v>
      </c>
      <c r="Y2826" s="92" t="str">
        <f>VLOOKUP('CM-CIC'!B2757,Annuaire_roster!B:F,4,0)</f>
        <v>OUAQERROUCH Nour-El Houda</v>
      </c>
      <c r="Z2826" s="37" t="s">
        <v>94</v>
      </c>
      <c r="AA2826" s="60" t="s">
        <v>39</v>
      </c>
      <c r="AB2826" s="35" t="s">
        <v>63</v>
      </c>
      <c r="AC2826" s="35" t="s">
        <v>63</v>
      </c>
      <c r="AD2826" s="35" t="s">
        <v>63</v>
      </c>
      <c r="AE2826" s="44" t="s">
        <v>63</v>
      </c>
      <c r="AF2826" s="61"/>
      <c r="AG2826" s="45"/>
    </row>
    <row r="2827" spans="1:33" x14ac:dyDescent="0.2">
      <c r="A2827" s="59">
        <f>+VLOOKUP(B2827,Annuaire_roster!B:G,5,0)</f>
        <v>1396</v>
      </c>
      <c r="B2827" s="78" t="s">
        <v>143</v>
      </c>
      <c r="C2827" s="65"/>
      <c r="D2827" s="65" t="s">
        <v>64</v>
      </c>
      <c r="E2827" s="66"/>
      <c r="F2827" s="66" t="s">
        <v>64</v>
      </c>
      <c r="G2827" s="49"/>
      <c r="H2827" s="48"/>
      <c r="I2827" s="69"/>
      <c r="J2827" s="48"/>
      <c r="K2827" s="58">
        <v>0</v>
      </c>
      <c r="L2827" s="48">
        <v>0</v>
      </c>
      <c r="M2827" s="70">
        <v>0</v>
      </c>
      <c r="N2827" s="34" t="s">
        <v>63</v>
      </c>
      <c r="O2827" s="38">
        <v>0</v>
      </c>
      <c r="P2827" s="82" t="s">
        <v>94</v>
      </c>
      <c r="Q2827" s="43">
        <v>44809</v>
      </c>
      <c r="R2827" s="35">
        <v>0</v>
      </c>
      <c r="S2827" s="35">
        <v>0</v>
      </c>
      <c r="T2827" s="10" t="str">
        <f t="shared" si="465"/>
        <v>Sem - 36</v>
      </c>
      <c r="U2827" s="10" t="str">
        <f t="shared" si="466"/>
        <v>Septembre</v>
      </c>
      <c r="V2827" s="36" t="s">
        <v>231</v>
      </c>
      <c r="W2827" s="34"/>
      <c r="X2827" s="91">
        <f t="shared" si="467"/>
        <v>0</v>
      </c>
      <c r="Y2827" s="92" t="str">
        <f>VLOOKUP('CM-CIC'!B2758,Annuaire_roster!B:F,4,0)</f>
        <v>HAOUACH Ikram</v>
      </c>
      <c r="Z2827" s="37" t="s">
        <v>94</v>
      </c>
      <c r="AA2827" s="60">
        <v>0</v>
      </c>
      <c r="AB2827" s="35" t="s">
        <v>63</v>
      </c>
      <c r="AC2827" s="35" t="s">
        <v>63</v>
      </c>
      <c r="AD2827" s="35" t="s">
        <v>63</v>
      </c>
      <c r="AE2827" s="44" t="s">
        <v>63</v>
      </c>
      <c r="AF2827" s="61"/>
      <c r="AG2827" s="45"/>
    </row>
    <row r="2828" spans="1:33" x14ac:dyDescent="0.2">
      <c r="A2828" s="59">
        <f>+VLOOKUP(B2828,Annuaire_roster!B:G,5,0)</f>
        <v>1397</v>
      </c>
      <c r="B2828" s="78" t="s">
        <v>145</v>
      </c>
      <c r="C2828" s="65">
        <v>0.41666666666666669</v>
      </c>
      <c r="D2828" s="65">
        <v>0.41666666666666669</v>
      </c>
      <c r="E2828" s="66">
        <v>0.83333333333333337</v>
      </c>
      <c r="F2828" s="66">
        <v>0.83333333333333337</v>
      </c>
      <c r="G2828" s="49"/>
      <c r="H2828" s="48"/>
      <c r="I2828" s="69"/>
      <c r="J2828" s="48"/>
      <c r="K2828" s="58">
        <v>0</v>
      </c>
      <c r="L2828" s="48">
        <v>0</v>
      </c>
      <c r="M2828" s="70">
        <v>0</v>
      </c>
      <c r="N2828" s="34">
        <v>0.375</v>
      </c>
      <c r="O2828" s="38">
        <v>0.375</v>
      </c>
      <c r="P2828" s="82" t="s">
        <v>94</v>
      </c>
      <c r="Q2828" s="43">
        <v>44809</v>
      </c>
      <c r="R2828" s="35">
        <v>0</v>
      </c>
      <c r="S2828" s="35">
        <v>0</v>
      </c>
      <c r="T2828" s="10" t="str">
        <f t="shared" si="465"/>
        <v>Sem - 36</v>
      </c>
      <c r="U2828" s="10" t="str">
        <f t="shared" si="466"/>
        <v>Septembre</v>
      </c>
      <c r="V2828" s="36" t="s">
        <v>231</v>
      </c>
      <c r="W2828" s="34"/>
      <c r="X2828" s="91">
        <f t="shared" si="467"/>
        <v>0</v>
      </c>
      <c r="Y2828" s="92" t="str">
        <f>VLOOKUP('CM-CIC'!B2759,Annuaire_roster!B:F,4,0)</f>
        <v>HAOUACH Ikram</v>
      </c>
      <c r="Z2828" s="37" t="s">
        <v>94</v>
      </c>
      <c r="AA2828" s="60">
        <v>0</v>
      </c>
      <c r="AB2828" s="35" t="s">
        <v>63</v>
      </c>
      <c r="AC2828" s="35" t="s">
        <v>63</v>
      </c>
      <c r="AD2828" s="35" t="s">
        <v>63</v>
      </c>
      <c r="AE2828" s="44" t="s">
        <v>63</v>
      </c>
      <c r="AF2828" s="61"/>
      <c r="AG2828" s="45"/>
    </row>
    <row r="2829" spans="1:33" x14ac:dyDescent="0.2">
      <c r="A2829" s="59">
        <f>+VLOOKUP(B2829,Annuaire_roster!B:G,5,0)</f>
        <v>1442</v>
      </c>
      <c r="B2829" s="78" t="s">
        <v>152</v>
      </c>
      <c r="C2829" s="65"/>
      <c r="D2829" s="65" t="s">
        <v>64</v>
      </c>
      <c r="E2829" s="66"/>
      <c r="F2829" s="66" t="s">
        <v>64</v>
      </c>
      <c r="G2829" s="49"/>
      <c r="H2829" s="48"/>
      <c r="I2829" s="69"/>
      <c r="J2829" s="48"/>
      <c r="K2829" s="58">
        <v>0</v>
      </c>
      <c r="L2829" s="48">
        <v>0</v>
      </c>
      <c r="M2829" s="70">
        <v>0</v>
      </c>
      <c r="N2829" s="34" t="s">
        <v>63</v>
      </c>
      <c r="O2829" s="38">
        <v>0</v>
      </c>
      <c r="P2829" s="82" t="s">
        <v>94</v>
      </c>
      <c r="Q2829" s="43">
        <v>44809</v>
      </c>
      <c r="R2829" s="35">
        <v>0</v>
      </c>
      <c r="S2829" s="35">
        <v>0</v>
      </c>
      <c r="T2829" s="10" t="str">
        <f t="shared" si="465"/>
        <v>Sem - 36</v>
      </c>
      <c r="U2829" s="10" t="str">
        <f t="shared" si="466"/>
        <v>Septembre</v>
      </c>
      <c r="V2829" s="36" t="s">
        <v>231</v>
      </c>
      <c r="W2829" s="34"/>
      <c r="X2829" s="91">
        <f t="shared" si="467"/>
        <v>0</v>
      </c>
      <c r="Y2829" s="92" t="str">
        <f>VLOOKUP('CM-CIC'!B2760,Annuaire_roster!B:F,4,0)</f>
        <v>HAOUACH Ikram</v>
      </c>
      <c r="Z2829" s="37" t="s">
        <v>94</v>
      </c>
      <c r="AA2829" s="60">
        <v>0</v>
      </c>
      <c r="AB2829" s="35" t="s">
        <v>63</v>
      </c>
      <c r="AC2829" s="35" t="s">
        <v>63</v>
      </c>
      <c r="AD2829" s="35" t="s">
        <v>63</v>
      </c>
      <c r="AE2829" s="44" t="s">
        <v>63</v>
      </c>
      <c r="AF2829" s="61"/>
      <c r="AG2829" s="45"/>
    </row>
    <row r="2830" spans="1:33" x14ac:dyDescent="0.2">
      <c r="A2830" s="59">
        <f>+VLOOKUP(B2830,Annuaire_roster!B:G,5,0)</f>
        <v>1444</v>
      </c>
      <c r="B2830" s="78" t="s">
        <v>153</v>
      </c>
      <c r="C2830" s="65"/>
      <c r="D2830" s="65" t="s">
        <v>64</v>
      </c>
      <c r="E2830" s="66"/>
      <c r="F2830" s="66" t="s">
        <v>64</v>
      </c>
      <c r="G2830" s="49"/>
      <c r="H2830" s="48"/>
      <c r="I2830" s="69"/>
      <c r="J2830" s="48"/>
      <c r="K2830" s="58">
        <v>0</v>
      </c>
      <c r="L2830" s="48">
        <v>0</v>
      </c>
      <c r="M2830" s="70">
        <v>0</v>
      </c>
      <c r="N2830" s="34" t="s">
        <v>63</v>
      </c>
      <c r="O2830" s="38">
        <v>0</v>
      </c>
      <c r="P2830" s="82" t="s">
        <v>94</v>
      </c>
      <c r="Q2830" s="43">
        <v>44809</v>
      </c>
      <c r="R2830" s="35">
        <v>0</v>
      </c>
      <c r="S2830" s="35">
        <v>0</v>
      </c>
      <c r="T2830" s="10" t="str">
        <f t="shared" si="465"/>
        <v>Sem - 36</v>
      </c>
      <c r="U2830" s="10" t="str">
        <f t="shared" si="466"/>
        <v>Septembre</v>
      </c>
      <c r="V2830" s="36" t="s">
        <v>231</v>
      </c>
      <c r="W2830" s="34"/>
      <c r="X2830" s="91">
        <f t="shared" si="467"/>
        <v>0</v>
      </c>
      <c r="Y2830" s="92" t="str">
        <f>VLOOKUP('CM-CIC'!B2761,Annuaire_roster!B:F,4,0)</f>
        <v>OUAQERROUCH Nour-El Houda</v>
      </c>
      <c r="Z2830" s="37" t="s">
        <v>94</v>
      </c>
      <c r="AA2830" s="60">
        <v>0</v>
      </c>
      <c r="AB2830" s="35" t="s">
        <v>63</v>
      </c>
      <c r="AC2830" s="35" t="s">
        <v>63</v>
      </c>
      <c r="AD2830" s="35" t="s">
        <v>63</v>
      </c>
      <c r="AE2830" s="44" t="s">
        <v>63</v>
      </c>
      <c r="AF2830" s="61"/>
      <c r="AG2830" s="45"/>
    </row>
    <row r="2831" spans="1:33" x14ac:dyDescent="0.2">
      <c r="A2831" s="59">
        <f>+VLOOKUP(B2831,Annuaire_roster!B:G,5,0)</f>
        <v>1443</v>
      </c>
      <c r="B2831" s="78" t="s">
        <v>154</v>
      </c>
      <c r="C2831" s="65"/>
      <c r="D2831" s="65" t="s">
        <v>64</v>
      </c>
      <c r="E2831" s="66"/>
      <c r="F2831" s="66" t="s">
        <v>64</v>
      </c>
      <c r="G2831" s="49"/>
      <c r="H2831" s="48"/>
      <c r="I2831" s="69"/>
      <c r="J2831" s="48"/>
      <c r="K2831" s="58">
        <v>0</v>
      </c>
      <c r="L2831" s="48">
        <v>0</v>
      </c>
      <c r="M2831" s="70">
        <v>0</v>
      </c>
      <c r="N2831" s="34" t="s">
        <v>63</v>
      </c>
      <c r="O2831" s="38">
        <v>0</v>
      </c>
      <c r="P2831" s="82" t="s">
        <v>94</v>
      </c>
      <c r="Q2831" s="43">
        <v>44809</v>
      </c>
      <c r="R2831" s="35">
        <v>0</v>
      </c>
      <c r="S2831" s="35">
        <v>0</v>
      </c>
      <c r="T2831" s="10" t="str">
        <f t="shared" si="465"/>
        <v>Sem - 36</v>
      </c>
      <c r="U2831" s="10" t="str">
        <f t="shared" si="466"/>
        <v>Septembre</v>
      </c>
      <c r="V2831" s="36" t="s">
        <v>231</v>
      </c>
      <c r="W2831" s="34"/>
      <c r="X2831" s="91">
        <f t="shared" si="467"/>
        <v>0</v>
      </c>
      <c r="Y2831" s="92" t="str">
        <f>VLOOKUP('CM-CIC'!B2762,Annuaire_roster!B:F,4,0)</f>
        <v>OUAQERROUCH Nour-El Houda</v>
      </c>
      <c r="Z2831" s="37" t="s">
        <v>94</v>
      </c>
      <c r="AA2831" s="60">
        <v>0</v>
      </c>
      <c r="AB2831" s="35" t="s">
        <v>63</v>
      </c>
      <c r="AC2831" s="35" t="s">
        <v>63</v>
      </c>
      <c r="AD2831" s="35" t="s">
        <v>63</v>
      </c>
      <c r="AE2831" s="44" t="s">
        <v>63</v>
      </c>
      <c r="AF2831" s="61"/>
      <c r="AG2831" s="45"/>
    </row>
    <row r="2832" spans="1:33" x14ac:dyDescent="0.2">
      <c r="A2832" s="59">
        <f>+VLOOKUP(B2832,Annuaire_roster!B:G,5,0)</f>
        <v>1499</v>
      </c>
      <c r="B2832" s="78" t="s">
        <v>162</v>
      </c>
      <c r="C2832" s="65"/>
      <c r="D2832" s="65" t="s">
        <v>64</v>
      </c>
      <c r="E2832" s="66"/>
      <c r="F2832" s="66" t="s">
        <v>64</v>
      </c>
      <c r="G2832" s="49"/>
      <c r="H2832" s="48"/>
      <c r="I2832" s="69"/>
      <c r="J2832" s="48"/>
      <c r="K2832" s="58">
        <v>0</v>
      </c>
      <c r="L2832" s="48">
        <v>0</v>
      </c>
      <c r="M2832" s="70">
        <v>0</v>
      </c>
      <c r="N2832" s="34" t="s">
        <v>63</v>
      </c>
      <c r="O2832" s="38">
        <v>0</v>
      </c>
      <c r="P2832" s="82" t="s">
        <v>94</v>
      </c>
      <c r="Q2832" s="43">
        <v>44809</v>
      </c>
      <c r="R2832" s="35">
        <v>0</v>
      </c>
      <c r="S2832" s="35">
        <v>0</v>
      </c>
      <c r="T2832" s="10" t="str">
        <f t="shared" si="465"/>
        <v>Sem - 36</v>
      </c>
      <c r="U2832" s="10" t="str">
        <f t="shared" si="466"/>
        <v>Septembre</v>
      </c>
      <c r="V2832" s="36" t="s">
        <v>231</v>
      </c>
      <c r="W2832" s="34"/>
      <c r="X2832" s="91">
        <f t="shared" si="467"/>
        <v>0</v>
      </c>
      <c r="Y2832" s="92" t="str">
        <f>VLOOKUP('CM-CIC'!B2763,Annuaire_roster!B:F,4,0)</f>
        <v>HAOUACH Ikram</v>
      </c>
      <c r="Z2832" s="37" t="s">
        <v>94</v>
      </c>
      <c r="AA2832" s="60">
        <v>0</v>
      </c>
      <c r="AB2832" s="35" t="s">
        <v>63</v>
      </c>
      <c r="AC2832" s="35" t="s">
        <v>63</v>
      </c>
      <c r="AD2832" s="35" t="s">
        <v>63</v>
      </c>
      <c r="AE2832" s="44" t="s">
        <v>63</v>
      </c>
      <c r="AF2832" s="61"/>
      <c r="AG2832" s="45"/>
    </row>
    <row r="2833" spans="1:33" x14ac:dyDescent="0.2">
      <c r="A2833" s="59">
        <f>+VLOOKUP(B2833,Annuaire_roster!B:G,5,0)</f>
        <v>1463</v>
      </c>
      <c r="B2833" s="78" t="s">
        <v>163</v>
      </c>
      <c r="C2833" s="65"/>
      <c r="D2833" s="65" t="s">
        <v>64</v>
      </c>
      <c r="E2833" s="66"/>
      <c r="F2833" s="66" t="s">
        <v>64</v>
      </c>
      <c r="G2833" s="49"/>
      <c r="H2833" s="48"/>
      <c r="I2833" s="69" t="s">
        <v>63</v>
      </c>
      <c r="J2833" s="48"/>
      <c r="K2833" s="58">
        <v>0</v>
      </c>
      <c r="L2833" s="48">
        <v>0</v>
      </c>
      <c r="M2833" s="70">
        <v>0</v>
      </c>
      <c r="N2833" s="34" t="s">
        <v>63</v>
      </c>
      <c r="O2833" s="38">
        <v>0</v>
      </c>
      <c r="P2833" s="82" t="s">
        <v>94</v>
      </c>
      <c r="Q2833" s="43">
        <v>44809</v>
      </c>
      <c r="R2833" s="35">
        <v>0</v>
      </c>
      <c r="S2833" s="35">
        <v>0</v>
      </c>
      <c r="T2833" s="10" t="str">
        <f t="shared" si="465"/>
        <v>Sem - 36</v>
      </c>
      <c r="U2833" s="10" t="str">
        <f t="shared" si="466"/>
        <v>Septembre</v>
      </c>
      <c r="V2833" s="36" t="s">
        <v>231</v>
      </c>
      <c r="W2833" s="34"/>
      <c r="X2833" s="91">
        <f t="shared" si="467"/>
        <v>0</v>
      </c>
      <c r="Y2833" s="92" t="str">
        <f>VLOOKUP('CM-CIC'!B2764,Annuaire_roster!B:F,4,0)</f>
        <v>OUAQERROUCH Nour-El Houda</v>
      </c>
      <c r="Z2833" s="37" t="s">
        <v>94</v>
      </c>
      <c r="AA2833" s="60">
        <v>0</v>
      </c>
      <c r="AB2833" s="35" t="s">
        <v>63</v>
      </c>
      <c r="AC2833" s="35" t="s">
        <v>63</v>
      </c>
      <c r="AD2833" s="35" t="s">
        <v>63</v>
      </c>
      <c r="AE2833" s="44" t="s">
        <v>63</v>
      </c>
      <c r="AF2833" s="61"/>
      <c r="AG2833" s="45"/>
    </row>
    <row r="2834" spans="1:33" x14ac:dyDescent="0.2">
      <c r="A2834" s="59">
        <f>+VLOOKUP(B2834,Annuaire_roster!B:G,5,0)</f>
        <v>1469</v>
      </c>
      <c r="B2834" s="78" t="s">
        <v>177</v>
      </c>
      <c r="C2834" s="65"/>
      <c r="D2834" s="65" t="s">
        <v>64</v>
      </c>
      <c r="E2834" s="66"/>
      <c r="F2834" s="66" t="s">
        <v>64</v>
      </c>
      <c r="G2834" s="49"/>
      <c r="H2834" s="48"/>
      <c r="I2834" s="69" t="s">
        <v>63</v>
      </c>
      <c r="J2834" s="48"/>
      <c r="K2834" s="58">
        <v>0</v>
      </c>
      <c r="L2834" s="48">
        <v>0</v>
      </c>
      <c r="M2834" s="70">
        <v>0</v>
      </c>
      <c r="N2834" s="34" t="s">
        <v>63</v>
      </c>
      <c r="O2834" s="38">
        <v>0</v>
      </c>
      <c r="P2834" s="82" t="s">
        <v>94</v>
      </c>
      <c r="Q2834" s="43">
        <v>44809</v>
      </c>
      <c r="R2834" s="35">
        <v>0</v>
      </c>
      <c r="S2834" s="35">
        <v>0</v>
      </c>
      <c r="T2834" s="10" t="str">
        <f t="shared" si="465"/>
        <v>Sem - 36</v>
      </c>
      <c r="U2834" s="10" t="str">
        <f t="shared" si="466"/>
        <v>Septembre</v>
      </c>
      <c r="V2834" s="36" t="s">
        <v>231</v>
      </c>
      <c r="W2834" s="34"/>
      <c r="X2834" s="91">
        <f t="shared" si="467"/>
        <v>0</v>
      </c>
      <c r="Y2834" s="92" t="str">
        <f>VLOOKUP('CM-CIC'!B2765,Annuaire_roster!B:F,4,0)</f>
        <v>HAOUACH Ikram</v>
      </c>
      <c r="Z2834" s="37" t="s">
        <v>94</v>
      </c>
      <c r="AA2834" s="60">
        <v>0</v>
      </c>
      <c r="AB2834" s="35" t="s">
        <v>63</v>
      </c>
      <c r="AC2834" s="35" t="s">
        <v>63</v>
      </c>
      <c r="AD2834" s="35" t="s">
        <v>63</v>
      </c>
      <c r="AE2834" s="44" t="s">
        <v>63</v>
      </c>
      <c r="AF2834" s="61"/>
      <c r="AG2834" s="45"/>
    </row>
    <row r="2835" spans="1:33" x14ac:dyDescent="0.2">
      <c r="A2835" s="59">
        <f>+VLOOKUP(B2835,Annuaire_roster!B:G,5,0)</f>
        <v>1498</v>
      </c>
      <c r="B2835" s="78" t="s">
        <v>180</v>
      </c>
      <c r="C2835" s="65"/>
      <c r="D2835" s="65" t="s">
        <v>64</v>
      </c>
      <c r="E2835" s="66"/>
      <c r="F2835" s="66" t="s">
        <v>64</v>
      </c>
      <c r="G2835" s="49"/>
      <c r="H2835" s="48"/>
      <c r="I2835" s="69" t="s">
        <v>63</v>
      </c>
      <c r="J2835" s="48"/>
      <c r="K2835" s="58">
        <v>0</v>
      </c>
      <c r="L2835" s="48">
        <v>0</v>
      </c>
      <c r="M2835" s="70">
        <v>0</v>
      </c>
      <c r="N2835" s="34" t="s">
        <v>63</v>
      </c>
      <c r="O2835" s="38">
        <v>0</v>
      </c>
      <c r="P2835" s="82" t="s">
        <v>94</v>
      </c>
      <c r="Q2835" s="43">
        <v>44809</v>
      </c>
      <c r="R2835" s="35">
        <v>0</v>
      </c>
      <c r="S2835" s="35">
        <v>0</v>
      </c>
      <c r="T2835" s="10" t="str">
        <f t="shared" si="465"/>
        <v>Sem - 36</v>
      </c>
      <c r="U2835" s="10" t="str">
        <f t="shared" si="466"/>
        <v>Septembre</v>
      </c>
      <c r="V2835" s="36" t="s">
        <v>231</v>
      </c>
      <c r="W2835" s="34"/>
      <c r="X2835" s="91">
        <f t="shared" si="467"/>
        <v>0</v>
      </c>
      <c r="Y2835" s="92" t="str">
        <f>VLOOKUP('CM-CIC'!B2766,Annuaire_roster!B:F,4,0)</f>
        <v>OUAQERROUCH Nour-El Houda</v>
      </c>
      <c r="Z2835" s="37" t="s">
        <v>94</v>
      </c>
      <c r="AA2835" s="60">
        <v>0</v>
      </c>
      <c r="AB2835" s="35" t="s">
        <v>63</v>
      </c>
      <c r="AC2835" s="35" t="s">
        <v>63</v>
      </c>
      <c r="AD2835" s="35" t="s">
        <v>63</v>
      </c>
      <c r="AE2835" s="44" t="s">
        <v>63</v>
      </c>
      <c r="AF2835" s="61"/>
      <c r="AG2835" s="45"/>
    </row>
    <row r="2836" spans="1:33" x14ac:dyDescent="0.2">
      <c r="A2836" s="59">
        <f>+VLOOKUP(B2836,Annuaire_roster!B:G,5,0)</f>
        <v>1388</v>
      </c>
      <c r="B2836" s="78" t="s">
        <v>125</v>
      </c>
      <c r="C2836" s="65"/>
      <c r="D2836" s="65" t="s">
        <v>64</v>
      </c>
      <c r="E2836" s="66"/>
      <c r="F2836" s="66" t="s">
        <v>64</v>
      </c>
      <c r="G2836" s="49"/>
      <c r="H2836" s="48"/>
      <c r="I2836" s="69" t="s">
        <v>63</v>
      </c>
      <c r="J2836" s="48"/>
      <c r="K2836" s="58">
        <v>0</v>
      </c>
      <c r="L2836" s="48">
        <v>0</v>
      </c>
      <c r="M2836" s="70">
        <v>0</v>
      </c>
      <c r="N2836" s="34" t="s">
        <v>63</v>
      </c>
      <c r="O2836" s="38">
        <v>0</v>
      </c>
      <c r="P2836" s="82" t="s">
        <v>94</v>
      </c>
      <c r="Q2836" s="43">
        <v>44809</v>
      </c>
      <c r="R2836" s="35">
        <v>0</v>
      </c>
      <c r="S2836" s="35">
        <v>0</v>
      </c>
      <c r="T2836" s="10" t="str">
        <f t="shared" si="465"/>
        <v>Sem - 36</v>
      </c>
      <c r="U2836" s="10" t="str">
        <f t="shared" si="466"/>
        <v>Septembre</v>
      </c>
      <c r="V2836" s="36" t="s">
        <v>231</v>
      </c>
      <c r="W2836" s="34"/>
      <c r="X2836" s="91">
        <f t="shared" si="467"/>
        <v>0</v>
      </c>
      <c r="Y2836" s="92" t="str">
        <f>VLOOKUP('CM-CIC'!B2767,Annuaire_roster!B:F,4,0)</f>
        <v>OUAQERROUCH Nour-El Houda</v>
      </c>
      <c r="Z2836" s="37" t="s">
        <v>94</v>
      </c>
      <c r="AA2836" s="60">
        <v>0</v>
      </c>
      <c r="AB2836" s="35" t="s">
        <v>63</v>
      </c>
      <c r="AC2836" s="35" t="s">
        <v>63</v>
      </c>
      <c r="AD2836" s="35" t="s">
        <v>63</v>
      </c>
      <c r="AE2836" s="44" t="s">
        <v>63</v>
      </c>
      <c r="AF2836" s="61"/>
      <c r="AG2836" s="45"/>
    </row>
    <row r="2837" spans="1:33" x14ac:dyDescent="0.2">
      <c r="A2837" s="59">
        <f>+VLOOKUP(B2837,Annuaire_roster!B:G,5,0)</f>
        <v>364</v>
      </c>
      <c r="B2837" s="78" t="s">
        <v>184</v>
      </c>
      <c r="C2837" s="65">
        <v>0.29166666666666669</v>
      </c>
      <c r="D2837" s="65">
        <v>0.29166666666666669</v>
      </c>
      <c r="E2837" s="66">
        <v>0.70833333333333337</v>
      </c>
      <c r="F2837" s="66">
        <v>0.70833333333333337</v>
      </c>
      <c r="G2837" s="67"/>
      <c r="H2837" s="67"/>
      <c r="I2837" s="68" t="s">
        <v>63</v>
      </c>
      <c r="J2837" s="67"/>
      <c r="K2837" s="69">
        <v>0</v>
      </c>
      <c r="L2837" s="67">
        <v>0</v>
      </c>
      <c r="M2837" s="70">
        <v>0</v>
      </c>
      <c r="N2837" s="34">
        <f t="shared" ref="N2837:N2900" si="468">IFERROR(IF(OR(D2837="OFF",D2837="Congé",M2837="Abs",D2837="Congé sans solde",D2837="Férié"),"",IF(O2837-K2837-L2837&gt;O2837,O2837,IF(O2837-K2837-L2837&lt;0,"",O2837-K2837-L2837))),"")</f>
        <v>0.375</v>
      </c>
      <c r="O2837" s="38">
        <f t="shared" ref="O2837:O2900" si="469">IF(AG2837="2H Pause déjeuner",IF(F2837-D2837-0.0833333333333333&lt;0,F2837-D2837-0.0833333333333333+1,F2837-D2837-0.0833333333333333),IF(OR(AND(F2837="OFF",D2837="OFF"),AND(F2837="Congé",D2837="Congé"),AND(F2837="Congé sans solde",D2837="Congé sans solde"),AND(F2837="Congé spécial",D2837="Congé spécial"),AND(F2837="Férié",D2837="Férié"),AND(F2837="OFF",D2837="Congé"),AND(F2837="OFF",D2837="Congé sans solde"),AND(F2837="OFF",D2837="Congé spécial"),AND(F2837="OFF",D2837="Férié"),AND(F2837="Congé",D2837="OFF"),AND(F2837="Congé",D2837="Congé sans solde"),AND(F2837="Congé",D2837="Congé spécial"),AND(F2837="Congé",D2837="Férié"),AND(F2837="Congé sans solde",D2837="OFF"),AND(F2837="Congé sans solde",D2837="Congé"),AND(F2837="Congé sans solde",D2837="Congé spécial"),AND(F2837="Congé sans solde",D2837="Férié"),AND(F2837="Congé spécial",D2837="OFF"),AND(F2837="Congé spécial",D2837="Congé"),AND(F2837="Congé spécial",D2837="Congé sans solde"),AND(F2837="Congé spécial",D2837="Férié"),AND(F2837="Férié",D2837="OFF"),AND(F2837="Férié",D2837="Congé"),AND(F2837="Férié",D2837="Congé sans solde"),AND(F2837="Férié",D2837="Congé spécial")),0,IF(OR(F2837="OFF",F2837="Congé",F2837="Congé spécial",F2837="Congé sans solde",D2837="OFF",D2837="Congé",D2837="Congé spécial",D2837="Congé sans solde"),0.208333333333334,IF(AND(AG2837="",F2837-D2837&lt;0),("24:00:00"-D2837)+("00:00:00"+F2837)-0.0416666666666667,IF(AND(OR(AG2837="Allaitement",AG2837="Sans déjeuner"),F2837-D2837&lt;0),("24:00:00"-D2837)+("00:00:00"+F2837),IF(AND(AG2837="",F2837-D2837&gt;0.166666666666667),F2837-D2837-0.0416666666666667,IF(AND(OR(AG2837="Allaitement",AG2837="Sans déjeuner"),F2837-D2837&gt;0.166666666666667),F2837-D2837,F2837-D2837)))))))</f>
        <v>0.375</v>
      </c>
      <c r="P2837" s="72" t="s">
        <v>94</v>
      </c>
      <c r="Q2837" s="134">
        <v>44810</v>
      </c>
      <c r="R2837" s="35">
        <v>0</v>
      </c>
      <c r="S2837" s="35">
        <v>0</v>
      </c>
      <c r="T2837" s="10" t="str">
        <f t="shared" si="465"/>
        <v>Sem - 37</v>
      </c>
      <c r="U2837" s="10" t="str">
        <f t="shared" si="466"/>
        <v>Septembre</v>
      </c>
      <c r="V2837" s="36" t="s">
        <v>817</v>
      </c>
      <c r="W2837" s="34"/>
      <c r="X2837" s="91">
        <f t="shared" si="467"/>
        <v>0</v>
      </c>
      <c r="Y2837" s="92" t="str">
        <f>VLOOKUP('CM-CIC'!B2768,Annuaire_roster!B:F,4,0)</f>
        <v>OUAQERROUCH Nour-El Houda</v>
      </c>
      <c r="Z2837" s="37" t="s">
        <v>110</v>
      </c>
      <c r="AA2837" s="60" t="s">
        <v>232</v>
      </c>
      <c r="AB2837" s="35" t="s">
        <v>63</v>
      </c>
      <c r="AC2837" s="35" t="s">
        <v>63</v>
      </c>
      <c r="AD2837" s="35" t="s">
        <v>63</v>
      </c>
      <c r="AE2837" s="44" t="s">
        <v>63</v>
      </c>
      <c r="AF2837" s="61"/>
      <c r="AG2837" s="45"/>
    </row>
    <row r="2838" spans="1:33" x14ac:dyDescent="0.2">
      <c r="A2838" s="59">
        <f>+VLOOKUP(B2838,Annuaire_roster!B:G,5,0)</f>
        <v>1007</v>
      </c>
      <c r="B2838" s="78" t="s">
        <v>103</v>
      </c>
      <c r="C2838" s="65">
        <v>0.29166666666666669</v>
      </c>
      <c r="D2838" s="65">
        <v>0.29166666666666669</v>
      </c>
      <c r="E2838" s="66">
        <v>0.70833333333333337</v>
      </c>
      <c r="F2838" s="66">
        <v>0.70833333333333337</v>
      </c>
      <c r="G2838" s="67"/>
      <c r="H2838" s="67"/>
      <c r="I2838" s="68" t="s">
        <v>63</v>
      </c>
      <c r="J2838" s="67"/>
      <c r="K2838" s="69">
        <v>0</v>
      </c>
      <c r="L2838" s="67">
        <v>0</v>
      </c>
      <c r="M2838" s="70">
        <v>0</v>
      </c>
      <c r="N2838" s="34">
        <f t="shared" si="468"/>
        <v>0.375</v>
      </c>
      <c r="O2838" s="38">
        <f t="shared" si="469"/>
        <v>0.375</v>
      </c>
      <c r="P2838" s="72" t="s">
        <v>94</v>
      </c>
      <c r="Q2838" s="134">
        <v>44810</v>
      </c>
      <c r="R2838" s="35">
        <v>0</v>
      </c>
      <c r="S2838" s="35">
        <v>0</v>
      </c>
      <c r="T2838" s="10" t="str">
        <f t="shared" si="465"/>
        <v>Sem - 37</v>
      </c>
      <c r="U2838" s="10" t="str">
        <f t="shared" si="466"/>
        <v>Septembre</v>
      </c>
      <c r="V2838" s="36" t="s">
        <v>818</v>
      </c>
      <c r="W2838" s="34"/>
      <c r="X2838" s="91">
        <f t="shared" si="467"/>
        <v>0</v>
      </c>
      <c r="Y2838" s="92" t="str">
        <f>VLOOKUP('CM-CIC'!B2769,Annuaire_roster!B:F,4,0)</f>
        <v>OUAQERROUCH Nour-El Houda</v>
      </c>
      <c r="Z2838" s="37" t="s">
        <v>110</v>
      </c>
      <c r="AA2838" s="60" t="s">
        <v>232</v>
      </c>
      <c r="AB2838" s="35" t="s">
        <v>63</v>
      </c>
      <c r="AC2838" s="35" t="s">
        <v>63</v>
      </c>
      <c r="AD2838" s="35" t="s">
        <v>63</v>
      </c>
      <c r="AE2838" s="44" t="s">
        <v>63</v>
      </c>
      <c r="AF2838" s="61"/>
      <c r="AG2838" s="45"/>
    </row>
    <row r="2839" spans="1:33" x14ac:dyDescent="0.2">
      <c r="A2839" s="59">
        <f>+VLOOKUP(B2839,Annuaire_roster!B:G,5,0)</f>
        <v>1009</v>
      </c>
      <c r="B2839" s="78" t="s">
        <v>48</v>
      </c>
      <c r="C2839" s="65">
        <v>0.29166666666666669</v>
      </c>
      <c r="D2839" s="65">
        <v>0.29166666666666669</v>
      </c>
      <c r="E2839" s="66">
        <v>0.70833333333333337</v>
      </c>
      <c r="F2839" s="66">
        <v>0.70833333333333337</v>
      </c>
      <c r="G2839" s="67"/>
      <c r="H2839" s="67"/>
      <c r="I2839" s="68" t="s">
        <v>63</v>
      </c>
      <c r="J2839" s="67"/>
      <c r="K2839" s="69">
        <v>0</v>
      </c>
      <c r="L2839" s="67">
        <v>0</v>
      </c>
      <c r="M2839" s="70">
        <v>0</v>
      </c>
      <c r="N2839" s="34">
        <f t="shared" si="468"/>
        <v>0.375</v>
      </c>
      <c r="O2839" s="38">
        <f t="shared" si="469"/>
        <v>0.375</v>
      </c>
      <c r="P2839" s="72" t="s">
        <v>94</v>
      </c>
      <c r="Q2839" s="43">
        <v>44810</v>
      </c>
      <c r="R2839" s="35">
        <v>0</v>
      </c>
      <c r="S2839" s="35">
        <v>0</v>
      </c>
      <c r="T2839" s="10" t="str">
        <f t="shared" si="465"/>
        <v>Sem - 37</v>
      </c>
      <c r="U2839" s="10" t="str">
        <f t="shared" si="466"/>
        <v>Septembre</v>
      </c>
      <c r="V2839" s="36" t="s">
        <v>819</v>
      </c>
      <c r="W2839" s="34"/>
      <c r="X2839" s="91">
        <f t="shared" si="467"/>
        <v>0</v>
      </c>
      <c r="Y2839" s="92" t="str">
        <f>VLOOKUP('CM-CIC'!B2770,Annuaire_roster!B:F,4,0)</f>
        <v>OUAQERROUCH Nour-El Houda</v>
      </c>
      <c r="Z2839" s="37" t="s">
        <v>110</v>
      </c>
      <c r="AA2839" s="60" t="s">
        <v>232</v>
      </c>
      <c r="AB2839" s="35" t="s">
        <v>63</v>
      </c>
      <c r="AC2839" s="35" t="s">
        <v>63</v>
      </c>
      <c r="AD2839" s="35" t="s">
        <v>63</v>
      </c>
      <c r="AE2839" s="44" t="s">
        <v>63</v>
      </c>
      <c r="AF2839" s="61"/>
      <c r="AG2839" s="45"/>
    </row>
    <row r="2840" spans="1:33" x14ac:dyDescent="0.2">
      <c r="A2840" s="59">
        <f>+VLOOKUP(B2840,Annuaire_roster!B:G,5,0)</f>
        <v>1145</v>
      </c>
      <c r="B2840" s="78" t="s">
        <v>74</v>
      </c>
      <c r="C2840" s="65">
        <v>0.29166666666666669</v>
      </c>
      <c r="D2840" s="65">
        <v>0.29166666666666669</v>
      </c>
      <c r="E2840" s="66">
        <v>0.70833333333333337</v>
      </c>
      <c r="F2840" s="66">
        <v>0.70833333333333337</v>
      </c>
      <c r="G2840" s="67"/>
      <c r="H2840" s="67"/>
      <c r="I2840" s="68" t="s">
        <v>63</v>
      </c>
      <c r="J2840" s="48"/>
      <c r="K2840" s="69">
        <v>0</v>
      </c>
      <c r="L2840" s="67">
        <v>0</v>
      </c>
      <c r="M2840" s="70">
        <v>0</v>
      </c>
      <c r="N2840" s="34">
        <f t="shared" si="468"/>
        <v>0.375</v>
      </c>
      <c r="O2840" s="38">
        <f t="shared" si="469"/>
        <v>0.375</v>
      </c>
      <c r="P2840" s="72" t="s">
        <v>94</v>
      </c>
      <c r="Q2840" s="43">
        <v>44810</v>
      </c>
      <c r="R2840" s="35">
        <v>0</v>
      </c>
      <c r="S2840" s="35">
        <v>0</v>
      </c>
      <c r="T2840" s="10" t="str">
        <f t="shared" si="465"/>
        <v>Sem - 37</v>
      </c>
      <c r="U2840" s="10" t="str">
        <f t="shared" si="466"/>
        <v>Septembre</v>
      </c>
      <c r="V2840" s="36" t="s">
        <v>820</v>
      </c>
      <c r="W2840" s="34"/>
      <c r="X2840" s="91">
        <f t="shared" si="467"/>
        <v>0</v>
      </c>
      <c r="Y2840" s="92" t="str">
        <f>VLOOKUP('CM-CIC'!B2771,Annuaire_roster!B:F,4,0)</f>
        <v>HAOUACH Ikram</v>
      </c>
      <c r="Z2840" s="37" t="s">
        <v>110</v>
      </c>
      <c r="AA2840" s="60" t="s">
        <v>232</v>
      </c>
      <c r="AB2840" s="35" t="s">
        <v>63</v>
      </c>
      <c r="AC2840" s="35" t="s">
        <v>63</v>
      </c>
      <c r="AD2840" s="35" t="s">
        <v>63</v>
      </c>
      <c r="AE2840" s="44" t="s">
        <v>63</v>
      </c>
      <c r="AF2840" s="61"/>
      <c r="AG2840" s="45"/>
    </row>
    <row r="2841" spans="1:33" x14ac:dyDescent="0.2">
      <c r="A2841" s="59">
        <f>+VLOOKUP(B2841,Annuaire_roster!B:G,5,0)</f>
        <v>1132</v>
      </c>
      <c r="B2841" s="78" t="s">
        <v>46</v>
      </c>
      <c r="C2841" s="65">
        <v>0.29166666666666669</v>
      </c>
      <c r="D2841" s="65">
        <v>0.29166666666666669</v>
      </c>
      <c r="E2841" s="66">
        <v>0.70833333333333337</v>
      </c>
      <c r="F2841" s="66">
        <v>0.70833333333333337</v>
      </c>
      <c r="G2841" s="67"/>
      <c r="H2841" s="67"/>
      <c r="I2841" s="68" t="s">
        <v>63</v>
      </c>
      <c r="J2841" s="48"/>
      <c r="K2841" s="69">
        <v>0</v>
      </c>
      <c r="L2841" s="67">
        <v>0</v>
      </c>
      <c r="M2841" s="70">
        <v>0</v>
      </c>
      <c r="N2841" s="34">
        <f t="shared" si="468"/>
        <v>0.375</v>
      </c>
      <c r="O2841" s="38">
        <f t="shared" si="469"/>
        <v>0.375</v>
      </c>
      <c r="P2841" s="72" t="s">
        <v>94</v>
      </c>
      <c r="Q2841" s="43">
        <v>44810</v>
      </c>
      <c r="R2841" s="35">
        <v>0</v>
      </c>
      <c r="S2841" s="35">
        <v>0</v>
      </c>
      <c r="T2841" s="10" t="str">
        <f t="shared" si="465"/>
        <v>Sem - 37</v>
      </c>
      <c r="U2841" s="10" t="str">
        <f t="shared" si="466"/>
        <v>Septembre</v>
      </c>
      <c r="V2841" s="36" t="s">
        <v>821</v>
      </c>
      <c r="W2841" s="34"/>
      <c r="X2841" s="91">
        <f t="shared" si="467"/>
        <v>0</v>
      </c>
      <c r="Y2841" s="92" t="str">
        <f>VLOOKUP('CM-CIC'!B2772,Annuaire_roster!B:F,4,0)</f>
        <v>HAOUACH Ikram</v>
      </c>
      <c r="Z2841" s="37" t="s">
        <v>110</v>
      </c>
      <c r="AA2841" s="60" t="s">
        <v>232</v>
      </c>
      <c r="AB2841" s="35" t="s">
        <v>63</v>
      </c>
      <c r="AC2841" s="35" t="s">
        <v>63</v>
      </c>
      <c r="AD2841" s="35" t="s">
        <v>63</v>
      </c>
      <c r="AE2841" s="44" t="s">
        <v>63</v>
      </c>
      <c r="AF2841" s="61"/>
      <c r="AG2841" s="45"/>
    </row>
    <row r="2842" spans="1:33" x14ac:dyDescent="0.2">
      <c r="A2842" s="59">
        <f>+VLOOKUP(B2842,Annuaire_roster!B:G,5,0)</f>
        <v>1154</v>
      </c>
      <c r="B2842" s="78" t="s">
        <v>70</v>
      </c>
      <c r="C2842" s="65">
        <v>0.29166666666666669</v>
      </c>
      <c r="D2842" s="65">
        <v>0.29166666666666669</v>
      </c>
      <c r="E2842" s="66">
        <v>0.70833333333333337</v>
      </c>
      <c r="F2842" s="66">
        <v>0.70833333333333337</v>
      </c>
      <c r="G2842" s="67"/>
      <c r="H2842" s="67"/>
      <c r="I2842" s="68" t="s">
        <v>63</v>
      </c>
      <c r="J2842" s="48"/>
      <c r="K2842" s="69">
        <v>0</v>
      </c>
      <c r="L2842" s="67">
        <v>0</v>
      </c>
      <c r="M2842" s="70">
        <v>0</v>
      </c>
      <c r="N2842" s="34">
        <f t="shared" si="468"/>
        <v>0.375</v>
      </c>
      <c r="O2842" s="38">
        <f t="shared" si="469"/>
        <v>0.375</v>
      </c>
      <c r="P2842" s="72" t="s">
        <v>94</v>
      </c>
      <c r="Q2842" s="43">
        <v>44810</v>
      </c>
      <c r="R2842" s="35">
        <v>0</v>
      </c>
      <c r="S2842" s="35">
        <v>0</v>
      </c>
      <c r="T2842" s="10" t="str">
        <f t="shared" si="465"/>
        <v>Sem - 37</v>
      </c>
      <c r="U2842" s="10" t="str">
        <f t="shared" si="466"/>
        <v>Septembre</v>
      </c>
      <c r="V2842" s="36" t="s">
        <v>822</v>
      </c>
      <c r="W2842" s="34"/>
      <c r="X2842" s="91">
        <f t="shared" si="467"/>
        <v>0</v>
      </c>
      <c r="Y2842" s="92" t="str">
        <f>VLOOKUP('CM-CIC'!B2773,Annuaire_roster!B:F,4,0)</f>
        <v>OUAQERROUCH Nour-El Houda</v>
      </c>
      <c r="Z2842" s="37" t="s">
        <v>110</v>
      </c>
      <c r="AA2842" s="60" t="s">
        <v>232</v>
      </c>
      <c r="AB2842" s="35" t="s">
        <v>63</v>
      </c>
      <c r="AC2842" s="35" t="s">
        <v>63</v>
      </c>
      <c r="AD2842" s="35" t="s">
        <v>63</v>
      </c>
      <c r="AE2842" s="44" t="s">
        <v>63</v>
      </c>
      <c r="AF2842" s="61"/>
      <c r="AG2842" s="45"/>
    </row>
    <row r="2843" spans="1:33" x14ac:dyDescent="0.2">
      <c r="A2843" s="59">
        <f>+VLOOKUP(B2843,Annuaire_roster!B:G,5,0)</f>
        <v>1274</v>
      </c>
      <c r="B2843" s="78" t="s">
        <v>160</v>
      </c>
      <c r="C2843" s="65">
        <v>0.29166666666666669</v>
      </c>
      <c r="D2843" s="65">
        <v>0.29166666666666669</v>
      </c>
      <c r="E2843" s="66">
        <v>0.70833333333333337</v>
      </c>
      <c r="F2843" s="66">
        <v>0.70833333333333337</v>
      </c>
      <c r="G2843" s="67"/>
      <c r="H2843" s="67"/>
      <c r="I2843" s="68" t="s">
        <v>63</v>
      </c>
      <c r="J2843" s="48"/>
      <c r="K2843" s="69">
        <v>0</v>
      </c>
      <c r="L2843" s="67">
        <v>0</v>
      </c>
      <c r="M2843" s="70">
        <v>0</v>
      </c>
      <c r="N2843" s="34">
        <f t="shared" si="468"/>
        <v>0.375</v>
      </c>
      <c r="O2843" s="38">
        <f t="shared" si="469"/>
        <v>0.375</v>
      </c>
      <c r="P2843" s="72" t="s">
        <v>94</v>
      </c>
      <c r="Q2843" s="43">
        <v>44810</v>
      </c>
      <c r="R2843" s="35">
        <v>0</v>
      </c>
      <c r="S2843" s="35">
        <v>0</v>
      </c>
      <c r="T2843" s="10" t="str">
        <f t="shared" si="465"/>
        <v>Sem - 37</v>
      </c>
      <c r="U2843" s="10" t="str">
        <f t="shared" si="466"/>
        <v>Septembre</v>
      </c>
      <c r="V2843" s="36" t="s">
        <v>823</v>
      </c>
      <c r="W2843" s="34"/>
      <c r="X2843" s="91">
        <f t="shared" si="467"/>
        <v>0</v>
      </c>
      <c r="Y2843" s="92" t="str">
        <f>VLOOKUP('CM-CIC'!B2774,Annuaire_roster!B:F,4,0)</f>
        <v>HAOUACH Ikram</v>
      </c>
      <c r="Z2843" s="37" t="s">
        <v>110</v>
      </c>
      <c r="AA2843" s="60" t="s">
        <v>232</v>
      </c>
      <c r="AB2843" s="35" t="s">
        <v>63</v>
      </c>
      <c r="AC2843" s="35" t="s">
        <v>63</v>
      </c>
      <c r="AD2843" s="35" t="s">
        <v>63</v>
      </c>
      <c r="AE2843" s="44" t="s">
        <v>63</v>
      </c>
      <c r="AF2843" s="61"/>
      <c r="AG2843" s="45"/>
    </row>
    <row r="2844" spans="1:33" x14ac:dyDescent="0.2">
      <c r="A2844" s="59">
        <f>+VLOOKUP(B2844,Annuaire_roster!B:G,5,0)</f>
        <v>1167</v>
      </c>
      <c r="B2844" s="78" t="s">
        <v>71</v>
      </c>
      <c r="C2844" s="65">
        <v>0.29166666666666669</v>
      </c>
      <c r="D2844" s="65">
        <v>0.29166666666666669</v>
      </c>
      <c r="E2844" s="66">
        <v>0.70833333333333337</v>
      </c>
      <c r="F2844" s="66">
        <v>0.70833333333333337</v>
      </c>
      <c r="G2844" s="67"/>
      <c r="H2844" s="67"/>
      <c r="I2844" s="68" t="s">
        <v>63</v>
      </c>
      <c r="J2844" s="48"/>
      <c r="K2844" s="69">
        <v>0</v>
      </c>
      <c r="L2844" s="67">
        <v>0</v>
      </c>
      <c r="M2844" s="70">
        <v>0</v>
      </c>
      <c r="N2844" s="34">
        <f t="shared" si="468"/>
        <v>0.375</v>
      </c>
      <c r="O2844" s="38">
        <f t="shared" si="469"/>
        <v>0.375</v>
      </c>
      <c r="P2844" s="72" t="s">
        <v>94</v>
      </c>
      <c r="Q2844" s="43">
        <v>44810</v>
      </c>
      <c r="R2844" s="35">
        <v>0</v>
      </c>
      <c r="S2844" s="35">
        <v>0</v>
      </c>
      <c r="T2844" s="10" t="str">
        <f t="shared" si="465"/>
        <v>Sem - 37</v>
      </c>
      <c r="U2844" s="10" t="str">
        <f t="shared" si="466"/>
        <v>Septembre</v>
      </c>
      <c r="V2844" s="36" t="s">
        <v>824</v>
      </c>
      <c r="W2844" s="34"/>
      <c r="X2844" s="91">
        <f t="shared" si="467"/>
        <v>0</v>
      </c>
      <c r="Y2844" s="92" t="str">
        <f>VLOOKUP('CM-CIC'!B2775,Annuaire_roster!B:F,4,0)</f>
        <v>HAOUACH Ikram</v>
      </c>
      <c r="Z2844" s="37" t="s">
        <v>110</v>
      </c>
      <c r="AA2844" s="60" t="s">
        <v>232</v>
      </c>
      <c r="AB2844" s="35" t="s">
        <v>63</v>
      </c>
      <c r="AC2844" s="35" t="s">
        <v>63</v>
      </c>
      <c r="AD2844" s="35" t="s">
        <v>63</v>
      </c>
      <c r="AE2844" s="44" t="s">
        <v>63</v>
      </c>
      <c r="AF2844" s="61"/>
      <c r="AG2844" s="45"/>
    </row>
    <row r="2845" spans="1:33" x14ac:dyDescent="0.2">
      <c r="A2845" s="59">
        <f>+VLOOKUP(B2845,Annuaire_roster!B:G,5,0)</f>
        <v>952</v>
      </c>
      <c r="B2845" s="78" t="s">
        <v>101</v>
      </c>
      <c r="C2845" s="65">
        <v>0.375</v>
      </c>
      <c r="D2845" s="65">
        <v>0.375</v>
      </c>
      <c r="E2845" s="66">
        <v>0.79166666666666663</v>
      </c>
      <c r="F2845" s="66">
        <v>0.79166666666666663</v>
      </c>
      <c r="G2845" s="67"/>
      <c r="H2845" s="67"/>
      <c r="I2845" s="68" t="s">
        <v>63</v>
      </c>
      <c r="J2845" s="48"/>
      <c r="K2845" s="69">
        <v>0</v>
      </c>
      <c r="L2845" s="67">
        <v>0</v>
      </c>
      <c r="M2845" s="70">
        <v>0</v>
      </c>
      <c r="N2845" s="34">
        <f t="shared" si="468"/>
        <v>0.37499999999999994</v>
      </c>
      <c r="O2845" s="38">
        <f t="shared" si="469"/>
        <v>0.37499999999999994</v>
      </c>
      <c r="P2845" s="72" t="s">
        <v>94</v>
      </c>
      <c r="Q2845" s="43">
        <v>44810</v>
      </c>
      <c r="R2845" s="35">
        <v>0</v>
      </c>
      <c r="S2845" s="35">
        <v>0</v>
      </c>
      <c r="T2845" s="10" t="str">
        <f t="shared" si="465"/>
        <v>Sem - 37</v>
      </c>
      <c r="U2845" s="10" t="str">
        <f t="shared" si="466"/>
        <v>Septembre</v>
      </c>
      <c r="V2845" s="36" t="s">
        <v>825</v>
      </c>
      <c r="W2845" s="34"/>
      <c r="X2845" s="91">
        <f t="shared" si="467"/>
        <v>0</v>
      </c>
      <c r="Y2845" s="92" t="str">
        <f>VLOOKUP('CM-CIC'!B2776,Annuaire_roster!B:F,4,0)</f>
        <v>OUAQERROUCH Nour-El Houda</v>
      </c>
      <c r="Z2845" s="37" t="s">
        <v>110</v>
      </c>
      <c r="AA2845" s="60" t="s">
        <v>232</v>
      </c>
      <c r="AB2845" s="35" t="s">
        <v>63</v>
      </c>
      <c r="AC2845" s="35" t="s">
        <v>63</v>
      </c>
      <c r="AD2845" s="35" t="s">
        <v>63</v>
      </c>
      <c r="AE2845" s="44" t="s">
        <v>63</v>
      </c>
      <c r="AF2845" s="61"/>
      <c r="AG2845" s="45"/>
    </row>
    <row r="2846" spans="1:33" x14ac:dyDescent="0.2">
      <c r="A2846" s="59">
        <f>+VLOOKUP(B2846,Annuaire_roster!B:G,5,0)</f>
        <v>1008</v>
      </c>
      <c r="B2846" s="78" t="s">
        <v>104</v>
      </c>
      <c r="C2846" s="65">
        <v>0.375</v>
      </c>
      <c r="D2846" s="65">
        <v>0.375</v>
      </c>
      <c r="E2846" s="66">
        <v>0.79166666666666663</v>
      </c>
      <c r="F2846" s="66">
        <v>0.79166666666666663</v>
      </c>
      <c r="G2846" s="67"/>
      <c r="H2846" s="67"/>
      <c r="I2846" s="68" t="s">
        <v>63</v>
      </c>
      <c r="J2846" s="67"/>
      <c r="K2846" s="69">
        <v>0</v>
      </c>
      <c r="L2846" s="67">
        <v>0</v>
      </c>
      <c r="M2846" s="70">
        <v>0</v>
      </c>
      <c r="N2846" s="34">
        <f t="shared" si="468"/>
        <v>0.37499999999999994</v>
      </c>
      <c r="O2846" s="38">
        <f t="shared" si="469"/>
        <v>0.37499999999999994</v>
      </c>
      <c r="P2846" s="72" t="s">
        <v>94</v>
      </c>
      <c r="Q2846" s="134">
        <v>44810</v>
      </c>
      <c r="R2846" s="35">
        <v>0</v>
      </c>
      <c r="S2846" s="35">
        <v>0</v>
      </c>
      <c r="T2846" s="10" t="str">
        <f t="shared" si="465"/>
        <v>Sem - 37</v>
      </c>
      <c r="U2846" s="10" t="str">
        <f t="shared" si="466"/>
        <v>Septembre</v>
      </c>
      <c r="V2846" s="36" t="s">
        <v>826</v>
      </c>
      <c r="W2846" s="34"/>
      <c r="X2846" s="91">
        <f t="shared" si="467"/>
        <v>0</v>
      </c>
      <c r="Y2846" s="92" t="str">
        <f>VLOOKUP('CM-CIC'!B2777,Annuaire_roster!B:F,4,0)</f>
        <v>HAOUACH Ikram</v>
      </c>
      <c r="Z2846" s="37" t="s">
        <v>110</v>
      </c>
      <c r="AA2846" s="60" t="s">
        <v>232</v>
      </c>
      <c r="AB2846" s="35" t="s">
        <v>63</v>
      </c>
      <c r="AC2846" s="35" t="s">
        <v>63</v>
      </c>
      <c r="AD2846" s="35" t="s">
        <v>63</v>
      </c>
      <c r="AE2846" s="44" t="s">
        <v>63</v>
      </c>
      <c r="AF2846" s="61"/>
      <c r="AG2846" s="45"/>
    </row>
    <row r="2847" spans="1:33" x14ac:dyDescent="0.2">
      <c r="A2847" s="59">
        <f>+VLOOKUP(B2847,Annuaire_roster!B:G,5,0)</f>
        <v>1131</v>
      </c>
      <c r="B2847" s="78" t="s">
        <v>179</v>
      </c>
      <c r="C2847" s="65">
        <v>0.375</v>
      </c>
      <c r="D2847" s="65">
        <v>0.375</v>
      </c>
      <c r="E2847" s="66">
        <v>0.79166666666666663</v>
      </c>
      <c r="F2847" s="66">
        <v>0.79166666666666663</v>
      </c>
      <c r="G2847" s="67"/>
      <c r="H2847" s="67"/>
      <c r="I2847" s="68" t="s">
        <v>63</v>
      </c>
      <c r="J2847" s="67"/>
      <c r="K2847" s="69">
        <v>0</v>
      </c>
      <c r="L2847" s="67">
        <v>0</v>
      </c>
      <c r="M2847" s="70">
        <v>0</v>
      </c>
      <c r="N2847" s="34">
        <f t="shared" si="468"/>
        <v>0.37499999999999994</v>
      </c>
      <c r="O2847" s="38">
        <f t="shared" si="469"/>
        <v>0.37499999999999994</v>
      </c>
      <c r="P2847" s="72" t="s">
        <v>94</v>
      </c>
      <c r="Q2847" s="134">
        <v>44810</v>
      </c>
      <c r="R2847" s="35">
        <v>0</v>
      </c>
      <c r="S2847" s="35">
        <v>0</v>
      </c>
      <c r="T2847" s="10" t="str">
        <f t="shared" si="465"/>
        <v>Sem - 37</v>
      </c>
      <c r="U2847" s="10" t="str">
        <f t="shared" si="466"/>
        <v>Septembre</v>
      </c>
      <c r="V2847" s="36" t="s">
        <v>827</v>
      </c>
      <c r="W2847" s="34"/>
      <c r="X2847" s="91">
        <f t="shared" si="467"/>
        <v>0</v>
      </c>
      <c r="Y2847" s="92" t="str">
        <f>VLOOKUP('CM-CIC'!B2778,Annuaire_roster!B:F,4,0)</f>
        <v>OUAQERROUCH Nour-El Houda</v>
      </c>
      <c r="Z2847" s="37" t="s">
        <v>110</v>
      </c>
      <c r="AA2847" s="60" t="s">
        <v>232</v>
      </c>
      <c r="AB2847" s="35" t="s">
        <v>63</v>
      </c>
      <c r="AC2847" s="35" t="s">
        <v>63</v>
      </c>
      <c r="AD2847" s="35" t="s">
        <v>63</v>
      </c>
      <c r="AE2847" s="44" t="s">
        <v>63</v>
      </c>
      <c r="AF2847" s="61"/>
      <c r="AG2847" s="45"/>
    </row>
    <row r="2848" spans="1:33" x14ac:dyDescent="0.2">
      <c r="A2848" s="59">
        <f>+VLOOKUP(B2848,Annuaire_roster!B:G,5,0)</f>
        <v>1170</v>
      </c>
      <c r="B2848" s="78" t="s">
        <v>68</v>
      </c>
      <c r="C2848" s="65">
        <v>0.375</v>
      </c>
      <c r="D2848" s="65">
        <v>0.375</v>
      </c>
      <c r="E2848" s="66">
        <v>0.79166666666666663</v>
      </c>
      <c r="F2848" s="66">
        <v>0.79166666666666663</v>
      </c>
      <c r="G2848" s="67"/>
      <c r="H2848" s="67"/>
      <c r="I2848" s="68" t="s">
        <v>63</v>
      </c>
      <c r="J2848" s="48"/>
      <c r="K2848" s="69">
        <v>0</v>
      </c>
      <c r="L2848" s="67">
        <v>0</v>
      </c>
      <c r="M2848" s="70">
        <v>0</v>
      </c>
      <c r="N2848" s="34">
        <f t="shared" si="468"/>
        <v>0.37499999999999994</v>
      </c>
      <c r="O2848" s="38">
        <f t="shared" si="469"/>
        <v>0.37499999999999994</v>
      </c>
      <c r="P2848" s="72" t="s">
        <v>94</v>
      </c>
      <c r="Q2848" s="43">
        <v>44810</v>
      </c>
      <c r="R2848" s="35">
        <v>0</v>
      </c>
      <c r="S2848" s="35">
        <v>0</v>
      </c>
      <c r="T2848" s="10" t="str">
        <f t="shared" si="465"/>
        <v>Sem - 37</v>
      </c>
      <c r="U2848" s="10" t="str">
        <f t="shared" si="466"/>
        <v>Septembre</v>
      </c>
      <c r="V2848" s="36" t="s">
        <v>828</v>
      </c>
      <c r="W2848" s="34"/>
      <c r="X2848" s="91">
        <f t="shared" si="467"/>
        <v>0</v>
      </c>
      <c r="Y2848" s="92" t="str">
        <f>VLOOKUP('CM-CIC'!B2779,Annuaire_roster!B:F,4,0)</f>
        <v>HAOUACH Ikram</v>
      </c>
      <c r="Z2848" s="37" t="s">
        <v>110</v>
      </c>
      <c r="AA2848" s="60" t="s">
        <v>232</v>
      </c>
      <c r="AB2848" s="35" t="s">
        <v>63</v>
      </c>
      <c r="AC2848" s="35" t="s">
        <v>63</v>
      </c>
      <c r="AD2848" s="35" t="s">
        <v>63</v>
      </c>
      <c r="AE2848" s="44" t="s">
        <v>63</v>
      </c>
      <c r="AF2848" s="61"/>
      <c r="AG2848" s="45"/>
    </row>
    <row r="2849" spans="1:33" x14ac:dyDescent="0.2">
      <c r="A2849" s="59">
        <f>+VLOOKUP(B2849,Annuaire_roster!B:G,5,0)</f>
        <v>1192</v>
      </c>
      <c r="B2849" s="78" t="s">
        <v>159</v>
      </c>
      <c r="C2849" s="65">
        <v>0.375</v>
      </c>
      <c r="D2849" s="65">
        <v>0.375</v>
      </c>
      <c r="E2849" s="66">
        <v>0.79166666666666663</v>
      </c>
      <c r="F2849" s="66">
        <v>0.79166666666666663</v>
      </c>
      <c r="G2849" s="67"/>
      <c r="H2849" s="67"/>
      <c r="I2849" s="68" t="s">
        <v>63</v>
      </c>
      <c r="J2849" s="67"/>
      <c r="K2849" s="69">
        <v>0</v>
      </c>
      <c r="L2849" s="67">
        <v>0</v>
      </c>
      <c r="M2849" s="70">
        <v>0</v>
      </c>
      <c r="N2849" s="34">
        <f t="shared" si="468"/>
        <v>0.37499999999999994</v>
      </c>
      <c r="O2849" s="38">
        <f t="shared" si="469"/>
        <v>0.37499999999999994</v>
      </c>
      <c r="P2849" s="72" t="s">
        <v>94</v>
      </c>
      <c r="Q2849" s="134">
        <v>44810</v>
      </c>
      <c r="R2849" s="35">
        <v>0</v>
      </c>
      <c r="S2849" s="35">
        <v>0</v>
      </c>
      <c r="T2849" s="10" t="str">
        <f t="shared" si="465"/>
        <v>Sem - 37</v>
      </c>
      <c r="U2849" s="10" t="str">
        <f t="shared" si="466"/>
        <v>Septembre</v>
      </c>
      <c r="V2849" s="36" t="s">
        <v>829</v>
      </c>
      <c r="W2849" s="34"/>
      <c r="X2849" s="91">
        <f t="shared" si="467"/>
        <v>0</v>
      </c>
      <c r="Y2849" s="92" t="str">
        <f>VLOOKUP('CM-CIC'!B2780,Annuaire_roster!B:F,4,0)</f>
        <v>HAOUACH Ikram</v>
      </c>
      <c r="Z2849" s="37" t="s">
        <v>110</v>
      </c>
      <c r="AA2849" s="60" t="s">
        <v>232</v>
      </c>
      <c r="AB2849" s="35" t="s">
        <v>63</v>
      </c>
      <c r="AC2849" s="35" t="s">
        <v>63</v>
      </c>
      <c r="AD2849" s="35" t="s">
        <v>63</v>
      </c>
      <c r="AE2849" s="44" t="s">
        <v>63</v>
      </c>
      <c r="AF2849" s="61"/>
      <c r="AG2849" s="45"/>
    </row>
    <row r="2850" spans="1:33" x14ac:dyDescent="0.2">
      <c r="A2850" s="59">
        <f>+VLOOKUP(B2850,Annuaire_roster!B:G,5,0)</f>
        <v>1396</v>
      </c>
      <c r="B2850" s="78" t="s">
        <v>143</v>
      </c>
      <c r="C2850" s="65">
        <v>0.375</v>
      </c>
      <c r="D2850" s="65">
        <v>0.375</v>
      </c>
      <c r="E2850" s="66">
        <v>0.79166666666666663</v>
      </c>
      <c r="F2850" s="66">
        <v>0.79166666666666663</v>
      </c>
      <c r="G2850" s="67"/>
      <c r="H2850" s="67"/>
      <c r="I2850" s="68" t="s">
        <v>63</v>
      </c>
      <c r="J2850" s="67"/>
      <c r="K2850" s="69">
        <v>0</v>
      </c>
      <c r="L2850" s="67">
        <v>0</v>
      </c>
      <c r="M2850" s="70">
        <v>0</v>
      </c>
      <c r="N2850" s="34">
        <f t="shared" si="468"/>
        <v>0.37499999999999994</v>
      </c>
      <c r="O2850" s="38">
        <f t="shared" si="469"/>
        <v>0.37499999999999994</v>
      </c>
      <c r="P2850" s="72" t="s">
        <v>94</v>
      </c>
      <c r="Q2850" s="134">
        <v>44810</v>
      </c>
      <c r="R2850" s="35">
        <v>0</v>
      </c>
      <c r="S2850" s="35">
        <v>0</v>
      </c>
      <c r="T2850" s="10" t="str">
        <f t="shared" si="465"/>
        <v>Sem - 37</v>
      </c>
      <c r="U2850" s="10" t="str">
        <f t="shared" si="466"/>
        <v>Septembre</v>
      </c>
      <c r="V2850" s="36" t="s">
        <v>830</v>
      </c>
      <c r="W2850" s="34"/>
      <c r="X2850" s="91">
        <f t="shared" si="467"/>
        <v>0</v>
      </c>
      <c r="Y2850" s="92" t="str">
        <f>VLOOKUP('CM-CIC'!B2781,Annuaire_roster!B:F,4,0)</f>
        <v>HAOUACH Ikram</v>
      </c>
      <c r="Z2850" s="37" t="s">
        <v>110</v>
      </c>
      <c r="AA2850" s="60" t="s">
        <v>232</v>
      </c>
      <c r="AB2850" s="35" t="s">
        <v>63</v>
      </c>
      <c r="AC2850" s="35" t="s">
        <v>63</v>
      </c>
      <c r="AD2850" s="35" t="s">
        <v>63</v>
      </c>
      <c r="AE2850" s="44" t="s">
        <v>63</v>
      </c>
      <c r="AF2850" s="61"/>
      <c r="AG2850" s="45"/>
    </row>
    <row r="2851" spans="1:33" x14ac:dyDescent="0.2">
      <c r="A2851" s="59">
        <f>+VLOOKUP(B2851,Annuaire_roster!B:G,5,0)</f>
        <v>1442</v>
      </c>
      <c r="B2851" s="78" t="s">
        <v>152</v>
      </c>
      <c r="C2851" s="65">
        <v>0.375</v>
      </c>
      <c r="D2851" s="65">
        <v>0.375</v>
      </c>
      <c r="E2851" s="66">
        <v>0.79166666666666663</v>
      </c>
      <c r="F2851" s="66">
        <v>0.79166666666666663</v>
      </c>
      <c r="G2851" s="67"/>
      <c r="H2851" s="67"/>
      <c r="I2851" s="68" t="s">
        <v>63</v>
      </c>
      <c r="J2851" s="67"/>
      <c r="K2851" s="69">
        <v>0</v>
      </c>
      <c r="L2851" s="67">
        <v>0</v>
      </c>
      <c r="M2851" s="70">
        <v>0</v>
      </c>
      <c r="N2851" s="34">
        <f t="shared" si="468"/>
        <v>0.37499999999999994</v>
      </c>
      <c r="O2851" s="38">
        <f t="shared" si="469"/>
        <v>0.37499999999999994</v>
      </c>
      <c r="P2851" s="72" t="s">
        <v>94</v>
      </c>
      <c r="Q2851" s="43">
        <v>44810</v>
      </c>
      <c r="R2851" s="35">
        <v>0</v>
      </c>
      <c r="S2851" s="35">
        <v>0</v>
      </c>
      <c r="T2851" s="10" t="str">
        <f t="shared" si="465"/>
        <v>Sem - 37</v>
      </c>
      <c r="U2851" s="10" t="str">
        <f t="shared" si="466"/>
        <v>Septembre</v>
      </c>
      <c r="V2851" s="36" t="s">
        <v>831</v>
      </c>
      <c r="W2851" s="34"/>
      <c r="X2851" s="91">
        <f t="shared" si="467"/>
        <v>0</v>
      </c>
      <c r="Y2851" s="92" t="str">
        <f>VLOOKUP('CM-CIC'!B2782,Annuaire_roster!B:F,4,0)</f>
        <v>HAOUACH Ikram</v>
      </c>
      <c r="Z2851" s="37" t="s">
        <v>110</v>
      </c>
      <c r="AA2851" s="60" t="s">
        <v>232</v>
      </c>
      <c r="AB2851" s="35" t="s">
        <v>63</v>
      </c>
      <c r="AC2851" s="35" t="s">
        <v>63</v>
      </c>
      <c r="AD2851" s="35" t="s">
        <v>63</v>
      </c>
      <c r="AE2851" s="44" t="s">
        <v>63</v>
      </c>
      <c r="AF2851" s="61"/>
      <c r="AG2851" s="45"/>
    </row>
    <row r="2852" spans="1:33" x14ac:dyDescent="0.2">
      <c r="A2852" s="59">
        <f>+VLOOKUP(B2852,Annuaire_roster!B:G,5,0)</f>
        <v>1444</v>
      </c>
      <c r="B2852" s="78" t="s">
        <v>153</v>
      </c>
      <c r="C2852" s="65">
        <v>0.375</v>
      </c>
      <c r="D2852" s="65">
        <v>0.375</v>
      </c>
      <c r="E2852" s="66">
        <v>0.79166666666666663</v>
      </c>
      <c r="F2852" s="66">
        <v>0.79166666666666663</v>
      </c>
      <c r="G2852" s="67"/>
      <c r="H2852" s="67"/>
      <c r="I2852" s="68" t="s">
        <v>63</v>
      </c>
      <c r="J2852" s="48"/>
      <c r="K2852" s="69">
        <v>0</v>
      </c>
      <c r="L2852" s="67">
        <v>0</v>
      </c>
      <c r="M2852" s="70">
        <v>0</v>
      </c>
      <c r="N2852" s="34">
        <f t="shared" si="468"/>
        <v>0.37499999999999994</v>
      </c>
      <c r="O2852" s="38">
        <f t="shared" si="469"/>
        <v>0.37499999999999994</v>
      </c>
      <c r="P2852" s="72" t="s">
        <v>94</v>
      </c>
      <c r="Q2852" s="43">
        <v>44810</v>
      </c>
      <c r="R2852" s="35">
        <v>0</v>
      </c>
      <c r="S2852" s="35">
        <v>0</v>
      </c>
      <c r="T2852" s="10" t="str">
        <f t="shared" si="465"/>
        <v>Sem - 37</v>
      </c>
      <c r="U2852" s="10" t="str">
        <f t="shared" si="466"/>
        <v>Septembre</v>
      </c>
      <c r="V2852" s="36" t="s">
        <v>832</v>
      </c>
      <c r="W2852" s="34"/>
      <c r="X2852" s="91">
        <f t="shared" si="467"/>
        <v>0</v>
      </c>
      <c r="Y2852" s="92" t="str">
        <f>VLOOKUP('CM-CIC'!B2783,Annuaire_roster!B:F,4,0)</f>
        <v>HAOUACH Ikram</v>
      </c>
      <c r="Z2852" s="37" t="s">
        <v>110</v>
      </c>
      <c r="AA2852" s="60" t="s">
        <v>232</v>
      </c>
      <c r="AB2852" s="35" t="s">
        <v>63</v>
      </c>
      <c r="AC2852" s="35" t="s">
        <v>63</v>
      </c>
      <c r="AD2852" s="35" t="s">
        <v>63</v>
      </c>
      <c r="AE2852" s="44" t="s">
        <v>63</v>
      </c>
      <c r="AF2852" s="61"/>
      <c r="AG2852" s="45"/>
    </row>
    <row r="2853" spans="1:33" x14ac:dyDescent="0.2">
      <c r="A2853" s="59">
        <f>+VLOOKUP(B2853,Annuaire_roster!B:G,5,0)</f>
        <v>1443</v>
      </c>
      <c r="B2853" s="78" t="s">
        <v>154</v>
      </c>
      <c r="C2853" s="65">
        <v>0.375</v>
      </c>
      <c r="D2853" s="65">
        <v>0.375</v>
      </c>
      <c r="E2853" s="71">
        <v>0.79166666666666663</v>
      </c>
      <c r="F2853" s="66">
        <v>0.79166666666666663</v>
      </c>
      <c r="G2853" s="67"/>
      <c r="H2853" s="67"/>
      <c r="I2853" s="68" t="s">
        <v>63</v>
      </c>
      <c r="J2853" s="67"/>
      <c r="K2853" s="69">
        <v>0</v>
      </c>
      <c r="L2853" s="107">
        <v>0</v>
      </c>
      <c r="M2853" s="70">
        <v>0</v>
      </c>
      <c r="N2853" s="34">
        <f t="shared" si="468"/>
        <v>0.37499999999999994</v>
      </c>
      <c r="O2853" s="38">
        <f t="shared" si="469"/>
        <v>0.37499999999999994</v>
      </c>
      <c r="P2853" s="72" t="s">
        <v>94</v>
      </c>
      <c r="Q2853" s="43">
        <v>44810</v>
      </c>
      <c r="R2853" s="35">
        <v>0</v>
      </c>
      <c r="S2853" s="35">
        <v>0</v>
      </c>
      <c r="T2853" s="10" t="str">
        <f t="shared" si="465"/>
        <v>Sem - 37</v>
      </c>
      <c r="U2853" s="10" t="str">
        <f t="shared" si="466"/>
        <v>Septembre</v>
      </c>
      <c r="V2853" s="36" t="s">
        <v>833</v>
      </c>
      <c r="W2853" s="34"/>
      <c r="X2853" s="91">
        <f t="shared" si="467"/>
        <v>0</v>
      </c>
      <c r="Y2853" s="92" t="str">
        <f>VLOOKUP('CM-CIC'!B2784,Annuaire_roster!B:F,4,0)</f>
        <v>HAOUACH Ikram</v>
      </c>
      <c r="Z2853" s="37" t="s">
        <v>110</v>
      </c>
      <c r="AA2853" s="60" t="s">
        <v>232</v>
      </c>
      <c r="AB2853" s="35" t="s">
        <v>63</v>
      </c>
      <c r="AC2853" s="35" t="s">
        <v>63</v>
      </c>
      <c r="AD2853" s="35" t="s">
        <v>63</v>
      </c>
      <c r="AE2853" s="44" t="s">
        <v>63</v>
      </c>
      <c r="AF2853" s="61"/>
      <c r="AG2853" s="45"/>
    </row>
    <row r="2854" spans="1:33" x14ac:dyDescent="0.2">
      <c r="A2854" s="59">
        <f>+VLOOKUP(B2854,Annuaire_roster!B:G,5,0)</f>
        <v>1499</v>
      </c>
      <c r="B2854" s="78" t="s">
        <v>162</v>
      </c>
      <c r="C2854" s="65">
        <v>0.375</v>
      </c>
      <c r="D2854" s="65">
        <v>0.375</v>
      </c>
      <c r="E2854" s="66">
        <v>0.79166666666666663</v>
      </c>
      <c r="F2854" s="66">
        <v>0.79166666666666663</v>
      </c>
      <c r="G2854" s="67"/>
      <c r="H2854" s="67"/>
      <c r="I2854" s="68" t="s">
        <v>63</v>
      </c>
      <c r="J2854" s="67"/>
      <c r="K2854" s="69">
        <v>0</v>
      </c>
      <c r="L2854" s="67">
        <v>0</v>
      </c>
      <c r="M2854" s="70">
        <v>0</v>
      </c>
      <c r="N2854" s="34">
        <f t="shared" si="468"/>
        <v>0.37499999999999994</v>
      </c>
      <c r="O2854" s="38">
        <f t="shared" si="469"/>
        <v>0.37499999999999994</v>
      </c>
      <c r="P2854" s="72" t="s">
        <v>94</v>
      </c>
      <c r="Q2854" s="134">
        <v>44810</v>
      </c>
      <c r="R2854" s="35">
        <v>0</v>
      </c>
      <c r="S2854" s="35">
        <v>0</v>
      </c>
      <c r="T2854" s="10" t="str">
        <f t="shared" si="465"/>
        <v>Sem - 37</v>
      </c>
      <c r="U2854" s="10" t="str">
        <f t="shared" si="466"/>
        <v>Septembre</v>
      </c>
      <c r="V2854" s="36" t="s">
        <v>834</v>
      </c>
      <c r="W2854" s="34"/>
      <c r="X2854" s="91">
        <f t="shared" si="467"/>
        <v>0</v>
      </c>
      <c r="Y2854" s="92" t="str">
        <f>VLOOKUP('CM-CIC'!B2785,Annuaire_roster!B:F,4,0)</f>
        <v>OUAQERROUCH Nour-El Houda</v>
      </c>
      <c r="Z2854" s="37" t="s">
        <v>110</v>
      </c>
      <c r="AA2854" s="60" t="s">
        <v>232</v>
      </c>
      <c r="AB2854" s="35" t="s">
        <v>63</v>
      </c>
      <c r="AC2854" s="35" t="s">
        <v>63</v>
      </c>
      <c r="AD2854" s="35" t="s">
        <v>63</v>
      </c>
      <c r="AE2854" s="44" t="s">
        <v>63</v>
      </c>
      <c r="AF2854" s="61"/>
      <c r="AG2854" s="45"/>
    </row>
    <row r="2855" spans="1:33" x14ac:dyDescent="0.2">
      <c r="A2855" s="59">
        <f>+VLOOKUP(B2855,Annuaire_roster!B:G,5,0)</f>
        <v>1498</v>
      </c>
      <c r="B2855" s="78" t="s">
        <v>180</v>
      </c>
      <c r="C2855" s="65">
        <v>0.375</v>
      </c>
      <c r="D2855" s="65">
        <v>0.375</v>
      </c>
      <c r="E2855" s="66">
        <v>0.79166666666666663</v>
      </c>
      <c r="F2855" s="66">
        <v>0.79166666666666663</v>
      </c>
      <c r="G2855" s="67"/>
      <c r="H2855" s="67"/>
      <c r="I2855" s="68" t="s">
        <v>63</v>
      </c>
      <c r="J2855" s="67"/>
      <c r="K2855" s="69">
        <v>0</v>
      </c>
      <c r="L2855" s="67">
        <v>0</v>
      </c>
      <c r="M2855" s="70">
        <v>0</v>
      </c>
      <c r="N2855" s="34">
        <f t="shared" si="468"/>
        <v>0.37499999999999994</v>
      </c>
      <c r="O2855" s="38">
        <f t="shared" si="469"/>
        <v>0.37499999999999994</v>
      </c>
      <c r="P2855" s="72" t="s">
        <v>94</v>
      </c>
      <c r="Q2855" s="134">
        <v>44810</v>
      </c>
      <c r="R2855" s="35">
        <v>0</v>
      </c>
      <c r="S2855" s="35">
        <v>0</v>
      </c>
      <c r="T2855" s="10" t="str">
        <f t="shared" si="465"/>
        <v>Sem - 37</v>
      </c>
      <c r="U2855" s="10" t="str">
        <f t="shared" si="466"/>
        <v>Septembre</v>
      </c>
      <c r="V2855" s="36" t="s">
        <v>835</v>
      </c>
      <c r="W2855" s="34"/>
      <c r="X2855" s="91">
        <f t="shared" si="467"/>
        <v>0</v>
      </c>
      <c r="Y2855" s="92" t="str">
        <f>VLOOKUP('CM-CIC'!B2786,Annuaire_roster!B:F,4,0)</f>
        <v>OUAQERROUCH Nour-El Houda</v>
      </c>
      <c r="Z2855" s="37" t="s">
        <v>110</v>
      </c>
      <c r="AA2855" s="60" t="s">
        <v>232</v>
      </c>
      <c r="AB2855" s="35" t="s">
        <v>63</v>
      </c>
      <c r="AC2855" s="35" t="s">
        <v>63</v>
      </c>
      <c r="AD2855" s="35" t="s">
        <v>63</v>
      </c>
      <c r="AE2855" s="44" t="s">
        <v>63</v>
      </c>
      <c r="AF2855" s="61"/>
      <c r="AG2855" s="45"/>
    </row>
    <row r="2856" spans="1:33" x14ac:dyDescent="0.2">
      <c r="A2856" s="59">
        <f>+VLOOKUP(B2856,Annuaire_roster!B:G,5,0)</f>
        <v>669</v>
      </c>
      <c r="B2856" s="78" t="s">
        <v>99</v>
      </c>
      <c r="C2856" s="65">
        <v>0.375</v>
      </c>
      <c r="D2856" s="65">
        <v>0.375</v>
      </c>
      <c r="E2856" s="66">
        <v>0.79166666666666663</v>
      </c>
      <c r="F2856" s="66">
        <v>0.79166666666666663</v>
      </c>
      <c r="G2856" s="67"/>
      <c r="H2856" s="67"/>
      <c r="I2856" s="68" t="s">
        <v>63</v>
      </c>
      <c r="J2856" s="48"/>
      <c r="K2856" s="69">
        <v>0</v>
      </c>
      <c r="L2856" s="67">
        <v>0</v>
      </c>
      <c r="M2856" s="70">
        <v>0</v>
      </c>
      <c r="N2856" s="34">
        <f t="shared" si="468"/>
        <v>0.37499999999999994</v>
      </c>
      <c r="O2856" s="38">
        <f t="shared" si="469"/>
        <v>0.37499999999999994</v>
      </c>
      <c r="P2856" s="72" t="s">
        <v>94</v>
      </c>
      <c r="Q2856" s="43">
        <v>44810</v>
      </c>
      <c r="R2856" s="35">
        <v>0</v>
      </c>
      <c r="S2856" s="35">
        <v>0</v>
      </c>
      <c r="T2856" s="10" t="str">
        <f t="shared" si="465"/>
        <v>Sem - 37</v>
      </c>
      <c r="U2856" s="10" t="str">
        <f t="shared" si="466"/>
        <v>Septembre</v>
      </c>
      <c r="V2856" s="36" t="s">
        <v>836</v>
      </c>
      <c r="W2856" s="34"/>
      <c r="X2856" s="91">
        <f t="shared" si="467"/>
        <v>0</v>
      </c>
      <c r="Y2856" s="92" t="str">
        <f>VLOOKUP('CM-CIC'!B2787,Annuaire_roster!B:F,4,0)</f>
        <v>OUAQERROUCH Nour-El Houda</v>
      </c>
      <c r="Z2856" s="37" t="s">
        <v>110</v>
      </c>
      <c r="AA2856" s="60" t="s">
        <v>232</v>
      </c>
      <c r="AB2856" s="35" t="s">
        <v>63</v>
      </c>
      <c r="AC2856" s="35" t="s">
        <v>63</v>
      </c>
      <c r="AD2856" s="35" t="s">
        <v>63</v>
      </c>
      <c r="AE2856" s="44" t="s">
        <v>63</v>
      </c>
      <c r="AF2856" s="61"/>
      <c r="AG2856" s="45"/>
    </row>
    <row r="2857" spans="1:33" x14ac:dyDescent="0.2">
      <c r="A2857" s="59">
        <f>+VLOOKUP(B2857,Annuaire_roster!B:G,5,0)</f>
        <v>1397</v>
      </c>
      <c r="B2857" s="78" t="s">
        <v>145</v>
      </c>
      <c r="C2857" s="65">
        <v>0.375</v>
      </c>
      <c r="D2857" s="65">
        <v>0.375</v>
      </c>
      <c r="E2857" s="66">
        <v>0.79166666666666663</v>
      </c>
      <c r="F2857" s="66">
        <v>0.79166666666666663</v>
      </c>
      <c r="G2857" s="67"/>
      <c r="H2857" s="67"/>
      <c r="I2857" s="68" t="s">
        <v>63</v>
      </c>
      <c r="J2857" s="48"/>
      <c r="K2857" s="69">
        <v>0</v>
      </c>
      <c r="L2857" s="67">
        <v>0</v>
      </c>
      <c r="M2857" s="70">
        <v>0</v>
      </c>
      <c r="N2857" s="34">
        <f t="shared" si="468"/>
        <v>0.37499999999999994</v>
      </c>
      <c r="O2857" s="38">
        <f t="shared" si="469"/>
        <v>0.37499999999999994</v>
      </c>
      <c r="P2857" s="72" t="s">
        <v>94</v>
      </c>
      <c r="Q2857" s="43">
        <v>44810</v>
      </c>
      <c r="R2857" s="35">
        <v>0</v>
      </c>
      <c r="S2857" s="35">
        <v>0</v>
      </c>
      <c r="T2857" s="10" t="str">
        <f t="shared" si="465"/>
        <v>Sem - 37</v>
      </c>
      <c r="U2857" s="10" t="str">
        <f t="shared" si="466"/>
        <v>Septembre</v>
      </c>
      <c r="V2857" s="36" t="s">
        <v>837</v>
      </c>
      <c r="W2857" s="34"/>
      <c r="X2857" s="91">
        <f t="shared" si="467"/>
        <v>0</v>
      </c>
      <c r="Y2857" s="92" t="str">
        <f>VLOOKUP('CM-CIC'!B2788,Annuaire_roster!B:F,4,0)</f>
        <v>OUAQERROUCH Nour-El Houda</v>
      </c>
      <c r="Z2857" s="37" t="s">
        <v>110</v>
      </c>
      <c r="AA2857" s="60" t="s">
        <v>232</v>
      </c>
      <c r="AB2857" s="35" t="s">
        <v>63</v>
      </c>
      <c r="AC2857" s="35" t="s">
        <v>63</v>
      </c>
      <c r="AD2857" s="35" t="s">
        <v>63</v>
      </c>
      <c r="AE2857" s="44" t="s">
        <v>63</v>
      </c>
      <c r="AF2857" s="61"/>
      <c r="AG2857" s="45"/>
    </row>
    <row r="2858" spans="1:33" x14ac:dyDescent="0.2">
      <c r="A2858" s="59">
        <f>+VLOOKUP(B2858,Annuaire_roster!B:G,5,0)</f>
        <v>1388</v>
      </c>
      <c r="B2858" s="78" t="s">
        <v>125</v>
      </c>
      <c r="C2858" s="65">
        <v>0.375</v>
      </c>
      <c r="D2858" s="65">
        <v>0.375</v>
      </c>
      <c r="E2858" s="66">
        <v>0.79166666666666663</v>
      </c>
      <c r="F2858" s="66">
        <v>0.79166666666666663</v>
      </c>
      <c r="G2858" s="67"/>
      <c r="H2858" s="67"/>
      <c r="I2858" s="68" t="s">
        <v>63</v>
      </c>
      <c r="J2858" s="67"/>
      <c r="K2858" s="69">
        <v>0</v>
      </c>
      <c r="L2858" s="67">
        <v>0</v>
      </c>
      <c r="M2858" s="70">
        <v>0</v>
      </c>
      <c r="N2858" s="34">
        <f t="shared" si="468"/>
        <v>0.37499999999999994</v>
      </c>
      <c r="O2858" s="38">
        <f t="shared" si="469"/>
        <v>0.37499999999999994</v>
      </c>
      <c r="P2858" s="72" t="s">
        <v>94</v>
      </c>
      <c r="Q2858" s="134">
        <v>44810</v>
      </c>
      <c r="R2858" s="35">
        <v>0</v>
      </c>
      <c r="S2858" s="35">
        <v>0</v>
      </c>
      <c r="T2858" s="10" t="str">
        <f t="shared" si="465"/>
        <v>Sem - 37</v>
      </c>
      <c r="U2858" s="10" t="str">
        <f t="shared" si="466"/>
        <v>Septembre</v>
      </c>
      <c r="V2858" s="36" t="s">
        <v>838</v>
      </c>
      <c r="W2858" s="34"/>
      <c r="X2858" s="91">
        <f t="shared" si="467"/>
        <v>0</v>
      </c>
      <c r="Y2858" s="92" t="str">
        <f>VLOOKUP('CM-CIC'!B2789,Annuaire_roster!B:F,4,0)</f>
        <v>OUAQERROUCH Nour-El Houda</v>
      </c>
      <c r="Z2858" s="37" t="s">
        <v>110</v>
      </c>
      <c r="AA2858" s="60" t="s">
        <v>232</v>
      </c>
      <c r="AB2858" s="35" t="s">
        <v>63</v>
      </c>
      <c r="AC2858" s="35" t="s">
        <v>63</v>
      </c>
      <c r="AD2858" s="35" t="s">
        <v>63</v>
      </c>
      <c r="AE2858" s="44" t="s">
        <v>63</v>
      </c>
      <c r="AF2858" s="61"/>
      <c r="AG2858" s="45"/>
    </row>
    <row r="2859" spans="1:33" x14ac:dyDescent="0.2">
      <c r="A2859" s="59">
        <f>+VLOOKUP(B2859,Annuaire_roster!B:G,5,0)</f>
        <v>949</v>
      </c>
      <c r="B2859" s="78" t="s">
        <v>102</v>
      </c>
      <c r="C2859" s="65">
        <v>0.375</v>
      </c>
      <c r="D2859" s="65">
        <v>0.375</v>
      </c>
      <c r="E2859" s="66">
        <v>0.79166666666666663</v>
      </c>
      <c r="F2859" s="66">
        <v>0.79166666666666663</v>
      </c>
      <c r="G2859" s="67"/>
      <c r="H2859" s="67"/>
      <c r="I2859" s="68" t="s">
        <v>63</v>
      </c>
      <c r="J2859" s="67"/>
      <c r="K2859" s="69">
        <v>0</v>
      </c>
      <c r="L2859" s="67">
        <v>0</v>
      </c>
      <c r="M2859" s="70">
        <v>0</v>
      </c>
      <c r="N2859" s="34">
        <f t="shared" si="468"/>
        <v>0.37499999999999994</v>
      </c>
      <c r="O2859" s="38">
        <f t="shared" si="469"/>
        <v>0.37499999999999994</v>
      </c>
      <c r="P2859" s="72" t="s">
        <v>94</v>
      </c>
      <c r="Q2859" s="43">
        <v>44810</v>
      </c>
      <c r="R2859" s="35">
        <v>0</v>
      </c>
      <c r="S2859" s="35">
        <v>0</v>
      </c>
      <c r="T2859" s="10" t="str">
        <f t="shared" si="465"/>
        <v>Sem - 37</v>
      </c>
      <c r="U2859" s="10" t="str">
        <f t="shared" si="466"/>
        <v>Septembre</v>
      </c>
      <c r="V2859" s="36" t="s">
        <v>839</v>
      </c>
      <c r="W2859" s="34"/>
      <c r="X2859" s="91">
        <f t="shared" si="467"/>
        <v>0</v>
      </c>
      <c r="Y2859" s="92" t="str">
        <f>VLOOKUP('CM-CIC'!B2790,Annuaire_roster!B:F,4,0)</f>
        <v>OUAQERROUCH Nour-El Houda</v>
      </c>
      <c r="Z2859" s="37" t="s">
        <v>110</v>
      </c>
      <c r="AA2859" s="60" t="s">
        <v>232</v>
      </c>
      <c r="AB2859" s="35" t="s">
        <v>63</v>
      </c>
      <c r="AC2859" s="35" t="s">
        <v>63</v>
      </c>
      <c r="AD2859" s="35" t="s">
        <v>63</v>
      </c>
      <c r="AE2859" s="44" t="s">
        <v>63</v>
      </c>
      <c r="AF2859" s="61"/>
      <c r="AG2859" s="45"/>
    </row>
    <row r="2860" spans="1:33" x14ac:dyDescent="0.2">
      <c r="A2860" s="59">
        <f>+VLOOKUP(B2860,Annuaire_roster!B:G,5,0)</f>
        <v>1469</v>
      </c>
      <c r="B2860" s="78" t="s">
        <v>177</v>
      </c>
      <c r="C2860" s="65">
        <v>0.41666666666666669</v>
      </c>
      <c r="D2860" s="65">
        <v>0.41666666666666669</v>
      </c>
      <c r="E2860" s="66">
        <v>0.83333333333333337</v>
      </c>
      <c r="F2860" s="66">
        <v>0.83333333333333337</v>
      </c>
      <c r="G2860" s="67"/>
      <c r="H2860" s="67"/>
      <c r="I2860" s="68" t="s">
        <v>63</v>
      </c>
      <c r="J2860" s="67"/>
      <c r="K2860" s="69">
        <v>0</v>
      </c>
      <c r="L2860" s="67">
        <v>0</v>
      </c>
      <c r="M2860" s="70">
        <v>0</v>
      </c>
      <c r="N2860" s="34">
        <f t="shared" si="468"/>
        <v>0.375</v>
      </c>
      <c r="O2860" s="38">
        <f t="shared" si="469"/>
        <v>0.375</v>
      </c>
      <c r="P2860" s="72" t="s">
        <v>94</v>
      </c>
      <c r="Q2860" s="134">
        <v>44810</v>
      </c>
      <c r="R2860" s="35">
        <v>0</v>
      </c>
      <c r="S2860" s="35">
        <v>0</v>
      </c>
      <c r="T2860" s="10" t="str">
        <f t="shared" si="465"/>
        <v>Sem - 37</v>
      </c>
      <c r="U2860" s="10" t="str">
        <f t="shared" si="466"/>
        <v>Septembre</v>
      </c>
      <c r="V2860" s="36" t="s">
        <v>840</v>
      </c>
      <c r="W2860" s="34"/>
      <c r="X2860" s="91">
        <f t="shared" si="467"/>
        <v>0</v>
      </c>
      <c r="Y2860" s="92" t="str">
        <f>VLOOKUP('CM-CIC'!B2791,Annuaire_roster!B:F,4,0)</f>
        <v>OUAQERROUCH Nour-El Houda</v>
      </c>
      <c r="Z2860" s="37" t="s">
        <v>110</v>
      </c>
      <c r="AA2860" s="60" t="s">
        <v>232</v>
      </c>
      <c r="AB2860" s="35" t="s">
        <v>63</v>
      </c>
      <c r="AC2860" s="35" t="s">
        <v>63</v>
      </c>
      <c r="AD2860" s="35" t="s">
        <v>63</v>
      </c>
      <c r="AE2860" s="44" t="s">
        <v>63</v>
      </c>
      <c r="AF2860" s="61"/>
      <c r="AG2860" s="45"/>
    </row>
    <row r="2861" spans="1:33" x14ac:dyDescent="0.2">
      <c r="A2861" s="59">
        <f>+VLOOKUP(B2861,Annuaire_roster!B:G,5,0)</f>
        <v>1485</v>
      </c>
      <c r="B2861" s="78" t="s">
        <v>178</v>
      </c>
      <c r="C2861" s="65">
        <v>0.41666666666666669</v>
      </c>
      <c r="D2861" s="65">
        <v>0.41666666666666669</v>
      </c>
      <c r="E2861" s="66">
        <v>0.83333333333333337</v>
      </c>
      <c r="F2861" s="66">
        <v>0.83333333333333337</v>
      </c>
      <c r="G2861" s="67"/>
      <c r="H2861" s="67"/>
      <c r="I2861" s="68" t="s">
        <v>63</v>
      </c>
      <c r="J2861" s="48"/>
      <c r="K2861" s="69">
        <v>0</v>
      </c>
      <c r="L2861" s="67">
        <v>0</v>
      </c>
      <c r="M2861" s="70">
        <v>0</v>
      </c>
      <c r="N2861" s="34">
        <f t="shared" si="468"/>
        <v>0.375</v>
      </c>
      <c r="O2861" s="38">
        <f t="shared" si="469"/>
        <v>0.375</v>
      </c>
      <c r="P2861" s="72" t="s">
        <v>94</v>
      </c>
      <c r="Q2861" s="43">
        <v>44810</v>
      </c>
      <c r="R2861" s="35">
        <v>0</v>
      </c>
      <c r="S2861" s="35">
        <v>0</v>
      </c>
      <c r="T2861" s="10" t="str">
        <f t="shared" si="465"/>
        <v>Sem - 37</v>
      </c>
      <c r="U2861" s="10" t="str">
        <f t="shared" si="466"/>
        <v>Septembre</v>
      </c>
      <c r="V2861" s="36" t="s">
        <v>841</v>
      </c>
      <c r="W2861" s="34"/>
      <c r="X2861" s="91">
        <f t="shared" si="467"/>
        <v>0</v>
      </c>
      <c r="Y2861" s="92" t="str">
        <f>VLOOKUP('CM-CIC'!B2792,Annuaire_roster!B:F,4,0)</f>
        <v>OUAQERROUCH Nour-El Houda</v>
      </c>
      <c r="Z2861" s="37" t="s">
        <v>110</v>
      </c>
      <c r="AA2861" s="60" t="s">
        <v>232</v>
      </c>
      <c r="AB2861" s="35" t="s">
        <v>63</v>
      </c>
      <c r="AC2861" s="35" t="s">
        <v>63</v>
      </c>
      <c r="AD2861" s="35" t="s">
        <v>63</v>
      </c>
      <c r="AE2861" s="44" t="s">
        <v>63</v>
      </c>
      <c r="AF2861" s="61"/>
      <c r="AG2861" s="45"/>
    </row>
    <row r="2862" spans="1:33" x14ac:dyDescent="0.2">
      <c r="A2862" s="59">
        <f>+VLOOKUP(B2862,Annuaire_roster!B:G,5,0)</f>
        <v>1463</v>
      </c>
      <c r="B2862" s="78" t="s">
        <v>163</v>
      </c>
      <c r="C2862" s="65">
        <v>0.41666666666666669</v>
      </c>
      <c r="D2862" s="65">
        <v>0.41666666666666669</v>
      </c>
      <c r="E2862" s="66">
        <v>0.83333333333333337</v>
      </c>
      <c r="F2862" s="66">
        <v>0.83333333333333337</v>
      </c>
      <c r="G2862" s="67"/>
      <c r="H2862" s="67"/>
      <c r="I2862" s="68" t="s">
        <v>63</v>
      </c>
      <c r="J2862" s="48"/>
      <c r="K2862" s="69">
        <v>0</v>
      </c>
      <c r="L2862" s="67">
        <v>0</v>
      </c>
      <c r="M2862" s="70">
        <v>0</v>
      </c>
      <c r="N2862" s="34">
        <f t="shared" si="468"/>
        <v>0.375</v>
      </c>
      <c r="O2862" s="38">
        <f t="shared" si="469"/>
        <v>0.375</v>
      </c>
      <c r="P2862" s="72" t="s">
        <v>94</v>
      </c>
      <c r="Q2862" s="43">
        <v>44810</v>
      </c>
      <c r="R2862" s="35">
        <v>0</v>
      </c>
      <c r="S2862" s="35">
        <v>0</v>
      </c>
      <c r="T2862" s="10" t="str">
        <f t="shared" si="465"/>
        <v>Sem - 37</v>
      </c>
      <c r="U2862" s="10" t="str">
        <f t="shared" si="466"/>
        <v>Septembre</v>
      </c>
      <c r="V2862" s="36" t="s">
        <v>842</v>
      </c>
      <c r="W2862" s="34"/>
      <c r="X2862" s="91">
        <f t="shared" si="467"/>
        <v>0</v>
      </c>
      <c r="Y2862" s="92" t="str">
        <f>VLOOKUP('CM-CIC'!B2793,Annuaire_roster!B:F,4,0)</f>
        <v>HAOUACH Ikram</v>
      </c>
      <c r="Z2862" s="37" t="s">
        <v>110</v>
      </c>
      <c r="AA2862" s="60" t="s">
        <v>232</v>
      </c>
      <c r="AB2862" s="35" t="s">
        <v>63</v>
      </c>
      <c r="AC2862" s="35" t="s">
        <v>63</v>
      </c>
      <c r="AD2862" s="35" t="s">
        <v>63</v>
      </c>
      <c r="AE2862" s="44" t="s">
        <v>63</v>
      </c>
      <c r="AF2862" s="61"/>
      <c r="AG2862" s="45"/>
    </row>
    <row r="2863" spans="1:33" x14ac:dyDescent="0.2">
      <c r="A2863" s="59">
        <f>+VLOOKUP(B2863,Annuaire_roster!B:G,5,0)</f>
        <v>397</v>
      </c>
      <c r="B2863" s="78" t="s">
        <v>183</v>
      </c>
      <c r="C2863" s="65">
        <v>0.41666666666666669</v>
      </c>
      <c r="D2863" s="65">
        <v>0.41666666666666669</v>
      </c>
      <c r="E2863" s="66">
        <v>0.83333333333333337</v>
      </c>
      <c r="F2863" s="66">
        <v>0.83333333333333337</v>
      </c>
      <c r="G2863" s="67"/>
      <c r="H2863" s="67"/>
      <c r="I2863" s="68" t="s">
        <v>63</v>
      </c>
      <c r="J2863" s="48"/>
      <c r="K2863" s="69">
        <v>0</v>
      </c>
      <c r="L2863" s="67">
        <v>0</v>
      </c>
      <c r="M2863" s="70">
        <v>0</v>
      </c>
      <c r="N2863" s="34">
        <f t="shared" si="468"/>
        <v>0.375</v>
      </c>
      <c r="O2863" s="38">
        <f t="shared" si="469"/>
        <v>0.375</v>
      </c>
      <c r="P2863" s="72" t="s">
        <v>94</v>
      </c>
      <c r="Q2863" s="43">
        <v>44810</v>
      </c>
      <c r="R2863" s="35">
        <v>0</v>
      </c>
      <c r="S2863" s="35">
        <v>0</v>
      </c>
      <c r="T2863" s="10" t="str">
        <f t="shared" si="465"/>
        <v>Sem - 37</v>
      </c>
      <c r="U2863" s="10" t="str">
        <f t="shared" si="466"/>
        <v>Septembre</v>
      </c>
      <c r="V2863" s="36" t="s">
        <v>843</v>
      </c>
      <c r="W2863" s="34"/>
      <c r="X2863" s="91">
        <f t="shared" si="467"/>
        <v>0</v>
      </c>
      <c r="Y2863" s="92" t="str">
        <f>VLOOKUP('CM-CIC'!B2794,Annuaire_roster!B:F,4,0)</f>
        <v>OUAQERROUCH Nour-El Houda</v>
      </c>
      <c r="Z2863" s="37" t="s">
        <v>110</v>
      </c>
      <c r="AA2863" s="60" t="s">
        <v>232</v>
      </c>
      <c r="AB2863" s="35" t="s">
        <v>63</v>
      </c>
      <c r="AC2863" s="35" t="s">
        <v>63</v>
      </c>
      <c r="AD2863" s="35" t="s">
        <v>63</v>
      </c>
      <c r="AE2863" s="44" t="s">
        <v>63</v>
      </c>
      <c r="AF2863" s="61"/>
      <c r="AG2863" s="45"/>
    </row>
    <row r="2864" spans="1:33" x14ac:dyDescent="0.2">
      <c r="A2864" s="59">
        <f>+VLOOKUP(B2864,Annuaire_roster!B:G,5,0)</f>
        <v>742</v>
      </c>
      <c r="B2864" s="78" t="s">
        <v>100</v>
      </c>
      <c r="C2864" s="65"/>
      <c r="D2864" s="65" t="s">
        <v>188</v>
      </c>
      <c r="E2864" s="71"/>
      <c r="F2864" s="66" t="s">
        <v>188</v>
      </c>
      <c r="G2864" s="67"/>
      <c r="H2864" s="67"/>
      <c r="I2864" s="68" t="s">
        <v>63</v>
      </c>
      <c r="J2864" s="48"/>
      <c r="K2864" s="69">
        <v>0</v>
      </c>
      <c r="L2864" s="67">
        <v>0</v>
      </c>
      <c r="M2864" s="70">
        <v>0</v>
      </c>
      <c r="N2864" s="34" t="str">
        <f t="shared" si="468"/>
        <v/>
      </c>
      <c r="O2864" s="38">
        <f t="shared" si="469"/>
        <v>0</v>
      </c>
      <c r="P2864" s="72" t="s">
        <v>94</v>
      </c>
      <c r="Q2864" s="43">
        <v>44810</v>
      </c>
      <c r="R2864" s="35">
        <v>0</v>
      </c>
      <c r="S2864" s="35">
        <v>0</v>
      </c>
      <c r="T2864" s="10" t="str">
        <f t="shared" si="465"/>
        <v>Sem - 37</v>
      </c>
      <c r="U2864" s="10" t="str">
        <f t="shared" si="466"/>
        <v>Septembre</v>
      </c>
      <c r="V2864" s="36" t="s">
        <v>844</v>
      </c>
      <c r="W2864" s="34"/>
      <c r="X2864" s="91">
        <f t="shared" si="467"/>
        <v>0</v>
      </c>
      <c r="Y2864" s="92" t="str">
        <f>VLOOKUP('CM-CIC'!B2795,Annuaire_roster!B:F,4,0)</f>
        <v>HAOUACH Ikram</v>
      </c>
      <c r="Z2864" s="37" t="s">
        <v>110</v>
      </c>
      <c r="AA2864" s="60" t="s">
        <v>232</v>
      </c>
      <c r="AB2864" s="35" t="s">
        <v>63</v>
      </c>
      <c r="AC2864" s="35" t="s">
        <v>63</v>
      </c>
      <c r="AD2864" s="35" t="s">
        <v>63</v>
      </c>
      <c r="AE2864" s="44" t="s">
        <v>63</v>
      </c>
      <c r="AF2864" s="61"/>
      <c r="AG2864" s="45"/>
    </row>
    <row r="2865" spans="1:33" x14ac:dyDescent="0.2">
      <c r="A2865" s="59">
        <f>+VLOOKUP(B2865,Annuaire_roster!B:G,5,0)</f>
        <v>971</v>
      </c>
      <c r="B2865" s="78" t="s">
        <v>44</v>
      </c>
      <c r="C2865" s="65"/>
      <c r="D2865" s="65" t="s">
        <v>188</v>
      </c>
      <c r="E2865" s="66"/>
      <c r="F2865" s="66" t="s">
        <v>188</v>
      </c>
      <c r="G2865" s="67"/>
      <c r="H2865" s="67"/>
      <c r="I2865" s="68" t="s">
        <v>63</v>
      </c>
      <c r="J2865" s="48"/>
      <c r="K2865" s="69">
        <v>0</v>
      </c>
      <c r="L2865" s="67">
        <v>0</v>
      </c>
      <c r="M2865" s="70">
        <v>0</v>
      </c>
      <c r="N2865" s="34" t="str">
        <f t="shared" si="468"/>
        <v/>
      </c>
      <c r="O2865" s="38">
        <f t="shared" si="469"/>
        <v>0</v>
      </c>
      <c r="P2865" s="72" t="s">
        <v>94</v>
      </c>
      <c r="Q2865" s="43">
        <v>44810</v>
      </c>
      <c r="R2865" s="35">
        <v>0</v>
      </c>
      <c r="S2865" s="35">
        <v>0</v>
      </c>
      <c r="T2865" s="10" t="str">
        <f t="shared" si="465"/>
        <v>Sem - 37</v>
      </c>
      <c r="U2865" s="10" t="str">
        <f t="shared" si="466"/>
        <v>Septembre</v>
      </c>
      <c r="V2865" s="36" t="s">
        <v>845</v>
      </c>
      <c r="W2865" s="34"/>
      <c r="X2865" s="91">
        <f t="shared" si="467"/>
        <v>0</v>
      </c>
      <c r="Y2865" s="92" t="str">
        <f>VLOOKUP('CM-CIC'!B2796,Annuaire_roster!B:F,4,0)</f>
        <v>HAOUACH Ikram</v>
      </c>
      <c r="Z2865" s="37" t="s">
        <v>110</v>
      </c>
      <c r="AA2865" s="60" t="s">
        <v>232</v>
      </c>
      <c r="AB2865" s="35" t="s">
        <v>63</v>
      </c>
      <c r="AC2865" s="35" t="s">
        <v>63</v>
      </c>
      <c r="AD2865" s="35" t="s">
        <v>63</v>
      </c>
      <c r="AE2865" s="44" t="s">
        <v>63</v>
      </c>
      <c r="AF2865" s="61"/>
      <c r="AG2865" s="45"/>
    </row>
    <row r="2866" spans="1:33" x14ac:dyDescent="0.2">
      <c r="A2866" s="59">
        <f>+VLOOKUP(B2866,Annuaire_roster!B:G,5,0)</f>
        <v>1165</v>
      </c>
      <c r="B2866" s="78" t="s">
        <v>66</v>
      </c>
      <c r="C2866" s="65"/>
      <c r="D2866" s="65" t="s">
        <v>188</v>
      </c>
      <c r="E2866" s="66"/>
      <c r="F2866" s="66" t="s">
        <v>188</v>
      </c>
      <c r="G2866" s="67"/>
      <c r="H2866" s="67"/>
      <c r="I2866" s="68" t="s">
        <v>63</v>
      </c>
      <c r="J2866" s="67"/>
      <c r="K2866" s="69">
        <v>0</v>
      </c>
      <c r="L2866" s="67">
        <v>0</v>
      </c>
      <c r="M2866" s="70">
        <v>0</v>
      </c>
      <c r="N2866" s="34" t="str">
        <f t="shared" si="468"/>
        <v/>
      </c>
      <c r="O2866" s="38">
        <f t="shared" si="469"/>
        <v>0</v>
      </c>
      <c r="P2866" s="72" t="s">
        <v>94</v>
      </c>
      <c r="Q2866" s="43">
        <v>44810</v>
      </c>
      <c r="R2866" s="35">
        <v>0</v>
      </c>
      <c r="S2866" s="35">
        <v>0</v>
      </c>
      <c r="T2866" s="10" t="str">
        <f t="shared" si="465"/>
        <v>Sem - 37</v>
      </c>
      <c r="U2866" s="10" t="str">
        <f t="shared" si="466"/>
        <v>Septembre</v>
      </c>
      <c r="V2866" s="36" t="s">
        <v>846</v>
      </c>
      <c r="W2866" s="34"/>
      <c r="X2866" s="91">
        <f t="shared" si="467"/>
        <v>0</v>
      </c>
      <c r="Y2866" s="92" t="str">
        <f>VLOOKUP('CM-CIC'!B2797,Annuaire_roster!B:F,4,0)</f>
        <v>OUAQERROUCH Nour-El Houda</v>
      </c>
      <c r="Z2866" s="37" t="s">
        <v>110</v>
      </c>
      <c r="AA2866" s="60" t="s">
        <v>232</v>
      </c>
      <c r="AB2866" s="35" t="s">
        <v>63</v>
      </c>
      <c r="AC2866" s="35" t="s">
        <v>63</v>
      </c>
      <c r="AD2866" s="35" t="s">
        <v>63</v>
      </c>
      <c r="AE2866" s="44" t="s">
        <v>63</v>
      </c>
      <c r="AF2866" s="61"/>
      <c r="AG2866" s="45"/>
    </row>
    <row r="2867" spans="1:33" x14ac:dyDescent="0.2">
      <c r="A2867" s="59">
        <f>+VLOOKUP(B2867,Annuaire_roster!B:G,5,0)</f>
        <v>1007</v>
      </c>
      <c r="B2867" s="78" t="s">
        <v>103</v>
      </c>
      <c r="C2867" s="65">
        <v>0.29166666666666669</v>
      </c>
      <c r="D2867" s="65">
        <v>0.29166666666666669</v>
      </c>
      <c r="E2867" s="66">
        <v>0.70833333333333337</v>
      </c>
      <c r="F2867" s="66">
        <v>0.70833333333333337</v>
      </c>
      <c r="G2867" s="67"/>
      <c r="H2867" s="67"/>
      <c r="I2867" s="68" t="s">
        <v>63</v>
      </c>
      <c r="J2867" s="67"/>
      <c r="K2867" s="69">
        <v>0</v>
      </c>
      <c r="L2867" s="67">
        <v>0</v>
      </c>
      <c r="M2867" s="70">
        <v>0</v>
      </c>
      <c r="N2867" s="34">
        <f t="shared" si="468"/>
        <v>0.375</v>
      </c>
      <c r="O2867" s="38">
        <f t="shared" si="469"/>
        <v>0.375</v>
      </c>
      <c r="P2867" s="72" t="s">
        <v>94</v>
      </c>
      <c r="Q2867" s="134">
        <v>44811</v>
      </c>
      <c r="R2867" s="35">
        <v>0</v>
      </c>
      <c r="S2867" s="35">
        <v>0</v>
      </c>
      <c r="T2867" s="10" t="str">
        <f t="shared" si="465"/>
        <v>Sem - 37</v>
      </c>
      <c r="U2867" s="10" t="str">
        <f t="shared" si="466"/>
        <v>Septembre</v>
      </c>
      <c r="V2867" s="36" t="s">
        <v>847</v>
      </c>
      <c r="W2867" s="34"/>
      <c r="X2867" s="91">
        <f t="shared" si="467"/>
        <v>0</v>
      </c>
      <c r="Y2867" s="92" t="str">
        <f>VLOOKUP('CM-CIC'!B2798,Annuaire_roster!B:F,4,0)</f>
        <v>HAOUACH Ikram</v>
      </c>
      <c r="Z2867" s="37" t="s">
        <v>110</v>
      </c>
      <c r="AA2867" s="60" t="s">
        <v>232</v>
      </c>
      <c r="AB2867" s="35" t="s">
        <v>63</v>
      </c>
      <c r="AC2867" s="35" t="s">
        <v>63</v>
      </c>
      <c r="AD2867" s="35" t="s">
        <v>63</v>
      </c>
      <c r="AE2867" s="44" t="s">
        <v>63</v>
      </c>
      <c r="AF2867" s="61"/>
      <c r="AG2867" s="45"/>
    </row>
    <row r="2868" spans="1:33" x14ac:dyDescent="0.2">
      <c r="A2868" s="59">
        <f>+VLOOKUP(B2868,Annuaire_roster!B:G,5,0)</f>
        <v>1145</v>
      </c>
      <c r="B2868" s="78" t="s">
        <v>74</v>
      </c>
      <c r="C2868" s="65">
        <v>0.29166666666666669</v>
      </c>
      <c r="D2868" s="65">
        <v>0.29166666666666669</v>
      </c>
      <c r="E2868" s="66">
        <v>0.70833333333333337</v>
      </c>
      <c r="F2868" s="66">
        <v>0.70833333333333337</v>
      </c>
      <c r="G2868" s="67"/>
      <c r="H2868" s="67"/>
      <c r="I2868" s="68" t="s">
        <v>63</v>
      </c>
      <c r="J2868" s="48"/>
      <c r="K2868" s="69">
        <v>0</v>
      </c>
      <c r="L2868" s="67">
        <v>0</v>
      </c>
      <c r="M2868" s="70">
        <v>0</v>
      </c>
      <c r="N2868" s="34">
        <f t="shared" si="468"/>
        <v>0.375</v>
      </c>
      <c r="O2868" s="38">
        <f t="shared" si="469"/>
        <v>0.375</v>
      </c>
      <c r="P2868" s="72" t="s">
        <v>94</v>
      </c>
      <c r="Q2868" s="43">
        <v>44811</v>
      </c>
      <c r="R2868" s="35">
        <v>0</v>
      </c>
      <c r="S2868" s="35">
        <v>0</v>
      </c>
      <c r="T2868" s="10" t="str">
        <f t="shared" si="465"/>
        <v>Sem - 37</v>
      </c>
      <c r="U2868" s="10" t="str">
        <f t="shared" si="466"/>
        <v>Septembre</v>
      </c>
      <c r="V2868" s="36" t="s">
        <v>848</v>
      </c>
      <c r="W2868" s="34"/>
      <c r="X2868" s="91">
        <f t="shared" si="467"/>
        <v>0</v>
      </c>
      <c r="Y2868" s="92" t="str">
        <f>VLOOKUP('CM-CIC'!B2799,Annuaire_roster!B:F,4,0)</f>
        <v>HAOUACH Ikram</v>
      </c>
      <c r="Z2868" s="37" t="s">
        <v>110</v>
      </c>
      <c r="AA2868" s="60" t="s">
        <v>232</v>
      </c>
      <c r="AB2868" s="35" t="s">
        <v>63</v>
      </c>
      <c r="AC2868" s="35" t="s">
        <v>63</v>
      </c>
      <c r="AD2868" s="35" t="s">
        <v>63</v>
      </c>
      <c r="AE2868" s="44" t="s">
        <v>63</v>
      </c>
      <c r="AF2868" s="61"/>
      <c r="AG2868" s="45"/>
    </row>
    <row r="2869" spans="1:33" x14ac:dyDescent="0.2">
      <c r="A2869" s="59">
        <f>+VLOOKUP(B2869,Annuaire_roster!B:G,5,0)</f>
        <v>364</v>
      </c>
      <c r="B2869" s="78" t="s">
        <v>184</v>
      </c>
      <c r="C2869" s="65">
        <v>0.29166666666666669</v>
      </c>
      <c r="D2869" s="65">
        <v>0.29166666666666669</v>
      </c>
      <c r="E2869" s="66">
        <v>0.70833333333333337</v>
      </c>
      <c r="F2869" s="66">
        <v>0.70833333333333337</v>
      </c>
      <c r="G2869" s="67"/>
      <c r="H2869" s="67"/>
      <c r="I2869" s="68" t="s">
        <v>63</v>
      </c>
      <c r="J2869" s="48"/>
      <c r="K2869" s="69">
        <v>0</v>
      </c>
      <c r="L2869" s="67">
        <v>0</v>
      </c>
      <c r="M2869" s="70">
        <v>0</v>
      </c>
      <c r="N2869" s="34">
        <f t="shared" si="468"/>
        <v>0.375</v>
      </c>
      <c r="O2869" s="38">
        <f t="shared" si="469"/>
        <v>0.375</v>
      </c>
      <c r="P2869" s="72" t="s">
        <v>94</v>
      </c>
      <c r="Q2869" s="43">
        <v>44811</v>
      </c>
      <c r="R2869" s="35">
        <v>0</v>
      </c>
      <c r="S2869" s="35">
        <v>0</v>
      </c>
      <c r="T2869" s="10" t="str">
        <f t="shared" si="465"/>
        <v>Sem - 37</v>
      </c>
      <c r="U2869" s="10" t="str">
        <f t="shared" si="466"/>
        <v>Septembre</v>
      </c>
      <c r="V2869" s="36" t="s">
        <v>849</v>
      </c>
      <c r="W2869" s="34"/>
      <c r="X2869" s="91">
        <f t="shared" si="467"/>
        <v>0</v>
      </c>
      <c r="Y2869" s="92" t="str">
        <f>VLOOKUP('CM-CIC'!B2800,Annuaire_roster!B:F,4,0)</f>
        <v>OUAQERROUCH Nour-El Houda</v>
      </c>
      <c r="Z2869" s="37" t="s">
        <v>110</v>
      </c>
      <c r="AA2869" s="60" t="s">
        <v>232</v>
      </c>
      <c r="AB2869" s="35" t="s">
        <v>63</v>
      </c>
      <c r="AC2869" s="35" t="s">
        <v>63</v>
      </c>
      <c r="AD2869" s="35" t="s">
        <v>63</v>
      </c>
      <c r="AE2869" s="44" t="s">
        <v>63</v>
      </c>
      <c r="AF2869" s="61"/>
      <c r="AG2869" s="45"/>
    </row>
    <row r="2870" spans="1:33" x14ac:dyDescent="0.2">
      <c r="A2870" s="59">
        <f>+VLOOKUP(B2870,Annuaire_roster!B:G,5,0)</f>
        <v>1009</v>
      </c>
      <c r="B2870" s="78" t="s">
        <v>48</v>
      </c>
      <c r="C2870" s="65">
        <v>0.29166666666666669</v>
      </c>
      <c r="D2870" s="65">
        <v>0.29166666666666669</v>
      </c>
      <c r="E2870" s="66">
        <v>0.70833333333333337</v>
      </c>
      <c r="F2870" s="66">
        <v>0.70833333333333337</v>
      </c>
      <c r="G2870" s="67"/>
      <c r="H2870" s="67"/>
      <c r="I2870" s="68" t="s">
        <v>63</v>
      </c>
      <c r="J2870" s="48"/>
      <c r="K2870" s="69">
        <v>0</v>
      </c>
      <c r="L2870" s="67">
        <v>0</v>
      </c>
      <c r="M2870" s="70">
        <v>0</v>
      </c>
      <c r="N2870" s="34">
        <f t="shared" si="468"/>
        <v>0.375</v>
      </c>
      <c r="O2870" s="38">
        <f t="shared" si="469"/>
        <v>0.375</v>
      </c>
      <c r="P2870" s="72" t="s">
        <v>94</v>
      </c>
      <c r="Q2870" s="43">
        <v>44811</v>
      </c>
      <c r="R2870" s="35">
        <v>0</v>
      </c>
      <c r="S2870" s="35">
        <v>0</v>
      </c>
      <c r="T2870" s="10" t="str">
        <f t="shared" si="465"/>
        <v>Sem - 37</v>
      </c>
      <c r="U2870" s="10" t="str">
        <f t="shared" si="466"/>
        <v>Septembre</v>
      </c>
      <c r="V2870" s="36" t="s">
        <v>850</v>
      </c>
      <c r="W2870" s="34"/>
      <c r="X2870" s="91">
        <f t="shared" si="467"/>
        <v>0</v>
      </c>
      <c r="Y2870" s="92" t="str">
        <f>VLOOKUP('CM-CIC'!B2801,Annuaire_roster!B:F,4,0)</f>
        <v>OUAQERROUCH Nour-El Houda</v>
      </c>
      <c r="Z2870" s="37" t="s">
        <v>110</v>
      </c>
      <c r="AA2870" s="60" t="s">
        <v>232</v>
      </c>
      <c r="AB2870" s="35" t="s">
        <v>63</v>
      </c>
      <c r="AC2870" s="35" t="s">
        <v>63</v>
      </c>
      <c r="AD2870" s="35" t="s">
        <v>63</v>
      </c>
      <c r="AE2870" s="44" t="s">
        <v>63</v>
      </c>
      <c r="AF2870" s="61"/>
      <c r="AG2870" s="45"/>
    </row>
    <row r="2871" spans="1:33" x14ac:dyDescent="0.2">
      <c r="A2871" s="59">
        <f>+VLOOKUP(B2871,Annuaire_roster!B:G,5,0)</f>
        <v>1442</v>
      </c>
      <c r="B2871" s="78" t="s">
        <v>152</v>
      </c>
      <c r="C2871" s="65">
        <v>0.29166666666666669</v>
      </c>
      <c r="D2871" s="65">
        <v>0.29166666666666669</v>
      </c>
      <c r="E2871" s="66">
        <v>0.70833333333333337</v>
      </c>
      <c r="F2871" s="66">
        <v>0.70833333333333337</v>
      </c>
      <c r="G2871" s="67"/>
      <c r="H2871" s="67"/>
      <c r="I2871" s="68" t="s">
        <v>63</v>
      </c>
      <c r="J2871" s="67"/>
      <c r="K2871" s="69">
        <v>0</v>
      </c>
      <c r="L2871" s="67">
        <v>0</v>
      </c>
      <c r="M2871" s="70">
        <v>0</v>
      </c>
      <c r="N2871" s="34">
        <f t="shared" si="468"/>
        <v>0.375</v>
      </c>
      <c r="O2871" s="38">
        <f t="shared" si="469"/>
        <v>0.375</v>
      </c>
      <c r="P2871" s="72" t="s">
        <v>94</v>
      </c>
      <c r="Q2871" s="134">
        <v>44811</v>
      </c>
      <c r="R2871" s="35">
        <v>0</v>
      </c>
      <c r="S2871" s="35">
        <v>0</v>
      </c>
      <c r="T2871" s="10" t="str">
        <f t="shared" si="465"/>
        <v>Sem - 37</v>
      </c>
      <c r="U2871" s="10" t="str">
        <f t="shared" si="466"/>
        <v>Septembre</v>
      </c>
      <c r="V2871" s="36" t="s">
        <v>851</v>
      </c>
      <c r="W2871" s="34"/>
      <c r="X2871" s="91">
        <f t="shared" si="467"/>
        <v>0</v>
      </c>
      <c r="Y2871" s="92" t="str">
        <f>VLOOKUP('CM-CIC'!B2802,Annuaire_roster!B:F,4,0)</f>
        <v>HAOUACH Ikram</v>
      </c>
      <c r="Z2871" s="37" t="s">
        <v>110</v>
      </c>
      <c r="AA2871" s="60" t="s">
        <v>232</v>
      </c>
      <c r="AB2871" s="35" t="s">
        <v>63</v>
      </c>
      <c r="AC2871" s="35" t="s">
        <v>63</v>
      </c>
      <c r="AD2871" s="35" t="s">
        <v>63</v>
      </c>
      <c r="AE2871" s="44" t="s">
        <v>63</v>
      </c>
      <c r="AF2871" s="61"/>
      <c r="AG2871" s="45"/>
    </row>
    <row r="2872" spans="1:33" x14ac:dyDescent="0.2">
      <c r="A2872" s="59">
        <f>+VLOOKUP(B2872,Annuaire_roster!B:G,5,0)</f>
        <v>1132</v>
      </c>
      <c r="B2872" s="78" t="s">
        <v>46</v>
      </c>
      <c r="C2872" s="65">
        <v>0.29166666666666669</v>
      </c>
      <c r="D2872" s="65">
        <v>0.29166666666666669</v>
      </c>
      <c r="E2872" s="66">
        <v>0.70833333333333337</v>
      </c>
      <c r="F2872" s="66">
        <v>0.70833333333333337</v>
      </c>
      <c r="G2872" s="67"/>
      <c r="H2872" s="67"/>
      <c r="I2872" s="68" t="s">
        <v>63</v>
      </c>
      <c r="J2872" s="48"/>
      <c r="K2872" s="69">
        <v>0</v>
      </c>
      <c r="L2872" s="67">
        <v>0</v>
      </c>
      <c r="M2872" s="70">
        <v>0</v>
      </c>
      <c r="N2872" s="34">
        <f t="shared" si="468"/>
        <v>0.375</v>
      </c>
      <c r="O2872" s="38">
        <f t="shared" si="469"/>
        <v>0.375</v>
      </c>
      <c r="P2872" s="72" t="s">
        <v>94</v>
      </c>
      <c r="Q2872" s="43">
        <v>44811</v>
      </c>
      <c r="R2872" s="35">
        <v>0</v>
      </c>
      <c r="S2872" s="35">
        <v>0</v>
      </c>
      <c r="T2872" s="10" t="str">
        <f t="shared" si="465"/>
        <v>Sem - 37</v>
      </c>
      <c r="U2872" s="10" t="str">
        <f t="shared" si="466"/>
        <v>Septembre</v>
      </c>
      <c r="V2872" s="36" t="s">
        <v>852</v>
      </c>
      <c r="W2872" s="34"/>
      <c r="X2872" s="91">
        <f t="shared" si="467"/>
        <v>0</v>
      </c>
      <c r="Y2872" s="92" t="str">
        <f>VLOOKUP('CM-CIC'!B2803,Annuaire_roster!B:F,4,0)</f>
        <v>HAOUACH Ikram</v>
      </c>
      <c r="Z2872" s="37" t="s">
        <v>110</v>
      </c>
      <c r="AA2872" s="60" t="s">
        <v>232</v>
      </c>
      <c r="AB2872" s="35" t="s">
        <v>63</v>
      </c>
      <c r="AC2872" s="35" t="s">
        <v>63</v>
      </c>
      <c r="AD2872" s="35" t="s">
        <v>63</v>
      </c>
      <c r="AE2872" s="44" t="s">
        <v>63</v>
      </c>
      <c r="AF2872" s="61"/>
      <c r="AG2872" s="45"/>
    </row>
    <row r="2873" spans="1:33" x14ac:dyDescent="0.2">
      <c r="A2873" s="59">
        <f>+VLOOKUP(B2873,Annuaire_roster!B:G,5,0)</f>
        <v>1167</v>
      </c>
      <c r="B2873" s="78" t="s">
        <v>71</v>
      </c>
      <c r="C2873" s="65">
        <v>0.29166666666666669</v>
      </c>
      <c r="D2873" s="65">
        <v>0.29166666666666669</v>
      </c>
      <c r="E2873" s="66">
        <v>0.70833333333333337</v>
      </c>
      <c r="F2873" s="66">
        <v>0.70833333333333337</v>
      </c>
      <c r="G2873" s="67"/>
      <c r="H2873" s="67"/>
      <c r="I2873" s="68" t="s">
        <v>63</v>
      </c>
      <c r="J2873" s="48"/>
      <c r="K2873" s="69">
        <v>0</v>
      </c>
      <c r="L2873" s="67">
        <v>0</v>
      </c>
      <c r="M2873" s="70">
        <v>0</v>
      </c>
      <c r="N2873" s="34">
        <f t="shared" si="468"/>
        <v>0.375</v>
      </c>
      <c r="O2873" s="38">
        <f t="shared" si="469"/>
        <v>0.375</v>
      </c>
      <c r="P2873" s="72" t="s">
        <v>94</v>
      </c>
      <c r="Q2873" s="43">
        <v>44811</v>
      </c>
      <c r="R2873" s="35">
        <v>0</v>
      </c>
      <c r="S2873" s="35">
        <v>0</v>
      </c>
      <c r="T2873" s="10" t="str">
        <f t="shared" si="465"/>
        <v>Sem - 37</v>
      </c>
      <c r="U2873" s="10" t="str">
        <f t="shared" si="466"/>
        <v>Septembre</v>
      </c>
      <c r="V2873" s="36" t="s">
        <v>853</v>
      </c>
      <c r="W2873" s="34"/>
      <c r="X2873" s="91">
        <f t="shared" si="467"/>
        <v>0</v>
      </c>
      <c r="Y2873" s="92" t="str">
        <f>VLOOKUP('CM-CIC'!B2804,Annuaire_roster!B:F,4,0)</f>
        <v>HAOUACH Ikram</v>
      </c>
      <c r="Z2873" s="37" t="s">
        <v>110</v>
      </c>
      <c r="AA2873" s="60" t="s">
        <v>232</v>
      </c>
      <c r="AB2873" s="35" t="s">
        <v>63</v>
      </c>
      <c r="AC2873" s="35" t="s">
        <v>63</v>
      </c>
      <c r="AD2873" s="35" t="s">
        <v>63</v>
      </c>
      <c r="AE2873" s="44" t="s">
        <v>63</v>
      </c>
      <c r="AF2873" s="61"/>
      <c r="AG2873" s="45"/>
    </row>
    <row r="2874" spans="1:33" x14ac:dyDescent="0.2">
      <c r="A2874" s="59">
        <f>+VLOOKUP(B2874,Annuaire_roster!B:G,5,0)</f>
        <v>1154</v>
      </c>
      <c r="B2874" s="78" t="s">
        <v>70</v>
      </c>
      <c r="C2874" s="65">
        <v>0.375</v>
      </c>
      <c r="D2874" s="65">
        <v>0.375</v>
      </c>
      <c r="E2874" s="66">
        <v>0.79166666666666663</v>
      </c>
      <c r="F2874" s="66">
        <v>0.79166666666666663</v>
      </c>
      <c r="G2874" s="67"/>
      <c r="H2874" s="67"/>
      <c r="I2874" s="68" t="s">
        <v>63</v>
      </c>
      <c r="J2874" s="67"/>
      <c r="K2874" s="69">
        <v>0</v>
      </c>
      <c r="L2874" s="67">
        <v>0</v>
      </c>
      <c r="M2874" s="70">
        <v>0</v>
      </c>
      <c r="N2874" s="34">
        <f t="shared" si="468"/>
        <v>0.37499999999999994</v>
      </c>
      <c r="O2874" s="38">
        <f t="shared" si="469"/>
        <v>0.37499999999999994</v>
      </c>
      <c r="P2874" s="72" t="s">
        <v>94</v>
      </c>
      <c r="Q2874" s="134">
        <v>44811</v>
      </c>
      <c r="R2874" s="35">
        <v>0</v>
      </c>
      <c r="S2874" s="35">
        <v>0</v>
      </c>
      <c r="T2874" s="10" t="str">
        <f t="shared" si="465"/>
        <v>Sem - 37</v>
      </c>
      <c r="U2874" s="10" t="str">
        <f t="shared" si="466"/>
        <v>Septembre</v>
      </c>
      <c r="V2874" s="36" t="s">
        <v>854</v>
      </c>
      <c r="W2874" s="34"/>
      <c r="X2874" s="91">
        <f t="shared" si="467"/>
        <v>0</v>
      </c>
      <c r="Y2874" s="92" t="str">
        <f>VLOOKUP('CM-CIC'!B2805,Annuaire_roster!B:F,4,0)</f>
        <v>OUAQERROUCH Nour-El Houda</v>
      </c>
      <c r="Z2874" s="37" t="s">
        <v>110</v>
      </c>
      <c r="AA2874" s="60" t="s">
        <v>232</v>
      </c>
      <c r="AB2874" s="35" t="s">
        <v>63</v>
      </c>
      <c r="AC2874" s="35" t="s">
        <v>63</v>
      </c>
      <c r="AD2874" s="35" t="s">
        <v>63</v>
      </c>
      <c r="AE2874" s="44" t="s">
        <v>63</v>
      </c>
      <c r="AF2874" s="61"/>
      <c r="AG2874" s="45"/>
    </row>
    <row r="2875" spans="1:33" x14ac:dyDescent="0.2">
      <c r="A2875" s="59">
        <f>+VLOOKUP(B2875,Annuaire_roster!B:G,5,0)</f>
        <v>1274</v>
      </c>
      <c r="B2875" s="78" t="s">
        <v>160</v>
      </c>
      <c r="C2875" s="65">
        <v>0.375</v>
      </c>
      <c r="D2875" s="65">
        <v>0.375</v>
      </c>
      <c r="E2875" s="66">
        <v>0.79166666666666663</v>
      </c>
      <c r="F2875" s="66">
        <v>0.79166666666666663</v>
      </c>
      <c r="G2875" s="67"/>
      <c r="H2875" s="67"/>
      <c r="I2875" s="68" t="s">
        <v>63</v>
      </c>
      <c r="J2875" s="48"/>
      <c r="K2875" s="69">
        <v>0</v>
      </c>
      <c r="L2875" s="67">
        <v>0</v>
      </c>
      <c r="M2875" s="70">
        <v>0</v>
      </c>
      <c r="N2875" s="34">
        <f t="shared" si="468"/>
        <v>0.37499999999999994</v>
      </c>
      <c r="O2875" s="38">
        <f t="shared" si="469"/>
        <v>0.37499999999999994</v>
      </c>
      <c r="P2875" s="72" t="s">
        <v>94</v>
      </c>
      <c r="Q2875" s="43">
        <v>44811</v>
      </c>
      <c r="R2875" s="35">
        <v>0</v>
      </c>
      <c r="S2875" s="35">
        <v>0</v>
      </c>
      <c r="T2875" s="10" t="str">
        <f t="shared" si="465"/>
        <v>Sem - 37</v>
      </c>
      <c r="U2875" s="10" t="str">
        <f t="shared" si="466"/>
        <v>Septembre</v>
      </c>
      <c r="V2875" s="36" t="s">
        <v>855</v>
      </c>
      <c r="W2875" s="34"/>
      <c r="X2875" s="91">
        <f t="shared" si="467"/>
        <v>0</v>
      </c>
      <c r="Y2875" s="92" t="str">
        <f>VLOOKUP('CM-CIC'!B2806,Annuaire_roster!B:F,4,0)</f>
        <v>OUAQERROUCH Nour-El Houda</v>
      </c>
      <c r="Z2875" s="37" t="s">
        <v>110</v>
      </c>
      <c r="AA2875" s="60" t="s">
        <v>232</v>
      </c>
      <c r="AB2875" s="35" t="s">
        <v>63</v>
      </c>
      <c r="AC2875" s="35" t="s">
        <v>63</v>
      </c>
      <c r="AD2875" s="35" t="s">
        <v>63</v>
      </c>
      <c r="AE2875" s="44" t="s">
        <v>63</v>
      </c>
      <c r="AF2875" s="61"/>
      <c r="AG2875" s="45"/>
    </row>
    <row r="2876" spans="1:33" x14ac:dyDescent="0.2">
      <c r="A2876" s="59">
        <f>+VLOOKUP(B2876,Annuaire_roster!B:G,5,0)</f>
        <v>1396</v>
      </c>
      <c r="B2876" s="78" t="s">
        <v>143</v>
      </c>
      <c r="C2876" s="65">
        <v>0.375</v>
      </c>
      <c r="D2876" s="65">
        <v>0.375</v>
      </c>
      <c r="E2876" s="66">
        <v>0.79166666666666663</v>
      </c>
      <c r="F2876" s="66">
        <v>0.79166666666666663</v>
      </c>
      <c r="G2876" s="67"/>
      <c r="H2876" s="67"/>
      <c r="I2876" s="68" t="s">
        <v>63</v>
      </c>
      <c r="J2876" s="67"/>
      <c r="K2876" s="69">
        <v>0</v>
      </c>
      <c r="L2876" s="67">
        <v>0</v>
      </c>
      <c r="M2876" s="70">
        <v>0</v>
      </c>
      <c r="N2876" s="34">
        <f t="shared" si="468"/>
        <v>0.37499999999999994</v>
      </c>
      <c r="O2876" s="38">
        <f t="shared" si="469"/>
        <v>0.37499999999999994</v>
      </c>
      <c r="P2876" s="72" t="s">
        <v>94</v>
      </c>
      <c r="Q2876" s="134">
        <v>44811</v>
      </c>
      <c r="R2876" s="35">
        <v>0</v>
      </c>
      <c r="S2876" s="35">
        <v>0</v>
      </c>
      <c r="T2876" s="10" t="str">
        <f t="shared" si="465"/>
        <v>Sem - 37</v>
      </c>
      <c r="U2876" s="10" t="str">
        <f t="shared" si="466"/>
        <v>Septembre</v>
      </c>
      <c r="V2876" s="36" t="s">
        <v>856</v>
      </c>
      <c r="W2876" s="34"/>
      <c r="X2876" s="91">
        <f t="shared" si="467"/>
        <v>0</v>
      </c>
      <c r="Y2876" s="92" t="str">
        <f>VLOOKUP('CM-CIC'!B2807,Annuaire_roster!B:F,4,0)</f>
        <v>OUAQERROUCH Nour-El Houda</v>
      </c>
      <c r="Z2876" s="37" t="s">
        <v>110</v>
      </c>
      <c r="AA2876" s="60" t="s">
        <v>232</v>
      </c>
      <c r="AB2876" s="35" t="s">
        <v>63</v>
      </c>
      <c r="AC2876" s="35" t="s">
        <v>63</v>
      </c>
      <c r="AD2876" s="35" t="s">
        <v>63</v>
      </c>
      <c r="AE2876" s="44" t="s">
        <v>63</v>
      </c>
      <c r="AF2876" s="61"/>
      <c r="AG2876" s="45"/>
    </row>
    <row r="2877" spans="1:33" x14ac:dyDescent="0.2">
      <c r="A2877" s="59">
        <f>+VLOOKUP(B2877,Annuaire_roster!B:G,5,0)</f>
        <v>1444</v>
      </c>
      <c r="B2877" s="78" t="s">
        <v>153</v>
      </c>
      <c r="C2877" s="65"/>
      <c r="D2877" s="65">
        <v>0.375</v>
      </c>
      <c r="E2877" s="66"/>
      <c r="F2877" s="66">
        <v>0.79166666666666663</v>
      </c>
      <c r="G2877" s="67"/>
      <c r="H2877" s="67"/>
      <c r="I2877" s="68" t="s">
        <v>63</v>
      </c>
      <c r="J2877" s="67"/>
      <c r="K2877" s="69">
        <v>0</v>
      </c>
      <c r="L2877" s="67">
        <v>0</v>
      </c>
      <c r="M2877" s="70" t="s">
        <v>187</v>
      </c>
      <c r="N2877" s="34" t="str">
        <f t="shared" si="468"/>
        <v/>
      </c>
      <c r="O2877" s="38">
        <f t="shared" si="469"/>
        <v>0.37499999999999994</v>
      </c>
      <c r="P2877" s="72" t="s">
        <v>94</v>
      </c>
      <c r="Q2877" s="134">
        <v>44811</v>
      </c>
      <c r="R2877" s="35">
        <v>0</v>
      </c>
      <c r="S2877" s="35">
        <v>0</v>
      </c>
      <c r="T2877" s="10" t="str">
        <f t="shared" si="465"/>
        <v>Sem - 37</v>
      </c>
      <c r="U2877" s="10" t="str">
        <f t="shared" si="466"/>
        <v>Septembre</v>
      </c>
      <c r="V2877" s="36" t="s">
        <v>857</v>
      </c>
      <c r="W2877" s="34"/>
      <c r="X2877" s="91">
        <f t="shared" si="467"/>
        <v>0</v>
      </c>
      <c r="Y2877" s="92" t="str">
        <f>VLOOKUP('CM-CIC'!B2808,Annuaire_roster!B:F,4,0)</f>
        <v>OUAQERROUCH Nour-El Houda</v>
      </c>
      <c r="Z2877" s="37" t="s">
        <v>110</v>
      </c>
      <c r="AA2877" s="60" t="s">
        <v>232</v>
      </c>
      <c r="AB2877" s="35" t="s">
        <v>63</v>
      </c>
      <c r="AC2877" s="35" t="s">
        <v>63</v>
      </c>
      <c r="AD2877" s="35" t="s">
        <v>63</v>
      </c>
      <c r="AE2877" s="44" t="s">
        <v>63</v>
      </c>
      <c r="AF2877" s="61"/>
      <c r="AG2877" s="45"/>
    </row>
    <row r="2878" spans="1:33" x14ac:dyDescent="0.2">
      <c r="A2878" s="59">
        <f>+VLOOKUP(B2878,Annuaire_roster!B:G,5,0)</f>
        <v>1443</v>
      </c>
      <c r="B2878" s="78" t="s">
        <v>154</v>
      </c>
      <c r="C2878" s="65">
        <v>0.375</v>
      </c>
      <c r="D2878" s="65">
        <v>0.375</v>
      </c>
      <c r="E2878" s="66">
        <v>0.79166666666666663</v>
      </c>
      <c r="F2878" s="66">
        <v>0.79166666666666663</v>
      </c>
      <c r="G2878" s="67"/>
      <c r="H2878" s="67"/>
      <c r="I2878" s="68" t="s">
        <v>63</v>
      </c>
      <c r="J2878" s="67"/>
      <c r="K2878" s="69"/>
      <c r="L2878" s="67">
        <v>0</v>
      </c>
      <c r="M2878" s="70">
        <v>0</v>
      </c>
      <c r="N2878" s="34">
        <f t="shared" si="468"/>
        <v>0.37499999999999994</v>
      </c>
      <c r="O2878" s="38">
        <f t="shared" si="469"/>
        <v>0.37499999999999994</v>
      </c>
      <c r="P2878" s="72" t="s">
        <v>94</v>
      </c>
      <c r="Q2878" s="134">
        <v>44811</v>
      </c>
      <c r="R2878" s="35">
        <v>0</v>
      </c>
      <c r="S2878" s="35">
        <v>0</v>
      </c>
      <c r="T2878" s="10" t="str">
        <f t="shared" si="465"/>
        <v>Sem - 37</v>
      </c>
      <c r="U2878" s="10" t="str">
        <f t="shared" si="466"/>
        <v>Septembre</v>
      </c>
      <c r="V2878" s="36" t="s">
        <v>858</v>
      </c>
      <c r="W2878" s="34"/>
      <c r="X2878" s="91">
        <f t="shared" si="467"/>
        <v>0</v>
      </c>
      <c r="Y2878" s="92" t="str">
        <f>VLOOKUP('CM-CIC'!B2809,Annuaire_roster!B:F,4,0)</f>
        <v>OUAQERROUCH Nour-El Houda</v>
      </c>
      <c r="Z2878" s="37" t="s">
        <v>110</v>
      </c>
      <c r="AA2878" s="60" t="s">
        <v>232</v>
      </c>
      <c r="AB2878" s="35" t="s">
        <v>63</v>
      </c>
      <c r="AC2878" s="35" t="s">
        <v>63</v>
      </c>
      <c r="AD2878" s="35" t="s">
        <v>63</v>
      </c>
      <c r="AE2878" s="44" t="s">
        <v>63</v>
      </c>
      <c r="AF2878" s="61"/>
      <c r="AG2878" s="45"/>
    </row>
    <row r="2879" spans="1:33" x14ac:dyDescent="0.2">
      <c r="A2879" s="59">
        <f>+VLOOKUP(B2879,Annuaire_roster!B:G,5,0)</f>
        <v>669</v>
      </c>
      <c r="B2879" s="78" t="s">
        <v>99</v>
      </c>
      <c r="C2879" s="65">
        <v>0.375</v>
      </c>
      <c r="D2879" s="65">
        <v>0.375</v>
      </c>
      <c r="E2879" s="66">
        <v>0.79166666666666663</v>
      </c>
      <c r="F2879" s="66">
        <v>0.79166666666666663</v>
      </c>
      <c r="G2879" s="67"/>
      <c r="H2879" s="67"/>
      <c r="I2879" s="68" t="s">
        <v>63</v>
      </c>
      <c r="J2879" s="48"/>
      <c r="K2879" s="69">
        <v>0</v>
      </c>
      <c r="L2879" s="67">
        <v>0</v>
      </c>
      <c r="M2879" s="70">
        <v>0</v>
      </c>
      <c r="N2879" s="34">
        <f t="shared" si="468"/>
        <v>0.37499999999999994</v>
      </c>
      <c r="O2879" s="38">
        <f t="shared" si="469"/>
        <v>0.37499999999999994</v>
      </c>
      <c r="P2879" s="72" t="s">
        <v>94</v>
      </c>
      <c r="Q2879" s="43">
        <v>44811</v>
      </c>
      <c r="R2879" s="35">
        <v>0</v>
      </c>
      <c r="S2879" s="35">
        <v>0</v>
      </c>
      <c r="T2879" s="10" t="str">
        <f t="shared" si="465"/>
        <v>Sem - 37</v>
      </c>
      <c r="U2879" s="10" t="str">
        <f t="shared" si="466"/>
        <v>Septembre</v>
      </c>
      <c r="V2879" s="36" t="s">
        <v>859</v>
      </c>
      <c r="W2879" s="34"/>
      <c r="X2879" s="91">
        <f t="shared" si="467"/>
        <v>0</v>
      </c>
      <c r="Y2879" s="92" t="str">
        <f>VLOOKUP('CM-CIC'!B2810,Annuaire_roster!B:F,4,0)</f>
        <v>OUAQERROUCH Nour-El Houda</v>
      </c>
      <c r="Z2879" s="37" t="s">
        <v>110</v>
      </c>
      <c r="AA2879" s="60" t="s">
        <v>232</v>
      </c>
      <c r="AB2879" s="35" t="s">
        <v>63</v>
      </c>
      <c r="AC2879" s="35" t="s">
        <v>63</v>
      </c>
      <c r="AD2879" s="35" t="s">
        <v>63</v>
      </c>
      <c r="AE2879" s="44" t="s">
        <v>63</v>
      </c>
      <c r="AF2879" s="61"/>
      <c r="AG2879" s="45"/>
    </row>
    <row r="2880" spans="1:33" x14ac:dyDescent="0.2">
      <c r="A2880" s="59">
        <f>+VLOOKUP(B2880,Annuaire_roster!B:G,5,0)</f>
        <v>952</v>
      </c>
      <c r="B2880" s="78" t="s">
        <v>101</v>
      </c>
      <c r="C2880" s="65">
        <v>0.375</v>
      </c>
      <c r="D2880" s="65">
        <v>0.375</v>
      </c>
      <c r="E2880" s="66">
        <v>0.79166666666666663</v>
      </c>
      <c r="F2880" s="66">
        <v>0.79166666666666663</v>
      </c>
      <c r="G2880" s="67"/>
      <c r="H2880" s="67"/>
      <c r="I2880" s="68" t="s">
        <v>63</v>
      </c>
      <c r="J2880" s="48"/>
      <c r="K2880" s="69">
        <v>0</v>
      </c>
      <c r="L2880" s="67">
        <v>0</v>
      </c>
      <c r="M2880" s="70">
        <v>0</v>
      </c>
      <c r="N2880" s="34">
        <f t="shared" si="468"/>
        <v>0.37499999999999994</v>
      </c>
      <c r="O2880" s="38">
        <f t="shared" si="469"/>
        <v>0.37499999999999994</v>
      </c>
      <c r="P2880" s="72" t="s">
        <v>94</v>
      </c>
      <c r="Q2880" s="43">
        <v>44811</v>
      </c>
      <c r="R2880" s="35">
        <v>0</v>
      </c>
      <c r="S2880" s="35">
        <v>0</v>
      </c>
      <c r="T2880" s="10" t="str">
        <f t="shared" si="465"/>
        <v>Sem - 37</v>
      </c>
      <c r="U2880" s="10" t="str">
        <f t="shared" si="466"/>
        <v>Septembre</v>
      </c>
      <c r="V2880" s="36" t="s">
        <v>860</v>
      </c>
      <c r="W2880" s="34"/>
      <c r="X2880" s="91">
        <f t="shared" si="467"/>
        <v>0</v>
      </c>
      <c r="Y2880" s="92" t="str">
        <f>VLOOKUP('CM-CIC'!B2811,Annuaire_roster!B:F,4,0)</f>
        <v>OUAQERROUCH Nour-El Houda</v>
      </c>
      <c r="Z2880" s="37" t="s">
        <v>110</v>
      </c>
      <c r="AA2880" s="60" t="s">
        <v>232</v>
      </c>
      <c r="AB2880" s="35" t="s">
        <v>63</v>
      </c>
      <c r="AC2880" s="35" t="s">
        <v>63</v>
      </c>
      <c r="AD2880" s="35" t="s">
        <v>63</v>
      </c>
      <c r="AE2880" s="44" t="s">
        <v>63</v>
      </c>
      <c r="AF2880" s="61"/>
      <c r="AG2880" s="45"/>
    </row>
    <row r="2881" spans="1:33" x14ac:dyDescent="0.2">
      <c r="A2881" s="59">
        <f>+VLOOKUP(B2881,Annuaire_roster!B:G,5,0)</f>
        <v>1170</v>
      </c>
      <c r="B2881" s="78" t="s">
        <v>68</v>
      </c>
      <c r="C2881" s="65">
        <v>0.375</v>
      </c>
      <c r="D2881" s="65">
        <v>0.375</v>
      </c>
      <c r="E2881" s="66">
        <v>0.79166666666666663</v>
      </c>
      <c r="F2881" s="66">
        <v>0.79166666666666663</v>
      </c>
      <c r="G2881" s="67"/>
      <c r="H2881" s="67"/>
      <c r="I2881" s="68" t="s">
        <v>63</v>
      </c>
      <c r="J2881" s="67"/>
      <c r="K2881" s="69">
        <v>0</v>
      </c>
      <c r="L2881" s="67">
        <v>0</v>
      </c>
      <c r="M2881" s="70">
        <v>0</v>
      </c>
      <c r="N2881" s="34">
        <f t="shared" si="468"/>
        <v>0.37499999999999994</v>
      </c>
      <c r="O2881" s="38">
        <f t="shared" si="469"/>
        <v>0.37499999999999994</v>
      </c>
      <c r="P2881" s="72" t="s">
        <v>94</v>
      </c>
      <c r="Q2881" s="134">
        <v>44811</v>
      </c>
      <c r="R2881" s="35">
        <v>0</v>
      </c>
      <c r="S2881" s="35">
        <v>0</v>
      </c>
      <c r="T2881" s="10" t="str">
        <f t="shared" si="465"/>
        <v>Sem - 37</v>
      </c>
      <c r="U2881" s="10" t="str">
        <f t="shared" si="466"/>
        <v>Septembre</v>
      </c>
      <c r="V2881" s="36" t="s">
        <v>861</v>
      </c>
      <c r="W2881" s="34"/>
      <c r="X2881" s="91">
        <f t="shared" si="467"/>
        <v>0</v>
      </c>
      <c r="Y2881" s="92" t="str">
        <f>VLOOKUP('CM-CIC'!B2812,Annuaire_roster!B:F,4,0)</f>
        <v>HAOUACH Ikram</v>
      </c>
      <c r="Z2881" s="37" t="s">
        <v>110</v>
      </c>
      <c r="AA2881" s="60" t="s">
        <v>232</v>
      </c>
      <c r="AB2881" s="35" t="s">
        <v>63</v>
      </c>
      <c r="AC2881" s="35" t="s">
        <v>63</v>
      </c>
      <c r="AD2881" s="35" t="s">
        <v>63</v>
      </c>
      <c r="AE2881" s="44" t="s">
        <v>63</v>
      </c>
      <c r="AF2881" s="61"/>
      <c r="AG2881" s="45"/>
    </row>
    <row r="2882" spans="1:33" x14ac:dyDescent="0.2">
      <c r="A2882" s="59">
        <f>+VLOOKUP(B2882,Annuaire_roster!B:G,5,0)</f>
        <v>1192</v>
      </c>
      <c r="B2882" s="78" t="s">
        <v>159</v>
      </c>
      <c r="C2882" s="65">
        <v>0.375</v>
      </c>
      <c r="D2882" s="65">
        <v>0.375</v>
      </c>
      <c r="E2882" s="66">
        <v>0.79166666666666663</v>
      </c>
      <c r="F2882" s="66">
        <v>0.79166666666666663</v>
      </c>
      <c r="G2882" s="67"/>
      <c r="H2882" s="67"/>
      <c r="I2882" s="68" t="s">
        <v>63</v>
      </c>
      <c r="J2882" s="67"/>
      <c r="K2882" s="69">
        <v>0</v>
      </c>
      <c r="L2882" s="67">
        <v>0</v>
      </c>
      <c r="M2882" s="70">
        <v>0</v>
      </c>
      <c r="N2882" s="34">
        <f t="shared" si="468"/>
        <v>0.37499999999999994</v>
      </c>
      <c r="O2882" s="38">
        <f t="shared" si="469"/>
        <v>0.37499999999999994</v>
      </c>
      <c r="P2882" s="72" t="s">
        <v>94</v>
      </c>
      <c r="Q2882" s="134">
        <v>44811</v>
      </c>
      <c r="R2882" s="35">
        <v>0</v>
      </c>
      <c r="S2882" s="35">
        <v>0</v>
      </c>
      <c r="T2882" s="10" t="str">
        <f t="shared" ref="T2882:T2945" si="470">"Sem - "&amp;WEEKNUM(Q2882,21)</f>
        <v>Sem - 37</v>
      </c>
      <c r="U2882" s="10" t="str">
        <f t="shared" ref="U2882:U2945" si="471">PROPER(TEXT(Q2882,"mmmm"))</f>
        <v>Septembre</v>
      </c>
      <c r="V2882" s="36" t="s">
        <v>862</v>
      </c>
      <c r="W2882" s="34"/>
      <c r="X2882" s="91">
        <f t="shared" ref="X2882:X2945" si="472">IFERROR(IF(M2882="Abs",0,IF((D2882-C2882+E2882-F2882)&lt;0.000694444444444444,0,(D2882-C2882+E2882-F2882))),0)</f>
        <v>0</v>
      </c>
      <c r="Y2882" s="92" t="str">
        <f>VLOOKUP('CM-CIC'!B2813,Annuaire_roster!B:F,4,0)</f>
        <v>HAOUACH Ikram</v>
      </c>
      <c r="Z2882" s="37" t="s">
        <v>110</v>
      </c>
      <c r="AA2882" s="60" t="s">
        <v>232</v>
      </c>
      <c r="AB2882" s="35" t="s">
        <v>63</v>
      </c>
      <c r="AC2882" s="35" t="s">
        <v>63</v>
      </c>
      <c r="AD2882" s="35" t="s">
        <v>63</v>
      </c>
      <c r="AE2882" s="44" t="s">
        <v>63</v>
      </c>
      <c r="AF2882" s="61"/>
      <c r="AG2882" s="45"/>
    </row>
    <row r="2883" spans="1:33" x14ac:dyDescent="0.2">
      <c r="A2883" s="59">
        <f>+VLOOKUP(B2883,Annuaire_roster!B:G,5,0)</f>
        <v>1499</v>
      </c>
      <c r="B2883" s="78" t="s">
        <v>162</v>
      </c>
      <c r="C2883" s="65">
        <v>0.375</v>
      </c>
      <c r="D2883" s="65">
        <v>0.375</v>
      </c>
      <c r="E2883" s="66">
        <v>0.79166666666666663</v>
      </c>
      <c r="F2883" s="66">
        <v>0.79166666666666663</v>
      </c>
      <c r="G2883" s="67"/>
      <c r="H2883" s="67"/>
      <c r="I2883" s="68" t="s">
        <v>63</v>
      </c>
      <c r="J2883" s="67"/>
      <c r="K2883" s="69">
        <v>0</v>
      </c>
      <c r="L2883" s="67">
        <v>0</v>
      </c>
      <c r="M2883" s="70">
        <v>0</v>
      </c>
      <c r="N2883" s="34">
        <f t="shared" si="468"/>
        <v>0.37499999999999994</v>
      </c>
      <c r="O2883" s="38">
        <f t="shared" si="469"/>
        <v>0.37499999999999994</v>
      </c>
      <c r="P2883" s="72" t="s">
        <v>94</v>
      </c>
      <c r="Q2883" s="134">
        <v>44811</v>
      </c>
      <c r="R2883" s="35">
        <v>0</v>
      </c>
      <c r="S2883" s="35">
        <v>0</v>
      </c>
      <c r="T2883" s="10" t="str">
        <f t="shared" si="470"/>
        <v>Sem - 37</v>
      </c>
      <c r="U2883" s="10" t="str">
        <f t="shared" si="471"/>
        <v>Septembre</v>
      </c>
      <c r="V2883" s="36" t="s">
        <v>863</v>
      </c>
      <c r="W2883" s="34"/>
      <c r="X2883" s="91">
        <f t="shared" si="472"/>
        <v>0</v>
      </c>
      <c r="Y2883" s="92" t="str">
        <f>VLOOKUP('CM-CIC'!B2814,Annuaire_roster!B:F,4,0)</f>
        <v>OUAQERROUCH Nour-El Houda</v>
      </c>
      <c r="Z2883" s="37" t="s">
        <v>110</v>
      </c>
      <c r="AA2883" s="60" t="s">
        <v>232</v>
      </c>
      <c r="AB2883" s="35" t="s">
        <v>63</v>
      </c>
      <c r="AC2883" s="35" t="s">
        <v>63</v>
      </c>
      <c r="AD2883" s="35" t="s">
        <v>63</v>
      </c>
      <c r="AE2883" s="44" t="s">
        <v>63</v>
      </c>
      <c r="AF2883" s="61"/>
      <c r="AG2883" s="45"/>
    </row>
    <row r="2884" spans="1:33" x14ac:dyDescent="0.2">
      <c r="A2884" s="59">
        <f>+VLOOKUP(B2884,Annuaire_roster!B:G,5,0)</f>
        <v>1498</v>
      </c>
      <c r="B2884" s="78" t="s">
        <v>180</v>
      </c>
      <c r="C2884" s="65">
        <v>0.375</v>
      </c>
      <c r="D2884" s="65">
        <v>0.375</v>
      </c>
      <c r="E2884" s="66">
        <v>0.79166666666666663</v>
      </c>
      <c r="F2884" s="66">
        <v>0.79166666666666663</v>
      </c>
      <c r="G2884" s="67"/>
      <c r="H2884" s="67"/>
      <c r="I2884" s="68" t="s">
        <v>63</v>
      </c>
      <c r="J2884" s="48"/>
      <c r="K2884" s="69">
        <v>0</v>
      </c>
      <c r="L2884" s="67">
        <v>0</v>
      </c>
      <c r="M2884" s="70">
        <v>0</v>
      </c>
      <c r="N2884" s="34">
        <f t="shared" si="468"/>
        <v>0.37499999999999994</v>
      </c>
      <c r="O2884" s="38">
        <f t="shared" si="469"/>
        <v>0.37499999999999994</v>
      </c>
      <c r="P2884" s="72" t="s">
        <v>94</v>
      </c>
      <c r="Q2884" s="43">
        <v>44811</v>
      </c>
      <c r="R2884" s="35">
        <v>0</v>
      </c>
      <c r="S2884" s="35">
        <v>0</v>
      </c>
      <c r="T2884" s="10" t="str">
        <f t="shared" si="470"/>
        <v>Sem - 37</v>
      </c>
      <c r="U2884" s="10" t="str">
        <f t="shared" si="471"/>
        <v>Septembre</v>
      </c>
      <c r="V2884" s="36" t="s">
        <v>864</v>
      </c>
      <c r="W2884" s="34"/>
      <c r="X2884" s="91">
        <f t="shared" si="472"/>
        <v>0</v>
      </c>
      <c r="Y2884" s="92" t="str">
        <f>VLOOKUP('CM-CIC'!B2815,Annuaire_roster!B:F,4,0)</f>
        <v>OUAQERROUCH Nour-El Houda</v>
      </c>
      <c r="Z2884" s="37" t="s">
        <v>110</v>
      </c>
      <c r="AA2884" s="60" t="s">
        <v>232</v>
      </c>
      <c r="AB2884" s="35" t="s">
        <v>63</v>
      </c>
      <c r="AC2884" s="35" t="s">
        <v>63</v>
      </c>
      <c r="AD2884" s="35" t="s">
        <v>63</v>
      </c>
      <c r="AE2884" s="44" t="s">
        <v>63</v>
      </c>
      <c r="AF2884" s="61"/>
      <c r="AG2884" s="45"/>
    </row>
    <row r="2885" spans="1:33" x14ac:dyDescent="0.2">
      <c r="A2885" s="59">
        <f>+VLOOKUP(B2885,Annuaire_roster!B:G,5,0)</f>
        <v>1388</v>
      </c>
      <c r="B2885" s="78" t="s">
        <v>125</v>
      </c>
      <c r="C2885" s="65">
        <v>0.375</v>
      </c>
      <c r="D2885" s="65">
        <v>0.375</v>
      </c>
      <c r="E2885" s="66">
        <v>0.79166666666666663</v>
      </c>
      <c r="F2885" s="66">
        <v>0.79166666666666663</v>
      </c>
      <c r="G2885" s="67"/>
      <c r="H2885" s="67"/>
      <c r="I2885" s="68" t="s">
        <v>63</v>
      </c>
      <c r="J2885" s="67"/>
      <c r="K2885" s="69">
        <v>0</v>
      </c>
      <c r="L2885" s="67">
        <v>0</v>
      </c>
      <c r="M2885" s="70">
        <v>0</v>
      </c>
      <c r="N2885" s="34">
        <f t="shared" si="468"/>
        <v>0.37499999999999994</v>
      </c>
      <c r="O2885" s="38">
        <f t="shared" si="469"/>
        <v>0.37499999999999994</v>
      </c>
      <c r="P2885" s="72" t="s">
        <v>94</v>
      </c>
      <c r="Q2885" s="134">
        <v>44811</v>
      </c>
      <c r="R2885" s="35">
        <v>0</v>
      </c>
      <c r="S2885" s="35">
        <v>0</v>
      </c>
      <c r="T2885" s="10" t="str">
        <f t="shared" si="470"/>
        <v>Sem - 37</v>
      </c>
      <c r="U2885" s="10" t="str">
        <f t="shared" si="471"/>
        <v>Septembre</v>
      </c>
      <c r="V2885" s="36" t="s">
        <v>865</v>
      </c>
      <c r="W2885" s="34"/>
      <c r="X2885" s="91">
        <f t="shared" si="472"/>
        <v>0</v>
      </c>
      <c r="Y2885" s="92" t="str">
        <f>VLOOKUP('CM-CIC'!B2816,Annuaire_roster!B:F,4,0)</f>
        <v>OUAQERROUCH Nour-El Houda</v>
      </c>
      <c r="Z2885" s="37" t="s">
        <v>110</v>
      </c>
      <c r="AA2885" s="60" t="s">
        <v>232</v>
      </c>
      <c r="AB2885" s="35" t="s">
        <v>63</v>
      </c>
      <c r="AC2885" s="35" t="s">
        <v>63</v>
      </c>
      <c r="AD2885" s="35" t="s">
        <v>63</v>
      </c>
      <c r="AE2885" s="44" t="s">
        <v>63</v>
      </c>
      <c r="AF2885" s="61"/>
      <c r="AG2885" s="45"/>
    </row>
    <row r="2886" spans="1:33" x14ac:dyDescent="0.2">
      <c r="A2886" s="59">
        <f>+VLOOKUP(B2886,Annuaire_roster!B:G,5,0)</f>
        <v>1008</v>
      </c>
      <c r="B2886" s="78" t="s">
        <v>104</v>
      </c>
      <c r="C2886" s="65">
        <v>0.375</v>
      </c>
      <c r="D2886" s="65">
        <v>0.375</v>
      </c>
      <c r="E2886" s="66">
        <v>0.79166666666666663</v>
      </c>
      <c r="F2886" s="66">
        <v>0.79166666666666663</v>
      </c>
      <c r="G2886" s="67"/>
      <c r="H2886" s="67"/>
      <c r="I2886" s="68" t="s">
        <v>63</v>
      </c>
      <c r="J2886" s="48"/>
      <c r="K2886" s="69">
        <v>0</v>
      </c>
      <c r="L2886" s="67">
        <v>0</v>
      </c>
      <c r="M2886" s="70">
        <v>0</v>
      </c>
      <c r="N2886" s="34">
        <f t="shared" si="468"/>
        <v>0.37499999999999994</v>
      </c>
      <c r="O2886" s="38">
        <f t="shared" si="469"/>
        <v>0.37499999999999994</v>
      </c>
      <c r="P2886" s="72" t="s">
        <v>94</v>
      </c>
      <c r="Q2886" s="43">
        <v>44811</v>
      </c>
      <c r="R2886" s="35">
        <v>0</v>
      </c>
      <c r="S2886" s="35">
        <v>0</v>
      </c>
      <c r="T2886" s="10" t="str">
        <f t="shared" si="470"/>
        <v>Sem - 37</v>
      </c>
      <c r="U2886" s="10" t="str">
        <f t="shared" si="471"/>
        <v>Septembre</v>
      </c>
      <c r="V2886" s="36" t="s">
        <v>866</v>
      </c>
      <c r="W2886" s="34"/>
      <c r="X2886" s="91">
        <f t="shared" si="472"/>
        <v>0</v>
      </c>
      <c r="Y2886" s="92" t="str">
        <f>VLOOKUP('CM-CIC'!B2817,Annuaire_roster!B:F,4,0)</f>
        <v>OUAQERROUCH Nour-El Houda</v>
      </c>
      <c r="Z2886" s="37" t="s">
        <v>110</v>
      </c>
      <c r="AA2886" s="60" t="s">
        <v>232</v>
      </c>
      <c r="AB2886" s="35" t="s">
        <v>63</v>
      </c>
      <c r="AC2886" s="35" t="s">
        <v>63</v>
      </c>
      <c r="AD2886" s="35" t="s">
        <v>63</v>
      </c>
      <c r="AE2886" s="44" t="s">
        <v>63</v>
      </c>
      <c r="AF2886" s="61"/>
      <c r="AG2886" s="45"/>
    </row>
    <row r="2887" spans="1:33" x14ac:dyDescent="0.2">
      <c r="A2887" s="59">
        <f>+VLOOKUP(B2887,Annuaire_roster!B:G,5,0)</f>
        <v>1131</v>
      </c>
      <c r="B2887" s="78" t="s">
        <v>179</v>
      </c>
      <c r="C2887" s="65">
        <v>0.375</v>
      </c>
      <c r="D2887" s="65">
        <v>0.375</v>
      </c>
      <c r="E2887" s="66">
        <v>0.79166666666666663</v>
      </c>
      <c r="F2887" s="66">
        <v>0.79166666666666663</v>
      </c>
      <c r="G2887" s="67"/>
      <c r="H2887" s="67"/>
      <c r="I2887" s="68" t="s">
        <v>63</v>
      </c>
      <c r="J2887" s="48"/>
      <c r="K2887" s="69">
        <v>0</v>
      </c>
      <c r="L2887" s="67">
        <v>0</v>
      </c>
      <c r="M2887" s="70">
        <v>0</v>
      </c>
      <c r="N2887" s="34">
        <f t="shared" si="468"/>
        <v>0.37499999999999994</v>
      </c>
      <c r="O2887" s="38">
        <f t="shared" si="469"/>
        <v>0.37499999999999994</v>
      </c>
      <c r="P2887" s="72" t="s">
        <v>94</v>
      </c>
      <c r="Q2887" s="43">
        <v>44811</v>
      </c>
      <c r="R2887" s="35">
        <v>0</v>
      </c>
      <c r="S2887" s="35">
        <v>0</v>
      </c>
      <c r="T2887" s="10" t="str">
        <f t="shared" si="470"/>
        <v>Sem - 37</v>
      </c>
      <c r="U2887" s="10" t="str">
        <f t="shared" si="471"/>
        <v>Septembre</v>
      </c>
      <c r="V2887" s="36" t="s">
        <v>867</v>
      </c>
      <c r="W2887" s="34"/>
      <c r="X2887" s="91">
        <f t="shared" si="472"/>
        <v>0</v>
      </c>
      <c r="Y2887" s="92" t="str">
        <f>VLOOKUP('CM-CIC'!B2818,Annuaire_roster!B:F,4,0)</f>
        <v>HAOUACH Ikram</v>
      </c>
      <c r="Z2887" s="37" t="s">
        <v>110</v>
      </c>
      <c r="AA2887" s="60" t="s">
        <v>232</v>
      </c>
      <c r="AB2887" s="35" t="s">
        <v>63</v>
      </c>
      <c r="AC2887" s="35" t="s">
        <v>63</v>
      </c>
      <c r="AD2887" s="35" t="s">
        <v>63</v>
      </c>
      <c r="AE2887" s="44" t="s">
        <v>63</v>
      </c>
      <c r="AF2887" s="61"/>
      <c r="AG2887" s="45"/>
    </row>
    <row r="2888" spans="1:33" x14ac:dyDescent="0.2">
      <c r="A2888" s="59">
        <f>+VLOOKUP(B2888,Annuaire_roster!B:G,5,0)</f>
        <v>1397</v>
      </c>
      <c r="B2888" s="78" t="s">
        <v>145</v>
      </c>
      <c r="C2888" s="65">
        <v>0.375</v>
      </c>
      <c r="D2888" s="65">
        <v>0.375</v>
      </c>
      <c r="E2888" s="66">
        <v>0.79166666666666663</v>
      </c>
      <c r="F2888" s="66">
        <v>0.79166666666666663</v>
      </c>
      <c r="G2888" s="67"/>
      <c r="H2888" s="67"/>
      <c r="I2888" s="68" t="s">
        <v>63</v>
      </c>
      <c r="J2888" s="48"/>
      <c r="K2888" s="69">
        <v>0</v>
      </c>
      <c r="L2888" s="67">
        <v>0</v>
      </c>
      <c r="M2888" s="70">
        <v>0</v>
      </c>
      <c r="N2888" s="34">
        <f t="shared" si="468"/>
        <v>0.37499999999999994</v>
      </c>
      <c r="O2888" s="38">
        <f t="shared" si="469"/>
        <v>0.37499999999999994</v>
      </c>
      <c r="P2888" s="72" t="s">
        <v>94</v>
      </c>
      <c r="Q2888" s="43">
        <v>44811</v>
      </c>
      <c r="R2888" s="35">
        <v>0</v>
      </c>
      <c r="S2888" s="35">
        <v>0</v>
      </c>
      <c r="T2888" s="10" t="str">
        <f t="shared" si="470"/>
        <v>Sem - 37</v>
      </c>
      <c r="U2888" s="10" t="str">
        <f t="shared" si="471"/>
        <v>Septembre</v>
      </c>
      <c r="V2888" s="36" t="s">
        <v>868</v>
      </c>
      <c r="W2888" s="34"/>
      <c r="X2888" s="91">
        <f t="shared" si="472"/>
        <v>0</v>
      </c>
      <c r="Y2888" s="92" t="str">
        <f>VLOOKUP('CM-CIC'!B2819,Annuaire_roster!B:F,4,0)</f>
        <v>HAOUACH Ikram</v>
      </c>
      <c r="Z2888" s="37" t="s">
        <v>110</v>
      </c>
      <c r="AA2888" s="60" t="s">
        <v>232</v>
      </c>
      <c r="AB2888" s="35" t="s">
        <v>63</v>
      </c>
      <c r="AC2888" s="35" t="s">
        <v>63</v>
      </c>
      <c r="AD2888" s="35" t="s">
        <v>63</v>
      </c>
      <c r="AE2888" s="44" t="s">
        <v>63</v>
      </c>
      <c r="AF2888" s="61"/>
      <c r="AG2888" s="45"/>
    </row>
    <row r="2889" spans="1:33" x14ac:dyDescent="0.2">
      <c r="A2889" s="59">
        <f>+VLOOKUP(B2889,Annuaire_roster!B:G,5,0)</f>
        <v>949</v>
      </c>
      <c r="B2889" s="78" t="s">
        <v>102</v>
      </c>
      <c r="C2889" s="65">
        <v>0.375</v>
      </c>
      <c r="D2889" s="65">
        <v>0.375</v>
      </c>
      <c r="E2889" s="66">
        <v>0.79166666666666663</v>
      </c>
      <c r="F2889" s="66">
        <v>0.79166666666666663</v>
      </c>
      <c r="G2889" s="67"/>
      <c r="H2889" s="67"/>
      <c r="I2889" s="68" t="s">
        <v>63</v>
      </c>
      <c r="J2889" s="67"/>
      <c r="K2889" s="69">
        <v>0</v>
      </c>
      <c r="L2889" s="67">
        <v>0</v>
      </c>
      <c r="M2889" s="70">
        <v>0</v>
      </c>
      <c r="N2889" s="34">
        <f t="shared" si="468"/>
        <v>0.37499999999999994</v>
      </c>
      <c r="O2889" s="38">
        <f t="shared" si="469"/>
        <v>0.37499999999999994</v>
      </c>
      <c r="P2889" s="72" t="s">
        <v>94</v>
      </c>
      <c r="Q2889" s="134">
        <v>44811</v>
      </c>
      <c r="R2889" s="35">
        <v>0</v>
      </c>
      <c r="S2889" s="35">
        <v>0</v>
      </c>
      <c r="T2889" s="10" t="str">
        <f t="shared" si="470"/>
        <v>Sem - 37</v>
      </c>
      <c r="U2889" s="10" t="str">
        <f t="shared" si="471"/>
        <v>Septembre</v>
      </c>
      <c r="V2889" s="36" t="s">
        <v>869</v>
      </c>
      <c r="W2889" s="34"/>
      <c r="X2889" s="91">
        <f t="shared" si="472"/>
        <v>0</v>
      </c>
      <c r="Y2889" s="92" t="str">
        <f>VLOOKUP('CM-CIC'!B2820,Annuaire_roster!B:F,4,0)</f>
        <v>HAOUACH Ikram</v>
      </c>
      <c r="Z2889" s="37" t="s">
        <v>110</v>
      </c>
      <c r="AA2889" s="60" t="s">
        <v>232</v>
      </c>
      <c r="AB2889" s="35" t="s">
        <v>63</v>
      </c>
      <c r="AC2889" s="35" t="s">
        <v>63</v>
      </c>
      <c r="AD2889" s="35" t="s">
        <v>63</v>
      </c>
      <c r="AE2889" s="44" t="s">
        <v>63</v>
      </c>
      <c r="AF2889" s="61"/>
      <c r="AG2889" s="45"/>
    </row>
    <row r="2890" spans="1:33" x14ac:dyDescent="0.2">
      <c r="A2890" s="59">
        <f>+VLOOKUP(B2890,Annuaire_roster!B:G,5,0)</f>
        <v>1485</v>
      </c>
      <c r="B2890" s="78" t="s">
        <v>178</v>
      </c>
      <c r="C2890" s="65">
        <v>0.41666666666666669</v>
      </c>
      <c r="D2890" s="65">
        <v>0.41666666666666669</v>
      </c>
      <c r="E2890" s="66">
        <v>0.83333333333333337</v>
      </c>
      <c r="F2890" s="66">
        <v>0.83333333333333337</v>
      </c>
      <c r="G2890" s="67"/>
      <c r="H2890" s="67"/>
      <c r="I2890" s="68" t="s">
        <v>63</v>
      </c>
      <c r="J2890" s="48"/>
      <c r="K2890" s="69">
        <v>0</v>
      </c>
      <c r="L2890" s="67">
        <v>0</v>
      </c>
      <c r="M2890" s="70">
        <v>0</v>
      </c>
      <c r="N2890" s="34">
        <f t="shared" si="468"/>
        <v>0.375</v>
      </c>
      <c r="O2890" s="38">
        <f t="shared" si="469"/>
        <v>0.375</v>
      </c>
      <c r="P2890" s="72" t="s">
        <v>94</v>
      </c>
      <c r="Q2890" s="43">
        <v>44811</v>
      </c>
      <c r="R2890" s="35">
        <v>0</v>
      </c>
      <c r="S2890" s="35">
        <v>0</v>
      </c>
      <c r="T2890" s="10" t="str">
        <f t="shared" si="470"/>
        <v>Sem - 37</v>
      </c>
      <c r="U2890" s="10" t="str">
        <f t="shared" si="471"/>
        <v>Septembre</v>
      </c>
      <c r="V2890" s="36" t="s">
        <v>870</v>
      </c>
      <c r="W2890" s="34"/>
      <c r="X2890" s="91">
        <f t="shared" si="472"/>
        <v>0</v>
      </c>
      <c r="Y2890" s="92" t="str">
        <f>VLOOKUP('CM-CIC'!B2821,Annuaire_roster!B:F,4,0)</f>
        <v>HAOUACH Ikram</v>
      </c>
      <c r="Z2890" s="37" t="s">
        <v>110</v>
      </c>
      <c r="AA2890" s="60" t="s">
        <v>232</v>
      </c>
      <c r="AB2890" s="35" t="s">
        <v>63</v>
      </c>
      <c r="AC2890" s="35" t="s">
        <v>63</v>
      </c>
      <c r="AD2890" s="35" t="s">
        <v>63</v>
      </c>
      <c r="AE2890" s="44" t="s">
        <v>63</v>
      </c>
      <c r="AF2890" s="61"/>
      <c r="AG2890" s="45"/>
    </row>
    <row r="2891" spans="1:33" x14ac:dyDescent="0.2">
      <c r="A2891" s="59">
        <f>+VLOOKUP(B2891,Annuaire_roster!B:G,5,0)</f>
        <v>1463</v>
      </c>
      <c r="B2891" s="78" t="s">
        <v>163</v>
      </c>
      <c r="C2891" s="65">
        <v>0.41666666666666669</v>
      </c>
      <c r="D2891" s="65">
        <v>0.41666666666666669</v>
      </c>
      <c r="E2891" s="66">
        <v>0.83333333333333337</v>
      </c>
      <c r="F2891" s="66">
        <v>0.83333333333333337</v>
      </c>
      <c r="G2891" s="67"/>
      <c r="H2891" s="67"/>
      <c r="I2891" s="68" t="s">
        <v>63</v>
      </c>
      <c r="J2891" s="48"/>
      <c r="K2891" s="69">
        <v>0</v>
      </c>
      <c r="L2891" s="67">
        <v>0</v>
      </c>
      <c r="M2891" s="70">
        <v>0</v>
      </c>
      <c r="N2891" s="34">
        <f t="shared" si="468"/>
        <v>0.375</v>
      </c>
      <c r="O2891" s="38">
        <f t="shared" si="469"/>
        <v>0.375</v>
      </c>
      <c r="P2891" s="72" t="s">
        <v>94</v>
      </c>
      <c r="Q2891" s="43">
        <v>44811</v>
      </c>
      <c r="R2891" s="35">
        <v>0</v>
      </c>
      <c r="S2891" s="35">
        <v>0</v>
      </c>
      <c r="T2891" s="10" t="str">
        <f t="shared" si="470"/>
        <v>Sem - 37</v>
      </c>
      <c r="U2891" s="10" t="str">
        <f t="shared" si="471"/>
        <v>Septembre</v>
      </c>
      <c r="V2891" s="36" t="s">
        <v>871</v>
      </c>
      <c r="W2891" s="34"/>
      <c r="X2891" s="91">
        <f t="shared" si="472"/>
        <v>0</v>
      </c>
      <c r="Y2891" s="92" t="str">
        <f>VLOOKUP('CM-CIC'!B2822,Annuaire_roster!B:F,4,0)</f>
        <v>HAOUACH Ikram</v>
      </c>
      <c r="Z2891" s="37" t="s">
        <v>110</v>
      </c>
      <c r="AA2891" s="60" t="s">
        <v>232</v>
      </c>
      <c r="AB2891" s="35" t="s">
        <v>63</v>
      </c>
      <c r="AC2891" s="35" t="s">
        <v>63</v>
      </c>
      <c r="AD2891" s="35" t="s">
        <v>63</v>
      </c>
      <c r="AE2891" s="44" t="s">
        <v>63</v>
      </c>
      <c r="AF2891" s="61"/>
      <c r="AG2891" s="45"/>
    </row>
    <row r="2892" spans="1:33" x14ac:dyDescent="0.2">
      <c r="A2892" s="59">
        <f>+VLOOKUP(B2892,Annuaire_roster!B:G,5,0)</f>
        <v>1469</v>
      </c>
      <c r="B2892" s="78" t="s">
        <v>177</v>
      </c>
      <c r="C2892" s="65">
        <v>0.41666666666666669</v>
      </c>
      <c r="D2892" s="65">
        <v>0.41666666666666669</v>
      </c>
      <c r="E2892" s="66">
        <v>0.83333333333333337</v>
      </c>
      <c r="F2892" s="66">
        <v>0.83333333333333337</v>
      </c>
      <c r="G2892" s="67"/>
      <c r="H2892" s="67"/>
      <c r="I2892" s="68" t="s">
        <v>63</v>
      </c>
      <c r="J2892" s="48"/>
      <c r="K2892" s="69">
        <v>0</v>
      </c>
      <c r="L2892" s="67">
        <v>0</v>
      </c>
      <c r="M2892" s="70">
        <v>0</v>
      </c>
      <c r="N2892" s="34">
        <f t="shared" si="468"/>
        <v>0.375</v>
      </c>
      <c r="O2892" s="38">
        <f t="shared" si="469"/>
        <v>0.375</v>
      </c>
      <c r="P2892" s="72" t="s">
        <v>94</v>
      </c>
      <c r="Q2892" s="43">
        <v>44811</v>
      </c>
      <c r="R2892" s="35">
        <v>0</v>
      </c>
      <c r="S2892" s="35">
        <v>0</v>
      </c>
      <c r="T2892" s="10" t="str">
        <f t="shared" si="470"/>
        <v>Sem - 37</v>
      </c>
      <c r="U2892" s="10" t="str">
        <f t="shared" si="471"/>
        <v>Septembre</v>
      </c>
      <c r="V2892" s="36" t="s">
        <v>872</v>
      </c>
      <c r="W2892" s="34"/>
      <c r="X2892" s="91">
        <f t="shared" si="472"/>
        <v>0</v>
      </c>
      <c r="Y2892" s="92" t="str">
        <f>VLOOKUP('CM-CIC'!B2823,Annuaire_roster!B:F,4,0)</f>
        <v>HAOUACH Ikram</v>
      </c>
      <c r="Z2892" s="37" t="s">
        <v>110</v>
      </c>
      <c r="AA2892" s="60" t="s">
        <v>232</v>
      </c>
      <c r="AB2892" s="35" t="s">
        <v>63</v>
      </c>
      <c r="AC2892" s="35" t="s">
        <v>63</v>
      </c>
      <c r="AD2892" s="35" t="s">
        <v>63</v>
      </c>
      <c r="AE2892" s="44" t="s">
        <v>63</v>
      </c>
      <c r="AF2892" s="61"/>
      <c r="AG2892" s="45"/>
    </row>
    <row r="2893" spans="1:33" x14ac:dyDescent="0.2">
      <c r="A2893" s="59">
        <f>+VLOOKUP(B2893,Annuaire_roster!B:G,5,0)</f>
        <v>397</v>
      </c>
      <c r="B2893" s="78" t="s">
        <v>183</v>
      </c>
      <c r="C2893" s="65">
        <v>0.41666666666666669</v>
      </c>
      <c r="D2893" s="65">
        <v>0.41666666666666669</v>
      </c>
      <c r="E2893" s="66">
        <v>0.83333333333333337</v>
      </c>
      <c r="F2893" s="66">
        <v>0.83333333333333337</v>
      </c>
      <c r="G2893" s="67"/>
      <c r="H2893" s="67"/>
      <c r="I2893" s="68" t="s">
        <v>63</v>
      </c>
      <c r="J2893" s="67"/>
      <c r="K2893" s="69">
        <v>0</v>
      </c>
      <c r="L2893" s="67">
        <v>0</v>
      </c>
      <c r="M2893" s="70">
        <v>0</v>
      </c>
      <c r="N2893" s="34">
        <f t="shared" si="468"/>
        <v>0.375</v>
      </c>
      <c r="O2893" s="38">
        <f t="shared" si="469"/>
        <v>0.375</v>
      </c>
      <c r="P2893" s="72" t="s">
        <v>94</v>
      </c>
      <c r="Q2893" s="134">
        <v>44811</v>
      </c>
      <c r="R2893" s="35">
        <v>0</v>
      </c>
      <c r="S2893" s="35">
        <v>0</v>
      </c>
      <c r="T2893" s="10" t="str">
        <f t="shared" si="470"/>
        <v>Sem - 37</v>
      </c>
      <c r="U2893" s="10" t="str">
        <f t="shared" si="471"/>
        <v>Septembre</v>
      </c>
      <c r="V2893" s="36" t="s">
        <v>873</v>
      </c>
      <c r="W2893" s="34"/>
      <c r="X2893" s="91">
        <f t="shared" si="472"/>
        <v>0</v>
      </c>
      <c r="Y2893" s="92" t="str">
        <f>VLOOKUP('CM-CIC'!B2824,Annuaire_roster!B:F,4,0)</f>
        <v>OUAQERROUCH Nour-El Houda</v>
      </c>
      <c r="Z2893" s="37" t="s">
        <v>110</v>
      </c>
      <c r="AA2893" s="60" t="s">
        <v>232</v>
      </c>
      <c r="AB2893" s="35" t="s">
        <v>63</v>
      </c>
      <c r="AC2893" s="35" t="s">
        <v>63</v>
      </c>
      <c r="AD2893" s="35" t="s">
        <v>63</v>
      </c>
      <c r="AE2893" s="44" t="s">
        <v>63</v>
      </c>
      <c r="AF2893" s="61"/>
      <c r="AG2893" s="45"/>
    </row>
    <row r="2894" spans="1:33" x14ac:dyDescent="0.2">
      <c r="A2894" s="59">
        <f>+VLOOKUP(B2894,Annuaire_roster!B:G,5,0)</f>
        <v>742</v>
      </c>
      <c r="B2894" s="78" t="s">
        <v>100</v>
      </c>
      <c r="C2894" s="65"/>
      <c r="D2894" s="65" t="s">
        <v>188</v>
      </c>
      <c r="E2894" s="66"/>
      <c r="F2894" s="66" t="s">
        <v>188</v>
      </c>
      <c r="G2894" s="67"/>
      <c r="H2894" s="67"/>
      <c r="I2894" s="68" t="s">
        <v>63</v>
      </c>
      <c r="J2894" s="48"/>
      <c r="K2894" s="69">
        <v>0</v>
      </c>
      <c r="L2894" s="67">
        <v>0</v>
      </c>
      <c r="M2894" s="70">
        <v>0</v>
      </c>
      <c r="N2894" s="34" t="str">
        <f t="shared" si="468"/>
        <v/>
      </c>
      <c r="O2894" s="38">
        <f t="shared" si="469"/>
        <v>0</v>
      </c>
      <c r="P2894" s="72" t="s">
        <v>94</v>
      </c>
      <c r="Q2894" s="43">
        <v>44811</v>
      </c>
      <c r="R2894" s="35">
        <v>0</v>
      </c>
      <c r="S2894" s="35">
        <v>0</v>
      </c>
      <c r="T2894" s="10" t="str">
        <f t="shared" si="470"/>
        <v>Sem - 37</v>
      </c>
      <c r="U2894" s="10" t="str">
        <f t="shared" si="471"/>
        <v>Septembre</v>
      </c>
      <c r="V2894" s="36" t="s">
        <v>874</v>
      </c>
      <c r="W2894" s="34"/>
      <c r="X2894" s="91">
        <f t="shared" si="472"/>
        <v>0</v>
      </c>
      <c r="Y2894" s="92" t="str">
        <f>VLOOKUP('CM-CIC'!B2825,Annuaire_roster!B:F,4,0)</f>
        <v>OUAQERROUCH Nour-El Houda</v>
      </c>
      <c r="Z2894" s="37" t="s">
        <v>110</v>
      </c>
      <c r="AA2894" s="60" t="s">
        <v>232</v>
      </c>
      <c r="AB2894" s="35" t="s">
        <v>63</v>
      </c>
      <c r="AC2894" s="35" t="s">
        <v>63</v>
      </c>
      <c r="AD2894" s="35" t="s">
        <v>63</v>
      </c>
      <c r="AE2894" s="44" t="s">
        <v>63</v>
      </c>
      <c r="AF2894" s="61"/>
      <c r="AG2894" s="45"/>
    </row>
    <row r="2895" spans="1:33" x14ac:dyDescent="0.2">
      <c r="A2895" s="59">
        <f>+VLOOKUP(B2895,Annuaire_roster!B:G,5,0)</f>
        <v>971</v>
      </c>
      <c r="B2895" s="78" t="s">
        <v>44</v>
      </c>
      <c r="C2895" s="65"/>
      <c r="D2895" s="65" t="s">
        <v>188</v>
      </c>
      <c r="E2895" s="66"/>
      <c r="F2895" s="66" t="s">
        <v>188</v>
      </c>
      <c r="G2895" s="67"/>
      <c r="H2895" s="67"/>
      <c r="I2895" s="68" t="s">
        <v>63</v>
      </c>
      <c r="J2895" s="48"/>
      <c r="K2895" s="69">
        <v>0</v>
      </c>
      <c r="L2895" s="67">
        <v>0</v>
      </c>
      <c r="M2895" s="70">
        <v>0</v>
      </c>
      <c r="N2895" s="34" t="str">
        <f t="shared" si="468"/>
        <v/>
      </c>
      <c r="O2895" s="38">
        <f t="shared" si="469"/>
        <v>0</v>
      </c>
      <c r="P2895" s="72" t="s">
        <v>94</v>
      </c>
      <c r="Q2895" s="43">
        <v>44811</v>
      </c>
      <c r="R2895" s="35">
        <v>0</v>
      </c>
      <c r="S2895" s="35">
        <v>0</v>
      </c>
      <c r="T2895" s="10" t="str">
        <f t="shared" si="470"/>
        <v>Sem - 37</v>
      </c>
      <c r="U2895" s="10" t="str">
        <f t="shared" si="471"/>
        <v>Septembre</v>
      </c>
      <c r="V2895" s="36" t="s">
        <v>875</v>
      </c>
      <c r="W2895" s="34"/>
      <c r="X2895" s="91">
        <f t="shared" si="472"/>
        <v>0</v>
      </c>
      <c r="Y2895" s="92" t="str">
        <f>VLOOKUP('CM-CIC'!B2826,Annuaire_roster!B:F,4,0)</f>
        <v>OUAQERROUCH Nour-El Houda</v>
      </c>
      <c r="Z2895" s="37" t="s">
        <v>110</v>
      </c>
      <c r="AA2895" s="60" t="s">
        <v>232</v>
      </c>
      <c r="AB2895" s="35" t="s">
        <v>63</v>
      </c>
      <c r="AC2895" s="35" t="s">
        <v>63</v>
      </c>
      <c r="AD2895" s="35" t="s">
        <v>63</v>
      </c>
      <c r="AE2895" s="44" t="s">
        <v>63</v>
      </c>
      <c r="AF2895" s="61"/>
      <c r="AG2895" s="45"/>
    </row>
    <row r="2896" spans="1:33" x14ac:dyDescent="0.2">
      <c r="A2896" s="59">
        <f>+VLOOKUP(B2896,Annuaire_roster!B:G,5,0)</f>
        <v>1165</v>
      </c>
      <c r="B2896" s="78" t="s">
        <v>66</v>
      </c>
      <c r="C2896" s="65"/>
      <c r="D2896" s="65" t="s">
        <v>188</v>
      </c>
      <c r="E2896" s="66"/>
      <c r="F2896" s="66" t="s">
        <v>188</v>
      </c>
      <c r="G2896" s="67"/>
      <c r="H2896" s="67"/>
      <c r="I2896" s="68" t="s">
        <v>63</v>
      </c>
      <c r="J2896" s="48"/>
      <c r="K2896" s="69">
        <v>0</v>
      </c>
      <c r="L2896" s="67">
        <v>0</v>
      </c>
      <c r="M2896" s="70">
        <v>0</v>
      </c>
      <c r="N2896" s="34" t="str">
        <f t="shared" si="468"/>
        <v/>
      </c>
      <c r="O2896" s="38">
        <f t="shared" si="469"/>
        <v>0</v>
      </c>
      <c r="P2896" s="72" t="s">
        <v>94</v>
      </c>
      <c r="Q2896" s="43">
        <v>44811</v>
      </c>
      <c r="R2896" s="35">
        <v>0</v>
      </c>
      <c r="S2896" s="35">
        <v>0</v>
      </c>
      <c r="T2896" s="10" t="str">
        <f t="shared" si="470"/>
        <v>Sem - 37</v>
      </c>
      <c r="U2896" s="10" t="str">
        <f t="shared" si="471"/>
        <v>Septembre</v>
      </c>
      <c r="V2896" s="36" t="s">
        <v>876</v>
      </c>
      <c r="W2896" s="34"/>
      <c r="X2896" s="91">
        <f t="shared" si="472"/>
        <v>0</v>
      </c>
      <c r="Y2896" s="92" t="str">
        <f>VLOOKUP('CM-CIC'!B2827,Annuaire_roster!B:F,4,0)</f>
        <v>HAOUACH Ikram</v>
      </c>
      <c r="Z2896" s="37" t="s">
        <v>110</v>
      </c>
      <c r="AA2896" s="60" t="s">
        <v>232</v>
      </c>
      <c r="AB2896" s="35" t="s">
        <v>63</v>
      </c>
      <c r="AC2896" s="35" t="s">
        <v>63</v>
      </c>
      <c r="AD2896" s="35" t="s">
        <v>63</v>
      </c>
      <c r="AE2896" s="44" t="s">
        <v>63</v>
      </c>
      <c r="AF2896" s="61"/>
      <c r="AG2896" s="45"/>
    </row>
    <row r="2897" spans="1:33" x14ac:dyDescent="0.2">
      <c r="A2897" s="59">
        <f>+VLOOKUP(B2897,Annuaire_roster!B:G,5,0)</f>
        <v>364</v>
      </c>
      <c r="B2897" s="78" t="s">
        <v>184</v>
      </c>
      <c r="C2897" s="65">
        <v>0.29166666666666669</v>
      </c>
      <c r="D2897" s="65">
        <v>0.29166666666666669</v>
      </c>
      <c r="E2897" s="66">
        <v>0.70833333333333337</v>
      </c>
      <c r="F2897" s="66">
        <v>0.70833333333333337</v>
      </c>
      <c r="G2897" s="67"/>
      <c r="H2897" s="67"/>
      <c r="I2897" s="68" t="s">
        <v>63</v>
      </c>
      <c r="J2897" s="67"/>
      <c r="K2897" s="69">
        <v>0</v>
      </c>
      <c r="L2897" s="67">
        <v>0</v>
      </c>
      <c r="M2897" s="70">
        <v>0</v>
      </c>
      <c r="N2897" s="34">
        <f t="shared" si="468"/>
        <v>0.375</v>
      </c>
      <c r="O2897" s="38">
        <f t="shared" si="469"/>
        <v>0.375</v>
      </c>
      <c r="P2897" s="72" t="s">
        <v>94</v>
      </c>
      <c r="Q2897" s="134">
        <v>44812</v>
      </c>
      <c r="R2897" s="35">
        <v>0</v>
      </c>
      <c r="S2897" s="35">
        <v>0</v>
      </c>
      <c r="T2897" s="10" t="str">
        <f t="shared" si="470"/>
        <v>Sem - 37</v>
      </c>
      <c r="U2897" s="10" t="str">
        <f t="shared" si="471"/>
        <v>Septembre</v>
      </c>
      <c r="V2897" s="36" t="s">
        <v>877</v>
      </c>
      <c r="W2897" s="34"/>
      <c r="X2897" s="91">
        <f t="shared" si="472"/>
        <v>0</v>
      </c>
      <c r="Y2897" s="92" t="str">
        <f>VLOOKUP('CM-CIC'!B2828,Annuaire_roster!B:F,4,0)</f>
        <v>HAOUACH Ikram</v>
      </c>
      <c r="Z2897" s="37" t="s">
        <v>110</v>
      </c>
      <c r="AA2897" s="60" t="s">
        <v>232</v>
      </c>
      <c r="AB2897" s="35" t="s">
        <v>63</v>
      </c>
      <c r="AC2897" s="35" t="s">
        <v>63</v>
      </c>
      <c r="AD2897" s="35" t="s">
        <v>63</v>
      </c>
      <c r="AE2897" s="44" t="s">
        <v>63</v>
      </c>
      <c r="AF2897" s="61"/>
      <c r="AG2897" s="45"/>
    </row>
    <row r="2898" spans="1:33" x14ac:dyDescent="0.2">
      <c r="A2898" s="59">
        <f>+VLOOKUP(B2898,Annuaire_roster!B:G,5,0)</f>
        <v>1007</v>
      </c>
      <c r="B2898" s="78" t="s">
        <v>103</v>
      </c>
      <c r="C2898" s="65">
        <v>0.29166666666666669</v>
      </c>
      <c r="D2898" s="65">
        <v>0.29166666666666669</v>
      </c>
      <c r="E2898" s="66">
        <v>0.70833333333333337</v>
      </c>
      <c r="F2898" s="66">
        <v>0.70833333333333337</v>
      </c>
      <c r="G2898" s="67"/>
      <c r="H2898" s="67"/>
      <c r="I2898" s="68" t="s">
        <v>63</v>
      </c>
      <c r="J2898" s="48"/>
      <c r="K2898" s="69">
        <v>0</v>
      </c>
      <c r="L2898" s="67">
        <v>0</v>
      </c>
      <c r="M2898" s="70">
        <v>0</v>
      </c>
      <c r="N2898" s="34">
        <f t="shared" si="468"/>
        <v>0.375</v>
      </c>
      <c r="O2898" s="38">
        <f t="shared" si="469"/>
        <v>0.375</v>
      </c>
      <c r="P2898" s="72" t="s">
        <v>94</v>
      </c>
      <c r="Q2898" s="43">
        <v>44812</v>
      </c>
      <c r="R2898" s="35">
        <v>0</v>
      </c>
      <c r="S2898" s="35">
        <v>0</v>
      </c>
      <c r="T2898" s="10" t="str">
        <f t="shared" si="470"/>
        <v>Sem - 37</v>
      </c>
      <c r="U2898" s="10" t="str">
        <f t="shared" si="471"/>
        <v>Septembre</v>
      </c>
      <c r="V2898" s="36" t="s">
        <v>878</v>
      </c>
      <c r="W2898" s="34"/>
      <c r="X2898" s="91">
        <f t="shared" si="472"/>
        <v>0</v>
      </c>
      <c r="Y2898" s="92" t="str">
        <f>VLOOKUP('CM-CIC'!B2829,Annuaire_roster!B:F,4,0)</f>
        <v>OUAQERROUCH Nour-El Houda</v>
      </c>
      <c r="Z2898" s="37" t="s">
        <v>110</v>
      </c>
      <c r="AA2898" s="60" t="s">
        <v>232</v>
      </c>
      <c r="AB2898" s="35" t="s">
        <v>63</v>
      </c>
      <c r="AC2898" s="35" t="s">
        <v>63</v>
      </c>
      <c r="AD2898" s="35" t="s">
        <v>63</v>
      </c>
      <c r="AE2898" s="44" t="s">
        <v>63</v>
      </c>
      <c r="AF2898" s="61"/>
      <c r="AG2898" s="45"/>
    </row>
    <row r="2899" spans="1:33" x14ac:dyDescent="0.2">
      <c r="A2899" s="59">
        <f>+VLOOKUP(B2899,Annuaire_roster!B:G,5,0)</f>
        <v>1009</v>
      </c>
      <c r="B2899" s="78" t="s">
        <v>48</v>
      </c>
      <c r="C2899" s="65">
        <v>0.29166666666666669</v>
      </c>
      <c r="D2899" s="65">
        <v>0.29166666666666669</v>
      </c>
      <c r="E2899" s="66">
        <v>0.70833333333333337</v>
      </c>
      <c r="F2899" s="66">
        <v>0.70833333333333337</v>
      </c>
      <c r="G2899" s="67"/>
      <c r="H2899" s="67"/>
      <c r="I2899" s="68" t="s">
        <v>63</v>
      </c>
      <c r="J2899" s="48"/>
      <c r="K2899" s="69">
        <v>0</v>
      </c>
      <c r="L2899" s="67">
        <v>0</v>
      </c>
      <c r="M2899" s="70">
        <v>0</v>
      </c>
      <c r="N2899" s="34">
        <f t="shared" si="468"/>
        <v>0.375</v>
      </c>
      <c r="O2899" s="38">
        <f t="shared" si="469"/>
        <v>0.375</v>
      </c>
      <c r="P2899" s="72" t="s">
        <v>94</v>
      </c>
      <c r="Q2899" s="43">
        <v>44812</v>
      </c>
      <c r="R2899" s="35">
        <v>0</v>
      </c>
      <c r="S2899" s="35">
        <v>0</v>
      </c>
      <c r="T2899" s="10" t="str">
        <f t="shared" si="470"/>
        <v>Sem - 37</v>
      </c>
      <c r="U2899" s="10" t="str">
        <f t="shared" si="471"/>
        <v>Septembre</v>
      </c>
      <c r="V2899" s="36" t="s">
        <v>879</v>
      </c>
      <c r="W2899" s="34"/>
      <c r="X2899" s="91">
        <f t="shared" si="472"/>
        <v>0</v>
      </c>
      <c r="Y2899" s="92" t="str">
        <f>VLOOKUP('CM-CIC'!B2830,Annuaire_roster!B:F,4,0)</f>
        <v>HAOUACH Ikram</v>
      </c>
      <c r="Z2899" s="37" t="s">
        <v>110</v>
      </c>
      <c r="AA2899" s="60" t="s">
        <v>232</v>
      </c>
      <c r="AB2899" s="35" t="s">
        <v>63</v>
      </c>
      <c r="AC2899" s="35" t="s">
        <v>63</v>
      </c>
      <c r="AD2899" s="35" t="s">
        <v>63</v>
      </c>
      <c r="AE2899" s="44" t="s">
        <v>63</v>
      </c>
      <c r="AF2899" s="61"/>
      <c r="AG2899" s="45"/>
    </row>
    <row r="2900" spans="1:33" x14ac:dyDescent="0.2">
      <c r="A2900" s="59">
        <f>+VLOOKUP(B2900,Annuaire_roster!B:G,5,0)</f>
        <v>1145</v>
      </c>
      <c r="B2900" s="78" t="s">
        <v>74</v>
      </c>
      <c r="C2900" s="65">
        <v>0.29166666666666669</v>
      </c>
      <c r="D2900" s="65">
        <v>0.29166666666666669</v>
      </c>
      <c r="E2900" s="66">
        <v>0.70833333333333337</v>
      </c>
      <c r="F2900" s="66">
        <v>0.70833333333333337</v>
      </c>
      <c r="G2900" s="67"/>
      <c r="H2900" s="67"/>
      <c r="I2900" s="68" t="s">
        <v>63</v>
      </c>
      <c r="J2900" s="48"/>
      <c r="K2900" s="69">
        <v>0</v>
      </c>
      <c r="L2900" s="67">
        <v>0</v>
      </c>
      <c r="M2900" s="70">
        <v>0</v>
      </c>
      <c r="N2900" s="34">
        <f t="shared" si="468"/>
        <v>0.375</v>
      </c>
      <c r="O2900" s="38">
        <f t="shared" si="469"/>
        <v>0.375</v>
      </c>
      <c r="P2900" s="72" t="s">
        <v>94</v>
      </c>
      <c r="Q2900" s="43">
        <v>44812</v>
      </c>
      <c r="R2900" s="35">
        <v>0</v>
      </c>
      <c r="S2900" s="35">
        <v>0</v>
      </c>
      <c r="T2900" s="10" t="str">
        <f t="shared" si="470"/>
        <v>Sem - 37</v>
      </c>
      <c r="U2900" s="10" t="str">
        <f t="shared" si="471"/>
        <v>Septembre</v>
      </c>
      <c r="V2900" s="36" t="s">
        <v>880</v>
      </c>
      <c r="W2900" s="34"/>
      <c r="X2900" s="91">
        <f t="shared" si="472"/>
        <v>0</v>
      </c>
      <c r="Y2900" s="92" t="str">
        <f>VLOOKUP('CM-CIC'!B2831,Annuaire_roster!B:F,4,0)</f>
        <v>HAOUACH Ikram</v>
      </c>
      <c r="Z2900" s="37" t="s">
        <v>110</v>
      </c>
      <c r="AA2900" s="60" t="s">
        <v>232</v>
      </c>
      <c r="AB2900" s="35" t="s">
        <v>63</v>
      </c>
      <c r="AC2900" s="35" t="s">
        <v>63</v>
      </c>
      <c r="AD2900" s="35" t="s">
        <v>63</v>
      </c>
      <c r="AE2900" s="44" t="s">
        <v>63</v>
      </c>
      <c r="AF2900" s="61"/>
      <c r="AG2900" s="45"/>
    </row>
    <row r="2901" spans="1:33" x14ac:dyDescent="0.2">
      <c r="A2901" s="59">
        <f>+VLOOKUP(B2901,Annuaire_roster!B:G,5,0)</f>
        <v>1442</v>
      </c>
      <c r="B2901" s="78" t="s">
        <v>152</v>
      </c>
      <c r="C2901" s="65">
        <v>0.29166666666666669</v>
      </c>
      <c r="D2901" s="65">
        <v>0.29166666666666669</v>
      </c>
      <c r="E2901" s="66">
        <v>0.70833333333333337</v>
      </c>
      <c r="F2901" s="66">
        <v>0.70833333333333337</v>
      </c>
      <c r="G2901" s="67"/>
      <c r="H2901" s="67"/>
      <c r="I2901" s="68" t="s">
        <v>63</v>
      </c>
      <c r="J2901" s="48"/>
      <c r="K2901" s="69">
        <v>0</v>
      </c>
      <c r="L2901" s="67">
        <v>0</v>
      </c>
      <c r="M2901" s="70">
        <v>0</v>
      </c>
      <c r="N2901" s="34">
        <f t="shared" ref="N2901:N2964" si="473">IFERROR(IF(OR(D2901="OFF",D2901="Congé",M2901="Abs",D2901="Congé sans solde",D2901="Férié"),"",IF(O2901-K2901-L2901&gt;O2901,O2901,IF(O2901-K2901-L2901&lt;0,"",O2901-K2901-L2901))),"")</f>
        <v>0.375</v>
      </c>
      <c r="O2901" s="38">
        <f t="shared" ref="O2901:O2964" si="474">IF(AG2901="2H Pause déjeuner",IF(F2901-D2901-0.0833333333333333&lt;0,F2901-D2901-0.0833333333333333+1,F2901-D2901-0.0833333333333333),IF(OR(AND(F2901="OFF",D2901="OFF"),AND(F2901="Congé",D2901="Congé"),AND(F2901="Congé sans solde",D2901="Congé sans solde"),AND(F2901="Congé spécial",D2901="Congé spécial"),AND(F2901="Férié",D2901="Férié"),AND(F2901="OFF",D2901="Congé"),AND(F2901="OFF",D2901="Congé sans solde"),AND(F2901="OFF",D2901="Congé spécial"),AND(F2901="OFF",D2901="Férié"),AND(F2901="Congé",D2901="OFF"),AND(F2901="Congé",D2901="Congé sans solde"),AND(F2901="Congé",D2901="Congé spécial"),AND(F2901="Congé",D2901="Férié"),AND(F2901="Congé sans solde",D2901="OFF"),AND(F2901="Congé sans solde",D2901="Congé"),AND(F2901="Congé sans solde",D2901="Congé spécial"),AND(F2901="Congé sans solde",D2901="Férié"),AND(F2901="Congé spécial",D2901="OFF"),AND(F2901="Congé spécial",D2901="Congé"),AND(F2901="Congé spécial",D2901="Congé sans solde"),AND(F2901="Congé spécial",D2901="Férié"),AND(F2901="Férié",D2901="OFF"),AND(F2901="Férié",D2901="Congé"),AND(F2901="Férié",D2901="Congé sans solde"),AND(F2901="Férié",D2901="Congé spécial")),0,IF(OR(F2901="OFF",F2901="Congé",F2901="Congé spécial",F2901="Congé sans solde",D2901="OFF",D2901="Congé",D2901="Congé spécial",D2901="Congé sans solde"),0.208333333333334,IF(AND(AG2901="",F2901-D2901&lt;0),("24:00:00"-D2901)+("00:00:00"+F2901)-0.0416666666666667,IF(AND(OR(AG2901="Allaitement",AG2901="Sans déjeuner"),F2901-D2901&lt;0),("24:00:00"-D2901)+("00:00:00"+F2901),IF(AND(AG2901="",F2901-D2901&gt;0.166666666666667),F2901-D2901-0.0416666666666667,IF(AND(OR(AG2901="Allaitement",AG2901="Sans déjeuner"),F2901-D2901&gt;0.166666666666667),F2901-D2901,F2901-D2901)))))))</f>
        <v>0.375</v>
      </c>
      <c r="P2901" s="72" t="s">
        <v>94</v>
      </c>
      <c r="Q2901" s="43">
        <v>44812</v>
      </c>
      <c r="R2901" s="35">
        <v>0</v>
      </c>
      <c r="S2901" s="35">
        <v>0</v>
      </c>
      <c r="T2901" s="10" t="str">
        <f t="shared" si="470"/>
        <v>Sem - 37</v>
      </c>
      <c r="U2901" s="10" t="str">
        <f t="shared" si="471"/>
        <v>Septembre</v>
      </c>
      <c r="V2901" s="36" t="s">
        <v>881</v>
      </c>
      <c r="W2901" s="34"/>
      <c r="X2901" s="91">
        <f t="shared" si="472"/>
        <v>0</v>
      </c>
      <c r="Y2901" s="92" t="str">
        <f>VLOOKUP('CM-CIC'!B2832,Annuaire_roster!B:F,4,0)</f>
        <v>OUAQERROUCH Nour-El Houda</v>
      </c>
      <c r="Z2901" s="37" t="s">
        <v>110</v>
      </c>
      <c r="AA2901" s="60" t="s">
        <v>232</v>
      </c>
      <c r="AB2901" s="35" t="s">
        <v>63</v>
      </c>
      <c r="AC2901" s="35" t="s">
        <v>63</v>
      </c>
      <c r="AD2901" s="35" t="s">
        <v>63</v>
      </c>
      <c r="AE2901" s="44" t="s">
        <v>63</v>
      </c>
      <c r="AF2901" s="61"/>
      <c r="AG2901" s="45"/>
    </row>
    <row r="2902" spans="1:33" x14ac:dyDescent="0.2">
      <c r="A2902" s="59">
        <f>+VLOOKUP(B2902,Annuaire_roster!B:G,5,0)</f>
        <v>1131</v>
      </c>
      <c r="B2902" s="78" t="s">
        <v>179</v>
      </c>
      <c r="C2902" s="65">
        <v>0.375</v>
      </c>
      <c r="D2902" s="65">
        <v>0.375</v>
      </c>
      <c r="E2902" s="66">
        <v>0.79166666666666663</v>
      </c>
      <c r="F2902" s="66">
        <v>0.79166666666666663</v>
      </c>
      <c r="G2902" s="67"/>
      <c r="H2902" s="67"/>
      <c r="I2902" s="68" t="s">
        <v>63</v>
      </c>
      <c r="J2902" s="48"/>
      <c r="K2902" s="69">
        <v>0</v>
      </c>
      <c r="L2902" s="67">
        <v>0</v>
      </c>
      <c r="M2902" s="70">
        <v>0</v>
      </c>
      <c r="N2902" s="34">
        <f t="shared" si="473"/>
        <v>0.37499999999999994</v>
      </c>
      <c r="O2902" s="38">
        <f t="shared" si="474"/>
        <v>0.37499999999999994</v>
      </c>
      <c r="P2902" s="72" t="s">
        <v>94</v>
      </c>
      <c r="Q2902" s="43">
        <v>44812</v>
      </c>
      <c r="R2902" s="35">
        <v>0</v>
      </c>
      <c r="S2902" s="35">
        <v>0</v>
      </c>
      <c r="T2902" s="10" t="str">
        <f t="shared" si="470"/>
        <v>Sem - 37</v>
      </c>
      <c r="U2902" s="10" t="str">
        <f t="shared" si="471"/>
        <v>Septembre</v>
      </c>
      <c r="V2902" s="36" t="s">
        <v>882</v>
      </c>
      <c r="W2902" s="34"/>
      <c r="X2902" s="91">
        <f t="shared" si="472"/>
        <v>0</v>
      </c>
      <c r="Y2902" s="92" t="str">
        <f>VLOOKUP('CM-CIC'!B2833,Annuaire_roster!B:F,4,0)</f>
        <v>HAOUACH Ikram</v>
      </c>
      <c r="Z2902" s="37" t="s">
        <v>110</v>
      </c>
      <c r="AA2902" s="60" t="s">
        <v>232</v>
      </c>
      <c r="AB2902" s="35" t="s">
        <v>63</v>
      </c>
      <c r="AC2902" s="35" t="s">
        <v>63</v>
      </c>
      <c r="AD2902" s="35" t="s">
        <v>63</v>
      </c>
      <c r="AE2902" s="44" t="s">
        <v>63</v>
      </c>
      <c r="AF2902" s="61"/>
      <c r="AG2902" s="45"/>
    </row>
    <row r="2903" spans="1:33" x14ac:dyDescent="0.2">
      <c r="A2903" s="59">
        <f>+VLOOKUP(B2903,Annuaire_roster!B:G,5,0)</f>
        <v>1132</v>
      </c>
      <c r="B2903" s="78" t="s">
        <v>46</v>
      </c>
      <c r="C2903" s="65">
        <v>0.375</v>
      </c>
      <c r="D2903" s="65">
        <v>0.375</v>
      </c>
      <c r="E2903" s="66">
        <v>0.79166666666666663</v>
      </c>
      <c r="F2903" s="66">
        <v>0.79166666666666663</v>
      </c>
      <c r="G2903" s="67"/>
      <c r="H2903" s="67"/>
      <c r="I2903" s="68" t="s">
        <v>63</v>
      </c>
      <c r="J2903" s="48"/>
      <c r="K2903" s="69">
        <v>0</v>
      </c>
      <c r="L2903" s="67">
        <v>0</v>
      </c>
      <c r="M2903" s="70">
        <v>0</v>
      </c>
      <c r="N2903" s="34">
        <f t="shared" si="473"/>
        <v>0.37499999999999994</v>
      </c>
      <c r="O2903" s="38">
        <f t="shared" si="474"/>
        <v>0.37499999999999994</v>
      </c>
      <c r="P2903" s="72" t="s">
        <v>94</v>
      </c>
      <c r="Q2903" s="43">
        <v>44812</v>
      </c>
      <c r="R2903" s="35">
        <v>0</v>
      </c>
      <c r="S2903" s="35">
        <v>0</v>
      </c>
      <c r="T2903" s="10" t="str">
        <f t="shared" si="470"/>
        <v>Sem - 37</v>
      </c>
      <c r="U2903" s="10" t="str">
        <f t="shared" si="471"/>
        <v>Septembre</v>
      </c>
      <c r="V2903" s="36" t="s">
        <v>883</v>
      </c>
      <c r="W2903" s="34"/>
      <c r="X2903" s="91">
        <f t="shared" si="472"/>
        <v>0</v>
      </c>
      <c r="Y2903" s="92" t="str">
        <f>VLOOKUP('CM-CIC'!B2834,Annuaire_roster!B:F,4,0)</f>
        <v>HAOUACH Ikram</v>
      </c>
      <c r="Z2903" s="37" t="s">
        <v>110</v>
      </c>
      <c r="AA2903" s="60" t="s">
        <v>232</v>
      </c>
      <c r="AB2903" s="35" t="s">
        <v>63</v>
      </c>
      <c r="AC2903" s="35" t="s">
        <v>63</v>
      </c>
      <c r="AD2903" s="35" t="s">
        <v>63</v>
      </c>
      <c r="AE2903" s="44" t="s">
        <v>63</v>
      </c>
      <c r="AF2903" s="61"/>
      <c r="AG2903" s="45"/>
    </row>
    <row r="2904" spans="1:33" x14ac:dyDescent="0.2">
      <c r="A2904" s="59">
        <f>+VLOOKUP(B2904,Annuaire_roster!B:G,5,0)</f>
        <v>1154</v>
      </c>
      <c r="B2904" s="78" t="s">
        <v>70</v>
      </c>
      <c r="C2904" s="65">
        <v>0.375</v>
      </c>
      <c r="D2904" s="65">
        <v>0.375</v>
      </c>
      <c r="E2904" s="66">
        <v>0.79166666666666663</v>
      </c>
      <c r="F2904" s="66">
        <v>0.79166666666666663</v>
      </c>
      <c r="G2904" s="67"/>
      <c r="H2904" s="67"/>
      <c r="I2904" s="68" t="s">
        <v>63</v>
      </c>
      <c r="J2904" s="48"/>
      <c r="K2904" s="69">
        <v>0</v>
      </c>
      <c r="L2904" s="67">
        <v>0</v>
      </c>
      <c r="M2904" s="70">
        <v>0</v>
      </c>
      <c r="N2904" s="34">
        <f t="shared" si="473"/>
        <v>0.37499999999999994</v>
      </c>
      <c r="O2904" s="38">
        <f t="shared" si="474"/>
        <v>0.37499999999999994</v>
      </c>
      <c r="P2904" s="72" t="s">
        <v>94</v>
      </c>
      <c r="Q2904" s="43">
        <v>44812</v>
      </c>
      <c r="R2904" s="35">
        <v>0</v>
      </c>
      <c r="S2904" s="35">
        <v>0</v>
      </c>
      <c r="T2904" s="10" t="str">
        <f t="shared" si="470"/>
        <v>Sem - 37</v>
      </c>
      <c r="U2904" s="10" t="str">
        <f t="shared" si="471"/>
        <v>Septembre</v>
      </c>
      <c r="V2904" s="36" t="s">
        <v>884</v>
      </c>
      <c r="W2904" s="34"/>
      <c r="X2904" s="91">
        <f t="shared" si="472"/>
        <v>0</v>
      </c>
      <c r="Y2904" s="92" t="str">
        <f>VLOOKUP('CM-CIC'!B2835,Annuaire_roster!B:F,4,0)</f>
        <v>HAOUACH Ikram</v>
      </c>
      <c r="Z2904" s="37" t="s">
        <v>110</v>
      </c>
      <c r="AA2904" s="60" t="s">
        <v>232</v>
      </c>
      <c r="AB2904" s="35" t="s">
        <v>63</v>
      </c>
      <c r="AC2904" s="35" t="s">
        <v>63</v>
      </c>
      <c r="AD2904" s="35" t="s">
        <v>63</v>
      </c>
      <c r="AE2904" s="44" t="s">
        <v>63</v>
      </c>
      <c r="AF2904" s="61"/>
      <c r="AG2904" s="45"/>
    </row>
    <row r="2905" spans="1:33" x14ac:dyDescent="0.2">
      <c r="A2905" s="59">
        <f>+VLOOKUP(B2905,Annuaire_roster!B:G,5,0)</f>
        <v>1192</v>
      </c>
      <c r="B2905" s="78" t="s">
        <v>159</v>
      </c>
      <c r="C2905" s="65">
        <v>0.375</v>
      </c>
      <c r="D2905" s="65">
        <v>0.375</v>
      </c>
      <c r="E2905" s="66">
        <v>0.79166666666666663</v>
      </c>
      <c r="F2905" s="66">
        <v>0.79166666666666663</v>
      </c>
      <c r="G2905" s="67"/>
      <c r="H2905" s="67"/>
      <c r="I2905" s="68" t="s">
        <v>63</v>
      </c>
      <c r="J2905" s="48"/>
      <c r="K2905" s="69">
        <v>0</v>
      </c>
      <c r="L2905" s="67">
        <v>0</v>
      </c>
      <c r="M2905" s="70">
        <v>0</v>
      </c>
      <c r="N2905" s="34">
        <f t="shared" si="473"/>
        <v>0.37499999999999994</v>
      </c>
      <c r="O2905" s="38">
        <f t="shared" si="474"/>
        <v>0.37499999999999994</v>
      </c>
      <c r="P2905" s="72" t="s">
        <v>94</v>
      </c>
      <c r="Q2905" s="43">
        <v>44812</v>
      </c>
      <c r="R2905" s="35">
        <v>0</v>
      </c>
      <c r="S2905" s="35">
        <v>0</v>
      </c>
      <c r="T2905" s="10" t="str">
        <f t="shared" si="470"/>
        <v>Sem - 37</v>
      </c>
      <c r="U2905" s="10" t="str">
        <f t="shared" si="471"/>
        <v>Septembre</v>
      </c>
      <c r="V2905" s="36" t="s">
        <v>885</v>
      </c>
      <c r="W2905" s="34"/>
      <c r="X2905" s="91">
        <f t="shared" si="472"/>
        <v>0</v>
      </c>
      <c r="Y2905" s="92" t="str">
        <f>VLOOKUP('CM-CIC'!B2836,Annuaire_roster!B:F,4,0)</f>
        <v>OUAQERROUCH Nour-El Houda</v>
      </c>
      <c r="Z2905" s="37" t="s">
        <v>110</v>
      </c>
      <c r="AA2905" s="60" t="s">
        <v>232</v>
      </c>
      <c r="AB2905" s="35" t="s">
        <v>63</v>
      </c>
      <c r="AC2905" s="35" t="s">
        <v>63</v>
      </c>
      <c r="AD2905" s="35" t="s">
        <v>63</v>
      </c>
      <c r="AE2905" s="44" t="s">
        <v>63</v>
      </c>
      <c r="AF2905" s="61"/>
      <c r="AG2905" s="45"/>
    </row>
    <row r="2906" spans="1:33" x14ac:dyDescent="0.2">
      <c r="A2906" s="59">
        <f>+VLOOKUP(B2906,Annuaire_roster!B:G,5,0)</f>
        <v>1396</v>
      </c>
      <c r="B2906" s="78" t="s">
        <v>143</v>
      </c>
      <c r="C2906" s="65">
        <v>0.375</v>
      </c>
      <c r="D2906" s="65">
        <v>0.375</v>
      </c>
      <c r="E2906" s="66">
        <v>0.79166666666666663</v>
      </c>
      <c r="F2906" s="66">
        <v>0.79166666666666663</v>
      </c>
      <c r="G2906" s="67"/>
      <c r="H2906" s="67"/>
      <c r="I2906" s="68" t="s">
        <v>63</v>
      </c>
      <c r="J2906" s="67"/>
      <c r="K2906" s="69">
        <v>0</v>
      </c>
      <c r="L2906" s="67">
        <v>0</v>
      </c>
      <c r="M2906" s="70">
        <v>0</v>
      </c>
      <c r="N2906" s="34">
        <f t="shared" si="473"/>
        <v>0.37499999999999994</v>
      </c>
      <c r="O2906" s="38">
        <f t="shared" si="474"/>
        <v>0.37499999999999994</v>
      </c>
      <c r="P2906" s="72" t="s">
        <v>94</v>
      </c>
      <c r="Q2906" s="134">
        <v>44812</v>
      </c>
      <c r="R2906" s="35">
        <v>0</v>
      </c>
      <c r="S2906" s="35">
        <v>0</v>
      </c>
      <c r="T2906" s="10" t="str">
        <f t="shared" si="470"/>
        <v>Sem - 37</v>
      </c>
      <c r="U2906" s="10" t="str">
        <f t="shared" si="471"/>
        <v>Septembre</v>
      </c>
      <c r="V2906" s="36" t="s">
        <v>886</v>
      </c>
      <c r="W2906" s="34"/>
      <c r="X2906" s="91">
        <f t="shared" si="472"/>
        <v>0</v>
      </c>
      <c r="Y2906" s="92" t="str">
        <f>VLOOKUP('CM-CIC'!B2837,Annuaire_roster!B:F,4,0)</f>
        <v>OUAQERROUCH Nour-El Houda</v>
      </c>
      <c r="Z2906" s="37" t="s">
        <v>110</v>
      </c>
      <c r="AA2906" s="60" t="s">
        <v>232</v>
      </c>
      <c r="AB2906" s="35" t="s">
        <v>63</v>
      </c>
      <c r="AC2906" s="35" t="s">
        <v>63</v>
      </c>
      <c r="AD2906" s="35" t="s">
        <v>63</v>
      </c>
      <c r="AE2906" s="44" t="s">
        <v>63</v>
      </c>
      <c r="AF2906" s="61"/>
      <c r="AG2906" s="45"/>
    </row>
    <row r="2907" spans="1:33" x14ac:dyDescent="0.2">
      <c r="A2907" s="59">
        <f>+VLOOKUP(B2907,Annuaire_roster!B:G,5,0)</f>
        <v>1444</v>
      </c>
      <c r="B2907" s="78" t="s">
        <v>153</v>
      </c>
      <c r="C2907" s="65"/>
      <c r="D2907" s="65">
        <v>0.375</v>
      </c>
      <c r="E2907" s="66"/>
      <c r="F2907" s="66">
        <v>0.79166666666666663</v>
      </c>
      <c r="G2907" s="67"/>
      <c r="H2907" s="67"/>
      <c r="I2907" s="68" t="s">
        <v>63</v>
      </c>
      <c r="J2907" s="48"/>
      <c r="K2907" s="69">
        <v>0</v>
      </c>
      <c r="L2907" s="67">
        <v>0</v>
      </c>
      <c r="M2907" s="70" t="s">
        <v>187</v>
      </c>
      <c r="N2907" s="34" t="str">
        <f t="shared" si="473"/>
        <v/>
      </c>
      <c r="O2907" s="38">
        <f t="shared" si="474"/>
        <v>0.37499999999999994</v>
      </c>
      <c r="P2907" s="72" t="s">
        <v>94</v>
      </c>
      <c r="Q2907" s="43">
        <v>44812</v>
      </c>
      <c r="R2907" s="35">
        <v>0</v>
      </c>
      <c r="S2907" s="35">
        <v>0</v>
      </c>
      <c r="T2907" s="10" t="str">
        <f t="shared" si="470"/>
        <v>Sem - 37</v>
      </c>
      <c r="U2907" s="10" t="str">
        <f t="shared" si="471"/>
        <v>Septembre</v>
      </c>
      <c r="V2907" s="36" t="s">
        <v>887</v>
      </c>
      <c r="W2907" s="34"/>
      <c r="X2907" s="91">
        <f t="shared" si="472"/>
        <v>0</v>
      </c>
      <c r="Y2907" s="92" t="str">
        <f>VLOOKUP('CM-CIC'!B2838,Annuaire_roster!B:F,4,0)</f>
        <v>OUAQERROUCH Nour-El Houda</v>
      </c>
      <c r="Z2907" s="37" t="s">
        <v>110</v>
      </c>
      <c r="AA2907" s="60" t="s">
        <v>232</v>
      </c>
      <c r="AB2907" s="35" t="s">
        <v>63</v>
      </c>
      <c r="AC2907" s="35" t="s">
        <v>63</v>
      </c>
      <c r="AD2907" s="35" t="s">
        <v>63</v>
      </c>
      <c r="AE2907" s="44" t="s">
        <v>63</v>
      </c>
      <c r="AF2907" s="61"/>
      <c r="AG2907" s="45"/>
    </row>
    <row r="2908" spans="1:33" x14ac:dyDescent="0.2">
      <c r="A2908" s="59">
        <f>+VLOOKUP(B2908,Annuaire_roster!B:G,5,0)</f>
        <v>1443</v>
      </c>
      <c r="B2908" s="78" t="s">
        <v>154</v>
      </c>
      <c r="C2908" s="65">
        <v>0.375</v>
      </c>
      <c r="D2908" s="65">
        <v>0.375</v>
      </c>
      <c r="E2908" s="66">
        <v>0.75</v>
      </c>
      <c r="F2908" s="66">
        <v>0.75</v>
      </c>
      <c r="G2908" s="67"/>
      <c r="H2908" s="67"/>
      <c r="I2908" s="68" t="s">
        <v>63</v>
      </c>
      <c r="J2908" s="48"/>
      <c r="K2908" s="69">
        <v>0</v>
      </c>
      <c r="L2908" s="67">
        <v>0</v>
      </c>
      <c r="M2908" s="70">
        <v>0</v>
      </c>
      <c r="N2908" s="34">
        <f t="shared" si="473"/>
        <v>0.33333333333333331</v>
      </c>
      <c r="O2908" s="38">
        <f t="shared" si="474"/>
        <v>0.33333333333333331</v>
      </c>
      <c r="P2908" s="72" t="s">
        <v>94</v>
      </c>
      <c r="Q2908" s="43">
        <v>44812</v>
      </c>
      <c r="R2908" s="35">
        <v>0</v>
      </c>
      <c r="S2908" s="35">
        <v>0</v>
      </c>
      <c r="T2908" s="10" t="str">
        <f t="shared" si="470"/>
        <v>Sem - 37</v>
      </c>
      <c r="U2908" s="10" t="str">
        <f t="shared" si="471"/>
        <v>Septembre</v>
      </c>
      <c r="V2908" s="36" t="s">
        <v>888</v>
      </c>
      <c r="W2908" s="34"/>
      <c r="X2908" s="91">
        <f t="shared" si="472"/>
        <v>0</v>
      </c>
      <c r="Y2908" s="92" t="str">
        <f>VLOOKUP('CM-CIC'!B2839,Annuaire_roster!B:F,4,0)</f>
        <v>OUAQERROUCH Nour-El Houda</v>
      </c>
      <c r="Z2908" s="37" t="s">
        <v>110</v>
      </c>
      <c r="AA2908" s="60" t="s">
        <v>232</v>
      </c>
      <c r="AB2908" s="35" t="s">
        <v>63</v>
      </c>
      <c r="AC2908" s="35" t="s">
        <v>63</v>
      </c>
      <c r="AD2908" s="35" t="s">
        <v>63</v>
      </c>
      <c r="AE2908" s="44" t="s">
        <v>63</v>
      </c>
      <c r="AF2908" s="61"/>
      <c r="AG2908" s="45"/>
    </row>
    <row r="2909" spans="1:33" x14ac:dyDescent="0.2">
      <c r="A2909" s="59">
        <f>+VLOOKUP(B2909,Annuaire_roster!B:G,5,0)</f>
        <v>1498</v>
      </c>
      <c r="B2909" s="78" t="s">
        <v>180</v>
      </c>
      <c r="C2909" s="65">
        <v>0.375</v>
      </c>
      <c r="D2909" s="65">
        <v>0.375</v>
      </c>
      <c r="E2909" s="66">
        <v>0.79166666666666663</v>
      </c>
      <c r="F2909" s="66">
        <v>0.79166666666666663</v>
      </c>
      <c r="G2909" s="67"/>
      <c r="H2909" s="67"/>
      <c r="I2909" s="68" t="s">
        <v>63</v>
      </c>
      <c r="J2909" s="48"/>
      <c r="K2909" s="69">
        <v>0</v>
      </c>
      <c r="L2909" s="67">
        <v>0</v>
      </c>
      <c r="M2909" s="70">
        <v>0</v>
      </c>
      <c r="N2909" s="34">
        <f t="shared" si="473"/>
        <v>0.37499999999999994</v>
      </c>
      <c r="O2909" s="38">
        <f t="shared" si="474"/>
        <v>0.37499999999999994</v>
      </c>
      <c r="P2909" s="72" t="s">
        <v>94</v>
      </c>
      <c r="Q2909" s="43">
        <v>44812</v>
      </c>
      <c r="R2909" s="35">
        <v>0</v>
      </c>
      <c r="S2909" s="35">
        <v>0</v>
      </c>
      <c r="T2909" s="10" t="str">
        <f t="shared" si="470"/>
        <v>Sem - 37</v>
      </c>
      <c r="U2909" s="10" t="str">
        <f t="shared" si="471"/>
        <v>Septembre</v>
      </c>
      <c r="V2909" s="36" t="s">
        <v>889</v>
      </c>
      <c r="W2909" s="34"/>
      <c r="X2909" s="91">
        <f t="shared" si="472"/>
        <v>0</v>
      </c>
      <c r="Y2909" s="92" t="str">
        <f>VLOOKUP('CM-CIC'!B2840,Annuaire_roster!B:F,4,0)</f>
        <v>HAOUACH Ikram</v>
      </c>
      <c r="Z2909" s="37" t="s">
        <v>110</v>
      </c>
      <c r="AA2909" s="60" t="s">
        <v>232</v>
      </c>
      <c r="AB2909" s="35" t="s">
        <v>63</v>
      </c>
      <c r="AC2909" s="35" t="s">
        <v>63</v>
      </c>
      <c r="AD2909" s="35" t="s">
        <v>63</v>
      </c>
      <c r="AE2909" s="44" t="s">
        <v>63</v>
      </c>
      <c r="AF2909" s="61"/>
      <c r="AG2909" s="45"/>
    </row>
    <row r="2910" spans="1:33" x14ac:dyDescent="0.2">
      <c r="A2910" s="59">
        <f>+VLOOKUP(B2910,Annuaire_roster!B:G,5,0)</f>
        <v>669</v>
      </c>
      <c r="B2910" s="78" t="s">
        <v>99</v>
      </c>
      <c r="C2910" s="65">
        <v>0.375</v>
      </c>
      <c r="D2910" s="65">
        <v>0.375</v>
      </c>
      <c r="E2910" s="66">
        <v>0.79166666666666663</v>
      </c>
      <c r="F2910" s="66">
        <v>0.79166666666666663</v>
      </c>
      <c r="G2910" s="67"/>
      <c r="H2910" s="67"/>
      <c r="I2910" s="68" t="s">
        <v>63</v>
      </c>
      <c r="J2910" s="48"/>
      <c r="K2910" s="69">
        <v>0</v>
      </c>
      <c r="L2910" s="67">
        <v>0</v>
      </c>
      <c r="M2910" s="70">
        <v>0</v>
      </c>
      <c r="N2910" s="34">
        <f t="shared" si="473"/>
        <v>0.37499999999999994</v>
      </c>
      <c r="O2910" s="38">
        <f t="shared" si="474"/>
        <v>0.37499999999999994</v>
      </c>
      <c r="P2910" s="72" t="s">
        <v>94</v>
      </c>
      <c r="Q2910" s="43">
        <v>44812</v>
      </c>
      <c r="R2910" s="35">
        <v>0</v>
      </c>
      <c r="S2910" s="35">
        <v>0</v>
      </c>
      <c r="T2910" s="10" t="str">
        <f t="shared" si="470"/>
        <v>Sem - 37</v>
      </c>
      <c r="U2910" s="10" t="str">
        <f t="shared" si="471"/>
        <v>Septembre</v>
      </c>
      <c r="V2910" s="36" t="s">
        <v>890</v>
      </c>
      <c r="W2910" s="34"/>
      <c r="X2910" s="91">
        <f t="shared" si="472"/>
        <v>0</v>
      </c>
      <c r="Y2910" s="92" t="str">
        <f>VLOOKUP('CM-CIC'!B2841,Annuaire_roster!B:F,4,0)</f>
        <v>HAOUACH Ikram</v>
      </c>
      <c r="Z2910" s="37" t="s">
        <v>110</v>
      </c>
      <c r="AA2910" s="60" t="s">
        <v>232</v>
      </c>
      <c r="AB2910" s="35" t="s">
        <v>63</v>
      </c>
      <c r="AC2910" s="35" t="s">
        <v>63</v>
      </c>
      <c r="AD2910" s="35" t="s">
        <v>63</v>
      </c>
      <c r="AE2910" s="44" t="s">
        <v>63</v>
      </c>
      <c r="AF2910" s="61"/>
      <c r="AG2910" s="45"/>
    </row>
    <row r="2911" spans="1:33" x14ac:dyDescent="0.2">
      <c r="A2911" s="59">
        <f>+VLOOKUP(B2911,Annuaire_roster!B:G,5,0)</f>
        <v>1463</v>
      </c>
      <c r="B2911" s="78" t="s">
        <v>163</v>
      </c>
      <c r="C2911" s="65">
        <v>0.375</v>
      </c>
      <c r="D2911" s="65">
        <v>0.375</v>
      </c>
      <c r="E2911" s="66">
        <v>0.79166666666666663</v>
      </c>
      <c r="F2911" s="66">
        <v>0.79166666666666663</v>
      </c>
      <c r="G2911" s="67"/>
      <c r="H2911" s="67"/>
      <c r="I2911" s="68" t="s">
        <v>63</v>
      </c>
      <c r="J2911" s="48"/>
      <c r="K2911" s="69">
        <v>0</v>
      </c>
      <c r="L2911" s="67">
        <v>0</v>
      </c>
      <c r="M2911" s="70">
        <v>0</v>
      </c>
      <c r="N2911" s="34">
        <f t="shared" si="473"/>
        <v>0.37499999999999994</v>
      </c>
      <c r="O2911" s="38">
        <f t="shared" si="474"/>
        <v>0.37499999999999994</v>
      </c>
      <c r="P2911" s="72" t="s">
        <v>94</v>
      </c>
      <c r="Q2911" s="43">
        <v>44812</v>
      </c>
      <c r="R2911" s="35">
        <v>0</v>
      </c>
      <c r="S2911" s="35">
        <v>0</v>
      </c>
      <c r="T2911" s="10" t="str">
        <f t="shared" si="470"/>
        <v>Sem - 37</v>
      </c>
      <c r="U2911" s="10" t="str">
        <f t="shared" si="471"/>
        <v>Septembre</v>
      </c>
      <c r="V2911" s="36" t="s">
        <v>891</v>
      </c>
      <c r="W2911" s="34"/>
      <c r="X2911" s="91">
        <f t="shared" si="472"/>
        <v>0</v>
      </c>
      <c r="Y2911" s="92" t="str">
        <f>VLOOKUP('CM-CIC'!B2842,Annuaire_roster!B:F,4,0)</f>
        <v>HAOUACH Ikram</v>
      </c>
      <c r="Z2911" s="37" t="s">
        <v>110</v>
      </c>
      <c r="AA2911" s="60" t="s">
        <v>232</v>
      </c>
      <c r="AB2911" s="35" t="s">
        <v>63</v>
      </c>
      <c r="AC2911" s="35" t="s">
        <v>63</v>
      </c>
      <c r="AD2911" s="35" t="s">
        <v>63</v>
      </c>
      <c r="AE2911" s="44" t="s">
        <v>63</v>
      </c>
      <c r="AF2911" s="61"/>
      <c r="AG2911" s="45"/>
    </row>
    <row r="2912" spans="1:33" x14ac:dyDescent="0.2">
      <c r="A2912" s="59">
        <f>+VLOOKUP(B2912,Annuaire_roster!B:G,5,0)</f>
        <v>1388</v>
      </c>
      <c r="B2912" s="78" t="s">
        <v>125</v>
      </c>
      <c r="C2912" s="65">
        <v>0.375</v>
      </c>
      <c r="D2912" s="65">
        <v>0.375</v>
      </c>
      <c r="E2912" s="66">
        <v>0.79166666666666663</v>
      </c>
      <c r="F2912" s="66">
        <v>0.79166666666666663</v>
      </c>
      <c r="G2912" s="67"/>
      <c r="H2912" s="67"/>
      <c r="I2912" s="68" t="s">
        <v>63</v>
      </c>
      <c r="J2912" s="67"/>
      <c r="K2912" s="69">
        <v>0</v>
      </c>
      <c r="L2912" s="67">
        <v>0</v>
      </c>
      <c r="M2912" s="70">
        <v>0</v>
      </c>
      <c r="N2912" s="34">
        <f t="shared" si="473"/>
        <v>0.37499999999999994</v>
      </c>
      <c r="O2912" s="38">
        <f t="shared" si="474"/>
        <v>0.37499999999999994</v>
      </c>
      <c r="P2912" s="72" t="s">
        <v>94</v>
      </c>
      <c r="Q2912" s="134">
        <v>44812</v>
      </c>
      <c r="R2912" s="35">
        <v>0</v>
      </c>
      <c r="S2912" s="35">
        <v>0</v>
      </c>
      <c r="T2912" s="10" t="str">
        <f t="shared" si="470"/>
        <v>Sem - 37</v>
      </c>
      <c r="U2912" s="10" t="str">
        <f t="shared" si="471"/>
        <v>Septembre</v>
      </c>
      <c r="V2912" s="36" t="s">
        <v>892</v>
      </c>
      <c r="W2912" s="34"/>
      <c r="X2912" s="91">
        <f t="shared" si="472"/>
        <v>0</v>
      </c>
      <c r="Y2912" s="92" t="str">
        <f>VLOOKUP('CM-CIC'!B2843,Annuaire_roster!B:F,4,0)</f>
        <v>OUAQERROUCH Nour-El Houda</v>
      </c>
      <c r="Z2912" s="37" t="s">
        <v>110</v>
      </c>
      <c r="AA2912" s="60" t="s">
        <v>232</v>
      </c>
      <c r="AB2912" s="35" t="s">
        <v>63</v>
      </c>
      <c r="AC2912" s="35" t="s">
        <v>63</v>
      </c>
      <c r="AD2912" s="35" t="s">
        <v>63</v>
      </c>
      <c r="AE2912" s="44" t="s">
        <v>63</v>
      </c>
      <c r="AF2912" s="61"/>
      <c r="AG2912" s="45"/>
    </row>
    <row r="2913" spans="1:33" x14ac:dyDescent="0.2">
      <c r="A2913" s="59">
        <f>+VLOOKUP(B2913,Annuaire_roster!B:G,5,0)</f>
        <v>952</v>
      </c>
      <c r="B2913" s="78" t="s">
        <v>101</v>
      </c>
      <c r="C2913" s="65">
        <v>0.375</v>
      </c>
      <c r="D2913" s="65">
        <v>0.375</v>
      </c>
      <c r="E2913" s="66">
        <v>0.79166666666666663</v>
      </c>
      <c r="F2913" s="66">
        <v>0.79166666666666663</v>
      </c>
      <c r="G2913" s="67"/>
      <c r="H2913" s="67"/>
      <c r="I2913" s="68" t="s">
        <v>63</v>
      </c>
      <c r="J2913" s="48"/>
      <c r="K2913" s="69">
        <v>0</v>
      </c>
      <c r="L2913" s="67">
        <v>0</v>
      </c>
      <c r="M2913" s="70">
        <v>0</v>
      </c>
      <c r="N2913" s="34">
        <f t="shared" si="473"/>
        <v>0.37499999999999994</v>
      </c>
      <c r="O2913" s="38">
        <f t="shared" si="474"/>
        <v>0.37499999999999994</v>
      </c>
      <c r="P2913" s="72" t="s">
        <v>94</v>
      </c>
      <c r="Q2913" s="43">
        <v>44812</v>
      </c>
      <c r="R2913" s="35">
        <v>0</v>
      </c>
      <c r="S2913" s="35">
        <v>0</v>
      </c>
      <c r="T2913" s="10" t="str">
        <f t="shared" si="470"/>
        <v>Sem - 37</v>
      </c>
      <c r="U2913" s="10" t="str">
        <f t="shared" si="471"/>
        <v>Septembre</v>
      </c>
      <c r="V2913" s="36" t="s">
        <v>893</v>
      </c>
      <c r="W2913" s="34"/>
      <c r="X2913" s="91">
        <f t="shared" si="472"/>
        <v>0</v>
      </c>
      <c r="Y2913" s="92" t="str">
        <f>VLOOKUP('CM-CIC'!B2844,Annuaire_roster!B:F,4,0)</f>
        <v>OUAQERROUCH Nour-El Houda</v>
      </c>
      <c r="Z2913" s="37" t="s">
        <v>110</v>
      </c>
      <c r="AA2913" s="60" t="s">
        <v>232</v>
      </c>
      <c r="AB2913" s="35" t="s">
        <v>63</v>
      </c>
      <c r="AC2913" s="35" t="s">
        <v>63</v>
      </c>
      <c r="AD2913" s="35" t="s">
        <v>63</v>
      </c>
      <c r="AE2913" s="44" t="s">
        <v>63</v>
      </c>
      <c r="AF2913" s="61"/>
      <c r="AG2913" s="45"/>
    </row>
    <row r="2914" spans="1:33" x14ac:dyDescent="0.2">
      <c r="A2914" s="59">
        <f>+VLOOKUP(B2914,Annuaire_roster!B:G,5,0)</f>
        <v>1397</v>
      </c>
      <c r="B2914" s="78" t="s">
        <v>145</v>
      </c>
      <c r="C2914" s="65">
        <v>0.375</v>
      </c>
      <c r="D2914" s="65">
        <v>0.375</v>
      </c>
      <c r="E2914" s="66">
        <v>0.79166666666666663</v>
      </c>
      <c r="F2914" s="66">
        <v>0.79166666666666663</v>
      </c>
      <c r="G2914" s="67"/>
      <c r="H2914" s="67"/>
      <c r="I2914" s="68" t="s">
        <v>63</v>
      </c>
      <c r="J2914" s="67"/>
      <c r="K2914" s="69">
        <v>0</v>
      </c>
      <c r="L2914" s="67">
        <v>0</v>
      </c>
      <c r="M2914" s="70">
        <v>0</v>
      </c>
      <c r="N2914" s="34">
        <f t="shared" si="473"/>
        <v>0.37499999999999994</v>
      </c>
      <c r="O2914" s="38">
        <f t="shared" si="474"/>
        <v>0.37499999999999994</v>
      </c>
      <c r="P2914" s="72" t="s">
        <v>94</v>
      </c>
      <c r="Q2914" s="134">
        <v>44812</v>
      </c>
      <c r="R2914" s="35">
        <v>0</v>
      </c>
      <c r="S2914" s="35">
        <v>0</v>
      </c>
      <c r="T2914" s="10" t="str">
        <f t="shared" si="470"/>
        <v>Sem - 37</v>
      </c>
      <c r="U2914" s="10" t="str">
        <f t="shared" si="471"/>
        <v>Septembre</v>
      </c>
      <c r="V2914" s="36" t="s">
        <v>894</v>
      </c>
      <c r="W2914" s="34"/>
      <c r="X2914" s="91">
        <f t="shared" si="472"/>
        <v>0</v>
      </c>
      <c r="Y2914" s="92" t="str">
        <f>VLOOKUP('CM-CIC'!B2845,Annuaire_roster!B:F,4,0)</f>
        <v>OUAQERROUCH Nour-El Houda</v>
      </c>
      <c r="Z2914" s="37" t="s">
        <v>110</v>
      </c>
      <c r="AA2914" s="60" t="s">
        <v>232</v>
      </c>
      <c r="AB2914" s="35" t="s">
        <v>63</v>
      </c>
      <c r="AC2914" s="35" t="s">
        <v>63</v>
      </c>
      <c r="AD2914" s="35" t="s">
        <v>63</v>
      </c>
      <c r="AE2914" s="44" t="s">
        <v>63</v>
      </c>
      <c r="AF2914" s="61"/>
      <c r="AG2914" s="45"/>
    </row>
    <row r="2915" spans="1:33" x14ac:dyDescent="0.2">
      <c r="A2915" s="59">
        <f>+VLOOKUP(B2915,Annuaire_roster!B:G,5,0)</f>
        <v>1274</v>
      </c>
      <c r="B2915" s="78" t="s">
        <v>160</v>
      </c>
      <c r="C2915" s="65">
        <v>0.41666666666666669</v>
      </c>
      <c r="D2915" s="65">
        <v>0.41666666666666669</v>
      </c>
      <c r="E2915" s="66">
        <v>0.83333333333333337</v>
      </c>
      <c r="F2915" s="66">
        <v>0.83333333333333337</v>
      </c>
      <c r="G2915" s="67"/>
      <c r="H2915" s="67"/>
      <c r="I2915" s="68" t="s">
        <v>63</v>
      </c>
      <c r="J2915" s="67"/>
      <c r="K2915" s="69">
        <v>0</v>
      </c>
      <c r="L2915" s="67">
        <v>0</v>
      </c>
      <c r="M2915" s="70">
        <v>0</v>
      </c>
      <c r="N2915" s="34">
        <f t="shared" si="473"/>
        <v>0.375</v>
      </c>
      <c r="O2915" s="38">
        <f t="shared" si="474"/>
        <v>0.375</v>
      </c>
      <c r="P2915" s="72" t="s">
        <v>94</v>
      </c>
      <c r="Q2915" s="134">
        <v>44812</v>
      </c>
      <c r="R2915" s="35">
        <v>0</v>
      </c>
      <c r="S2915" s="35">
        <v>0</v>
      </c>
      <c r="T2915" s="10" t="str">
        <f t="shared" si="470"/>
        <v>Sem - 37</v>
      </c>
      <c r="U2915" s="10" t="str">
        <f t="shared" si="471"/>
        <v>Septembre</v>
      </c>
      <c r="V2915" s="36" t="s">
        <v>895</v>
      </c>
      <c r="W2915" s="34"/>
      <c r="X2915" s="91">
        <f t="shared" si="472"/>
        <v>0</v>
      </c>
      <c r="Y2915" s="92" t="str">
        <f>VLOOKUP('CM-CIC'!B2846,Annuaire_roster!B:F,4,0)</f>
        <v>OUAQERROUCH Nour-El Houda</v>
      </c>
      <c r="Z2915" s="37" t="s">
        <v>110</v>
      </c>
      <c r="AA2915" s="60" t="s">
        <v>232</v>
      </c>
      <c r="AB2915" s="35" t="s">
        <v>63</v>
      </c>
      <c r="AC2915" s="35" t="s">
        <v>63</v>
      </c>
      <c r="AD2915" s="35" t="s">
        <v>63</v>
      </c>
      <c r="AE2915" s="44" t="s">
        <v>63</v>
      </c>
      <c r="AF2915" s="61"/>
      <c r="AG2915" s="45"/>
    </row>
    <row r="2916" spans="1:33" x14ac:dyDescent="0.2">
      <c r="A2916" s="59">
        <f>+VLOOKUP(B2916,Annuaire_roster!B:G,5,0)</f>
        <v>1167</v>
      </c>
      <c r="B2916" s="78" t="s">
        <v>71</v>
      </c>
      <c r="C2916" s="65">
        <v>0.41666666666666669</v>
      </c>
      <c r="D2916" s="65">
        <v>0.41666666666666669</v>
      </c>
      <c r="E2916" s="66">
        <v>0.5</v>
      </c>
      <c r="F2916" s="66">
        <v>0.83333333333333337</v>
      </c>
      <c r="G2916" s="67"/>
      <c r="H2916" s="67"/>
      <c r="I2916" s="68" t="s">
        <v>63</v>
      </c>
      <c r="J2916" s="48"/>
      <c r="K2916" s="69">
        <v>0</v>
      </c>
      <c r="L2916" s="67">
        <v>0.29166666666666669</v>
      </c>
      <c r="M2916" s="70">
        <v>0</v>
      </c>
      <c r="N2916" s="34">
        <f t="shared" si="473"/>
        <v>8.3333333333333315E-2</v>
      </c>
      <c r="O2916" s="38">
        <f t="shared" si="474"/>
        <v>0.375</v>
      </c>
      <c r="P2916" s="72" t="s">
        <v>94</v>
      </c>
      <c r="Q2916" s="43">
        <v>44812</v>
      </c>
      <c r="R2916" s="35">
        <v>0</v>
      </c>
      <c r="S2916" s="35">
        <v>0</v>
      </c>
      <c r="T2916" s="10" t="str">
        <f t="shared" si="470"/>
        <v>Sem - 37</v>
      </c>
      <c r="U2916" s="10" t="str">
        <f t="shared" si="471"/>
        <v>Septembre</v>
      </c>
      <c r="V2916" s="36" t="s">
        <v>896</v>
      </c>
      <c r="W2916" s="34"/>
      <c r="X2916" s="91">
        <f t="shared" si="472"/>
        <v>0</v>
      </c>
      <c r="Y2916" s="92" t="str">
        <f>VLOOKUP('CM-CIC'!B2847,Annuaire_roster!B:F,4,0)</f>
        <v>HAOUACH Ikram</v>
      </c>
      <c r="Z2916" s="37" t="s">
        <v>110</v>
      </c>
      <c r="AA2916" s="60" t="s">
        <v>232</v>
      </c>
      <c r="AB2916" s="35" t="s">
        <v>63</v>
      </c>
      <c r="AC2916" s="35" t="s">
        <v>63</v>
      </c>
      <c r="AD2916" s="35" t="s">
        <v>63</v>
      </c>
      <c r="AE2916" s="44" t="s">
        <v>63</v>
      </c>
      <c r="AF2916" s="61"/>
      <c r="AG2916" s="45"/>
    </row>
    <row r="2917" spans="1:33" x14ac:dyDescent="0.2">
      <c r="A2917" s="59">
        <f>+VLOOKUP(B2917,Annuaire_roster!B:G,5,0)</f>
        <v>397</v>
      </c>
      <c r="B2917" s="78" t="s">
        <v>183</v>
      </c>
      <c r="C2917" s="65">
        <v>0.41666666666666669</v>
      </c>
      <c r="D2917" s="65">
        <v>0.41666666666666669</v>
      </c>
      <c r="E2917" s="66">
        <v>0.83333333333333337</v>
      </c>
      <c r="F2917" s="66">
        <v>0.83333333333333337</v>
      </c>
      <c r="G2917" s="67"/>
      <c r="H2917" s="67"/>
      <c r="I2917" s="68" t="s">
        <v>63</v>
      </c>
      <c r="J2917" s="48"/>
      <c r="K2917" s="69">
        <v>0</v>
      </c>
      <c r="L2917" s="67">
        <v>0</v>
      </c>
      <c r="M2917" s="70">
        <v>0</v>
      </c>
      <c r="N2917" s="34">
        <f t="shared" si="473"/>
        <v>0.375</v>
      </c>
      <c r="O2917" s="38">
        <f t="shared" si="474"/>
        <v>0.375</v>
      </c>
      <c r="P2917" s="72" t="s">
        <v>94</v>
      </c>
      <c r="Q2917" s="43">
        <v>44812</v>
      </c>
      <c r="R2917" s="35">
        <v>0</v>
      </c>
      <c r="S2917" s="35">
        <v>0</v>
      </c>
      <c r="T2917" s="10" t="str">
        <f t="shared" si="470"/>
        <v>Sem - 37</v>
      </c>
      <c r="U2917" s="10" t="str">
        <f t="shared" si="471"/>
        <v>Septembre</v>
      </c>
      <c r="V2917" s="36" t="s">
        <v>897</v>
      </c>
      <c r="W2917" s="34"/>
      <c r="X2917" s="91">
        <f t="shared" si="472"/>
        <v>0</v>
      </c>
      <c r="Y2917" s="92" t="str">
        <f>VLOOKUP('CM-CIC'!B2848,Annuaire_roster!B:F,4,0)</f>
        <v>HAOUACH Ikram</v>
      </c>
      <c r="Z2917" s="37" t="s">
        <v>110</v>
      </c>
      <c r="AA2917" s="60" t="s">
        <v>232</v>
      </c>
      <c r="AB2917" s="35" t="s">
        <v>63</v>
      </c>
      <c r="AC2917" s="35" t="s">
        <v>63</v>
      </c>
      <c r="AD2917" s="35" t="s">
        <v>63</v>
      </c>
      <c r="AE2917" s="44" t="s">
        <v>63</v>
      </c>
      <c r="AF2917" s="61"/>
      <c r="AG2917" s="45"/>
    </row>
    <row r="2918" spans="1:33" x14ac:dyDescent="0.2">
      <c r="A2918" s="59">
        <f>+VLOOKUP(B2918,Annuaire_roster!B:G,5,0)</f>
        <v>1469</v>
      </c>
      <c r="B2918" s="78" t="s">
        <v>177</v>
      </c>
      <c r="C2918" s="65">
        <v>0.41666666666666669</v>
      </c>
      <c r="D2918" s="65">
        <v>0.41666666666666669</v>
      </c>
      <c r="E2918" s="66">
        <v>0.83333333333333337</v>
      </c>
      <c r="F2918" s="66">
        <v>0.83333333333333337</v>
      </c>
      <c r="G2918" s="67"/>
      <c r="H2918" s="67"/>
      <c r="I2918" s="68" t="s">
        <v>63</v>
      </c>
      <c r="J2918" s="48"/>
      <c r="K2918" s="69">
        <v>0</v>
      </c>
      <c r="L2918" s="67">
        <v>0</v>
      </c>
      <c r="M2918" s="70">
        <v>0</v>
      </c>
      <c r="N2918" s="34">
        <f t="shared" si="473"/>
        <v>0.375</v>
      </c>
      <c r="O2918" s="38">
        <f t="shared" si="474"/>
        <v>0.375</v>
      </c>
      <c r="P2918" s="72" t="s">
        <v>94</v>
      </c>
      <c r="Q2918" s="43">
        <v>44812</v>
      </c>
      <c r="R2918" s="35">
        <v>0</v>
      </c>
      <c r="S2918" s="35">
        <v>0</v>
      </c>
      <c r="T2918" s="10" t="str">
        <f t="shared" si="470"/>
        <v>Sem - 37</v>
      </c>
      <c r="U2918" s="10" t="str">
        <f t="shared" si="471"/>
        <v>Septembre</v>
      </c>
      <c r="V2918" s="36" t="s">
        <v>898</v>
      </c>
      <c r="W2918" s="34"/>
      <c r="X2918" s="91">
        <f t="shared" si="472"/>
        <v>0</v>
      </c>
      <c r="Y2918" s="92" t="str">
        <f>VLOOKUP('CM-CIC'!B2849,Annuaire_roster!B:F,4,0)</f>
        <v>OUAQERROUCH Nour-El Houda</v>
      </c>
      <c r="Z2918" s="37" t="s">
        <v>110</v>
      </c>
      <c r="AA2918" s="60" t="s">
        <v>232</v>
      </c>
      <c r="AB2918" s="35" t="s">
        <v>63</v>
      </c>
      <c r="AC2918" s="35" t="s">
        <v>63</v>
      </c>
      <c r="AD2918" s="35" t="s">
        <v>63</v>
      </c>
      <c r="AE2918" s="44" t="s">
        <v>63</v>
      </c>
      <c r="AF2918" s="61"/>
      <c r="AG2918" s="45"/>
    </row>
    <row r="2919" spans="1:33" x14ac:dyDescent="0.2">
      <c r="A2919" s="59">
        <f>+VLOOKUP(B2919,Annuaire_roster!B:G,5,0)</f>
        <v>742</v>
      </c>
      <c r="B2919" s="78" t="s">
        <v>100</v>
      </c>
      <c r="C2919" s="65"/>
      <c r="D2919" s="65" t="s">
        <v>188</v>
      </c>
      <c r="E2919" s="66"/>
      <c r="F2919" s="66" t="s">
        <v>188</v>
      </c>
      <c r="G2919" s="67"/>
      <c r="H2919" s="67"/>
      <c r="I2919" s="68" t="s">
        <v>63</v>
      </c>
      <c r="J2919" s="48"/>
      <c r="K2919" s="69">
        <v>0</v>
      </c>
      <c r="L2919" s="67">
        <v>0</v>
      </c>
      <c r="M2919" s="70">
        <v>0</v>
      </c>
      <c r="N2919" s="34" t="str">
        <f t="shared" si="473"/>
        <v/>
      </c>
      <c r="O2919" s="38">
        <f t="shared" si="474"/>
        <v>0</v>
      </c>
      <c r="P2919" s="72" t="s">
        <v>94</v>
      </c>
      <c r="Q2919" s="43">
        <v>44812</v>
      </c>
      <c r="R2919" s="35">
        <v>0</v>
      </c>
      <c r="S2919" s="35">
        <v>0</v>
      </c>
      <c r="T2919" s="10" t="str">
        <f t="shared" si="470"/>
        <v>Sem - 37</v>
      </c>
      <c r="U2919" s="10" t="str">
        <f t="shared" si="471"/>
        <v>Septembre</v>
      </c>
      <c r="V2919" s="36" t="s">
        <v>899</v>
      </c>
      <c r="W2919" s="34"/>
      <c r="X2919" s="91">
        <f t="shared" si="472"/>
        <v>0</v>
      </c>
      <c r="Y2919" s="92" t="str">
        <f>VLOOKUP('CM-CIC'!B2850,Annuaire_roster!B:F,4,0)</f>
        <v>HAOUACH Ikram</v>
      </c>
      <c r="Z2919" s="37" t="s">
        <v>110</v>
      </c>
      <c r="AA2919" s="60" t="s">
        <v>232</v>
      </c>
      <c r="AB2919" s="35" t="s">
        <v>63</v>
      </c>
      <c r="AC2919" s="35" t="s">
        <v>63</v>
      </c>
      <c r="AD2919" s="35" t="s">
        <v>63</v>
      </c>
      <c r="AE2919" s="44" t="s">
        <v>63</v>
      </c>
      <c r="AF2919" s="61"/>
      <c r="AG2919" s="45"/>
    </row>
    <row r="2920" spans="1:33" x14ac:dyDescent="0.2">
      <c r="A2920" s="59">
        <f>+VLOOKUP(B2920,Annuaire_roster!B:G,5,0)</f>
        <v>949</v>
      </c>
      <c r="B2920" s="78" t="s">
        <v>102</v>
      </c>
      <c r="C2920" s="65"/>
      <c r="D2920" s="65" t="s">
        <v>188</v>
      </c>
      <c r="E2920" s="66"/>
      <c r="F2920" s="66" t="s">
        <v>188</v>
      </c>
      <c r="G2920" s="67"/>
      <c r="H2920" s="67"/>
      <c r="I2920" s="68" t="s">
        <v>63</v>
      </c>
      <c r="J2920" s="67"/>
      <c r="K2920" s="69">
        <v>0</v>
      </c>
      <c r="L2920" s="67">
        <v>0</v>
      </c>
      <c r="M2920" s="70">
        <v>0</v>
      </c>
      <c r="N2920" s="34" t="str">
        <f t="shared" si="473"/>
        <v/>
      </c>
      <c r="O2920" s="38">
        <f t="shared" si="474"/>
        <v>0</v>
      </c>
      <c r="P2920" s="72" t="s">
        <v>94</v>
      </c>
      <c r="Q2920" s="134">
        <v>44812</v>
      </c>
      <c r="R2920" s="35">
        <v>0</v>
      </c>
      <c r="S2920" s="35">
        <v>0</v>
      </c>
      <c r="T2920" s="10" t="str">
        <f t="shared" si="470"/>
        <v>Sem - 37</v>
      </c>
      <c r="U2920" s="10" t="str">
        <f t="shared" si="471"/>
        <v>Septembre</v>
      </c>
      <c r="V2920" s="36" t="s">
        <v>900</v>
      </c>
      <c r="W2920" s="34"/>
      <c r="X2920" s="91">
        <f t="shared" si="472"/>
        <v>0</v>
      </c>
      <c r="Y2920" s="92" t="str">
        <f>VLOOKUP('CM-CIC'!B2851,Annuaire_roster!B:F,4,0)</f>
        <v>OUAQERROUCH Nour-El Houda</v>
      </c>
      <c r="Z2920" s="37" t="s">
        <v>110</v>
      </c>
      <c r="AA2920" s="60" t="s">
        <v>232</v>
      </c>
      <c r="AB2920" s="35" t="s">
        <v>63</v>
      </c>
      <c r="AC2920" s="35" t="s">
        <v>63</v>
      </c>
      <c r="AD2920" s="35" t="s">
        <v>63</v>
      </c>
      <c r="AE2920" s="44" t="s">
        <v>63</v>
      </c>
      <c r="AF2920" s="61"/>
      <c r="AG2920" s="45"/>
    </row>
    <row r="2921" spans="1:33" x14ac:dyDescent="0.2">
      <c r="A2921" s="59">
        <f>+VLOOKUP(B2921,Annuaire_roster!B:G,5,0)</f>
        <v>1165</v>
      </c>
      <c r="B2921" s="78" t="s">
        <v>66</v>
      </c>
      <c r="C2921" s="65"/>
      <c r="D2921" s="65" t="s">
        <v>188</v>
      </c>
      <c r="E2921" s="66"/>
      <c r="F2921" s="66" t="s">
        <v>188</v>
      </c>
      <c r="G2921" s="67"/>
      <c r="H2921" s="67"/>
      <c r="I2921" s="68" t="s">
        <v>63</v>
      </c>
      <c r="J2921" s="48"/>
      <c r="K2921" s="69">
        <v>0</v>
      </c>
      <c r="L2921" s="67">
        <v>0</v>
      </c>
      <c r="M2921" s="70">
        <v>0</v>
      </c>
      <c r="N2921" s="34" t="str">
        <f t="shared" si="473"/>
        <v/>
      </c>
      <c r="O2921" s="38">
        <f t="shared" si="474"/>
        <v>0</v>
      </c>
      <c r="P2921" s="72" t="s">
        <v>94</v>
      </c>
      <c r="Q2921" s="43">
        <v>44812</v>
      </c>
      <c r="R2921" s="35">
        <v>0</v>
      </c>
      <c r="S2921" s="35">
        <v>0</v>
      </c>
      <c r="T2921" s="10" t="str">
        <f t="shared" si="470"/>
        <v>Sem - 37</v>
      </c>
      <c r="U2921" s="10" t="str">
        <f t="shared" si="471"/>
        <v>Septembre</v>
      </c>
      <c r="V2921" s="36" t="s">
        <v>901</v>
      </c>
      <c r="W2921" s="34"/>
      <c r="X2921" s="91">
        <f t="shared" si="472"/>
        <v>0</v>
      </c>
      <c r="Y2921" s="92" t="str">
        <f>VLOOKUP('CM-CIC'!B2852,Annuaire_roster!B:F,4,0)</f>
        <v>HAOUACH Ikram</v>
      </c>
      <c r="Z2921" s="37" t="s">
        <v>110</v>
      </c>
      <c r="AA2921" s="60" t="s">
        <v>232</v>
      </c>
      <c r="AB2921" s="35" t="s">
        <v>63</v>
      </c>
      <c r="AC2921" s="35" t="s">
        <v>63</v>
      </c>
      <c r="AD2921" s="35" t="s">
        <v>63</v>
      </c>
      <c r="AE2921" s="44" t="s">
        <v>63</v>
      </c>
      <c r="AF2921" s="61"/>
      <c r="AG2921" s="45"/>
    </row>
    <row r="2922" spans="1:33" x14ac:dyDescent="0.2">
      <c r="A2922" s="59">
        <f>+VLOOKUP(B2922,Annuaire_roster!B:G,5,0)</f>
        <v>971</v>
      </c>
      <c r="B2922" s="78" t="s">
        <v>44</v>
      </c>
      <c r="C2922" s="65"/>
      <c r="D2922" s="65" t="s">
        <v>64</v>
      </c>
      <c r="E2922" s="66"/>
      <c r="F2922" s="66" t="s">
        <v>64</v>
      </c>
      <c r="G2922" s="67"/>
      <c r="H2922" s="67"/>
      <c r="I2922" s="68" t="s">
        <v>63</v>
      </c>
      <c r="J2922" s="67"/>
      <c r="K2922" s="69">
        <v>0</v>
      </c>
      <c r="L2922" s="67">
        <v>0</v>
      </c>
      <c r="M2922" s="70">
        <v>0</v>
      </c>
      <c r="N2922" s="34" t="str">
        <f t="shared" si="473"/>
        <v/>
      </c>
      <c r="O2922" s="38">
        <f t="shared" si="474"/>
        <v>0</v>
      </c>
      <c r="P2922" s="72" t="s">
        <v>94</v>
      </c>
      <c r="Q2922" s="134">
        <v>44812</v>
      </c>
      <c r="R2922" s="35">
        <v>0</v>
      </c>
      <c r="S2922" s="35">
        <v>0</v>
      </c>
      <c r="T2922" s="10" t="str">
        <f t="shared" si="470"/>
        <v>Sem - 37</v>
      </c>
      <c r="U2922" s="10" t="str">
        <f t="shared" si="471"/>
        <v>Septembre</v>
      </c>
      <c r="V2922" s="36" t="s">
        <v>902</v>
      </c>
      <c r="W2922" s="34"/>
      <c r="X2922" s="91">
        <f t="shared" si="472"/>
        <v>0</v>
      </c>
      <c r="Y2922" s="92" t="str">
        <f>VLOOKUP('CM-CIC'!B2853,Annuaire_roster!B:F,4,0)</f>
        <v>HAOUACH Ikram</v>
      </c>
      <c r="Z2922" s="37" t="s">
        <v>110</v>
      </c>
      <c r="AA2922" s="60" t="s">
        <v>232</v>
      </c>
      <c r="AB2922" s="35" t="s">
        <v>63</v>
      </c>
      <c r="AC2922" s="35" t="s">
        <v>63</v>
      </c>
      <c r="AD2922" s="35" t="s">
        <v>63</v>
      </c>
      <c r="AE2922" s="44" t="s">
        <v>63</v>
      </c>
      <c r="AF2922" s="61"/>
      <c r="AG2922" s="45"/>
    </row>
    <row r="2923" spans="1:33" x14ac:dyDescent="0.2">
      <c r="A2923" s="59">
        <f>+VLOOKUP(B2923,Annuaire_roster!B:G,5,0)</f>
        <v>1170</v>
      </c>
      <c r="B2923" s="78" t="s">
        <v>68</v>
      </c>
      <c r="C2923" s="65"/>
      <c r="D2923" s="65" t="s">
        <v>64</v>
      </c>
      <c r="E2923" s="66"/>
      <c r="F2923" s="66" t="s">
        <v>64</v>
      </c>
      <c r="G2923" s="67"/>
      <c r="H2923" s="67"/>
      <c r="I2923" s="68" t="s">
        <v>63</v>
      </c>
      <c r="J2923" s="48"/>
      <c r="K2923" s="69">
        <v>0</v>
      </c>
      <c r="L2923" s="67">
        <v>0</v>
      </c>
      <c r="M2923" s="70">
        <v>0</v>
      </c>
      <c r="N2923" s="34" t="str">
        <f t="shared" si="473"/>
        <v/>
      </c>
      <c r="O2923" s="38">
        <f t="shared" si="474"/>
        <v>0</v>
      </c>
      <c r="P2923" s="72" t="s">
        <v>94</v>
      </c>
      <c r="Q2923" s="43">
        <v>44812</v>
      </c>
      <c r="R2923" s="35">
        <v>0</v>
      </c>
      <c r="S2923" s="35">
        <v>0</v>
      </c>
      <c r="T2923" s="10" t="str">
        <f t="shared" si="470"/>
        <v>Sem - 37</v>
      </c>
      <c r="U2923" s="10" t="str">
        <f t="shared" si="471"/>
        <v>Septembre</v>
      </c>
      <c r="V2923" s="36" t="s">
        <v>903</v>
      </c>
      <c r="W2923" s="34"/>
      <c r="X2923" s="91">
        <f t="shared" si="472"/>
        <v>0</v>
      </c>
      <c r="Y2923" s="92" t="str">
        <f>VLOOKUP('CM-CIC'!B2854,Annuaire_roster!B:F,4,0)</f>
        <v>OUAQERROUCH Nour-El Houda</v>
      </c>
      <c r="Z2923" s="37" t="s">
        <v>110</v>
      </c>
      <c r="AA2923" s="60" t="s">
        <v>232</v>
      </c>
      <c r="AB2923" s="35" t="s">
        <v>63</v>
      </c>
      <c r="AC2923" s="35" t="s">
        <v>63</v>
      </c>
      <c r="AD2923" s="35" t="s">
        <v>63</v>
      </c>
      <c r="AE2923" s="44" t="s">
        <v>63</v>
      </c>
      <c r="AF2923" s="61"/>
      <c r="AG2923" s="45"/>
    </row>
    <row r="2924" spans="1:33" x14ac:dyDescent="0.2">
      <c r="A2924" s="59">
        <f>+VLOOKUP(B2924,Annuaire_roster!B:G,5,0)</f>
        <v>1485</v>
      </c>
      <c r="B2924" s="78" t="s">
        <v>178</v>
      </c>
      <c r="C2924" s="65"/>
      <c r="D2924" s="65" t="s">
        <v>64</v>
      </c>
      <c r="E2924" s="66"/>
      <c r="F2924" s="66" t="s">
        <v>64</v>
      </c>
      <c r="G2924" s="67"/>
      <c r="H2924" s="67"/>
      <c r="I2924" s="68" t="s">
        <v>63</v>
      </c>
      <c r="J2924" s="48"/>
      <c r="K2924" s="69">
        <v>0</v>
      </c>
      <c r="L2924" s="67">
        <v>0</v>
      </c>
      <c r="M2924" s="70">
        <v>0</v>
      </c>
      <c r="N2924" s="34" t="str">
        <f t="shared" si="473"/>
        <v/>
      </c>
      <c r="O2924" s="38">
        <f t="shared" si="474"/>
        <v>0</v>
      </c>
      <c r="P2924" s="72" t="s">
        <v>94</v>
      </c>
      <c r="Q2924" s="43">
        <v>44812</v>
      </c>
      <c r="R2924" s="35">
        <v>0</v>
      </c>
      <c r="S2924" s="35">
        <v>0</v>
      </c>
      <c r="T2924" s="10" t="str">
        <f t="shared" si="470"/>
        <v>Sem - 37</v>
      </c>
      <c r="U2924" s="10" t="str">
        <f t="shared" si="471"/>
        <v>Septembre</v>
      </c>
      <c r="V2924" s="36" t="s">
        <v>904</v>
      </c>
      <c r="W2924" s="34"/>
      <c r="X2924" s="91">
        <f t="shared" si="472"/>
        <v>0</v>
      </c>
      <c r="Y2924" s="92" t="str">
        <f>VLOOKUP('CM-CIC'!B2855,Annuaire_roster!B:F,4,0)</f>
        <v>HAOUACH Ikram</v>
      </c>
      <c r="Z2924" s="37" t="s">
        <v>110</v>
      </c>
      <c r="AA2924" s="60" t="s">
        <v>232</v>
      </c>
      <c r="AB2924" s="35" t="s">
        <v>63</v>
      </c>
      <c r="AC2924" s="35" t="s">
        <v>63</v>
      </c>
      <c r="AD2924" s="35" t="s">
        <v>63</v>
      </c>
      <c r="AE2924" s="44" t="s">
        <v>63</v>
      </c>
      <c r="AF2924" s="61"/>
      <c r="AG2924" s="45"/>
    </row>
    <row r="2925" spans="1:33" x14ac:dyDescent="0.2">
      <c r="A2925" s="59">
        <f>+VLOOKUP(B2925,Annuaire_roster!B:G,5,0)</f>
        <v>1499</v>
      </c>
      <c r="B2925" s="78" t="s">
        <v>162</v>
      </c>
      <c r="C2925" s="65"/>
      <c r="D2925" s="65" t="s">
        <v>64</v>
      </c>
      <c r="E2925" s="66"/>
      <c r="F2925" s="66" t="s">
        <v>64</v>
      </c>
      <c r="G2925" s="67"/>
      <c r="H2925" s="67"/>
      <c r="I2925" s="68" t="s">
        <v>63</v>
      </c>
      <c r="J2925" s="48"/>
      <c r="K2925" s="69">
        <v>0</v>
      </c>
      <c r="L2925" s="67">
        <v>0</v>
      </c>
      <c r="M2925" s="70">
        <v>0</v>
      </c>
      <c r="N2925" s="34" t="str">
        <f t="shared" si="473"/>
        <v/>
      </c>
      <c r="O2925" s="38">
        <f t="shared" si="474"/>
        <v>0</v>
      </c>
      <c r="P2925" s="72" t="s">
        <v>94</v>
      </c>
      <c r="Q2925" s="43">
        <v>44812</v>
      </c>
      <c r="R2925" s="35">
        <v>0</v>
      </c>
      <c r="S2925" s="35">
        <v>0</v>
      </c>
      <c r="T2925" s="10" t="str">
        <f t="shared" si="470"/>
        <v>Sem - 37</v>
      </c>
      <c r="U2925" s="10" t="str">
        <f t="shared" si="471"/>
        <v>Septembre</v>
      </c>
      <c r="V2925" s="36" t="s">
        <v>905</v>
      </c>
      <c r="W2925" s="34"/>
      <c r="X2925" s="91">
        <f t="shared" si="472"/>
        <v>0</v>
      </c>
      <c r="Y2925" s="92" t="str">
        <f>VLOOKUP('CM-CIC'!B2856,Annuaire_roster!B:F,4,0)</f>
        <v>HAOUACH Ikram</v>
      </c>
      <c r="Z2925" s="37" t="s">
        <v>110</v>
      </c>
      <c r="AA2925" s="60" t="s">
        <v>232</v>
      </c>
      <c r="AB2925" s="35" t="s">
        <v>63</v>
      </c>
      <c r="AC2925" s="35" t="s">
        <v>63</v>
      </c>
      <c r="AD2925" s="35" t="s">
        <v>63</v>
      </c>
      <c r="AE2925" s="44" t="s">
        <v>63</v>
      </c>
      <c r="AF2925" s="61"/>
      <c r="AG2925" s="45"/>
    </row>
    <row r="2926" spans="1:33" x14ac:dyDescent="0.2">
      <c r="A2926" s="59">
        <f>+VLOOKUP(B2926,Annuaire_roster!B:G,5,0)</f>
        <v>1008</v>
      </c>
      <c r="B2926" s="78" t="s">
        <v>104</v>
      </c>
      <c r="C2926" s="65"/>
      <c r="D2926" s="65" t="s">
        <v>64</v>
      </c>
      <c r="E2926" s="66"/>
      <c r="F2926" s="66" t="s">
        <v>64</v>
      </c>
      <c r="G2926" s="67"/>
      <c r="H2926" s="67"/>
      <c r="I2926" s="68" t="s">
        <v>63</v>
      </c>
      <c r="J2926" s="48"/>
      <c r="K2926" s="69">
        <v>0</v>
      </c>
      <c r="L2926" s="67">
        <v>0</v>
      </c>
      <c r="M2926" s="70">
        <v>0</v>
      </c>
      <c r="N2926" s="34" t="str">
        <f t="shared" si="473"/>
        <v/>
      </c>
      <c r="O2926" s="38">
        <f t="shared" si="474"/>
        <v>0</v>
      </c>
      <c r="P2926" s="72" t="s">
        <v>94</v>
      </c>
      <c r="Q2926" s="43">
        <v>44812</v>
      </c>
      <c r="R2926" s="35">
        <v>0</v>
      </c>
      <c r="S2926" s="35">
        <v>0</v>
      </c>
      <c r="T2926" s="10" t="str">
        <f t="shared" si="470"/>
        <v>Sem - 37</v>
      </c>
      <c r="U2926" s="10" t="str">
        <f t="shared" si="471"/>
        <v>Septembre</v>
      </c>
      <c r="V2926" s="36" t="s">
        <v>906</v>
      </c>
      <c r="W2926" s="34"/>
      <c r="X2926" s="91">
        <f t="shared" si="472"/>
        <v>0</v>
      </c>
      <c r="Y2926" s="92" t="str">
        <f>VLOOKUP('CM-CIC'!B2857,Annuaire_roster!B:F,4,0)</f>
        <v>HAOUACH Ikram</v>
      </c>
      <c r="Z2926" s="37" t="s">
        <v>110</v>
      </c>
      <c r="AA2926" s="60" t="s">
        <v>232</v>
      </c>
      <c r="AB2926" s="35" t="s">
        <v>63</v>
      </c>
      <c r="AC2926" s="35" t="s">
        <v>63</v>
      </c>
      <c r="AD2926" s="35" t="s">
        <v>63</v>
      </c>
      <c r="AE2926" s="44" t="s">
        <v>63</v>
      </c>
      <c r="AF2926" s="61"/>
      <c r="AG2926" s="45"/>
    </row>
    <row r="2927" spans="1:33" x14ac:dyDescent="0.2">
      <c r="A2927" s="59">
        <f>+VLOOKUP(B2927,Annuaire_roster!B:G,5,0)</f>
        <v>364</v>
      </c>
      <c r="B2927" s="78" t="s">
        <v>184</v>
      </c>
      <c r="C2927" s="65">
        <v>0.29166666666666669</v>
      </c>
      <c r="D2927" s="65">
        <v>0.29166666666666669</v>
      </c>
      <c r="E2927" s="66">
        <v>0.70833333333333337</v>
      </c>
      <c r="F2927" s="66">
        <v>0.70833333333333337</v>
      </c>
      <c r="G2927" s="67"/>
      <c r="H2927" s="67"/>
      <c r="I2927" s="68" t="s">
        <v>63</v>
      </c>
      <c r="J2927" s="48"/>
      <c r="K2927" s="69">
        <v>0</v>
      </c>
      <c r="L2927" s="67">
        <v>0</v>
      </c>
      <c r="M2927" s="70">
        <v>0</v>
      </c>
      <c r="N2927" s="34">
        <f t="shared" si="473"/>
        <v>0.375</v>
      </c>
      <c r="O2927" s="38">
        <f t="shared" si="474"/>
        <v>0.375</v>
      </c>
      <c r="P2927" s="72" t="s">
        <v>94</v>
      </c>
      <c r="Q2927" s="43">
        <v>44813</v>
      </c>
      <c r="R2927" s="35">
        <v>0</v>
      </c>
      <c r="S2927" s="35">
        <v>0</v>
      </c>
      <c r="T2927" s="10" t="str">
        <f t="shared" si="470"/>
        <v>Sem - 37</v>
      </c>
      <c r="U2927" s="10" t="str">
        <f t="shared" si="471"/>
        <v>Septembre</v>
      </c>
      <c r="V2927" s="36" t="s">
        <v>907</v>
      </c>
      <c r="W2927" s="34"/>
      <c r="X2927" s="91">
        <f t="shared" si="472"/>
        <v>0</v>
      </c>
      <c r="Y2927" s="92" t="str">
        <f>VLOOKUP('CM-CIC'!B2858,Annuaire_roster!B:F,4,0)</f>
        <v>OUAQERROUCH Nour-El Houda</v>
      </c>
      <c r="Z2927" s="37" t="s">
        <v>110</v>
      </c>
      <c r="AA2927" s="60" t="s">
        <v>232</v>
      </c>
      <c r="AB2927" s="35" t="s">
        <v>63</v>
      </c>
      <c r="AC2927" s="35" t="s">
        <v>63</v>
      </c>
      <c r="AD2927" s="35" t="s">
        <v>63</v>
      </c>
      <c r="AE2927" s="44" t="s">
        <v>63</v>
      </c>
      <c r="AF2927" s="61"/>
      <c r="AG2927" s="45"/>
    </row>
    <row r="2928" spans="1:33" x14ac:dyDescent="0.2">
      <c r="A2928" s="59">
        <f>+VLOOKUP(B2928,Annuaire_roster!B:G,5,0)</f>
        <v>1009</v>
      </c>
      <c r="B2928" s="78" t="s">
        <v>48</v>
      </c>
      <c r="C2928" s="65">
        <v>0.29166666666666669</v>
      </c>
      <c r="D2928" s="65">
        <v>0.29166666666666669</v>
      </c>
      <c r="E2928" s="66">
        <v>0.70833333333333337</v>
      </c>
      <c r="F2928" s="66">
        <v>0.70833333333333337</v>
      </c>
      <c r="G2928" s="67"/>
      <c r="H2928" s="67"/>
      <c r="I2928" s="68" t="s">
        <v>63</v>
      </c>
      <c r="J2928" s="48"/>
      <c r="K2928" s="69">
        <v>0</v>
      </c>
      <c r="L2928" s="67">
        <v>0</v>
      </c>
      <c r="M2928" s="70">
        <v>0</v>
      </c>
      <c r="N2928" s="34">
        <f t="shared" si="473"/>
        <v>0.375</v>
      </c>
      <c r="O2928" s="38">
        <f t="shared" si="474"/>
        <v>0.375</v>
      </c>
      <c r="P2928" s="72" t="s">
        <v>94</v>
      </c>
      <c r="Q2928" s="43">
        <v>44813</v>
      </c>
      <c r="R2928" s="35">
        <v>0</v>
      </c>
      <c r="S2928" s="35">
        <v>0</v>
      </c>
      <c r="T2928" s="10" t="str">
        <f t="shared" si="470"/>
        <v>Sem - 37</v>
      </c>
      <c r="U2928" s="10" t="str">
        <f t="shared" si="471"/>
        <v>Septembre</v>
      </c>
      <c r="V2928" s="36" t="s">
        <v>908</v>
      </c>
      <c r="W2928" s="34"/>
      <c r="X2928" s="91">
        <f t="shared" si="472"/>
        <v>0</v>
      </c>
      <c r="Y2928" s="92" t="str">
        <f>VLOOKUP('CM-CIC'!B2859,Annuaire_roster!B:F,4,0)</f>
        <v>OUAQERROUCH Nour-El Houda</v>
      </c>
      <c r="Z2928" s="37" t="s">
        <v>110</v>
      </c>
      <c r="AA2928" s="60" t="s">
        <v>232</v>
      </c>
      <c r="AB2928" s="35" t="s">
        <v>63</v>
      </c>
      <c r="AC2928" s="35" t="s">
        <v>63</v>
      </c>
      <c r="AD2928" s="35" t="s">
        <v>63</v>
      </c>
      <c r="AE2928" s="44" t="s">
        <v>63</v>
      </c>
      <c r="AF2928" s="61"/>
      <c r="AG2928" s="45"/>
    </row>
    <row r="2929" spans="1:33" x14ac:dyDescent="0.2">
      <c r="A2929" s="59">
        <f>+VLOOKUP(B2929,Annuaire_roster!B:G,5,0)</f>
        <v>1154</v>
      </c>
      <c r="B2929" s="78" t="s">
        <v>70</v>
      </c>
      <c r="C2929" s="65">
        <v>0.29166666666666669</v>
      </c>
      <c r="D2929" s="65">
        <v>0.29166666666666669</v>
      </c>
      <c r="E2929" s="66">
        <v>0.70833333333333337</v>
      </c>
      <c r="F2929" s="66">
        <v>0.70833333333333337</v>
      </c>
      <c r="G2929" s="67"/>
      <c r="H2929" s="67"/>
      <c r="I2929" s="68" t="s">
        <v>63</v>
      </c>
      <c r="J2929" s="48"/>
      <c r="K2929" s="69">
        <v>0</v>
      </c>
      <c r="L2929" s="67">
        <v>0</v>
      </c>
      <c r="M2929" s="70">
        <v>0</v>
      </c>
      <c r="N2929" s="34">
        <f t="shared" si="473"/>
        <v>0.375</v>
      </c>
      <c r="O2929" s="38">
        <f t="shared" si="474"/>
        <v>0.375</v>
      </c>
      <c r="P2929" s="72" t="s">
        <v>94</v>
      </c>
      <c r="Q2929" s="43">
        <v>44813</v>
      </c>
      <c r="R2929" s="35">
        <v>0</v>
      </c>
      <c r="S2929" s="35">
        <v>0</v>
      </c>
      <c r="T2929" s="10" t="str">
        <f t="shared" si="470"/>
        <v>Sem - 37</v>
      </c>
      <c r="U2929" s="10" t="str">
        <f t="shared" si="471"/>
        <v>Septembre</v>
      </c>
      <c r="V2929" s="36" t="s">
        <v>909</v>
      </c>
      <c r="W2929" s="34"/>
      <c r="X2929" s="91">
        <f t="shared" si="472"/>
        <v>0</v>
      </c>
      <c r="Y2929" s="92" t="str">
        <f>VLOOKUP('CM-CIC'!B2860,Annuaire_roster!B:F,4,0)</f>
        <v>HAOUACH Ikram</v>
      </c>
      <c r="Z2929" s="37" t="s">
        <v>110</v>
      </c>
      <c r="AA2929" s="60" t="s">
        <v>232</v>
      </c>
      <c r="AB2929" s="35" t="s">
        <v>63</v>
      </c>
      <c r="AC2929" s="35" t="s">
        <v>63</v>
      </c>
      <c r="AD2929" s="35" t="s">
        <v>63</v>
      </c>
      <c r="AE2929" s="44" t="s">
        <v>63</v>
      </c>
      <c r="AF2929" s="61"/>
      <c r="AG2929" s="45"/>
    </row>
    <row r="2930" spans="1:33" x14ac:dyDescent="0.2">
      <c r="A2930" s="59">
        <f>+VLOOKUP(B2930,Annuaire_roster!B:G,5,0)</f>
        <v>1442</v>
      </c>
      <c r="B2930" s="78" t="s">
        <v>152</v>
      </c>
      <c r="C2930" s="65">
        <v>0.29166666666666669</v>
      </c>
      <c r="D2930" s="65">
        <v>0.29166666666666669</v>
      </c>
      <c r="E2930" s="66">
        <v>0.70833333333333337</v>
      </c>
      <c r="F2930" s="66">
        <v>0.70833333333333337</v>
      </c>
      <c r="G2930" s="67"/>
      <c r="H2930" s="67"/>
      <c r="I2930" s="68" t="s">
        <v>63</v>
      </c>
      <c r="J2930" s="48"/>
      <c r="K2930" s="69">
        <v>0</v>
      </c>
      <c r="L2930" s="67">
        <v>0</v>
      </c>
      <c r="M2930" s="70">
        <v>0</v>
      </c>
      <c r="N2930" s="34">
        <f t="shared" si="473"/>
        <v>0.375</v>
      </c>
      <c r="O2930" s="38">
        <f t="shared" si="474"/>
        <v>0.375</v>
      </c>
      <c r="P2930" s="72" t="s">
        <v>94</v>
      </c>
      <c r="Q2930" s="43">
        <v>44813</v>
      </c>
      <c r="R2930" s="35">
        <v>0</v>
      </c>
      <c r="S2930" s="35">
        <v>0</v>
      </c>
      <c r="T2930" s="10" t="str">
        <f t="shared" si="470"/>
        <v>Sem - 37</v>
      </c>
      <c r="U2930" s="10" t="str">
        <f t="shared" si="471"/>
        <v>Septembre</v>
      </c>
      <c r="V2930" s="36" t="s">
        <v>910</v>
      </c>
      <c r="W2930" s="34"/>
      <c r="X2930" s="91">
        <f t="shared" si="472"/>
        <v>0</v>
      </c>
      <c r="Y2930" s="92" t="str">
        <f>VLOOKUP('CM-CIC'!B2861,Annuaire_roster!B:F,4,0)</f>
        <v>OUAQERROUCH Nour-El Houda</v>
      </c>
      <c r="Z2930" s="37" t="s">
        <v>110</v>
      </c>
      <c r="AA2930" s="60" t="s">
        <v>232</v>
      </c>
      <c r="AB2930" s="35" t="s">
        <v>63</v>
      </c>
      <c r="AC2930" s="35" t="s">
        <v>63</v>
      </c>
      <c r="AD2930" s="35" t="s">
        <v>63</v>
      </c>
      <c r="AE2930" s="44" t="s">
        <v>63</v>
      </c>
      <c r="AF2930" s="61"/>
      <c r="AG2930" s="45"/>
    </row>
    <row r="2931" spans="1:33" x14ac:dyDescent="0.2">
      <c r="A2931" s="59">
        <f>+VLOOKUP(B2931,Annuaire_roster!B:G,5,0)</f>
        <v>669</v>
      </c>
      <c r="B2931" s="78" t="s">
        <v>99</v>
      </c>
      <c r="C2931" s="65">
        <v>0.375</v>
      </c>
      <c r="D2931" s="65">
        <v>0.375</v>
      </c>
      <c r="E2931" s="66">
        <v>0.79166666666666663</v>
      </c>
      <c r="F2931" s="66">
        <v>0.79166666666666663</v>
      </c>
      <c r="G2931" s="67"/>
      <c r="H2931" s="67"/>
      <c r="I2931" s="68" t="s">
        <v>63</v>
      </c>
      <c r="J2931" s="48"/>
      <c r="K2931" s="69">
        <v>0</v>
      </c>
      <c r="L2931" s="67">
        <v>0</v>
      </c>
      <c r="M2931" s="70">
        <v>0</v>
      </c>
      <c r="N2931" s="34">
        <f t="shared" si="473"/>
        <v>0.37499999999999994</v>
      </c>
      <c r="O2931" s="38">
        <f t="shared" si="474"/>
        <v>0.37499999999999994</v>
      </c>
      <c r="P2931" s="72" t="s">
        <v>94</v>
      </c>
      <c r="Q2931" s="43">
        <v>44813</v>
      </c>
      <c r="R2931" s="35">
        <v>0</v>
      </c>
      <c r="S2931" s="35">
        <v>0</v>
      </c>
      <c r="T2931" s="10" t="str">
        <f t="shared" si="470"/>
        <v>Sem - 37</v>
      </c>
      <c r="U2931" s="10" t="str">
        <f t="shared" si="471"/>
        <v>Septembre</v>
      </c>
      <c r="V2931" s="36" t="s">
        <v>911</v>
      </c>
      <c r="W2931" s="34"/>
      <c r="X2931" s="91">
        <f t="shared" si="472"/>
        <v>0</v>
      </c>
      <c r="Y2931" s="92" t="str">
        <f>VLOOKUP('CM-CIC'!B2862,Annuaire_roster!B:F,4,0)</f>
        <v>HAOUACH Ikram</v>
      </c>
      <c r="Z2931" s="37" t="s">
        <v>110</v>
      </c>
      <c r="AA2931" s="60" t="s">
        <v>232</v>
      </c>
      <c r="AB2931" s="35" t="s">
        <v>63</v>
      </c>
      <c r="AC2931" s="35" t="s">
        <v>63</v>
      </c>
      <c r="AD2931" s="35" t="s">
        <v>63</v>
      </c>
      <c r="AE2931" s="44" t="s">
        <v>63</v>
      </c>
      <c r="AF2931" s="61"/>
      <c r="AG2931" s="45"/>
    </row>
    <row r="2932" spans="1:33" x14ac:dyDescent="0.2">
      <c r="A2932" s="59">
        <f>+VLOOKUP(B2932,Annuaire_roster!B:G,5,0)</f>
        <v>952</v>
      </c>
      <c r="B2932" s="78" t="s">
        <v>101</v>
      </c>
      <c r="C2932" s="65">
        <v>0.375</v>
      </c>
      <c r="D2932" s="65">
        <v>0.375</v>
      </c>
      <c r="E2932" s="66">
        <v>0.79166666666666663</v>
      </c>
      <c r="F2932" s="66">
        <v>0.79166666666666663</v>
      </c>
      <c r="G2932" s="67"/>
      <c r="H2932" s="67"/>
      <c r="I2932" s="68" t="s">
        <v>63</v>
      </c>
      <c r="J2932" s="48"/>
      <c r="K2932" s="69">
        <v>0</v>
      </c>
      <c r="L2932" s="67">
        <v>0</v>
      </c>
      <c r="M2932" s="70">
        <v>0</v>
      </c>
      <c r="N2932" s="34">
        <f t="shared" si="473"/>
        <v>0.37499999999999994</v>
      </c>
      <c r="O2932" s="38">
        <f t="shared" si="474"/>
        <v>0.37499999999999994</v>
      </c>
      <c r="P2932" s="72" t="s">
        <v>94</v>
      </c>
      <c r="Q2932" s="43">
        <v>44813</v>
      </c>
      <c r="R2932" s="35">
        <v>0</v>
      </c>
      <c r="S2932" s="35">
        <v>0</v>
      </c>
      <c r="T2932" s="10" t="str">
        <f t="shared" si="470"/>
        <v>Sem - 37</v>
      </c>
      <c r="U2932" s="10" t="str">
        <f t="shared" si="471"/>
        <v>Septembre</v>
      </c>
      <c r="V2932" s="36" t="s">
        <v>912</v>
      </c>
      <c r="W2932" s="34"/>
      <c r="X2932" s="91">
        <f t="shared" si="472"/>
        <v>0</v>
      </c>
      <c r="Y2932" s="92" t="str">
        <f>VLOOKUP('CM-CIC'!B2863,Annuaire_roster!B:F,4,0)</f>
        <v>HAOUACH Ikram</v>
      </c>
      <c r="Z2932" s="37" t="s">
        <v>110</v>
      </c>
      <c r="AA2932" s="60" t="s">
        <v>232</v>
      </c>
      <c r="AB2932" s="35" t="s">
        <v>63</v>
      </c>
      <c r="AC2932" s="35" t="s">
        <v>63</v>
      </c>
      <c r="AD2932" s="35" t="s">
        <v>63</v>
      </c>
      <c r="AE2932" s="44" t="s">
        <v>63</v>
      </c>
      <c r="AF2932" s="61"/>
      <c r="AG2932" s="45"/>
    </row>
    <row r="2933" spans="1:33" x14ac:dyDescent="0.2">
      <c r="A2933" s="59">
        <f>+VLOOKUP(B2933,Annuaire_roster!B:G,5,0)</f>
        <v>1008</v>
      </c>
      <c r="B2933" s="78" t="s">
        <v>104</v>
      </c>
      <c r="C2933" s="65">
        <v>0.375</v>
      </c>
      <c r="D2933" s="65">
        <v>0.375</v>
      </c>
      <c r="E2933" s="66">
        <v>0.79166666666666663</v>
      </c>
      <c r="F2933" s="66">
        <v>0.79166666666666663</v>
      </c>
      <c r="G2933" s="67"/>
      <c r="H2933" s="67"/>
      <c r="I2933" s="68" t="s">
        <v>63</v>
      </c>
      <c r="J2933" s="48"/>
      <c r="K2933" s="69">
        <v>0</v>
      </c>
      <c r="L2933" s="67">
        <v>0</v>
      </c>
      <c r="M2933" s="70">
        <v>0</v>
      </c>
      <c r="N2933" s="34">
        <f t="shared" si="473"/>
        <v>0.37499999999999994</v>
      </c>
      <c r="O2933" s="38">
        <f t="shared" si="474"/>
        <v>0.37499999999999994</v>
      </c>
      <c r="P2933" s="72" t="s">
        <v>94</v>
      </c>
      <c r="Q2933" s="43">
        <v>44813</v>
      </c>
      <c r="R2933" s="35">
        <v>0</v>
      </c>
      <c r="S2933" s="35">
        <v>0</v>
      </c>
      <c r="T2933" s="10" t="str">
        <f t="shared" si="470"/>
        <v>Sem - 37</v>
      </c>
      <c r="U2933" s="10" t="str">
        <f t="shared" si="471"/>
        <v>Septembre</v>
      </c>
      <c r="V2933" s="36" t="s">
        <v>913</v>
      </c>
      <c r="W2933" s="34"/>
      <c r="X2933" s="91">
        <f t="shared" si="472"/>
        <v>0</v>
      </c>
      <c r="Y2933" s="92" t="str">
        <f>VLOOKUP('CM-CIC'!B2864,Annuaire_roster!B:F,4,0)</f>
        <v>OUAQERROUCH Nour-El Houda</v>
      </c>
      <c r="Z2933" s="37" t="s">
        <v>110</v>
      </c>
      <c r="AA2933" s="60" t="s">
        <v>232</v>
      </c>
      <c r="AB2933" s="35" t="s">
        <v>63</v>
      </c>
      <c r="AC2933" s="35" t="s">
        <v>63</v>
      </c>
      <c r="AD2933" s="35" t="s">
        <v>63</v>
      </c>
      <c r="AE2933" s="44" t="s">
        <v>63</v>
      </c>
      <c r="AF2933" s="61"/>
      <c r="AG2933" s="45"/>
    </row>
    <row r="2934" spans="1:33" x14ac:dyDescent="0.2">
      <c r="A2934" s="59">
        <f>+VLOOKUP(B2934,Annuaire_roster!B:G,5,0)</f>
        <v>1131</v>
      </c>
      <c r="B2934" s="78" t="s">
        <v>179</v>
      </c>
      <c r="C2934" s="65">
        <v>0.375</v>
      </c>
      <c r="D2934" s="65">
        <v>0.375</v>
      </c>
      <c r="E2934" s="66">
        <v>0.79166666666666663</v>
      </c>
      <c r="F2934" s="66">
        <v>0.79166666666666663</v>
      </c>
      <c r="G2934" s="67"/>
      <c r="H2934" s="67"/>
      <c r="I2934" s="68" t="s">
        <v>63</v>
      </c>
      <c r="J2934" s="48"/>
      <c r="K2934" s="69">
        <v>0</v>
      </c>
      <c r="L2934" s="67">
        <v>0</v>
      </c>
      <c r="M2934" s="70">
        <v>0</v>
      </c>
      <c r="N2934" s="34">
        <f t="shared" si="473"/>
        <v>0.37499999999999994</v>
      </c>
      <c r="O2934" s="38">
        <f t="shared" si="474"/>
        <v>0.37499999999999994</v>
      </c>
      <c r="P2934" s="72" t="s">
        <v>94</v>
      </c>
      <c r="Q2934" s="43">
        <v>44813</v>
      </c>
      <c r="R2934" s="35">
        <v>0</v>
      </c>
      <c r="S2934" s="35">
        <v>0</v>
      </c>
      <c r="T2934" s="10" t="str">
        <f t="shared" si="470"/>
        <v>Sem - 37</v>
      </c>
      <c r="U2934" s="10" t="str">
        <f t="shared" si="471"/>
        <v>Septembre</v>
      </c>
      <c r="V2934" s="36" t="s">
        <v>914</v>
      </c>
      <c r="W2934" s="34"/>
      <c r="X2934" s="91">
        <f t="shared" si="472"/>
        <v>0</v>
      </c>
      <c r="Y2934" s="92" t="str">
        <f>VLOOKUP('CM-CIC'!B2865,Annuaire_roster!B:F,4,0)</f>
        <v>HAOUACH Ikram</v>
      </c>
      <c r="Z2934" s="37" t="s">
        <v>110</v>
      </c>
      <c r="AA2934" s="60" t="s">
        <v>232</v>
      </c>
      <c r="AB2934" s="35" t="s">
        <v>63</v>
      </c>
      <c r="AC2934" s="35" t="s">
        <v>63</v>
      </c>
      <c r="AD2934" s="35" t="s">
        <v>63</v>
      </c>
      <c r="AE2934" s="44" t="s">
        <v>63</v>
      </c>
      <c r="AF2934" s="61"/>
      <c r="AG2934" s="45"/>
    </row>
    <row r="2935" spans="1:33" x14ac:dyDescent="0.2">
      <c r="A2935" s="59">
        <f>+VLOOKUP(B2935,Annuaire_roster!B:G,5,0)</f>
        <v>1132</v>
      </c>
      <c r="B2935" s="78" t="s">
        <v>46</v>
      </c>
      <c r="C2935" s="65">
        <v>0.375</v>
      </c>
      <c r="D2935" s="65">
        <v>0.375</v>
      </c>
      <c r="E2935" s="66">
        <v>0.79166666666666663</v>
      </c>
      <c r="F2935" s="66">
        <v>0.79166666666666663</v>
      </c>
      <c r="G2935" s="67"/>
      <c r="H2935" s="67"/>
      <c r="I2935" s="68" t="s">
        <v>63</v>
      </c>
      <c r="J2935" s="48"/>
      <c r="K2935" s="69">
        <v>0</v>
      </c>
      <c r="L2935" s="67">
        <v>0</v>
      </c>
      <c r="M2935" s="70">
        <v>0</v>
      </c>
      <c r="N2935" s="34">
        <f t="shared" si="473"/>
        <v>0.37499999999999994</v>
      </c>
      <c r="O2935" s="38">
        <f t="shared" si="474"/>
        <v>0.37499999999999994</v>
      </c>
      <c r="P2935" s="72" t="s">
        <v>94</v>
      </c>
      <c r="Q2935" s="43">
        <v>44813</v>
      </c>
      <c r="R2935" s="35">
        <v>0</v>
      </c>
      <c r="S2935" s="35">
        <v>0</v>
      </c>
      <c r="T2935" s="10" t="str">
        <f t="shared" si="470"/>
        <v>Sem - 37</v>
      </c>
      <c r="U2935" s="10" t="str">
        <f t="shared" si="471"/>
        <v>Septembre</v>
      </c>
      <c r="V2935" s="36" t="s">
        <v>915</v>
      </c>
      <c r="W2935" s="34"/>
      <c r="X2935" s="91">
        <f t="shared" si="472"/>
        <v>0</v>
      </c>
      <c r="Y2935" s="92" t="str">
        <f>VLOOKUP('CM-CIC'!B2866,Annuaire_roster!B:F,4,0)</f>
        <v>OUAQERROUCH Nour-El Houda</v>
      </c>
      <c r="Z2935" s="37" t="s">
        <v>110</v>
      </c>
      <c r="AA2935" s="60" t="s">
        <v>232</v>
      </c>
      <c r="AB2935" s="35" t="s">
        <v>63</v>
      </c>
      <c r="AC2935" s="35" t="s">
        <v>63</v>
      </c>
      <c r="AD2935" s="35" t="s">
        <v>63</v>
      </c>
      <c r="AE2935" s="44" t="s">
        <v>63</v>
      </c>
      <c r="AF2935" s="61"/>
      <c r="AG2935" s="45"/>
    </row>
    <row r="2936" spans="1:33" x14ac:dyDescent="0.2">
      <c r="A2936" s="59">
        <f>+VLOOKUP(B2936,Annuaire_roster!B:G,5,0)</f>
        <v>1170</v>
      </c>
      <c r="B2936" s="78" t="s">
        <v>68</v>
      </c>
      <c r="C2936" s="65">
        <v>0.375</v>
      </c>
      <c r="D2936" s="65">
        <v>0.375</v>
      </c>
      <c r="E2936" s="66">
        <v>0.79166666666666663</v>
      </c>
      <c r="F2936" s="66">
        <v>0.79166666666666663</v>
      </c>
      <c r="G2936" s="67"/>
      <c r="H2936" s="67"/>
      <c r="I2936" s="68" t="s">
        <v>63</v>
      </c>
      <c r="J2936" s="48"/>
      <c r="K2936" s="69">
        <v>0</v>
      </c>
      <c r="L2936" s="67">
        <v>0</v>
      </c>
      <c r="M2936" s="70">
        <v>0</v>
      </c>
      <c r="N2936" s="34">
        <f t="shared" si="473"/>
        <v>0.37499999999999994</v>
      </c>
      <c r="O2936" s="38">
        <f t="shared" si="474"/>
        <v>0.37499999999999994</v>
      </c>
      <c r="P2936" s="72" t="s">
        <v>94</v>
      </c>
      <c r="Q2936" s="43">
        <v>44813</v>
      </c>
      <c r="R2936" s="35">
        <v>0</v>
      </c>
      <c r="S2936" s="35">
        <v>0</v>
      </c>
      <c r="T2936" s="10" t="str">
        <f t="shared" si="470"/>
        <v>Sem - 37</v>
      </c>
      <c r="U2936" s="10" t="str">
        <f t="shared" si="471"/>
        <v>Septembre</v>
      </c>
      <c r="V2936" s="36" t="s">
        <v>916</v>
      </c>
      <c r="W2936" s="34"/>
      <c r="X2936" s="91">
        <f t="shared" si="472"/>
        <v>0</v>
      </c>
      <c r="Y2936" s="92" t="str">
        <f>VLOOKUP('CM-CIC'!B2867,Annuaire_roster!B:F,4,0)</f>
        <v>OUAQERROUCH Nour-El Houda</v>
      </c>
      <c r="Z2936" s="37" t="s">
        <v>110</v>
      </c>
      <c r="AA2936" s="60" t="s">
        <v>232</v>
      </c>
      <c r="AB2936" s="35" t="s">
        <v>63</v>
      </c>
      <c r="AC2936" s="35" t="s">
        <v>63</v>
      </c>
      <c r="AD2936" s="35" t="s">
        <v>63</v>
      </c>
      <c r="AE2936" s="44" t="s">
        <v>63</v>
      </c>
      <c r="AF2936" s="61"/>
      <c r="AG2936" s="45"/>
    </row>
    <row r="2937" spans="1:33" x14ac:dyDescent="0.2">
      <c r="A2937" s="59">
        <f>+VLOOKUP(B2937,Annuaire_roster!B:G,5,0)</f>
        <v>1274</v>
      </c>
      <c r="B2937" s="78" t="s">
        <v>160</v>
      </c>
      <c r="C2937" s="65">
        <v>0.375</v>
      </c>
      <c r="D2937" s="65">
        <v>0.375</v>
      </c>
      <c r="E2937" s="66">
        <v>0.79166666666666663</v>
      </c>
      <c r="F2937" s="66">
        <v>0.79166666666666663</v>
      </c>
      <c r="G2937" s="67"/>
      <c r="H2937" s="67"/>
      <c r="I2937" s="68" t="s">
        <v>63</v>
      </c>
      <c r="J2937" s="48"/>
      <c r="K2937" s="69">
        <v>0</v>
      </c>
      <c r="L2937" s="67">
        <v>0</v>
      </c>
      <c r="M2937" s="70">
        <v>0</v>
      </c>
      <c r="N2937" s="34">
        <f t="shared" si="473"/>
        <v>0.37499999999999994</v>
      </c>
      <c r="O2937" s="38">
        <f t="shared" si="474"/>
        <v>0.37499999999999994</v>
      </c>
      <c r="P2937" s="72" t="s">
        <v>94</v>
      </c>
      <c r="Q2937" s="43">
        <v>44813</v>
      </c>
      <c r="R2937" s="35">
        <v>0</v>
      </c>
      <c r="S2937" s="35">
        <v>0</v>
      </c>
      <c r="T2937" s="10" t="str">
        <f t="shared" si="470"/>
        <v>Sem - 37</v>
      </c>
      <c r="U2937" s="10" t="str">
        <f t="shared" si="471"/>
        <v>Septembre</v>
      </c>
      <c r="V2937" s="36" t="s">
        <v>917</v>
      </c>
      <c r="W2937" s="34"/>
      <c r="X2937" s="91">
        <f t="shared" si="472"/>
        <v>0</v>
      </c>
      <c r="Y2937" s="92" t="str">
        <f>VLOOKUP('CM-CIC'!B2868,Annuaire_roster!B:F,4,0)</f>
        <v>HAOUACH Ikram</v>
      </c>
      <c r="Z2937" s="37" t="s">
        <v>110</v>
      </c>
      <c r="AA2937" s="60" t="s">
        <v>232</v>
      </c>
      <c r="AB2937" s="35" t="s">
        <v>63</v>
      </c>
      <c r="AC2937" s="35" t="s">
        <v>63</v>
      </c>
      <c r="AD2937" s="35" t="s">
        <v>63</v>
      </c>
      <c r="AE2937" s="44" t="s">
        <v>63</v>
      </c>
      <c r="AF2937" s="61"/>
      <c r="AG2937" s="45"/>
    </row>
    <row r="2938" spans="1:33" x14ac:dyDescent="0.2">
      <c r="A2938" s="59">
        <f>+VLOOKUP(B2938,Annuaire_roster!B:G,5,0)</f>
        <v>1396</v>
      </c>
      <c r="B2938" s="78" t="s">
        <v>143</v>
      </c>
      <c r="C2938" s="65">
        <v>0.41111111111111109</v>
      </c>
      <c r="D2938" s="65">
        <v>0.375</v>
      </c>
      <c r="E2938" s="66">
        <v>0.79166666666666663</v>
      </c>
      <c r="F2938" s="66">
        <v>0.79166666666666663</v>
      </c>
      <c r="G2938" s="67"/>
      <c r="H2938" s="67"/>
      <c r="I2938" s="68">
        <v>3.6111111111111094E-2</v>
      </c>
      <c r="J2938" s="48"/>
      <c r="K2938" s="69">
        <v>3.6111111111111094E-2</v>
      </c>
      <c r="L2938" s="67">
        <v>0</v>
      </c>
      <c r="M2938" s="70">
        <v>0</v>
      </c>
      <c r="N2938" s="34">
        <f t="shared" si="473"/>
        <v>0.33888888888888885</v>
      </c>
      <c r="O2938" s="38">
        <f t="shared" si="474"/>
        <v>0.37499999999999994</v>
      </c>
      <c r="P2938" s="72" t="s">
        <v>94</v>
      </c>
      <c r="Q2938" s="43">
        <v>44813</v>
      </c>
      <c r="R2938" s="35">
        <v>0</v>
      </c>
      <c r="S2938" s="35">
        <v>0</v>
      </c>
      <c r="T2938" s="10" t="str">
        <f t="shared" si="470"/>
        <v>Sem - 37</v>
      </c>
      <c r="U2938" s="10" t="str">
        <f t="shared" si="471"/>
        <v>Septembre</v>
      </c>
      <c r="V2938" s="36" t="s">
        <v>918</v>
      </c>
      <c r="W2938" s="34"/>
      <c r="X2938" s="91">
        <f t="shared" si="472"/>
        <v>0</v>
      </c>
      <c r="Y2938" s="92" t="str">
        <f>VLOOKUP('CM-CIC'!B2869,Annuaire_roster!B:F,4,0)</f>
        <v>OUAQERROUCH Nour-El Houda</v>
      </c>
      <c r="Z2938" s="37" t="s">
        <v>110</v>
      </c>
      <c r="AA2938" s="60" t="s">
        <v>232</v>
      </c>
      <c r="AB2938" s="35" t="s">
        <v>63</v>
      </c>
      <c r="AC2938" s="35" t="s">
        <v>63</v>
      </c>
      <c r="AD2938" s="35" t="s">
        <v>63</v>
      </c>
      <c r="AE2938" s="44" t="s">
        <v>63</v>
      </c>
      <c r="AF2938" s="61"/>
      <c r="AG2938" s="45"/>
    </row>
    <row r="2939" spans="1:33" x14ac:dyDescent="0.2">
      <c r="A2939" s="59">
        <f>+VLOOKUP(B2939,Annuaire_roster!B:G,5,0)</f>
        <v>1397</v>
      </c>
      <c r="B2939" s="78" t="s">
        <v>145</v>
      </c>
      <c r="C2939" s="65">
        <v>0.375</v>
      </c>
      <c r="D2939" s="65">
        <v>0.375</v>
      </c>
      <c r="E2939" s="66">
        <v>0.79166666666666663</v>
      </c>
      <c r="F2939" s="66">
        <v>0.79166666666666663</v>
      </c>
      <c r="G2939" s="67"/>
      <c r="H2939" s="67"/>
      <c r="I2939" s="68" t="s">
        <v>63</v>
      </c>
      <c r="J2939" s="48"/>
      <c r="K2939" s="69">
        <v>0</v>
      </c>
      <c r="L2939" s="67">
        <v>0</v>
      </c>
      <c r="M2939" s="70">
        <v>0</v>
      </c>
      <c r="N2939" s="34">
        <f t="shared" si="473"/>
        <v>0.37499999999999994</v>
      </c>
      <c r="O2939" s="38">
        <f t="shared" si="474"/>
        <v>0.37499999999999994</v>
      </c>
      <c r="P2939" s="72" t="s">
        <v>94</v>
      </c>
      <c r="Q2939" s="43">
        <v>44813</v>
      </c>
      <c r="R2939" s="35">
        <v>0</v>
      </c>
      <c r="S2939" s="35">
        <v>0</v>
      </c>
      <c r="T2939" s="10" t="str">
        <f t="shared" si="470"/>
        <v>Sem - 37</v>
      </c>
      <c r="U2939" s="10" t="str">
        <f t="shared" si="471"/>
        <v>Septembre</v>
      </c>
      <c r="V2939" s="36" t="s">
        <v>919</v>
      </c>
      <c r="W2939" s="34"/>
      <c r="X2939" s="91">
        <f t="shared" si="472"/>
        <v>0</v>
      </c>
      <c r="Y2939" s="92" t="str">
        <f>VLOOKUP('CM-CIC'!B2870,Annuaire_roster!B:F,4,0)</f>
        <v>OUAQERROUCH Nour-El Houda</v>
      </c>
      <c r="Z2939" s="37" t="s">
        <v>110</v>
      </c>
      <c r="AA2939" s="60" t="s">
        <v>232</v>
      </c>
      <c r="AB2939" s="35" t="s">
        <v>63</v>
      </c>
      <c r="AC2939" s="35" t="s">
        <v>63</v>
      </c>
      <c r="AD2939" s="35" t="s">
        <v>63</v>
      </c>
      <c r="AE2939" s="44" t="s">
        <v>63</v>
      </c>
      <c r="AF2939" s="61"/>
      <c r="AG2939" s="45"/>
    </row>
    <row r="2940" spans="1:33" x14ac:dyDescent="0.2">
      <c r="A2940" s="59">
        <f>+VLOOKUP(B2940,Annuaire_roster!B:G,5,0)</f>
        <v>1444</v>
      </c>
      <c r="B2940" s="78" t="s">
        <v>153</v>
      </c>
      <c r="C2940" s="65">
        <v>0.375</v>
      </c>
      <c r="D2940" s="65">
        <v>0.375</v>
      </c>
      <c r="E2940" s="66">
        <v>0.79166666666666663</v>
      </c>
      <c r="F2940" s="66">
        <v>0.79166666666666663</v>
      </c>
      <c r="G2940" s="67"/>
      <c r="H2940" s="67"/>
      <c r="I2940" s="68" t="s">
        <v>63</v>
      </c>
      <c r="J2940" s="48"/>
      <c r="K2940" s="69">
        <v>0</v>
      </c>
      <c r="L2940" s="67">
        <v>0</v>
      </c>
      <c r="M2940" s="70">
        <v>0</v>
      </c>
      <c r="N2940" s="34">
        <f t="shared" si="473"/>
        <v>0.37499999999999994</v>
      </c>
      <c r="O2940" s="38">
        <f t="shared" si="474"/>
        <v>0.37499999999999994</v>
      </c>
      <c r="P2940" s="72" t="s">
        <v>94</v>
      </c>
      <c r="Q2940" s="43">
        <v>44813</v>
      </c>
      <c r="R2940" s="35">
        <v>0</v>
      </c>
      <c r="S2940" s="35">
        <v>0</v>
      </c>
      <c r="T2940" s="10" t="str">
        <f t="shared" si="470"/>
        <v>Sem - 37</v>
      </c>
      <c r="U2940" s="10" t="str">
        <f t="shared" si="471"/>
        <v>Septembre</v>
      </c>
      <c r="V2940" s="36" t="s">
        <v>920</v>
      </c>
      <c r="W2940" s="34"/>
      <c r="X2940" s="91">
        <f t="shared" si="472"/>
        <v>0</v>
      </c>
      <c r="Y2940" s="92" t="str">
        <f>VLOOKUP('CM-CIC'!B2871,Annuaire_roster!B:F,4,0)</f>
        <v>OUAQERROUCH Nour-El Houda</v>
      </c>
      <c r="Z2940" s="37" t="s">
        <v>110</v>
      </c>
      <c r="AA2940" s="60" t="s">
        <v>232</v>
      </c>
      <c r="AB2940" s="35" t="s">
        <v>63</v>
      </c>
      <c r="AC2940" s="35" t="s">
        <v>63</v>
      </c>
      <c r="AD2940" s="35" t="s">
        <v>63</v>
      </c>
      <c r="AE2940" s="44" t="s">
        <v>63</v>
      </c>
      <c r="AF2940" s="61"/>
      <c r="AG2940" s="45"/>
    </row>
    <row r="2941" spans="1:33" x14ac:dyDescent="0.2">
      <c r="A2941" s="59">
        <f>+VLOOKUP(B2941,Annuaire_roster!B:G,5,0)</f>
        <v>1485</v>
      </c>
      <c r="B2941" s="78" t="s">
        <v>178</v>
      </c>
      <c r="C2941" s="65">
        <v>0.375</v>
      </c>
      <c r="D2941" s="65">
        <v>0.375</v>
      </c>
      <c r="E2941" s="66">
        <v>0.79166666666666663</v>
      </c>
      <c r="F2941" s="66">
        <v>0.79166666666666663</v>
      </c>
      <c r="G2941" s="67"/>
      <c r="H2941" s="67"/>
      <c r="I2941" s="68" t="s">
        <v>63</v>
      </c>
      <c r="J2941" s="48"/>
      <c r="K2941" s="69">
        <v>0</v>
      </c>
      <c r="L2941" s="67">
        <v>0</v>
      </c>
      <c r="M2941" s="70">
        <v>0</v>
      </c>
      <c r="N2941" s="34">
        <f t="shared" si="473"/>
        <v>0.37499999999999994</v>
      </c>
      <c r="O2941" s="38">
        <f t="shared" si="474"/>
        <v>0.37499999999999994</v>
      </c>
      <c r="P2941" s="72" t="s">
        <v>94</v>
      </c>
      <c r="Q2941" s="43">
        <v>44813</v>
      </c>
      <c r="R2941" s="35">
        <v>0</v>
      </c>
      <c r="S2941" s="35">
        <v>0</v>
      </c>
      <c r="T2941" s="10" t="str">
        <f t="shared" si="470"/>
        <v>Sem - 37</v>
      </c>
      <c r="U2941" s="10" t="str">
        <f t="shared" si="471"/>
        <v>Septembre</v>
      </c>
      <c r="V2941" s="36" t="s">
        <v>921</v>
      </c>
      <c r="W2941" s="34"/>
      <c r="X2941" s="91">
        <f t="shared" si="472"/>
        <v>0</v>
      </c>
      <c r="Y2941" s="92" t="str">
        <f>VLOOKUP('CM-CIC'!B2872,Annuaire_roster!B:F,4,0)</f>
        <v>HAOUACH Ikram</v>
      </c>
      <c r="Z2941" s="37" t="s">
        <v>110</v>
      </c>
      <c r="AA2941" s="60" t="s">
        <v>232</v>
      </c>
      <c r="AB2941" s="35" t="s">
        <v>63</v>
      </c>
      <c r="AC2941" s="35" t="s">
        <v>63</v>
      </c>
      <c r="AD2941" s="35" t="s">
        <v>63</v>
      </c>
      <c r="AE2941" s="44" t="s">
        <v>63</v>
      </c>
      <c r="AF2941" s="61"/>
      <c r="AG2941" s="45"/>
    </row>
    <row r="2942" spans="1:33" x14ac:dyDescent="0.2">
      <c r="A2942" s="59">
        <f>+VLOOKUP(B2942,Annuaire_roster!B:G,5,0)</f>
        <v>1498</v>
      </c>
      <c r="B2942" s="78" t="s">
        <v>180</v>
      </c>
      <c r="C2942" s="65">
        <v>0.375</v>
      </c>
      <c r="D2942" s="65">
        <v>0.375</v>
      </c>
      <c r="E2942" s="66">
        <v>0.79166666666666663</v>
      </c>
      <c r="F2942" s="66">
        <v>0.79166666666666663</v>
      </c>
      <c r="G2942" s="67"/>
      <c r="H2942" s="67"/>
      <c r="I2942" s="68" t="s">
        <v>63</v>
      </c>
      <c r="J2942" s="48"/>
      <c r="K2942" s="69">
        <v>0</v>
      </c>
      <c r="L2942" s="67">
        <v>0</v>
      </c>
      <c r="M2942" s="70">
        <v>0</v>
      </c>
      <c r="N2942" s="34">
        <f t="shared" si="473"/>
        <v>0.37499999999999994</v>
      </c>
      <c r="O2942" s="38">
        <f t="shared" si="474"/>
        <v>0.37499999999999994</v>
      </c>
      <c r="P2942" s="72" t="s">
        <v>94</v>
      </c>
      <c r="Q2942" s="43">
        <v>44813</v>
      </c>
      <c r="R2942" s="35">
        <v>0</v>
      </c>
      <c r="S2942" s="35">
        <v>0</v>
      </c>
      <c r="T2942" s="10" t="str">
        <f t="shared" si="470"/>
        <v>Sem - 37</v>
      </c>
      <c r="U2942" s="10" t="str">
        <f t="shared" si="471"/>
        <v>Septembre</v>
      </c>
      <c r="V2942" s="36" t="s">
        <v>922</v>
      </c>
      <c r="W2942" s="34"/>
      <c r="X2942" s="91">
        <f t="shared" si="472"/>
        <v>0</v>
      </c>
      <c r="Y2942" s="92" t="str">
        <f>VLOOKUP('CM-CIC'!B2873,Annuaire_roster!B:F,4,0)</f>
        <v>OUAQERROUCH Nour-El Houda</v>
      </c>
      <c r="Z2942" s="37" t="s">
        <v>110</v>
      </c>
      <c r="AA2942" s="60" t="s">
        <v>232</v>
      </c>
      <c r="AB2942" s="35" t="s">
        <v>63</v>
      </c>
      <c r="AC2942" s="35" t="s">
        <v>63</v>
      </c>
      <c r="AD2942" s="35" t="s">
        <v>63</v>
      </c>
      <c r="AE2942" s="44" t="s">
        <v>63</v>
      </c>
      <c r="AF2942" s="61"/>
      <c r="AG2942" s="45"/>
    </row>
    <row r="2943" spans="1:33" x14ac:dyDescent="0.2">
      <c r="A2943" s="59">
        <f>+VLOOKUP(B2943,Annuaire_roster!B:G,5,0)</f>
        <v>1388</v>
      </c>
      <c r="B2943" s="78" t="s">
        <v>125</v>
      </c>
      <c r="C2943" s="65">
        <v>0.375</v>
      </c>
      <c r="D2943" s="65">
        <v>0.375</v>
      </c>
      <c r="E2943" s="66">
        <v>0.79166666666666663</v>
      </c>
      <c r="F2943" s="66">
        <v>0.79166666666666663</v>
      </c>
      <c r="G2943" s="67"/>
      <c r="H2943" s="67"/>
      <c r="I2943" s="68" t="s">
        <v>63</v>
      </c>
      <c r="J2943" s="48"/>
      <c r="K2943" s="69">
        <v>0</v>
      </c>
      <c r="L2943" s="67">
        <v>0</v>
      </c>
      <c r="M2943" s="70">
        <v>0</v>
      </c>
      <c r="N2943" s="34">
        <f t="shared" si="473"/>
        <v>0.37499999999999994</v>
      </c>
      <c r="O2943" s="38">
        <f t="shared" si="474"/>
        <v>0.37499999999999994</v>
      </c>
      <c r="P2943" s="72" t="s">
        <v>94</v>
      </c>
      <c r="Q2943" s="43">
        <v>44813</v>
      </c>
      <c r="R2943" s="35">
        <v>0</v>
      </c>
      <c r="S2943" s="35">
        <v>0</v>
      </c>
      <c r="T2943" s="10" t="str">
        <f t="shared" si="470"/>
        <v>Sem - 37</v>
      </c>
      <c r="U2943" s="10" t="str">
        <f t="shared" si="471"/>
        <v>Septembre</v>
      </c>
      <c r="V2943" s="36" t="s">
        <v>923</v>
      </c>
      <c r="W2943" s="34"/>
      <c r="X2943" s="91">
        <f t="shared" si="472"/>
        <v>0</v>
      </c>
      <c r="Y2943" s="92" t="str">
        <f>VLOOKUP('CM-CIC'!B2874,Annuaire_roster!B:F,4,0)</f>
        <v>HAOUACH Ikram</v>
      </c>
      <c r="Z2943" s="37" t="s">
        <v>110</v>
      </c>
      <c r="AA2943" s="60" t="s">
        <v>232</v>
      </c>
      <c r="AB2943" s="35" t="s">
        <v>63</v>
      </c>
      <c r="AC2943" s="35" t="s">
        <v>63</v>
      </c>
      <c r="AD2943" s="35" t="s">
        <v>63</v>
      </c>
      <c r="AE2943" s="44" t="s">
        <v>63</v>
      </c>
      <c r="AF2943" s="61"/>
      <c r="AG2943" s="45"/>
    </row>
    <row r="2944" spans="1:33" x14ac:dyDescent="0.2">
      <c r="A2944" s="59">
        <f>+VLOOKUP(B2944,Annuaire_roster!B:G,5,0)</f>
        <v>1007</v>
      </c>
      <c r="B2944" s="78" t="s">
        <v>103</v>
      </c>
      <c r="C2944" s="65">
        <v>0.45</v>
      </c>
      <c r="D2944" s="65">
        <v>0.41666666666666669</v>
      </c>
      <c r="E2944" s="66">
        <v>0.83333333333333337</v>
      </c>
      <c r="F2944" s="66">
        <v>0.83333333333333337</v>
      </c>
      <c r="G2944" s="67"/>
      <c r="H2944" s="67"/>
      <c r="I2944" s="68">
        <v>3.3333333333333326E-2</v>
      </c>
      <c r="J2944" s="48"/>
      <c r="K2944" s="69">
        <v>3.3333333333333326E-2</v>
      </c>
      <c r="L2944" s="67">
        <v>0</v>
      </c>
      <c r="M2944" s="70">
        <v>0</v>
      </c>
      <c r="N2944" s="34">
        <f t="shared" si="473"/>
        <v>0.34166666666666667</v>
      </c>
      <c r="O2944" s="38">
        <f t="shared" si="474"/>
        <v>0.375</v>
      </c>
      <c r="P2944" s="72" t="s">
        <v>94</v>
      </c>
      <c r="Q2944" s="43">
        <v>44813</v>
      </c>
      <c r="R2944" s="35">
        <v>0</v>
      </c>
      <c r="S2944" s="35">
        <v>0</v>
      </c>
      <c r="T2944" s="10" t="str">
        <f t="shared" si="470"/>
        <v>Sem - 37</v>
      </c>
      <c r="U2944" s="10" t="str">
        <f t="shared" si="471"/>
        <v>Septembre</v>
      </c>
      <c r="V2944" s="36" t="s">
        <v>924</v>
      </c>
      <c r="W2944" s="34"/>
      <c r="X2944" s="91">
        <f t="shared" si="472"/>
        <v>0</v>
      </c>
      <c r="Y2944" s="92" t="str">
        <f>VLOOKUP('CM-CIC'!B2875,Annuaire_roster!B:F,4,0)</f>
        <v>OUAQERROUCH Nour-El Houda</v>
      </c>
      <c r="Z2944" s="37" t="s">
        <v>110</v>
      </c>
      <c r="AA2944" s="60" t="s">
        <v>232</v>
      </c>
      <c r="AB2944" s="35" t="s">
        <v>63</v>
      </c>
      <c r="AC2944" s="35" t="s">
        <v>63</v>
      </c>
      <c r="AD2944" s="35" t="s">
        <v>63</v>
      </c>
      <c r="AE2944" s="44" t="s">
        <v>63</v>
      </c>
      <c r="AF2944" s="61"/>
      <c r="AG2944" s="45"/>
    </row>
    <row r="2945" spans="1:33" x14ac:dyDescent="0.2">
      <c r="A2945" s="59">
        <f>+VLOOKUP(B2945,Annuaire_roster!B:G,5,0)</f>
        <v>1145</v>
      </c>
      <c r="B2945" s="78" t="s">
        <v>74</v>
      </c>
      <c r="C2945" s="65">
        <v>0.41666666666666669</v>
      </c>
      <c r="D2945" s="65">
        <v>0.41666666666666669</v>
      </c>
      <c r="E2945" s="66">
        <v>0.83333333333333337</v>
      </c>
      <c r="F2945" s="66">
        <v>0.83333333333333337</v>
      </c>
      <c r="G2945" s="67"/>
      <c r="H2945" s="67"/>
      <c r="I2945" s="68" t="s">
        <v>63</v>
      </c>
      <c r="J2945" s="48"/>
      <c r="K2945" s="69">
        <v>0</v>
      </c>
      <c r="L2945" s="67">
        <v>0</v>
      </c>
      <c r="M2945" s="70">
        <v>0</v>
      </c>
      <c r="N2945" s="34">
        <f t="shared" si="473"/>
        <v>0.375</v>
      </c>
      <c r="O2945" s="38">
        <f t="shared" si="474"/>
        <v>0.375</v>
      </c>
      <c r="P2945" s="72" t="s">
        <v>94</v>
      </c>
      <c r="Q2945" s="43">
        <v>44813</v>
      </c>
      <c r="R2945" s="35">
        <v>0</v>
      </c>
      <c r="S2945" s="35">
        <v>0</v>
      </c>
      <c r="T2945" s="10" t="str">
        <f t="shared" si="470"/>
        <v>Sem - 37</v>
      </c>
      <c r="U2945" s="10" t="str">
        <f t="shared" si="471"/>
        <v>Septembre</v>
      </c>
      <c r="V2945" s="36" t="s">
        <v>925</v>
      </c>
      <c r="W2945" s="34"/>
      <c r="X2945" s="91">
        <f t="shared" si="472"/>
        <v>0</v>
      </c>
      <c r="Y2945" s="92" t="str">
        <f>VLOOKUP('CM-CIC'!B2876,Annuaire_roster!B:F,4,0)</f>
        <v>HAOUACH Ikram</v>
      </c>
      <c r="Z2945" s="37" t="s">
        <v>110</v>
      </c>
      <c r="AA2945" s="60" t="s">
        <v>232</v>
      </c>
      <c r="AB2945" s="35" t="s">
        <v>63</v>
      </c>
      <c r="AC2945" s="35" t="s">
        <v>63</v>
      </c>
      <c r="AD2945" s="35" t="s">
        <v>63</v>
      </c>
      <c r="AE2945" s="44" t="s">
        <v>63</v>
      </c>
      <c r="AF2945" s="61"/>
      <c r="AG2945" s="45"/>
    </row>
    <row r="2946" spans="1:33" x14ac:dyDescent="0.2">
      <c r="A2946" s="59">
        <f>+VLOOKUP(B2946,Annuaire_roster!B:G,5,0)</f>
        <v>397</v>
      </c>
      <c r="B2946" s="78" t="s">
        <v>183</v>
      </c>
      <c r="C2946" s="65">
        <v>0.41666666666666669</v>
      </c>
      <c r="D2946" s="65">
        <v>0.41666666666666669</v>
      </c>
      <c r="E2946" s="66">
        <v>0.83333333333333337</v>
      </c>
      <c r="F2946" s="66">
        <v>0.83333333333333337</v>
      </c>
      <c r="G2946" s="67"/>
      <c r="H2946" s="67"/>
      <c r="I2946" s="68" t="s">
        <v>63</v>
      </c>
      <c r="J2946" s="48"/>
      <c r="K2946" s="69">
        <v>0</v>
      </c>
      <c r="L2946" s="67">
        <v>0</v>
      </c>
      <c r="M2946" s="70">
        <v>0</v>
      </c>
      <c r="N2946" s="34">
        <f t="shared" si="473"/>
        <v>0.375</v>
      </c>
      <c r="O2946" s="38">
        <f t="shared" si="474"/>
        <v>0.375</v>
      </c>
      <c r="P2946" s="72" t="s">
        <v>94</v>
      </c>
      <c r="Q2946" s="43">
        <v>44813</v>
      </c>
      <c r="R2946" s="35">
        <v>0</v>
      </c>
      <c r="S2946" s="35">
        <v>0</v>
      </c>
      <c r="T2946" s="10" t="str">
        <f t="shared" ref="T2946:T3009" si="475">"Sem - "&amp;WEEKNUM(Q2946,21)</f>
        <v>Sem - 37</v>
      </c>
      <c r="U2946" s="10" t="str">
        <f t="shared" ref="U2946:U3009" si="476">PROPER(TEXT(Q2946,"mmmm"))</f>
        <v>Septembre</v>
      </c>
      <c r="V2946" s="36" t="s">
        <v>926</v>
      </c>
      <c r="W2946" s="34"/>
      <c r="X2946" s="91">
        <f t="shared" ref="X2946:X3009" si="477">IFERROR(IF(M2946="Abs",0,IF((D2946-C2946+E2946-F2946)&lt;0.000694444444444444,0,(D2946-C2946+E2946-F2946))),0)</f>
        <v>0</v>
      </c>
      <c r="Y2946" s="92" t="str">
        <f>VLOOKUP('CM-CIC'!B2877,Annuaire_roster!B:F,4,0)</f>
        <v>HAOUACH Ikram</v>
      </c>
      <c r="Z2946" s="37" t="s">
        <v>110</v>
      </c>
      <c r="AA2946" s="60" t="s">
        <v>232</v>
      </c>
      <c r="AB2946" s="35" t="s">
        <v>63</v>
      </c>
      <c r="AC2946" s="35" t="s">
        <v>63</v>
      </c>
      <c r="AD2946" s="35" t="s">
        <v>63</v>
      </c>
      <c r="AE2946" s="44" t="s">
        <v>63</v>
      </c>
      <c r="AF2946" s="61"/>
      <c r="AG2946" s="45"/>
    </row>
    <row r="2947" spans="1:33" x14ac:dyDescent="0.2">
      <c r="A2947" s="59">
        <f>+VLOOKUP(B2947,Annuaire_roster!B:G,5,0)</f>
        <v>1469</v>
      </c>
      <c r="B2947" s="78" t="s">
        <v>177</v>
      </c>
      <c r="C2947" s="65">
        <v>0.41666666666666669</v>
      </c>
      <c r="D2947" s="65">
        <v>0.41666666666666669</v>
      </c>
      <c r="E2947" s="66">
        <v>0.83333333333333337</v>
      </c>
      <c r="F2947" s="66">
        <v>0.83333333333333337</v>
      </c>
      <c r="G2947" s="67"/>
      <c r="H2947" s="67"/>
      <c r="I2947" s="68" t="s">
        <v>63</v>
      </c>
      <c r="J2947" s="48"/>
      <c r="K2947" s="69">
        <v>0</v>
      </c>
      <c r="L2947" s="67">
        <v>0</v>
      </c>
      <c r="M2947" s="70">
        <v>0</v>
      </c>
      <c r="N2947" s="34">
        <f t="shared" si="473"/>
        <v>0.375</v>
      </c>
      <c r="O2947" s="38">
        <f t="shared" si="474"/>
        <v>0.375</v>
      </c>
      <c r="P2947" s="72" t="s">
        <v>94</v>
      </c>
      <c r="Q2947" s="43">
        <v>44813</v>
      </c>
      <c r="R2947" s="35">
        <v>0</v>
      </c>
      <c r="S2947" s="35">
        <v>0</v>
      </c>
      <c r="T2947" s="10" t="str">
        <f t="shared" si="475"/>
        <v>Sem - 37</v>
      </c>
      <c r="U2947" s="10" t="str">
        <f t="shared" si="476"/>
        <v>Septembre</v>
      </c>
      <c r="V2947" s="36" t="s">
        <v>927</v>
      </c>
      <c r="W2947" s="34"/>
      <c r="X2947" s="91">
        <f t="shared" si="477"/>
        <v>0</v>
      </c>
      <c r="Y2947" s="92" t="str">
        <f>VLOOKUP('CM-CIC'!B2878,Annuaire_roster!B:F,4,0)</f>
        <v>HAOUACH Ikram</v>
      </c>
      <c r="Z2947" s="37" t="s">
        <v>110</v>
      </c>
      <c r="AA2947" s="60" t="s">
        <v>232</v>
      </c>
      <c r="AB2947" s="35" t="s">
        <v>63</v>
      </c>
      <c r="AC2947" s="35" t="s">
        <v>63</v>
      </c>
      <c r="AD2947" s="35" t="s">
        <v>63</v>
      </c>
      <c r="AE2947" s="44" t="s">
        <v>63</v>
      </c>
      <c r="AF2947" s="61"/>
      <c r="AG2947" s="45"/>
    </row>
    <row r="2948" spans="1:33" x14ac:dyDescent="0.2">
      <c r="A2948" s="59">
        <f>+VLOOKUP(B2948,Annuaire_roster!B:G,5,0)</f>
        <v>742</v>
      </c>
      <c r="B2948" s="78" t="s">
        <v>100</v>
      </c>
      <c r="C2948" s="65"/>
      <c r="D2948" s="65" t="s">
        <v>188</v>
      </c>
      <c r="E2948" s="66"/>
      <c r="F2948" s="66" t="s">
        <v>188</v>
      </c>
      <c r="G2948" s="67"/>
      <c r="H2948" s="67"/>
      <c r="I2948" s="68" t="s">
        <v>63</v>
      </c>
      <c r="J2948" s="48"/>
      <c r="K2948" s="69">
        <v>0</v>
      </c>
      <c r="L2948" s="67">
        <v>0</v>
      </c>
      <c r="M2948" s="70">
        <v>0</v>
      </c>
      <c r="N2948" s="34" t="str">
        <f t="shared" si="473"/>
        <v/>
      </c>
      <c r="O2948" s="38">
        <f t="shared" si="474"/>
        <v>0</v>
      </c>
      <c r="P2948" s="72" t="s">
        <v>94</v>
      </c>
      <c r="Q2948" s="43">
        <v>44813</v>
      </c>
      <c r="R2948" s="35">
        <v>0</v>
      </c>
      <c r="S2948" s="35">
        <v>0</v>
      </c>
      <c r="T2948" s="10" t="str">
        <f t="shared" si="475"/>
        <v>Sem - 37</v>
      </c>
      <c r="U2948" s="10" t="str">
        <f t="shared" si="476"/>
        <v>Septembre</v>
      </c>
      <c r="V2948" s="36" t="s">
        <v>928</v>
      </c>
      <c r="W2948" s="34"/>
      <c r="X2948" s="91">
        <f t="shared" si="477"/>
        <v>0</v>
      </c>
      <c r="Y2948" s="92" t="str">
        <f>VLOOKUP('CM-CIC'!B2879,Annuaire_roster!B:F,4,0)</f>
        <v>HAOUACH Ikram</v>
      </c>
      <c r="Z2948" s="37" t="s">
        <v>110</v>
      </c>
      <c r="AA2948" s="60" t="s">
        <v>232</v>
      </c>
      <c r="AB2948" s="35" t="s">
        <v>63</v>
      </c>
      <c r="AC2948" s="35" t="s">
        <v>63</v>
      </c>
      <c r="AD2948" s="35" t="s">
        <v>63</v>
      </c>
      <c r="AE2948" s="44" t="s">
        <v>63</v>
      </c>
      <c r="AF2948" s="61"/>
      <c r="AG2948" s="45"/>
    </row>
    <row r="2949" spans="1:33" x14ac:dyDescent="0.2">
      <c r="A2949" s="59">
        <f>+VLOOKUP(B2949,Annuaire_roster!B:G,5,0)</f>
        <v>949</v>
      </c>
      <c r="B2949" s="78" t="s">
        <v>102</v>
      </c>
      <c r="C2949" s="65"/>
      <c r="D2949" s="65" t="s">
        <v>188</v>
      </c>
      <c r="E2949" s="66"/>
      <c r="F2949" s="66" t="s">
        <v>188</v>
      </c>
      <c r="G2949" s="67"/>
      <c r="H2949" s="67"/>
      <c r="I2949" s="68" t="s">
        <v>63</v>
      </c>
      <c r="J2949" s="48"/>
      <c r="K2949" s="69">
        <v>0</v>
      </c>
      <c r="L2949" s="67">
        <v>0</v>
      </c>
      <c r="M2949" s="70">
        <v>0</v>
      </c>
      <c r="N2949" s="34" t="str">
        <f t="shared" si="473"/>
        <v/>
      </c>
      <c r="O2949" s="38">
        <f t="shared" si="474"/>
        <v>0</v>
      </c>
      <c r="P2949" s="72" t="s">
        <v>94</v>
      </c>
      <c r="Q2949" s="43">
        <v>44813</v>
      </c>
      <c r="R2949" s="35">
        <v>0</v>
      </c>
      <c r="S2949" s="35">
        <v>0</v>
      </c>
      <c r="T2949" s="10" t="str">
        <f t="shared" si="475"/>
        <v>Sem - 37</v>
      </c>
      <c r="U2949" s="10" t="str">
        <f t="shared" si="476"/>
        <v>Septembre</v>
      </c>
      <c r="V2949" s="36" t="s">
        <v>929</v>
      </c>
      <c r="W2949" s="34"/>
      <c r="X2949" s="91">
        <f t="shared" si="477"/>
        <v>0</v>
      </c>
      <c r="Y2949" s="92" t="str">
        <f>VLOOKUP('CM-CIC'!B2880,Annuaire_roster!B:F,4,0)</f>
        <v>OUAQERROUCH Nour-El Houda</v>
      </c>
      <c r="Z2949" s="37" t="s">
        <v>110</v>
      </c>
      <c r="AA2949" s="60" t="s">
        <v>232</v>
      </c>
      <c r="AB2949" s="35" t="s">
        <v>63</v>
      </c>
      <c r="AC2949" s="35" t="s">
        <v>63</v>
      </c>
      <c r="AD2949" s="35" t="s">
        <v>63</v>
      </c>
      <c r="AE2949" s="44" t="s">
        <v>63</v>
      </c>
      <c r="AF2949" s="61"/>
      <c r="AG2949" s="45"/>
    </row>
    <row r="2950" spans="1:33" x14ac:dyDescent="0.2">
      <c r="A2950" s="59">
        <f>+VLOOKUP(B2950,Annuaire_roster!B:G,5,0)</f>
        <v>1167</v>
      </c>
      <c r="B2950" s="78" t="s">
        <v>71</v>
      </c>
      <c r="C2950" s="65"/>
      <c r="D2950" s="65" t="s">
        <v>188</v>
      </c>
      <c r="E2950" s="66"/>
      <c r="F2950" s="66" t="s">
        <v>188</v>
      </c>
      <c r="G2950" s="67"/>
      <c r="H2950" s="67"/>
      <c r="I2950" s="68" t="s">
        <v>63</v>
      </c>
      <c r="J2950" s="48"/>
      <c r="K2950" s="69">
        <v>0</v>
      </c>
      <c r="L2950" s="67">
        <v>0</v>
      </c>
      <c r="M2950" s="70">
        <v>0</v>
      </c>
      <c r="N2950" s="34" t="str">
        <f t="shared" si="473"/>
        <v/>
      </c>
      <c r="O2950" s="38">
        <f t="shared" si="474"/>
        <v>0</v>
      </c>
      <c r="P2950" s="72" t="s">
        <v>94</v>
      </c>
      <c r="Q2950" s="43">
        <v>44813</v>
      </c>
      <c r="R2950" s="35">
        <v>0</v>
      </c>
      <c r="S2950" s="35">
        <v>0</v>
      </c>
      <c r="T2950" s="10" t="str">
        <f t="shared" si="475"/>
        <v>Sem - 37</v>
      </c>
      <c r="U2950" s="10" t="str">
        <f t="shared" si="476"/>
        <v>Septembre</v>
      </c>
      <c r="V2950" s="36" t="s">
        <v>930</v>
      </c>
      <c r="W2950" s="34"/>
      <c r="X2950" s="91">
        <f t="shared" si="477"/>
        <v>0</v>
      </c>
      <c r="Y2950" s="92" t="str">
        <f>VLOOKUP('CM-CIC'!B2881,Annuaire_roster!B:F,4,0)</f>
        <v>HAOUACH Ikram</v>
      </c>
      <c r="Z2950" s="37" t="s">
        <v>110</v>
      </c>
      <c r="AA2950" s="60" t="s">
        <v>232</v>
      </c>
      <c r="AB2950" s="35" t="s">
        <v>63</v>
      </c>
      <c r="AC2950" s="35" t="s">
        <v>63</v>
      </c>
      <c r="AD2950" s="35" t="s">
        <v>63</v>
      </c>
      <c r="AE2950" s="44" t="s">
        <v>63</v>
      </c>
      <c r="AF2950" s="61"/>
      <c r="AG2950" s="45"/>
    </row>
    <row r="2951" spans="1:33" x14ac:dyDescent="0.2">
      <c r="A2951" s="59">
        <f>+VLOOKUP(B2951,Annuaire_roster!B:G,5,0)</f>
        <v>1165</v>
      </c>
      <c r="B2951" s="78" t="s">
        <v>66</v>
      </c>
      <c r="C2951" s="65"/>
      <c r="D2951" s="65" t="s">
        <v>188</v>
      </c>
      <c r="E2951" s="66"/>
      <c r="F2951" s="66" t="s">
        <v>188</v>
      </c>
      <c r="G2951" s="67"/>
      <c r="H2951" s="67"/>
      <c r="I2951" s="68" t="s">
        <v>63</v>
      </c>
      <c r="J2951" s="48"/>
      <c r="K2951" s="69">
        <v>0</v>
      </c>
      <c r="L2951" s="67">
        <v>0</v>
      </c>
      <c r="M2951" s="70">
        <v>0</v>
      </c>
      <c r="N2951" s="34" t="str">
        <f t="shared" si="473"/>
        <v/>
      </c>
      <c r="O2951" s="38">
        <f t="shared" si="474"/>
        <v>0</v>
      </c>
      <c r="P2951" s="72" t="s">
        <v>94</v>
      </c>
      <c r="Q2951" s="43">
        <v>44813</v>
      </c>
      <c r="R2951" s="35">
        <v>0</v>
      </c>
      <c r="S2951" s="35">
        <v>0</v>
      </c>
      <c r="T2951" s="10" t="str">
        <f t="shared" si="475"/>
        <v>Sem - 37</v>
      </c>
      <c r="U2951" s="10" t="str">
        <f t="shared" si="476"/>
        <v>Septembre</v>
      </c>
      <c r="V2951" s="36" t="s">
        <v>931</v>
      </c>
      <c r="W2951" s="34"/>
      <c r="X2951" s="91">
        <f t="shared" si="477"/>
        <v>0</v>
      </c>
      <c r="Y2951" s="92" t="str">
        <f>VLOOKUP('CM-CIC'!B2882,Annuaire_roster!B:F,4,0)</f>
        <v>OUAQERROUCH Nour-El Houda</v>
      </c>
      <c r="Z2951" s="37" t="s">
        <v>110</v>
      </c>
      <c r="AA2951" s="60" t="s">
        <v>232</v>
      </c>
      <c r="AB2951" s="35" t="s">
        <v>63</v>
      </c>
      <c r="AC2951" s="35" t="s">
        <v>63</v>
      </c>
      <c r="AD2951" s="35" t="s">
        <v>63</v>
      </c>
      <c r="AE2951" s="44" t="s">
        <v>63</v>
      </c>
      <c r="AF2951" s="61"/>
      <c r="AG2951" s="45"/>
    </row>
    <row r="2952" spans="1:33" x14ac:dyDescent="0.2">
      <c r="A2952" s="59">
        <f>+VLOOKUP(B2952,Annuaire_roster!B:G,5,0)</f>
        <v>971</v>
      </c>
      <c r="B2952" s="78" t="s">
        <v>44</v>
      </c>
      <c r="C2952" s="65"/>
      <c r="D2952" s="65" t="s">
        <v>64</v>
      </c>
      <c r="E2952" s="66"/>
      <c r="F2952" s="66" t="s">
        <v>64</v>
      </c>
      <c r="G2952" s="67"/>
      <c r="H2952" s="67"/>
      <c r="I2952" s="68" t="s">
        <v>63</v>
      </c>
      <c r="J2952" s="48"/>
      <c r="K2952" s="69">
        <v>0</v>
      </c>
      <c r="L2952" s="67">
        <v>0</v>
      </c>
      <c r="M2952" s="70">
        <v>0</v>
      </c>
      <c r="N2952" s="34" t="str">
        <f t="shared" si="473"/>
        <v/>
      </c>
      <c r="O2952" s="38">
        <f t="shared" si="474"/>
        <v>0</v>
      </c>
      <c r="P2952" s="72" t="s">
        <v>94</v>
      </c>
      <c r="Q2952" s="43">
        <v>44813</v>
      </c>
      <c r="R2952" s="35">
        <v>0</v>
      </c>
      <c r="S2952" s="35">
        <v>0</v>
      </c>
      <c r="T2952" s="10" t="str">
        <f t="shared" si="475"/>
        <v>Sem - 37</v>
      </c>
      <c r="U2952" s="10" t="str">
        <f t="shared" si="476"/>
        <v>Septembre</v>
      </c>
      <c r="V2952" s="36" t="s">
        <v>932</v>
      </c>
      <c r="W2952" s="34"/>
      <c r="X2952" s="91">
        <f t="shared" si="477"/>
        <v>0</v>
      </c>
      <c r="Y2952" s="92" t="str">
        <f>VLOOKUP('CM-CIC'!B2883,Annuaire_roster!B:F,4,0)</f>
        <v>OUAQERROUCH Nour-El Houda</v>
      </c>
      <c r="Z2952" s="37" t="s">
        <v>110</v>
      </c>
      <c r="AA2952" s="60" t="s">
        <v>232</v>
      </c>
      <c r="AB2952" s="35" t="s">
        <v>63</v>
      </c>
      <c r="AC2952" s="35" t="s">
        <v>63</v>
      </c>
      <c r="AD2952" s="35" t="s">
        <v>63</v>
      </c>
      <c r="AE2952" s="44" t="s">
        <v>63</v>
      </c>
      <c r="AF2952" s="61"/>
      <c r="AG2952" s="45"/>
    </row>
    <row r="2953" spans="1:33" x14ac:dyDescent="0.2">
      <c r="A2953" s="59">
        <f>+VLOOKUP(B2953,Annuaire_roster!B:G,5,0)</f>
        <v>1192</v>
      </c>
      <c r="B2953" s="78" t="s">
        <v>159</v>
      </c>
      <c r="C2953" s="65"/>
      <c r="D2953" s="65" t="s">
        <v>64</v>
      </c>
      <c r="E2953" s="66"/>
      <c r="F2953" s="66" t="s">
        <v>64</v>
      </c>
      <c r="G2953" s="67"/>
      <c r="H2953" s="67"/>
      <c r="I2953" s="68" t="s">
        <v>63</v>
      </c>
      <c r="J2953" s="48"/>
      <c r="K2953" s="69">
        <v>0</v>
      </c>
      <c r="L2953" s="67">
        <v>0</v>
      </c>
      <c r="M2953" s="70">
        <v>0</v>
      </c>
      <c r="N2953" s="34" t="str">
        <f t="shared" si="473"/>
        <v/>
      </c>
      <c r="O2953" s="38">
        <f t="shared" si="474"/>
        <v>0</v>
      </c>
      <c r="P2953" s="72" t="s">
        <v>94</v>
      </c>
      <c r="Q2953" s="43">
        <v>44813</v>
      </c>
      <c r="R2953" s="35">
        <v>0</v>
      </c>
      <c r="S2953" s="35">
        <v>0</v>
      </c>
      <c r="T2953" s="10" t="str">
        <f t="shared" si="475"/>
        <v>Sem - 37</v>
      </c>
      <c r="U2953" s="10" t="str">
        <f t="shared" si="476"/>
        <v>Septembre</v>
      </c>
      <c r="V2953" s="36" t="s">
        <v>933</v>
      </c>
      <c r="W2953" s="34"/>
      <c r="X2953" s="91">
        <f t="shared" si="477"/>
        <v>0</v>
      </c>
      <c r="Y2953" s="92" t="str">
        <f>VLOOKUP('CM-CIC'!B2884,Annuaire_roster!B:F,4,0)</f>
        <v>HAOUACH Ikram</v>
      </c>
      <c r="Z2953" s="37" t="s">
        <v>110</v>
      </c>
      <c r="AA2953" s="60" t="s">
        <v>232</v>
      </c>
      <c r="AB2953" s="35" t="s">
        <v>63</v>
      </c>
      <c r="AC2953" s="35" t="s">
        <v>63</v>
      </c>
      <c r="AD2953" s="35" t="s">
        <v>63</v>
      </c>
      <c r="AE2953" s="44" t="s">
        <v>63</v>
      </c>
      <c r="AF2953" s="61"/>
      <c r="AG2953" s="45"/>
    </row>
    <row r="2954" spans="1:33" x14ac:dyDescent="0.2">
      <c r="A2954" s="59">
        <f>+VLOOKUP(B2954,Annuaire_roster!B:G,5,0)</f>
        <v>1443</v>
      </c>
      <c r="B2954" s="78" t="s">
        <v>154</v>
      </c>
      <c r="C2954" s="65"/>
      <c r="D2954" s="65" t="s">
        <v>64</v>
      </c>
      <c r="E2954" s="66"/>
      <c r="F2954" s="66" t="s">
        <v>64</v>
      </c>
      <c r="G2954" s="67"/>
      <c r="H2954" s="67"/>
      <c r="I2954" s="68" t="s">
        <v>63</v>
      </c>
      <c r="J2954" s="48"/>
      <c r="K2954" s="69">
        <v>0</v>
      </c>
      <c r="L2954" s="67">
        <v>0</v>
      </c>
      <c r="M2954" s="70">
        <v>0</v>
      </c>
      <c r="N2954" s="34" t="str">
        <f t="shared" si="473"/>
        <v/>
      </c>
      <c r="O2954" s="38">
        <f t="shared" si="474"/>
        <v>0</v>
      </c>
      <c r="P2954" s="72" t="s">
        <v>94</v>
      </c>
      <c r="Q2954" s="43">
        <v>44813</v>
      </c>
      <c r="R2954" s="35">
        <v>0</v>
      </c>
      <c r="S2954" s="35">
        <v>0</v>
      </c>
      <c r="T2954" s="10" t="str">
        <f t="shared" si="475"/>
        <v>Sem - 37</v>
      </c>
      <c r="U2954" s="10" t="str">
        <f t="shared" si="476"/>
        <v>Septembre</v>
      </c>
      <c r="V2954" s="36" t="s">
        <v>934</v>
      </c>
      <c r="W2954" s="34"/>
      <c r="X2954" s="91">
        <f t="shared" si="477"/>
        <v>0</v>
      </c>
      <c r="Y2954" s="92" t="str">
        <f>VLOOKUP('CM-CIC'!B2885,Annuaire_roster!B:F,4,0)</f>
        <v>OUAQERROUCH Nour-El Houda</v>
      </c>
      <c r="Z2954" s="37" t="s">
        <v>110</v>
      </c>
      <c r="AA2954" s="60" t="s">
        <v>232</v>
      </c>
      <c r="AB2954" s="35" t="s">
        <v>63</v>
      </c>
      <c r="AC2954" s="35" t="s">
        <v>63</v>
      </c>
      <c r="AD2954" s="35" t="s">
        <v>63</v>
      </c>
      <c r="AE2954" s="44" t="s">
        <v>63</v>
      </c>
      <c r="AF2954" s="61"/>
      <c r="AG2954" s="45"/>
    </row>
    <row r="2955" spans="1:33" x14ac:dyDescent="0.2">
      <c r="A2955" s="59">
        <f>+VLOOKUP(B2955,Annuaire_roster!B:G,5,0)</f>
        <v>1499</v>
      </c>
      <c r="B2955" s="78" t="s">
        <v>162</v>
      </c>
      <c r="C2955" s="65"/>
      <c r="D2955" s="65" t="s">
        <v>64</v>
      </c>
      <c r="E2955" s="66"/>
      <c r="F2955" s="66" t="s">
        <v>64</v>
      </c>
      <c r="G2955" s="67"/>
      <c r="H2955" s="67"/>
      <c r="I2955" s="68" t="s">
        <v>63</v>
      </c>
      <c r="J2955" s="48"/>
      <c r="K2955" s="69">
        <v>0</v>
      </c>
      <c r="L2955" s="67">
        <v>0</v>
      </c>
      <c r="M2955" s="70">
        <v>0</v>
      </c>
      <c r="N2955" s="34" t="str">
        <f t="shared" si="473"/>
        <v/>
      </c>
      <c r="O2955" s="38">
        <f t="shared" si="474"/>
        <v>0</v>
      </c>
      <c r="P2955" s="72" t="s">
        <v>94</v>
      </c>
      <c r="Q2955" s="43">
        <v>44813</v>
      </c>
      <c r="R2955" s="35">
        <v>0</v>
      </c>
      <c r="S2955" s="35">
        <v>0</v>
      </c>
      <c r="T2955" s="10" t="str">
        <f t="shared" si="475"/>
        <v>Sem - 37</v>
      </c>
      <c r="U2955" s="10" t="str">
        <f t="shared" si="476"/>
        <v>Septembre</v>
      </c>
      <c r="V2955" s="36" t="s">
        <v>935</v>
      </c>
      <c r="W2955" s="34"/>
      <c r="X2955" s="91">
        <f t="shared" si="477"/>
        <v>0</v>
      </c>
      <c r="Y2955" s="92" t="str">
        <f>VLOOKUP('CM-CIC'!B2886,Annuaire_roster!B:F,4,0)</f>
        <v>OUAQERROUCH Nour-El Houda</v>
      </c>
      <c r="Z2955" s="37" t="s">
        <v>110</v>
      </c>
      <c r="AA2955" s="60" t="s">
        <v>232</v>
      </c>
      <c r="AB2955" s="35" t="s">
        <v>63</v>
      </c>
      <c r="AC2955" s="35" t="s">
        <v>63</v>
      </c>
      <c r="AD2955" s="35" t="s">
        <v>63</v>
      </c>
      <c r="AE2955" s="44" t="s">
        <v>63</v>
      </c>
      <c r="AF2955" s="61"/>
      <c r="AG2955" s="45"/>
    </row>
    <row r="2956" spans="1:33" x14ac:dyDescent="0.2">
      <c r="A2956" s="59">
        <f>+VLOOKUP(B2956,Annuaire_roster!B:G,5,0)</f>
        <v>1463</v>
      </c>
      <c r="B2956" s="78" t="s">
        <v>163</v>
      </c>
      <c r="C2956" s="65"/>
      <c r="D2956" s="65" t="s">
        <v>64</v>
      </c>
      <c r="E2956" s="66"/>
      <c r="F2956" s="66" t="s">
        <v>64</v>
      </c>
      <c r="G2956" s="67"/>
      <c r="H2956" s="67"/>
      <c r="I2956" s="68" t="s">
        <v>63</v>
      </c>
      <c r="J2956" s="48"/>
      <c r="K2956" s="69">
        <v>0</v>
      </c>
      <c r="L2956" s="67">
        <v>0</v>
      </c>
      <c r="M2956" s="70">
        <v>0</v>
      </c>
      <c r="N2956" s="34" t="str">
        <f t="shared" si="473"/>
        <v/>
      </c>
      <c r="O2956" s="38">
        <f t="shared" si="474"/>
        <v>0</v>
      </c>
      <c r="P2956" s="72" t="s">
        <v>94</v>
      </c>
      <c r="Q2956" s="43">
        <v>44813</v>
      </c>
      <c r="R2956" s="35">
        <v>0</v>
      </c>
      <c r="S2956" s="35">
        <v>0</v>
      </c>
      <c r="T2956" s="10" t="str">
        <f t="shared" si="475"/>
        <v>Sem - 37</v>
      </c>
      <c r="U2956" s="10" t="str">
        <f t="shared" si="476"/>
        <v>Septembre</v>
      </c>
      <c r="V2956" s="36" t="s">
        <v>936</v>
      </c>
      <c r="W2956" s="34"/>
      <c r="X2956" s="91">
        <f t="shared" si="477"/>
        <v>0</v>
      </c>
      <c r="Y2956" s="92" t="str">
        <f>VLOOKUP('CM-CIC'!B2887,Annuaire_roster!B:F,4,0)</f>
        <v>HAOUACH Ikram</v>
      </c>
      <c r="Z2956" s="37" t="s">
        <v>110</v>
      </c>
      <c r="AA2956" s="60" t="s">
        <v>232</v>
      </c>
      <c r="AB2956" s="35" t="s">
        <v>63</v>
      </c>
      <c r="AC2956" s="35" t="s">
        <v>63</v>
      </c>
      <c r="AD2956" s="35" t="s">
        <v>63</v>
      </c>
      <c r="AE2956" s="44" t="s">
        <v>63</v>
      </c>
      <c r="AF2956" s="61"/>
      <c r="AG2956" s="45"/>
    </row>
    <row r="2957" spans="1:33" x14ac:dyDescent="0.2">
      <c r="A2957" s="59">
        <f>+VLOOKUP(B2957,Annuaire_roster!B:G,5,0)</f>
        <v>1007</v>
      </c>
      <c r="B2957" s="78" t="s">
        <v>103</v>
      </c>
      <c r="C2957" s="65">
        <v>0.29166666666666669</v>
      </c>
      <c r="D2957" s="65">
        <v>0.29166666666666669</v>
      </c>
      <c r="E2957" s="66">
        <v>0.66666666666666663</v>
      </c>
      <c r="F2957" s="66">
        <v>0.66666666666666663</v>
      </c>
      <c r="G2957" s="67"/>
      <c r="H2957" s="67"/>
      <c r="I2957" s="68" t="s">
        <v>63</v>
      </c>
      <c r="J2957" s="48"/>
      <c r="K2957" s="69">
        <v>0</v>
      </c>
      <c r="L2957" s="67">
        <v>0</v>
      </c>
      <c r="M2957" s="70">
        <v>0</v>
      </c>
      <c r="N2957" s="34">
        <f t="shared" si="473"/>
        <v>0.33333333333333326</v>
      </c>
      <c r="O2957" s="38">
        <f t="shared" si="474"/>
        <v>0.33333333333333326</v>
      </c>
      <c r="P2957" s="72" t="s">
        <v>94</v>
      </c>
      <c r="Q2957" s="43">
        <v>44814</v>
      </c>
      <c r="R2957" s="35">
        <v>0</v>
      </c>
      <c r="S2957" s="35">
        <v>0</v>
      </c>
      <c r="T2957" s="10" t="str">
        <f t="shared" si="475"/>
        <v>Sem - 37</v>
      </c>
      <c r="U2957" s="10" t="str">
        <f t="shared" si="476"/>
        <v>Septembre</v>
      </c>
      <c r="V2957" s="36" t="s">
        <v>937</v>
      </c>
      <c r="W2957" s="34"/>
      <c r="X2957" s="91">
        <f t="shared" si="477"/>
        <v>0</v>
      </c>
      <c r="Y2957" s="92" t="str">
        <f>VLOOKUP('CM-CIC'!B2888,Annuaire_roster!B:F,4,0)</f>
        <v>HAOUACH Ikram</v>
      </c>
      <c r="Z2957" s="37" t="s">
        <v>110</v>
      </c>
      <c r="AA2957" s="60" t="s">
        <v>232</v>
      </c>
      <c r="AB2957" s="35" t="s">
        <v>63</v>
      </c>
      <c r="AC2957" s="35" t="s">
        <v>63</v>
      </c>
      <c r="AD2957" s="35" t="s">
        <v>63</v>
      </c>
      <c r="AE2957" s="44" t="s">
        <v>63</v>
      </c>
      <c r="AF2957" s="61"/>
      <c r="AG2957" s="45"/>
    </row>
    <row r="2958" spans="1:33" x14ac:dyDescent="0.2">
      <c r="A2958" s="59">
        <f>+VLOOKUP(B2958,Annuaire_roster!B:G,5,0)</f>
        <v>1145</v>
      </c>
      <c r="B2958" s="78" t="s">
        <v>74</v>
      </c>
      <c r="C2958" s="65">
        <v>0.29166666666666669</v>
      </c>
      <c r="D2958" s="65">
        <v>0.29166666666666669</v>
      </c>
      <c r="E2958" s="66">
        <v>0.66666666666666663</v>
      </c>
      <c r="F2958" s="66">
        <v>0.66666666666666663</v>
      </c>
      <c r="G2958" s="67"/>
      <c r="H2958" s="67"/>
      <c r="I2958" s="68" t="s">
        <v>63</v>
      </c>
      <c r="J2958" s="48"/>
      <c r="K2958" s="69">
        <v>0</v>
      </c>
      <c r="L2958" s="67">
        <v>0</v>
      </c>
      <c r="M2958" s="70">
        <v>0</v>
      </c>
      <c r="N2958" s="34">
        <f t="shared" si="473"/>
        <v>0.33333333333333326</v>
      </c>
      <c r="O2958" s="38">
        <f t="shared" si="474"/>
        <v>0.33333333333333326</v>
      </c>
      <c r="P2958" s="72" t="s">
        <v>94</v>
      </c>
      <c r="Q2958" s="43">
        <v>44814</v>
      </c>
      <c r="R2958" s="35">
        <v>0</v>
      </c>
      <c r="S2958" s="35">
        <v>0</v>
      </c>
      <c r="T2958" s="10" t="str">
        <f t="shared" si="475"/>
        <v>Sem - 37</v>
      </c>
      <c r="U2958" s="10" t="str">
        <f t="shared" si="476"/>
        <v>Septembre</v>
      </c>
      <c r="V2958" s="36" t="s">
        <v>938</v>
      </c>
      <c r="W2958" s="34"/>
      <c r="X2958" s="91">
        <f t="shared" si="477"/>
        <v>0</v>
      </c>
      <c r="Y2958" s="92" t="str">
        <f>VLOOKUP('CM-CIC'!B2889,Annuaire_roster!B:F,4,0)</f>
        <v>OUAQERROUCH Nour-El Houda</v>
      </c>
      <c r="Z2958" s="37" t="s">
        <v>110</v>
      </c>
      <c r="AA2958" s="60" t="s">
        <v>232</v>
      </c>
      <c r="AB2958" s="35" t="s">
        <v>63</v>
      </c>
      <c r="AC2958" s="35" t="s">
        <v>63</v>
      </c>
      <c r="AD2958" s="35" t="s">
        <v>63</v>
      </c>
      <c r="AE2958" s="44" t="s">
        <v>63</v>
      </c>
      <c r="AF2958" s="61"/>
      <c r="AG2958" s="45"/>
    </row>
    <row r="2959" spans="1:33" x14ac:dyDescent="0.2">
      <c r="A2959" s="59">
        <f>+VLOOKUP(B2959,Annuaire_roster!B:G,5,0)</f>
        <v>1396</v>
      </c>
      <c r="B2959" s="78" t="s">
        <v>143</v>
      </c>
      <c r="C2959" s="65">
        <v>0.43819444444444444</v>
      </c>
      <c r="D2959" s="65">
        <v>0.29166666666666669</v>
      </c>
      <c r="E2959" s="66">
        <v>0.66666666666666663</v>
      </c>
      <c r="F2959" s="66">
        <v>0.66666666666666663</v>
      </c>
      <c r="G2959" s="67"/>
      <c r="H2959" s="67"/>
      <c r="I2959" s="68">
        <v>0.14652777777777776</v>
      </c>
      <c r="J2959" s="48"/>
      <c r="K2959" s="69">
        <v>0.14652777777777776</v>
      </c>
      <c r="L2959" s="67">
        <v>0</v>
      </c>
      <c r="M2959" s="70">
        <v>0</v>
      </c>
      <c r="N2959" s="34">
        <f t="shared" si="473"/>
        <v>0.1868055555555555</v>
      </c>
      <c r="O2959" s="38">
        <f t="shared" si="474"/>
        <v>0.33333333333333326</v>
      </c>
      <c r="P2959" s="72" t="s">
        <v>94</v>
      </c>
      <c r="Q2959" s="43">
        <v>44814</v>
      </c>
      <c r="R2959" s="35">
        <v>0</v>
      </c>
      <c r="S2959" s="35">
        <v>0</v>
      </c>
      <c r="T2959" s="10" t="str">
        <f t="shared" si="475"/>
        <v>Sem - 37</v>
      </c>
      <c r="U2959" s="10" t="str">
        <f t="shared" si="476"/>
        <v>Septembre</v>
      </c>
      <c r="V2959" s="36" t="s">
        <v>939</v>
      </c>
      <c r="W2959" s="34"/>
      <c r="X2959" s="91">
        <f t="shared" si="477"/>
        <v>0</v>
      </c>
      <c r="Y2959" s="92" t="str">
        <f>VLOOKUP('CM-CIC'!B2890,Annuaire_roster!B:F,4,0)</f>
        <v>OUAQERROUCH Nour-El Houda</v>
      </c>
      <c r="Z2959" s="37" t="s">
        <v>110</v>
      </c>
      <c r="AA2959" s="60" t="s">
        <v>232</v>
      </c>
      <c r="AB2959" s="35" t="s">
        <v>63</v>
      </c>
      <c r="AC2959" s="35" t="s">
        <v>63</v>
      </c>
      <c r="AD2959" s="35" t="s">
        <v>63</v>
      </c>
      <c r="AE2959" s="44" t="s">
        <v>63</v>
      </c>
      <c r="AF2959" s="61"/>
      <c r="AG2959" s="45"/>
    </row>
    <row r="2960" spans="1:33" x14ac:dyDescent="0.2">
      <c r="A2960" s="59">
        <f>+VLOOKUP(B2960,Annuaire_roster!B:G,5,0)</f>
        <v>1444</v>
      </c>
      <c r="B2960" s="78" t="s">
        <v>153</v>
      </c>
      <c r="C2960" s="65">
        <v>0.29166666666666669</v>
      </c>
      <c r="D2960" s="65">
        <v>0.29166666666666669</v>
      </c>
      <c r="E2960" s="66">
        <v>0.66666666666666663</v>
      </c>
      <c r="F2960" s="66">
        <v>0.66666666666666663</v>
      </c>
      <c r="G2960" s="67"/>
      <c r="H2960" s="67"/>
      <c r="I2960" s="68" t="s">
        <v>63</v>
      </c>
      <c r="J2960" s="48"/>
      <c r="K2960" s="69">
        <v>0</v>
      </c>
      <c r="L2960" s="67">
        <v>0</v>
      </c>
      <c r="M2960" s="70">
        <v>0</v>
      </c>
      <c r="N2960" s="34">
        <f t="shared" si="473"/>
        <v>0.33333333333333326</v>
      </c>
      <c r="O2960" s="38">
        <f t="shared" si="474"/>
        <v>0.33333333333333326</v>
      </c>
      <c r="P2960" s="72" t="s">
        <v>94</v>
      </c>
      <c r="Q2960" s="43">
        <v>44814</v>
      </c>
      <c r="R2960" s="35">
        <v>0</v>
      </c>
      <c r="S2960" s="35">
        <v>0</v>
      </c>
      <c r="T2960" s="10" t="str">
        <f t="shared" si="475"/>
        <v>Sem - 37</v>
      </c>
      <c r="U2960" s="10" t="str">
        <f t="shared" si="476"/>
        <v>Septembre</v>
      </c>
      <c r="V2960" s="36" t="s">
        <v>940</v>
      </c>
      <c r="W2960" s="34"/>
      <c r="X2960" s="91">
        <f t="shared" si="477"/>
        <v>0</v>
      </c>
      <c r="Y2960" s="92" t="str">
        <f>VLOOKUP('CM-CIC'!B2891,Annuaire_roster!B:F,4,0)</f>
        <v>HAOUACH Ikram</v>
      </c>
      <c r="Z2960" s="37" t="s">
        <v>110</v>
      </c>
      <c r="AA2960" s="60" t="s">
        <v>232</v>
      </c>
      <c r="AB2960" s="35" t="s">
        <v>63</v>
      </c>
      <c r="AC2960" s="35" t="s">
        <v>63</v>
      </c>
      <c r="AD2960" s="35" t="s">
        <v>63</v>
      </c>
      <c r="AE2960" s="44" t="s">
        <v>63</v>
      </c>
      <c r="AF2960" s="61"/>
      <c r="AG2960" s="45"/>
    </row>
    <row r="2961" spans="1:33" x14ac:dyDescent="0.2">
      <c r="A2961" s="59">
        <f>+VLOOKUP(B2961,Annuaire_roster!B:G,5,0)</f>
        <v>364</v>
      </c>
      <c r="B2961" s="78" t="s">
        <v>184</v>
      </c>
      <c r="C2961" s="65">
        <v>0.375</v>
      </c>
      <c r="D2961" s="65">
        <v>0.375</v>
      </c>
      <c r="E2961" s="66">
        <v>0.75</v>
      </c>
      <c r="F2961" s="66">
        <v>0.75</v>
      </c>
      <c r="G2961" s="67"/>
      <c r="H2961" s="67"/>
      <c r="I2961" s="68" t="s">
        <v>63</v>
      </c>
      <c r="J2961" s="48"/>
      <c r="K2961" s="69">
        <v>0</v>
      </c>
      <c r="L2961" s="67">
        <v>0</v>
      </c>
      <c r="M2961" s="70">
        <v>0</v>
      </c>
      <c r="N2961" s="34">
        <f t="shared" si="473"/>
        <v>0.33333333333333331</v>
      </c>
      <c r="O2961" s="38">
        <f t="shared" si="474"/>
        <v>0.33333333333333331</v>
      </c>
      <c r="P2961" s="72" t="s">
        <v>94</v>
      </c>
      <c r="Q2961" s="43">
        <v>44814</v>
      </c>
      <c r="R2961" s="35">
        <v>0</v>
      </c>
      <c r="S2961" s="35">
        <v>0</v>
      </c>
      <c r="T2961" s="10" t="str">
        <f t="shared" si="475"/>
        <v>Sem - 37</v>
      </c>
      <c r="U2961" s="10" t="str">
        <f t="shared" si="476"/>
        <v>Septembre</v>
      </c>
      <c r="V2961" s="36" t="s">
        <v>941</v>
      </c>
      <c r="W2961" s="34"/>
      <c r="X2961" s="91">
        <f t="shared" si="477"/>
        <v>0</v>
      </c>
      <c r="Y2961" s="92" t="str">
        <f>VLOOKUP('CM-CIC'!B2892,Annuaire_roster!B:F,4,0)</f>
        <v>HAOUACH Ikram</v>
      </c>
      <c r="Z2961" s="37" t="s">
        <v>110</v>
      </c>
      <c r="AA2961" s="60" t="s">
        <v>232</v>
      </c>
      <c r="AB2961" s="35" t="s">
        <v>63</v>
      </c>
      <c r="AC2961" s="35" t="s">
        <v>63</v>
      </c>
      <c r="AD2961" s="35" t="s">
        <v>63</v>
      </c>
      <c r="AE2961" s="44" t="s">
        <v>63</v>
      </c>
      <c r="AF2961" s="61"/>
      <c r="AG2961" s="45"/>
    </row>
    <row r="2962" spans="1:33" x14ac:dyDescent="0.2">
      <c r="A2962" s="59">
        <f>+VLOOKUP(B2962,Annuaire_roster!B:G,5,0)</f>
        <v>1009</v>
      </c>
      <c r="B2962" s="78" t="s">
        <v>48</v>
      </c>
      <c r="C2962" s="65">
        <v>0.375</v>
      </c>
      <c r="D2962" s="65">
        <v>0.375</v>
      </c>
      <c r="E2962" s="66">
        <v>0.75</v>
      </c>
      <c r="F2962" s="66">
        <v>0.75</v>
      </c>
      <c r="G2962" s="67"/>
      <c r="H2962" s="67"/>
      <c r="I2962" s="68" t="s">
        <v>63</v>
      </c>
      <c r="J2962" s="48"/>
      <c r="K2962" s="69">
        <v>0</v>
      </c>
      <c r="L2962" s="67">
        <v>0</v>
      </c>
      <c r="M2962" s="70">
        <v>0</v>
      </c>
      <c r="N2962" s="34">
        <f t="shared" si="473"/>
        <v>0.33333333333333331</v>
      </c>
      <c r="O2962" s="38">
        <f t="shared" si="474"/>
        <v>0.33333333333333331</v>
      </c>
      <c r="P2962" s="72" t="s">
        <v>94</v>
      </c>
      <c r="Q2962" s="43">
        <v>44814</v>
      </c>
      <c r="R2962" s="35">
        <v>0</v>
      </c>
      <c r="S2962" s="35">
        <v>0</v>
      </c>
      <c r="T2962" s="10" t="str">
        <f t="shared" si="475"/>
        <v>Sem - 37</v>
      </c>
      <c r="U2962" s="10" t="str">
        <f t="shared" si="476"/>
        <v>Septembre</v>
      </c>
      <c r="V2962" s="36" t="s">
        <v>942</v>
      </c>
      <c r="W2962" s="34"/>
      <c r="X2962" s="91">
        <f t="shared" si="477"/>
        <v>0</v>
      </c>
      <c r="Y2962" s="92" t="str">
        <f>VLOOKUP('CM-CIC'!B2893,Annuaire_roster!B:F,4,0)</f>
        <v>HAOUACH Ikram</v>
      </c>
      <c r="Z2962" s="37" t="s">
        <v>110</v>
      </c>
      <c r="AA2962" s="60" t="s">
        <v>232</v>
      </c>
      <c r="AB2962" s="35" t="s">
        <v>63</v>
      </c>
      <c r="AC2962" s="35" t="s">
        <v>63</v>
      </c>
      <c r="AD2962" s="35" t="s">
        <v>63</v>
      </c>
      <c r="AE2962" s="44" t="s">
        <v>63</v>
      </c>
      <c r="AF2962" s="61"/>
      <c r="AG2962" s="45"/>
    </row>
    <row r="2963" spans="1:33" x14ac:dyDescent="0.2">
      <c r="A2963" s="59">
        <f>+VLOOKUP(B2963,Annuaire_roster!B:G,5,0)</f>
        <v>1132</v>
      </c>
      <c r="B2963" s="78" t="s">
        <v>46</v>
      </c>
      <c r="C2963" s="65">
        <v>0.375</v>
      </c>
      <c r="D2963" s="65">
        <v>0.375</v>
      </c>
      <c r="E2963" s="66">
        <v>0.75</v>
      </c>
      <c r="F2963" s="66">
        <v>0.75</v>
      </c>
      <c r="G2963" s="67"/>
      <c r="H2963" s="67"/>
      <c r="I2963" s="68" t="s">
        <v>63</v>
      </c>
      <c r="J2963" s="48"/>
      <c r="K2963" s="69">
        <v>0</v>
      </c>
      <c r="L2963" s="67">
        <v>0</v>
      </c>
      <c r="M2963" s="70">
        <v>0</v>
      </c>
      <c r="N2963" s="34">
        <f t="shared" si="473"/>
        <v>0.33333333333333331</v>
      </c>
      <c r="O2963" s="38">
        <f t="shared" si="474"/>
        <v>0.33333333333333331</v>
      </c>
      <c r="P2963" s="72" t="s">
        <v>94</v>
      </c>
      <c r="Q2963" s="43">
        <v>44814</v>
      </c>
      <c r="R2963" s="35">
        <v>0</v>
      </c>
      <c r="S2963" s="35">
        <v>0</v>
      </c>
      <c r="T2963" s="10" t="str">
        <f t="shared" si="475"/>
        <v>Sem - 37</v>
      </c>
      <c r="U2963" s="10" t="str">
        <f t="shared" si="476"/>
        <v>Septembre</v>
      </c>
      <c r="V2963" s="36" t="s">
        <v>943</v>
      </c>
      <c r="W2963" s="34"/>
      <c r="X2963" s="91">
        <f t="shared" si="477"/>
        <v>0</v>
      </c>
      <c r="Y2963" s="92" t="str">
        <f>VLOOKUP('CM-CIC'!B2894,Annuaire_roster!B:F,4,0)</f>
        <v>OUAQERROUCH Nour-El Houda</v>
      </c>
      <c r="Z2963" s="37" t="s">
        <v>110</v>
      </c>
      <c r="AA2963" s="60" t="s">
        <v>232</v>
      </c>
      <c r="AB2963" s="35" t="s">
        <v>63</v>
      </c>
      <c r="AC2963" s="35" t="s">
        <v>63</v>
      </c>
      <c r="AD2963" s="35" t="s">
        <v>63</v>
      </c>
      <c r="AE2963" s="44" t="s">
        <v>63</v>
      </c>
      <c r="AF2963" s="61"/>
      <c r="AG2963" s="45"/>
    </row>
    <row r="2964" spans="1:33" x14ac:dyDescent="0.2">
      <c r="A2964" s="59">
        <f>+VLOOKUP(B2964,Annuaire_roster!B:G,5,0)</f>
        <v>1170</v>
      </c>
      <c r="B2964" s="78" t="s">
        <v>68</v>
      </c>
      <c r="C2964" s="65">
        <v>0.375</v>
      </c>
      <c r="D2964" s="65">
        <v>0.375</v>
      </c>
      <c r="E2964" s="66">
        <v>0.79166666666666663</v>
      </c>
      <c r="F2964" s="66">
        <v>0.79166666666666663</v>
      </c>
      <c r="G2964" s="67"/>
      <c r="H2964" s="67"/>
      <c r="I2964" s="68" t="s">
        <v>63</v>
      </c>
      <c r="J2964" s="48"/>
      <c r="K2964" s="69">
        <v>0</v>
      </c>
      <c r="L2964" s="67">
        <v>0</v>
      </c>
      <c r="M2964" s="70">
        <v>0</v>
      </c>
      <c r="N2964" s="34">
        <f t="shared" si="473"/>
        <v>0.37499999999999994</v>
      </c>
      <c r="O2964" s="38">
        <f t="shared" si="474"/>
        <v>0.37499999999999994</v>
      </c>
      <c r="P2964" s="72" t="s">
        <v>94</v>
      </c>
      <c r="Q2964" s="43">
        <v>44814</v>
      </c>
      <c r="R2964" s="35">
        <v>0</v>
      </c>
      <c r="S2964" s="35">
        <v>0</v>
      </c>
      <c r="T2964" s="10" t="str">
        <f t="shared" si="475"/>
        <v>Sem - 37</v>
      </c>
      <c r="U2964" s="10" t="str">
        <f t="shared" si="476"/>
        <v>Septembre</v>
      </c>
      <c r="V2964" s="36" t="s">
        <v>944</v>
      </c>
      <c r="W2964" s="34"/>
      <c r="X2964" s="91">
        <f t="shared" si="477"/>
        <v>0</v>
      </c>
      <c r="Y2964" s="92" t="str">
        <f>VLOOKUP('CM-CIC'!B2895,Annuaire_roster!B:F,4,0)</f>
        <v>HAOUACH Ikram</v>
      </c>
      <c r="Z2964" s="37" t="s">
        <v>110</v>
      </c>
      <c r="AA2964" s="60" t="s">
        <v>232</v>
      </c>
      <c r="AB2964" s="35" t="s">
        <v>63</v>
      </c>
      <c r="AC2964" s="35" t="s">
        <v>63</v>
      </c>
      <c r="AD2964" s="35" t="s">
        <v>63</v>
      </c>
      <c r="AE2964" s="44" t="s">
        <v>63</v>
      </c>
      <c r="AF2964" s="61"/>
      <c r="AG2964" s="45"/>
    </row>
    <row r="2965" spans="1:33" x14ac:dyDescent="0.2">
      <c r="A2965" s="59">
        <f>+VLOOKUP(B2965,Annuaire_roster!B:G,5,0)</f>
        <v>1154</v>
      </c>
      <c r="B2965" s="78" t="s">
        <v>70</v>
      </c>
      <c r="C2965" s="65">
        <v>0.375</v>
      </c>
      <c r="D2965" s="65">
        <v>0.375</v>
      </c>
      <c r="E2965" s="66">
        <v>0.75</v>
      </c>
      <c r="F2965" s="66">
        <v>0.75</v>
      </c>
      <c r="G2965" s="67"/>
      <c r="H2965" s="67"/>
      <c r="I2965" s="68" t="s">
        <v>63</v>
      </c>
      <c r="J2965" s="48"/>
      <c r="K2965" s="69">
        <v>0</v>
      </c>
      <c r="L2965" s="67">
        <v>0</v>
      </c>
      <c r="M2965" s="70">
        <v>0</v>
      </c>
      <c r="N2965" s="34">
        <f t="shared" ref="N2965:N3028" si="478">IFERROR(IF(OR(D2965="OFF",D2965="Congé",M2965="Abs",D2965="Congé sans solde",D2965="Férié"),"",IF(O2965-K2965-L2965&gt;O2965,O2965,IF(O2965-K2965-L2965&lt;0,"",O2965-K2965-L2965))),"")</f>
        <v>0.33333333333333331</v>
      </c>
      <c r="O2965" s="38">
        <f t="shared" ref="O2965:O3028" si="479">IF(AG2965="2H Pause déjeuner",IF(F2965-D2965-0.0833333333333333&lt;0,F2965-D2965-0.0833333333333333+1,F2965-D2965-0.0833333333333333),IF(OR(AND(F2965="OFF",D2965="OFF"),AND(F2965="Congé",D2965="Congé"),AND(F2965="Congé sans solde",D2965="Congé sans solde"),AND(F2965="Congé spécial",D2965="Congé spécial"),AND(F2965="Férié",D2965="Férié"),AND(F2965="OFF",D2965="Congé"),AND(F2965="OFF",D2965="Congé sans solde"),AND(F2965="OFF",D2965="Congé spécial"),AND(F2965="OFF",D2965="Férié"),AND(F2965="Congé",D2965="OFF"),AND(F2965="Congé",D2965="Congé sans solde"),AND(F2965="Congé",D2965="Congé spécial"),AND(F2965="Congé",D2965="Férié"),AND(F2965="Congé sans solde",D2965="OFF"),AND(F2965="Congé sans solde",D2965="Congé"),AND(F2965="Congé sans solde",D2965="Congé spécial"),AND(F2965="Congé sans solde",D2965="Férié"),AND(F2965="Congé spécial",D2965="OFF"),AND(F2965="Congé spécial",D2965="Congé"),AND(F2965="Congé spécial",D2965="Congé sans solde"),AND(F2965="Congé spécial",D2965="Férié"),AND(F2965="Férié",D2965="OFF"),AND(F2965="Férié",D2965="Congé"),AND(F2965="Férié",D2965="Congé sans solde"),AND(F2965="Férié",D2965="Congé spécial")),0,IF(OR(F2965="OFF",F2965="Congé",F2965="Congé spécial",F2965="Congé sans solde",D2965="OFF",D2965="Congé",D2965="Congé spécial",D2965="Congé sans solde"),0.208333333333334,IF(AND(AG2965="",F2965-D2965&lt;0),("24:00:00"-D2965)+("00:00:00"+F2965)-0.0416666666666667,IF(AND(OR(AG2965="Allaitement",AG2965="Sans déjeuner"),F2965-D2965&lt;0),("24:00:00"-D2965)+("00:00:00"+F2965),IF(AND(AG2965="",F2965-D2965&gt;0.166666666666667),F2965-D2965-0.0416666666666667,IF(AND(OR(AG2965="Allaitement",AG2965="Sans déjeuner"),F2965-D2965&gt;0.166666666666667),F2965-D2965,F2965-D2965)))))))</f>
        <v>0.33333333333333331</v>
      </c>
      <c r="P2965" s="72" t="s">
        <v>94</v>
      </c>
      <c r="Q2965" s="43">
        <v>44814</v>
      </c>
      <c r="R2965" s="35">
        <v>0</v>
      </c>
      <c r="S2965" s="35">
        <v>0</v>
      </c>
      <c r="T2965" s="10" t="str">
        <f t="shared" si="475"/>
        <v>Sem - 37</v>
      </c>
      <c r="U2965" s="10" t="str">
        <f t="shared" si="476"/>
        <v>Septembre</v>
      </c>
      <c r="V2965" s="36" t="s">
        <v>945</v>
      </c>
      <c r="W2965" s="34"/>
      <c r="X2965" s="91">
        <f t="shared" si="477"/>
        <v>0</v>
      </c>
      <c r="Y2965" s="92" t="str">
        <f>VLOOKUP('CM-CIC'!B2896,Annuaire_roster!B:F,4,0)</f>
        <v>OUAQERROUCH Nour-El Houda</v>
      </c>
      <c r="Z2965" s="37" t="s">
        <v>110</v>
      </c>
      <c r="AA2965" s="60" t="s">
        <v>232</v>
      </c>
      <c r="AB2965" s="35" t="s">
        <v>63</v>
      </c>
      <c r="AC2965" s="35" t="s">
        <v>63</v>
      </c>
      <c r="AD2965" s="35" t="s">
        <v>63</v>
      </c>
      <c r="AE2965" s="44" t="s">
        <v>63</v>
      </c>
      <c r="AF2965" s="61"/>
      <c r="AG2965" s="45"/>
    </row>
    <row r="2966" spans="1:33" x14ac:dyDescent="0.2">
      <c r="A2966" s="59">
        <f>+VLOOKUP(B2966,Annuaire_roster!B:G,5,0)</f>
        <v>1274</v>
      </c>
      <c r="B2966" s="78" t="s">
        <v>160</v>
      </c>
      <c r="C2966" s="65">
        <v>0.375</v>
      </c>
      <c r="D2966" s="65">
        <v>0.375</v>
      </c>
      <c r="E2966" s="66">
        <v>0.75</v>
      </c>
      <c r="F2966" s="66">
        <v>0.75</v>
      </c>
      <c r="G2966" s="67"/>
      <c r="H2966" s="67"/>
      <c r="I2966" s="68" t="s">
        <v>63</v>
      </c>
      <c r="J2966" s="48"/>
      <c r="K2966" s="69">
        <v>0</v>
      </c>
      <c r="L2966" s="67">
        <v>0</v>
      </c>
      <c r="M2966" s="70">
        <v>0</v>
      </c>
      <c r="N2966" s="34">
        <f t="shared" si="478"/>
        <v>0.33333333333333331</v>
      </c>
      <c r="O2966" s="38">
        <f t="shared" si="479"/>
        <v>0.33333333333333331</v>
      </c>
      <c r="P2966" s="72" t="s">
        <v>94</v>
      </c>
      <c r="Q2966" s="43">
        <v>44814</v>
      </c>
      <c r="R2966" s="35">
        <v>0</v>
      </c>
      <c r="S2966" s="35">
        <v>0</v>
      </c>
      <c r="T2966" s="10" t="str">
        <f t="shared" si="475"/>
        <v>Sem - 37</v>
      </c>
      <c r="U2966" s="10" t="str">
        <f t="shared" si="476"/>
        <v>Septembre</v>
      </c>
      <c r="V2966" s="36" t="s">
        <v>946</v>
      </c>
      <c r="W2966" s="34"/>
      <c r="X2966" s="91">
        <f t="shared" si="477"/>
        <v>0</v>
      </c>
      <c r="Y2966" s="92" t="str">
        <f>VLOOKUP('CM-CIC'!B2897,Annuaire_roster!B:F,4,0)</f>
        <v>OUAQERROUCH Nour-El Houda</v>
      </c>
      <c r="Z2966" s="37" t="s">
        <v>110</v>
      </c>
      <c r="AA2966" s="60" t="s">
        <v>232</v>
      </c>
      <c r="AB2966" s="35" t="s">
        <v>63</v>
      </c>
      <c r="AC2966" s="35" t="s">
        <v>63</v>
      </c>
      <c r="AD2966" s="35" t="s">
        <v>63</v>
      </c>
      <c r="AE2966" s="44" t="s">
        <v>63</v>
      </c>
      <c r="AF2966" s="61"/>
      <c r="AG2966" s="45"/>
    </row>
    <row r="2967" spans="1:33" x14ac:dyDescent="0.2">
      <c r="A2967" s="59">
        <f>+VLOOKUP(B2967,Annuaire_roster!B:G,5,0)</f>
        <v>1442</v>
      </c>
      <c r="B2967" s="78" t="s">
        <v>152</v>
      </c>
      <c r="C2967" s="65">
        <v>0.375</v>
      </c>
      <c r="D2967" s="65">
        <v>0.375</v>
      </c>
      <c r="E2967" s="66">
        <v>0.75</v>
      </c>
      <c r="F2967" s="66">
        <v>0.75</v>
      </c>
      <c r="G2967" s="67"/>
      <c r="H2967" s="67"/>
      <c r="I2967" s="68" t="s">
        <v>63</v>
      </c>
      <c r="J2967" s="48"/>
      <c r="K2967" s="69">
        <v>0</v>
      </c>
      <c r="L2967" s="67">
        <v>0</v>
      </c>
      <c r="M2967" s="70">
        <v>0</v>
      </c>
      <c r="N2967" s="34">
        <f t="shared" si="478"/>
        <v>0.33333333333333331</v>
      </c>
      <c r="O2967" s="38">
        <f t="shared" si="479"/>
        <v>0.33333333333333331</v>
      </c>
      <c r="P2967" s="72" t="s">
        <v>94</v>
      </c>
      <c r="Q2967" s="43">
        <v>44814</v>
      </c>
      <c r="R2967" s="35">
        <v>0</v>
      </c>
      <c r="S2967" s="35">
        <v>0</v>
      </c>
      <c r="T2967" s="10" t="str">
        <f t="shared" si="475"/>
        <v>Sem - 37</v>
      </c>
      <c r="U2967" s="10" t="str">
        <f t="shared" si="476"/>
        <v>Septembre</v>
      </c>
      <c r="V2967" s="36" t="s">
        <v>947</v>
      </c>
      <c r="W2967" s="34"/>
      <c r="X2967" s="91">
        <f t="shared" si="477"/>
        <v>0</v>
      </c>
      <c r="Y2967" s="92" t="str">
        <f>VLOOKUP('CM-CIC'!B2898,Annuaire_roster!B:F,4,0)</f>
        <v>OUAQERROUCH Nour-El Houda</v>
      </c>
      <c r="Z2967" s="37" t="s">
        <v>110</v>
      </c>
      <c r="AA2967" s="60" t="s">
        <v>232</v>
      </c>
      <c r="AB2967" s="35" t="s">
        <v>63</v>
      </c>
      <c r="AC2967" s="35" t="s">
        <v>63</v>
      </c>
      <c r="AD2967" s="35" t="s">
        <v>63</v>
      </c>
      <c r="AE2967" s="44" t="s">
        <v>63</v>
      </c>
      <c r="AF2967" s="61"/>
      <c r="AG2967" s="45"/>
    </row>
    <row r="2968" spans="1:33" x14ac:dyDescent="0.2">
      <c r="A2968" s="59">
        <f>+VLOOKUP(B2968,Annuaire_roster!B:G,5,0)</f>
        <v>1499</v>
      </c>
      <c r="B2968" s="78" t="s">
        <v>162</v>
      </c>
      <c r="C2968" s="65">
        <v>0.375</v>
      </c>
      <c r="D2968" s="65">
        <v>0.375</v>
      </c>
      <c r="E2968" s="66">
        <v>0.79166666666666663</v>
      </c>
      <c r="F2968" s="66">
        <v>0.79166666666666663</v>
      </c>
      <c r="G2968" s="67"/>
      <c r="H2968" s="67"/>
      <c r="I2968" s="68" t="s">
        <v>63</v>
      </c>
      <c r="J2968" s="48"/>
      <c r="K2968" s="69">
        <v>0</v>
      </c>
      <c r="L2968" s="67">
        <v>0</v>
      </c>
      <c r="M2968" s="70">
        <v>0</v>
      </c>
      <c r="N2968" s="34">
        <f t="shared" si="478"/>
        <v>0.37499999999999994</v>
      </c>
      <c r="O2968" s="38">
        <f t="shared" si="479"/>
        <v>0.37499999999999994</v>
      </c>
      <c r="P2968" s="72" t="s">
        <v>94</v>
      </c>
      <c r="Q2968" s="43">
        <v>44814</v>
      </c>
      <c r="R2968" s="35">
        <v>0</v>
      </c>
      <c r="S2968" s="35">
        <v>0</v>
      </c>
      <c r="T2968" s="10" t="str">
        <f t="shared" si="475"/>
        <v>Sem - 37</v>
      </c>
      <c r="U2968" s="10" t="str">
        <f t="shared" si="476"/>
        <v>Septembre</v>
      </c>
      <c r="V2968" s="36" t="s">
        <v>948</v>
      </c>
      <c r="W2968" s="34"/>
      <c r="X2968" s="91">
        <f t="shared" si="477"/>
        <v>0</v>
      </c>
      <c r="Y2968" s="92" t="str">
        <f>VLOOKUP('CM-CIC'!B2899,Annuaire_roster!B:F,4,0)</f>
        <v>OUAQERROUCH Nour-El Houda</v>
      </c>
      <c r="Z2968" s="37" t="s">
        <v>110</v>
      </c>
      <c r="AA2968" s="60" t="s">
        <v>232</v>
      </c>
      <c r="AB2968" s="35" t="s">
        <v>63</v>
      </c>
      <c r="AC2968" s="35" t="s">
        <v>63</v>
      </c>
      <c r="AD2968" s="35" t="s">
        <v>63</v>
      </c>
      <c r="AE2968" s="44" t="s">
        <v>63</v>
      </c>
      <c r="AF2968" s="61"/>
      <c r="AG2968" s="45"/>
    </row>
    <row r="2969" spans="1:33" x14ac:dyDescent="0.2">
      <c r="A2969" s="59">
        <f>+VLOOKUP(B2969,Annuaire_roster!B:G,5,0)</f>
        <v>952</v>
      </c>
      <c r="B2969" s="78" t="s">
        <v>101</v>
      </c>
      <c r="C2969" s="65">
        <v>0.41666666666666669</v>
      </c>
      <c r="D2969" s="65">
        <v>0.41666666666666669</v>
      </c>
      <c r="E2969" s="66">
        <v>0.79166666666666663</v>
      </c>
      <c r="F2969" s="66">
        <v>0.79166666666666663</v>
      </c>
      <c r="G2969" s="67"/>
      <c r="H2969" s="67"/>
      <c r="I2969" s="68" t="s">
        <v>63</v>
      </c>
      <c r="J2969" s="48"/>
      <c r="K2969" s="69">
        <v>0</v>
      </c>
      <c r="L2969" s="67">
        <v>0</v>
      </c>
      <c r="M2969" s="70">
        <v>0</v>
      </c>
      <c r="N2969" s="34">
        <f t="shared" si="478"/>
        <v>0.33333333333333326</v>
      </c>
      <c r="O2969" s="38">
        <f t="shared" si="479"/>
        <v>0.33333333333333326</v>
      </c>
      <c r="P2969" s="72" t="s">
        <v>94</v>
      </c>
      <c r="Q2969" s="43">
        <v>44814</v>
      </c>
      <c r="R2969" s="35">
        <v>0</v>
      </c>
      <c r="S2969" s="35">
        <v>0</v>
      </c>
      <c r="T2969" s="10" t="str">
        <f t="shared" si="475"/>
        <v>Sem - 37</v>
      </c>
      <c r="U2969" s="10" t="str">
        <f t="shared" si="476"/>
        <v>Septembre</v>
      </c>
      <c r="V2969" s="36" t="s">
        <v>949</v>
      </c>
      <c r="W2969" s="34"/>
      <c r="X2969" s="91">
        <f t="shared" si="477"/>
        <v>0</v>
      </c>
      <c r="Y2969" s="92" t="str">
        <f>VLOOKUP('CM-CIC'!B2900,Annuaire_roster!B:F,4,0)</f>
        <v>HAOUACH Ikram</v>
      </c>
      <c r="Z2969" s="37" t="s">
        <v>110</v>
      </c>
      <c r="AA2969" s="60" t="s">
        <v>232</v>
      </c>
      <c r="AB2969" s="35" t="s">
        <v>63</v>
      </c>
      <c r="AC2969" s="35" t="s">
        <v>63</v>
      </c>
      <c r="AD2969" s="35" t="s">
        <v>63</v>
      </c>
      <c r="AE2969" s="44" t="s">
        <v>63</v>
      </c>
      <c r="AF2969" s="61"/>
      <c r="AG2969" s="45"/>
    </row>
    <row r="2970" spans="1:33" x14ac:dyDescent="0.2">
      <c r="A2970" s="59">
        <f>+VLOOKUP(B2970,Annuaire_roster!B:G,5,0)</f>
        <v>1131</v>
      </c>
      <c r="B2970" s="78" t="s">
        <v>179</v>
      </c>
      <c r="C2970" s="65">
        <v>0.41666666666666669</v>
      </c>
      <c r="D2970" s="65">
        <v>0.41666666666666669</v>
      </c>
      <c r="E2970" s="66">
        <v>0.79166666666666663</v>
      </c>
      <c r="F2970" s="66">
        <v>0.79166666666666663</v>
      </c>
      <c r="G2970" s="67"/>
      <c r="H2970" s="67"/>
      <c r="I2970" s="68" t="s">
        <v>63</v>
      </c>
      <c r="J2970" s="48"/>
      <c r="K2970" s="69">
        <v>0</v>
      </c>
      <c r="L2970" s="67">
        <v>0</v>
      </c>
      <c r="M2970" s="70">
        <v>0</v>
      </c>
      <c r="N2970" s="34">
        <f t="shared" si="478"/>
        <v>0.33333333333333326</v>
      </c>
      <c r="O2970" s="38">
        <f t="shared" si="479"/>
        <v>0.33333333333333326</v>
      </c>
      <c r="P2970" s="72" t="s">
        <v>94</v>
      </c>
      <c r="Q2970" s="43">
        <v>44814</v>
      </c>
      <c r="R2970" s="35">
        <v>0</v>
      </c>
      <c r="S2970" s="35">
        <v>0</v>
      </c>
      <c r="T2970" s="10" t="str">
        <f t="shared" si="475"/>
        <v>Sem - 37</v>
      </c>
      <c r="U2970" s="10" t="str">
        <f t="shared" si="476"/>
        <v>Septembre</v>
      </c>
      <c r="V2970" s="36" t="s">
        <v>950</v>
      </c>
      <c r="W2970" s="34"/>
      <c r="X2970" s="91">
        <f t="shared" si="477"/>
        <v>0</v>
      </c>
      <c r="Y2970" s="92" t="str">
        <f>VLOOKUP('CM-CIC'!B2901,Annuaire_roster!B:F,4,0)</f>
        <v>OUAQERROUCH Nour-El Houda</v>
      </c>
      <c r="Z2970" s="37" t="s">
        <v>110</v>
      </c>
      <c r="AA2970" s="60" t="s">
        <v>232</v>
      </c>
      <c r="AB2970" s="35" t="s">
        <v>63</v>
      </c>
      <c r="AC2970" s="35" t="s">
        <v>63</v>
      </c>
      <c r="AD2970" s="35" t="s">
        <v>63</v>
      </c>
      <c r="AE2970" s="44" t="s">
        <v>63</v>
      </c>
      <c r="AF2970" s="61"/>
      <c r="AG2970" s="45"/>
    </row>
    <row r="2971" spans="1:33" x14ac:dyDescent="0.2">
      <c r="A2971" s="59">
        <f>+VLOOKUP(B2971,Annuaire_roster!B:G,5,0)</f>
        <v>1485</v>
      </c>
      <c r="B2971" s="78" t="s">
        <v>178</v>
      </c>
      <c r="C2971" s="65">
        <v>0.41666666666666669</v>
      </c>
      <c r="D2971" s="65">
        <v>0.41666666666666669</v>
      </c>
      <c r="E2971" s="66">
        <v>0.79166666666666663</v>
      </c>
      <c r="F2971" s="66">
        <v>0.79166666666666663</v>
      </c>
      <c r="G2971" s="67"/>
      <c r="H2971" s="67"/>
      <c r="I2971" s="68" t="s">
        <v>63</v>
      </c>
      <c r="J2971" s="48"/>
      <c r="K2971" s="69">
        <v>0</v>
      </c>
      <c r="L2971" s="67">
        <v>0</v>
      </c>
      <c r="M2971" s="70">
        <v>0</v>
      </c>
      <c r="N2971" s="34">
        <f t="shared" si="478"/>
        <v>0.33333333333333326</v>
      </c>
      <c r="O2971" s="38">
        <f t="shared" si="479"/>
        <v>0.33333333333333326</v>
      </c>
      <c r="P2971" s="72" t="s">
        <v>94</v>
      </c>
      <c r="Q2971" s="43">
        <v>44814</v>
      </c>
      <c r="R2971" s="35">
        <v>0</v>
      </c>
      <c r="S2971" s="35">
        <v>0</v>
      </c>
      <c r="T2971" s="10" t="str">
        <f t="shared" si="475"/>
        <v>Sem - 37</v>
      </c>
      <c r="U2971" s="10" t="str">
        <f t="shared" si="476"/>
        <v>Septembre</v>
      </c>
      <c r="V2971" s="36" t="s">
        <v>951</v>
      </c>
      <c r="W2971" s="34"/>
      <c r="X2971" s="91">
        <f t="shared" si="477"/>
        <v>0</v>
      </c>
      <c r="Y2971" s="92" t="str">
        <f>VLOOKUP('CM-CIC'!B2902,Annuaire_roster!B:F,4,0)</f>
        <v>HAOUACH Ikram</v>
      </c>
      <c r="Z2971" s="37" t="s">
        <v>110</v>
      </c>
      <c r="AA2971" s="60" t="s">
        <v>232</v>
      </c>
      <c r="AB2971" s="35" t="s">
        <v>63</v>
      </c>
      <c r="AC2971" s="35" t="s">
        <v>63</v>
      </c>
      <c r="AD2971" s="35" t="s">
        <v>63</v>
      </c>
      <c r="AE2971" s="44" t="s">
        <v>63</v>
      </c>
      <c r="AF2971" s="61"/>
      <c r="AG2971" s="45"/>
    </row>
    <row r="2972" spans="1:33" x14ac:dyDescent="0.2">
      <c r="A2972" s="59">
        <f>+VLOOKUP(B2972,Annuaire_roster!B:G,5,0)</f>
        <v>1463</v>
      </c>
      <c r="B2972" s="78" t="s">
        <v>163</v>
      </c>
      <c r="C2972" s="65">
        <v>0.41666666666666669</v>
      </c>
      <c r="D2972" s="65">
        <v>0.41666666666666669</v>
      </c>
      <c r="E2972" s="66">
        <v>0.79166666666666663</v>
      </c>
      <c r="F2972" s="66">
        <v>0.79166666666666663</v>
      </c>
      <c r="G2972" s="67"/>
      <c r="H2972" s="67"/>
      <c r="I2972" s="68" t="s">
        <v>63</v>
      </c>
      <c r="J2972" s="48"/>
      <c r="K2972" s="69">
        <v>0</v>
      </c>
      <c r="L2972" s="67">
        <v>0</v>
      </c>
      <c r="M2972" s="70">
        <v>0</v>
      </c>
      <c r="N2972" s="34">
        <f t="shared" si="478"/>
        <v>0.33333333333333326</v>
      </c>
      <c r="O2972" s="38">
        <f t="shared" si="479"/>
        <v>0.33333333333333326</v>
      </c>
      <c r="P2972" s="72" t="s">
        <v>94</v>
      </c>
      <c r="Q2972" s="43">
        <v>44814</v>
      </c>
      <c r="R2972" s="35">
        <v>0</v>
      </c>
      <c r="S2972" s="35">
        <v>0</v>
      </c>
      <c r="T2972" s="10" t="str">
        <f t="shared" si="475"/>
        <v>Sem - 37</v>
      </c>
      <c r="U2972" s="10" t="str">
        <f t="shared" si="476"/>
        <v>Septembre</v>
      </c>
      <c r="V2972" s="36" t="s">
        <v>952</v>
      </c>
      <c r="W2972" s="34"/>
      <c r="X2972" s="91">
        <f t="shared" si="477"/>
        <v>0</v>
      </c>
      <c r="Y2972" s="92" t="str">
        <f>VLOOKUP('CM-CIC'!B2903,Annuaire_roster!B:F,4,0)</f>
        <v>HAOUACH Ikram</v>
      </c>
      <c r="Z2972" s="37" t="s">
        <v>110</v>
      </c>
      <c r="AA2972" s="60" t="s">
        <v>232</v>
      </c>
      <c r="AB2972" s="35" t="s">
        <v>63</v>
      </c>
      <c r="AC2972" s="35" t="s">
        <v>63</v>
      </c>
      <c r="AD2972" s="35" t="s">
        <v>63</v>
      </c>
      <c r="AE2972" s="44" t="s">
        <v>63</v>
      </c>
      <c r="AF2972" s="61"/>
      <c r="AG2972" s="45"/>
    </row>
    <row r="2973" spans="1:33" x14ac:dyDescent="0.2">
      <c r="A2973" s="59">
        <f>+VLOOKUP(B2973,Annuaire_roster!B:G,5,0)</f>
        <v>1469</v>
      </c>
      <c r="B2973" s="78" t="s">
        <v>177</v>
      </c>
      <c r="C2973" s="65">
        <v>0.41666666666666669</v>
      </c>
      <c r="D2973" s="65">
        <v>0.41666666666666669</v>
      </c>
      <c r="E2973" s="66">
        <v>0.79166666666666663</v>
      </c>
      <c r="F2973" s="66">
        <v>0.79166666666666663</v>
      </c>
      <c r="G2973" s="67"/>
      <c r="H2973" s="67"/>
      <c r="I2973" s="68" t="s">
        <v>63</v>
      </c>
      <c r="J2973" s="48"/>
      <c r="K2973" s="69">
        <v>0</v>
      </c>
      <c r="L2973" s="67">
        <v>0</v>
      </c>
      <c r="M2973" s="70">
        <v>0</v>
      </c>
      <c r="N2973" s="34">
        <f t="shared" si="478"/>
        <v>0.33333333333333326</v>
      </c>
      <c r="O2973" s="38">
        <f t="shared" si="479"/>
        <v>0.33333333333333326</v>
      </c>
      <c r="P2973" s="72" t="s">
        <v>94</v>
      </c>
      <c r="Q2973" s="43">
        <v>44814</v>
      </c>
      <c r="R2973" s="35">
        <v>0</v>
      </c>
      <c r="S2973" s="35">
        <v>0</v>
      </c>
      <c r="T2973" s="10" t="str">
        <f t="shared" si="475"/>
        <v>Sem - 37</v>
      </c>
      <c r="U2973" s="10" t="str">
        <f t="shared" si="476"/>
        <v>Septembre</v>
      </c>
      <c r="V2973" s="36" t="s">
        <v>953</v>
      </c>
      <c r="W2973" s="34"/>
      <c r="X2973" s="91">
        <f t="shared" si="477"/>
        <v>0</v>
      </c>
      <c r="Y2973" s="92" t="str">
        <f>VLOOKUP('CM-CIC'!B2904,Annuaire_roster!B:F,4,0)</f>
        <v>HAOUACH Ikram</v>
      </c>
      <c r="Z2973" s="37" t="s">
        <v>110</v>
      </c>
      <c r="AA2973" s="60" t="s">
        <v>232</v>
      </c>
      <c r="AB2973" s="35" t="s">
        <v>63</v>
      </c>
      <c r="AC2973" s="35" t="s">
        <v>63</v>
      </c>
      <c r="AD2973" s="35" t="s">
        <v>63</v>
      </c>
      <c r="AE2973" s="44" t="s">
        <v>63</v>
      </c>
      <c r="AF2973" s="61"/>
      <c r="AG2973" s="45"/>
    </row>
    <row r="2974" spans="1:33" x14ac:dyDescent="0.2">
      <c r="A2974" s="59">
        <f>+VLOOKUP(B2974,Annuaire_roster!B:G,5,0)</f>
        <v>1498</v>
      </c>
      <c r="B2974" s="78" t="s">
        <v>180</v>
      </c>
      <c r="C2974" s="65">
        <v>0.54166666666666663</v>
      </c>
      <c r="D2974" s="65">
        <v>0.41666666666666669</v>
      </c>
      <c r="E2974" s="66">
        <v>0.79166666666666663</v>
      </c>
      <c r="F2974" s="66">
        <v>0.79166666666666663</v>
      </c>
      <c r="G2974" s="67"/>
      <c r="H2974" s="67"/>
      <c r="I2974" s="68">
        <v>8.3333333333333329E-2</v>
      </c>
      <c r="J2974" s="48"/>
      <c r="K2974" s="69">
        <v>8.3333333333333329E-2</v>
      </c>
      <c r="L2974" s="67">
        <v>0</v>
      </c>
      <c r="M2974" s="70">
        <v>0</v>
      </c>
      <c r="N2974" s="34">
        <f t="shared" si="478"/>
        <v>0.24999999999999994</v>
      </c>
      <c r="O2974" s="38">
        <f t="shared" si="479"/>
        <v>0.33333333333333326</v>
      </c>
      <c r="P2974" s="72" t="s">
        <v>94</v>
      </c>
      <c r="Q2974" s="43">
        <v>44814</v>
      </c>
      <c r="R2974" s="35">
        <v>0</v>
      </c>
      <c r="S2974" s="35">
        <v>0</v>
      </c>
      <c r="T2974" s="10" t="str">
        <f t="shared" si="475"/>
        <v>Sem - 37</v>
      </c>
      <c r="U2974" s="10" t="str">
        <f t="shared" si="476"/>
        <v>Septembre</v>
      </c>
      <c r="V2974" s="36" t="s">
        <v>954</v>
      </c>
      <c r="W2974" s="34"/>
      <c r="X2974" s="91">
        <f t="shared" si="477"/>
        <v>0</v>
      </c>
      <c r="Y2974" s="92" t="str">
        <f>VLOOKUP('CM-CIC'!B2905,Annuaire_roster!B:F,4,0)</f>
        <v>OUAQERROUCH Nour-El Houda</v>
      </c>
      <c r="Z2974" s="37" t="s">
        <v>110</v>
      </c>
      <c r="AA2974" s="60" t="s">
        <v>232</v>
      </c>
      <c r="AB2974" s="35" t="s">
        <v>63</v>
      </c>
      <c r="AC2974" s="35" t="s">
        <v>63</v>
      </c>
      <c r="AD2974" s="35" t="s">
        <v>63</v>
      </c>
      <c r="AE2974" s="44" t="s">
        <v>63</v>
      </c>
      <c r="AF2974" s="61"/>
      <c r="AG2974" s="45"/>
    </row>
    <row r="2975" spans="1:33" x14ac:dyDescent="0.2">
      <c r="A2975" s="59">
        <f>+VLOOKUP(B2975,Annuaire_roster!B:G,5,0)</f>
        <v>1388</v>
      </c>
      <c r="B2975" s="78" t="s">
        <v>125</v>
      </c>
      <c r="C2975" s="65">
        <v>0.41666666666666669</v>
      </c>
      <c r="D2975" s="65">
        <v>0.41666666666666669</v>
      </c>
      <c r="E2975" s="66">
        <v>0.79166666666666663</v>
      </c>
      <c r="F2975" s="66">
        <v>0.79166666666666663</v>
      </c>
      <c r="G2975" s="67"/>
      <c r="H2975" s="67"/>
      <c r="I2975" s="68" t="s">
        <v>63</v>
      </c>
      <c r="J2975" s="48"/>
      <c r="K2975" s="69">
        <v>0</v>
      </c>
      <c r="L2975" s="67">
        <v>0</v>
      </c>
      <c r="M2975" s="70">
        <v>0</v>
      </c>
      <c r="N2975" s="34">
        <f t="shared" si="478"/>
        <v>0.33333333333333326</v>
      </c>
      <c r="O2975" s="38">
        <f t="shared" si="479"/>
        <v>0.33333333333333326</v>
      </c>
      <c r="P2975" s="72" t="s">
        <v>94</v>
      </c>
      <c r="Q2975" s="43">
        <v>44814</v>
      </c>
      <c r="R2975" s="35">
        <v>0</v>
      </c>
      <c r="S2975" s="35">
        <v>0</v>
      </c>
      <c r="T2975" s="10" t="str">
        <f t="shared" si="475"/>
        <v>Sem - 37</v>
      </c>
      <c r="U2975" s="10" t="str">
        <f t="shared" si="476"/>
        <v>Septembre</v>
      </c>
      <c r="V2975" s="36" t="s">
        <v>955</v>
      </c>
      <c r="W2975" s="34"/>
      <c r="X2975" s="91">
        <f t="shared" si="477"/>
        <v>0</v>
      </c>
      <c r="Y2975" s="92" t="str">
        <f>VLOOKUP('CM-CIC'!B2906,Annuaire_roster!B:F,4,0)</f>
        <v>HAOUACH Ikram</v>
      </c>
      <c r="Z2975" s="37" t="s">
        <v>110</v>
      </c>
      <c r="AA2975" s="60" t="s">
        <v>232</v>
      </c>
      <c r="AB2975" s="35" t="s">
        <v>63</v>
      </c>
      <c r="AC2975" s="35" t="s">
        <v>63</v>
      </c>
      <c r="AD2975" s="35" t="s">
        <v>63</v>
      </c>
      <c r="AE2975" s="44" t="s">
        <v>63</v>
      </c>
      <c r="AF2975" s="61"/>
      <c r="AG2975" s="45"/>
    </row>
    <row r="2976" spans="1:33" x14ac:dyDescent="0.2">
      <c r="A2976" s="59">
        <f>+VLOOKUP(B2976,Annuaire_roster!B:G,5,0)</f>
        <v>669</v>
      </c>
      <c r="B2976" s="78" t="s">
        <v>99</v>
      </c>
      <c r="C2976" s="65">
        <v>0.45833333333333331</v>
      </c>
      <c r="D2976" s="65">
        <v>0.45833333333333331</v>
      </c>
      <c r="E2976" s="66">
        <v>0.83333333333333337</v>
      </c>
      <c r="F2976" s="66">
        <v>0.83333333333333337</v>
      </c>
      <c r="G2976" s="67"/>
      <c r="H2976" s="67"/>
      <c r="I2976" s="68" t="s">
        <v>63</v>
      </c>
      <c r="J2976" s="48"/>
      <c r="K2976" s="69">
        <v>0</v>
      </c>
      <c r="L2976" s="67">
        <v>0</v>
      </c>
      <c r="M2976" s="70">
        <v>0</v>
      </c>
      <c r="N2976" s="34">
        <f t="shared" si="478"/>
        <v>0.33333333333333337</v>
      </c>
      <c r="O2976" s="38">
        <f t="shared" si="479"/>
        <v>0.33333333333333337</v>
      </c>
      <c r="P2976" s="72" t="s">
        <v>94</v>
      </c>
      <c r="Q2976" s="43">
        <v>44814</v>
      </c>
      <c r="R2976" s="35">
        <v>0</v>
      </c>
      <c r="S2976" s="35">
        <v>0</v>
      </c>
      <c r="T2976" s="10" t="str">
        <f t="shared" si="475"/>
        <v>Sem - 37</v>
      </c>
      <c r="U2976" s="10" t="str">
        <f t="shared" si="476"/>
        <v>Septembre</v>
      </c>
      <c r="V2976" s="36" t="s">
        <v>956</v>
      </c>
      <c r="W2976" s="34"/>
      <c r="X2976" s="91">
        <f t="shared" si="477"/>
        <v>0</v>
      </c>
      <c r="Y2976" s="92" t="str">
        <f>VLOOKUP('CM-CIC'!B2907,Annuaire_roster!B:F,4,0)</f>
        <v>HAOUACH Ikram</v>
      </c>
      <c r="Z2976" s="37" t="s">
        <v>110</v>
      </c>
      <c r="AA2976" s="60" t="s">
        <v>232</v>
      </c>
      <c r="AB2976" s="35" t="s">
        <v>63</v>
      </c>
      <c r="AC2976" s="35" t="s">
        <v>63</v>
      </c>
      <c r="AD2976" s="35" t="s">
        <v>63</v>
      </c>
      <c r="AE2976" s="44" t="s">
        <v>63</v>
      </c>
      <c r="AF2976" s="61"/>
      <c r="AG2976" s="45"/>
    </row>
    <row r="2977" spans="1:33" x14ac:dyDescent="0.2">
      <c r="A2977" s="59">
        <f>+VLOOKUP(B2977,Annuaire_roster!B:G,5,0)</f>
        <v>971</v>
      </c>
      <c r="B2977" s="78" t="s">
        <v>44</v>
      </c>
      <c r="C2977" s="65">
        <v>0.45833333333333331</v>
      </c>
      <c r="D2977" s="65">
        <v>0.45833333333333331</v>
      </c>
      <c r="E2977" s="66">
        <v>0.83333333333333337</v>
      </c>
      <c r="F2977" s="66">
        <v>0.83333333333333337</v>
      </c>
      <c r="G2977" s="67"/>
      <c r="H2977" s="67"/>
      <c r="I2977" s="68" t="s">
        <v>63</v>
      </c>
      <c r="J2977" s="48"/>
      <c r="K2977" s="69">
        <v>0</v>
      </c>
      <c r="L2977" s="67">
        <v>0</v>
      </c>
      <c r="M2977" s="70">
        <v>0</v>
      </c>
      <c r="N2977" s="34">
        <f t="shared" si="478"/>
        <v>0.33333333333333337</v>
      </c>
      <c r="O2977" s="38">
        <f t="shared" si="479"/>
        <v>0.33333333333333337</v>
      </c>
      <c r="P2977" s="72" t="s">
        <v>94</v>
      </c>
      <c r="Q2977" s="43">
        <v>44814</v>
      </c>
      <c r="R2977" s="35">
        <v>0</v>
      </c>
      <c r="S2977" s="35">
        <v>0</v>
      </c>
      <c r="T2977" s="10" t="str">
        <f t="shared" si="475"/>
        <v>Sem - 37</v>
      </c>
      <c r="U2977" s="10" t="str">
        <f t="shared" si="476"/>
        <v>Septembre</v>
      </c>
      <c r="V2977" s="36" t="s">
        <v>957</v>
      </c>
      <c r="W2977" s="34"/>
      <c r="X2977" s="91">
        <f t="shared" si="477"/>
        <v>0</v>
      </c>
      <c r="Y2977" s="92" t="str">
        <f>VLOOKUP('CM-CIC'!B2908,Annuaire_roster!B:F,4,0)</f>
        <v>HAOUACH Ikram</v>
      </c>
      <c r="Z2977" s="37" t="s">
        <v>110</v>
      </c>
      <c r="AA2977" s="60" t="s">
        <v>232</v>
      </c>
      <c r="AB2977" s="35" t="s">
        <v>63</v>
      </c>
      <c r="AC2977" s="35" t="s">
        <v>63</v>
      </c>
      <c r="AD2977" s="35" t="s">
        <v>63</v>
      </c>
      <c r="AE2977" s="44" t="s">
        <v>63</v>
      </c>
      <c r="AF2977" s="61"/>
      <c r="AG2977" s="45"/>
    </row>
    <row r="2978" spans="1:33" x14ac:dyDescent="0.2">
      <c r="A2978" s="59">
        <f>+VLOOKUP(B2978,Annuaire_roster!B:G,5,0)</f>
        <v>1008</v>
      </c>
      <c r="B2978" s="78" t="s">
        <v>104</v>
      </c>
      <c r="C2978" s="65">
        <v>0.45833333333333331</v>
      </c>
      <c r="D2978" s="65">
        <v>0.45833333333333331</v>
      </c>
      <c r="E2978" s="66">
        <v>0.83333333333333337</v>
      </c>
      <c r="F2978" s="66">
        <v>0.83333333333333337</v>
      </c>
      <c r="G2978" s="67"/>
      <c r="H2978" s="67"/>
      <c r="I2978" s="68" t="s">
        <v>63</v>
      </c>
      <c r="J2978" s="48"/>
      <c r="K2978" s="69">
        <v>0</v>
      </c>
      <c r="L2978" s="67">
        <v>0</v>
      </c>
      <c r="M2978" s="70">
        <v>0</v>
      </c>
      <c r="N2978" s="34">
        <f t="shared" si="478"/>
        <v>0.33333333333333337</v>
      </c>
      <c r="O2978" s="38">
        <f t="shared" si="479"/>
        <v>0.33333333333333337</v>
      </c>
      <c r="P2978" s="72" t="s">
        <v>94</v>
      </c>
      <c r="Q2978" s="43">
        <v>44814</v>
      </c>
      <c r="R2978" s="35">
        <v>0</v>
      </c>
      <c r="S2978" s="35">
        <v>0</v>
      </c>
      <c r="T2978" s="10" t="str">
        <f t="shared" si="475"/>
        <v>Sem - 37</v>
      </c>
      <c r="U2978" s="10" t="str">
        <f t="shared" si="476"/>
        <v>Septembre</v>
      </c>
      <c r="V2978" s="36" t="s">
        <v>958</v>
      </c>
      <c r="W2978" s="34"/>
      <c r="X2978" s="91">
        <f t="shared" si="477"/>
        <v>0</v>
      </c>
      <c r="Y2978" s="92" t="str">
        <f>VLOOKUP('CM-CIC'!B2909,Annuaire_roster!B:F,4,0)</f>
        <v>HAOUACH Ikram</v>
      </c>
      <c r="Z2978" s="37" t="s">
        <v>110</v>
      </c>
      <c r="AA2978" s="60" t="s">
        <v>232</v>
      </c>
      <c r="AB2978" s="35" t="s">
        <v>63</v>
      </c>
      <c r="AC2978" s="35" t="s">
        <v>63</v>
      </c>
      <c r="AD2978" s="35" t="s">
        <v>63</v>
      </c>
      <c r="AE2978" s="44" t="s">
        <v>63</v>
      </c>
      <c r="AF2978" s="61"/>
      <c r="AG2978" s="45"/>
    </row>
    <row r="2979" spans="1:33" x14ac:dyDescent="0.2">
      <c r="A2979" s="59">
        <f>+VLOOKUP(B2979,Annuaire_roster!B:G,5,0)</f>
        <v>397</v>
      </c>
      <c r="B2979" s="78" t="s">
        <v>183</v>
      </c>
      <c r="C2979" s="65">
        <v>0.45833333333333331</v>
      </c>
      <c r="D2979" s="65">
        <v>0.45833333333333331</v>
      </c>
      <c r="E2979" s="66">
        <v>0.83333333333333337</v>
      </c>
      <c r="F2979" s="66">
        <v>0.83333333333333337</v>
      </c>
      <c r="G2979" s="67"/>
      <c r="H2979" s="67"/>
      <c r="I2979" s="68" t="s">
        <v>63</v>
      </c>
      <c r="J2979" s="48"/>
      <c r="K2979" s="69">
        <v>0</v>
      </c>
      <c r="L2979" s="67">
        <v>0</v>
      </c>
      <c r="M2979" s="70">
        <v>0</v>
      </c>
      <c r="N2979" s="34">
        <f t="shared" si="478"/>
        <v>0.33333333333333337</v>
      </c>
      <c r="O2979" s="38">
        <f t="shared" si="479"/>
        <v>0.33333333333333337</v>
      </c>
      <c r="P2979" s="72" t="s">
        <v>94</v>
      </c>
      <c r="Q2979" s="43">
        <v>44814</v>
      </c>
      <c r="R2979" s="35">
        <v>0</v>
      </c>
      <c r="S2979" s="35">
        <v>0</v>
      </c>
      <c r="T2979" s="10" t="str">
        <f t="shared" si="475"/>
        <v>Sem - 37</v>
      </c>
      <c r="U2979" s="10" t="str">
        <f t="shared" si="476"/>
        <v>Septembre</v>
      </c>
      <c r="V2979" s="36" t="s">
        <v>959</v>
      </c>
      <c r="W2979" s="34"/>
      <c r="X2979" s="91">
        <f t="shared" si="477"/>
        <v>0</v>
      </c>
      <c r="Y2979" s="92" t="str">
        <f>VLOOKUP('CM-CIC'!B2910,Annuaire_roster!B:F,4,0)</f>
        <v>HAOUACH Ikram</v>
      </c>
      <c r="Z2979" s="37" t="s">
        <v>110</v>
      </c>
      <c r="AA2979" s="60" t="s">
        <v>232</v>
      </c>
      <c r="AB2979" s="35" t="s">
        <v>63</v>
      </c>
      <c r="AC2979" s="35" t="s">
        <v>63</v>
      </c>
      <c r="AD2979" s="35" t="s">
        <v>63</v>
      </c>
      <c r="AE2979" s="44" t="s">
        <v>63</v>
      </c>
      <c r="AF2979" s="61"/>
      <c r="AG2979" s="45"/>
    </row>
    <row r="2980" spans="1:33" x14ac:dyDescent="0.2">
      <c r="A2980" s="59">
        <f>+VLOOKUP(B2980,Annuaire_roster!B:G,5,0)</f>
        <v>742</v>
      </c>
      <c r="B2980" s="78" t="s">
        <v>100</v>
      </c>
      <c r="C2980" s="65"/>
      <c r="D2980" s="65" t="s">
        <v>188</v>
      </c>
      <c r="E2980" s="66"/>
      <c r="F2980" s="66" t="s">
        <v>188</v>
      </c>
      <c r="G2980" s="67"/>
      <c r="H2980" s="67"/>
      <c r="I2980" s="68" t="s">
        <v>63</v>
      </c>
      <c r="J2980" s="48"/>
      <c r="K2980" s="69">
        <v>0</v>
      </c>
      <c r="L2980" s="67">
        <v>0</v>
      </c>
      <c r="M2980" s="70">
        <v>0</v>
      </c>
      <c r="N2980" s="34" t="str">
        <f t="shared" si="478"/>
        <v/>
      </c>
      <c r="O2980" s="38">
        <f t="shared" si="479"/>
        <v>0</v>
      </c>
      <c r="P2980" s="72" t="s">
        <v>94</v>
      </c>
      <c r="Q2980" s="43">
        <v>44814</v>
      </c>
      <c r="R2980" s="35">
        <v>0</v>
      </c>
      <c r="S2980" s="35">
        <v>0</v>
      </c>
      <c r="T2980" s="10" t="str">
        <f t="shared" si="475"/>
        <v>Sem - 37</v>
      </c>
      <c r="U2980" s="10" t="str">
        <f t="shared" si="476"/>
        <v>Septembre</v>
      </c>
      <c r="V2980" s="36" t="s">
        <v>960</v>
      </c>
      <c r="W2980" s="34"/>
      <c r="X2980" s="91">
        <f t="shared" si="477"/>
        <v>0</v>
      </c>
      <c r="Y2980" s="92" t="str">
        <f>VLOOKUP('CM-CIC'!B2911,Annuaire_roster!B:F,4,0)</f>
        <v>HAOUACH Ikram</v>
      </c>
      <c r="Z2980" s="37" t="s">
        <v>110</v>
      </c>
      <c r="AA2980" s="60" t="s">
        <v>232</v>
      </c>
      <c r="AB2980" s="35" t="s">
        <v>63</v>
      </c>
      <c r="AC2980" s="35" t="s">
        <v>63</v>
      </c>
      <c r="AD2980" s="35" t="s">
        <v>63</v>
      </c>
      <c r="AE2980" s="44" t="s">
        <v>63</v>
      </c>
      <c r="AF2980" s="61"/>
      <c r="AG2980" s="45"/>
    </row>
    <row r="2981" spans="1:33" x14ac:dyDescent="0.2">
      <c r="A2981" s="59">
        <f>+VLOOKUP(B2981,Annuaire_roster!B:G,5,0)</f>
        <v>949</v>
      </c>
      <c r="B2981" s="78" t="s">
        <v>102</v>
      </c>
      <c r="C2981" s="65"/>
      <c r="D2981" s="65" t="s">
        <v>188</v>
      </c>
      <c r="E2981" s="66"/>
      <c r="F2981" s="66" t="s">
        <v>188</v>
      </c>
      <c r="G2981" s="67"/>
      <c r="H2981" s="67"/>
      <c r="I2981" s="68" t="s">
        <v>63</v>
      </c>
      <c r="J2981" s="48"/>
      <c r="K2981" s="69">
        <v>0</v>
      </c>
      <c r="L2981" s="67">
        <v>0</v>
      </c>
      <c r="M2981" s="70">
        <v>0</v>
      </c>
      <c r="N2981" s="34" t="str">
        <f t="shared" si="478"/>
        <v/>
      </c>
      <c r="O2981" s="38">
        <f t="shared" si="479"/>
        <v>0</v>
      </c>
      <c r="P2981" s="72" t="s">
        <v>94</v>
      </c>
      <c r="Q2981" s="43">
        <v>44814</v>
      </c>
      <c r="R2981" s="35">
        <v>0</v>
      </c>
      <c r="S2981" s="35">
        <v>0</v>
      </c>
      <c r="T2981" s="10" t="str">
        <f t="shared" si="475"/>
        <v>Sem - 37</v>
      </c>
      <c r="U2981" s="10" t="str">
        <f t="shared" si="476"/>
        <v>Septembre</v>
      </c>
      <c r="V2981" s="36" t="s">
        <v>961</v>
      </c>
      <c r="W2981" s="34"/>
      <c r="X2981" s="91">
        <f t="shared" si="477"/>
        <v>0</v>
      </c>
      <c r="Y2981" s="92" t="str">
        <f>VLOOKUP('CM-CIC'!B2912,Annuaire_roster!B:F,4,0)</f>
        <v>OUAQERROUCH Nour-El Houda</v>
      </c>
      <c r="Z2981" s="37" t="s">
        <v>110</v>
      </c>
      <c r="AA2981" s="60" t="s">
        <v>232</v>
      </c>
      <c r="AB2981" s="35" t="s">
        <v>63</v>
      </c>
      <c r="AC2981" s="35" t="s">
        <v>63</v>
      </c>
      <c r="AD2981" s="35" t="s">
        <v>63</v>
      </c>
      <c r="AE2981" s="44" t="s">
        <v>63</v>
      </c>
      <c r="AF2981" s="61"/>
      <c r="AG2981" s="45"/>
    </row>
    <row r="2982" spans="1:33" x14ac:dyDescent="0.2">
      <c r="A2982" s="59">
        <f>+VLOOKUP(B2982,Annuaire_roster!B:G,5,0)</f>
        <v>1167</v>
      </c>
      <c r="B2982" s="78" t="s">
        <v>71</v>
      </c>
      <c r="C2982" s="65"/>
      <c r="D2982" s="65" t="s">
        <v>188</v>
      </c>
      <c r="E2982" s="66"/>
      <c r="F2982" s="66" t="s">
        <v>188</v>
      </c>
      <c r="G2982" s="67"/>
      <c r="H2982" s="67"/>
      <c r="I2982" s="68" t="s">
        <v>63</v>
      </c>
      <c r="J2982" s="48"/>
      <c r="K2982" s="69">
        <v>0</v>
      </c>
      <c r="L2982" s="67">
        <v>0</v>
      </c>
      <c r="M2982" s="70">
        <v>0</v>
      </c>
      <c r="N2982" s="34" t="str">
        <f t="shared" si="478"/>
        <v/>
      </c>
      <c r="O2982" s="38">
        <f t="shared" si="479"/>
        <v>0</v>
      </c>
      <c r="P2982" s="72" t="s">
        <v>94</v>
      </c>
      <c r="Q2982" s="43">
        <v>44814</v>
      </c>
      <c r="R2982" s="35">
        <v>0</v>
      </c>
      <c r="S2982" s="35">
        <v>0</v>
      </c>
      <c r="T2982" s="10" t="str">
        <f t="shared" si="475"/>
        <v>Sem - 37</v>
      </c>
      <c r="U2982" s="10" t="str">
        <f t="shared" si="476"/>
        <v>Septembre</v>
      </c>
      <c r="V2982" s="36" t="s">
        <v>962</v>
      </c>
      <c r="W2982" s="34"/>
      <c r="X2982" s="91">
        <f t="shared" si="477"/>
        <v>0</v>
      </c>
      <c r="Y2982" s="92" t="str">
        <f>VLOOKUP('CM-CIC'!B2913,Annuaire_roster!B:F,4,0)</f>
        <v>OUAQERROUCH Nour-El Houda</v>
      </c>
      <c r="Z2982" s="37" t="s">
        <v>110</v>
      </c>
      <c r="AA2982" s="60" t="s">
        <v>232</v>
      </c>
      <c r="AB2982" s="35" t="s">
        <v>63</v>
      </c>
      <c r="AC2982" s="35" t="s">
        <v>63</v>
      </c>
      <c r="AD2982" s="35" t="s">
        <v>63</v>
      </c>
      <c r="AE2982" s="44" t="s">
        <v>63</v>
      </c>
      <c r="AF2982" s="61"/>
      <c r="AG2982" s="45"/>
    </row>
    <row r="2983" spans="1:33" x14ac:dyDescent="0.2">
      <c r="A2983" s="59">
        <f>+VLOOKUP(B2983,Annuaire_roster!B:G,5,0)</f>
        <v>1165</v>
      </c>
      <c r="B2983" s="78" t="s">
        <v>66</v>
      </c>
      <c r="C2983" s="65"/>
      <c r="D2983" s="65" t="s">
        <v>188</v>
      </c>
      <c r="E2983" s="66"/>
      <c r="F2983" s="66" t="s">
        <v>188</v>
      </c>
      <c r="G2983" s="67"/>
      <c r="H2983" s="67"/>
      <c r="I2983" s="68" t="s">
        <v>63</v>
      </c>
      <c r="J2983" s="48"/>
      <c r="K2983" s="69">
        <v>0</v>
      </c>
      <c r="L2983" s="67">
        <v>0</v>
      </c>
      <c r="M2983" s="70">
        <v>0</v>
      </c>
      <c r="N2983" s="34" t="str">
        <f t="shared" si="478"/>
        <v/>
      </c>
      <c r="O2983" s="38">
        <f t="shared" si="479"/>
        <v>0</v>
      </c>
      <c r="P2983" s="72" t="s">
        <v>94</v>
      </c>
      <c r="Q2983" s="43">
        <v>44814</v>
      </c>
      <c r="R2983" s="35">
        <v>0</v>
      </c>
      <c r="S2983" s="35">
        <v>0</v>
      </c>
      <c r="T2983" s="10" t="str">
        <f t="shared" si="475"/>
        <v>Sem - 37</v>
      </c>
      <c r="U2983" s="10" t="str">
        <f t="shared" si="476"/>
        <v>Septembre</v>
      </c>
      <c r="V2983" s="36" t="s">
        <v>963</v>
      </c>
      <c r="W2983" s="34"/>
      <c r="X2983" s="91">
        <f t="shared" si="477"/>
        <v>0</v>
      </c>
      <c r="Y2983" s="92" t="str">
        <f>VLOOKUP('CM-CIC'!B2914,Annuaire_roster!B:F,4,0)</f>
        <v>HAOUACH Ikram</v>
      </c>
      <c r="Z2983" s="37" t="s">
        <v>110</v>
      </c>
      <c r="AA2983" s="60" t="s">
        <v>232</v>
      </c>
      <c r="AB2983" s="35" t="s">
        <v>63</v>
      </c>
      <c r="AC2983" s="35" t="s">
        <v>63</v>
      </c>
      <c r="AD2983" s="35" t="s">
        <v>63</v>
      </c>
      <c r="AE2983" s="44" t="s">
        <v>63</v>
      </c>
      <c r="AF2983" s="61"/>
      <c r="AG2983" s="45"/>
    </row>
    <row r="2984" spans="1:33" x14ac:dyDescent="0.2">
      <c r="A2984" s="59">
        <f>+VLOOKUP(B2984,Annuaire_roster!B:G,5,0)</f>
        <v>1192</v>
      </c>
      <c r="B2984" s="78" t="s">
        <v>159</v>
      </c>
      <c r="C2984" s="65"/>
      <c r="D2984" s="65" t="s">
        <v>64</v>
      </c>
      <c r="E2984" s="66"/>
      <c r="F2984" s="66" t="s">
        <v>64</v>
      </c>
      <c r="G2984" s="67"/>
      <c r="H2984" s="67"/>
      <c r="I2984" s="68" t="s">
        <v>63</v>
      </c>
      <c r="J2984" s="48"/>
      <c r="K2984" s="69">
        <v>0</v>
      </c>
      <c r="L2984" s="67">
        <v>0</v>
      </c>
      <c r="M2984" s="70">
        <v>0</v>
      </c>
      <c r="N2984" s="34" t="str">
        <f t="shared" si="478"/>
        <v/>
      </c>
      <c r="O2984" s="38">
        <f t="shared" si="479"/>
        <v>0</v>
      </c>
      <c r="P2984" s="72" t="s">
        <v>94</v>
      </c>
      <c r="Q2984" s="43">
        <v>44814</v>
      </c>
      <c r="R2984" s="35">
        <v>0</v>
      </c>
      <c r="S2984" s="35">
        <v>0</v>
      </c>
      <c r="T2984" s="10" t="str">
        <f t="shared" si="475"/>
        <v>Sem - 37</v>
      </c>
      <c r="U2984" s="10" t="str">
        <f t="shared" si="476"/>
        <v>Septembre</v>
      </c>
      <c r="V2984" s="36" t="s">
        <v>964</v>
      </c>
      <c r="W2984" s="34"/>
      <c r="X2984" s="91">
        <f t="shared" si="477"/>
        <v>0</v>
      </c>
      <c r="Y2984" s="92" t="str">
        <f>VLOOKUP('CM-CIC'!B2915,Annuaire_roster!B:F,4,0)</f>
        <v>OUAQERROUCH Nour-El Houda</v>
      </c>
      <c r="Z2984" s="37" t="s">
        <v>110</v>
      </c>
      <c r="AA2984" s="60" t="s">
        <v>232</v>
      </c>
      <c r="AB2984" s="35" t="s">
        <v>63</v>
      </c>
      <c r="AC2984" s="35" t="s">
        <v>63</v>
      </c>
      <c r="AD2984" s="35" t="s">
        <v>63</v>
      </c>
      <c r="AE2984" s="44" t="s">
        <v>63</v>
      </c>
      <c r="AF2984" s="61"/>
      <c r="AG2984" s="45"/>
    </row>
    <row r="2985" spans="1:33" x14ac:dyDescent="0.2">
      <c r="A2985" s="59">
        <f>+VLOOKUP(B2985,Annuaire_roster!B:G,5,0)</f>
        <v>1397</v>
      </c>
      <c r="B2985" s="78" t="s">
        <v>145</v>
      </c>
      <c r="C2985" s="65"/>
      <c r="D2985" s="65" t="s">
        <v>64</v>
      </c>
      <c r="E2985" s="66"/>
      <c r="F2985" s="66" t="s">
        <v>64</v>
      </c>
      <c r="G2985" s="67"/>
      <c r="H2985" s="67"/>
      <c r="I2985" s="68" t="s">
        <v>63</v>
      </c>
      <c r="J2985" s="48"/>
      <c r="K2985" s="69">
        <v>0</v>
      </c>
      <c r="L2985" s="67">
        <v>0</v>
      </c>
      <c r="M2985" s="70">
        <v>0</v>
      </c>
      <c r="N2985" s="34" t="str">
        <f t="shared" si="478"/>
        <v/>
      </c>
      <c r="O2985" s="38">
        <f t="shared" si="479"/>
        <v>0</v>
      </c>
      <c r="P2985" s="72" t="s">
        <v>94</v>
      </c>
      <c r="Q2985" s="43">
        <v>44814</v>
      </c>
      <c r="R2985" s="35">
        <v>0</v>
      </c>
      <c r="S2985" s="35">
        <v>0</v>
      </c>
      <c r="T2985" s="10" t="str">
        <f t="shared" si="475"/>
        <v>Sem - 37</v>
      </c>
      <c r="U2985" s="10" t="str">
        <f t="shared" si="476"/>
        <v>Septembre</v>
      </c>
      <c r="V2985" s="36" t="s">
        <v>965</v>
      </c>
      <c r="W2985" s="34"/>
      <c r="X2985" s="91">
        <f t="shared" si="477"/>
        <v>0</v>
      </c>
      <c r="Y2985" s="92" t="str">
        <f>VLOOKUP('CM-CIC'!B2916,Annuaire_roster!B:F,4,0)</f>
        <v>OUAQERROUCH Nour-El Houda</v>
      </c>
      <c r="Z2985" s="37" t="s">
        <v>110</v>
      </c>
      <c r="AA2985" s="60" t="s">
        <v>232</v>
      </c>
      <c r="AB2985" s="35" t="s">
        <v>63</v>
      </c>
      <c r="AC2985" s="35" t="s">
        <v>63</v>
      </c>
      <c r="AD2985" s="35" t="s">
        <v>63</v>
      </c>
      <c r="AE2985" s="44" t="s">
        <v>63</v>
      </c>
      <c r="AF2985" s="61"/>
      <c r="AG2985" s="45"/>
    </row>
    <row r="2986" spans="1:33" x14ac:dyDescent="0.2">
      <c r="A2986" s="59">
        <f>+VLOOKUP(B2986,Annuaire_roster!B:G,5,0)</f>
        <v>1443</v>
      </c>
      <c r="B2986" s="78" t="s">
        <v>154</v>
      </c>
      <c r="C2986" s="65"/>
      <c r="D2986" s="65" t="s">
        <v>64</v>
      </c>
      <c r="E2986" s="66"/>
      <c r="F2986" s="66" t="s">
        <v>64</v>
      </c>
      <c r="G2986" s="67"/>
      <c r="H2986" s="67"/>
      <c r="I2986" s="68" t="s">
        <v>63</v>
      </c>
      <c r="J2986" s="48"/>
      <c r="K2986" s="69">
        <v>0</v>
      </c>
      <c r="L2986" s="67">
        <v>0</v>
      </c>
      <c r="M2986" s="70">
        <v>0</v>
      </c>
      <c r="N2986" s="34" t="str">
        <f t="shared" si="478"/>
        <v/>
      </c>
      <c r="O2986" s="38">
        <f t="shared" si="479"/>
        <v>0</v>
      </c>
      <c r="P2986" s="72" t="s">
        <v>94</v>
      </c>
      <c r="Q2986" s="43">
        <v>44814</v>
      </c>
      <c r="R2986" s="35">
        <v>0</v>
      </c>
      <c r="S2986" s="35">
        <v>0</v>
      </c>
      <c r="T2986" s="10" t="str">
        <f t="shared" si="475"/>
        <v>Sem - 37</v>
      </c>
      <c r="U2986" s="10" t="str">
        <f t="shared" si="476"/>
        <v>Septembre</v>
      </c>
      <c r="V2986" s="36" t="s">
        <v>966</v>
      </c>
      <c r="W2986" s="34"/>
      <c r="X2986" s="91">
        <f t="shared" si="477"/>
        <v>0</v>
      </c>
      <c r="Y2986" s="92" t="str">
        <f>VLOOKUP('CM-CIC'!B2917,Annuaire_roster!B:F,4,0)</f>
        <v>HAOUACH Ikram</v>
      </c>
      <c r="Z2986" s="37" t="s">
        <v>110</v>
      </c>
      <c r="AA2986" s="60" t="s">
        <v>232</v>
      </c>
      <c r="AB2986" s="35" t="s">
        <v>63</v>
      </c>
      <c r="AC2986" s="35" t="s">
        <v>63</v>
      </c>
      <c r="AD2986" s="35" t="s">
        <v>63</v>
      </c>
      <c r="AE2986" s="44" t="s">
        <v>63</v>
      </c>
      <c r="AF2986" s="61"/>
      <c r="AG2986" s="45"/>
    </row>
    <row r="2987" spans="1:33" x14ac:dyDescent="0.2">
      <c r="A2987" s="59">
        <f>+VLOOKUP(B2987,Annuaire_roster!B:G,5,0)</f>
        <v>1170</v>
      </c>
      <c r="B2987" s="78" t="s">
        <v>68</v>
      </c>
      <c r="C2987" s="65">
        <v>0.28819444444444442</v>
      </c>
      <c r="D2987" s="65">
        <v>0.29166666666666669</v>
      </c>
      <c r="E2987" s="66">
        <v>0.66666666666666663</v>
      </c>
      <c r="F2987" s="66">
        <v>0.66666666666666663</v>
      </c>
      <c r="G2987" s="67"/>
      <c r="H2987" s="67"/>
      <c r="I2987" s="68" t="s">
        <v>63</v>
      </c>
      <c r="J2987" s="48"/>
      <c r="K2987" s="69">
        <v>0</v>
      </c>
      <c r="L2987" s="67">
        <v>0</v>
      </c>
      <c r="M2987" s="70">
        <v>0</v>
      </c>
      <c r="N2987" s="34">
        <f t="shared" si="478"/>
        <v>0.33333333333333326</v>
      </c>
      <c r="O2987" s="38">
        <f t="shared" si="479"/>
        <v>0.33333333333333326</v>
      </c>
      <c r="P2987" s="72" t="s">
        <v>94</v>
      </c>
      <c r="Q2987" s="43">
        <v>44815</v>
      </c>
      <c r="R2987" s="35">
        <v>0</v>
      </c>
      <c r="S2987" s="35">
        <v>0</v>
      </c>
      <c r="T2987" s="10" t="str">
        <f t="shared" si="475"/>
        <v>Sem - 37</v>
      </c>
      <c r="U2987" s="10" t="str">
        <f t="shared" si="476"/>
        <v>Septembre</v>
      </c>
      <c r="V2987" s="36" t="s">
        <v>967</v>
      </c>
      <c r="W2987" s="34"/>
      <c r="X2987" s="91">
        <f t="shared" si="477"/>
        <v>3.4722222222222099E-3</v>
      </c>
      <c r="Y2987" s="92" t="str">
        <f>VLOOKUP('CM-CIC'!B2918,Annuaire_roster!B:F,4,0)</f>
        <v>HAOUACH Ikram</v>
      </c>
      <c r="Z2987" s="37" t="s">
        <v>110</v>
      </c>
      <c r="AA2987" s="60" t="s">
        <v>232</v>
      </c>
      <c r="AB2987" s="35" t="s">
        <v>63</v>
      </c>
      <c r="AC2987" s="35" t="s">
        <v>63</v>
      </c>
      <c r="AD2987" s="35" t="s">
        <v>63</v>
      </c>
      <c r="AE2987" s="44" t="s">
        <v>63</v>
      </c>
      <c r="AF2987" s="61"/>
      <c r="AG2987" s="45"/>
    </row>
    <row r="2988" spans="1:33" x14ac:dyDescent="0.2">
      <c r="A2988" s="59">
        <f>+VLOOKUP(B2988,Annuaire_roster!B:G,5,0)</f>
        <v>1192</v>
      </c>
      <c r="B2988" s="78" t="s">
        <v>159</v>
      </c>
      <c r="C2988" s="65">
        <v>0.29166666666666669</v>
      </c>
      <c r="D2988" s="65">
        <v>0.29166666666666669</v>
      </c>
      <c r="E2988" s="66">
        <v>0.70833333333333337</v>
      </c>
      <c r="F2988" s="66">
        <v>0.70833333333333337</v>
      </c>
      <c r="G2988" s="67"/>
      <c r="H2988" s="67"/>
      <c r="I2988" s="68" t="s">
        <v>63</v>
      </c>
      <c r="J2988" s="48"/>
      <c r="K2988" s="69">
        <v>0</v>
      </c>
      <c r="L2988" s="67">
        <v>0</v>
      </c>
      <c r="M2988" s="70">
        <v>0</v>
      </c>
      <c r="N2988" s="34">
        <f t="shared" si="478"/>
        <v>0.375</v>
      </c>
      <c r="O2988" s="38">
        <f t="shared" si="479"/>
        <v>0.375</v>
      </c>
      <c r="P2988" s="72" t="s">
        <v>94</v>
      </c>
      <c r="Q2988" s="43">
        <v>44815</v>
      </c>
      <c r="R2988" s="35">
        <v>0</v>
      </c>
      <c r="S2988" s="35">
        <v>0</v>
      </c>
      <c r="T2988" s="10" t="str">
        <f t="shared" si="475"/>
        <v>Sem - 37</v>
      </c>
      <c r="U2988" s="10" t="str">
        <f t="shared" si="476"/>
        <v>Septembre</v>
      </c>
      <c r="V2988" s="36" t="s">
        <v>968</v>
      </c>
      <c r="W2988" s="34"/>
      <c r="X2988" s="91">
        <f t="shared" si="477"/>
        <v>0</v>
      </c>
      <c r="Y2988" s="92" t="str">
        <f>VLOOKUP('CM-CIC'!B2919,Annuaire_roster!B:F,4,0)</f>
        <v>OUAQERROUCH Nour-El Houda</v>
      </c>
      <c r="Z2988" s="37" t="s">
        <v>110</v>
      </c>
      <c r="AA2988" s="60" t="s">
        <v>232</v>
      </c>
      <c r="AB2988" s="35" t="s">
        <v>63</v>
      </c>
      <c r="AC2988" s="35" t="s">
        <v>63</v>
      </c>
      <c r="AD2988" s="35" t="s">
        <v>63</v>
      </c>
      <c r="AE2988" s="44" t="s">
        <v>63</v>
      </c>
      <c r="AF2988" s="61"/>
      <c r="AG2988" s="45"/>
    </row>
    <row r="2989" spans="1:33" x14ac:dyDescent="0.2">
      <c r="A2989" s="59">
        <f>+VLOOKUP(B2989,Annuaire_roster!B:G,5,0)</f>
        <v>1485</v>
      </c>
      <c r="B2989" s="78" t="s">
        <v>178</v>
      </c>
      <c r="C2989" s="65">
        <v>0.29166666666666669</v>
      </c>
      <c r="D2989" s="65">
        <v>0.29166666666666669</v>
      </c>
      <c r="E2989" s="66">
        <v>0.70833333333333337</v>
      </c>
      <c r="F2989" s="66">
        <v>0.70833333333333337</v>
      </c>
      <c r="G2989" s="67"/>
      <c r="H2989" s="67"/>
      <c r="I2989" s="68" t="s">
        <v>63</v>
      </c>
      <c r="J2989" s="48"/>
      <c r="K2989" s="69">
        <v>0</v>
      </c>
      <c r="L2989" s="67">
        <v>0</v>
      </c>
      <c r="M2989" s="70">
        <v>0</v>
      </c>
      <c r="N2989" s="34">
        <f t="shared" si="478"/>
        <v>0.375</v>
      </c>
      <c r="O2989" s="38">
        <f t="shared" si="479"/>
        <v>0.375</v>
      </c>
      <c r="P2989" s="72" t="s">
        <v>94</v>
      </c>
      <c r="Q2989" s="43">
        <v>44815</v>
      </c>
      <c r="R2989" s="35">
        <v>0</v>
      </c>
      <c r="S2989" s="35">
        <v>0</v>
      </c>
      <c r="T2989" s="10" t="str">
        <f t="shared" si="475"/>
        <v>Sem - 37</v>
      </c>
      <c r="U2989" s="10" t="str">
        <f t="shared" si="476"/>
        <v>Septembre</v>
      </c>
      <c r="V2989" s="36" t="s">
        <v>969</v>
      </c>
      <c r="W2989" s="34"/>
      <c r="X2989" s="91">
        <f t="shared" si="477"/>
        <v>0</v>
      </c>
      <c r="Y2989" s="92" t="str">
        <f>VLOOKUP('CM-CIC'!B2920,Annuaire_roster!B:F,4,0)</f>
        <v>OUAQERROUCH Nour-El Houda</v>
      </c>
      <c r="Z2989" s="37" t="s">
        <v>110</v>
      </c>
      <c r="AA2989" s="60" t="s">
        <v>232</v>
      </c>
      <c r="AB2989" s="35" t="s">
        <v>63</v>
      </c>
      <c r="AC2989" s="35" t="s">
        <v>63</v>
      </c>
      <c r="AD2989" s="35" t="s">
        <v>63</v>
      </c>
      <c r="AE2989" s="44" t="s">
        <v>63</v>
      </c>
      <c r="AF2989" s="61"/>
      <c r="AG2989" s="45"/>
    </row>
    <row r="2990" spans="1:33" x14ac:dyDescent="0.2">
      <c r="A2990" s="59">
        <f>+VLOOKUP(B2990,Annuaire_roster!B:G,5,0)</f>
        <v>1463</v>
      </c>
      <c r="B2990" s="78" t="s">
        <v>163</v>
      </c>
      <c r="C2990" s="65">
        <v>0.2902777777777778</v>
      </c>
      <c r="D2990" s="65">
        <v>0.29166666666666669</v>
      </c>
      <c r="E2990" s="66">
        <v>0.70833333333333337</v>
      </c>
      <c r="F2990" s="66">
        <v>0.70833333333333337</v>
      </c>
      <c r="G2990" s="67"/>
      <c r="H2990" s="67"/>
      <c r="I2990" s="68" t="s">
        <v>63</v>
      </c>
      <c r="J2990" s="48"/>
      <c r="K2990" s="69">
        <v>0</v>
      </c>
      <c r="L2990" s="67">
        <v>0</v>
      </c>
      <c r="M2990" s="70">
        <v>0</v>
      </c>
      <c r="N2990" s="34">
        <f t="shared" si="478"/>
        <v>0.375</v>
      </c>
      <c r="O2990" s="38">
        <f t="shared" si="479"/>
        <v>0.375</v>
      </c>
      <c r="P2990" s="72" t="s">
        <v>94</v>
      </c>
      <c r="Q2990" s="43">
        <v>44815</v>
      </c>
      <c r="R2990" s="35">
        <v>0</v>
      </c>
      <c r="S2990" s="35">
        <v>0</v>
      </c>
      <c r="T2990" s="10" t="str">
        <f t="shared" si="475"/>
        <v>Sem - 37</v>
      </c>
      <c r="U2990" s="10" t="str">
        <f t="shared" si="476"/>
        <v>Septembre</v>
      </c>
      <c r="V2990" s="36" t="s">
        <v>970</v>
      </c>
      <c r="W2990" s="34"/>
      <c r="X2990" s="91">
        <f t="shared" si="477"/>
        <v>1.388888888888884E-3</v>
      </c>
      <c r="Y2990" s="92" t="str">
        <f>VLOOKUP('CM-CIC'!B2921,Annuaire_roster!B:F,4,0)</f>
        <v>OUAQERROUCH Nour-El Houda</v>
      </c>
      <c r="Z2990" s="37" t="s">
        <v>110</v>
      </c>
      <c r="AA2990" s="60" t="s">
        <v>232</v>
      </c>
      <c r="AB2990" s="35" t="s">
        <v>63</v>
      </c>
      <c r="AC2990" s="35" t="s">
        <v>63</v>
      </c>
      <c r="AD2990" s="35" t="s">
        <v>63</v>
      </c>
      <c r="AE2990" s="44" t="s">
        <v>63</v>
      </c>
      <c r="AF2990" s="61"/>
      <c r="AG2990" s="45"/>
    </row>
    <row r="2991" spans="1:33" x14ac:dyDescent="0.2">
      <c r="A2991" s="59">
        <f>+VLOOKUP(B2991,Annuaire_roster!B:G,5,0)</f>
        <v>1499</v>
      </c>
      <c r="B2991" s="78" t="s">
        <v>162</v>
      </c>
      <c r="C2991" s="65">
        <v>0.37430555555555556</v>
      </c>
      <c r="D2991" s="65">
        <v>0.375</v>
      </c>
      <c r="E2991" s="66">
        <v>0.79166666666666663</v>
      </c>
      <c r="F2991" s="66">
        <v>0.79166666666666663</v>
      </c>
      <c r="G2991" s="67"/>
      <c r="H2991" s="67"/>
      <c r="I2991" s="68" t="s">
        <v>63</v>
      </c>
      <c r="J2991" s="48"/>
      <c r="K2991" s="69">
        <v>0</v>
      </c>
      <c r="L2991" s="67">
        <v>0</v>
      </c>
      <c r="M2991" s="70">
        <v>0</v>
      </c>
      <c r="N2991" s="34">
        <f t="shared" si="478"/>
        <v>0.37499999999999994</v>
      </c>
      <c r="O2991" s="38">
        <f t="shared" si="479"/>
        <v>0.37499999999999994</v>
      </c>
      <c r="P2991" s="72" t="s">
        <v>94</v>
      </c>
      <c r="Q2991" s="43">
        <v>44815</v>
      </c>
      <c r="R2991" s="35">
        <v>0</v>
      </c>
      <c r="S2991" s="35">
        <v>0</v>
      </c>
      <c r="T2991" s="10" t="str">
        <f t="shared" si="475"/>
        <v>Sem - 37</v>
      </c>
      <c r="U2991" s="10" t="str">
        <f t="shared" si="476"/>
        <v>Septembre</v>
      </c>
      <c r="V2991" s="36" t="s">
        <v>971</v>
      </c>
      <c r="W2991" s="34"/>
      <c r="X2991" s="91">
        <f t="shared" si="477"/>
        <v>0</v>
      </c>
      <c r="Y2991" s="92" t="str">
        <f>VLOOKUP('CM-CIC'!B2922,Annuaire_roster!B:F,4,0)</f>
        <v>HAOUACH Ikram</v>
      </c>
      <c r="Z2991" s="37" t="s">
        <v>110</v>
      </c>
      <c r="AA2991" s="60" t="s">
        <v>232</v>
      </c>
      <c r="AB2991" s="35" t="s">
        <v>63</v>
      </c>
      <c r="AC2991" s="35" t="s">
        <v>63</v>
      </c>
      <c r="AD2991" s="35" t="s">
        <v>63</v>
      </c>
      <c r="AE2991" s="44" t="s">
        <v>63</v>
      </c>
      <c r="AF2991" s="61"/>
      <c r="AG2991" s="45"/>
    </row>
    <row r="2992" spans="1:33" x14ac:dyDescent="0.2">
      <c r="A2992" s="59">
        <f>+VLOOKUP(B2992,Annuaire_roster!B:G,5,0)</f>
        <v>971</v>
      </c>
      <c r="B2992" s="78" t="s">
        <v>44</v>
      </c>
      <c r="C2992" s="65">
        <v>0.4152777777777778</v>
      </c>
      <c r="D2992" s="65">
        <v>0.41666666666666669</v>
      </c>
      <c r="E2992" s="66">
        <v>0.83333333333333337</v>
      </c>
      <c r="F2992" s="66">
        <v>0.83333333333333337</v>
      </c>
      <c r="G2992" s="67"/>
      <c r="H2992" s="67"/>
      <c r="I2992" s="68" t="s">
        <v>63</v>
      </c>
      <c r="J2992" s="48"/>
      <c r="K2992" s="69">
        <v>0</v>
      </c>
      <c r="L2992" s="67">
        <v>0</v>
      </c>
      <c r="M2992" s="70">
        <v>0</v>
      </c>
      <c r="N2992" s="34">
        <f t="shared" si="478"/>
        <v>0.375</v>
      </c>
      <c r="O2992" s="38">
        <f t="shared" si="479"/>
        <v>0.375</v>
      </c>
      <c r="P2992" s="72" t="s">
        <v>94</v>
      </c>
      <c r="Q2992" s="43">
        <v>44815</v>
      </c>
      <c r="R2992" s="35">
        <v>0</v>
      </c>
      <c r="S2992" s="35">
        <v>0</v>
      </c>
      <c r="T2992" s="10" t="str">
        <f t="shared" si="475"/>
        <v>Sem - 37</v>
      </c>
      <c r="U2992" s="10" t="str">
        <f t="shared" si="476"/>
        <v>Septembre</v>
      </c>
      <c r="V2992" s="36" t="s">
        <v>972</v>
      </c>
      <c r="W2992" s="34"/>
      <c r="X2992" s="91">
        <f t="shared" si="477"/>
        <v>1.388888888888884E-3</v>
      </c>
      <c r="Y2992" s="92" t="str">
        <f>VLOOKUP('CM-CIC'!B2923,Annuaire_roster!B:F,4,0)</f>
        <v>HAOUACH Ikram</v>
      </c>
      <c r="Z2992" s="37" t="s">
        <v>110</v>
      </c>
      <c r="AA2992" s="60" t="s">
        <v>232</v>
      </c>
      <c r="AB2992" s="35" t="s">
        <v>63</v>
      </c>
      <c r="AC2992" s="35" t="s">
        <v>63</v>
      </c>
      <c r="AD2992" s="35" t="s">
        <v>63</v>
      </c>
      <c r="AE2992" s="44" t="s">
        <v>63</v>
      </c>
      <c r="AF2992" s="61"/>
      <c r="AG2992" s="45"/>
    </row>
    <row r="2993" spans="1:33" x14ac:dyDescent="0.2">
      <c r="A2993" s="59">
        <f>+VLOOKUP(B2993,Annuaire_roster!B:G,5,0)</f>
        <v>1443</v>
      </c>
      <c r="B2993" s="78" t="s">
        <v>154</v>
      </c>
      <c r="C2993" s="65">
        <v>0.41666666666666669</v>
      </c>
      <c r="D2993" s="65">
        <v>0.41666666666666669</v>
      </c>
      <c r="E2993" s="66">
        <v>0.83333333333333337</v>
      </c>
      <c r="F2993" s="66">
        <v>0.83333333333333337</v>
      </c>
      <c r="G2993" s="67"/>
      <c r="H2993" s="67"/>
      <c r="I2993" s="68" t="s">
        <v>63</v>
      </c>
      <c r="J2993" s="48"/>
      <c r="K2993" s="69">
        <v>0</v>
      </c>
      <c r="L2993" s="67">
        <v>0</v>
      </c>
      <c r="M2993" s="70">
        <v>0</v>
      </c>
      <c r="N2993" s="34">
        <f t="shared" si="478"/>
        <v>0.375</v>
      </c>
      <c r="O2993" s="38">
        <f t="shared" si="479"/>
        <v>0.375</v>
      </c>
      <c r="P2993" s="72" t="s">
        <v>94</v>
      </c>
      <c r="Q2993" s="43">
        <v>44815</v>
      </c>
      <c r="R2993" s="35">
        <v>0</v>
      </c>
      <c r="S2993" s="35">
        <v>0</v>
      </c>
      <c r="T2993" s="10" t="str">
        <f t="shared" si="475"/>
        <v>Sem - 37</v>
      </c>
      <c r="U2993" s="10" t="str">
        <f t="shared" si="476"/>
        <v>Septembre</v>
      </c>
      <c r="V2993" s="36" t="s">
        <v>973</v>
      </c>
      <c r="W2993" s="34"/>
      <c r="X2993" s="91">
        <f t="shared" si="477"/>
        <v>0</v>
      </c>
      <c r="Y2993" s="92" t="str">
        <f>VLOOKUP('CM-CIC'!B2924,Annuaire_roster!B:F,4,0)</f>
        <v>OUAQERROUCH Nour-El Houda</v>
      </c>
      <c r="Z2993" s="37" t="s">
        <v>110</v>
      </c>
      <c r="AA2993" s="60" t="s">
        <v>232</v>
      </c>
      <c r="AB2993" s="35" t="s">
        <v>63</v>
      </c>
      <c r="AC2993" s="35" t="s">
        <v>63</v>
      </c>
      <c r="AD2993" s="35" t="s">
        <v>63</v>
      </c>
      <c r="AE2993" s="44" t="s">
        <v>63</v>
      </c>
      <c r="AF2993" s="61"/>
      <c r="AG2993" s="45"/>
    </row>
    <row r="2994" spans="1:33" x14ac:dyDescent="0.2">
      <c r="A2994" s="59">
        <f>+VLOOKUP(B2994,Annuaire_roster!B:G,5,0)</f>
        <v>1397</v>
      </c>
      <c r="B2994" s="78" t="s">
        <v>145</v>
      </c>
      <c r="C2994" s="65">
        <v>0.45833333333333331</v>
      </c>
      <c r="D2994" s="65">
        <v>0.45833333333333331</v>
      </c>
      <c r="E2994" s="66">
        <v>0.83333333333333337</v>
      </c>
      <c r="F2994" s="66">
        <v>0.83333333333333337</v>
      </c>
      <c r="G2994" s="67"/>
      <c r="H2994" s="67"/>
      <c r="I2994" s="68" t="s">
        <v>63</v>
      </c>
      <c r="J2994" s="48"/>
      <c r="K2994" s="69">
        <v>0</v>
      </c>
      <c r="L2994" s="67">
        <v>0</v>
      </c>
      <c r="M2994" s="70">
        <v>0</v>
      </c>
      <c r="N2994" s="34">
        <f t="shared" si="478"/>
        <v>0.33333333333333337</v>
      </c>
      <c r="O2994" s="38">
        <f t="shared" si="479"/>
        <v>0.33333333333333337</v>
      </c>
      <c r="P2994" s="72" t="s">
        <v>94</v>
      </c>
      <c r="Q2994" s="43">
        <v>44815</v>
      </c>
      <c r="R2994" s="35">
        <v>0</v>
      </c>
      <c r="S2994" s="35">
        <v>0</v>
      </c>
      <c r="T2994" s="10" t="str">
        <f t="shared" si="475"/>
        <v>Sem - 37</v>
      </c>
      <c r="U2994" s="10" t="str">
        <f t="shared" si="476"/>
        <v>Septembre</v>
      </c>
      <c r="V2994" s="36" t="s">
        <v>974</v>
      </c>
      <c r="W2994" s="34"/>
      <c r="X2994" s="91">
        <f t="shared" si="477"/>
        <v>0</v>
      </c>
      <c r="Y2994" s="92" t="str">
        <f>VLOOKUP('CM-CIC'!B2925,Annuaire_roster!B:F,4,0)</f>
        <v>OUAQERROUCH Nour-El Houda</v>
      </c>
      <c r="Z2994" s="37" t="s">
        <v>110</v>
      </c>
      <c r="AA2994" s="60" t="s">
        <v>232</v>
      </c>
      <c r="AB2994" s="35" t="s">
        <v>63</v>
      </c>
      <c r="AC2994" s="35" t="s">
        <v>63</v>
      </c>
      <c r="AD2994" s="35" t="s">
        <v>63</v>
      </c>
      <c r="AE2994" s="44" t="s">
        <v>63</v>
      </c>
      <c r="AF2994" s="61"/>
      <c r="AG2994" s="45"/>
    </row>
    <row r="2995" spans="1:33" x14ac:dyDescent="0.2">
      <c r="A2995" s="59">
        <f>+VLOOKUP(B2995,Annuaire_roster!B:G,5,0)</f>
        <v>364</v>
      </c>
      <c r="B2995" s="78" t="s">
        <v>184</v>
      </c>
      <c r="C2995" s="65"/>
      <c r="D2995" s="65" t="s">
        <v>64</v>
      </c>
      <c r="E2995" s="66"/>
      <c r="F2995" s="66" t="s">
        <v>64</v>
      </c>
      <c r="G2995" s="67"/>
      <c r="H2995" s="67"/>
      <c r="I2995" s="68" t="s">
        <v>63</v>
      </c>
      <c r="J2995" s="48"/>
      <c r="K2995" s="69">
        <v>0</v>
      </c>
      <c r="L2995" s="67">
        <v>0</v>
      </c>
      <c r="M2995" s="70">
        <v>0</v>
      </c>
      <c r="N2995" s="34" t="str">
        <f t="shared" si="478"/>
        <v/>
      </c>
      <c r="O2995" s="38">
        <f t="shared" si="479"/>
        <v>0</v>
      </c>
      <c r="P2995" s="72" t="s">
        <v>94</v>
      </c>
      <c r="Q2995" s="43">
        <v>44815</v>
      </c>
      <c r="R2995" s="35">
        <v>0</v>
      </c>
      <c r="S2995" s="35">
        <v>0</v>
      </c>
      <c r="T2995" s="10" t="str">
        <f t="shared" si="475"/>
        <v>Sem - 37</v>
      </c>
      <c r="U2995" s="10" t="str">
        <f t="shared" si="476"/>
        <v>Septembre</v>
      </c>
      <c r="V2995" s="36" t="s">
        <v>975</v>
      </c>
      <c r="W2995" s="34"/>
      <c r="X2995" s="91">
        <f t="shared" si="477"/>
        <v>0</v>
      </c>
      <c r="Y2995" s="92" t="str">
        <f>VLOOKUP('CM-CIC'!B2926,Annuaire_roster!B:F,4,0)</f>
        <v>OUAQERROUCH Nour-El Houda</v>
      </c>
      <c r="Z2995" s="37" t="s">
        <v>110</v>
      </c>
      <c r="AA2995" s="60" t="s">
        <v>232</v>
      </c>
      <c r="AB2995" s="35" t="s">
        <v>63</v>
      </c>
      <c r="AC2995" s="35" t="s">
        <v>63</v>
      </c>
      <c r="AD2995" s="35" t="s">
        <v>63</v>
      </c>
      <c r="AE2995" s="44" t="s">
        <v>63</v>
      </c>
      <c r="AF2995" s="61"/>
      <c r="AG2995" s="45"/>
    </row>
    <row r="2996" spans="1:33" x14ac:dyDescent="0.2">
      <c r="A2996" s="59">
        <f>+VLOOKUP(B2996,Annuaire_roster!B:G,5,0)</f>
        <v>669</v>
      </c>
      <c r="B2996" s="78" t="s">
        <v>99</v>
      </c>
      <c r="C2996" s="65"/>
      <c r="D2996" s="65" t="s">
        <v>64</v>
      </c>
      <c r="E2996" s="66"/>
      <c r="F2996" s="66" t="s">
        <v>64</v>
      </c>
      <c r="G2996" s="67"/>
      <c r="H2996" s="67"/>
      <c r="I2996" s="68" t="s">
        <v>63</v>
      </c>
      <c r="J2996" s="48"/>
      <c r="K2996" s="69">
        <v>0</v>
      </c>
      <c r="L2996" s="67">
        <v>0</v>
      </c>
      <c r="M2996" s="70">
        <v>0</v>
      </c>
      <c r="N2996" s="34" t="str">
        <f t="shared" si="478"/>
        <v/>
      </c>
      <c r="O2996" s="38">
        <f t="shared" si="479"/>
        <v>0</v>
      </c>
      <c r="P2996" s="72" t="s">
        <v>94</v>
      </c>
      <c r="Q2996" s="43">
        <v>44815</v>
      </c>
      <c r="R2996" s="35">
        <v>0</v>
      </c>
      <c r="S2996" s="35">
        <v>0</v>
      </c>
      <c r="T2996" s="10" t="str">
        <f t="shared" si="475"/>
        <v>Sem - 37</v>
      </c>
      <c r="U2996" s="10" t="str">
        <f t="shared" si="476"/>
        <v>Septembre</v>
      </c>
      <c r="V2996" s="36" t="s">
        <v>976</v>
      </c>
      <c r="W2996" s="34"/>
      <c r="X2996" s="91">
        <f t="shared" si="477"/>
        <v>0</v>
      </c>
      <c r="Y2996" s="92" t="str">
        <f>VLOOKUP('CM-CIC'!B2927,Annuaire_roster!B:F,4,0)</f>
        <v>OUAQERROUCH Nour-El Houda</v>
      </c>
      <c r="Z2996" s="37" t="s">
        <v>110</v>
      </c>
      <c r="AA2996" s="60" t="s">
        <v>232</v>
      </c>
      <c r="AB2996" s="35" t="s">
        <v>63</v>
      </c>
      <c r="AC2996" s="35" t="s">
        <v>63</v>
      </c>
      <c r="AD2996" s="35" t="s">
        <v>63</v>
      </c>
      <c r="AE2996" s="44" t="s">
        <v>63</v>
      </c>
      <c r="AF2996" s="61"/>
      <c r="AG2996" s="45"/>
    </row>
    <row r="2997" spans="1:33" x14ac:dyDescent="0.2">
      <c r="A2997" s="59">
        <f>+VLOOKUP(B2997,Annuaire_roster!B:G,5,0)</f>
        <v>742</v>
      </c>
      <c r="B2997" s="78" t="s">
        <v>100</v>
      </c>
      <c r="C2997" s="65"/>
      <c r="D2997" s="65" t="s">
        <v>64</v>
      </c>
      <c r="E2997" s="66"/>
      <c r="F2997" s="66" t="s">
        <v>64</v>
      </c>
      <c r="G2997" s="67"/>
      <c r="H2997" s="67"/>
      <c r="I2997" s="68" t="s">
        <v>63</v>
      </c>
      <c r="J2997" s="48"/>
      <c r="K2997" s="69">
        <v>0</v>
      </c>
      <c r="L2997" s="67">
        <v>0</v>
      </c>
      <c r="M2997" s="70">
        <v>0</v>
      </c>
      <c r="N2997" s="34" t="str">
        <f t="shared" si="478"/>
        <v/>
      </c>
      <c r="O2997" s="38">
        <f t="shared" si="479"/>
        <v>0</v>
      </c>
      <c r="P2997" s="72" t="s">
        <v>94</v>
      </c>
      <c r="Q2997" s="43">
        <v>44815</v>
      </c>
      <c r="R2997" s="35">
        <v>0</v>
      </c>
      <c r="S2997" s="35">
        <v>0</v>
      </c>
      <c r="T2997" s="10" t="str">
        <f t="shared" si="475"/>
        <v>Sem - 37</v>
      </c>
      <c r="U2997" s="10" t="str">
        <f t="shared" si="476"/>
        <v>Septembre</v>
      </c>
      <c r="V2997" s="36" t="s">
        <v>977</v>
      </c>
      <c r="W2997" s="34"/>
      <c r="X2997" s="91">
        <f t="shared" si="477"/>
        <v>0</v>
      </c>
      <c r="Y2997" s="92" t="str">
        <f>VLOOKUP('CM-CIC'!B2928,Annuaire_roster!B:F,4,0)</f>
        <v>OUAQERROUCH Nour-El Houda</v>
      </c>
      <c r="Z2997" s="37" t="s">
        <v>110</v>
      </c>
      <c r="AA2997" s="60" t="s">
        <v>232</v>
      </c>
      <c r="AB2997" s="35" t="s">
        <v>63</v>
      </c>
      <c r="AC2997" s="35" t="s">
        <v>63</v>
      </c>
      <c r="AD2997" s="35" t="s">
        <v>63</v>
      </c>
      <c r="AE2997" s="44" t="s">
        <v>63</v>
      </c>
      <c r="AF2997" s="61"/>
      <c r="AG2997" s="45"/>
    </row>
    <row r="2998" spans="1:33" x14ac:dyDescent="0.2">
      <c r="A2998" s="59">
        <f>+VLOOKUP(B2998,Annuaire_roster!B:G,5,0)</f>
        <v>952</v>
      </c>
      <c r="B2998" s="78" t="s">
        <v>101</v>
      </c>
      <c r="C2998" s="65"/>
      <c r="D2998" s="65" t="s">
        <v>64</v>
      </c>
      <c r="E2998" s="66"/>
      <c r="F2998" s="66" t="s">
        <v>64</v>
      </c>
      <c r="G2998" s="67"/>
      <c r="H2998" s="67"/>
      <c r="I2998" s="68" t="s">
        <v>63</v>
      </c>
      <c r="J2998" s="48"/>
      <c r="K2998" s="69">
        <v>0</v>
      </c>
      <c r="L2998" s="67">
        <v>0</v>
      </c>
      <c r="M2998" s="70">
        <v>0</v>
      </c>
      <c r="N2998" s="34" t="str">
        <f t="shared" si="478"/>
        <v/>
      </c>
      <c r="O2998" s="38">
        <f t="shared" si="479"/>
        <v>0</v>
      </c>
      <c r="P2998" s="72" t="s">
        <v>94</v>
      </c>
      <c r="Q2998" s="43">
        <v>44815</v>
      </c>
      <c r="R2998" s="35">
        <v>0</v>
      </c>
      <c r="S2998" s="35">
        <v>0</v>
      </c>
      <c r="T2998" s="10" t="str">
        <f t="shared" si="475"/>
        <v>Sem - 37</v>
      </c>
      <c r="U2998" s="10" t="str">
        <f t="shared" si="476"/>
        <v>Septembre</v>
      </c>
      <c r="V2998" s="36" t="s">
        <v>978</v>
      </c>
      <c r="W2998" s="34"/>
      <c r="X2998" s="91">
        <f t="shared" si="477"/>
        <v>0</v>
      </c>
      <c r="Y2998" s="92" t="str">
        <f>VLOOKUP('CM-CIC'!B2929,Annuaire_roster!B:F,4,0)</f>
        <v>HAOUACH Ikram</v>
      </c>
      <c r="Z2998" s="37" t="s">
        <v>110</v>
      </c>
      <c r="AA2998" s="60" t="s">
        <v>232</v>
      </c>
      <c r="AB2998" s="35" t="s">
        <v>63</v>
      </c>
      <c r="AC2998" s="35" t="s">
        <v>63</v>
      </c>
      <c r="AD2998" s="35" t="s">
        <v>63</v>
      </c>
      <c r="AE2998" s="44" t="s">
        <v>63</v>
      </c>
      <c r="AF2998" s="61"/>
      <c r="AG2998" s="45"/>
    </row>
    <row r="2999" spans="1:33" x14ac:dyDescent="0.2">
      <c r="A2999" s="59">
        <f>+VLOOKUP(B2999,Annuaire_roster!B:G,5,0)</f>
        <v>949</v>
      </c>
      <c r="B2999" s="78" t="s">
        <v>102</v>
      </c>
      <c r="C2999" s="65"/>
      <c r="D2999" s="65" t="s">
        <v>64</v>
      </c>
      <c r="E2999" s="66"/>
      <c r="F2999" s="66" t="s">
        <v>64</v>
      </c>
      <c r="G2999" s="67"/>
      <c r="H2999" s="67"/>
      <c r="I2999" s="68" t="s">
        <v>63</v>
      </c>
      <c r="J2999" s="48"/>
      <c r="K2999" s="69">
        <v>0</v>
      </c>
      <c r="L2999" s="67">
        <v>0</v>
      </c>
      <c r="M2999" s="70">
        <v>0</v>
      </c>
      <c r="N2999" s="34" t="str">
        <f t="shared" si="478"/>
        <v/>
      </c>
      <c r="O2999" s="38">
        <f t="shared" si="479"/>
        <v>0</v>
      </c>
      <c r="P2999" s="72" t="s">
        <v>94</v>
      </c>
      <c r="Q2999" s="43">
        <v>44815</v>
      </c>
      <c r="R2999" s="35">
        <v>0</v>
      </c>
      <c r="S2999" s="35">
        <v>0</v>
      </c>
      <c r="T2999" s="10" t="str">
        <f t="shared" si="475"/>
        <v>Sem - 37</v>
      </c>
      <c r="U2999" s="10" t="str">
        <f t="shared" si="476"/>
        <v>Septembre</v>
      </c>
      <c r="V2999" s="36" t="s">
        <v>979</v>
      </c>
      <c r="W2999" s="34"/>
      <c r="X2999" s="91">
        <f t="shared" si="477"/>
        <v>0</v>
      </c>
      <c r="Y2999" s="92" t="str">
        <f>VLOOKUP('CM-CIC'!B2930,Annuaire_roster!B:F,4,0)</f>
        <v>OUAQERROUCH Nour-El Houda</v>
      </c>
      <c r="Z2999" s="37" t="s">
        <v>110</v>
      </c>
      <c r="AA2999" s="60" t="s">
        <v>232</v>
      </c>
      <c r="AB2999" s="35" t="s">
        <v>63</v>
      </c>
      <c r="AC2999" s="35" t="s">
        <v>63</v>
      </c>
      <c r="AD2999" s="35" t="s">
        <v>63</v>
      </c>
      <c r="AE2999" s="44" t="s">
        <v>63</v>
      </c>
      <c r="AF2999" s="61"/>
      <c r="AG2999" s="45"/>
    </row>
    <row r="3000" spans="1:33" x14ac:dyDescent="0.2">
      <c r="A3000" s="59">
        <f>+VLOOKUP(B3000,Annuaire_roster!B:G,5,0)</f>
        <v>1007</v>
      </c>
      <c r="B3000" s="78" t="s">
        <v>103</v>
      </c>
      <c r="C3000" s="65"/>
      <c r="D3000" s="65" t="s">
        <v>64</v>
      </c>
      <c r="E3000" s="66"/>
      <c r="F3000" s="66" t="s">
        <v>64</v>
      </c>
      <c r="G3000" s="67"/>
      <c r="H3000" s="67"/>
      <c r="I3000" s="68" t="s">
        <v>63</v>
      </c>
      <c r="J3000" s="48"/>
      <c r="K3000" s="69">
        <v>0</v>
      </c>
      <c r="L3000" s="67">
        <v>0</v>
      </c>
      <c r="M3000" s="70">
        <v>0</v>
      </c>
      <c r="N3000" s="34" t="str">
        <f t="shared" si="478"/>
        <v/>
      </c>
      <c r="O3000" s="38">
        <f t="shared" si="479"/>
        <v>0</v>
      </c>
      <c r="P3000" s="72" t="s">
        <v>94</v>
      </c>
      <c r="Q3000" s="43">
        <v>44815</v>
      </c>
      <c r="R3000" s="35">
        <v>0</v>
      </c>
      <c r="S3000" s="35">
        <v>0</v>
      </c>
      <c r="T3000" s="10" t="str">
        <f t="shared" si="475"/>
        <v>Sem - 37</v>
      </c>
      <c r="U3000" s="10" t="str">
        <f t="shared" si="476"/>
        <v>Septembre</v>
      </c>
      <c r="V3000" s="36" t="s">
        <v>980</v>
      </c>
      <c r="W3000" s="34"/>
      <c r="X3000" s="91">
        <f t="shared" si="477"/>
        <v>0</v>
      </c>
      <c r="Y3000" s="92" t="str">
        <f>VLOOKUP('CM-CIC'!B2931,Annuaire_roster!B:F,4,0)</f>
        <v>HAOUACH Ikram</v>
      </c>
      <c r="Z3000" s="37" t="s">
        <v>110</v>
      </c>
      <c r="AA3000" s="60" t="s">
        <v>232</v>
      </c>
      <c r="AB3000" s="35" t="s">
        <v>63</v>
      </c>
      <c r="AC3000" s="35" t="s">
        <v>63</v>
      </c>
      <c r="AD3000" s="35" t="s">
        <v>63</v>
      </c>
      <c r="AE3000" s="44" t="s">
        <v>63</v>
      </c>
      <c r="AF3000" s="61"/>
      <c r="AG3000" s="45"/>
    </row>
    <row r="3001" spans="1:33" x14ac:dyDescent="0.2">
      <c r="A3001" s="59">
        <f>+VLOOKUP(B3001,Annuaire_roster!B:G,5,0)</f>
        <v>1008</v>
      </c>
      <c r="B3001" s="78" t="s">
        <v>104</v>
      </c>
      <c r="C3001" s="65"/>
      <c r="D3001" s="65" t="s">
        <v>64</v>
      </c>
      <c r="E3001" s="66"/>
      <c r="F3001" s="66" t="s">
        <v>64</v>
      </c>
      <c r="G3001" s="67"/>
      <c r="H3001" s="67"/>
      <c r="I3001" s="68" t="s">
        <v>63</v>
      </c>
      <c r="J3001" s="48"/>
      <c r="K3001" s="69">
        <v>0</v>
      </c>
      <c r="L3001" s="67">
        <v>0</v>
      </c>
      <c r="M3001" s="70">
        <v>0</v>
      </c>
      <c r="N3001" s="34" t="str">
        <f t="shared" si="478"/>
        <v/>
      </c>
      <c r="O3001" s="38">
        <f t="shared" si="479"/>
        <v>0</v>
      </c>
      <c r="P3001" s="72" t="s">
        <v>94</v>
      </c>
      <c r="Q3001" s="43">
        <v>44815</v>
      </c>
      <c r="R3001" s="35">
        <v>0</v>
      </c>
      <c r="S3001" s="35">
        <v>0</v>
      </c>
      <c r="T3001" s="10" t="str">
        <f t="shared" si="475"/>
        <v>Sem - 37</v>
      </c>
      <c r="U3001" s="10" t="str">
        <f t="shared" si="476"/>
        <v>Septembre</v>
      </c>
      <c r="V3001" s="36" t="s">
        <v>981</v>
      </c>
      <c r="W3001" s="34"/>
      <c r="X3001" s="91">
        <f t="shared" si="477"/>
        <v>0</v>
      </c>
      <c r="Y3001" s="92" t="str">
        <f>VLOOKUP('CM-CIC'!B2932,Annuaire_roster!B:F,4,0)</f>
        <v>OUAQERROUCH Nour-El Houda</v>
      </c>
      <c r="Z3001" s="37" t="s">
        <v>110</v>
      </c>
      <c r="AA3001" s="60" t="s">
        <v>232</v>
      </c>
      <c r="AB3001" s="35" t="s">
        <v>63</v>
      </c>
      <c r="AC3001" s="35" t="s">
        <v>63</v>
      </c>
      <c r="AD3001" s="35" t="s">
        <v>63</v>
      </c>
      <c r="AE3001" s="44" t="s">
        <v>63</v>
      </c>
      <c r="AF3001" s="61"/>
      <c r="AG3001" s="45"/>
    </row>
    <row r="3002" spans="1:33" x14ac:dyDescent="0.2">
      <c r="A3002" s="59">
        <f>+VLOOKUP(B3002,Annuaire_roster!B:G,5,0)</f>
        <v>1009</v>
      </c>
      <c r="B3002" s="78" t="s">
        <v>48</v>
      </c>
      <c r="C3002" s="65"/>
      <c r="D3002" s="65" t="s">
        <v>64</v>
      </c>
      <c r="E3002" s="66"/>
      <c r="F3002" s="66" t="s">
        <v>64</v>
      </c>
      <c r="G3002" s="67"/>
      <c r="H3002" s="67"/>
      <c r="I3002" s="68" t="s">
        <v>63</v>
      </c>
      <c r="J3002" s="48"/>
      <c r="K3002" s="69">
        <v>0</v>
      </c>
      <c r="L3002" s="67">
        <v>0</v>
      </c>
      <c r="M3002" s="70">
        <v>0</v>
      </c>
      <c r="N3002" s="34" t="str">
        <f t="shared" si="478"/>
        <v/>
      </c>
      <c r="O3002" s="38">
        <f t="shared" si="479"/>
        <v>0</v>
      </c>
      <c r="P3002" s="72" t="s">
        <v>94</v>
      </c>
      <c r="Q3002" s="43">
        <v>44815</v>
      </c>
      <c r="R3002" s="35">
        <v>0</v>
      </c>
      <c r="S3002" s="35">
        <v>0</v>
      </c>
      <c r="T3002" s="10" t="str">
        <f t="shared" si="475"/>
        <v>Sem - 37</v>
      </c>
      <c r="U3002" s="10" t="str">
        <f t="shared" si="476"/>
        <v>Septembre</v>
      </c>
      <c r="V3002" s="36" t="s">
        <v>982</v>
      </c>
      <c r="W3002" s="34"/>
      <c r="X3002" s="91">
        <f t="shared" si="477"/>
        <v>0</v>
      </c>
      <c r="Y3002" s="92" t="str">
        <f>VLOOKUP('CM-CIC'!B2933,Annuaire_roster!B:F,4,0)</f>
        <v>OUAQERROUCH Nour-El Houda</v>
      </c>
      <c r="Z3002" s="37" t="s">
        <v>110</v>
      </c>
      <c r="AA3002" s="60" t="s">
        <v>232</v>
      </c>
      <c r="AB3002" s="35" t="s">
        <v>63</v>
      </c>
      <c r="AC3002" s="35" t="s">
        <v>63</v>
      </c>
      <c r="AD3002" s="35" t="s">
        <v>63</v>
      </c>
      <c r="AE3002" s="44" t="s">
        <v>63</v>
      </c>
      <c r="AF3002" s="61"/>
      <c r="AG3002" s="45"/>
    </row>
    <row r="3003" spans="1:33" x14ac:dyDescent="0.2">
      <c r="A3003" s="59">
        <f>+VLOOKUP(B3003,Annuaire_roster!B:G,5,0)</f>
        <v>1131</v>
      </c>
      <c r="B3003" s="78" t="s">
        <v>179</v>
      </c>
      <c r="C3003" s="65"/>
      <c r="D3003" s="65" t="s">
        <v>64</v>
      </c>
      <c r="E3003" s="66"/>
      <c r="F3003" s="66" t="s">
        <v>64</v>
      </c>
      <c r="G3003" s="67"/>
      <c r="H3003" s="67"/>
      <c r="I3003" s="68" t="s">
        <v>63</v>
      </c>
      <c r="J3003" s="48"/>
      <c r="K3003" s="69">
        <v>0</v>
      </c>
      <c r="L3003" s="67">
        <v>0</v>
      </c>
      <c r="M3003" s="70">
        <v>0</v>
      </c>
      <c r="N3003" s="34" t="str">
        <f t="shared" si="478"/>
        <v/>
      </c>
      <c r="O3003" s="38">
        <f t="shared" si="479"/>
        <v>0</v>
      </c>
      <c r="P3003" s="72" t="s">
        <v>94</v>
      </c>
      <c r="Q3003" s="43">
        <v>44815</v>
      </c>
      <c r="R3003" s="35">
        <v>0</v>
      </c>
      <c r="S3003" s="35">
        <v>0</v>
      </c>
      <c r="T3003" s="10" t="str">
        <f t="shared" si="475"/>
        <v>Sem - 37</v>
      </c>
      <c r="U3003" s="10" t="str">
        <f t="shared" si="476"/>
        <v>Septembre</v>
      </c>
      <c r="V3003" s="36" t="s">
        <v>983</v>
      </c>
      <c r="W3003" s="34"/>
      <c r="X3003" s="91">
        <f t="shared" si="477"/>
        <v>0</v>
      </c>
      <c r="Y3003" s="92" t="str">
        <f>VLOOKUP('CM-CIC'!B2934,Annuaire_roster!B:F,4,0)</f>
        <v>HAOUACH Ikram</v>
      </c>
      <c r="Z3003" s="37" t="s">
        <v>110</v>
      </c>
      <c r="AA3003" s="60" t="s">
        <v>232</v>
      </c>
      <c r="AB3003" s="35" t="s">
        <v>63</v>
      </c>
      <c r="AC3003" s="35" t="s">
        <v>63</v>
      </c>
      <c r="AD3003" s="35" t="s">
        <v>63</v>
      </c>
      <c r="AE3003" s="44" t="s">
        <v>63</v>
      </c>
      <c r="AF3003" s="61"/>
      <c r="AG3003" s="45"/>
    </row>
    <row r="3004" spans="1:33" x14ac:dyDescent="0.2">
      <c r="A3004" s="59">
        <f>+VLOOKUP(B3004,Annuaire_roster!B:G,5,0)</f>
        <v>1145</v>
      </c>
      <c r="B3004" s="78" t="s">
        <v>74</v>
      </c>
      <c r="C3004" s="65"/>
      <c r="D3004" s="65" t="s">
        <v>64</v>
      </c>
      <c r="E3004" s="66"/>
      <c r="F3004" s="66" t="s">
        <v>64</v>
      </c>
      <c r="G3004" s="67"/>
      <c r="H3004" s="67"/>
      <c r="I3004" s="68" t="s">
        <v>63</v>
      </c>
      <c r="J3004" s="48"/>
      <c r="K3004" s="69">
        <v>0</v>
      </c>
      <c r="L3004" s="67">
        <v>0</v>
      </c>
      <c r="M3004" s="70">
        <v>0</v>
      </c>
      <c r="N3004" s="34" t="str">
        <f t="shared" si="478"/>
        <v/>
      </c>
      <c r="O3004" s="38">
        <f t="shared" si="479"/>
        <v>0</v>
      </c>
      <c r="P3004" s="72" t="s">
        <v>94</v>
      </c>
      <c r="Q3004" s="43">
        <v>44815</v>
      </c>
      <c r="R3004" s="35">
        <v>0</v>
      </c>
      <c r="S3004" s="35">
        <v>0</v>
      </c>
      <c r="T3004" s="10" t="str">
        <f t="shared" si="475"/>
        <v>Sem - 37</v>
      </c>
      <c r="U3004" s="10" t="str">
        <f t="shared" si="476"/>
        <v>Septembre</v>
      </c>
      <c r="V3004" s="36" t="s">
        <v>984</v>
      </c>
      <c r="W3004" s="34"/>
      <c r="X3004" s="91">
        <f t="shared" si="477"/>
        <v>0</v>
      </c>
      <c r="Y3004" s="92" t="str">
        <f>VLOOKUP('CM-CIC'!B2935,Annuaire_roster!B:F,4,0)</f>
        <v>HAOUACH Ikram</v>
      </c>
      <c r="Z3004" s="37" t="s">
        <v>110</v>
      </c>
      <c r="AA3004" s="60" t="s">
        <v>232</v>
      </c>
      <c r="AB3004" s="35" t="s">
        <v>63</v>
      </c>
      <c r="AC3004" s="35" t="s">
        <v>63</v>
      </c>
      <c r="AD3004" s="35" t="s">
        <v>63</v>
      </c>
      <c r="AE3004" s="44" t="s">
        <v>63</v>
      </c>
      <c r="AF3004" s="61"/>
      <c r="AG3004" s="45"/>
    </row>
    <row r="3005" spans="1:33" x14ac:dyDescent="0.2">
      <c r="A3005" s="59">
        <f>+VLOOKUP(B3005,Annuaire_roster!B:G,5,0)</f>
        <v>397</v>
      </c>
      <c r="B3005" s="78" t="s">
        <v>183</v>
      </c>
      <c r="C3005" s="65"/>
      <c r="D3005" s="65" t="s">
        <v>64</v>
      </c>
      <c r="E3005" s="66"/>
      <c r="F3005" s="66" t="s">
        <v>64</v>
      </c>
      <c r="G3005" s="67"/>
      <c r="H3005" s="67"/>
      <c r="I3005" s="68" t="s">
        <v>63</v>
      </c>
      <c r="J3005" s="48"/>
      <c r="K3005" s="69">
        <v>0</v>
      </c>
      <c r="L3005" s="67">
        <v>0</v>
      </c>
      <c r="M3005" s="70">
        <v>0</v>
      </c>
      <c r="N3005" s="34" t="str">
        <f t="shared" si="478"/>
        <v/>
      </c>
      <c r="O3005" s="38">
        <f t="shared" si="479"/>
        <v>0</v>
      </c>
      <c r="P3005" s="72" t="s">
        <v>94</v>
      </c>
      <c r="Q3005" s="43">
        <v>44815</v>
      </c>
      <c r="R3005" s="35">
        <v>0</v>
      </c>
      <c r="S3005" s="35">
        <v>0</v>
      </c>
      <c r="T3005" s="10" t="str">
        <f t="shared" si="475"/>
        <v>Sem - 37</v>
      </c>
      <c r="U3005" s="10" t="str">
        <f t="shared" si="476"/>
        <v>Septembre</v>
      </c>
      <c r="V3005" s="36" t="s">
        <v>985</v>
      </c>
      <c r="W3005" s="34"/>
      <c r="X3005" s="91">
        <f t="shared" si="477"/>
        <v>0</v>
      </c>
      <c r="Y3005" s="92" t="str">
        <f>VLOOKUP('CM-CIC'!B2936,Annuaire_roster!B:F,4,0)</f>
        <v>HAOUACH Ikram</v>
      </c>
      <c r="Z3005" s="37" t="s">
        <v>110</v>
      </c>
      <c r="AA3005" s="60" t="s">
        <v>232</v>
      </c>
      <c r="AB3005" s="35" t="s">
        <v>63</v>
      </c>
      <c r="AC3005" s="35" t="s">
        <v>63</v>
      </c>
      <c r="AD3005" s="35" t="s">
        <v>63</v>
      </c>
      <c r="AE3005" s="44" t="s">
        <v>63</v>
      </c>
      <c r="AF3005" s="61"/>
      <c r="AG3005" s="45"/>
    </row>
    <row r="3006" spans="1:33" x14ac:dyDescent="0.2">
      <c r="A3006" s="59">
        <f>+VLOOKUP(B3006,Annuaire_roster!B:G,5,0)</f>
        <v>1132</v>
      </c>
      <c r="B3006" s="78" t="s">
        <v>46</v>
      </c>
      <c r="C3006" s="65"/>
      <c r="D3006" s="65" t="s">
        <v>64</v>
      </c>
      <c r="E3006" s="66"/>
      <c r="F3006" s="66" t="s">
        <v>64</v>
      </c>
      <c r="G3006" s="67"/>
      <c r="H3006" s="67"/>
      <c r="I3006" s="68" t="s">
        <v>63</v>
      </c>
      <c r="J3006" s="48"/>
      <c r="K3006" s="69">
        <v>0</v>
      </c>
      <c r="L3006" s="67">
        <v>0</v>
      </c>
      <c r="M3006" s="70">
        <v>0</v>
      </c>
      <c r="N3006" s="34" t="str">
        <f t="shared" si="478"/>
        <v/>
      </c>
      <c r="O3006" s="38">
        <f t="shared" si="479"/>
        <v>0</v>
      </c>
      <c r="P3006" s="72" t="s">
        <v>94</v>
      </c>
      <c r="Q3006" s="43">
        <v>44815</v>
      </c>
      <c r="R3006" s="35">
        <v>0</v>
      </c>
      <c r="S3006" s="35">
        <v>0</v>
      </c>
      <c r="T3006" s="10" t="str">
        <f t="shared" si="475"/>
        <v>Sem - 37</v>
      </c>
      <c r="U3006" s="10" t="str">
        <f t="shared" si="476"/>
        <v>Septembre</v>
      </c>
      <c r="V3006" s="36" t="s">
        <v>986</v>
      </c>
      <c r="W3006" s="34"/>
      <c r="X3006" s="91">
        <f t="shared" si="477"/>
        <v>0</v>
      </c>
      <c r="Y3006" s="92" t="str">
        <f>VLOOKUP('CM-CIC'!B2937,Annuaire_roster!B:F,4,0)</f>
        <v>OUAQERROUCH Nour-El Houda</v>
      </c>
      <c r="Z3006" s="37" t="s">
        <v>110</v>
      </c>
      <c r="AA3006" s="60" t="s">
        <v>232</v>
      </c>
      <c r="AB3006" s="35" t="s">
        <v>63</v>
      </c>
      <c r="AC3006" s="35" t="s">
        <v>63</v>
      </c>
      <c r="AD3006" s="35" t="s">
        <v>63</v>
      </c>
      <c r="AE3006" s="44" t="s">
        <v>63</v>
      </c>
      <c r="AF3006" s="61"/>
      <c r="AG3006" s="45"/>
    </row>
    <row r="3007" spans="1:33" x14ac:dyDescent="0.2">
      <c r="A3007" s="59">
        <f>+VLOOKUP(B3007,Annuaire_roster!B:G,5,0)</f>
        <v>1154</v>
      </c>
      <c r="B3007" s="78" t="s">
        <v>70</v>
      </c>
      <c r="C3007" s="65"/>
      <c r="D3007" s="65" t="s">
        <v>64</v>
      </c>
      <c r="E3007" s="66"/>
      <c r="F3007" s="66" t="s">
        <v>64</v>
      </c>
      <c r="G3007" s="67"/>
      <c r="H3007" s="67"/>
      <c r="I3007" s="68" t="s">
        <v>63</v>
      </c>
      <c r="J3007" s="48"/>
      <c r="K3007" s="69">
        <v>0</v>
      </c>
      <c r="L3007" s="67">
        <v>0</v>
      </c>
      <c r="M3007" s="70">
        <v>0</v>
      </c>
      <c r="N3007" s="34" t="str">
        <f t="shared" si="478"/>
        <v/>
      </c>
      <c r="O3007" s="38">
        <f t="shared" si="479"/>
        <v>0</v>
      </c>
      <c r="P3007" s="72" t="s">
        <v>94</v>
      </c>
      <c r="Q3007" s="43">
        <v>44815</v>
      </c>
      <c r="R3007" s="35">
        <v>0</v>
      </c>
      <c r="S3007" s="35">
        <v>0</v>
      </c>
      <c r="T3007" s="10" t="str">
        <f t="shared" si="475"/>
        <v>Sem - 37</v>
      </c>
      <c r="U3007" s="10" t="str">
        <f t="shared" si="476"/>
        <v>Septembre</v>
      </c>
      <c r="V3007" s="36" t="s">
        <v>987</v>
      </c>
      <c r="W3007" s="34"/>
      <c r="X3007" s="91">
        <f t="shared" si="477"/>
        <v>0</v>
      </c>
      <c r="Y3007" s="92" t="str">
        <f>VLOOKUP('CM-CIC'!B2938,Annuaire_roster!B:F,4,0)</f>
        <v>HAOUACH Ikram</v>
      </c>
      <c r="Z3007" s="37" t="s">
        <v>110</v>
      </c>
      <c r="AA3007" s="60" t="s">
        <v>232</v>
      </c>
      <c r="AB3007" s="35" t="s">
        <v>63</v>
      </c>
      <c r="AC3007" s="35" t="s">
        <v>63</v>
      </c>
      <c r="AD3007" s="35" t="s">
        <v>63</v>
      </c>
      <c r="AE3007" s="44" t="s">
        <v>63</v>
      </c>
      <c r="AF3007" s="61"/>
      <c r="AG3007" s="45"/>
    </row>
    <row r="3008" spans="1:33" x14ac:dyDescent="0.2">
      <c r="A3008" s="59">
        <f>+VLOOKUP(B3008,Annuaire_roster!B:G,5,0)</f>
        <v>1167</v>
      </c>
      <c r="B3008" s="78" t="s">
        <v>71</v>
      </c>
      <c r="C3008" s="65"/>
      <c r="D3008" s="65" t="s">
        <v>64</v>
      </c>
      <c r="E3008" s="66"/>
      <c r="F3008" s="66" t="s">
        <v>64</v>
      </c>
      <c r="G3008" s="67"/>
      <c r="H3008" s="67"/>
      <c r="I3008" s="68" t="s">
        <v>63</v>
      </c>
      <c r="J3008" s="48"/>
      <c r="K3008" s="69">
        <v>0</v>
      </c>
      <c r="L3008" s="67">
        <v>0</v>
      </c>
      <c r="M3008" s="70">
        <v>0</v>
      </c>
      <c r="N3008" s="34" t="str">
        <f t="shared" si="478"/>
        <v/>
      </c>
      <c r="O3008" s="38">
        <f t="shared" si="479"/>
        <v>0</v>
      </c>
      <c r="P3008" s="72" t="s">
        <v>94</v>
      </c>
      <c r="Q3008" s="43">
        <v>44815</v>
      </c>
      <c r="R3008" s="35">
        <v>0</v>
      </c>
      <c r="S3008" s="35">
        <v>0</v>
      </c>
      <c r="T3008" s="10" t="str">
        <f t="shared" si="475"/>
        <v>Sem - 37</v>
      </c>
      <c r="U3008" s="10" t="str">
        <f t="shared" si="476"/>
        <v>Septembre</v>
      </c>
      <c r="V3008" s="36" t="s">
        <v>988</v>
      </c>
      <c r="W3008" s="34"/>
      <c r="X3008" s="91">
        <f t="shared" si="477"/>
        <v>0</v>
      </c>
      <c r="Y3008" s="92" t="str">
        <f>VLOOKUP('CM-CIC'!B2939,Annuaire_roster!B:F,4,0)</f>
        <v>HAOUACH Ikram</v>
      </c>
      <c r="Z3008" s="37" t="s">
        <v>110</v>
      </c>
      <c r="AA3008" s="60" t="s">
        <v>232</v>
      </c>
      <c r="AB3008" s="35" t="s">
        <v>63</v>
      </c>
      <c r="AC3008" s="35" t="s">
        <v>63</v>
      </c>
      <c r="AD3008" s="35" t="s">
        <v>63</v>
      </c>
      <c r="AE3008" s="44" t="s">
        <v>63</v>
      </c>
      <c r="AF3008" s="61"/>
      <c r="AG3008" s="45"/>
    </row>
    <row r="3009" spans="1:33" x14ac:dyDescent="0.2">
      <c r="A3009" s="59">
        <f>+VLOOKUP(B3009,Annuaire_roster!B:G,5,0)</f>
        <v>1274</v>
      </c>
      <c r="B3009" s="78" t="s">
        <v>160</v>
      </c>
      <c r="C3009" s="65"/>
      <c r="D3009" s="65" t="s">
        <v>64</v>
      </c>
      <c r="E3009" s="66"/>
      <c r="F3009" s="66" t="s">
        <v>64</v>
      </c>
      <c r="G3009" s="67"/>
      <c r="H3009" s="67"/>
      <c r="I3009" s="68" t="s">
        <v>63</v>
      </c>
      <c r="J3009" s="48"/>
      <c r="K3009" s="69">
        <v>0</v>
      </c>
      <c r="L3009" s="67">
        <v>0</v>
      </c>
      <c r="M3009" s="70">
        <v>0</v>
      </c>
      <c r="N3009" s="34" t="str">
        <f t="shared" si="478"/>
        <v/>
      </c>
      <c r="O3009" s="38">
        <f t="shared" si="479"/>
        <v>0</v>
      </c>
      <c r="P3009" s="72" t="s">
        <v>94</v>
      </c>
      <c r="Q3009" s="43">
        <v>44815</v>
      </c>
      <c r="R3009" s="35">
        <v>0</v>
      </c>
      <c r="S3009" s="35">
        <v>0</v>
      </c>
      <c r="T3009" s="10" t="str">
        <f t="shared" si="475"/>
        <v>Sem - 37</v>
      </c>
      <c r="U3009" s="10" t="str">
        <f t="shared" si="476"/>
        <v>Septembre</v>
      </c>
      <c r="V3009" s="36" t="s">
        <v>989</v>
      </c>
      <c r="W3009" s="34"/>
      <c r="X3009" s="91">
        <f t="shared" si="477"/>
        <v>0</v>
      </c>
      <c r="Y3009" s="92" t="str">
        <f>VLOOKUP('CM-CIC'!B2940,Annuaire_roster!B:F,4,0)</f>
        <v>HAOUACH Ikram</v>
      </c>
      <c r="Z3009" s="37" t="s">
        <v>110</v>
      </c>
      <c r="AA3009" s="60" t="s">
        <v>232</v>
      </c>
      <c r="AB3009" s="35" t="s">
        <v>63</v>
      </c>
      <c r="AC3009" s="35" t="s">
        <v>63</v>
      </c>
      <c r="AD3009" s="35" t="s">
        <v>63</v>
      </c>
      <c r="AE3009" s="44" t="s">
        <v>63</v>
      </c>
      <c r="AF3009" s="61"/>
      <c r="AG3009" s="45"/>
    </row>
    <row r="3010" spans="1:33" x14ac:dyDescent="0.2">
      <c r="A3010" s="59">
        <f>+VLOOKUP(B3010,Annuaire_roster!B:G,5,0)</f>
        <v>1165</v>
      </c>
      <c r="B3010" s="78" t="s">
        <v>66</v>
      </c>
      <c r="C3010" s="65"/>
      <c r="D3010" s="65" t="s">
        <v>64</v>
      </c>
      <c r="E3010" s="66"/>
      <c r="F3010" s="66" t="s">
        <v>64</v>
      </c>
      <c r="G3010" s="67"/>
      <c r="H3010" s="67"/>
      <c r="I3010" s="68" t="s">
        <v>63</v>
      </c>
      <c r="J3010" s="48"/>
      <c r="K3010" s="69">
        <v>0</v>
      </c>
      <c r="L3010" s="67">
        <v>0</v>
      </c>
      <c r="M3010" s="70">
        <v>0</v>
      </c>
      <c r="N3010" s="34" t="str">
        <f t="shared" si="478"/>
        <v/>
      </c>
      <c r="O3010" s="38">
        <f t="shared" si="479"/>
        <v>0</v>
      </c>
      <c r="P3010" s="72" t="s">
        <v>94</v>
      </c>
      <c r="Q3010" s="43">
        <v>44815</v>
      </c>
      <c r="R3010" s="35">
        <v>0</v>
      </c>
      <c r="S3010" s="35">
        <v>0</v>
      </c>
      <c r="T3010" s="10" t="str">
        <f t="shared" ref="T3010:T3073" si="480">"Sem - "&amp;WEEKNUM(Q3010,21)</f>
        <v>Sem - 37</v>
      </c>
      <c r="U3010" s="10" t="str">
        <f t="shared" ref="U3010:U3073" si="481">PROPER(TEXT(Q3010,"mmmm"))</f>
        <v>Septembre</v>
      </c>
      <c r="V3010" s="36" t="s">
        <v>990</v>
      </c>
      <c r="W3010" s="34"/>
      <c r="X3010" s="91">
        <f t="shared" ref="X3010:X3073" si="482">IFERROR(IF(M3010="Abs",0,IF((D3010-C3010+E3010-F3010)&lt;0.000694444444444444,0,(D3010-C3010+E3010-F3010))),0)</f>
        <v>0</v>
      </c>
      <c r="Y3010" s="92" t="str">
        <f>VLOOKUP('CM-CIC'!B2941,Annuaire_roster!B:F,4,0)</f>
        <v>OUAQERROUCH Nour-El Houda</v>
      </c>
      <c r="Z3010" s="37" t="s">
        <v>110</v>
      </c>
      <c r="AA3010" s="60" t="s">
        <v>232</v>
      </c>
      <c r="AB3010" s="35" t="s">
        <v>63</v>
      </c>
      <c r="AC3010" s="35" t="s">
        <v>63</v>
      </c>
      <c r="AD3010" s="35" t="s">
        <v>63</v>
      </c>
      <c r="AE3010" s="44" t="s">
        <v>63</v>
      </c>
      <c r="AF3010" s="61"/>
      <c r="AG3010" s="45"/>
    </row>
    <row r="3011" spans="1:33" x14ac:dyDescent="0.2">
      <c r="A3011" s="59">
        <f>+VLOOKUP(B3011,Annuaire_roster!B:G,5,0)</f>
        <v>1396</v>
      </c>
      <c r="B3011" s="78" t="s">
        <v>143</v>
      </c>
      <c r="C3011" s="65"/>
      <c r="D3011" s="65" t="s">
        <v>64</v>
      </c>
      <c r="E3011" s="66"/>
      <c r="F3011" s="66" t="s">
        <v>64</v>
      </c>
      <c r="G3011" s="67"/>
      <c r="H3011" s="67"/>
      <c r="I3011" s="68" t="s">
        <v>63</v>
      </c>
      <c r="J3011" s="48"/>
      <c r="K3011" s="69">
        <v>0</v>
      </c>
      <c r="L3011" s="67">
        <v>0</v>
      </c>
      <c r="M3011" s="70">
        <v>0</v>
      </c>
      <c r="N3011" s="34" t="str">
        <f t="shared" si="478"/>
        <v/>
      </c>
      <c r="O3011" s="38">
        <f t="shared" si="479"/>
        <v>0</v>
      </c>
      <c r="P3011" s="72" t="s">
        <v>94</v>
      </c>
      <c r="Q3011" s="43">
        <v>44815</v>
      </c>
      <c r="R3011" s="35">
        <v>0</v>
      </c>
      <c r="S3011" s="35">
        <v>0</v>
      </c>
      <c r="T3011" s="10" t="str">
        <f t="shared" si="480"/>
        <v>Sem - 37</v>
      </c>
      <c r="U3011" s="10" t="str">
        <f t="shared" si="481"/>
        <v>Septembre</v>
      </c>
      <c r="V3011" s="36" t="s">
        <v>991</v>
      </c>
      <c r="W3011" s="34"/>
      <c r="X3011" s="91">
        <f t="shared" si="482"/>
        <v>0</v>
      </c>
      <c r="Y3011" s="92" t="str">
        <f>VLOOKUP('CM-CIC'!B2942,Annuaire_roster!B:F,4,0)</f>
        <v>HAOUACH Ikram</v>
      </c>
      <c r="Z3011" s="37" t="s">
        <v>110</v>
      </c>
      <c r="AA3011" s="60" t="s">
        <v>232</v>
      </c>
      <c r="AB3011" s="35" t="s">
        <v>63</v>
      </c>
      <c r="AC3011" s="35" t="s">
        <v>63</v>
      </c>
      <c r="AD3011" s="35" t="s">
        <v>63</v>
      </c>
      <c r="AE3011" s="44" t="s">
        <v>63</v>
      </c>
      <c r="AF3011" s="61"/>
      <c r="AG3011" s="45"/>
    </row>
    <row r="3012" spans="1:33" x14ac:dyDescent="0.2">
      <c r="A3012" s="59">
        <f>+VLOOKUP(B3012,Annuaire_roster!B:G,5,0)</f>
        <v>1442</v>
      </c>
      <c r="B3012" s="78" t="s">
        <v>152</v>
      </c>
      <c r="C3012" s="65"/>
      <c r="D3012" s="65" t="s">
        <v>64</v>
      </c>
      <c r="E3012" s="66"/>
      <c r="F3012" s="66" t="s">
        <v>64</v>
      </c>
      <c r="G3012" s="67"/>
      <c r="H3012" s="67"/>
      <c r="I3012" s="68" t="s">
        <v>63</v>
      </c>
      <c r="J3012" s="48"/>
      <c r="K3012" s="69">
        <v>0</v>
      </c>
      <c r="L3012" s="67">
        <v>0</v>
      </c>
      <c r="M3012" s="70">
        <v>0</v>
      </c>
      <c r="N3012" s="34" t="str">
        <f t="shared" si="478"/>
        <v/>
      </c>
      <c r="O3012" s="38">
        <f t="shared" si="479"/>
        <v>0</v>
      </c>
      <c r="P3012" s="72" t="s">
        <v>94</v>
      </c>
      <c r="Q3012" s="43">
        <v>44815</v>
      </c>
      <c r="R3012" s="35">
        <v>0</v>
      </c>
      <c r="S3012" s="35">
        <v>0</v>
      </c>
      <c r="T3012" s="10" t="str">
        <f t="shared" si="480"/>
        <v>Sem - 37</v>
      </c>
      <c r="U3012" s="10" t="str">
        <f t="shared" si="481"/>
        <v>Septembre</v>
      </c>
      <c r="V3012" s="36" t="s">
        <v>992</v>
      </c>
      <c r="W3012" s="34"/>
      <c r="X3012" s="91">
        <f t="shared" si="482"/>
        <v>0</v>
      </c>
      <c r="Y3012" s="92" t="str">
        <f>VLOOKUP('CM-CIC'!B2943,Annuaire_roster!B:F,4,0)</f>
        <v>OUAQERROUCH Nour-El Houda</v>
      </c>
      <c r="Z3012" s="37" t="s">
        <v>110</v>
      </c>
      <c r="AA3012" s="60" t="s">
        <v>232</v>
      </c>
      <c r="AB3012" s="35" t="s">
        <v>63</v>
      </c>
      <c r="AC3012" s="35" t="s">
        <v>63</v>
      </c>
      <c r="AD3012" s="35" t="s">
        <v>63</v>
      </c>
      <c r="AE3012" s="44" t="s">
        <v>63</v>
      </c>
      <c r="AF3012" s="61"/>
      <c r="AG3012" s="45"/>
    </row>
    <row r="3013" spans="1:33" x14ac:dyDescent="0.2">
      <c r="A3013" s="59">
        <f>+VLOOKUP(B3013,Annuaire_roster!B:G,5,0)</f>
        <v>1444</v>
      </c>
      <c r="B3013" s="78" t="s">
        <v>153</v>
      </c>
      <c r="C3013" s="65"/>
      <c r="D3013" s="65" t="s">
        <v>64</v>
      </c>
      <c r="E3013" s="66"/>
      <c r="F3013" s="66" t="s">
        <v>64</v>
      </c>
      <c r="G3013" s="67"/>
      <c r="H3013" s="67"/>
      <c r="I3013" s="68" t="s">
        <v>63</v>
      </c>
      <c r="J3013" s="48"/>
      <c r="K3013" s="69">
        <v>0</v>
      </c>
      <c r="L3013" s="67">
        <v>0</v>
      </c>
      <c r="M3013" s="70">
        <v>0</v>
      </c>
      <c r="N3013" s="34" t="str">
        <f t="shared" si="478"/>
        <v/>
      </c>
      <c r="O3013" s="38">
        <f t="shared" si="479"/>
        <v>0</v>
      </c>
      <c r="P3013" s="72" t="s">
        <v>94</v>
      </c>
      <c r="Q3013" s="43">
        <v>44815</v>
      </c>
      <c r="R3013" s="35">
        <v>0</v>
      </c>
      <c r="S3013" s="35">
        <v>0</v>
      </c>
      <c r="T3013" s="10" t="str">
        <f t="shared" si="480"/>
        <v>Sem - 37</v>
      </c>
      <c r="U3013" s="10" t="str">
        <f t="shared" si="481"/>
        <v>Septembre</v>
      </c>
      <c r="V3013" s="36" t="s">
        <v>993</v>
      </c>
      <c r="W3013" s="34"/>
      <c r="X3013" s="91">
        <f t="shared" si="482"/>
        <v>0</v>
      </c>
      <c r="Y3013" s="92" t="str">
        <f>VLOOKUP('CM-CIC'!B2944,Annuaire_roster!B:F,4,0)</f>
        <v>OUAQERROUCH Nour-El Houda</v>
      </c>
      <c r="Z3013" s="37" t="s">
        <v>110</v>
      </c>
      <c r="AA3013" s="60" t="s">
        <v>232</v>
      </c>
      <c r="AB3013" s="35" t="s">
        <v>63</v>
      </c>
      <c r="AC3013" s="35" t="s">
        <v>63</v>
      </c>
      <c r="AD3013" s="35" t="s">
        <v>63</v>
      </c>
      <c r="AE3013" s="44" t="s">
        <v>63</v>
      </c>
      <c r="AF3013" s="61"/>
      <c r="AG3013" s="45"/>
    </row>
    <row r="3014" spans="1:33" x14ac:dyDescent="0.2">
      <c r="A3014" s="59">
        <f>+VLOOKUP(B3014,Annuaire_roster!B:G,5,0)</f>
        <v>1469</v>
      </c>
      <c r="B3014" s="78" t="s">
        <v>177</v>
      </c>
      <c r="C3014" s="65"/>
      <c r="D3014" s="65" t="s">
        <v>64</v>
      </c>
      <c r="E3014" s="66"/>
      <c r="F3014" s="66" t="s">
        <v>64</v>
      </c>
      <c r="G3014" s="67"/>
      <c r="H3014" s="67"/>
      <c r="I3014" s="68" t="s">
        <v>63</v>
      </c>
      <c r="J3014" s="48"/>
      <c r="K3014" s="69">
        <v>0</v>
      </c>
      <c r="L3014" s="67">
        <v>0</v>
      </c>
      <c r="M3014" s="70">
        <v>0</v>
      </c>
      <c r="N3014" s="34" t="str">
        <f t="shared" si="478"/>
        <v/>
      </c>
      <c r="O3014" s="38">
        <f t="shared" si="479"/>
        <v>0</v>
      </c>
      <c r="P3014" s="72" t="s">
        <v>94</v>
      </c>
      <c r="Q3014" s="43">
        <v>44815</v>
      </c>
      <c r="R3014" s="35">
        <v>0</v>
      </c>
      <c r="S3014" s="35">
        <v>0</v>
      </c>
      <c r="T3014" s="10" t="str">
        <f t="shared" si="480"/>
        <v>Sem - 37</v>
      </c>
      <c r="U3014" s="10" t="str">
        <f t="shared" si="481"/>
        <v>Septembre</v>
      </c>
      <c r="V3014" s="36" t="s">
        <v>994</v>
      </c>
      <c r="W3014" s="34"/>
      <c r="X3014" s="91">
        <f t="shared" si="482"/>
        <v>0</v>
      </c>
      <c r="Y3014" s="92" t="str">
        <f>VLOOKUP('CM-CIC'!B2945,Annuaire_roster!B:F,4,0)</f>
        <v>HAOUACH Ikram</v>
      </c>
      <c r="Z3014" s="37" t="s">
        <v>110</v>
      </c>
      <c r="AA3014" s="60" t="s">
        <v>232</v>
      </c>
      <c r="AB3014" s="35" t="s">
        <v>63</v>
      </c>
      <c r="AC3014" s="35" t="s">
        <v>63</v>
      </c>
      <c r="AD3014" s="35" t="s">
        <v>63</v>
      </c>
      <c r="AE3014" s="44" t="s">
        <v>63</v>
      </c>
      <c r="AF3014" s="61"/>
      <c r="AG3014" s="45"/>
    </row>
    <row r="3015" spans="1:33" x14ac:dyDescent="0.2">
      <c r="A3015" s="59">
        <f>+VLOOKUP(B3015,Annuaire_roster!B:G,5,0)</f>
        <v>1498</v>
      </c>
      <c r="B3015" s="78" t="s">
        <v>180</v>
      </c>
      <c r="C3015" s="65"/>
      <c r="D3015" s="65" t="s">
        <v>64</v>
      </c>
      <c r="E3015" s="66"/>
      <c r="F3015" s="66" t="s">
        <v>64</v>
      </c>
      <c r="G3015" s="67"/>
      <c r="H3015" s="67"/>
      <c r="I3015" s="68" t="s">
        <v>63</v>
      </c>
      <c r="J3015" s="48"/>
      <c r="K3015" s="69">
        <v>0</v>
      </c>
      <c r="L3015" s="67">
        <v>0</v>
      </c>
      <c r="M3015" s="70">
        <v>0</v>
      </c>
      <c r="N3015" s="34" t="str">
        <f t="shared" si="478"/>
        <v/>
      </c>
      <c r="O3015" s="38">
        <f t="shared" si="479"/>
        <v>0</v>
      </c>
      <c r="P3015" s="72" t="s">
        <v>94</v>
      </c>
      <c r="Q3015" s="43">
        <v>44815</v>
      </c>
      <c r="R3015" s="35">
        <v>0</v>
      </c>
      <c r="S3015" s="35">
        <v>0</v>
      </c>
      <c r="T3015" s="10" t="str">
        <f t="shared" si="480"/>
        <v>Sem - 37</v>
      </c>
      <c r="U3015" s="10" t="str">
        <f t="shared" si="481"/>
        <v>Septembre</v>
      </c>
      <c r="V3015" s="36" t="s">
        <v>995</v>
      </c>
      <c r="W3015" s="34"/>
      <c r="X3015" s="91">
        <f t="shared" si="482"/>
        <v>0</v>
      </c>
      <c r="Y3015" s="92" t="str">
        <f>VLOOKUP('CM-CIC'!B2946,Annuaire_roster!B:F,4,0)</f>
        <v>HAOUACH Ikram</v>
      </c>
      <c r="Z3015" s="37" t="s">
        <v>110</v>
      </c>
      <c r="AA3015" s="60" t="s">
        <v>232</v>
      </c>
      <c r="AB3015" s="35" t="s">
        <v>63</v>
      </c>
      <c r="AC3015" s="35" t="s">
        <v>63</v>
      </c>
      <c r="AD3015" s="35" t="s">
        <v>63</v>
      </c>
      <c r="AE3015" s="44" t="s">
        <v>63</v>
      </c>
      <c r="AF3015" s="61"/>
      <c r="AG3015" s="45"/>
    </row>
    <row r="3016" spans="1:33" x14ac:dyDescent="0.2">
      <c r="A3016" s="59">
        <f>+VLOOKUP(B3016,Annuaire_roster!B:G,5,0)</f>
        <v>1388</v>
      </c>
      <c r="B3016" s="78" t="s">
        <v>125</v>
      </c>
      <c r="C3016" s="65"/>
      <c r="D3016" s="65" t="s">
        <v>64</v>
      </c>
      <c r="E3016" s="66"/>
      <c r="F3016" s="66" t="s">
        <v>64</v>
      </c>
      <c r="G3016" s="67"/>
      <c r="H3016" s="67"/>
      <c r="I3016" s="68" t="s">
        <v>63</v>
      </c>
      <c r="J3016" s="48"/>
      <c r="K3016" s="69">
        <v>0</v>
      </c>
      <c r="L3016" s="67">
        <v>0</v>
      </c>
      <c r="M3016" s="70">
        <v>0</v>
      </c>
      <c r="N3016" s="34" t="str">
        <f t="shared" si="478"/>
        <v/>
      </c>
      <c r="O3016" s="38">
        <f t="shared" si="479"/>
        <v>0</v>
      </c>
      <c r="P3016" s="72" t="s">
        <v>94</v>
      </c>
      <c r="Q3016" s="43">
        <v>44815</v>
      </c>
      <c r="R3016" s="35">
        <v>0</v>
      </c>
      <c r="S3016" s="35">
        <v>0</v>
      </c>
      <c r="T3016" s="10" t="str">
        <f t="shared" si="480"/>
        <v>Sem - 37</v>
      </c>
      <c r="U3016" s="10" t="str">
        <f t="shared" si="481"/>
        <v>Septembre</v>
      </c>
      <c r="V3016" s="36" t="s">
        <v>996</v>
      </c>
      <c r="W3016" s="34"/>
      <c r="X3016" s="91">
        <f t="shared" si="482"/>
        <v>0</v>
      </c>
      <c r="Y3016" s="92" t="str">
        <f>VLOOKUP('CM-CIC'!B2947,Annuaire_roster!B:F,4,0)</f>
        <v>HAOUACH Ikram</v>
      </c>
      <c r="Z3016" s="37" t="s">
        <v>110</v>
      </c>
      <c r="AA3016" s="60" t="s">
        <v>232</v>
      </c>
      <c r="AB3016" s="35" t="s">
        <v>63</v>
      </c>
      <c r="AC3016" s="35" t="s">
        <v>63</v>
      </c>
      <c r="AD3016" s="35" t="s">
        <v>63</v>
      </c>
      <c r="AE3016" s="44" t="s">
        <v>63</v>
      </c>
      <c r="AF3016" s="61"/>
      <c r="AG3016" s="45"/>
    </row>
    <row r="3017" spans="1:33" x14ac:dyDescent="0.2">
      <c r="A3017" s="59">
        <f>+VLOOKUP(B3017,Annuaire_roster!B:G,5,0)</f>
        <v>1008</v>
      </c>
      <c r="B3017" s="78" t="s">
        <v>104</v>
      </c>
      <c r="C3017" s="65">
        <v>0.28888888888888886</v>
      </c>
      <c r="D3017" s="65">
        <v>0.29166666666666669</v>
      </c>
      <c r="E3017" s="66">
        <v>0.70833333333333337</v>
      </c>
      <c r="F3017" s="66">
        <v>0.70833333333333337</v>
      </c>
      <c r="G3017" s="67"/>
      <c r="H3017" s="67"/>
      <c r="I3017" s="68" t="s">
        <v>63</v>
      </c>
      <c r="J3017" s="48"/>
      <c r="K3017" s="69">
        <v>0</v>
      </c>
      <c r="L3017" s="67">
        <v>0</v>
      </c>
      <c r="M3017" s="70">
        <v>0</v>
      </c>
      <c r="N3017" s="34">
        <f t="shared" si="478"/>
        <v>0.375</v>
      </c>
      <c r="O3017" s="38">
        <f t="shared" si="479"/>
        <v>0.375</v>
      </c>
      <c r="P3017" s="72" t="s">
        <v>94</v>
      </c>
      <c r="Q3017" s="43">
        <v>44816</v>
      </c>
      <c r="R3017" s="35">
        <v>0</v>
      </c>
      <c r="S3017" s="35">
        <v>0</v>
      </c>
      <c r="T3017" s="10" t="str">
        <f t="shared" si="480"/>
        <v>Sem - 37</v>
      </c>
      <c r="U3017" s="10" t="str">
        <f t="shared" si="481"/>
        <v>Septembre</v>
      </c>
      <c r="V3017" s="36" t="s">
        <v>997</v>
      </c>
      <c r="W3017" s="34"/>
      <c r="X3017" s="91">
        <f t="shared" si="482"/>
        <v>2.7777777777778789E-3</v>
      </c>
      <c r="Y3017" s="92" t="str">
        <f>VLOOKUP('CM-CIC'!B2948,Annuaire_roster!B:F,4,0)</f>
        <v>OUAQERROUCH Nour-El Houda</v>
      </c>
      <c r="Z3017" s="37" t="s">
        <v>110</v>
      </c>
      <c r="AA3017" s="60" t="s">
        <v>232</v>
      </c>
      <c r="AB3017" s="35" t="s">
        <v>63</v>
      </c>
      <c r="AC3017" s="35" t="s">
        <v>63</v>
      </c>
      <c r="AD3017" s="35" t="s">
        <v>63</v>
      </c>
      <c r="AE3017" s="44" t="s">
        <v>63</v>
      </c>
      <c r="AF3017" s="61"/>
      <c r="AG3017" s="45"/>
    </row>
    <row r="3018" spans="1:33" x14ac:dyDescent="0.2">
      <c r="A3018" s="59">
        <f>+VLOOKUP(B3018,Annuaire_roster!B:G,5,0)</f>
        <v>1443</v>
      </c>
      <c r="B3018" s="78" t="s">
        <v>154</v>
      </c>
      <c r="C3018" s="65">
        <v>0.28819444444444442</v>
      </c>
      <c r="D3018" s="65">
        <v>0.29166666666666669</v>
      </c>
      <c r="E3018" s="66">
        <v>0.70833333333333337</v>
      </c>
      <c r="F3018" s="66">
        <v>0.70833333333333337</v>
      </c>
      <c r="G3018" s="67"/>
      <c r="H3018" s="67"/>
      <c r="I3018" s="68" t="s">
        <v>63</v>
      </c>
      <c r="J3018" s="48"/>
      <c r="K3018" s="69">
        <v>0</v>
      </c>
      <c r="L3018" s="67">
        <v>0</v>
      </c>
      <c r="M3018" s="70">
        <v>0</v>
      </c>
      <c r="N3018" s="34">
        <f t="shared" si="478"/>
        <v>0.375</v>
      </c>
      <c r="O3018" s="38">
        <f t="shared" si="479"/>
        <v>0.375</v>
      </c>
      <c r="P3018" s="72" t="s">
        <v>94</v>
      </c>
      <c r="Q3018" s="43">
        <v>44816</v>
      </c>
      <c r="R3018" s="35">
        <v>0</v>
      </c>
      <c r="S3018" s="35">
        <v>0</v>
      </c>
      <c r="T3018" s="10" t="str">
        <f t="shared" si="480"/>
        <v>Sem - 37</v>
      </c>
      <c r="U3018" s="10" t="str">
        <f t="shared" si="481"/>
        <v>Septembre</v>
      </c>
      <c r="V3018" s="36" t="s">
        <v>998</v>
      </c>
      <c r="W3018" s="34"/>
      <c r="X3018" s="91">
        <f t="shared" si="482"/>
        <v>3.4722222222222099E-3</v>
      </c>
      <c r="Y3018" s="92" t="str">
        <f>VLOOKUP('CM-CIC'!B2949,Annuaire_roster!B:F,4,0)</f>
        <v>OUAQERROUCH Nour-El Houda</v>
      </c>
      <c r="Z3018" s="37" t="s">
        <v>110</v>
      </c>
      <c r="AA3018" s="60" t="s">
        <v>232</v>
      </c>
      <c r="AB3018" s="35" t="s">
        <v>63</v>
      </c>
      <c r="AC3018" s="35" t="s">
        <v>63</v>
      </c>
      <c r="AD3018" s="35" t="s">
        <v>63</v>
      </c>
      <c r="AE3018" s="44" t="s">
        <v>63</v>
      </c>
      <c r="AF3018" s="61"/>
      <c r="AG3018" s="45"/>
    </row>
    <row r="3019" spans="1:33" x14ac:dyDescent="0.2">
      <c r="A3019" s="59">
        <f>+VLOOKUP(B3019,Annuaire_roster!B:G,5,0)</f>
        <v>1192</v>
      </c>
      <c r="B3019" s="78" t="s">
        <v>159</v>
      </c>
      <c r="C3019" s="65">
        <v>0.37361111111111112</v>
      </c>
      <c r="D3019" s="65">
        <v>0.375</v>
      </c>
      <c r="E3019" s="66">
        <v>0.75</v>
      </c>
      <c r="F3019" s="66">
        <v>0.75</v>
      </c>
      <c r="G3019" s="67"/>
      <c r="H3019" s="67"/>
      <c r="I3019" s="68" t="s">
        <v>63</v>
      </c>
      <c r="J3019" s="48"/>
      <c r="K3019" s="69">
        <v>0</v>
      </c>
      <c r="L3019" s="67">
        <v>0</v>
      </c>
      <c r="M3019" s="70">
        <v>0</v>
      </c>
      <c r="N3019" s="34">
        <f t="shared" si="478"/>
        <v>0.33333333333333331</v>
      </c>
      <c r="O3019" s="38">
        <f t="shared" si="479"/>
        <v>0.33333333333333331</v>
      </c>
      <c r="P3019" s="72" t="s">
        <v>94</v>
      </c>
      <c r="Q3019" s="43">
        <v>44816</v>
      </c>
      <c r="R3019" s="35">
        <v>0</v>
      </c>
      <c r="S3019" s="35">
        <v>0</v>
      </c>
      <c r="T3019" s="10" t="str">
        <f t="shared" si="480"/>
        <v>Sem - 37</v>
      </c>
      <c r="U3019" s="10" t="str">
        <f t="shared" si="481"/>
        <v>Septembre</v>
      </c>
      <c r="V3019" s="36" t="s">
        <v>999</v>
      </c>
      <c r="W3019" s="34"/>
      <c r="X3019" s="91">
        <f t="shared" si="482"/>
        <v>1.388888888888884E-3</v>
      </c>
      <c r="Y3019" s="92" t="str">
        <f>VLOOKUP('CM-CIC'!B2950,Annuaire_roster!B:F,4,0)</f>
        <v>OUAQERROUCH Nour-El Houda</v>
      </c>
      <c r="Z3019" s="37" t="s">
        <v>110</v>
      </c>
      <c r="AA3019" s="60" t="s">
        <v>232</v>
      </c>
      <c r="AB3019" s="35" t="s">
        <v>63</v>
      </c>
      <c r="AC3019" s="35" t="s">
        <v>63</v>
      </c>
      <c r="AD3019" s="35" t="s">
        <v>63</v>
      </c>
      <c r="AE3019" s="44" t="s">
        <v>63</v>
      </c>
      <c r="AF3019" s="61"/>
      <c r="AG3019" s="45"/>
    </row>
    <row r="3020" spans="1:33" x14ac:dyDescent="0.2">
      <c r="A3020" s="59">
        <f>+VLOOKUP(B3020,Annuaire_roster!B:G,5,0)</f>
        <v>971</v>
      </c>
      <c r="B3020" s="78" t="s">
        <v>44</v>
      </c>
      <c r="C3020" s="65">
        <v>0.41666666666666669</v>
      </c>
      <c r="D3020" s="65">
        <v>0.41666666666666669</v>
      </c>
      <c r="E3020" s="66">
        <v>0.83333333333333337</v>
      </c>
      <c r="F3020" s="66">
        <v>0.83333333333333337</v>
      </c>
      <c r="G3020" s="67"/>
      <c r="H3020" s="67"/>
      <c r="I3020" s="68" t="s">
        <v>63</v>
      </c>
      <c r="J3020" s="48"/>
      <c r="K3020" s="69">
        <v>0</v>
      </c>
      <c r="L3020" s="67">
        <v>0</v>
      </c>
      <c r="M3020" s="70">
        <v>0</v>
      </c>
      <c r="N3020" s="34">
        <f t="shared" si="478"/>
        <v>0.375</v>
      </c>
      <c r="O3020" s="38">
        <f t="shared" si="479"/>
        <v>0.375</v>
      </c>
      <c r="P3020" s="72" t="s">
        <v>94</v>
      </c>
      <c r="Q3020" s="43">
        <v>44816</v>
      </c>
      <c r="R3020" s="35">
        <v>0</v>
      </c>
      <c r="S3020" s="35">
        <v>0</v>
      </c>
      <c r="T3020" s="10" t="str">
        <f t="shared" si="480"/>
        <v>Sem - 37</v>
      </c>
      <c r="U3020" s="10" t="str">
        <f t="shared" si="481"/>
        <v>Septembre</v>
      </c>
      <c r="V3020" s="36" t="s">
        <v>1000</v>
      </c>
      <c r="W3020" s="34"/>
      <c r="X3020" s="91">
        <f t="shared" si="482"/>
        <v>0</v>
      </c>
      <c r="Y3020" s="92" t="str">
        <f>VLOOKUP('CM-CIC'!B2951,Annuaire_roster!B:F,4,0)</f>
        <v>OUAQERROUCH Nour-El Houda</v>
      </c>
      <c r="Z3020" s="37" t="s">
        <v>110</v>
      </c>
      <c r="AA3020" s="60" t="s">
        <v>232</v>
      </c>
      <c r="AB3020" s="35" t="s">
        <v>63</v>
      </c>
      <c r="AC3020" s="35" t="s">
        <v>63</v>
      </c>
      <c r="AD3020" s="35" t="s">
        <v>63</v>
      </c>
      <c r="AE3020" s="44" t="s">
        <v>63</v>
      </c>
      <c r="AF3020" s="61"/>
      <c r="AG3020" s="45"/>
    </row>
    <row r="3021" spans="1:33" x14ac:dyDescent="0.2">
      <c r="A3021" s="59">
        <f>+VLOOKUP(B3021,Annuaire_roster!B:G,5,0)</f>
        <v>1499</v>
      </c>
      <c r="B3021" s="78" t="s">
        <v>162</v>
      </c>
      <c r="C3021" s="65">
        <v>0.45833333333333331</v>
      </c>
      <c r="D3021" s="65">
        <v>0.45833333333333331</v>
      </c>
      <c r="E3021" s="66">
        <v>0.83333333333333337</v>
      </c>
      <c r="F3021" s="66">
        <v>0.83333333333333337</v>
      </c>
      <c r="G3021" s="67"/>
      <c r="H3021" s="67"/>
      <c r="I3021" s="68" t="s">
        <v>63</v>
      </c>
      <c r="J3021" s="48"/>
      <c r="K3021" s="69">
        <v>0</v>
      </c>
      <c r="L3021" s="67">
        <v>0</v>
      </c>
      <c r="M3021" s="70">
        <v>0</v>
      </c>
      <c r="N3021" s="34">
        <f t="shared" si="478"/>
        <v>0.33333333333333337</v>
      </c>
      <c r="O3021" s="38">
        <f t="shared" si="479"/>
        <v>0.33333333333333337</v>
      </c>
      <c r="P3021" s="72" t="s">
        <v>94</v>
      </c>
      <c r="Q3021" s="43">
        <v>44816</v>
      </c>
      <c r="R3021" s="35">
        <v>0</v>
      </c>
      <c r="S3021" s="35">
        <v>0</v>
      </c>
      <c r="T3021" s="10" t="str">
        <f t="shared" si="480"/>
        <v>Sem - 37</v>
      </c>
      <c r="U3021" s="10" t="str">
        <f t="shared" si="481"/>
        <v>Septembre</v>
      </c>
      <c r="V3021" s="36" t="s">
        <v>1001</v>
      </c>
      <c r="W3021" s="34"/>
      <c r="X3021" s="91">
        <f t="shared" si="482"/>
        <v>0</v>
      </c>
      <c r="Y3021" s="92" t="str">
        <f>VLOOKUP('CM-CIC'!B2952,Annuaire_roster!B:F,4,0)</f>
        <v>HAOUACH Ikram</v>
      </c>
      <c r="Z3021" s="37" t="s">
        <v>110</v>
      </c>
      <c r="AA3021" s="60" t="s">
        <v>232</v>
      </c>
      <c r="AB3021" s="35" t="s">
        <v>63</v>
      </c>
      <c r="AC3021" s="35" t="s">
        <v>63</v>
      </c>
      <c r="AD3021" s="35" t="s">
        <v>63</v>
      </c>
      <c r="AE3021" s="44" t="s">
        <v>63</v>
      </c>
      <c r="AF3021" s="61"/>
      <c r="AG3021" s="45"/>
    </row>
    <row r="3022" spans="1:33" x14ac:dyDescent="0.2">
      <c r="A3022" s="59">
        <f>+VLOOKUP(B3022,Annuaire_roster!B:G,5,0)</f>
        <v>364</v>
      </c>
      <c r="B3022" s="78" t="s">
        <v>184</v>
      </c>
      <c r="C3022" s="65"/>
      <c r="D3022" s="65" t="s">
        <v>64</v>
      </c>
      <c r="E3022" s="66"/>
      <c r="F3022" s="66" t="s">
        <v>64</v>
      </c>
      <c r="G3022" s="67"/>
      <c r="H3022" s="67"/>
      <c r="I3022" s="68" t="s">
        <v>63</v>
      </c>
      <c r="J3022" s="48"/>
      <c r="K3022" s="69">
        <v>0</v>
      </c>
      <c r="L3022" s="67">
        <v>0</v>
      </c>
      <c r="M3022" s="70">
        <v>0</v>
      </c>
      <c r="N3022" s="34" t="str">
        <f t="shared" si="478"/>
        <v/>
      </c>
      <c r="O3022" s="38">
        <f t="shared" si="479"/>
        <v>0</v>
      </c>
      <c r="P3022" s="72" t="s">
        <v>94</v>
      </c>
      <c r="Q3022" s="43">
        <v>44816</v>
      </c>
      <c r="R3022" s="35">
        <v>0</v>
      </c>
      <c r="S3022" s="35">
        <v>0</v>
      </c>
      <c r="T3022" s="10" t="str">
        <f t="shared" si="480"/>
        <v>Sem - 37</v>
      </c>
      <c r="U3022" s="10" t="str">
        <f t="shared" si="481"/>
        <v>Septembre</v>
      </c>
      <c r="V3022" s="36" t="s">
        <v>1002</v>
      </c>
      <c r="W3022" s="34"/>
      <c r="X3022" s="91">
        <f t="shared" si="482"/>
        <v>0</v>
      </c>
      <c r="Y3022" s="92" t="str">
        <f>VLOOKUP('CM-CIC'!B2953,Annuaire_roster!B:F,4,0)</f>
        <v>OUAQERROUCH Nour-El Houda</v>
      </c>
      <c r="Z3022" s="37" t="s">
        <v>110</v>
      </c>
      <c r="AA3022" s="60" t="s">
        <v>232</v>
      </c>
      <c r="AB3022" s="35" t="s">
        <v>63</v>
      </c>
      <c r="AC3022" s="35" t="s">
        <v>63</v>
      </c>
      <c r="AD3022" s="35" t="s">
        <v>63</v>
      </c>
      <c r="AE3022" s="44" t="s">
        <v>63</v>
      </c>
      <c r="AF3022" s="61"/>
      <c r="AG3022" s="45"/>
    </row>
    <row r="3023" spans="1:33" x14ac:dyDescent="0.2">
      <c r="A3023" s="59">
        <f>+VLOOKUP(B3023,Annuaire_roster!B:G,5,0)</f>
        <v>669</v>
      </c>
      <c r="B3023" s="78" t="s">
        <v>99</v>
      </c>
      <c r="C3023" s="65"/>
      <c r="D3023" s="65" t="s">
        <v>64</v>
      </c>
      <c r="E3023" s="66"/>
      <c r="F3023" s="66" t="s">
        <v>64</v>
      </c>
      <c r="G3023" s="67"/>
      <c r="H3023" s="67"/>
      <c r="I3023" s="68" t="s">
        <v>63</v>
      </c>
      <c r="J3023" s="48"/>
      <c r="K3023" s="69">
        <v>0</v>
      </c>
      <c r="L3023" s="67">
        <v>0</v>
      </c>
      <c r="M3023" s="70">
        <v>0</v>
      </c>
      <c r="N3023" s="34" t="str">
        <f t="shared" si="478"/>
        <v/>
      </c>
      <c r="O3023" s="38">
        <f t="shared" si="479"/>
        <v>0</v>
      </c>
      <c r="P3023" s="72" t="s">
        <v>94</v>
      </c>
      <c r="Q3023" s="43">
        <v>44816</v>
      </c>
      <c r="R3023" s="35">
        <v>0</v>
      </c>
      <c r="S3023" s="35">
        <v>0</v>
      </c>
      <c r="T3023" s="10" t="str">
        <f t="shared" si="480"/>
        <v>Sem - 37</v>
      </c>
      <c r="U3023" s="10" t="str">
        <f t="shared" si="481"/>
        <v>Septembre</v>
      </c>
      <c r="V3023" s="36" t="s">
        <v>1003</v>
      </c>
      <c r="W3023" s="34"/>
      <c r="X3023" s="91">
        <f t="shared" si="482"/>
        <v>0</v>
      </c>
      <c r="Y3023" s="92" t="str">
        <f>VLOOKUP('CM-CIC'!B2954,Annuaire_roster!B:F,4,0)</f>
        <v>HAOUACH Ikram</v>
      </c>
      <c r="Z3023" s="37" t="s">
        <v>110</v>
      </c>
      <c r="AA3023" s="60" t="s">
        <v>232</v>
      </c>
      <c r="AB3023" s="35" t="s">
        <v>63</v>
      </c>
      <c r="AC3023" s="35" t="s">
        <v>63</v>
      </c>
      <c r="AD3023" s="35" t="s">
        <v>63</v>
      </c>
      <c r="AE3023" s="44" t="s">
        <v>63</v>
      </c>
      <c r="AF3023" s="61"/>
      <c r="AG3023" s="45"/>
    </row>
    <row r="3024" spans="1:33" x14ac:dyDescent="0.2">
      <c r="A3024" s="59">
        <f>+VLOOKUP(B3024,Annuaire_roster!B:G,5,0)</f>
        <v>742</v>
      </c>
      <c r="B3024" s="78" t="s">
        <v>100</v>
      </c>
      <c r="C3024" s="65"/>
      <c r="D3024" s="65" t="s">
        <v>64</v>
      </c>
      <c r="E3024" s="66"/>
      <c r="F3024" s="66" t="s">
        <v>64</v>
      </c>
      <c r="G3024" s="67"/>
      <c r="H3024" s="67"/>
      <c r="I3024" s="68" t="s">
        <v>63</v>
      </c>
      <c r="J3024" s="48"/>
      <c r="K3024" s="69">
        <v>0</v>
      </c>
      <c r="L3024" s="67">
        <v>0</v>
      </c>
      <c r="M3024" s="70">
        <v>0</v>
      </c>
      <c r="N3024" s="34" t="str">
        <f t="shared" si="478"/>
        <v/>
      </c>
      <c r="O3024" s="38">
        <f t="shared" si="479"/>
        <v>0</v>
      </c>
      <c r="P3024" s="72" t="s">
        <v>94</v>
      </c>
      <c r="Q3024" s="43">
        <v>44816</v>
      </c>
      <c r="R3024" s="35">
        <v>0</v>
      </c>
      <c r="S3024" s="35">
        <v>0</v>
      </c>
      <c r="T3024" s="10" t="str">
        <f t="shared" si="480"/>
        <v>Sem - 37</v>
      </c>
      <c r="U3024" s="10" t="str">
        <f t="shared" si="481"/>
        <v>Septembre</v>
      </c>
      <c r="V3024" s="36" t="s">
        <v>1004</v>
      </c>
      <c r="W3024" s="34"/>
      <c r="X3024" s="91">
        <f t="shared" si="482"/>
        <v>0</v>
      </c>
      <c r="Y3024" s="92" t="str">
        <f>VLOOKUP('CM-CIC'!B2955,Annuaire_roster!B:F,4,0)</f>
        <v>OUAQERROUCH Nour-El Houda</v>
      </c>
      <c r="Z3024" s="37" t="s">
        <v>110</v>
      </c>
      <c r="AA3024" s="60" t="s">
        <v>232</v>
      </c>
      <c r="AB3024" s="35" t="s">
        <v>63</v>
      </c>
      <c r="AC3024" s="35" t="s">
        <v>63</v>
      </c>
      <c r="AD3024" s="35" t="s">
        <v>63</v>
      </c>
      <c r="AE3024" s="44" t="s">
        <v>63</v>
      </c>
      <c r="AF3024" s="61"/>
      <c r="AG3024" s="45"/>
    </row>
    <row r="3025" spans="1:33" x14ac:dyDescent="0.2">
      <c r="A3025" s="59">
        <f>+VLOOKUP(B3025,Annuaire_roster!B:G,5,0)</f>
        <v>952</v>
      </c>
      <c r="B3025" s="78" t="s">
        <v>101</v>
      </c>
      <c r="C3025" s="65"/>
      <c r="D3025" s="65" t="s">
        <v>64</v>
      </c>
      <c r="E3025" s="66"/>
      <c r="F3025" s="66" t="s">
        <v>64</v>
      </c>
      <c r="G3025" s="67"/>
      <c r="H3025" s="67"/>
      <c r="I3025" s="68" t="s">
        <v>63</v>
      </c>
      <c r="J3025" s="48"/>
      <c r="K3025" s="69">
        <v>0</v>
      </c>
      <c r="L3025" s="67">
        <v>0</v>
      </c>
      <c r="M3025" s="70">
        <v>0</v>
      </c>
      <c r="N3025" s="34" t="str">
        <f t="shared" si="478"/>
        <v/>
      </c>
      <c r="O3025" s="38">
        <f t="shared" si="479"/>
        <v>0</v>
      </c>
      <c r="P3025" s="72" t="s">
        <v>94</v>
      </c>
      <c r="Q3025" s="43">
        <v>44816</v>
      </c>
      <c r="R3025" s="35">
        <v>0</v>
      </c>
      <c r="S3025" s="35">
        <v>0</v>
      </c>
      <c r="T3025" s="10" t="str">
        <f t="shared" si="480"/>
        <v>Sem - 37</v>
      </c>
      <c r="U3025" s="10" t="str">
        <f t="shared" si="481"/>
        <v>Septembre</v>
      </c>
      <c r="V3025" s="36" t="s">
        <v>1005</v>
      </c>
      <c r="W3025" s="34"/>
      <c r="X3025" s="91">
        <f t="shared" si="482"/>
        <v>0</v>
      </c>
      <c r="Y3025" s="92" t="str">
        <f>VLOOKUP('CM-CIC'!B2956,Annuaire_roster!B:F,4,0)</f>
        <v>HAOUACH Ikram</v>
      </c>
      <c r="Z3025" s="37" t="s">
        <v>110</v>
      </c>
      <c r="AA3025" s="60" t="s">
        <v>232</v>
      </c>
      <c r="AB3025" s="35" t="s">
        <v>63</v>
      </c>
      <c r="AC3025" s="35" t="s">
        <v>63</v>
      </c>
      <c r="AD3025" s="35" t="s">
        <v>63</v>
      </c>
      <c r="AE3025" s="44" t="s">
        <v>63</v>
      </c>
      <c r="AF3025" s="61"/>
      <c r="AG3025" s="45"/>
    </row>
    <row r="3026" spans="1:33" x14ac:dyDescent="0.2">
      <c r="A3026" s="59">
        <f>+VLOOKUP(B3026,Annuaire_roster!B:G,5,0)</f>
        <v>949</v>
      </c>
      <c r="B3026" s="78" t="s">
        <v>102</v>
      </c>
      <c r="C3026" s="65"/>
      <c r="D3026" s="65" t="s">
        <v>64</v>
      </c>
      <c r="E3026" s="66"/>
      <c r="F3026" s="66" t="s">
        <v>64</v>
      </c>
      <c r="G3026" s="67"/>
      <c r="H3026" s="67"/>
      <c r="I3026" s="68" t="s">
        <v>63</v>
      </c>
      <c r="J3026" s="48"/>
      <c r="K3026" s="69">
        <v>0</v>
      </c>
      <c r="L3026" s="67">
        <v>0</v>
      </c>
      <c r="M3026" s="70">
        <v>0</v>
      </c>
      <c r="N3026" s="34" t="str">
        <f t="shared" si="478"/>
        <v/>
      </c>
      <c r="O3026" s="38">
        <f t="shared" si="479"/>
        <v>0</v>
      </c>
      <c r="P3026" s="72" t="s">
        <v>94</v>
      </c>
      <c r="Q3026" s="43">
        <v>44816</v>
      </c>
      <c r="R3026" s="35">
        <v>0</v>
      </c>
      <c r="S3026" s="35">
        <v>0</v>
      </c>
      <c r="T3026" s="10" t="str">
        <f t="shared" si="480"/>
        <v>Sem - 37</v>
      </c>
      <c r="U3026" s="10" t="str">
        <f t="shared" si="481"/>
        <v>Septembre</v>
      </c>
      <c r="V3026" s="36" t="s">
        <v>1006</v>
      </c>
      <c r="W3026" s="34"/>
      <c r="X3026" s="91">
        <f t="shared" si="482"/>
        <v>0</v>
      </c>
      <c r="Y3026" s="92" t="str">
        <f>VLOOKUP('CM-CIC'!B2957,Annuaire_roster!B:F,4,0)</f>
        <v>OUAQERROUCH Nour-El Houda</v>
      </c>
      <c r="Z3026" s="37" t="s">
        <v>110</v>
      </c>
      <c r="AA3026" s="60" t="s">
        <v>232</v>
      </c>
      <c r="AB3026" s="35" t="s">
        <v>63</v>
      </c>
      <c r="AC3026" s="35" t="s">
        <v>63</v>
      </c>
      <c r="AD3026" s="35" t="s">
        <v>63</v>
      </c>
      <c r="AE3026" s="44" t="s">
        <v>63</v>
      </c>
      <c r="AF3026" s="61"/>
      <c r="AG3026" s="45"/>
    </row>
    <row r="3027" spans="1:33" x14ac:dyDescent="0.2">
      <c r="A3027" s="59">
        <f>+VLOOKUP(B3027,Annuaire_roster!B:G,5,0)</f>
        <v>1007</v>
      </c>
      <c r="B3027" s="78" t="s">
        <v>103</v>
      </c>
      <c r="C3027" s="65"/>
      <c r="D3027" s="65" t="s">
        <v>64</v>
      </c>
      <c r="E3027" s="66"/>
      <c r="F3027" s="66" t="s">
        <v>64</v>
      </c>
      <c r="G3027" s="67"/>
      <c r="H3027" s="67"/>
      <c r="I3027" s="68" t="s">
        <v>63</v>
      </c>
      <c r="J3027" s="48"/>
      <c r="K3027" s="69">
        <v>0</v>
      </c>
      <c r="L3027" s="67">
        <v>0</v>
      </c>
      <c r="M3027" s="70">
        <v>0</v>
      </c>
      <c r="N3027" s="34" t="str">
        <f t="shared" si="478"/>
        <v/>
      </c>
      <c r="O3027" s="38">
        <f t="shared" si="479"/>
        <v>0</v>
      </c>
      <c r="P3027" s="72" t="s">
        <v>94</v>
      </c>
      <c r="Q3027" s="43">
        <v>44816</v>
      </c>
      <c r="R3027" s="35">
        <v>0</v>
      </c>
      <c r="S3027" s="35">
        <v>0</v>
      </c>
      <c r="T3027" s="10" t="str">
        <f t="shared" si="480"/>
        <v>Sem - 37</v>
      </c>
      <c r="U3027" s="10" t="str">
        <f t="shared" si="481"/>
        <v>Septembre</v>
      </c>
      <c r="V3027" s="36" t="s">
        <v>1007</v>
      </c>
      <c r="W3027" s="34"/>
      <c r="X3027" s="91">
        <f t="shared" si="482"/>
        <v>0</v>
      </c>
      <c r="Y3027" s="92" t="str">
        <f>VLOOKUP('CM-CIC'!B2958,Annuaire_roster!B:F,4,0)</f>
        <v>HAOUACH Ikram</v>
      </c>
      <c r="Z3027" s="37" t="s">
        <v>110</v>
      </c>
      <c r="AA3027" s="60" t="s">
        <v>232</v>
      </c>
      <c r="AB3027" s="35" t="s">
        <v>63</v>
      </c>
      <c r="AC3027" s="35" t="s">
        <v>63</v>
      </c>
      <c r="AD3027" s="35" t="s">
        <v>63</v>
      </c>
      <c r="AE3027" s="44" t="s">
        <v>63</v>
      </c>
      <c r="AF3027" s="61"/>
      <c r="AG3027" s="45"/>
    </row>
    <row r="3028" spans="1:33" x14ac:dyDescent="0.2">
      <c r="A3028" s="59">
        <f>+VLOOKUP(B3028,Annuaire_roster!B:G,5,0)</f>
        <v>1009</v>
      </c>
      <c r="B3028" s="78" t="s">
        <v>48</v>
      </c>
      <c r="C3028" s="65"/>
      <c r="D3028" s="65" t="s">
        <v>64</v>
      </c>
      <c r="E3028" s="66"/>
      <c r="F3028" s="66" t="s">
        <v>64</v>
      </c>
      <c r="G3028" s="67"/>
      <c r="H3028" s="67"/>
      <c r="I3028" s="68" t="s">
        <v>63</v>
      </c>
      <c r="J3028" s="48"/>
      <c r="K3028" s="69">
        <v>0</v>
      </c>
      <c r="L3028" s="67">
        <v>0</v>
      </c>
      <c r="M3028" s="70">
        <v>0</v>
      </c>
      <c r="N3028" s="34" t="str">
        <f t="shared" si="478"/>
        <v/>
      </c>
      <c r="O3028" s="38">
        <f t="shared" si="479"/>
        <v>0</v>
      </c>
      <c r="P3028" s="72" t="s">
        <v>94</v>
      </c>
      <c r="Q3028" s="43">
        <v>44816</v>
      </c>
      <c r="R3028" s="35">
        <v>0</v>
      </c>
      <c r="S3028" s="35">
        <v>0</v>
      </c>
      <c r="T3028" s="10" t="str">
        <f t="shared" si="480"/>
        <v>Sem - 37</v>
      </c>
      <c r="U3028" s="10" t="str">
        <f t="shared" si="481"/>
        <v>Septembre</v>
      </c>
      <c r="V3028" s="36" t="s">
        <v>1008</v>
      </c>
      <c r="W3028" s="34"/>
      <c r="X3028" s="91">
        <f t="shared" si="482"/>
        <v>0</v>
      </c>
      <c r="Y3028" s="92" t="str">
        <f>VLOOKUP('CM-CIC'!B2959,Annuaire_roster!B:F,4,0)</f>
        <v>HAOUACH Ikram</v>
      </c>
      <c r="Z3028" s="37" t="s">
        <v>110</v>
      </c>
      <c r="AA3028" s="60" t="s">
        <v>232</v>
      </c>
      <c r="AB3028" s="35" t="s">
        <v>63</v>
      </c>
      <c r="AC3028" s="35" t="s">
        <v>63</v>
      </c>
      <c r="AD3028" s="35" t="s">
        <v>63</v>
      </c>
      <c r="AE3028" s="44" t="s">
        <v>63</v>
      </c>
      <c r="AF3028" s="61"/>
      <c r="AG3028" s="45"/>
    </row>
    <row r="3029" spans="1:33" x14ac:dyDescent="0.2">
      <c r="A3029" s="59">
        <f>+VLOOKUP(B3029,Annuaire_roster!B:G,5,0)</f>
        <v>1131</v>
      </c>
      <c r="B3029" s="78" t="s">
        <v>179</v>
      </c>
      <c r="C3029" s="65"/>
      <c r="D3029" s="65" t="s">
        <v>64</v>
      </c>
      <c r="E3029" s="66"/>
      <c r="F3029" s="66" t="s">
        <v>64</v>
      </c>
      <c r="G3029" s="67"/>
      <c r="H3029" s="67"/>
      <c r="I3029" s="68" t="s">
        <v>63</v>
      </c>
      <c r="J3029" s="48"/>
      <c r="K3029" s="69">
        <v>0</v>
      </c>
      <c r="L3029" s="67">
        <v>0</v>
      </c>
      <c r="M3029" s="70">
        <v>0</v>
      </c>
      <c r="N3029" s="34" t="str">
        <f t="shared" ref="N3029:N3092" si="483">IFERROR(IF(OR(D3029="OFF",D3029="Congé",M3029="Abs",D3029="Congé sans solde",D3029="Férié"),"",IF(O3029-K3029-L3029&gt;O3029,O3029,IF(O3029-K3029-L3029&lt;0,"",O3029-K3029-L3029))),"")</f>
        <v/>
      </c>
      <c r="O3029" s="38">
        <f t="shared" ref="O3029:O3092" si="484">IF(AG3029="2H Pause déjeuner",IF(F3029-D3029-0.0833333333333333&lt;0,F3029-D3029-0.0833333333333333+1,F3029-D3029-0.0833333333333333),IF(OR(AND(F3029="OFF",D3029="OFF"),AND(F3029="Congé",D3029="Congé"),AND(F3029="Congé sans solde",D3029="Congé sans solde"),AND(F3029="Congé spécial",D3029="Congé spécial"),AND(F3029="Férié",D3029="Férié"),AND(F3029="OFF",D3029="Congé"),AND(F3029="OFF",D3029="Congé sans solde"),AND(F3029="OFF",D3029="Congé spécial"),AND(F3029="OFF",D3029="Férié"),AND(F3029="Congé",D3029="OFF"),AND(F3029="Congé",D3029="Congé sans solde"),AND(F3029="Congé",D3029="Congé spécial"),AND(F3029="Congé",D3029="Férié"),AND(F3029="Congé sans solde",D3029="OFF"),AND(F3029="Congé sans solde",D3029="Congé"),AND(F3029="Congé sans solde",D3029="Congé spécial"),AND(F3029="Congé sans solde",D3029="Férié"),AND(F3029="Congé spécial",D3029="OFF"),AND(F3029="Congé spécial",D3029="Congé"),AND(F3029="Congé spécial",D3029="Congé sans solde"),AND(F3029="Congé spécial",D3029="Férié"),AND(F3029="Férié",D3029="OFF"),AND(F3029="Férié",D3029="Congé"),AND(F3029="Férié",D3029="Congé sans solde"),AND(F3029="Férié",D3029="Congé spécial")),0,IF(OR(F3029="OFF",F3029="Congé",F3029="Congé spécial",F3029="Congé sans solde",D3029="OFF",D3029="Congé",D3029="Congé spécial",D3029="Congé sans solde"),0.208333333333334,IF(AND(AG3029="",F3029-D3029&lt;0),("24:00:00"-D3029)+("00:00:00"+F3029)-0.0416666666666667,IF(AND(OR(AG3029="Allaitement",AG3029="Sans déjeuner"),F3029-D3029&lt;0),("24:00:00"-D3029)+("00:00:00"+F3029),IF(AND(AG3029="",F3029-D3029&gt;0.166666666666667),F3029-D3029-0.0416666666666667,IF(AND(OR(AG3029="Allaitement",AG3029="Sans déjeuner"),F3029-D3029&gt;0.166666666666667),F3029-D3029,F3029-D3029)))))))</f>
        <v>0</v>
      </c>
      <c r="P3029" s="72" t="s">
        <v>94</v>
      </c>
      <c r="Q3029" s="43">
        <v>44816</v>
      </c>
      <c r="R3029" s="35">
        <v>0</v>
      </c>
      <c r="S3029" s="35">
        <v>0</v>
      </c>
      <c r="T3029" s="10" t="str">
        <f t="shared" si="480"/>
        <v>Sem - 37</v>
      </c>
      <c r="U3029" s="10" t="str">
        <f t="shared" si="481"/>
        <v>Septembre</v>
      </c>
      <c r="V3029" s="36" t="s">
        <v>1009</v>
      </c>
      <c r="W3029" s="34"/>
      <c r="X3029" s="91">
        <f t="shared" si="482"/>
        <v>0</v>
      </c>
      <c r="Y3029" s="92" t="str">
        <f>VLOOKUP('CM-CIC'!B2960,Annuaire_roster!B:F,4,0)</f>
        <v>HAOUACH Ikram</v>
      </c>
      <c r="Z3029" s="37" t="s">
        <v>110</v>
      </c>
      <c r="AA3029" s="60" t="s">
        <v>232</v>
      </c>
      <c r="AB3029" s="35" t="s">
        <v>63</v>
      </c>
      <c r="AC3029" s="35" t="s">
        <v>63</v>
      </c>
      <c r="AD3029" s="35" t="s">
        <v>63</v>
      </c>
      <c r="AE3029" s="44" t="s">
        <v>63</v>
      </c>
      <c r="AF3029" s="61"/>
      <c r="AG3029" s="45"/>
    </row>
    <row r="3030" spans="1:33" x14ac:dyDescent="0.2">
      <c r="A3030" s="59">
        <f>+VLOOKUP(B3030,Annuaire_roster!B:G,5,0)</f>
        <v>1145</v>
      </c>
      <c r="B3030" s="78" t="s">
        <v>74</v>
      </c>
      <c r="C3030" s="65"/>
      <c r="D3030" s="65" t="s">
        <v>64</v>
      </c>
      <c r="E3030" s="66"/>
      <c r="F3030" s="66" t="s">
        <v>64</v>
      </c>
      <c r="G3030" s="67"/>
      <c r="H3030" s="67"/>
      <c r="I3030" s="68" t="s">
        <v>63</v>
      </c>
      <c r="J3030" s="48"/>
      <c r="K3030" s="69">
        <v>0</v>
      </c>
      <c r="L3030" s="67">
        <v>0</v>
      </c>
      <c r="M3030" s="70">
        <v>0</v>
      </c>
      <c r="N3030" s="34" t="str">
        <f t="shared" si="483"/>
        <v/>
      </c>
      <c r="O3030" s="38">
        <f t="shared" si="484"/>
        <v>0</v>
      </c>
      <c r="P3030" s="72" t="s">
        <v>94</v>
      </c>
      <c r="Q3030" s="43">
        <v>44816</v>
      </c>
      <c r="R3030" s="35">
        <v>0</v>
      </c>
      <c r="S3030" s="35">
        <v>0</v>
      </c>
      <c r="T3030" s="10" t="str">
        <f t="shared" si="480"/>
        <v>Sem - 37</v>
      </c>
      <c r="U3030" s="10" t="str">
        <f t="shared" si="481"/>
        <v>Septembre</v>
      </c>
      <c r="V3030" s="36" t="s">
        <v>1010</v>
      </c>
      <c r="W3030" s="34"/>
      <c r="X3030" s="91">
        <f t="shared" si="482"/>
        <v>0</v>
      </c>
      <c r="Y3030" s="92" t="str">
        <f>VLOOKUP('CM-CIC'!B2961,Annuaire_roster!B:F,4,0)</f>
        <v>OUAQERROUCH Nour-El Houda</v>
      </c>
      <c r="Z3030" s="37" t="s">
        <v>110</v>
      </c>
      <c r="AA3030" s="60" t="s">
        <v>232</v>
      </c>
      <c r="AB3030" s="35" t="s">
        <v>63</v>
      </c>
      <c r="AC3030" s="35" t="s">
        <v>63</v>
      </c>
      <c r="AD3030" s="35" t="s">
        <v>63</v>
      </c>
      <c r="AE3030" s="44" t="s">
        <v>63</v>
      </c>
      <c r="AF3030" s="61"/>
      <c r="AG3030" s="45"/>
    </row>
    <row r="3031" spans="1:33" x14ac:dyDescent="0.2">
      <c r="A3031" s="59">
        <f>+VLOOKUP(B3031,Annuaire_roster!B:G,5,0)</f>
        <v>397</v>
      </c>
      <c r="B3031" s="78" t="s">
        <v>183</v>
      </c>
      <c r="C3031" s="65"/>
      <c r="D3031" s="65" t="s">
        <v>64</v>
      </c>
      <c r="E3031" s="66"/>
      <c r="F3031" s="66" t="s">
        <v>64</v>
      </c>
      <c r="G3031" s="67"/>
      <c r="H3031" s="67"/>
      <c r="I3031" s="68" t="s">
        <v>63</v>
      </c>
      <c r="J3031" s="48"/>
      <c r="K3031" s="69">
        <v>0</v>
      </c>
      <c r="L3031" s="67">
        <v>0</v>
      </c>
      <c r="M3031" s="70">
        <v>0</v>
      </c>
      <c r="N3031" s="34" t="str">
        <f t="shared" si="483"/>
        <v/>
      </c>
      <c r="O3031" s="38">
        <f t="shared" si="484"/>
        <v>0</v>
      </c>
      <c r="P3031" s="72" t="s">
        <v>94</v>
      </c>
      <c r="Q3031" s="43">
        <v>44816</v>
      </c>
      <c r="R3031" s="35">
        <v>0</v>
      </c>
      <c r="S3031" s="35">
        <v>0</v>
      </c>
      <c r="T3031" s="10" t="str">
        <f t="shared" si="480"/>
        <v>Sem - 37</v>
      </c>
      <c r="U3031" s="10" t="str">
        <f t="shared" si="481"/>
        <v>Septembre</v>
      </c>
      <c r="V3031" s="36" t="s">
        <v>1011</v>
      </c>
      <c r="W3031" s="34"/>
      <c r="X3031" s="91">
        <f t="shared" si="482"/>
        <v>0</v>
      </c>
      <c r="Y3031" s="92" t="str">
        <f>VLOOKUP('CM-CIC'!B2962,Annuaire_roster!B:F,4,0)</f>
        <v>OUAQERROUCH Nour-El Houda</v>
      </c>
      <c r="Z3031" s="37" t="s">
        <v>110</v>
      </c>
      <c r="AA3031" s="60" t="s">
        <v>232</v>
      </c>
      <c r="AB3031" s="35" t="s">
        <v>63</v>
      </c>
      <c r="AC3031" s="35" t="s">
        <v>63</v>
      </c>
      <c r="AD3031" s="35" t="s">
        <v>63</v>
      </c>
      <c r="AE3031" s="44" t="s">
        <v>63</v>
      </c>
      <c r="AF3031" s="61"/>
      <c r="AG3031" s="45"/>
    </row>
    <row r="3032" spans="1:33" x14ac:dyDescent="0.2">
      <c r="A3032" s="59">
        <f>+VLOOKUP(B3032,Annuaire_roster!B:G,5,0)</f>
        <v>1132</v>
      </c>
      <c r="B3032" s="78" t="s">
        <v>46</v>
      </c>
      <c r="C3032" s="65"/>
      <c r="D3032" s="65" t="s">
        <v>64</v>
      </c>
      <c r="E3032" s="66"/>
      <c r="F3032" s="66" t="s">
        <v>64</v>
      </c>
      <c r="G3032" s="67"/>
      <c r="H3032" s="67"/>
      <c r="I3032" s="68" t="s">
        <v>63</v>
      </c>
      <c r="J3032" s="48"/>
      <c r="K3032" s="69">
        <v>0</v>
      </c>
      <c r="L3032" s="67">
        <v>0</v>
      </c>
      <c r="M3032" s="70">
        <v>0</v>
      </c>
      <c r="N3032" s="34" t="str">
        <f t="shared" si="483"/>
        <v/>
      </c>
      <c r="O3032" s="38">
        <f t="shared" si="484"/>
        <v>0</v>
      </c>
      <c r="P3032" s="72" t="s">
        <v>94</v>
      </c>
      <c r="Q3032" s="43">
        <v>44816</v>
      </c>
      <c r="R3032" s="35">
        <v>0</v>
      </c>
      <c r="S3032" s="35">
        <v>0</v>
      </c>
      <c r="T3032" s="10" t="str">
        <f t="shared" si="480"/>
        <v>Sem - 37</v>
      </c>
      <c r="U3032" s="10" t="str">
        <f t="shared" si="481"/>
        <v>Septembre</v>
      </c>
      <c r="V3032" s="36" t="s">
        <v>1012</v>
      </c>
      <c r="W3032" s="34"/>
      <c r="X3032" s="91">
        <f t="shared" si="482"/>
        <v>0</v>
      </c>
      <c r="Y3032" s="92" t="str">
        <f>VLOOKUP('CM-CIC'!B2963,Annuaire_roster!B:F,4,0)</f>
        <v>HAOUACH Ikram</v>
      </c>
      <c r="Z3032" s="37" t="s">
        <v>110</v>
      </c>
      <c r="AA3032" s="60" t="s">
        <v>232</v>
      </c>
      <c r="AB3032" s="35" t="s">
        <v>63</v>
      </c>
      <c r="AC3032" s="35" t="s">
        <v>63</v>
      </c>
      <c r="AD3032" s="35" t="s">
        <v>63</v>
      </c>
      <c r="AE3032" s="44" t="s">
        <v>63</v>
      </c>
      <c r="AF3032" s="61"/>
      <c r="AG3032" s="45"/>
    </row>
    <row r="3033" spans="1:33" x14ac:dyDescent="0.2">
      <c r="A3033" s="59">
        <f>+VLOOKUP(B3033,Annuaire_roster!B:G,5,0)</f>
        <v>1170</v>
      </c>
      <c r="B3033" s="78" t="s">
        <v>68</v>
      </c>
      <c r="C3033" s="65"/>
      <c r="D3033" s="65" t="s">
        <v>64</v>
      </c>
      <c r="E3033" s="66"/>
      <c r="F3033" s="66" t="s">
        <v>64</v>
      </c>
      <c r="G3033" s="67"/>
      <c r="H3033" s="67"/>
      <c r="I3033" s="68" t="s">
        <v>63</v>
      </c>
      <c r="J3033" s="48"/>
      <c r="K3033" s="69">
        <v>0</v>
      </c>
      <c r="L3033" s="67">
        <v>0</v>
      </c>
      <c r="M3033" s="70">
        <v>0</v>
      </c>
      <c r="N3033" s="34" t="str">
        <f t="shared" si="483"/>
        <v/>
      </c>
      <c r="O3033" s="38">
        <f t="shared" si="484"/>
        <v>0</v>
      </c>
      <c r="P3033" s="72" t="s">
        <v>94</v>
      </c>
      <c r="Q3033" s="43">
        <v>44816</v>
      </c>
      <c r="R3033" s="35">
        <v>0</v>
      </c>
      <c r="S3033" s="35">
        <v>0</v>
      </c>
      <c r="T3033" s="10" t="str">
        <f t="shared" si="480"/>
        <v>Sem - 37</v>
      </c>
      <c r="U3033" s="10" t="str">
        <f t="shared" si="481"/>
        <v>Septembre</v>
      </c>
      <c r="V3033" s="36" t="s">
        <v>1013</v>
      </c>
      <c r="W3033" s="34"/>
      <c r="X3033" s="91">
        <f t="shared" si="482"/>
        <v>0</v>
      </c>
      <c r="Y3033" s="92" t="str">
        <f>VLOOKUP('CM-CIC'!B2964,Annuaire_roster!B:F,4,0)</f>
        <v>HAOUACH Ikram</v>
      </c>
      <c r="Z3033" s="37" t="s">
        <v>110</v>
      </c>
      <c r="AA3033" s="60" t="s">
        <v>232</v>
      </c>
      <c r="AB3033" s="35" t="s">
        <v>63</v>
      </c>
      <c r="AC3033" s="35" t="s">
        <v>63</v>
      </c>
      <c r="AD3033" s="35" t="s">
        <v>63</v>
      </c>
      <c r="AE3033" s="44" t="s">
        <v>63</v>
      </c>
      <c r="AF3033" s="61"/>
      <c r="AG3033" s="45"/>
    </row>
    <row r="3034" spans="1:33" x14ac:dyDescent="0.2">
      <c r="A3034" s="59">
        <f>+VLOOKUP(B3034,Annuaire_roster!B:G,5,0)</f>
        <v>1154</v>
      </c>
      <c r="B3034" s="78" t="s">
        <v>70</v>
      </c>
      <c r="C3034" s="65"/>
      <c r="D3034" s="65" t="s">
        <v>64</v>
      </c>
      <c r="E3034" s="66"/>
      <c r="F3034" s="66" t="s">
        <v>64</v>
      </c>
      <c r="G3034" s="67"/>
      <c r="H3034" s="67"/>
      <c r="I3034" s="68" t="s">
        <v>63</v>
      </c>
      <c r="J3034" s="48"/>
      <c r="K3034" s="69">
        <v>0</v>
      </c>
      <c r="L3034" s="67">
        <v>0</v>
      </c>
      <c r="M3034" s="70">
        <v>0</v>
      </c>
      <c r="N3034" s="34" t="str">
        <f t="shared" si="483"/>
        <v/>
      </c>
      <c r="O3034" s="38">
        <f t="shared" si="484"/>
        <v>0</v>
      </c>
      <c r="P3034" s="72" t="s">
        <v>94</v>
      </c>
      <c r="Q3034" s="43">
        <v>44816</v>
      </c>
      <c r="R3034" s="35">
        <v>0</v>
      </c>
      <c r="S3034" s="35">
        <v>0</v>
      </c>
      <c r="T3034" s="10" t="str">
        <f t="shared" si="480"/>
        <v>Sem - 37</v>
      </c>
      <c r="U3034" s="10" t="str">
        <f t="shared" si="481"/>
        <v>Septembre</v>
      </c>
      <c r="V3034" s="36" t="s">
        <v>1014</v>
      </c>
      <c r="W3034" s="34"/>
      <c r="X3034" s="91">
        <f t="shared" si="482"/>
        <v>0</v>
      </c>
      <c r="Y3034" s="92" t="str">
        <f>VLOOKUP('CM-CIC'!B2965,Annuaire_roster!B:F,4,0)</f>
        <v>HAOUACH Ikram</v>
      </c>
      <c r="Z3034" s="37" t="s">
        <v>110</v>
      </c>
      <c r="AA3034" s="60" t="s">
        <v>232</v>
      </c>
      <c r="AB3034" s="35" t="s">
        <v>63</v>
      </c>
      <c r="AC3034" s="35" t="s">
        <v>63</v>
      </c>
      <c r="AD3034" s="35" t="s">
        <v>63</v>
      </c>
      <c r="AE3034" s="44" t="s">
        <v>63</v>
      </c>
      <c r="AF3034" s="61"/>
      <c r="AG3034" s="45"/>
    </row>
    <row r="3035" spans="1:33" x14ac:dyDescent="0.2">
      <c r="A3035" s="59">
        <f>+VLOOKUP(B3035,Annuaire_roster!B:G,5,0)</f>
        <v>1167</v>
      </c>
      <c r="B3035" s="78" t="s">
        <v>71</v>
      </c>
      <c r="C3035" s="65"/>
      <c r="D3035" s="65" t="s">
        <v>64</v>
      </c>
      <c r="E3035" s="66"/>
      <c r="F3035" s="66" t="s">
        <v>64</v>
      </c>
      <c r="G3035" s="67"/>
      <c r="H3035" s="67"/>
      <c r="I3035" s="68" t="s">
        <v>63</v>
      </c>
      <c r="J3035" s="48"/>
      <c r="K3035" s="69">
        <v>0</v>
      </c>
      <c r="L3035" s="67">
        <v>0</v>
      </c>
      <c r="M3035" s="70">
        <v>0</v>
      </c>
      <c r="N3035" s="34" t="str">
        <f t="shared" si="483"/>
        <v/>
      </c>
      <c r="O3035" s="38">
        <f t="shared" si="484"/>
        <v>0</v>
      </c>
      <c r="P3035" s="72" t="s">
        <v>94</v>
      </c>
      <c r="Q3035" s="43">
        <v>44816</v>
      </c>
      <c r="R3035" s="35">
        <v>0</v>
      </c>
      <c r="S3035" s="35">
        <v>0</v>
      </c>
      <c r="T3035" s="10" t="str">
        <f t="shared" si="480"/>
        <v>Sem - 37</v>
      </c>
      <c r="U3035" s="10" t="str">
        <f t="shared" si="481"/>
        <v>Septembre</v>
      </c>
      <c r="V3035" s="36" t="s">
        <v>1015</v>
      </c>
      <c r="W3035" s="34"/>
      <c r="X3035" s="91">
        <f t="shared" si="482"/>
        <v>0</v>
      </c>
      <c r="Y3035" s="92" t="str">
        <f>VLOOKUP('CM-CIC'!B2966,Annuaire_roster!B:F,4,0)</f>
        <v>OUAQERROUCH Nour-El Houda</v>
      </c>
      <c r="Z3035" s="37" t="s">
        <v>110</v>
      </c>
      <c r="AA3035" s="60" t="s">
        <v>232</v>
      </c>
      <c r="AB3035" s="35" t="s">
        <v>63</v>
      </c>
      <c r="AC3035" s="35" t="s">
        <v>63</v>
      </c>
      <c r="AD3035" s="35" t="s">
        <v>63</v>
      </c>
      <c r="AE3035" s="44" t="s">
        <v>63</v>
      </c>
      <c r="AF3035" s="61"/>
      <c r="AG3035" s="45"/>
    </row>
    <row r="3036" spans="1:33" x14ac:dyDescent="0.2">
      <c r="A3036" s="59">
        <f>+VLOOKUP(B3036,Annuaire_roster!B:G,5,0)</f>
        <v>1274</v>
      </c>
      <c r="B3036" s="78" t="s">
        <v>160</v>
      </c>
      <c r="C3036" s="65"/>
      <c r="D3036" s="65" t="s">
        <v>64</v>
      </c>
      <c r="E3036" s="66"/>
      <c r="F3036" s="66" t="s">
        <v>64</v>
      </c>
      <c r="G3036" s="67"/>
      <c r="H3036" s="67"/>
      <c r="I3036" s="68" t="s">
        <v>63</v>
      </c>
      <c r="J3036" s="48"/>
      <c r="K3036" s="69">
        <v>0</v>
      </c>
      <c r="L3036" s="67">
        <v>0</v>
      </c>
      <c r="M3036" s="70">
        <v>0</v>
      </c>
      <c r="N3036" s="34" t="str">
        <f t="shared" si="483"/>
        <v/>
      </c>
      <c r="O3036" s="38">
        <f t="shared" si="484"/>
        <v>0</v>
      </c>
      <c r="P3036" s="72" t="s">
        <v>94</v>
      </c>
      <c r="Q3036" s="43">
        <v>44816</v>
      </c>
      <c r="R3036" s="35">
        <v>0</v>
      </c>
      <c r="S3036" s="35">
        <v>0</v>
      </c>
      <c r="T3036" s="10" t="str">
        <f t="shared" si="480"/>
        <v>Sem - 37</v>
      </c>
      <c r="U3036" s="10" t="str">
        <f t="shared" si="481"/>
        <v>Septembre</v>
      </c>
      <c r="V3036" s="36" t="s">
        <v>1016</v>
      </c>
      <c r="W3036" s="34"/>
      <c r="X3036" s="91">
        <f t="shared" si="482"/>
        <v>0</v>
      </c>
      <c r="Y3036" s="92" t="str">
        <f>VLOOKUP('CM-CIC'!B2967,Annuaire_roster!B:F,4,0)</f>
        <v>OUAQERROUCH Nour-El Houda</v>
      </c>
      <c r="Z3036" s="37" t="s">
        <v>110</v>
      </c>
      <c r="AA3036" s="60" t="s">
        <v>232</v>
      </c>
      <c r="AB3036" s="35" t="s">
        <v>63</v>
      </c>
      <c r="AC3036" s="35" t="s">
        <v>63</v>
      </c>
      <c r="AD3036" s="35" t="s">
        <v>63</v>
      </c>
      <c r="AE3036" s="44" t="s">
        <v>63</v>
      </c>
      <c r="AF3036" s="61"/>
      <c r="AG3036" s="45"/>
    </row>
    <row r="3037" spans="1:33" x14ac:dyDescent="0.2">
      <c r="A3037" s="59">
        <f>+VLOOKUP(B3037,Annuaire_roster!B:G,5,0)</f>
        <v>1165</v>
      </c>
      <c r="B3037" s="78" t="s">
        <v>66</v>
      </c>
      <c r="C3037" s="65"/>
      <c r="D3037" s="65" t="s">
        <v>64</v>
      </c>
      <c r="E3037" s="66"/>
      <c r="F3037" s="66" t="s">
        <v>64</v>
      </c>
      <c r="G3037" s="67"/>
      <c r="H3037" s="67"/>
      <c r="I3037" s="68" t="s">
        <v>63</v>
      </c>
      <c r="J3037" s="48"/>
      <c r="K3037" s="69">
        <v>0</v>
      </c>
      <c r="L3037" s="67">
        <v>0</v>
      </c>
      <c r="M3037" s="70">
        <v>0</v>
      </c>
      <c r="N3037" s="34" t="str">
        <f t="shared" si="483"/>
        <v/>
      </c>
      <c r="O3037" s="38">
        <f t="shared" si="484"/>
        <v>0</v>
      </c>
      <c r="P3037" s="72" t="s">
        <v>94</v>
      </c>
      <c r="Q3037" s="43">
        <v>44816</v>
      </c>
      <c r="R3037" s="35">
        <v>0</v>
      </c>
      <c r="S3037" s="35">
        <v>0</v>
      </c>
      <c r="T3037" s="10" t="str">
        <f t="shared" si="480"/>
        <v>Sem - 37</v>
      </c>
      <c r="U3037" s="10" t="str">
        <f t="shared" si="481"/>
        <v>Septembre</v>
      </c>
      <c r="V3037" s="36" t="s">
        <v>1017</v>
      </c>
      <c r="W3037" s="34"/>
      <c r="X3037" s="91">
        <f t="shared" si="482"/>
        <v>0</v>
      </c>
      <c r="Y3037" s="92" t="str">
        <f>VLOOKUP('CM-CIC'!B2968,Annuaire_roster!B:F,4,0)</f>
        <v>OUAQERROUCH Nour-El Houda</v>
      </c>
      <c r="Z3037" s="37" t="s">
        <v>110</v>
      </c>
      <c r="AA3037" s="60" t="s">
        <v>232</v>
      </c>
      <c r="AB3037" s="35" t="s">
        <v>63</v>
      </c>
      <c r="AC3037" s="35" t="s">
        <v>63</v>
      </c>
      <c r="AD3037" s="35" t="s">
        <v>63</v>
      </c>
      <c r="AE3037" s="44" t="s">
        <v>63</v>
      </c>
      <c r="AF3037" s="61"/>
      <c r="AG3037" s="45"/>
    </row>
    <row r="3038" spans="1:33" x14ac:dyDescent="0.2">
      <c r="A3038" s="59">
        <f>+VLOOKUP(B3038,Annuaire_roster!B:G,5,0)</f>
        <v>1396</v>
      </c>
      <c r="B3038" s="78" t="s">
        <v>143</v>
      </c>
      <c r="C3038" s="65"/>
      <c r="D3038" s="65" t="s">
        <v>64</v>
      </c>
      <c r="E3038" s="66"/>
      <c r="F3038" s="66" t="s">
        <v>64</v>
      </c>
      <c r="G3038" s="67"/>
      <c r="H3038" s="67"/>
      <c r="I3038" s="68" t="s">
        <v>63</v>
      </c>
      <c r="J3038" s="48"/>
      <c r="K3038" s="69">
        <v>0</v>
      </c>
      <c r="L3038" s="67">
        <v>0</v>
      </c>
      <c r="M3038" s="70">
        <v>0</v>
      </c>
      <c r="N3038" s="34" t="str">
        <f t="shared" si="483"/>
        <v/>
      </c>
      <c r="O3038" s="38">
        <f t="shared" si="484"/>
        <v>0</v>
      </c>
      <c r="P3038" s="72" t="s">
        <v>94</v>
      </c>
      <c r="Q3038" s="43">
        <v>44816</v>
      </c>
      <c r="R3038" s="35">
        <v>0</v>
      </c>
      <c r="S3038" s="35">
        <v>0</v>
      </c>
      <c r="T3038" s="10" t="str">
        <f t="shared" si="480"/>
        <v>Sem - 37</v>
      </c>
      <c r="U3038" s="10" t="str">
        <f t="shared" si="481"/>
        <v>Septembre</v>
      </c>
      <c r="V3038" s="36" t="s">
        <v>1018</v>
      </c>
      <c r="W3038" s="34"/>
      <c r="X3038" s="91">
        <f t="shared" si="482"/>
        <v>0</v>
      </c>
      <c r="Y3038" s="92" t="str">
        <f>VLOOKUP('CM-CIC'!B2969,Annuaire_roster!B:F,4,0)</f>
        <v>OUAQERROUCH Nour-El Houda</v>
      </c>
      <c r="Z3038" s="37" t="s">
        <v>110</v>
      </c>
      <c r="AA3038" s="60" t="s">
        <v>232</v>
      </c>
      <c r="AB3038" s="35" t="s">
        <v>63</v>
      </c>
      <c r="AC3038" s="35" t="s">
        <v>63</v>
      </c>
      <c r="AD3038" s="35" t="s">
        <v>63</v>
      </c>
      <c r="AE3038" s="44" t="s">
        <v>63</v>
      </c>
      <c r="AF3038" s="61"/>
      <c r="AG3038" s="45"/>
    </row>
    <row r="3039" spans="1:33" x14ac:dyDescent="0.2">
      <c r="A3039" s="59">
        <f>+VLOOKUP(B3039,Annuaire_roster!B:G,5,0)</f>
        <v>1397</v>
      </c>
      <c r="B3039" s="78" t="s">
        <v>145</v>
      </c>
      <c r="C3039" s="65"/>
      <c r="D3039" s="65" t="s">
        <v>64</v>
      </c>
      <c r="E3039" s="66"/>
      <c r="F3039" s="66" t="s">
        <v>64</v>
      </c>
      <c r="G3039" s="67"/>
      <c r="H3039" s="67"/>
      <c r="I3039" s="68" t="s">
        <v>63</v>
      </c>
      <c r="J3039" s="48"/>
      <c r="K3039" s="69">
        <v>0</v>
      </c>
      <c r="L3039" s="67">
        <v>0</v>
      </c>
      <c r="M3039" s="70">
        <v>0</v>
      </c>
      <c r="N3039" s="34" t="str">
        <f t="shared" si="483"/>
        <v/>
      </c>
      <c r="O3039" s="38">
        <f t="shared" si="484"/>
        <v>0</v>
      </c>
      <c r="P3039" s="72" t="s">
        <v>94</v>
      </c>
      <c r="Q3039" s="43">
        <v>44816</v>
      </c>
      <c r="R3039" s="35">
        <v>0</v>
      </c>
      <c r="S3039" s="35">
        <v>0</v>
      </c>
      <c r="T3039" s="10" t="str">
        <f t="shared" si="480"/>
        <v>Sem - 37</v>
      </c>
      <c r="U3039" s="10" t="str">
        <f t="shared" si="481"/>
        <v>Septembre</v>
      </c>
      <c r="V3039" s="36" t="s">
        <v>1019</v>
      </c>
      <c r="W3039" s="34"/>
      <c r="X3039" s="91">
        <f t="shared" si="482"/>
        <v>0</v>
      </c>
      <c r="Y3039" s="92" t="str">
        <f>VLOOKUP('CM-CIC'!B2970,Annuaire_roster!B:F,4,0)</f>
        <v>HAOUACH Ikram</v>
      </c>
      <c r="Z3039" s="37" t="s">
        <v>110</v>
      </c>
      <c r="AA3039" s="60" t="s">
        <v>232</v>
      </c>
      <c r="AB3039" s="35" t="s">
        <v>63</v>
      </c>
      <c r="AC3039" s="35" t="s">
        <v>63</v>
      </c>
      <c r="AD3039" s="35" t="s">
        <v>63</v>
      </c>
      <c r="AE3039" s="44" t="s">
        <v>63</v>
      </c>
      <c r="AF3039" s="61"/>
      <c r="AG3039" s="45"/>
    </row>
    <row r="3040" spans="1:33" x14ac:dyDescent="0.2">
      <c r="A3040" s="59">
        <f>+VLOOKUP(B3040,Annuaire_roster!B:G,5,0)</f>
        <v>1442</v>
      </c>
      <c r="B3040" s="78" t="s">
        <v>152</v>
      </c>
      <c r="C3040" s="65"/>
      <c r="D3040" s="65" t="s">
        <v>64</v>
      </c>
      <c r="E3040" s="66"/>
      <c r="F3040" s="66" t="s">
        <v>64</v>
      </c>
      <c r="G3040" s="67"/>
      <c r="H3040" s="67"/>
      <c r="I3040" s="68" t="s">
        <v>63</v>
      </c>
      <c r="J3040" s="48"/>
      <c r="K3040" s="69">
        <v>0</v>
      </c>
      <c r="L3040" s="67">
        <v>0</v>
      </c>
      <c r="M3040" s="70">
        <v>0</v>
      </c>
      <c r="N3040" s="34" t="str">
        <f t="shared" si="483"/>
        <v/>
      </c>
      <c r="O3040" s="38">
        <f t="shared" si="484"/>
        <v>0</v>
      </c>
      <c r="P3040" s="72" t="s">
        <v>94</v>
      </c>
      <c r="Q3040" s="43">
        <v>44816</v>
      </c>
      <c r="R3040" s="35">
        <v>0</v>
      </c>
      <c r="S3040" s="35">
        <v>0</v>
      </c>
      <c r="T3040" s="10" t="str">
        <f t="shared" si="480"/>
        <v>Sem - 37</v>
      </c>
      <c r="U3040" s="10" t="str">
        <f t="shared" si="481"/>
        <v>Septembre</v>
      </c>
      <c r="V3040" s="36" t="s">
        <v>1020</v>
      </c>
      <c r="W3040" s="34"/>
      <c r="X3040" s="91">
        <f t="shared" si="482"/>
        <v>0</v>
      </c>
      <c r="Y3040" s="92" t="str">
        <f>VLOOKUP('CM-CIC'!B2971,Annuaire_roster!B:F,4,0)</f>
        <v>OUAQERROUCH Nour-El Houda</v>
      </c>
      <c r="Z3040" s="37" t="s">
        <v>110</v>
      </c>
      <c r="AA3040" s="60" t="s">
        <v>232</v>
      </c>
      <c r="AB3040" s="35" t="s">
        <v>63</v>
      </c>
      <c r="AC3040" s="35" t="s">
        <v>63</v>
      </c>
      <c r="AD3040" s="35" t="s">
        <v>63</v>
      </c>
      <c r="AE3040" s="44" t="s">
        <v>63</v>
      </c>
      <c r="AF3040" s="61"/>
      <c r="AG3040" s="45"/>
    </row>
    <row r="3041" spans="1:33" x14ac:dyDescent="0.2">
      <c r="A3041" s="59">
        <f>+VLOOKUP(B3041,Annuaire_roster!B:G,5,0)</f>
        <v>1444</v>
      </c>
      <c r="B3041" s="78" t="s">
        <v>153</v>
      </c>
      <c r="C3041" s="65"/>
      <c r="D3041" s="65" t="s">
        <v>64</v>
      </c>
      <c r="E3041" s="66"/>
      <c r="F3041" s="66" t="s">
        <v>64</v>
      </c>
      <c r="G3041" s="67"/>
      <c r="H3041" s="67"/>
      <c r="I3041" s="68" t="s">
        <v>63</v>
      </c>
      <c r="J3041" s="48"/>
      <c r="K3041" s="69">
        <v>0</v>
      </c>
      <c r="L3041" s="67">
        <v>0</v>
      </c>
      <c r="M3041" s="70">
        <v>0</v>
      </c>
      <c r="N3041" s="34" t="str">
        <f t="shared" si="483"/>
        <v/>
      </c>
      <c r="O3041" s="38">
        <f t="shared" si="484"/>
        <v>0</v>
      </c>
      <c r="P3041" s="72" t="s">
        <v>94</v>
      </c>
      <c r="Q3041" s="43">
        <v>44816</v>
      </c>
      <c r="R3041" s="35">
        <v>0</v>
      </c>
      <c r="S3041" s="35">
        <v>0</v>
      </c>
      <c r="T3041" s="10" t="str">
        <f t="shared" si="480"/>
        <v>Sem - 37</v>
      </c>
      <c r="U3041" s="10" t="str">
        <f t="shared" si="481"/>
        <v>Septembre</v>
      </c>
      <c r="V3041" s="36" t="s">
        <v>1021</v>
      </c>
      <c r="W3041" s="34"/>
      <c r="X3041" s="91">
        <f t="shared" si="482"/>
        <v>0</v>
      </c>
      <c r="Y3041" s="92" t="str">
        <f>VLOOKUP('CM-CIC'!B2972,Annuaire_roster!B:F,4,0)</f>
        <v>HAOUACH Ikram</v>
      </c>
      <c r="Z3041" s="37" t="s">
        <v>110</v>
      </c>
      <c r="AA3041" s="60" t="s">
        <v>232</v>
      </c>
      <c r="AB3041" s="35" t="s">
        <v>63</v>
      </c>
      <c r="AC3041" s="35" t="s">
        <v>63</v>
      </c>
      <c r="AD3041" s="35" t="s">
        <v>63</v>
      </c>
      <c r="AE3041" s="44" t="s">
        <v>63</v>
      </c>
      <c r="AF3041" s="61"/>
      <c r="AG3041" s="45"/>
    </row>
    <row r="3042" spans="1:33" x14ac:dyDescent="0.2">
      <c r="A3042" s="59">
        <f>+VLOOKUP(B3042,Annuaire_roster!B:G,5,0)</f>
        <v>1485</v>
      </c>
      <c r="B3042" s="78" t="s">
        <v>178</v>
      </c>
      <c r="C3042" s="65"/>
      <c r="D3042" s="65" t="s">
        <v>64</v>
      </c>
      <c r="E3042" s="66"/>
      <c r="F3042" s="66" t="s">
        <v>64</v>
      </c>
      <c r="G3042" s="67"/>
      <c r="H3042" s="67"/>
      <c r="I3042" s="68" t="s">
        <v>63</v>
      </c>
      <c r="J3042" s="48"/>
      <c r="K3042" s="69">
        <v>0</v>
      </c>
      <c r="L3042" s="67">
        <v>0</v>
      </c>
      <c r="M3042" s="70">
        <v>0</v>
      </c>
      <c r="N3042" s="34" t="str">
        <f t="shared" si="483"/>
        <v/>
      </c>
      <c r="O3042" s="38">
        <f t="shared" si="484"/>
        <v>0</v>
      </c>
      <c r="P3042" s="72" t="s">
        <v>94</v>
      </c>
      <c r="Q3042" s="43">
        <v>44816</v>
      </c>
      <c r="R3042" s="35">
        <v>0</v>
      </c>
      <c r="S3042" s="35">
        <v>0</v>
      </c>
      <c r="T3042" s="10" t="str">
        <f t="shared" si="480"/>
        <v>Sem - 37</v>
      </c>
      <c r="U3042" s="10" t="str">
        <f t="shared" si="481"/>
        <v>Septembre</v>
      </c>
      <c r="V3042" s="36" t="s">
        <v>1022</v>
      </c>
      <c r="W3042" s="34"/>
      <c r="X3042" s="91">
        <f t="shared" si="482"/>
        <v>0</v>
      </c>
      <c r="Y3042" s="92" t="str">
        <f>VLOOKUP('CM-CIC'!B2973,Annuaire_roster!B:F,4,0)</f>
        <v>HAOUACH Ikram</v>
      </c>
      <c r="Z3042" s="37" t="s">
        <v>110</v>
      </c>
      <c r="AA3042" s="60" t="s">
        <v>232</v>
      </c>
      <c r="AB3042" s="35" t="s">
        <v>63</v>
      </c>
      <c r="AC3042" s="35" t="s">
        <v>63</v>
      </c>
      <c r="AD3042" s="35" t="s">
        <v>63</v>
      </c>
      <c r="AE3042" s="44" t="s">
        <v>63</v>
      </c>
      <c r="AF3042" s="61"/>
      <c r="AG3042" s="45"/>
    </row>
    <row r="3043" spans="1:33" x14ac:dyDescent="0.2">
      <c r="A3043" s="59">
        <f>+VLOOKUP(B3043,Annuaire_roster!B:G,5,0)</f>
        <v>1463</v>
      </c>
      <c r="B3043" s="78" t="s">
        <v>163</v>
      </c>
      <c r="C3043" s="65"/>
      <c r="D3043" s="65" t="s">
        <v>64</v>
      </c>
      <c r="E3043" s="66"/>
      <c r="F3043" s="66" t="s">
        <v>64</v>
      </c>
      <c r="G3043" s="67"/>
      <c r="H3043" s="67"/>
      <c r="I3043" s="68" t="s">
        <v>63</v>
      </c>
      <c r="J3043" s="48"/>
      <c r="K3043" s="69">
        <v>0</v>
      </c>
      <c r="L3043" s="67">
        <v>0</v>
      </c>
      <c r="M3043" s="70">
        <v>0</v>
      </c>
      <c r="N3043" s="34" t="str">
        <f t="shared" si="483"/>
        <v/>
      </c>
      <c r="O3043" s="38">
        <f t="shared" si="484"/>
        <v>0</v>
      </c>
      <c r="P3043" s="72" t="s">
        <v>94</v>
      </c>
      <c r="Q3043" s="43">
        <v>44816</v>
      </c>
      <c r="R3043" s="35">
        <v>0</v>
      </c>
      <c r="S3043" s="35">
        <v>0</v>
      </c>
      <c r="T3043" s="10" t="str">
        <f t="shared" si="480"/>
        <v>Sem - 37</v>
      </c>
      <c r="U3043" s="10" t="str">
        <f t="shared" si="481"/>
        <v>Septembre</v>
      </c>
      <c r="V3043" s="36" t="s">
        <v>1023</v>
      </c>
      <c r="W3043" s="34"/>
      <c r="X3043" s="91">
        <f t="shared" si="482"/>
        <v>0</v>
      </c>
      <c r="Y3043" s="92" t="str">
        <f>VLOOKUP('CM-CIC'!B2974,Annuaire_roster!B:F,4,0)</f>
        <v>HAOUACH Ikram</v>
      </c>
      <c r="Z3043" s="37" t="s">
        <v>110</v>
      </c>
      <c r="AA3043" s="60" t="s">
        <v>232</v>
      </c>
      <c r="AB3043" s="35" t="s">
        <v>63</v>
      </c>
      <c r="AC3043" s="35" t="s">
        <v>63</v>
      </c>
      <c r="AD3043" s="35" t="s">
        <v>63</v>
      </c>
      <c r="AE3043" s="44" t="s">
        <v>63</v>
      </c>
      <c r="AF3043" s="61"/>
      <c r="AG3043" s="45"/>
    </row>
    <row r="3044" spans="1:33" x14ac:dyDescent="0.2">
      <c r="A3044" s="59">
        <f>+VLOOKUP(B3044,Annuaire_roster!B:G,5,0)</f>
        <v>1469</v>
      </c>
      <c r="B3044" s="78" t="s">
        <v>177</v>
      </c>
      <c r="C3044" s="65"/>
      <c r="D3044" s="65" t="s">
        <v>64</v>
      </c>
      <c r="E3044" s="66"/>
      <c r="F3044" s="66" t="s">
        <v>64</v>
      </c>
      <c r="G3044" s="67"/>
      <c r="H3044" s="67"/>
      <c r="I3044" s="68" t="s">
        <v>63</v>
      </c>
      <c r="J3044" s="48"/>
      <c r="K3044" s="69">
        <v>0</v>
      </c>
      <c r="L3044" s="67">
        <v>0</v>
      </c>
      <c r="M3044" s="70">
        <v>0</v>
      </c>
      <c r="N3044" s="34" t="str">
        <f t="shared" si="483"/>
        <v/>
      </c>
      <c r="O3044" s="38">
        <f t="shared" si="484"/>
        <v>0</v>
      </c>
      <c r="P3044" s="72" t="s">
        <v>94</v>
      </c>
      <c r="Q3044" s="43">
        <v>44816</v>
      </c>
      <c r="R3044" s="35">
        <v>0</v>
      </c>
      <c r="S3044" s="35">
        <v>0</v>
      </c>
      <c r="T3044" s="10" t="str">
        <f t="shared" si="480"/>
        <v>Sem - 37</v>
      </c>
      <c r="U3044" s="10" t="str">
        <f t="shared" si="481"/>
        <v>Septembre</v>
      </c>
      <c r="V3044" s="36" t="s">
        <v>1024</v>
      </c>
      <c r="W3044" s="34"/>
      <c r="X3044" s="91">
        <f t="shared" si="482"/>
        <v>0</v>
      </c>
      <c r="Y3044" s="92" t="str">
        <f>VLOOKUP('CM-CIC'!B2975,Annuaire_roster!B:F,4,0)</f>
        <v>OUAQERROUCH Nour-El Houda</v>
      </c>
      <c r="Z3044" s="37" t="s">
        <v>110</v>
      </c>
      <c r="AA3044" s="60" t="s">
        <v>232</v>
      </c>
      <c r="AB3044" s="35" t="s">
        <v>63</v>
      </c>
      <c r="AC3044" s="35" t="s">
        <v>63</v>
      </c>
      <c r="AD3044" s="35" t="s">
        <v>63</v>
      </c>
      <c r="AE3044" s="44" t="s">
        <v>63</v>
      </c>
      <c r="AF3044" s="61"/>
      <c r="AG3044" s="45"/>
    </row>
    <row r="3045" spans="1:33" x14ac:dyDescent="0.2">
      <c r="A3045" s="59">
        <f>+VLOOKUP(B3045,Annuaire_roster!B:G,5,0)</f>
        <v>1498</v>
      </c>
      <c r="B3045" s="78" t="s">
        <v>180</v>
      </c>
      <c r="C3045" s="65"/>
      <c r="D3045" s="65" t="s">
        <v>64</v>
      </c>
      <c r="E3045" s="66"/>
      <c r="F3045" s="66" t="s">
        <v>64</v>
      </c>
      <c r="G3045" s="67"/>
      <c r="H3045" s="67"/>
      <c r="I3045" s="68" t="s">
        <v>63</v>
      </c>
      <c r="J3045" s="48"/>
      <c r="K3045" s="69">
        <v>0</v>
      </c>
      <c r="L3045" s="67">
        <v>0</v>
      </c>
      <c r="M3045" s="70">
        <v>0</v>
      </c>
      <c r="N3045" s="34" t="str">
        <f t="shared" si="483"/>
        <v/>
      </c>
      <c r="O3045" s="38">
        <f t="shared" si="484"/>
        <v>0</v>
      </c>
      <c r="P3045" s="72" t="s">
        <v>94</v>
      </c>
      <c r="Q3045" s="43">
        <v>44816</v>
      </c>
      <c r="R3045" s="35">
        <v>0</v>
      </c>
      <c r="S3045" s="35">
        <v>0</v>
      </c>
      <c r="T3045" s="10" t="str">
        <f t="shared" si="480"/>
        <v>Sem - 37</v>
      </c>
      <c r="U3045" s="10" t="str">
        <f t="shared" si="481"/>
        <v>Septembre</v>
      </c>
      <c r="V3045" s="36" t="s">
        <v>1025</v>
      </c>
      <c r="W3045" s="34"/>
      <c r="X3045" s="91">
        <f t="shared" si="482"/>
        <v>0</v>
      </c>
      <c r="Y3045" s="92" t="str">
        <f>VLOOKUP('CM-CIC'!B2976,Annuaire_roster!B:F,4,0)</f>
        <v>HAOUACH Ikram</v>
      </c>
      <c r="Z3045" s="37" t="s">
        <v>110</v>
      </c>
      <c r="AA3045" s="60" t="s">
        <v>232</v>
      </c>
      <c r="AB3045" s="35" t="s">
        <v>63</v>
      </c>
      <c r="AC3045" s="35" t="s">
        <v>63</v>
      </c>
      <c r="AD3045" s="35" t="s">
        <v>63</v>
      </c>
      <c r="AE3045" s="44" t="s">
        <v>63</v>
      </c>
      <c r="AF3045" s="61"/>
      <c r="AG3045" s="45"/>
    </row>
    <row r="3046" spans="1:33" x14ac:dyDescent="0.2">
      <c r="A3046" s="59">
        <f>+VLOOKUP(B3046,Annuaire_roster!B:G,5,0)</f>
        <v>1388</v>
      </c>
      <c r="B3046" s="78" t="s">
        <v>125</v>
      </c>
      <c r="C3046" s="65"/>
      <c r="D3046" s="65" t="s">
        <v>64</v>
      </c>
      <c r="E3046" s="66"/>
      <c r="F3046" s="66" t="s">
        <v>64</v>
      </c>
      <c r="G3046" s="67"/>
      <c r="H3046" s="67"/>
      <c r="I3046" s="68" t="s">
        <v>63</v>
      </c>
      <c r="J3046" s="48"/>
      <c r="K3046" s="69">
        <v>0</v>
      </c>
      <c r="L3046" s="67">
        <v>0</v>
      </c>
      <c r="M3046" s="70">
        <v>0</v>
      </c>
      <c r="N3046" s="34" t="str">
        <f t="shared" si="483"/>
        <v/>
      </c>
      <c r="O3046" s="38">
        <f t="shared" si="484"/>
        <v>0</v>
      </c>
      <c r="P3046" s="72" t="s">
        <v>94</v>
      </c>
      <c r="Q3046" s="43">
        <v>44816</v>
      </c>
      <c r="R3046" s="35">
        <v>0</v>
      </c>
      <c r="S3046" s="35">
        <v>0</v>
      </c>
      <c r="T3046" s="10" t="str">
        <f t="shared" si="480"/>
        <v>Sem - 37</v>
      </c>
      <c r="U3046" s="10" t="str">
        <f t="shared" si="481"/>
        <v>Septembre</v>
      </c>
      <c r="V3046" s="36" t="s">
        <v>1026</v>
      </c>
      <c r="W3046" s="34"/>
      <c r="X3046" s="91">
        <f t="shared" si="482"/>
        <v>0</v>
      </c>
      <c r="Y3046" s="92" t="str">
        <f>VLOOKUP('CM-CIC'!B2977,Annuaire_roster!B:F,4,0)</f>
        <v>HAOUACH Ikram</v>
      </c>
      <c r="Z3046" s="37" t="s">
        <v>110</v>
      </c>
      <c r="AA3046" s="60" t="s">
        <v>232</v>
      </c>
      <c r="AB3046" s="35" t="s">
        <v>63</v>
      </c>
      <c r="AC3046" s="35" t="s">
        <v>63</v>
      </c>
      <c r="AD3046" s="35" t="s">
        <v>63</v>
      </c>
      <c r="AE3046" s="44" t="s">
        <v>63</v>
      </c>
      <c r="AF3046" s="61"/>
      <c r="AG3046" s="45"/>
    </row>
    <row r="3047" spans="1:33" x14ac:dyDescent="0.2">
      <c r="A3047" s="59">
        <f>+VLOOKUP(B3047,Annuaire_roster!B:G,5,0)</f>
        <v>1007</v>
      </c>
      <c r="B3047" s="78" t="s">
        <v>103</v>
      </c>
      <c r="C3047" s="65">
        <v>0.31597222222222221</v>
      </c>
      <c r="D3047" s="65">
        <v>0.29166666666666669</v>
      </c>
      <c r="E3047" s="66">
        <v>0.70833333333333337</v>
      </c>
      <c r="F3047" s="66">
        <v>0.70833333333333337</v>
      </c>
      <c r="G3047" s="67"/>
      <c r="H3047" s="67"/>
      <c r="I3047" s="158"/>
      <c r="J3047" s="67"/>
      <c r="K3047" s="69"/>
      <c r="L3047" s="67">
        <v>0</v>
      </c>
      <c r="M3047" s="70">
        <v>0</v>
      </c>
      <c r="N3047" s="34">
        <f t="shared" si="483"/>
        <v>0.375</v>
      </c>
      <c r="O3047" s="38">
        <f t="shared" si="484"/>
        <v>0.375</v>
      </c>
      <c r="P3047" s="72" t="s">
        <v>94</v>
      </c>
      <c r="Q3047" s="134">
        <v>44817</v>
      </c>
      <c r="R3047" s="35">
        <f t="shared" ref="R3047:R3110" si="485">IF(M3047="Abs",O3047,0)</f>
        <v>0</v>
      </c>
      <c r="S3047" s="35">
        <f t="shared" ref="S3047:S3110" si="486">SUM(R3047,L3047,I3047,J3047,W3047,H3047)</f>
        <v>0</v>
      </c>
      <c r="T3047" s="10" t="str">
        <f t="shared" si="480"/>
        <v>Sem - 38</v>
      </c>
      <c r="U3047" s="10" t="str">
        <f t="shared" si="481"/>
        <v>Septembre</v>
      </c>
      <c r="V3047" s="36" t="str">
        <f t="shared" ref="V3047:V3110" si="487">+TEXT(Q3047,"aaa")</f>
        <v>2026</v>
      </c>
      <c r="W3047" s="34"/>
      <c r="X3047" s="91">
        <f t="shared" si="482"/>
        <v>0</v>
      </c>
      <c r="Y3047" s="92" t="str">
        <f>VLOOKUP('CM-CIC'!B2978,Annuaire_roster!B:F,4,0)</f>
        <v>OUAQERROUCH Nour-El Houda</v>
      </c>
      <c r="Z3047" s="37" t="s">
        <v>110</v>
      </c>
      <c r="AA3047" s="60" t="s">
        <v>39</v>
      </c>
      <c r="AB3047" s="35" t="str">
        <f t="shared" ref="AB3047:AB3110" si="488">IF(AND(D3047="Congé",F3047="Congé"),0.333333333333333,IF(OR(AND(D3047="Congé",F3047&lt;&gt;"Congé"),(AND(F3047="Congé",D3047&lt;&gt;"Congé"))),0.166666666666667,""))</f>
        <v/>
      </c>
      <c r="AC3047" s="35" t="str">
        <f t="shared" ref="AC3047:AC3110" si="489">IF(AND(D3047="Congé sans solde",F3047="Congé sans solde"),0.333333333333333,IF(OR(AND(D3047="Congé sans solde",F3047&lt;&gt;"Congé sans solde"),(AND(F3047="Congé sans solde",D3047&lt;&gt;"Congé sans solde"))),0.166666666666667,""))</f>
        <v/>
      </c>
      <c r="AD3047" s="35" t="str">
        <f t="shared" ref="AD3047:AD3110" si="490">IF(AND(D3047="Congé spécial",F3047="Congé spécial"),0.333333333333333,IF(OR(AND(D3047="Congé spécial",F3047&lt;&gt;"Congé décès"),(AND(F3047="Congé spécial",D3047&lt;&gt;"Congé spécial"))),0.166666666666667,""))</f>
        <v/>
      </c>
      <c r="AE3047" s="44" t="str">
        <f t="shared" ref="AE3047:AE3110" si="491">IF(AND(D3047="Férié",F3047="Férié"),0.333333333333333,IF(OR(AND(D3047="Férié",F3047&lt;&gt;"Férié"),(AND(F3047="Férié",D3047&lt;&gt;"Férié"))),0.166666666666667,""))</f>
        <v/>
      </c>
      <c r="AF3047" s="61"/>
      <c r="AG3047" s="45"/>
    </row>
    <row r="3048" spans="1:33" x14ac:dyDescent="0.2">
      <c r="A3048" s="59">
        <f>+VLOOKUP(B3048,Annuaire_roster!B:G,5,0)</f>
        <v>742</v>
      </c>
      <c r="B3048" s="78" t="s">
        <v>100</v>
      </c>
      <c r="C3048" s="65">
        <v>0.37638888888888888</v>
      </c>
      <c r="D3048" s="65">
        <v>0.375</v>
      </c>
      <c r="E3048" s="71">
        <v>0.79166666666666663</v>
      </c>
      <c r="F3048" s="66">
        <v>0.79166666666666663</v>
      </c>
      <c r="G3048" s="67"/>
      <c r="H3048" s="67"/>
      <c r="I3048" s="152"/>
      <c r="J3048" s="48"/>
      <c r="K3048" s="69"/>
      <c r="L3048" s="67">
        <v>0</v>
      </c>
      <c r="M3048" s="70">
        <v>0</v>
      </c>
      <c r="N3048" s="34">
        <f t="shared" si="483"/>
        <v>0.37499999999999994</v>
      </c>
      <c r="O3048" s="38">
        <f t="shared" si="484"/>
        <v>0.37499999999999994</v>
      </c>
      <c r="P3048" s="72" t="s">
        <v>94</v>
      </c>
      <c r="Q3048" s="43">
        <v>44817</v>
      </c>
      <c r="R3048" s="35">
        <f t="shared" si="485"/>
        <v>0</v>
      </c>
      <c r="S3048" s="35">
        <f t="shared" si="486"/>
        <v>0</v>
      </c>
      <c r="T3048" s="10" t="str">
        <f t="shared" si="480"/>
        <v>Sem - 38</v>
      </c>
      <c r="U3048" s="10" t="str">
        <f t="shared" si="481"/>
        <v>Septembre</v>
      </c>
      <c r="V3048" s="36" t="str">
        <f t="shared" si="487"/>
        <v>2026</v>
      </c>
      <c r="W3048" s="34"/>
      <c r="X3048" s="91">
        <f t="shared" si="482"/>
        <v>0</v>
      </c>
      <c r="Y3048" s="92" t="str">
        <f>VLOOKUP('CM-CIC'!B2979,Annuaire_roster!B:F,4,0)</f>
        <v>HAOUACH Ikram</v>
      </c>
      <c r="Z3048" s="37" t="s">
        <v>110</v>
      </c>
      <c r="AA3048" s="60" t="s">
        <v>39</v>
      </c>
      <c r="AB3048" s="35" t="str">
        <f t="shared" si="488"/>
        <v/>
      </c>
      <c r="AC3048" s="35" t="str">
        <f t="shared" si="489"/>
        <v/>
      </c>
      <c r="AD3048" s="35" t="str">
        <f t="shared" si="490"/>
        <v/>
      </c>
      <c r="AE3048" s="44" t="str">
        <f t="shared" si="491"/>
        <v/>
      </c>
      <c r="AF3048" s="61"/>
      <c r="AG3048" s="45"/>
    </row>
    <row r="3049" spans="1:33" x14ac:dyDescent="0.2">
      <c r="A3049" s="59">
        <f>+VLOOKUP(B3049,Annuaire_roster!B:G,5,0)</f>
        <v>971</v>
      </c>
      <c r="B3049" s="78" t="s">
        <v>44</v>
      </c>
      <c r="C3049" s="65">
        <v>0.39513888888888887</v>
      </c>
      <c r="D3049" s="65">
        <v>0.375</v>
      </c>
      <c r="E3049" s="66">
        <v>0.79166666666666663</v>
      </c>
      <c r="F3049" s="66">
        <v>0.79166666666666663</v>
      </c>
      <c r="G3049" s="67"/>
      <c r="H3049" s="67"/>
      <c r="I3049" s="152"/>
      <c r="J3049" s="48"/>
      <c r="K3049" s="69"/>
      <c r="L3049" s="67">
        <v>0</v>
      </c>
      <c r="M3049" s="70">
        <v>0</v>
      </c>
      <c r="N3049" s="34">
        <f t="shared" si="483"/>
        <v>0.37499999999999994</v>
      </c>
      <c r="O3049" s="38">
        <f t="shared" si="484"/>
        <v>0.37499999999999994</v>
      </c>
      <c r="P3049" s="72" t="s">
        <v>94</v>
      </c>
      <c r="Q3049" s="43">
        <v>44817</v>
      </c>
      <c r="R3049" s="35">
        <f t="shared" si="485"/>
        <v>0</v>
      </c>
      <c r="S3049" s="35">
        <f t="shared" si="486"/>
        <v>0</v>
      </c>
      <c r="T3049" s="10" t="str">
        <f t="shared" si="480"/>
        <v>Sem - 38</v>
      </c>
      <c r="U3049" s="10" t="str">
        <f t="shared" si="481"/>
        <v>Septembre</v>
      </c>
      <c r="V3049" s="36" t="str">
        <f t="shared" si="487"/>
        <v>2026</v>
      </c>
      <c r="W3049" s="34"/>
      <c r="X3049" s="91">
        <f t="shared" si="482"/>
        <v>0</v>
      </c>
      <c r="Y3049" s="92" t="str">
        <f>VLOOKUP('CM-CIC'!B2980,Annuaire_roster!B:F,4,0)</f>
        <v>OUAQERROUCH Nour-El Houda</v>
      </c>
      <c r="Z3049" s="37" t="s">
        <v>110</v>
      </c>
      <c r="AA3049" s="60" t="s">
        <v>39</v>
      </c>
      <c r="AB3049" s="35" t="str">
        <f t="shared" si="488"/>
        <v/>
      </c>
      <c r="AC3049" s="35" t="str">
        <f t="shared" si="489"/>
        <v/>
      </c>
      <c r="AD3049" s="35" t="str">
        <f t="shared" si="490"/>
        <v/>
      </c>
      <c r="AE3049" s="44" t="str">
        <f t="shared" si="491"/>
        <v/>
      </c>
      <c r="AF3049" s="61"/>
      <c r="AG3049" s="45"/>
    </row>
    <row r="3050" spans="1:33" x14ac:dyDescent="0.2">
      <c r="A3050" s="59">
        <f>+VLOOKUP(B3050,Annuaire_roster!B:G,5,0)</f>
        <v>952</v>
      </c>
      <c r="B3050" s="78" t="s">
        <v>101</v>
      </c>
      <c r="C3050" s="65">
        <v>0.39652777777777776</v>
      </c>
      <c r="D3050" s="65">
        <v>0.375</v>
      </c>
      <c r="E3050" s="66">
        <v>0.79166666666666663</v>
      </c>
      <c r="F3050" s="66">
        <v>0.79166666666666663</v>
      </c>
      <c r="G3050" s="67"/>
      <c r="H3050" s="67"/>
      <c r="I3050" s="152"/>
      <c r="J3050" s="48"/>
      <c r="K3050" s="69"/>
      <c r="L3050" s="67">
        <v>0</v>
      </c>
      <c r="M3050" s="70">
        <v>0</v>
      </c>
      <c r="N3050" s="34">
        <f t="shared" si="483"/>
        <v>0.37499999999999994</v>
      </c>
      <c r="O3050" s="38">
        <f t="shared" si="484"/>
        <v>0.37499999999999994</v>
      </c>
      <c r="P3050" s="72" t="s">
        <v>94</v>
      </c>
      <c r="Q3050" s="43">
        <v>44817</v>
      </c>
      <c r="R3050" s="35">
        <f t="shared" si="485"/>
        <v>0</v>
      </c>
      <c r="S3050" s="35">
        <f t="shared" si="486"/>
        <v>0</v>
      </c>
      <c r="T3050" s="10" t="str">
        <f t="shared" si="480"/>
        <v>Sem - 38</v>
      </c>
      <c r="U3050" s="10" t="str">
        <f t="shared" si="481"/>
        <v>Septembre</v>
      </c>
      <c r="V3050" s="36" t="str">
        <f t="shared" si="487"/>
        <v>2026</v>
      </c>
      <c r="W3050" s="34"/>
      <c r="X3050" s="91">
        <f t="shared" si="482"/>
        <v>0</v>
      </c>
      <c r="Y3050" s="92" t="str">
        <f>VLOOKUP('CM-CIC'!B2981,Annuaire_roster!B:F,4,0)</f>
        <v>OUAQERROUCH Nour-El Houda</v>
      </c>
      <c r="Z3050" s="37" t="s">
        <v>110</v>
      </c>
      <c r="AA3050" s="60" t="s">
        <v>39</v>
      </c>
      <c r="AB3050" s="35" t="str">
        <f t="shared" si="488"/>
        <v/>
      </c>
      <c r="AC3050" s="35" t="str">
        <f t="shared" si="489"/>
        <v/>
      </c>
      <c r="AD3050" s="35" t="str">
        <f t="shared" si="490"/>
        <v/>
      </c>
      <c r="AE3050" s="44" t="str">
        <f t="shared" si="491"/>
        <v/>
      </c>
      <c r="AF3050" s="61"/>
      <c r="AG3050" s="45"/>
    </row>
    <row r="3051" spans="1:33" x14ac:dyDescent="0.2">
      <c r="A3051" s="59">
        <f>+VLOOKUP(B3051,Annuaire_roster!B:G,5,0)</f>
        <v>1008</v>
      </c>
      <c r="B3051" s="78" t="s">
        <v>104</v>
      </c>
      <c r="C3051" s="65">
        <v>0.39791666666666664</v>
      </c>
      <c r="D3051" s="65">
        <v>0.375</v>
      </c>
      <c r="E3051" s="66">
        <v>0.79166666666666663</v>
      </c>
      <c r="F3051" s="66">
        <v>0.79166666666666663</v>
      </c>
      <c r="G3051" s="67"/>
      <c r="H3051" s="67"/>
      <c r="I3051" s="152"/>
      <c r="J3051" s="67"/>
      <c r="K3051" s="69"/>
      <c r="L3051" s="67">
        <v>0</v>
      </c>
      <c r="M3051" s="70">
        <v>0</v>
      </c>
      <c r="N3051" s="34">
        <f t="shared" si="483"/>
        <v>0.37499999999999994</v>
      </c>
      <c r="O3051" s="38">
        <f t="shared" si="484"/>
        <v>0.37499999999999994</v>
      </c>
      <c r="P3051" s="72" t="s">
        <v>94</v>
      </c>
      <c r="Q3051" s="134">
        <v>44817</v>
      </c>
      <c r="R3051" s="35">
        <f t="shared" si="485"/>
        <v>0</v>
      </c>
      <c r="S3051" s="35">
        <f t="shared" si="486"/>
        <v>0</v>
      </c>
      <c r="T3051" s="10" t="str">
        <f t="shared" si="480"/>
        <v>Sem - 38</v>
      </c>
      <c r="U3051" s="10" t="str">
        <f t="shared" si="481"/>
        <v>Septembre</v>
      </c>
      <c r="V3051" s="36" t="str">
        <f t="shared" si="487"/>
        <v>2026</v>
      </c>
      <c r="W3051" s="34"/>
      <c r="X3051" s="91">
        <f t="shared" si="482"/>
        <v>0</v>
      </c>
      <c r="Y3051" s="92" t="str">
        <f>VLOOKUP('CM-CIC'!B2982,Annuaire_roster!B:F,4,0)</f>
        <v>OUAQERROUCH Nour-El Houda</v>
      </c>
      <c r="Z3051" s="37" t="s">
        <v>110</v>
      </c>
      <c r="AA3051" s="60" t="s">
        <v>39</v>
      </c>
      <c r="AB3051" s="35" t="str">
        <f t="shared" si="488"/>
        <v/>
      </c>
      <c r="AC3051" s="35" t="str">
        <f t="shared" si="489"/>
        <v/>
      </c>
      <c r="AD3051" s="35" t="str">
        <f t="shared" si="490"/>
        <v/>
      </c>
      <c r="AE3051" s="44" t="str">
        <f t="shared" si="491"/>
        <v/>
      </c>
      <c r="AF3051" s="61"/>
      <c r="AG3051" s="45"/>
    </row>
    <row r="3052" spans="1:33" x14ac:dyDescent="0.2">
      <c r="A3052" s="59">
        <f>+VLOOKUP(B3052,Annuaire_roster!B:G,5,0)</f>
        <v>1469</v>
      </c>
      <c r="B3052" s="78" t="s">
        <v>177</v>
      </c>
      <c r="C3052" s="65">
        <v>0.37847222222222221</v>
      </c>
      <c r="D3052" s="65">
        <v>0.375</v>
      </c>
      <c r="E3052" s="66">
        <v>0.79166666666666663</v>
      </c>
      <c r="F3052" s="66">
        <v>0.79166666666666663</v>
      </c>
      <c r="G3052" s="67"/>
      <c r="H3052" s="67"/>
      <c r="I3052" s="152"/>
      <c r="J3052" s="67"/>
      <c r="K3052" s="69"/>
      <c r="L3052" s="67">
        <v>0</v>
      </c>
      <c r="M3052" s="70">
        <v>0</v>
      </c>
      <c r="N3052" s="34">
        <f t="shared" si="483"/>
        <v>0.37499999999999994</v>
      </c>
      <c r="O3052" s="38">
        <f t="shared" si="484"/>
        <v>0.37499999999999994</v>
      </c>
      <c r="P3052" s="72" t="s">
        <v>94</v>
      </c>
      <c r="Q3052" s="134">
        <v>44817</v>
      </c>
      <c r="R3052" s="35">
        <f t="shared" si="485"/>
        <v>0</v>
      </c>
      <c r="S3052" s="35">
        <f t="shared" si="486"/>
        <v>0</v>
      </c>
      <c r="T3052" s="10" t="str">
        <f t="shared" si="480"/>
        <v>Sem - 38</v>
      </c>
      <c r="U3052" s="10" t="str">
        <f t="shared" si="481"/>
        <v>Septembre</v>
      </c>
      <c r="V3052" s="36" t="str">
        <f t="shared" si="487"/>
        <v>2026</v>
      </c>
      <c r="W3052" s="34"/>
      <c r="X3052" s="91">
        <f t="shared" si="482"/>
        <v>0</v>
      </c>
      <c r="Y3052" s="92" t="str">
        <f>VLOOKUP('CM-CIC'!B2983,Annuaire_roster!B:F,4,0)</f>
        <v>OUAQERROUCH Nour-El Houda</v>
      </c>
      <c r="Z3052" s="37" t="s">
        <v>110</v>
      </c>
      <c r="AA3052" s="60" t="s">
        <v>39</v>
      </c>
      <c r="AB3052" s="35" t="str">
        <f t="shared" si="488"/>
        <v/>
      </c>
      <c r="AC3052" s="35" t="str">
        <f t="shared" si="489"/>
        <v/>
      </c>
      <c r="AD3052" s="35" t="str">
        <f t="shared" si="490"/>
        <v/>
      </c>
      <c r="AE3052" s="44" t="str">
        <f t="shared" si="491"/>
        <v/>
      </c>
      <c r="AF3052" s="61"/>
      <c r="AG3052" s="45"/>
    </row>
    <row r="3053" spans="1:33" x14ac:dyDescent="0.2">
      <c r="A3053" s="59">
        <f>+VLOOKUP(B3053,Annuaire_roster!B:G,5,0)</f>
        <v>1485</v>
      </c>
      <c r="B3053" s="78" t="s">
        <v>178</v>
      </c>
      <c r="C3053" s="65">
        <v>0.42291666666666666</v>
      </c>
      <c r="D3053" s="65">
        <v>0.41666666666666669</v>
      </c>
      <c r="E3053" s="66">
        <v>0.83333333333333337</v>
      </c>
      <c r="F3053" s="66">
        <v>0.83333333333333337</v>
      </c>
      <c r="G3053" s="67"/>
      <c r="H3053" s="67"/>
      <c r="I3053" s="152"/>
      <c r="J3053" s="48"/>
      <c r="K3053" s="69"/>
      <c r="L3053" s="67">
        <v>0</v>
      </c>
      <c r="M3053" s="70">
        <v>0</v>
      </c>
      <c r="N3053" s="34">
        <f t="shared" si="483"/>
        <v>0.375</v>
      </c>
      <c r="O3053" s="38">
        <f t="shared" si="484"/>
        <v>0.375</v>
      </c>
      <c r="P3053" s="72" t="s">
        <v>94</v>
      </c>
      <c r="Q3053" s="43">
        <v>44817</v>
      </c>
      <c r="R3053" s="35">
        <f t="shared" si="485"/>
        <v>0</v>
      </c>
      <c r="S3053" s="35">
        <f t="shared" si="486"/>
        <v>0</v>
      </c>
      <c r="T3053" s="10" t="str">
        <f t="shared" si="480"/>
        <v>Sem - 38</v>
      </c>
      <c r="U3053" s="10" t="str">
        <f t="shared" si="481"/>
        <v>Septembre</v>
      </c>
      <c r="V3053" s="36" t="str">
        <f t="shared" si="487"/>
        <v>2026</v>
      </c>
      <c r="W3053" s="34"/>
      <c r="X3053" s="91">
        <f t="shared" si="482"/>
        <v>0</v>
      </c>
      <c r="Y3053" s="92" t="str">
        <f>VLOOKUP('CM-CIC'!B2984,Annuaire_roster!B:F,4,0)</f>
        <v>OUAQERROUCH Nour-El Houda</v>
      </c>
      <c r="Z3053" s="37" t="s">
        <v>110</v>
      </c>
      <c r="AA3053" s="60" t="s">
        <v>39</v>
      </c>
      <c r="AB3053" s="35" t="str">
        <f t="shared" si="488"/>
        <v/>
      </c>
      <c r="AC3053" s="35" t="str">
        <f t="shared" si="489"/>
        <v/>
      </c>
      <c r="AD3053" s="35" t="str">
        <f t="shared" si="490"/>
        <v/>
      </c>
      <c r="AE3053" s="44" t="str">
        <f t="shared" si="491"/>
        <v/>
      </c>
      <c r="AF3053" s="61"/>
      <c r="AG3053" s="45"/>
    </row>
    <row r="3054" spans="1:33" x14ac:dyDescent="0.2">
      <c r="A3054" s="59">
        <f>+VLOOKUP(B3054,Annuaire_roster!B:G,5,0)</f>
        <v>364</v>
      </c>
      <c r="B3054" s="78" t="s">
        <v>184</v>
      </c>
      <c r="C3054" s="65">
        <v>0.29027777777777775</v>
      </c>
      <c r="D3054" s="65">
        <v>0.29166666666666669</v>
      </c>
      <c r="E3054" s="66">
        <v>0.70833333333333337</v>
      </c>
      <c r="F3054" s="66">
        <v>0.70833333333333337</v>
      </c>
      <c r="G3054" s="67"/>
      <c r="H3054" s="67"/>
      <c r="I3054" s="68" t="s">
        <v>63</v>
      </c>
      <c r="J3054" s="67"/>
      <c r="K3054" s="69">
        <v>0</v>
      </c>
      <c r="L3054" s="67">
        <v>0</v>
      </c>
      <c r="M3054" s="70">
        <v>0</v>
      </c>
      <c r="N3054" s="34">
        <f t="shared" si="483"/>
        <v>0.375</v>
      </c>
      <c r="O3054" s="38">
        <f t="shared" si="484"/>
        <v>0.375</v>
      </c>
      <c r="P3054" s="72" t="s">
        <v>94</v>
      </c>
      <c r="Q3054" s="134">
        <v>44817</v>
      </c>
      <c r="R3054" s="35">
        <f t="shared" si="485"/>
        <v>0</v>
      </c>
      <c r="S3054" s="35">
        <f t="shared" si="486"/>
        <v>0</v>
      </c>
      <c r="T3054" s="10" t="str">
        <f t="shared" si="480"/>
        <v>Sem - 38</v>
      </c>
      <c r="U3054" s="10" t="str">
        <f t="shared" si="481"/>
        <v>Septembre</v>
      </c>
      <c r="V3054" s="36" t="str">
        <f t="shared" si="487"/>
        <v>2026</v>
      </c>
      <c r="W3054" s="34"/>
      <c r="X3054" s="91">
        <f t="shared" si="482"/>
        <v>1.388888888888995E-3</v>
      </c>
      <c r="Y3054" s="92" t="str">
        <f>VLOOKUP('CM-CIC'!B2985,Annuaire_roster!B:F,4,0)</f>
        <v>HAOUACH Ikram</v>
      </c>
      <c r="Z3054" s="37" t="s">
        <v>110</v>
      </c>
      <c r="AA3054" s="60" t="s">
        <v>39</v>
      </c>
      <c r="AB3054" s="35" t="str">
        <f t="shared" si="488"/>
        <v/>
      </c>
      <c r="AC3054" s="35" t="str">
        <f t="shared" si="489"/>
        <v/>
      </c>
      <c r="AD3054" s="35" t="str">
        <f t="shared" si="490"/>
        <v/>
      </c>
      <c r="AE3054" s="44" t="str">
        <f t="shared" si="491"/>
        <v/>
      </c>
      <c r="AF3054" s="61"/>
      <c r="AG3054" s="45"/>
    </row>
    <row r="3055" spans="1:33" x14ac:dyDescent="0.2">
      <c r="A3055" s="59">
        <f>+VLOOKUP(B3055,Annuaire_roster!B:G,5,0)</f>
        <v>1009</v>
      </c>
      <c r="B3055" s="78" t="s">
        <v>48</v>
      </c>
      <c r="C3055" s="65">
        <v>0.29027777777777775</v>
      </c>
      <c r="D3055" s="65">
        <v>0.29166666666666669</v>
      </c>
      <c r="E3055" s="66">
        <v>0.70833333333333337</v>
      </c>
      <c r="F3055" s="66">
        <v>0.70833333333333337</v>
      </c>
      <c r="G3055" s="67"/>
      <c r="H3055" s="67"/>
      <c r="I3055" s="68" t="s">
        <v>63</v>
      </c>
      <c r="J3055" s="67"/>
      <c r="K3055" s="69">
        <v>0</v>
      </c>
      <c r="L3055" s="67">
        <v>0</v>
      </c>
      <c r="M3055" s="70">
        <v>0</v>
      </c>
      <c r="N3055" s="34">
        <f t="shared" si="483"/>
        <v>0.375</v>
      </c>
      <c r="O3055" s="38">
        <f t="shared" si="484"/>
        <v>0.375</v>
      </c>
      <c r="P3055" s="72" t="s">
        <v>94</v>
      </c>
      <c r="Q3055" s="43">
        <v>44817</v>
      </c>
      <c r="R3055" s="35">
        <f t="shared" si="485"/>
        <v>0</v>
      </c>
      <c r="S3055" s="35">
        <f t="shared" si="486"/>
        <v>0</v>
      </c>
      <c r="T3055" s="10" t="str">
        <f t="shared" si="480"/>
        <v>Sem - 38</v>
      </c>
      <c r="U3055" s="10" t="str">
        <f t="shared" si="481"/>
        <v>Septembre</v>
      </c>
      <c r="V3055" s="36" t="str">
        <f t="shared" si="487"/>
        <v>2026</v>
      </c>
      <c r="W3055" s="34"/>
      <c r="X3055" s="91">
        <f t="shared" si="482"/>
        <v>1.388888888888995E-3</v>
      </c>
      <c r="Y3055" s="92" t="str">
        <f>VLOOKUP('CM-CIC'!B2986,Annuaire_roster!B:F,4,0)</f>
        <v>HAOUACH Ikram</v>
      </c>
      <c r="Z3055" s="37" t="s">
        <v>110</v>
      </c>
      <c r="AA3055" s="60" t="s">
        <v>39</v>
      </c>
      <c r="AB3055" s="35" t="str">
        <f t="shared" si="488"/>
        <v/>
      </c>
      <c r="AC3055" s="35" t="str">
        <f t="shared" si="489"/>
        <v/>
      </c>
      <c r="AD3055" s="35" t="str">
        <f t="shared" si="490"/>
        <v/>
      </c>
      <c r="AE3055" s="44" t="str">
        <f t="shared" si="491"/>
        <v/>
      </c>
      <c r="AF3055" s="61"/>
      <c r="AG3055" s="45"/>
    </row>
    <row r="3056" spans="1:33" x14ac:dyDescent="0.2">
      <c r="A3056" s="59">
        <f>+VLOOKUP(B3056,Annuaire_roster!B:G,5,0)</f>
        <v>1145</v>
      </c>
      <c r="B3056" s="78" t="s">
        <v>74</v>
      </c>
      <c r="C3056" s="65">
        <v>0.28680555555555554</v>
      </c>
      <c r="D3056" s="65">
        <v>0.29166666666666669</v>
      </c>
      <c r="E3056" s="66">
        <v>0.70833333333333337</v>
      </c>
      <c r="F3056" s="66">
        <v>0.70833333333333337</v>
      </c>
      <c r="G3056" s="67"/>
      <c r="H3056" s="67"/>
      <c r="I3056" s="68" t="s">
        <v>63</v>
      </c>
      <c r="J3056" s="48"/>
      <c r="K3056" s="69">
        <v>0</v>
      </c>
      <c r="L3056" s="67">
        <v>0</v>
      </c>
      <c r="M3056" s="70">
        <v>0</v>
      </c>
      <c r="N3056" s="34">
        <f t="shared" si="483"/>
        <v>0.375</v>
      </c>
      <c r="O3056" s="38">
        <f t="shared" si="484"/>
        <v>0.375</v>
      </c>
      <c r="P3056" s="72" t="s">
        <v>94</v>
      </c>
      <c r="Q3056" s="43">
        <v>44817</v>
      </c>
      <c r="R3056" s="35">
        <f t="shared" si="485"/>
        <v>0</v>
      </c>
      <c r="S3056" s="35">
        <f t="shared" si="486"/>
        <v>0</v>
      </c>
      <c r="T3056" s="10" t="str">
        <f t="shared" si="480"/>
        <v>Sem - 38</v>
      </c>
      <c r="U3056" s="10" t="str">
        <f t="shared" si="481"/>
        <v>Septembre</v>
      </c>
      <c r="V3056" s="36" t="str">
        <f t="shared" si="487"/>
        <v>2026</v>
      </c>
      <c r="W3056" s="34"/>
      <c r="X3056" s="91">
        <f t="shared" si="482"/>
        <v>4.8611111111110938E-3</v>
      </c>
      <c r="Y3056" s="92" t="str">
        <f>VLOOKUP('CM-CIC'!B2987,Annuaire_roster!B:F,4,0)</f>
        <v>HAOUACH Ikram</v>
      </c>
      <c r="Z3056" s="37" t="s">
        <v>110</v>
      </c>
      <c r="AA3056" s="60" t="s">
        <v>39</v>
      </c>
      <c r="AB3056" s="35" t="str">
        <f t="shared" si="488"/>
        <v/>
      </c>
      <c r="AC3056" s="35" t="str">
        <f t="shared" si="489"/>
        <v/>
      </c>
      <c r="AD3056" s="35" t="str">
        <f t="shared" si="490"/>
        <v/>
      </c>
      <c r="AE3056" s="44" t="str">
        <f t="shared" si="491"/>
        <v/>
      </c>
      <c r="AF3056" s="61"/>
      <c r="AG3056" s="45"/>
    </row>
    <row r="3057" spans="1:33" x14ac:dyDescent="0.2">
      <c r="A3057" s="59">
        <f>+VLOOKUP(B3057,Annuaire_roster!B:G,5,0)</f>
        <v>1131</v>
      </c>
      <c r="B3057" s="78" t="s">
        <v>179</v>
      </c>
      <c r="C3057" s="65">
        <v>0.375</v>
      </c>
      <c r="D3057" s="65">
        <v>0.375</v>
      </c>
      <c r="E3057" s="66">
        <v>0.79166666666666663</v>
      </c>
      <c r="F3057" s="66">
        <v>0.79166666666666663</v>
      </c>
      <c r="G3057" s="67"/>
      <c r="H3057" s="67"/>
      <c r="I3057" s="68" t="s">
        <v>63</v>
      </c>
      <c r="J3057" s="67"/>
      <c r="K3057" s="69">
        <v>0</v>
      </c>
      <c r="L3057" s="67">
        <v>0</v>
      </c>
      <c r="M3057" s="70">
        <v>0</v>
      </c>
      <c r="N3057" s="34">
        <f t="shared" si="483"/>
        <v>0.37499999999999994</v>
      </c>
      <c r="O3057" s="38">
        <f t="shared" si="484"/>
        <v>0.37499999999999994</v>
      </c>
      <c r="P3057" s="72" t="s">
        <v>94</v>
      </c>
      <c r="Q3057" s="134">
        <v>44817</v>
      </c>
      <c r="R3057" s="35">
        <f t="shared" si="485"/>
        <v>0</v>
      </c>
      <c r="S3057" s="35">
        <f t="shared" si="486"/>
        <v>0</v>
      </c>
      <c r="T3057" s="10" t="str">
        <f t="shared" si="480"/>
        <v>Sem - 38</v>
      </c>
      <c r="U3057" s="10" t="str">
        <f t="shared" si="481"/>
        <v>Septembre</v>
      </c>
      <c r="V3057" s="36" t="str">
        <f t="shared" si="487"/>
        <v>2026</v>
      </c>
      <c r="W3057" s="34"/>
      <c r="X3057" s="91">
        <f t="shared" si="482"/>
        <v>0</v>
      </c>
      <c r="Y3057" s="92" t="str">
        <f>VLOOKUP('CM-CIC'!B2988,Annuaire_roster!B:F,4,0)</f>
        <v>OUAQERROUCH Nour-El Houda</v>
      </c>
      <c r="Z3057" s="37" t="s">
        <v>110</v>
      </c>
      <c r="AA3057" s="60" t="s">
        <v>39</v>
      </c>
      <c r="AB3057" s="35" t="str">
        <f t="shared" si="488"/>
        <v/>
      </c>
      <c r="AC3057" s="35" t="str">
        <f t="shared" si="489"/>
        <v/>
      </c>
      <c r="AD3057" s="35" t="str">
        <f t="shared" si="490"/>
        <v/>
      </c>
      <c r="AE3057" s="44" t="str">
        <f t="shared" si="491"/>
        <v/>
      </c>
      <c r="AF3057" s="61"/>
      <c r="AG3057" s="45"/>
    </row>
    <row r="3058" spans="1:33" x14ac:dyDescent="0.2">
      <c r="A3058" s="59">
        <f>+VLOOKUP(B3058,Annuaire_roster!B:G,5,0)</f>
        <v>1170</v>
      </c>
      <c r="B3058" s="78" t="s">
        <v>68</v>
      </c>
      <c r="C3058" s="65">
        <v>0.375</v>
      </c>
      <c r="D3058" s="65">
        <v>0.375</v>
      </c>
      <c r="E3058" s="66">
        <v>0.79166666666666663</v>
      </c>
      <c r="F3058" s="66">
        <v>0.79166666666666663</v>
      </c>
      <c r="G3058" s="67"/>
      <c r="H3058" s="67"/>
      <c r="I3058" s="68" t="s">
        <v>63</v>
      </c>
      <c r="J3058" s="48"/>
      <c r="K3058" s="69">
        <v>0</v>
      </c>
      <c r="L3058" s="67">
        <v>0</v>
      </c>
      <c r="M3058" s="70">
        <v>0</v>
      </c>
      <c r="N3058" s="34">
        <f t="shared" si="483"/>
        <v>0.37499999999999994</v>
      </c>
      <c r="O3058" s="38">
        <f t="shared" si="484"/>
        <v>0.37499999999999994</v>
      </c>
      <c r="P3058" s="72" t="s">
        <v>94</v>
      </c>
      <c r="Q3058" s="43">
        <v>44817</v>
      </c>
      <c r="R3058" s="35">
        <f t="shared" si="485"/>
        <v>0</v>
      </c>
      <c r="S3058" s="35">
        <f t="shared" si="486"/>
        <v>0</v>
      </c>
      <c r="T3058" s="10" t="str">
        <f t="shared" si="480"/>
        <v>Sem - 38</v>
      </c>
      <c r="U3058" s="10" t="str">
        <f t="shared" si="481"/>
        <v>Septembre</v>
      </c>
      <c r="V3058" s="36" t="str">
        <f t="shared" si="487"/>
        <v>2026</v>
      </c>
      <c r="W3058" s="34"/>
      <c r="X3058" s="91">
        <f t="shared" si="482"/>
        <v>0</v>
      </c>
      <c r="Y3058" s="92" t="str">
        <f>VLOOKUP('CM-CIC'!B2989,Annuaire_roster!B:F,4,0)</f>
        <v>OUAQERROUCH Nour-El Houda</v>
      </c>
      <c r="Z3058" s="37" t="s">
        <v>110</v>
      </c>
      <c r="AA3058" s="60" t="s">
        <v>39</v>
      </c>
      <c r="AB3058" s="35" t="str">
        <f t="shared" si="488"/>
        <v/>
      </c>
      <c r="AC3058" s="35" t="str">
        <f t="shared" si="489"/>
        <v/>
      </c>
      <c r="AD3058" s="35" t="str">
        <f t="shared" si="490"/>
        <v/>
      </c>
      <c r="AE3058" s="44" t="str">
        <f t="shared" si="491"/>
        <v/>
      </c>
      <c r="AF3058" s="61"/>
      <c r="AG3058" s="45"/>
    </row>
    <row r="3059" spans="1:33" x14ac:dyDescent="0.2">
      <c r="A3059" s="59">
        <f>+VLOOKUP(B3059,Annuaire_roster!B:G,5,0)</f>
        <v>1192</v>
      </c>
      <c r="B3059" s="78" t="s">
        <v>159</v>
      </c>
      <c r="C3059" s="65">
        <v>0.37430555555555556</v>
      </c>
      <c r="D3059" s="65">
        <v>0.375</v>
      </c>
      <c r="E3059" s="66">
        <v>0.79166666666666663</v>
      </c>
      <c r="F3059" s="66">
        <v>0.79166666666666663</v>
      </c>
      <c r="G3059" s="67"/>
      <c r="H3059" s="67"/>
      <c r="I3059" s="68" t="s">
        <v>63</v>
      </c>
      <c r="J3059" s="67"/>
      <c r="K3059" s="69">
        <v>0</v>
      </c>
      <c r="L3059" s="67">
        <v>0</v>
      </c>
      <c r="M3059" s="70">
        <v>0</v>
      </c>
      <c r="N3059" s="34">
        <f t="shared" si="483"/>
        <v>0.37499999999999994</v>
      </c>
      <c r="O3059" s="38">
        <f t="shared" si="484"/>
        <v>0.37499999999999994</v>
      </c>
      <c r="P3059" s="72" t="s">
        <v>94</v>
      </c>
      <c r="Q3059" s="134">
        <v>44817</v>
      </c>
      <c r="R3059" s="35">
        <f t="shared" si="485"/>
        <v>0</v>
      </c>
      <c r="S3059" s="35">
        <f t="shared" si="486"/>
        <v>0</v>
      </c>
      <c r="T3059" s="10" t="str">
        <f t="shared" si="480"/>
        <v>Sem - 38</v>
      </c>
      <c r="U3059" s="10" t="str">
        <f t="shared" si="481"/>
        <v>Septembre</v>
      </c>
      <c r="V3059" s="36" t="str">
        <f t="shared" si="487"/>
        <v>2026</v>
      </c>
      <c r="W3059" s="34"/>
      <c r="X3059" s="91">
        <f t="shared" si="482"/>
        <v>0</v>
      </c>
      <c r="Y3059" s="92" t="str">
        <f>VLOOKUP('CM-CIC'!B2990,Annuaire_roster!B:F,4,0)</f>
        <v>HAOUACH Ikram</v>
      </c>
      <c r="Z3059" s="37" t="s">
        <v>110</v>
      </c>
      <c r="AA3059" s="60" t="s">
        <v>39</v>
      </c>
      <c r="AB3059" s="35" t="str">
        <f t="shared" si="488"/>
        <v/>
      </c>
      <c r="AC3059" s="35" t="str">
        <f t="shared" si="489"/>
        <v/>
      </c>
      <c r="AD3059" s="35" t="str">
        <f t="shared" si="490"/>
        <v/>
      </c>
      <c r="AE3059" s="44" t="str">
        <f t="shared" si="491"/>
        <v/>
      </c>
      <c r="AF3059" s="61"/>
      <c r="AG3059" s="45"/>
    </row>
    <row r="3060" spans="1:33" x14ac:dyDescent="0.2">
      <c r="A3060" s="59">
        <f>+VLOOKUP(B3060,Annuaire_roster!B:G,5,0)</f>
        <v>1396</v>
      </c>
      <c r="B3060" s="78" t="s">
        <v>143</v>
      </c>
      <c r="C3060" s="65">
        <v>0.38263888888888886</v>
      </c>
      <c r="D3060" s="65">
        <v>0.375</v>
      </c>
      <c r="E3060" s="66">
        <v>0.79166666666666663</v>
      </c>
      <c r="F3060" s="66">
        <v>0.79166666666666663</v>
      </c>
      <c r="G3060" s="67"/>
      <c r="H3060" s="67"/>
      <c r="I3060" s="68">
        <v>7.6388888888888618E-3</v>
      </c>
      <c r="J3060" s="67"/>
      <c r="K3060" s="69">
        <v>7.6388888888888618E-3</v>
      </c>
      <c r="L3060" s="67">
        <v>0</v>
      </c>
      <c r="M3060" s="70">
        <v>0</v>
      </c>
      <c r="N3060" s="34">
        <f t="shared" si="483"/>
        <v>0.36736111111111108</v>
      </c>
      <c r="O3060" s="38">
        <f t="shared" si="484"/>
        <v>0.37499999999999994</v>
      </c>
      <c r="P3060" s="72" t="s">
        <v>94</v>
      </c>
      <c r="Q3060" s="134">
        <v>44817</v>
      </c>
      <c r="R3060" s="35">
        <f t="shared" si="485"/>
        <v>0</v>
      </c>
      <c r="S3060" s="35">
        <f t="shared" si="486"/>
        <v>7.6388888888888618E-3</v>
      </c>
      <c r="T3060" s="10" t="str">
        <f t="shared" si="480"/>
        <v>Sem - 38</v>
      </c>
      <c r="U3060" s="10" t="str">
        <f t="shared" si="481"/>
        <v>Septembre</v>
      </c>
      <c r="V3060" s="36" t="str">
        <f t="shared" si="487"/>
        <v>2026</v>
      </c>
      <c r="W3060" s="34"/>
      <c r="X3060" s="91">
        <f t="shared" si="482"/>
        <v>0</v>
      </c>
      <c r="Y3060" s="92" t="str">
        <f>VLOOKUP('CM-CIC'!B2991,Annuaire_roster!B:F,4,0)</f>
        <v>OUAQERROUCH Nour-El Houda</v>
      </c>
      <c r="Z3060" s="37" t="s">
        <v>110</v>
      </c>
      <c r="AA3060" s="60" t="s">
        <v>39</v>
      </c>
      <c r="AB3060" s="35" t="str">
        <f t="shared" si="488"/>
        <v/>
      </c>
      <c r="AC3060" s="35" t="str">
        <f t="shared" si="489"/>
        <v/>
      </c>
      <c r="AD3060" s="35" t="str">
        <f t="shared" si="490"/>
        <v/>
      </c>
      <c r="AE3060" s="44" t="str">
        <f t="shared" si="491"/>
        <v/>
      </c>
      <c r="AF3060" s="61"/>
      <c r="AG3060" s="45"/>
    </row>
    <row r="3061" spans="1:33" x14ac:dyDescent="0.2">
      <c r="A3061" s="59">
        <f>+VLOOKUP(B3061,Annuaire_roster!B:G,5,0)</f>
        <v>1442</v>
      </c>
      <c r="B3061" s="78" t="s">
        <v>152</v>
      </c>
      <c r="C3061" s="65">
        <v>0.37361111111111112</v>
      </c>
      <c r="D3061" s="65">
        <v>0.375</v>
      </c>
      <c r="E3061" s="66">
        <v>0.79166666666666663</v>
      </c>
      <c r="F3061" s="66">
        <v>0.79166666666666663</v>
      </c>
      <c r="G3061" s="67"/>
      <c r="H3061" s="67"/>
      <c r="I3061" s="68" t="s">
        <v>63</v>
      </c>
      <c r="J3061" s="67"/>
      <c r="K3061" s="69">
        <v>0</v>
      </c>
      <c r="L3061" s="67">
        <v>0</v>
      </c>
      <c r="M3061" s="70">
        <v>0</v>
      </c>
      <c r="N3061" s="34">
        <f t="shared" si="483"/>
        <v>0.37499999999999994</v>
      </c>
      <c r="O3061" s="38">
        <f t="shared" si="484"/>
        <v>0.37499999999999994</v>
      </c>
      <c r="P3061" s="72" t="s">
        <v>94</v>
      </c>
      <c r="Q3061" s="43">
        <v>44817</v>
      </c>
      <c r="R3061" s="35">
        <f t="shared" si="485"/>
        <v>0</v>
      </c>
      <c r="S3061" s="35">
        <f t="shared" si="486"/>
        <v>0</v>
      </c>
      <c r="T3061" s="10" t="str">
        <f t="shared" si="480"/>
        <v>Sem - 38</v>
      </c>
      <c r="U3061" s="10" t="str">
        <f t="shared" si="481"/>
        <v>Septembre</v>
      </c>
      <c r="V3061" s="36" t="str">
        <f t="shared" si="487"/>
        <v>2026</v>
      </c>
      <c r="W3061" s="34"/>
      <c r="X3061" s="91">
        <f t="shared" si="482"/>
        <v>1.388888888888884E-3</v>
      </c>
      <c r="Y3061" s="92" t="str">
        <f>VLOOKUP('CM-CIC'!B2992,Annuaire_roster!B:F,4,0)</f>
        <v>HAOUACH Ikram</v>
      </c>
      <c r="Z3061" s="37" t="s">
        <v>110</v>
      </c>
      <c r="AA3061" s="60" t="s">
        <v>39</v>
      </c>
      <c r="AB3061" s="35" t="str">
        <f t="shared" si="488"/>
        <v/>
      </c>
      <c r="AC3061" s="35" t="str">
        <f t="shared" si="489"/>
        <v/>
      </c>
      <c r="AD3061" s="35" t="str">
        <f t="shared" si="490"/>
        <v/>
      </c>
      <c r="AE3061" s="44" t="str">
        <f t="shared" si="491"/>
        <v/>
      </c>
      <c r="AF3061" s="61"/>
      <c r="AG3061" s="45"/>
    </row>
    <row r="3062" spans="1:33" x14ac:dyDescent="0.2">
      <c r="A3062" s="59">
        <f>+VLOOKUP(B3062,Annuaire_roster!B:G,5,0)</f>
        <v>1444</v>
      </c>
      <c r="B3062" s="78" t="s">
        <v>153</v>
      </c>
      <c r="C3062" s="65"/>
      <c r="D3062" s="65">
        <v>0.375</v>
      </c>
      <c r="E3062" s="66">
        <v>0</v>
      </c>
      <c r="F3062" s="66">
        <v>0.79166666666666663</v>
      </c>
      <c r="G3062" s="67"/>
      <c r="H3062" s="67"/>
      <c r="I3062" s="68" t="s">
        <v>63</v>
      </c>
      <c r="J3062" s="48"/>
      <c r="K3062" s="69">
        <v>0</v>
      </c>
      <c r="L3062" s="67">
        <v>0</v>
      </c>
      <c r="M3062" s="70" t="s">
        <v>187</v>
      </c>
      <c r="N3062" s="34" t="str">
        <f t="shared" si="483"/>
        <v/>
      </c>
      <c r="O3062" s="38">
        <f t="shared" si="484"/>
        <v>0.37499999999999994</v>
      </c>
      <c r="P3062" s="72" t="s">
        <v>94</v>
      </c>
      <c r="Q3062" s="43">
        <v>44817</v>
      </c>
      <c r="R3062" s="35">
        <f t="shared" si="485"/>
        <v>0.37499999999999994</v>
      </c>
      <c r="S3062" s="35">
        <f t="shared" si="486"/>
        <v>0.37499999999999994</v>
      </c>
      <c r="T3062" s="10" t="str">
        <f t="shared" si="480"/>
        <v>Sem - 38</v>
      </c>
      <c r="U3062" s="10" t="str">
        <f t="shared" si="481"/>
        <v>Septembre</v>
      </c>
      <c r="V3062" s="36" t="str">
        <f t="shared" si="487"/>
        <v>2026</v>
      </c>
      <c r="W3062" s="34"/>
      <c r="X3062" s="91">
        <f t="shared" si="482"/>
        <v>0</v>
      </c>
      <c r="Y3062" s="92" t="str">
        <f>VLOOKUP('CM-CIC'!B2993,Annuaire_roster!B:F,4,0)</f>
        <v>HAOUACH Ikram</v>
      </c>
      <c r="Z3062" s="37" t="s">
        <v>110</v>
      </c>
      <c r="AA3062" s="60" t="s">
        <v>39</v>
      </c>
      <c r="AB3062" s="35" t="str">
        <f t="shared" si="488"/>
        <v/>
      </c>
      <c r="AC3062" s="35" t="str">
        <f t="shared" si="489"/>
        <v/>
      </c>
      <c r="AD3062" s="35" t="str">
        <f t="shared" si="490"/>
        <v/>
      </c>
      <c r="AE3062" s="44" t="str">
        <f t="shared" si="491"/>
        <v/>
      </c>
      <c r="AF3062" s="61"/>
      <c r="AG3062" s="45"/>
    </row>
    <row r="3063" spans="1:33" x14ac:dyDescent="0.2">
      <c r="A3063" s="59">
        <f>+VLOOKUP(B3063,Annuaire_roster!B:G,5,0)</f>
        <v>1443</v>
      </c>
      <c r="B3063" s="78" t="s">
        <v>154</v>
      </c>
      <c r="C3063" s="65">
        <v>0.375</v>
      </c>
      <c r="D3063" s="65">
        <v>0.375</v>
      </c>
      <c r="E3063" s="71">
        <v>0.79166666666666663</v>
      </c>
      <c r="F3063" s="66">
        <v>0.79166666666666663</v>
      </c>
      <c r="G3063" s="67"/>
      <c r="H3063" s="67"/>
      <c r="I3063" s="68" t="s">
        <v>63</v>
      </c>
      <c r="J3063" s="67"/>
      <c r="K3063" s="69">
        <v>0</v>
      </c>
      <c r="L3063" s="107">
        <v>0</v>
      </c>
      <c r="M3063" s="70">
        <v>0</v>
      </c>
      <c r="N3063" s="34">
        <f t="shared" si="483"/>
        <v>0.37499999999999994</v>
      </c>
      <c r="O3063" s="38">
        <f t="shared" si="484"/>
        <v>0.37499999999999994</v>
      </c>
      <c r="P3063" s="72" t="s">
        <v>94</v>
      </c>
      <c r="Q3063" s="43">
        <v>44817</v>
      </c>
      <c r="R3063" s="35">
        <f t="shared" si="485"/>
        <v>0</v>
      </c>
      <c r="S3063" s="35">
        <f t="shared" si="486"/>
        <v>0</v>
      </c>
      <c r="T3063" s="10" t="str">
        <f t="shared" si="480"/>
        <v>Sem - 38</v>
      </c>
      <c r="U3063" s="10" t="str">
        <f t="shared" si="481"/>
        <v>Septembre</v>
      </c>
      <c r="V3063" s="36" t="str">
        <f t="shared" si="487"/>
        <v>2026</v>
      </c>
      <c r="W3063" s="34"/>
      <c r="X3063" s="91">
        <f t="shared" si="482"/>
        <v>0</v>
      </c>
      <c r="Y3063" s="92" t="str">
        <f>VLOOKUP('CM-CIC'!B2994,Annuaire_roster!B:F,4,0)</f>
        <v>HAOUACH Ikram</v>
      </c>
      <c r="Z3063" s="37" t="s">
        <v>110</v>
      </c>
      <c r="AA3063" s="60" t="s">
        <v>39</v>
      </c>
      <c r="AB3063" s="35" t="str">
        <f t="shared" si="488"/>
        <v/>
      </c>
      <c r="AC3063" s="35" t="str">
        <f t="shared" si="489"/>
        <v/>
      </c>
      <c r="AD3063" s="35" t="str">
        <f t="shared" si="490"/>
        <v/>
      </c>
      <c r="AE3063" s="44" t="str">
        <f t="shared" si="491"/>
        <v/>
      </c>
      <c r="AF3063" s="61"/>
      <c r="AG3063" s="45"/>
    </row>
    <row r="3064" spans="1:33" x14ac:dyDescent="0.2">
      <c r="A3064" s="59">
        <f>+VLOOKUP(B3064,Annuaire_roster!B:G,5,0)</f>
        <v>1499</v>
      </c>
      <c r="B3064" s="78" t="s">
        <v>162</v>
      </c>
      <c r="C3064" s="65">
        <v>0.37430555555555556</v>
      </c>
      <c r="D3064" s="65">
        <v>0.375</v>
      </c>
      <c r="E3064" s="66">
        <v>0.79166666666666663</v>
      </c>
      <c r="F3064" s="66">
        <v>0.79166666666666663</v>
      </c>
      <c r="G3064" s="67"/>
      <c r="H3064" s="67"/>
      <c r="I3064" s="68" t="s">
        <v>63</v>
      </c>
      <c r="J3064" s="67"/>
      <c r="K3064" s="69">
        <v>0</v>
      </c>
      <c r="L3064" s="67">
        <v>0</v>
      </c>
      <c r="M3064" s="70">
        <v>0</v>
      </c>
      <c r="N3064" s="34">
        <f t="shared" si="483"/>
        <v>0.37499999999999994</v>
      </c>
      <c r="O3064" s="38">
        <f t="shared" si="484"/>
        <v>0.37499999999999994</v>
      </c>
      <c r="P3064" s="72" t="s">
        <v>94</v>
      </c>
      <c r="Q3064" s="134">
        <v>44817</v>
      </c>
      <c r="R3064" s="35">
        <f t="shared" si="485"/>
        <v>0</v>
      </c>
      <c r="S3064" s="35">
        <f t="shared" si="486"/>
        <v>0</v>
      </c>
      <c r="T3064" s="10" t="str">
        <f t="shared" si="480"/>
        <v>Sem - 38</v>
      </c>
      <c r="U3064" s="10" t="str">
        <f t="shared" si="481"/>
        <v>Septembre</v>
      </c>
      <c r="V3064" s="36" t="str">
        <f t="shared" si="487"/>
        <v>2026</v>
      </c>
      <c r="W3064" s="34"/>
      <c r="X3064" s="91">
        <f t="shared" si="482"/>
        <v>0</v>
      </c>
      <c r="Y3064" s="92" t="str">
        <f>VLOOKUP('CM-CIC'!B2995,Annuaire_roster!B:F,4,0)</f>
        <v>OUAQERROUCH Nour-El Houda</v>
      </c>
      <c r="Z3064" s="37" t="s">
        <v>110</v>
      </c>
      <c r="AA3064" s="60" t="s">
        <v>39</v>
      </c>
      <c r="AB3064" s="35" t="str">
        <f t="shared" si="488"/>
        <v/>
      </c>
      <c r="AC3064" s="35" t="str">
        <f t="shared" si="489"/>
        <v/>
      </c>
      <c r="AD3064" s="35" t="str">
        <f t="shared" si="490"/>
        <v/>
      </c>
      <c r="AE3064" s="44" t="str">
        <f t="shared" si="491"/>
        <v/>
      </c>
      <c r="AF3064" s="61"/>
      <c r="AG3064" s="45"/>
    </row>
    <row r="3065" spans="1:33" x14ac:dyDescent="0.2">
      <c r="A3065" s="59">
        <f>+VLOOKUP(B3065,Annuaire_roster!B:G,5,0)</f>
        <v>1498</v>
      </c>
      <c r="B3065" s="78" t="s">
        <v>180</v>
      </c>
      <c r="C3065" s="65">
        <v>0.3833333333333333</v>
      </c>
      <c r="D3065" s="65">
        <v>0.375</v>
      </c>
      <c r="E3065" s="66">
        <v>0.79166666666666663</v>
      </c>
      <c r="F3065" s="66">
        <v>0.79166666666666663</v>
      </c>
      <c r="G3065" s="67"/>
      <c r="H3065" s="67"/>
      <c r="I3065" s="68">
        <v>8.3333333333333037E-3</v>
      </c>
      <c r="J3065" s="67"/>
      <c r="K3065" s="69">
        <v>8.3333333333333037E-3</v>
      </c>
      <c r="L3065" s="67">
        <v>0</v>
      </c>
      <c r="M3065" s="70">
        <v>0</v>
      </c>
      <c r="N3065" s="34">
        <f t="shared" si="483"/>
        <v>0.36666666666666664</v>
      </c>
      <c r="O3065" s="38">
        <f t="shared" si="484"/>
        <v>0.37499999999999994</v>
      </c>
      <c r="P3065" s="72" t="s">
        <v>94</v>
      </c>
      <c r="Q3065" s="134">
        <v>44817</v>
      </c>
      <c r="R3065" s="35">
        <f t="shared" si="485"/>
        <v>0</v>
      </c>
      <c r="S3065" s="35">
        <f t="shared" si="486"/>
        <v>8.3333333333333037E-3</v>
      </c>
      <c r="T3065" s="10" t="str">
        <f t="shared" si="480"/>
        <v>Sem - 38</v>
      </c>
      <c r="U3065" s="10" t="str">
        <f t="shared" si="481"/>
        <v>Septembre</v>
      </c>
      <c r="V3065" s="36" t="str">
        <f t="shared" si="487"/>
        <v>2026</v>
      </c>
      <c r="W3065" s="34"/>
      <c r="X3065" s="91">
        <f t="shared" si="482"/>
        <v>0</v>
      </c>
      <c r="Y3065" s="92" t="str">
        <f>VLOOKUP('CM-CIC'!B2996,Annuaire_roster!B:F,4,0)</f>
        <v>HAOUACH Ikram</v>
      </c>
      <c r="Z3065" s="37" t="s">
        <v>110</v>
      </c>
      <c r="AA3065" s="60" t="s">
        <v>39</v>
      </c>
      <c r="AB3065" s="35" t="str">
        <f t="shared" si="488"/>
        <v/>
      </c>
      <c r="AC3065" s="35" t="str">
        <f t="shared" si="489"/>
        <v/>
      </c>
      <c r="AD3065" s="35" t="str">
        <f t="shared" si="490"/>
        <v/>
      </c>
      <c r="AE3065" s="44" t="str">
        <f t="shared" si="491"/>
        <v/>
      </c>
      <c r="AF3065" s="61"/>
      <c r="AG3065" s="45"/>
    </row>
    <row r="3066" spans="1:33" x14ac:dyDescent="0.2">
      <c r="A3066" s="59">
        <f>+VLOOKUP(B3066,Annuaire_roster!B:G,5,0)</f>
        <v>669</v>
      </c>
      <c r="B3066" s="78" t="s">
        <v>99</v>
      </c>
      <c r="C3066" s="65">
        <v>0.41527777777777775</v>
      </c>
      <c r="D3066" s="65">
        <v>0.41666666666666669</v>
      </c>
      <c r="E3066" s="66">
        <v>0.83333333333333337</v>
      </c>
      <c r="F3066" s="66">
        <v>0.83333333333333337</v>
      </c>
      <c r="G3066" s="67"/>
      <c r="H3066" s="67"/>
      <c r="I3066" s="68" t="s">
        <v>63</v>
      </c>
      <c r="J3066" s="48"/>
      <c r="K3066" s="69">
        <v>0</v>
      </c>
      <c r="L3066" s="67">
        <v>0</v>
      </c>
      <c r="M3066" s="70">
        <v>0</v>
      </c>
      <c r="N3066" s="34">
        <f t="shared" si="483"/>
        <v>0.375</v>
      </c>
      <c r="O3066" s="38">
        <f t="shared" si="484"/>
        <v>0.375</v>
      </c>
      <c r="P3066" s="72" t="s">
        <v>94</v>
      </c>
      <c r="Q3066" s="43">
        <v>44817</v>
      </c>
      <c r="R3066" s="35">
        <f t="shared" si="485"/>
        <v>0</v>
      </c>
      <c r="S3066" s="35">
        <f t="shared" si="486"/>
        <v>0</v>
      </c>
      <c r="T3066" s="10" t="str">
        <f t="shared" si="480"/>
        <v>Sem - 38</v>
      </c>
      <c r="U3066" s="10" t="str">
        <f t="shared" si="481"/>
        <v>Septembre</v>
      </c>
      <c r="V3066" s="36" t="str">
        <f t="shared" si="487"/>
        <v>2026</v>
      </c>
      <c r="W3066" s="34"/>
      <c r="X3066" s="91">
        <f t="shared" si="482"/>
        <v>1.388888888888995E-3</v>
      </c>
      <c r="Y3066" s="92" t="str">
        <f>VLOOKUP('CM-CIC'!B2997,Annuaire_roster!B:F,4,0)</f>
        <v>OUAQERROUCH Nour-El Houda</v>
      </c>
      <c r="Z3066" s="37" t="s">
        <v>110</v>
      </c>
      <c r="AA3066" s="60" t="s">
        <v>39</v>
      </c>
      <c r="AB3066" s="35" t="str">
        <f t="shared" si="488"/>
        <v/>
      </c>
      <c r="AC3066" s="35" t="str">
        <f t="shared" si="489"/>
        <v/>
      </c>
      <c r="AD3066" s="35" t="str">
        <f t="shared" si="490"/>
        <v/>
      </c>
      <c r="AE3066" s="44" t="str">
        <f t="shared" si="491"/>
        <v/>
      </c>
      <c r="AF3066" s="61"/>
      <c r="AG3066" s="45"/>
    </row>
    <row r="3067" spans="1:33" x14ac:dyDescent="0.2">
      <c r="A3067" s="59">
        <f>+VLOOKUP(B3067,Annuaire_roster!B:G,5,0)</f>
        <v>1397</v>
      </c>
      <c r="B3067" s="78" t="s">
        <v>145</v>
      </c>
      <c r="C3067" s="65">
        <v>0.41319444444444442</v>
      </c>
      <c r="D3067" s="65">
        <v>0.41666666666666669</v>
      </c>
      <c r="E3067" s="66">
        <v>0.83333333333333337</v>
      </c>
      <c r="F3067" s="66">
        <v>0.83333333333333337</v>
      </c>
      <c r="G3067" s="67"/>
      <c r="H3067" s="67"/>
      <c r="I3067" s="68" t="s">
        <v>63</v>
      </c>
      <c r="J3067" s="48"/>
      <c r="K3067" s="69">
        <v>0</v>
      </c>
      <c r="L3067" s="67">
        <v>0</v>
      </c>
      <c r="M3067" s="70">
        <v>0</v>
      </c>
      <c r="N3067" s="34">
        <f t="shared" si="483"/>
        <v>0.375</v>
      </c>
      <c r="O3067" s="38">
        <f t="shared" si="484"/>
        <v>0.375</v>
      </c>
      <c r="P3067" s="72" t="s">
        <v>94</v>
      </c>
      <c r="Q3067" s="43">
        <v>44817</v>
      </c>
      <c r="R3067" s="35">
        <f t="shared" si="485"/>
        <v>0</v>
      </c>
      <c r="S3067" s="35">
        <f t="shared" si="486"/>
        <v>0</v>
      </c>
      <c r="T3067" s="10" t="str">
        <f t="shared" si="480"/>
        <v>Sem - 38</v>
      </c>
      <c r="U3067" s="10" t="str">
        <f t="shared" si="481"/>
        <v>Septembre</v>
      </c>
      <c r="V3067" s="36" t="str">
        <f t="shared" si="487"/>
        <v>2026</v>
      </c>
      <c r="W3067" s="34"/>
      <c r="X3067" s="91">
        <f t="shared" si="482"/>
        <v>3.4722222222222099E-3</v>
      </c>
      <c r="Y3067" s="92" t="str">
        <f>VLOOKUP('CM-CIC'!B2998,Annuaire_roster!B:F,4,0)</f>
        <v>OUAQERROUCH Nour-El Houda</v>
      </c>
      <c r="Z3067" s="37" t="s">
        <v>110</v>
      </c>
      <c r="AA3067" s="60" t="s">
        <v>39</v>
      </c>
      <c r="AB3067" s="35" t="str">
        <f t="shared" si="488"/>
        <v/>
      </c>
      <c r="AC3067" s="35" t="str">
        <f t="shared" si="489"/>
        <v/>
      </c>
      <c r="AD3067" s="35" t="str">
        <f t="shared" si="490"/>
        <v/>
      </c>
      <c r="AE3067" s="44" t="str">
        <f t="shared" si="491"/>
        <v/>
      </c>
      <c r="AF3067" s="61"/>
      <c r="AG3067" s="45"/>
    </row>
    <row r="3068" spans="1:33" x14ac:dyDescent="0.2">
      <c r="A3068" s="59">
        <f>+VLOOKUP(B3068,Annuaire_roster!B:G,5,0)</f>
        <v>1463</v>
      </c>
      <c r="B3068" s="78" t="s">
        <v>163</v>
      </c>
      <c r="C3068" s="65">
        <v>0.41666666666666669</v>
      </c>
      <c r="D3068" s="65">
        <v>0.41666666666666669</v>
      </c>
      <c r="E3068" s="66">
        <v>0.83333333333333337</v>
      </c>
      <c r="F3068" s="66">
        <v>0.83333333333333337</v>
      </c>
      <c r="G3068" s="67"/>
      <c r="H3068" s="67"/>
      <c r="I3068" s="68" t="s">
        <v>63</v>
      </c>
      <c r="J3068" s="48"/>
      <c r="K3068" s="69">
        <v>0</v>
      </c>
      <c r="L3068" s="67">
        <v>0</v>
      </c>
      <c r="M3068" s="70">
        <v>0</v>
      </c>
      <c r="N3068" s="34">
        <f t="shared" si="483"/>
        <v>0.375</v>
      </c>
      <c r="O3068" s="38">
        <f t="shared" si="484"/>
        <v>0.375</v>
      </c>
      <c r="P3068" s="72" t="s">
        <v>94</v>
      </c>
      <c r="Q3068" s="43">
        <v>44817</v>
      </c>
      <c r="R3068" s="35">
        <f t="shared" si="485"/>
        <v>0</v>
      </c>
      <c r="S3068" s="35">
        <f t="shared" si="486"/>
        <v>0</v>
      </c>
      <c r="T3068" s="10" t="str">
        <f t="shared" si="480"/>
        <v>Sem - 38</v>
      </c>
      <c r="U3068" s="10" t="str">
        <f t="shared" si="481"/>
        <v>Septembre</v>
      </c>
      <c r="V3068" s="36" t="str">
        <f t="shared" si="487"/>
        <v>2026</v>
      </c>
      <c r="W3068" s="34"/>
      <c r="X3068" s="91">
        <f t="shared" si="482"/>
        <v>0</v>
      </c>
      <c r="Y3068" s="92" t="str">
        <f>VLOOKUP('CM-CIC'!B2999,Annuaire_roster!B:F,4,0)</f>
        <v>OUAQERROUCH Nour-El Houda</v>
      </c>
      <c r="Z3068" s="37" t="s">
        <v>110</v>
      </c>
      <c r="AA3068" s="60" t="s">
        <v>39</v>
      </c>
      <c r="AB3068" s="35" t="str">
        <f t="shared" si="488"/>
        <v/>
      </c>
      <c r="AC3068" s="35" t="str">
        <f t="shared" si="489"/>
        <v/>
      </c>
      <c r="AD3068" s="35" t="str">
        <f t="shared" si="490"/>
        <v/>
      </c>
      <c r="AE3068" s="44" t="str">
        <f t="shared" si="491"/>
        <v/>
      </c>
      <c r="AF3068" s="61"/>
      <c r="AG3068" s="45"/>
    </row>
    <row r="3069" spans="1:33" x14ac:dyDescent="0.2">
      <c r="A3069" s="59">
        <f>+VLOOKUP(B3069,Annuaire_roster!B:G,5,0)</f>
        <v>1388</v>
      </c>
      <c r="B3069" s="78" t="s">
        <v>125</v>
      </c>
      <c r="C3069" s="65">
        <v>0.41666666666666663</v>
      </c>
      <c r="D3069" s="65">
        <v>0.41666666666666669</v>
      </c>
      <c r="E3069" s="66">
        <v>0.83333333333333337</v>
      </c>
      <c r="F3069" s="66">
        <v>0.83333333333333337</v>
      </c>
      <c r="G3069" s="67"/>
      <c r="H3069" s="67"/>
      <c r="I3069" s="68" t="s">
        <v>63</v>
      </c>
      <c r="J3069" s="67"/>
      <c r="K3069" s="69">
        <v>0</v>
      </c>
      <c r="L3069" s="67">
        <v>0</v>
      </c>
      <c r="M3069" s="70">
        <v>0</v>
      </c>
      <c r="N3069" s="34">
        <f t="shared" si="483"/>
        <v>0.375</v>
      </c>
      <c r="O3069" s="38">
        <f t="shared" si="484"/>
        <v>0.375</v>
      </c>
      <c r="P3069" s="72" t="s">
        <v>94</v>
      </c>
      <c r="Q3069" s="134">
        <v>44817</v>
      </c>
      <c r="R3069" s="35">
        <f t="shared" si="485"/>
        <v>0</v>
      </c>
      <c r="S3069" s="35">
        <f t="shared" si="486"/>
        <v>0</v>
      </c>
      <c r="T3069" s="10" t="str">
        <f t="shared" si="480"/>
        <v>Sem - 38</v>
      </c>
      <c r="U3069" s="10" t="str">
        <f t="shared" si="481"/>
        <v>Septembre</v>
      </c>
      <c r="V3069" s="36" t="str">
        <f t="shared" si="487"/>
        <v>2026</v>
      </c>
      <c r="W3069" s="34"/>
      <c r="X3069" s="91">
        <f t="shared" si="482"/>
        <v>0</v>
      </c>
      <c r="Y3069" s="92" t="str">
        <f>VLOOKUP('CM-CIC'!B3000,Annuaire_roster!B:F,4,0)</f>
        <v>OUAQERROUCH Nour-El Houda</v>
      </c>
      <c r="Z3069" s="37" t="s">
        <v>110</v>
      </c>
      <c r="AA3069" s="60" t="s">
        <v>39</v>
      </c>
      <c r="AB3069" s="35" t="str">
        <f t="shared" si="488"/>
        <v/>
      </c>
      <c r="AC3069" s="35" t="str">
        <f t="shared" si="489"/>
        <v/>
      </c>
      <c r="AD3069" s="35" t="str">
        <f t="shared" si="490"/>
        <v/>
      </c>
      <c r="AE3069" s="44" t="str">
        <f t="shared" si="491"/>
        <v/>
      </c>
      <c r="AF3069" s="61"/>
      <c r="AG3069" s="45"/>
    </row>
    <row r="3070" spans="1:33" x14ac:dyDescent="0.2">
      <c r="A3070" s="59">
        <f>+VLOOKUP(B3070,Annuaire_roster!B:G,5,0)</f>
        <v>1132</v>
      </c>
      <c r="B3070" s="78" t="s">
        <v>46</v>
      </c>
      <c r="C3070" s="65">
        <v>0.29166666666666669</v>
      </c>
      <c r="D3070" s="65">
        <v>0.29166666666666669</v>
      </c>
      <c r="E3070" s="66">
        <v>0.70833333333333337</v>
      </c>
      <c r="F3070" s="66">
        <v>0.70833333333333337</v>
      </c>
      <c r="G3070" s="67"/>
      <c r="H3070" s="67"/>
      <c r="I3070" s="68" t="s">
        <v>63</v>
      </c>
      <c r="J3070" s="48"/>
      <c r="K3070" s="69">
        <v>0</v>
      </c>
      <c r="L3070" s="67">
        <v>0</v>
      </c>
      <c r="M3070" s="70">
        <v>0</v>
      </c>
      <c r="N3070" s="34">
        <f t="shared" si="483"/>
        <v>0.375</v>
      </c>
      <c r="O3070" s="38">
        <f t="shared" si="484"/>
        <v>0.375</v>
      </c>
      <c r="P3070" s="72" t="s">
        <v>94</v>
      </c>
      <c r="Q3070" s="43">
        <v>44817</v>
      </c>
      <c r="R3070" s="35">
        <f t="shared" si="485"/>
        <v>0</v>
      </c>
      <c r="S3070" s="35">
        <f t="shared" si="486"/>
        <v>0</v>
      </c>
      <c r="T3070" s="10" t="str">
        <f t="shared" si="480"/>
        <v>Sem - 38</v>
      </c>
      <c r="U3070" s="10" t="str">
        <f t="shared" si="481"/>
        <v>Septembre</v>
      </c>
      <c r="V3070" s="36" t="str">
        <f t="shared" si="487"/>
        <v>2026</v>
      </c>
      <c r="W3070" s="34"/>
      <c r="X3070" s="91">
        <f t="shared" si="482"/>
        <v>0</v>
      </c>
      <c r="Y3070" s="92" t="str">
        <f>VLOOKUP('CM-CIC'!B3001,Annuaire_roster!B:F,4,0)</f>
        <v>OUAQERROUCH Nour-El Houda</v>
      </c>
      <c r="Z3070" s="37" t="s">
        <v>110</v>
      </c>
      <c r="AA3070" s="60" t="s">
        <v>39</v>
      </c>
      <c r="AB3070" s="35" t="str">
        <f t="shared" si="488"/>
        <v/>
      </c>
      <c r="AC3070" s="35" t="str">
        <f t="shared" si="489"/>
        <v/>
      </c>
      <c r="AD3070" s="35" t="str">
        <f t="shared" si="490"/>
        <v/>
      </c>
      <c r="AE3070" s="44" t="str">
        <f t="shared" si="491"/>
        <v/>
      </c>
      <c r="AF3070" s="61"/>
      <c r="AG3070" s="45"/>
    </row>
    <row r="3071" spans="1:33" x14ac:dyDescent="0.2">
      <c r="A3071" s="59">
        <f>+VLOOKUP(B3071,Annuaire_roster!B:G,5,0)</f>
        <v>1154</v>
      </c>
      <c r="B3071" s="78" t="s">
        <v>70</v>
      </c>
      <c r="C3071" s="65">
        <v>0.29166666666666669</v>
      </c>
      <c r="D3071" s="65">
        <v>0.29166666666666669</v>
      </c>
      <c r="E3071" s="66">
        <v>0.70833333333333337</v>
      </c>
      <c r="F3071" s="66">
        <v>0.70833333333333337</v>
      </c>
      <c r="G3071" s="67"/>
      <c r="H3071" s="67"/>
      <c r="I3071" s="68" t="s">
        <v>63</v>
      </c>
      <c r="J3071" s="48"/>
      <c r="K3071" s="69">
        <v>0</v>
      </c>
      <c r="L3071" s="67">
        <v>0</v>
      </c>
      <c r="M3071" s="70">
        <v>0</v>
      </c>
      <c r="N3071" s="34">
        <f t="shared" si="483"/>
        <v>0.375</v>
      </c>
      <c r="O3071" s="38">
        <f t="shared" si="484"/>
        <v>0.375</v>
      </c>
      <c r="P3071" s="72" t="s">
        <v>94</v>
      </c>
      <c r="Q3071" s="43">
        <v>44817</v>
      </c>
      <c r="R3071" s="35">
        <f t="shared" si="485"/>
        <v>0</v>
      </c>
      <c r="S3071" s="35">
        <f t="shared" si="486"/>
        <v>0</v>
      </c>
      <c r="T3071" s="10" t="str">
        <f t="shared" si="480"/>
        <v>Sem - 38</v>
      </c>
      <c r="U3071" s="10" t="str">
        <f t="shared" si="481"/>
        <v>Septembre</v>
      </c>
      <c r="V3071" s="36" t="str">
        <f t="shared" si="487"/>
        <v>2026</v>
      </c>
      <c r="W3071" s="34"/>
      <c r="X3071" s="91">
        <f t="shared" si="482"/>
        <v>0</v>
      </c>
      <c r="Y3071" s="92" t="str">
        <f>VLOOKUP('CM-CIC'!B3002,Annuaire_roster!B:F,4,0)</f>
        <v>OUAQERROUCH Nour-El Houda</v>
      </c>
      <c r="Z3071" s="37" t="s">
        <v>110</v>
      </c>
      <c r="AA3071" s="60" t="s">
        <v>39</v>
      </c>
      <c r="AB3071" s="35" t="str">
        <f t="shared" si="488"/>
        <v/>
      </c>
      <c r="AC3071" s="35" t="str">
        <f t="shared" si="489"/>
        <v/>
      </c>
      <c r="AD3071" s="35" t="str">
        <f t="shared" si="490"/>
        <v/>
      </c>
      <c r="AE3071" s="44" t="str">
        <f t="shared" si="491"/>
        <v/>
      </c>
      <c r="AF3071" s="61"/>
      <c r="AG3071" s="45"/>
    </row>
    <row r="3072" spans="1:33" x14ac:dyDescent="0.2">
      <c r="A3072" s="59">
        <f>+VLOOKUP(B3072,Annuaire_roster!B:G,5,0)</f>
        <v>1274</v>
      </c>
      <c r="B3072" s="78" t="s">
        <v>160</v>
      </c>
      <c r="C3072" s="65">
        <v>0.29166666666666669</v>
      </c>
      <c r="D3072" s="65">
        <v>0.29166666666666669</v>
      </c>
      <c r="E3072" s="66">
        <v>0.70833333333333337</v>
      </c>
      <c r="F3072" s="66">
        <v>0.70833333333333337</v>
      </c>
      <c r="G3072" s="67"/>
      <c r="H3072" s="67"/>
      <c r="I3072" s="68" t="s">
        <v>63</v>
      </c>
      <c r="J3072" s="48"/>
      <c r="K3072" s="69">
        <v>0</v>
      </c>
      <c r="L3072" s="67">
        <v>0</v>
      </c>
      <c r="M3072" s="70">
        <v>0</v>
      </c>
      <c r="N3072" s="34">
        <f t="shared" si="483"/>
        <v>0.375</v>
      </c>
      <c r="O3072" s="38">
        <f t="shared" si="484"/>
        <v>0.375</v>
      </c>
      <c r="P3072" s="72" t="s">
        <v>94</v>
      </c>
      <c r="Q3072" s="43">
        <v>44817</v>
      </c>
      <c r="R3072" s="35">
        <f t="shared" si="485"/>
        <v>0</v>
      </c>
      <c r="S3072" s="35">
        <f t="shared" si="486"/>
        <v>0</v>
      </c>
      <c r="T3072" s="10" t="str">
        <f t="shared" si="480"/>
        <v>Sem - 38</v>
      </c>
      <c r="U3072" s="10" t="str">
        <f t="shared" si="481"/>
        <v>Septembre</v>
      </c>
      <c r="V3072" s="36" t="str">
        <f t="shared" si="487"/>
        <v>2026</v>
      </c>
      <c r="W3072" s="34"/>
      <c r="X3072" s="91">
        <f t="shared" si="482"/>
        <v>0</v>
      </c>
      <c r="Y3072" s="92" t="str">
        <f>VLOOKUP('CM-CIC'!B3003,Annuaire_roster!B:F,4,0)</f>
        <v>HAOUACH Ikram</v>
      </c>
      <c r="Z3072" s="37" t="s">
        <v>110</v>
      </c>
      <c r="AA3072" s="60" t="s">
        <v>39</v>
      </c>
      <c r="AB3072" s="35" t="str">
        <f t="shared" si="488"/>
        <v/>
      </c>
      <c r="AC3072" s="35" t="str">
        <f t="shared" si="489"/>
        <v/>
      </c>
      <c r="AD3072" s="35" t="str">
        <f t="shared" si="490"/>
        <v/>
      </c>
      <c r="AE3072" s="44" t="str">
        <f t="shared" si="491"/>
        <v/>
      </c>
      <c r="AF3072" s="61"/>
      <c r="AG3072" s="45"/>
    </row>
    <row r="3073" spans="1:33" x14ac:dyDescent="0.2">
      <c r="A3073" s="59">
        <f>+VLOOKUP(B3073,Annuaire_roster!B:G,5,0)</f>
        <v>949</v>
      </c>
      <c r="B3073" s="78" t="s">
        <v>102</v>
      </c>
      <c r="C3073" s="65"/>
      <c r="D3073" s="65" t="s">
        <v>188</v>
      </c>
      <c r="E3073" s="66"/>
      <c r="F3073" s="66" t="s">
        <v>188</v>
      </c>
      <c r="G3073" s="67"/>
      <c r="H3073" s="67"/>
      <c r="I3073" s="68" t="s">
        <v>63</v>
      </c>
      <c r="J3073" s="67"/>
      <c r="K3073" s="69">
        <v>0</v>
      </c>
      <c r="L3073" s="67">
        <v>0</v>
      </c>
      <c r="M3073" s="70">
        <v>0</v>
      </c>
      <c r="N3073" s="34" t="str">
        <f t="shared" si="483"/>
        <v/>
      </c>
      <c r="O3073" s="38">
        <f t="shared" si="484"/>
        <v>0</v>
      </c>
      <c r="P3073" s="72" t="s">
        <v>94</v>
      </c>
      <c r="Q3073" s="43">
        <v>44817</v>
      </c>
      <c r="R3073" s="35">
        <f t="shared" si="485"/>
        <v>0</v>
      </c>
      <c r="S3073" s="35">
        <f t="shared" si="486"/>
        <v>0</v>
      </c>
      <c r="T3073" s="10" t="str">
        <f t="shared" si="480"/>
        <v>Sem - 38</v>
      </c>
      <c r="U3073" s="10" t="str">
        <f t="shared" si="481"/>
        <v>Septembre</v>
      </c>
      <c r="V3073" s="36" t="str">
        <f t="shared" si="487"/>
        <v>2026</v>
      </c>
      <c r="W3073" s="34"/>
      <c r="X3073" s="91">
        <f t="shared" si="482"/>
        <v>0</v>
      </c>
      <c r="Y3073" s="92" t="str">
        <f>VLOOKUP('CM-CIC'!B3004,Annuaire_roster!B:F,4,0)</f>
        <v>HAOUACH Ikram</v>
      </c>
      <c r="Z3073" s="37" t="s">
        <v>110</v>
      </c>
      <c r="AA3073" s="60" t="s">
        <v>39</v>
      </c>
      <c r="AB3073" s="35">
        <f t="shared" si="488"/>
        <v>0.33333333333333298</v>
      </c>
      <c r="AC3073" s="35" t="str">
        <f t="shared" si="489"/>
        <v/>
      </c>
      <c r="AD3073" s="35" t="str">
        <f t="shared" si="490"/>
        <v/>
      </c>
      <c r="AE3073" s="44" t="str">
        <f t="shared" si="491"/>
        <v/>
      </c>
      <c r="AF3073" s="61"/>
      <c r="AG3073" s="45"/>
    </row>
    <row r="3074" spans="1:33" x14ac:dyDescent="0.2">
      <c r="A3074" s="59">
        <f>+VLOOKUP(B3074,Annuaire_roster!B:G,5,0)</f>
        <v>397</v>
      </c>
      <c r="B3074" s="78" t="s">
        <v>183</v>
      </c>
      <c r="C3074" s="65"/>
      <c r="D3074" s="65" t="s">
        <v>188</v>
      </c>
      <c r="E3074" s="66"/>
      <c r="F3074" s="66" t="s">
        <v>188</v>
      </c>
      <c r="G3074" s="67"/>
      <c r="H3074" s="67"/>
      <c r="I3074" s="68" t="s">
        <v>63</v>
      </c>
      <c r="J3074" s="48"/>
      <c r="K3074" s="69">
        <v>0</v>
      </c>
      <c r="L3074" s="67">
        <v>0</v>
      </c>
      <c r="M3074" s="70">
        <v>0</v>
      </c>
      <c r="N3074" s="34" t="str">
        <f t="shared" si="483"/>
        <v/>
      </c>
      <c r="O3074" s="38">
        <f t="shared" si="484"/>
        <v>0</v>
      </c>
      <c r="P3074" s="72" t="s">
        <v>94</v>
      </c>
      <c r="Q3074" s="43">
        <v>44817</v>
      </c>
      <c r="R3074" s="35">
        <f t="shared" si="485"/>
        <v>0</v>
      </c>
      <c r="S3074" s="35">
        <f t="shared" si="486"/>
        <v>0</v>
      </c>
      <c r="T3074" s="10" t="str">
        <f t="shared" ref="T3074:T3137" si="492">"Sem - "&amp;WEEKNUM(Q3074,21)</f>
        <v>Sem - 38</v>
      </c>
      <c r="U3074" s="10" t="str">
        <f t="shared" ref="U3074:U3137" si="493">PROPER(TEXT(Q3074,"mmmm"))</f>
        <v>Septembre</v>
      </c>
      <c r="V3074" s="36" t="str">
        <f t="shared" si="487"/>
        <v>2026</v>
      </c>
      <c r="W3074" s="34"/>
      <c r="X3074" s="91">
        <f t="shared" ref="X3074:X3137" si="494">IFERROR(IF(M3074="Abs",0,IF((D3074-C3074+E3074-F3074)&lt;0.000694444444444444,0,(D3074-C3074+E3074-F3074))),0)</f>
        <v>0</v>
      </c>
      <c r="Y3074" s="92" t="str">
        <f>VLOOKUP('CM-CIC'!B3005,Annuaire_roster!B:F,4,0)</f>
        <v>HAOUACH Ikram</v>
      </c>
      <c r="Z3074" s="37" t="s">
        <v>110</v>
      </c>
      <c r="AA3074" s="60" t="s">
        <v>39</v>
      </c>
      <c r="AB3074" s="35">
        <f t="shared" si="488"/>
        <v>0.33333333333333298</v>
      </c>
      <c r="AC3074" s="35" t="str">
        <f t="shared" si="489"/>
        <v/>
      </c>
      <c r="AD3074" s="35" t="str">
        <f t="shared" si="490"/>
        <v/>
      </c>
      <c r="AE3074" s="44" t="str">
        <f t="shared" si="491"/>
        <v/>
      </c>
      <c r="AF3074" s="61"/>
      <c r="AG3074" s="45"/>
    </row>
    <row r="3075" spans="1:33" x14ac:dyDescent="0.2">
      <c r="A3075" s="59">
        <f>+VLOOKUP(B3075,Annuaire_roster!B:G,5,0)</f>
        <v>1167</v>
      </c>
      <c r="B3075" s="78" t="s">
        <v>71</v>
      </c>
      <c r="C3075" s="65"/>
      <c r="D3075" s="65" t="s">
        <v>188</v>
      </c>
      <c r="E3075" s="66"/>
      <c r="F3075" s="66" t="s">
        <v>188</v>
      </c>
      <c r="G3075" s="67"/>
      <c r="H3075" s="67"/>
      <c r="I3075" s="68" t="s">
        <v>63</v>
      </c>
      <c r="J3075" s="48"/>
      <c r="K3075" s="69">
        <v>0</v>
      </c>
      <c r="L3075" s="67">
        <v>0</v>
      </c>
      <c r="M3075" s="70">
        <v>0</v>
      </c>
      <c r="N3075" s="34" t="str">
        <f t="shared" si="483"/>
        <v/>
      </c>
      <c r="O3075" s="38">
        <f t="shared" si="484"/>
        <v>0</v>
      </c>
      <c r="P3075" s="72" t="s">
        <v>94</v>
      </c>
      <c r="Q3075" s="43">
        <v>44817</v>
      </c>
      <c r="R3075" s="35">
        <f t="shared" si="485"/>
        <v>0</v>
      </c>
      <c r="S3075" s="35">
        <f t="shared" si="486"/>
        <v>0</v>
      </c>
      <c r="T3075" s="10" t="str">
        <f t="shared" si="492"/>
        <v>Sem - 38</v>
      </c>
      <c r="U3075" s="10" t="str">
        <f t="shared" si="493"/>
        <v>Septembre</v>
      </c>
      <c r="V3075" s="36" t="str">
        <f t="shared" si="487"/>
        <v>2026</v>
      </c>
      <c r="W3075" s="34"/>
      <c r="X3075" s="91">
        <f t="shared" si="494"/>
        <v>0</v>
      </c>
      <c r="Y3075" s="92" t="str">
        <f>VLOOKUP('CM-CIC'!B3006,Annuaire_roster!B:F,4,0)</f>
        <v>HAOUACH Ikram</v>
      </c>
      <c r="Z3075" s="37" t="s">
        <v>110</v>
      </c>
      <c r="AA3075" s="60" t="s">
        <v>39</v>
      </c>
      <c r="AB3075" s="35">
        <f t="shared" si="488"/>
        <v>0.33333333333333298</v>
      </c>
      <c r="AC3075" s="35" t="str">
        <f t="shared" si="489"/>
        <v/>
      </c>
      <c r="AD3075" s="35" t="str">
        <f t="shared" si="490"/>
        <v/>
      </c>
      <c r="AE3075" s="44" t="str">
        <f t="shared" si="491"/>
        <v/>
      </c>
      <c r="AF3075" s="61"/>
      <c r="AG3075" s="45"/>
    </row>
    <row r="3076" spans="1:33" x14ac:dyDescent="0.2">
      <c r="A3076" s="59">
        <f>+VLOOKUP(B3076,Annuaire_roster!B:G,5,0)</f>
        <v>1165</v>
      </c>
      <c r="B3076" s="78" t="s">
        <v>66</v>
      </c>
      <c r="C3076" s="65"/>
      <c r="D3076" s="65" t="s">
        <v>188</v>
      </c>
      <c r="E3076" s="66"/>
      <c r="F3076" s="66" t="s">
        <v>188</v>
      </c>
      <c r="G3076" s="67"/>
      <c r="H3076" s="67"/>
      <c r="I3076" s="68" t="s">
        <v>63</v>
      </c>
      <c r="J3076" s="67"/>
      <c r="K3076" s="69">
        <v>0</v>
      </c>
      <c r="L3076" s="67">
        <v>0</v>
      </c>
      <c r="M3076" s="70">
        <v>0</v>
      </c>
      <c r="N3076" s="34" t="str">
        <f t="shared" si="483"/>
        <v/>
      </c>
      <c r="O3076" s="38">
        <f t="shared" si="484"/>
        <v>0</v>
      </c>
      <c r="P3076" s="72" t="s">
        <v>94</v>
      </c>
      <c r="Q3076" s="43">
        <v>44817</v>
      </c>
      <c r="R3076" s="35">
        <f t="shared" si="485"/>
        <v>0</v>
      </c>
      <c r="S3076" s="35">
        <f t="shared" si="486"/>
        <v>0</v>
      </c>
      <c r="T3076" s="10" t="str">
        <f t="shared" si="492"/>
        <v>Sem - 38</v>
      </c>
      <c r="U3076" s="10" t="str">
        <f t="shared" si="493"/>
        <v>Septembre</v>
      </c>
      <c r="V3076" s="36" t="str">
        <f t="shared" si="487"/>
        <v>2026</v>
      </c>
      <c r="W3076" s="34"/>
      <c r="X3076" s="91">
        <f t="shared" si="494"/>
        <v>0</v>
      </c>
      <c r="Y3076" s="92" t="str">
        <f>VLOOKUP('CM-CIC'!B3007,Annuaire_roster!B:F,4,0)</f>
        <v>HAOUACH Ikram</v>
      </c>
      <c r="Z3076" s="37" t="s">
        <v>110</v>
      </c>
      <c r="AA3076" s="60" t="s">
        <v>39</v>
      </c>
      <c r="AB3076" s="35">
        <f t="shared" si="488"/>
        <v>0.33333333333333298</v>
      </c>
      <c r="AC3076" s="35" t="str">
        <f t="shared" si="489"/>
        <v/>
      </c>
      <c r="AD3076" s="35" t="str">
        <f t="shared" si="490"/>
        <v/>
      </c>
      <c r="AE3076" s="44" t="str">
        <f t="shared" si="491"/>
        <v/>
      </c>
      <c r="AF3076" s="61"/>
      <c r="AG3076" s="45"/>
    </row>
    <row r="3077" spans="1:33" x14ac:dyDescent="0.2">
      <c r="A3077" s="59">
        <f>+VLOOKUP(B3077,Annuaire_roster!B:G,5,0)</f>
        <v>971</v>
      </c>
      <c r="B3077" s="78" t="s">
        <v>44</v>
      </c>
      <c r="C3077" s="65">
        <v>0.38541666666666669</v>
      </c>
      <c r="D3077" s="65">
        <v>0.375</v>
      </c>
      <c r="E3077" s="66">
        <v>0.79166666666666663</v>
      </c>
      <c r="F3077" s="66">
        <v>0.79166666666666663</v>
      </c>
      <c r="G3077" s="67"/>
      <c r="H3077" s="67"/>
      <c r="I3077" s="152"/>
      <c r="J3077" s="48"/>
      <c r="K3077" s="69"/>
      <c r="L3077" s="67">
        <v>0</v>
      </c>
      <c r="M3077" s="70">
        <v>0</v>
      </c>
      <c r="N3077" s="34">
        <f t="shared" si="483"/>
        <v>0.37499999999999994</v>
      </c>
      <c r="O3077" s="38">
        <f t="shared" si="484"/>
        <v>0.37499999999999994</v>
      </c>
      <c r="P3077" s="72" t="s">
        <v>94</v>
      </c>
      <c r="Q3077" s="43">
        <v>44818</v>
      </c>
      <c r="R3077" s="35">
        <f t="shared" si="485"/>
        <v>0</v>
      </c>
      <c r="S3077" s="35">
        <f t="shared" si="486"/>
        <v>0</v>
      </c>
      <c r="T3077" s="10" t="str">
        <f t="shared" si="492"/>
        <v>Sem - 38</v>
      </c>
      <c r="U3077" s="10" t="str">
        <f t="shared" si="493"/>
        <v>Septembre</v>
      </c>
      <c r="V3077" s="36" t="str">
        <f t="shared" si="487"/>
        <v>2026</v>
      </c>
      <c r="W3077" s="34"/>
      <c r="X3077" s="91">
        <f t="shared" si="494"/>
        <v>0</v>
      </c>
      <c r="Y3077" s="92" t="str">
        <f>VLOOKUP('CM-CIC'!B3008,Annuaire_roster!B:F,4,0)</f>
        <v>OUAQERROUCH Nour-El Houda</v>
      </c>
      <c r="Z3077" s="37" t="s">
        <v>110</v>
      </c>
      <c r="AA3077" s="60" t="s">
        <v>39</v>
      </c>
      <c r="AB3077" s="35" t="str">
        <f t="shared" si="488"/>
        <v/>
      </c>
      <c r="AC3077" s="35" t="str">
        <f t="shared" si="489"/>
        <v/>
      </c>
      <c r="AD3077" s="35" t="str">
        <f t="shared" si="490"/>
        <v/>
      </c>
      <c r="AE3077" s="44" t="str">
        <f t="shared" si="491"/>
        <v/>
      </c>
      <c r="AF3077" s="61"/>
      <c r="AG3077" s="45"/>
    </row>
    <row r="3078" spans="1:33" x14ac:dyDescent="0.2">
      <c r="A3078" s="59">
        <f>+VLOOKUP(B3078,Annuaire_roster!B:G,5,0)</f>
        <v>742</v>
      </c>
      <c r="B3078" s="78" t="s">
        <v>100</v>
      </c>
      <c r="C3078" s="65">
        <v>0.29166666666666669</v>
      </c>
      <c r="D3078" s="65">
        <v>0.29166666666666669</v>
      </c>
      <c r="E3078" s="66">
        <v>0.66666666666666663</v>
      </c>
      <c r="F3078" s="66">
        <v>0.66666666666666663</v>
      </c>
      <c r="G3078" s="67"/>
      <c r="H3078" s="67"/>
      <c r="I3078" s="68" t="s">
        <v>63</v>
      </c>
      <c r="J3078" s="48"/>
      <c r="K3078" s="69">
        <v>0</v>
      </c>
      <c r="L3078" s="67">
        <v>0</v>
      </c>
      <c r="M3078" s="70">
        <v>0</v>
      </c>
      <c r="N3078" s="34">
        <f t="shared" si="483"/>
        <v>0.33333333333333326</v>
      </c>
      <c r="O3078" s="38">
        <f t="shared" si="484"/>
        <v>0.33333333333333326</v>
      </c>
      <c r="P3078" s="72" t="s">
        <v>94</v>
      </c>
      <c r="Q3078" s="43">
        <v>44818</v>
      </c>
      <c r="R3078" s="35">
        <f t="shared" si="485"/>
        <v>0</v>
      </c>
      <c r="S3078" s="35">
        <f t="shared" si="486"/>
        <v>0</v>
      </c>
      <c r="T3078" s="10" t="str">
        <f t="shared" si="492"/>
        <v>Sem - 38</v>
      </c>
      <c r="U3078" s="10" t="str">
        <f t="shared" si="493"/>
        <v>Septembre</v>
      </c>
      <c r="V3078" s="36" t="str">
        <f t="shared" si="487"/>
        <v>2026</v>
      </c>
      <c r="W3078" s="34"/>
      <c r="X3078" s="91">
        <f t="shared" si="494"/>
        <v>0</v>
      </c>
      <c r="Y3078" s="92" t="str">
        <f>VLOOKUP('CM-CIC'!B3009,Annuaire_roster!B:F,4,0)</f>
        <v>OUAQERROUCH Nour-El Houda</v>
      </c>
      <c r="Z3078" s="37" t="s">
        <v>110</v>
      </c>
      <c r="AA3078" s="60" t="s">
        <v>39</v>
      </c>
      <c r="AB3078" s="35" t="str">
        <f t="shared" si="488"/>
        <v/>
      </c>
      <c r="AC3078" s="35" t="str">
        <f t="shared" si="489"/>
        <v/>
      </c>
      <c r="AD3078" s="35" t="str">
        <f t="shared" si="490"/>
        <v/>
      </c>
      <c r="AE3078" s="44" t="str">
        <f t="shared" si="491"/>
        <v/>
      </c>
      <c r="AF3078" s="61"/>
      <c r="AG3078" s="45"/>
    </row>
    <row r="3079" spans="1:33" x14ac:dyDescent="0.2">
      <c r="A3079" s="59">
        <f>+VLOOKUP(B3079,Annuaire_roster!B:G,5,0)</f>
        <v>1007</v>
      </c>
      <c r="B3079" s="78" t="s">
        <v>103</v>
      </c>
      <c r="C3079" s="65">
        <v>0.2902777777777778</v>
      </c>
      <c r="D3079" s="65">
        <v>0.29166666666666669</v>
      </c>
      <c r="E3079" s="66">
        <v>0.70833333333333337</v>
      </c>
      <c r="F3079" s="66">
        <v>0.70833333333333337</v>
      </c>
      <c r="G3079" s="67"/>
      <c r="H3079" s="67"/>
      <c r="I3079" s="68" t="s">
        <v>63</v>
      </c>
      <c r="J3079" s="67"/>
      <c r="K3079" s="69">
        <v>0</v>
      </c>
      <c r="L3079" s="67">
        <v>0</v>
      </c>
      <c r="M3079" s="70">
        <v>0</v>
      </c>
      <c r="N3079" s="34">
        <f t="shared" si="483"/>
        <v>0.375</v>
      </c>
      <c r="O3079" s="38">
        <f t="shared" si="484"/>
        <v>0.375</v>
      </c>
      <c r="P3079" s="72" t="s">
        <v>94</v>
      </c>
      <c r="Q3079" s="134">
        <v>44818</v>
      </c>
      <c r="R3079" s="35">
        <f t="shared" si="485"/>
        <v>0</v>
      </c>
      <c r="S3079" s="35">
        <f t="shared" si="486"/>
        <v>0</v>
      </c>
      <c r="T3079" s="10" t="str">
        <f t="shared" si="492"/>
        <v>Sem - 38</v>
      </c>
      <c r="U3079" s="10" t="str">
        <f t="shared" si="493"/>
        <v>Septembre</v>
      </c>
      <c r="V3079" s="36" t="str">
        <f t="shared" si="487"/>
        <v>2026</v>
      </c>
      <c r="W3079" s="34"/>
      <c r="X3079" s="91">
        <f t="shared" si="494"/>
        <v>1.388888888888884E-3</v>
      </c>
      <c r="Y3079" s="92" t="str">
        <f>VLOOKUP('CM-CIC'!B3010,Annuaire_roster!B:F,4,0)</f>
        <v>OUAQERROUCH Nour-El Houda</v>
      </c>
      <c r="Z3079" s="37" t="s">
        <v>110</v>
      </c>
      <c r="AA3079" s="60" t="s">
        <v>39</v>
      </c>
      <c r="AB3079" s="35" t="str">
        <f t="shared" si="488"/>
        <v/>
      </c>
      <c r="AC3079" s="35" t="str">
        <f t="shared" si="489"/>
        <v/>
      </c>
      <c r="AD3079" s="35" t="str">
        <f t="shared" si="490"/>
        <v/>
      </c>
      <c r="AE3079" s="44" t="str">
        <f t="shared" si="491"/>
        <v/>
      </c>
      <c r="AF3079" s="61"/>
      <c r="AG3079" s="45"/>
    </row>
    <row r="3080" spans="1:33" x14ac:dyDescent="0.2">
      <c r="A3080" s="59">
        <f>+VLOOKUP(B3080,Annuaire_roster!B:G,5,0)</f>
        <v>1145</v>
      </c>
      <c r="B3080" s="78" t="s">
        <v>74</v>
      </c>
      <c r="C3080" s="65">
        <v>0.28888888888888886</v>
      </c>
      <c r="D3080" s="65">
        <v>0.29166666666666669</v>
      </c>
      <c r="E3080" s="66">
        <v>0.70833333333333337</v>
      </c>
      <c r="F3080" s="66">
        <v>0.70833333333333337</v>
      </c>
      <c r="G3080" s="67"/>
      <c r="H3080" s="67"/>
      <c r="I3080" s="68" t="s">
        <v>63</v>
      </c>
      <c r="J3080" s="48"/>
      <c r="K3080" s="69">
        <v>0</v>
      </c>
      <c r="L3080" s="67">
        <v>0</v>
      </c>
      <c r="M3080" s="70">
        <v>0</v>
      </c>
      <c r="N3080" s="34">
        <f t="shared" si="483"/>
        <v>0.375</v>
      </c>
      <c r="O3080" s="38">
        <f t="shared" si="484"/>
        <v>0.375</v>
      </c>
      <c r="P3080" s="72" t="s">
        <v>94</v>
      </c>
      <c r="Q3080" s="43">
        <v>44818</v>
      </c>
      <c r="R3080" s="35">
        <f t="shared" si="485"/>
        <v>0</v>
      </c>
      <c r="S3080" s="35">
        <f t="shared" si="486"/>
        <v>0</v>
      </c>
      <c r="T3080" s="10" t="str">
        <f t="shared" si="492"/>
        <v>Sem - 38</v>
      </c>
      <c r="U3080" s="10" t="str">
        <f t="shared" si="493"/>
        <v>Septembre</v>
      </c>
      <c r="V3080" s="36" t="str">
        <f t="shared" si="487"/>
        <v>2026</v>
      </c>
      <c r="W3080" s="34"/>
      <c r="X3080" s="91">
        <f t="shared" si="494"/>
        <v>2.7777777777778789E-3</v>
      </c>
      <c r="Y3080" s="92" t="str">
        <f>VLOOKUP('CM-CIC'!B3011,Annuaire_roster!B:F,4,0)</f>
        <v>HAOUACH Ikram</v>
      </c>
      <c r="Z3080" s="37" t="s">
        <v>110</v>
      </c>
      <c r="AA3080" s="60" t="s">
        <v>39</v>
      </c>
      <c r="AB3080" s="35" t="str">
        <f t="shared" si="488"/>
        <v/>
      </c>
      <c r="AC3080" s="35" t="str">
        <f t="shared" si="489"/>
        <v/>
      </c>
      <c r="AD3080" s="35" t="str">
        <f t="shared" si="490"/>
        <v/>
      </c>
      <c r="AE3080" s="44" t="str">
        <f t="shared" si="491"/>
        <v/>
      </c>
      <c r="AF3080" s="61"/>
      <c r="AG3080" s="45"/>
    </row>
    <row r="3081" spans="1:33" x14ac:dyDescent="0.2">
      <c r="A3081" s="59">
        <f>+VLOOKUP(B3081,Annuaire_roster!B:G,5,0)</f>
        <v>1396</v>
      </c>
      <c r="B3081" s="78" t="s">
        <v>143</v>
      </c>
      <c r="C3081" s="65">
        <v>0.29722222222222222</v>
      </c>
      <c r="D3081" s="65">
        <v>0.29166666666666669</v>
      </c>
      <c r="E3081" s="66">
        <v>0.66666666666666663</v>
      </c>
      <c r="F3081" s="66">
        <v>0.66666666666666663</v>
      </c>
      <c r="G3081" s="67"/>
      <c r="H3081" s="67"/>
      <c r="I3081" s="68">
        <v>5.5555555555555358E-3</v>
      </c>
      <c r="J3081" s="67"/>
      <c r="K3081" s="69">
        <v>5.5555555555555358E-3</v>
      </c>
      <c r="L3081" s="67">
        <v>0</v>
      </c>
      <c r="M3081" s="70">
        <v>0</v>
      </c>
      <c r="N3081" s="34">
        <f t="shared" si="483"/>
        <v>0.32777777777777772</v>
      </c>
      <c r="O3081" s="38">
        <f t="shared" si="484"/>
        <v>0.33333333333333326</v>
      </c>
      <c r="P3081" s="72" t="s">
        <v>94</v>
      </c>
      <c r="Q3081" s="134">
        <v>44818</v>
      </c>
      <c r="R3081" s="35">
        <f t="shared" si="485"/>
        <v>0</v>
      </c>
      <c r="S3081" s="35">
        <f t="shared" si="486"/>
        <v>5.5555555555555358E-3</v>
      </c>
      <c r="T3081" s="10" t="str">
        <f t="shared" si="492"/>
        <v>Sem - 38</v>
      </c>
      <c r="U3081" s="10" t="str">
        <f t="shared" si="493"/>
        <v>Septembre</v>
      </c>
      <c r="V3081" s="36" t="str">
        <f t="shared" si="487"/>
        <v>2026</v>
      </c>
      <c r="W3081" s="34"/>
      <c r="X3081" s="91">
        <f t="shared" si="494"/>
        <v>0</v>
      </c>
      <c r="Y3081" s="92" t="str">
        <f>VLOOKUP('CM-CIC'!B3012,Annuaire_roster!B:F,4,0)</f>
        <v>OUAQERROUCH Nour-El Houda</v>
      </c>
      <c r="Z3081" s="37" t="s">
        <v>110</v>
      </c>
      <c r="AA3081" s="60" t="s">
        <v>39</v>
      </c>
      <c r="AB3081" s="35" t="str">
        <f t="shared" si="488"/>
        <v/>
      </c>
      <c r="AC3081" s="35" t="str">
        <f t="shared" si="489"/>
        <v/>
      </c>
      <c r="AD3081" s="35" t="str">
        <f t="shared" si="490"/>
        <v/>
      </c>
      <c r="AE3081" s="44" t="str">
        <f t="shared" si="491"/>
        <v/>
      </c>
      <c r="AF3081" s="61"/>
      <c r="AG3081" s="45"/>
    </row>
    <row r="3082" spans="1:33" x14ac:dyDescent="0.2">
      <c r="A3082" s="59">
        <f>+VLOOKUP(B3082,Annuaire_roster!B:G,5,0)</f>
        <v>1444</v>
      </c>
      <c r="B3082" s="78" t="s">
        <v>153</v>
      </c>
      <c r="C3082" s="65"/>
      <c r="D3082" s="65">
        <v>0.29166666666666669</v>
      </c>
      <c r="E3082" s="66"/>
      <c r="F3082" s="66">
        <v>0.66666666666666663</v>
      </c>
      <c r="G3082" s="67"/>
      <c r="H3082" s="67"/>
      <c r="I3082" s="68" t="s">
        <v>63</v>
      </c>
      <c r="J3082" s="67"/>
      <c r="K3082" s="69">
        <v>0</v>
      </c>
      <c r="L3082" s="67">
        <v>0</v>
      </c>
      <c r="M3082" s="70" t="s">
        <v>187</v>
      </c>
      <c r="N3082" s="34" t="str">
        <f t="shared" si="483"/>
        <v/>
      </c>
      <c r="O3082" s="38">
        <f t="shared" si="484"/>
        <v>0.33333333333333326</v>
      </c>
      <c r="P3082" s="72" t="s">
        <v>94</v>
      </c>
      <c r="Q3082" s="134">
        <v>44818</v>
      </c>
      <c r="R3082" s="35">
        <f t="shared" si="485"/>
        <v>0.33333333333333326</v>
      </c>
      <c r="S3082" s="35">
        <f t="shared" si="486"/>
        <v>0.33333333333333326</v>
      </c>
      <c r="T3082" s="10" t="str">
        <f t="shared" si="492"/>
        <v>Sem - 38</v>
      </c>
      <c r="U3082" s="10" t="str">
        <f t="shared" si="493"/>
        <v>Septembre</v>
      </c>
      <c r="V3082" s="36" t="str">
        <f t="shared" si="487"/>
        <v>2026</v>
      </c>
      <c r="W3082" s="34"/>
      <c r="X3082" s="91">
        <f t="shared" si="494"/>
        <v>0</v>
      </c>
      <c r="Y3082" s="92" t="str">
        <f>VLOOKUP('CM-CIC'!B3013,Annuaire_roster!B:F,4,0)</f>
        <v>HAOUACH Ikram</v>
      </c>
      <c r="Z3082" s="37" t="s">
        <v>110</v>
      </c>
      <c r="AA3082" s="60" t="s">
        <v>39</v>
      </c>
      <c r="AB3082" s="35" t="str">
        <f t="shared" si="488"/>
        <v/>
      </c>
      <c r="AC3082" s="35" t="str">
        <f t="shared" si="489"/>
        <v/>
      </c>
      <c r="AD3082" s="35" t="str">
        <f t="shared" si="490"/>
        <v/>
      </c>
      <c r="AE3082" s="44" t="str">
        <f t="shared" si="491"/>
        <v/>
      </c>
      <c r="AF3082" s="61"/>
      <c r="AG3082" s="45"/>
    </row>
    <row r="3083" spans="1:33" x14ac:dyDescent="0.2">
      <c r="A3083" s="59">
        <f>+VLOOKUP(B3083,Annuaire_roster!B:G,5,0)</f>
        <v>1443</v>
      </c>
      <c r="B3083" s="78" t="s">
        <v>154</v>
      </c>
      <c r="C3083" s="65">
        <v>0.37361111111111112</v>
      </c>
      <c r="D3083" s="65">
        <v>0.375</v>
      </c>
      <c r="E3083" s="66">
        <v>0.79166666666666663</v>
      </c>
      <c r="F3083" s="66">
        <v>0.79166666666666663</v>
      </c>
      <c r="G3083" s="67"/>
      <c r="H3083" s="67"/>
      <c r="I3083" s="68" t="s">
        <v>63</v>
      </c>
      <c r="J3083" s="67"/>
      <c r="K3083" s="69"/>
      <c r="L3083" s="67">
        <v>0</v>
      </c>
      <c r="M3083" s="70">
        <v>0</v>
      </c>
      <c r="N3083" s="34">
        <f t="shared" si="483"/>
        <v>0.37499999999999994</v>
      </c>
      <c r="O3083" s="38">
        <f t="shared" si="484"/>
        <v>0.37499999999999994</v>
      </c>
      <c r="P3083" s="72" t="s">
        <v>94</v>
      </c>
      <c r="Q3083" s="134">
        <v>44818</v>
      </c>
      <c r="R3083" s="35">
        <f t="shared" si="485"/>
        <v>0</v>
      </c>
      <c r="S3083" s="35">
        <f t="shared" si="486"/>
        <v>0</v>
      </c>
      <c r="T3083" s="10" t="str">
        <f t="shared" si="492"/>
        <v>Sem - 38</v>
      </c>
      <c r="U3083" s="10" t="str">
        <f t="shared" si="493"/>
        <v>Septembre</v>
      </c>
      <c r="V3083" s="36" t="str">
        <f t="shared" si="487"/>
        <v>2026</v>
      </c>
      <c r="W3083" s="34"/>
      <c r="X3083" s="91">
        <f t="shared" si="494"/>
        <v>1.388888888888884E-3</v>
      </c>
      <c r="Y3083" s="92" t="str">
        <f>VLOOKUP('CM-CIC'!B3014,Annuaire_roster!B:F,4,0)</f>
        <v>HAOUACH Ikram</v>
      </c>
      <c r="Z3083" s="37" t="s">
        <v>110</v>
      </c>
      <c r="AA3083" s="60" t="s">
        <v>39</v>
      </c>
      <c r="AB3083" s="35" t="str">
        <f t="shared" si="488"/>
        <v/>
      </c>
      <c r="AC3083" s="35" t="str">
        <f t="shared" si="489"/>
        <v/>
      </c>
      <c r="AD3083" s="35" t="str">
        <f t="shared" si="490"/>
        <v/>
      </c>
      <c r="AE3083" s="44" t="str">
        <f t="shared" si="491"/>
        <v/>
      </c>
      <c r="AF3083" s="61"/>
      <c r="AG3083" s="45"/>
    </row>
    <row r="3084" spans="1:33" x14ac:dyDescent="0.2">
      <c r="A3084" s="59">
        <f>+VLOOKUP(B3084,Annuaire_roster!B:G,5,0)</f>
        <v>1485</v>
      </c>
      <c r="B3084" s="78" t="s">
        <v>178</v>
      </c>
      <c r="C3084" s="65">
        <v>0.37222222222222223</v>
      </c>
      <c r="D3084" s="65">
        <v>0.375</v>
      </c>
      <c r="E3084" s="66">
        <v>0.79166666666666663</v>
      </c>
      <c r="F3084" s="66">
        <v>0.79166666666666663</v>
      </c>
      <c r="G3084" s="67"/>
      <c r="H3084" s="67"/>
      <c r="I3084" s="68" t="s">
        <v>63</v>
      </c>
      <c r="J3084" s="48"/>
      <c r="K3084" s="69">
        <v>0</v>
      </c>
      <c r="L3084" s="67">
        <v>0</v>
      </c>
      <c r="M3084" s="70">
        <v>0</v>
      </c>
      <c r="N3084" s="34">
        <f t="shared" si="483"/>
        <v>0.37499999999999994</v>
      </c>
      <c r="O3084" s="38">
        <f t="shared" si="484"/>
        <v>0.37499999999999994</v>
      </c>
      <c r="P3084" s="72" t="s">
        <v>94</v>
      </c>
      <c r="Q3084" s="43">
        <v>44818</v>
      </c>
      <c r="R3084" s="35">
        <f t="shared" si="485"/>
        <v>0</v>
      </c>
      <c r="S3084" s="35">
        <f t="shared" si="486"/>
        <v>0</v>
      </c>
      <c r="T3084" s="10" t="str">
        <f t="shared" si="492"/>
        <v>Sem - 38</v>
      </c>
      <c r="U3084" s="10" t="str">
        <f t="shared" si="493"/>
        <v>Septembre</v>
      </c>
      <c r="V3084" s="36" t="str">
        <f t="shared" si="487"/>
        <v>2026</v>
      </c>
      <c r="W3084" s="34"/>
      <c r="X3084" s="91">
        <f t="shared" si="494"/>
        <v>2.7777777777777679E-3</v>
      </c>
      <c r="Y3084" s="92" t="str">
        <f>VLOOKUP('CM-CIC'!B3015,Annuaire_roster!B:F,4,0)</f>
        <v>HAOUACH Ikram</v>
      </c>
      <c r="Z3084" s="37" t="s">
        <v>110</v>
      </c>
      <c r="AA3084" s="60" t="s">
        <v>39</v>
      </c>
      <c r="AB3084" s="35" t="str">
        <f t="shared" si="488"/>
        <v/>
      </c>
      <c r="AC3084" s="35" t="str">
        <f t="shared" si="489"/>
        <v/>
      </c>
      <c r="AD3084" s="35" t="str">
        <f t="shared" si="490"/>
        <v/>
      </c>
      <c r="AE3084" s="44" t="str">
        <f t="shared" si="491"/>
        <v/>
      </c>
      <c r="AF3084" s="61"/>
      <c r="AG3084" s="45"/>
    </row>
    <row r="3085" spans="1:33" x14ac:dyDescent="0.2">
      <c r="A3085" s="59">
        <f>+VLOOKUP(B3085,Annuaire_roster!B:G,5,0)</f>
        <v>364</v>
      </c>
      <c r="B3085" s="78" t="s">
        <v>184</v>
      </c>
      <c r="C3085" s="65">
        <v>0.37430555555555556</v>
      </c>
      <c r="D3085" s="65">
        <v>0.375</v>
      </c>
      <c r="E3085" s="66">
        <v>0.79166666666666663</v>
      </c>
      <c r="F3085" s="66">
        <v>0.79166666666666663</v>
      </c>
      <c r="G3085" s="67"/>
      <c r="H3085" s="67"/>
      <c r="I3085" s="68" t="s">
        <v>63</v>
      </c>
      <c r="J3085" s="48"/>
      <c r="K3085" s="69">
        <v>0</v>
      </c>
      <c r="L3085" s="67">
        <v>0</v>
      </c>
      <c r="M3085" s="70">
        <v>0</v>
      </c>
      <c r="N3085" s="34">
        <f t="shared" si="483"/>
        <v>0.37499999999999994</v>
      </c>
      <c r="O3085" s="38">
        <f t="shared" si="484"/>
        <v>0.37499999999999994</v>
      </c>
      <c r="P3085" s="72" t="s">
        <v>94</v>
      </c>
      <c r="Q3085" s="43">
        <v>44818</v>
      </c>
      <c r="R3085" s="35">
        <f t="shared" si="485"/>
        <v>0</v>
      </c>
      <c r="S3085" s="35">
        <f t="shared" si="486"/>
        <v>0</v>
      </c>
      <c r="T3085" s="10" t="str">
        <f t="shared" si="492"/>
        <v>Sem - 38</v>
      </c>
      <c r="U3085" s="10" t="str">
        <f t="shared" si="493"/>
        <v>Septembre</v>
      </c>
      <c r="V3085" s="36" t="str">
        <f t="shared" si="487"/>
        <v>2026</v>
      </c>
      <c r="W3085" s="34"/>
      <c r="X3085" s="91">
        <f t="shared" si="494"/>
        <v>0</v>
      </c>
      <c r="Y3085" s="92" t="str">
        <f>VLOOKUP('CM-CIC'!B3016,Annuaire_roster!B:F,4,0)</f>
        <v>OUAQERROUCH Nour-El Houda</v>
      </c>
      <c r="Z3085" s="37" t="s">
        <v>110</v>
      </c>
      <c r="AA3085" s="60" t="s">
        <v>39</v>
      </c>
      <c r="AB3085" s="35" t="str">
        <f t="shared" si="488"/>
        <v/>
      </c>
      <c r="AC3085" s="35" t="str">
        <f t="shared" si="489"/>
        <v/>
      </c>
      <c r="AD3085" s="35" t="str">
        <f t="shared" si="490"/>
        <v/>
      </c>
      <c r="AE3085" s="44" t="str">
        <f t="shared" si="491"/>
        <v/>
      </c>
      <c r="AF3085" s="61"/>
      <c r="AG3085" s="45"/>
    </row>
    <row r="3086" spans="1:33" x14ac:dyDescent="0.2">
      <c r="A3086" s="59">
        <f>+VLOOKUP(B3086,Annuaire_roster!B:G,5,0)</f>
        <v>669</v>
      </c>
      <c r="B3086" s="78" t="s">
        <v>99</v>
      </c>
      <c r="C3086" s="65">
        <v>0.37430555555555556</v>
      </c>
      <c r="D3086" s="65">
        <v>0.375</v>
      </c>
      <c r="E3086" s="66">
        <v>0.79166666666666663</v>
      </c>
      <c r="F3086" s="66">
        <v>0.79166666666666663</v>
      </c>
      <c r="G3086" s="67"/>
      <c r="H3086" s="67"/>
      <c r="I3086" s="68" t="s">
        <v>63</v>
      </c>
      <c r="J3086" s="48"/>
      <c r="K3086" s="69">
        <v>0</v>
      </c>
      <c r="L3086" s="67">
        <v>0</v>
      </c>
      <c r="M3086" s="70">
        <v>0</v>
      </c>
      <c r="N3086" s="34">
        <f t="shared" si="483"/>
        <v>0.37499999999999994</v>
      </c>
      <c r="O3086" s="38">
        <f t="shared" si="484"/>
        <v>0.37499999999999994</v>
      </c>
      <c r="P3086" s="72" t="s">
        <v>94</v>
      </c>
      <c r="Q3086" s="43">
        <v>44818</v>
      </c>
      <c r="R3086" s="35">
        <f t="shared" si="485"/>
        <v>0</v>
      </c>
      <c r="S3086" s="35">
        <f t="shared" si="486"/>
        <v>0</v>
      </c>
      <c r="T3086" s="10" t="str">
        <f t="shared" si="492"/>
        <v>Sem - 38</v>
      </c>
      <c r="U3086" s="10" t="str">
        <f t="shared" si="493"/>
        <v>Septembre</v>
      </c>
      <c r="V3086" s="36" t="str">
        <f t="shared" si="487"/>
        <v>2026</v>
      </c>
      <c r="W3086" s="34"/>
      <c r="X3086" s="91">
        <f t="shared" si="494"/>
        <v>0</v>
      </c>
      <c r="Y3086" s="92" t="str">
        <f>VLOOKUP('CM-CIC'!B3017,Annuaire_roster!B:F,4,0)</f>
        <v>OUAQERROUCH Nour-El Houda</v>
      </c>
      <c r="Z3086" s="37" t="s">
        <v>110</v>
      </c>
      <c r="AA3086" s="60" t="s">
        <v>39</v>
      </c>
      <c r="AB3086" s="35" t="str">
        <f t="shared" si="488"/>
        <v/>
      </c>
      <c r="AC3086" s="35" t="str">
        <f t="shared" si="489"/>
        <v/>
      </c>
      <c r="AD3086" s="35" t="str">
        <f t="shared" si="490"/>
        <v/>
      </c>
      <c r="AE3086" s="44" t="str">
        <f t="shared" si="491"/>
        <v/>
      </c>
      <c r="AF3086" s="61"/>
      <c r="AG3086" s="45"/>
    </row>
    <row r="3087" spans="1:33" x14ac:dyDescent="0.2">
      <c r="A3087" s="59">
        <f>+VLOOKUP(B3087,Annuaire_roster!B:G,5,0)</f>
        <v>952</v>
      </c>
      <c r="B3087" s="78" t="s">
        <v>101</v>
      </c>
      <c r="C3087" s="65">
        <v>0.37361111111111112</v>
      </c>
      <c r="D3087" s="65">
        <v>0.375</v>
      </c>
      <c r="E3087" s="66">
        <v>0.79166666666666663</v>
      </c>
      <c r="F3087" s="66">
        <v>0.79166666666666663</v>
      </c>
      <c r="G3087" s="67"/>
      <c r="H3087" s="67"/>
      <c r="I3087" s="68" t="s">
        <v>63</v>
      </c>
      <c r="J3087" s="48"/>
      <c r="K3087" s="69">
        <v>0</v>
      </c>
      <c r="L3087" s="67">
        <v>0</v>
      </c>
      <c r="M3087" s="70">
        <v>0</v>
      </c>
      <c r="N3087" s="34">
        <f t="shared" si="483"/>
        <v>0.37499999999999994</v>
      </c>
      <c r="O3087" s="38">
        <f t="shared" si="484"/>
        <v>0.37499999999999994</v>
      </c>
      <c r="P3087" s="72" t="s">
        <v>94</v>
      </c>
      <c r="Q3087" s="43">
        <v>44818</v>
      </c>
      <c r="R3087" s="35">
        <f t="shared" si="485"/>
        <v>0</v>
      </c>
      <c r="S3087" s="35">
        <f t="shared" si="486"/>
        <v>0</v>
      </c>
      <c r="T3087" s="10" t="str">
        <f t="shared" si="492"/>
        <v>Sem - 38</v>
      </c>
      <c r="U3087" s="10" t="str">
        <f t="shared" si="493"/>
        <v>Septembre</v>
      </c>
      <c r="V3087" s="36" t="str">
        <f t="shared" si="487"/>
        <v>2026</v>
      </c>
      <c r="W3087" s="34"/>
      <c r="X3087" s="91">
        <f t="shared" si="494"/>
        <v>1.388888888888884E-3</v>
      </c>
      <c r="Y3087" s="92" t="str">
        <f>VLOOKUP('CM-CIC'!B3018,Annuaire_roster!B:F,4,0)</f>
        <v>HAOUACH Ikram</v>
      </c>
      <c r="Z3087" s="37" t="s">
        <v>110</v>
      </c>
      <c r="AA3087" s="60" t="s">
        <v>39</v>
      </c>
      <c r="AB3087" s="35" t="str">
        <f t="shared" si="488"/>
        <v/>
      </c>
      <c r="AC3087" s="35" t="str">
        <f t="shared" si="489"/>
        <v/>
      </c>
      <c r="AD3087" s="35" t="str">
        <f t="shared" si="490"/>
        <v/>
      </c>
      <c r="AE3087" s="44" t="str">
        <f t="shared" si="491"/>
        <v/>
      </c>
      <c r="AF3087" s="61"/>
      <c r="AG3087" s="45"/>
    </row>
    <row r="3088" spans="1:33" x14ac:dyDescent="0.2">
      <c r="A3088" s="59">
        <f>+VLOOKUP(B3088,Annuaire_roster!B:G,5,0)</f>
        <v>1009</v>
      </c>
      <c r="B3088" s="78" t="s">
        <v>48</v>
      </c>
      <c r="C3088" s="65">
        <v>0.375</v>
      </c>
      <c r="D3088" s="65">
        <v>0.375</v>
      </c>
      <c r="E3088" s="66">
        <v>0.79166666666666663</v>
      </c>
      <c r="F3088" s="66">
        <v>0.79166666666666663</v>
      </c>
      <c r="G3088" s="67"/>
      <c r="H3088" s="67"/>
      <c r="I3088" s="68" t="s">
        <v>63</v>
      </c>
      <c r="J3088" s="48"/>
      <c r="K3088" s="69">
        <v>0</v>
      </c>
      <c r="L3088" s="67">
        <v>0</v>
      </c>
      <c r="M3088" s="70">
        <v>0</v>
      </c>
      <c r="N3088" s="34">
        <f t="shared" si="483"/>
        <v>0.37499999999999994</v>
      </c>
      <c r="O3088" s="38">
        <f t="shared" si="484"/>
        <v>0.37499999999999994</v>
      </c>
      <c r="P3088" s="72" t="s">
        <v>94</v>
      </c>
      <c r="Q3088" s="43">
        <v>44818</v>
      </c>
      <c r="R3088" s="35">
        <f t="shared" si="485"/>
        <v>0</v>
      </c>
      <c r="S3088" s="35">
        <f t="shared" si="486"/>
        <v>0</v>
      </c>
      <c r="T3088" s="10" t="str">
        <f t="shared" si="492"/>
        <v>Sem - 38</v>
      </c>
      <c r="U3088" s="10" t="str">
        <f t="shared" si="493"/>
        <v>Septembre</v>
      </c>
      <c r="V3088" s="36" t="str">
        <f t="shared" si="487"/>
        <v>2026</v>
      </c>
      <c r="W3088" s="34"/>
      <c r="X3088" s="91">
        <f t="shared" si="494"/>
        <v>0</v>
      </c>
      <c r="Y3088" s="92" t="str">
        <f>VLOOKUP('CM-CIC'!B3019,Annuaire_roster!B:F,4,0)</f>
        <v>OUAQERROUCH Nour-El Houda</v>
      </c>
      <c r="Z3088" s="37" t="s">
        <v>110</v>
      </c>
      <c r="AA3088" s="60" t="s">
        <v>39</v>
      </c>
      <c r="AB3088" s="35" t="str">
        <f t="shared" si="488"/>
        <v/>
      </c>
      <c r="AC3088" s="35" t="str">
        <f t="shared" si="489"/>
        <v/>
      </c>
      <c r="AD3088" s="35" t="str">
        <f t="shared" si="490"/>
        <v/>
      </c>
      <c r="AE3088" s="44" t="str">
        <f t="shared" si="491"/>
        <v/>
      </c>
      <c r="AF3088" s="61"/>
      <c r="AG3088" s="45"/>
    </row>
    <row r="3089" spans="1:33" x14ac:dyDescent="0.2">
      <c r="A3089" s="59">
        <f>+VLOOKUP(B3089,Annuaire_roster!B:G,5,0)</f>
        <v>1170</v>
      </c>
      <c r="B3089" s="78" t="s">
        <v>68</v>
      </c>
      <c r="C3089" s="65">
        <v>0.37291666666666667</v>
      </c>
      <c r="D3089" s="65">
        <v>0.375</v>
      </c>
      <c r="E3089" s="66">
        <v>0.79166666666666663</v>
      </c>
      <c r="F3089" s="66">
        <v>0.79166666666666663</v>
      </c>
      <c r="G3089" s="67"/>
      <c r="H3089" s="67"/>
      <c r="I3089" s="68" t="s">
        <v>63</v>
      </c>
      <c r="J3089" s="67"/>
      <c r="K3089" s="69">
        <v>0</v>
      </c>
      <c r="L3089" s="67">
        <v>0</v>
      </c>
      <c r="M3089" s="70">
        <v>0</v>
      </c>
      <c r="N3089" s="34">
        <f t="shared" si="483"/>
        <v>0.37499999999999994</v>
      </c>
      <c r="O3089" s="38">
        <f t="shared" si="484"/>
        <v>0.37499999999999994</v>
      </c>
      <c r="P3089" s="72" t="s">
        <v>94</v>
      </c>
      <c r="Q3089" s="134">
        <v>44818</v>
      </c>
      <c r="R3089" s="35">
        <f t="shared" si="485"/>
        <v>0</v>
      </c>
      <c r="S3089" s="35">
        <f t="shared" si="486"/>
        <v>0</v>
      </c>
      <c r="T3089" s="10" t="str">
        <f t="shared" si="492"/>
        <v>Sem - 38</v>
      </c>
      <c r="U3089" s="10" t="str">
        <f t="shared" si="493"/>
        <v>Septembre</v>
      </c>
      <c r="V3089" s="36" t="str">
        <f t="shared" si="487"/>
        <v>2026</v>
      </c>
      <c r="W3089" s="34"/>
      <c r="X3089" s="91">
        <f t="shared" si="494"/>
        <v>2.0833333333333259E-3</v>
      </c>
      <c r="Y3089" s="92" t="str">
        <f>VLOOKUP('CM-CIC'!B3020,Annuaire_roster!B:F,4,0)</f>
        <v>HAOUACH Ikram</v>
      </c>
      <c r="Z3089" s="37" t="s">
        <v>110</v>
      </c>
      <c r="AA3089" s="60" t="s">
        <v>39</v>
      </c>
      <c r="AB3089" s="35" t="str">
        <f t="shared" si="488"/>
        <v/>
      </c>
      <c r="AC3089" s="35" t="str">
        <f t="shared" si="489"/>
        <v/>
      </c>
      <c r="AD3089" s="35" t="str">
        <f t="shared" si="490"/>
        <v/>
      </c>
      <c r="AE3089" s="44" t="str">
        <f t="shared" si="491"/>
        <v/>
      </c>
      <c r="AF3089" s="61"/>
      <c r="AG3089" s="45"/>
    </row>
    <row r="3090" spans="1:33" x14ac:dyDescent="0.2">
      <c r="A3090" s="59">
        <f>+VLOOKUP(B3090,Annuaire_roster!B:G,5,0)</f>
        <v>1192</v>
      </c>
      <c r="B3090" s="78" t="s">
        <v>159</v>
      </c>
      <c r="C3090" s="65">
        <v>0.39513888888888887</v>
      </c>
      <c r="D3090" s="65">
        <v>0.375</v>
      </c>
      <c r="E3090" s="66">
        <v>0.79166666666666663</v>
      </c>
      <c r="F3090" s="66">
        <v>0.79166666666666663</v>
      </c>
      <c r="G3090" s="67"/>
      <c r="H3090" s="67"/>
      <c r="I3090" s="68">
        <v>2.013888888888889E-2</v>
      </c>
      <c r="J3090" s="67"/>
      <c r="K3090" s="69">
        <v>2.013888888888889E-2</v>
      </c>
      <c r="L3090" s="67">
        <v>0</v>
      </c>
      <c r="M3090" s="70">
        <v>0</v>
      </c>
      <c r="N3090" s="34">
        <f t="shared" si="483"/>
        <v>0.35486111111111107</v>
      </c>
      <c r="O3090" s="38">
        <f t="shared" si="484"/>
        <v>0.37499999999999994</v>
      </c>
      <c r="P3090" s="72" t="s">
        <v>94</v>
      </c>
      <c r="Q3090" s="134">
        <v>44818</v>
      </c>
      <c r="R3090" s="35">
        <f t="shared" si="485"/>
        <v>0</v>
      </c>
      <c r="S3090" s="35">
        <f t="shared" si="486"/>
        <v>2.013888888888889E-2</v>
      </c>
      <c r="T3090" s="10" t="str">
        <f t="shared" si="492"/>
        <v>Sem - 38</v>
      </c>
      <c r="U3090" s="10" t="str">
        <f t="shared" si="493"/>
        <v>Septembre</v>
      </c>
      <c r="V3090" s="36" t="str">
        <f t="shared" si="487"/>
        <v>2026</v>
      </c>
      <c r="W3090" s="34"/>
      <c r="X3090" s="91">
        <f t="shared" si="494"/>
        <v>0</v>
      </c>
      <c r="Y3090" s="92" t="str">
        <f>VLOOKUP('CM-CIC'!B3021,Annuaire_roster!B:F,4,0)</f>
        <v>OUAQERROUCH Nour-El Houda</v>
      </c>
      <c r="Z3090" s="37" t="s">
        <v>110</v>
      </c>
      <c r="AA3090" s="60" t="s">
        <v>39</v>
      </c>
      <c r="AB3090" s="35" t="str">
        <f t="shared" si="488"/>
        <v/>
      </c>
      <c r="AC3090" s="35" t="str">
        <f t="shared" si="489"/>
        <v/>
      </c>
      <c r="AD3090" s="35" t="str">
        <f t="shared" si="490"/>
        <v/>
      </c>
      <c r="AE3090" s="44" t="str">
        <f t="shared" si="491"/>
        <v/>
      </c>
      <c r="AF3090" s="61"/>
      <c r="AG3090" s="45"/>
    </row>
    <row r="3091" spans="1:33" x14ac:dyDescent="0.2">
      <c r="A3091" s="59">
        <f>+VLOOKUP(B3091,Annuaire_roster!B:G,5,0)</f>
        <v>1442</v>
      </c>
      <c r="B3091" s="78" t="s">
        <v>152</v>
      </c>
      <c r="C3091" s="65">
        <v>0.37361111111111112</v>
      </c>
      <c r="D3091" s="65">
        <v>0.375</v>
      </c>
      <c r="E3091" s="66">
        <v>0.79166666666666663</v>
      </c>
      <c r="F3091" s="66">
        <v>0.79166666666666663</v>
      </c>
      <c r="G3091" s="67"/>
      <c r="H3091" s="67"/>
      <c r="I3091" s="68" t="s">
        <v>63</v>
      </c>
      <c r="J3091" s="67"/>
      <c r="K3091" s="69">
        <v>0</v>
      </c>
      <c r="L3091" s="67">
        <v>0</v>
      </c>
      <c r="M3091" s="70">
        <v>0</v>
      </c>
      <c r="N3091" s="34">
        <f t="shared" si="483"/>
        <v>0.37499999999999994</v>
      </c>
      <c r="O3091" s="38">
        <f t="shared" si="484"/>
        <v>0.37499999999999994</v>
      </c>
      <c r="P3091" s="72" t="s">
        <v>94</v>
      </c>
      <c r="Q3091" s="134">
        <v>44818</v>
      </c>
      <c r="R3091" s="35">
        <f t="shared" si="485"/>
        <v>0</v>
      </c>
      <c r="S3091" s="35">
        <f t="shared" si="486"/>
        <v>0</v>
      </c>
      <c r="T3091" s="10" t="str">
        <f t="shared" si="492"/>
        <v>Sem - 38</v>
      </c>
      <c r="U3091" s="10" t="str">
        <f t="shared" si="493"/>
        <v>Septembre</v>
      </c>
      <c r="V3091" s="36" t="str">
        <f t="shared" si="487"/>
        <v>2026</v>
      </c>
      <c r="W3091" s="34"/>
      <c r="X3091" s="91">
        <f t="shared" si="494"/>
        <v>1.388888888888884E-3</v>
      </c>
      <c r="Y3091" s="92" t="str">
        <f>VLOOKUP('CM-CIC'!B3022,Annuaire_roster!B:F,4,0)</f>
        <v>OUAQERROUCH Nour-El Houda</v>
      </c>
      <c r="Z3091" s="37" t="s">
        <v>110</v>
      </c>
      <c r="AA3091" s="60" t="s">
        <v>39</v>
      </c>
      <c r="AB3091" s="35" t="str">
        <f t="shared" si="488"/>
        <v/>
      </c>
      <c r="AC3091" s="35" t="str">
        <f t="shared" si="489"/>
        <v/>
      </c>
      <c r="AD3091" s="35" t="str">
        <f t="shared" si="490"/>
        <v/>
      </c>
      <c r="AE3091" s="44" t="str">
        <f t="shared" si="491"/>
        <v/>
      </c>
      <c r="AF3091" s="61"/>
      <c r="AG3091" s="45"/>
    </row>
    <row r="3092" spans="1:33" x14ac:dyDescent="0.2">
      <c r="A3092" s="59">
        <f>+VLOOKUP(B3092,Annuaire_roster!B:G,5,0)</f>
        <v>1499</v>
      </c>
      <c r="B3092" s="78" t="s">
        <v>162</v>
      </c>
      <c r="C3092" s="65">
        <v>0.375</v>
      </c>
      <c r="D3092" s="65">
        <v>0.375</v>
      </c>
      <c r="E3092" s="66">
        <v>0.79166666666666663</v>
      </c>
      <c r="F3092" s="66">
        <v>0.79166666666666663</v>
      </c>
      <c r="G3092" s="67"/>
      <c r="H3092" s="67"/>
      <c r="I3092" s="68" t="s">
        <v>63</v>
      </c>
      <c r="J3092" s="67"/>
      <c r="K3092" s="69">
        <v>0</v>
      </c>
      <c r="L3092" s="67">
        <v>0</v>
      </c>
      <c r="M3092" s="70">
        <v>0</v>
      </c>
      <c r="N3092" s="34">
        <f t="shared" si="483"/>
        <v>0.37499999999999994</v>
      </c>
      <c r="O3092" s="38">
        <f t="shared" si="484"/>
        <v>0.37499999999999994</v>
      </c>
      <c r="P3092" s="72" t="s">
        <v>94</v>
      </c>
      <c r="Q3092" s="134">
        <v>44818</v>
      </c>
      <c r="R3092" s="35">
        <f t="shared" si="485"/>
        <v>0</v>
      </c>
      <c r="S3092" s="35">
        <f t="shared" si="486"/>
        <v>0</v>
      </c>
      <c r="T3092" s="10" t="str">
        <f t="shared" si="492"/>
        <v>Sem - 38</v>
      </c>
      <c r="U3092" s="10" t="str">
        <f t="shared" si="493"/>
        <v>Septembre</v>
      </c>
      <c r="V3092" s="36" t="str">
        <f t="shared" si="487"/>
        <v>2026</v>
      </c>
      <c r="W3092" s="34"/>
      <c r="X3092" s="91">
        <f t="shared" si="494"/>
        <v>0</v>
      </c>
      <c r="Y3092" s="92" t="str">
        <f>VLOOKUP('CM-CIC'!B3023,Annuaire_roster!B:F,4,0)</f>
        <v>HAOUACH Ikram</v>
      </c>
      <c r="Z3092" s="37" t="s">
        <v>110</v>
      </c>
      <c r="AA3092" s="60" t="s">
        <v>39</v>
      </c>
      <c r="AB3092" s="35" t="str">
        <f t="shared" si="488"/>
        <v/>
      </c>
      <c r="AC3092" s="35" t="str">
        <f t="shared" si="489"/>
        <v/>
      </c>
      <c r="AD3092" s="35" t="str">
        <f t="shared" si="490"/>
        <v/>
      </c>
      <c r="AE3092" s="44" t="str">
        <f t="shared" si="491"/>
        <v/>
      </c>
      <c r="AF3092" s="61"/>
      <c r="AG3092" s="45"/>
    </row>
    <row r="3093" spans="1:33" x14ac:dyDescent="0.2">
      <c r="A3093" s="59">
        <f>+VLOOKUP(B3093,Annuaire_roster!B:G,5,0)</f>
        <v>1498</v>
      </c>
      <c r="B3093" s="78" t="s">
        <v>180</v>
      </c>
      <c r="C3093" s="65">
        <v>0.375</v>
      </c>
      <c r="D3093" s="65">
        <v>0.375</v>
      </c>
      <c r="E3093" s="66">
        <v>0.79166666666666663</v>
      </c>
      <c r="F3093" s="66">
        <v>0.79166666666666663</v>
      </c>
      <c r="G3093" s="67"/>
      <c r="H3093" s="67"/>
      <c r="I3093" s="68" t="s">
        <v>63</v>
      </c>
      <c r="J3093" s="48"/>
      <c r="K3093" s="69">
        <v>0</v>
      </c>
      <c r="L3093" s="67">
        <v>0</v>
      </c>
      <c r="M3093" s="70">
        <v>0</v>
      </c>
      <c r="N3093" s="34">
        <f t="shared" ref="N3093:N3156" si="495">IFERROR(IF(OR(D3093="OFF",D3093="Congé",M3093="Abs",D3093="Congé sans solde",D3093="Férié"),"",IF(O3093-K3093-L3093&gt;O3093,O3093,IF(O3093-K3093-L3093&lt;0,"",O3093-K3093-L3093))),"")</f>
        <v>0.37499999999999994</v>
      </c>
      <c r="O3093" s="38">
        <f t="shared" ref="O3093:O3156" si="496">IF(AG3093="2H Pause déjeuner",IF(F3093-D3093-0.0833333333333333&lt;0,F3093-D3093-0.0833333333333333+1,F3093-D3093-0.0833333333333333),IF(OR(AND(F3093="OFF",D3093="OFF"),AND(F3093="Congé",D3093="Congé"),AND(F3093="Congé sans solde",D3093="Congé sans solde"),AND(F3093="Congé spécial",D3093="Congé spécial"),AND(F3093="Férié",D3093="Férié"),AND(F3093="OFF",D3093="Congé"),AND(F3093="OFF",D3093="Congé sans solde"),AND(F3093="OFF",D3093="Congé spécial"),AND(F3093="OFF",D3093="Férié"),AND(F3093="Congé",D3093="OFF"),AND(F3093="Congé",D3093="Congé sans solde"),AND(F3093="Congé",D3093="Congé spécial"),AND(F3093="Congé",D3093="Férié"),AND(F3093="Congé sans solde",D3093="OFF"),AND(F3093="Congé sans solde",D3093="Congé"),AND(F3093="Congé sans solde",D3093="Congé spécial"),AND(F3093="Congé sans solde",D3093="Férié"),AND(F3093="Congé spécial",D3093="OFF"),AND(F3093="Congé spécial",D3093="Congé"),AND(F3093="Congé spécial",D3093="Congé sans solde"),AND(F3093="Congé spécial",D3093="Férié"),AND(F3093="Férié",D3093="OFF"),AND(F3093="Férié",D3093="Congé"),AND(F3093="Férié",D3093="Congé sans solde"),AND(F3093="Férié",D3093="Congé spécial")),0,IF(OR(F3093="OFF",F3093="Congé",F3093="Congé spécial",F3093="Congé sans solde",D3093="OFF",D3093="Congé",D3093="Congé spécial",D3093="Congé sans solde"),0.208333333333334,IF(AND(AG3093="",F3093-D3093&lt;0),("24:00:00"-D3093)+("00:00:00"+F3093)-0.0416666666666667,IF(AND(OR(AG3093="Allaitement",AG3093="Sans déjeuner"),F3093-D3093&lt;0),("24:00:00"-D3093)+("00:00:00"+F3093),IF(AND(AG3093="",F3093-D3093&gt;0.166666666666667),F3093-D3093-0.0416666666666667,IF(AND(OR(AG3093="Allaitement",AG3093="Sans déjeuner"),F3093-D3093&gt;0.166666666666667),F3093-D3093,F3093-D3093)))))))</f>
        <v>0.37499999999999994</v>
      </c>
      <c r="P3093" s="72" t="s">
        <v>94</v>
      </c>
      <c r="Q3093" s="43">
        <v>44818</v>
      </c>
      <c r="R3093" s="35">
        <f t="shared" si="485"/>
        <v>0</v>
      </c>
      <c r="S3093" s="35">
        <f t="shared" si="486"/>
        <v>0</v>
      </c>
      <c r="T3093" s="10" t="str">
        <f t="shared" si="492"/>
        <v>Sem - 38</v>
      </c>
      <c r="U3093" s="10" t="str">
        <f t="shared" si="493"/>
        <v>Septembre</v>
      </c>
      <c r="V3093" s="36" t="str">
        <f t="shared" si="487"/>
        <v>2026</v>
      </c>
      <c r="W3093" s="34"/>
      <c r="X3093" s="91">
        <f t="shared" si="494"/>
        <v>0</v>
      </c>
      <c r="Y3093" s="92" t="str">
        <f>VLOOKUP('CM-CIC'!B3024,Annuaire_roster!B:F,4,0)</f>
        <v>OUAQERROUCH Nour-El Houda</v>
      </c>
      <c r="Z3093" s="37" t="s">
        <v>110</v>
      </c>
      <c r="AA3093" s="60" t="s">
        <v>39</v>
      </c>
      <c r="AB3093" s="35" t="str">
        <f t="shared" si="488"/>
        <v/>
      </c>
      <c r="AC3093" s="35" t="str">
        <f t="shared" si="489"/>
        <v/>
      </c>
      <c r="AD3093" s="35" t="str">
        <f t="shared" si="490"/>
        <v/>
      </c>
      <c r="AE3093" s="44" t="str">
        <f t="shared" si="491"/>
        <v/>
      </c>
      <c r="AF3093" s="61"/>
      <c r="AG3093" s="45"/>
    </row>
    <row r="3094" spans="1:33" x14ac:dyDescent="0.2">
      <c r="A3094" s="59">
        <f>+VLOOKUP(B3094,Annuaire_roster!B:G,5,0)</f>
        <v>1388</v>
      </c>
      <c r="B3094" s="78" t="s">
        <v>125</v>
      </c>
      <c r="C3094" s="65">
        <v>0.375</v>
      </c>
      <c r="D3094" s="65">
        <v>0.375</v>
      </c>
      <c r="E3094" s="66">
        <v>0.79166666666666663</v>
      </c>
      <c r="F3094" s="66">
        <v>0.79166666666666663</v>
      </c>
      <c r="G3094" s="67"/>
      <c r="H3094" s="67"/>
      <c r="I3094" s="68" t="s">
        <v>63</v>
      </c>
      <c r="J3094" s="67"/>
      <c r="K3094" s="69">
        <v>0</v>
      </c>
      <c r="L3094" s="67">
        <v>0</v>
      </c>
      <c r="M3094" s="70">
        <v>0</v>
      </c>
      <c r="N3094" s="34">
        <f t="shared" si="495"/>
        <v>0.37499999999999994</v>
      </c>
      <c r="O3094" s="38">
        <f t="shared" si="496"/>
        <v>0.37499999999999994</v>
      </c>
      <c r="P3094" s="72" t="s">
        <v>94</v>
      </c>
      <c r="Q3094" s="134">
        <v>44818</v>
      </c>
      <c r="R3094" s="35">
        <f t="shared" si="485"/>
        <v>0</v>
      </c>
      <c r="S3094" s="35">
        <f t="shared" si="486"/>
        <v>0</v>
      </c>
      <c r="T3094" s="10" t="str">
        <f t="shared" si="492"/>
        <v>Sem - 38</v>
      </c>
      <c r="U3094" s="10" t="str">
        <f t="shared" si="493"/>
        <v>Septembre</v>
      </c>
      <c r="V3094" s="36" t="str">
        <f t="shared" si="487"/>
        <v>2026</v>
      </c>
      <c r="W3094" s="34"/>
      <c r="X3094" s="91">
        <f t="shared" si="494"/>
        <v>0</v>
      </c>
      <c r="Y3094" s="92" t="str">
        <f>VLOOKUP('CM-CIC'!B3025,Annuaire_roster!B:F,4,0)</f>
        <v>OUAQERROUCH Nour-El Houda</v>
      </c>
      <c r="Z3094" s="37" t="s">
        <v>110</v>
      </c>
      <c r="AA3094" s="60" t="s">
        <v>39</v>
      </c>
      <c r="AB3094" s="35" t="str">
        <f t="shared" si="488"/>
        <v/>
      </c>
      <c r="AC3094" s="35" t="str">
        <f t="shared" si="489"/>
        <v/>
      </c>
      <c r="AD3094" s="35" t="str">
        <f t="shared" si="490"/>
        <v/>
      </c>
      <c r="AE3094" s="44" t="str">
        <f t="shared" si="491"/>
        <v/>
      </c>
      <c r="AF3094" s="61"/>
      <c r="AG3094" s="45"/>
    </row>
    <row r="3095" spans="1:33" x14ac:dyDescent="0.2">
      <c r="A3095" s="59">
        <f>+VLOOKUP(B3095,Annuaire_roster!B:G,5,0)</f>
        <v>1008</v>
      </c>
      <c r="B3095" s="78" t="s">
        <v>104</v>
      </c>
      <c r="C3095" s="65">
        <v>0.41458333333333336</v>
      </c>
      <c r="D3095" s="65">
        <v>0.41666666666666669</v>
      </c>
      <c r="E3095" s="66">
        <v>0.83333333333333337</v>
      </c>
      <c r="F3095" s="66">
        <v>0.83333333333333337</v>
      </c>
      <c r="G3095" s="67"/>
      <c r="H3095" s="67"/>
      <c r="I3095" s="68" t="s">
        <v>63</v>
      </c>
      <c r="J3095" s="48"/>
      <c r="K3095" s="69">
        <v>0</v>
      </c>
      <c r="L3095" s="67">
        <v>0</v>
      </c>
      <c r="M3095" s="70">
        <v>0</v>
      </c>
      <c r="N3095" s="34">
        <f t="shared" si="495"/>
        <v>0.375</v>
      </c>
      <c r="O3095" s="38">
        <f t="shared" si="496"/>
        <v>0.375</v>
      </c>
      <c r="P3095" s="72" t="s">
        <v>94</v>
      </c>
      <c r="Q3095" s="43">
        <v>44818</v>
      </c>
      <c r="R3095" s="35">
        <f t="shared" si="485"/>
        <v>0</v>
      </c>
      <c r="S3095" s="35">
        <f t="shared" si="486"/>
        <v>0</v>
      </c>
      <c r="T3095" s="10" t="str">
        <f t="shared" si="492"/>
        <v>Sem - 38</v>
      </c>
      <c r="U3095" s="10" t="str">
        <f t="shared" si="493"/>
        <v>Septembre</v>
      </c>
      <c r="V3095" s="36" t="str">
        <f t="shared" si="487"/>
        <v>2026</v>
      </c>
      <c r="W3095" s="34"/>
      <c r="X3095" s="91">
        <f t="shared" si="494"/>
        <v>2.0833333333333259E-3</v>
      </c>
      <c r="Y3095" s="92" t="str">
        <f>VLOOKUP('CM-CIC'!B3026,Annuaire_roster!B:F,4,0)</f>
        <v>OUAQERROUCH Nour-El Houda</v>
      </c>
      <c r="Z3095" s="37" t="s">
        <v>110</v>
      </c>
      <c r="AA3095" s="60" t="s">
        <v>39</v>
      </c>
      <c r="AB3095" s="35" t="str">
        <f t="shared" si="488"/>
        <v/>
      </c>
      <c r="AC3095" s="35" t="str">
        <f t="shared" si="489"/>
        <v/>
      </c>
      <c r="AD3095" s="35" t="str">
        <f t="shared" si="490"/>
        <v/>
      </c>
      <c r="AE3095" s="44" t="str">
        <f t="shared" si="491"/>
        <v/>
      </c>
      <c r="AF3095" s="61"/>
      <c r="AG3095" s="45"/>
    </row>
    <row r="3096" spans="1:33" x14ac:dyDescent="0.2">
      <c r="A3096" s="59">
        <f>+VLOOKUP(B3096,Annuaire_roster!B:G,5,0)</f>
        <v>1131</v>
      </c>
      <c r="B3096" s="78" t="s">
        <v>179</v>
      </c>
      <c r="C3096" s="65">
        <v>0.41666666666666669</v>
      </c>
      <c r="D3096" s="65">
        <v>0.41666666666666669</v>
      </c>
      <c r="E3096" s="66">
        <v>0.83333333333333337</v>
      </c>
      <c r="F3096" s="66">
        <v>0.83333333333333337</v>
      </c>
      <c r="G3096" s="67"/>
      <c r="H3096" s="67"/>
      <c r="I3096" s="68" t="s">
        <v>63</v>
      </c>
      <c r="J3096" s="48"/>
      <c r="K3096" s="69">
        <v>0</v>
      </c>
      <c r="L3096" s="67">
        <v>0</v>
      </c>
      <c r="M3096" s="70">
        <v>0</v>
      </c>
      <c r="N3096" s="34">
        <f t="shared" si="495"/>
        <v>0.375</v>
      </c>
      <c r="O3096" s="38">
        <f t="shared" si="496"/>
        <v>0.375</v>
      </c>
      <c r="P3096" s="72" t="s">
        <v>94</v>
      </c>
      <c r="Q3096" s="43">
        <v>44818</v>
      </c>
      <c r="R3096" s="35">
        <f t="shared" si="485"/>
        <v>0</v>
      </c>
      <c r="S3096" s="35">
        <f t="shared" si="486"/>
        <v>0</v>
      </c>
      <c r="T3096" s="10" t="str">
        <f t="shared" si="492"/>
        <v>Sem - 38</v>
      </c>
      <c r="U3096" s="10" t="str">
        <f t="shared" si="493"/>
        <v>Septembre</v>
      </c>
      <c r="V3096" s="36" t="str">
        <f t="shared" si="487"/>
        <v>2026</v>
      </c>
      <c r="W3096" s="34"/>
      <c r="X3096" s="91">
        <f t="shared" si="494"/>
        <v>0</v>
      </c>
      <c r="Y3096" s="92" t="str">
        <f>VLOOKUP('CM-CIC'!B3027,Annuaire_roster!B:F,4,0)</f>
        <v>OUAQERROUCH Nour-El Houda</v>
      </c>
      <c r="Z3096" s="37" t="s">
        <v>110</v>
      </c>
      <c r="AA3096" s="60" t="s">
        <v>39</v>
      </c>
      <c r="AB3096" s="35" t="str">
        <f t="shared" si="488"/>
        <v/>
      </c>
      <c r="AC3096" s="35" t="str">
        <f t="shared" si="489"/>
        <v/>
      </c>
      <c r="AD3096" s="35" t="str">
        <f t="shared" si="490"/>
        <v/>
      </c>
      <c r="AE3096" s="44" t="str">
        <f t="shared" si="491"/>
        <v/>
      </c>
      <c r="AF3096" s="61"/>
      <c r="AG3096" s="45"/>
    </row>
    <row r="3097" spans="1:33" x14ac:dyDescent="0.2">
      <c r="A3097" s="59">
        <f>+VLOOKUP(B3097,Annuaire_roster!B:G,5,0)</f>
        <v>1397</v>
      </c>
      <c r="B3097" s="78" t="s">
        <v>145</v>
      </c>
      <c r="C3097" s="65">
        <v>0.4152777777777778</v>
      </c>
      <c r="D3097" s="65">
        <v>0.41666666666666669</v>
      </c>
      <c r="E3097" s="66">
        <v>0.83333333333333337</v>
      </c>
      <c r="F3097" s="66">
        <v>0.83333333333333337</v>
      </c>
      <c r="G3097" s="67"/>
      <c r="H3097" s="67"/>
      <c r="I3097" s="68" t="s">
        <v>63</v>
      </c>
      <c r="J3097" s="48"/>
      <c r="K3097" s="69">
        <v>0</v>
      </c>
      <c r="L3097" s="67">
        <v>0</v>
      </c>
      <c r="M3097" s="70">
        <v>0</v>
      </c>
      <c r="N3097" s="34">
        <f t="shared" si="495"/>
        <v>0.375</v>
      </c>
      <c r="O3097" s="38">
        <f t="shared" si="496"/>
        <v>0.375</v>
      </c>
      <c r="P3097" s="72" t="s">
        <v>94</v>
      </c>
      <c r="Q3097" s="43">
        <v>44818</v>
      </c>
      <c r="R3097" s="35">
        <f t="shared" si="485"/>
        <v>0</v>
      </c>
      <c r="S3097" s="35">
        <f t="shared" si="486"/>
        <v>0</v>
      </c>
      <c r="T3097" s="10" t="str">
        <f t="shared" si="492"/>
        <v>Sem - 38</v>
      </c>
      <c r="U3097" s="10" t="str">
        <f t="shared" si="493"/>
        <v>Septembre</v>
      </c>
      <c r="V3097" s="36" t="str">
        <f t="shared" si="487"/>
        <v>2026</v>
      </c>
      <c r="W3097" s="34"/>
      <c r="X3097" s="91">
        <f t="shared" si="494"/>
        <v>1.388888888888884E-3</v>
      </c>
      <c r="Y3097" s="92" t="str">
        <f>VLOOKUP('CM-CIC'!B3028,Annuaire_roster!B:F,4,0)</f>
        <v>OUAQERROUCH Nour-El Houda</v>
      </c>
      <c r="Z3097" s="37" t="s">
        <v>110</v>
      </c>
      <c r="AA3097" s="60" t="s">
        <v>39</v>
      </c>
      <c r="AB3097" s="35" t="str">
        <f t="shared" si="488"/>
        <v/>
      </c>
      <c r="AC3097" s="35" t="str">
        <f t="shared" si="489"/>
        <v/>
      </c>
      <c r="AD3097" s="35" t="str">
        <f t="shared" si="490"/>
        <v/>
      </c>
      <c r="AE3097" s="44" t="str">
        <f t="shared" si="491"/>
        <v/>
      </c>
      <c r="AF3097" s="61"/>
      <c r="AG3097" s="45"/>
    </row>
    <row r="3098" spans="1:33" x14ac:dyDescent="0.2">
      <c r="A3098" s="59">
        <f>+VLOOKUP(B3098,Annuaire_roster!B:G,5,0)</f>
        <v>1463</v>
      </c>
      <c r="B3098" s="78" t="s">
        <v>163</v>
      </c>
      <c r="C3098" s="65">
        <v>0.41597222222222224</v>
      </c>
      <c r="D3098" s="65">
        <v>0.41666666666666669</v>
      </c>
      <c r="E3098" s="66">
        <v>0.83333333333333337</v>
      </c>
      <c r="F3098" s="66">
        <v>0.83333333333333337</v>
      </c>
      <c r="G3098" s="67"/>
      <c r="H3098" s="67"/>
      <c r="I3098" s="68" t="s">
        <v>63</v>
      </c>
      <c r="J3098" s="48"/>
      <c r="K3098" s="69">
        <v>0</v>
      </c>
      <c r="L3098" s="67">
        <v>0</v>
      </c>
      <c r="M3098" s="70">
        <v>0</v>
      </c>
      <c r="N3098" s="34">
        <f t="shared" si="495"/>
        <v>0.375</v>
      </c>
      <c r="O3098" s="38">
        <f t="shared" si="496"/>
        <v>0.375</v>
      </c>
      <c r="P3098" s="72" t="s">
        <v>94</v>
      </c>
      <c r="Q3098" s="43">
        <v>44818</v>
      </c>
      <c r="R3098" s="35">
        <f t="shared" si="485"/>
        <v>0</v>
      </c>
      <c r="S3098" s="35">
        <f t="shared" si="486"/>
        <v>0</v>
      </c>
      <c r="T3098" s="10" t="str">
        <f t="shared" si="492"/>
        <v>Sem - 38</v>
      </c>
      <c r="U3098" s="10" t="str">
        <f t="shared" si="493"/>
        <v>Septembre</v>
      </c>
      <c r="V3098" s="36" t="str">
        <f t="shared" si="487"/>
        <v>2026</v>
      </c>
      <c r="W3098" s="34"/>
      <c r="X3098" s="91">
        <f t="shared" si="494"/>
        <v>0</v>
      </c>
      <c r="Y3098" s="92" t="str">
        <f>VLOOKUP('CM-CIC'!B3029,Annuaire_roster!B:F,4,0)</f>
        <v>HAOUACH Ikram</v>
      </c>
      <c r="Z3098" s="37" t="s">
        <v>110</v>
      </c>
      <c r="AA3098" s="60" t="s">
        <v>39</v>
      </c>
      <c r="AB3098" s="35" t="str">
        <f t="shared" si="488"/>
        <v/>
      </c>
      <c r="AC3098" s="35" t="str">
        <f t="shared" si="489"/>
        <v/>
      </c>
      <c r="AD3098" s="35" t="str">
        <f t="shared" si="490"/>
        <v/>
      </c>
      <c r="AE3098" s="44" t="str">
        <f t="shared" si="491"/>
        <v/>
      </c>
      <c r="AF3098" s="61"/>
      <c r="AG3098" s="45"/>
    </row>
    <row r="3099" spans="1:33" x14ac:dyDescent="0.2">
      <c r="A3099" s="59">
        <f>+VLOOKUP(B3099,Annuaire_roster!B:G,5,0)</f>
        <v>1469</v>
      </c>
      <c r="B3099" s="78" t="s">
        <v>177</v>
      </c>
      <c r="C3099" s="65">
        <v>0.4152777777777778</v>
      </c>
      <c r="D3099" s="65">
        <v>0.41666666666666669</v>
      </c>
      <c r="E3099" s="66">
        <v>0.83333333333333337</v>
      </c>
      <c r="F3099" s="66">
        <v>0.83333333333333337</v>
      </c>
      <c r="G3099" s="67"/>
      <c r="H3099" s="67"/>
      <c r="I3099" s="68" t="s">
        <v>63</v>
      </c>
      <c r="J3099" s="48"/>
      <c r="K3099" s="69">
        <v>0</v>
      </c>
      <c r="L3099" s="67">
        <v>0</v>
      </c>
      <c r="M3099" s="70">
        <v>0</v>
      </c>
      <c r="N3099" s="34">
        <f t="shared" si="495"/>
        <v>0.375</v>
      </c>
      <c r="O3099" s="38">
        <f t="shared" si="496"/>
        <v>0.375</v>
      </c>
      <c r="P3099" s="72" t="s">
        <v>94</v>
      </c>
      <c r="Q3099" s="43">
        <v>44818</v>
      </c>
      <c r="R3099" s="35">
        <f t="shared" si="485"/>
        <v>0</v>
      </c>
      <c r="S3099" s="35">
        <f t="shared" si="486"/>
        <v>0</v>
      </c>
      <c r="T3099" s="10" t="str">
        <f t="shared" si="492"/>
        <v>Sem - 38</v>
      </c>
      <c r="U3099" s="10" t="str">
        <f t="shared" si="493"/>
        <v>Septembre</v>
      </c>
      <c r="V3099" s="36" t="str">
        <f t="shared" si="487"/>
        <v>2026</v>
      </c>
      <c r="W3099" s="34"/>
      <c r="X3099" s="91">
        <f t="shared" si="494"/>
        <v>1.388888888888884E-3</v>
      </c>
      <c r="Y3099" s="92" t="str">
        <f>VLOOKUP('CM-CIC'!B3030,Annuaire_roster!B:F,4,0)</f>
        <v>HAOUACH Ikram</v>
      </c>
      <c r="Z3099" s="37" t="s">
        <v>110</v>
      </c>
      <c r="AA3099" s="60" t="s">
        <v>39</v>
      </c>
      <c r="AB3099" s="35" t="str">
        <f t="shared" si="488"/>
        <v/>
      </c>
      <c r="AC3099" s="35" t="str">
        <f t="shared" si="489"/>
        <v/>
      </c>
      <c r="AD3099" s="35" t="str">
        <f t="shared" si="490"/>
        <v/>
      </c>
      <c r="AE3099" s="44" t="str">
        <f t="shared" si="491"/>
        <v/>
      </c>
      <c r="AF3099" s="61"/>
      <c r="AG3099" s="45"/>
    </row>
    <row r="3100" spans="1:33" x14ac:dyDescent="0.2">
      <c r="A3100" s="59">
        <f>+VLOOKUP(B3100,Annuaire_roster!B:G,5,0)</f>
        <v>1132</v>
      </c>
      <c r="B3100" s="78" t="s">
        <v>46</v>
      </c>
      <c r="C3100" s="65">
        <v>0.29166666666666669</v>
      </c>
      <c r="D3100" s="65">
        <v>0.29166666666666669</v>
      </c>
      <c r="E3100" s="66">
        <v>0.66666666666666663</v>
      </c>
      <c r="F3100" s="66">
        <v>0.66666666666666663</v>
      </c>
      <c r="G3100" s="67"/>
      <c r="H3100" s="67"/>
      <c r="I3100" s="68" t="s">
        <v>63</v>
      </c>
      <c r="J3100" s="48"/>
      <c r="K3100" s="69">
        <v>0</v>
      </c>
      <c r="L3100" s="67">
        <v>0</v>
      </c>
      <c r="M3100" s="70">
        <v>0</v>
      </c>
      <c r="N3100" s="34">
        <f t="shared" si="495"/>
        <v>0.33333333333333326</v>
      </c>
      <c r="O3100" s="38">
        <f t="shared" si="496"/>
        <v>0.33333333333333326</v>
      </c>
      <c r="P3100" s="72" t="s">
        <v>94</v>
      </c>
      <c r="Q3100" s="43">
        <v>44818</v>
      </c>
      <c r="R3100" s="35">
        <f t="shared" si="485"/>
        <v>0</v>
      </c>
      <c r="S3100" s="35">
        <f t="shared" si="486"/>
        <v>0</v>
      </c>
      <c r="T3100" s="10" t="str">
        <f t="shared" si="492"/>
        <v>Sem - 38</v>
      </c>
      <c r="U3100" s="10" t="str">
        <f t="shared" si="493"/>
        <v>Septembre</v>
      </c>
      <c r="V3100" s="36" t="str">
        <f t="shared" si="487"/>
        <v>2026</v>
      </c>
      <c r="W3100" s="34"/>
      <c r="X3100" s="91">
        <f t="shared" si="494"/>
        <v>0</v>
      </c>
      <c r="Y3100" s="92" t="str">
        <f>VLOOKUP('CM-CIC'!B3031,Annuaire_roster!B:F,4,0)</f>
        <v>HAOUACH Ikram</v>
      </c>
      <c r="Z3100" s="37" t="s">
        <v>110</v>
      </c>
      <c r="AA3100" s="60" t="s">
        <v>39</v>
      </c>
      <c r="AB3100" s="35" t="str">
        <f t="shared" si="488"/>
        <v/>
      </c>
      <c r="AC3100" s="35" t="str">
        <f t="shared" si="489"/>
        <v/>
      </c>
      <c r="AD3100" s="35" t="str">
        <f t="shared" si="490"/>
        <v/>
      </c>
      <c r="AE3100" s="44" t="str">
        <f t="shared" si="491"/>
        <v/>
      </c>
      <c r="AF3100" s="61"/>
      <c r="AG3100" s="45"/>
    </row>
    <row r="3101" spans="1:33" x14ac:dyDescent="0.2">
      <c r="A3101" s="59">
        <f>+VLOOKUP(B3101,Annuaire_roster!B:G,5,0)</f>
        <v>1154</v>
      </c>
      <c r="B3101" s="78" t="s">
        <v>70</v>
      </c>
      <c r="C3101" s="65">
        <v>0.29166666666666669</v>
      </c>
      <c r="D3101" s="65">
        <v>0.29166666666666669</v>
      </c>
      <c r="E3101" s="66">
        <v>0.70833333333333337</v>
      </c>
      <c r="F3101" s="66">
        <v>0.70833333333333337</v>
      </c>
      <c r="G3101" s="67"/>
      <c r="H3101" s="67"/>
      <c r="I3101" s="68" t="s">
        <v>63</v>
      </c>
      <c r="J3101" s="67"/>
      <c r="K3101" s="69">
        <v>0</v>
      </c>
      <c r="L3101" s="67">
        <v>0</v>
      </c>
      <c r="M3101" s="70">
        <v>0</v>
      </c>
      <c r="N3101" s="34">
        <f t="shared" si="495"/>
        <v>0.375</v>
      </c>
      <c r="O3101" s="38">
        <f t="shared" si="496"/>
        <v>0.375</v>
      </c>
      <c r="P3101" s="72" t="s">
        <v>94</v>
      </c>
      <c r="Q3101" s="134">
        <v>44818</v>
      </c>
      <c r="R3101" s="35">
        <f t="shared" si="485"/>
        <v>0</v>
      </c>
      <c r="S3101" s="35">
        <f t="shared" si="486"/>
        <v>0</v>
      </c>
      <c r="T3101" s="10" t="str">
        <f t="shared" si="492"/>
        <v>Sem - 38</v>
      </c>
      <c r="U3101" s="10" t="str">
        <f t="shared" si="493"/>
        <v>Septembre</v>
      </c>
      <c r="V3101" s="36" t="str">
        <f t="shared" si="487"/>
        <v>2026</v>
      </c>
      <c r="W3101" s="34"/>
      <c r="X3101" s="91">
        <f t="shared" si="494"/>
        <v>0</v>
      </c>
      <c r="Y3101" s="92" t="str">
        <f>VLOOKUP('CM-CIC'!B3032,Annuaire_roster!B:F,4,0)</f>
        <v>HAOUACH Ikram</v>
      </c>
      <c r="Z3101" s="37" t="s">
        <v>110</v>
      </c>
      <c r="AA3101" s="60" t="s">
        <v>39</v>
      </c>
      <c r="AB3101" s="35" t="str">
        <f t="shared" si="488"/>
        <v/>
      </c>
      <c r="AC3101" s="35" t="str">
        <f t="shared" si="489"/>
        <v/>
      </c>
      <c r="AD3101" s="35" t="str">
        <f t="shared" si="490"/>
        <v/>
      </c>
      <c r="AE3101" s="44" t="str">
        <f t="shared" si="491"/>
        <v/>
      </c>
      <c r="AF3101" s="61"/>
      <c r="AG3101" s="45"/>
    </row>
    <row r="3102" spans="1:33" x14ac:dyDescent="0.2">
      <c r="A3102" s="59">
        <f>+VLOOKUP(B3102,Annuaire_roster!B:G,5,0)</f>
        <v>1274</v>
      </c>
      <c r="B3102" s="78" t="s">
        <v>160</v>
      </c>
      <c r="C3102" s="65">
        <v>0.29166666666666669</v>
      </c>
      <c r="D3102" s="65">
        <v>0.29166666666666669</v>
      </c>
      <c r="E3102" s="66">
        <v>0.70833333333333337</v>
      </c>
      <c r="F3102" s="66">
        <v>0.70833333333333337</v>
      </c>
      <c r="G3102" s="67"/>
      <c r="H3102" s="67"/>
      <c r="I3102" s="68" t="s">
        <v>63</v>
      </c>
      <c r="J3102" s="48"/>
      <c r="K3102" s="69">
        <v>0</v>
      </c>
      <c r="L3102" s="67">
        <v>0</v>
      </c>
      <c r="M3102" s="70">
        <v>0</v>
      </c>
      <c r="N3102" s="34">
        <f t="shared" si="495"/>
        <v>0.375</v>
      </c>
      <c r="O3102" s="38">
        <f t="shared" si="496"/>
        <v>0.375</v>
      </c>
      <c r="P3102" s="72" t="s">
        <v>94</v>
      </c>
      <c r="Q3102" s="43">
        <v>44818</v>
      </c>
      <c r="R3102" s="35">
        <f t="shared" si="485"/>
        <v>0</v>
      </c>
      <c r="S3102" s="35">
        <f t="shared" si="486"/>
        <v>0</v>
      </c>
      <c r="T3102" s="10" t="str">
        <f t="shared" si="492"/>
        <v>Sem - 38</v>
      </c>
      <c r="U3102" s="10" t="str">
        <f t="shared" si="493"/>
        <v>Septembre</v>
      </c>
      <c r="V3102" s="36" t="str">
        <f t="shared" si="487"/>
        <v>2026</v>
      </c>
      <c r="W3102" s="34"/>
      <c r="X3102" s="91">
        <f t="shared" si="494"/>
        <v>0</v>
      </c>
      <c r="Y3102" s="92" t="str">
        <f>VLOOKUP('CM-CIC'!B3033,Annuaire_roster!B:F,4,0)</f>
        <v>HAOUACH Ikram</v>
      </c>
      <c r="Z3102" s="37" t="s">
        <v>110</v>
      </c>
      <c r="AA3102" s="60" t="s">
        <v>39</v>
      </c>
      <c r="AB3102" s="35" t="str">
        <f t="shared" si="488"/>
        <v/>
      </c>
      <c r="AC3102" s="35" t="str">
        <f t="shared" si="489"/>
        <v/>
      </c>
      <c r="AD3102" s="35" t="str">
        <f t="shared" si="490"/>
        <v/>
      </c>
      <c r="AE3102" s="44" t="str">
        <f t="shared" si="491"/>
        <v/>
      </c>
      <c r="AF3102" s="61"/>
      <c r="AG3102" s="45"/>
    </row>
    <row r="3103" spans="1:33" x14ac:dyDescent="0.2">
      <c r="A3103" s="59">
        <f>+VLOOKUP(B3103,Annuaire_roster!B:G,5,0)</f>
        <v>949</v>
      </c>
      <c r="B3103" s="78" t="s">
        <v>102</v>
      </c>
      <c r="C3103" s="65"/>
      <c r="D3103" s="65" t="s">
        <v>188</v>
      </c>
      <c r="E3103" s="66"/>
      <c r="F3103" s="66" t="s">
        <v>188</v>
      </c>
      <c r="G3103" s="67"/>
      <c r="H3103" s="67"/>
      <c r="I3103" s="68" t="s">
        <v>63</v>
      </c>
      <c r="J3103" s="67"/>
      <c r="K3103" s="69">
        <v>0</v>
      </c>
      <c r="L3103" s="67">
        <v>0</v>
      </c>
      <c r="M3103" s="70">
        <v>0</v>
      </c>
      <c r="N3103" s="34" t="str">
        <f t="shared" si="495"/>
        <v/>
      </c>
      <c r="O3103" s="38">
        <f t="shared" si="496"/>
        <v>0</v>
      </c>
      <c r="P3103" s="72" t="s">
        <v>94</v>
      </c>
      <c r="Q3103" s="134">
        <v>44818</v>
      </c>
      <c r="R3103" s="35">
        <f t="shared" si="485"/>
        <v>0</v>
      </c>
      <c r="S3103" s="35">
        <f t="shared" si="486"/>
        <v>0</v>
      </c>
      <c r="T3103" s="10" t="str">
        <f t="shared" si="492"/>
        <v>Sem - 38</v>
      </c>
      <c r="U3103" s="10" t="str">
        <f t="shared" si="493"/>
        <v>Septembre</v>
      </c>
      <c r="V3103" s="36" t="str">
        <f t="shared" si="487"/>
        <v>2026</v>
      </c>
      <c r="W3103" s="34"/>
      <c r="X3103" s="91">
        <f t="shared" si="494"/>
        <v>0</v>
      </c>
      <c r="Y3103" s="92" t="str">
        <f>VLOOKUP('CM-CIC'!B3034,Annuaire_roster!B:F,4,0)</f>
        <v>HAOUACH Ikram</v>
      </c>
      <c r="Z3103" s="37" t="s">
        <v>110</v>
      </c>
      <c r="AA3103" s="60" t="s">
        <v>39</v>
      </c>
      <c r="AB3103" s="35">
        <f t="shared" si="488"/>
        <v>0.33333333333333298</v>
      </c>
      <c r="AC3103" s="35" t="str">
        <f t="shared" si="489"/>
        <v/>
      </c>
      <c r="AD3103" s="35" t="str">
        <f t="shared" si="490"/>
        <v/>
      </c>
      <c r="AE3103" s="44" t="str">
        <f t="shared" si="491"/>
        <v/>
      </c>
      <c r="AF3103" s="61"/>
      <c r="AG3103" s="45"/>
    </row>
    <row r="3104" spans="1:33" x14ac:dyDescent="0.2">
      <c r="A3104" s="59">
        <f>+VLOOKUP(B3104,Annuaire_roster!B:G,5,0)</f>
        <v>397</v>
      </c>
      <c r="B3104" s="78" t="s">
        <v>183</v>
      </c>
      <c r="C3104" s="65"/>
      <c r="D3104" s="65" t="s">
        <v>188</v>
      </c>
      <c r="E3104" s="66"/>
      <c r="F3104" s="66" t="s">
        <v>188</v>
      </c>
      <c r="G3104" s="67"/>
      <c r="H3104" s="67"/>
      <c r="I3104" s="68" t="s">
        <v>63</v>
      </c>
      <c r="J3104" s="67"/>
      <c r="K3104" s="69">
        <v>0</v>
      </c>
      <c r="L3104" s="67">
        <v>0</v>
      </c>
      <c r="M3104" s="70">
        <v>0</v>
      </c>
      <c r="N3104" s="34" t="str">
        <f t="shared" si="495"/>
        <v/>
      </c>
      <c r="O3104" s="38">
        <f t="shared" si="496"/>
        <v>0</v>
      </c>
      <c r="P3104" s="72" t="s">
        <v>94</v>
      </c>
      <c r="Q3104" s="134">
        <v>44818</v>
      </c>
      <c r="R3104" s="35">
        <f t="shared" si="485"/>
        <v>0</v>
      </c>
      <c r="S3104" s="35">
        <f t="shared" si="486"/>
        <v>0</v>
      </c>
      <c r="T3104" s="10" t="str">
        <f t="shared" si="492"/>
        <v>Sem - 38</v>
      </c>
      <c r="U3104" s="10" t="str">
        <f t="shared" si="493"/>
        <v>Septembre</v>
      </c>
      <c r="V3104" s="36" t="str">
        <f t="shared" si="487"/>
        <v>2026</v>
      </c>
      <c r="W3104" s="34"/>
      <c r="X3104" s="91">
        <f t="shared" si="494"/>
        <v>0</v>
      </c>
      <c r="Y3104" s="92" t="str">
        <f>VLOOKUP('CM-CIC'!B3035,Annuaire_roster!B:F,4,0)</f>
        <v>OUAQERROUCH Nour-El Houda</v>
      </c>
      <c r="Z3104" s="37" t="s">
        <v>110</v>
      </c>
      <c r="AA3104" s="60" t="s">
        <v>39</v>
      </c>
      <c r="AB3104" s="35">
        <f t="shared" si="488"/>
        <v>0.33333333333333298</v>
      </c>
      <c r="AC3104" s="35" t="str">
        <f t="shared" si="489"/>
        <v/>
      </c>
      <c r="AD3104" s="35" t="str">
        <f t="shared" si="490"/>
        <v/>
      </c>
      <c r="AE3104" s="44" t="str">
        <f t="shared" si="491"/>
        <v/>
      </c>
      <c r="AF3104" s="61"/>
      <c r="AG3104" s="45"/>
    </row>
    <row r="3105" spans="1:33" x14ac:dyDescent="0.2">
      <c r="A3105" s="59">
        <f>+VLOOKUP(B3105,Annuaire_roster!B:G,5,0)</f>
        <v>1167</v>
      </c>
      <c r="B3105" s="78" t="s">
        <v>71</v>
      </c>
      <c r="C3105" s="65"/>
      <c r="D3105" s="65" t="s">
        <v>188</v>
      </c>
      <c r="E3105" s="66"/>
      <c r="F3105" s="66" t="s">
        <v>188</v>
      </c>
      <c r="G3105" s="67"/>
      <c r="H3105" s="67"/>
      <c r="I3105" s="68" t="s">
        <v>63</v>
      </c>
      <c r="J3105" s="48"/>
      <c r="K3105" s="69">
        <v>0</v>
      </c>
      <c r="L3105" s="67">
        <v>0</v>
      </c>
      <c r="M3105" s="70">
        <v>0</v>
      </c>
      <c r="N3105" s="34" t="str">
        <f t="shared" si="495"/>
        <v/>
      </c>
      <c r="O3105" s="38">
        <f t="shared" si="496"/>
        <v>0</v>
      </c>
      <c r="P3105" s="72" t="s">
        <v>94</v>
      </c>
      <c r="Q3105" s="43">
        <v>44818</v>
      </c>
      <c r="R3105" s="35">
        <f t="shared" si="485"/>
        <v>0</v>
      </c>
      <c r="S3105" s="35">
        <f t="shared" si="486"/>
        <v>0</v>
      </c>
      <c r="T3105" s="10" t="str">
        <f t="shared" si="492"/>
        <v>Sem - 38</v>
      </c>
      <c r="U3105" s="10" t="str">
        <f t="shared" si="493"/>
        <v>Septembre</v>
      </c>
      <c r="V3105" s="36" t="str">
        <f t="shared" si="487"/>
        <v>2026</v>
      </c>
      <c r="W3105" s="34"/>
      <c r="X3105" s="91">
        <f t="shared" si="494"/>
        <v>0</v>
      </c>
      <c r="Y3105" s="92" t="str">
        <f>VLOOKUP('CM-CIC'!B3036,Annuaire_roster!B:F,4,0)</f>
        <v>OUAQERROUCH Nour-El Houda</v>
      </c>
      <c r="Z3105" s="37" t="s">
        <v>110</v>
      </c>
      <c r="AA3105" s="60" t="s">
        <v>39</v>
      </c>
      <c r="AB3105" s="35">
        <f t="shared" si="488"/>
        <v>0.33333333333333298</v>
      </c>
      <c r="AC3105" s="35" t="str">
        <f t="shared" si="489"/>
        <v/>
      </c>
      <c r="AD3105" s="35" t="str">
        <f t="shared" si="490"/>
        <v/>
      </c>
      <c r="AE3105" s="44" t="str">
        <f t="shared" si="491"/>
        <v/>
      </c>
      <c r="AF3105" s="61"/>
      <c r="AG3105" s="45"/>
    </row>
    <row r="3106" spans="1:33" x14ac:dyDescent="0.2">
      <c r="A3106" s="59">
        <f>+VLOOKUP(B3106,Annuaire_roster!B:G,5,0)</f>
        <v>1165</v>
      </c>
      <c r="B3106" s="78" t="s">
        <v>66</v>
      </c>
      <c r="C3106" s="65"/>
      <c r="D3106" s="65" t="s">
        <v>188</v>
      </c>
      <c r="E3106" s="66"/>
      <c r="F3106" s="66" t="s">
        <v>188</v>
      </c>
      <c r="G3106" s="67"/>
      <c r="H3106" s="67"/>
      <c r="I3106" s="68" t="s">
        <v>63</v>
      </c>
      <c r="J3106" s="48"/>
      <c r="K3106" s="69">
        <v>0</v>
      </c>
      <c r="L3106" s="67">
        <v>0</v>
      </c>
      <c r="M3106" s="70">
        <v>0</v>
      </c>
      <c r="N3106" s="34" t="str">
        <f t="shared" si="495"/>
        <v/>
      </c>
      <c r="O3106" s="38">
        <f t="shared" si="496"/>
        <v>0</v>
      </c>
      <c r="P3106" s="72" t="s">
        <v>94</v>
      </c>
      <c r="Q3106" s="43">
        <v>44818</v>
      </c>
      <c r="R3106" s="35">
        <f t="shared" si="485"/>
        <v>0</v>
      </c>
      <c r="S3106" s="35">
        <f t="shared" si="486"/>
        <v>0</v>
      </c>
      <c r="T3106" s="10" t="str">
        <f t="shared" si="492"/>
        <v>Sem - 38</v>
      </c>
      <c r="U3106" s="10" t="str">
        <f t="shared" si="493"/>
        <v>Septembre</v>
      </c>
      <c r="V3106" s="36" t="str">
        <f t="shared" si="487"/>
        <v>2026</v>
      </c>
      <c r="W3106" s="34"/>
      <c r="X3106" s="91">
        <f t="shared" si="494"/>
        <v>0</v>
      </c>
      <c r="Y3106" s="92" t="str">
        <f>VLOOKUP('CM-CIC'!B3037,Annuaire_roster!B:F,4,0)</f>
        <v>OUAQERROUCH Nour-El Houda</v>
      </c>
      <c r="Z3106" s="37" t="s">
        <v>110</v>
      </c>
      <c r="AA3106" s="60" t="s">
        <v>39</v>
      </c>
      <c r="AB3106" s="35">
        <f t="shared" si="488"/>
        <v>0.33333333333333298</v>
      </c>
      <c r="AC3106" s="35" t="str">
        <f t="shared" si="489"/>
        <v/>
      </c>
      <c r="AD3106" s="35" t="str">
        <f t="shared" si="490"/>
        <v/>
      </c>
      <c r="AE3106" s="44" t="str">
        <f t="shared" si="491"/>
        <v/>
      </c>
      <c r="AF3106" s="61"/>
      <c r="AG3106" s="45"/>
    </row>
    <row r="3107" spans="1:33" x14ac:dyDescent="0.2">
      <c r="A3107" s="59">
        <f>+VLOOKUP(B3107,Annuaire_roster!B:G,5,0)</f>
        <v>1192</v>
      </c>
      <c r="B3107" s="78" t="s">
        <v>159</v>
      </c>
      <c r="C3107" s="65">
        <v>0.37986111111111109</v>
      </c>
      <c r="D3107" s="65">
        <v>0.375</v>
      </c>
      <c r="E3107" s="66">
        <v>0.79166666666666663</v>
      </c>
      <c r="F3107" s="66">
        <v>0.79166666666666663</v>
      </c>
      <c r="G3107" s="67"/>
      <c r="H3107" s="67"/>
      <c r="I3107" s="158"/>
      <c r="J3107" s="48"/>
      <c r="K3107" s="69"/>
      <c r="L3107" s="67">
        <v>0</v>
      </c>
      <c r="M3107" s="70">
        <v>0</v>
      </c>
      <c r="N3107" s="34">
        <f t="shared" si="495"/>
        <v>0.37499999999999994</v>
      </c>
      <c r="O3107" s="38">
        <f t="shared" si="496"/>
        <v>0.37499999999999994</v>
      </c>
      <c r="P3107" s="72" t="s">
        <v>94</v>
      </c>
      <c r="Q3107" s="43">
        <v>44819</v>
      </c>
      <c r="R3107" s="35">
        <f t="shared" si="485"/>
        <v>0</v>
      </c>
      <c r="S3107" s="35">
        <f t="shared" si="486"/>
        <v>0</v>
      </c>
      <c r="T3107" s="10" t="str">
        <f t="shared" si="492"/>
        <v>Sem - 38</v>
      </c>
      <c r="U3107" s="10" t="str">
        <f t="shared" si="493"/>
        <v>Septembre</v>
      </c>
      <c r="V3107" s="36" t="str">
        <f t="shared" si="487"/>
        <v>2026</v>
      </c>
      <c r="W3107" s="34"/>
      <c r="X3107" s="91">
        <f t="shared" si="494"/>
        <v>0</v>
      </c>
      <c r="Y3107" s="92" t="str">
        <f>VLOOKUP('CM-CIC'!B3038,Annuaire_roster!B:F,4,0)</f>
        <v>HAOUACH Ikram</v>
      </c>
      <c r="Z3107" s="37" t="s">
        <v>110</v>
      </c>
      <c r="AA3107" s="60" t="s">
        <v>39</v>
      </c>
      <c r="AB3107" s="35" t="str">
        <f t="shared" si="488"/>
        <v/>
      </c>
      <c r="AC3107" s="35" t="str">
        <f t="shared" si="489"/>
        <v/>
      </c>
      <c r="AD3107" s="35" t="str">
        <f t="shared" si="490"/>
        <v/>
      </c>
      <c r="AE3107" s="44" t="str">
        <f t="shared" si="491"/>
        <v/>
      </c>
      <c r="AF3107" s="61"/>
      <c r="AG3107" s="45"/>
    </row>
    <row r="3108" spans="1:33" x14ac:dyDescent="0.2">
      <c r="A3108" s="59">
        <f>+VLOOKUP(B3108,Annuaire_roster!B:G,5,0)</f>
        <v>1499</v>
      </c>
      <c r="B3108" s="78" t="s">
        <v>162</v>
      </c>
      <c r="C3108" s="65">
        <v>0.38055555555555554</v>
      </c>
      <c r="D3108" s="65">
        <v>0.375</v>
      </c>
      <c r="E3108" s="66">
        <v>0.79166666666666663</v>
      </c>
      <c r="F3108" s="66">
        <v>0.79166666666666663</v>
      </c>
      <c r="G3108" s="67"/>
      <c r="H3108" s="67"/>
      <c r="I3108" s="158"/>
      <c r="J3108" s="48"/>
      <c r="K3108" s="69"/>
      <c r="L3108" s="67">
        <v>0</v>
      </c>
      <c r="M3108" s="70">
        <v>0</v>
      </c>
      <c r="N3108" s="34">
        <f t="shared" si="495"/>
        <v>0.37499999999999994</v>
      </c>
      <c r="O3108" s="38">
        <f t="shared" si="496"/>
        <v>0.37499999999999994</v>
      </c>
      <c r="P3108" s="72" t="s">
        <v>94</v>
      </c>
      <c r="Q3108" s="43">
        <v>44819</v>
      </c>
      <c r="R3108" s="35">
        <f t="shared" si="485"/>
        <v>0</v>
      </c>
      <c r="S3108" s="35">
        <f t="shared" si="486"/>
        <v>0</v>
      </c>
      <c r="T3108" s="10" t="str">
        <f t="shared" si="492"/>
        <v>Sem - 38</v>
      </c>
      <c r="U3108" s="10" t="str">
        <f t="shared" si="493"/>
        <v>Septembre</v>
      </c>
      <c r="V3108" s="36" t="str">
        <f t="shared" si="487"/>
        <v>2026</v>
      </c>
      <c r="W3108" s="34"/>
      <c r="X3108" s="91">
        <f t="shared" si="494"/>
        <v>0</v>
      </c>
      <c r="Y3108" s="92" t="str">
        <f>VLOOKUP('CM-CIC'!B3039,Annuaire_roster!B:F,4,0)</f>
        <v>HAOUACH Ikram</v>
      </c>
      <c r="Z3108" s="37" t="s">
        <v>110</v>
      </c>
      <c r="AA3108" s="60" t="s">
        <v>39</v>
      </c>
      <c r="AB3108" s="35" t="str">
        <f t="shared" si="488"/>
        <v/>
      </c>
      <c r="AC3108" s="35" t="str">
        <f t="shared" si="489"/>
        <v/>
      </c>
      <c r="AD3108" s="35" t="str">
        <f t="shared" si="490"/>
        <v/>
      </c>
      <c r="AE3108" s="44" t="str">
        <f t="shared" si="491"/>
        <v/>
      </c>
      <c r="AF3108" s="61"/>
      <c r="AG3108" s="45"/>
    </row>
    <row r="3109" spans="1:33" x14ac:dyDescent="0.2">
      <c r="A3109" s="59">
        <f>+VLOOKUP(B3109,Annuaire_roster!B:G,5,0)</f>
        <v>364</v>
      </c>
      <c r="B3109" s="78" t="s">
        <v>184</v>
      </c>
      <c r="C3109" s="65">
        <v>0.29097222222222224</v>
      </c>
      <c r="D3109" s="65">
        <v>0.29166666666666669</v>
      </c>
      <c r="E3109" s="66">
        <v>0.70833333333333337</v>
      </c>
      <c r="F3109" s="66">
        <v>0.70833333333333337</v>
      </c>
      <c r="G3109" s="67"/>
      <c r="H3109" s="67"/>
      <c r="I3109" s="68" t="s">
        <v>63</v>
      </c>
      <c r="J3109" s="67"/>
      <c r="K3109" s="69">
        <v>0</v>
      </c>
      <c r="L3109" s="67">
        <v>0</v>
      </c>
      <c r="M3109" s="70">
        <v>0</v>
      </c>
      <c r="N3109" s="34">
        <f t="shared" si="495"/>
        <v>0.375</v>
      </c>
      <c r="O3109" s="38">
        <f t="shared" si="496"/>
        <v>0.375</v>
      </c>
      <c r="P3109" s="72" t="s">
        <v>94</v>
      </c>
      <c r="Q3109" s="134">
        <v>44819</v>
      </c>
      <c r="R3109" s="35">
        <f t="shared" si="485"/>
        <v>0</v>
      </c>
      <c r="S3109" s="35">
        <f t="shared" si="486"/>
        <v>0</v>
      </c>
      <c r="T3109" s="10" t="str">
        <f t="shared" si="492"/>
        <v>Sem - 38</v>
      </c>
      <c r="U3109" s="10" t="str">
        <f t="shared" si="493"/>
        <v>Septembre</v>
      </c>
      <c r="V3109" s="36" t="str">
        <f t="shared" si="487"/>
        <v>2026</v>
      </c>
      <c r="W3109" s="34"/>
      <c r="X3109" s="91">
        <f t="shared" si="494"/>
        <v>0</v>
      </c>
      <c r="Y3109" s="92" t="str">
        <f>VLOOKUP('CM-CIC'!B3040,Annuaire_roster!B:F,4,0)</f>
        <v>OUAQERROUCH Nour-El Houda</v>
      </c>
      <c r="Z3109" s="37" t="s">
        <v>110</v>
      </c>
      <c r="AA3109" s="60" t="s">
        <v>39</v>
      </c>
      <c r="AB3109" s="35" t="str">
        <f t="shared" si="488"/>
        <v/>
      </c>
      <c r="AC3109" s="35" t="str">
        <f t="shared" si="489"/>
        <v/>
      </c>
      <c r="AD3109" s="35" t="str">
        <f t="shared" si="490"/>
        <v/>
      </c>
      <c r="AE3109" s="44" t="str">
        <f t="shared" si="491"/>
        <v/>
      </c>
      <c r="AF3109" s="61"/>
      <c r="AG3109" s="45"/>
    </row>
    <row r="3110" spans="1:33" x14ac:dyDescent="0.2">
      <c r="A3110" s="59">
        <f>+VLOOKUP(B3110,Annuaire_roster!B:G,5,0)</f>
        <v>1007</v>
      </c>
      <c r="B3110" s="78" t="s">
        <v>103</v>
      </c>
      <c r="C3110" s="65">
        <v>0.28958333333333336</v>
      </c>
      <c r="D3110" s="65">
        <v>0.29166666666666669</v>
      </c>
      <c r="E3110" s="66">
        <v>0.70833333333333337</v>
      </c>
      <c r="F3110" s="66">
        <v>0.70833333333333337</v>
      </c>
      <c r="G3110" s="67"/>
      <c r="H3110" s="67"/>
      <c r="I3110" s="68" t="s">
        <v>63</v>
      </c>
      <c r="J3110" s="48"/>
      <c r="K3110" s="69">
        <v>0</v>
      </c>
      <c r="L3110" s="67">
        <v>0</v>
      </c>
      <c r="M3110" s="70">
        <v>0</v>
      </c>
      <c r="N3110" s="34">
        <f t="shared" si="495"/>
        <v>0.375</v>
      </c>
      <c r="O3110" s="38">
        <f t="shared" si="496"/>
        <v>0.375</v>
      </c>
      <c r="P3110" s="72" t="s">
        <v>94</v>
      </c>
      <c r="Q3110" s="43">
        <v>44819</v>
      </c>
      <c r="R3110" s="35">
        <f t="shared" si="485"/>
        <v>0</v>
      </c>
      <c r="S3110" s="35">
        <f t="shared" si="486"/>
        <v>0</v>
      </c>
      <c r="T3110" s="10" t="str">
        <f t="shared" si="492"/>
        <v>Sem - 38</v>
      </c>
      <c r="U3110" s="10" t="str">
        <f t="shared" si="493"/>
        <v>Septembre</v>
      </c>
      <c r="V3110" s="36" t="str">
        <f t="shared" si="487"/>
        <v>2026</v>
      </c>
      <c r="W3110" s="34"/>
      <c r="X3110" s="91">
        <f t="shared" si="494"/>
        <v>2.0833333333333259E-3</v>
      </c>
      <c r="Y3110" s="92" t="str">
        <f>VLOOKUP('CM-CIC'!B3041,Annuaire_roster!B:F,4,0)</f>
        <v>HAOUACH Ikram</v>
      </c>
      <c r="Z3110" s="37" t="s">
        <v>110</v>
      </c>
      <c r="AA3110" s="60" t="s">
        <v>39</v>
      </c>
      <c r="AB3110" s="35" t="str">
        <f t="shared" si="488"/>
        <v/>
      </c>
      <c r="AC3110" s="35" t="str">
        <f t="shared" si="489"/>
        <v/>
      </c>
      <c r="AD3110" s="35" t="str">
        <f t="shared" si="490"/>
        <v/>
      </c>
      <c r="AE3110" s="44" t="str">
        <f t="shared" si="491"/>
        <v/>
      </c>
      <c r="AF3110" s="61"/>
      <c r="AG3110" s="45"/>
    </row>
    <row r="3111" spans="1:33" x14ac:dyDescent="0.2">
      <c r="A3111" s="59">
        <f>+VLOOKUP(B3111,Annuaire_roster!B:G,5,0)</f>
        <v>1009</v>
      </c>
      <c r="B3111" s="78" t="s">
        <v>48</v>
      </c>
      <c r="C3111" s="65">
        <v>0.29097222222222224</v>
      </c>
      <c r="D3111" s="65">
        <v>0.29166666666666669</v>
      </c>
      <c r="E3111" s="66">
        <v>0.70833333333333337</v>
      </c>
      <c r="F3111" s="66">
        <v>0.70833333333333337</v>
      </c>
      <c r="G3111" s="67"/>
      <c r="H3111" s="67"/>
      <c r="I3111" s="68" t="s">
        <v>63</v>
      </c>
      <c r="J3111" s="48"/>
      <c r="K3111" s="69">
        <v>0</v>
      </c>
      <c r="L3111" s="67">
        <v>0</v>
      </c>
      <c r="M3111" s="70">
        <v>0</v>
      </c>
      <c r="N3111" s="34">
        <f t="shared" si="495"/>
        <v>0.375</v>
      </c>
      <c r="O3111" s="38">
        <f t="shared" si="496"/>
        <v>0.375</v>
      </c>
      <c r="P3111" s="72" t="s">
        <v>94</v>
      </c>
      <c r="Q3111" s="43">
        <v>44819</v>
      </c>
      <c r="R3111" s="35">
        <f t="shared" ref="R3111:R3174" si="497">IF(M3111="Abs",O3111,0)</f>
        <v>0</v>
      </c>
      <c r="S3111" s="35">
        <f t="shared" ref="S3111:S3174" si="498">SUM(R3111,L3111,I3111,J3111,W3111,H3111)</f>
        <v>0</v>
      </c>
      <c r="T3111" s="10" t="str">
        <f t="shared" si="492"/>
        <v>Sem - 38</v>
      </c>
      <c r="U3111" s="10" t="str">
        <f t="shared" si="493"/>
        <v>Septembre</v>
      </c>
      <c r="V3111" s="36" t="str">
        <f t="shared" ref="V3111:V3174" si="499">+TEXT(Q3111,"aaa")</f>
        <v>2026</v>
      </c>
      <c r="W3111" s="34"/>
      <c r="X3111" s="91">
        <f t="shared" si="494"/>
        <v>0</v>
      </c>
      <c r="Y3111" s="92" t="str">
        <f>VLOOKUP('CM-CIC'!B3042,Annuaire_roster!B:F,4,0)</f>
        <v>OUAQERROUCH Nour-El Houda</v>
      </c>
      <c r="Z3111" s="37" t="s">
        <v>110</v>
      </c>
      <c r="AA3111" s="60" t="s">
        <v>39</v>
      </c>
      <c r="AB3111" s="35" t="str">
        <f t="shared" ref="AB3111:AB3174" si="500">IF(AND(D3111="Congé",F3111="Congé"),0.333333333333333,IF(OR(AND(D3111="Congé",F3111&lt;&gt;"Congé"),(AND(F3111="Congé",D3111&lt;&gt;"Congé"))),0.166666666666667,""))</f>
        <v/>
      </c>
      <c r="AC3111" s="35" t="str">
        <f t="shared" ref="AC3111:AC3174" si="501">IF(AND(D3111="Congé sans solde",F3111="Congé sans solde"),0.333333333333333,IF(OR(AND(D3111="Congé sans solde",F3111&lt;&gt;"Congé sans solde"),(AND(F3111="Congé sans solde",D3111&lt;&gt;"Congé sans solde"))),0.166666666666667,""))</f>
        <v/>
      </c>
      <c r="AD3111" s="35" t="str">
        <f t="shared" ref="AD3111:AD3174" si="502">IF(AND(D3111="Congé spécial",F3111="Congé spécial"),0.333333333333333,IF(OR(AND(D3111="Congé spécial",F3111&lt;&gt;"Congé décès"),(AND(F3111="Congé spécial",D3111&lt;&gt;"Congé spécial"))),0.166666666666667,""))</f>
        <v/>
      </c>
      <c r="AE3111" s="44" t="str">
        <f t="shared" ref="AE3111:AE3174" si="503">IF(AND(D3111="Férié",F3111="Férié"),0.333333333333333,IF(OR(AND(D3111="Férié",F3111&lt;&gt;"Férié"),(AND(F3111="Férié",D3111&lt;&gt;"Férié"))),0.166666666666667,""))</f>
        <v/>
      </c>
      <c r="AF3111" s="61"/>
      <c r="AG3111" s="45"/>
    </row>
    <row r="3112" spans="1:33" x14ac:dyDescent="0.2">
      <c r="A3112" s="59">
        <f>+VLOOKUP(B3112,Annuaire_roster!B:G,5,0)</f>
        <v>1145</v>
      </c>
      <c r="B3112" s="78" t="s">
        <v>74</v>
      </c>
      <c r="C3112" s="65">
        <v>0.29166666666666669</v>
      </c>
      <c r="D3112" s="65">
        <v>0.29166666666666669</v>
      </c>
      <c r="E3112" s="66">
        <v>0.66666666666666663</v>
      </c>
      <c r="F3112" s="66">
        <v>0.66666666666666663</v>
      </c>
      <c r="G3112" s="67"/>
      <c r="H3112" s="67"/>
      <c r="I3112" s="68" t="s">
        <v>63</v>
      </c>
      <c r="J3112" s="48"/>
      <c r="K3112" s="69">
        <v>0</v>
      </c>
      <c r="L3112" s="67">
        <v>0</v>
      </c>
      <c r="M3112" s="70">
        <v>0</v>
      </c>
      <c r="N3112" s="34">
        <f t="shared" si="495"/>
        <v>0.33333333333333326</v>
      </c>
      <c r="O3112" s="38">
        <f t="shared" si="496"/>
        <v>0.33333333333333326</v>
      </c>
      <c r="P3112" s="72" t="s">
        <v>94</v>
      </c>
      <c r="Q3112" s="43">
        <v>44819</v>
      </c>
      <c r="R3112" s="35">
        <f t="shared" si="497"/>
        <v>0</v>
      </c>
      <c r="S3112" s="35">
        <f t="shared" si="498"/>
        <v>0</v>
      </c>
      <c r="T3112" s="10" t="str">
        <f t="shared" si="492"/>
        <v>Sem - 38</v>
      </c>
      <c r="U3112" s="10" t="str">
        <f t="shared" si="493"/>
        <v>Septembre</v>
      </c>
      <c r="V3112" s="36" t="str">
        <f t="shared" si="499"/>
        <v>2026</v>
      </c>
      <c r="W3112" s="34"/>
      <c r="X3112" s="91">
        <f t="shared" si="494"/>
        <v>0</v>
      </c>
      <c r="Y3112" s="92" t="str">
        <f>VLOOKUP('CM-CIC'!B3043,Annuaire_roster!B:F,4,0)</f>
        <v>HAOUACH Ikram</v>
      </c>
      <c r="Z3112" s="37" t="s">
        <v>110</v>
      </c>
      <c r="AA3112" s="60" t="s">
        <v>39</v>
      </c>
      <c r="AB3112" s="35" t="str">
        <f t="shared" si="500"/>
        <v/>
      </c>
      <c r="AC3112" s="35" t="str">
        <f t="shared" si="501"/>
        <v/>
      </c>
      <c r="AD3112" s="35" t="str">
        <f t="shared" si="502"/>
        <v/>
      </c>
      <c r="AE3112" s="44" t="str">
        <f t="shared" si="503"/>
        <v/>
      </c>
      <c r="AF3112" s="61"/>
      <c r="AG3112" s="45"/>
    </row>
    <row r="3113" spans="1:33" x14ac:dyDescent="0.2">
      <c r="A3113" s="59">
        <f>+VLOOKUP(B3113,Annuaire_roster!B:G,5,0)</f>
        <v>742</v>
      </c>
      <c r="B3113" s="78" t="s">
        <v>100</v>
      </c>
      <c r="C3113" s="65">
        <v>0.48402777777777778</v>
      </c>
      <c r="D3113" s="65">
        <v>0.375</v>
      </c>
      <c r="E3113" s="66">
        <v>0.79166666666666663</v>
      </c>
      <c r="F3113" s="66">
        <v>0.79166666666666663</v>
      </c>
      <c r="G3113" s="67"/>
      <c r="H3113" s="67"/>
      <c r="I3113" s="68">
        <v>0.10902777777777778</v>
      </c>
      <c r="J3113" s="48"/>
      <c r="K3113" s="69">
        <v>0.10902777777777778</v>
      </c>
      <c r="L3113" s="67">
        <v>0</v>
      </c>
      <c r="M3113" s="70">
        <v>0</v>
      </c>
      <c r="N3113" s="34">
        <f t="shared" si="495"/>
        <v>0.26597222222222217</v>
      </c>
      <c r="O3113" s="38">
        <f t="shared" si="496"/>
        <v>0.37499999999999994</v>
      </c>
      <c r="P3113" s="72" t="s">
        <v>94</v>
      </c>
      <c r="Q3113" s="43">
        <v>44819</v>
      </c>
      <c r="R3113" s="35">
        <f t="shared" si="497"/>
        <v>0</v>
      </c>
      <c r="S3113" s="35">
        <f t="shared" si="498"/>
        <v>0.10902777777777778</v>
      </c>
      <c r="T3113" s="10" t="str">
        <f t="shared" si="492"/>
        <v>Sem - 38</v>
      </c>
      <c r="U3113" s="10" t="str">
        <f t="shared" si="493"/>
        <v>Septembre</v>
      </c>
      <c r="V3113" s="36" t="str">
        <f t="shared" si="499"/>
        <v>2026</v>
      </c>
      <c r="W3113" s="34"/>
      <c r="X3113" s="91">
        <f t="shared" si="494"/>
        <v>0</v>
      </c>
      <c r="Y3113" s="92" t="str">
        <f>VLOOKUP('CM-CIC'!B3044,Annuaire_roster!B:F,4,0)</f>
        <v>HAOUACH Ikram</v>
      </c>
      <c r="Z3113" s="37" t="s">
        <v>110</v>
      </c>
      <c r="AA3113" s="60" t="s">
        <v>39</v>
      </c>
      <c r="AB3113" s="35" t="str">
        <f t="shared" si="500"/>
        <v/>
      </c>
      <c r="AC3113" s="35" t="str">
        <f t="shared" si="501"/>
        <v/>
      </c>
      <c r="AD3113" s="35" t="str">
        <f t="shared" si="502"/>
        <v/>
      </c>
      <c r="AE3113" s="44" t="str">
        <f t="shared" si="503"/>
        <v/>
      </c>
      <c r="AF3113" s="61"/>
      <c r="AG3113" s="45"/>
    </row>
    <row r="3114" spans="1:33" x14ac:dyDescent="0.2">
      <c r="A3114" s="59">
        <f>+VLOOKUP(B3114,Annuaire_roster!B:G,5,0)</f>
        <v>971</v>
      </c>
      <c r="B3114" s="78" t="s">
        <v>44</v>
      </c>
      <c r="C3114" s="65">
        <v>0.37083333333333335</v>
      </c>
      <c r="D3114" s="65">
        <v>0.375</v>
      </c>
      <c r="E3114" s="66">
        <v>0.79166666666666663</v>
      </c>
      <c r="F3114" s="66">
        <v>0.79166666666666663</v>
      </c>
      <c r="G3114" s="67"/>
      <c r="H3114" s="67"/>
      <c r="I3114" s="68" t="s">
        <v>63</v>
      </c>
      <c r="J3114" s="67"/>
      <c r="K3114" s="69">
        <v>0</v>
      </c>
      <c r="L3114" s="67">
        <v>0</v>
      </c>
      <c r="M3114" s="70">
        <v>0</v>
      </c>
      <c r="N3114" s="34">
        <f t="shared" si="495"/>
        <v>0.37499999999999994</v>
      </c>
      <c r="O3114" s="38">
        <f t="shared" si="496"/>
        <v>0.37499999999999994</v>
      </c>
      <c r="P3114" s="72" t="s">
        <v>94</v>
      </c>
      <c r="Q3114" s="134">
        <v>44819</v>
      </c>
      <c r="R3114" s="35">
        <f t="shared" si="497"/>
        <v>0</v>
      </c>
      <c r="S3114" s="35">
        <f t="shared" si="498"/>
        <v>0</v>
      </c>
      <c r="T3114" s="10" t="str">
        <f t="shared" si="492"/>
        <v>Sem - 38</v>
      </c>
      <c r="U3114" s="10" t="str">
        <f t="shared" si="493"/>
        <v>Septembre</v>
      </c>
      <c r="V3114" s="36" t="str">
        <f t="shared" si="499"/>
        <v>2026</v>
      </c>
      <c r="W3114" s="34"/>
      <c r="X3114" s="91">
        <f t="shared" si="494"/>
        <v>4.1666666666666519E-3</v>
      </c>
      <c r="Y3114" s="92" t="str">
        <f>VLOOKUP('CM-CIC'!B3045,Annuaire_roster!B:F,4,0)</f>
        <v>HAOUACH Ikram</v>
      </c>
      <c r="Z3114" s="37" t="s">
        <v>110</v>
      </c>
      <c r="AA3114" s="60" t="s">
        <v>39</v>
      </c>
      <c r="AB3114" s="35" t="str">
        <f t="shared" si="500"/>
        <v/>
      </c>
      <c r="AC3114" s="35" t="str">
        <f t="shared" si="501"/>
        <v/>
      </c>
      <c r="AD3114" s="35" t="str">
        <f t="shared" si="502"/>
        <v/>
      </c>
      <c r="AE3114" s="44" t="str">
        <f t="shared" si="503"/>
        <v/>
      </c>
      <c r="AF3114" s="61"/>
      <c r="AG3114" s="45"/>
    </row>
    <row r="3115" spans="1:33" x14ac:dyDescent="0.2">
      <c r="A3115" s="59">
        <f>+VLOOKUP(B3115,Annuaire_roster!B:G,5,0)</f>
        <v>1131</v>
      </c>
      <c r="B3115" s="78" t="s">
        <v>179</v>
      </c>
      <c r="C3115" s="65">
        <v>0.375</v>
      </c>
      <c r="D3115" s="65">
        <v>0.375</v>
      </c>
      <c r="E3115" s="66">
        <v>0.79166666666666663</v>
      </c>
      <c r="F3115" s="66">
        <v>0.79166666666666663</v>
      </c>
      <c r="G3115" s="67"/>
      <c r="H3115" s="67"/>
      <c r="I3115" s="68" t="s">
        <v>63</v>
      </c>
      <c r="J3115" s="48"/>
      <c r="K3115" s="69">
        <v>0</v>
      </c>
      <c r="L3115" s="67">
        <v>0</v>
      </c>
      <c r="M3115" s="70">
        <v>0</v>
      </c>
      <c r="N3115" s="34">
        <f t="shared" si="495"/>
        <v>0.37499999999999994</v>
      </c>
      <c r="O3115" s="38">
        <f t="shared" si="496"/>
        <v>0.37499999999999994</v>
      </c>
      <c r="P3115" s="72" t="s">
        <v>94</v>
      </c>
      <c r="Q3115" s="43">
        <v>44819</v>
      </c>
      <c r="R3115" s="35">
        <f t="shared" si="497"/>
        <v>0</v>
      </c>
      <c r="S3115" s="35">
        <f t="shared" si="498"/>
        <v>0</v>
      </c>
      <c r="T3115" s="10" t="str">
        <f t="shared" si="492"/>
        <v>Sem - 38</v>
      </c>
      <c r="U3115" s="10" t="str">
        <f t="shared" si="493"/>
        <v>Septembre</v>
      </c>
      <c r="V3115" s="36" t="str">
        <f t="shared" si="499"/>
        <v>2026</v>
      </c>
      <c r="W3115" s="34"/>
      <c r="X3115" s="91">
        <f t="shared" si="494"/>
        <v>0</v>
      </c>
      <c r="Y3115" s="92" t="str">
        <f>VLOOKUP('CM-CIC'!B3046,Annuaire_roster!B:F,4,0)</f>
        <v>OUAQERROUCH Nour-El Houda</v>
      </c>
      <c r="Z3115" s="37" t="s">
        <v>110</v>
      </c>
      <c r="AA3115" s="60" t="s">
        <v>39</v>
      </c>
      <c r="AB3115" s="35" t="str">
        <f t="shared" si="500"/>
        <v/>
      </c>
      <c r="AC3115" s="35" t="str">
        <f t="shared" si="501"/>
        <v/>
      </c>
      <c r="AD3115" s="35" t="str">
        <f t="shared" si="502"/>
        <v/>
      </c>
      <c r="AE3115" s="44" t="str">
        <f t="shared" si="503"/>
        <v/>
      </c>
      <c r="AF3115" s="61"/>
      <c r="AG3115" s="45"/>
    </row>
    <row r="3116" spans="1:33" x14ac:dyDescent="0.2">
      <c r="A3116" s="59">
        <f>+VLOOKUP(B3116,Annuaire_roster!B:G,5,0)</f>
        <v>1132</v>
      </c>
      <c r="B3116" s="78" t="s">
        <v>46</v>
      </c>
      <c r="C3116" s="65">
        <v>0.37430555555555556</v>
      </c>
      <c r="D3116" s="65">
        <v>0.375</v>
      </c>
      <c r="E3116" s="66">
        <v>0.79166666666666663</v>
      </c>
      <c r="F3116" s="66">
        <v>0.79166666666666663</v>
      </c>
      <c r="G3116" s="67"/>
      <c r="H3116" s="67"/>
      <c r="I3116" s="68" t="s">
        <v>63</v>
      </c>
      <c r="J3116" s="48"/>
      <c r="K3116" s="69">
        <v>0</v>
      </c>
      <c r="L3116" s="67">
        <v>0</v>
      </c>
      <c r="M3116" s="70">
        <v>0</v>
      </c>
      <c r="N3116" s="34">
        <f t="shared" si="495"/>
        <v>0.37499999999999994</v>
      </c>
      <c r="O3116" s="38">
        <f t="shared" si="496"/>
        <v>0.37499999999999994</v>
      </c>
      <c r="P3116" s="72" t="s">
        <v>94</v>
      </c>
      <c r="Q3116" s="43">
        <v>44819</v>
      </c>
      <c r="R3116" s="35">
        <f t="shared" si="497"/>
        <v>0</v>
      </c>
      <c r="S3116" s="35">
        <f t="shared" si="498"/>
        <v>0</v>
      </c>
      <c r="T3116" s="10" t="str">
        <f t="shared" si="492"/>
        <v>Sem - 38</v>
      </c>
      <c r="U3116" s="10" t="str">
        <f t="shared" si="493"/>
        <v>Septembre</v>
      </c>
      <c r="V3116" s="36" t="str">
        <f t="shared" si="499"/>
        <v>2026</v>
      </c>
      <c r="W3116" s="34"/>
      <c r="X3116" s="91">
        <f t="shared" si="494"/>
        <v>0</v>
      </c>
      <c r="Y3116" s="92" t="str">
        <f>VLOOKUP('CM-CIC'!B3047,Annuaire_roster!B:F,4,0)</f>
        <v>OUAQERROUCH Nour-El Houda</v>
      </c>
      <c r="Z3116" s="37" t="s">
        <v>110</v>
      </c>
      <c r="AA3116" s="60" t="s">
        <v>39</v>
      </c>
      <c r="AB3116" s="35" t="str">
        <f t="shared" si="500"/>
        <v/>
      </c>
      <c r="AC3116" s="35" t="str">
        <f t="shared" si="501"/>
        <v/>
      </c>
      <c r="AD3116" s="35" t="str">
        <f t="shared" si="502"/>
        <v/>
      </c>
      <c r="AE3116" s="44" t="str">
        <f t="shared" si="503"/>
        <v/>
      </c>
      <c r="AF3116" s="61"/>
      <c r="AG3116" s="45"/>
    </row>
    <row r="3117" spans="1:33" x14ac:dyDescent="0.2">
      <c r="A3117" s="59">
        <f>+VLOOKUP(B3117,Annuaire_roster!B:G,5,0)</f>
        <v>1170</v>
      </c>
      <c r="B3117" s="78" t="s">
        <v>68</v>
      </c>
      <c r="C3117" s="65">
        <v>0.37291666666666667</v>
      </c>
      <c r="D3117" s="65">
        <v>0.375</v>
      </c>
      <c r="E3117" s="66">
        <v>0.79166666666666663</v>
      </c>
      <c r="F3117" s="66">
        <v>0.79166666666666663</v>
      </c>
      <c r="G3117" s="67"/>
      <c r="H3117" s="67"/>
      <c r="I3117" s="68" t="s">
        <v>63</v>
      </c>
      <c r="J3117" s="48"/>
      <c r="K3117" s="69">
        <v>0</v>
      </c>
      <c r="L3117" s="67">
        <v>0</v>
      </c>
      <c r="M3117" s="70">
        <v>0</v>
      </c>
      <c r="N3117" s="34">
        <f t="shared" si="495"/>
        <v>0.37499999999999994</v>
      </c>
      <c r="O3117" s="38">
        <f t="shared" si="496"/>
        <v>0.37499999999999994</v>
      </c>
      <c r="P3117" s="72" t="s">
        <v>94</v>
      </c>
      <c r="Q3117" s="43">
        <v>44819</v>
      </c>
      <c r="R3117" s="35">
        <f t="shared" si="497"/>
        <v>0</v>
      </c>
      <c r="S3117" s="35">
        <f t="shared" si="498"/>
        <v>0</v>
      </c>
      <c r="T3117" s="10" t="str">
        <f t="shared" si="492"/>
        <v>Sem - 38</v>
      </c>
      <c r="U3117" s="10" t="str">
        <f t="shared" si="493"/>
        <v>Septembre</v>
      </c>
      <c r="V3117" s="36" t="str">
        <f t="shared" si="499"/>
        <v>2026</v>
      </c>
      <c r="W3117" s="34"/>
      <c r="X3117" s="91">
        <f t="shared" si="494"/>
        <v>2.0833333333333259E-3</v>
      </c>
      <c r="Y3117" s="92" t="str">
        <f>VLOOKUP('CM-CIC'!B3048,Annuaire_roster!B:F,4,0)</f>
        <v>OUAQERROUCH Nour-El Houda</v>
      </c>
      <c r="Z3117" s="37" t="s">
        <v>110</v>
      </c>
      <c r="AA3117" s="60" t="s">
        <v>39</v>
      </c>
      <c r="AB3117" s="35" t="str">
        <f t="shared" si="500"/>
        <v/>
      </c>
      <c r="AC3117" s="35" t="str">
        <f t="shared" si="501"/>
        <v/>
      </c>
      <c r="AD3117" s="35" t="str">
        <f t="shared" si="502"/>
        <v/>
      </c>
      <c r="AE3117" s="44" t="str">
        <f t="shared" si="503"/>
        <v/>
      </c>
      <c r="AF3117" s="61"/>
      <c r="AG3117" s="45"/>
    </row>
    <row r="3118" spans="1:33" x14ac:dyDescent="0.2">
      <c r="A3118" s="59">
        <f>+VLOOKUP(B3118,Annuaire_roster!B:G,5,0)</f>
        <v>1154</v>
      </c>
      <c r="B3118" s="78" t="s">
        <v>70</v>
      </c>
      <c r="C3118" s="65">
        <v>0.37291666666666667</v>
      </c>
      <c r="D3118" s="65">
        <v>0.375</v>
      </c>
      <c r="E3118" s="66">
        <v>0.79166666666666663</v>
      </c>
      <c r="F3118" s="66">
        <v>0.79166666666666663</v>
      </c>
      <c r="G3118" s="67"/>
      <c r="H3118" s="67"/>
      <c r="I3118" s="68" t="s">
        <v>63</v>
      </c>
      <c r="J3118" s="48"/>
      <c r="K3118" s="69">
        <v>0</v>
      </c>
      <c r="L3118" s="67">
        <v>0</v>
      </c>
      <c r="M3118" s="70">
        <v>0</v>
      </c>
      <c r="N3118" s="34">
        <f t="shared" si="495"/>
        <v>0.37499999999999994</v>
      </c>
      <c r="O3118" s="38">
        <f t="shared" si="496"/>
        <v>0.37499999999999994</v>
      </c>
      <c r="P3118" s="72" t="s">
        <v>94</v>
      </c>
      <c r="Q3118" s="43">
        <v>44819</v>
      </c>
      <c r="R3118" s="35">
        <f t="shared" si="497"/>
        <v>0</v>
      </c>
      <c r="S3118" s="35">
        <f t="shared" si="498"/>
        <v>0</v>
      </c>
      <c r="T3118" s="10" t="str">
        <f t="shared" si="492"/>
        <v>Sem - 38</v>
      </c>
      <c r="U3118" s="10" t="str">
        <f t="shared" si="493"/>
        <v>Septembre</v>
      </c>
      <c r="V3118" s="36" t="str">
        <f t="shared" si="499"/>
        <v>2026</v>
      </c>
      <c r="W3118" s="34"/>
      <c r="X3118" s="91">
        <f t="shared" si="494"/>
        <v>2.0833333333333259E-3</v>
      </c>
      <c r="Y3118" s="92" t="str">
        <f>VLOOKUP('CM-CIC'!B3049,Annuaire_roster!B:F,4,0)</f>
        <v>HAOUACH Ikram</v>
      </c>
      <c r="Z3118" s="37" t="s">
        <v>110</v>
      </c>
      <c r="AA3118" s="60" t="s">
        <v>39</v>
      </c>
      <c r="AB3118" s="35" t="str">
        <f t="shared" si="500"/>
        <v/>
      </c>
      <c r="AC3118" s="35" t="str">
        <f t="shared" si="501"/>
        <v/>
      </c>
      <c r="AD3118" s="35" t="str">
        <f t="shared" si="502"/>
        <v/>
      </c>
      <c r="AE3118" s="44" t="str">
        <f t="shared" si="503"/>
        <v/>
      </c>
      <c r="AF3118" s="61"/>
      <c r="AG3118" s="45"/>
    </row>
    <row r="3119" spans="1:33" x14ac:dyDescent="0.2">
      <c r="A3119" s="59">
        <f>+VLOOKUP(B3119,Annuaire_roster!B:G,5,0)</f>
        <v>1396</v>
      </c>
      <c r="B3119" s="78" t="s">
        <v>143</v>
      </c>
      <c r="C3119" s="65">
        <v>0.375</v>
      </c>
      <c r="D3119" s="65">
        <v>0.375</v>
      </c>
      <c r="E3119" s="66">
        <v>0.79166666666666663</v>
      </c>
      <c r="F3119" s="66">
        <v>0.79166666666666663</v>
      </c>
      <c r="G3119" s="67"/>
      <c r="H3119" s="67"/>
      <c r="I3119" s="68" t="s">
        <v>63</v>
      </c>
      <c r="J3119" s="67"/>
      <c r="K3119" s="69">
        <v>0</v>
      </c>
      <c r="L3119" s="67">
        <v>0</v>
      </c>
      <c r="M3119" s="70">
        <v>0</v>
      </c>
      <c r="N3119" s="34">
        <f t="shared" si="495"/>
        <v>0.37499999999999994</v>
      </c>
      <c r="O3119" s="38">
        <f t="shared" si="496"/>
        <v>0.37499999999999994</v>
      </c>
      <c r="P3119" s="72" t="s">
        <v>94</v>
      </c>
      <c r="Q3119" s="134">
        <v>44819</v>
      </c>
      <c r="R3119" s="35">
        <f t="shared" si="497"/>
        <v>0</v>
      </c>
      <c r="S3119" s="35">
        <f t="shared" si="498"/>
        <v>0</v>
      </c>
      <c r="T3119" s="10" t="str">
        <f t="shared" si="492"/>
        <v>Sem - 38</v>
      </c>
      <c r="U3119" s="10" t="str">
        <f t="shared" si="493"/>
        <v>Septembre</v>
      </c>
      <c r="V3119" s="36" t="str">
        <f t="shared" si="499"/>
        <v>2026</v>
      </c>
      <c r="W3119" s="34"/>
      <c r="X3119" s="91">
        <f t="shared" si="494"/>
        <v>0</v>
      </c>
      <c r="Y3119" s="92" t="str">
        <f>VLOOKUP('CM-CIC'!B3050,Annuaire_roster!B:F,4,0)</f>
        <v>OUAQERROUCH Nour-El Houda</v>
      </c>
      <c r="Z3119" s="37" t="s">
        <v>110</v>
      </c>
      <c r="AA3119" s="60" t="s">
        <v>39</v>
      </c>
      <c r="AB3119" s="35" t="str">
        <f t="shared" si="500"/>
        <v/>
      </c>
      <c r="AC3119" s="35" t="str">
        <f t="shared" si="501"/>
        <v/>
      </c>
      <c r="AD3119" s="35" t="str">
        <f t="shared" si="502"/>
        <v/>
      </c>
      <c r="AE3119" s="44" t="str">
        <f t="shared" si="503"/>
        <v/>
      </c>
      <c r="AF3119" s="61"/>
      <c r="AG3119" s="45"/>
    </row>
    <row r="3120" spans="1:33" x14ac:dyDescent="0.2">
      <c r="A3120" s="59">
        <f>+VLOOKUP(B3120,Annuaire_roster!B:G,5,0)</f>
        <v>1442</v>
      </c>
      <c r="B3120" s="78" t="s">
        <v>152</v>
      </c>
      <c r="C3120" s="65">
        <v>0.37361111111111112</v>
      </c>
      <c r="D3120" s="65">
        <v>0.375</v>
      </c>
      <c r="E3120" s="66">
        <v>0.79166666666666663</v>
      </c>
      <c r="F3120" s="66">
        <v>0.79166666666666663</v>
      </c>
      <c r="G3120" s="67"/>
      <c r="H3120" s="67"/>
      <c r="I3120" s="68" t="s">
        <v>63</v>
      </c>
      <c r="J3120" s="48"/>
      <c r="K3120" s="69">
        <v>0</v>
      </c>
      <c r="L3120" s="67">
        <v>0</v>
      </c>
      <c r="M3120" s="70">
        <v>0</v>
      </c>
      <c r="N3120" s="34">
        <f t="shared" si="495"/>
        <v>0.37499999999999994</v>
      </c>
      <c r="O3120" s="38">
        <f t="shared" si="496"/>
        <v>0.37499999999999994</v>
      </c>
      <c r="P3120" s="72" t="s">
        <v>94</v>
      </c>
      <c r="Q3120" s="43">
        <v>44819</v>
      </c>
      <c r="R3120" s="35">
        <f t="shared" si="497"/>
        <v>0</v>
      </c>
      <c r="S3120" s="35">
        <f t="shared" si="498"/>
        <v>0</v>
      </c>
      <c r="T3120" s="10" t="str">
        <f t="shared" si="492"/>
        <v>Sem - 38</v>
      </c>
      <c r="U3120" s="10" t="str">
        <f t="shared" si="493"/>
        <v>Septembre</v>
      </c>
      <c r="V3120" s="36" t="str">
        <f t="shared" si="499"/>
        <v>2026</v>
      </c>
      <c r="W3120" s="34"/>
      <c r="X3120" s="91">
        <f t="shared" si="494"/>
        <v>1.388888888888884E-3</v>
      </c>
      <c r="Y3120" s="92" t="str">
        <f>VLOOKUP('CM-CIC'!B3051,Annuaire_roster!B:F,4,0)</f>
        <v>OUAQERROUCH Nour-El Houda</v>
      </c>
      <c r="Z3120" s="37" t="s">
        <v>110</v>
      </c>
      <c r="AA3120" s="60" t="s">
        <v>39</v>
      </c>
      <c r="AB3120" s="35" t="str">
        <f t="shared" si="500"/>
        <v/>
      </c>
      <c r="AC3120" s="35" t="str">
        <f t="shared" si="501"/>
        <v/>
      </c>
      <c r="AD3120" s="35" t="str">
        <f t="shared" si="502"/>
        <v/>
      </c>
      <c r="AE3120" s="44" t="str">
        <f t="shared" si="503"/>
        <v/>
      </c>
      <c r="AF3120" s="61"/>
      <c r="AG3120" s="45"/>
    </row>
    <row r="3121" spans="1:33" x14ac:dyDescent="0.2">
      <c r="A3121" s="59">
        <f>+VLOOKUP(B3121,Annuaire_roster!B:G,5,0)</f>
        <v>1444</v>
      </c>
      <c r="B3121" s="78" t="s">
        <v>153</v>
      </c>
      <c r="C3121" s="65"/>
      <c r="D3121" s="65">
        <v>0.375</v>
      </c>
      <c r="E3121" s="66"/>
      <c r="F3121" s="66">
        <v>0.79166666666666663</v>
      </c>
      <c r="G3121" s="67"/>
      <c r="H3121" s="67"/>
      <c r="I3121" s="68" t="s">
        <v>63</v>
      </c>
      <c r="J3121" s="48"/>
      <c r="K3121" s="69">
        <v>0</v>
      </c>
      <c r="L3121" s="67">
        <v>0</v>
      </c>
      <c r="M3121" s="70" t="s">
        <v>187</v>
      </c>
      <c r="N3121" s="34" t="str">
        <f t="shared" si="495"/>
        <v/>
      </c>
      <c r="O3121" s="38">
        <f t="shared" si="496"/>
        <v>0.37499999999999994</v>
      </c>
      <c r="P3121" s="72" t="s">
        <v>94</v>
      </c>
      <c r="Q3121" s="43">
        <v>44819</v>
      </c>
      <c r="R3121" s="35">
        <f t="shared" si="497"/>
        <v>0.37499999999999994</v>
      </c>
      <c r="S3121" s="35">
        <f t="shared" si="498"/>
        <v>0.37499999999999994</v>
      </c>
      <c r="T3121" s="10" t="str">
        <f t="shared" si="492"/>
        <v>Sem - 38</v>
      </c>
      <c r="U3121" s="10" t="str">
        <f t="shared" si="493"/>
        <v>Septembre</v>
      </c>
      <c r="V3121" s="36" t="str">
        <f t="shared" si="499"/>
        <v>2026</v>
      </c>
      <c r="W3121" s="34"/>
      <c r="X3121" s="91">
        <f t="shared" si="494"/>
        <v>0</v>
      </c>
      <c r="Y3121" s="92" t="str">
        <f>VLOOKUP('CM-CIC'!B3052,Annuaire_roster!B:F,4,0)</f>
        <v>HAOUACH Ikram</v>
      </c>
      <c r="Z3121" s="37" t="s">
        <v>110</v>
      </c>
      <c r="AA3121" s="60" t="s">
        <v>39</v>
      </c>
      <c r="AB3121" s="35" t="str">
        <f t="shared" si="500"/>
        <v/>
      </c>
      <c r="AC3121" s="35" t="str">
        <f t="shared" si="501"/>
        <v/>
      </c>
      <c r="AD3121" s="35" t="str">
        <f t="shared" si="502"/>
        <v/>
      </c>
      <c r="AE3121" s="44" t="str">
        <f t="shared" si="503"/>
        <v/>
      </c>
      <c r="AF3121" s="61"/>
      <c r="AG3121" s="45"/>
    </row>
    <row r="3122" spans="1:33" x14ac:dyDescent="0.2">
      <c r="A3122" s="59">
        <f>+VLOOKUP(B3122,Annuaire_roster!B:G,5,0)</f>
        <v>1443</v>
      </c>
      <c r="B3122" s="78" t="s">
        <v>154</v>
      </c>
      <c r="C3122" s="65">
        <v>0.37083333333333335</v>
      </c>
      <c r="D3122" s="65">
        <v>0.375</v>
      </c>
      <c r="E3122" s="66">
        <v>0.79166666666666663</v>
      </c>
      <c r="F3122" s="66">
        <v>0.79166666666666663</v>
      </c>
      <c r="G3122" s="67"/>
      <c r="H3122" s="67"/>
      <c r="I3122" s="68" t="s">
        <v>63</v>
      </c>
      <c r="J3122" s="48"/>
      <c r="K3122" s="69">
        <v>0</v>
      </c>
      <c r="L3122" s="67">
        <v>0</v>
      </c>
      <c r="M3122" s="70">
        <v>0</v>
      </c>
      <c r="N3122" s="34">
        <f t="shared" si="495"/>
        <v>0.37499999999999994</v>
      </c>
      <c r="O3122" s="38">
        <f t="shared" si="496"/>
        <v>0.37499999999999994</v>
      </c>
      <c r="P3122" s="72" t="s">
        <v>94</v>
      </c>
      <c r="Q3122" s="43">
        <v>44819</v>
      </c>
      <c r="R3122" s="35">
        <f t="shared" si="497"/>
        <v>0</v>
      </c>
      <c r="S3122" s="35">
        <f t="shared" si="498"/>
        <v>0</v>
      </c>
      <c r="T3122" s="10" t="str">
        <f t="shared" si="492"/>
        <v>Sem - 38</v>
      </c>
      <c r="U3122" s="10" t="str">
        <f t="shared" si="493"/>
        <v>Septembre</v>
      </c>
      <c r="V3122" s="36" t="str">
        <f t="shared" si="499"/>
        <v>2026</v>
      </c>
      <c r="W3122" s="34"/>
      <c r="X3122" s="91">
        <f t="shared" si="494"/>
        <v>4.1666666666666519E-3</v>
      </c>
      <c r="Y3122" s="92" t="str">
        <f>VLOOKUP('CM-CIC'!B3053,Annuaire_roster!B:F,4,0)</f>
        <v>OUAQERROUCH Nour-El Houda</v>
      </c>
      <c r="Z3122" s="37" t="s">
        <v>110</v>
      </c>
      <c r="AA3122" s="60" t="s">
        <v>39</v>
      </c>
      <c r="AB3122" s="35" t="str">
        <f t="shared" si="500"/>
        <v/>
      </c>
      <c r="AC3122" s="35" t="str">
        <f t="shared" si="501"/>
        <v/>
      </c>
      <c r="AD3122" s="35" t="str">
        <f t="shared" si="502"/>
        <v/>
      </c>
      <c r="AE3122" s="44" t="str">
        <f t="shared" si="503"/>
        <v/>
      </c>
      <c r="AF3122" s="61"/>
      <c r="AG3122" s="45"/>
    </row>
    <row r="3123" spans="1:33" x14ac:dyDescent="0.2">
      <c r="A3123" s="59">
        <f>+VLOOKUP(B3123,Annuaire_roster!B:G,5,0)</f>
        <v>1485</v>
      </c>
      <c r="B3123" s="78" t="s">
        <v>178</v>
      </c>
      <c r="C3123" s="65">
        <v>0.37222222222222223</v>
      </c>
      <c r="D3123" s="65">
        <v>0.375</v>
      </c>
      <c r="E3123" s="66">
        <v>0.79166666666666663</v>
      </c>
      <c r="F3123" s="66">
        <v>0.79166666666666663</v>
      </c>
      <c r="G3123" s="67"/>
      <c r="H3123" s="67"/>
      <c r="I3123" s="68" t="s">
        <v>63</v>
      </c>
      <c r="J3123" s="48"/>
      <c r="K3123" s="69">
        <v>0</v>
      </c>
      <c r="L3123" s="67">
        <v>0</v>
      </c>
      <c r="M3123" s="70">
        <v>0</v>
      </c>
      <c r="N3123" s="34">
        <f t="shared" si="495"/>
        <v>0.37499999999999994</v>
      </c>
      <c r="O3123" s="38">
        <f t="shared" si="496"/>
        <v>0.37499999999999994</v>
      </c>
      <c r="P3123" s="72" t="s">
        <v>94</v>
      </c>
      <c r="Q3123" s="43">
        <v>44819</v>
      </c>
      <c r="R3123" s="35">
        <f t="shared" si="497"/>
        <v>0</v>
      </c>
      <c r="S3123" s="35">
        <f t="shared" si="498"/>
        <v>0</v>
      </c>
      <c r="T3123" s="10" t="str">
        <f t="shared" si="492"/>
        <v>Sem - 38</v>
      </c>
      <c r="U3123" s="10" t="str">
        <f t="shared" si="493"/>
        <v>Septembre</v>
      </c>
      <c r="V3123" s="36" t="str">
        <f t="shared" si="499"/>
        <v>2026</v>
      </c>
      <c r="W3123" s="34"/>
      <c r="X3123" s="91">
        <f t="shared" si="494"/>
        <v>2.7777777777777679E-3</v>
      </c>
      <c r="Y3123" s="92" t="str">
        <f>VLOOKUP('CM-CIC'!B3054,Annuaire_roster!B:F,4,0)</f>
        <v>OUAQERROUCH Nour-El Houda</v>
      </c>
      <c r="Z3123" s="37" t="s">
        <v>110</v>
      </c>
      <c r="AA3123" s="60" t="s">
        <v>39</v>
      </c>
      <c r="AB3123" s="35" t="str">
        <f t="shared" si="500"/>
        <v/>
      </c>
      <c r="AC3123" s="35" t="str">
        <f t="shared" si="501"/>
        <v/>
      </c>
      <c r="AD3123" s="35" t="str">
        <f t="shared" si="502"/>
        <v/>
      </c>
      <c r="AE3123" s="44" t="str">
        <f t="shared" si="503"/>
        <v/>
      </c>
      <c r="AF3123" s="61"/>
      <c r="AG3123" s="45"/>
    </row>
    <row r="3124" spans="1:33" x14ac:dyDescent="0.2">
      <c r="A3124" s="59">
        <f>+VLOOKUP(B3124,Annuaire_roster!B:G,5,0)</f>
        <v>1498</v>
      </c>
      <c r="B3124" s="78" t="s">
        <v>180</v>
      </c>
      <c r="C3124" s="65">
        <v>0.37430555555555556</v>
      </c>
      <c r="D3124" s="65">
        <v>0.375</v>
      </c>
      <c r="E3124" s="66">
        <v>0.79166666666666663</v>
      </c>
      <c r="F3124" s="66">
        <v>0.79166666666666663</v>
      </c>
      <c r="G3124" s="67"/>
      <c r="H3124" s="67"/>
      <c r="I3124" s="68" t="s">
        <v>63</v>
      </c>
      <c r="J3124" s="48"/>
      <c r="K3124" s="69">
        <v>0</v>
      </c>
      <c r="L3124" s="67">
        <v>0</v>
      </c>
      <c r="M3124" s="70">
        <v>0</v>
      </c>
      <c r="N3124" s="34">
        <f t="shared" si="495"/>
        <v>0.37499999999999994</v>
      </c>
      <c r="O3124" s="38">
        <f t="shared" si="496"/>
        <v>0.37499999999999994</v>
      </c>
      <c r="P3124" s="72" t="s">
        <v>94</v>
      </c>
      <c r="Q3124" s="43">
        <v>44819</v>
      </c>
      <c r="R3124" s="35">
        <f t="shared" si="497"/>
        <v>0</v>
      </c>
      <c r="S3124" s="35">
        <f t="shared" si="498"/>
        <v>0</v>
      </c>
      <c r="T3124" s="10" t="str">
        <f t="shared" si="492"/>
        <v>Sem - 38</v>
      </c>
      <c r="U3124" s="10" t="str">
        <f t="shared" si="493"/>
        <v>Septembre</v>
      </c>
      <c r="V3124" s="36" t="str">
        <f t="shared" si="499"/>
        <v>2026</v>
      </c>
      <c r="W3124" s="34"/>
      <c r="X3124" s="91">
        <f t="shared" si="494"/>
        <v>0</v>
      </c>
      <c r="Y3124" s="92" t="str">
        <f>VLOOKUP('CM-CIC'!B3055,Annuaire_roster!B:F,4,0)</f>
        <v>OUAQERROUCH Nour-El Houda</v>
      </c>
      <c r="Z3124" s="37" t="s">
        <v>110</v>
      </c>
      <c r="AA3124" s="60" t="s">
        <v>39</v>
      </c>
      <c r="AB3124" s="35" t="str">
        <f t="shared" si="500"/>
        <v/>
      </c>
      <c r="AC3124" s="35" t="str">
        <f t="shared" si="501"/>
        <v/>
      </c>
      <c r="AD3124" s="35" t="str">
        <f t="shared" si="502"/>
        <v/>
      </c>
      <c r="AE3124" s="44" t="str">
        <f t="shared" si="503"/>
        <v/>
      </c>
      <c r="AF3124" s="61"/>
      <c r="AG3124" s="45"/>
    </row>
    <row r="3125" spans="1:33" x14ac:dyDescent="0.2">
      <c r="A3125" s="59">
        <f>+VLOOKUP(B3125,Annuaire_roster!B:G,5,0)</f>
        <v>669</v>
      </c>
      <c r="B3125" s="78" t="s">
        <v>99</v>
      </c>
      <c r="C3125" s="65">
        <v>0.4152777777777778</v>
      </c>
      <c r="D3125" s="65">
        <v>0.41666666666666669</v>
      </c>
      <c r="E3125" s="66">
        <v>0.83333333333333337</v>
      </c>
      <c r="F3125" s="66">
        <v>0.83333333333333337</v>
      </c>
      <c r="G3125" s="67"/>
      <c r="H3125" s="67"/>
      <c r="I3125" s="68" t="s">
        <v>63</v>
      </c>
      <c r="J3125" s="48"/>
      <c r="K3125" s="69">
        <v>0</v>
      </c>
      <c r="L3125" s="67">
        <v>0</v>
      </c>
      <c r="M3125" s="70">
        <v>0</v>
      </c>
      <c r="N3125" s="34">
        <f t="shared" si="495"/>
        <v>0.375</v>
      </c>
      <c r="O3125" s="38">
        <f t="shared" si="496"/>
        <v>0.375</v>
      </c>
      <c r="P3125" s="72" t="s">
        <v>94</v>
      </c>
      <c r="Q3125" s="43">
        <v>44819</v>
      </c>
      <c r="R3125" s="35">
        <f t="shared" si="497"/>
        <v>0</v>
      </c>
      <c r="S3125" s="35">
        <f t="shared" si="498"/>
        <v>0</v>
      </c>
      <c r="T3125" s="10" t="str">
        <f t="shared" si="492"/>
        <v>Sem - 38</v>
      </c>
      <c r="U3125" s="10" t="str">
        <f t="shared" si="493"/>
        <v>Septembre</v>
      </c>
      <c r="V3125" s="36" t="str">
        <f t="shared" si="499"/>
        <v>2026</v>
      </c>
      <c r="W3125" s="34"/>
      <c r="X3125" s="91">
        <f t="shared" si="494"/>
        <v>1.388888888888884E-3</v>
      </c>
      <c r="Y3125" s="92" t="str">
        <f>VLOOKUP('CM-CIC'!B3056,Annuaire_roster!B:F,4,0)</f>
        <v>HAOUACH Ikram</v>
      </c>
      <c r="Z3125" s="37" t="s">
        <v>110</v>
      </c>
      <c r="AA3125" s="60" t="s">
        <v>39</v>
      </c>
      <c r="AB3125" s="35" t="str">
        <f t="shared" si="500"/>
        <v/>
      </c>
      <c r="AC3125" s="35" t="str">
        <f t="shared" si="501"/>
        <v/>
      </c>
      <c r="AD3125" s="35" t="str">
        <f t="shared" si="502"/>
        <v/>
      </c>
      <c r="AE3125" s="44" t="str">
        <f t="shared" si="503"/>
        <v/>
      </c>
      <c r="AF3125" s="61"/>
      <c r="AG3125" s="45"/>
    </row>
    <row r="3126" spans="1:33" x14ac:dyDescent="0.2">
      <c r="A3126" s="59">
        <f>+VLOOKUP(B3126,Annuaire_roster!B:G,5,0)</f>
        <v>1008</v>
      </c>
      <c r="B3126" s="78" t="s">
        <v>104</v>
      </c>
      <c r="C3126" s="65">
        <v>0.41319444444444442</v>
      </c>
      <c r="D3126" s="65">
        <v>0.41666666666666669</v>
      </c>
      <c r="E3126" s="66">
        <v>0.83333333333333337</v>
      </c>
      <c r="F3126" s="66">
        <v>0.83333333333333337</v>
      </c>
      <c r="G3126" s="67"/>
      <c r="H3126" s="67"/>
      <c r="I3126" s="68" t="s">
        <v>63</v>
      </c>
      <c r="J3126" s="48"/>
      <c r="K3126" s="69">
        <v>0</v>
      </c>
      <c r="L3126" s="67">
        <v>0</v>
      </c>
      <c r="M3126" s="70">
        <v>0</v>
      </c>
      <c r="N3126" s="34">
        <f t="shared" si="495"/>
        <v>0.375</v>
      </c>
      <c r="O3126" s="38">
        <f t="shared" si="496"/>
        <v>0.375</v>
      </c>
      <c r="P3126" s="72" t="s">
        <v>94</v>
      </c>
      <c r="Q3126" s="43">
        <v>44819</v>
      </c>
      <c r="R3126" s="35">
        <f t="shared" si="497"/>
        <v>0</v>
      </c>
      <c r="S3126" s="35">
        <f t="shared" si="498"/>
        <v>0</v>
      </c>
      <c r="T3126" s="10" t="str">
        <f t="shared" si="492"/>
        <v>Sem - 38</v>
      </c>
      <c r="U3126" s="10" t="str">
        <f t="shared" si="493"/>
        <v>Septembre</v>
      </c>
      <c r="V3126" s="36" t="str">
        <f t="shared" si="499"/>
        <v>2026</v>
      </c>
      <c r="W3126" s="34"/>
      <c r="X3126" s="91">
        <f t="shared" si="494"/>
        <v>3.4722222222222099E-3</v>
      </c>
      <c r="Y3126" s="92" t="str">
        <f>VLOOKUP('CM-CIC'!B3057,Annuaire_roster!B:F,4,0)</f>
        <v>HAOUACH Ikram</v>
      </c>
      <c r="Z3126" s="37" t="s">
        <v>110</v>
      </c>
      <c r="AA3126" s="60" t="s">
        <v>39</v>
      </c>
      <c r="AB3126" s="35" t="str">
        <f t="shared" si="500"/>
        <v/>
      </c>
      <c r="AC3126" s="35" t="str">
        <f t="shared" si="501"/>
        <v/>
      </c>
      <c r="AD3126" s="35" t="str">
        <f t="shared" si="502"/>
        <v/>
      </c>
      <c r="AE3126" s="44" t="str">
        <f t="shared" si="503"/>
        <v/>
      </c>
      <c r="AF3126" s="61"/>
      <c r="AG3126" s="45"/>
    </row>
    <row r="3127" spans="1:33" x14ac:dyDescent="0.2">
      <c r="A3127" s="59">
        <f>+VLOOKUP(B3127,Annuaire_roster!B:G,5,0)</f>
        <v>1274</v>
      </c>
      <c r="B3127" s="78" t="s">
        <v>160</v>
      </c>
      <c r="C3127" s="65">
        <v>0.41597222222222224</v>
      </c>
      <c r="D3127" s="65">
        <v>0.41666666666666669</v>
      </c>
      <c r="E3127" s="66">
        <v>0.83333333333333337</v>
      </c>
      <c r="F3127" s="66">
        <v>0.83333333333333337</v>
      </c>
      <c r="G3127" s="67"/>
      <c r="H3127" s="67"/>
      <c r="I3127" s="68" t="s">
        <v>63</v>
      </c>
      <c r="J3127" s="67"/>
      <c r="K3127" s="69">
        <v>0</v>
      </c>
      <c r="L3127" s="67">
        <v>0</v>
      </c>
      <c r="M3127" s="70">
        <v>0</v>
      </c>
      <c r="N3127" s="34">
        <f t="shared" si="495"/>
        <v>0.375</v>
      </c>
      <c r="O3127" s="38">
        <f t="shared" si="496"/>
        <v>0.375</v>
      </c>
      <c r="P3127" s="72" t="s">
        <v>94</v>
      </c>
      <c r="Q3127" s="134">
        <v>44819</v>
      </c>
      <c r="R3127" s="35">
        <f t="shared" si="497"/>
        <v>0</v>
      </c>
      <c r="S3127" s="35">
        <f t="shared" si="498"/>
        <v>0</v>
      </c>
      <c r="T3127" s="10" t="str">
        <f t="shared" si="492"/>
        <v>Sem - 38</v>
      </c>
      <c r="U3127" s="10" t="str">
        <f t="shared" si="493"/>
        <v>Septembre</v>
      </c>
      <c r="V3127" s="36" t="str">
        <f t="shared" si="499"/>
        <v>2026</v>
      </c>
      <c r="W3127" s="34"/>
      <c r="X3127" s="91">
        <f t="shared" si="494"/>
        <v>0</v>
      </c>
      <c r="Y3127" s="92" t="str">
        <f>VLOOKUP('CM-CIC'!B3058,Annuaire_roster!B:F,4,0)</f>
        <v>HAOUACH Ikram</v>
      </c>
      <c r="Z3127" s="37" t="s">
        <v>110</v>
      </c>
      <c r="AA3127" s="60" t="s">
        <v>39</v>
      </c>
      <c r="AB3127" s="35" t="str">
        <f t="shared" si="500"/>
        <v/>
      </c>
      <c r="AC3127" s="35" t="str">
        <f t="shared" si="501"/>
        <v/>
      </c>
      <c r="AD3127" s="35" t="str">
        <f t="shared" si="502"/>
        <v/>
      </c>
      <c r="AE3127" s="44" t="str">
        <f t="shared" si="503"/>
        <v/>
      </c>
      <c r="AF3127" s="61"/>
      <c r="AG3127" s="45"/>
    </row>
    <row r="3128" spans="1:33" x14ac:dyDescent="0.2">
      <c r="A3128" s="59">
        <f>+VLOOKUP(B3128,Annuaire_roster!B:G,5,0)</f>
        <v>1463</v>
      </c>
      <c r="B3128" s="78" t="s">
        <v>163</v>
      </c>
      <c r="C3128" s="65">
        <v>0.41666666666666669</v>
      </c>
      <c r="D3128" s="65">
        <v>0.41666666666666669</v>
      </c>
      <c r="E3128" s="66">
        <v>0.83333333333333337</v>
      </c>
      <c r="F3128" s="66">
        <v>0.83333333333333337</v>
      </c>
      <c r="G3128" s="67"/>
      <c r="H3128" s="67"/>
      <c r="I3128" s="68" t="s">
        <v>63</v>
      </c>
      <c r="J3128" s="48"/>
      <c r="K3128" s="69">
        <v>0</v>
      </c>
      <c r="L3128" s="67">
        <v>0</v>
      </c>
      <c r="M3128" s="70">
        <v>0</v>
      </c>
      <c r="N3128" s="34">
        <f t="shared" si="495"/>
        <v>0.375</v>
      </c>
      <c r="O3128" s="38">
        <f t="shared" si="496"/>
        <v>0.375</v>
      </c>
      <c r="P3128" s="72" t="s">
        <v>94</v>
      </c>
      <c r="Q3128" s="43">
        <v>44819</v>
      </c>
      <c r="R3128" s="35">
        <f t="shared" si="497"/>
        <v>0</v>
      </c>
      <c r="S3128" s="35">
        <f t="shared" si="498"/>
        <v>0</v>
      </c>
      <c r="T3128" s="10" t="str">
        <f t="shared" si="492"/>
        <v>Sem - 38</v>
      </c>
      <c r="U3128" s="10" t="str">
        <f t="shared" si="493"/>
        <v>Septembre</v>
      </c>
      <c r="V3128" s="36" t="str">
        <f t="shared" si="499"/>
        <v>2026</v>
      </c>
      <c r="W3128" s="34"/>
      <c r="X3128" s="91">
        <f t="shared" si="494"/>
        <v>0</v>
      </c>
      <c r="Y3128" s="92" t="str">
        <f>VLOOKUP('CM-CIC'!B3059,Annuaire_roster!B:F,4,0)</f>
        <v>OUAQERROUCH Nour-El Houda</v>
      </c>
      <c r="Z3128" s="37" t="s">
        <v>110</v>
      </c>
      <c r="AA3128" s="60" t="s">
        <v>39</v>
      </c>
      <c r="AB3128" s="35" t="str">
        <f t="shared" si="500"/>
        <v/>
      </c>
      <c r="AC3128" s="35" t="str">
        <f t="shared" si="501"/>
        <v/>
      </c>
      <c r="AD3128" s="35" t="str">
        <f t="shared" si="502"/>
        <v/>
      </c>
      <c r="AE3128" s="44" t="str">
        <f t="shared" si="503"/>
        <v/>
      </c>
      <c r="AF3128" s="61"/>
      <c r="AG3128" s="45"/>
    </row>
    <row r="3129" spans="1:33" x14ac:dyDescent="0.2">
      <c r="A3129" s="59">
        <f>+VLOOKUP(B3129,Annuaire_roster!B:G,5,0)</f>
        <v>1388</v>
      </c>
      <c r="B3129" s="78" t="s">
        <v>125</v>
      </c>
      <c r="C3129" s="65">
        <v>0.41597222222222224</v>
      </c>
      <c r="D3129" s="65">
        <v>0.41666666666666669</v>
      </c>
      <c r="E3129" s="66">
        <v>0.83333333333333337</v>
      </c>
      <c r="F3129" s="66">
        <v>0.83333333333333337</v>
      </c>
      <c r="G3129" s="67"/>
      <c r="H3129" s="67"/>
      <c r="I3129" s="68" t="s">
        <v>63</v>
      </c>
      <c r="J3129" s="67"/>
      <c r="K3129" s="69">
        <v>0</v>
      </c>
      <c r="L3129" s="67">
        <v>0</v>
      </c>
      <c r="M3129" s="70">
        <v>0</v>
      </c>
      <c r="N3129" s="34">
        <f t="shared" si="495"/>
        <v>0.375</v>
      </c>
      <c r="O3129" s="38">
        <f t="shared" si="496"/>
        <v>0.375</v>
      </c>
      <c r="P3129" s="72" t="s">
        <v>94</v>
      </c>
      <c r="Q3129" s="134">
        <v>44819</v>
      </c>
      <c r="R3129" s="35">
        <f t="shared" si="497"/>
        <v>0</v>
      </c>
      <c r="S3129" s="35">
        <f t="shared" si="498"/>
        <v>0</v>
      </c>
      <c r="T3129" s="10" t="str">
        <f t="shared" si="492"/>
        <v>Sem - 38</v>
      </c>
      <c r="U3129" s="10" t="str">
        <f t="shared" si="493"/>
        <v>Septembre</v>
      </c>
      <c r="V3129" s="36" t="str">
        <f t="shared" si="499"/>
        <v>2026</v>
      </c>
      <c r="W3129" s="34"/>
      <c r="X3129" s="91">
        <f t="shared" si="494"/>
        <v>0</v>
      </c>
      <c r="Y3129" s="92" t="str">
        <f>VLOOKUP('CM-CIC'!B3060,Annuaire_roster!B:F,4,0)</f>
        <v>HAOUACH Ikram</v>
      </c>
      <c r="Z3129" s="37" t="s">
        <v>110</v>
      </c>
      <c r="AA3129" s="60" t="s">
        <v>39</v>
      </c>
      <c r="AB3129" s="35" t="str">
        <f t="shared" si="500"/>
        <v/>
      </c>
      <c r="AC3129" s="35" t="str">
        <f t="shared" si="501"/>
        <v/>
      </c>
      <c r="AD3129" s="35" t="str">
        <f t="shared" si="502"/>
        <v/>
      </c>
      <c r="AE3129" s="44" t="str">
        <f t="shared" si="503"/>
        <v/>
      </c>
      <c r="AF3129" s="61"/>
      <c r="AG3129" s="45"/>
    </row>
    <row r="3130" spans="1:33" x14ac:dyDescent="0.2">
      <c r="A3130" s="59">
        <f>+VLOOKUP(B3130,Annuaire_roster!B:G,5,0)</f>
        <v>949</v>
      </c>
      <c r="B3130" s="78" t="s">
        <v>102</v>
      </c>
      <c r="C3130" s="65"/>
      <c r="D3130" s="65" t="s">
        <v>188</v>
      </c>
      <c r="E3130" s="66"/>
      <c r="F3130" s="66" t="s">
        <v>188</v>
      </c>
      <c r="G3130" s="67"/>
      <c r="H3130" s="67"/>
      <c r="I3130" s="68" t="s">
        <v>63</v>
      </c>
      <c r="J3130" s="67"/>
      <c r="K3130" s="69">
        <v>0</v>
      </c>
      <c r="L3130" s="67">
        <v>0</v>
      </c>
      <c r="M3130" s="70">
        <v>0</v>
      </c>
      <c r="N3130" s="34" t="str">
        <f t="shared" si="495"/>
        <v/>
      </c>
      <c r="O3130" s="38">
        <f t="shared" si="496"/>
        <v>0</v>
      </c>
      <c r="P3130" s="72" t="s">
        <v>94</v>
      </c>
      <c r="Q3130" s="134">
        <v>44819</v>
      </c>
      <c r="R3130" s="35">
        <f t="shared" si="497"/>
        <v>0</v>
      </c>
      <c r="S3130" s="35">
        <f t="shared" si="498"/>
        <v>0</v>
      </c>
      <c r="T3130" s="10" t="str">
        <f t="shared" si="492"/>
        <v>Sem - 38</v>
      </c>
      <c r="U3130" s="10" t="str">
        <f t="shared" si="493"/>
        <v>Septembre</v>
      </c>
      <c r="V3130" s="36" t="str">
        <f t="shared" si="499"/>
        <v>2026</v>
      </c>
      <c r="W3130" s="34"/>
      <c r="X3130" s="91">
        <f t="shared" si="494"/>
        <v>0</v>
      </c>
      <c r="Y3130" s="92" t="str">
        <f>VLOOKUP('CM-CIC'!B3061,Annuaire_roster!B:F,4,0)</f>
        <v>OUAQERROUCH Nour-El Houda</v>
      </c>
      <c r="Z3130" s="37" t="s">
        <v>110</v>
      </c>
      <c r="AA3130" s="60" t="s">
        <v>39</v>
      </c>
      <c r="AB3130" s="35">
        <f t="shared" si="500"/>
        <v>0.33333333333333298</v>
      </c>
      <c r="AC3130" s="35" t="str">
        <f t="shared" si="501"/>
        <v/>
      </c>
      <c r="AD3130" s="35" t="str">
        <f t="shared" si="502"/>
        <v/>
      </c>
      <c r="AE3130" s="44" t="str">
        <f t="shared" si="503"/>
        <v/>
      </c>
      <c r="AF3130" s="61"/>
      <c r="AG3130" s="45"/>
    </row>
    <row r="3131" spans="1:33" x14ac:dyDescent="0.2">
      <c r="A3131" s="59">
        <f>+VLOOKUP(B3131,Annuaire_roster!B:G,5,0)</f>
        <v>1167</v>
      </c>
      <c r="B3131" s="78" t="s">
        <v>71</v>
      </c>
      <c r="C3131" s="65"/>
      <c r="D3131" s="65" t="s">
        <v>188</v>
      </c>
      <c r="E3131" s="66"/>
      <c r="F3131" s="66" t="s">
        <v>188</v>
      </c>
      <c r="G3131" s="67"/>
      <c r="H3131" s="67"/>
      <c r="I3131" s="68" t="s">
        <v>63</v>
      </c>
      <c r="J3131" s="48"/>
      <c r="K3131" s="69">
        <v>0</v>
      </c>
      <c r="L3131" s="67">
        <v>0</v>
      </c>
      <c r="M3131" s="70">
        <v>0</v>
      </c>
      <c r="N3131" s="34" t="str">
        <f t="shared" si="495"/>
        <v/>
      </c>
      <c r="O3131" s="38">
        <f t="shared" si="496"/>
        <v>0</v>
      </c>
      <c r="P3131" s="72" t="s">
        <v>94</v>
      </c>
      <c r="Q3131" s="43">
        <v>44819</v>
      </c>
      <c r="R3131" s="35">
        <f t="shared" si="497"/>
        <v>0</v>
      </c>
      <c r="S3131" s="35">
        <f t="shared" si="498"/>
        <v>0</v>
      </c>
      <c r="T3131" s="10" t="str">
        <f t="shared" si="492"/>
        <v>Sem - 38</v>
      </c>
      <c r="U3131" s="10" t="str">
        <f t="shared" si="493"/>
        <v>Septembre</v>
      </c>
      <c r="V3131" s="36" t="str">
        <f t="shared" si="499"/>
        <v>2026</v>
      </c>
      <c r="W3131" s="34"/>
      <c r="X3131" s="91">
        <f t="shared" si="494"/>
        <v>0</v>
      </c>
      <c r="Y3131" s="92" t="str">
        <f>VLOOKUP('CM-CIC'!B3062,Annuaire_roster!B:F,4,0)</f>
        <v>HAOUACH Ikram</v>
      </c>
      <c r="Z3131" s="37" t="s">
        <v>110</v>
      </c>
      <c r="AA3131" s="60" t="s">
        <v>39</v>
      </c>
      <c r="AB3131" s="35">
        <f t="shared" si="500"/>
        <v>0.33333333333333298</v>
      </c>
      <c r="AC3131" s="35" t="str">
        <f t="shared" si="501"/>
        <v/>
      </c>
      <c r="AD3131" s="35" t="str">
        <f t="shared" si="502"/>
        <v/>
      </c>
      <c r="AE3131" s="44" t="str">
        <f t="shared" si="503"/>
        <v/>
      </c>
      <c r="AF3131" s="61"/>
      <c r="AG3131" s="45"/>
    </row>
    <row r="3132" spans="1:33" x14ac:dyDescent="0.2">
      <c r="A3132" s="59">
        <f>+VLOOKUP(B3132,Annuaire_roster!B:G,5,0)</f>
        <v>1165</v>
      </c>
      <c r="B3132" s="78" t="s">
        <v>66</v>
      </c>
      <c r="C3132" s="65"/>
      <c r="D3132" s="65" t="s">
        <v>188</v>
      </c>
      <c r="E3132" s="66"/>
      <c r="F3132" s="66" t="s">
        <v>188</v>
      </c>
      <c r="G3132" s="67"/>
      <c r="H3132" s="67"/>
      <c r="I3132" s="68" t="s">
        <v>63</v>
      </c>
      <c r="J3132" s="48"/>
      <c r="K3132" s="69">
        <v>0</v>
      </c>
      <c r="L3132" s="67">
        <v>0</v>
      </c>
      <c r="M3132" s="70">
        <v>0</v>
      </c>
      <c r="N3132" s="34" t="str">
        <f t="shared" si="495"/>
        <v/>
      </c>
      <c r="O3132" s="38">
        <f t="shared" si="496"/>
        <v>0</v>
      </c>
      <c r="P3132" s="72" t="s">
        <v>94</v>
      </c>
      <c r="Q3132" s="43">
        <v>44819</v>
      </c>
      <c r="R3132" s="35">
        <f t="shared" si="497"/>
        <v>0</v>
      </c>
      <c r="S3132" s="35">
        <f t="shared" si="498"/>
        <v>0</v>
      </c>
      <c r="T3132" s="10" t="str">
        <f t="shared" si="492"/>
        <v>Sem - 38</v>
      </c>
      <c r="U3132" s="10" t="str">
        <f t="shared" si="493"/>
        <v>Septembre</v>
      </c>
      <c r="V3132" s="36" t="str">
        <f t="shared" si="499"/>
        <v>2026</v>
      </c>
      <c r="W3132" s="34"/>
      <c r="X3132" s="91">
        <f t="shared" si="494"/>
        <v>0</v>
      </c>
      <c r="Y3132" s="92" t="str">
        <f>VLOOKUP('CM-CIC'!B3063,Annuaire_roster!B:F,4,0)</f>
        <v>HAOUACH Ikram</v>
      </c>
      <c r="Z3132" s="37" t="s">
        <v>110</v>
      </c>
      <c r="AA3132" s="60" t="s">
        <v>39</v>
      </c>
      <c r="AB3132" s="35">
        <f t="shared" si="500"/>
        <v>0.33333333333333298</v>
      </c>
      <c r="AC3132" s="35" t="str">
        <f t="shared" si="501"/>
        <v/>
      </c>
      <c r="AD3132" s="35" t="str">
        <f t="shared" si="502"/>
        <v/>
      </c>
      <c r="AE3132" s="44" t="str">
        <f t="shared" si="503"/>
        <v/>
      </c>
      <c r="AF3132" s="61"/>
      <c r="AG3132" s="45"/>
    </row>
    <row r="3133" spans="1:33" x14ac:dyDescent="0.2">
      <c r="A3133" s="59">
        <f>+VLOOKUP(B3133,Annuaire_roster!B:G,5,0)</f>
        <v>952</v>
      </c>
      <c r="B3133" s="78" t="s">
        <v>101</v>
      </c>
      <c r="C3133" s="65"/>
      <c r="D3133" s="65" t="s">
        <v>64</v>
      </c>
      <c r="E3133" s="66"/>
      <c r="F3133" s="66" t="s">
        <v>64</v>
      </c>
      <c r="G3133" s="67"/>
      <c r="H3133" s="67"/>
      <c r="I3133" s="68" t="s">
        <v>63</v>
      </c>
      <c r="J3133" s="48"/>
      <c r="K3133" s="69">
        <v>0</v>
      </c>
      <c r="L3133" s="67">
        <v>0</v>
      </c>
      <c r="M3133" s="70">
        <v>0</v>
      </c>
      <c r="N3133" s="34" t="str">
        <f t="shared" si="495"/>
        <v/>
      </c>
      <c r="O3133" s="38">
        <f t="shared" si="496"/>
        <v>0</v>
      </c>
      <c r="P3133" s="72" t="s">
        <v>94</v>
      </c>
      <c r="Q3133" s="43">
        <v>44819</v>
      </c>
      <c r="R3133" s="35">
        <f t="shared" si="497"/>
        <v>0</v>
      </c>
      <c r="S3133" s="35">
        <f t="shared" si="498"/>
        <v>0</v>
      </c>
      <c r="T3133" s="10" t="str">
        <f t="shared" si="492"/>
        <v>Sem - 38</v>
      </c>
      <c r="U3133" s="10" t="str">
        <f t="shared" si="493"/>
        <v>Septembre</v>
      </c>
      <c r="V3133" s="36" t="str">
        <f t="shared" si="499"/>
        <v>2026</v>
      </c>
      <c r="W3133" s="34"/>
      <c r="X3133" s="91">
        <f t="shared" si="494"/>
        <v>0</v>
      </c>
      <c r="Y3133" s="92" t="str">
        <f>VLOOKUP('CM-CIC'!B3064,Annuaire_roster!B:F,4,0)</f>
        <v>OUAQERROUCH Nour-El Houda</v>
      </c>
      <c r="Z3133" s="37" t="s">
        <v>110</v>
      </c>
      <c r="AA3133" s="60" t="s">
        <v>39</v>
      </c>
      <c r="AB3133" s="35" t="str">
        <f t="shared" si="500"/>
        <v/>
      </c>
      <c r="AC3133" s="35" t="str">
        <f t="shared" si="501"/>
        <v/>
      </c>
      <c r="AD3133" s="35" t="str">
        <f t="shared" si="502"/>
        <v/>
      </c>
      <c r="AE3133" s="44" t="str">
        <f t="shared" si="503"/>
        <v/>
      </c>
      <c r="AF3133" s="61"/>
      <c r="AG3133" s="45"/>
    </row>
    <row r="3134" spans="1:33" x14ac:dyDescent="0.2">
      <c r="A3134" s="59">
        <f>+VLOOKUP(B3134,Annuaire_roster!B:G,5,0)</f>
        <v>397</v>
      </c>
      <c r="B3134" s="78" t="s">
        <v>183</v>
      </c>
      <c r="C3134" s="65"/>
      <c r="D3134" s="65" t="s">
        <v>64</v>
      </c>
      <c r="E3134" s="66"/>
      <c r="F3134" s="66" t="s">
        <v>64</v>
      </c>
      <c r="G3134" s="67"/>
      <c r="H3134" s="67"/>
      <c r="I3134" s="68" t="s">
        <v>63</v>
      </c>
      <c r="J3134" s="48"/>
      <c r="K3134" s="69">
        <v>0</v>
      </c>
      <c r="L3134" s="67">
        <v>0</v>
      </c>
      <c r="M3134" s="70">
        <v>0</v>
      </c>
      <c r="N3134" s="34" t="str">
        <f t="shared" si="495"/>
        <v/>
      </c>
      <c r="O3134" s="38">
        <f t="shared" si="496"/>
        <v>0</v>
      </c>
      <c r="P3134" s="72" t="s">
        <v>94</v>
      </c>
      <c r="Q3134" s="43">
        <v>44819</v>
      </c>
      <c r="R3134" s="35">
        <f t="shared" si="497"/>
        <v>0</v>
      </c>
      <c r="S3134" s="35">
        <f t="shared" si="498"/>
        <v>0</v>
      </c>
      <c r="T3134" s="10" t="str">
        <f t="shared" si="492"/>
        <v>Sem - 38</v>
      </c>
      <c r="U3134" s="10" t="str">
        <f t="shared" si="493"/>
        <v>Septembre</v>
      </c>
      <c r="V3134" s="36" t="str">
        <f t="shared" si="499"/>
        <v>2026</v>
      </c>
      <c r="W3134" s="34"/>
      <c r="X3134" s="91">
        <f t="shared" si="494"/>
        <v>0</v>
      </c>
      <c r="Y3134" s="92" t="str">
        <f>VLOOKUP('CM-CIC'!B3065,Annuaire_roster!B:F,4,0)</f>
        <v>HAOUACH Ikram</v>
      </c>
      <c r="Z3134" s="37" t="s">
        <v>110</v>
      </c>
      <c r="AA3134" s="60" t="s">
        <v>39</v>
      </c>
      <c r="AB3134" s="35" t="str">
        <f t="shared" si="500"/>
        <v/>
      </c>
      <c r="AC3134" s="35" t="str">
        <f t="shared" si="501"/>
        <v/>
      </c>
      <c r="AD3134" s="35" t="str">
        <f t="shared" si="502"/>
        <v/>
      </c>
      <c r="AE3134" s="44" t="str">
        <f t="shared" si="503"/>
        <v/>
      </c>
      <c r="AF3134" s="61"/>
      <c r="AG3134" s="45"/>
    </row>
    <row r="3135" spans="1:33" x14ac:dyDescent="0.2">
      <c r="A3135" s="59">
        <f>+VLOOKUP(B3135,Annuaire_roster!B:G,5,0)</f>
        <v>1397</v>
      </c>
      <c r="B3135" s="78" t="s">
        <v>145</v>
      </c>
      <c r="C3135" s="65"/>
      <c r="D3135" s="65" t="s">
        <v>64</v>
      </c>
      <c r="E3135" s="66"/>
      <c r="F3135" s="66" t="s">
        <v>64</v>
      </c>
      <c r="G3135" s="67"/>
      <c r="H3135" s="67"/>
      <c r="I3135" s="68" t="s">
        <v>63</v>
      </c>
      <c r="J3135" s="67"/>
      <c r="K3135" s="69">
        <v>0</v>
      </c>
      <c r="L3135" s="67">
        <v>0</v>
      </c>
      <c r="M3135" s="70">
        <v>0</v>
      </c>
      <c r="N3135" s="34" t="str">
        <f t="shared" si="495"/>
        <v/>
      </c>
      <c r="O3135" s="38">
        <f t="shared" si="496"/>
        <v>0</v>
      </c>
      <c r="P3135" s="72" t="s">
        <v>94</v>
      </c>
      <c r="Q3135" s="134">
        <v>44819</v>
      </c>
      <c r="R3135" s="35">
        <f t="shared" si="497"/>
        <v>0</v>
      </c>
      <c r="S3135" s="35">
        <f t="shared" si="498"/>
        <v>0</v>
      </c>
      <c r="T3135" s="10" t="str">
        <f t="shared" si="492"/>
        <v>Sem - 38</v>
      </c>
      <c r="U3135" s="10" t="str">
        <f t="shared" si="493"/>
        <v>Septembre</v>
      </c>
      <c r="V3135" s="36" t="str">
        <f t="shared" si="499"/>
        <v>2026</v>
      </c>
      <c r="W3135" s="34"/>
      <c r="X3135" s="91">
        <f t="shared" si="494"/>
        <v>0</v>
      </c>
      <c r="Y3135" s="92" t="str">
        <f>VLOOKUP('CM-CIC'!B3066,Annuaire_roster!B:F,4,0)</f>
        <v>HAOUACH Ikram</v>
      </c>
      <c r="Z3135" s="37" t="s">
        <v>110</v>
      </c>
      <c r="AA3135" s="60" t="s">
        <v>39</v>
      </c>
      <c r="AB3135" s="35" t="str">
        <f t="shared" si="500"/>
        <v/>
      </c>
      <c r="AC3135" s="35" t="str">
        <f t="shared" si="501"/>
        <v/>
      </c>
      <c r="AD3135" s="35" t="str">
        <f t="shared" si="502"/>
        <v/>
      </c>
      <c r="AE3135" s="44" t="str">
        <f t="shared" si="503"/>
        <v/>
      </c>
      <c r="AF3135" s="61"/>
      <c r="AG3135" s="45"/>
    </row>
    <row r="3136" spans="1:33" x14ac:dyDescent="0.2">
      <c r="A3136" s="59">
        <f>+VLOOKUP(B3136,Annuaire_roster!B:G,5,0)</f>
        <v>1469</v>
      </c>
      <c r="B3136" s="78" t="s">
        <v>177</v>
      </c>
      <c r="C3136" s="65"/>
      <c r="D3136" s="65" t="s">
        <v>64</v>
      </c>
      <c r="E3136" s="66"/>
      <c r="F3136" s="66" t="s">
        <v>64</v>
      </c>
      <c r="G3136" s="67"/>
      <c r="H3136" s="67"/>
      <c r="I3136" s="68" t="s">
        <v>63</v>
      </c>
      <c r="J3136" s="48"/>
      <c r="K3136" s="69">
        <v>0</v>
      </c>
      <c r="L3136" s="67">
        <v>0</v>
      </c>
      <c r="M3136" s="70">
        <v>0</v>
      </c>
      <c r="N3136" s="34" t="str">
        <f t="shared" si="495"/>
        <v/>
      </c>
      <c r="O3136" s="38">
        <f t="shared" si="496"/>
        <v>0</v>
      </c>
      <c r="P3136" s="72" t="s">
        <v>94</v>
      </c>
      <c r="Q3136" s="43">
        <v>44819</v>
      </c>
      <c r="R3136" s="35">
        <f t="shared" si="497"/>
        <v>0</v>
      </c>
      <c r="S3136" s="35">
        <f t="shared" si="498"/>
        <v>0</v>
      </c>
      <c r="T3136" s="10" t="str">
        <f t="shared" si="492"/>
        <v>Sem - 38</v>
      </c>
      <c r="U3136" s="10" t="str">
        <f t="shared" si="493"/>
        <v>Septembre</v>
      </c>
      <c r="V3136" s="36" t="str">
        <f t="shared" si="499"/>
        <v>2026</v>
      </c>
      <c r="W3136" s="34"/>
      <c r="X3136" s="91">
        <f t="shared" si="494"/>
        <v>0</v>
      </c>
      <c r="Y3136" s="92" t="str">
        <f>VLOOKUP('CM-CIC'!B3067,Annuaire_roster!B:F,4,0)</f>
        <v>HAOUACH Ikram</v>
      </c>
      <c r="Z3136" s="37" t="s">
        <v>110</v>
      </c>
      <c r="AA3136" s="60" t="s">
        <v>39</v>
      </c>
      <c r="AB3136" s="35" t="str">
        <f t="shared" si="500"/>
        <v/>
      </c>
      <c r="AC3136" s="35" t="str">
        <f t="shared" si="501"/>
        <v/>
      </c>
      <c r="AD3136" s="35" t="str">
        <f t="shared" si="502"/>
        <v/>
      </c>
      <c r="AE3136" s="44" t="str">
        <f t="shared" si="503"/>
        <v/>
      </c>
      <c r="AF3136" s="61"/>
      <c r="AG3136" s="45"/>
    </row>
    <row r="3137" spans="1:33" x14ac:dyDescent="0.2">
      <c r="A3137" s="59">
        <f>+VLOOKUP(B3137,Annuaire_roster!B:G,5,0)</f>
        <v>364</v>
      </c>
      <c r="B3137" s="78" t="s">
        <v>184</v>
      </c>
      <c r="C3137" s="65">
        <v>0.28958333333333336</v>
      </c>
      <c r="D3137" s="65">
        <v>0.29166666666666669</v>
      </c>
      <c r="E3137" s="66">
        <v>0.70833333333333337</v>
      </c>
      <c r="F3137" s="66">
        <v>0.70833333333333337</v>
      </c>
      <c r="G3137" s="67"/>
      <c r="H3137" s="67"/>
      <c r="I3137" s="68" t="s">
        <v>63</v>
      </c>
      <c r="J3137" s="48"/>
      <c r="K3137" s="69">
        <v>0</v>
      </c>
      <c r="L3137" s="67">
        <v>0</v>
      </c>
      <c r="M3137" s="70">
        <v>0</v>
      </c>
      <c r="N3137" s="34">
        <f t="shared" si="495"/>
        <v>0.375</v>
      </c>
      <c r="O3137" s="38">
        <f t="shared" si="496"/>
        <v>0.375</v>
      </c>
      <c r="P3137" s="72" t="s">
        <v>94</v>
      </c>
      <c r="Q3137" s="43">
        <v>44820</v>
      </c>
      <c r="R3137" s="35">
        <f t="shared" si="497"/>
        <v>0</v>
      </c>
      <c r="S3137" s="35">
        <f t="shared" si="498"/>
        <v>0</v>
      </c>
      <c r="T3137" s="10" t="str">
        <f t="shared" si="492"/>
        <v>Sem - 38</v>
      </c>
      <c r="U3137" s="10" t="str">
        <f t="shared" si="493"/>
        <v>Septembre</v>
      </c>
      <c r="V3137" s="36" t="str">
        <f t="shared" si="499"/>
        <v>2026</v>
      </c>
      <c r="W3137" s="34"/>
      <c r="X3137" s="91">
        <f t="shared" si="494"/>
        <v>2.0833333333333259E-3</v>
      </c>
      <c r="Y3137" s="92" t="str">
        <f>VLOOKUP('CM-CIC'!B3068,Annuaire_roster!B:F,4,0)</f>
        <v>HAOUACH Ikram</v>
      </c>
      <c r="Z3137" s="37" t="s">
        <v>110</v>
      </c>
      <c r="AA3137" s="60" t="s">
        <v>39</v>
      </c>
      <c r="AB3137" s="35" t="str">
        <f t="shared" si="500"/>
        <v/>
      </c>
      <c r="AC3137" s="35" t="str">
        <f t="shared" si="501"/>
        <v/>
      </c>
      <c r="AD3137" s="35" t="str">
        <f t="shared" si="502"/>
        <v/>
      </c>
      <c r="AE3137" s="44" t="str">
        <f t="shared" si="503"/>
        <v/>
      </c>
      <c r="AF3137" s="61"/>
      <c r="AG3137" s="45"/>
    </row>
    <row r="3138" spans="1:33" x14ac:dyDescent="0.2">
      <c r="A3138" s="59">
        <f>+VLOOKUP(B3138,Annuaire_roster!B:G,5,0)</f>
        <v>1007</v>
      </c>
      <c r="B3138" s="78" t="s">
        <v>103</v>
      </c>
      <c r="C3138" s="65">
        <v>0.28958333333333336</v>
      </c>
      <c r="D3138" s="65">
        <v>0.29166666666666669</v>
      </c>
      <c r="E3138" s="66">
        <v>0.66666666666666663</v>
      </c>
      <c r="F3138" s="66">
        <v>0.66666666666666663</v>
      </c>
      <c r="G3138" s="67"/>
      <c r="H3138" s="67"/>
      <c r="I3138" s="68" t="s">
        <v>63</v>
      </c>
      <c r="J3138" s="48"/>
      <c r="K3138" s="69">
        <v>0</v>
      </c>
      <c r="L3138" s="67">
        <v>0</v>
      </c>
      <c r="M3138" s="70">
        <v>0</v>
      </c>
      <c r="N3138" s="34">
        <f t="shared" si="495"/>
        <v>0.33333333333333326</v>
      </c>
      <c r="O3138" s="38">
        <f t="shared" si="496"/>
        <v>0.33333333333333326</v>
      </c>
      <c r="P3138" s="72" t="s">
        <v>94</v>
      </c>
      <c r="Q3138" s="43">
        <v>44820</v>
      </c>
      <c r="R3138" s="35">
        <f t="shared" si="497"/>
        <v>0</v>
      </c>
      <c r="S3138" s="35">
        <f t="shared" si="498"/>
        <v>0</v>
      </c>
      <c r="T3138" s="10" t="str">
        <f t="shared" ref="T3138:T3201" si="504">"Sem - "&amp;WEEKNUM(Q3138,21)</f>
        <v>Sem - 38</v>
      </c>
      <c r="U3138" s="10" t="str">
        <f t="shared" ref="U3138:U3201" si="505">PROPER(TEXT(Q3138,"mmmm"))</f>
        <v>Septembre</v>
      </c>
      <c r="V3138" s="36" t="str">
        <f t="shared" si="499"/>
        <v>2026</v>
      </c>
      <c r="W3138" s="34"/>
      <c r="X3138" s="91">
        <f t="shared" ref="X3138:X3201" si="506">IFERROR(IF(M3138="Abs",0,IF((D3138-C3138+E3138-F3138)&lt;0.000694444444444444,0,(D3138-C3138+E3138-F3138))),0)</f>
        <v>2.0833333333333259E-3</v>
      </c>
      <c r="Y3138" s="92" t="str">
        <f>VLOOKUP('CM-CIC'!B3069,Annuaire_roster!B:F,4,0)</f>
        <v>OUAQERROUCH Nour-El Houda</v>
      </c>
      <c r="Z3138" s="37" t="s">
        <v>110</v>
      </c>
      <c r="AA3138" s="60" t="s">
        <v>39</v>
      </c>
      <c r="AB3138" s="35" t="str">
        <f t="shared" si="500"/>
        <v/>
      </c>
      <c r="AC3138" s="35" t="str">
        <f t="shared" si="501"/>
        <v/>
      </c>
      <c r="AD3138" s="35" t="str">
        <f t="shared" si="502"/>
        <v/>
      </c>
      <c r="AE3138" s="44" t="str">
        <f t="shared" si="503"/>
        <v/>
      </c>
      <c r="AF3138" s="61"/>
      <c r="AG3138" s="45"/>
    </row>
    <row r="3139" spans="1:33" x14ac:dyDescent="0.2">
      <c r="A3139" s="59">
        <f>+VLOOKUP(B3139,Annuaire_roster!B:G,5,0)</f>
        <v>1154</v>
      </c>
      <c r="B3139" s="78" t="s">
        <v>70</v>
      </c>
      <c r="C3139" s="65">
        <v>0.29166666666666669</v>
      </c>
      <c r="D3139" s="65">
        <v>0.29166666666666669</v>
      </c>
      <c r="E3139" s="66">
        <v>0.70833333333333337</v>
      </c>
      <c r="F3139" s="66">
        <v>0.70833333333333337</v>
      </c>
      <c r="G3139" s="67"/>
      <c r="H3139" s="67"/>
      <c r="I3139" s="68" t="s">
        <v>63</v>
      </c>
      <c r="J3139" s="48"/>
      <c r="K3139" s="69">
        <v>0</v>
      </c>
      <c r="L3139" s="67">
        <v>0</v>
      </c>
      <c r="M3139" s="70">
        <v>0</v>
      </c>
      <c r="N3139" s="34">
        <f t="shared" si="495"/>
        <v>0.375</v>
      </c>
      <c r="O3139" s="38">
        <f t="shared" si="496"/>
        <v>0.375</v>
      </c>
      <c r="P3139" s="72" t="s">
        <v>94</v>
      </c>
      <c r="Q3139" s="43">
        <v>44820</v>
      </c>
      <c r="R3139" s="35">
        <f t="shared" si="497"/>
        <v>0</v>
      </c>
      <c r="S3139" s="35">
        <f t="shared" si="498"/>
        <v>0</v>
      </c>
      <c r="T3139" s="10" t="str">
        <f t="shared" si="504"/>
        <v>Sem - 38</v>
      </c>
      <c r="U3139" s="10" t="str">
        <f t="shared" si="505"/>
        <v>Septembre</v>
      </c>
      <c r="V3139" s="36" t="str">
        <f t="shared" si="499"/>
        <v>2026</v>
      </c>
      <c r="W3139" s="34"/>
      <c r="X3139" s="91">
        <f t="shared" si="506"/>
        <v>0</v>
      </c>
      <c r="Y3139" s="92" t="str">
        <f>VLOOKUP('CM-CIC'!B3070,Annuaire_roster!B:F,4,0)</f>
        <v>HAOUACH Ikram</v>
      </c>
      <c r="Z3139" s="37" t="s">
        <v>110</v>
      </c>
      <c r="AA3139" s="60" t="s">
        <v>39</v>
      </c>
      <c r="AB3139" s="35" t="str">
        <f t="shared" si="500"/>
        <v/>
      </c>
      <c r="AC3139" s="35" t="str">
        <f t="shared" si="501"/>
        <v/>
      </c>
      <c r="AD3139" s="35" t="str">
        <f t="shared" si="502"/>
        <v/>
      </c>
      <c r="AE3139" s="44" t="str">
        <f t="shared" si="503"/>
        <v/>
      </c>
      <c r="AF3139" s="61"/>
      <c r="AG3139" s="45"/>
    </row>
    <row r="3140" spans="1:33" x14ac:dyDescent="0.2">
      <c r="A3140" s="59">
        <f>+VLOOKUP(B3140,Annuaire_roster!B:G,5,0)</f>
        <v>1442</v>
      </c>
      <c r="B3140" s="78" t="s">
        <v>152</v>
      </c>
      <c r="C3140" s="65">
        <v>0.2902777777777778</v>
      </c>
      <c r="D3140" s="65">
        <v>0.29166666666666669</v>
      </c>
      <c r="E3140" s="66">
        <v>0.70833333333333337</v>
      </c>
      <c r="F3140" s="66">
        <v>0.70833333333333337</v>
      </c>
      <c r="G3140" s="67"/>
      <c r="H3140" s="67"/>
      <c r="I3140" s="68" t="s">
        <v>63</v>
      </c>
      <c r="J3140" s="48"/>
      <c r="K3140" s="69">
        <v>0</v>
      </c>
      <c r="L3140" s="67">
        <v>0</v>
      </c>
      <c r="M3140" s="70">
        <v>0</v>
      </c>
      <c r="N3140" s="34">
        <f t="shared" si="495"/>
        <v>0.375</v>
      </c>
      <c r="O3140" s="38">
        <f t="shared" si="496"/>
        <v>0.375</v>
      </c>
      <c r="P3140" s="72" t="s">
        <v>94</v>
      </c>
      <c r="Q3140" s="43">
        <v>44820</v>
      </c>
      <c r="R3140" s="35">
        <f t="shared" si="497"/>
        <v>0</v>
      </c>
      <c r="S3140" s="35">
        <f t="shared" si="498"/>
        <v>0</v>
      </c>
      <c r="T3140" s="10" t="str">
        <f t="shared" si="504"/>
        <v>Sem - 38</v>
      </c>
      <c r="U3140" s="10" t="str">
        <f t="shared" si="505"/>
        <v>Septembre</v>
      </c>
      <c r="V3140" s="36" t="str">
        <f t="shared" si="499"/>
        <v>2026</v>
      </c>
      <c r="W3140" s="34"/>
      <c r="X3140" s="91">
        <f t="shared" si="506"/>
        <v>1.388888888888884E-3</v>
      </c>
      <c r="Y3140" s="92" t="str">
        <f>VLOOKUP('CM-CIC'!B3071,Annuaire_roster!B:F,4,0)</f>
        <v>HAOUACH Ikram</v>
      </c>
      <c r="Z3140" s="37" t="s">
        <v>110</v>
      </c>
      <c r="AA3140" s="60" t="s">
        <v>39</v>
      </c>
      <c r="AB3140" s="35" t="str">
        <f t="shared" si="500"/>
        <v/>
      </c>
      <c r="AC3140" s="35" t="str">
        <f t="shared" si="501"/>
        <v/>
      </c>
      <c r="AD3140" s="35" t="str">
        <f t="shared" si="502"/>
        <v/>
      </c>
      <c r="AE3140" s="44" t="str">
        <f t="shared" si="503"/>
        <v/>
      </c>
      <c r="AF3140" s="61"/>
      <c r="AG3140" s="45"/>
    </row>
    <row r="3141" spans="1:33" x14ac:dyDescent="0.2">
      <c r="A3141" s="59">
        <f>+VLOOKUP(B3141,Annuaire_roster!B:G,5,0)</f>
        <v>669</v>
      </c>
      <c r="B3141" s="78" t="s">
        <v>99</v>
      </c>
      <c r="C3141" s="65">
        <v>0.37361111111111112</v>
      </c>
      <c r="D3141" s="65">
        <v>0.375</v>
      </c>
      <c r="E3141" s="66">
        <v>0.79166666666666663</v>
      </c>
      <c r="F3141" s="66">
        <v>0.79166666666666663</v>
      </c>
      <c r="G3141" s="67"/>
      <c r="H3141" s="67"/>
      <c r="I3141" s="68" t="s">
        <v>63</v>
      </c>
      <c r="J3141" s="48"/>
      <c r="K3141" s="69">
        <v>0</v>
      </c>
      <c r="L3141" s="67">
        <v>0</v>
      </c>
      <c r="M3141" s="70">
        <v>0</v>
      </c>
      <c r="N3141" s="34">
        <f t="shared" si="495"/>
        <v>0.37499999999999994</v>
      </c>
      <c r="O3141" s="38">
        <f t="shared" si="496"/>
        <v>0.37499999999999994</v>
      </c>
      <c r="P3141" s="72" t="s">
        <v>94</v>
      </c>
      <c r="Q3141" s="43">
        <v>44820</v>
      </c>
      <c r="R3141" s="35">
        <f t="shared" si="497"/>
        <v>0</v>
      </c>
      <c r="S3141" s="35">
        <f t="shared" si="498"/>
        <v>0</v>
      </c>
      <c r="T3141" s="10" t="str">
        <f t="shared" si="504"/>
        <v>Sem - 38</v>
      </c>
      <c r="U3141" s="10" t="str">
        <f t="shared" si="505"/>
        <v>Septembre</v>
      </c>
      <c r="V3141" s="36" t="str">
        <f t="shared" si="499"/>
        <v>2026</v>
      </c>
      <c r="W3141" s="34"/>
      <c r="X3141" s="91">
        <f t="shared" si="506"/>
        <v>1.388888888888884E-3</v>
      </c>
      <c r="Y3141" s="92" t="str">
        <f>VLOOKUP('CM-CIC'!B3072,Annuaire_roster!B:F,4,0)</f>
        <v>OUAQERROUCH Nour-El Houda</v>
      </c>
      <c r="Z3141" s="37" t="s">
        <v>110</v>
      </c>
      <c r="AA3141" s="60" t="s">
        <v>39</v>
      </c>
      <c r="AB3141" s="35" t="str">
        <f t="shared" si="500"/>
        <v/>
      </c>
      <c r="AC3141" s="35" t="str">
        <f t="shared" si="501"/>
        <v/>
      </c>
      <c r="AD3141" s="35" t="str">
        <f t="shared" si="502"/>
        <v/>
      </c>
      <c r="AE3141" s="44" t="str">
        <f t="shared" si="503"/>
        <v/>
      </c>
      <c r="AF3141" s="61"/>
      <c r="AG3141" s="45"/>
    </row>
    <row r="3142" spans="1:33" x14ac:dyDescent="0.2">
      <c r="A3142" s="59">
        <f>+VLOOKUP(B3142,Annuaire_roster!B:G,5,0)</f>
        <v>742</v>
      </c>
      <c r="B3142" s="78" t="s">
        <v>100</v>
      </c>
      <c r="C3142" s="65">
        <v>0.375</v>
      </c>
      <c r="D3142" s="65">
        <v>0.375</v>
      </c>
      <c r="E3142" s="66">
        <v>0.79166666666666663</v>
      </c>
      <c r="F3142" s="66">
        <v>0.79166666666666663</v>
      </c>
      <c r="G3142" s="67"/>
      <c r="H3142" s="67"/>
      <c r="I3142" s="68" t="s">
        <v>63</v>
      </c>
      <c r="J3142" s="48"/>
      <c r="K3142" s="69">
        <v>0</v>
      </c>
      <c r="L3142" s="67">
        <v>0</v>
      </c>
      <c r="M3142" s="70">
        <v>0</v>
      </c>
      <c r="N3142" s="34">
        <f t="shared" si="495"/>
        <v>0.37499999999999994</v>
      </c>
      <c r="O3142" s="38">
        <f t="shared" si="496"/>
        <v>0.37499999999999994</v>
      </c>
      <c r="P3142" s="72" t="s">
        <v>94</v>
      </c>
      <c r="Q3142" s="43">
        <v>44820</v>
      </c>
      <c r="R3142" s="35">
        <f t="shared" si="497"/>
        <v>0</v>
      </c>
      <c r="S3142" s="35">
        <f t="shared" si="498"/>
        <v>0</v>
      </c>
      <c r="T3142" s="10" t="str">
        <f t="shared" si="504"/>
        <v>Sem - 38</v>
      </c>
      <c r="U3142" s="10" t="str">
        <f t="shared" si="505"/>
        <v>Septembre</v>
      </c>
      <c r="V3142" s="36" t="str">
        <f t="shared" si="499"/>
        <v>2026</v>
      </c>
      <c r="W3142" s="34"/>
      <c r="X3142" s="91">
        <f t="shared" si="506"/>
        <v>0</v>
      </c>
      <c r="Y3142" s="92" t="str">
        <f>VLOOKUP('CM-CIC'!B3073,Annuaire_roster!B:F,4,0)</f>
        <v>OUAQERROUCH Nour-El Houda</v>
      </c>
      <c r="Z3142" s="37" t="s">
        <v>110</v>
      </c>
      <c r="AA3142" s="60" t="s">
        <v>39</v>
      </c>
      <c r="AB3142" s="35" t="str">
        <f t="shared" si="500"/>
        <v/>
      </c>
      <c r="AC3142" s="35" t="str">
        <f t="shared" si="501"/>
        <v/>
      </c>
      <c r="AD3142" s="35" t="str">
        <f t="shared" si="502"/>
        <v/>
      </c>
      <c r="AE3142" s="44" t="str">
        <f t="shared" si="503"/>
        <v/>
      </c>
      <c r="AF3142" s="61"/>
      <c r="AG3142" s="45"/>
    </row>
    <row r="3143" spans="1:33" x14ac:dyDescent="0.2">
      <c r="A3143" s="59">
        <f>+VLOOKUP(B3143,Annuaire_roster!B:G,5,0)</f>
        <v>971</v>
      </c>
      <c r="B3143" s="78" t="s">
        <v>44</v>
      </c>
      <c r="C3143" s="65">
        <v>0.375</v>
      </c>
      <c r="D3143" s="65">
        <v>0.375</v>
      </c>
      <c r="E3143" s="66">
        <v>0.79166666666666663</v>
      </c>
      <c r="F3143" s="66">
        <v>0.79166666666666663</v>
      </c>
      <c r="G3143" s="67"/>
      <c r="H3143" s="67"/>
      <c r="I3143" s="68" t="s">
        <v>63</v>
      </c>
      <c r="J3143" s="48"/>
      <c r="K3143" s="69">
        <v>0</v>
      </c>
      <c r="L3143" s="67">
        <v>0</v>
      </c>
      <c r="M3143" s="70">
        <v>0</v>
      </c>
      <c r="N3143" s="34">
        <f t="shared" si="495"/>
        <v>0.37499999999999994</v>
      </c>
      <c r="O3143" s="38">
        <f t="shared" si="496"/>
        <v>0.37499999999999994</v>
      </c>
      <c r="P3143" s="72" t="s">
        <v>94</v>
      </c>
      <c r="Q3143" s="43">
        <v>44820</v>
      </c>
      <c r="R3143" s="35">
        <f t="shared" si="497"/>
        <v>0</v>
      </c>
      <c r="S3143" s="35">
        <f t="shared" si="498"/>
        <v>0</v>
      </c>
      <c r="T3143" s="10" t="str">
        <f t="shared" si="504"/>
        <v>Sem - 38</v>
      </c>
      <c r="U3143" s="10" t="str">
        <f t="shared" si="505"/>
        <v>Septembre</v>
      </c>
      <c r="V3143" s="36" t="str">
        <f t="shared" si="499"/>
        <v>2026</v>
      </c>
      <c r="W3143" s="34"/>
      <c r="X3143" s="91">
        <f t="shared" si="506"/>
        <v>0</v>
      </c>
      <c r="Y3143" s="92" t="str">
        <f>VLOOKUP('CM-CIC'!B3074,Annuaire_roster!B:F,4,0)</f>
        <v>HAOUACH Ikram</v>
      </c>
      <c r="Z3143" s="37" t="s">
        <v>110</v>
      </c>
      <c r="AA3143" s="60" t="s">
        <v>39</v>
      </c>
      <c r="AB3143" s="35" t="str">
        <f t="shared" si="500"/>
        <v/>
      </c>
      <c r="AC3143" s="35" t="str">
        <f t="shared" si="501"/>
        <v/>
      </c>
      <c r="AD3143" s="35" t="str">
        <f t="shared" si="502"/>
        <v/>
      </c>
      <c r="AE3143" s="44" t="str">
        <f t="shared" si="503"/>
        <v/>
      </c>
      <c r="AF3143" s="61"/>
      <c r="AG3143" s="45"/>
    </row>
    <row r="3144" spans="1:33" x14ac:dyDescent="0.2">
      <c r="A3144" s="59">
        <f>+VLOOKUP(B3144,Annuaire_roster!B:G,5,0)</f>
        <v>952</v>
      </c>
      <c r="B3144" s="78" t="s">
        <v>101</v>
      </c>
      <c r="C3144" s="65">
        <v>0.37291666666666667</v>
      </c>
      <c r="D3144" s="65">
        <v>0.375</v>
      </c>
      <c r="E3144" s="66">
        <v>0.79166666666666663</v>
      </c>
      <c r="F3144" s="66">
        <v>0.79166666666666663</v>
      </c>
      <c r="G3144" s="67"/>
      <c r="H3144" s="67"/>
      <c r="I3144" s="68" t="s">
        <v>63</v>
      </c>
      <c r="J3144" s="48"/>
      <c r="K3144" s="69">
        <v>0</v>
      </c>
      <c r="L3144" s="67">
        <v>0</v>
      </c>
      <c r="M3144" s="70">
        <v>0</v>
      </c>
      <c r="N3144" s="34">
        <f t="shared" si="495"/>
        <v>0.37499999999999994</v>
      </c>
      <c r="O3144" s="38">
        <f t="shared" si="496"/>
        <v>0.37499999999999994</v>
      </c>
      <c r="P3144" s="72" t="s">
        <v>94</v>
      </c>
      <c r="Q3144" s="43">
        <v>44820</v>
      </c>
      <c r="R3144" s="35">
        <f t="shared" si="497"/>
        <v>0</v>
      </c>
      <c r="S3144" s="35">
        <f t="shared" si="498"/>
        <v>0</v>
      </c>
      <c r="T3144" s="10" t="str">
        <f t="shared" si="504"/>
        <v>Sem - 38</v>
      </c>
      <c r="U3144" s="10" t="str">
        <f t="shared" si="505"/>
        <v>Septembre</v>
      </c>
      <c r="V3144" s="36" t="str">
        <f t="shared" si="499"/>
        <v>2026</v>
      </c>
      <c r="W3144" s="34"/>
      <c r="X3144" s="91">
        <f t="shared" si="506"/>
        <v>2.0833333333333259E-3</v>
      </c>
      <c r="Y3144" s="92" t="str">
        <f>VLOOKUP('CM-CIC'!B3075,Annuaire_roster!B:F,4,0)</f>
        <v>OUAQERROUCH Nour-El Houda</v>
      </c>
      <c r="Z3144" s="37" t="s">
        <v>110</v>
      </c>
      <c r="AA3144" s="60" t="s">
        <v>39</v>
      </c>
      <c r="AB3144" s="35" t="str">
        <f t="shared" si="500"/>
        <v/>
      </c>
      <c r="AC3144" s="35" t="str">
        <f t="shared" si="501"/>
        <v/>
      </c>
      <c r="AD3144" s="35" t="str">
        <f t="shared" si="502"/>
        <v/>
      </c>
      <c r="AE3144" s="44" t="str">
        <f t="shared" si="503"/>
        <v/>
      </c>
      <c r="AF3144" s="61"/>
      <c r="AG3144" s="45"/>
    </row>
    <row r="3145" spans="1:33" x14ac:dyDescent="0.2">
      <c r="A3145" s="59">
        <f>+VLOOKUP(B3145,Annuaire_roster!B:G,5,0)</f>
        <v>1008</v>
      </c>
      <c r="B3145" s="78" t="s">
        <v>104</v>
      </c>
      <c r="C3145" s="65">
        <v>0.37291666666666667</v>
      </c>
      <c r="D3145" s="65">
        <v>0.375</v>
      </c>
      <c r="E3145" s="66">
        <v>0.79166666666666663</v>
      </c>
      <c r="F3145" s="66">
        <v>0.79166666666666663</v>
      </c>
      <c r="G3145" s="67"/>
      <c r="H3145" s="67"/>
      <c r="I3145" s="68" t="s">
        <v>63</v>
      </c>
      <c r="J3145" s="48"/>
      <c r="K3145" s="69">
        <v>0</v>
      </c>
      <c r="L3145" s="67">
        <v>0</v>
      </c>
      <c r="M3145" s="70">
        <v>0</v>
      </c>
      <c r="N3145" s="34">
        <f t="shared" si="495"/>
        <v>0.37499999999999994</v>
      </c>
      <c r="O3145" s="38">
        <f t="shared" si="496"/>
        <v>0.37499999999999994</v>
      </c>
      <c r="P3145" s="72" t="s">
        <v>94</v>
      </c>
      <c r="Q3145" s="43">
        <v>44820</v>
      </c>
      <c r="R3145" s="35">
        <f t="shared" si="497"/>
        <v>0</v>
      </c>
      <c r="S3145" s="35">
        <f t="shared" si="498"/>
        <v>0</v>
      </c>
      <c r="T3145" s="10" t="str">
        <f t="shared" si="504"/>
        <v>Sem - 38</v>
      </c>
      <c r="U3145" s="10" t="str">
        <f t="shared" si="505"/>
        <v>Septembre</v>
      </c>
      <c r="V3145" s="36" t="str">
        <f t="shared" si="499"/>
        <v>2026</v>
      </c>
      <c r="W3145" s="34"/>
      <c r="X3145" s="91">
        <f t="shared" si="506"/>
        <v>2.0833333333333259E-3</v>
      </c>
      <c r="Y3145" s="92" t="str">
        <f>VLOOKUP('CM-CIC'!B3076,Annuaire_roster!B:F,4,0)</f>
        <v>OUAQERROUCH Nour-El Houda</v>
      </c>
      <c r="Z3145" s="37" t="s">
        <v>110</v>
      </c>
      <c r="AA3145" s="60" t="s">
        <v>39</v>
      </c>
      <c r="AB3145" s="35" t="str">
        <f t="shared" si="500"/>
        <v/>
      </c>
      <c r="AC3145" s="35" t="str">
        <f t="shared" si="501"/>
        <v/>
      </c>
      <c r="AD3145" s="35" t="str">
        <f t="shared" si="502"/>
        <v/>
      </c>
      <c r="AE3145" s="44" t="str">
        <f t="shared" si="503"/>
        <v/>
      </c>
      <c r="AF3145" s="61"/>
      <c r="AG3145" s="45"/>
    </row>
    <row r="3146" spans="1:33" x14ac:dyDescent="0.2">
      <c r="A3146" s="59">
        <f>+VLOOKUP(B3146,Annuaire_roster!B:G,5,0)</f>
        <v>1131</v>
      </c>
      <c r="B3146" s="78" t="s">
        <v>179</v>
      </c>
      <c r="C3146" s="65">
        <v>0.375</v>
      </c>
      <c r="D3146" s="65">
        <v>0.375</v>
      </c>
      <c r="E3146" s="66">
        <v>0.79166666666666663</v>
      </c>
      <c r="F3146" s="66">
        <v>0.79166666666666663</v>
      </c>
      <c r="G3146" s="67"/>
      <c r="H3146" s="67"/>
      <c r="I3146" s="68" t="s">
        <v>63</v>
      </c>
      <c r="J3146" s="48"/>
      <c r="K3146" s="69">
        <v>0</v>
      </c>
      <c r="L3146" s="67">
        <v>0</v>
      </c>
      <c r="M3146" s="70">
        <v>0</v>
      </c>
      <c r="N3146" s="34">
        <f t="shared" si="495"/>
        <v>0.37499999999999994</v>
      </c>
      <c r="O3146" s="38">
        <f t="shared" si="496"/>
        <v>0.37499999999999994</v>
      </c>
      <c r="P3146" s="72" t="s">
        <v>94</v>
      </c>
      <c r="Q3146" s="43">
        <v>44820</v>
      </c>
      <c r="R3146" s="35">
        <f t="shared" si="497"/>
        <v>0</v>
      </c>
      <c r="S3146" s="35">
        <f t="shared" si="498"/>
        <v>0</v>
      </c>
      <c r="T3146" s="10" t="str">
        <f t="shared" si="504"/>
        <v>Sem - 38</v>
      </c>
      <c r="U3146" s="10" t="str">
        <f t="shared" si="505"/>
        <v>Septembre</v>
      </c>
      <c r="V3146" s="36" t="str">
        <f t="shared" si="499"/>
        <v>2026</v>
      </c>
      <c r="W3146" s="34"/>
      <c r="X3146" s="91">
        <f t="shared" si="506"/>
        <v>0</v>
      </c>
      <c r="Y3146" s="92" t="str">
        <f>VLOOKUP('CM-CIC'!B3077,Annuaire_roster!B:F,4,0)</f>
        <v>HAOUACH Ikram</v>
      </c>
      <c r="Z3146" s="37" t="s">
        <v>110</v>
      </c>
      <c r="AA3146" s="60" t="s">
        <v>39</v>
      </c>
      <c r="AB3146" s="35" t="str">
        <f t="shared" si="500"/>
        <v/>
      </c>
      <c r="AC3146" s="35" t="str">
        <f t="shared" si="501"/>
        <v/>
      </c>
      <c r="AD3146" s="35" t="str">
        <f t="shared" si="502"/>
        <v/>
      </c>
      <c r="AE3146" s="44" t="str">
        <f t="shared" si="503"/>
        <v/>
      </c>
      <c r="AF3146" s="61"/>
      <c r="AG3146" s="45"/>
    </row>
    <row r="3147" spans="1:33" x14ac:dyDescent="0.2">
      <c r="A3147" s="59">
        <f>+VLOOKUP(B3147,Annuaire_roster!B:G,5,0)</f>
        <v>1132</v>
      </c>
      <c r="B3147" s="78" t="s">
        <v>46</v>
      </c>
      <c r="C3147" s="65">
        <v>0.37430555555555556</v>
      </c>
      <c r="D3147" s="65">
        <v>0.375</v>
      </c>
      <c r="E3147" s="66">
        <v>0.79166666666666663</v>
      </c>
      <c r="F3147" s="66">
        <v>0.79166666666666663</v>
      </c>
      <c r="G3147" s="67"/>
      <c r="H3147" s="67"/>
      <c r="I3147" s="68" t="s">
        <v>63</v>
      </c>
      <c r="J3147" s="48"/>
      <c r="K3147" s="69">
        <v>0</v>
      </c>
      <c r="L3147" s="67">
        <v>0</v>
      </c>
      <c r="M3147" s="70">
        <v>0</v>
      </c>
      <c r="N3147" s="34">
        <f t="shared" si="495"/>
        <v>0.37499999999999994</v>
      </c>
      <c r="O3147" s="38">
        <f t="shared" si="496"/>
        <v>0.37499999999999994</v>
      </c>
      <c r="P3147" s="72" t="s">
        <v>94</v>
      </c>
      <c r="Q3147" s="43">
        <v>44820</v>
      </c>
      <c r="R3147" s="35">
        <f t="shared" si="497"/>
        <v>0</v>
      </c>
      <c r="S3147" s="35">
        <f t="shared" si="498"/>
        <v>0</v>
      </c>
      <c r="T3147" s="10" t="str">
        <f t="shared" si="504"/>
        <v>Sem - 38</v>
      </c>
      <c r="U3147" s="10" t="str">
        <f t="shared" si="505"/>
        <v>Septembre</v>
      </c>
      <c r="V3147" s="36" t="str">
        <f t="shared" si="499"/>
        <v>2026</v>
      </c>
      <c r="W3147" s="34"/>
      <c r="X3147" s="91">
        <f t="shared" si="506"/>
        <v>0</v>
      </c>
      <c r="Y3147" s="92" t="str">
        <f>VLOOKUP('CM-CIC'!B3078,Annuaire_roster!B:F,4,0)</f>
        <v>OUAQERROUCH Nour-El Houda</v>
      </c>
      <c r="Z3147" s="37" t="s">
        <v>110</v>
      </c>
      <c r="AA3147" s="60" t="s">
        <v>39</v>
      </c>
      <c r="AB3147" s="35" t="str">
        <f t="shared" si="500"/>
        <v/>
      </c>
      <c r="AC3147" s="35" t="str">
        <f t="shared" si="501"/>
        <v/>
      </c>
      <c r="AD3147" s="35" t="str">
        <f t="shared" si="502"/>
        <v/>
      </c>
      <c r="AE3147" s="44" t="str">
        <f t="shared" si="503"/>
        <v/>
      </c>
      <c r="AF3147" s="61"/>
      <c r="AG3147" s="45"/>
    </row>
    <row r="3148" spans="1:33" x14ac:dyDescent="0.2">
      <c r="A3148" s="59">
        <f>+VLOOKUP(B3148,Annuaire_roster!B:G,5,0)</f>
        <v>1170</v>
      </c>
      <c r="B3148" s="78" t="s">
        <v>68</v>
      </c>
      <c r="C3148" s="65">
        <v>0.37222222222222223</v>
      </c>
      <c r="D3148" s="65">
        <v>0.375</v>
      </c>
      <c r="E3148" s="66">
        <v>0.75</v>
      </c>
      <c r="F3148" s="66">
        <v>0.75</v>
      </c>
      <c r="G3148" s="67"/>
      <c r="H3148" s="67"/>
      <c r="I3148" s="68" t="s">
        <v>63</v>
      </c>
      <c r="J3148" s="48"/>
      <c r="K3148" s="69">
        <v>0</v>
      </c>
      <c r="L3148" s="67">
        <v>0</v>
      </c>
      <c r="M3148" s="70">
        <v>0</v>
      </c>
      <c r="N3148" s="34">
        <f t="shared" si="495"/>
        <v>0.33333333333333331</v>
      </c>
      <c r="O3148" s="38">
        <f t="shared" si="496"/>
        <v>0.33333333333333331</v>
      </c>
      <c r="P3148" s="72" t="s">
        <v>94</v>
      </c>
      <c r="Q3148" s="43">
        <v>44820</v>
      </c>
      <c r="R3148" s="35">
        <f t="shared" si="497"/>
        <v>0</v>
      </c>
      <c r="S3148" s="35">
        <f t="shared" si="498"/>
        <v>0</v>
      </c>
      <c r="T3148" s="10" t="str">
        <f t="shared" si="504"/>
        <v>Sem - 38</v>
      </c>
      <c r="U3148" s="10" t="str">
        <f t="shared" si="505"/>
        <v>Septembre</v>
      </c>
      <c r="V3148" s="36" t="str">
        <f t="shared" si="499"/>
        <v>2026</v>
      </c>
      <c r="W3148" s="34"/>
      <c r="X3148" s="91">
        <f t="shared" si="506"/>
        <v>2.7777777777777679E-3</v>
      </c>
      <c r="Y3148" s="92" t="str">
        <f>VLOOKUP('CM-CIC'!B3079,Annuaire_roster!B:F,4,0)</f>
        <v>OUAQERROUCH Nour-El Houda</v>
      </c>
      <c r="Z3148" s="37" t="s">
        <v>110</v>
      </c>
      <c r="AA3148" s="60" t="s">
        <v>39</v>
      </c>
      <c r="AB3148" s="35" t="str">
        <f t="shared" si="500"/>
        <v/>
      </c>
      <c r="AC3148" s="35" t="str">
        <f t="shared" si="501"/>
        <v/>
      </c>
      <c r="AD3148" s="35" t="str">
        <f t="shared" si="502"/>
        <v/>
      </c>
      <c r="AE3148" s="44" t="str">
        <f t="shared" si="503"/>
        <v/>
      </c>
      <c r="AF3148" s="61"/>
      <c r="AG3148" s="45"/>
    </row>
    <row r="3149" spans="1:33" x14ac:dyDescent="0.2">
      <c r="A3149" s="59">
        <f>+VLOOKUP(B3149,Annuaire_roster!B:G,5,0)</f>
        <v>1192</v>
      </c>
      <c r="B3149" s="78" t="s">
        <v>159</v>
      </c>
      <c r="C3149" s="65">
        <v>0.37430555555555556</v>
      </c>
      <c r="D3149" s="65">
        <v>0.375</v>
      </c>
      <c r="E3149" s="66">
        <v>0.79166666666666663</v>
      </c>
      <c r="F3149" s="66">
        <v>0.79166666666666663</v>
      </c>
      <c r="G3149" s="67"/>
      <c r="H3149" s="67"/>
      <c r="I3149" s="68" t="s">
        <v>63</v>
      </c>
      <c r="J3149" s="48"/>
      <c r="K3149" s="69">
        <v>0</v>
      </c>
      <c r="L3149" s="67">
        <v>0</v>
      </c>
      <c r="M3149" s="70">
        <v>0</v>
      </c>
      <c r="N3149" s="34">
        <f t="shared" si="495"/>
        <v>0.37499999999999994</v>
      </c>
      <c r="O3149" s="38">
        <f t="shared" si="496"/>
        <v>0.37499999999999994</v>
      </c>
      <c r="P3149" s="72" t="s">
        <v>94</v>
      </c>
      <c r="Q3149" s="43">
        <v>44820</v>
      </c>
      <c r="R3149" s="35">
        <f t="shared" si="497"/>
        <v>0</v>
      </c>
      <c r="S3149" s="35">
        <f t="shared" si="498"/>
        <v>0</v>
      </c>
      <c r="T3149" s="10" t="str">
        <f t="shared" si="504"/>
        <v>Sem - 38</v>
      </c>
      <c r="U3149" s="10" t="str">
        <f t="shared" si="505"/>
        <v>Septembre</v>
      </c>
      <c r="V3149" s="36" t="str">
        <f t="shared" si="499"/>
        <v>2026</v>
      </c>
      <c r="W3149" s="34"/>
      <c r="X3149" s="91">
        <f t="shared" si="506"/>
        <v>0</v>
      </c>
      <c r="Y3149" s="92" t="str">
        <f>VLOOKUP('CM-CIC'!B3080,Annuaire_roster!B:F,4,0)</f>
        <v>HAOUACH Ikram</v>
      </c>
      <c r="Z3149" s="37" t="s">
        <v>110</v>
      </c>
      <c r="AA3149" s="60" t="s">
        <v>39</v>
      </c>
      <c r="AB3149" s="35" t="str">
        <f t="shared" si="500"/>
        <v/>
      </c>
      <c r="AC3149" s="35" t="str">
        <f t="shared" si="501"/>
        <v/>
      </c>
      <c r="AD3149" s="35" t="str">
        <f t="shared" si="502"/>
        <v/>
      </c>
      <c r="AE3149" s="44" t="str">
        <f t="shared" si="503"/>
        <v/>
      </c>
      <c r="AF3149" s="61"/>
      <c r="AG3149" s="45"/>
    </row>
    <row r="3150" spans="1:33" x14ac:dyDescent="0.2">
      <c r="A3150" s="59">
        <f>+VLOOKUP(B3150,Annuaire_roster!B:G,5,0)</f>
        <v>1396</v>
      </c>
      <c r="B3150" s="78" t="s">
        <v>143</v>
      </c>
      <c r="C3150" s="65">
        <v>0.375</v>
      </c>
      <c r="D3150" s="65">
        <v>0.375</v>
      </c>
      <c r="E3150" s="66">
        <v>0.79166666666666663</v>
      </c>
      <c r="F3150" s="66">
        <v>0.79166666666666663</v>
      </c>
      <c r="G3150" s="67"/>
      <c r="H3150" s="67"/>
      <c r="I3150" s="68" t="s">
        <v>63</v>
      </c>
      <c r="J3150" s="48"/>
      <c r="K3150" s="69">
        <v>0</v>
      </c>
      <c r="L3150" s="67">
        <v>0</v>
      </c>
      <c r="M3150" s="70">
        <v>0</v>
      </c>
      <c r="N3150" s="34">
        <f t="shared" si="495"/>
        <v>0.37499999999999994</v>
      </c>
      <c r="O3150" s="38">
        <f t="shared" si="496"/>
        <v>0.37499999999999994</v>
      </c>
      <c r="P3150" s="72" t="s">
        <v>94</v>
      </c>
      <c r="Q3150" s="43">
        <v>44820</v>
      </c>
      <c r="R3150" s="35">
        <f t="shared" si="497"/>
        <v>0</v>
      </c>
      <c r="S3150" s="35">
        <f t="shared" si="498"/>
        <v>0</v>
      </c>
      <c r="T3150" s="10" t="str">
        <f t="shared" si="504"/>
        <v>Sem - 38</v>
      </c>
      <c r="U3150" s="10" t="str">
        <f t="shared" si="505"/>
        <v>Septembre</v>
      </c>
      <c r="V3150" s="36" t="str">
        <f t="shared" si="499"/>
        <v>2026</v>
      </c>
      <c r="W3150" s="34"/>
      <c r="X3150" s="91">
        <f t="shared" si="506"/>
        <v>0</v>
      </c>
      <c r="Y3150" s="92" t="str">
        <f>VLOOKUP('CM-CIC'!B3081,Annuaire_roster!B:F,4,0)</f>
        <v>HAOUACH Ikram</v>
      </c>
      <c r="Z3150" s="37" t="s">
        <v>110</v>
      </c>
      <c r="AA3150" s="60" t="s">
        <v>39</v>
      </c>
      <c r="AB3150" s="35" t="str">
        <f t="shared" si="500"/>
        <v/>
      </c>
      <c r="AC3150" s="35" t="str">
        <f t="shared" si="501"/>
        <v/>
      </c>
      <c r="AD3150" s="35" t="str">
        <f t="shared" si="502"/>
        <v/>
      </c>
      <c r="AE3150" s="44" t="str">
        <f t="shared" si="503"/>
        <v/>
      </c>
      <c r="AF3150" s="61"/>
      <c r="AG3150" s="45"/>
    </row>
    <row r="3151" spans="1:33" x14ac:dyDescent="0.2">
      <c r="A3151" s="59">
        <f>+VLOOKUP(B3151,Annuaire_roster!B:G,5,0)</f>
        <v>1444</v>
      </c>
      <c r="B3151" s="78" t="s">
        <v>153</v>
      </c>
      <c r="C3151" s="73">
        <v>0.37083333333333335</v>
      </c>
      <c r="D3151" s="73">
        <v>0.375</v>
      </c>
      <c r="E3151" s="66">
        <v>0.79166666666666663</v>
      </c>
      <c r="F3151" s="66">
        <v>0.79166666666666663</v>
      </c>
      <c r="G3151" s="67"/>
      <c r="H3151" s="67"/>
      <c r="I3151" s="107" t="s">
        <v>63</v>
      </c>
      <c r="J3151" s="48"/>
      <c r="K3151" s="69">
        <v>0</v>
      </c>
      <c r="L3151" s="67">
        <v>0</v>
      </c>
      <c r="M3151" s="74">
        <v>0</v>
      </c>
      <c r="N3151" s="34">
        <f t="shared" si="495"/>
        <v>0.37499999999999994</v>
      </c>
      <c r="O3151" s="38">
        <f t="shared" si="496"/>
        <v>0.37499999999999994</v>
      </c>
      <c r="P3151" s="77" t="s">
        <v>94</v>
      </c>
      <c r="Q3151" s="135">
        <v>44820</v>
      </c>
      <c r="R3151" s="35">
        <f t="shared" si="497"/>
        <v>0</v>
      </c>
      <c r="S3151" s="35">
        <f t="shared" si="498"/>
        <v>0</v>
      </c>
      <c r="T3151" s="10" t="str">
        <f t="shared" si="504"/>
        <v>Sem - 38</v>
      </c>
      <c r="U3151" s="10" t="str">
        <f t="shared" si="505"/>
        <v>Septembre</v>
      </c>
      <c r="V3151" s="36" t="str">
        <f t="shared" si="499"/>
        <v>2026</v>
      </c>
      <c r="W3151" s="34"/>
      <c r="X3151" s="91">
        <f t="shared" si="506"/>
        <v>4.1666666666666519E-3</v>
      </c>
      <c r="Y3151" s="92" t="str">
        <f>VLOOKUP('CM-CIC'!B3082,Annuaire_roster!B:F,4,0)</f>
        <v>HAOUACH Ikram</v>
      </c>
      <c r="Z3151" s="37" t="s">
        <v>110</v>
      </c>
      <c r="AA3151" s="60" t="s">
        <v>39</v>
      </c>
      <c r="AB3151" s="35" t="str">
        <f t="shared" si="500"/>
        <v/>
      </c>
      <c r="AC3151" s="35" t="str">
        <f t="shared" si="501"/>
        <v/>
      </c>
      <c r="AD3151" s="35" t="str">
        <f t="shared" si="502"/>
        <v/>
      </c>
      <c r="AE3151" s="44" t="str">
        <f t="shared" si="503"/>
        <v/>
      </c>
      <c r="AF3151" s="61"/>
      <c r="AG3151" s="45"/>
    </row>
    <row r="3152" spans="1:33" x14ac:dyDescent="0.2">
      <c r="A3152" s="59">
        <f>+VLOOKUP(B3152,Annuaire_roster!B:G,5,0)</f>
        <v>1443</v>
      </c>
      <c r="B3152" s="78" t="s">
        <v>154</v>
      </c>
      <c r="C3152" s="73">
        <v>0.375</v>
      </c>
      <c r="D3152" s="73">
        <v>0.375</v>
      </c>
      <c r="E3152" s="66">
        <v>0.79166666666666663</v>
      </c>
      <c r="F3152" s="66">
        <v>0.79166666666666663</v>
      </c>
      <c r="G3152" s="67"/>
      <c r="H3152" s="67"/>
      <c r="I3152" s="107" t="s">
        <v>63</v>
      </c>
      <c r="J3152" s="48"/>
      <c r="K3152" s="69">
        <v>0</v>
      </c>
      <c r="L3152" s="67">
        <v>0</v>
      </c>
      <c r="M3152" s="74">
        <v>0</v>
      </c>
      <c r="N3152" s="34">
        <f t="shared" si="495"/>
        <v>0.37499999999999994</v>
      </c>
      <c r="O3152" s="38">
        <f t="shared" si="496"/>
        <v>0.37499999999999994</v>
      </c>
      <c r="P3152" s="77" t="s">
        <v>94</v>
      </c>
      <c r="Q3152" s="135">
        <v>44820</v>
      </c>
      <c r="R3152" s="35">
        <f t="shared" si="497"/>
        <v>0</v>
      </c>
      <c r="S3152" s="35">
        <f t="shared" si="498"/>
        <v>0</v>
      </c>
      <c r="T3152" s="10" t="str">
        <f t="shared" si="504"/>
        <v>Sem - 38</v>
      </c>
      <c r="U3152" s="10" t="str">
        <f t="shared" si="505"/>
        <v>Septembre</v>
      </c>
      <c r="V3152" s="36" t="str">
        <f t="shared" si="499"/>
        <v>2026</v>
      </c>
      <c r="W3152" s="34"/>
      <c r="X3152" s="91">
        <f t="shared" si="506"/>
        <v>0</v>
      </c>
      <c r="Y3152" s="92" t="str">
        <f>VLOOKUP('CM-CIC'!B3083,Annuaire_roster!B:F,4,0)</f>
        <v>HAOUACH Ikram</v>
      </c>
      <c r="Z3152" s="37" t="s">
        <v>110</v>
      </c>
      <c r="AA3152" s="60" t="s">
        <v>39</v>
      </c>
      <c r="AB3152" s="35" t="str">
        <f t="shared" si="500"/>
        <v/>
      </c>
      <c r="AC3152" s="35" t="str">
        <f t="shared" si="501"/>
        <v/>
      </c>
      <c r="AD3152" s="35" t="str">
        <f t="shared" si="502"/>
        <v/>
      </c>
      <c r="AE3152" s="44" t="str">
        <f t="shared" si="503"/>
        <v/>
      </c>
      <c r="AF3152" s="61"/>
      <c r="AG3152" s="45"/>
    </row>
    <row r="3153" spans="1:33" x14ac:dyDescent="0.2">
      <c r="A3153" s="59">
        <f>+VLOOKUP(B3153,Annuaire_roster!B:G,5,0)</f>
        <v>1485</v>
      </c>
      <c r="B3153" s="78" t="s">
        <v>178</v>
      </c>
      <c r="C3153" s="73">
        <v>0.37430555555555556</v>
      </c>
      <c r="D3153" s="73">
        <v>0.375</v>
      </c>
      <c r="E3153" s="66">
        <v>0.79166666666666663</v>
      </c>
      <c r="F3153" s="66">
        <v>0.79166666666666663</v>
      </c>
      <c r="G3153" s="67"/>
      <c r="H3153" s="67"/>
      <c r="I3153" s="107" t="s">
        <v>63</v>
      </c>
      <c r="J3153" s="48"/>
      <c r="K3153" s="69">
        <v>0</v>
      </c>
      <c r="L3153" s="67">
        <v>0</v>
      </c>
      <c r="M3153" s="74">
        <v>0</v>
      </c>
      <c r="N3153" s="34">
        <f t="shared" si="495"/>
        <v>0.37499999999999994</v>
      </c>
      <c r="O3153" s="38">
        <f t="shared" si="496"/>
        <v>0.37499999999999994</v>
      </c>
      <c r="P3153" s="77" t="s">
        <v>94</v>
      </c>
      <c r="Q3153" s="135">
        <v>44820</v>
      </c>
      <c r="R3153" s="35">
        <f t="shared" si="497"/>
        <v>0</v>
      </c>
      <c r="S3153" s="35">
        <f t="shared" si="498"/>
        <v>0</v>
      </c>
      <c r="T3153" s="10" t="str">
        <f t="shared" si="504"/>
        <v>Sem - 38</v>
      </c>
      <c r="U3153" s="10" t="str">
        <f t="shared" si="505"/>
        <v>Septembre</v>
      </c>
      <c r="V3153" s="36" t="str">
        <f t="shared" si="499"/>
        <v>2026</v>
      </c>
      <c r="W3153" s="34"/>
      <c r="X3153" s="91">
        <f t="shared" si="506"/>
        <v>0</v>
      </c>
      <c r="Y3153" s="92" t="str">
        <f>VLOOKUP('CM-CIC'!B3084,Annuaire_roster!B:F,4,0)</f>
        <v>OUAQERROUCH Nour-El Houda</v>
      </c>
      <c r="Z3153" s="37" t="s">
        <v>110</v>
      </c>
      <c r="AA3153" s="60" t="s">
        <v>39</v>
      </c>
      <c r="AB3153" s="35" t="str">
        <f t="shared" si="500"/>
        <v/>
      </c>
      <c r="AC3153" s="35" t="str">
        <f t="shared" si="501"/>
        <v/>
      </c>
      <c r="AD3153" s="35" t="str">
        <f t="shared" si="502"/>
        <v/>
      </c>
      <c r="AE3153" s="44" t="str">
        <f t="shared" si="503"/>
        <v/>
      </c>
      <c r="AF3153" s="61"/>
      <c r="AG3153" s="45"/>
    </row>
    <row r="3154" spans="1:33" x14ac:dyDescent="0.2">
      <c r="A3154" s="59">
        <f>+VLOOKUP(B3154,Annuaire_roster!B:G,5,0)</f>
        <v>397</v>
      </c>
      <c r="B3154" s="78" t="s">
        <v>183</v>
      </c>
      <c r="C3154" s="73">
        <v>0.41597222222222224</v>
      </c>
      <c r="D3154" s="73">
        <v>0.41666666666666669</v>
      </c>
      <c r="E3154" s="66">
        <v>0.83333333333333337</v>
      </c>
      <c r="F3154" s="66">
        <v>0.83333333333333337</v>
      </c>
      <c r="G3154" s="67"/>
      <c r="H3154" s="67"/>
      <c r="I3154" s="107" t="s">
        <v>63</v>
      </c>
      <c r="J3154" s="48"/>
      <c r="K3154" s="69">
        <v>0</v>
      </c>
      <c r="L3154" s="67">
        <v>0</v>
      </c>
      <c r="M3154" s="74">
        <v>0</v>
      </c>
      <c r="N3154" s="34">
        <f t="shared" si="495"/>
        <v>0.375</v>
      </c>
      <c r="O3154" s="38">
        <f t="shared" si="496"/>
        <v>0.375</v>
      </c>
      <c r="P3154" s="77" t="s">
        <v>94</v>
      </c>
      <c r="Q3154" s="135">
        <v>44820</v>
      </c>
      <c r="R3154" s="35">
        <f t="shared" si="497"/>
        <v>0</v>
      </c>
      <c r="S3154" s="35">
        <f t="shared" si="498"/>
        <v>0</v>
      </c>
      <c r="T3154" s="10" t="str">
        <f t="shared" si="504"/>
        <v>Sem - 38</v>
      </c>
      <c r="U3154" s="10" t="str">
        <f t="shared" si="505"/>
        <v>Septembre</v>
      </c>
      <c r="V3154" s="36" t="str">
        <f t="shared" si="499"/>
        <v>2026</v>
      </c>
      <c r="W3154" s="34"/>
      <c r="X3154" s="91">
        <f t="shared" si="506"/>
        <v>0</v>
      </c>
      <c r="Y3154" s="92" t="str">
        <f>VLOOKUP('CM-CIC'!B3085,Annuaire_roster!B:F,4,0)</f>
        <v>OUAQERROUCH Nour-El Houda</v>
      </c>
      <c r="Z3154" s="37" t="s">
        <v>110</v>
      </c>
      <c r="AA3154" s="60" t="s">
        <v>39</v>
      </c>
      <c r="AB3154" s="35" t="str">
        <f t="shared" si="500"/>
        <v/>
      </c>
      <c r="AC3154" s="35" t="str">
        <f t="shared" si="501"/>
        <v/>
      </c>
      <c r="AD3154" s="35" t="str">
        <f t="shared" si="502"/>
        <v/>
      </c>
      <c r="AE3154" s="44" t="str">
        <f t="shared" si="503"/>
        <v/>
      </c>
      <c r="AF3154" s="61"/>
      <c r="AG3154" s="45"/>
    </row>
    <row r="3155" spans="1:33" x14ac:dyDescent="0.2">
      <c r="A3155" s="59">
        <f>+VLOOKUP(B3155,Annuaire_roster!B:G,5,0)</f>
        <v>1274</v>
      </c>
      <c r="B3155" s="78" t="s">
        <v>160</v>
      </c>
      <c r="C3155" s="73">
        <v>0.41319444444444442</v>
      </c>
      <c r="D3155" s="73">
        <v>0.41666666666666669</v>
      </c>
      <c r="E3155" s="66">
        <v>0.83333333333333337</v>
      </c>
      <c r="F3155" s="66">
        <v>0.83333333333333337</v>
      </c>
      <c r="G3155" s="67"/>
      <c r="H3155" s="67"/>
      <c r="I3155" s="107" t="s">
        <v>63</v>
      </c>
      <c r="J3155" s="48"/>
      <c r="K3155" s="69">
        <v>0</v>
      </c>
      <c r="L3155" s="67">
        <v>0</v>
      </c>
      <c r="M3155" s="74">
        <v>0</v>
      </c>
      <c r="N3155" s="34">
        <f t="shared" si="495"/>
        <v>0.375</v>
      </c>
      <c r="O3155" s="38">
        <f t="shared" si="496"/>
        <v>0.375</v>
      </c>
      <c r="P3155" s="77" t="s">
        <v>94</v>
      </c>
      <c r="Q3155" s="135">
        <v>44820</v>
      </c>
      <c r="R3155" s="35">
        <f t="shared" si="497"/>
        <v>0</v>
      </c>
      <c r="S3155" s="35">
        <f t="shared" si="498"/>
        <v>0</v>
      </c>
      <c r="T3155" s="10" t="str">
        <f t="shared" si="504"/>
        <v>Sem - 38</v>
      </c>
      <c r="U3155" s="10" t="str">
        <f t="shared" si="505"/>
        <v>Septembre</v>
      </c>
      <c r="V3155" s="36" t="str">
        <f t="shared" si="499"/>
        <v>2026</v>
      </c>
      <c r="W3155" s="34"/>
      <c r="X3155" s="91">
        <f t="shared" si="506"/>
        <v>3.4722222222222099E-3</v>
      </c>
      <c r="Y3155" s="92" t="str">
        <f>VLOOKUP('CM-CIC'!B3086,Annuaire_roster!B:F,4,0)</f>
        <v>HAOUACH Ikram</v>
      </c>
      <c r="Z3155" s="37" t="s">
        <v>110</v>
      </c>
      <c r="AA3155" s="60" t="s">
        <v>39</v>
      </c>
      <c r="AB3155" s="35" t="str">
        <f t="shared" si="500"/>
        <v/>
      </c>
      <c r="AC3155" s="35" t="str">
        <f t="shared" si="501"/>
        <v/>
      </c>
      <c r="AD3155" s="35" t="str">
        <f t="shared" si="502"/>
        <v/>
      </c>
      <c r="AE3155" s="44" t="str">
        <f t="shared" si="503"/>
        <v/>
      </c>
      <c r="AF3155" s="61"/>
      <c r="AG3155" s="45"/>
    </row>
    <row r="3156" spans="1:33" x14ac:dyDescent="0.2">
      <c r="A3156" s="59">
        <f>+VLOOKUP(B3156,Annuaire_roster!B:G,5,0)</f>
        <v>1397</v>
      </c>
      <c r="B3156" s="78" t="s">
        <v>145</v>
      </c>
      <c r="C3156" s="73">
        <v>0.41388888888888886</v>
      </c>
      <c r="D3156" s="73">
        <v>0.41666666666666669</v>
      </c>
      <c r="E3156" s="66">
        <v>0.83333333333333337</v>
      </c>
      <c r="F3156" s="66">
        <v>0.83333333333333337</v>
      </c>
      <c r="G3156" s="67"/>
      <c r="H3156" s="67"/>
      <c r="I3156" s="107" t="s">
        <v>63</v>
      </c>
      <c r="J3156" s="48"/>
      <c r="K3156" s="69">
        <v>0</v>
      </c>
      <c r="L3156" s="67">
        <v>0</v>
      </c>
      <c r="M3156" s="74">
        <v>0</v>
      </c>
      <c r="N3156" s="34">
        <f t="shared" si="495"/>
        <v>0.375</v>
      </c>
      <c r="O3156" s="38">
        <f t="shared" si="496"/>
        <v>0.375</v>
      </c>
      <c r="P3156" s="77" t="s">
        <v>94</v>
      </c>
      <c r="Q3156" s="135">
        <v>44820</v>
      </c>
      <c r="R3156" s="35">
        <f t="shared" si="497"/>
        <v>0</v>
      </c>
      <c r="S3156" s="35">
        <f t="shared" si="498"/>
        <v>0</v>
      </c>
      <c r="T3156" s="10" t="str">
        <f t="shared" si="504"/>
        <v>Sem - 38</v>
      </c>
      <c r="U3156" s="10" t="str">
        <f t="shared" si="505"/>
        <v>Septembre</v>
      </c>
      <c r="V3156" s="36" t="str">
        <f t="shared" si="499"/>
        <v>2026</v>
      </c>
      <c r="W3156" s="34"/>
      <c r="X3156" s="91">
        <f t="shared" si="506"/>
        <v>2.7777777777778789E-3</v>
      </c>
      <c r="Y3156" s="92" t="str">
        <f>VLOOKUP('CM-CIC'!B3087,Annuaire_roster!B:F,4,0)</f>
        <v>OUAQERROUCH Nour-El Houda</v>
      </c>
      <c r="Z3156" s="37" t="s">
        <v>110</v>
      </c>
      <c r="AA3156" s="60" t="s">
        <v>39</v>
      </c>
      <c r="AB3156" s="35" t="str">
        <f t="shared" si="500"/>
        <v/>
      </c>
      <c r="AC3156" s="35" t="str">
        <f t="shared" si="501"/>
        <v/>
      </c>
      <c r="AD3156" s="35" t="str">
        <f t="shared" si="502"/>
        <v/>
      </c>
      <c r="AE3156" s="44" t="str">
        <f t="shared" si="503"/>
        <v/>
      </c>
      <c r="AF3156" s="61"/>
      <c r="AG3156" s="45"/>
    </row>
    <row r="3157" spans="1:33" x14ac:dyDescent="0.2">
      <c r="A3157" s="59">
        <f>+VLOOKUP(B3157,Annuaire_roster!B:G,5,0)</f>
        <v>1469</v>
      </c>
      <c r="B3157" s="78" t="s">
        <v>177</v>
      </c>
      <c r="C3157" s="73">
        <v>0.41388888888888886</v>
      </c>
      <c r="D3157" s="73">
        <v>0.41666666666666669</v>
      </c>
      <c r="E3157" s="66">
        <v>0.83333333333333337</v>
      </c>
      <c r="F3157" s="66">
        <v>0.83333333333333337</v>
      </c>
      <c r="G3157" s="67"/>
      <c r="H3157" s="67"/>
      <c r="I3157" s="107" t="s">
        <v>63</v>
      </c>
      <c r="J3157" s="48"/>
      <c r="K3157" s="69">
        <v>0</v>
      </c>
      <c r="L3157" s="67">
        <v>0</v>
      </c>
      <c r="M3157" s="74">
        <v>0</v>
      </c>
      <c r="N3157" s="34">
        <f t="shared" ref="N3157:N3220" si="507">IFERROR(IF(OR(D3157="OFF",D3157="Congé",M3157="Abs",D3157="Congé sans solde",D3157="Férié"),"",IF(O3157-K3157-L3157&gt;O3157,O3157,IF(O3157-K3157-L3157&lt;0,"",O3157-K3157-L3157))),"")</f>
        <v>0.375</v>
      </c>
      <c r="O3157" s="38">
        <f t="shared" ref="O3157:O3220" si="508">IF(AG3157="2H Pause déjeuner",IF(F3157-D3157-0.0833333333333333&lt;0,F3157-D3157-0.0833333333333333+1,F3157-D3157-0.0833333333333333),IF(OR(AND(F3157="OFF",D3157="OFF"),AND(F3157="Congé",D3157="Congé"),AND(F3157="Congé sans solde",D3157="Congé sans solde"),AND(F3157="Congé spécial",D3157="Congé spécial"),AND(F3157="Férié",D3157="Férié"),AND(F3157="OFF",D3157="Congé"),AND(F3157="OFF",D3157="Congé sans solde"),AND(F3157="OFF",D3157="Congé spécial"),AND(F3157="OFF",D3157="Férié"),AND(F3157="Congé",D3157="OFF"),AND(F3157="Congé",D3157="Congé sans solde"),AND(F3157="Congé",D3157="Congé spécial"),AND(F3157="Congé",D3157="Férié"),AND(F3157="Congé sans solde",D3157="OFF"),AND(F3157="Congé sans solde",D3157="Congé"),AND(F3157="Congé sans solde",D3157="Congé spécial"),AND(F3157="Congé sans solde",D3157="Férié"),AND(F3157="Congé spécial",D3157="OFF"),AND(F3157="Congé spécial",D3157="Congé"),AND(F3157="Congé spécial",D3157="Congé sans solde"),AND(F3157="Congé spécial",D3157="Férié"),AND(F3157="Férié",D3157="OFF"),AND(F3157="Férié",D3157="Congé"),AND(F3157="Férié",D3157="Congé sans solde"),AND(F3157="Férié",D3157="Congé spécial")),0,IF(OR(F3157="OFF",F3157="Congé",F3157="Congé spécial",F3157="Congé sans solde",D3157="OFF",D3157="Congé",D3157="Congé spécial",D3157="Congé sans solde"),0.208333333333334,IF(AND(AG3157="",F3157-D3157&lt;0),("24:00:00"-D3157)+("00:00:00"+F3157)-0.0416666666666667,IF(AND(OR(AG3157="Allaitement",AG3157="Sans déjeuner"),F3157-D3157&lt;0),("24:00:00"-D3157)+("00:00:00"+F3157),IF(AND(AG3157="",F3157-D3157&gt;0.166666666666667),F3157-D3157-0.0416666666666667,IF(AND(OR(AG3157="Allaitement",AG3157="Sans déjeuner"),F3157-D3157&gt;0.166666666666667),F3157-D3157,F3157-D3157)))))))</f>
        <v>0.375</v>
      </c>
      <c r="P3157" s="77" t="s">
        <v>94</v>
      </c>
      <c r="Q3157" s="135">
        <v>44820</v>
      </c>
      <c r="R3157" s="35">
        <f t="shared" si="497"/>
        <v>0</v>
      </c>
      <c r="S3157" s="35">
        <f t="shared" si="498"/>
        <v>0</v>
      </c>
      <c r="T3157" s="10" t="str">
        <f t="shared" si="504"/>
        <v>Sem - 38</v>
      </c>
      <c r="U3157" s="10" t="str">
        <f t="shared" si="505"/>
        <v>Septembre</v>
      </c>
      <c r="V3157" s="36" t="str">
        <f t="shared" si="499"/>
        <v>2026</v>
      </c>
      <c r="W3157" s="34"/>
      <c r="X3157" s="91">
        <f t="shared" si="506"/>
        <v>2.7777777777778789E-3</v>
      </c>
      <c r="Y3157" s="92" t="str">
        <f>VLOOKUP('CM-CIC'!B3088,Annuaire_roster!B:F,4,0)</f>
        <v>OUAQERROUCH Nour-El Houda</v>
      </c>
      <c r="Z3157" s="37" t="s">
        <v>110</v>
      </c>
      <c r="AA3157" s="60" t="s">
        <v>39</v>
      </c>
      <c r="AB3157" s="35" t="str">
        <f t="shared" si="500"/>
        <v/>
      </c>
      <c r="AC3157" s="35" t="str">
        <f t="shared" si="501"/>
        <v/>
      </c>
      <c r="AD3157" s="35" t="str">
        <f t="shared" si="502"/>
        <v/>
      </c>
      <c r="AE3157" s="44" t="str">
        <f t="shared" si="503"/>
        <v/>
      </c>
      <c r="AF3157" s="61"/>
      <c r="AG3157" s="45"/>
    </row>
    <row r="3158" spans="1:33" x14ac:dyDescent="0.2">
      <c r="A3158" s="59">
        <f>+VLOOKUP(B3158,Annuaire_roster!B:G,5,0)</f>
        <v>1388</v>
      </c>
      <c r="B3158" s="78" t="s">
        <v>125</v>
      </c>
      <c r="C3158" s="73">
        <v>0.41666666666666669</v>
      </c>
      <c r="D3158" s="73">
        <v>0.41666666666666669</v>
      </c>
      <c r="E3158" s="66">
        <v>0.83333333333333337</v>
      </c>
      <c r="F3158" s="66">
        <v>0.83333333333333337</v>
      </c>
      <c r="G3158" s="67"/>
      <c r="H3158" s="67"/>
      <c r="I3158" s="107" t="s">
        <v>63</v>
      </c>
      <c r="J3158" s="48"/>
      <c r="K3158" s="69">
        <v>0</v>
      </c>
      <c r="L3158" s="67">
        <v>0</v>
      </c>
      <c r="M3158" s="74">
        <v>0</v>
      </c>
      <c r="N3158" s="34">
        <f t="shared" si="507"/>
        <v>0.375</v>
      </c>
      <c r="O3158" s="38">
        <f t="shared" si="508"/>
        <v>0.375</v>
      </c>
      <c r="P3158" s="77" t="s">
        <v>94</v>
      </c>
      <c r="Q3158" s="135">
        <v>44820</v>
      </c>
      <c r="R3158" s="35">
        <f t="shared" si="497"/>
        <v>0</v>
      </c>
      <c r="S3158" s="35">
        <f t="shared" si="498"/>
        <v>0</v>
      </c>
      <c r="T3158" s="10" t="str">
        <f t="shared" si="504"/>
        <v>Sem - 38</v>
      </c>
      <c r="U3158" s="10" t="str">
        <f t="shared" si="505"/>
        <v>Septembre</v>
      </c>
      <c r="V3158" s="36" t="str">
        <f t="shared" si="499"/>
        <v>2026</v>
      </c>
      <c r="W3158" s="34"/>
      <c r="X3158" s="91">
        <f t="shared" si="506"/>
        <v>0</v>
      </c>
      <c r="Y3158" s="92" t="str">
        <f>VLOOKUP('CM-CIC'!B3089,Annuaire_roster!B:F,4,0)</f>
        <v>HAOUACH Ikram</v>
      </c>
      <c r="Z3158" s="37" t="s">
        <v>110</v>
      </c>
      <c r="AA3158" s="60" t="s">
        <v>39</v>
      </c>
      <c r="AB3158" s="35" t="str">
        <f t="shared" si="500"/>
        <v/>
      </c>
      <c r="AC3158" s="35" t="str">
        <f t="shared" si="501"/>
        <v/>
      </c>
      <c r="AD3158" s="35" t="str">
        <f t="shared" si="502"/>
        <v/>
      </c>
      <c r="AE3158" s="44" t="str">
        <f t="shared" si="503"/>
        <v/>
      </c>
      <c r="AF3158" s="61"/>
      <c r="AG3158" s="45"/>
    </row>
    <row r="3159" spans="1:33" x14ac:dyDescent="0.2">
      <c r="A3159" s="59">
        <f>+VLOOKUP(B3159,Annuaire_roster!B:G,5,0)</f>
        <v>949</v>
      </c>
      <c r="B3159" s="78" t="s">
        <v>102</v>
      </c>
      <c r="C3159" s="73"/>
      <c r="D3159" s="73" t="s">
        <v>188</v>
      </c>
      <c r="E3159" s="66"/>
      <c r="F3159" s="66" t="s">
        <v>188</v>
      </c>
      <c r="G3159" s="67"/>
      <c r="H3159" s="67"/>
      <c r="I3159" s="107" t="s">
        <v>63</v>
      </c>
      <c r="J3159" s="48"/>
      <c r="K3159" s="69">
        <v>0</v>
      </c>
      <c r="L3159" s="67">
        <v>0</v>
      </c>
      <c r="M3159" s="74">
        <v>0</v>
      </c>
      <c r="N3159" s="34" t="str">
        <f t="shared" si="507"/>
        <v/>
      </c>
      <c r="O3159" s="38">
        <f t="shared" si="508"/>
        <v>0</v>
      </c>
      <c r="P3159" s="77" t="s">
        <v>94</v>
      </c>
      <c r="Q3159" s="135">
        <v>44820</v>
      </c>
      <c r="R3159" s="35">
        <f t="shared" si="497"/>
        <v>0</v>
      </c>
      <c r="S3159" s="35">
        <f t="shared" si="498"/>
        <v>0</v>
      </c>
      <c r="T3159" s="10" t="str">
        <f t="shared" si="504"/>
        <v>Sem - 38</v>
      </c>
      <c r="U3159" s="10" t="str">
        <f t="shared" si="505"/>
        <v>Septembre</v>
      </c>
      <c r="V3159" s="36" t="str">
        <f t="shared" si="499"/>
        <v>2026</v>
      </c>
      <c r="W3159" s="34"/>
      <c r="X3159" s="91">
        <f t="shared" si="506"/>
        <v>0</v>
      </c>
      <c r="Y3159" s="92" t="str">
        <f>VLOOKUP('CM-CIC'!B3090,Annuaire_roster!B:F,4,0)</f>
        <v>OUAQERROUCH Nour-El Houda</v>
      </c>
      <c r="Z3159" s="37" t="s">
        <v>110</v>
      </c>
      <c r="AA3159" s="60" t="s">
        <v>39</v>
      </c>
      <c r="AB3159" s="35">
        <f t="shared" si="500"/>
        <v>0.33333333333333298</v>
      </c>
      <c r="AC3159" s="35" t="str">
        <f t="shared" si="501"/>
        <v/>
      </c>
      <c r="AD3159" s="35" t="str">
        <f t="shared" si="502"/>
        <v/>
      </c>
      <c r="AE3159" s="44" t="str">
        <f t="shared" si="503"/>
        <v/>
      </c>
      <c r="AF3159" s="61"/>
      <c r="AG3159" s="45"/>
    </row>
    <row r="3160" spans="1:33" x14ac:dyDescent="0.2">
      <c r="A3160" s="59">
        <f>+VLOOKUP(B3160,Annuaire_roster!B:G,5,0)</f>
        <v>1167</v>
      </c>
      <c r="B3160" s="78" t="s">
        <v>71</v>
      </c>
      <c r="C3160" s="73"/>
      <c r="D3160" s="73" t="s">
        <v>188</v>
      </c>
      <c r="E3160" s="66"/>
      <c r="F3160" s="66" t="s">
        <v>188</v>
      </c>
      <c r="G3160" s="67"/>
      <c r="H3160" s="67"/>
      <c r="I3160" s="107" t="s">
        <v>63</v>
      </c>
      <c r="J3160" s="48"/>
      <c r="K3160" s="69">
        <v>0</v>
      </c>
      <c r="L3160" s="67">
        <v>0</v>
      </c>
      <c r="M3160" s="74">
        <v>0</v>
      </c>
      <c r="N3160" s="34" t="str">
        <f t="shared" si="507"/>
        <v/>
      </c>
      <c r="O3160" s="38">
        <f t="shared" si="508"/>
        <v>0</v>
      </c>
      <c r="P3160" s="77" t="s">
        <v>94</v>
      </c>
      <c r="Q3160" s="135">
        <v>44820</v>
      </c>
      <c r="R3160" s="35">
        <f t="shared" si="497"/>
        <v>0</v>
      </c>
      <c r="S3160" s="35">
        <f t="shared" si="498"/>
        <v>0</v>
      </c>
      <c r="T3160" s="10" t="str">
        <f t="shared" si="504"/>
        <v>Sem - 38</v>
      </c>
      <c r="U3160" s="10" t="str">
        <f t="shared" si="505"/>
        <v>Septembre</v>
      </c>
      <c r="V3160" s="36" t="str">
        <f t="shared" si="499"/>
        <v>2026</v>
      </c>
      <c r="W3160" s="34"/>
      <c r="X3160" s="91">
        <f t="shared" si="506"/>
        <v>0</v>
      </c>
      <c r="Y3160" s="92" t="str">
        <f>VLOOKUP('CM-CIC'!B3091,Annuaire_roster!B:F,4,0)</f>
        <v>OUAQERROUCH Nour-El Houda</v>
      </c>
      <c r="Z3160" s="37" t="s">
        <v>110</v>
      </c>
      <c r="AA3160" s="60" t="s">
        <v>39</v>
      </c>
      <c r="AB3160" s="35">
        <f t="shared" si="500"/>
        <v>0.33333333333333298</v>
      </c>
      <c r="AC3160" s="35" t="str">
        <f t="shared" si="501"/>
        <v/>
      </c>
      <c r="AD3160" s="35" t="str">
        <f t="shared" si="502"/>
        <v/>
      </c>
      <c r="AE3160" s="44" t="str">
        <f t="shared" si="503"/>
        <v/>
      </c>
      <c r="AF3160" s="61"/>
      <c r="AG3160" s="45"/>
    </row>
    <row r="3161" spans="1:33" x14ac:dyDescent="0.2">
      <c r="A3161" s="59">
        <f>+VLOOKUP(B3161,Annuaire_roster!B:G,5,0)</f>
        <v>1165</v>
      </c>
      <c r="B3161" s="78" t="s">
        <v>66</v>
      </c>
      <c r="C3161" s="73"/>
      <c r="D3161" s="73" t="s">
        <v>188</v>
      </c>
      <c r="E3161" s="66"/>
      <c r="F3161" s="66" t="s">
        <v>188</v>
      </c>
      <c r="G3161" s="67"/>
      <c r="H3161" s="67"/>
      <c r="I3161" s="107" t="s">
        <v>63</v>
      </c>
      <c r="J3161" s="48"/>
      <c r="K3161" s="69">
        <v>0</v>
      </c>
      <c r="L3161" s="67">
        <v>0</v>
      </c>
      <c r="M3161" s="74">
        <v>0</v>
      </c>
      <c r="N3161" s="34" t="str">
        <f t="shared" si="507"/>
        <v/>
      </c>
      <c r="O3161" s="38">
        <f t="shared" si="508"/>
        <v>0</v>
      </c>
      <c r="P3161" s="77" t="s">
        <v>94</v>
      </c>
      <c r="Q3161" s="135">
        <v>44820</v>
      </c>
      <c r="R3161" s="35">
        <f t="shared" si="497"/>
        <v>0</v>
      </c>
      <c r="S3161" s="35">
        <f t="shared" si="498"/>
        <v>0</v>
      </c>
      <c r="T3161" s="10" t="str">
        <f t="shared" si="504"/>
        <v>Sem - 38</v>
      </c>
      <c r="U3161" s="10" t="str">
        <f t="shared" si="505"/>
        <v>Septembre</v>
      </c>
      <c r="V3161" s="36" t="str">
        <f t="shared" si="499"/>
        <v>2026</v>
      </c>
      <c r="W3161" s="34"/>
      <c r="X3161" s="91">
        <f t="shared" si="506"/>
        <v>0</v>
      </c>
      <c r="Y3161" s="92" t="str">
        <f>VLOOKUP('CM-CIC'!B3092,Annuaire_roster!B:F,4,0)</f>
        <v>OUAQERROUCH Nour-El Houda</v>
      </c>
      <c r="Z3161" s="37" t="s">
        <v>110</v>
      </c>
      <c r="AA3161" s="60" t="s">
        <v>39</v>
      </c>
      <c r="AB3161" s="35">
        <f t="shared" si="500"/>
        <v>0.33333333333333298</v>
      </c>
      <c r="AC3161" s="35" t="str">
        <f t="shared" si="501"/>
        <v/>
      </c>
      <c r="AD3161" s="35" t="str">
        <f t="shared" si="502"/>
        <v/>
      </c>
      <c r="AE3161" s="44" t="str">
        <f t="shared" si="503"/>
        <v/>
      </c>
      <c r="AF3161" s="61"/>
      <c r="AG3161" s="45"/>
    </row>
    <row r="3162" spans="1:33" x14ac:dyDescent="0.2">
      <c r="A3162" s="59">
        <f>+VLOOKUP(B3162,Annuaire_roster!B:G,5,0)</f>
        <v>1009</v>
      </c>
      <c r="B3162" s="78" t="s">
        <v>48</v>
      </c>
      <c r="C3162" s="65"/>
      <c r="D3162" s="65" t="s">
        <v>64</v>
      </c>
      <c r="E3162" s="66"/>
      <c r="F3162" s="66" t="s">
        <v>64</v>
      </c>
      <c r="G3162" s="67"/>
      <c r="H3162" s="67"/>
      <c r="I3162" s="68" t="s">
        <v>63</v>
      </c>
      <c r="J3162" s="48"/>
      <c r="K3162" s="69">
        <v>0</v>
      </c>
      <c r="L3162" s="67">
        <v>0</v>
      </c>
      <c r="M3162" s="70">
        <v>0</v>
      </c>
      <c r="N3162" s="34" t="str">
        <f t="shared" si="507"/>
        <v/>
      </c>
      <c r="O3162" s="38">
        <f t="shared" si="508"/>
        <v>0</v>
      </c>
      <c r="P3162" s="72" t="s">
        <v>94</v>
      </c>
      <c r="Q3162" s="43">
        <v>44820</v>
      </c>
      <c r="R3162" s="35">
        <f t="shared" si="497"/>
        <v>0</v>
      </c>
      <c r="S3162" s="35">
        <f t="shared" si="498"/>
        <v>0</v>
      </c>
      <c r="T3162" s="10" t="str">
        <f t="shared" si="504"/>
        <v>Sem - 38</v>
      </c>
      <c r="U3162" s="10" t="str">
        <f t="shared" si="505"/>
        <v>Septembre</v>
      </c>
      <c r="V3162" s="36" t="str">
        <f t="shared" si="499"/>
        <v>2026</v>
      </c>
      <c r="W3162" s="34"/>
      <c r="X3162" s="91">
        <f t="shared" si="506"/>
        <v>0</v>
      </c>
      <c r="Y3162" s="92" t="str">
        <f>VLOOKUP('CM-CIC'!B3093,Annuaire_roster!B:F,4,0)</f>
        <v>HAOUACH Ikram</v>
      </c>
      <c r="Z3162" s="37" t="s">
        <v>110</v>
      </c>
      <c r="AA3162" s="60" t="s">
        <v>39</v>
      </c>
      <c r="AB3162" s="35" t="str">
        <f t="shared" si="500"/>
        <v/>
      </c>
      <c r="AC3162" s="35" t="str">
        <f t="shared" si="501"/>
        <v/>
      </c>
      <c r="AD3162" s="35" t="str">
        <f t="shared" si="502"/>
        <v/>
      </c>
      <c r="AE3162" s="44" t="str">
        <f t="shared" si="503"/>
        <v/>
      </c>
      <c r="AF3162" s="61"/>
      <c r="AG3162" s="45"/>
    </row>
    <row r="3163" spans="1:33" x14ac:dyDescent="0.2">
      <c r="A3163" s="59">
        <f>+VLOOKUP(B3163,Annuaire_roster!B:G,5,0)</f>
        <v>1145</v>
      </c>
      <c r="B3163" s="78" t="s">
        <v>74</v>
      </c>
      <c r="C3163" s="65"/>
      <c r="D3163" s="65" t="s">
        <v>64</v>
      </c>
      <c r="E3163" s="66"/>
      <c r="F3163" s="66" t="s">
        <v>64</v>
      </c>
      <c r="G3163" s="67"/>
      <c r="H3163" s="67"/>
      <c r="I3163" s="68" t="s">
        <v>63</v>
      </c>
      <c r="J3163" s="48"/>
      <c r="K3163" s="69">
        <v>0</v>
      </c>
      <c r="L3163" s="67">
        <v>0</v>
      </c>
      <c r="M3163" s="70">
        <v>0</v>
      </c>
      <c r="N3163" s="34" t="str">
        <f t="shared" si="507"/>
        <v/>
      </c>
      <c r="O3163" s="38">
        <f t="shared" si="508"/>
        <v>0</v>
      </c>
      <c r="P3163" s="72" t="s">
        <v>94</v>
      </c>
      <c r="Q3163" s="43">
        <v>44820</v>
      </c>
      <c r="R3163" s="35">
        <f t="shared" si="497"/>
        <v>0</v>
      </c>
      <c r="S3163" s="35">
        <f t="shared" si="498"/>
        <v>0</v>
      </c>
      <c r="T3163" s="10" t="str">
        <f t="shared" si="504"/>
        <v>Sem - 38</v>
      </c>
      <c r="U3163" s="10" t="str">
        <f t="shared" si="505"/>
        <v>Septembre</v>
      </c>
      <c r="V3163" s="36" t="str">
        <f t="shared" si="499"/>
        <v>2026</v>
      </c>
      <c r="W3163" s="34"/>
      <c r="X3163" s="91">
        <f t="shared" si="506"/>
        <v>0</v>
      </c>
      <c r="Y3163" s="92" t="str">
        <f>VLOOKUP('CM-CIC'!B3094,Annuaire_roster!B:F,4,0)</f>
        <v>OUAQERROUCH Nour-El Houda</v>
      </c>
      <c r="Z3163" s="37" t="s">
        <v>110</v>
      </c>
      <c r="AA3163" s="60" t="s">
        <v>39</v>
      </c>
      <c r="AB3163" s="35" t="str">
        <f t="shared" si="500"/>
        <v/>
      </c>
      <c r="AC3163" s="35" t="str">
        <f t="shared" si="501"/>
        <v/>
      </c>
      <c r="AD3163" s="35" t="str">
        <f t="shared" si="502"/>
        <v/>
      </c>
      <c r="AE3163" s="44" t="str">
        <f t="shared" si="503"/>
        <v/>
      </c>
      <c r="AF3163" s="61"/>
      <c r="AG3163" s="45"/>
    </row>
    <row r="3164" spans="1:33" x14ac:dyDescent="0.2">
      <c r="A3164" s="59">
        <f>+VLOOKUP(B3164,Annuaire_roster!B:G,5,0)</f>
        <v>1499</v>
      </c>
      <c r="B3164" s="78" t="s">
        <v>162</v>
      </c>
      <c r="C3164" s="65"/>
      <c r="D3164" s="65" t="s">
        <v>64</v>
      </c>
      <c r="E3164" s="66"/>
      <c r="F3164" s="66" t="s">
        <v>64</v>
      </c>
      <c r="G3164" s="67"/>
      <c r="H3164" s="67"/>
      <c r="I3164" s="68" t="s">
        <v>63</v>
      </c>
      <c r="J3164" s="48"/>
      <c r="K3164" s="69">
        <v>0</v>
      </c>
      <c r="L3164" s="67">
        <v>0</v>
      </c>
      <c r="M3164" s="70">
        <v>0</v>
      </c>
      <c r="N3164" s="34" t="str">
        <f t="shared" si="507"/>
        <v/>
      </c>
      <c r="O3164" s="38">
        <f t="shared" si="508"/>
        <v>0</v>
      </c>
      <c r="P3164" s="72" t="s">
        <v>94</v>
      </c>
      <c r="Q3164" s="43">
        <v>44820</v>
      </c>
      <c r="R3164" s="35">
        <f t="shared" si="497"/>
        <v>0</v>
      </c>
      <c r="S3164" s="35">
        <f t="shared" si="498"/>
        <v>0</v>
      </c>
      <c r="T3164" s="10" t="str">
        <f t="shared" si="504"/>
        <v>Sem - 38</v>
      </c>
      <c r="U3164" s="10" t="str">
        <f t="shared" si="505"/>
        <v>Septembre</v>
      </c>
      <c r="V3164" s="36" t="str">
        <f t="shared" si="499"/>
        <v>2026</v>
      </c>
      <c r="W3164" s="34"/>
      <c r="X3164" s="91">
        <f t="shared" si="506"/>
        <v>0</v>
      </c>
      <c r="Y3164" s="92" t="str">
        <f>VLOOKUP('CM-CIC'!B3095,Annuaire_roster!B:F,4,0)</f>
        <v>OUAQERROUCH Nour-El Houda</v>
      </c>
      <c r="Z3164" s="37" t="s">
        <v>110</v>
      </c>
      <c r="AA3164" s="60" t="s">
        <v>39</v>
      </c>
      <c r="AB3164" s="35" t="str">
        <f t="shared" si="500"/>
        <v/>
      </c>
      <c r="AC3164" s="35" t="str">
        <f t="shared" si="501"/>
        <v/>
      </c>
      <c r="AD3164" s="35" t="str">
        <f t="shared" si="502"/>
        <v/>
      </c>
      <c r="AE3164" s="44" t="str">
        <f t="shared" si="503"/>
        <v/>
      </c>
      <c r="AF3164" s="61"/>
      <c r="AG3164" s="45"/>
    </row>
    <row r="3165" spans="1:33" x14ac:dyDescent="0.2">
      <c r="A3165" s="59">
        <f>+VLOOKUP(B3165,Annuaire_roster!B:G,5,0)</f>
        <v>1463</v>
      </c>
      <c r="B3165" s="78" t="s">
        <v>163</v>
      </c>
      <c r="C3165" s="65"/>
      <c r="D3165" s="65" t="s">
        <v>64</v>
      </c>
      <c r="E3165" s="66"/>
      <c r="F3165" s="66" t="s">
        <v>64</v>
      </c>
      <c r="G3165" s="67"/>
      <c r="H3165" s="67"/>
      <c r="I3165" s="68" t="s">
        <v>63</v>
      </c>
      <c r="J3165" s="48"/>
      <c r="K3165" s="69">
        <v>0</v>
      </c>
      <c r="L3165" s="67">
        <v>0</v>
      </c>
      <c r="M3165" s="70">
        <v>0</v>
      </c>
      <c r="N3165" s="34" t="str">
        <f t="shared" si="507"/>
        <v/>
      </c>
      <c r="O3165" s="38">
        <f t="shared" si="508"/>
        <v>0</v>
      </c>
      <c r="P3165" s="72" t="s">
        <v>94</v>
      </c>
      <c r="Q3165" s="43">
        <v>44820</v>
      </c>
      <c r="R3165" s="35">
        <f t="shared" si="497"/>
        <v>0</v>
      </c>
      <c r="S3165" s="35">
        <f t="shared" si="498"/>
        <v>0</v>
      </c>
      <c r="T3165" s="10" t="str">
        <f t="shared" si="504"/>
        <v>Sem - 38</v>
      </c>
      <c r="U3165" s="10" t="str">
        <f t="shared" si="505"/>
        <v>Septembre</v>
      </c>
      <c r="V3165" s="36" t="str">
        <f t="shared" si="499"/>
        <v>2026</v>
      </c>
      <c r="W3165" s="34"/>
      <c r="X3165" s="91">
        <f t="shared" si="506"/>
        <v>0</v>
      </c>
      <c r="Y3165" s="92" t="str">
        <f>VLOOKUP('CM-CIC'!B3096,Annuaire_roster!B:F,4,0)</f>
        <v>HAOUACH Ikram</v>
      </c>
      <c r="Z3165" s="37" t="s">
        <v>110</v>
      </c>
      <c r="AA3165" s="60" t="s">
        <v>39</v>
      </c>
      <c r="AB3165" s="35" t="str">
        <f t="shared" si="500"/>
        <v/>
      </c>
      <c r="AC3165" s="35" t="str">
        <f t="shared" si="501"/>
        <v/>
      </c>
      <c r="AD3165" s="35" t="str">
        <f t="shared" si="502"/>
        <v/>
      </c>
      <c r="AE3165" s="44" t="str">
        <f t="shared" si="503"/>
        <v/>
      </c>
      <c r="AF3165" s="61"/>
      <c r="AG3165" s="45"/>
    </row>
    <row r="3166" spans="1:33" x14ac:dyDescent="0.2">
      <c r="A3166" s="59">
        <f>+VLOOKUP(B3166,Annuaire_roster!B:G,5,0)</f>
        <v>1498</v>
      </c>
      <c r="B3166" s="78" t="s">
        <v>180</v>
      </c>
      <c r="C3166" s="65"/>
      <c r="D3166" s="65" t="s">
        <v>64</v>
      </c>
      <c r="E3166" s="66"/>
      <c r="F3166" s="66" t="s">
        <v>64</v>
      </c>
      <c r="G3166" s="67"/>
      <c r="H3166" s="67"/>
      <c r="I3166" s="68" t="s">
        <v>63</v>
      </c>
      <c r="J3166" s="48"/>
      <c r="K3166" s="69">
        <v>0</v>
      </c>
      <c r="L3166" s="67">
        <v>0</v>
      </c>
      <c r="M3166" s="70">
        <v>0</v>
      </c>
      <c r="N3166" s="34" t="str">
        <f t="shared" si="507"/>
        <v/>
      </c>
      <c r="O3166" s="38">
        <f t="shared" si="508"/>
        <v>0</v>
      </c>
      <c r="P3166" s="72" t="s">
        <v>94</v>
      </c>
      <c r="Q3166" s="43">
        <v>44820</v>
      </c>
      <c r="R3166" s="35">
        <f t="shared" si="497"/>
        <v>0</v>
      </c>
      <c r="S3166" s="35">
        <f t="shared" si="498"/>
        <v>0</v>
      </c>
      <c r="T3166" s="10" t="str">
        <f t="shared" si="504"/>
        <v>Sem - 38</v>
      </c>
      <c r="U3166" s="10" t="str">
        <f t="shared" si="505"/>
        <v>Septembre</v>
      </c>
      <c r="V3166" s="36" t="str">
        <f t="shared" si="499"/>
        <v>2026</v>
      </c>
      <c r="W3166" s="34"/>
      <c r="X3166" s="91">
        <f t="shared" si="506"/>
        <v>0</v>
      </c>
      <c r="Y3166" s="92" t="str">
        <f>VLOOKUP('CM-CIC'!B3097,Annuaire_roster!B:F,4,0)</f>
        <v>HAOUACH Ikram</v>
      </c>
      <c r="Z3166" s="37" t="s">
        <v>110</v>
      </c>
      <c r="AA3166" s="60" t="s">
        <v>39</v>
      </c>
      <c r="AB3166" s="35" t="str">
        <f t="shared" si="500"/>
        <v/>
      </c>
      <c r="AC3166" s="35" t="str">
        <f t="shared" si="501"/>
        <v/>
      </c>
      <c r="AD3166" s="35" t="str">
        <f t="shared" si="502"/>
        <v/>
      </c>
      <c r="AE3166" s="44" t="str">
        <f t="shared" si="503"/>
        <v/>
      </c>
      <c r="AF3166" s="61"/>
      <c r="AG3166" s="45"/>
    </row>
    <row r="3167" spans="1:33" x14ac:dyDescent="0.2">
      <c r="A3167" s="59">
        <f>+VLOOKUP(B3167,Annuaire_roster!B:G,5,0)</f>
        <v>1396</v>
      </c>
      <c r="B3167" s="78" t="s">
        <v>143</v>
      </c>
      <c r="C3167" s="65">
        <v>0.41944444444444445</v>
      </c>
      <c r="D3167" s="65">
        <v>0.375</v>
      </c>
      <c r="E3167" s="66">
        <v>0.79166666666666663</v>
      </c>
      <c r="F3167" s="66">
        <v>0.79166666666666663</v>
      </c>
      <c r="G3167" s="67"/>
      <c r="H3167" s="67"/>
      <c r="I3167" s="158"/>
      <c r="J3167" s="48"/>
      <c r="K3167" s="69"/>
      <c r="L3167" s="67">
        <v>0</v>
      </c>
      <c r="M3167" s="70">
        <v>0</v>
      </c>
      <c r="N3167" s="34">
        <f t="shared" si="507"/>
        <v>0.37499999999999994</v>
      </c>
      <c r="O3167" s="38">
        <f t="shared" si="508"/>
        <v>0.37499999999999994</v>
      </c>
      <c r="P3167" s="72" t="s">
        <v>94</v>
      </c>
      <c r="Q3167" s="43">
        <v>44821</v>
      </c>
      <c r="R3167" s="35">
        <f t="shared" si="497"/>
        <v>0</v>
      </c>
      <c r="S3167" s="35">
        <f t="shared" si="498"/>
        <v>0</v>
      </c>
      <c r="T3167" s="10" t="str">
        <f t="shared" si="504"/>
        <v>Sem - 38</v>
      </c>
      <c r="U3167" s="10" t="str">
        <f t="shared" si="505"/>
        <v>Septembre</v>
      </c>
      <c r="V3167" s="36" t="str">
        <f t="shared" si="499"/>
        <v>2026</v>
      </c>
      <c r="W3167" s="34"/>
      <c r="X3167" s="91">
        <f t="shared" si="506"/>
        <v>0</v>
      </c>
      <c r="Y3167" s="92" t="str">
        <f>VLOOKUP('CM-CIC'!B3098,Annuaire_roster!B:F,4,0)</f>
        <v>HAOUACH Ikram</v>
      </c>
      <c r="Z3167" s="37" t="s">
        <v>110</v>
      </c>
      <c r="AA3167" s="60" t="s">
        <v>39</v>
      </c>
      <c r="AB3167" s="35" t="str">
        <f t="shared" si="500"/>
        <v/>
      </c>
      <c r="AC3167" s="35" t="str">
        <f t="shared" si="501"/>
        <v/>
      </c>
      <c r="AD3167" s="35" t="str">
        <f t="shared" si="502"/>
        <v/>
      </c>
      <c r="AE3167" s="44" t="str">
        <f t="shared" si="503"/>
        <v/>
      </c>
      <c r="AF3167" s="61"/>
      <c r="AG3167" s="45"/>
    </row>
    <row r="3168" spans="1:33" x14ac:dyDescent="0.2">
      <c r="A3168" s="59">
        <f>+VLOOKUP(B3168,Annuaire_roster!B:G,5,0)</f>
        <v>364</v>
      </c>
      <c r="B3168" s="78" t="s">
        <v>184</v>
      </c>
      <c r="C3168" s="65">
        <v>0.3125</v>
      </c>
      <c r="D3168" s="65">
        <v>0.29166666666666669</v>
      </c>
      <c r="E3168" s="66">
        <v>0.66666666666666663</v>
      </c>
      <c r="F3168" s="66">
        <v>0.66666666666666663</v>
      </c>
      <c r="G3168" s="67"/>
      <c r="H3168" s="67"/>
      <c r="I3168" s="68">
        <v>2.013888888888889E-2</v>
      </c>
      <c r="J3168" s="48"/>
      <c r="K3168" s="69">
        <v>2.013888888888889E-2</v>
      </c>
      <c r="L3168" s="67">
        <v>0</v>
      </c>
      <c r="M3168" s="70">
        <v>0</v>
      </c>
      <c r="N3168" s="34">
        <f t="shared" si="507"/>
        <v>0.31319444444444439</v>
      </c>
      <c r="O3168" s="38">
        <f t="shared" si="508"/>
        <v>0.33333333333333326</v>
      </c>
      <c r="P3168" s="72" t="s">
        <v>94</v>
      </c>
      <c r="Q3168" s="43">
        <v>44821</v>
      </c>
      <c r="R3168" s="35">
        <f t="shared" si="497"/>
        <v>0</v>
      </c>
      <c r="S3168" s="35">
        <f t="shared" si="498"/>
        <v>2.013888888888889E-2</v>
      </c>
      <c r="T3168" s="10" t="str">
        <f t="shared" si="504"/>
        <v>Sem - 38</v>
      </c>
      <c r="U3168" s="10" t="str">
        <f t="shared" si="505"/>
        <v>Septembre</v>
      </c>
      <c r="V3168" s="36" t="str">
        <f t="shared" si="499"/>
        <v>2026</v>
      </c>
      <c r="W3168" s="34"/>
      <c r="X3168" s="91">
        <f t="shared" si="506"/>
        <v>0</v>
      </c>
      <c r="Y3168" s="92" t="str">
        <f>VLOOKUP('CM-CIC'!B3099,Annuaire_roster!B:F,4,0)</f>
        <v>HAOUACH Ikram</v>
      </c>
      <c r="Z3168" s="37" t="s">
        <v>110</v>
      </c>
      <c r="AA3168" s="60" t="s">
        <v>39</v>
      </c>
      <c r="AB3168" s="35" t="str">
        <f t="shared" si="500"/>
        <v/>
      </c>
      <c r="AC3168" s="35" t="str">
        <f t="shared" si="501"/>
        <v/>
      </c>
      <c r="AD3168" s="35" t="str">
        <f t="shared" si="502"/>
        <v/>
      </c>
      <c r="AE3168" s="44" t="str">
        <f t="shared" si="503"/>
        <v/>
      </c>
      <c r="AF3168" s="61"/>
      <c r="AG3168" s="45"/>
    </row>
    <row r="3169" spans="1:33" x14ac:dyDescent="0.2">
      <c r="A3169" s="59">
        <f>+VLOOKUP(B3169,Annuaire_roster!B:G,5,0)</f>
        <v>1154</v>
      </c>
      <c r="B3169" s="78" t="s">
        <v>70</v>
      </c>
      <c r="C3169" s="65">
        <v>0.28888888888888886</v>
      </c>
      <c r="D3169" s="65">
        <v>0.29166666666666669</v>
      </c>
      <c r="E3169" s="66">
        <v>0.66666666666666663</v>
      </c>
      <c r="F3169" s="66">
        <v>0.66666666666666663</v>
      </c>
      <c r="G3169" s="67"/>
      <c r="H3169" s="67"/>
      <c r="I3169" s="68" t="s">
        <v>63</v>
      </c>
      <c r="J3169" s="48"/>
      <c r="K3169" s="69">
        <v>0</v>
      </c>
      <c r="L3169" s="67">
        <v>0</v>
      </c>
      <c r="M3169" s="70">
        <v>0</v>
      </c>
      <c r="N3169" s="34">
        <f t="shared" si="507"/>
        <v>0.33333333333333326</v>
      </c>
      <c r="O3169" s="38">
        <f t="shared" si="508"/>
        <v>0.33333333333333326</v>
      </c>
      <c r="P3169" s="72" t="s">
        <v>94</v>
      </c>
      <c r="Q3169" s="43">
        <v>44821</v>
      </c>
      <c r="R3169" s="35">
        <f t="shared" si="497"/>
        <v>0</v>
      </c>
      <c r="S3169" s="35">
        <f t="shared" si="498"/>
        <v>0</v>
      </c>
      <c r="T3169" s="10" t="str">
        <f t="shared" si="504"/>
        <v>Sem - 38</v>
      </c>
      <c r="U3169" s="10" t="str">
        <f t="shared" si="505"/>
        <v>Septembre</v>
      </c>
      <c r="V3169" s="36" t="str">
        <f t="shared" si="499"/>
        <v>2026</v>
      </c>
      <c r="W3169" s="34"/>
      <c r="X3169" s="91">
        <f t="shared" si="506"/>
        <v>2.7777777777778789E-3</v>
      </c>
      <c r="Y3169" s="92" t="str">
        <f>VLOOKUP('CM-CIC'!B3100,Annuaire_roster!B:F,4,0)</f>
        <v>HAOUACH Ikram</v>
      </c>
      <c r="Z3169" s="37" t="s">
        <v>110</v>
      </c>
      <c r="AA3169" s="60" t="s">
        <v>39</v>
      </c>
      <c r="AB3169" s="35" t="str">
        <f t="shared" si="500"/>
        <v/>
      </c>
      <c r="AC3169" s="35" t="str">
        <f t="shared" si="501"/>
        <v/>
      </c>
      <c r="AD3169" s="35" t="str">
        <f t="shared" si="502"/>
        <v/>
      </c>
      <c r="AE3169" s="44" t="str">
        <f t="shared" si="503"/>
        <v/>
      </c>
      <c r="AF3169" s="61"/>
      <c r="AG3169" s="45"/>
    </row>
    <row r="3170" spans="1:33" x14ac:dyDescent="0.2">
      <c r="A3170" s="59">
        <f>+VLOOKUP(B3170,Annuaire_roster!B:G,5,0)</f>
        <v>1442</v>
      </c>
      <c r="B3170" s="78" t="s">
        <v>152</v>
      </c>
      <c r="C3170" s="65">
        <v>0.28888888888888886</v>
      </c>
      <c r="D3170" s="65">
        <v>0.29166666666666669</v>
      </c>
      <c r="E3170" s="66">
        <v>0.66666666666666663</v>
      </c>
      <c r="F3170" s="66">
        <v>0.66666666666666663</v>
      </c>
      <c r="G3170" s="67"/>
      <c r="H3170" s="67"/>
      <c r="I3170" s="68" t="s">
        <v>63</v>
      </c>
      <c r="J3170" s="48"/>
      <c r="K3170" s="69">
        <v>0</v>
      </c>
      <c r="L3170" s="67">
        <v>0</v>
      </c>
      <c r="M3170" s="70">
        <v>0</v>
      </c>
      <c r="N3170" s="34">
        <f t="shared" si="507"/>
        <v>0.33333333333333326</v>
      </c>
      <c r="O3170" s="38">
        <f t="shared" si="508"/>
        <v>0.33333333333333326</v>
      </c>
      <c r="P3170" s="72" t="s">
        <v>94</v>
      </c>
      <c r="Q3170" s="43">
        <v>44821</v>
      </c>
      <c r="R3170" s="35">
        <f t="shared" si="497"/>
        <v>0</v>
      </c>
      <c r="S3170" s="35">
        <f t="shared" si="498"/>
        <v>0</v>
      </c>
      <c r="T3170" s="10" t="str">
        <f t="shared" si="504"/>
        <v>Sem - 38</v>
      </c>
      <c r="U3170" s="10" t="str">
        <f t="shared" si="505"/>
        <v>Septembre</v>
      </c>
      <c r="V3170" s="36" t="str">
        <f t="shared" si="499"/>
        <v>2026</v>
      </c>
      <c r="W3170" s="34"/>
      <c r="X3170" s="91">
        <f t="shared" si="506"/>
        <v>2.7777777777778789E-3</v>
      </c>
      <c r="Y3170" s="92" t="str">
        <f>VLOOKUP('CM-CIC'!B3101,Annuaire_roster!B:F,4,0)</f>
        <v>HAOUACH Ikram</v>
      </c>
      <c r="Z3170" s="37" t="s">
        <v>110</v>
      </c>
      <c r="AA3170" s="60" t="s">
        <v>39</v>
      </c>
      <c r="AB3170" s="35" t="str">
        <f t="shared" si="500"/>
        <v/>
      </c>
      <c r="AC3170" s="35" t="str">
        <f t="shared" si="501"/>
        <v/>
      </c>
      <c r="AD3170" s="35" t="str">
        <f t="shared" si="502"/>
        <v/>
      </c>
      <c r="AE3170" s="44" t="str">
        <f t="shared" si="503"/>
        <v/>
      </c>
      <c r="AF3170" s="61"/>
      <c r="AG3170" s="45"/>
    </row>
    <row r="3171" spans="1:33" x14ac:dyDescent="0.2">
      <c r="A3171" s="59">
        <f>+VLOOKUP(B3171,Annuaire_roster!B:G,5,0)</f>
        <v>1009</v>
      </c>
      <c r="B3171" s="78" t="s">
        <v>48</v>
      </c>
      <c r="C3171" s="65">
        <v>0.28958333333333336</v>
      </c>
      <c r="D3171" s="65">
        <v>0.29166666666666669</v>
      </c>
      <c r="E3171" s="66">
        <v>0.66666666666666663</v>
      </c>
      <c r="F3171" s="66">
        <v>0.66666666666666663</v>
      </c>
      <c r="G3171" s="67"/>
      <c r="H3171" s="67"/>
      <c r="I3171" s="68" t="s">
        <v>63</v>
      </c>
      <c r="J3171" s="48"/>
      <c r="K3171" s="69">
        <v>0</v>
      </c>
      <c r="L3171" s="67">
        <v>0</v>
      </c>
      <c r="M3171" s="70">
        <v>0</v>
      </c>
      <c r="N3171" s="34">
        <f t="shared" si="507"/>
        <v>0.33333333333333326</v>
      </c>
      <c r="O3171" s="38">
        <f t="shared" si="508"/>
        <v>0.33333333333333326</v>
      </c>
      <c r="P3171" s="72" t="s">
        <v>94</v>
      </c>
      <c r="Q3171" s="43">
        <v>44821</v>
      </c>
      <c r="R3171" s="35">
        <f t="shared" si="497"/>
        <v>0</v>
      </c>
      <c r="S3171" s="35">
        <f t="shared" si="498"/>
        <v>0</v>
      </c>
      <c r="T3171" s="10" t="str">
        <f t="shared" si="504"/>
        <v>Sem - 38</v>
      </c>
      <c r="U3171" s="10" t="str">
        <f t="shared" si="505"/>
        <v>Septembre</v>
      </c>
      <c r="V3171" s="36" t="str">
        <f t="shared" si="499"/>
        <v>2026</v>
      </c>
      <c r="W3171" s="34"/>
      <c r="X3171" s="91">
        <f t="shared" si="506"/>
        <v>2.0833333333333259E-3</v>
      </c>
      <c r="Y3171" s="92" t="str">
        <f>VLOOKUP('CM-CIC'!B3102,Annuaire_roster!B:F,4,0)</f>
        <v>OUAQERROUCH Nour-El Houda</v>
      </c>
      <c r="Z3171" s="37" t="s">
        <v>110</v>
      </c>
      <c r="AA3171" s="60" t="s">
        <v>39</v>
      </c>
      <c r="AB3171" s="35" t="str">
        <f t="shared" si="500"/>
        <v/>
      </c>
      <c r="AC3171" s="35" t="str">
        <f t="shared" si="501"/>
        <v/>
      </c>
      <c r="AD3171" s="35" t="str">
        <f t="shared" si="502"/>
        <v/>
      </c>
      <c r="AE3171" s="44" t="str">
        <f t="shared" si="503"/>
        <v/>
      </c>
      <c r="AF3171" s="61"/>
      <c r="AG3171" s="45"/>
    </row>
    <row r="3172" spans="1:33" x14ac:dyDescent="0.2">
      <c r="A3172" s="59">
        <f>+VLOOKUP(B3172,Annuaire_roster!B:G,5,0)</f>
        <v>1132</v>
      </c>
      <c r="B3172" s="78" t="s">
        <v>46</v>
      </c>
      <c r="C3172" s="65">
        <v>0.37430555555555556</v>
      </c>
      <c r="D3172" s="65">
        <v>0.375</v>
      </c>
      <c r="E3172" s="66">
        <v>0.79166666666666663</v>
      </c>
      <c r="F3172" s="66">
        <v>0.79166666666666663</v>
      </c>
      <c r="G3172" s="67"/>
      <c r="H3172" s="67"/>
      <c r="I3172" s="68" t="s">
        <v>63</v>
      </c>
      <c r="J3172" s="48"/>
      <c r="K3172" s="69">
        <v>0</v>
      </c>
      <c r="L3172" s="67">
        <v>0</v>
      </c>
      <c r="M3172" s="70">
        <v>0</v>
      </c>
      <c r="N3172" s="34">
        <f t="shared" si="507"/>
        <v>0.37499999999999994</v>
      </c>
      <c r="O3172" s="38">
        <f t="shared" si="508"/>
        <v>0.37499999999999994</v>
      </c>
      <c r="P3172" s="72" t="s">
        <v>94</v>
      </c>
      <c r="Q3172" s="43">
        <v>44821</v>
      </c>
      <c r="R3172" s="35">
        <f t="shared" si="497"/>
        <v>0</v>
      </c>
      <c r="S3172" s="35">
        <f t="shared" si="498"/>
        <v>0</v>
      </c>
      <c r="T3172" s="10" t="str">
        <f t="shared" si="504"/>
        <v>Sem - 38</v>
      </c>
      <c r="U3172" s="10" t="str">
        <f t="shared" si="505"/>
        <v>Septembre</v>
      </c>
      <c r="V3172" s="36" t="str">
        <f t="shared" si="499"/>
        <v>2026</v>
      </c>
      <c r="W3172" s="34"/>
      <c r="X3172" s="91">
        <f t="shared" si="506"/>
        <v>0</v>
      </c>
      <c r="Y3172" s="92" t="str">
        <f>VLOOKUP('CM-CIC'!B3103,Annuaire_roster!B:F,4,0)</f>
        <v>OUAQERROUCH Nour-El Houda</v>
      </c>
      <c r="Z3172" s="37" t="s">
        <v>110</v>
      </c>
      <c r="AA3172" s="60" t="s">
        <v>39</v>
      </c>
      <c r="AB3172" s="35" t="str">
        <f t="shared" si="500"/>
        <v/>
      </c>
      <c r="AC3172" s="35" t="str">
        <f t="shared" si="501"/>
        <v/>
      </c>
      <c r="AD3172" s="35" t="str">
        <f t="shared" si="502"/>
        <v/>
      </c>
      <c r="AE3172" s="44" t="str">
        <f t="shared" si="503"/>
        <v/>
      </c>
      <c r="AF3172" s="61"/>
      <c r="AG3172" s="45"/>
    </row>
    <row r="3173" spans="1:33" x14ac:dyDescent="0.2">
      <c r="A3173" s="59">
        <f>+VLOOKUP(B3173,Annuaire_roster!B:G,5,0)</f>
        <v>1444</v>
      </c>
      <c r="B3173" s="78" t="s">
        <v>153</v>
      </c>
      <c r="C3173" s="65">
        <v>0.375</v>
      </c>
      <c r="D3173" s="65">
        <v>0.375</v>
      </c>
      <c r="E3173" s="66">
        <v>0.79166666666666663</v>
      </c>
      <c r="F3173" s="66">
        <v>0.79166666666666663</v>
      </c>
      <c r="G3173" s="67"/>
      <c r="H3173" s="67"/>
      <c r="I3173" s="68" t="s">
        <v>63</v>
      </c>
      <c r="J3173" s="48"/>
      <c r="K3173" s="69">
        <v>0</v>
      </c>
      <c r="L3173" s="67">
        <v>0</v>
      </c>
      <c r="M3173" s="70">
        <v>0</v>
      </c>
      <c r="N3173" s="34">
        <f t="shared" si="507"/>
        <v>0.37499999999999994</v>
      </c>
      <c r="O3173" s="38">
        <f t="shared" si="508"/>
        <v>0.37499999999999994</v>
      </c>
      <c r="P3173" s="72" t="s">
        <v>94</v>
      </c>
      <c r="Q3173" s="43">
        <v>44821</v>
      </c>
      <c r="R3173" s="35">
        <f t="shared" si="497"/>
        <v>0</v>
      </c>
      <c r="S3173" s="35">
        <f t="shared" si="498"/>
        <v>0</v>
      </c>
      <c r="T3173" s="10" t="str">
        <f t="shared" si="504"/>
        <v>Sem - 38</v>
      </c>
      <c r="U3173" s="10" t="str">
        <f t="shared" si="505"/>
        <v>Septembre</v>
      </c>
      <c r="V3173" s="36" t="str">
        <f t="shared" si="499"/>
        <v>2026</v>
      </c>
      <c r="W3173" s="34"/>
      <c r="X3173" s="91">
        <f t="shared" si="506"/>
        <v>0</v>
      </c>
      <c r="Y3173" s="92" t="str">
        <f>VLOOKUP('CM-CIC'!B3104,Annuaire_roster!B:F,4,0)</f>
        <v>HAOUACH Ikram</v>
      </c>
      <c r="Z3173" s="37" t="s">
        <v>110</v>
      </c>
      <c r="AA3173" s="60" t="s">
        <v>39</v>
      </c>
      <c r="AB3173" s="35" t="str">
        <f t="shared" si="500"/>
        <v/>
      </c>
      <c r="AC3173" s="35" t="str">
        <f t="shared" si="501"/>
        <v/>
      </c>
      <c r="AD3173" s="35" t="str">
        <f t="shared" si="502"/>
        <v/>
      </c>
      <c r="AE3173" s="44" t="str">
        <f t="shared" si="503"/>
        <v/>
      </c>
      <c r="AF3173" s="61"/>
      <c r="AG3173" s="45"/>
    </row>
    <row r="3174" spans="1:33" x14ac:dyDescent="0.2">
      <c r="A3174" s="59">
        <f>+VLOOKUP(B3174,Annuaire_roster!B:G,5,0)</f>
        <v>952</v>
      </c>
      <c r="B3174" s="78" t="s">
        <v>101</v>
      </c>
      <c r="C3174" s="65">
        <v>0.37083333333333335</v>
      </c>
      <c r="D3174" s="65">
        <v>0.375</v>
      </c>
      <c r="E3174" s="66">
        <v>0.75</v>
      </c>
      <c r="F3174" s="66">
        <v>0.75</v>
      </c>
      <c r="G3174" s="67"/>
      <c r="H3174" s="67"/>
      <c r="I3174" s="68" t="s">
        <v>63</v>
      </c>
      <c r="J3174" s="48"/>
      <c r="K3174" s="69">
        <v>0</v>
      </c>
      <c r="L3174" s="67">
        <v>0</v>
      </c>
      <c r="M3174" s="70">
        <v>0</v>
      </c>
      <c r="N3174" s="34">
        <f t="shared" si="507"/>
        <v>0.33333333333333331</v>
      </c>
      <c r="O3174" s="38">
        <f t="shared" si="508"/>
        <v>0.33333333333333331</v>
      </c>
      <c r="P3174" s="72" t="s">
        <v>94</v>
      </c>
      <c r="Q3174" s="43">
        <v>44821</v>
      </c>
      <c r="R3174" s="35">
        <f t="shared" si="497"/>
        <v>0</v>
      </c>
      <c r="S3174" s="35">
        <f t="shared" si="498"/>
        <v>0</v>
      </c>
      <c r="T3174" s="10" t="str">
        <f t="shared" si="504"/>
        <v>Sem - 38</v>
      </c>
      <c r="U3174" s="10" t="str">
        <f t="shared" si="505"/>
        <v>Septembre</v>
      </c>
      <c r="V3174" s="36" t="str">
        <f t="shared" si="499"/>
        <v>2026</v>
      </c>
      <c r="W3174" s="34"/>
      <c r="X3174" s="91">
        <f t="shared" si="506"/>
        <v>4.1666666666666519E-3</v>
      </c>
      <c r="Y3174" s="92" t="str">
        <f>VLOOKUP('CM-CIC'!B3105,Annuaire_roster!B:F,4,0)</f>
        <v>OUAQERROUCH Nour-El Houda</v>
      </c>
      <c r="Z3174" s="37" t="s">
        <v>110</v>
      </c>
      <c r="AA3174" s="60" t="s">
        <v>39</v>
      </c>
      <c r="AB3174" s="35" t="str">
        <f t="shared" si="500"/>
        <v/>
      </c>
      <c r="AC3174" s="35" t="str">
        <f t="shared" si="501"/>
        <v/>
      </c>
      <c r="AD3174" s="35" t="str">
        <f t="shared" si="502"/>
        <v/>
      </c>
      <c r="AE3174" s="44" t="str">
        <f t="shared" si="503"/>
        <v/>
      </c>
      <c r="AF3174" s="61"/>
      <c r="AG3174" s="45"/>
    </row>
    <row r="3175" spans="1:33" x14ac:dyDescent="0.2">
      <c r="A3175" s="59">
        <f>+VLOOKUP(B3175,Annuaire_roster!B:G,5,0)</f>
        <v>1008</v>
      </c>
      <c r="B3175" s="78" t="s">
        <v>104</v>
      </c>
      <c r="C3175" s="65">
        <v>0.37430555555555556</v>
      </c>
      <c r="D3175" s="65">
        <v>0.375</v>
      </c>
      <c r="E3175" s="66">
        <v>0.75</v>
      </c>
      <c r="F3175" s="66">
        <v>0.75</v>
      </c>
      <c r="G3175" s="67"/>
      <c r="H3175" s="67"/>
      <c r="I3175" s="68" t="s">
        <v>63</v>
      </c>
      <c r="J3175" s="48"/>
      <c r="K3175" s="69">
        <v>0</v>
      </c>
      <c r="L3175" s="67">
        <v>0</v>
      </c>
      <c r="M3175" s="70">
        <v>0</v>
      </c>
      <c r="N3175" s="34">
        <f t="shared" si="507"/>
        <v>0.33333333333333331</v>
      </c>
      <c r="O3175" s="38">
        <f t="shared" si="508"/>
        <v>0.33333333333333331</v>
      </c>
      <c r="P3175" s="72" t="s">
        <v>94</v>
      </c>
      <c r="Q3175" s="43">
        <v>44821</v>
      </c>
      <c r="R3175" s="35">
        <f t="shared" ref="R3175:R3238" si="509">IF(M3175="Abs",O3175,0)</f>
        <v>0</v>
      </c>
      <c r="S3175" s="35">
        <f t="shared" ref="S3175:S3238" si="510">SUM(R3175,L3175,I3175,J3175,W3175,H3175)</f>
        <v>0</v>
      </c>
      <c r="T3175" s="10" t="str">
        <f t="shared" si="504"/>
        <v>Sem - 38</v>
      </c>
      <c r="U3175" s="10" t="str">
        <f t="shared" si="505"/>
        <v>Septembre</v>
      </c>
      <c r="V3175" s="36" t="str">
        <f t="shared" ref="V3175:V3238" si="511">+TEXT(Q3175,"aaa")</f>
        <v>2026</v>
      </c>
      <c r="W3175" s="34"/>
      <c r="X3175" s="91">
        <f t="shared" si="506"/>
        <v>0</v>
      </c>
      <c r="Y3175" s="92" t="str">
        <f>VLOOKUP('CM-CIC'!B3106,Annuaire_roster!B:F,4,0)</f>
        <v>OUAQERROUCH Nour-El Houda</v>
      </c>
      <c r="Z3175" s="37" t="s">
        <v>110</v>
      </c>
      <c r="AA3175" s="60" t="s">
        <v>39</v>
      </c>
      <c r="AB3175" s="35" t="str">
        <f t="shared" ref="AB3175:AB3238" si="512">IF(AND(D3175="Congé",F3175="Congé"),0.333333333333333,IF(OR(AND(D3175="Congé",F3175&lt;&gt;"Congé"),(AND(F3175="Congé",D3175&lt;&gt;"Congé"))),0.166666666666667,""))</f>
        <v/>
      </c>
      <c r="AC3175" s="35" t="str">
        <f t="shared" ref="AC3175:AC3238" si="513">IF(AND(D3175="Congé sans solde",F3175="Congé sans solde"),0.333333333333333,IF(OR(AND(D3175="Congé sans solde",F3175&lt;&gt;"Congé sans solde"),(AND(F3175="Congé sans solde",D3175&lt;&gt;"Congé sans solde"))),0.166666666666667,""))</f>
        <v/>
      </c>
      <c r="AD3175" s="35" t="str">
        <f t="shared" ref="AD3175:AD3238" si="514">IF(AND(D3175="Congé spécial",F3175="Congé spécial"),0.333333333333333,IF(OR(AND(D3175="Congé spécial",F3175&lt;&gt;"Congé décès"),(AND(F3175="Congé spécial",D3175&lt;&gt;"Congé spécial"))),0.166666666666667,""))</f>
        <v/>
      </c>
      <c r="AE3175" s="44" t="str">
        <f t="shared" ref="AE3175:AE3238" si="515">IF(AND(D3175="Férié",F3175="Férié"),0.333333333333333,IF(OR(AND(D3175="Férié",F3175&lt;&gt;"Férié"),(AND(F3175="Férié",D3175&lt;&gt;"Férié"))),0.166666666666667,""))</f>
        <v/>
      </c>
      <c r="AF3175" s="61"/>
      <c r="AG3175" s="45"/>
    </row>
    <row r="3176" spans="1:33" x14ac:dyDescent="0.2">
      <c r="A3176" s="59">
        <f>+VLOOKUP(B3176,Annuaire_roster!B:G,5,0)</f>
        <v>742</v>
      </c>
      <c r="B3176" s="78" t="s">
        <v>100</v>
      </c>
      <c r="C3176" s="65">
        <v>0.375</v>
      </c>
      <c r="D3176" s="65">
        <v>0.375</v>
      </c>
      <c r="E3176" s="66">
        <v>0.79166666666666663</v>
      </c>
      <c r="F3176" s="66">
        <v>0.79166666666666663</v>
      </c>
      <c r="G3176" s="67"/>
      <c r="H3176" s="67"/>
      <c r="I3176" s="68" t="s">
        <v>63</v>
      </c>
      <c r="J3176" s="48"/>
      <c r="K3176" s="69">
        <v>0</v>
      </c>
      <c r="L3176" s="67">
        <v>0</v>
      </c>
      <c r="M3176" s="70">
        <v>0</v>
      </c>
      <c r="N3176" s="34">
        <f t="shared" si="507"/>
        <v>0.37499999999999994</v>
      </c>
      <c r="O3176" s="38">
        <f t="shared" si="508"/>
        <v>0.37499999999999994</v>
      </c>
      <c r="P3176" s="72" t="s">
        <v>94</v>
      </c>
      <c r="Q3176" s="43">
        <v>44821</v>
      </c>
      <c r="R3176" s="35">
        <f t="shared" si="509"/>
        <v>0</v>
      </c>
      <c r="S3176" s="35">
        <f t="shared" si="510"/>
        <v>0</v>
      </c>
      <c r="T3176" s="10" t="str">
        <f t="shared" si="504"/>
        <v>Sem - 38</v>
      </c>
      <c r="U3176" s="10" t="str">
        <f t="shared" si="505"/>
        <v>Septembre</v>
      </c>
      <c r="V3176" s="36" t="str">
        <f t="shared" si="511"/>
        <v>2026</v>
      </c>
      <c r="W3176" s="34"/>
      <c r="X3176" s="91">
        <f t="shared" si="506"/>
        <v>0</v>
      </c>
      <c r="Y3176" s="92" t="str">
        <f>VLOOKUP('CM-CIC'!B3107,Annuaire_roster!B:F,4,0)</f>
        <v>OUAQERROUCH Nour-El Houda</v>
      </c>
      <c r="Z3176" s="37" t="s">
        <v>110</v>
      </c>
      <c r="AA3176" s="60" t="s">
        <v>39</v>
      </c>
      <c r="AB3176" s="35" t="str">
        <f t="shared" si="512"/>
        <v/>
      </c>
      <c r="AC3176" s="35" t="str">
        <f t="shared" si="513"/>
        <v/>
      </c>
      <c r="AD3176" s="35" t="str">
        <f t="shared" si="514"/>
        <v/>
      </c>
      <c r="AE3176" s="44" t="str">
        <f t="shared" si="515"/>
        <v/>
      </c>
      <c r="AF3176" s="61"/>
      <c r="AG3176" s="45"/>
    </row>
    <row r="3177" spans="1:33" x14ac:dyDescent="0.2">
      <c r="A3177" s="59">
        <f>+VLOOKUP(B3177,Annuaire_roster!B:G,5,0)</f>
        <v>1499</v>
      </c>
      <c r="B3177" s="78" t="s">
        <v>162</v>
      </c>
      <c r="C3177" s="65">
        <v>0.41666666666666669</v>
      </c>
      <c r="D3177" s="65">
        <v>0.41666666666666669</v>
      </c>
      <c r="E3177" s="66">
        <v>0.79166666666666663</v>
      </c>
      <c r="F3177" s="66">
        <v>0.79166666666666663</v>
      </c>
      <c r="G3177" s="67"/>
      <c r="H3177" s="67"/>
      <c r="I3177" s="68" t="s">
        <v>63</v>
      </c>
      <c r="J3177" s="48"/>
      <c r="K3177" s="67">
        <v>0</v>
      </c>
      <c r="L3177" s="67">
        <v>0</v>
      </c>
      <c r="M3177" s="70">
        <v>0</v>
      </c>
      <c r="N3177" s="34">
        <f t="shared" si="507"/>
        <v>0.33333333333333326</v>
      </c>
      <c r="O3177" s="38">
        <f t="shared" si="508"/>
        <v>0.33333333333333326</v>
      </c>
      <c r="P3177" s="72" t="s">
        <v>94</v>
      </c>
      <c r="Q3177" s="43">
        <v>44821</v>
      </c>
      <c r="R3177" s="35">
        <f t="shared" si="509"/>
        <v>0</v>
      </c>
      <c r="S3177" s="35">
        <f t="shared" si="510"/>
        <v>0</v>
      </c>
      <c r="T3177" s="10" t="str">
        <f t="shared" si="504"/>
        <v>Sem - 38</v>
      </c>
      <c r="U3177" s="10" t="str">
        <f t="shared" si="505"/>
        <v>Septembre</v>
      </c>
      <c r="V3177" s="36" t="str">
        <f t="shared" si="511"/>
        <v>2026</v>
      </c>
      <c r="W3177" s="34"/>
      <c r="X3177" s="91">
        <f t="shared" si="506"/>
        <v>0</v>
      </c>
      <c r="Y3177" s="92" t="str">
        <f>VLOOKUP('CM-CIC'!B3108,Annuaire_roster!B:F,4,0)</f>
        <v>OUAQERROUCH Nour-El Houda</v>
      </c>
      <c r="Z3177" s="37" t="s">
        <v>110</v>
      </c>
      <c r="AA3177" s="60" t="s">
        <v>39</v>
      </c>
      <c r="AB3177" s="35" t="str">
        <f t="shared" si="512"/>
        <v/>
      </c>
      <c r="AC3177" s="35" t="str">
        <f t="shared" si="513"/>
        <v/>
      </c>
      <c r="AD3177" s="35" t="str">
        <f t="shared" si="514"/>
        <v/>
      </c>
      <c r="AE3177" s="44" t="str">
        <f t="shared" si="515"/>
        <v/>
      </c>
      <c r="AF3177" s="61"/>
      <c r="AG3177" s="45"/>
    </row>
    <row r="3178" spans="1:33" x14ac:dyDescent="0.2">
      <c r="A3178" s="59">
        <f>+VLOOKUP(B3178,Annuaire_roster!B:G,5,0)</f>
        <v>1443</v>
      </c>
      <c r="B3178" s="78" t="s">
        <v>154</v>
      </c>
      <c r="C3178" s="65">
        <v>0.41666666666666669</v>
      </c>
      <c r="D3178" s="65">
        <v>0.41666666666666669</v>
      </c>
      <c r="E3178" s="66">
        <v>0.79166666666666663</v>
      </c>
      <c r="F3178" s="66">
        <v>0.79166666666666663</v>
      </c>
      <c r="G3178" s="67"/>
      <c r="H3178" s="67"/>
      <c r="I3178" s="68" t="s">
        <v>63</v>
      </c>
      <c r="J3178" s="48"/>
      <c r="K3178" s="69">
        <v>0</v>
      </c>
      <c r="L3178" s="67">
        <v>0</v>
      </c>
      <c r="M3178" s="70">
        <v>0</v>
      </c>
      <c r="N3178" s="34">
        <f t="shared" si="507"/>
        <v>0.33333333333333326</v>
      </c>
      <c r="O3178" s="38">
        <f t="shared" si="508"/>
        <v>0.33333333333333326</v>
      </c>
      <c r="P3178" s="72" t="s">
        <v>94</v>
      </c>
      <c r="Q3178" s="43">
        <v>44821</v>
      </c>
      <c r="R3178" s="35">
        <f t="shared" si="509"/>
        <v>0</v>
      </c>
      <c r="S3178" s="35">
        <f t="shared" si="510"/>
        <v>0</v>
      </c>
      <c r="T3178" s="10" t="str">
        <f t="shared" si="504"/>
        <v>Sem - 38</v>
      </c>
      <c r="U3178" s="10" t="str">
        <f t="shared" si="505"/>
        <v>Septembre</v>
      </c>
      <c r="V3178" s="36" t="str">
        <f t="shared" si="511"/>
        <v>2026</v>
      </c>
      <c r="W3178" s="34"/>
      <c r="X3178" s="91">
        <f t="shared" si="506"/>
        <v>0</v>
      </c>
      <c r="Y3178" s="92" t="str">
        <f>VLOOKUP('CM-CIC'!B3109,Annuaire_roster!B:F,4,0)</f>
        <v>OUAQERROUCH Nour-El Houda</v>
      </c>
      <c r="Z3178" s="37" t="s">
        <v>110</v>
      </c>
      <c r="AA3178" s="60" t="s">
        <v>39</v>
      </c>
      <c r="AB3178" s="35" t="str">
        <f t="shared" si="512"/>
        <v/>
      </c>
      <c r="AC3178" s="35" t="str">
        <f t="shared" si="513"/>
        <v/>
      </c>
      <c r="AD3178" s="35" t="str">
        <f t="shared" si="514"/>
        <v/>
      </c>
      <c r="AE3178" s="44" t="str">
        <f t="shared" si="515"/>
        <v/>
      </c>
      <c r="AF3178" s="61"/>
      <c r="AG3178" s="45"/>
    </row>
    <row r="3179" spans="1:33" x14ac:dyDescent="0.2">
      <c r="A3179" s="59">
        <f>+VLOOKUP(B3179,Annuaire_roster!B:G,5,0)</f>
        <v>1192</v>
      </c>
      <c r="B3179" s="78" t="s">
        <v>159</v>
      </c>
      <c r="C3179" s="65">
        <v>0.41666666666666669</v>
      </c>
      <c r="D3179" s="65">
        <v>0.41666666666666669</v>
      </c>
      <c r="E3179" s="66">
        <v>0.79166666666666663</v>
      </c>
      <c r="F3179" s="66">
        <v>0.79166666666666663</v>
      </c>
      <c r="G3179" s="67"/>
      <c r="H3179" s="67"/>
      <c r="I3179" s="68" t="s">
        <v>63</v>
      </c>
      <c r="J3179" s="48"/>
      <c r="K3179" s="69">
        <v>0</v>
      </c>
      <c r="L3179" s="67">
        <v>0</v>
      </c>
      <c r="M3179" s="70">
        <v>0</v>
      </c>
      <c r="N3179" s="34">
        <f t="shared" si="507"/>
        <v>0.33333333333333326</v>
      </c>
      <c r="O3179" s="38">
        <f t="shared" si="508"/>
        <v>0.33333333333333326</v>
      </c>
      <c r="P3179" s="72" t="s">
        <v>94</v>
      </c>
      <c r="Q3179" s="43">
        <v>44821</v>
      </c>
      <c r="R3179" s="35">
        <f t="shared" si="509"/>
        <v>0</v>
      </c>
      <c r="S3179" s="35">
        <f t="shared" si="510"/>
        <v>0</v>
      </c>
      <c r="T3179" s="10" t="str">
        <f t="shared" si="504"/>
        <v>Sem - 38</v>
      </c>
      <c r="U3179" s="10" t="str">
        <f t="shared" si="505"/>
        <v>Septembre</v>
      </c>
      <c r="V3179" s="36" t="str">
        <f t="shared" si="511"/>
        <v>2026</v>
      </c>
      <c r="W3179" s="34"/>
      <c r="X3179" s="91">
        <f t="shared" si="506"/>
        <v>0</v>
      </c>
      <c r="Y3179" s="92" t="str">
        <f>VLOOKUP('CM-CIC'!B3110,Annuaire_roster!B:F,4,0)</f>
        <v>OUAQERROUCH Nour-El Houda</v>
      </c>
      <c r="Z3179" s="37" t="s">
        <v>110</v>
      </c>
      <c r="AA3179" s="60" t="s">
        <v>39</v>
      </c>
      <c r="AB3179" s="35" t="str">
        <f t="shared" si="512"/>
        <v/>
      </c>
      <c r="AC3179" s="35" t="str">
        <f t="shared" si="513"/>
        <v/>
      </c>
      <c r="AD3179" s="35" t="str">
        <f t="shared" si="514"/>
        <v/>
      </c>
      <c r="AE3179" s="44" t="str">
        <f t="shared" si="515"/>
        <v/>
      </c>
      <c r="AF3179" s="61"/>
      <c r="AG3179" s="45"/>
    </row>
    <row r="3180" spans="1:33" x14ac:dyDescent="0.2">
      <c r="A3180" s="59">
        <f>+VLOOKUP(B3180,Annuaire_roster!B:G,5,0)</f>
        <v>971</v>
      </c>
      <c r="B3180" s="78" t="s">
        <v>44</v>
      </c>
      <c r="C3180" s="65">
        <v>0.4152777777777778</v>
      </c>
      <c r="D3180" s="65">
        <v>0.41666666666666669</v>
      </c>
      <c r="E3180" s="66">
        <v>0.79166666666666663</v>
      </c>
      <c r="F3180" s="66">
        <v>0.79166666666666663</v>
      </c>
      <c r="G3180" s="67"/>
      <c r="H3180" s="67"/>
      <c r="I3180" s="68" t="s">
        <v>63</v>
      </c>
      <c r="J3180" s="48"/>
      <c r="K3180" s="69">
        <v>0</v>
      </c>
      <c r="L3180" s="67">
        <v>0</v>
      </c>
      <c r="M3180" s="70">
        <v>0</v>
      </c>
      <c r="N3180" s="34">
        <f t="shared" si="507"/>
        <v>0.33333333333333326</v>
      </c>
      <c r="O3180" s="38">
        <f t="shared" si="508"/>
        <v>0.33333333333333326</v>
      </c>
      <c r="P3180" s="72" t="s">
        <v>94</v>
      </c>
      <c r="Q3180" s="43">
        <v>44821</v>
      </c>
      <c r="R3180" s="35">
        <f t="shared" si="509"/>
        <v>0</v>
      </c>
      <c r="S3180" s="35">
        <f t="shared" si="510"/>
        <v>0</v>
      </c>
      <c r="T3180" s="10" t="str">
        <f t="shared" si="504"/>
        <v>Sem - 38</v>
      </c>
      <c r="U3180" s="10" t="str">
        <f t="shared" si="505"/>
        <v>Septembre</v>
      </c>
      <c r="V3180" s="36" t="str">
        <f t="shared" si="511"/>
        <v>2026</v>
      </c>
      <c r="W3180" s="34"/>
      <c r="X3180" s="91">
        <f t="shared" si="506"/>
        <v>1.388888888888884E-3</v>
      </c>
      <c r="Y3180" s="92" t="str">
        <f>VLOOKUP('CM-CIC'!B3111,Annuaire_roster!B:F,4,0)</f>
        <v>OUAQERROUCH Nour-El Houda</v>
      </c>
      <c r="Z3180" s="37" t="s">
        <v>110</v>
      </c>
      <c r="AA3180" s="60" t="s">
        <v>39</v>
      </c>
      <c r="AB3180" s="35" t="str">
        <f t="shared" si="512"/>
        <v/>
      </c>
      <c r="AC3180" s="35" t="str">
        <f t="shared" si="513"/>
        <v/>
      </c>
      <c r="AD3180" s="35" t="str">
        <f t="shared" si="514"/>
        <v/>
      </c>
      <c r="AE3180" s="44" t="str">
        <f t="shared" si="515"/>
        <v/>
      </c>
      <c r="AF3180" s="61"/>
      <c r="AG3180" s="45"/>
    </row>
    <row r="3181" spans="1:33" x14ac:dyDescent="0.2">
      <c r="A3181" s="59">
        <f>+VLOOKUP(B3181,Annuaire_roster!B:G,5,0)</f>
        <v>1469</v>
      </c>
      <c r="B3181" s="78" t="s">
        <v>177</v>
      </c>
      <c r="C3181" s="65">
        <v>0.41111111111111109</v>
      </c>
      <c r="D3181" s="65">
        <v>0.41666666666666669</v>
      </c>
      <c r="E3181" s="66">
        <v>0.79166666666666663</v>
      </c>
      <c r="F3181" s="66">
        <v>0.79166666666666663</v>
      </c>
      <c r="G3181" s="67"/>
      <c r="H3181" s="67"/>
      <c r="I3181" s="68" t="s">
        <v>63</v>
      </c>
      <c r="J3181" s="48"/>
      <c r="K3181" s="69">
        <v>0</v>
      </c>
      <c r="L3181" s="67">
        <v>0</v>
      </c>
      <c r="M3181" s="70">
        <v>0</v>
      </c>
      <c r="N3181" s="34">
        <f t="shared" si="507"/>
        <v>0.33333333333333326</v>
      </c>
      <c r="O3181" s="38">
        <f t="shared" si="508"/>
        <v>0.33333333333333326</v>
      </c>
      <c r="P3181" s="72" t="s">
        <v>94</v>
      </c>
      <c r="Q3181" s="43">
        <v>44821</v>
      </c>
      <c r="R3181" s="35">
        <f t="shared" si="509"/>
        <v>0</v>
      </c>
      <c r="S3181" s="35">
        <f t="shared" si="510"/>
        <v>0</v>
      </c>
      <c r="T3181" s="10" t="str">
        <f t="shared" si="504"/>
        <v>Sem - 38</v>
      </c>
      <c r="U3181" s="10" t="str">
        <f t="shared" si="505"/>
        <v>Septembre</v>
      </c>
      <c r="V3181" s="36" t="str">
        <f t="shared" si="511"/>
        <v>2026</v>
      </c>
      <c r="W3181" s="34"/>
      <c r="X3181" s="91">
        <f t="shared" si="506"/>
        <v>5.5555555555556468E-3</v>
      </c>
      <c r="Y3181" s="92" t="str">
        <f>VLOOKUP('CM-CIC'!B3112,Annuaire_roster!B:F,4,0)</f>
        <v>HAOUACH Ikram</v>
      </c>
      <c r="Z3181" s="37" t="s">
        <v>110</v>
      </c>
      <c r="AA3181" s="60" t="s">
        <v>39</v>
      </c>
      <c r="AB3181" s="35" t="str">
        <f t="shared" si="512"/>
        <v/>
      </c>
      <c r="AC3181" s="35" t="str">
        <f t="shared" si="513"/>
        <v/>
      </c>
      <c r="AD3181" s="35" t="str">
        <f t="shared" si="514"/>
        <v/>
      </c>
      <c r="AE3181" s="44" t="str">
        <f t="shared" si="515"/>
        <v/>
      </c>
      <c r="AF3181" s="61"/>
      <c r="AG3181" s="45"/>
    </row>
    <row r="3182" spans="1:33" x14ac:dyDescent="0.2">
      <c r="A3182" s="59">
        <f>+VLOOKUP(B3182,Annuaire_roster!B:G,5,0)</f>
        <v>1498</v>
      </c>
      <c r="B3182" s="78" t="s">
        <v>180</v>
      </c>
      <c r="C3182" s="65">
        <v>0.43194444444444446</v>
      </c>
      <c r="D3182" s="65">
        <v>0.41666666666666669</v>
      </c>
      <c r="E3182" s="66">
        <v>0.79166666666666663</v>
      </c>
      <c r="F3182" s="66">
        <v>0.79166666666666663</v>
      </c>
      <c r="G3182" s="67"/>
      <c r="H3182" s="67"/>
      <c r="I3182" s="68">
        <v>1.5277777777777779E-2</v>
      </c>
      <c r="J3182" s="48"/>
      <c r="K3182" s="69">
        <v>1.5277777777777779E-2</v>
      </c>
      <c r="L3182" s="67">
        <v>0</v>
      </c>
      <c r="M3182" s="70">
        <v>0</v>
      </c>
      <c r="N3182" s="34">
        <f t="shared" si="507"/>
        <v>0.31805555555555548</v>
      </c>
      <c r="O3182" s="38">
        <f t="shared" si="508"/>
        <v>0.33333333333333326</v>
      </c>
      <c r="P3182" s="72" t="s">
        <v>94</v>
      </c>
      <c r="Q3182" s="43">
        <v>44821</v>
      </c>
      <c r="R3182" s="35">
        <f t="shared" si="509"/>
        <v>0</v>
      </c>
      <c r="S3182" s="35">
        <f t="shared" si="510"/>
        <v>1.5277777777777779E-2</v>
      </c>
      <c r="T3182" s="10" t="str">
        <f t="shared" si="504"/>
        <v>Sem - 38</v>
      </c>
      <c r="U3182" s="10" t="str">
        <f t="shared" si="505"/>
        <v>Septembre</v>
      </c>
      <c r="V3182" s="36" t="str">
        <f t="shared" si="511"/>
        <v>2026</v>
      </c>
      <c r="W3182" s="34"/>
      <c r="X3182" s="91">
        <f t="shared" si="506"/>
        <v>0</v>
      </c>
      <c r="Y3182" s="92" t="str">
        <f>VLOOKUP('CM-CIC'!B3113,Annuaire_roster!B:F,4,0)</f>
        <v>OUAQERROUCH Nour-El Houda</v>
      </c>
      <c r="Z3182" s="37" t="s">
        <v>110</v>
      </c>
      <c r="AA3182" s="60" t="s">
        <v>39</v>
      </c>
      <c r="AB3182" s="35" t="str">
        <f t="shared" si="512"/>
        <v/>
      </c>
      <c r="AC3182" s="35" t="str">
        <f t="shared" si="513"/>
        <v/>
      </c>
      <c r="AD3182" s="35" t="str">
        <f t="shared" si="514"/>
        <v/>
      </c>
      <c r="AE3182" s="44" t="str">
        <f t="shared" si="515"/>
        <v/>
      </c>
      <c r="AF3182" s="61"/>
      <c r="AG3182" s="45"/>
    </row>
    <row r="3183" spans="1:33" x14ac:dyDescent="0.2">
      <c r="A3183" s="59">
        <f>+VLOOKUP(B3183,Annuaire_roster!B:G,5,0)</f>
        <v>1485</v>
      </c>
      <c r="B3183" s="78" t="s">
        <v>178</v>
      </c>
      <c r="C3183" s="65">
        <v>0.41319444444444442</v>
      </c>
      <c r="D3183" s="65">
        <v>0.41666666666666669</v>
      </c>
      <c r="E3183" s="66">
        <v>0.79166666666666663</v>
      </c>
      <c r="F3183" s="66">
        <v>0.79166666666666663</v>
      </c>
      <c r="G3183" s="67"/>
      <c r="H3183" s="67"/>
      <c r="I3183" s="68" t="s">
        <v>63</v>
      </c>
      <c r="J3183" s="48"/>
      <c r="K3183" s="69">
        <v>0</v>
      </c>
      <c r="L3183" s="67">
        <v>0</v>
      </c>
      <c r="M3183" s="70">
        <v>0</v>
      </c>
      <c r="N3183" s="34">
        <f t="shared" si="507"/>
        <v>0.33333333333333326</v>
      </c>
      <c r="O3183" s="38">
        <f t="shared" si="508"/>
        <v>0.33333333333333326</v>
      </c>
      <c r="P3183" s="72" t="s">
        <v>94</v>
      </c>
      <c r="Q3183" s="43">
        <v>44821</v>
      </c>
      <c r="R3183" s="35">
        <f t="shared" si="509"/>
        <v>0</v>
      </c>
      <c r="S3183" s="35">
        <f t="shared" si="510"/>
        <v>0</v>
      </c>
      <c r="T3183" s="10" t="str">
        <f t="shared" si="504"/>
        <v>Sem - 38</v>
      </c>
      <c r="U3183" s="10" t="str">
        <f t="shared" si="505"/>
        <v>Septembre</v>
      </c>
      <c r="V3183" s="36" t="str">
        <f t="shared" si="511"/>
        <v>2026</v>
      </c>
      <c r="W3183" s="34"/>
      <c r="X3183" s="91">
        <f t="shared" si="506"/>
        <v>3.4722222222222099E-3</v>
      </c>
      <c r="Y3183" s="92" t="str">
        <f>VLOOKUP('CM-CIC'!B3114,Annuaire_roster!B:F,4,0)</f>
        <v>HAOUACH Ikram</v>
      </c>
      <c r="Z3183" s="37" t="s">
        <v>110</v>
      </c>
      <c r="AA3183" s="60" t="s">
        <v>39</v>
      </c>
      <c r="AB3183" s="35" t="str">
        <f t="shared" si="512"/>
        <v/>
      </c>
      <c r="AC3183" s="35" t="str">
        <f t="shared" si="513"/>
        <v/>
      </c>
      <c r="AD3183" s="35" t="str">
        <f t="shared" si="514"/>
        <v/>
      </c>
      <c r="AE3183" s="44" t="str">
        <f t="shared" si="515"/>
        <v/>
      </c>
      <c r="AF3183" s="61"/>
      <c r="AG3183" s="45"/>
    </row>
    <row r="3184" spans="1:33" x14ac:dyDescent="0.2">
      <c r="A3184" s="59">
        <f>+VLOOKUP(B3184,Annuaire_roster!B:G,5,0)</f>
        <v>1274</v>
      </c>
      <c r="B3184" s="78" t="s">
        <v>160</v>
      </c>
      <c r="C3184" s="65">
        <v>0.45694444444444443</v>
      </c>
      <c r="D3184" s="65">
        <v>0.45833333333333331</v>
      </c>
      <c r="E3184" s="66">
        <v>0.83333333333333337</v>
      </c>
      <c r="F3184" s="66">
        <v>0.83333333333333337</v>
      </c>
      <c r="G3184" s="67"/>
      <c r="H3184" s="67"/>
      <c r="I3184" s="68" t="s">
        <v>63</v>
      </c>
      <c r="J3184" s="48"/>
      <c r="K3184" s="69">
        <v>0</v>
      </c>
      <c r="L3184" s="67">
        <v>0</v>
      </c>
      <c r="M3184" s="70">
        <v>0</v>
      </c>
      <c r="N3184" s="34">
        <f t="shared" si="507"/>
        <v>0.33333333333333337</v>
      </c>
      <c r="O3184" s="38">
        <f t="shared" si="508"/>
        <v>0.33333333333333337</v>
      </c>
      <c r="P3184" s="72" t="s">
        <v>94</v>
      </c>
      <c r="Q3184" s="43">
        <v>44821</v>
      </c>
      <c r="R3184" s="35">
        <f t="shared" si="509"/>
        <v>0</v>
      </c>
      <c r="S3184" s="35">
        <f t="shared" si="510"/>
        <v>0</v>
      </c>
      <c r="T3184" s="10" t="str">
        <f t="shared" si="504"/>
        <v>Sem - 38</v>
      </c>
      <c r="U3184" s="10" t="str">
        <f t="shared" si="505"/>
        <v>Septembre</v>
      </c>
      <c r="V3184" s="36" t="str">
        <f t="shared" si="511"/>
        <v>2026</v>
      </c>
      <c r="W3184" s="34"/>
      <c r="X3184" s="91">
        <f t="shared" si="506"/>
        <v>1.388888888888884E-3</v>
      </c>
      <c r="Y3184" s="92" t="str">
        <f>VLOOKUP('CM-CIC'!B3115,Annuaire_roster!B:F,4,0)</f>
        <v>HAOUACH Ikram</v>
      </c>
      <c r="Z3184" s="37" t="s">
        <v>110</v>
      </c>
      <c r="AA3184" s="60" t="s">
        <v>39</v>
      </c>
      <c r="AB3184" s="35" t="str">
        <f t="shared" si="512"/>
        <v/>
      </c>
      <c r="AC3184" s="35" t="str">
        <f t="shared" si="513"/>
        <v/>
      </c>
      <c r="AD3184" s="35" t="str">
        <f t="shared" si="514"/>
        <v/>
      </c>
      <c r="AE3184" s="44" t="str">
        <f t="shared" si="515"/>
        <v/>
      </c>
      <c r="AF3184" s="61"/>
      <c r="AG3184" s="45"/>
    </row>
    <row r="3185" spans="1:33" x14ac:dyDescent="0.2">
      <c r="A3185" s="59">
        <f>+VLOOKUP(B3185,Annuaire_roster!B:G,5,0)</f>
        <v>397</v>
      </c>
      <c r="B3185" s="78" t="s">
        <v>183</v>
      </c>
      <c r="C3185" s="65">
        <v>0.45694444444444443</v>
      </c>
      <c r="D3185" s="65">
        <v>0.45833333333333331</v>
      </c>
      <c r="E3185" s="66">
        <v>0.83333333333333337</v>
      </c>
      <c r="F3185" s="66">
        <v>0.83333333333333337</v>
      </c>
      <c r="G3185" s="67"/>
      <c r="H3185" s="67"/>
      <c r="I3185" s="68" t="s">
        <v>63</v>
      </c>
      <c r="J3185" s="48"/>
      <c r="K3185" s="69">
        <v>0</v>
      </c>
      <c r="L3185" s="67">
        <v>0</v>
      </c>
      <c r="M3185" s="70">
        <v>0</v>
      </c>
      <c r="N3185" s="34">
        <f t="shared" si="507"/>
        <v>0.33333333333333337</v>
      </c>
      <c r="O3185" s="38">
        <f t="shared" si="508"/>
        <v>0.33333333333333337</v>
      </c>
      <c r="P3185" s="72" t="s">
        <v>94</v>
      </c>
      <c r="Q3185" s="43">
        <v>44821</v>
      </c>
      <c r="R3185" s="35">
        <f t="shared" si="509"/>
        <v>0</v>
      </c>
      <c r="S3185" s="35">
        <f t="shared" si="510"/>
        <v>0</v>
      </c>
      <c r="T3185" s="10" t="str">
        <f t="shared" si="504"/>
        <v>Sem - 38</v>
      </c>
      <c r="U3185" s="10" t="str">
        <f t="shared" si="505"/>
        <v>Septembre</v>
      </c>
      <c r="V3185" s="36" t="str">
        <f t="shared" si="511"/>
        <v>2026</v>
      </c>
      <c r="W3185" s="34"/>
      <c r="X3185" s="91">
        <f t="shared" si="506"/>
        <v>1.388888888888884E-3</v>
      </c>
      <c r="Y3185" s="92" t="str">
        <f>VLOOKUP('CM-CIC'!B3116,Annuaire_roster!B:F,4,0)</f>
        <v>HAOUACH Ikram</v>
      </c>
      <c r="Z3185" s="37" t="s">
        <v>110</v>
      </c>
      <c r="AA3185" s="60" t="s">
        <v>39</v>
      </c>
      <c r="AB3185" s="35" t="str">
        <f t="shared" si="512"/>
        <v/>
      </c>
      <c r="AC3185" s="35" t="str">
        <f t="shared" si="513"/>
        <v/>
      </c>
      <c r="AD3185" s="35" t="str">
        <f t="shared" si="514"/>
        <v/>
      </c>
      <c r="AE3185" s="44" t="str">
        <f t="shared" si="515"/>
        <v/>
      </c>
      <c r="AF3185" s="61"/>
      <c r="AG3185" s="45"/>
    </row>
    <row r="3186" spans="1:33" x14ac:dyDescent="0.2">
      <c r="A3186" s="59">
        <f>+VLOOKUP(B3186,Annuaire_roster!B:G,5,0)</f>
        <v>669</v>
      </c>
      <c r="B3186" s="78" t="s">
        <v>99</v>
      </c>
      <c r="C3186" s="65">
        <v>0.45694444444444443</v>
      </c>
      <c r="D3186" s="65">
        <v>0.45833333333333331</v>
      </c>
      <c r="E3186" s="66">
        <v>0.83333333333333337</v>
      </c>
      <c r="F3186" s="66">
        <v>0.83333333333333337</v>
      </c>
      <c r="G3186" s="67"/>
      <c r="H3186" s="67"/>
      <c r="I3186" s="68" t="s">
        <v>63</v>
      </c>
      <c r="J3186" s="48"/>
      <c r="K3186" s="69">
        <v>0</v>
      </c>
      <c r="L3186" s="67">
        <v>0</v>
      </c>
      <c r="M3186" s="70">
        <v>0</v>
      </c>
      <c r="N3186" s="34">
        <f t="shared" si="507"/>
        <v>0.33333333333333337</v>
      </c>
      <c r="O3186" s="38">
        <f t="shared" si="508"/>
        <v>0.33333333333333337</v>
      </c>
      <c r="P3186" s="72" t="s">
        <v>94</v>
      </c>
      <c r="Q3186" s="43">
        <v>44821</v>
      </c>
      <c r="R3186" s="35">
        <f t="shared" si="509"/>
        <v>0</v>
      </c>
      <c r="S3186" s="35">
        <f t="shared" si="510"/>
        <v>0</v>
      </c>
      <c r="T3186" s="10" t="str">
        <f t="shared" si="504"/>
        <v>Sem - 38</v>
      </c>
      <c r="U3186" s="10" t="str">
        <f t="shared" si="505"/>
        <v>Septembre</v>
      </c>
      <c r="V3186" s="36" t="str">
        <f t="shared" si="511"/>
        <v>2026</v>
      </c>
      <c r="W3186" s="34"/>
      <c r="X3186" s="91">
        <f t="shared" si="506"/>
        <v>1.388888888888884E-3</v>
      </c>
      <c r="Y3186" s="92" t="str">
        <f>VLOOKUP('CM-CIC'!B3117,Annuaire_roster!B:F,4,0)</f>
        <v>HAOUACH Ikram</v>
      </c>
      <c r="Z3186" s="37" t="s">
        <v>110</v>
      </c>
      <c r="AA3186" s="60" t="s">
        <v>39</v>
      </c>
      <c r="AB3186" s="35" t="str">
        <f t="shared" si="512"/>
        <v/>
      </c>
      <c r="AC3186" s="35" t="str">
        <f t="shared" si="513"/>
        <v/>
      </c>
      <c r="AD3186" s="35" t="str">
        <f t="shared" si="514"/>
        <v/>
      </c>
      <c r="AE3186" s="44" t="str">
        <f t="shared" si="515"/>
        <v/>
      </c>
      <c r="AF3186" s="61"/>
      <c r="AG3186" s="45"/>
    </row>
    <row r="3187" spans="1:33" x14ac:dyDescent="0.2">
      <c r="A3187" s="59">
        <f>+VLOOKUP(B3187,Annuaire_roster!B:G,5,0)</f>
        <v>1388</v>
      </c>
      <c r="B3187" s="78" t="s">
        <v>125</v>
      </c>
      <c r="C3187" s="65">
        <v>0.45833333333333331</v>
      </c>
      <c r="D3187" s="65">
        <v>0.45833333333333331</v>
      </c>
      <c r="E3187" s="66">
        <v>0.83333333333333337</v>
      </c>
      <c r="F3187" s="66">
        <v>0.83333333333333337</v>
      </c>
      <c r="G3187" s="67"/>
      <c r="H3187" s="67"/>
      <c r="I3187" s="68" t="s">
        <v>63</v>
      </c>
      <c r="J3187" s="48"/>
      <c r="K3187" s="69">
        <v>0</v>
      </c>
      <c r="L3187" s="67">
        <v>0</v>
      </c>
      <c r="M3187" s="70">
        <v>0</v>
      </c>
      <c r="N3187" s="34">
        <f t="shared" si="507"/>
        <v>0.33333333333333337</v>
      </c>
      <c r="O3187" s="38">
        <f t="shared" si="508"/>
        <v>0.33333333333333337</v>
      </c>
      <c r="P3187" s="72" t="s">
        <v>94</v>
      </c>
      <c r="Q3187" s="43">
        <v>44821</v>
      </c>
      <c r="R3187" s="35">
        <f t="shared" si="509"/>
        <v>0</v>
      </c>
      <c r="S3187" s="35">
        <f t="shared" si="510"/>
        <v>0</v>
      </c>
      <c r="T3187" s="10" t="str">
        <f t="shared" si="504"/>
        <v>Sem - 38</v>
      </c>
      <c r="U3187" s="10" t="str">
        <f t="shared" si="505"/>
        <v>Septembre</v>
      </c>
      <c r="V3187" s="36" t="str">
        <f t="shared" si="511"/>
        <v>2026</v>
      </c>
      <c r="W3187" s="34"/>
      <c r="X3187" s="91">
        <f t="shared" si="506"/>
        <v>0</v>
      </c>
      <c r="Y3187" s="92" t="str">
        <f>VLOOKUP('CM-CIC'!B3118,Annuaire_roster!B:F,4,0)</f>
        <v>HAOUACH Ikram</v>
      </c>
      <c r="Z3187" s="37" t="s">
        <v>110</v>
      </c>
      <c r="AA3187" s="60" t="s">
        <v>39</v>
      </c>
      <c r="AB3187" s="35" t="str">
        <f t="shared" si="512"/>
        <v/>
      </c>
      <c r="AC3187" s="35" t="str">
        <f t="shared" si="513"/>
        <v/>
      </c>
      <c r="AD3187" s="35" t="str">
        <f t="shared" si="514"/>
        <v/>
      </c>
      <c r="AE3187" s="44" t="str">
        <f t="shared" si="515"/>
        <v/>
      </c>
      <c r="AF3187" s="61"/>
      <c r="AG3187" s="45"/>
    </row>
    <row r="3188" spans="1:33" x14ac:dyDescent="0.2">
      <c r="A3188" s="59">
        <f>+VLOOKUP(B3188,Annuaire_roster!B:G,5,0)</f>
        <v>949</v>
      </c>
      <c r="B3188" s="78" t="s">
        <v>102</v>
      </c>
      <c r="C3188" s="65"/>
      <c r="D3188" s="65" t="s">
        <v>188</v>
      </c>
      <c r="E3188" s="66"/>
      <c r="F3188" s="66" t="s">
        <v>188</v>
      </c>
      <c r="G3188" s="67"/>
      <c r="H3188" s="67"/>
      <c r="I3188" s="68" t="s">
        <v>63</v>
      </c>
      <c r="J3188" s="48"/>
      <c r="K3188" s="69">
        <v>0</v>
      </c>
      <c r="L3188" s="67">
        <v>0</v>
      </c>
      <c r="M3188" s="70">
        <v>0</v>
      </c>
      <c r="N3188" s="34" t="str">
        <f t="shared" si="507"/>
        <v/>
      </c>
      <c r="O3188" s="38">
        <f t="shared" si="508"/>
        <v>0</v>
      </c>
      <c r="P3188" s="72" t="s">
        <v>94</v>
      </c>
      <c r="Q3188" s="43">
        <v>44821</v>
      </c>
      <c r="R3188" s="35">
        <f t="shared" si="509"/>
        <v>0</v>
      </c>
      <c r="S3188" s="35">
        <f t="shared" si="510"/>
        <v>0</v>
      </c>
      <c r="T3188" s="10" t="str">
        <f t="shared" si="504"/>
        <v>Sem - 38</v>
      </c>
      <c r="U3188" s="10" t="str">
        <f t="shared" si="505"/>
        <v>Septembre</v>
      </c>
      <c r="V3188" s="36" t="str">
        <f t="shared" si="511"/>
        <v>2026</v>
      </c>
      <c r="W3188" s="34"/>
      <c r="X3188" s="91">
        <f t="shared" si="506"/>
        <v>0</v>
      </c>
      <c r="Y3188" s="92" t="str">
        <f>VLOOKUP('CM-CIC'!B3119,Annuaire_roster!B:F,4,0)</f>
        <v>HAOUACH Ikram</v>
      </c>
      <c r="Z3188" s="37" t="s">
        <v>110</v>
      </c>
      <c r="AA3188" s="60" t="s">
        <v>39</v>
      </c>
      <c r="AB3188" s="35">
        <f t="shared" si="512"/>
        <v>0.33333333333333298</v>
      </c>
      <c r="AC3188" s="35" t="str">
        <f t="shared" si="513"/>
        <v/>
      </c>
      <c r="AD3188" s="35" t="str">
        <f t="shared" si="514"/>
        <v/>
      </c>
      <c r="AE3188" s="44" t="str">
        <f t="shared" si="515"/>
        <v/>
      </c>
      <c r="AF3188" s="61"/>
      <c r="AG3188" s="45"/>
    </row>
    <row r="3189" spans="1:33" x14ac:dyDescent="0.2">
      <c r="A3189" s="59">
        <f>+VLOOKUP(B3189,Annuaire_roster!B:G,5,0)</f>
        <v>1165</v>
      </c>
      <c r="B3189" s="78" t="s">
        <v>66</v>
      </c>
      <c r="C3189" s="65"/>
      <c r="D3189" s="65" t="s">
        <v>188</v>
      </c>
      <c r="E3189" s="66"/>
      <c r="F3189" s="66" t="s">
        <v>188</v>
      </c>
      <c r="G3189" s="67"/>
      <c r="H3189" s="67"/>
      <c r="I3189" s="68" t="s">
        <v>63</v>
      </c>
      <c r="J3189" s="48"/>
      <c r="K3189" s="69">
        <v>0</v>
      </c>
      <c r="L3189" s="67">
        <v>0</v>
      </c>
      <c r="M3189" s="70">
        <v>0</v>
      </c>
      <c r="N3189" s="34" t="str">
        <f t="shared" si="507"/>
        <v/>
      </c>
      <c r="O3189" s="38">
        <f t="shared" si="508"/>
        <v>0</v>
      </c>
      <c r="P3189" s="72" t="s">
        <v>94</v>
      </c>
      <c r="Q3189" s="43">
        <v>44821</v>
      </c>
      <c r="R3189" s="35">
        <f t="shared" si="509"/>
        <v>0</v>
      </c>
      <c r="S3189" s="35">
        <f t="shared" si="510"/>
        <v>0</v>
      </c>
      <c r="T3189" s="10" t="str">
        <f t="shared" si="504"/>
        <v>Sem - 38</v>
      </c>
      <c r="U3189" s="10" t="str">
        <f t="shared" si="505"/>
        <v>Septembre</v>
      </c>
      <c r="V3189" s="36" t="str">
        <f t="shared" si="511"/>
        <v>2026</v>
      </c>
      <c r="W3189" s="34"/>
      <c r="X3189" s="91">
        <f t="shared" si="506"/>
        <v>0</v>
      </c>
      <c r="Y3189" s="92" t="str">
        <f>VLOOKUP('CM-CIC'!B3120,Annuaire_roster!B:F,4,0)</f>
        <v>OUAQERROUCH Nour-El Houda</v>
      </c>
      <c r="Z3189" s="37" t="s">
        <v>110</v>
      </c>
      <c r="AA3189" s="60" t="s">
        <v>39</v>
      </c>
      <c r="AB3189" s="35">
        <f t="shared" si="512"/>
        <v>0.33333333333333298</v>
      </c>
      <c r="AC3189" s="35" t="str">
        <f t="shared" si="513"/>
        <v/>
      </c>
      <c r="AD3189" s="35" t="str">
        <f t="shared" si="514"/>
        <v/>
      </c>
      <c r="AE3189" s="44" t="str">
        <f t="shared" si="515"/>
        <v/>
      </c>
      <c r="AF3189" s="61"/>
      <c r="AG3189" s="45"/>
    </row>
    <row r="3190" spans="1:33" x14ac:dyDescent="0.2">
      <c r="A3190" s="59">
        <f>+VLOOKUP(B3190,Annuaire_roster!B:G,5,0)</f>
        <v>1167</v>
      </c>
      <c r="B3190" s="78" t="s">
        <v>71</v>
      </c>
      <c r="C3190" s="65"/>
      <c r="D3190" s="65" t="s">
        <v>188</v>
      </c>
      <c r="E3190" s="66"/>
      <c r="F3190" s="66" t="s">
        <v>188</v>
      </c>
      <c r="G3190" s="67"/>
      <c r="H3190" s="67"/>
      <c r="I3190" s="68" t="s">
        <v>63</v>
      </c>
      <c r="J3190" s="48"/>
      <c r="K3190" s="69">
        <v>0</v>
      </c>
      <c r="L3190" s="67">
        <v>0</v>
      </c>
      <c r="M3190" s="70">
        <v>0</v>
      </c>
      <c r="N3190" s="34" t="str">
        <f t="shared" si="507"/>
        <v/>
      </c>
      <c r="O3190" s="38">
        <f t="shared" si="508"/>
        <v>0</v>
      </c>
      <c r="P3190" s="72" t="s">
        <v>94</v>
      </c>
      <c r="Q3190" s="43">
        <v>44821</v>
      </c>
      <c r="R3190" s="35">
        <f t="shared" si="509"/>
        <v>0</v>
      </c>
      <c r="S3190" s="35">
        <f t="shared" si="510"/>
        <v>0</v>
      </c>
      <c r="T3190" s="10" t="str">
        <f t="shared" si="504"/>
        <v>Sem - 38</v>
      </c>
      <c r="U3190" s="10" t="str">
        <f t="shared" si="505"/>
        <v>Septembre</v>
      </c>
      <c r="V3190" s="36" t="str">
        <f t="shared" si="511"/>
        <v>2026</v>
      </c>
      <c r="W3190" s="34"/>
      <c r="X3190" s="91">
        <f t="shared" si="506"/>
        <v>0</v>
      </c>
      <c r="Y3190" s="92" t="str">
        <f>VLOOKUP('CM-CIC'!B3121,Annuaire_roster!B:F,4,0)</f>
        <v>HAOUACH Ikram</v>
      </c>
      <c r="Z3190" s="37" t="s">
        <v>110</v>
      </c>
      <c r="AA3190" s="60" t="s">
        <v>39</v>
      </c>
      <c r="AB3190" s="35">
        <f t="shared" si="512"/>
        <v>0.33333333333333298</v>
      </c>
      <c r="AC3190" s="35" t="str">
        <f t="shared" si="513"/>
        <v/>
      </c>
      <c r="AD3190" s="35" t="str">
        <f t="shared" si="514"/>
        <v/>
      </c>
      <c r="AE3190" s="44" t="str">
        <f t="shared" si="515"/>
        <v/>
      </c>
      <c r="AF3190" s="61"/>
      <c r="AG3190" s="45"/>
    </row>
    <row r="3191" spans="1:33" x14ac:dyDescent="0.2">
      <c r="A3191" s="59">
        <f>+VLOOKUP(B3191,Annuaire_roster!B:G,5,0)</f>
        <v>1463</v>
      </c>
      <c r="B3191" s="78" t="s">
        <v>163</v>
      </c>
      <c r="C3191" s="65"/>
      <c r="D3191" s="65" t="s">
        <v>64</v>
      </c>
      <c r="E3191" s="66"/>
      <c r="F3191" s="66" t="s">
        <v>64</v>
      </c>
      <c r="G3191" s="67"/>
      <c r="H3191" s="67"/>
      <c r="I3191" s="68" t="s">
        <v>63</v>
      </c>
      <c r="J3191" s="48"/>
      <c r="K3191" s="69">
        <v>0</v>
      </c>
      <c r="L3191" s="67">
        <v>0</v>
      </c>
      <c r="M3191" s="70">
        <v>0</v>
      </c>
      <c r="N3191" s="34" t="str">
        <f t="shared" si="507"/>
        <v/>
      </c>
      <c r="O3191" s="38">
        <f t="shared" si="508"/>
        <v>0</v>
      </c>
      <c r="P3191" s="72" t="s">
        <v>94</v>
      </c>
      <c r="Q3191" s="43">
        <v>44821</v>
      </c>
      <c r="R3191" s="35">
        <f t="shared" si="509"/>
        <v>0</v>
      </c>
      <c r="S3191" s="35">
        <f t="shared" si="510"/>
        <v>0</v>
      </c>
      <c r="T3191" s="10" t="str">
        <f t="shared" si="504"/>
        <v>Sem - 38</v>
      </c>
      <c r="U3191" s="10" t="str">
        <f t="shared" si="505"/>
        <v>Septembre</v>
      </c>
      <c r="V3191" s="36" t="str">
        <f t="shared" si="511"/>
        <v>2026</v>
      </c>
      <c r="W3191" s="34"/>
      <c r="X3191" s="91">
        <f t="shared" si="506"/>
        <v>0</v>
      </c>
      <c r="Y3191" s="92" t="str">
        <f>VLOOKUP('CM-CIC'!B3122,Annuaire_roster!B:F,4,0)</f>
        <v>HAOUACH Ikram</v>
      </c>
      <c r="Z3191" s="37" t="s">
        <v>110</v>
      </c>
      <c r="AA3191" s="60" t="s">
        <v>39</v>
      </c>
      <c r="AB3191" s="35" t="str">
        <f t="shared" si="512"/>
        <v/>
      </c>
      <c r="AC3191" s="35" t="str">
        <f t="shared" si="513"/>
        <v/>
      </c>
      <c r="AD3191" s="35" t="str">
        <f t="shared" si="514"/>
        <v/>
      </c>
      <c r="AE3191" s="44" t="str">
        <f t="shared" si="515"/>
        <v/>
      </c>
      <c r="AF3191" s="61"/>
      <c r="AG3191" s="45"/>
    </row>
    <row r="3192" spans="1:33" x14ac:dyDescent="0.2">
      <c r="A3192" s="59">
        <f>+VLOOKUP(B3192,Annuaire_roster!B:G,5,0)</f>
        <v>1145</v>
      </c>
      <c r="B3192" s="78" t="s">
        <v>74</v>
      </c>
      <c r="C3192" s="65"/>
      <c r="D3192" s="65" t="s">
        <v>64</v>
      </c>
      <c r="E3192" s="66"/>
      <c r="F3192" s="66" t="s">
        <v>64</v>
      </c>
      <c r="G3192" s="67"/>
      <c r="H3192" s="67"/>
      <c r="I3192" s="68" t="s">
        <v>63</v>
      </c>
      <c r="J3192" s="48"/>
      <c r="K3192" s="69">
        <v>0</v>
      </c>
      <c r="L3192" s="67">
        <v>0</v>
      </c>
      <c r="M3192" s="70">
        <v>0</v>
      </c>
      <c r="N3192" s="34" t="str">
        <f t="shared" si="507"/>
        <v/>
      </c>
      <c r="O3192" s="38">
        <f t="shared" si="508"/>
        <v>0</v>
      </c>
      <c r="P3192" s="72" t="s">
        <v>94</v>
      </c>
      <c r="Q3192" s="43">
        <v>44821</v>
      </c>
      <c r="R3192" s="35">
        <f t="shared" si="509"/>
        <v>0</v>
      </c>
      <c r="S3192" s="35">
        <f t="shared" si="510"/>
        <v>0</v>
      </c>
      <c r="T3192" s="10" t="str">
        <f t="shared" si="504"/>
        <v>Sem - 38</v>
      </c>
      <c r="U3192" s="10" t="str">
        <f t="shared" si="505"/>
        <v>Septembre</v>
      </c>
      <c r="V3192" s="36" t="str">
        <f t="shared" si="511"/>
        <v>2026</v>
      </c>
      <c r="W3192" s="34"/>
      <c r="X3192" s="91">
        <f t="shared" si="506"/>
        <v>0</v>
      </c>
      <c r="Y3192" s="92" t="str">
        <f>VLOOKUP('CM-CIC'!B3123,Annuaire_roster!B:F,4,0)</f>
        <v>OUAQERROUCH Nour-El Houda</v>
      </c>
      <c r="Z3192" s="37" t="s">
        <v>110</v>
      </c>
      <c r="AA3192" s="60" t="s">
        <v>39</v>
      </c>
      <c r="AB3192" s="35" t="str">
        <f t="shared" si="512"/>
        <v/>
      </c>
      <c r="AC3192" s="35" t="str">
        <f t="shared" si="513"/>
        <v/>
      </c>
      <c r="AD3192" s="35" t="str">
        <f t="shared" si="514"/>
        <v/>
      </c>
      <c r="AE3192" s="44" t="str">
        <f t="shared" si="515"/>
        <v/>
      </c>
      <c r="AF3192" s="61"/>
      <c r="AG3192" s="45"/>
    </row>
    <row r="3193" spans="1:33" x14ac:dyDescent="0.2">
      <c r="A3193" s="59">
        <f>+VLOOKUP(B3193,Annuaire_roster!B:G,5,0)</f>
        <v>1131</v>
      </c>
      <c r="B3193" s="78" t="s">
        <v>179</v>
      </c>
      <c r="C3193" s="65"/>
      <c r="D3193" s="65" t="s">
        <v>64</v>
      </c>
      <c r="E3193" s="66"/>
      <c r="F3193" s="66" t="s">
        <v>64</v>
      </c>
      <c r="G3193" s="67"/>
      <c r="H3193" s="67"/>
      <c r="I3193" s="68" t="s">
        <v>63</v>
      </c>
      <c r="J3193" s="48"/>
      <c r="K3193" s="69">
        <v>0</v>
      </c>
      <c r="L3193" s="67">
        <v>0</v>
      </c>
      <c r="M3193" s="70">
        <v>0</v>
      </c>
      <c r="N3193" s="34" t="str">
        <f t="shared" si="507"/>
        <v/>
      </c>
      <c r="O3193" s="38">
        <f t="shared" si="508"/>
        <v>0</v>
      </c>
      <c r="P3193" s="72" t="s">
        <v>94</v>
      </c>
      <c r="Q3193" s="43">
        <v>44821</v>
      </c>
      <c r="R3193" s="35">
        <f t="shared" si="509"/>
        <v>0</v>
      </c>
      <c r="S3193" s="35">
        <f t="shared" si="510"/>
        <v>0</v>
      </c>
      <c r="T3193" s="10" t="str">
        <f t="shared" si="504"/>
        <v>Sem - 38</v>
      </c>
      <c r="U3193" s="10" t="str">
        <f t="shared" si="505"/>
        <v>Septembre</v>
      </c>
      <c r="V3193" s="36" t="str">
        <f t="shared" si="511"/>
        <v>2026</v>
      </c>
      <c r="W3193" s="34"/>
      <c r="X3193" s="91">
        <f t="shared" si="506"/>
        <v>0</v>
      </c>
      <c r="Y3193" s="92" t="str">
        <f>VLOOKUP('CM-CIC'!B3124,Annuaire_roster!B:F,4,0)</f>
        <v>HAOUACH Ikram</v>
      </c>
      <c r="Z3193" s="37" t="s">
        <v>110</v>
      </c>
      <c r="AA3193" s="60" t="s">
        <v>39</v>
      </c>
      <c r="AB3193" s="35" t="str">
        <f t="shared" si="512"/>
        <v/>
      </c>
      <c r="AC3193" s="35" t="str">
        <f t="shared" si="513"/>
        <v/>
      </c>
      <c r="AD3193" s="35" t="str">
        <f t="shared" si="514"/>
        <v/>
      </c>
      <c r="AE3193" s="44" t="str">
        <f t="shared" si="515"/>
        <v/>
      </c>
      <c r="AF3193" s="61"/>
      <c r="AG3193" s="45"/>
    </row>
    <row r="3194" spans="1:33" x14ac:dyDescent="0.2">
      <c r="A3194" s="59">
        <f>+VLOOKUP(B3194,Annuaire_roster!B:G,5,0)</f>
        <v>1007</v>
      </c>
      <c r="B3194" s="78" t="s">
        <v>103</v>
      </c>
      <c r="C3194" s="65"/>
      <c r="D3194" s="65" t="s">
        <v>64</v>
      </c>
      <c r="E3194" s="66"/>
      <c r="F3194" s="66" t="s">
        <v>64</v>
      </c>
      <c r="G3194" s="67"/>
      <c r="H3194" s="67"/>
      <c r="I3194" s="68" t="s">
        <v>63</v>
      </c>
      <c r="J3194" s="48"/>
      <c r="K3194" s="69">
        <v>0</v>
      </c>
      <c r="L3194" s="67">
        <v>0</v>
      </c>
      <c r="M3194" s="70">
        <v>0</v>
      </c>
      <c r="N3194" s="34" t="str">
        <f t="shared" si="507"/>
        <v/>
      </c>
      <c r="O3194" s="38">
        <f t="shared" si="508"/>
        <v>0</v>
      </c>
      <c r="P3194" s="72" t="s">
        <v>94</v>
      </c>
      <c r="Q3194" s="43">
        <v>44821</v>
      </c>
      <c r="R3194" s="35">
        <f t="shared" si="509"/>
        <v>0</v>
      </c>
      <c r="S3194" s="35">
        <f t="shared" si="510"/>
        <v>0</v>
      </c>
      <c r="T3194" s="10" t="str">
        <f t="shared" si="504"/>
        <v>Sem - 38</v>
      </c>
      <c r="U3194" s="10" t="str">
        <f t="shared" si="505"/>
        <v>Septembre</v>
      </c>
      <c r="V3194" s="36" t="str">
        <f t="shared" si="511"/>
        <v>2026</v>
      </c>
      <c r="W3194" s="34"/>
      <c r="X3194" s="91">
        <f t="shared" si="506"/>
        <v>0</v>
      </c>
      <c r="Y3194" s="92" t="str">
        <f>VLOOKUP('CM-CIC'!B3125,Annuaire_roster!B:F,4,0)</f>
        <v>HAOUACH Ikram</v>
      </c>
      <c r="Z3194" s="37" t="s">
        <v>110</v>
      </c>
      <c r="AA3194" s="60" t="s">
        <v>39</v>
      </c>
      <c r="AB3194" s="35" t="str">
        <f t="shared" si="512"/>
        <v/>
      </c>
      <c r="AC3194" s="35" t="str">
        <f t="shared" si="513"/>
        <v/>
      </c>
      <c r="AD3194" s="35" t="str">
        <f t="shared" si="514"/>
        <v/>
      </c>
      <c r="AE3194" s="44" t="str">
        <f t="shared" si="515"/>
        <v/>
      </c>
      <c r="AF3194" s="61"/>
      <c r="AG3194" s="45"/>
    </row>
    <row r="3195" spans="1:33" x14ac:dyDescent="0.2">
      <c r="A3195" s="59">
        <f>+VLOOKUP(B3195,Annuaire_roster!B:G,5,0)</f>
        <v>1397</v>
      </c>
      <c r="B3195" s="78" t="s">
        <v>145</v>
      </c>
      <c r="C3195" s="65"/>
      <c r="D3195" s="65" t="s">
        <v>64</v>
      </c>
      <c r="E3195" s="66"/>
      <c r="F3195" s="66" t="s">
        <v>64</v>
      </c>
      <c r="G3195" s="67"/>
      <c r="H3195" s="67"/>
      <c r="I3195" s="68" t="s">
        <v>63</v>
      </c>
      <c r="J3195" s="48"/>
      <c r="K3195" s="69">
        <v>0</v>
      </c>
      <c r="L3195" s="67">
        <v>0</v>
      </c>
      <c r="M3195" s="70">
        <v>0</v>
      </c>
      <c r="N3195" s="34" t="str">
        <f t="shared" si="507"/>
        <v/>
      </c>
      <c r="O3195" s="38">
        <f t="shared" si="508"/>
        <v>0</v>
      </c>
      <c r="P3195" s="72" t="s">
        <v>94</v>
      </c>
      <c r="Q3195" s="43">
        <v>44821</v>
      </c>
      <c r="R3195" s="35">
        <f t="shared" si="509"/>
        <v>0</v>
      </c>
      <c r="S3195" s="35">
        <f t="shared" si="510"/>
        <v>0</v>
      </c>
      <c r="T3195" s="10" t="str">
        <f t="shared" si="504"/>
        <v>Sem - 38</v>
      </c>
      <c r="U3195" s="10" t="str">
        <f t="shared" si="505"/>
        <v>Septembre</v>
      </c>
      <c r="V3195" s="36" t="str">
        <f t="shared" si="511"/>
        <v>2026</v>
      </c>
      <c r="W3195" s="34"/>
      <c r="X3195" s="91">
        <f t="shared" si="506"/>
        <v>0</v>
      </c>
      <c r="Y3195" s="92" t="str">
        <f>VLOOKUP('CM-CIC'!B3126,Annuaire_roster!B:F,4,0)</f>
        <v>OUAQERROUCH Nour-El Houda</v>
      </c>
      <c r="Z3195" s="37" t="s">
        <v>110</v>
      </c>
      <c r="AA3195" s="60" t="s">
        <v>39</v>
      </c>
      <c r="AB3195" s="35" t="str">
        <f t="shared" si="512"/>
        <v/>
      </c>
      <c r="AC3195" s="35" t="str">
        <f t="shared" si="513"/>
        <v/>
      </c>
      <c r="AD3195" s="35" t="str">
        <f t="shared" si="514"/>
        <v/>
      </c>
      <c r="AE3195" s="44" t="str">
        <f t="shared" si="515"/>
        <v/>
      </c>
      <c r="AF3195" s="61"/>
      <c r="AG3195" s="45"/>
    </row>
    <row r="3196" spans="1:33" x14ac:dyDescent="0.2">
      <c r="A3196" s="59">
        <f>+VLOOKUP(B3196,Annuaire_roster!B:G,5,0)</f>
        <v>1170</v>
      </c>
      <c r="B3196" s="78" t="s">
        <v>68</v>
      </c>
      <c r="C3196" s="65"/>
      <c r="D3196" s="65" t="s">
        <v>64</v>
      </c>
      <c r="E3196" s="66"/>
      <c r="F3196" s="66" t="s">
        <v>64</v>
      </c>
      <c r="G3196" s="67"/>
      <c r="H3196" s="67"/>
      <c r="I3196" s="68" t="s">
        <v>63</v>
      </c>
      <c r="J3196" s="48"/>
      <c r="K3196" s="69">
        <v>0</v>
      </c>
      <c r="L3196" s="67">
        <v>0</v>
      </c>
      <c r="M3196" s="70">
        <v>0</v>
      </c>
      <c r="N3196" s="34" t="str">
        <f t="shared" si="507"/>
        <v/>
      </c>
      <c r="O3196" s="38">
        <f t="shared" si="508"/>
        <v>0</v>
      </c>
      <c r="P3196" s="72" t="s">
        <v>94</v>
      </c>
      <c r="Q3196" s="43">
        <v>44821</v>
      </c>
      <c r="R3196" s="35">
        <f t="shared" si="509"/>
        <v>0</v>
      </c>
      <c r="S3196" s="35">
        <f t="shared" si="510"/>
        <v>0</v>
      </c>
      <c r="T3196" s="10" t="str">
        <f t="shared" si="504"/>
        <v>Sem - 38</v>
      </c>
      <c r="U3196" s="10" t="str">
        <f t="shared" si="505"/>
        <v>Septembre</v>
      </c>
      <c r="V3196" s="36" t="str">
        <f t="shared" si="511"/>
        <v>2026</v>
      </c>
      <c r="W3196" s="34"/>
      <c r="X3196" s="91">
        <f t="shared" si="506"/>
        <v>0</v>
      </c>
      <c r="Y3196" s="92" t="str">
        <f>VLOOKUP('CM-CIC'!B3127,Annuaire_roster!B:F,4,0)</f>
        <v>OUAQERROUCH Nour-El Houda</v>
      </c>
      <c r="Z3196" s="37" t="s">
        <v>110</v>
      </c>
      <c r="AA3196" s="60" t="s">
        <v>39</v>
      </c>
      <c r="AB3196" s="35" t="str">
        <f t="shared" si="512"/>
        <v/>
      </c>
      <c r="AC3196" s="35" t="str">
        <f t="shared" si="513"/>
        <v/>
      </c>
      <c r="AD3196" s="35" t="str">
        <f t="shared" si="514"/>
        <v/>
      </c>
      <c r="AE3196" s="44" t="str">
        <f t="shared" si="515"/>
        <v/>
      </c>
      <c r="AF3196" s="61"/>
      <c r="AG3196" s="45"/>
    </row>
    <row r="3197" spans="1:33" x14ac:dyDescent="0.2">
      <c r="A3197" s="59">
        <f>+VLOOKUP(B3197,Annuaire_roster!B:G,5,0)</f>
        <v>1009</v>
      </c>
      <c r="B3197" s="78" t="s">
        <v>48</v>
      </c>
      <c r="C3197" s="65">
        <v>0.28958333333333336</v>
      </c>
      <c r="D3197" s="65">
        <v>0.29166666666666669</v>
      </c>
      <c r="E3197" s="66">
        <v>0.70833333333333337</v>
      </c>
      <c r="F3197" s="66">
        <v>0.70833333333333337</v>
      </c>
      <c r="G3197" s="67"/>
      <c r="H3197" s="67"/>
      <c r="I3197" s="68" t="s">
        <v>63</v>
      </c>
      <c r="J3197" s="48"/>
      <c r="K3197" s="69">
        <v>0</v>
      </c>
      <c r="L3197" s="67">
        <v>0</v>
      </c>
      <c r="M3197" s="70">
        <v>0</v>
      </c>
      <c r="N3197" s="34">
        <f t="shared" si="507"/>
        <v>0.375</v>
      </c>
      <c r="O3197" s="38">
        <f t="shared" si="508"/>
        <v>0.375</v>
      </c>
      <c r="P3197" s="72" t="s">
        <v>94</v>
      </c>
      <c r="Q3197" s="43">
        <v>44822</v>
      </c>
      <c r="R3197" s="35">
        <f t="shared" si="509"/>
        <v>0</v>
      </c>
      <c r="S3197" s="35">
        <f t="shared" si="510"/>
        <v>0</v>
      </c>
      <c r="T3197" s="10" t="str">
        <f t="shared" si="504"/>
        <v>Sem - 38</v>
      </c>
      <c r="U3197" s="10" t="str">
        <f t="shared" si="505"/>
        <v>Septembre</v>
      </c>
      <c r="V3197" s="36" t="str">
        <f t="shared" si="511"/>
        <v>2026</v>
      </c>
      <c r="W3197" s="34"/>
      <c r="X3197" s="91">
        <f t="shared" si="506"/>
        <v>2.0833333333333259E-3</v>
      </c>
      <c r="Y3197" s="92" t="str">
        <f>VLOOKUP('CM-CIC'!B3128,Annuaire_roster!B:F,4,0)</f>
        <v>HAOUACH Ikram</v>
      </c>
      <c r="Z3197" s="37" t="s">
        <v>110</v>
      </c>
      <c r="AA3197" s="60" t="s">
        <v>39</v>
      </c>
      <c r="AB3197" s="35" t="str">
        <f t="shared" si="512"/>
        <v/>
      </c>
      <c r="AC3197" s="35" t="str">
        <f t="shared" si="513"/>
        <v/>
      </c>
      <c r="AD3197" s="35" t="str">
        <f t="shared" si="514"/>
        <v/>
      </c>
      <c r="AE3197" s="44" t="str">
        <f t="shared" si="515"/>
        <v/>
      </c>
      <c r="AF3197" s="61"/>
      <c r="AG3197" s="45"/>
    </row>
    <row r="3198" spans="1:33" x14ac:dyDescent="0.2">
      <c r="A3198" s="59">
        <f>+VLOOKUP(B3198,Annuaire_roster!B:G,5,0)</f>
        <v>1463</v>
      </c>
      <c r="B3198" s="78" t="s">
        <v>163</v>
      </c>
      <c r="C3198" s="65">
        <v>0.28888888888888886</v>
      </c>
      <c r="D3198" s="65">
        <v>0.29166666666666669</v>
      </c>
      <c r="E3198" s="66">
        <v>0.66666666666666663</v>
      </c>
      <c r="F3198" s="66">
        <v>0.66666666666666663</v>
      </c>
      <c r="G3198" s="67"/>
      <c r="H3198" s="67"/>
      <c r="I3198" s="68" t="s">
        <v>63</v>
      </c>
      <c r="J3198" s="48"/>
      <c r="K3198" s="69">
        <v>0</v>
      </c>
      <c r="L3198" s="67">
        <v>0</v>
      </c>
      <c r="M3198" s="70">
        <v>0</v>
      </c>
      <c r="N3198" s="34">
        <f t="shared" si="507"/>
        <v>0.33333333333333326</v>
      </c>
      <c r="O3198" s="38">
        <f t="shared" si="508"/>
        <v>0.33333333333333326</v>
      </c>
      <c r="P3198" s="72" t="s">
        <v>94</v>
      </c>
      <c r="Q3198" s="43">
        <v>44822</v>
      </c>
      <c r="R3198" s="35">
        <f t="shared" si="509"/>
        <v>0</v>
      </c>
      <c r="S3198" s="35">
        <f t="shared" si="510"/>
        <v>0</v>
      </c>
      <c r="T3198" s="10" t="str">
        <f t="shared" si="504"/>
        <v>Sem - 38</v>
      </c>
      <c r="U3198" s="10" t="str">
        <f t="shared" si="505"/>
        <v>Septembre</v>
      </c>
      <c r="V3198" s="36" t="str">
        <f t="shared" si="511"/>
        <v>2026</v>
      </c>
      <c r="W3198" s="34"/>
      <c r="X3198" s="91">
        <f t="shared" si="506"/>
        <v>2.7777777777778789E-3</v>
      </c>
      <c r="Y3198" s="92" t="str">
        <f>VLOOKUP('CM-CIC'!B3129,Annuaire_roster!B:F,4,0)</f>
        <v>OUAQERROUCH Nour-El Houda</v>
      </c>
      <c r="Z3198" s="37" t="s">
        <v>110</v>
      </c>
      <c r="AA3198" s="60" t="s">
        <v>39</v>
      </c>
      <c r="AB3198" s="35" t="str">
        <f t="shared" si="512"/>
        <v/>
      </c>
      <c r="AC3198" s="35" t="str">
        <f t="shared" si="513"/>
        <v/>
      </c>
      <c r="AD3198" s="35" t="str">
        <f t="shared" si="514"/>
        <v/>
      </c>
      <c r="AE3198" s="44" t="str">
        <f t="shared" si="515"/>
        <v/>
      </c>
      <c r="AF3198" s="61"/>
      <c r="AG3198" s="45"/>
    </row>
    <row r="3199" spans="1:33" x14ac:dyDescent="0.2">
      <c r="A3199" s="59">
        <f>+VLOOKUP(B3199,Annuaire_roster!B:G,5,0)</f>
        <v>1498</v>
      </c>
      <c r="B3199" s="78" t="s">
        <v>180</v>
      </c>
      <c r="C3199" s="65"/>
      <c r="D3199" s="65">
        <v>0.29166666666666669</v>
      </c>
      <c r="E3199" s="66"/>
      <c r="F3199" s="66">
        <v>0.70833333333333337</v>
      </c>
      <c r="G3199" s="67"/>
      <c r="H3199" s="67"/>
      <c r="I3199" s="68" t="s">
        <v>63</v>
      </c>
      <c r="J3199" s="48"/>
      <c r="K3199" s="69">
        <v>0</v>
      </c>
      <c r="L3199" s="67">
        <v>0</v>
      </c>
      <c r="M3199" s="70" t="s">
        <v>187</v>
      </c>
      <c r="N3199" s="34" t="str">
        <f t="shared" si="507"/>
        <v/>
      </c>
      <c r="O3199" s="38">
        <f t="shared" si="508"/>
        <v>0.375</v>
      </c>
      <c r="P3199" s="72" t="s">
        <v>94</v>
      </c>
      <c r="Q3199" s="43">
        <v>44822</v>
      </c>
      <c r="R3199" s="35">
        <f t="shared" si="509"/>
        <v>0.375</v>
      </c>
      <c r="S3199" s="35">
        <f t="shared" si="510"/>
        <v>0.375</v>
      </c>
      <c r="T3199" s="10" t="str">
        <f t="shared" si="504"/>
        <v>Sem - 38</v>
      </c>
      <c r="U3199" s="10" t="str">
        <f t="shared" si="505"/>
        <v>Septembre</v>
      </c>
      <c r="V3199" s="36" t="str">
        <f t="shared" si="511"/>
        <v>2026</v>
      </c>
      <c r="W3199" s="34"/>
      <c r="X3199" s="91">
        <f t="shared" si="506"/>
        <v>0</v>
      </c>
      <c r="Y3199" s="92" t="str">
        <f>VLOOKUP('CM-CIC'!B3130,Annuaire_roster!B:F,4,0)</f>
        <v>OUAQERROUCH Nour-El Houda</v>
      </c>
      <c r="Z3199" s="37" t="s">
        <v>110</v>
      </c>
      <c r="AA3199" s="60" t="s">
        <v>39</v>
      </c>
      <c r="AB3199" s="35" t="str">
        <f t="shared" si="512"/>
        <v/>
      </c>
      <c r="AC3199" s="35" t="str">
        <f t="shared" si="513"/>
        <v/>
      </c>
      <c r="AD3199" s="35" t="str">
        <f t="shared" si="514"/>
        <v/>
      </c>
      <c r="AE3199" s="44" t="str">
        <f t="shared" si="515"/>
        <v/>
      </c>
      <c r="AF3199" s="61"/>
      <c r="AG3199" s="45"/>
    </row>
    <row r="3200" spans="1:33" x14ac:dyDescent="0.2">
      <c r="A3200" s="59">
        <f>+VLOOKUP(B3200,Annuaire_roster!B:G,5,0)</f>
        <v>1170</v>
      </c>
      <c r="B3200" s="78" t="s">
        <v>68</v>
      </c>
      <c r="C3200" s="65">
        <v>0.33333333333333331</v>
      </c>
      <c r="D3200" s="65">
        <v>0.33333333333333331</v>
      </c>
      <c r="E3200" s="66">
        <v>0.75</v>
      </c>
      <c r="F3200" s="66">
        <v>0.75</v>
      </c>
      <c r="G3200" s="67"/>
      <c r="H3200" s="67"/>
      <c r="I3200" s="68" t="s">
        <v>63</v>
      </c>
      <c r="J3200" s="48"/>
      <c r="K3200" s="69">
        <v>0</v>
      </c>
      <c r="L3200" s="67">
        <v>0</v>
      </c>
      <c r="M3200" s="70">
        <v>0</v>
      </c>
      <c r="N3200" s="34">
        <f t="shared" si="507"/>
        <v>0.375</v>
      </c>
      <c r="O3200" s="38">
        <f t="shared" si="508"/>
        <v>0.375</v>
      </c>
      <c r="P3200" s="72" t="s">
        <v>94</v>
      </c>
      <c r="Q3200" s="43">
        <v>44822</v>
      </c>
      <c r="R3200" s="35">
        <f t="shared" si="509"/>
        <v>0</v>
      </c>
      <c r="S3200" s="35">
        <f t="shared" si="510"/>
        <v>0</v>
      </c>
      <c r="T3200" s="10" t="str">
        <f t="shared" si="504"/>
        <v>Sem - 38</v>
      </c>
      <c r="U3200" s="10" t="str">
        <f t="shared" si="505"/>
        <v>Septembre</v>
      </c>
      <c r="V3200" s="36" t="str">
        <f t="shared" si="511"/>
        <v>2026</v>
      </c>
      <c r="W3200" s="34"/>
      <c r="X3200" s="91">
        <f t="shared" si="506"/>
        <v>0</v>
      </c>
      <c r="Y3200" s="92" t="str">
        <f>VLOOKUP('CM-CIC'!B3131,Annuaire_roster!B:F,4,0)</f>
        <v>OUAQERROUCH Nour-El Houda</v>
      </c>
      <c r="Z3200" s="37" t="s">
        <v>110</v>
      </c>
      <c r="AA3200" s="60" t="s">
        <v>39</v>
      </c>
      <c r="AB3200" s="35" t="str">
        <f t="shared" si="512"/>
        <v/>
      </c>
      <c r="AC3200" s="35" t="str">
        <f t="shared" si="513"/>
        <v/>
      </c>
      <c r="AD3200" s="35" t="str">
        <f t="shared" si="514"/>
        <v/>
      </c>
      <c r="AE3200" s="44" t="str">
        <f t="shared" si="515"/>
        <v/>
      </c>
      <c r="AF3200" s="61"/>
      <c r="AG3200" s="45"/>
    </row>
    <row r="3201" spans="1:33" x14ac:dyDescent="0.2">
      <c r="A3201" s="59">
        <f>+VLOOKUP(B3201,Annuaire_roster!B:G,5,0)</f>
        <v>952</v>
      </c>
      <c r="B3201" s="78" t="s">
        <v>101</v>
      </c>
      <c r="C3201" s="65">
        <v>0.37291666666666667</v>
      </c>
      <c r="D3201" s="65">
        <v>0.375</v>
      </c>
      <c r="E3201" s="66">
        <v>0.79166666666666663</v>
      </c>
      <c r="F3201" s="66">
        <v>0.79166666666666663</v>
      </c>
      <c r="G3201" s="67"/>
      <c r="H3201" s="67"/>
      <c r="I3201" s="68" t="s">
        <v>63</v>
      </c>
      <c r="J3201" s="48"/>
      <c r="K3201" s="69">
        <v>0</v>
      </c>
      <c r="L3201" s="67">
        <v>0</v>
      </c>
      <c r="M3201" s="70">
        <v>0</v>
      </c>
      <c r="N3201" s="34">
        <f t="shared" si="507"/>
        <v>0.37499999999999994</v>
      </c>
      <c r="O3201" s="38">
        <f t="shared" si="508"/>
        <v>0.37499999999999994</v>
      </c>
      <c r="P3201" s="72" t="s">
        <v>94</v>
      </c>
      <c r="Q3201" s="43">
        <v>44822</v>
      </c>
      <c r="R3201" s="35">
        <f t="shared" si="509"/>
        <v>0</v>
      </c>
      <c r="S3201" s="35">
        <f t="shared" si="510"/>
        <v>0</v>
      </c>
      <c r="T3201" s="10" t="str">
        <f t="shared" si="504"/>
        <v>Sem - 38</v>
      </c>
      <c r="U3201" s="10" t="str">
        <f t="shared" si="505"/>
        <v>Septembre</v>
      </c>
      <c r="V3201" s="36" t="str">
        <f t="shared" si="511"/>
        <v>2026</v>
      </c>
      <c r="W3201" s="34"/>
      <c r="X3201" s="91">
        <f t="shared" si="506"/>
        <v>2.0833333333333259E-3</v>
      </c>
      <c r="Y3201" s="92" t="str">
        <f>VLOOKUP('CM-CIC'!B3132,Annuaire_roster!B:F,4,0)</f>
        <v>OUAQERROUCH Nour-El Houda</v>
      </c>
      <c r="Z3201" s="37" t="s">
        <v>110</v>
      </c>
      <c r="AA3201" s="60" t="s">
        <v>39</v>
      </c>
      <c r="AB3201" s="35" t="str">
        <f t="shared" si="512"/>
        <v/>
      </c>
      <c r="AC3201" s="35" t="str">
        <f t="shared" si="513"/>
        <v/>
      </c>
      <c r="AD3201" s="35" t="str">
        <f t="shared" si="514"/>
        <v/>
      </c>
      <c r="AE3201" s="44" t="str">
        <f t="shared" si="515"/>
        <v/>
      </c>
      <c r="AF3201" s="61"/>
      <c r="AG3201" s="45"/>
    </row>
    <row r="3202" spans="1:33" x14ac:dyDescent="0.2">
      <c r="A3202" s="59">
        <f>+VLOOKUP(B3202,Annuaire_roster!B:G,5,0)</f>
        <v>1499</v>
      </c>
      <c r="B3202" s="78" t="s">
        <v>162</v>
      </c>
      <c r="C3202" s="65">
        <v>0.37430555555555556</v>
      </c>
      <c r="D3202" s="65">
        <v>0.375</v>
      </c>
      <c r="E3202" s="66">
        <v>0.79166666666666663</v>
      </c>
      <c r="F3202" s="66">
        <v>0.79166666666666663</v>
      </c>
      <c r="G3202" s="67"/>
      <c r="H3202" s="67"/>
      <c r="I3202" s="68" t="s">
        <v>63</v>
      </c>
      <c r="J3202" s="48"/>
      <c r="K3202" s="69">
        <v>0</v>
      </c>
      <c r="L3202" s="67">
        <v>0</v>
      </c>
      <c r="M3202" s="70">
        <v>0</v>
      </c>
      <c r="N3202" s="34">
        <f t="shared" si="507"/>
        <v>0.37499999999999994</v>
      </c>
      <c r="O3202" s="38">
        <f t="shared" si="508"/>
        <v>0.37499999999999994</v>
      </c>
      <c r="P3202" s="72" t="s">
        <v>94</v>
      </c>
      <c r="Q3202" s="43">
        <v>44822</v>
      </c>
      <c r="R3202" s="35">
        <f t="shared" si="509"/>
        <v>0</v>
      </c>
      <c r="S3202" s="35">
        <f t="shared" si="510"/>
        <v>0</v>
      </c>
      <c r="T3202" s="10" t="str">
        <f t="shared" ref="T3202:T3265" si="516">"Sem - "&amp;WEEKNUM(Q3202,21)</f>
        <v>Sem - 38</v>
      </c>
      <c r="U3202" s="10" t="str">
        <f t="shared" ref="U3202:U3265" si="517">PROPER(TEXT(Q3202,"mmmm"))</f>
        <v>Septembre</v>
      </c>
      <c r="V3202" s="36" t="str">
        <f t="shared" si="511"/>
        <v>2026</v>
      </c>
      <c r="W3202" s="34"/>
      <c r="X3202" s="91">
        <f t="shared" ref="X3202:X3265" si="518">IFERROR(IF(M3202="Abs",0,IF((D3202-C3202+E3202-F3202)&lt;0.000694444444444444,0,(D3202-C3202+E3202-F3202))),0)</f>
        <v>0</v>
      </c>
      <c r="Y3202" s="92" t="str">
        <f>VLOOKUP('CM-CIC'!B3133,Annuaire_roster!B:F,4,0)</f>
        <v>OUAQERROUCH Nour-El Houda</v>
      </c>
      <c r="Z3202" s="37" t="s">
        <v>110</v>
      </c>
      <c r="AA3202" s="60" t="s">
        <v>39</v>
      </c>
      <c r="AB3202" s="35" t="str">
        <f t="shared" si="512"/>
        <v/>
      </c>
      <c r="AC3202" s="35" t="str">
        <f t="shared" si="513"/>
        <v/>
      </c>
      <c r="AD3202" s="35" t="str">
        <f t="shared" si="514"/>
        <v/>
      </c>
      <c r="AE3202" s="44" t="str">
        <f t="shared" si="515"/>
        <v/>
      </c>
      <c r="AF3202" s="61"/>
      <c r="AG3202" s="45"/>
    </row>
    <row r="3203" spans="1:33" x14ac:dyDescent="0.2">
      <c r="A3203" s="59">
        <f>+VLOOKUP(B3203,Annuaire_roster!B:G,5,0)</f>
        <v>1469</v>
      </c>
      <c r="B3203" s="78" t="s">
        <v>177</v>
      </c>
      <c r="C3203" s="65">
        <v>0.37291666666666667</v>
      </c>
      <c r="D3203" s="65">
        <v>0.375</v>
      </c>
      <c r="E3203" s="66">
        <v>0.79166666666666663</v>
      </c>
      <c r="F3203" s="66">
        <v>0.79166666666666663</v>
      </c>
      <c r="G3203" s="67"/>
      <c r="H3203" s="67"/>
      <c r="I3203" s="68" t="s">
        <v>63</v>
      </c>
      <c r="J3203" s="48"/>
      <c r="K3203" s="69">
        <v>0</v>
      </c>
      <c r="L3203" s="67">
        <v>0</v>
      </c>
      <c r="M3203" s="70">
        <v>0</v>
      </c>
      <c r="N3203" s="34">
        <f t="shared" si="507"/>
        <v>0.37499999999999994</v>
      </c>
      <c r="O3203" s="38">
        <f t="shared" si="508"/>
        <v>0.37499999999999994</v>
      </c>
      <c r="P3203" s="72" t="s">
        <v>94</v>
      </c>
      <c r="Q3203" s="43">
        <v>44822</v>
      </c>
      <c r="R3203" s="35">
        <f t="shared" si="509"/>
        <v>0</v>
      </c>
      <c r="S3203" s="35">
        <f t="shared" si="510"/>
        <v>0</v>
      </c>
      <c r="T3203" s="10" t="str">
        <f t="shared" si="516"/>
        <v>Sem - 38</v>
      </c>
      <c r="U3203" s="10" t="str">
        <f t="shared" si="517"/>
        <v>Septembre</v>
      </c>
      <c r="V3203" s="36" t="str">
        <f t="shared" si="511"/>
        <v>2026</v>
      </c>
      <c r="W3203" s="34"/>
      <c r="X3203" s="91">
        <f t="shared" si="518"/>
        <v>2.0833333333333259E-3</v>
      </c>
      <c r="Y3203" s="92" t="str">
        <f>VLOOKUP('CM-CIC'!B3134,Annuaire_roster!B:F,4,0)</f>
        <v>HAOUACH Ikram</v>
      </c>
      <c r="Z3203" s="37" t="s">
        <v>110</v>
      </c>
      <c r="AA3203" s="60" t="s">
        <v>39</v>
      </c>
      <c r="AB3203" s="35" t="str">
        <f t="shared" si="512"/>
        <v/>
      </c>
      <c r="AC3203" s="35" t="str">
        <f t="shared" si="513"/>
        <v/>
      </c>
      <c r="AD3203" s="35" t="str">
        <f t="shared" si="514"/>
        <v/>
      </c>
      <c r="AE3203" s="44" t="str">
        <f t="shared" si="515"/>
        <v/>
      </c>
      <c r="AF3203" s="61"/>
      <c r="AG3203" s="45"/>
    </row>
    <row r="3204" spans="1:33" x14ac:dyDescent="0.2">
      <c r="A3204" s="59">
        <f>+VLOOKUP(B3204,Annuaire_roster!B:G,5,0)</f>
        <v>1131</v>
      </c>
      <c r="B3204" s="78" t="s">
        <v>179</v>
      </c>
      <c r="C3204" s="65">
        <v>0.4152777777777778</v>
      </c>
      <c r="D3204" s="65">
        <v>0.41666666666666669</v>
      </c>
      <c r="E3204" s="66">
        <v>0.79166666666666663</v>
      </c>
      <c r="F3204" s="66">
        <v>0.79166666666666663</v>
      </c>
      <c r="G3204" s="67"/>
      <c r="H3204" s="67"/>
      <c r="I3204" s="68" t="s">
        <v>63</v>
      </c>
      <c r="J3204" s="48"/>
      <c r="K3204" s="69">
        <v>0</v>
      </c>
      <c r="L3204" s="67">
        <v>0</v>
      </c>
      <c r="M3204" s="70">
        <v>0</v>
      </c>
      <c r="N3204" s="34">
        <f t="shared" si="507"/>
        <v>0.33333333333333326</v>
      </c>
      <c r="O3204" s="38">
        <f t="shared" si="508"/>
        <v>0.33333333333333326</v>
      </c>
      <c r="P3204" s="72" t="s">
        <v>94</v>
      </c>
      <c r="Q3204" s="43">
        <v>44822</v>
      </c>
      <c r="R3204" s="35">
        <f t="shared" si="509"/>
        <v>0</v>
      </c>
      <c r="S3204" s="35">
        <f t="shared" si="510"/>
        <v>0</v>
      </c>
      <c r="T3204" s="10" t="str">
        <f t="shared" si="516"/>
        <v>Sem - 38</v>
      </c>
      <c r="U3204" s="10" t="str">
        <f t="shared" si="517"/>
        <v>Septembre</v>
      </c>
      <c r="V3204" s="36" t="str">
        <f t="shared" si="511"/>
        <v>2026</v>
      </c>
      <c r="W3204" s="34"/>
      <c r="X3204" s="91">
        <f t="shared" si="518"/>
        <v>1.388888888888884E-3</v>
      </c>
      <c r="Y3204" s="92" t="str">
        <f>VLOOKUP('CM-CIC'!B3135,Annuaire_roster!B:F,4,0)</f>
        <v>HAOUACH Ikram</v>
      </c>
      <c r="Z3204" s="37" t="s">
        <v>110</v>
      </c>
      <c r="AA3204" s="60" t="s">
        <v>39</v>
      </c>
      <c r="AB3204" s="35" t="str">
        <f t="shared" si="512"/>
        <v/>
      </c>
      <c r="AC3204" s="35" t="str">
        <f t="shared" si="513"/>
        <v/>
      </c>
      <c r="AD3204" s="35" t="str">
        <f t="shared" si="514"/>
        <v/>
      </c>
      <c r="AE3204" s="44" t="str">
        <f t="shared" si="515"/>
        <v/>
      </c>
      <c r="AF3204" s="61"/>
      <c r="AG3204" s="45"/>
    </row>
    <row r="3205" spans="1:33" x14ac:dyDescent="0.2">
      <c r="A3205" s="59">
        <f>+VLOOKUP(B3205,Annuaire_roster!B:G,5,0)</f>
        <v>1145</v>
      </c>
      <c r="B3205" s="78" t="s">
        <v>74</v>
      </c>
      <c r="C3205" s="65">
        <v>0.41666666666666669</v>
      </c>
      <c r="D3205" s="65">
        <v>0.41666666666666669</v>
      </c>
      <c r="E3205" s="66">
        <v>0.83333333333333337</v>
      </c>
      <c r="F3205" s="66">
        <v>0.83333333333333337</v>
      </c>
      <c r="G3205" s="67"/>
      <c r="H3205" s="67"/>
      <c r="I3205" s="68" t="s">
        <v>63</v>
      </c>
      <c r="J3205" s="48"/>
      <c r="K3205" s="69">
        <v>0</v>
      </c>
      <c r="L3205" s="67">
        <v>0</v>
      </c>
      <c r="M3205" s="70">
        <v>0</v>
      </c>
      <c r="N3205" s="34">
        <f t="shared" si="507"/>
        <v>0.375</v>
      </c>
      <c r="O3205" s="38">
        <f t="shared" si="508"/>
        <v>0.375</v>
      </c>
      <c r="P3205" s="72" t="s">
        <v>94</v>
      </c>
      <c r="Q3205" s="43">
        <v>44822</v>
      </c>
      <c r="R3205" s="35">
        <f t="shared" si="509"/>
        <v>0</v>
      </c>
      <c r="S3205" s="35">
        <f t="shared" si="510"/>
        <v>0</v>
      </c>
      <c r="T3205" s="10" t="str">
        <f t="shared" si="516"/>
        <v>Sem - 38</v>
      </c>
      <c r="U3205" s="10" t="str">
        <f t="shared" si="517"/>
        <v>Septembre</v>
      </c>
      <c r="V3205" s="36" t="str">
        <f t="shared" si="511"/>
        <v>2026</v>
      </c>
      <c r="W3205" s="34"/>
      <c r="X3205" s="91">
        <f t="shared" si="518"/>
        <v>0</v>
      </c>
      <c r="Y3205" s="92" t="str">
        <f>VLOOKUP('CM-CIC'!B3136,Annuaire_roster!B:F,4,0)</f>
        <v>HAOUACH Ikram</v>
      </c>
      <c r="Z3205" s="37" t="s">
        <v>110</v>
      </c>
      <c r="AA3205" s="60" t="s">
        <v>39</v>
      </c>
      <c r="AB3205" s="35" t="str">
        <f t="shared" si="512"/>
        <v/>
      </c>
      <c r="AC3205" s="35" t="str">
        <f t="shared" si="513"/>
        <v/>
      </c>
      <c r="AD3205" s="35" t="str">
        <f t="shared" si="514"/>
        <v/>
      </c>
      <c r="AE3205" s="44" t="str">
        <f t="shared" si="515"/>
        <v/>
      </c>
      <c r="AF3205" s="61"/>
      <c r="AG3205" s="45"/>
    </row>
    <row r="3206" spans="1:33" x14ac:dyDescent="0.2">
      <c r="A3206" s="59">
        <f>+VLOOKUP(B3206,Annuaire_roster!B:G,5,0)</f>
        <v>397</v>
      </c>
      <c r="B3206" s="78" t="s">
        <v>183</v>
      </c>
      <c r="C3206" s="65">
        <v>0.41666666666666669</v>
      </c>
      <c r="D3206" s="65">
        <v>0.41666666666666669</v>
      </c>
      <c r="E3206" s="66">
        <v>0.83333333333333337</v>
      </c>
      <c r="F3206" s="66">
        <v>0.83333333333333337</v>
      </c>
      <c r="G3206" s="67"/>
      <c r="H3206" s="67"/>
      <c r="I3206" s="68" t="s">
        <v>63</v>
      </c>
      <c r="J3206" s="48"/>
      <c r="K3206" s="69">
        <v>0</v>
      </c>
      <c r="L3206" s="67">
        <v>0</v>
      </c>
      <c r="M3206" s="70">
        <v>0</v>
      </c>
      <c r="N3206" s="34">
        <f t="shared" si="507"/>
        <v>0.375</v>
      </c>
      <c r="O3206" s="38">
        <f t="shared" si="508"/>
        <v>0.375</v>
      </c>
      <c r="P3206" s="72" t="s">
        <v>94</v>
      </c>
      <c r="Q3206" s="43">
        <v>44822</v>
      </c>
      <c r="R3206" s="35">
        <f t="shared" si="509"/>
        <v>0</v>
      </c>
      <c r="S3206" s="35">
        <f t="shared" si="510"/>
        <v>0</v>
      </c>
      <c r="T3206" s="10" t="str">
        <f t="shared" si="516"/>
        <v>Sem - 38</v>
      </c>
      <c r="U3206" s="10" t="str">
        <f t="shared" si="517"/>
        <v>Septembre</v>
      </c>
      <c r="V3206" s="36" t="str">
        <f t="shared" si="511"/>
        <v>2026</v>
      </c>
      <c r="W3206" s="34"/>
      <c r="X3206" s="91">
        <f t="shared" si="518"/>
        <v>0</v>
      </c>
      <c r="Y3206" s="92" t="str">
        <f>VLOOKUP('CM-CIC'!B3137,Annuaire_roster!B:F,4,0)</f>
        <v>OUAQERROUCH Nour-El Houda</v>
      </c>
      <c r="Z3206" s="37" t="s">
        <v>110</v>
      </c>
      <c r="AA3206" s="60" t="s">
        <v>39</v>
      </c>
      <c r="AB3206" s="35" t="str">
        <f t="shared" si="512"/>
        <v/>
      </c>
      <c r="AC3206" s="35" t="str">
        <f t="shared" si="513"/>
        <v/>
      </c>
      <c r="AD3206" s="35" t="str">
        <f t="shared" si="514"/>
        <v/>
      </c>
      <c r="AE3206" s="44" t="str">
        <f t="shared" si="515"/>
        <v/>
      </c>
      <c r="AF3206" s="61"/>
      <c r="AG3206" s="45"/>
    </row>
    <row r="3207" spans="1:33" x14ac:dyDescent="0.2">
      <c r="A3207" s="59">
        <f>+VLOOKUP(B3207,Annuaire_roster!B:G,5,0)</f>
        <v>1397</v>
      </c>
      <c r="B3207" s="78" t="s">
        <v>145</v>
      </c>
      <c r="C3207" s="65">
        <v>0.45694444444444443</v>
      </c>
      <c r="D3207" s="65">
        <v>0.45833333333333331</v>
      </c>
      <c r="E3207" s="66">
        <v>0.83333333333333337</v>
      </c>
      <c r="F3207" s="66">
        <v>0.83333333333333337</v>
      </c>
      <c r="G3207" s="67"/>
      <c r="H3207" s="67"/>
      <c r="I3207" s="68" t="s">
        <v>63</v>
      </c>
      <c r="J3207" s="48"/>
      <c r="K3207" s="69">
        <v>0</v>
      </c>
      <c r="L3207" s="67">
        <v>0</v>
      </c>
      <c r="M3207" s="70">
        <v>0</v>
      </c>
      <c r="N3207" s="34">
        <f t="shared" si="507"/>
        <v>0.33333333333333337</v>
      </c>
      <c r="O3207" s="38">
        <f t="shared" si="508"/>
        <v>0.33333333333333337</v>
      </c>
      <c r="P3207" s="72" t="s">
        <v>94</v>
      </c>
      <c r="Q3207" s="43">
        <v>44822</v>
      </c>
      <c r="R3207" s="35">
        <f t="shared" si="509"/>
        <v>0</v>
      </c>
      <c r="S3207" s="35">
        <f t="shared" si="510"/>
        <v>0</v>
      </c>
      <c r="T3207" s="10" t="str">
        <f t="shared" si="516"/>
        <v>Sem - 38</v>
      </c>
      <c r="U3207" s="10" t="str">
        <f t="shared" si="517"/>
        <v>Septembre</v>
      </c>
      <c r="V3207" s="36" t="str">
        <f t="shared" si="511"/>
        <v>2026</v>
      </c>
      <c r="W3207" s="34"/>
      <c r="X3207" s="91">
        <f t="shared" si="518"/>
        <v>1.388888888888884E-3</v>
      </c>
      <c r="Y3207" s="92" t="str">
        <f>VLOOKUP('CM-CIC'!B3138,Annuaire_roster!B:F,4,0)</f>
        <v>OUAQERROUCH Nour-El Houda</v>
      </c>
      <c r="Z3207" s="37" t="s">
        <v>110</v>
      </c>
      <c r="AA3207" s="60" t="s">
        <v>39</v>
      </c>
      <c r="AB3207" s="35" t="str">
        <f t="shared" si="512"/>
        <v/>
      </c>
      <c r="AC3207" s="35" t="str">
        <f t="shared" si="513"/>
        <v/>
      </c>
      <c r="AD3207" s="35" t="str">
        <f t="shared" si="514"/>
        <v/>
      </c>
      <c r="AE3207" s="44" t="str">
        <f t="shared" si="515"/>
        <v/>
      </c>
      <c r="AF3207" s="61"/>
      <c r="AG3207" s="45"/>
    </row>
    <row r="3208" spans="1:33" x14ac:dyDescent="0.2">
      <c r="A3208" s="59">
        <f>+VLOOKUP(B3208,Annuaire_roster!B:G,5,0)</f>
        <v>364</v>
      </c>
      <c r="B3208" s="78" t="s">
        <v>184</v>
      </c>
      <c r="C3208" s="65"/>
      <c r="D3208" s="65" t="s">
        <v>64</v>
      </c>
      <c r="E3208" s="66"/>
      <c r="F3208" s="66" t="s">
        <v>64</v>
      </c>
      <c r="G3208" s="67"/>
      <c r="H3208" s="67"/>
      <c r="I3208" s="68" t="s">
        <v>63</v>
      </c>
      <c r="J3208" s="48"/>
      <c r="K3208" s="69">
        <v>0</v>
      </c>
      <c r="L3208" s="67">
        <v>0</v>
      </c>
      <c r="M3208" s="70">
        <v>0</v>
      </c>
      <c r="N3208" s="34" t="str">
        <f t="shared" si="507"/>
        <v/>
      </c>
      <c r="O3208" s="38">
        <f t="shared" si="508"/>
        <v>0</v>
      </c>
      <c r="P3208" s="72" t="s">
        <v>94</v>
      </c>
      <c r="Q3208" s="43">
        <v>44822</v>
      </c>
      <c r="R3208" s="35">
        <f t="shared" si="509"/>
        <v>0</v>
      </c>
      <c r="S3208" s="35">
        <f t="shared" si="510"/>
        <v>0</v>
      </c>
      <c r="T3208" s="10" t="str">
        <f t="shared" si="516"/>
        <v>Sem - 38</v>
      </c>
      <c r="U3208" s="10" t="str">
        <f t="shared" si="517"/>
        <v>Septembre</v>
      </c>
      <c r="V3208" s="36" t="str">
        <f t="shared" si="511"/>
        <v>2026</v>
      </c>
      <c r="W3208" s="34"/>
      <c r="X3208" s="91">
        <f t="shared" si="518"/>
        <v>0</v>
      </c>
      <c r="Y3208" s="92" t="str">
        <f>VLOOKUP('CM-CIC'!B3139,Annuaire_roster!B:F,4,0)</f>
        <v>HAOUACH Ikram</v>
      </c>
      <c r="Z3208" s="37" t="s">
        <v>110</v>
      </c>
      <c r="AA3208" s="60" t="s">
        <v>39</v>
      </c>
      <c r="AB3208" s="35" t="str">
        <f t="shared" si="512"/>
        <v/>
      </c>
      <c r="AC3208" s="35" t="str">
        <f t="shared" si="513"/>
        <v/>
      </c>
      <c r="AD3208" s="35" t="str">
        <f t="shared" si="514"/>
        <v/>
      </c>
      <c r="AE3208" s="44" t="str">
        <f t="shared" si="515"/>
        <v/>
      </c>
      <c r="AF3208" s="61"/>
      <c r="AG3208" s="45"/>
    </row>
    <row r="3209" spans="1:33" x14ac:dyDescent="0.2">
      <c r="A3209" s="59">
        <f>+VLOOKUP(B3209,Annuaire_roster!B:G,5,0)</f>
        <v>669</v>
      </c>
      <c r="B3209" s="78" t="s">
        <v>99</v>
      </c>
      <c r="C3209" s="65"/>
      <c r="D3209" s="65" t="s">
        <v>64</v>
      </c>
      <c r="E3209" s="66"/>
      <c r="F3209" s="66" t="s">
        <v>64</v>
      </c>
      <c r="G3209" s="67"/>
      <c r="H3209" s="67"/>
      <c r="I3209" s="68" t="s">
        <v>63</v>
      </c>
      <c r="J3209" s="48"/>
      <c r="K3209" s="69">
        <v>0</v>
      </c>
      <c r="L3209" s="67">
        <v>0</v>
      </c>
      <c r="M3209" s="70">
        <v>0</v>
      </c>
      <c r="N3209" s="34" t="str">
        <f t="shared" si="507"/>
        <v/>
      </c>
      <c r="O3209" s="38">
        <f t="shared" si="508"/>
        <v>0</v>
      </c>
      <c r="P3209" s="72" t="s">
        <v>94</v>
      </c>
      <c r="Q3209" s="43">
        <v>44822</v>
      </c>
      <c r="R3209" s="35">
        <f t="shared" si="509"/>
        <v>0</v>
      </c>
      <c r="S3209" s="35">
        <f t="shared" si="510"/>
        <v>0</v>
      </c>
      <c r="T3209" s="10" t="str">
        <f t="shared" si="516"/>
        <v>Sem - 38</v>
      </c>
      <c r="U3209" s="10" t="str">
        <f t="shared" si="517"/>
        <v>Septembre</v>
      </c>
      <c r="V3209" s="36" t="str">
        <f t="shared" si="511"/>
        <v>2026</v>
      </c>
      <c r="W3209" s="34"/>
      <c r="X3209" s="91">
        <f t="shared" si="518"/>
        <v>0</v>
      </c>
      <c r="Y3209" s="92" t="str">
        <f>VLOOKUP('CM-CIC'!B3140,Annuaire_roster!B:F,4,0)</f>
        <v>OUAQERROUCH Nour-El Houda</v>
      </c>
      <c r="Z3209" s="37" t="s">
        <v>110</v>
      </c>
      <c r="AA3209" s="60" t="s">
        <v>39</v>
      </c>
      <c r="AB3209" s="35" t="str">
        <f t="shared" si="512"/>
        <v/>
      </c>
      <c r="AC3209" s="35" t="str">
        <f t="shared" si="513"/>
        <v/>
      </c>
      <c r="AD3209" s="35" t="str">
        <f t="shared" si="514"/>
        <v/>
      </c>
      <c r="AE3209" s="44" t="str">
        <f t="shared" si="515"/>
        <v/>
      </c>
      <c r="AF3209" s="61"/>
      <c r="AG3209" s="45"/>
    </row>
    <row r="3210" spans="1:33" x14ac:dyDescent="0.2">
      <c r="A3210" s="59">
        <f>+VLOOKUP(B3210,Annuaire_roster!B:G,5,0)</f>
        <v>742</v>
      </c>
      <c r="B3210" s="78" t="s">
        <v>100</v>
      </c>
      <c r="C3210" s="65"/>
      <c r="D3210" s="65" t="s">
        <v>64</v>
      </c>
      <c r="E3210" s="66"/>
      <c r="F3210" s="66" t="s">
        <v>64</v>
      </c>
      <c r="G3210" s="67"/>
      <c r="H3210" s="67"/>
      <c r="I3210" s="68" t="s">
        <v>63</v>
      </c>
      <c r="J3210" s="48"/>
      <c r="K3210" s="69">
        <v>0</v>
      </c>
      <c r="L3210" s="67">
        <v>0</v>
      </c>
      <c r="M3210" s="70">
        <v>0</v>
      </c>
      <c r="N3210" s="34" t="str">
        <f t="shared" si="507"/>
        <v/>
      </c>
      <c r="O3210" s="38">
        <f t="shared" si="508"/>
        <v>0</v>
      </c>
      <c r="P3210" s="72" t="s">
        <v>94</v>
      </c>
      <c r="Q3210" s="43">
        <v>44822</v>
      </c>
      <c r="R3210" s="35">
        <f t="shared" si="509"/>
        <v>0</v>
      </c>
      <c r="S3210" s="35">
        <f t="shared" si="510"/>
        <v>0</v>
      </c>
      <c r="T3210" s="10" t="str">
        <f t="shared" si="516"/>
        <v>Sem - 38</v>
      </c>
      <c r="U3210" s="10" t="str">
        <f t="shared" si="517"/>
        <v>Septembre</v>
      </c>
      <c r="V3210" s="36" t="str">
        <f t="shared" si="511"/>
        <v>2026</v>
      </c>
      <c r="W3210" s="34"/>
      <c r="X3210" s="91">
        <f t="shared" si="518"/>
        <v>0</v>
      </c>
      <c r="Y3210" s="92" t="str">
        <f>VLOOKUP('CM-CIC'!B3141,Annuaire_roster!B:F,4,0)</f>
        <v>HAOUACH Ikram</v>
      </c>
      <c r="Z3210" s="37" t="s">
        <v>110</v>
      </c>
      <c r="AA3210" s="60" t="s">
        <v>39</v>
      </c>
      <c r="AB3210" s="35" t="str">
        <f t="shared" si="512"/>
        <v/>
      </c>
      <c r="AC3210" s="35" t="str">
        <f t="shared" si="513"/>
        <v/>
      </c>
      <c r="AD3210" s="35" t="str">
        <f t="shared" si="514"/>
        <v/>
      </c>
      <c r="AE3210" s="44" t="str">
        <f t="shared" si="515"/>
        <v/>
      </c>
      <c r="AF3210" s="61"/>
      <c r="AG3210" s="45"/>
    </row>
    <row r="3211" spans="1:33" x14ac:dyDescent="0.2">
      <c r="A3211" s="59">
        <f>+VLOOKUP(B3211,Annuaire_roster!B:G,5,0)</f>
        <v>971</v>
      </c>
      <c r="B3211" s="78" t="s">
        <v>44</v>
      </c>
      <c r="C3211" s="65"/>
      <c r="D3211" s="65" t="s">
        <v>64</v>
      </c>
      <c r="E3211" s="66"/>
      <c r="F3211" s="66" t="s">
        <v>64</v>
      </c>
      <c r="G3211" s="67"/>
      <c r="H3211" s="67"/>
      <c r="I3211" s="68" t="s">
        <v>63</v>
      </c>
      <c r="J3211" s="48"/>
      <c r="K3211" s="69">
        <v>0</v>
      </c>
      <c r="L3211" s="67">
        <v>0</v>
      </c>
      <c r="M3211" s="70">
        <v>0</v>
      </c>
      <c r="N3211" s="34" t="str">
        <f t="shared" si="507"/>
        <v/>
      </c>
      <c r="O3211" s="38">
        <f t="shared" si="508"/>
        <v>0</v>
      </c>
      <c r="P3211" s="72" t="s">
        <v>94</v>
      </c>
      <c r="Q3211" s="43">
        <v>44822</v>
      </c>
      <c r="R3211" s="35">
        <f t="shared" si="509"/>
        <v>0</v>
      </c>
      <c r="S3211" s="35">
        <f t="shared" si="510"/>
        <v>0</v>
      </c>
      <c r="T3211" s="10" t="str">
        <f t="shared" si="516"/>
        <v>Sem - 38</v>
      </c>
      <c r="U3211" s="10" t="str">
        <f t="shared" si="517"/>
        <v>Septembre</v>
      </c>
      <c r="V3211" s="36" t="str">
        <f t="shared" si="511"/>
        <v>2026</v>
      </c>
      <c r="W3211" s="34"/>
      <c r="X3211" s="91">
        <f t="shared" si="518"/>
        <v>0</v>
      </c>
      <c r="Y3211" s="92" t="str">
        <f>VLOOKUP('CM-CIC'!B3142,Annuaire_roster!B:F,4,0)</f>
        <v>OUAQERROUCH Nour-El Houda</v>
      </c>
      <c r="Z3211" s="37" t="s">
        <v>110</v>
      </c>
      <c r="AA3211" s="60" t="s">
        <v>39</v>
      </c>
      <c r="AB3211" s="35" t="str">
        <f t="shared" si="512"/>
        <v/>
      </c>
      <c r="AC3211" s="35" t="str">
        <f t="shared" si="513"/>
        <v/>
      </c>
      <c r="AD3211" s="35" t="str">
        <f t="shared" si="514"/>
        <v/>
      </c>
      <c r="AE3211" s="44" t="str">
        <f t="shared" si="515"/>
        <v/>
      </c>
      <c r="AF3211" s="61"/>
      <c r="AG3211" s="45"/>
    </row>
    <row r="3212" spans="1:33" x14ac:dyDescent="0.2">
      <c r="A3212" s="59">
        <f>+VLOOKUP(B3212,Annuaire_roster!B:G,5,0)</f>
        <v>949</v>
      </c>
      <c r="B3212" s="78" t="s">
        <v>102</v>
      </c>
      <c r="C3212" s="65"/>
      <c r="D3212" s="65" t="s">
        <v>64</v>
      </c>
      <c r="E3212" s="66"/>
      <c r="F3212" s="66" t="s">
        <v>64</v>
      </c>
      <c r="G3212" s="67"/>
      <c r="H3212" s="67"/>
      <c r="I3212" s="68" t="s">
        <v>63</v>
      </c>
      <c r="J3212" s="48"/>
      <c r="K3212" s="69">
        <v>0</v>
      </c>
      <c r="L3212" s="67">
        <v>0</v>
      </c>
      <c r="M3212" s="70">
        <v>0</v>
      </c>
      <c r="N3212" s="34" t="str">
        <f t="shared" si="507"/>
        <v/>
      </c>
      <c r="O3212" s="38">
        <f t="shared" si="508"/>
        <v>0</v>
      </c>
      <c r="P3212" s="72" t="s">
        <v>94</v>
      </c>
      <c r="Q3212" s="43">
        <v>44822</v>
      </c>
      <c r="R3212" s="35">
        <f t="shared" si="509"/>
        <v>0</v>
      </c>
      <c r="S3212" s="35">
        <f t="shared" si="510"/>
        <v>0</v>
      </c>
      <c r="T3212" s="10" t="str">
        <f t="shared" si="516"/>
        <v>Sem - 38</v>
      </c>
      <c r="U3212" s="10" t="str">
        <f t="shared" si="517"/>
        <v>Septembre</v>
      </c>
      <c r="V3212" s="36" t="str">
        <f t="shared" si="511"/>
        <v>2026</v>
      </c>
      <c r="W3212" s="34"/>
      <c r="X3212" s="91">
        <f t="shared" si="518"/>
        <v>0</v>
      </c>
      <c r="Y3212" s="92" t="str">
        <f>VLOOKUP('CM-CIC'!B3143,Annuaire_roster!B:F,4,0)</f>
        <v>HAOUACH Ikram</v>
      </c>
      <c r="Z3212" s="37" t="s">
        <v>110</v>
      </c>
      <c r="AA3212" s="60" t="s">
        <v>39</v>
      </c>
      <c r="AB3212" s="35" t="str">
        <f t="shared" si="512"/>
        <v/>
      </c>
      <c r="AC3212" s="35" t="str">
        <f t="shared" si="513"/>
        <v/>
      </c>
      <c r="AD3212" s="35" t="str">
        <f t="shared" si="514"/>
        <v/>
      </c>
      <c r="AE3212" s="44" t="str">
        <f t="shared" si="515"/>
        <v/>
      </c>
      <c r="AF3212" s="61"/>
      <c r="AG3212" s="45"/>
    </row>
    <row r="3213" spans="1:33" x14ac:dyDescent="0.2">
      <c r="A3213" s="59">
        <f>+VLOOKUP(B3213,Annuaire_roster!B:G,5,0)</f>
        <v>1007</v>
      </c>
      <c r="B3213" s="78" t="s">
        <v>103</v>
      </c>
      <c r="C3213" s="65"/>
      <c r="D3213" s="65" t="s">
        <v>64</v>
      </c>
      <c r="E3213" s="66"/>
      <c r="F3213" s="66" t="s">
        <v>64</v>
      </c>
      <c r="G3213" s="67"/>
      <c r="H3213" s="67"/>
      <c r="I3213" s="68" t="s">
        <v>63</v>
      </c>
      <c r="J3213" s="48"/>
      <c r="K3213" s="69">
        <v>0</v>
      </c>
      <c r="L3213" s="67">
        <v>0</v>
      </c>
      <c r="M3213" s="70">
        <v>0</v>
      </c>
      <c r="N3213" s="34" t="str">
        <f t="shared" si="507"/>
        <v/>
      </c>
      <c r="O3213" s="38">
        <f t="shared" si="508"/>
        <v>0</v>
      </c>
      <c r="P3213" s="72" t="s">
        <v>94</v>
      </c>
      <c r="Q3213" s="43">
        <v>44822</v>
      </c>
      <c r="R3213" s="35">
        <f t="shared" si="509"/>
        <v>0</v>
      </c>
      <c r="S3213" s="35">
        <f t="shared" si="510"/>
        <v>0</v>
      </c>
      <c r="T3213" s="10" t="str">
        <f t="shared" si="516"/>
        <v>Sem - 38</v>
      </c>
      <c r="U3213" s="10" t="str">
        <f t="shared" si="517"/>
        <v>Septembre</v>
      </c>
      <c r="V3213" s="36" t="str">
        <f t="shared" si="511"/>
        <v>2026</v>
      </c>
      <c r="W3213" s="34"/>
      <c r="X3213" s="91">
        <f t="shared" si="518"/>
        <v>0</v>
      </c>
      <c r="Y3213" s="92" t="str">
        <f>VLOOKUP('CM-CIC'!B3144,Annuaire_roster!B:F,4,0)</f>
        <v>OUAQERROUCH Nour-El Houda</v>
      </c>
      <c r="Z3213" s="37" t="s">
        <v>110</v>
      </c>
      <c r="AA3213" s="60" t="s">
        <v>39</v>
      </c>
      <c r="AB3213" s="35" t="str">
        <f t="shared" si="512"/>
        <v/>
      </c>
      <c r="AC3213" s="35" t="str">
        <f t="shared" si="513"/>
        <v/>
      </c>
      <c r="AD3213" s="35" t="str">
        <f t="shared" si="514"/>
        <v/>
      </c>
      <c r="AE3213" s="44" t="str">
        <f t="shared" si="515"/>
        <v/>
      </c>
      <c r="AF3213" s="61"/>
      <c r="AG3213" s="45"/>
    </row>
    <row r="3214" spans="1:33" x14ac:dyDescent="0.2">
      <c r="A3214" s="59">
        <f>+VLOOKUP(B3214,Annuaire_roster!B:G,5,0)</f>
        <v>1008</v>
      </c>
      <c r="B3214" s="78" t="s">
        <v>104</v>
      </c>
      <c r="C3214" s="65"/>
      <c r="D3214" s="65" t="s">
        <v>64</v>
      </c>
      <c r="E3214" s="66"/>
      <c r="F3214" s="66" t="s">
        <v>64</v>
      </c>
      <c r="G3214" s="67"/>
      <c r="H3214" s="67"/>
      <c r="I3214" s="68" t="s">
        <v>63</v>
      </c>
      <c r="J3214" s="48"/>
      <c r="K3214" s="69">
        <v>0</v>
      </c>
      <c r="L3214" s="67">
        <v>0</v>
      </c>
      <c r="M3214" s="70">
        <v>0</v>
      </c>
      <c r="N3214" s="34" t="str">
        <f t="shared" si="507"/>
        <v/>
      </c>
      <c r="O3214" s="38">
        <f t="shared" si="508"/>
        <v>0</v>
      </c>
      <c r="P3214" s="72" t="s">
        <v>94</v>
      </c>
      <c r="Q3214" s="43">
        <v>44822</v>
      </c>
      <c r="R3214" s="35">
        <f t="shared" si="509"/>
        <v>0</v>
      </c>
      <c r="S3214" s="35">
        <f t="shared" si="510"/>
        <v>0</v>
      </c>
      <c r="T3214" s="10" t="str">
        <f t="shared" si="516"/>
        <v>Sem - 38</v>
      </c>
      <c r="U3214" s="10" t="str">
        <f t="shared" si="517"/>
        <v>Septembre</v>
      </c>
      <c r="V3214" s="36" t="str">
        <f t="shared" si="511"/>
        <v>2026</v>
      </c>
      <c r="W3214" s="34"/>
      <c r="X3214" s="91">
        <f t="shared" si="518"/>
        <v>0</v>
      </c>
      <c r="Y3214" s="92" t="str">
        <f>VLOOKUP('CM-CIC'!B3145,Annuaire_roster!B:F,4,0)</f>
        <v>OUAQERROUCH Nour-El Houda</v>
      </c>
      <c r="Z3214" s="37" t="s">
        <v>110</v>
      </c>
      <c r="AA3214" s="60" t="s">
        <v>39</v>
      </c>
      <c r="AB3214" s="35" t="str">
        <f t="shared" si="512"/>
        <v/>
      </c>
      <c r="AC3214" s="35" t="str">
        <f t="shared" si="513"/>
        <v/>
      </c>
      <c r="AD3214" s="35" t="str">
        <f t="shared" si="514"/>
        <v/>
      </c>
      <c r="AE3214" s="44" t="str">
        <f t="shared" si="515"/>
        <v/>
      </c>
      <c r="AF3214" s="61"/>
      <c r="AG3214" s="45"/>
    </row>
    <row r="3215" spans="1:33" x14ac:dyDescent="0.2">
      <c r="A3215" s="59">
        <f>+VLOOKUP(B3215,Annuaire_roster!B:G,5,0)</f>
        <v>1132</v>
      </c>
      <c r="B3215" s="78" t="s">
        <v>46</v>
      </c>
      <c r="C3215" s="65"/>
      <c r="D3215" s="65" t="s">
        <v>64</v>
      </c>
      <c r="E3215" s="66"/>
      <c r="F3215" s="66" t="s">
        <v>64</v>
      </c>
      <c r="G3215" s="67"/>
      <c r="H3215" s="67"/>
      <c r="I3215" s="68" t="s">
        <v>63</v>
      </c>
      <c r="J3215" s="48"/>
      <c r="K3215" s="69">
        <v>0</v>
      </c>
      <c r="L3215" s="67">
        <v>0</v>
      </c>
      <c r="M3215" s="70">
        <v>0</v>
      </c>
      <c r="N3215" s="34" t="str">
        <f t="shared" si="507"/>
        <v/>
      </c>
      <c r="O3215" s="38">
        <f t="shared" si="508"/>
        <v>0</v>
      </c>
      <c r="P3215" s="72" t="s">
        <v>94</v>
      </c>
      <c r="Q3215" s="43">
        <v>44822</v>
      </c>
      <c r="R3215" s="35">
        <f t="shared" si="509"/>
        <v>0</v>
      </c>
      <c r="S3215" s="35">
        <f t="shared" si="510"/>
        <v>0</v>
      </c>
      <c r="T3215" s="10" t="str">
        <f t="shared" si="516"/>
        <v>Sem - 38</v>
      </c>
      <c r="U3215" s="10" t="str">
        <f t="shared" si="517"/>
        <v>Septembre</v>
      </c>
      <c r="V3215" s="36" t="str">
        <f t="shared" si="511"/>
        <v>2026</v>
      </c>
      <c r="W3215" s="34"/>
      <c r="X3215" s="91">
        <f t="shared" si="518"/>
        <v>0</v>
      </c>
      <c r="Y3215" s="92" t="str">
        <f>VLOOKUP('CM-CIC'!B3146,Annuaire_roster!B:F,4,0)</f>
        <v>HAOUACH Ikram</v>
      </c>
      <c r="Z3215" s="37" t="s">
        <v>110</v>
      </c>
      <c r="AA3215" s="60" t="s">
        <v>39</v>
      </c>
      <c r="AB3215" s="35" t="str">
        <f t="shared" si="512"/>
        <v/>
      </c>
      <c r="AC3215" s="35" t="str">
        <f t="shared" si="513"/>
        <v/>
      </c>
      <c r="AD3215" s="35" t="str">
        <f t="shared" si="514"/>
        <v/>
      </c>
      <c r="AE3215" s="44" t="str">
        <f t="shared" si="515"/>
        <v/>
      </c>
      <c r="AF3215" s="61"/>
      <c r="AG3215" s="45"/>
    </row>
    <row r="3216" spans="1:33" x14ac:dyDescent="0.2">
      <c r="A3216" s="59">
        <f>+VLOOKUP(B3216,Annuaire_roster!B:G,5,0)</f>
        <v>1154</v>
      </c>
      <c r="B3216" s="78" t="s">
        <v>70</v>
      </c>
      <c r="C3216" s="65"/>
      <c r="D3216" s="65" t="s">
        <v>64</v>
      </c>
      <c r="E3216" s="66"/>
      <c r="F3216" s="66" t="s">
        <v>64</v>
      </c>
      <c r="G3216" s="67"/>
      <c r="H3216" s="67"/>
      <c r="I3216" s="68" t="s">
        <v>63</v>
      </c>
      <c r="J3216" s="48"/>
      <c r="K3216" s="69">
        <v>0</v>
      </c>
      <c r="L3216" s="67">
        <v>0</v>
      </c>
      <c r="M3216" s="70">
        <v>0</v>
      </c>
      <c r="N3216" s="34" t="str">
        <f t="shared" si="507"/>
        <v/>
      </c>
      <c r="O3216" s="38">
        <f t="shared" si="508"/>
        <v>0</v>
      </c>
      <c r="P3216" s="72" t="s">
        <v>94</v>
      </c>
      <c r="Q3216" s="43">
        <v>44822</v>
      </c>
      <c r="R3216" s="35">
        <f t="shared" si="509"/>
        <v>0</v>
      </c>
      <c r="S3216" s="35">
        <f t="shared" si="510"/>
        <v>0</v>
      </c>
      <c r="T3216" s="10" t="str">
        <f t="shared" si="516"/>
        <v>Sem - 38</v>
      </c>
      <c r="U3216" s="10" t="str">
        <f t="shared" si="517"/>
        <v>Septembre</v>
      </c>
      <c r="V3216" s="36" t="str">
        <f t="shared" si="511"/>
        <v>2026</v>
      </c>
      <c r="W3216" s="34"/>
      <c r="X3216" s="91">
        <f t="shared" si="518"/>
        <v>0</v>
      </c>
      <c r="Y3216" s="92" t="str">
        <f>VLOOKUP('CM-CIC'!B3147,Annuaire_roster!B:F,4,0)</f>
        <v>HAOUACH Ikram</v>
      </c>
      <c r="Z3216" s="37" t="s">
        <v>110</v>
      </c>
      <c r="AA3216" s="60" t="s">
        <v>39</v>
      </c>
      <c r="AB3216" s="35" t="str">
        <f t="shared" si="512"/>
        <v/>
      </c>
      <c r="AC3216" s="35" t="str">
        <f t="shared" si="513"/>
        <v/>
      </c>
      <c r="AD3216" s="35" t="str">
        <f t="shared" si="514"/>
        <v/>
      </c>
      <c r="AE3216" s="44" t="str">
        <f t="shared" si="515"/>
        <v/>
      </c>
      <c r="AF3216" s="61"/>
      <c r="AG3216" s="45"/>
    </row>
    <row r="3217" spans="1:33" x14ac:dyDescent="0.2">
      <c r="A3217" s="59">
        <f>+VLOOKUP(B3217,Annuaire_roster!B:G,5,0)</f>
        <v>1167</v>
      </c>
      <c r="B3217" s="78" t="s">
        <v>71</v>
      </c>
      <c r="C3217" s="65"/>
      <c r="D3217" s="65" t="s">
        <v>64</v>
      </c>
      <c r="E3217" s="66"/>
      <c r="F3217" s="66" t="s">
        <v>64</v>
      </c>
      <c r="G3217" s="67"/>
      <c r="H3217" s="67"/>
      <c r="I3217" s="68" t="s">
        <v>63</v>
      </c>
      <c r="J3217" s="48"/>
      <c r="K3217" s="69">
        <v>0</v>
      </c>
      <c r="L3217" s="67">
        <v>0</v>
      </c>
      <c r="M3217" s="70">
        <v>0</v>
      </c>
      <c r="N3217" s="34" t="str">
        <f t="shared" si="507"/>
        <v/>
      </c>
      <c r="O3217" s="38">
        <f t="shared" si="508"/>
        <v>0</v>
      </c>
      <c r="P3217" s="72" t="s">
        <v>94</v>
      </c>
      <c r="Q3217" s="43">
        <v>44822</v>
      </c>
      <c r="R3217" s="35">
        <f t="shared" si="509"/>
        <v>0</v>
      </c>
      <c r="S3217" s="35">
        <f t="shared" si="510"/>
        <v>0</v>
      </c>
      <c r="T3217" s="10" t="str">
        <f t="shared" si="516"/>
        <v>Sem - 38</v>
      </c>
      <c r="U3217" s="10" t="str">
        <f t="shared" si="517"/>
        <v>Septembre</v>
      </c>
      <c r="V3217" s="36" t="str">
        <f t="shared" si="511"/>
        <v>2026</v>
      </c>
      <c r="W3217" s="34"/>
      <c r="X3217" s="91">
        <f t="shared" si="518"/>
        <v>0</v>
      </c>
      <c r="Y3217" s="92" t="str">
        <f>VLOOKUP('CM-CIC'!B3148,Annuaire_roster!B:F,4,0)</f>
        <v>HAOUACH Ikram</v>
      </c>
      <c r="Z3217" s="37" t="s">
        <v>110</v>
      </c>
      <c r="AA3217" s="60" t="s">
        <v>39</v>
      </c>
      <c r="AB3217" s="35" t="str">
        <f t="shared" si="512"/>
        <v/>
      </c>
      <c r="AC3217" s="35" t="str">
        <f t="shared" si="513"/>
        <v/>
      </c>
      <c r="AD3217" s="35" t="str">
        <f t="shared" si="514"/>
        <v/>
      </c>
      <c r="AE3217" s="44" t="str">
        <f t="shared" si="515"/>
        <v/>
      </c>
      <c r="AF3217" s="61"/>
      <c r="AG3217" s="45"/>
    </row>
    <row r="3218" spans="1:33" x14ac:dyDescent="0.2">
      <c r="A3218" s="59">
        <f>+VLOOKUP(B3218,Annuaire_roster!B:G,5,0)</f>
        <v>1274</v>
      </c>
      <c r="B3218" s="78" t="s">
        <v>160</v>
      </c>
      <c r="C3218" s="65"/>
      <c r="D3218" s="65" t="s">
        <v>64</v>
      </c>
      <c r="E3218" s="66"/>
      <c r="F3218" s="66" t="s">
        <v>64</v>
      </c>
      <c r="G3218" s="67"/>
      <c r="H3218" s="67"/>
      <c r="I3218" s="68" t="s">
        <v>63</v>
      </c>
      <c r="J3218" s="48"/>
      <c r="K3218" s="69">
        <v>0</v>
      </c>
      <c r="L3218" s="67">
        <v>0</v>
      </c>
      <c r="M3218" s="70">
        <v>0</v>
      </c>
      <c r="N3218" s="34" t="str">
        <f t="shared" si="507"/>
        <v/>
      </c>
      <c r="O3218" s="38">
        <f t="shared" si="508"/>
        <v>0</v>
      </c>
      <c r="P3218" s="72" t="s">
        <v>94</v>
      </c>
      <c r="Q3218" s="43">
        <v>44822</v>
      </c>
      <c r="R3218" s="35">
        <f t="shared" si="509"/>
        <v>0</v>
      </c>
      <c r="S3218" s="35">
        <f t="shared" si="510"/>
        <v>0</v>
      </c>
      <c r="T3218" s="10" t="str">
        <f t="shared" si="516"/>
        <v>Sem - 38</v>
      </c>
      <c r="U3218" s="10" t="str">
        <f t="shared" si="517"/>
        <v>Septembre</v>
      </c>
      <c r="V3218" s="36" t="str">
        <f t="shared" si="511"/>
        <v>2026</v>
      </c>
      <c r="W3218" s="34"/>
      <c r="X3218" s="91">
        <f t="shared" si="518"/>
        <v>0</v>
      </c>
      <c r="Y3218" s="92" t="str">
        <f>VLOOKUP('CM-CIC'!B3149,Annuaire_roster!B:F,4,0)</f>
        <v>OUAQERROUCH Nour-El Houda</v>
      </c>
      <c r="Z3218" s="37" t="s">
        <v>110</v>
      </c>
      <c r="AA3218" s="60" t="s">
        <v>39</v>
      </c>
      <c r="AB3218" s="35" t="str">
        <f t="shared" si="512"/>
        <v/>
      </c>
      <c r="AC3218" s="35" t="str">
        <f t="shared" si="513"/>
        <v/>
      </c>
      <c r="AD3218" s="35" t="str">
        <f t="shared" si="514"/>
        <v/>
      </c>
      <c r="AE3218" s="44" t="str">
        <f t="shared" si="515"/>
        <v/>
      </c>
      <c r="AF3218" s="61"/>
      <c r="AG3218" s="45"/>
    </row>
    <row r="3219" spans="1:33" x14ac:dyDescent="0.2">
      <c r="A3219" s="59">
        <f>+VLOOKUP(B3219,Annuaire_roster!B:G,5,0)</f>
        <v>1165</v>
      </c>
      <c r="B3219" s="78" t="s">
        <v>66</v>
      </c>
      <c r="C3219" s="65"/>
      <c r="D3219" s="65" t="s">
        <v>64</v>
      </c>
      <c r="E3219" s="66"/>
      <c r="F3219" s="66" t="s">
        <v>64</v>
      </c>
      <c r="G3219" s="67"/>
      <c r="H3219" s="67"/>
      <c r="I3219" s="68" t="s">
        <v>63</v>
      </c>
      <c r="J3219" s="48"/>
      <c r="K3219" s="69">
        <v>0</v>
      </c>
      <c r="L3219" s="67">
        <v>0</v>
      </c>
      <c r="M3219" s="70">
        <v>0</v>
      </c>
      <c r="N3219" s="34" t="str">
        <f t="shared" si="507"/>
        <v/>
      </c>
      <c r="O3219" s="38">
        <f t="shared" si="508"/>
        <v>0</v>
      </c>
      <c r="P3219" s="72" t="s">
        <v>94</v>
      </c>
      <c r="Q3219" s="43">
        <v>44822</v>
      </c>
      <c r="R3219" s="35">
        <f t="shared" si="509"/>
        <v>0</v>
      </c>
      <c r="S3219" s="35">
        <f t="shared" si="510"/>
        <v>0</v>
      </c>
      <c r="T3219" s="10" t="str">
        <f t="shared" si="516"/>
        <v>Sem - 38</v>
      </c>
      <c r="U3219" s="10" t="str">
        <f t="shared" si="517"/>
        <v>Septembre</v>
      </c>
      <c r="V3219" s="36" t="str">
        <f t="shared" si="511"/>
        <v>2026</v>
      </c>
      <c r="W3219" s="34"/>
      <c r="X3219" s="91">
        <f t="shared" si="518"/>
        <v>0</v>
      </c>
      <c r="Y3219" s="92" t="str">
        <f>VLOOKUP('CM-CIC'!B3150,Annuaire_roster!B:F,4,0)</f>
        <v>HAOUACH Ikram</v>
      </c>
      <c r="Z3219" s="37" t="s">
        <v>110</v>
      </c>
      <c r="AA3219" s="60" t="s">
        <v>39</v>
      </c>
      <c r="AB3219" s="35" t="str">
        <f t="shared" si="512"/>
        <v/>
      </c>
      <c r="AC3219" s="35" t="str">
        <f t="shared" si="513"/>
        <v/>
      </c>
      <c r="AD3219" s="35" t="str">
        <f t="shared" si="514"/>
        <v/>
      </c>
      <c r="AE3219" s="44" t="str">
        <f t="shared" si="515"/>
        <v/>
      </c>
      <c r="AF3219" s="61"/>
      <c r="AG3219" s="45"/>
    </row>
    <row r="3220" spans="1:33" x14ac:dyDescent="0.2">
      <c r="A3220" s="59">
        <f>+VLOOKUP(B3220,Annuaire_roster!B:G,5,0)</f>
        <v>1192</v>
      </c>
      <c r="B3220" s="78" t="s">
        <v>159</v>
      </c>
      <c r="C3220" s="65"/>
      <c r="D3220" s="65" t="s">
        <v>64</v>
      </c>
      <c r="E3220" s="66"/>
      <c r="F3220" s="66" t="s">
        <v>64</v>
      </c>
      <c r="G3220" s="67"/>
      <c r="H3220" s="67"/>
      <c r="I3220" s="68" t="s">
        <v>63</v>
      </c>
      <c r="J3220" s="48"/>
      <c r="K3220" s="69">
        <v>0</v>
      </c>
      <c r="L3220" s="67">
        <v>0</v>
      </c>
      <c r="M3220" s="70">
        <v>0</v>
      </c>
      <c r="N3220" s="34" t="str">
        <f t="shared" si="507"/>
        <v/>
      </c>
      <c r="O3220" s="38">
        <f t="shared" si="508"/>
        <v>0</v>
      </c>
      <c r="P3220" s="72" t="s">
        <v>94</v>
      </c>
      <c r="Q3220" s="43">
        <v>44822</v>
      </c>
      <c r="R3220" s="35">
        <f t="shared" si="509"/>
        <v>0</v>
      </c>
      <c r="S3220" s="35">
        <f t="shared" si="510"/>
        <v>0</v>
      </c>
      <c r="T3220" s="10" t="str">
        <f t="shared" si="516"/>
        <v>Sem - 38</v>
      </c>
      <c r="U3220" s="10" t="str">
        <f t="shared" si="517"/>
        <v>Septembre</v>
      </c>
      <c r="V3220" s="36" t="str">
        <f t="shared" si="511"/>
        <v>2026</v>
      </c>
      <c r="W3220" s="34"/>
      <c r="X3220" s="91">
        <f t="shared" si="518"/>
        <v>0</v>
      </c>
      <c r="Y3220" s="92" t="str">
        <f>VLOOKUP('CM-CIC'!B3151,Annuaire_roster!B:F,4,0)</f>
        <v>HAOUACH Ikram</v>
      </c>
      <c r="Z3220" s="37" t="s">
        <v>110</v>
      </c>
      <c r="AA3220" s="60" t="s">
        <v>39</v>
      </c>
      <c r="AB3220" s="35" t="str">
        <f t="shared" si="512"/>
        <v/>
      </c>
      <c r="AC3220" s="35" t="str">
        <f t="shared" si="513"/>
        <v/>
      </c>
      <c r="AD3220" s="35" t="str">
        <f t="shared" si="514"/>
        <v/>
      </c>
      <c r="AE3220" s="44" t="str">
        <f t="shared" si="515"/>
        <v/>
      </c>
      <c r="AF3220" s="61"/>
      <c r="AG3220" s="45"/>
    </row>
    <row r="3221" spans="1:33" x14ac:dyDescent="0.2">
      <c r="A3221" s="59">
        <f>+VLOOKUP(B3221,Annuaire_roster!B:G,5,0)</f>
        <v>1396</v>
      </c>
      <c r="B3221" s="78" t="s">
        <v>143</v>
      </c>
      <c r="C3221" s="65"/>
      <c r="D3221" s="65" t="s">
        <v>64</v>
      </c>
      <c r="E3221" s="66"/>
      <c r="F3221" s="66" t="s">
        <v>64</v>
      </c>
      <c r="G3221" s="67"/>
      <c r="H3221" s="67"/>
      <c r="I3221" s="68" t="s">
        <v>63</v>
      </c>
      <c r="J3221" s="48"/>
      <c r="K3221" s="69">
        <v>0</v>
      </c>
      <c r="L3221" s="67">
        <v>0</v>
      </c>
      <c r="M3221" s="70">
        <v>0</v>
      </c>
      <c r="N3221" s="34" t="str">
        <f t="shared" ref="N3221:N3284" si="519">IFERROR(IF(OR(D3221="OFF",D3221="Congé",M3221="Abs",D3221="Congé sans solde",D3221="Férié"),"",IF(O3221-K3221-L3221&gt;O3221,O3221,IF(O3221-K3221-L3221&lt;0,"",O3221-K3221-L3221))),"")</f>
        <v/>
      </c>
      <c r="O3221" s="38">
        <f t="shared" ref="O3221:O3284" si="520">IF(AG3221="2H Pause déjeuner",IF(F3221-D3221-0.0833333333333333&lt;0,F3221-D3221-0.0833333333333333+1,F3221-D3221-0.0833333333333333),IF(OR(AND(F3221="OFF",D3221="OFF"),AND(F3221="Congé",D3221="Congé"),AND(F3221="Congé sans solde",D3221="Congé sans solde"),AND(F3221="Congé spécial",D3221="Congé spécial"),AND(F3221="Férié",D3221="Férié"),AND(F3221="OFF",D3221="Congé"),AND(F3221="OFF",D3221="Congé sans solde"),AND(F3221="OFF",D3221="Congé spécial"),AND(F3221="OFF",D3221="Férié"),AND(F3221="Congé",D3221="OFF"),AND(F3221="Congé",D3221="Congé sans solde"),AND(F3221="Congé",D3221="Congé spécial"),AND(F3221="Congé",D3221="Férié"),AND(F3221="Congé sans solde",D3221="OFF"),AND(F3221="Congé sans solde",D3221="Congé"),AND(F3221="Congé sans solde",D3221="Congé spécial"),AND(F3221="Congé sans solde",D3221="Férié"),AND(F3221="Congé spécial",D3221="OFF"),AND(F3221="Congé spécial",D3221="Congé"),AND(F3221="Congé spécial",D3221="Congé sans solde"),AND(F3221="Congé spécial",D3221="Férié"),AND(F3221="Férié",D3221="OFF"),AND(F3221="Férié",D3221="Congé"),AND(F3221="Férié",D3221="Congé sans solde"),AND(F3221="Férié",D3221="Congé spécial")),0,IF(OR(F3221="OFF",F3221="Congé",F3221="Congé spécial",F3221="Congé sans solde",D3221="OFF",D3221="Congé",D3221="Congé spécial",D3221="Congé sans solde"),0.208333333333334,IF(AND(AG3221="",F3221-D3221&lt;0),("24:00:00"-D3221)+("00:00:00"+F3221)-0.0416666666666667,IF(AND(OR(AG3221="Allaitement",AG3221="Sans déjeuner"),F3221-D3221&lt;0),("24:00:00"-D3221)+("00:00:00"+F3221),IF(AND(AG3221="",F3221-D3221&gt;0.166666666666667),F3221-D3221-0.0416666666666667,IF(AND(OR(AG3221="Allaitement",AG3221="Sans déjeuner"),F3221-D3221&gt;0.166666666666667),F3221-D3221,F3221-D3221)))))))</f>
        <v>0</v>
      </c>
      <c r="P3221" s="72" t="s">
        <v>94</v>
      </c>
      <c r="Q3221" s="43">
        <v>44822</v>
      </c>
      <c r="R3221" s="35">
        <f t="shared" si="509"/>
        <v>0</v>
      </c>
      <c r="S3221" s="35">
        <f t="shared" si="510"/>
        <v>0</v>
      </c>
      <c r="T3221" s="10" t="str">
        <f t="shared" si="516"/>
        <v>Sem - 38</v>
      </c>
      <c r="U3221" s="10" t="str">
        <f t="shared" si="517"/>
        <v>Septembre</v>
      </c>
      <c r="V3221" s="36" t="str">
        <f t="shared" si="511"/>
        <v>2026</v>
      </c>
      <c r="W3221" s="34"/>
      <c r="X3221" s="91">
        <f t="shared" si="518"/>
        <v>0</v>
      </c>
      <c r="Y3221" s="92" t="str">
        <f>VLOOKUP('CM-CIC'!B3152,Annuaire_roster!B:F,4,0)</f>
        <v>HAOUACH Ikram</v>
      </c>
      <c r="Z3221" s="37" t="s">
        <v>110</v>
      </c>
      <c r="AA3221" s="60" t="s">
        <v>39</v>
      </c>
      <c r="AB3221" s="35" t="str">
        <f t="shared" si="512"/>
        <v/>
      </c>
      <c r="AC3221" s="35" t="str">
        <f t="shared" si="513"/>
        <v/>
      </c>
      <c r="AD3221" s="35" t="str">
        <f t="shared" si="514"/>
        <v/>
      </c>
      <c r="AE3221" s="44" t="str">
        <f t="shared" si="515"/>
        <v/>
      </c>
      <c r="AF3221" s="61"/>
      <c r="AG3221" s="45"/>
    </row>
    <row r="3222" spans="1:33" x14ac:dyDescent="0.2">
      <c r="A3222" s="59">
        <f>+VLOOKUP(B3222,Annuaire_roster!B:G,5,0)</f>
        <v>1442</v>
      </c>
      <c r="B3222" s="78" t="s">
        <v>152</v>
      </c>
      <c r="C3222" s="65"/>
      <c r="D3222" s="65" t="s">
        <v>64</v>
      </c>
      <c r="E3222" s="66"/>
      <c r="F3222" s="66" t="s">
        <v>64</v>
      </c>
      <c r="G3222" s="67"/>
      <c r="H3222" s="67"/>
      <c r="I3222" s="68" t="s">
        <v>63</v>
      </c>
      <c r="J3222" s="48"/>
      <c r="K3222" s="69">
        <v>0</v>
      </c>
      <c r="L3222" s="67">
        <v>0</v>
      </c>
      <c r="M3222" s="70">
        <v>0</v>
      </c>
      <c r="N3222" s="34" t="str">
        <f t="shared" si="519"/>
        <v/>
      </c>
      <c r="O3222" s="38">
        <f t="shared" si="520"/>
        <v>0</v>
      </c>
      <c r="P3222" s="72" t="s">
        <v>94</v>
      </c>
      <c r="Q3222" s="43">
        <v>44822</v>
      </c>
      <c r="R3222" s="35">
        <f t="shared" si="509"/>
        <v>0</v>
      </c>
      <c r="S3222" s="35">
        <f t="shared" si="510"/>
        <v>0</v>
      </c>
      <c r="T3222" s="10" t="str">
        <f t="shared" si="516"/>
        <v>Sem - 38</v>
      </c>
      <c r="U3222" s="10" t="str">
        <f t="shared" si="517"/>
        <v>Septembre</v>
      </c>
      <c r="V3222" s="36" t="str">
        <f t="shared" si="511"/>
        <v>2026</v>
      </c>
      <c r="W3222" s="34"/>
      <c r="X3222" s="91">
        <f t="shared" si="518"/>
        <v>0</v>
      </c>
      <c r="Y3222" s="92" t="str">
        <f>VLOOKUP('CM-CIC'!B3153,Annuaire_roster!B:F,4,0)</f>
        <v>OUAQERROUCH Nour-El Houda</v>
      </c>
      <c r="Z3222" s="37" t="s">
        <v>110</v>
      </c>
      <c r="AA3222" s="60" t="s">
        <v>39</v>
      </c>
      <c r="AB3222" s="35" t="str">
        <f t="shared" si="512"/>
        <v/>
      </c>
      <c r="AC3222" s="35" t="str">
        <f t="shared" si="513"/>
        <v/>
      </c>
      <c r="AD3222" s="35" t="str">
        <f t="shared" si="514"/>
        <v/>
      </c>
      <c r="AE3222" s="44" t="str">
        <f t="shared" si="515"/>
        <v/>
      </c>
      <c r="AF3222" s="61"/>
      <c r="AG3222" s="45"/>
    </row>
    <row r="3223" spans="1:33" x14ac:dyDescent="0.2">
      <c r="A3223" s="59">
        <f>+VLOOKUP(B3223,Annuaire_roster!B:G,5,0)</f>
        <v>1444</v>
      </c>
      <c r="B3223" s="78" t="s">
        <v>153</v>
      </c>
      <c r="C3223" s="65"/>
      <c r="D3223" s="65" t="s">
        <v>64</v>
      </c>
      <c r="E3223" s="66"/>
      <c r="F3223" s="66" t="s">
        <v>64</v>
      </c>
      <c r="G3223" s="67"/>
      <c r="H3223" s="67"/>
      <c r="I3223" s="68" t="s">
        <v>63</v>
      </c>
      <c r="J3223" s="48"/>
      <c r="K3223" s="69">
        <v>0</v>
      </c>
      <c r="L3223" s="67">
        <v>0</v>
      </c>
      <c r="M3223" s="70">
        <v>0</v>
      </c>
      <c r="N3223" s="34" t="str">
        <f t="shared" si="519"/>
        <v/>
      </c>
      <c r="O3223" s="38">
        <f t="shared" si="520"/>
        <v>0</v>
      </c>
      <c r="P3223" s="72" t="s">
        <v>94</v>
      </c>
      <c r="Q3223" s="43">
        <v>44822</v>
      </c>
      <c r="R3223" s="35">
        <f t="shared" si="509"/>
        <v>0</v>
      </c>
      <c r="S3223" s="35">
        <f t="shared" si="510"/>
        <v>0</v>
      </c>
      <c r="T3223" s="10" t="str">
        <f t="shared" si="516"/>
        <v>Sem - 38</v>
      </c>
      <c r="U3223" s="10" t="str">
        <f t="shared" si="517"/>
        <v>Septembre</v>
      </c>
      <c r="V3223" s="36" t="str">
        <f t="shared" si="511"/>
        <v>2026</v>
      </c>
      <c r="W3223" s="34"/>
      <c r="X3223" s="91">
        <f t="shared" si="518"/>
        <v>0</v>
      </c>
      <c r="Y3223" s="92" t="str">
        <f>VLOOKUP('CM-CIC'!B3154,Annuaire_roster!B:F,4,0)</f>
        <v>HAOUACH Ikram</v>
      </c>
      <c r="Z3223" s="37" t="s">
        <v>110</v>
      </c>
      <c r="AA3223" s="60" t="s">
        <v>39</v>
      </c>
      <c r="AB3223" s="35" t="str">
        <f t="shared" si="512"/>
        <v/>
      </c>
      <c r="AC3223" s="35" t="str">
        <f t="shared" si="513"/>
        <v/>
      </c>
      <c r="AD3223" s="35" t="str">
        <f t="shared" si="514"/>
        <v/>
      </c>
      <c r="AE3223" s="44" t="str">
        <f t="shared" si="515"/>
        <v/>
      </c>
      <c r="AF3223" s="61"/>
      <c r="AG3223" s="45"/>
    </row>
    <row r="3224" spans="1:33" x14ac:dyDescent="0.2">
      <c r="A3224" s="59">
        <f>+VLOOKUP(B3224,Annuaire_roster!B:G,5,0)</f>
        <v>1443</v>
      </c>
      <c r="B3224" s="78" t="s">
        <v>154</v>
      </c>
      <c r="C3224" s="65"/>
      <c r="D3224" s="65" t="s">
        <v>64</v>
      </c>
      <c r="E3224" s="66"/>
      <c r="F3224" s="66" t="s">
        <v>64</v>
      </c>
      <c r="G3224" s="67"/>
      <c r="H3224" s="67"/>
      <c r="I3224" s="68" t="s">
        <v>63</v>
      </c>
      <c r="J3224" s="48"/>
      <c r="K3224" s="69">
        <v>0</v>
      </c>
      <c r="L3224" s="67">
        <v>0</v>
      </c>
      <c r="M3224" s="70">
        <v>0</v>
      </c>
      <c r="N3224" s="34" t="str">
        <f t="shared" si="519"/>
        <v/>
      </c>
      <c r="O3224" s="38">
        <f t="shared" si="520"/>
        <v>0</v>
      </c>
      <c r="P3224" s="72" t="s">
        <v>94</v>
      </c>
      <c r="Q3224" s="43">
        <v>44822</v>
      </c>
      <c r="R3224" s="35">
        <f t="shared" si="509"/>
        <v>0</v>
      </c>
      <c r="S3224" s="35">
        <f t="shared" si="510"/>
        <v>0</v>
      </c>
      <c r="T3224" s="10" t="str">
        <f t="shared" si="516"/>
        <v>Sem - 38</v>
      </c>
      <c r="U3224" s="10" t="str">
        <f t="shared" si="517"/>
        <v>Septembre</v>
      </c>
      <c r="V3224" s="36" t="str">
        <f t="shared" si="511"/>
        <v>2026</v>
      </c>
      <c r="W3224" s="34"/>
      <c r="X3224" s="91">
        <f t="shared" si="518"/>
        <v>0</v>
      </c>
      <c r="Y3224" s="92" t="str">
        <f>VLOOKUP('CM-CIC'!B3155,Annuaire_roster!B:F,4,0)</f>
        <v>OUAQERROUCH Nour-El Houda</v>
      </c>
      <c r="Z3224" s="37" t="s">
        <v>110</v>
      </c>
      <c r="AA3224" s="60" t="s">
        <v>39</v>
      </c>
      <c r="AB3224" s="35" t="str">
        <f t="shared" si="512"/>
        <v/>
      </c>
      <c r="AC3224" s="35" t="str">
        <f t="shared" si="513"/>
        <v/>
      </c>
      <c r="AD3224" s="35" t="str">
        <f t="shared" si="514"/>
        <v/>
      </c>
      <c r="AE3224" s="44" t="str">
        <f t="shared" si="515"/>
        <v/>
      </c>
      <c r="AF3224" s="61"/>
      <c r="AG3224" s="45"/>
    </row>
    <row r="3225" spans="1:33" x14ac:dyDescent="0.2">
      <c r="A3225" s="59">
        <f>+VLOOKUP(B3225,Annuaire_roster!B:G,5,0)</f>
        <v>1485</v>
      </c>
      <c r="B3225" s="78" t="s">
        <v>178</v>
      </c>
      <c r="C3225" s="65"/>
      <c r="D3225" s="65" t="s">
        <v>64</v>
      </c>
      <c r="E3225" s="66"/>
      <c r="F3225" s="66" t="s">
        <v>64</v>
      </c>
      <c r="G3225" s="67"/>
      <c r="H3225" s="67"/>
      <c r="I3225" s="68" t="s">
        <v>63</v>
      </c>
      <c r="J3225" s="48"/>
      <c r="K3225" s="69">
        <v>0</v>
      </c>
      <c r="L3225" s="67">
        <v>0</v>
      </c>
      <c r="M3225" s="70">
        <v>0</v>
      </c>
      <c r="N3225" s="34" t="str">
        <f t="shared" si="519"/>
        <v/>
      </c>
      <c r="O3225" s="38">
        <f t="shared" si="520"/>
        <v>0</v>
      </c>
      <c r="P3225" s="72" t="s">
        <v>94</v>
      </c>
      <c r="Q3225" s="43">
        <v>44822</v>
      </c>
      <c r="R3225" s="35">
        <f t="shared" si="509"/>
        <v>0</v>
      </c>
      <c r="S3225" s="35">
        <f t="shared" si="510"/>
        <v>0</v>
      </c>
      <c r="T3225" s="10" t="str">
        <f t="shared" si="516"/>
        <v>Sem - 38</v>
      </c>
      <c r="U3225" s="10" t="str">
        <f t="shared" si="517"/>
        <v>Septembre</v>
      </c>
      <c r="V3225" s="36" t="str">
        <f t="shared" si="511"/>
        <v>2026</v>
      </c>
      <c r="W3225" s="34"/>
      <c r="X3225" s="91">
        <f t="shared" si="518"/>
        <v>0</v>
      </c>
      <c r="Y3225" s="92" t="str">
        <f>VLOOKUP('CM-CIC'!B3156,Annuaire_roster!B:F,4,0)</f>
        <v>HAOUACH Ikram</v>
      </c>
      <c r="Z3225" s="37" t="s">
        <v>110</v>
      </c>
      <c r="AA3225" s="60" t="s">
        <v>39</v>
      </c>
      <c r="AB3225" s="35" t="str">
        <f t="shared" si="512"/>
        <v/>
      </c>
      <c r="AC3225" s="35" t="str">
        <f t="shared" si="513"/>
        <v/>
      </c>
      <c r="AD3225" s="35" t="str">
        <f t="shared" si="514"/>
        <v/>
      </c>
      <c r="AE3225" s="44" t="str">
        <f t="shared" si="515"/>
        <v/>
      </c>
      <c r="AF3225" s="61"/>
      <c r="AG3225" s="45"/>
    </row>
    <row r="3226" spans="1:33" x14ac:dyDescent="0.2">
      <c r="A3226" s="59">
        <f>+VLOOKUP(B3226,Annuaire_roster!B:G,5,0)</f>
        <v>1388</v>
      </c>
      <c r="B3226" s="78" t="s">
        <v>125</v>
      </c>
      <c r="C3226" s="65"/>
      <c r="D3226" s="65" t="s">
        <v>64</v>
      </c>
      <c r="E3226" s="66"/>
      <c r="F3226" s="66" t="s">
        <v>64</v>
      </c>
      <c r="G3226" s="67"/>
      <c r="H3226" s="67"/>
      <c r="I3226" s="68" t="s">
        <v>63</v>
      </c>
      <c r="J3226" s="48"/>
      <c r="K3226" s="69">
        <v>0</v>
      </c>
      <c r="L3226" s="67">
        <v>0</v>
      </c>
      <c r="M3226" s="70">
        <v>0</v>
      </c>
      <c r="N3226" s="34" t="str">
        <f t="shared" si="519"/>
        <v/>
      </c>
      <c r="O3226" s="38">
        <f t="shared" si="520"/>
        <v>0</v>
      </c>
      <c r="P3226" s="72" t="s">
        <v>94</v>
      </c>
      <c r="Q3226" s="43">
        <v>44822</v>
      </c>
      <c r="R3226" s="35">
        <f t="shared" si="509"/>
        <v>0</v>
      </c>
      <c r="S3226" s="35">
        <f t="shared" si="510"/>
        <v>0</v>
      </c>
      <c r="T3226" s="10" t="str">
        <f t="shared" si="516"/>
        <v>Sem - 38</v>
      </c>
      <c r="U3226" s="10" t="str">
        <f t="shared" si="517"/>
        <v>Septembre</v>
      </c>
      <c r="V3226" s="36" t="str">
        <f t="shared" si="511"/>
        <v>2026</v>
      </c>
      <c r="W3226" s="34"/>
      <c r="X3226" s="91">
        <f t="shared" si="518"/>
        <v>0</v>
      </c>
      <c r="Y3226" s="92" t="str">
        <f>VLOOKUP('CM-CIC'!B3157,Annuaire_roster!B:F,4,0)</f>
        <v>HAOUACH Ikram</v>
      </c>
      <c r="Z3226" s="37" t="s">
        <v>110</v>
      </c>
      <c r="AA3226" s="60" t="s">
        <v>39</v>
      </c>
      <c r="AB3226" s="35" t="str">
        <f t="shared" si="512"/>
        <v/>
      </c>
      <c r="AC3226" s="35" t="str">
        <f t="shared" si="513"/>
        <v/>
      </c>
      <c r="AD3226" s="35" t="str">
        <f t="shared" si="514"/>
        <v/>
      </c>
      <c r="AE3226" s="44" t="str">
        <f t="shared" si="515"/>
        <v/>
      </c>
      <c r="AF3226" s="61"/>
      <c r="AG3226" s="45"/>
    </row>
    <row r="3227" spans="1:33" x14ac:dyDescent="0.2">
      <c r="A3227" s="59">
        <f>+VLOOKUP(B3227,Annuaire_roster!B:G,5,0)</f>
        <v>1007</v>
      </c>
      <c r="B3227" s="78" t="s">
        <v>103</v>
      </c>
      <c r="C3227" s="65">
        <v>0.28958333333333336</v>
      </c>
      <c r="D3227" s="65">
        <v>0.29166666666666669</v>
      </c>
      <c r="E3227" s="66">
        <v>0.70833333333333337</v>
      </c>
      <c r="F3227" s="66">
        <v>0.70833333333333337</v>
      </c>
      <c r="G3227" s="67"/>
      <c r="H3227" s="67"/>
      <c r="I3227" s="68" t="s">
        <v>63</v>
      </c>
      <c r="J3227" s="48"/>
      <c r="K3227" s="69">
        <v>0</v>
      </c>
      <c r="L3227" s="67">
        <v>0</v>
      </c>
      <c r="M3227" s="70"/>
      <c r="N3227" s="34">
        <f t="shared" si="519"/>
        <v>0.375</v>
      </c>
      <c r="O3227" s="38">
        <f t="shared" si="520"/>
        <v>0.375</v>
      </c>
      <c r="P3227" s="72" t="s">
        <v>94</v>
      </c>
      <c r="Q3227" s="43">
        <v>44823</v>
      </c>
      <c r="R3227" s="35">
        <f t="shared" si="509"/>
        <v>0</v>
      </c>
      <c r="S3227" s="35">
        <f t="shared" si="510"/>
        <v>0</v>
      </c>
      <c r="T3227" s="10" t="str">
        <f t="shared" si="516"/>
        <v>Sem - 38</v>
      </c>
      <c r="U3227" s="10" t="str">
        <f t="shared" si="517"/>
        <v>Septembre</v>
      </c>
      <c r="V3227" s="36" t="str">
        <f t="shared" si="511"/>
        <v>2026</v>
      </c>
      <c r="W3227" s="34"/>
      <c r="X3227" s="91">
        <f t="shared" si="518"/>
        <v>2.0833333333333259E-3</v>
      </c>
      <c r="Y3227" s="92" t="str">
        <f>VLOOKUP('CM-CIC'!B3158,Annuaire_roster!B:F,4,0)</f>
        <v>OUAQERROUCH Nour-El Houda</v>
      </c>
      <c r="Z3227" s="37" t="s">
        <v>110</v>
      </c>
      <c r="AA3227" s="60" t="s">
        <v>39</v>
      </c>
      <c r="AB3227" s="35" t="str">
        <f t="shared" si="512"/>
        <v/>
      </c>
      <c r="AC3227" s="35" t="str">
        <f t="shared" si="513"/>
        <v/>
      </c>
      <c r="AD3227" s="35" t="str">
        <f t="shared" si="514"/>
        <v/>
      </c>
      <c r="AE3227" s="44" t="str">
        <f t="shared" si="515"/>
        <v/>
      </c>
      <c r="AF3227" s="61"/>
      <c r="AG3227" s="45"/>
    </row>
    <row r="3228" spans="1:33" x14ac:dyDescent="0.2">
      <c r="A3228" s="59">
        <f>+VLOOKUP(B3228,Annuaire_roster!B:G,5,0)</f>
        <v>1397</v>
      </c>
      <c r="B3228" s="78" t="s">
        <v>145</v>
      </c>
      <c r="C3228" s="65">
        <v>0.28958333333333336</v>
      </c>
      <c r="D3228" s="65">
        <v>0.29166666666666669</v>
      </c>
      <c r="E3228" s="66">
        <v>0.70833333333333337</v>
      </c>
      <c r="F3228" s="66">
        <v>0.70833333333333337</v>
      </c>
      <c r="G3228" s="67"/>
      <c r="H3228" s="67"/>
      <c r="I3228" s="68" t="s">
        <v>63</v>
      </c>
      <c r="J3228" s="48"/>
      <c r="K3228" s="69">
        <v>0</v>
      </c>
      <c r="L3228" s="67">
        <v>0</v>
      </c>
      <c r="M3228" s="70"/>
      <c r="N3228" s="34">
        <f t="shared" si="519"/>
        <v>0.375</v>
      </c>
      <c r="O3228" s="38">
        <f t="shared" si="520"/>
        <v>0.375</v>
      </c>
      <c r="P3228" s="72" t="s">
        <v>94</v>
      </c>
      <c r="Q3228" s="43">
        <v>44823</v>
      </c>
      <c r="R3228" s="35">
        <f t="shared" si="509"/>
        <v>0</v>
      </c>
      <c r="S3228" s="35">
        <f t="shared" si="510"/>
        <v>0</v>
      </c>
      <c r="T3228" s="10" t="str">
        <f t="shared" si="516"/>
        <v>Sem - 38</v>
      </c>
      <c r="U3228" s="10" t="str">
        <f t="shared" si="517"/>
        <v>Septembre</v>
      </c>
      <c r="V3228" s="36" t="str">
        <f t="shared" si="511"/>
        <v>2026</v>
      </c>
      <c r="W3228" s="34"/>
      <c r="X3228" s="91">
        <f t="shared" si="518"/>
        <v>2.0833333333333259E-3</v>
      </c>
      <c r="Y3228" s="92" t="str">
        <f>VLOOKUP('CM-CIC'!B3159,Annuaire_roster!B:F,4,0)</f>
        <v>OUAQERROUCH Nour-El Houda</v>
      </c>
      <c r="Z3228" s="37" t="s">
        <v>110</v>
      </c>
      <c r="AA3228" s="60" t="s">
        <v>39</v>
      </c>
      <c r="AB3228" s="35" t="str">
        <f t="shared" si="512"/>
        <v/>
      </c>
      <c r="AC3228" s="35" t="str">
        <f t="shared" si="513"/>
        <v/>
      </c>
      <c r="AD3228" s="35" t="str">
        <f t="shared" si="514"/>
        <v/>
      </c>
      <c r="AE3228" s="44" t="str">
        <f t="shared" si="515"/>
        <v/>
      </c>
      <c r="AF3228" s="61"/>
      <c r="AG3228" s="45"/>
    </row>
    <row r="3229" spans="1:33" x14ac:dyDescent="0.2">
      <c r="A3229" s="59">
        <f>+VLOOKUP(B3229,Annuaire_roster!B:G,5,0)</f>
        <v>1145</v>
      </c>
      <c r="B3229" s="78" t="s">
        <v>74</v>
      </c>
      <c r="C3229" s="65">
        <v>0.41666666666666669</v>
      </c>
      <c r="D3229" s="65">
        <v>0.41666666666666669</v>
      </c>
      <c r="E3229" s="66">
        <v>0.83333333333333337</v>
      </c>
      <c r="F3229" s="66">
        <v>0.83333333333333337</v>
      </c>
      <c r="G3229" s="67"/>
      <c r="H3229" s="67"/>
      <c r="I3229" s="68" t="s">
        <v>63</v>
      </c>
      <c r="J3229" s="48"/>
      <c r="K3229" s="69">
        <v>0</v>
      </c>
      <c r="L3229" s="67">
        <v>0</v>
      </c>
      <c r="M3229" s="70"/>
      <c r="N3229" s="34">
        <f t="shared" si="519"/>
        <v>0.375</v>
      </c>
      <c r="O3229" s="38">
        <f t="shared" si="520"/>
        <v>0.375</v>
      </c>
      <c r="P3229" s="72" t="s">
        <v>94</v>
      </c>
      <c r="Q3229" s="43">
        <v>44823</v>
      </c>
      <c r="R3229" s="35">
        <f t="shared" si="509"/>
        <v>0</v>
      </c>
      <c r="S3229" s="35">
        <f t="shared" si="510"/>
        <v>0</v>
      </c>
      <c r="T3229" s="10" t="str">
        <f t="shared" si="516"/>
        <v>Sem - 38</v>
      </c>
      <c r="U3229" s="10" t="str">
        <f t="shared" si="517"/>
        <v>Septembre</v>
      </c>
      <c r="V3229" s="36" t="str">
        <f t="shared" si="511"/>
        <v>2026</v>
      </c>
      <c r="W3229" s="34"/>
      <c r="X3229" s="91">
        <f t="shared" si="518"/>
        <v>0</v>
      </c>
      <c r="Y3229" s="92" t="str">
        <f>VLOOKUP('CM-CIC'!B3160,Annuaire_roster!B:F,4,0)</f>
        <v>OUAQERROUCH Nour-El Houda</v>
      </c>
      <c r="Z3229" s="37" t="s">
        <v>110</v>
      </c>
      <c r="AA3229" s="60" t="s">
        <v>39</v>
      </c>
      <c r="AB3229" s="35" t="str">
        <f t="shared" si="512"/>
        <v/>
      </c>
      <c r="AC3229" s="35" t="str">
        <f t="shared" si="513"/>
        <v/>
      </c>
      <c r="AD3229" s="35" t="str">
        <f t="shared" si="514"/>
        <v/>
      </c>
      <c r="AE3229" s="44" t="str">
        <f t="shared" si="515"/>
        <v/>
      </c>
      <c r="AF3229" s="61"/>
      <c r="AG3229" s="45"/>
    </row>
    <row r="3230" spans="1:33" x14ac:dyDescent="0.2">
      <c r="A3230" s="59">
        <f>+VLOOKUP(B3230,Annuaire_roster!B:G,5,0)</f>
        <v>1463</v>
      </c>
      <c r="B3230" s="78" t="s">
        <v>163</v>
      </c>
      <c r="C3230" s="65">
        <v>0.41666666666666669</v>
      </c>
      <c r="D3230" s="65">
        <v>0.41666666666666669</v>
      </c>
      <c r="E3230" s="66">
        <v>0.83333333333333337</v>
      </c>
      <c r="F3230" s="66">
        <v>0.83333333333333337</v>
      </c>
      <c r="G3230" s="67"/>
      <c r="H3230" s="67"/>
      <c r="I3230" s="68" t="s">
        <v>63</v>
      </c>
      <c r="J3230" s="48"/>
      <c r="K3230" s="69">
        <v>0</v>
      </c>
      <c r="L3230" s="67">
        <v>0</v>
      </c>
      <c r="M3230" s="70"/>
      <c r="N3230" s="34">
        <f t="shared" si="519"/>
        <v>0.375</v>
      </c>
      <c r="O3230" s="38">
        <f t="shared" si="520"/>
        <v>0.375</v>
      </c>
      <c r="P3230" s="72" t="s">
        <v>94</v>
      </c>
      <c r="Q3230" s="43">
        <v>44823</v>
      </c>
      <c r="R3230" s="35">
        <f t="shared" si="509"/>
        <v>0</v>
      </c>
      <c r="S3230" s="35">
        <f t="shared" si="510"/>
        <v>0</v>
      </c>
      <c r="T3230" s="10" t="str">
        <f t="shared" si="516"/>
        <v>Sem - 38</v>
      </c>
      <c r="U3230" s="10" t="str">
        <f t="shared" si="517"/>
        <v>Septembre</v>
      </c>
      <c r="V3230" s="36" t="str">
        <f t="shared" si="511"/>
        <v>2026</v>
      </c>
      <c r="W3230" s="34"/>
      <c r="X3230" s="91">
        <f t="shared" si="518"/>
        <v>0</v>
      </c>
      <c r="Y3230" s="92" t="str">
        <f>VLOOKUP('CM-CIC'!B3161,Annuaire_roster!B:F,4,0)</f>
        <v>OUAQERROUCH Nour-El Houda</v>
      </c>
      <c r="Z3230" s="37" t="s">
        <v>110</v>
      </c>
      <c r="AA3230" s="60" t="s">
        <v>39</v>
      </c>
      <c r="AB3230" s="35" t="str">
        <f t="shared" si="512"/>
        <v/>
      </c>
      <c r="AC3230" s="35" t="str">
        <f t="shared" si="513"/>
        <v/>
      </c>
      <c r="AD3230" s="35" t="str">
        <f t="shared" si="514"/>
        <v/>
      </c>
      <c r="AE3230" s="44" t="str">
        <f t="shared" si="515"/>
        <v/>
      </c>
      <c r="AF3230" s="61"/>
      <c r="AG3230" s="45"/>
    </row>
    <row r="3231" spans="1:33" x14ac:dyDescent="0.2">
      <c r="A3231" s="59">
        <f>+VLOOKUP(B3231,Annuaire_roster!B:G,5,0)</f>
        <v>364</v>
      </c>
      <c r="B3231" s="78" t="s">
        <v>184</v>
      </c>
      <c r="C3231" s="65"/>
      <c r="D3231" s="65" t="s">
        <v>64</v>
      </c>
      <c r="E3231" s="66"/>
      <c r="F3231" s="66" t="s">
        <v>64</v>
      </c>
      <c r="G3231" s="67"/>
      <c r="H3231" s="67"/>
      <c r="I3231" s="68" t="s">
        <v>63</v>
      </c>
      <c r="J3231" s="48"/>
      <c r="K3231" s="69">
        <v>0</v>
      </c>
      <c r="L3231" s="67">
        <v>0</v>
      </c>
      <c r="M3231" s="70">
        <v>0</v>
      </c>
      <c r="N3231" s="34" t="str">
        <f t="shared" si="519"/>
        <v/>
      </c>
      <c r="O3231" s="38">
        <f t="shared" si="520"/>
        <v>0</v>
      </c>
      <c r="P3231" s="72" t="s">
        <v>94</v>
      </c>
      <c r="Q3231" s="43">
        <v>44823</v>
      </c>
      <c r="R3231" s="35">
        <f t="shared" si="509"/>
        <v>0</v>
      </c>
      <c r="S3231" s="35">
        <f t="shared" si="510"/>
        <v>0</v>
      </c>
      <c r="T3231" s="10" t="str">
        <f t="shared" si="516"/>
        <v>Sem - 38</v>
      </c>
      <c r="U3231" s="10" t="str">
        <f t="shared" si="517"/>
        <v>Septembre</v>
      </c>
      <c r="V3231" s="36" t="str">
        <f t="shared" si="511"/>
        <v>2026</v>
      </c>
      <c r="W3231" s="34"/>
      <c r="X3231" s="91">
        <f t="shared" si="518"/>
        <v>0</v>
      </c>
      <c r="Y3231" s="92" t="str">
        <f>VLOOKUP('CM-CIC'!B3162,Annuaire_roster!B:F,4,0)</f>
        <v>OUAQERROUCH Nour-El Houda</v>
      </c>
      <c r="Z3231" s="37" t="s">
        <v>110</v>
      </c>
      <c r="AA3231" s="60" t="s">
        <v>39</v>
      </c>
      <c r="AB3231" s="35" t="str">
        <f t="shared" si="512"/>
        <v/>
      </c>
      <c r="AC3231" s="35" t="str">
        <f t="shared" si="513"/>
        <v/>
      </c>
      <c r="AD3231" s="35" t="str">
        <f t="shared" si="514"/>
        <v/>
      </c>
      <c r="AE3231" s="44" t="str">
        <f t="shared" si="515"/>
        <v/>
      </c>
      <c r="AF3231" s="61"/>
      <c r="AG3231" s="45"/>
    </row>
    <row r="3232" spans="1:33" x14ac:dyDescent="0.2">
      <c r="A3232" s="59">
        <f>+VLOOKUP(B3232,Annuaire_roster!B:G,5,0)</f>
        <v>669</v>
      </c>
      <c r="B3232" s="78" t="s">
        <v>99</v>
      </c>
      <c r="C3232" s="65"/>
      <c r="D3232" s="65" t="s">
        <v>64</v>
      </c>
      <c r="E3232" s="66"/>
      <c r="F3232" s="66" t="s">
        <v>64</v>
      </c>
      <c r="G3232" s="67"/>
      <c r="H3232" s="67"/>
      <c r="I3232" s="68" t="s">
        <v>63</v>
      </c>
      <c r="J3232" s="48"/>
      <c r="K3232" s="69">
        <v>0</v>
      </c>
      <c r="L3232" s="67">
        <v>0</v>
      </c>
      <c r="M3232" s="70">
        <v>0</v>
      </c>
      <c r="N3232" s="34" t="str">
        <f t="shared" si="519"/>
        <v/>
      </c>
      <c r="O3232" s="38">
        <f t="shared" si="520"/>
        <v>0</v>
      </c>
      <c r="P3232" s="72" t="s">
        <v>94</v>
      </c>
      <c r="Q3232" s="43">
        <v>44823</v>
      </c>
      <c r="R3232" s="35">
        <f t="shared" si="509"/>
        <v>0</v>
      </c>
      <c r="S3232" s="35">
        <f t="shared" si="510"/>
        <v>0</v>
      </c>
      <c r="T3232" s="10" t="str">
        <f t="shared" si="516"/>
        <v>Sem - 38</v>
      </c>
      <c r="U3232" s="10" t="str">
        <f t="shared" si="517"/>
        <v>Septembre</v>
      </c>
      <c r="V3232" s="36" t="str">
        <f t="shared" si="511"/>
        <v>2026</v>
      </c>
      <c r="W3232" s="34"/>
      <c r="X3232" s="91">
        <f t="shared" si="518"/>
        <v>0</v>
      </c>
      <c r="Y3232" s="92" t="str">
        <f>VLOOKUP('CM-CIC'!B3163,Annuaire_roster!B:F,4,0)</f>
        <v>HAOUACH Ikram</v>
      </c>
      <c r="Z3232" s="37" t="s">
        <v>110</v>
      </c>
      <c r="AA3232" s="60" t="s">
        <v>39</v>
      </c>
      <c r="AB3232" s="35" t="str">
        <f t="shared" si="512"/>
        <v/>
      </c>
      <c r="AC3232" s="35" t="str">
        <f t="shared" si="513"/>
        <v/>
      </c>
      <c r="AD3232" s="35" t="str">
        <f t="shared" si="514"/>
        <v/>
      </c>
      <c r="AE3232" s="44" t="str">
        <f t="shared" si="515"/>
        <v/>
      </c>
      <c r="AF3232" s="61"/>
      <c r="AG3232" s="45"/>
    </row>
    <row r="3233" spans="1:33" x14ac:dyDescent="0.2">
      <c r="A3233" s="59">
        <f>+VLOOKUP(B3233,Annuaire_roster!B:G,5,0)</f>
        <v>742</v>
      </c>
      <c r="B3233" s="78" t="s">
        <v>100</v>
      </c>
      <c r="C3233" s="65"/>
      <c r="D3233" s="65" t="s">
        <v>64</v>
      </c>
      <c r="E3233" s="66"/>
      <c r="F3233" s="66" t="s">
        <v>64</v>
      </c>
      <c r="G3233" s="67"/>
      <c r="H3233" s="67"/>
      <c r="I3233" s="68" t="s">
        <v>63</v>
      </c>
      <c r="J3233" s="48"/>
      <c r="K3233" s="69">
        <v>0</v>
      </c>
      <c r="L3233" s="67">
        <v>0</v>
      </c>
      <c r="M3233" s="70">
        <v>0</v>
      </c>
      <c r="N3233" s="34" t="str">
        <f t="shared" si="519"/>
        <v/>
      </c>
      <c r="O3233" s="38">
        <f t="shared" si="520"/>
        <v>0</v>
      </c>
      <c r="P3233" s="72" t="s">
        <v>94</v>
      </c>
      <c r="Q3233" s="43">
        <v>44823</v>
      </c>
      <c r="R3233" s="35">
        <f t="shared" si="509"/>
        <v>0</v>
      </c>
      <c r="S3233" s="35">
        <f t="shared" si="510"/>
        <v>0</v>
      </c>
      <c r="T3233" s="10" t="str">
        <f t="shared" si="516"/>
        <v>Sem - 38</v>
      </c>
      <c r="U3233" s="10" t="str">
        <f t="shared" si="517"/>
        <v>Septembre</v>
      </c>
      <c r="V3233" s="36" t="str">
        <f t="shared" si="511"/>
        <v>2026</v>
      </c>
      <c r="W3233" s="34"/>
      <c r="X3233" s="91">
        <f t="shared" si="518"/>
        <v>0</v>
      </c>
      <c r="Y3233" s="92" t="str">
        <f>VLOOKUP('CM-CIC'!B3164,Annuaire_roster!B:F,4,0)</f>
        <v>OUAQERROUCH Nour-El Houda</v>
      </c>
      <c r="Z3233" s="37" t="s">
        <v>110</v>
      </c>
      <c r="AA3233" s="60" t="s">
        <v>39</v>
      </c>
      <c r="AB3233" s="35" t="str">
        <f t="shared" si="512"/>
        <v/>
      </c>
      <c r="AC3233" s="35" t="str">
        <f t="shared" si="513"/>
        <v/>
      </c>
      <c r="AD3233" s="35" t="str">
        <f t="shared" si="514"/>
        <v/>
      </c>
      <c r="AE3233" s="44" t="str">
        <f t="shared" si="515"/>
        <v/>
      </c>
      <c r="AF3233" s="61"/>
      <c r="AG3233" s="45"/>
    </row>
    <row r="3234" spans="1:33" x14ac:dyDescent="0.2">
      <c r="A3234" s="59">
        <f>+VLOOKUP(B3234,Annuaire_roster!B:G,5,0)</f>
        <v>971</v>
      </c>
      <c r="B3234" s="78" t="s">
        <v>44</v>
      </c>
      <c r="C3234" s="65"/>
      <c r="D3234" s="65" t="s">
        <v>64</v>
      </c>
      <c r="E3234" s="66"/>
      <c r="F3234" s="66" t="s">
        <v>64</v>
      </c>
      <c r="G3234" s="67"/>
      <c r="H3234" s="67"/>
      <c r="I3234" s="68" t="s">
        <v>63</v>
      </c>
      <c r="J3234" s="48"/>
      <c r="K3234" s="69">
        <v>0</v>
      </c>
      <c r="L3234" s="67">
        <v>0</v>
      </c>
      <c r="M3234" s="70">
        <v>0</v>
      </c>
      <c r="N3234" s="34" t="str">
        <f t="shared" si="519"/>
        <v/>
      </c>
      <c r="O3234" s="38">
        <f t="shared" si="520"/>
        <v>0</v>
      </c>
      <c r="P3234" s="72" t="s">
        <v>94</v>
      </c>
      <c r="Q3234" s="43">
        <v>44823</v>
      </c>
      <c r="R3234" s="35">
        <f t="shared" si="509"/>
        <v>0</v>
      </c>
      <c r="S3234" s="35">
        <f t="shared" si="510"/>
        <v>0</v>
      </c>
      <c r="T3234" s="10" t="str">
        <f t="shared" si="516"/>
        <v>Sem - 38</v>
      </c>
      <c r="U3234" s="10" t="str">
        <f t="shared" si="517"/>
        <v>Septembre</v>
      </c>
      <c r="V3234" s="36" t="str">
        <f t="shared" si="511"/>
        <v>2026</v>
      </c>
      <c r="W3234" s="34"/>
      <c r="X3234" s="91">
        <f t="shared" si="518"/>
        <v>0</v>
      </c>
      <c r="Y3234" s="92" t="str">
        <f>VLOOKUP('CM-CIC'!B3165,Annuaire_roster!B:F,4,0)</f>
        <v>HAOUACH Ikram</v>
      </c>
      <c r="Z3234" s="37" t="s">
        <v>110</v>
      </c>
      <c r="AA3234" s="60" t="s">
        <v>39</v>
      </c>
      <c r="AB3234" s="35" t="str">
        <f t="shared" si="512"/>
        <v/>
      </c>
      <c r="AC3234" s="35" t="str">
        <f t="shared" si="513"/>
        <v/>
      </c>
      <c r="AD3234" s="35" t="str">
        <f t="shared" si="514"/>
        <v/>
      </c>
      <c r="AE3234" s="44" t="str">
        <f t="shared" si="515"/>
        <v/>
      </c>
      <c r="AF3234" s="61"/>
      <c r="AG3234" s="45"/>
    </row>
    <row r="3235" spans="1:33" x14ac:dyDescent="0.2">
      <c r="A3235" s="59">
        <f>+VLOOKUP(B3235,Annuaire_roster!B:G,5,0)</f>
        <v>952</v>
      </c>
      <c r="B3235" s="78" t="s">
        <v>101</v>
      </c>
      <c r="C3235" s="65"/>
      <c r="D3235" s="65" t="s">
        <v>64</v>
      </c>
      <c r="E3235" s="66"/>
      <c r="F3235" s="66" t="s">
        <v>64</v>
      </c>
      <c r="G3235" s="67"/>
      <c r="H3235" s="67"/>
      <c r="I3235" s="68" t="s">
        <v>63</v>
      </c>
      <c r="J3235" s="48"/>
      <c r="K3235" s="69">
        <v>0</v>
      </c>
      <c r="L3235" s="67">
        <v>0</v>
      </c>
      <c r="M3235" s="70">
        <v>0</v>
      </c>
      <c r="N3235" s="34" t="str">
        <f t="shared" si="519"/>
        <v/>
      </c>
      <c r="O3235" s="38">
        <f t="shared" si="520"/>
        <v>0</v>
      </c>
      <c r="P3235" s="72" t="s">
        <v>94</v>
      </c>
      <c r="Q3235" s="43">
        <v>44823</v>
      </c>
      <c r="R3235" s="35">
        <f t="shared" si="509"/>
        <v>0</v>
      </c>
      <c r="S3235" s="35">
        <f t="shared" si="510"/>
        <v>0</v>
      </c>
      <c r="T3235" s="10" t="str">
        <f t="shared" si="516"/>
        <v>Sem - 38</v>
      </c>
      <c r="U3235" s="10" t="str">
        <f t="shared" si="517"/>
        <v>Septembre</v>
      </c>
      <c r="V3235" s="36" t="str">
        <f t="shared" si="511"/>
        <v>2026</v>
      </c>
      <c r="W3235" s="34"/>
      <c r="X3235" s="91">
        <f t="shared" si="518"/>
        <v>0</v>
      </c>
      <c r="Y3235" s="92" t="str">
        <f>VLOOKUP('CM-CIC'!B3166,Annuaire_roster!B:F,4,0)</f>
        <v>HAOUACH Ikram</v>
      </c>
      <c r="Z3235" s="37" t="s">
        <v>110</v>
      </c>
      <c r="AA3235" s="60" t="s">
        <v>39</v>
      </c>
      <c r="AB3235" s="35" t="str">
        <f t="shared" si="512"/>
        <v/>
      </c>
      <c r="AC3235" s="35" t="str">
        <f t="shared" si="513"/>
        <v/>
      </c>
      <c r="AD3235" s="35" t="str">
        <f t="shared" si="514"/>
        <v/>
      </c>
      <c r="AE3235" s="44" t="str">
        <f t="shared" si="515"/>
        <v/>
      </c>
      <c r="AF3235" s="61"/>
      <c r="AG3235" s="45"/>
    </row>
    <row r="3236" spans="1:33" x14ac:dyDescent="0.2">
      <c r="A3236" s="59">
        <f>+VLOOKUP(B3236,Annuaire_roster!B:G,5,0)</f>
        <v>949</v>
      </c>
      <c r="B3236" s="78" t="s">
        <v>102</v>
      </c>
      <c r="C3236" s="65"/>
      <c r="D3236" s="65" t="s">
        <v>64</v>
      </c>
      <c r="E3236" s="66"/>
      <c r="F3236" s="66" t="s">
        <v>64</v>
      </c>
      <c r="G3236" s="67"/>
      <c r="H3236" s="67"/>
      <c r="I3236" s="68" t="s">
        <v>63</v>
      </c>
      <c r="J3236" s="48"/>
      <c r="K3236" s="69">
        <v>0</v>
      </c>
      <c r="L3236" s="67">
        <v>0</v>
      </c>
      <c r="M3236" s="70">
        <v>0</v>
      </c>
      <c r="N3236" s="34" t="str">
        <f t="shared" si="519"/>
        <v/>
      </c>
      <c r="O3236" s="38">
        <f t="shared" si="520"/>
        <v>0</v>
      </c>
      <c r="P3236" s="72" t="s">
        <v>94</v>
      </c>
      <c r="Q3236" s="43">
        <v>44823</v>
      </c>
      <c r="R3236" s="35">
        <f t="shared" si="509"/>
        <v>0</v>
      </c>
      <c r="S3236" s="35">
        <f t="shared" si="510"/>
        <v>0</v>
      </c>
      <c r="T3236" s="10" t="str">
        <f t="shared" si="516"/>
        <v>Sem - 38</v>
      </c>
      <c r="U3236" s="10" t="str">
        <f t="shared" si="517"/>
        <v>Septembre</v>
      </c>
      <c r="V3236" s="36" t="str">
        <f t="shared" si="511"/>
        <v>2026</v>
      </c>
      <c r="W3236" s="34"/>
      <c r="X3236" s="91">
        <f t="shared" si="518"/>
        <v>0</v>
      </c>
      <c r="Y3236" s="92" t="str">
        <f>VLOOKUP('CM-CIC'!B3167,Annuaire_roster!B:F,4,0)</f>
        <v>HAOUACH Ikram</v>
      </c>
      <c r="Z3236" s="37" t="s">
        <v>110</v>
      </c>
      <c r="AA3236" s="60" t="s">
        <v>39</v>
      </c>
      <c r="AB3236" s="35" t="str">
        <f t="shared" si="512"/>
        <v/>
      </c>
      <c r="AC3236" s="35" t="str">
        <f t="shared" si="513"/>
        <v/>
      </c>
      <c r="AD3236" s="35" t="str">
        <f t="shared" si="514"/>
        <v/>
      </c>
      <c r="AE3236" s="44" t="str">
        <f t="shared" si="515"/>
        <v/>
      </c>
      <c r="AF3236" s="61"/>
      <c r="AG3236" s="45"/>
    </row>
    <row r="3237" spans="1:33" x14ac:dyDescent="0.2">
      <c r="A3237" s="59">
        <f>+VLOOKUP(B3237,Annuaire_roster!B:G,5,0)</f>
        <v>1008</v>
      </c>
      <c r="B3237" s="78" t="s">
        <v>104</v>
      </c>
      <c r="C3237" s="65"/>
      <c r="D3237" s="65" t="s">
        <v>64</v>
      </c>
      <c r="E3237" s="66"/>
      <c r="F3237" s="66" t="s">
        <v>64</v>
      </c>
      <c r="G3237" s="67"/>
      <c r="H3237" s="67"/>
      <c r="I3237" s="68" t="s">
        <v>63</v>
      </c>
      <c r="J3237" s="48"/>
      <c r="K3237" s="69">
        <v>0</v>
      </c>
      <c r="L3237" s="67">
        <v>0</v>
      </c>
      <c r="M3237" s="70">
        <v>0</v>
      </c>
      <c r="N3237" s="34" t="str">
        <f t="shared" si="519"/>
        <v/>
      </c>
      <c r="O3237" s="38">
        <f t="shared" si="520"/>
        <v>0</v>
      </c>
      <c r="P3237" s="72" t="s">
        <v>94</v>
      </c>
      <c r="Q3237" s="43">
        <v>44823</v>
      </c>
      <c r="R3237" s="35">
        <f t="shared" si="509"/>
        <v>0</v>
      </c>
      <c r="S3237" s="35">
        <f t="shared" si="510"/>
        <v>0</v>
      </c>
      <c r="T3237" s="10" t="str">
        <f t="shared" si="516"/>
        <v>Sem - 38</v>
      </c>
      <c r="U3237" s="10" t="str">
        <f t="shared" si="517"/>
        <v>Septembre</v>
      </c>
      <c r="V3237" s="36" t="str">
        <f t="shared" si="511"/>
        <v>2026</v>
      </c>
      <c r="W3237" s="34"/>
      <c r="X3237" s="91">
        <f t="shared" si="518"/>
        <v>0</v>
      </c>
      <c r="Y3237" s="92" t="str">
        <f>VLOOKUP('CM-CIC'!B3168,Annuaire_roster!B:F,4,0)</f>
        <v>OUAQERROUCH Nour-El Houda</v>
      </c>
      <c r="Z3237" s="37" t="s">
        <v>110</v>
      </c>
      <c r="AA3237" s="60" t="s">
        <v>39</v>
      </c>
      <c r="AB3237" s="35" t="str">
        <f t="shared" si="512"/>
        <v/>
      </c>
      <c r="AC3237" s="35" t="str">
        <f t="shared" si="513"/>
        <v/>
      </c>
      <c r="AD3237" s="35" t="str">
        <f t="shared" si="514"/>
        <v/>
      </c>
      <c r="AE3237" s="44" t="str">
        <f t="shared" si="515"/>
        <v/>
      </c>
      <c r="AF3237" s="61"/>
      <c r="AG3237" s="45"/>
    </row>
    <row r="3238" spans="1:33" x14ac:dyDescent="0.2">
      <c r="A3238" s="59">
        <f>+VLOOKUP(B3238,Annuaire_roster!B:G,5,0)</f>
        <v>1009</v>
      </c>
      <c r="B3238" s="78" t="s">
        <v>48</v>
      </c>
      <c r="C3238" s="65"/>
      <c r="D3238" s="65" t="s">
        <v>64</v>
      </c>
      <c r="E3238" s="66"/>
      <c r="F3238" s="66" t="s">
        <v>64</v>
      </c>
      <c r="G3238" s="67"/>
      <c r="H3238" s="67"/>
      <c r="I3238" s="68" t="s">
        <v>63</v>
      </c>
      <c r="J3238" s="48"/>
      <c r="K3238" s="69">
        <v>0</v>
      </c>
      <c r="L3238" s="67">
        <v>0</v>
      </c>
      <c r="M3238" s="70">
        <v>0</v>
      </c>
      <c r="N3238" s="34" t="str">
        <f t="shared" si="519"/>
        <v/>
      </c>
      <c r="O3238" s="38">
        <f t="shared" si="520"/>
        <v>0</v>
      </c>
      <c r="P3238" s="72" t="s">
        <v>94</v>
      </c>
      <c r="Q3238" s="43">
        <v>44823</v>
      </c>
      <c r="R3238" s="35">
        <f t="shared" si="509"/>
        <v>0</v>
      </c>
      <c r="S3238" s="35">
        <f t="shared" si="510"/>
        <v>0</v>
      </c>
      <c r="T3238" s="10" t="str">
        <f t="shared" si="516"/>
        <v>Sem - 38</v>
      </c>
      <c r="U3238" s="10" t="str">
        <f t="shared" si="517"/>
        <v>Septembre</v>
      </c>
      <c r="V3238" s="36" t="str">
        <f t="shared" si="511"/>
        <v>2026</v>
      </c>
      <c r="W3238" s="34"/>
      <c r="X3238" s="91">
        <f t="shared" si="518"/>
        <v>0</v>
      </c>
      <c r="Y3238" s="92" t="str">
        <f>VLOOKUP('CM-CIC'!B3169,Annuaire_roster!B:F,4,0)</f>
        <v>HAOUACH Ikram</v>
      </c>
      <c r="Z3238" s="37" t="s">
        <v>110</v>
      </c>
      <c r="AA3238" s="60" t="s">
        <v>39</v>
      </c>
      <c r="AB3238" s="35" t="str">
        <f t="shared" si="512"/>
        <v/>
      </c>
      <c r="AC3238" s="35" t="str">
        <f t="shared" si="513"/>
        <v/>
      </c>
      <c r="AD3238" s="35" t="str">
        <f t="shared" si="514"/>
        <v/>
      </c>
      <c r="AE3238" s="44" t="str">
        <f t="shared" si="515"/>
        <v/>
      </c>
      <c r="AF3238" s="61"/>
      <c r="AG3238" s="45"/>
    </row>
    <row r="3239" spans="1:33" x14ac:dyDescent="0.2">
      <c r="A3239" s="59">
        <f>+VLOOKUP(B3239,Annuaire_roster!B:G,5,0)</f>
        <v>1131</v>
      </c>
      <c r="B3239" s="78" t="s">
        <v>179</v>
      </c>
      <c r="C3239" s="65"/>
      <c r="D3239" s="65" t="s">
        <v>64</v>
      </c>
      <c r="E3239" s="66"/>
      <c r="F3239" s="66" t="s">
        <v>64</v>
      </c>
      <c r="G3239" s="67"/>
      <c r="H3239" s="67"/>
      <c r="I3239" s="68" t="s">
        <v>63</v>
      </c>
      <c r="J3239" s="48"/>
      <c r="K3239" s="69">
        <v>0</v>
      </c>
      <c r="L3239" s="67">
        <v>0</v>
      </c>
      <c r="M3239" s="70">
        <v>0</v>
      </c>
      <c r="N3239" s="34" t="str">
        <f t="shared" si="519"/>
        <v/>
      </c>
      <c r="O3239" s="38">
        <f t="shared" si="520"/>
        <v>0</v>
      </c>
      <c r="P3239" s="72" t="s">
        <v>94</v>
      </c>
      <c r="Q3239" s="43">
        <v>44823</v>
      </c>
      <c r="R3239" s="35">
        <f t="shared" ref="R3239:R3302" si="521">IF(M3239="Abs",O3239,0)</f>
        <v>0</v>
      </c>
      <c r="S3239" s="35">
        <f t="shared" ref="S3239:S3302" si="522">SUM(R3239,L3239,I3239,J3239,W3239,H3239)</f>
        <v>0</v>
      </c>
      <c r="T3239" s="10" t="str">
        <f t="shared" si="516"/>
        <v>Sem - 38</v>
      </c>
      <c r="U3239" s="10" t="str">
        <f t="shared" si="517"/>
        <v>Septembre</v>
      </c>
      <c r="V3239" s="36" t="str">
        <f t="shared" ref="V3239:V3302" si="523">+TEXT(Q3239,"aaa")</f>
        <v>2026</v>
      </c>
      <c r="W3239" s="34"/>
      <c r="X3239" s="91">
        <f t="shared" si="518"/>
        <v>0</v>
      </c>
      <c r="Y3239" s="92" t="str">
        <f>VLOOKUP('CM-CIC'!B3170,Annuaire_roster!B:F,4,0)</f>
        <v>OUAQERROUCH Nour-El Houda</v>
      </c>
      <c r="Z3239" s="37" t="s">
        <v>110</v>
      </c>
      <c r="AA3239" s="60" t="s">
        <v>39</v>
      </c>
      <c r="AB3239" s="35" t="str">
        <f t="shared" ref="AB3239:AB3302" si="524">IF(AND(D3239="Congé",F3239="Congé"),0.333333333333333,IF(OR(AND(D3239="Congé",F3239&lt;&gt;"Congé"),(AND(F3239="Congé",D3239&lt;&gt;"Congé"))),0.166666666666667,""))</f>
        <v/>
      </c>
      <c r="AC3239" s="35" t="str">
        <f t="shared" ref="AC3239:AC3302" si="525">IF(AND(D3239="Congé sans solde",F3239="Congé sans solde"),0.333333333333333,IF(OR(AND(D3239="Congé sans solde",F3239&lt;&gt;"Congé sans solde"),(AND(F3239="Congé sans solde",D3239&lt;&gt;"Congé sans solde"))),0.166666666666667,""))</f>
        <v/>
      </c>
      <c r="AD3239" s="35" t="str">
        <f t="shared" ref="AD3239:AD3302" si="526">IF(AND(D3239="Congé spécial",F3239="Congé spécial"),0.333333333333333,IF(OR(AND(D3239="Congé spécial",F3239&lt;&gt;"Congé décès"),(AND(F3239="Congé spécial",D3239&lt;&gt;"Congé spécial"))),0.166666666666667,""))</f>
        <v/>
      </c>
      <c r="AE3239" s="44" t="str">
        <f t="shared" ref="AE3239:AE3302" si="527">IF(AND(D3239="Férié",F3239="Férié"),0.333333333333333,IF(OR(AND(D3239="Férié",F3239&lt;&gt;"Férié"),(AND(F3239="Férié",D3239&lt;&gt;"Férié"))),0.166666666666667,""))</f>
        <v/>
      </c>
      <c r="AF3239" s="61"/>
      <c r="AG3239" s="45"/>
    </row>
    <row r="3240" spans="1:33" x14ac:dyDescent="0.2">
      <c r="A3240" s="59">
        <f>+VLOOKUP(B3240,Annuaire_roster!B:G,5,0)</f>
        <v>397</v>
      </c>
      <c r="B3240" s="78" t="s">
        <v>183</v>
      </c>
      <c r="C3240" s="65"/>
      <c r="D3240" s="65" t="s">
        <v>64</v>
      </c>
      <c r="E3240" s="66"/>
      <c r="F3240" s="66" t="s">
        <v>64</v>
      </c>
      <c r="G3240" s="67"/>
      <c r="H3240" s="67"/>
      <c r="I3240" s="68" t="s">
        <v>63</v>
      </c>
      <c r="J3240" s="48"/>
      <c r="K3240" s="69">
        <v>0</v>
      </c>
      <c r="L3240" s="67">
        <v>0</v>
      </c>
      <c r="M3240" s="70">
        <v>0</v>
      </c>
      <c r="N3240" s="34" t="str">
        <f t="shared" si="519"/>
        <v/>
      </c>
      <c r="O3240" s="38">
        <f t="shared" si="520"/>
        <v>0</v>
      </c>
      <c r="P3240" s="72" t="s">
        <v>94</v>
      </c>
      <c r="Q3240" s="43">
        <v>44823</v>
      </c>
      <c r="R3240" s="35">
        <f t="shared" si="521"/>
        <v>0</v>
      </c>
      <c r="S3240" s="35">
        <f t="shared" si="522"/>
        <v>0</v>
      </c>
      <c r="T3240" s="10" t="str">
        <f t="shared" si="516"/>
        <v>Sem - 38</v>
      </c>
      <c r="U3240" s="10" t="str">
        <f t="shared" si="517"/>
        <v>Septembre</v>
      </c>
      <c r="V3240" s="36" t="str">
        <f t="shared" si="523"/>
        <v>2026</v>
      </c>
      <c r="W3240" s="34"/>
      <c r="X3240" s="91">
        <f t="shared" si="518"/>
        <v>0</v>
      </c>
      <c r="Y3240" s="92" t="str">
        <f>VLOOKUP('CM-CIC'!B3171,Annuaire_roster!B:F,4,0)</f>
        <v>OUAQERROUCH Nour-El Houda</v>
      </c>
      <c r="Z3240" s="37" t="s">
        <v>110</v>
      </c>
      <c r="AA3240" s="60" t="s">
        <v>39</v>
      </c>
      <c r="AB3240" s="35" t="str">
        <f t="shared" si="524"/>
        <v/>
      </c>
      <c r="AC3240" s="35" t="str">
        <f t="shared" si="525"/>
        <v/>
      </c>
      <c r="AD3240" s="35" t="str">
        <f t="shared" si="526"/>
        <v/>
      </c>
      <c r="AE3240" s="44" t="str">
        <f t="shared" si="527"/>
        <v/>
      </c>
      <c r="AF3240" s="61"/>
      <c r="AG3240" s="45"/>
    </row>
    <row r="3241" spans="1:33" x14ac:dyDescent="0.2">
      <c r="A3241" s="59">
        <f>+VLOOKUP(B3241,Annuaire_roster!B:G,5,0)</f>
        <v>1132</v>
      </c>
      <c r="B3241" s="78" t="s">
        <v>46</v>
      </c>
      <c r="C3241" s="65"/>
      <c r="D3241" s="65" t="s">
        <v>64</v>
      </c>
      <c r="E3241" s="66"/>
      <c r="F3241" s="66" t="s">
        <v>64</v>
      </c>
      <c r="G3241" s="67"/>
      <c r="H3241" s="67"/>
      <c r="I3241" s="68" t="s">
        <v>63</v>
      </c>
      <c r="J3241" s="48"/>
      <c r="K3241" s="69">
        <v>0</v>
      </c>
      <c r="L3241" s="67">
        <v>0</v>
      </c>
      <c r="M3241" s="70">
        <v>0</v>
      </c>
      <c r="N3241" s="34" t="str">
        <f t="shared" si="519"/>
        <v/>
      </c>
      <c r="O3241" s="38">
        <f t="shared" si="520"/>
        <v>0</v>
      </c>
      <c r="P3241" s="72" t="s">
        <v>94</v>
      </c>
      <c r="Q3241" s="43">
        <v>44823</v>
      </c>
      <c r="R3241" s="35">
        <f t="shared" si="521"/>
        <v>0</v>
      </c>
      <c r="S3241" s="35">
        <f t="shared" si="522"/>
        <v>0</v>
      </c>
      <c r="T3241" s="10" t="str">
        <f t="shared" si="516"/>
        <v>Sem - 38</v>
      </c>
      <c r="U3241" s="10" t="str">
        <f t="shared" si="517"/>
        <v>Septembre</v>
      </c>
      <c r="V3241" s="36" t="str">
        <f t="shared" si="523"/>
        <v>2026</v>
      </c>
      <c r="W3241" s="34"/>
      <c r="X3241" s="91">
        <f t="shared" si="518"/>
        <v>0</v>
      </c>
      <c r="Y3241" s="92" t="str">
        <f>VLOOKUP('CM-CIC'!B3172,Annuaire_roster!B:F,4,0)</f>
        <v>HAOUACH Ikram</v>
      </c>
      <c r="Z3241" s="37" t="s">
        <v>110</v>
      </c>
      <c r="AA3241" s="60" t="s">
        <v>39</v>
      </c>
      <c r="AB3241" s="35" t="str">
        <f t="shared" si="524"/>
        <v/>
      </c>
      <c r="AC3241" s="35" t="str">
        <f t="shared" si="525"/>
        <v/>
      </c>
      <c r="AD3241" s="35" t="str">
        <f t="shared" si="526"/>
        <v/>
      </c>
      <c r="AE3241" s="44" t="str">
        <f t="shared" si="527"/>
        <v/>
      </c>
      <c r="AF3241" s="61"/>
      <c r="AG3241" s="45"/>
    </row>
    <row r="3242" spans="1:33" x14ac:dyDescent="0.2">
      <c r="A3242" s="59">
        <f>+VLOOKUP(B3242,Annuaire_roster!B:G,5,0)</f>
        <v>1170</v>
      </c>
      <c r="B3242" s="78" t="s">
        <v>68</v>
      </c>
      <c r="C3242" s="65"/>
      <c r="D3242" s="65" t="s">
        <v>64</v>
      </c>
      <c r="E3242" s="66"/>
      <c r="F3242" s="66" t="s">
        <v>64</v>
      </c>
      <c r="G3242" s="67"/>
      <c r="H3242" s="67"/>
      <c r="I3242" s="68" t="s">
        <v>63</v>
      </c>
      <c r="J3242" s="48"/>
      <c r="K3242" s="69">
        <v>0</v>
      </c>
      <c r="L3242" s="67">
        <v>0</v>
      </c>
      <c r="M3242" s="70">
        <v>0</v>
      </c>
      <c r="N3242" s="34" t="str">
        <f t="shared" si="519"/>
        <v/>
      </c>
      <c r="O3242" s="38">
        <f t="shared" si="520"/>
        <v>0</v>
      </c>
      <c r="P3242" s="72" t="s">
        <v>94</v>
      </c>
      <c r="Q3242" s="43">
        <v>44823</v>
      </c>
      <c r="R3242" s="35">
        <f t="shared" si="521"/>
        <v>0</v>
      </c>
      <c r="S3242" s="35">
        <f t="shared" si="522"/>
        <v>0</v>
      </c>
      <c r="T3242" s="10" t="str">
        <f t="shared" si="516"/>
        <v>Sem - 38</v>
      </c>
      <c r="U3242" s="10" t="str">
        <f t="shared" si="517"/>
        <v>Septembre</v>
      </c>
      <c r="V3242" s="36" t="str">
        <f t="shared" si="523"/>
        <v>2026</v>
      </c>
      <c r="W3242" s="34"/>
      <c r="X3242" s="91">
        <f t="shared" si="518"/>
        <v>0</v>
      </c>
      <c r="Y3242" s="92" t="str">
        <f>VLOOKUP('CM-CIC'!B3173,Annuaire_roster!B:F,4,0)</f>
        <v>HAOUACH Ikram</v>
      </c>
      <c r="Z3242" s="37" t="s">
        <v>110</v>
      </c>
      <c r="AA3242" s="60" t="s">
        <v>39</v>
      </c>
      <c r="AB3242" s="35" t="str">
        <f t="shared" si="524"/>
        <v/>
      </c>
      <c r="AC3242" s="35" t="str">
        <f t="shared" si="525"/>
        <v/>
      </c>
      <c r="AD3242" s="35" t="str">
        <f t="shared" si="526"/>
        <v/>
      </c>
      <c r="AE3242" s="44" t="str">
        <f t="shared" si="527"/>
        <v/>
      </c>
      <c r="AF3242" s="61"/>
      <c r="AG3242" s="45"/>
    </row>
    <row r="3243" spans="1:33" x14ac:dyDescent="0.2">
      <c r="A3243" s="59">
        <f>+VLOOKUP(B3243,Annuaire_roster!B:G,5,0)</f>
        <v>1154</v>
      </c>
      <c r="B3243" s="78" t="s">
        <v>70</v>
      </c>
      <c r="C3243" s="65"/>
      <c r="D3243" s="65" t="s">
        <v>64</v>
      </c>
      <c r="E3243" s="66"/>
      <c r="F3243" s="66" t="s">
        <v>64</v>
      </c>
      <c r="G3243" s="67"/>
      <c r="H3243" s="67"/>
      <c r="I3243" s="68" t="s">
        <v>63</v>
      </c>
      <c r="J3243" s="48"/>
      <c r="K3243" s="69">
        <v>0</v>
      </c>
      <c r="L3243" s="67">
        <v>0</v>
      </c>
      <c r="M3243" s="70">
        <v>0</v>
      </c>
      <c r="N3243" s="34" t="str">
        <f t="shared" si="519"/>
        <v/>
      </c>
      <c r="O3243" s="38">
        <f t="shared" si="520"/>
        <v>0</v>
      </c>
      <c r="P3243" s="72" t="s">
        <v>94</v>
      </c>
      <c r="Q3243" s="43">
        <v>44823</v>
      </c>
      <c r="R3243" s="35">
        <f t="shared" si="521"/>
        <v>0</v>
      </c>
      <c r="S3243" s="35">
        <f t="shared" si="522"/>
        <v>0</v>
      </c>
      <c r="T3243" s="10" t="str">
        <f t="shared" si="516"/>
        <v>Sem - 38</v>
      </c>
      <c r="U3243" s="10" t="str">
        <f t="shared" si="517"/>
        <v>Septembre</v>
      </c>
      <c r="V3243" s="36" t="str">
        <f t="shared" si="523"/>
        <v>2026</v>
      </c>
      <c r="W3243" s="34"/>
      <c r="X3243" s="91">
        <f t="shared" si="518"/>
        <v>0</v>
      </c>
      <c r="Y3243" s="92" t="str">
        <f>VLOOKUP('CM-CIC'!B3174,Annuaire_roster!B:F,4,0)</f>
        <v>OUAQERROUCH Nour-El Houda</v>
      </c>
      <c r="Z3243" s="37" t="s">
        <v>110</v>
      </c>
      <c r="AA3243" s="60" t="s">
        <v>39</v>
      </c>
      <c r="AB3243" s="35" t="str">
        <f t="shared" si="524"/>
        <v/>
      </c>
      <c r="AC3243" s="35" t="str">
        <f t="shared" si="525"/>
        <v/>
      </c>
      <c r="AD3243" s="35" t="str">
        <f t="shared" si="526"/>
        <v/>
      </c>
      <c r="AE3243" s="44" t="str">
        <f t="shared" si="527"/>
        <v/>
      </c>
      <c r="AF3243" s="61"/>
      <c r="AG3243" s="45"/>
    </row>
    <row r="3244" spans="1:33" x14ac:dyDescent="0.2">
      <c r="A3244" s="59">
        <f>+VLOOKUP(B3244,Annuaire_roster!B:G,5,0)</f>
        <v>1167</v>
      </c>
      <c r="B3244" s="78" t="s">
        <v>71</v>
      </c>
      <c r="C3244" s="65"/>
      <c r="D3244" s="65" t="s">
        <v>64</v>
      </c>
      <c r="E3244" s="66"/>
      <c r="F3244" s="66" t="s">
        <v>64</v>
      </c>
      <c r="G3244" s="67"/>
      <c r="H3244" s="67"/>
      <c r="I3244" s="68" t="s">
        <v>63</v>
      </c>
      <c r="J3244" s="48"/>
      <c r="K3244" s="69">
        <v>0</v>
      </c>
      <c r="L3244" s="67">
        <v>0</v>
      </c>
      <c r="M3244" s="70">
        <v>0</v>
      </c>
      <c r="N3244" s="34" t="str">
        <f t="shared" si="519"/>
        <v/>
      </c>
      <c r="O3244" s="38">
        <f t="shared" si="520"/>
        <v>0</v>
      </c>
      <c r="P3244" s="72" t="s">
        <v>94</v>
      </c>
      <c r="Q3244" s="43">
        <v>44823</v>
      </c>
      <c r="R3244" s="35">
        <f t="shared" si="521"/>
        <v>0</v>
      </c>
      <c r="S3244" s="35">
        <f t="shared" si="522"/>
        <v>0</v>
      </c>
      <c r="T3244" s="10" t="str">
        <f t="shared" si="516"/>
        <v>Sem - 38</v>
      </c>
      <c r="U3244" s="10" t="str">
        <f t="shared" si="517"/>
        <v>Septembre</v>
      </c>
      <c r="V3244" s="36" t="str">
        <f t="shared" si="523"/>
        <v>2026</v>
      </c>
      <c r="W3244" s="34"/>
      <c r="X3244" s="91">
        <f t="shared" si="518"/>
        <v>0</v>
      </c>
      <c r="Y3244" s="92" t="str">
        <f>VLOOKUP('CM-CIC'!B3175,Annuaire_roster!B:F,4,0)</f>
        <v>OUAQERROUCH Nour-El Houda</v>
      </c>
      <c r="Z3244" s="37" t="s">
        <v>110</v>
      </c>
      <c r="AA3244" s="60" t="s">
        <v>39</v>
      </c>
      <c r="AB3244" s="35" t="str">
        <f t="shared" si="524"/>
        <v/>
      </c>
      <c r="AC3244" s="35" t="str">
        <f t="shared" si="525"/>
        <v/>
      </c>
      <c r="AD3244" s="35" t="str">
        <f t="shared" si="526"/>
        <v/>
      </c>
      <c r="AE3244" s="44" t="str">
        <f t="shared" si="527"/>
        <v/>
      </c>
      <c r="AF3244" s="61"/>
      <c r="AG3244" s="45"/>
    </row>
    <row r="3245" spans="1:33" x14ac:dyDescent="0.2">
      <c r="A3245" s="59">
        <f>+VLOOKUP(B3245,Annuaire_roster!B:G,5,0)</f>
        <v>1274</v>
      </c>
      <c r="B3245" s="78" t="s">
        <v>160</v>
      </c>
      <c r="C3245" s="65"/>
      <c r="D3245" s="65" t="s">
        <v>64</v>
      </c>
      <c r="E3245" s="66"/>
      <c r="F3245" s="66" t="s">
        <v>64</v>
      </c>
      <c r="G3245" s="67"/>
      <c r="H3245" s="67"/>
      <c r="I3245" s="68" t="s">
        <v>63</v>
      </c>
      <c r="J3245" s="48"/>
      <c r="K3245" s="69">
        <v>0</v>
      </c>
      <c r="L3245" s="67">
        <v>0</v>
      </c>
      <c r="M3245" s="70">
        <v>0</v>
      </c>
      <c r="N3245" s="34" t="str">
        <f t="shared" si="519"/>
        <v/>
      </c>
      <c r="O3245" s="38">
        <f t="shared" si="520"/>
        <v>0</v>
      </c>
      <c r="P3245" s="72" t="s">
        <v>94</v>
      </c>
      <c r="Q3245" s="43">
        <v>44823</v>
      </c>
      <c r="R3245" s="35">
        <f t="shared" si="521"/>
        <v>0</v>
      </c>
      <c r="S3245" s="35">
        <f t="shared" si="522"/>
        <v>0</v>
      </c>
      <c r="T3245" s="10" t="str">
        <f t="shared" si="516"/>
        <v>Sem - 38</v>
      </c>
      <c r="U3245" s="10" t="str">
        <f t="shared" si="517"/>
        <v>Septembre</v>
      </c>
      <c r="V3245" s="36" t="str">
        <f t="shared" si="523"/>
        <v>2026</v>
      </c>
      <c r="W3245" s="34"/>
      <c r="X3245" s="91">
        <f t="shared" si="518"/>
        <v>0</v>
      </c>
      <c r="Y3245" s="92" t="str">
        <f>VLOOKUP('CM-CIC'!B3176,Annuaire_roster!B:F,4,0)</f>
        <v>OUAQERROUCH Nour-El Houda</v>
      </c>
      <c r="Z3245" s="37" t="s">
        <v>110</v>
      </c>
      <c r="AA3245" s="60" t="s">
        <v>39</v>
      </c>
      <c r="AB3245" s="35" t="str">
        <f t="shared" si="524"/>
        <v/>
      </c>
      <c r="AC3245" s="35" t="str">
        <f t="shared" si="525"/>
        <v/>
      </c>
      <c r="AD3245" s="35" t="str">
        <f t="shared" si="526"/>
        <v/>
      </c>
      <c r="AE3245" s="44" t="str">
        <f t="shared" si="527"/>
        <v/>
      </c>
      <c r="AF3245" s="61"/>
      <c r="AG3245" s="45"/>
    </row>
    <row r="3246" spans="1:33" x14ac:dyDescent="0.2">
      <c r="A3246" s="59">
        <f>+VLOOKUP(B3246,Annuaire_roster!B:G,5,0)</f>
        <v>1165</v>
      </c>
      <c r="B3246" s="78" t="s">
        <v>66</v>
      </c>
      <c r="C3246" s="65"/>
      <c r="D3246" s="65" t="s">
        <v>64</v>
      </c>
      <c r="E3246" s="66"/>
      <c r="F3246" s="66" t="s">
        <v>64</v>
      </c>
      <c r="G3246" s="67"/>
      <c r="H3246" s="67"/>
      <c r="I3246" s="68" t="s">
        <v>63</v>
      </c>
      <c r="J3246" s="48"/>
      <c r="K3246" s="69">
        <v>0</v>
      </c>
      <c r="L3246" s="67">
        <v>0</v>
      </c>
      <c r="M3246" s="70">
        <v>0</v>
      </c>
      <c r="N3246" s="34" t="str">
        <f t="shared" si="519"/>
        <v/>
      </c>
      <c r="O3246" s="38">
        <f t="shared" si="520"/>
        <v>0</v>
      </c>
      <c r="P3246" s="72" t="s">
        <v>94</v>
      </c>
      <c r="Q3246" s="43">
        <v>44823</v>
      </c>
      <c r="R3246" s="35">
        <f t="shared" si="521"/>
        <v>0</v>
      </c>
      <c r="S3246" s="35">
        <f t="shared" si="522"/>
        <v>0</v>
      </c>
      <c r="T3246" s="10" t="str">
        <f t="shared" si="516"/>
        <v>Sem - 38</v>
      </c>
      <c r="U3246" s="10" t="str">
        <f t="shared" si="517"/>
        <v>Septembre</v>
      </c>
      <c r="V3246" s="36" t="str">
        <f t="shared" si="523"/>
        <v>2026</v>
      </c>
      <c r="W3246" s="34"/>
      <c r="X3246" s="91">
        <f t="shared" si="518"/>
        <v>0</v>
      </c>
      <c r="Y3246" s="92" t="str">
        <f>VLOOKUP('CM-CIC'!B3177,Annuaire_roster!B:F,4,0)</f>
        <v>OUAQERROUCH Nour-El Houda</v>
      </c>
      <c r="Z3246" s="37" t="s">
        <v>110</v>
      </c>
      <c r="AA3246" s="60" t="s">
        <v>39</v>
      </c>
      <c r="AB3246" s="35" t="str">
        <f t="shared" si="524"/>
        <v/>
      </c>
      <c r="AC3246" s="35" t="str">
        <f t="shared" si="525"/>
        <v/>
      </c>
      <c r="AD3246" s="35" t="str">
        <f t="shared" si="526"/>
        <v/>
      </c>
      <c r="AE3246" s="44" t="str">
        <f t="shared" si="527"/>
        <v/>
      </c>
      <c r="AF3246" s="61"/>
      <c r="AG3246" s="45"/>
    </row>
    <row r="3247" spans="1:33" x14ac:dyDescent="0.2">
      <c r="A3247" s="59">
        <f>+VLOOKUP(B3247,Annuaire_roster!B:G,5,0)</f>
        <v>1192</v>
      </c>
      <c r="B3247" s="78" t="s">
        <v>159</v>
      </c>
      <c r="C3247" s="65"/>
      <c r="D3247" s="65" t="s">
        <v>64</v>
      </c>
      <c r="E3247" s="66"/>
      <c r="F3247" s="66" t="s">
        <v>64</v>
      </c>
      <c r="G3247" s="67"/>
      <c r="H3247" s="67"/>
      <c r="I3247" s="68" t="s">
        <v>63</v>
      </c>
      <c r="J3247" s="48"/>
      <c r="K3247" s="69">
        <v>0</v>
      </c>
      <c r="L3247" s="67">
        <v>0</v>
      </c>
      <c r="M3247" s="70">
        <v>0</v>
      </c>
      <c r="N3247" s="34" t="str">
        <f t="shared" si="519"/>
        <v/>
      </c>
      <c r="O3247" s="38">
        <f t="shared" si="520"/>
        <v>0</v>
      </c>
      <c r="P3247" s="72" t="s">
        <v>94</v>
      </c>
      <c r="Q3247" s="43">
        <v>44823</v>
      </c>
      <c r="R3247" s="35">
        <f t="shared" si="521"/>
        <v>0</v>
      </c>
      <c r="S3247" s="35">
        <f t="shared" si="522"/>
        <v>0</v>
      </c>
      <c r="T3247" s="10" t="str">
        <f t="shared" si="516"/>
        <v>Sem - 38</v>
      </c>
      <c r="U3247" s="10" t="str">
        <f t="shared" si="517"/>
        <v>Septembre</v>
      </c>
      <c r="V3247" s="36" t="str">
        <f t="shared" si="523"/>
        <v>2026</v>
      </c>
      <c r="W3247" s="34"/>
      <c r="X3247" s="91">
        <f t="shared" si="518"/>
        <v>0</v>
      </c>
      <c r="Y3247" s="92" t="str">
        <f>VLOOKUP('CM-CIC'!B3178,Annuaire_roster!B:F,4,0)</f>
        <v>HAOUACH Ikram</v>
      </c>
      <c r="Z3247" s="37" t="s">
        <v>110</v>
      </c>
      <c r="AA3247" s="60" t="s">
        <v>39</v>
      </c>
      <c r="AB3247" s="35" t="str">
        <f t="shared" si="524"/>
        <v/>
      </c>
      <c r="AC3247" s="35" t="str">
        <f t="shared" si="525"/>
        <v/>
      </c>
      <c r="AD3247" s="35" t="str">
        <f t="shared" si="526"/>
        <v/>
      </c>
      <c r="AE3247" s="44" t="str">
        <f t="shared" si="527"/>
        <v/>
      </c>
      <c r="AF3247" s="61"/>
      <c r="AG3247" s="45"/>
    </row>
    <row r="3248" spans="1:33" x14ac:dyDescent="0.2">
      <c r="A3248" s="59">
        <f>+VLOOKUP(B3248,Annuaire_roster!B:G,5,0)</f>
        <v>1396</v>
      </c>
      <c r="B3248" s="78" t="s">
        <v>143</v>
      </c>
      <c r="C3248" s="65"/>
      <c r="D3248" s="65" t="s">
        <v>64</v>
      </c>
      <c r="E3248" s="66"/>
      <c r="F3248" s="66" t="s">
        <v>64</v>
      </c>
      <c r="G3248" s="67"/>
      <c r="H3248" s="67"/>
      <c r="I3248" s="68" t="s">
        <v>63</v>
      </c>
      <c r="J3248" s="48"/>
      <c r="K3248" s="69">
        <v>0</v>
      </c>
      <c r="L3248" s="67">
        <v>0</v>
      </c>
      <c r="M3248" s="70">
        <v>0</v>
      </c>
      <c r="N3248" s="34" t="str">
        <f t="shared" si="519"/>
        <v/>
      </c>
      <c r="O3248" s="38">
        <f t="shared" si="520"/>
        <v>0</v>
      </c>
      <c r="P3248" s="72" t="s">
        <v>94</v>
      </c>
      <c r="Q3248" s="43">
        <v>44823</v>
      </c>
      <c r="R3248" s="35">
        <f t="shared" si="521"/>
        <v>0</v>
      </c>
      <c r="S3248" s="35">
        <f t="shared" si="522"/>
        <v>0</v>
      </c>
      <c r="T3248" s="10" t="str">
        <f t="shared" si="516"/>
        <v>Sem - 38</v>
      </c>
      <c r="U3248" s="10" t="str">
        <f t="shared" si="517"/>
        <v>Septembre</v>
      </c>
      <c r="V3248" s="36" t="str">
        <f t="shared" si="523"/>
        <v>2026</v>
      </c>
      <c r="W3248" s="34"/>
      <c r="X3248" s="91">
        <f t="shared" si="518"/>
        <v>0</v>
      </c>
      <c r="Y3248" s="92" t="str">
        <f>VLOOKUP('CM-CIC'!B3179,Annuaire_roster!B:F,4,0)</f>
        <v>OUAQERROUCH Nour-El Houda</v>
      </c>
      <c r="Z3248" s="37" t="s">
        <v>110</v>
      </c>
      <c r="AA3248" s="60" t="s">
        <v>39</v>
      </c>
      <c r="AB3248" s="35" t="str">
        <f t="shared" si="524"/>
        <v/>
      </c>
      <c r="AC3248" s="35" t="str">
        <f t="shared" si="525"/>
        <v/>
      </c>
      <c r="AD3248" s="35" t="str">
        <f t="shared" si="526"/>
        <v/>
      </c>
      <c r="AE3248" s="44" t="str">
        <f t="shared" si="527"/>
        <v/>
      </c>
      <c r="AF3248" s="61"/>
      <c r="AG3248" s="45"/>
    </row>
    <row r="3249" spans="1:33" x14ac:dyDescent="0.2">
      <c r="A3249" s="59">
        <f>+VLOOKUP(B3249,Annuaire_roster!B:G,5,0)</f>
        <v>1442</v>
      </c>
      <c r="B3249" s="78" t="s">
        <v>152</v>
      </c>
      <c r="C3249" s="65"/>
      <c r="D3249" s="65" t="s">
        <v>64</v>
      </c>
      <c r="E3249" s="66"/>
      <c r="F3249" s="66" t="s">
        <v>64</v>
      </c>
      <c r="G3249" s="67"/>
      <c r="H3249" s="67"/>
      <c r="I3249" s="68" t="s">
        <v>63</v>
      </c>
      <c r="J3249" s="48"/>
      <c r="K3249" s="69">
        <v>0</v>
      </c>
      <c r="L3249" s="67">
        <v>0</v>
      </c>
      <c r="M3249" s="70">
        <v>0</v>
      </c>
      <c r="N3249" s="34" t="str">
        <f t="shared" si="519"/>
        <v/>
      </c>
      <c r="O3249" s="38">
        <f t="shared" si="520"/>
        <v>0</v>
      </c>
      <c r="P3249" s="72" t="s">
        <v>94</v>
      </c>
      <c r="Q3249" s="43">
        <v>44823</v>
      </c>
      <c r="R3249" s="35">
        <f t="shared" si="521"/>
        <v>0</v>
      </c>
      <c r="S3249" s="35">
        <f t="shared" si="522"/>
        <v>0</v>
      </c>
      <c r="T3249" s="10" t="str">
        <f t="shared" si="516"/>
        <v>Sem - 38</v>
      </c>
      <c r="U3249" s="10" t="str">
        <f t="shared" si="517"/>
        <v>Septembre</v>
      </c>
      <c r="V3249" s="36" t="str">
        <f t="shared" si="523"/>
        <v>2026</v>
      </c>
      <c r="W3249" s="34"/>
      <c r="X3249" s="91">
        <f t="shared" si="518"/>
        <v>0</v>
      </c>
      <c r="Y3249" s="92" t="str">
        <f>VLOOKUP('CM-CIC'!B3180,Annuaire_roster!B:F,4,0)</f>
        <v>HAOUACH Ikram</v>
      </c>
      <c r="Z3249" s="37" t="s">
        <v>110</v>
      </c>
      <c r="AA3249" s="60" t="s">
        <v>39</v>
      </c>
      <c r="AB3249" s="35" t="str">
        <f t="shared" si="524"/>
        <v/>
      </c>
      <c r="AC3249" s="35" t="str">
        <f t="shared" si="525"/>
        <v/>
      </c>
      <c r="AD3249" s="35" t="str">
        <f t="shared" si="526"/>
        <v/>
      </c>
      <c r="AE3249" s="44" t="str">
        <f t="shared" si="527"/>
        <v/>
      </c>
      <c r="AF3249" s="61"/>
      <c r="AG3249" s="45"/>
    </row>
    <row r="3250" spans="1:33" x14ac:dyDescent="0.2">
      <c r="A3250" s="59">
        <f>+VLOOKUP(B3250,Annuaire_roster!B:G,5,0)</f>
        <v>1444</v>
      </c>
      <c r="B3250" s="78" t="s">
        <v>153</v>
      </c>
      <c r="C3250" s="65"/>
      <c r="D3250" s="65" t="s">
        <v>64</v>
      </c>
      <c r="E3250" s="66"/>
      <c r="F3250" s="66" t="s">
        <v>64</v>
      </c>
      <c r="G3250" s="67"/>
      <c r="H3250" s="67"/>
      <c r="I3250" s="68" t="s">
        <v>63</v>
      </c>
      <c r="J3250" s="48"/>
      <c r="K3250" s="69">
        <v>0</v>
      </c>
      <c r="L3250" s="67">
        <v>0</v>
      </c>
      <c r="M3250" s="70">
        <v>0</v>
      </c>
      <c r="N3250" s="34" t="str">
        <f t="shared" si="519"/>
        <v/>
      </c>
      <c r="O3250" s="38">
        <f t="shared" si="520"/>
        <v>0</v>
      </c>
      <c r="P3250" s="72" t="s">
        <v>94</v>
      </c>
      <c r="Q3250" s="43">
        <v>44823</v>
      </c>
      <c r="R3250" s="35">
        <f t="shared" si="521"/>
        <v>0</v>
      </c>
      <c r="S3250" s="35">
        <f t="shared" si="522"/>
        <v>0</v>
      </c>
      <c r="T3250" s="10" t="str">
        <f t="shared" si="516"/>
        <v>Sem - 38</v>
      </c>
      <c r="U3250" s="10" t="str">
        <f t="shared" si="517"/>
        <v>Septembre</v>
      </c>
      <c r="V3250" s="36" t="str">
        <f t="shared" si="523"/>
        <v>2026</v>
      </c>
      <c r="W3250" s="34"/>
      <c r="X3250" s="91">
        <f t="shared" si="518"/>
        <v>0</v>
      </c>
      <c r="Y3250" s="92" t="str">
        <f>VLOOKUP('CM-CIC'!B3181,Annuaire_roster!B:F,4,0)</f>
        <v>HAOUACH Ikram</v>
      </c>
      <c r="Z3250" s="37" t="s">
        <v>110</v>
      </c>
      <c r="AA3250" s="60" t="s">
        <v>39</v>
      </c>
      <c r="AB3250" s="35" t="str">
        <f t="shared" si="524"/>
        <v/>
      </c>
      <c r="AC3250" s="35" t="str">
        <f t="shared" si="525"/>
        <v/>
      </c>
      <c r="AD3250" s="35" t="str">
        <f t="shared" si="526"/>
        <v/>
      </c>
      <c r="AE3250" s="44" t="str">
        <f t="shared" si="527"/>
        <v/>
      </c>
      <c r="AF3250" s="61"/>
      <c r="AG3250" s="45"/>
    </row>
    <row r="3251" spans="1:33" x14ac:dyDescent="0.2">
      <c r="A3251" s="59">
        <f>+VLOOKUP(B3251,Annuaire_roster!B:G,5,0)</f>
        <v>1443</v>
      </c>
      <c r="B3251" s="78" t="s">
        <v>154</v>
      </c>
      <c r="C3251" s="65"/>
      <c r="D3251" s="65" t="s">
        <v>64</v>
      </c>
      <c r="E3251" s="66"/>
      <c r="F3251" s="66" t="s">
        <v>64</v>
      </c>
      <c r="G3251" s="67"/>
      <c r="H3251" s="67"/>
      <c r="I3251" s="68" t="s">
        <v>63</v>
      </c>
      <c r="J3251" s="48"/>
      <c r="K3251" s="69">
        <v>0</v>
      </c>
      <c r="L3251" s="67">
        <v>0</v>
      </c>
      <c r="M3251" s="70">
        <v>0</v>
      </c>
      <c r="N3251" s="34" t="str">
        <f t="shared" si="519"/>
        <v/>
      </c>
      <c r="O3251" s="38">
        <f t="shared" si="520"/>
        <v>0</v>
      </c>
      <c r="P3251" s="72" t="s">
        <v>94</v>
      </c>
      <c r="Q3251" s="43">
        <v>44823</v>
      </c>
      <c r="R3251" s="35">
        <f t="shared" si="521"/>
        <v>0</v>
      </c>
      <c r="S3251" s="35">
        <f t="shared" si="522"/>
        <v>0</v>
      </c>
      <c r="T3251" s="10" t="str">
        <f t="shared" si="516"/>
        <v>Sem - 38</v>
      </c>
      <c r="U3251" s="10" t="str">
        <f t="shared" si="517"/>
        <v>Septembre</v>
      </c>
      <c r="V3251" s="36" t="str">
        <f t="shared" si="523"/>
        <v>2026</v>
      </c>
      <c r="W3251" s="34"/>
      <c r="X3251" s="91">
        <f t="shared" si="518"/>
        <v>0</v>
      </c>
      <c r="Y3251" s="92" t="str">
        <f>VLOOKUP('CM-CIC'!B3182,Annuaire_roster!B:F,4,0)</f>
        <v>HAOUACH Ikram</v>
      </c>
      <c r="Z3251" s="37" t="s">
        <v>110</v>
      </c>
      <c r="AA3251" s="60" t="s">
        <v>39</v>
      </c>
      <c r="AB3251" s="35" t="str">
        <f t="shared" si="524"/>
        <v/>
      </c>
      <c r="AC3251" s="35" t="str">
        <f t="shared" si="525"/>
        <v/>
      </c>
      <c r="AD3251" s="35" t="str">
        <f t="shared" si="526"/>
        <v/>
      </c>
      <c r="AE3251" s="44" t="str">
        <f t="shared" si="527"/>
        <v/>
      </c>
      <c r="AF3251" s="61"/>
      <c r="AG3251" s="45"/>
    </row>
    <row r="3252" spans="1:33" x14ac:dyDescent="0.2">
      <c r="A3252" s="59">
        <f>+VLOOKUP(B3252,Annuaire_roster!B:G,5,0)</f>
        <v>1485</v>
      </c>
      <c r="B3252" s="78" t="s">
        <v>178</v>
      </c>
      <c r="C3252" s="65"/>
      <c r="D3252" s="65" t="s">
        <v>64</v>
      </c>
      <c r="E3252" s="66"/>
      <c r="F3252" s="66" t="s">
        <v>64</v>
      </c>
      <c r="G3252" s="67"/>
      <c r="H3252" s="67"/>
      <c r="I3252" s="68" t="s">
        <v>63</v>
      </c>
      <c r="J3252" s="48"/>
      <c r="K3252" s="69">
        <v>0</v>
      </c>
      <c r="L3252" s="67">
        <v>0</v>
      </c>
      <c r="M3252" s="70">
        <v>0</v>
      </c>
      <c r="N3252" s="34" t="str">
        <f t="shared" si="519"/>
        <v/>
      </c>
      <c r="O3252" s="38">
        <f t="shared" si="520"/>
        <v>0</v>
      </c>
      <c r="P3252" s="72" t="s">
        <v>94</v>
      </c>
      <c r="Q3252" s="43">
        <v>44823</v>
      </c>
      <c r="R3252" s="35">
        <f t="shared" si="521"/>
        <v>0</v>
      </c>
      <c r="S3252" s="35">
        <f t="shared" si="522"/>
        <v>0</v>
      </c>
      <c r="T3252" s="10" t="str">
        <f t="shared" si="516"/>
        <v>Sem - 38</v>
      </c>
      <c r="U3252" s="10" t="str">
        <f t="shared" si="517"/>
        <v>Septembre</v>
      </c>
      <c r="V3252" s="36" t="str">
        <f t="shared" si="523"/>
        <v>2026</v>
      </c>
      <c r="W3252" s="34"/>
      <c r="X3252" s="91">
        <f t="shared" si="518"/>
        <v>0</v>
      </c>
      <c r="Y3252" s="92" t="str">
        <f>VLOOKUP('CM-CIC'!B3183,Annuaire_roster!B:F,4,0)</f>
        <v>OUAQERROUCH Nour-El Houda</v>
      </c>
      <c r="Z3252" s="37" t="s">
        <v>110</v>
      </c>
      <c r="AA3252" s="60" t="s">
        <v>39</v>
      </c>
      <c r="AB3252" s="35" t="str">
        <f t="shared" si="524"/>
        <v/>
      </c>
      <c r="AC3252" s="35" t="str">
        <f t="shared" si="525"/>
        <v/>
      </c>
      <c r="AD3252" s="35" t="str">
        <f t="shared" si="526"/>
        <v/>
      </c>
      <c r="AE3252" s="44" t="str">
        <f t="shared" si="527"/>
        <v/>
      </c>
      <c r="AF3252" s="61"/>
      <c r="AG3252" s="45"/>
    </row>
    <row r="3253" spans="1:33" x14ac:dyDescent="0.2">
      <c r="A3253" s="59">
        <f>+VLOOKUP(B3253,Annuaire_roster!B:G,5,0)</f>
        <v>1499</v>
      </c>
      <c r="B3253" s="78" t="s">
        <v>162</v>
      </c>
      <c r="C3253" s="65"/>
      <c r="D3253" s="65" t="s">
        <v>64</v>
      </c>
      <c r="E3253" s="66"/>
      <c r="F3253" s="66" t="s">
        <v>64</v>
      </c>
      <c r="G3253" s="67"/>
      <c r="H3253" s="67"/>
      <c r="I3253" s="68" t="s">
        <v>63</v>
      </c>
      <c r="J3253" s="48"/>
      <c r="K3253" s="69">
        <v>0</v>
      </c>
      <c r="L3253" s="67">
        <v>0</v>
      </c>
      <c r="M3253" s="70">
        <v>0</v>
      </c>
      <c r="N3253" s="34" t="str">
        <f t="shared" si="519"/>
        <v/>
      </c>
      <c r="O3253" s="38">
        <f t="shared" si="520"/>
        <v>0</v>
      </c>
      <c r="P3253" s="72" t="s">
        <v>94</v>
      </c>
      <c r="Q3253" s="43">
        <v>44823</v>
      </c>
      <c r="R3253" s="35">
        <f t="shared" si="521"/>
        <v>0</v>
      </c>
      <c r="S3253" s="35">
        <f t="shared" si="522"/>
        <v>0</v>
      </c>
      <c r="T3253" s="10" t="str">
        <f t="shared" si="516"/>
        <v>Sem - 38</v>
      </c>
      <c r="U3253" s="10" t="str">
        <f t="shared" si="517"/>
        <v>Septembre</v>
      </c>
      <c r="V3253" s="36" t="str">
        <f t="shared" si="523"/>
        <v>2026</v>
      </c>
      <c r="W3253" s="34"/>
      <c r="X3253" s="91">
        <f t="shared" si="518"/>
        <v>0</v>
      </c>
      <c r="Y3253" s="92" t="str">
        <f>VLOOKUP('CM-CIC'!B3184,Annuaire_roster!B:F,4,0)</f>
        <v>OUAQERROUCH Nour-El Houda</v>
      </c>
      <c r="Z3253" s="37" t="s">
        <v>110</v>
      </c>
      <c r="AA3253" s="60" t="s">
        <v>39</v>
      </c>
      <c r="AB3253" s="35" t="str">
        <f t="shared" si="524"/>
        <v/>
      </c>
      <c r="AC3253" s="35" t="str">
        <f t="shared" si="525"/>
        <v/>
      </c>
      <c r="AD3253" s="35" t="str">
        <f t="shared" si="526"/>
        <v/>
      </c>
      <c r="AE3253" s="44" t="str">
        <f t="shared" si="527"/>
        <v/>
      </c>
      <c r="AF3253" s="61"/>
      <c r="AG3253" s="45"/>
    </row>
    <row r="3254" spans="1:33" x14ac:dyDescent="0.2">
      <c r="A3254" s="59">
        <f>+VLOOKUP(B3254,Annuaire_roster!B:G,5,0)</f>
        <v>1469</v>
      </c>
      <c r="B3254" s="78" t="s">
        <v>177</v>
      </c>
      <c r="C3254" s="65"/>
      <c r="D3254" s="65" t="s">
        <v>64</v>
      </c>
      <c r="E3254" s="66"/>
      <c r="F3254" s="66" t="s">
        <v>64</v>
      </c>
      <c r="G3254" s="67"/>
      <c r="H3254" s="67"/>
      <c r="I3254" s="68" t="s">
        <v>63</v>
      </c>
      <c r="J3254" s="48"/>
      <c r="K3254" s="69">
        <v>0</v>
      </c>
      <c r="L3254" s="67">
        <v>0</v>
      </c>
      <c r="M3254" s="70">
        <v>0</v>
      </c>
      <c r="N3254" s="34" t="str">
        <f t="shared" si="519"/>
        <v/>
      </c>
      <c r="O3254" s="38">
        <f t="shared" si="520"/>
        <v>0</v>
      </c>
      <c r="P3254" s="72" t="s">
        <v>94</v>
      </c>
      <c r="Q3254" s="43">
        <v>44823</v>
      </c>
      <c r="R3254" s="35">
        <f t="shared" si="521"/>
        <v>0</v>
      </c>
      <c r="S3254" s="35">
        <f t="shared" si="522"/>
        <v>0</v>
      </c>
      <c r="T3254" s="10" t="str">
        <f t="shared" si="516"/>
        <v>Sem - 38</v>
      </c>
      <c r="U3254" s="10" t="str">
        <f t="shared" si="517"/>
        <v>Septembre</v>
      </c>
      <c r="V3254" s="36" t="str">
        <f t="shared" si="523"/>
        <v>2026</v>
      </c>
      <c r="W3254" s="34"/>
      <c r="X3254" s="91">
        <f t="shared" si="518"/>
        <v>0</v>
      </c>
      <c r="Y3254" s="92" t="str">
        <f>VLOOKUP('CM-CIC'!B3185,Annuaire_roster!B:F,4,0)</f>
        <v>HAOUACH Ikram</v>
      </c>
      <c r="Z3254" s="37" t="s">
        <v>110</v>
      </c>
      <c r="AA3254" s="60" t="s">
        <v>39</v>
      </c>
      <c r="AB3254" s="35" t="str">
        <f t="shared" si="524"/>
        <v/>
      </c>
      <c r="AC3254" s="35" t="str">
        <f t="shared" si="525"/>
        <v/>
      </c>
      <c r="AD3254" s="35" t="str">
        <f t="shared" si="526"/>
        <v/>
      </c>
      <c r="AE3254" s="44" t="str">
        <f t="shared" si="527"/>
        <v/>
      </c>
      <c r="AF3254" s="61"/>
      <c r="AG3254" s="45"/>
    </row>
    <row r="3255" spans="1:33" x14ac:dyDescent="0.2">
      <c r="A3255" s="59">
        <f>+VLOOKUP(B3255,Annuaire_roster!B:G,5,0)</f>
        <v>1498</v>
      </c>
      <c r="B3255" s="78" t="s">
        <v>180</v>
      </c>
      <c r="C3255" s="65"/>
      <c r="D3255" s="65" t="s">
        <v>64</v>
      </c>
      <c r="E3255" s="66"/>
      <c r="F3255" s="66" t="s">
        <v>64</v>
      </c>
      <c r="G3255" s="67"/>
      <c r="H3255" s="67"/>
      <c r="I3255" s="68" t="s">
        <v>63</v>
      </c>
      <c r="J3255" s="48"/>
      <c r="K3255" s="69">
        <v>0</v>
      </c>
      <c r="L3255" s="67">
        <v>0</v>
      </c>
      <c r="M3255" s="70">
        <v>0</v>
      </c>
      <c r="N3255" s="34" t="str">
        <f t="shared" si="519"/>
        <v/>
      </c>
      <c r="O3255" s="38">
        <f t="shared" si="520"/>
        <v>0</v>
      </c>
      <c r="P3255" s="72" t="s">
        <v>94</v>
      </c>
      <c r="Q3255" s="43">
        <v>44823</v>
      </c>
      <c r="R3255" s="35">
        <f t="shared" si="521"/>
        <v>0</v>
      </c>
      <c r="S3255" s="35">
        <f t="shared" si="522"/>
        <v>0</v>
      </c>
      <c r="T3255" s="10" t="str">
        <f t="shared" si="516"/>
        <v>Sem - 38</v>
      </c>
      <c r="U3255" s="10" t="str">
        <f t="shared" si="517"/>
        <v>Septembre</v>
      </c>
      <c r="V3255" s="36" t="str">
        <f t="shared" si="523"/>
        <v>2026</v>
      </c>
      <c r="W3255" s="34"/>
      <c r="X3255" s="91">
        <f t="shared" si="518"/>
        <v>0</v>
      </c>
      <c r="Y3255" s="92" t="str">
        <f>VLOOKUP('CM-CIC'!B3186,Annuaire_roster!B:F,4,0)</f>
        <v>HAOUACH Ikram</v>
      </c>
      <c r="Z3255" s="37" t="s">
        <v>110</v>
      </c>
      <c r="AA3255" s="60" t="s">
        <v>39</v>
      </c>
      <c r="AB3255" s="35" t="str">
        <f t="shared" si="524"/>
        <v/>
      </c>
      <c r="AC3255" s="35" t="str">
        <f t="shared" si="525"/>
        <v/>
      </c>
      <c r="AD3255" s="35" t="str">
        <f t="shared" si="526"/>
        <v/>
      </c>
      <c r="AE3255" s="44" t="str">
        <f t="shared" si="527"/>
        <v/>
      </c>
      <c r="AF3255" s="61"/>
      <c r="AG3255" s="45"/>
    </row>
    <row r="3256" spans="1:33" x14ac:dyDescent="0.2">
      <c r="A3256" s="59">
        <f>+VLOOKUP(B3256,Annuaire_roster!B:G,5,0)</f>
        <v>1388</v>
      </c>
      <c r="B3256" s="78" t="s">
        <v>125</v>
      </c>
      <c r="C3256" s="65"/>
      <c r="D3256" s="65" t="s">
        <v>64</v>
      </c>
      <c r="E3256" s="66"/>
      <c r="F3256" s="66" t="s">
        <v>64</v>
      </c>
      <c r="G3256" s="67"/>
      <c r="H3256" s="67"/>
      <c r="I3256" s="68" t="s">
        <v>63</v>
      </c>
      <c r="J3256" s="48"/>
      <c r="K3256" s="69">
        <v>0</v>
      </c>
      <c r="L3256" s="67">
        <v>0</v>
      </c>
      <c r="M3256" s="70">
        <v>0</v>
      </c>
      <c r="N3256" s="34" t="str">
        <f t="shared" si="519"/>
        <v/>
      </c>
      <c r="O3256" s="38">
        <f t="shared" si="520"/>
        <v>0</v>
      </c>
      <c r="P3256" s="72" t="s">
        <v>94</v>
      </c>
      <c r="Q3256" s="43">
        <v>44823</v>
      </c>
      <c r="R3256" s="35">
        <f t="shared" si="521"/>
        <v>0</v>
      </c>
      <c r="S3256" s="35">
        <f t="shared" si="522"/>
        <v>0</v>
      </c>
      <c r="T3256" s="10" t="str">
        <f t="shared" si="516"/>
        <v>Sem - 38</v>
      </c>
      <c r="U3256" s="10" t="str">
        <f t="shared" si="517"/>
        <v>Septembre</v>
      </c>
      <c r="V3256" s="36" t="str">
        <f t="shared" si="523"/>
        <v>2026</v>
      </c>
      <c r="W3256" s="34"/>
      <c r="X3256" s="91">
        <f t="shared" si="518"/>
        <v>0</v>
      </c>
      <c r="Y3256" s="92" t="str">
        <f>VLOOKUP('CM-CIC'!B3187,Annuaire_roster!B:F,4,0)</f>
        <v>OUAQERROUCH Nour-El Houda</v>
      </c>
      <c r="Z3256" s="37" t="s">
        <v>110</v>
      </c>
      <c r="AA3256" s="60" t="s">
        <v>39</v>
      </c>
      <c r="AB3256" s="35" t="str">
        <f t="shared" si="524"/>
        <v/>
      </c>
      <c r="AC3256" s="35" t="str">
        <f t="shared" si="525"/>
        <v/>
      </c>
      <c r="AD3256" s="35" t="str">
        <f t="shared" si="526"/>
        <v/>
      </c>
      <c r="AE3256" s="44" t="str">
        <f t="shared" si="527"/>
        <v/>
      </c>
      <c r="AF3256" s="61"/>
      <c r="AG3256" s="45"/>
    </row>
    <row r="3257" spans="1:33" x14ac:dyDescent="0.2">
      <c r="A3257" s="59">
        <f>+VLOOKUP(B3257,Annuaire_roster!B:G,5,0)</f>
        <v>742</v>
      </c>
      <c r="B3257" s="218" t="s">
        <v>100</v>
      </c>
      <c r="C3257" s="65">
        <v>0.25277777777777782</v>
      </c>
      <c r="D3257" s="65">
        <v>0.25</v>
      </c>
      <c r="E3257" s="71">
        <v>0.66666666666666663</v>
      </c>
      <c r="F3257" s="66">
        <v>0.66666666666666663</v>
      </c>
      <c r="G3257" s="67"/>
      <c r="H3257" s="67"/>
      <c r="I3257" s="152"/>
      <c r="J3257" s="48"/>
      <c r="K3257" s="69"/>
      <c r="L3257" s="67">
        <v>0</v>
      </c>
      <c r="M3257" s="70">
        <v>0</v>
      </c>
      <c r="N3257" s="34">
        <f t="shared" si="519"/>
        <v>0.37499999999999994</v>
      </c>
      <c r="O3257" s="38">
        <f t="shared" si="520"/>
        <v>0.37499999999999994</v>
      </c>
      <c r="P3257" s="72" t="s">
        <v>94</v>
      </c>
      <c r="Q3257" s="43">
        <v>44824</v>
      </c>
      <c r="R3257" s="35">
        <f t="shared" si="521"/>
        <v>0</v>
      </c>
      <c r="S3257" s="35">
        <f t="shared" si="522"/>
        <v>0</v>
      </c>
      <c r="T3257" s="10" t="str">
        <f t="shared" si="516"/>
        <v>Sem - 39</v>
      </c>
      <c r="U3257" s="10" t="str">
        <f t="shared" si="517"/>
        <v>Septembre</v>
      </c>
      <c r="V3257" s="36" t="str">
        <f t="shared" si="523"/>
        <v>2026</v>
      </c>
      <c r="W3257" s="34"/>
      <c r="X3257" s="91">
        <f t="shared" si="518"/>
        <v>0</v>
      </c>
      <c r="Y3257" s="92" t="str">
        <f>VLOOKUP('CM-CIC'!B3188,Annuaire_roster!B:F,4,0)</f>
        <v>OUAQERROUCH Nour-El Houda</v>
      </c>
      <c r="Z3257" s="37" t="s">
        <v>110</v>
      </c>
      <c r="AA3257" s="60" t="s">
        <v>39</v>
      </c>
      <c r="AB3257" s="35" t="str">
        <f t="shared" si="524"/>
        <v/>
      </c>
      <c r="AC3257" s="35" t="str">
        <f t="shared" si="525"/>
        <v/>
      </c>
      <c r="AD3257" s="35" t="str">
        <f t="shared" si="526"/>
        <v/>
      </c>
      <c r="AE3257" s="44" t="str">
        <f t="shared" si="527"/>
        <v/>
      </c>
      <c r="AF3257" s="61"/>
      <c r="AG3257" s="45"/>
    </row>
    <row r="3258" spans="1:33" x14ac:dyDescent="0.2">
      <c r="A3258" s="59">
        <f>+VLOOKUP(B3258,Annuaire_roster!B:G,5,0)</f>
        <v>1170</v>
      </c>
      <c r="B3258" s="218" t="s">
        <v>68</v>
      </c>
      <c r="C3258" s="65">
        <v>0.24722222222222223</v>
      </c>
      <c r="D3258" s="65">
        <v>0.25</v>
      </c>
      <c r="E3258" s="66">
        <v>0.66666666666666663</v>
      </c>
      <c r="F3258" s="66">
        <v>0.66666666666666663</v>
      </c>
      <c r="G3258" s="67"/>
      <c r="H3258" s="67"/>
      <c r="I3258" s="68" t="s">
        <v>63</v>
      </c>
      <c r="J3258" s="48"/>
      <c r="K3258" s="69">
        <v>0</v>
      </c>
      <c r="L3258" s="67">
        <v>0</v>
      </c>
      <c r="M3258" s="70">
        <v>0</v>
      </c>
      <c r="N3258" s="34">
        <f t="shared" si="519"/>
        <v>0.37499999999999994</v>
      </c>
      <c r="O3258" s="38">
        <f t="shared" si="520"/>
        <v>0.37499999999999994</v>
      </c>
      <c r="P3258" s="72" t="s">
        <v>94</v>
      </c>
      <c r="Q3258" s="43">
        <v>44824</v>
      </c>
      <c r="R3258" s="35">
        <f t="shared" si="521"/>
        <v>0</v>
      </c>
      <c r="S3258" s="35">
        <f t="shared" si="522"/>
        <v>0</v>
      </c>
      <c r="T3258" s="10" t="str">
        <f t="shared" si="516"/>
        <v>Sem - 39</v>
      </c>
      <c r="U3258" s="10" t="str">
        <f t="shared" si="517"/>
        <v>Septembre</v>
      </c>
      <c r="V3258" s="36" t="str">
        <f t="shared" si="523"/>
        <v>2026</v>
      </c>
      <c r="W3258" s="34"/>
      <c r="X3258" s="91">
        <f t="shared" si="518"/>
        <v>2.7777777777777679E-3</v>
      </c>
      <c r="Y3258" s="92" t="str">
        <f>VLOOKUP('CM-CIC'!B3189,Annuaire_roster!B:F,4,0)</f>
        <v>OUAQERROUCH Nour-El Houda</v>
      </c>
      <c r="Z3258" s="37" t="s">
        <v>110</v>
      </c>
      <c r="AA3258" s="60" t="s">
        <v>39</v>
      </c>
      <c r="AB3258" s="35" t="str">
        <f t="shared" si="524"/>
        <v/>
      </c>
      <c r="AC3258" s="35" t="str">
        <f t="shared" si="525"/>
        <v/>
      </c>
      <c r="AD3258" s="35" t="str">
        <f t="shared" si="526"/>
        <v/>
      </c>
      <c r="AE3258" s="44" t="str">
        <f t="shared" si="527"/>
        <v/>
      </c>
      <c r="AF3258" s="61"/>
      <c r="AG3258" s="45"/>
    </row>
    <row r="3259" spans="1:33" x14ac:dyDescent="0.2">
      <c r="A3259" s="59">
        <f>+VLOOKUP(B3259,Annuaire_roster!B:G,5,0)</f>
        <v>1498</v>
      </c>
      <c r="B3259" s="218" t="s">
        <v>180</v>
      </c>
      <c r="C3259" s="65">
        <v>0.24930555555555556</v>
      </c>
      <c r="D3259" s="65">
        <v>0.25</v>
      </c>
      <c r="E3259" s="66">
        <v>0.66666666666666663</v>
      </c>
      <c r="F3259" s="66">
        <v>0.66666666666666663</v>
      </c>
      <c r="G3259" s="67"/>
      <c r="H3259" s="67"/>
      <c r="I3259" s="68" t="s">
        <v>63</v>
      </c>
      <c r="J3259" s="67"/>
      <c r="K3259" s="69">
        <v>0</v>
      </c>
      <c r="L3259" s="67">
        <v>0</v>
      </c>
      <c r="M3259" s="70">
        <v>0</v>
      </c>
      <c r="N3259" s="34">
        <f t="shared" si="519"/>
        <v>0.37499999999999994</v>
      </c>
      <c r="O3259" s="38">
        <f t="shared" si="520"/>
        <v>0.37499999999999994</v>
      </c>
      <c r="P3259" s="72" t="s">
        <v>94</v>
      </c>
      <c r="Q3259" s="134">
        <v>44824</v>
      </c>
      <c r="R3259" s="35">
        <f t="shared" si="521"/>
        <v>0</v>
      </c>
      <c r="S3259" s="35">
        <f t="shared" si="522"/>
        <v>0</v>
      </c>
      <c r="T3259" s="10" t="str">
        <f t="shared" si="516"/>
        <v>Sem - 39</v>
      </c>
      <c r="U3259" s="10" t="str">
        <f t="shared" si="517"/>
        <v>Septembre</v>
      </c>
      <c r="V3259" s="36" t="str">
        <f t="shared" si="523"/>
        <v>2026</v>
      </c>
      <c r="W3259" s="34"/>
      <c r="X3259" s="91">
        <f t="shared" si="518"/>
        <v>0</v>
      </c>
      <c r="Y3259" s="92" t="str">
        <f>VLOOKUP('CM-CIC'!B3190,Annuaire_roster!B:F,4,0)</f>
        <v>OUAQERROUCH Nour-El Houda</v>
      </c>
      <c r="Z3259" s="37" t="s">
        <v>110</v>
      </c>
      <c r="AA3259" s="60" t="s">
        <v>39</v>
      </c>
      <c r="AB3259" s="35" t="str">
        <f t="shared" si="524"/>
        <v/>
      </c>
      <c r="AC3259" s="35" t="str">
        <f t="shared" si="525"/>
        <v/>
      </c>
      <c r="AD3259" s="35" t="str">
        <f t="shared" si="526"/>
        <v/>
      </c>
      <c r="AE3259" s="44" t="str">
        <f t="shared" si="527"/>
        <v/>
      </c>
      <c r="AF3259" s="61"/>
      <c r="AG3259" s="45"/>
    </row>
    <row r="3260" spans="1:33" x14ac:dyDescent="0.2">
      <c r="A3260" s="59">
        <f>+VLOOKUP(B3260,Annuaire_roster!B:G,5,0)</f>
        <v>1397</v>
      </c>
      <c r="B3260" s="218" t="s">
        <v>145</v>
      </c>
      <c r="C3260" s="65">
        <v>0.24791666666666667</v>
      </c>
      <c r="D3260" s="65">
        <v>0.25</v>
      </c>
      <c r="E3260" s="66">
        <v>0.66666666666666663</v>
      </c>
      <c r="F3260" s="66">
        <v>0.66666666666666663</v>
      </c>
      <c r="G3260" s="67"/>
      <c r="H3260" s="67"/>
      <c r="I3260" s="68" t="s">
        <v>63</v>
      </c>
      <c r="J3260" s="48"/>
      <c r="K3260" s="69">
        <v>0</v>
      </c>
      <c r="L3260" s="67">
        <v>0</v>
      </c>
      <c r="M3260" s="70">
        <v>0</v>
      </c>
      <c r="N3260" s="34">
        <f t="shared" si="519"/>
        <v>0.37499999999999994</v>
      </c>
      <c r="O3260" s="38">
        <f t="shared" si="520"/>
        <v>0.37499999999999994</v>
      </c>
      <c r="P3260" s="72" t="s">
        <v>94</v>
      </c>
      <c r="Q3260" s="43">
        <v>44824</v>
      </c>
      <c r="R3260" s="35">
        <f t="shared" si="521"/>
        <v>0</v>
      </c>
      <c r="S3260" s="35">
        <f t="shared" si="522"/>
        <v>0</v>
      </c>
      <c r="T3260" s="10" t="str">
        <f t="shared" si="516"/>
        <v>Sem - 39</v>
      </c>
      <c r="U3260" s="10" t="str">
        <f t="shared" si="517"/>
        <v>Septembre</v>
      </c>
      <c r="V3260" s="36" t="str">
        <f t="shared" si="523"/>
        <v>2026</v>
      </c>
      <c r="W3260" s="34"/>
      <c r="X3260" s="91">
        <f t="shared" si="518"/>
        <v>2.0833333333333259E-3</v>
      </c>
      <c r="Y3260" s="92" t="str">
        <f>VLOOKUP('CM-CIC'!B3191,Annuaire_roster!B:F,4,0)</f>
        <v>HAOUACH Ikram</v>
      </c>
      <c r="Z3260" s="37" t="s">
        <v>110</v>
      </c>
      <c r="AA3260" s="60" t="s">
        <v>39</v>
      </c>
      <c r="AB3260" s="35" t="str">
        <f t="shared" si="524"/>
        <v/>
      </c>
      <c r="AC3260" s="35" t="str">
        <f t="shared" si="525"/>
        <v/>
      </c>
      <c r="AD3260" s="35" t="str">
        <f t="shared" si="526"/>
        <v/>
      </c>
      <c r="AE3260" s="44" t="str">
        <f t="shared" si="527"/>
        <v/>
      </c>
      <c r="AF3260" s="61"/>
      <c r="AG3260" s="45"/>
    </row>
    <row r="3261" spans="1:33" x14ac:dyDescent="0.2">
      <c r="A3261" s="59">
        <f>+VLOOKUP(B3261,Annuaire_roster!B:G,5,0)</f>
        <v>397</v>
      </c>
      <c r="B3261" s="218" t="s">
        <v>183</v>
      </c>
      <c r="C3261" s="65">
        <v>0.24930555555555556</v>
      </c>
      <c r="D3261" s="65">
        <v>0.25</v>
      </c>
      <c r="E3261" s="66">
        <v>0.66666666666666663</v>
      </c>
      <c r="F3261" s="66">
        <v>0.66666666666666663</v>
      </c>
      <c r="G3261" s="67"/>
      <c r="H3261" s="67"/>
      <c r="I3261" s="68" t="s">
        <v>63</v>
      </c>
      <c r="J3261" s="48"/>
      <c r="K3261" s="69">
        <v>0</v>
      </c>
      <c r="L3261" s="67">
        <v>0</v>
      </c>
      <c r="M3261" s="70">
        <v>0</v>
      </c>
      <c r="N3261" s="34">
        <f t="shared" si="519"/>
        <v>0.37499999999999994</v>
      </c>
      <c r="O3261" s="38">
        <f t="shared" si="520"/>
        <v>0.37499999999999994</v>
      </c>
      <c r="P3261" s="72" t="s">
        <v>94</v>
      </c>
      <c r="Q3261" s="43">
        <v>44824</v>
      </c>
      <c r="R3261" s="35">
        <f t="shared" si="521"/>
        <v>0</v>
      </c>
      <c r="S3261" s="35">
        <f t="shared" si="522"/>
        <v>0</v>
      </c>
      <c r="T3261" s="10" t="str">
        <f t="shared" si="516"/>
        <v>Sem - 39</v>
      </c>
      <c r="U3261" s="10" t="str">
        <f t="shared" si="517"/>
        <v>Septembre</v>
      </c>
      <c r="V3261" s="36" t="str">
        <f t="shared" si="523"/>
        <v>2026</v>
      </c>
      <c r="W3261" s="34"/>
      <c r="X3261" s="91">
        <f t="shared" si="518"/>
        <v>0</v>
      </c>
      <c r="Y3261" s="92" t="str">
        <f>VLOOKUP('CM-CIC'!B3192,Annuaire_roster!B:F,4,0)</f>
        <v>HAOUACH Ikram</v>
      </c>
      <c r="Z3261" s="37" t="s">
        <v>110</v>
      </c>
      <c r="AA3261" s="60" t="s">
        <v>39</v>
      </c>
      <c r="AB3261" s="35" t="str">
        <f t="shared" si="524"/>
        <v/>
      </c>
      <c r="AC3261" s="35" t="str">
        <f t="shared" si="525"/>
        <v/>
      </c>
      <c r="AD3261" s="35" t="str">
        <f t="shared" si="526"/>
        <v/>
      </c>
      <c r="AE3261" s="44" t="str">
        <f t="shared" si="527"/>
        <v/>
      </c>
      <c r="AF3261" s="61"/>
      <c r="AG3261" s="45"/>
    </row>
    <row r="3262" spans="1:33" x14ac:dyDescent="0.2">
      <c r="A3262" s="59">
        <f>+VLOOKUP(B3262,Annuaire_roster!B:G,5,0)</f>
        <v>364</v>
      </c>
      <c r="B3262" s="218" t="s">
        <v>184</v>
      </c>
      <c r="C3262" s="65">
        <v>0.33333333333333331</v>
      </c>
      <c r="D3262" s="65">
        <v>0.33333333333333331</v>
      </c>
      <c r="E3262" s="66">
        <v>0.75</v>
      </c>
      <c r="F3262" s="66">
        <v>0.75</v>
      </c>
      <c r="G3262" s="67"/>
      <c r="H3262" s="67"/>
      <c r="I3262" s="68" t="s">
        <v>63</v>
      </c>
      <c r="J3262" s="67"/>
      <c r="K3262" s="69">
        <v>0</v>
      </c>
      <c r="L3262" s="67">
        <v>0</v>
      </c>
      <c r="M3262" s="70">
        <v>0</v>
      </c>
      <c r="N3262" s="34">
        <f t="shared" si="519"/>
        <v>0.375</v>
      </c>
      <c r="O3262" s="38">
        <f t="shared" si="520"/>
        <v>0.375</v>
      </c>
      <c r="P3262" s="72" t="s">
        <v>94</v>
      </c>
      <c r="Q3262" s="134">
        <v>44824</v>
      </c>
      <c r="R3262" s="35">
        <f t="shared" si="521"/>
        <v>0</v>
      </c>
      <c r="S3262" s="35">
        <f t="shared" si="522"/>
        <v>0</v>
      </c>
      <c r="T3262" s="10" t="str">
        <f t="shared" si="516"/>
        <v>Sem - 39</v>
      </c>
      <c r="U3262" s="10" t="str">
        <f t="shared" si="517"/>
        <v>Septembre</v>
      </c>
      <c r="V3262" s="36" t="str">
        <f t="shared" si="523"/>
        <v>2026</v>
      </c>
      <c r="W3262" s="34"/>
      <c r="X3262" s="91">
        <f t="shared" si="518"/>
        <v>0</v>
      </c>
      <c r="Y3262" s="92" t="str">
        <f>VLOOKUP('CM-CIC'!B3193,Annuaire_roster!B:F,4,0)</f>
        <v>HAOUACH Ikram</v>
      </c>
      <c r="Z3262" s="37" t="s">
        <v>110</v>
      </c>
      <c r="AA3262" s="60" t="s">
        <v>39</v>
      </c>
      <c r="AB3262" s="35" t="str">
        <f t="shared" si="524"/>
        <v/>
      </c>
      <c r="AC3262" s="35" t="str">
        <f t="shared" si="525"/>
        <v/>
      </c>
      <c r="AD3262" s="35" t="str">
        <f t="shared" si="526"/>
        <v/>
      </c>
      <c r="AE3262" s="44" t="str">
        <f t="shared" si="527"/>
        <v/>
      </c>
      <c r="AF3262" s="61"/>
      <c r="AG3262" s="45"/>
    </row>
    <row r="3263" spans="1:33" x14ac:dyDescent="0.2">
      <c r="A3263" s="59">
        <f>+VLOOKUP(B3263,Annuaire_roster!B:G,5,0)</f>
        <v>1007</v>
      </c>
      <c r="B3263" s="218" t="s">
        <v>103</v>
      </c>
      <c r="C3263" s="73">
        <v>0.33263888888888893</v>
      </c>
      <c r="D3263" s="73">
        <v>0.33333333333333331</v>
      </c>
      <c r="E3263" s="66">
        <v>0.75</v>
      </c>
      <c r="F3263" s="66">
        <v>0.75</v>
      </c>
      <c r="G3263" s="67"/>
      <c r="H3263" s="67"/>
      <c r="I3263" s="107" t="s">
        <v>63</v>
      </c>
      <c r="J3263" s="67"/>
      <c r="K3263" s="69">
        <v>0</v>
      </c>
      <c r="L3263" s="67">
        <v>0</v>
      </c>
      <c r="M3263" s="74">
        <v>0</v>
      </c>
      <c r="N3263" s="34">
        <f t="shared" si="519"/>
        <v>0.375</v>
      </c>
      <c r="O3263" s="38">
        <f t="shared" si="520"/>
        <v>0.375</v>
      </c>
      <c r="P3263" s="77" t="s">
        <v>94</v>
      </c>
      <c r="Q3263" s="153">
        <v>44824</v>
      </c>
      <c r="R3263" s="35">
        <f t="shared" si="521"/>
        <v>0</v>
      </c>
      <c r="S3263" s="35">
        <f t="shared" si="522"/>
        <v>0</v>
      </c>
      <c r="T3263" s="10" t="str">
        <f t="shared" si="516"/>
        <v>Sem - 39</v>
      </c>
      <c r="U3263" s="10" t="str">
        <f t="shared" si="517"/>
        <v>Septembre</v>
      </c>
      <c r="V3263" s="36" t="str">
        <f t="shared" si="523"/>
        <v>2026</v>
      </c>
      <c r="W3263" s="34"/>
      <c r="X3263" s="91">
        <f t="shared" si="518"/>
        <v>0</v>
      </c>
      <c r="Y3263" s="92" t="str">
        <f>VLOOKUP('CM-CIC'!B3194,Annuaire_roster!B:F,4,0)</f>
        <v>OUAQERROUCH Nour-El Houda</v>
      </c>
      <c r="Z3263" s="37" t="s">
        <v>110</v>
      </c>
      <c r="AA3263" s="60" t="s">
        <v>39</v>
      </c>
      <c r="AB3263" s="35" t="str">
        <f t="shared" si="524"/>
        <v/>
      </c>
      <c r="AC3263" s="35" t="str">
        <f t="shared" si="525"/>
        <v/>
      </c>
      <c r="AD3263" s="35" t="str">
        <f t="shared" si="526"/>
        <v/>
      </c>
      <c r="AE3263" s="44" t="str">
        <f t="shared" si="527"/>
        <v/>
      </c>
      <c r="AF3263" s="61"/>
      <c r="AG3263" s="45"/>
    </row>
    <row r="3264" spans="1:33" x14ac:dyDescent="0.2">
      <c r="A3264" s="59">
        <f>+VLOOKUP(B3264,Annuaire_roster!B:G,5,0)</f>
        <v>1009</v>
      </c>
      <c r="B3264" s="218" t="s">
        <v>48</v>
      </c>
      <c r="C3264" s="73">
        <v>0.33333333333333337</v>
      </c>
      <c r="D3264" s="73">
        <v>0.33333333333333331</v>
      </c>
      <c r="E3264" s="66">
        <v>0.75</v>
      </c>
      <c r="F3264" s="66">
        <v>0.75</v>
      </c>
      <c r="G3264" s="67"/>
      <c r="H3264" s="67"/>
      <c r="I3264" s="107" t="s">
        <v>63</v>
      </c>
      <c r="J3264" s="67"/>
      <c r="K3264" s="69">
        <v>0</v>
      </c>
      <c r="L3264" s="67">
        <v>0</v>
      </c>
      <c r="M3264" s="74">
        <v>0</v>
      </c>
      <c r="N3264" s="34">
        <f t="shared" si="519"/>
        <v>0.375</v>
      </c>
      <c r="O3264" s="38">
        <f t="shared" si="520"/>
        <v>0.375</v>
      </c>
      <c r="P3264" s="77" t="s">
        <v>94</v>
      </c>
      <c r="Q3264" s="135">
        <v>44824</v>
      </c>
      <c r="R3264" s="35">
        <f t="shared" si="521"/>
        <v>0</v>
      </c>
      <c r="S3264" s="35">
        <f t="shared" si="522"/>
        <v>0</v>
      </c>
      <c r="T3264" s="10" t="str">
        <f t="shared" si="516"/>
        <v>Sem - 39</v>
      </c>
      <c r="U3264" s="10" t="str">
        <f t="shared" si="517"/>
        <v>Septembre</v>
      </c>
      <c r="V3264" s="36" t="str">
        <f t="shared" si="523"/>
        <v>2026</v>
      </c>
      <c r="W3264" s="34"/>
      <c r="X3264" s="91">
        <f t="shared" si="518"/>
        <v>0</v>
      </c>
      <c r="Y3264" s="92" t="str">
        <f>VLOOKUP('CM-CIC'!B3195,Annuaire_roster!B:F,4,0)</f>
        <v>HAOUACH Ikram</v>
      </c>
      <c r="Z3264" s="37" t="s">
        <v>110</v>
      </c>
      <c r="AA3264" s="60" t="s">
        <v>39</v>
      </c>
      <c r="AB3264" s="35" t="str">
        <f t="shared" si="524"/>
        <v/>
      </c>
      <c r="AC3264" s="35" t="str">
        <f t="shared" si="525"/>
        <v/>
      </c>
      <c r="AD3264" s="35" t="str">
        <f t="shared" si="526"/>
        <v/>
      </c>
      <c r="AE3264" s="44" t="str">
        <f t="shared" si="527"/>
        <v/>
      </c>
      <c r="AF3264" s="61"/>
      <c r="AG3264" s="45"/>
    </row>
    <row r="3265" spans="1:33" x14ac:dyDescent="0.2">
      <c r="A3265" s="59">
        <f>+VLOOKUP(B3265,Annuaire_roster!B:G,5,0)</f>
        <v>971</v>
      </c>
      <c r="B3265" s="218" t="s">
        <v>44</v>
      </c>
      <c r="C3265" s="73">
        <v>0.33333333333333331</v>
      </c>
      <c r="D3265" s="73">
        <v>0.33333333333333331</v>
      </c>
      <c r="E3265" s="66">
        <v>0.75</v>
      </c>
      <c r="F3265" s="66">
        <v>0.75</v>
      </c>
      <c r="G3265" s="67"/>
      <c r="H3265" s="67"/>
      <c r="I3265" s="107" t="s">
        <v>63</v>
      </c>
      <c r="J3265" s="48"/>
      <c r="K3265" s="69">
        <v>0</v>
      </c>
      <c r="L3265" s="67">
        <v>0</v>
      </c>
      <c r="M3265" s="74">
        <v>0</v>
      </c>
      <c r="N3265" s="34">
        <f t="shared" si="519"/>
        <v>0.375</v>
      </c>
      <c r="O3265" s="38">
        <f t="shared" si="520"/>
        <v>0.375</v>
      </c>
      <c r="P3265" s="77" t="s">
        <v>94</v>
      </c>
      <c r="Q3265" s="135">
        <v>44824</v>
      </c>
      <c r="R3265" s="35">
        <f t="shared" si="521"/>
        <v>0</v>
      </c>
      <c r="S3265" s="35">
        <f t="shared" si="522"/>
        <v>0</v>
      </c>
      <c r="T3265" s="10" t="str">
        <f t="shared" si="516"/>
        <v>Sem - 39</v>
      </c>
      <c r="U3265" s="10" t="str">
        <f t="shared" si="517"/>
        <v>Septembre</v>
      </c>
      <c r="V3265" s="36" t="str">
        <f t="shared" si="523"/>
        <v>2026</v>
      </c>
      <c r="W3265" s="34"/>
      <c r="X3265" s="91">
        <f t="shared" si="518"/>
        <v>0</v>
      </c>
      <c r="Y3265" s="92" t="str">
        <f>VLOOKUP('CM-CIC'!B3196,Annuaire_roster!B:F,4,0)</f>
        <v>HAOUACH Ikram</v>
      </c>
      <c r="Z3265" s="37" t="s">
        <v>110</v>
      </c>
      <c r="AA3265" s="60" t="s">
        <v>39</v>
      </c>
      <c r="AB3265" s="35" t="str">
        <f t="shared" si="524"/>
        <v/>
      </c>
      <c r="AC3265" s="35" t="str">
        <f t="shared" si="525"/>
        <v/>
      </c>
      <c r="AD3265" s="35" t="str">
        <f t="shared" si="526"/>
        <v/>
      </c>
      <c r="AE3265" s="44" t="str">
        <f t="shared" si="527"/>
        <v/>
      </c>
      <c r="AF3265" s="61"/>
      <c r="AG3265" s="45"/>
    </row>
    <row r="3266" spans="1:33" x14ac:dyDescent="0.2">
      <c r="A3266" s="59">
        <f>+VLOOKUP(B3266,Annuaire_roster!B:G,5,0)</f>
        <v>952</v>
      </c>
      <c r="B3266" s="218" t="s">
        <v>101</v>
      </c>
      <c r="C3266" s="73">
        <v>0.33263888888888893</v>
      </c>
      <c r="D3266" s="73">
        <v>0.33333333333333331</v>
      </c>
      <c r="E3266" s="66">
        <v>0.75</v>
      </c>
      <c r="F3266" s="66">
        <v>0.75</v>
      </c>
      <c r="G3266" s="67"/>
      <c r="H3266" s="67"/>
      <c r="I3266" s="107" t="s">
        <v>63</v>
      </c>
      <c r="J3266" s="48"/>
      <c r="K3266" s="69">
        <v>0</v>
      </c>
      <c r="L3266" s="67">
        <v>0</v>
      </c>
      <c r="M3266" s="74">
        <v>0</v>
      </c>
      <c r="N3266" s="34">
        <f t="shared" si="519"/>
        <v>0.375</v>
      </c>
      <c r="O3266" s="38">
        <f t="shared" si="520"/>
        <v>0.375</v>
      </c>
      <c r="P3266" s="77" t="s">
        <v>94</v>
      </c>
      <c r="Q3266" s="135">
        <v>44824</v>
      </c>
      <c r="R3266" s="35">
        <f t="shared" si="521"/>
        <v>0</v>
      </c>
      <c r="S3266" s="35">
        <f t="shared" si="522"/>
        <v>0</v>
      </c>
      <c r="T3266" s="10" t="str">
        <f t="shared" ref="T3266:T3329" si="528">"Sem - "&amp;WEEKNUM(Q3266,21)</f>
        <v>Sem - 39</v>
      </c>
      <c r="U3266" s="10" t="str">
        <f t="shared" ref="U3266:U3329" si="529">PROPER(TEXT(Q3266,"mmmm"))</f>
        <v>Septembre</v>
      </c>
      <c r="V3266" s="36" t="str">
        <f t="shared" si="523"/>
        <v>2026</v>
      </c>
      <c r="W3266" s="34"/>
      <c r="X3266" s="91">
        <f t="shared" ref="X3266:X3329" si="530">IFERROR(IF(M3266="Abs",0,IF((D3266-C3266+E3266-F3266)&lt;0.000694444444444444,0,(D3266-C3266+E3266-F3266))),0)</f>
        <v>0</v>
      </c>
      <c r="Y3266" s="92" t="str">
        <f>VLOOKUP('CM-CIC'!B3197,Annuaire_roster!B:F,4,0)</f>
        <v>OUAQERROUCH Nour-El Houda</v>
      </c>
      <c r="Z3266" s="37" t="s">
        <v>110</v>
      </c>
      <c r="AA3266" s="60" t="s">
        <v>39</v>
      </c>
      <c r="AB3266" s="35" t="str">
        <f t="shared" si="524"/>
        <v/>
      </c>
      <c r="AC3266" s="35" t="str">
        <f t="shared" si="525"/>
        <v/>
      </c>
      <c r="AD3266" s="35" t="str">
        <f t="shared" si="526"/>
        <v/>
      </c>
      <c r="AE3266" s="44" t="str">
        <f t="shared" si="527"/>
        <v/>
      </c>
      <c r="AF3266" s="61"/>
      <c r="AG3266" s="45"/>
    </row>
    <row r="3267" spans="1:33" x14ac:dyDescent="0.2">
      <c r="A3267" s="59">
        <f>+VLOOKUP(B3267,Annuaire_roster!B:G,5,0)</f>
        <v>1192</v>
      </c>
      <c r="B3267" s="218" t="s">
        <v>159</v>
      </c>
      <c r="C3267" s="73">
        <v>0.33263888888888893</v>
      </c>
      <c r="D3267" s="73">
        <v>0.33333333333333331</v>
      </c>
      <c r="E3267" s="66">
        <v>0.75</v>
      </c>
      <c r="F3267" s="66">
        <v>0.75</v>
      </c>
      <c r="G3267" s="67"/>
      <c r="H3267" s="67"/>
      <c r="I3267" s="107" t="s">
        <v>63</v>
      </c>
      <c r="J3267" s="67"/>
      <c r="K3267" s="69">
        <v>0</v>
      </c>
      <c r="L3267" s="67">
        <v>0</v>
      </c>
      <c r="M3267" s="74">
        <v>0</v>
      </c>
      <c r="N3267" s="34">
        <f t="shared" si="519"/>
        <v>0.375</v>
      </c>
      <c r="O3267" s="38">
        <f t="shared" si="520"/>
        <v>0.375</v>
      </c>
      <c r="P3267" s="77" t="s">
        <v>94</v>
      </c>
      <c r="Q3267" s="153">
        <v>44824</v>
      </c>
      <c r="R3267" s="35">
        <f t="shared" si="521"/>
        <v>0</v>
      </c>
      <c r="S3267" s="35">
        <f t="shared" si="522"/>
        <v>0</v>
      </c>
      <c r="T3267" s="10" t="str">
        <f t="shared" si="528"/>
        <v>Sem - 39</v>
      </c>
      <c r="U3267" s="10" t="str">
        <f t="shared" si="529"/>
        <v>Septembre</v>
      </c>
      <c r="V3267" s="36" t="str">
        <f t="shared" si="523"/>
        <v>2026</v>
      </c>
      <c r="W3267" s="34"/>
      <c r="X3267" s="91">
        <f t="shared" si="530"/>
        <v>0</v>
      </c>
      <c r="Y3267" s="92" t="str">
        <f>VLOOKUP('CM-CIC'!B3198,Annuaire_roster!B:F,4,0)</f>
        <v>HAOUACH Ikram</v>
      </c>
      <c r="Z3267" s="37" t="s">
        <v>110</v>
      </c>
      <c r="AA3267" s="60" t="s">
        <v>39</v>
      </c>
      <c r="AB3267" s="35" t="str">
        <f t="shared" si="524"/>
        <v/>
      </c>
      <c r="AC3267" s="35" t="str">
        <f t="shared" si="525"/>
        <v/>
      </c>
      <c r="AD3267" s="35" t="str">
        <f t="shared" si="526"/>
        <v/>
      </c>
      <c r="AE3267" s="44" t="str">
        <f t="shared" si="527"/>
        <v/>
      </c>
      <c r="AF3267" s="61"/>
      <c r="AG3267" s="45"/>
    </row>
    <row r="3268" spans="1:33" x14ac:dyDescent="0.2">
      <c r="A3268" s="59">
        <f>+VLOOKUP(B3268,Annuaire_roster!B:G,5,0)</f>
        <v>1396</v>
      </c>
      <c r="B3268" s="218" t="s">
        <v>143</v>
      </c>
      <c r="C3268" s="73">
        <v>0.37430555555555556</v>
      </c>
      <c r="D3268" s="73">
        <v>0.33333333333333331</v>
      </c>
      <c r="E3268" s="66">
        <v>0.75</v>
      </c>
      <c r="F3268" s="66">
        <v>0.75</v>
      </c>
      <c r="G3268" s="67"/>
      <c r="H3268" s="67"/>
      <c r="I3268" s="107">
        <v>4.0972222222222243E-2</v>
      </c>
      <c r="J3268" s="67"/>
      <c r="K3268" s="69">
        <v>4.0972222222222243E-2</v>
      </c>
      <c r="L3268" s="67">
        <v>0</v>
      </c>
      <c r="M3268" s="74">
        <v>0</v>
      </c>
      <c r="N3268" s="34">
        <f t="shared" si="519"/>
        <v>0.33402777777777776</v>
      </c>
      <c r="O3268" s="38">
        <f t="shared" si="520"/>
        <v>0.375</v>
      </c>
      <c r="P3268" s="77" t="s">
        <v>94</v>
      </c>
      <c r="Q3268" s="153">
        <v>44824</v>
      </c>
      <c r="R3268" s="35">
        <f t="shared" si="521"/>
        <v>0</v>
      </c>
      <c r="S3268" s="35">
        <f t="shared" si="522"/>
        <v>4.0972222222222243E-2</v>
      </c>
      <c r="T3268" s="10" t="str">
        <f t="shared" si="528"/>
        <v>Sem - 39</v>
      </c>
      <c r="U3268" s="10" t="str">
        <f t="shared" si="529"/>
        <v>Septembre</v>
      </c>
      <c r="V3268" s="36" t="str">
        <f t="shared" si="523"/>
        <v>2026</v>
      </c>
      <c r="W3268" s="34"/>
      <c r="X3268" s="91">
        <f t="shared" si="530"/>
        <v>0</v>
      </c>
      <c r="Y3268" s="92" t="str">
        <f>VLOOKUP('CM-CIC'!B3199,Annuaire_roster!B:F,4,0)</f>
        <v>HAOUACH Ikram</v>
      </c>
      <c r="Z3268" s="37" t="s">
        <v>110</v>
      </c>
      <c r="AA3268" s="60" t="s">
        <v>39</v>
      </c>
      <c r="AB3268" s="35" t="str">
        <f t="shared" si="524"/>
        <v/>
      </c>
      <c r="AC3268" s="35" t="str">
        <f t="shared" si="525"/>
        <v/>
      </c>
      <c r="AD3268" s="35" t="str">
        <f t="shared" si="526"/>
        <v/>
      </c>
      <c r="AE3268" s="44" t="str">
        <f t="shared" si="527"/>
        <v/>
      </c>
      <c r="AF3268" s="61"/>
      <c r="AG3268" s="45"/>
    </row>
    <row r="3269" spans="1:33" x14ac:dyDescent="0.2">
      <c r="A3269" s="59">
        <f>+VLOOKUP(B3269,Annuaire_roster!B:G,5,0)</f>
        <v>1442</v>
      </c>
      <c r="B3269" s="218" t="s">
        <v>152</v>
      </c>
      <c r="C3269" s="73">
        <v>0.32916666666666666</v>
      </c>
      <c r="D3269" s="73">
        <v>0.33333333333333331</v>
      </c>
      <c r="E3269" s="66">
        <v>0.75</v>
      </c>
      <c r="F3269" s="66">
        <v>0.75</v>
      </c>
      <c r="G3269" s="67"/>
      <c r="H3269" s="67"/>
      <c r="I3269" s="107" t="s">
        <v>63</v>
      </c>
      <c r="J3269" s="67"/>
      <c r="K3269" s="69">
        <v>0</v>
      </c>
      <c r="L3269" s="67">
        <v>0</v>
      </c>
      <c r="M3269" s="74">
        <v>0</v>
      </c>
      <c r="N3269" s="34">
        <f t="shared" si="519"/>
        <v>0.375</v>
      </c>
      <c r="O3269" s="38">
        <f t="shared" si="520"/>
        <v>0.375</v>
      </c>
      <c r="P3269" s="77" t="s">
        <v>94</v>
      </c>
      <c r="Q3269" s="135">
        <v>44824</v>
      </c>
      <c r="R3269" s="35">
        <f t="shared" si="521"/>
        <v>0</v>
      </c>
      <c r="S3269" s="35">
        <f t="shared" si="522"/>
        <v>0</v>
      </c>
      <c r="T3269" s="10" t="str">
        <f t="shared" si="528"/>
        <v>Sem - 39</v>
      </c>
      <c r="U3269" s="10" t="str">
        <f t="shared" si="529"/>
        <v>Septembre</v>
      </c>
      <c r="V3269" s="36" t="str">
        <f t="shared" si="523"/>
        <v>2026</v>
      </c>
      <c r="W3269" s="34"/>
      <c r="X3269" s="91">
        <f t="shared" si="530"/>
        <v>4.1666666666666519E-3</v>
      </c>
      <c r="Y3269" s="92" t="str">
        <f>VLOOKUP('CM-CIC'!B3200,Annuaire_roster!B:F,4,0)</f>
        <v>HAOUACH Ikram</v>
      </c>
      <c r="Z3269" s="37" t="s">
        <v>110</v>
      </c>
      <c r="AA3269" s="60" t="s">
        <v>39</v>
      </c>
      <c r="AB3269" s="35" t="str">
        <f t="shared" si="524"/>
        <v/>
      </c>
      <c r="AC3269" s="35" t="str">
        <f t="shared" si="525"/>
        <v/>
      </c>
      <c r="AD3269" s="35" t="str">
        <f t="shared" si="526"/>
        <v/>
      </c>
      <c r="AE3269" s="44" t="str">
        <f t="shared" si="527"/>
        <v/>
      </c>
      <c r="AF3269" s="61"/>
      <c r="AG3269" s="45"/>
    </row>
    <row r="3270" spans="1:33" x14ac:dyDescent="0.2">
      <c r="A3270" s="59">
        <f>+VLOOKUP(B3270,Annuaire_roster!B:G,5,0)</f>
        <v>1444</v>
      </c>
      <c r="B3270" s="218" t="s">
        <v>153</v>
      </c>
      <c r="C3270" s="73">
        <v>0.33194444444444449</v>
      </c>
      <c r="D3270" s="73">
        <v>0.33333333333333331</v>
      </c>
      <c r="E3270" s="66">
        <v>0.75</v>
      </c>
      <c r="F3270" s="66">
        <v>0.75</v>
      </c>
      <c r="G3270" s="67"/>
      <c r="H3270" s="67"/>
      <c r="I3270" s="107" t="s">
        <v>63</v>
      </c>
      <c r="J3270" s="48"/>
      <c r="K3270" s="69">
        <v>0</v>
      </c>
      <c r="L3270" s="67">
        <v>0</v>
      </c>
      <c r="M3270" s="74">
        <v>0</v>
      </c>
      <c r="N3270" s="34">
        <f t="shared" si="519"/>
        <v>0.375</v>
      </c>
      <c r="O3270" s="38">
        <f t="shared" si="520"/>
        <v>0.375</v>
      </c>
      <c r="P3270" s="77" t="s">
        <v>94</v>
      </c>
      <c r="Q3270" s="135">
        <v>44824</v>
      </c>
      <c r="R3270" s="35">
        <f t="shared" si="521"/>
        <v>0</v>
      </c>
      <c r="S3270" s="35">
        <f t="shared" si="522"/>
        <v>0</v>
      </c>
      <c r="T3270" s="10" t="str">
        <f t="shared" si="528"/>
        <v>Sem - 39</v>
      </c>
      <c r="U3270" s="10" t="str">
        <f t="shared" si="529"/>
        <v>Septembre</v>
      </c>
      <c r="V3270" s="36" t="str">
        <f t="shared" si="523"/>
        <v>2026</v>
      </c>
      <c r="W3270" s="34"/>
      <c r="X3270" s="91">
        <f t="shared" si="530"/>
        <v>1.388888888888884E-3</v>
      </c>
      <c r="Y3270" s="92" t="str">
        <f>VLOOKUP('CM-CIC'!B3201,Annuaire_roster!B:F,4,0)</f>
        <v>OUAQERROUCH Nour-El Houda</v>
      </c>
      <c r="Z3270" s="37" t="s">
        <v>110</v>
      </c>
      <c r="AA3270" s="60" t="s">
        <v>39</v>
      </c>
      <c r="AB3270" s="35" t="str">
        <f t="shared" si="524"/>
        <v/>
      </c>
      <c r="AC3270" s="35" t="str">
        <f t="shared" si="525"/>
        <v/>
      </c>
      <c r="AD3270" s="35" t="str">
        <f t="shared" si="526"/>
        <v/>
      </c>
      <c r="AE3270" s="44" t="str">
        <f t="shared" si="527"/>
        <v/>
      </c>
      <c r="AF3270" s="61"/>
      <c r="AG3270" s="45"/>
    </row>
    <row r="3271" spans="1:33" x14ac:dyDescent="0.2">
      <c r="A3271" s="59">
        <f>+VLOOKUP(B3271,Annuaire_roster!B:G,5,0)</f>
        <v>1443</v>
      </c>
      <c r="B3271" s="218" t="s">
        <v>154</v>
      </c>
      <c r="C3271" s="73">
        <v>0.33819444444444446</v>
      </c>
      <c r="D3271" s="73">
        <v>0.33333333333333331</v>
      </c>
      <c r="E3271" s="71">
        <v>0.75</v>
      </c>
      <c r="F3271" s="66">
        <v>0.75</v>
      </c>
      <c r="G3271" s="67"/>
      <c r="H3271" s="67"/>
      <c r="I3271" s="108"/>
      <c r="J3271" s="67"/>
      <c r="K3271" s="69"/>
      <c r="L3271" s="107">
        <v>0</v>
      </c>
      <c r="M3271" s="74">
        <v>0</v>
      </c>
      <c r="N3271" s="34">
        <f t="shared" si="519"/>
        <v>0.375</v>
      </c>
      <c r="O3271" s="38">
        <f t="shared" si="520"/>
        <v>0.375</v>
      </c>
      <c r="P3271" s="77" t="s">
        <v>94</v>
      </c>
      <c r="Q3271" s="135">
        <v>44824</v>
      </c>
      <c r="R3271" s="35">
        <f t="shared" si="521"/>
        <v>0</v>
      </c>
      <c r="S3271" s="35">
        <f t="shared" si="522"/>
        <v>0</v>
      </c>
      <c r="T3271" s="10" t="str">
        <f t="shared" si="528"/>
        <v>Sem - 39</v>
      </c>
      <c r="U3271" s="10" t="str">
        <f t="shared" si="529"/>
        <v>Septembre</v>
      </c>
      <c r="V3271" s="36" t="str">
        <f t="shared" si="523"/>
        <v>2026</v>
      </c>
      <c r="W3271" s="34"/>
      <c r="X3271" s="91">
        <f t="shared" si="530"/>
        <v>0</v>
      </c>
      <c r="Y3271" s="92" t="str">
        <f>VLOOKUP('CM-CIC'!B3202,Annuaire_roster!B:F,4,0)</f>
        <v>OUAQERROUCH Nour-El Houda</v>
      </c>
      <c r="Z3271" s="37" t="s">
        <v>110</v>
      </c>
      <c r="AA3271" s="60" t="s">
        <v>39</v>
      </c>
      <c r="AB3271" s="35" t="str">
        <f t="shared" si="524"/>
        <v/>
      </c>
      <c r="AC3271" s="35" t="str">
        <f t="shared" si="525"/>
        <v/>
      </c>
      <c r="AD3271" s="35" t="str">
        <f t="shared" si="526"/>
        <v/>
      </c>
      <c r="AE3271" s="44" t="str">
        <f t="shared" si="527"/>
        <v/>
      </c>
      <c r="AF3271" s="61"/>
      <c r="AG3271" s="45"/>
    </row>
    <row r="3272" spans="1:33" x14ac:dyDescent="0.2">
      <c r="A3272" s="59">
        <f>+VLOOKUP(B3272,Annuaire_roster!B:G,5,0)</f>
        <v>1469</v>
      </c>
      <c r="B3272" s="218" t="s">
        <v>177</v>
      </c>
      <c r="C3272" s="73">
        <v>0.33263888888888893</v>
      </c>
      <c r="D3272" s="73">
        <v>0.33333333333333331</v>
      </c>
      <c r="E3272" s="66">
        <v>0.75</v>
      </c>
      <c r="F3272" s="66">
        <v>0.75</v>
      </c>
      <c r="G3272" s="67"/>
      <c r="H3272" s="67"/>
      <c r="I3272" s="107" t="s">
        <v>63</v>
      </c>
      <c r="J3272" s="67"/>
      <c r="K3272" s="69">
        <v>0</v>
      </c>
      <c r="L3272" s="67">
        <v>0</v>
      </c>
      <c r="M3272" s="74">
        <v>0</v>
      </c>
      <c r="N3272" s="34">
        <f t="shared" si="519"/>
        <v>0.375</v>
      </c>
      <c r="O3272" s="38">
        <f t="shared" si="520"/>
        <v>0.375</v>
      </c>
      <c r="P3272" s="77" t="s">
        <v>94</v>
      </c>
      <c r="Q3272" s="153">
        <v>44824</v>
      </c>
      <c r="R3272" s="35">
        <f t="shared" si="521"/>
        <v>0</v>
      </c>
      <c r="S3272" s="35">
        <f t="shared" si="522"/>
        <v>0</v>
      </c>
      <c r="T3272" s="10" t="str">
        <f t="shared" si="528"/>
        <v>Sem - 39</v>
      </c>
      <c r="U3272" s="10" t="str">
        <f t="shared" si="529"/>
        <v>Septembre</v>
      </c>
      <c r="V3272" s="36" t="str">
        <f t="shared" si="523"/>
        <v>2026</v>
      </c>
      <c r="W3272" s="34"/>
      <c r="X3272" s="91">
        <f t="shared" si="530"/>
        <v>0</v>
      </c>
      <c r="Y3272" s="92" t="str">
        <f>VLOOKUP('CM-CIC'!B3203,Annuaire_roster!B:F,4,0)</f>
        <v>HAOUACH Ikram</v>
      </c>
      <c r="Z3272" s="37" t="s">
        <v>110</v>
      </c>
      <c r="AA3272" s="60" t="s">
        <v>39</v>
      </c>
      <c r="AB3272" s="35" t="str">
        <f t="shared" si="524"/>
        <v/>
      </c>
      <c r="AC3272" s="35" t="str">
        <f t="shared" si="525"/>
        <v/>
      </c>
      <c r="AD3272" s="35" t="str">
        <f t="shared" si="526"/>
        <v/>
      </c>
      <c r="AE3272" s="44" t="str">
        <f t="shared" si="527"/>
        <v/>
      </c>
      <c r="AF3272" s="61"/>
      <c r="AG3272" s="45"/>
    </row>
    <row r="3273" spans="1:33" x14ac:dyDescent="0.2">
      <c r="A3273" s="59">
        <f>+VLOOKUP(B3273,Annuaire_roster!B:G,5,0)</f>
        <v>669</v>
      </c>
      <c r="B3273" s="218" t="s">
        <v>99</v>
      </c>
      <c r="C3273" s="73">
        <v>0.33194444444444449</v>
      </c>
      <c r="D3273" s="73">
        <v>0.33333333333333331</v>
      </c>
      <c r="E3273" s="66">
        <v>0.75</v>
      </c>
      <c r="F3273" s="66">
        <v>0.75</v>
      </c>
      <c r="G3273" s="67"/>
      <c r="H3273" s="67"/>
      <c r="I3273" s="107" t="s">
        <v>63</v>
      </c>
      <c r="J3273" s="48"/>
      <c r="K3273" s="69">
        <v>0</v>
      </c>
      <c r="L3273" s="67">
        <v>0</v>
      </c>
      <c r="M3273" s="74">
        <v>0</v>
      </c>
      <c r="N3273" s="34">
        <f t="shared" si="519"/>
        <v>0.375</v>
      </c>
      <c r="O3273" s="38">
        <f t="shared" si="520"/>
        <v>0.375</v>
      </c>
      <c r="P3273" s="77" t="s">
        <v>94</v>
      </c>
      <c r="Q3273" s="135">
        <v>44824</v>
      </c>
      <c r="R3273" s="35">
        <f t="shared" si="521"/>
        <v>0</v>
      </c>
      <c r="S3273" s="35">
        <f t="shared" si="522"/>
        <v>0</v>
      </c>
      <c r="T3273" s="10" t="str">
        <f t="shared" si="528"/>
        <v>Sem - 39</v>
      </c>
      <c r="U3273" s="10" t="str">
        <f t="shared" si="529"/>
        <v>Septembre</v>
      </c>
      <c r="V3273" s="36" t="str">
        <f t="shared" si="523"/>
        <v>2026</v>
      </c>
      <c r="W3273" s="34"/>
      <c r="X3273" s="91">
        <f t="shared" si="530"/>
        <v>1.388888888888884E-3</v>
      </c>
      <c r="Y3273" s="92" t="str">
        <f>VLOOKUP('CM-CIC'!B3204,Annuaire_roster!B:F,4,0)</f>
        <v>HAOUACH Ikram</v>
      </c>
      <c r="Z3273" s="37" t="s">
        <v>110</v>
      </c>
      <c r="AA3273" s="60" t="s">
        <v>39</v>
      </c>
      <c r="AB3273" s="35" t="str">
        <f t="shared" si="524"/>
        <v/>
      </c>
      <c r="AC3273" s="35" t="str">
        <f t="shared" si="525"/>
        <v/>
      </c>
      <c r="AD3273" s="35" t="str">
        <f t="shared" si="526"/>
        <v/>
      </c>
      <c r="AE3273" s="44" t="str">
        <f t="shared" si="527"/>
        <v/>
      </c>
      <c r="AF3273" s="61"/>
      <c r="AG3273" s="45"/>
    </row>
    <row r="3274" spans="1:33" x14ac:dyDescent="0.2">
      <c r="A3274" s="59">
        <f>+VLOOKUP(B3274,Annuaire_roster!B:G,5,0)</f>
        <v>1463</v>
      </c>
      <c r="B3274" s="218" t="s">
        <v>163</v>
      </c>
      <c r="C3274" s="73">
        <v>0.34444444444444444</v>
      </c>
      <c r="D3274" s="73">
        <v>0.33333333333333331</v>
      </c>
      <c r="E3274" s="66">
        <v>0.75</v>
      </c>
      <c r="F3274" s="66">
        <v>0.75</v>
      </c>
      <c r="G3274" s="67"/>
      <c r="H3274" s="67"/>
      <c r="I3274" s="107">
        <v>1.1111111111111127E-2</v>
      </c>
      <c r="J3274" s="48"/>
      <c r="K3274" s="69">
        <v>1.1111111111111127E-2</v>
      </c>
      <c r="L3274" s="67">
        <v>0</v>
      </c>
      <c r="M3274" s="74">
        <v>0</v>
      </c>
      <c r="N3274" s="34">
        <f t="shared" si="519"/>
        <v>0.36388888888888887</v>
      </c>
      <c r="O3274" s="38">
        <f t="shared" si="520"/>
        <v>0.375</v>
      </c>
      <c r="P3274" s="77" t="s">
        <v>94</v>
      </c>
      <c r="Q3274" s="135">
        <v>44824</v>
      </c>
      <c r="R3274" s="35">
        <f t="shared" si="521"/>
        <v>0</v>
      </c>
      <c r="S3274" s="35">
        <f t="shared" si="522"/>
        <v>1.1111111111111127E-2</v>
      </c>
      <c r="T3274" s="10" t="str">
        <f t="shared" si="528"/>
        <v>Sem - 39</v>
      </c>
      <c r="U3274" s="10" t="str">
        <f t="shared" si="529"/>
        <v>Septembre</v>
      </c>
      <c r="V3274" s="36" t="str">
        <f t="shared" si="523"/>
        <v>2026</v>
      </c>
      <c r="W3274" s="34"/>
      <c r="X3274" s="91">
        <f t="shared" si="530"/>
        <v>0</v>
      </c>
      <c r="Y3274" s="92" t="str">
        <f>VLOOKUP('CM-CIC'!B3205,Annuaire_roster!B:F,4,0)</f>
        <v>HAOUACH Ikram</v>
      </c>
      <c r="Z3274" s="37" t="s">
        <v>110</v>
      </c>
      <c r="AA3274" s="60" t="s">
        <v>39</v>
      </c>
      <c r="AB3274" s="35" t="str">
        <f t="shared" si="524"/>
        <v/>
      </c>
      <c r="AC3274" s="35" t="str">
        <f t="shared" si="525"/>
        <v/>
      </c>
      <c r="AD3274" s="35" t="str">
        <f t="shared" si="526"/>
        <v/>
      </c>
      <c r="AE3274" s="44" t="str">
        <f t="shared" si="527"/>
        <v/>
      </c>
      <c r="AF3274" s="61"/>
      <c r="AG3274" s="45"/>
    </row>
    <row r="3275" spans="1:33" x14ac:dyDescent="0.2">
      <c r="A3275" s="59">
        <f>+VLOOKUP(B3275,Annuaire_roster!B:G,5,0)</f>
        <v>1145</v>
      </c>
      <c r="B3275" s="218" t="s">
        <v>74</v>
      </c>
      <c r="C3275" s="73">
        <v>0.37847222222222227</v>
      </c>
      <c r="D3275" s="73">
        <v>0.375</v>
      </c>
      <c r="E3275" s="66">
        <v>0.79166666666666663</v>
      </c>
      <c r="F3275" s="66">
        <v>0.79166666666666663</v>
      </c>
      <c r="G3275" s="67"/>
      <c r="H3275" s="67"/>
      <c r="I3275" s="108"/>
      <c r="J3275" s="48"/>
      <c r="K3275" s="69"/>
      <c r="L3275" s="67">
        <v>0</v>
      </c>
      <c r="M3275" s="74">
        <v>0</v>
      </c>
      <c r="N3275" s="34">
        <f t="shared" si="519"/>
        <v>0.37499999999999994</v>
      </c>
      <c r="O3275" s="38">
        <f t="shared" si="520"/>
        <v>0.37499999999999994</v>
      </c>
      <c r="P3275" s="77" t="s">
        <v>94</v>
      </c>
      <c r="Q3275" s="135">
        <v>44824</v>
      </c>
      <c r="R3275" s="35">
        <f t="shared" si="521"/>
        <v>0</v>
      </c>
      <c r="S3275" s="35">
        <f t="shared" si="522"/>
        <v>0</v>
      </c>
      <c r="T3275" s="10" t="str">
        <f t="shared" si="528"/>
        <v>Sem - 39</v>
      </c>
      <c r="U3275" s="10" t="str">
        <f t="shared" si="529"/>
        <v>Septembre</v>
      </c>
      <c r="V3275" s="36" t="str">
        <f t="shared" si="523"/>
        <v>2026</v>
      </c>
      <c r="W3275" s="34"/>
      <c r="X3275" s="91">
        <f t="shared" si="530"/>
        <v>0</v>
      </c>
      <c r="Y3275" s="92" t="str">
        <f>VLOOKUP('CM-CIC'!B3206,Annuaire_roster!B:F,4,0)</f>
        <v>HAOUACH Ikram</v>
      </c>
      <c r="Z3275" s="37" t="s">
        <v>110</v>
      </c>
      <c r="AA3275" s="60" t="s">
        <v>39</v>
      </c>
      <c r="AB3275" s="35" t="str">
        <f t="shared" si="524"/>
        <v/>
      </c>
      <c r="AC3275" s="35" t="str">
        <f t="shared" si="525"/>
        <v/>
      </c>
      <c r="AD3275" s="35" t="str">
        <f t="shared" si="526"/>
        <v/>
      </c>
      <c r="AE3275" s="44" t="str">
        <f t="shared" si="527"/>
        <v/>
      </c>
      <c r="AF3275" s="61"/>
      <c r="AG3275" s="45"/>
    </row>
    <row r="3276" spans="1:33" x14ac:dyDescent="0.2">
      <c r="A3276" s="59">
        <f>+VLOOKUP(B3276,Annuaire_roster!B:G,5,0)</f>
        <v>1131</v>
      </c>
      <c r="B3276" s="218" t="s">
        <v>179</v>
      </c>
      <c r="C3276" s="73">
        <v>0.37847222222222227</v>
      </c>
      <c r="D3276" s="73">
        <v>0.375</v>
      </c>
      <c r="E3276" s="66">
        <v>0.79166666666666663</v>
      </c>
      <c r="F3276" s="66">
        <v>0.79166666666666663</v>
      </c>
      <c r="G3276" s="67"/>
      <c r="H3276" s="67"/>
      <c r="I3276" s="108"/>
      <c r="J3276" s="67"/>
      <c r="K3276" s="69"/>
      <c r="L3276" s="67">
        <v>0</v>
      </c>
      <c r="M3276" s="74">
        <v>0</v>
      </c>
      <c r="N3276" s="34">
        <f t="shared" si="519"/>
        <v>0.37499999999999994</v>
      </c>
      <c r="O3276" s="38">
        <f t="shared" si="520"/>
        <v>0.37499999999999994</v>
      </c>
      <c r="P3276" s="77" t="s">
        <v>94</v>
      </c>
      <c r="Q3276" s="153">
        <v>44824</v>
      </c>
      <c r="R3276" s="35">
        <f t="shared" si="521"/>
        <v>0</v>
      </c>
      <c r="S3276" s="35">
        <f t="shared" si="522"/>
        <v>0</v>
      </c>
      <c r="T3276" s="10" t="str">
        <f t="shared" si="528"/>
        <v>Sem - 39</v>
      </c>
      <c r="U3276" s="10" t="str">
        <f t="shared" si="529"/>
        <v>Septembre</v>
      </c>
      <c r="V3276" s="36" t="str">
        <f t="shared" si="523"/>
        <v>2026</v>
      </c>
      <c r="W3276" s="34"/>
      <c r="X3276" s="91">
        <f t="shared" si="530"/>
        <v>0</v>
      </c>
      <c r="Y3276" s="92" t="str">
        <f>VLOOKUP('CM-CIC'!B3207,Annuaire_roster!B:F,4,0)</f>
        <v>HAOUACH Ikram</v>
      </c>
      <c r="Z3276" s="37" t="s">
        <v>110</v>
      </c>
      <c r="AA3276" s="60" t="s">
        <v>39</v>
      </c>
      <c r="AB3276" s="35" t="str">
        <f t="shared" si="524"/>
        <v/>
      </c>
      <c r="AC3276" s="35" t="str">
        <f t="shared" si="525"/>
        <v/>
      </c>
      <c r="AD3276" s="35" t="str">
        <f t="shared" si="526"/>
        <v/>
      </c>
      <c r="AE3276" s="44" t="str">
        <f t="shared" si="527"/>
        <v/>
      </c>
      <c r="AF3276" s="61"/>
      <c r="AG3276" s="45"/>
    </row>
    <row r="3277" spans="1:33" x14ac:dyDescent="0.2">
      <c r="A3277" s="59">
        <f>+VLOOKUP(B3277,Annuaire_roster!B:G,5,0)</f>
        <v>1499</v>
      </c>
      <c r="B3277" s="218" t="s">
        <v>162</v>
      </c>
      <c r="C3277" s="73">
        <v>0.37847222222222227</v>
      </c>
      <c r="D3277" s="73">
        <v>0.375</v>
      </c>
      <c r="E3277" s="66">
        <v>0.79166666666666663</v>
      </c>
      <c r="F3277" s="66">
        <v>0.79166666666666663</v>
      </c>
      <c r="G3277" s="67"/>
      <c r="H3277" s="67"/>
      <c r="I3277" s="108"/>
      <c r="J3277" s="67"/>
      <c r="K3277" s="69"/>
      <c r="L3277" s="67">
        <v>0</v>
      </c>
      <c r="M3277" s="74">
        <v>0</v>
      </c>
      <c r="N3277" s="34">
        <f t="shared" si="519"/>
        <v>0.37499999999999994</v>
      </c>
      <c r="O3277" s="38">
        <f t="shared" si="520"/>
        <v>0.37499999999999994</v>
      </c>
      <c r="P3277" s="77" t="s">
        <v>94</v>
      </c>
      <c r="Q3277" s="153">
        <v>44824</v>
      </c>
      <c r="R3277" s="35">
        <f t="shared" si="521"/>
        <v>0</v>
      </c>
      <c r="S3277" s="35">
        <f t="shared" si="522"/>
        <v>0</v>
      </c>
      <c r="T3277" s="10" t="str">
        <f t="shared" si="528"/>
        <v>Sem - 39</v>
      </c>
      <c r="U3277" s="10" t="str">
        <f t="shared" si="529"/>
        <v>Septembre</v>
      </c>
      <c r="V3277" s="36" t="str">
        <f t="shared" si="523"/>
        <v>2026</v>
      </c>
      <c r="W3277" s="34"/>
      <c r="X3277" s="91">
        <f t="shared" si="530"/>
        <v>0</v>
      </c>
      <c r="Y3277" s="92" t="str">
        <f>VLOOKUP('CM-CIC'!B3208,Annuaire_roster!B:F,4,0)</f>
        <v>OUAQERROUCH Nour-El Houda</v>
      </c>
      <c r="Z3277" s="37" t="s">
        <v>110</v>
      </c>
      <c r="AA3277" s="60" t="s">
        <v>39</v>
      </c>
      <c r="AB3277" s="35" t="str">
        <f t="shared" si="524"/>
        <v/>
      </c>
      <c r="AC3277" s="35" t="str">
        <f t="shared" si="525"/>
        <v/>
      </c>
      <c r="AD3277" s="35" t="str">
        <f t="shared" si="526"/>
        <v/>
      </c>
      <c r="AE3277" s="44" t="str">
        <f t="shared" si="527"/>
        <v/>
      </c>
      <c r="AF3277" s="61"/>
      <c r="AG3277" s="45"/>
    </row>
    <row r="3278" spans="1:33" x14ac:dyDescent="0.2">
      <c r="A3278" s="59">
        <f>+VLOOKUP(B3278,Annuaire_roster!B:G,5,0)</f>
        <v>1485</v>
      </c>
      <c r="B3278" s="218" t="s">
        <v>178</v>
      </c>
      <c r="C3278" s="73">
        <v>0.37152777777777779</v>
      </c>
      <c r="D3278" s="73">
        <v>0.375</v>
      </c>
      <c r="E3278" s="66">
        <v>0.79166666666666663</v>
      </c>
      <c r="F3278" s="66">
        <v>0.79166666666666663</v>
      </c>
      <c r="G3278" s="67"/>
      <c r="H3278" s="67"/>
      <c r="I3278" s="107" t="s">
        <v>63</v>
      </c>
      <c r="J3278" s="48"/>
      <c r="K3278" s="69">
        <v>0</v>
      </c>
      <c r="L3278" s="67">
        <v>0</v>
      </c>
      <c r="M3278" s="74">
        <v>0</v>
      </c>
      <c r="N3278" s="34">
        <f t="shared" si="519"/>
        <v>0.37499999999999994</v>
      </c>
      <c r="O3278" s="38">
        <f t="shared" si="520"/>
        <v>0.37499999999999994</v>
      </c>
      <c r="P3278" s="77" t="s">
        <v>94</v>
      </c>
      <c r="Q3278" s="135">
        <v>44824</v>
      </c>
      <c r="R3278" s="35">
        <f t="shared" si="521"/>
        <v>0</v>
      </c>
      <c r="S3278" s="35">
        <f t="shared" si="522"/>
        <v>0</v>
      </c>
      <c r="T3278" s="10" t="str">
        <f t="shared" si="528"/>
        <v>Sem - 39</v>
      </c>
      <c r="U3278" s="10" t="str">
        <f t="shared" si="529"/>
        <v>Septembre</v>
      </c>
      <c r="V3278" s="36" t="str">
        <f t="shared" si="523"/>
        <v>2026</v>
      </c>
      <c r="W3278" s="34"/>
      <c r="X3278" s="91">
        <f t="shared" si="530"/>
        <v>3.4722222222222099E-3</v>
      </c>
      <c r="Y3278" s="92" t="str">
        <f>VLOOKUP('CM-CIC'!B3209,Annuaire_roster!B:F,4,0)</f>
        <v>HAOUACH Ikram</v>
      </c>
      <c r="Z3278" s="37" t="s">
        <v>110</v>
      </c>
      <c r="AA3278" s="60" t="s">
        <v>39</v>
      </c>
      <c r="AB3278" s="35" t="str">
        <f t="shared" si="524"/>
        <v/>
      </c>
      <c r="AC3278" s="35" t="str">
        <f t="shared" si="525"/>
        <v/>
      </c>
      <c r="AD3278" s="35" t="str">
        <f t="shared" si="526"/>
        <v/>
      </c>
      <c r="AE3278" s="44" t="str">
        <f t="shared" si="527"/>
        <v/>
      </c>
      <c r="AF3278" s="61"/>
      <c r="AG3278" s="45"/>
    </row>
    <row r="3279" spans="1:33" x14ac:dyDescent="0.2">
      <c r="A3279" s="59">
        <f>+VLOOKUP(B3279,Annuaire_roster!B:G,5,0)</f>
        <v>1388</v>
      </c>
      <c r="B3279" s="218" t="s">
        <v>125</v>
      </c>
      <c r="C3279" s="73">
        <v>0.375</v>
      </c>
      <c r="D3279" s="73">
        <v>0.375</v>
      </c>
      <c r="E3279" s="66">
        <v>0.79166666666666663</v>
      </c>
      <c r="F3279" s="66">
        <v>0.79166666666666663</v>
      </c>
      <c r="G3279" s="67"/>
      <c r="H3279" s="67"/>
      <c r="I3279" s="107" t="s">
        <v>63</v>
      </c>
      <c r="J3279" s="67"/>
      <c r="K3279" s="69">
        <v>0</v>
      </c>
      <c r="L3279" s="67">
        <v>0</v>
      </c>
      <c r="M3279" s="74">
        <v>0</v>
      </c>
      <c r="N3279" s="34">
        <f t="shared" si="519"/>
        <v>0.37499999999999994</v>
      </c>
      <c r="O3279" s="38">
        <f t="shared" si="520"/>
        <v>0.37499999999999994</v>
      </c>
      <c r="P3279" s="77" t="s">
        <v>94</v>
      </c>
      <c r="Q3279" s="153">
        <v>44824</v>
      </c>
      <c r="R3279" s="35">
        <f t="shared" si="521"/>
        <v>0</v>
      </c>
      <c r="S3279" s="35">
        <f t="shared" si="522"/>
        <v>0</v>
      </c>
      <c r="T3279" s="10" t="str">
        <f t="shared" si="528"/>
        <v>Sem - 39</v>
      </c>
      <c r="U3279" s="10" t="str">
        <f t="shared" si="529"/>
        <v>Septembre</v>
      </c>
      <c r="V3279" s="36" t="str">
        <f t="shared" si="523"/>
        <v>2026</v>
      </c>
      <c r="W3279" s="34"/>
      <c r="X3279" s="91">
        <f t="shared" si="530"/>
        <v>0</v>
      </c>
      <c r="Y3279" s="92" t="str">
        <f>VLOOKUP('CM-CIC'!B3210,Annuaire_roster!B:F,4,0)</f>
        <v>OUAQERROUCH Nour-El Houda</v>
      </c>
      <c r="Z3279" s="37" t="s">
        <v>110</v>
      </c>
      <c r="AA3279" s="60" t="s">
        <v>39</v>
      </c>
      <c r="AB3279" s="35" t="str">
        <f t="shared" si="524"/>
        <v/>
      </c>
      <c r="AC3279" s="35" t="str">
        <f t="shared" si="525"/>
        <v/>
      </c>
      <c r="AD3279" s="35" t="str">
        <f t="shared" si="526"/>
        <v/>
      </c>
      <c r="AE3279" s="44" t="str">
        <f t="shared" si="527"/>
        <v/>
      </c>
      <c r="AF3279" s="61"/>
      <c r="AG3279" s="45"/>
    </row>
    <row r="3280" spans="1:33" x14ac:dyDescent="0.2">
      <c r="A3280" s="59">
        <f>+VLOOKUP(B3280,Annuaire_roster!B:G,5,0)</f>
        <v>1132</v>
      </c>
      <c r="B3280" s="218" t="s">
        <v>46</v>
      </c>
      <c r="C3280" s="73">
        <v>0.25</v>
      </c>
      <c r="D3280" s="73">
        <v>0.25</v>
      </c>
      <c r="E3280" s="66">
        <v>0.66666666666666663</v>
      </c>
      <c r="F3280" s="66">
        <v>0.66666666666666663</v>
      </c>
      <c r="G3280" s="67"/>
      <c r="H3280" s="67"/>
      <c r="I3280" s="107" t="s">
        <v>63</v>
      </c>
      <c r="J3280" s="48"/>
      <c r="K3280" s="69">
        <v>0</v>
      </c>
      <c r="L3280" s="67">
        <v>0</v>
      </c>
      <c r="M3280" s="74">
        <v>0</v>
      </c>
      <c r="N3280" s="34">
        <f t="shared" si="519"/>
        <v>0.37499999999999994</v>
      </c>
      <c r="O3280" s="38">
        <f t="shared" si="520"/>
        <v>0.37499999999999994</v>
      </c>
      <c r="P3280" s="77" t="s">
        <v>94</v>
      </c>
      <c r="Q3280" s="135">
        <v>44824</v>
      </c>
      <c r="R3280" s="35">
        <f t="shared" si="521"/>
        <v>0</v>
      </c>
      <c r="S3280" s="35">
        <f t="shared" si="522"/>
        <v>0</v>
      </c>
      <c r="T3280" s="10" t="str">
        <f t="shared" si="528"/>
        <v>Sem - 39</v>
      </c>
      <c r="U3280" s="10" t="str">
        <f t="shared" si="529"/>
        <v>Septembre</v>
      </c>
      <c r="V3280" s="36" t="str">
        <f t="shared" si="523"/>
        <v>2026</v>
      </c>
      <c r="W3280" s="34"/>
      <c r="X3280" s="91">
        <f t="shared" si="530"/>
        <v>0</v>
      </c>
      <c r="Y3280" s="92" t="str">
        <f>VLOOKUP('CM-CIC'!B3211,Annuaire_roster!B:F,4,0)</f>
        <v>HAOUACH Ikram</v>
      </c>
      <c r="Z3280" s="37" t="s">
        <v>110</v>
      </c>
      <c r="AA3280" s="60" t="s">
        <v>39</v>
      </c>
      <c r="AB3280" s="35" t="str">
        <f t="shared" si="524"/>
        <v/>
      </c>
      <c r="AC3280" s="35" t="str">
        <f t="shared" si="525"/>
        <v/>
      </c>
      <c r="AD3280" s="35" t="str">
        <f t="shared" si="526"/>
        <v/>
      </c>
      <c r="AE3280" s="44" t="str">
        <f t="shared" si="527"/>
        <v/>
      </c>
      <c r="AF3280" s="61"/>
      <c r="AG3280" s="45"/>
    </row>
    <row r="3281" spans="1:33" x14ac:dyDescent="0.2">
      <c r="A3281" s="59">
        <f>+VLOOKUP(B3281,Annuaire_roster!B:G,5,0)</f>
        <v>1154</v>
      </c>
      <c r="B3281" s="218" t="s">
        <v>70</v>
      </c>
      <c r="C3281" s="73">
        <v>0.25</v>
      </c>
      <c r="D3281" s="73">
        <v>0.25</v>
      </c>
      <c r="E3281" s="66">
        <v>0.66666666666666663</v>
      </c>
      <c r="F3281" s="66">
        <v>0.66666666666666663</v>
      </c>
      <c r="G3281" s="67"/>
      <c r="H3281" s="67"/>
      <c r="I3281" s="107" t="s">
        <v>63</v>
      </c>
      <c r="J3281" s="48"/>
      <c r="K3281" s="69">
        <v>0</v>
      </c>
      <c r="L3281" s="67">
        <v>0</v>
      </c>
      <c r="M3281" s="74">
        <v>0</v>
      </c>
      <c r="N3281" s="34">
        <f t="shared" si="519"/>
        <v>0.37499999999999994</v>
      </c>
      <c r="O3281" s="38">
        <f t="shared" si="520"/>
        <v>0.37499999999999994</v>
      </c>
      <c r="P3281" s="77" t="s">
        <v>94</v>
      </c>
      <c r="Q3281" s="135">
        <v>44824</v>
      </c>
      <c r="R3281" s="35">
        <f t="shared" si="521"/>
        <v>0</v>
      </c>
      <c r="S3281" s="35">
        <f t="shared" si="522"/>
        <v>0</v>
      </c>
      <c r="T3281" s="10" t="str">
        <f t="shared" si="528"/>
        <v>Sem - 39</v>
      </c>
      <c r="U3281" s="10" t="str">
        <f t="shared" si="529"/>
        <v>Septembre</v>
      </c>
      <c r="V3281" s="36" t="str">
        <f t="shared" si="523"/>
        <v>2026</v>
      </c>
      <c r="W3281" s="34"/>
      <c r="X3281" s="91">
        <f t="shared" si="530"/>
        <v>0</v>
      </c>
      <c r="Y3281" s="92" t="str">
        <f>VLOOKUP('CM-CIC'!B3212,Annuaire_roster!B:F,4,0)</f>
        <v>OUAQERROUCH Nour-El Houda</v>
      </c>
      <c r="Z3281" s="37" t="s">
        <v>110</v>
      </c>
      <c r="AA3281" s="60" t="s">
        <v>39</v>
      </c>
      <c r="AB3281" s="35" t="str">
        <f t="shared" si="524"/>
        <v/>
      </c>
      <c r="AC3281" s="35" t="str">
        <f t="shared" si="525"/>
        <v/>
      </c>
      <c r="AD3281" s="35" t="str">
        <f t="shared" si="526"/>
        <v/>
      </c>
      <c r="AE3281" s="44" t="str">
        <f t="shared" si="527"/>
        <v/>
      </c>
      <c r="AF3281" s="61"/>
      <c r="AG3281" s="45"/>
    </row>
    <row r="3282" spans="1:33" x14ac:dyDescent="0.2">
      <c r="A3282" s="59">
        <f>+VLOOKUP(B3282,Annuaire_roster!B:G,5,0)</f>
        <v>1274</v>
      </c>
      <c r="B3282" s="218" t="s">
        <v>160</v>
      </c>
      <c r="C3282" s="73">
        <v>0.25</v>
      </c>
      <c r="D3282" s="73">
        <v>0.25</v>
      </c>
      <c r="E3282" s="66">
        <v>0.66666666666666663</v>
      </c>
      <c r="F3282" s="66">
        <v>0.66666666666666663</v>
      </c>
      <c r="G3282" s="67"/>
      <c r="H3282" s="67"/>
      <c r="I3282" s="107" t="s">
        <v>63</v>
      </c>
      <c r="J3282" s="48"/>
      <c r="K3282" s="69">
        <v>0</v>
      </c>
      <c r="L3282" s="67">
        <v>0</v>
      </c>
      <c r="M3282" s="74">
        <v>0</v>
      </c>
      <c r="N3282" s="34">
        <f t="shared" si="519"/>
        <v>0.37499999999999994</v>
      </c>
      <c r="O3282" s="38">
        <f t="shared" si="520"/>
        <v>0.37499999999999994</v>
      </c>
      <c r="P3282" s="77" t="s">
        <v>94</v>
      </c>
      <c r="Q3282" s="135">
        <v>44824</v>
      </c>
      <c r="R3282" s="35">
        <f t="shared" si="521"/>
        <v>0</v>
      </c>
      <c r="S3282" s="35">
        <f t="shared" si="522"/>
        <v>0</v>
      </c>
      <c r="T3282" s="10" t="str">
        <f t="shared" si="528"/>
        <v>Sem - 39</v>
      </c>
      <c r="U3282" s="10" t="str">
        <f t="shared" si="529"/>
        <v>Septembre</v>
      </c>
      <c r="V3282" s="36" t="str">
        <f t="shared" si="523"/>
        <v>2026</v>
      </c>
      <c r="W3282" s="34"/>
      <c r="X3282" s="91">
        <f t="shared" si="530"/>
        <v>0</v>
      </c>
      <c r="Y3282" s="92" t="str">
        <f>VLOOKUP('CM-CIC'!B3213,Annuaire_roster!B:F,4,0)</f>
        <v>OUAQERROUCH Nour-El Houda</v>
      </c>
      <c r="Z3282" s="37" t="s">
        <v>110</v>
      </c>
      <c r="AA3282" s="60" t="s">
        <v>39</v>
      </c>
      <c r="AB3282" s="35" t="str">
        <f t="shared" si="524"/>
        <v/>
      </c>
      <c r="AC3282" s="35" t="str">
        <f t="shared" si="525"/>
        <v/>
      </c>
      <c r="AD3282" s="35" t="str">
        <f t="shared" si="526"/>
        <v/>
      </c>
      <c r="AE3282" s="44" t="str">
        <f t="shared" si="527"/>
        <v/>
      </c>
      <c r="AF3282" s="61"/>
      <c r="AG3282" s="45"/>
    </row>
    <row r="3283" spans="1:33" x14ac:dyDescent="0.2">
      <c r="A3283" s="59">
        <f>+VLOOKUP(B3283,Annuaire_roster!B:G,5,0)</f>
        <v>1167</v>
      </c>
      <c r="B3283" s="218" t="s">
        <v>71</v>
      </c>
      <c r="C3283" s="73">
        <v>0.25</v>
      </c>
      <c r="D3283" s="73">
        <v>0.25</v>
      </c>
      <c r="E3283" s="66">
        <v>0.66666666666666663</v>
      </c>
      <c r="F3283" s="66">
        <v>0.66666666666666663</v>
      </c>
      <c r="G3283" s="67"/>
      <c r="H3283" s="67"/>
      <c r="I3283" s="107" t="s">
        <v>63</v>
      </c>
      <c r="J3283" s="48"/>
      <c r="K3283" s="69">
        <v>0</v>
      </c>
      <c r="L3283" s="67">
        <v>0</v>
      </c>
      <c r="M3283" s="74">
        <v>0</v>
      </c>
      <c r="N3283" s="34">
        <f t="shared" si="519"/>
        <v>0.37499999999999994</v>
      </c>
      <c r="O3283" s="38">
        <f t="shared" si="520"/>
        <v>0.37499999999999994</v>
      </c>
      <c r="P3283" s="77" t="s">
        <v>94</v>
      </c>
      <c r="Q3283" s="135">
        <v>44824</v>
      </c>
      <c r="R3283" s="35">
        <f t="shared" si="521"/>
        <v>0</v>
      </c>
      <c r="S3283" s="35">
        <f t="shared" si="522"/>
        <v>0</v>
      </c>
      <c r="T3283" s="10" t="str">
        <f t="shared" si="528"/>
        <v>Sem - 39</v>
      </c>
      <c r="U3283" s="10" t="str">
        <f t="shared" si="529"/>
        <v>Septembre</v>
      </c>
      <c r="V3283" s="36" t="str">
        <f t="shared" si="523"/>
        <v>2026</v>
      </c>
      <c r="W3283" s="34"/>
      <c r="X3283" s="91">
        <f t="shared" si="530"/>
        <v>0</v>
      </c>
      <c r="Y3283" s="92" t="str">
        <f>VLOOKUP('CM-CIC'!B3214,Annuaire_roster!B:F,4,0)</f>
        <v>OUAQERROUCH Nour-El Houda</v>
      </c>
      <c r="Z3283" s="37" t="s">
        <v>110</v>
      </c>
      <c r="AA3283" s="60" t="s">
        <v>39</v>
      </c>
      <c r="AB3283" s="35" t="str">
        <f t="shared" si="524"/>
        <v/>
      </c>
      <c r="AC3283" s="35" t="str">
        <f t="shared" si="525"/>
        <v/>
      </c>
      <c r="AD3283" s="35" t="str">
        <f t="shared" si="526"/>
        <v/>
      </c>
      <c r="AE3283" s="44" t="str">
        <f t="shared" si="527"/>
        <v/>
      </c>
      <c r="AF3283" s="61"/>
      <c r="AG3283" s="45"/>
    </row>
    <row r="3284" spans="1:33" x14ac:dyDescent="0.2">
      <c r="A3284" s="59">
        <f>+VLOOKUP(B3284,Annuaire_roster!B:G,5,0)</f>
        <v>1165</v>
      </c>
      <c r="B3284" s="218" t="s">
        <v>66</v>
      </c>
      <c r="C3284" s="73">
        <v>0.25</v>
      </c>
      <c r="D3284" s="73">
        <v>0.25</v>
      </c>
      <c r="E3284" s="66">
        <v>0.66666666666666663</v>
      </c>
      <c r="F3284" s="66">
        <v>0.66666666666666663</v>
      </c>
      <c r="G3284" s="67"/>
      <c r="H3284" s="67"/>
      <c r="I3284" s="107" t="s">
        <v>63</v>
      </c>
      <c r="J3284" s="67"/>
      <c r="K3284" s="69">
        <v>0</v>
      </c>
      <c r="L3284" s="67">
        <v>0</v>
      </c>
      <c r="M3284" s="74">
        <v>0</v>
      </c>
      <c r="N3284" s="34">
        <f t="shared" si="519"/>
        <v>0.37499999999999994</v>
      </c>
      <c r="O3284" s="38">
        <f t="shared" si="520"/>
        <v>0.37499999999999994</v>
      </c>
      <c r="P3284" s="77" t="s">
        <v>94</v>
      </c>
      <c r="Q3284" s="135">
        <v>44824</v>
      </c>
      <c r="R3284" s="35">
        <f t="shared" si="521"/>
        <v>0</v>
      </c>
      <c r="S3284" s="35">
        <f t="shared" si="522"/>
        <v>0</v>
      </c>
      <c r="T3284" s="10" t="str">
        <f t="shared" si="528"/>
        <v>Sem - 39</v>
      </c>
      <c r="U3284" s="10" t="str">
        <f t="shared" si="529"/>
        <v>Septembre</v>
      </c>
      <c r="V3284" s="36" t="str">
        <f t="shared" si="523"/>
        <v>2026</v>
      </c>
      <c r="W3284" s="34"/>
      <c r="X3284" s="91">
        <f t="shared" si="530"/>
        <v>0</v>
      </c>
      <c r="Y3284" s="92" t="str">
        <f>VLOOKUP('CM-CIC'!B3215,Annuaire_roster!B:F,4,0)</f>
        <v>HAOUACH Ikram</v>
      </c>
      <c r="Z3284" s="37" t="s">
        <v>110</v>
      </c>
      <c r="AA3284" s="60" t="s">
        <v>39</v>
      </c>
      <c r="AB3284" s="35" t="str">
        <f t="shared" si="524"/>
        <v/>
      </c>
      <c r="AC3284" s="35" t="str">
        <f t="shared" si="525"/>
        <v/>
      </c>
      <c r="AD3284" s="35" t="str">
        <f t="shared" si="526"/>
        <v/>
      </c>
      <c r="AE3284" s="44" t="str">
        <f t="shared" si="527"/>
        <v/>
      </c>
      <c r="AF3284" s="61"/>
      <c r="AG3284" s="45"/>
    </row>
    <row r="3285" spans="1:33" x14ac:dyDescent="0.2">
      <c r="A3285" s="59">
        <f>+VLOOKUP(B3285,Annuaire_roster!B:G,5,0)</f>
        <v>1008</v>
      </c>
      <c r="B3285" s="218" t="s">
        <v>104</v>
      </c>
      <c r="C3285" s="73"/>
      <c r="D3285" s="73" t="s">
        <v>188</v>
      </c>
      <c r="E3285" s="66"/>
      <c r="F3285" s="66" t="s">
        <v>188</v>
      </c>
      <c r="G3285" s="67"/>
      <c r="H3285" s="67"/>
      <c r="I3285" s="107" t="s">
        <v>63</v>
      </c>
      <c r="J3285" s="67"/>
      <c r="K3285" s="69">
        <v>0</v>
      </c>
      <c r="L3285" s="67">
        <v>0</v>
      </c>
      <c r="M3285" s="74">
        <v>0</v>
      </c>
      <c r="N3285" s="34" t="str">
        <f t="shared" ref="N3285:N3348" si="531">IFERROR(IF(OR(D3285="OFF",D3285="Congé",M3285="Abs",D3285="Congé sans solde",D3285="Férié"),"",IF(O3285-K3285-L3285&gt;O3285,O3285,IF(O3285-K3285-L3285&lt;0,"",O3285-K3285-L3285))),"")</f>
        <v/>
      </c>
      <c r="O3285" s="38">
        <f t="shared" ref="O3285:O3348" si="532">IF(AG3285="2H Pause déjeuner",IF(F3285-D3285-0.0833333333333333&lt;0,F3285-D3285-0.0833333333333333+1,F3285-D3285-0.0833333333333333),IF(OR(AND(F3285="OFF",D3285="OFF"),AND(F3285="Congé",D3285="Congé"),AND(F3285="Congé sans solde",D3285="Congé sans solde"),AND(F3285="Congé spécial",D3285="Congé spécial"),AND(F3285="Férié",D3285="Férié"),AND(F3285="OFF",D3285="Congé"),AND(F3285="OFF",D3285="Congé sans solde"),AND(F3285="OFF",D3285="Congé spécial"),AND(F3285="OFF",D3285="Férié"),AND(F3285="Congé",D3285="OFF"),AND(F3285="Congé",D3285="Congé sans solde"),AND(F3285="Congé",D3285="Congé spécial"),AND(F3285="Congé",D3285="Férié"),AND(F3285="Congé sans solde",D3285="OFF"),AND(F3285="Congé sans solde",D3285="Congé"),AND(F3285="Congé sans solde",D3285="Congé spécial"),AND(F3285="Congé sans solde",D3285="Férié"),AND(F3285="Congé spécial",D3285="OFF"),AND(F3285="Congé spécial",D3285="Congé"),AND(F3285="Congé spécial",D3285="Congé sans solde"),AND(F3285="Congé spécial",D3285="Férié"),AND(F3285="Férié",D3285="OFF"),AND(F3285="Férié",D3285="Congé"),AND(F3285="Férié",D3285="Congé sans solde"),AND(F3285="Férié",D3285="Congé spécial")),0,IF(OR(F3285="OFF",F3285="Congé",F3285="Congé spécial",F3285="Congé sans solde",D3285="OFF",D3285="Congé",D3285="Congé spécial",D3285="Congé sans solde"),0.208333333333334,IF(AND(AG3285="",F3285-D3285&lt;0),("24:00:00"-D3285)+("00:00:00"+F3285)-0.0416666666666667,IF(AND(OR(AG3285="Allaitement",AG3285="Sans déjeuner"),F3285-D3285&lt;0),("24:00:00"-D3285)+("00:00:00"+F3285),IF(AND(AG3285="",F3285-D3285&gt;0.166666666666667),F3285-D3285-0.0416666666666667,IF(AND(OR(AG3285="Allaitement",AG3285="Sans déjeuner"),F3285-D3285&gt;0.166666666666667),F3285-D3285,F3285-D3285)))))))</f>
        <v>0</v>
      </c>
      <c r="P3285" s="77" t="s">
        <v>94</v>
      </c>
      <c r="Q3285" s="153">
        <v>44824</v>
      </c>
      <c r="R3285" s="35">
        <f t="shared" si="521"/>
        <v>0</v>
      </c>
      <c r="S3285" s="35">
        <f t="shared" si="522"/>
        <v>0</v>
      </c>
      <c r="T3285" s="10" t="str">
        <f t="shared" si="528"/>
        <v>Sem - 39</v>
      </c>
      <c r="U3285" s="10" t="str">
        <f t="shared" si="529"/>
        <v>Septembre</v>
      </c>
      <c r="V3285" s="36" t="str">
        <f t="shared" si="523"/>
        <v>2026</v>
      </c>
      <c r="W3285" s="34"/>
      <c r="X3285" s="91">
        <f t="shared" si="530"/>
        <v>0</v>
      </c>
      <c r="Y3285" s="92" t="str">
        <f>VLOOKUP('CM-CIC'!B3216,Annuaire_roster!B:F,4,0)</f>
        <v>HAOUACH Ikram</v>
      </c>
      <c r="Z3285" s="37" t="s">
        <v>110</v>
      </c>
      <c r="AA3285" s="60" t="s">
        <v>39</v>
      </c>
      <c r="AB3285" s="35">
        <f t="shared" si="524"/>
        <v>0.33333333333333298</v>
      </c>
      <c r="AC3285" s="35" t="str">
        <f t="shared" si="525"/>
        <v/>
      </c>
      <c r="AD3285" s="35" t="str">
        <f t="shared" si="526"/>
        <v/>
      </c>
      <c r="AE3285" s="44" t="str">
        <f t="shared" si="527"/>
        <v/>
      </c>
      <c r="AF3285" s="61"/>
      <c r="AG3285" s="45"/>
    </row>
    <row r="3286" spans="1:33" x14ac:dyDescent="0.2">
      <c r="A3286" s="59">
        <f>+VLOOKUP(B3286,Annuaire_roster!B:G,5,0)</f>
        <v>949</v>
      </c>
      <c r="B3286" s="218" t="s">
        <v>102</v>
      </c>
      <c r="C3286" s="73"/>
      <c r="D3286" s="73" t="s">
        <v>188</v>
      </c>
      <c r="E3286" s="66"/>
      <c r="F3286" s="66" t="s">
        <v>188</v>
      </c>
      <c r="G3286" s="67"/>
      <c r="H3286" s="67"/>
      <c r="I3286" s="107" t="s">
        <v>63</v>
      </c>
      <c r="J3286" s="67"/>
      <c r="K3286" s="69">
        <v>0</v>
      </c>
      <c r="L3286" s="67">
        <v>0</v>
      </c>
      <c r="M3286" s="74">
        <v>0</v>
      </c>
      <c r="N3286" s="34" t="str">
        <f t="shared" si="531"/>
        <v/>
      </c>
      <c r="O3286" s="38">
        <f t="shared" si="532"/>
        <v>0</v>
      </c>
      <c r="P3286" s="77" t="s">
        <v>94</v>
      </c>
      <c r="Q3286" s="135">
        <v>44824</v>
      </c>
      <c r="R3286" s="35">
        <f t="shared" si="521"/>
        <v>0</v>
      </c>
      <c r="S3286" s="35">
        <f t="shared" si="522"/>
        <v>0</v>
      </c>
      <c r="T3286" s="10" t="str">
        <f t="shared" si="528"/>
        <v>Sem - 39</v>
      </c>
      <c r="U3286" s="10" t="str">
        <f t="shared" si="529"/>
        <v>Septembre</v>
      </c>
      <c r="V3286" s="36" t="str">
        <f t="shared" si="523"/>
        <v>2026</v>
      </c>
      <c r="W3286" s="34"/>
      <c r="X3286" s="91">
        <f t="shared" si="530"/>
        <v>0</v>
      </c>
      <c r="Y3286" s="92" t="str">
        <f>VLOOKUP('CM-CIC'!B3217,Annuaire_roster!B:F,4,0)</f>
        <v>OUAQERROUCH Nour-El Houda</v>
      </c>
      <c r="Z3286" s="37" t="s">
        <v>110</v>
      </c>
      <c r="AA3286" s="60" t="s">
        <v>39</v>
      </c>
      <c r="AB3286" s="35">
        <f t="shared" si="524"/>
        <v>0.33333333333333298</v>
      </c>
      <c r="AC3286" s="35" t="str">
        <f t="shared" si="525"/>
        <v/>
      </c>
      <c r="AD3286" s="35" t="str">
        <f t="shared" si="526"/>
        <v/>
      </c>
      <c r="AE3286" s="44" t="str">
        <f t="shared" si="527"/>
        <v/>
      </c>
      <c r="AF3286" s="61"/>
      <c r="AG3286" s="45"/>
    </row>
    <row r="3287" spans="1:33" x14ac:dyDescent="0.2">
      <c r="A3287" s="59">
        <f>+VLOOKUP(B3287,Annuaire_roster!B:G,5,0)</f>
        <v>742</v>
      </c>
      <c r="B3287" s="218" t="s">
        <v>100</v>
      </c>
      <c r="C3287" s="73">
        <v>0.25</v>
      </c>
      <c r="D3287" s="73">
        <v>0.25</v>
      </c>
      <c r="E3287" s="66">
        <v>0.66666666666666663</v>
      </c>
      <c r="F3287" s="66">
        <v>0.66666666666666663</v>
      </c>
      <c r="G3287" s="67"/>
      <c r="H3287" s="67"/>
      <c r="I3287" s="107" t="s">
        <v>63</v>
      </c>
      <c r="J3287" s="48"/>
      <c r="K3287" s="69">
        <v>0</v>
      </c>
      <c r="L3287" s="67">
        <v>0</v>
      </c>
      <c r="M3287" s="74">
        <v>0</v>
      </c>
      <c r="N3287" s="34">
        <f t="shared" si="531"/>
        <v>0.37499999999999994</v>
      </c>
      <c r="O3287" s="38">
        <f t="shared" si="532"/>
        <v>0.37499999999999994</v>
      </c>
      <c r="P3287" s="77" t="s">
        <v>94</v>
      </c>
      <c r="Q3287" s="135">
        <v>44825</v>
      </c>
      <c r="R3287" s="35">
        <f t="shared" si="521"/>
        <v>0</v>
      </c>
      <c r="S3287" s="35">
        <f t="shared" si="522"/>
        <v>0</v>
      </c>
      <c r="T3287" s="10" t="str">
        <f t="shared" si="528"/>
        <v>Sem - 39</v>
      </c>
      <c r="U3287" s="10" t="str">
        <f t="shared" si="529"/>
        <v>Septembre</v>
      </c>
      <c r="V3287" s="36" t="str">
        <f t="shared" si="523"/>
        <v>2026</v>
      </c>
      <c r="W3287" s="34"/>
      <c r="X3287" s="91">
        <f t="shared" si="530"/>
        <v>0</v>
      </c>
      <c r="Y3287" s="92" t="str">
        <f>VLOOKUP('CM-CIC'!B3218,Annuaire_roster!B:F,4,0)</f>
        <v>OUAQERROUCH Nour-El Houda</v>
      </c>
      <c r="Z3287" s="37" t="s">
        <v>110</v>
      </c>
      <c r="AA3287" s="60" t="s">
        <v>39</v>
      </c>
      <c r="AB3287" s="35" t="str">
        <f t="shared" si="524"/>
        <v/>
      </c>
      <c r="AC3287" s="35" t="str">
        <f t="shared" si="525"/>
        <v/>
      </c>
      <c r="AD3287" s="35" t="str">
        <f t="shared" si="526"/>
        <v/>
      </c>
      <c r="AE3287" s="44" t="str">
        <f t="shared" si="527"/>
        <v/>
      </c>
      <c r="AF3287" s="61"/>
      <c r="AG3287" s="45"/>
    </row>
    <row r="3288" spans="1:33" x14ac:dyDescent="0.2">
      <c r="A3288" s="59">
        <f>+VLOOKUP(B3288,Annuaire_roster!B:G,5,0)</f>
        <v>1442</v>
      </c>
      <c r="B3288" s="218" t="s">
        <v>152</v>
      </c>
      <c r="C3288" s="73">
        <v>0.24930555555555556</v>
      </c>
      <c r="D3288" s="73">
        <v>0.25</v>
      </c>
      <c r="E3288" s="66">
        <v>0.66666666666666663</v>
      </c>
      <c r="F3288" s="66">
        <v>0.66666666666666663</v>
      </c>
      <c r="G3288" s="67"/>
      <c r="H3288" s="67"/>
      <c r="I3288" s="107" t="s">
        <v>63</v>
      </c>
      <c r="J3288" s="67"/>
      <c r="K3288" s="69">
        <v>0</v>
      </c>
      <c r="L3288" s="67">
        <v>0</v>
      </c>
      <c r="M3288" s="74">
        <v>0</v>
      </c>
      <c r="N3288" s="34">
        <f t="shared" si="531"/>
        <v>0.37499999999999994</v>
      </c>
      <c r="O3288" s="38">
        <f t="shared" si="532"/>
        <v>0.37499999999999994</v>
      </c>
      <c r="P3288" s="77" t="s">
        <v>94</v>
      </c>
      <c r="Q3288" s="153">
        <v>44825</v>
      </c>
      <c r="R3288" s="35">
        <f t="shared" si="521"/>
        <v>0</v>
      </c>
      <c r="S3288" s="35">
        <f t="shared" si="522"/>
        <v>0</v>
      </c>
      <c r="T3288" s="10" t="str">
        <f t="shared" si="528"/>
        <v>Sem - 39</v>
      </c>
      <c r="U3288" s="10" t="str">
        <f t="shared" si="529"/>
        <v>Septembre</v>
      </c>
      <c r="V3288" s="36" t="str">
        <f t="shared" si="523"/>
        <v>2026</v>
      </c>
      <c r="W3288" s="34"/>
      <c r="X3288" s="91">
        <f t="shared" si="530"/>
        <v>0</v>
      </c>
      <c r="Y3288" s="92" t="str">
        <f>VLOOKUP('CM-CIC'!B3219,Annuaire_roster!B:F,4,0)</f>
        <v>OUAQERROUCH Nour-El Houda</v>
      </c>
      <c r="Z3288" s="37" t="s">
        <v>110</v>
      </c>
      <c r="AA3288" s="60" t="s">
        <v>39</v>
      </c>
      <c r="AB3288" s="35" t="str">
        <f t="shared" si="524"/>
        <v/>
      </c>
      <c r="AC3288" s="35" t="str">
        <f t="shared" si="525"/>
        <v/>
      </c>
      <c r="AD3288" s="35" t="str">
        <f t="shared" si="526"/>
        <v/>
      </c>
      <c r="AE3288" s="44" t="str">
        <f t="shared" si="527"/>
        <v/>
      </c>
      <c r="AF3288" s="61"/>
      <c r="AG3288" s="45"/>
    </row>
    <row r="3289" spans="1:33" x14ac:dyDescent="0.2">
      <c r="A3289" s="59">
        <f>+VLOOKUP(B3289,Annuaire_roster!B:G,5,0)</f>
        <v>1498</v>
      </c>
      <c r="B3289" s="218" t="s">
        <v>180</v>
      </c>
      <c r="C3289" s="73">
        <v>0.2590277777777778</v>
      </c>
      <c r="D3289" s="73">
        <v>0.25</v>
      </c>
      <c r="E3289" s="66">
        <v>0.66666666666666663</v>
      </c>
      <c r="F3289" s="66">
        <v>0.66666666666666663</v>
      </c>
      <c r="G3289" s="67"/>
      <c r="H3289" s="67"/>
      <c r="I3289" s="107">
        <v>9.0277777777778012E-3</v>
      </c>
      <c r="J3289" s="48"/>
      <c r="K3289" s="69">
        <v>9.0277777777778012E-3</v>
      </c>
      <c r="L3289" s="67">
        <v>0</v>
      </c>
      <c r="M3289" s="74">
        <v>0</v>
      </c>
      <c r="N3289" s="34">
        <f t="shared" si="531"/>
        <v>0.36597222222222214</v>
      </c>
      <c r="O3289" s="38">
        <f t="shared" si="532"/>
        <v>0.37499999999999994</v>
      </c>
      <c r="P3289" s="77" t="s">
        <v>94</v>
      </c>
      <c r="Q3289" s="135">
        <v>44825</v>
      </c>
      <c r="R3289" s="35">
        <f t="shared" si="521"/>
        <v>0</v>
      </c>
      <c r="S3289" s="35">
        <f t="shared" si="522"/>
        <v>9.0277777777778012E-3</v>
      </c>
      <c r="T3289" s="10" t="str">
        <f t="shared" si="528"/>
        <v>Sem - 39</v>
      </c>
      <c r="U3289" s="10" t="str">
        <f t="shared" si="529"/>
        <v>Septembre</v>
      </c>
      <c r="V3289" s="36" t="str">
        <f t="shared" si="523"/>
        <v>2026</v>
      </c>
      <c r="W3289" s="34"/>
      <c r="X3289" s="91">
        <f t="shared" si="530"/>
        <v>0</v>
      </c>
      <c r="Y3289" s="92" t="str">
        <f>VLOOKUP('CM-CIC'!B3220,Annuaire_roster!B:F,4,0)</f>
        <v>OUAQERROUCH Nour-El Houda</v>
      </c>
      <c r="Z3289" s="37" t="s">
        <v>110</v>
      </c>
      <c r="AA3289" s="60" t="s">
        <v>39</v>
      </c>
      <c r="AB3289" s="35" t="str">
        <f t="shared" si="524"/>
        <v/>
      </c>
      <c r="AC3289" s="35" t="str">
        <f t="shared" si="525"/>
        <v/>
      </c>
      <c r="AD3289" s="35" t="str">
        <f t="shared" si="526"/>
        <v/>
      </c>
      <c r="AE3289" s="44" t="str">
        <f t="shared" si="527"/>
        <v/>
      </c>
      <c r="AF3289" s="61"/>
      <c r="AG3289" s="45"/>
    </row>
    <row r="3290" spans="1:33" x14ac:dyDescent="0.2">
      <c r="A3290" s="59">
        <f>+VLOOKUP(B3290,Annuaire_roster!B:G,5,0)</f>
        <v>1397</v>
      </c>
      <c r="B3290" s="218" t="s">
        <v>145</v>
      </c>
      <c r="C3290" s="73">
        <v>0.24652777777777779</v>
      </c>
      <c r="D3290" s="73">
        <v>0.25</v>
      </c>
      <c r="E3290" s="66">
        <v>0.66666666666666663</v>
      </c>
      <c r="F3290" s="66">
        <v>0.66666666666666663</v>
      </c>
      <c r="G3290" s="67"/>
      <c r="H3290" s="67"/>
      <c r="I3290" s="107" t="s">
        <v>63</v>
      </c>
      <c r="J3290" s="48"/>
      <c r="K3290" s="69">
        <v>0</v>
      </c>
      <c r="L3290" s="67">
        <v>0</v>
      </c>
      <c r="M3290" s="74">
        <v>0</v>
      </c>
      <c r="N3290" s="34">
        <f t="shared" si="531"/>
        <v>0.37499999999999994</v>
      </c>
      <c r="O3290" s="38">
        <f t="shared" si="532"/>
        <v>0.37499999999999994</v>
      </c>
      <c r="P3290" s="77" t="s">
        <v>94</v>
      </c>
      <c r="Q3290" s="135">
        <v>44825</v>
      </c>
      <c r="R3290" s="35">
        <f t="shared" si="521"/>
        <v>0</v>
      </c>
      <c r="S3290" s="35">
        <f t="shared" si="522"/>
        <v>0</v>
      </c>
      <c r="T3290" s="10" t="str">
        <f t="shared" si="528"/>
        <v>Sem - 39</v>
      </c>
      <c r="U3290" s="10" t="str">
        <f t="shared" si="529"/>
        <v>Septembre</v>
      </c>
      <c r="V3290" s="36" t="str">
        <f t="shared" si="523"/>
        <v>2026</v>
      </c>
      <c r="W3290" s="34"/>
      <c r="X3290" s="91">
        <f t="shared" si="530"/>
        <v>3.4722222222222099E-3</v>
      </c>
      <c r="Y3290" s="92" t="str">
        <f>VLOOKUP('CM-CIC'!B3221,Annuaire_roster!B:F,4,0)</f>
        <v>HAOUACH Ikram</v>
      </c>
      <c r="Z3290" s="37" t="s">
        <v>110</v>
      </c>
      <c r="AA3290" s="60" t="s">
        <v>39</v>
      </c>
      <c r="AB3290" s="35" t="str">
        <f t="shared" si="524"/>
        <v/>
      </c>
      <c r="AC3290" s="35" t="str">
        <f t="shared" si="525"/>
        <v/>
      </c>
      <c r="AD3290" s="35" t="str">
        <f t="shared" si="526"/>
        <v/>
      </c>
      <c r="AE3290" s="44" t="str">
        <f t="shared" si="527"/>
        <v/>
      </c>
      <c r="AF3290" s="61"/>
      <c r="AG3290" s="45"/>
    </row>
    <row r="3291" spans="1:33" x14ac:dyDescent="0.2">
      <c r="A3291" s="59">
        <f>+VLOOKUP(B3291,Annuaire_roster!B:G,5,0)</f>
        <v>397</v>
      </c>
      <c r="B3291" s="218" t="s">
        <v>183</v>
      </c>
      <c r="C3291" s="73">
        <v>0.24930555555555556</v>
      </c>
      <c r="D3291" s="73">
        <v>0.25</v>
      </c>
      <c r="E3291" s="66">
        <v>0.66666666666666663</v>
      </c>
      <c r="F3291" s="66">
        <v>0.66666666666666663</v>
      </c>
      <c r="G3291" s="67"/>
      <c r="H3291" s="67"/>
      <c r="I3291" s="107" t="s">
        <v>63</v>
      </c>
      <c r="J3291" s="67"/>
      <c r="K3291" s="69">
        <v>0</v>
      </c>
      <c r="L3291" s="67">
        <v>0</v>
      </c>
      <c r="M3291" s="74">
        <v>0</v>
      </c>
      <c r="N3291" s="34">
        <f t="shared" si="531"/>
        <v>0.37499999999999994</v>
      </c>
      <c r="O3291" s="38">
        <f t="shared" si="532"/>
        <v>0.37499999999999994</v>
      </c>
      <c r="P3291" s="77" t="s">
        <v>94</v>
      </c>
      <c r="Q3291" s="153">
        <v>44825</v>
      </c>
      <c r="R3291" s="35">
        <f t="shared" si="521"/>
        <v>0</v>
      </c>
      <c r="S3291" s="35">
        <f t="shared" si="522"/>
        <v>0</v>
      </c>
      <c r="T3291" s="10" t="str">
        <f t="shared" si="528"/>
        <v>Sem - 39</v>
      </c>
      <c r="U3291" s="10" t="str">
        <f t="shared" si="529"/>
        <v>Septembre</v>
      </c>
      <c r="V3291" s="36" t="str">
        <f t="shared" si="523"/>
        <v>2026</v>
      </c>
      <c r="W3291" s="34"/>
      <c r="X3291" s="91">
        <f t="shared" si="530"/>
        <v>0</v>
      </c>
      <c r="Y3291" s="92" t="str">
        <f>VLOOKUP('CM-CIC'!B3222,Annuaire_roster!B:F,4,0)</f>
        <v>OUAQERROUCH Nour-El Houda</v>
      </c>
      <c r="Z3291" s="37" t="s">
        <v>110</v>
      </c>
      <c r="AA3291" s="60" t="s">
        <v>39</v>
      </c>
      <c r="AB3291" s="35" t="str">
        <f t="shared" si="524"/>
        <v/>
      </c>
      <c r="AC3291" s="35" t="str">
        <f t="shared" si="525"/>
        <v/>
      </c>
      <c r="AD3291" s="35" t="str">
        <f t="shared" si="526"/>
        <v/>
      </c>
      <c r="AE3291" s="44" t="str">
        <f t="shared" si="527"/>
        <v/>
      </c>
      <c r="AF3291" s="61"/>
      <c r="AG3291" s="45"/>
    </row>
    <row r="3292" spans="1:33" x14ac:dyDescent="0.2">
      <c r="A3292" s="59">
        <f>+VLOOKUP(B3292,Annuaire_roster!B:G,5,0)</f>
        <v>1007</v>
      </c>
      <c r="B3292" s="218" t="s">
        <v>103</v>
      </c>
      <c r="C3292" s="73">
        <v>0.33263888888888887</v>
      </c>
      <c r="D3292" s="73">
        <v>0.33333333333333331</v>
      </c>
      <c r="E3292" s="66">
        <v>0.75</v>
      </c>
      <c r="F3292" s="66">
        <v>0.75</v>
      </c>
      <c r="G3292" s="67"/>
      <c r="H3292" s="67"/>
      <c r="I3292" s="107" t="s">
        <v>63</v>
      </c>
      <c r="J3292" s="67"/>
      <c r="K3292" s="69">
        <v>0</v>
      </c>
      <c r="L3292" s="67">
        <v>0</v>
      </c>
      <c r="M3292" s="74">
        <v>0</v>
      </c>
      <c r="N3292" s="34">
        <f t="shared" si="531"/>
        <v>0.375</v>
      </c>
      <c r="O3292" s="38">
        <f t="shared" si="532"/>
        <v>0.375</v>
      </c>
      <c r="P3292" s="77" t="s">
        <v>94</v>
      </c>
      <c r="Q3292" s="153">
        <v>44825</v>
      </c>
      <c r="R3292" s="35">
        <f t="shared" si="521"/>
        <v>0</v>
      </c>
      <c r="S3292" s="35">
        <f t="shared" si="522"/>
        <v>0</v>
      </c>
      <c r="T3292" s="10" t="str">
        <f t="shared" si="528"/>
        <v>Sem - 39</v>
      </c>
      <c r="U3292" s="10" t="str">
        <f t="shared" si="529"/>
        <v>Septembre</v>
      </c>
      <c r="V3292" s="36" t="str">
        <f t="shared" si="523"/>
        <v>2026</v>
      </c>
      <c r="W3292" s="34"/>
      <c r="X3292" s="91">
        <f t="shared" si="530"/>
        <v>0</v>
      </c>
      <c r="Y3292" s="92" t="str">
        <f>VLOOKUP('CM-CIC'!B3223,Annuaire_roster!B:F,4,0)</f>
        <v>HAOUACH Ikram</v>
      </c>
      <c r="Z3292" s="37" t="s">
        <v>110</v>
      </c>
      <c r="AA3292" s="60" t="s">
        <v>39</v>
      </c>
      <c r="AB3292" s="35" t="str">
        <f t="shared" si="524"/>
        <v/>
      </c>
      <c r="AC3292" s="35" t="str">
        <f t="shared" si="525"/>
        <v/>
      </c>
      <c r="AD3292" s="35" t="str">
        <f t="shared" si="526"/>
        <v/>
      </c>
      <c r="AE3292" s="44" t="str">
        <f t="shared" si="527"/>
        <v/>
      </c>
      <c r="AF3292" s="61"/>
      <c r="AG3292" s="45"/>
    </row>
    <row r="3293" spans="1:33" x14ac:dyDescent="0.2">
      <c r="A3293" s="59">
        <f>+VLOOKUP(B3293,Annuaire_roster!B:G,5,0)</f>
        <v>1396</v>
      </c>
      <c r="B3293" s="218" t="s">
        <v>143</v>
      </c>
      <c r="C3293" s="73">
        <v>0.33680555555555558</v>
      </c>
      <c r="D3293" s="73">
        <v>0.33333333333333331</v>
      </c>
      <c r="E3293" s="66">
        <v>0.75</v>
      </c>
      <c r="F3293" s="66">
        <v>0.75</v>
      </c>
      <c r="G3293" s="67"/>
      <c r="H3293" s="67"/>
      <c r="I3293" s="107">
        <v>3.4722222222222654E-3</v>
      </c>
      <c r="J3293" s="67"/>
      <c r="K3293" s="69">
        <v>3.4722222222222654E-3</v>
      </c>
      <c r="L3293" s="67">
        <v>0</v>
      </c>
      <c r="M3293" s="74">
        <v>0</v>
      </c>
      <c r="N3293" s="34">
        <f t="shared" si="531"/>
        <v>0.37152777777777773</v>
      </c>
      <c r="O3293" s="38">
        <f t="shared" si="532"/>
        <v>0.375</v>
      </c>
      <c r="P3293" s="77" t="s">
        <v>94</v>
      </c>
      <c r="Q3293" s="153">
        <v>44825</v>
      </c>
      <c r="R3293" s="35">
        <f t="shared" si="521"/>
        <v>0</v>
      </c>
      <c r="S3293" s="35">
        <f t="shared" si="522"/>
        <v>3.4722222222222654E-3</v>
      </c>
      <c r="T3293" s="10" t="str">
        <f t="shared" si="528"/>
        <v>Sem - 39</v>
      </c>
      <c r="U3293" s="10" t="str">
        <f t="shared" si="529"/>
        <v>Septembre</v>
      </c>
      <c r="V3293" s="36" t="str">
        <f t="shared" si="523"/>
        <v>2026</v>
      </c>
      <c r="W3293" s="34"/>
      <c r="X3293" s="91">
        <f t="shared" si="530"/>
        <v>0</v>
      </c>
      <c r="Y3293" s="92" t="str">
        <f>VLOOKUP('CM-CIC'!B3224,Annuaire_roster!B:F,4,0)</f>
        <v>HAOUACH Ikram</v>
      </c>
      <c r="Z3293" s="37" t="s">
        <v>110</v>
      </c>
      <c r="AA3293" s="60" t="s">
        <v>39</v>
      </c>
      <c r="AB3293" s="35" t="str">
        <f t="shared" si="524"/>
        <v/>
      </c>
      <c r="AC3293" s="35" t="str">
        <f t="shared" si="525"/>
        <v/>
      </c>
      <c r="AD3293" s="35" t="str">
        <f t="shared" si="526"/>
        <v/>
      </c>
      <c r="AE3293" s="44" t="str">
        <f t="shared" si="527"/>
        <v/>
      </c>
      <c r="AF3293" s="61"/>
      <c r="AG3293" s="45"/>
    </row>
    <row r="3294" spans="1:33" x14ac:dyDescent="0.2">
      <c r="A3294" s="59">
        <f>+VLOOKUP(B3294,Annuaire_roster!B:G,5,0)</f>
        <v>1444</v>
      </c>
      <c r="B3294" s="218" t="s">
        <v>153</v>
      </c>
      <c r="C3294" s="73">
        <v>0.33194444444444443</v>
      </c>
      <c r="D3294" s="73">
        <v>0.33333333333333331</v>
      </c>
      <c r="E3294" s="66">
        <v>0.75</v>
      </c>
      <c r="F3294" s="66">
        <v>0.75</v>
      </c>
      <c r="G3294" s="67"/>
      <c r="H3294" s="67"/>
      <c r="I3294" s="107" t="s">
        <v>63</v>
      </c>
      <c r="J3294" s="67"/>
      <c r="K3294" s="69">
        <v>0</v>
      </c>
      <c r="L3294" s="67">
        <v>0</v>
      </c>
      <c r="M3294" s="74">
        <v>0</v>
      </c>
      <c r="N3294" s="34">
        <f t="shared" si="531"/>
        <v>0.375</v>
      </c>
      <c r="O3294" s="38">
        <f t="shared" si="532"/>
        <v>0.375</v>
      </c>
      <c r="P3294" s="77" t="s">
        <v>94</v>
      </c>
      <c r="Q3294" s="153">
        <v>44825</v>
      </c>
      <c r="R3294" s="35">
        <f t="shared" si="521"/>
        <v>0</v>
      </c>
      <c r="S3294" s="35">
        <f t="shared" si="522"/>
        <v>0</v>
      </c>
      <c r="T3294" s="10" t="str">
        <f t="shared" si="528"/>
        <v>Sem - 39</v>
      </c>
      <c r="U3294" s="10" t="str">
        <f t="shared" si="529"/>
        <v>Septembre</v>
      </c>
      <c r="V3294" s="36" t="str">
        <f t="shared" si="523"/>
        <v>2026</v>
      </c>
      <c r="W3294" s="34"/>
      <c r="X3294" s="91">
        <f t="shared" si="530"/>
        <v>1.388888888888884E-3</v>
      </c>
      <c r="Y3294" s="92" t="str">
        <f>VLOOKUP('CM-CIC'!B3225,Annuaire_roster!B:F,4,0)</f>
        <v>OUAQERROUCH Nour-El Houda</v>
      </c>
      <c r="Z3294" s="37" t="s">
        <v>110</v>
      </c>
      <c r="AA3294" s="60" t="s">
        <v>39</v>
      </c>
      <c r="AB3294" s="35" t="str">
        <f t="shared" si="524"/>
        <v/>
      </c>
      <c r="AC3294" s="35" t="str">
        <f t="shared" si="525"/>
        <v/>
      </c>
      <c r="AD3294" s="35" t="str">
        <f t="shared" si="526"/>
        <v/>
      </c>
      <c r="AE3294" s="44" t="str">
        <f t="shared" si="527"/>
        <v/>
      </c>
      <c r="AF3294" s="61"/>
      <c r="AG3294" s="45"/>
    </row>
    <row r="3295" spans="1:33" x14ac:dyDescent="0.2">
      <c r="A3295" s="59">
        <f>+VLOOKUP(B3295,Annuaire_roster!B:G,5,0)</f>
        <v>1443</v>
      </c>
      <c r="B3295" s="218" t="s">
        <v>154</v>
      </c>
      <c r="C3295" s="73">
        <v>0.33333333333333331</v>
      </c>
      <c r="D3295" s="73">
        <v>0.33333333333333331</v>
      </c>
      <c r="E3295" s="66">
        <v>0.75</v>
      </c>
      <c r="F3295" s="66">
        <v>0.75</v>
      </c>
      <c r="G3295" s="67"/>
      <c r="H3295" s="67"/>
      <c r="I3295" s="107" t="s">
        <v>63</v>
      </c>
      <c r="J3295" s="67"/>
      <c r="K3295" s="69"/>
      <c r="L3295" s="67">
        <v>0</v>
      </c>
      <c r="M3295" s="74">
        <v>0</v>
      </c>
      <c r="N3295" s="34">
        <f t="shared" si="531"/>
        <v>0.375</v>
      </c>
      <c r="O3295" s="38">
        <f t="shared" si="532"/>
        <v>0.375</v>
      </c>
      <c r="P3295" s="77" t="s">
        <v>94</v>
      </c>
      <c r="Q3295" s="153">
        <v>44825</v>
      </c>
      <c r="R3295" s="35">
        <f t="shared" si="521"/>
        <v>0</v>
      </c>
      <c r="S3295" s="35">
        <f t="shared" si="522"/>
        <v>0</v>
      </c>
      <c r="T3295" s="10" t="str">
        <f t="shared" si="528"/>
        <v>Sem - 39</v>
      </c>
      <c r="U3295" s="10" t="str">
        <f t="shared" si="529"/>
        <v>Septembre</v>
      </c>
      <c r="V3295" s="36" t="str">
        <f t="shared" si="523"/>
        <v>2026</v>
      </c>
      <c r="W3295" s="34"/>
      <c r="X3295" s="91">
        <f t="shared" si="530"/>
        <v>0</v>
      </c>
      <c r="Y3295" s="92" t="str">
        <f>VLOOKUP('CM-CIC'!B3226,Annuaire_roster!B:F,4,0)</f>
        <v>OUAQERROUCH Nour-El Houda</v>
      </c>
      <c r="Z3295" s="37" t="s">
        <v>110</v>
      </c>
      <c r="AA3295" s="60" t="s">
        <v>39</v>
      </c>
      <c r="AB3295" s="35" t="str">
        <f t="shared" si="524"/>
        <v/>
      </c>
      <c r="AC3295" s="35" t="str">
        <f t="shared" si="525"/>
        <v/>
      </c>
      <c r="AD3295" s="35" t="str">
        <f t="shared" si="526"/>
        <v/>
      </c>
      <c r="AE3295" s="44" t="str">
        <f t="shared" si="527"/>
        <v/>
      </c>
      <c r="AF3295" s="61"/>
      <c r="AG3295" s="45"/>
    </row>
    <row r="3296" spans="1:33" x14ac:dyDescent="0.2">
      <c r="A3296" s="59">
        <f>+VLOOKUP(B3296,Annuaire_roster!B:G,5,0)</f>
        <v>364</v>
      </c>
      <c r="B3296" s="218" t="s">
        <v>184</v>
      </c>
      <c r="C3296" s="73">
        <v>0.33194444444444443</v>
      </c>
      <c r="D3296" s="73">
        <v>0.33333333333333331</v>
      </c>
      <c r="E3296" s="66">
        <v>0.75</v>
      </c>
      <c r="F3296" s="66">
        <v>0.75</v>
      </c>
      <c r="G3296" s="67"/>
      <c r="H3296" s="67"/>
      <c r="I3296" s="107" t="s">
        <v>63</v>
      </c>
      <c r="J3296" s="48"/>
      <c r="K3296" s="69">
        <v>0</v>
      </c>
      <c r="L3296" s="67">
        <v>0</v>
      </c>
      <c r="M3296" s="74">
        <v>0</v>
      </c>
      <c r="N3296" s="34">
        <f t="shared" si="531"/>
        <v>0.375</v>
      </c>
      <c r="O3296" s="38">
        <f t="shared" si="532"/>
        <v>0.375</v>
      </c>
      <c r="P3296" s="77" t="s">
        <v>94</v>
      </c>
      <c r="Q3296" s="135">
        <v>44825</v>
      </c>
      <c r="R3296" s="35">
        <f t="shared" si="521"/>
        <v>0</v>
      </c>
      <c r="S3296" s="35">
        <f t="shared" si="522"/>
        <v>0</v>
      </c>
      <c r="T3296" s="10" t="str">
        <f t="shared" si="528"/>
        <v>Sem - 39</v>
      </c>
      <c r="U3296" s="10" t="str">
        <f t="shared" si="529"/>
        <v>Septembre</v>
      </c>
      <c r="V3296" s="36" t="str">
        <f t="shared" si="523"/>
        <v>2026</v>
      </c>
      <c r="W3296" s="34"/>
      <c r="X3296" s="91">
        <f t="shared" si="530"/>
        <v>1.388888888888884E-3</v>
      </c>
      <c r="Y3296" s="92" t="str">
        <f>VLOOKUP('CM-CIC'!B3227,Annuaire_roster!B:F,4,0)</f>
        <v>OUAQERROUCH Nour-El Houda</v>
      </c>
      <c r="Z3296" s="37" t="s">
        <v>110</v>
      </c>
      <c r="AA3296" s="60" t="s">
        <v>39</v>
      </c>
      <c r="AB3296" s="35" t="str">
        <f t="shared" si="524"/>
        <v/>
      </c>
      <c r="AC3296" s="35" t="str">
        <f t="shared" si="525"/>
        <v/>
      </c>
      <c r="AD3296" s="35" t="str">
        <f t="shared" si="526"/>
        <v/>
      </c>
      <c r="AE3296" s="44" t="str">
        <f t="shared" si="527"/>
        <v/>
      </c>
      <c r="AF3296" s="61"/>
      <c r="AG3296" s="45"/>
    </row>
    <row r="3297" spans="1:33" x14ac:dyDescent="0.2">
      <c r="A3297" s="59">
        <f>+VLOOKUP(B3297,Annuaire_roster!B:G,5,0)</f>
        <v>669</v>
      </c>
      <c r="B3297" s="218" t="s">
        <v>99</v>
      </c>
      <c r="C3297" s="73">
        <v>0.33194444444444443</v>
      </c>
      <c r="D3297" s="73">
        <v>0.33333333333333331</v>
      </c>
      <c r="E3297" s="66">
        <v>0.75</v>
      </c>
      <c r="F3297" s="66">
        <v>0.75</v>
      </c>
      <c r="G3297" s="67"/>
      <c r="H3297" s="67"/>
      <c r="I3297" s="107" t="s">
        <v>63</v>
      </c>
      <c r="J3297" s="48"/>
      <c r="K3297" s="69">
        <v>0</v>
      </c>
      <c r="L3297" s="67">
        <v>0</v>
      </c>
      <c r="M3297" s="74">
        <v>0</v>
      </c>
      <c r="N3297" s="34">
        <f t="shared" si="531"/>
        <v>0.375</v>
      </c>
      <c r="O3297" s="38">
        <f t="shared" si="532"/>
        <v>0.375</v>
      </c>
      <c r="P3297" s="77" t="s">
        <v>94</v>
      </c>
      <c r="Q3297" s="135">
        <v>44825</v>
      </c>
      <c r="R3297" s="35">
        <f t="shared" si="521"/>
        <v>0</v>
      </c>
      <c r="S3297" s="35">
        <f t="shared" si="522"/>
        <v>0</v>
      </c>
      <c r="T3297" s="10" t="str">
        <f t="shared" si="528"/>
        <v>Sem - 39</v>
      </c>
      <c r="U3297" s="10" t="str">
        <f t="shared" si="529"/>
        <v>Septembre</v>
      </c>
      <c r="V3297" s="36" t="str">
        <f t="shared" si="523"/>
        <v>2026</v>
      </c>
      <c r="W3297" s="34"/>
      <c r="X3297" s="91">
        <f t="shared" si="530"/>
        <v>1.388888888888884E-3</v>
      </c>
      <c r="Y3297" s="92" t="str">
        <f>VLOOKUP('CM-CIC'!B3228,Annuaire_roster!B:F,4,0)</f>
        <v>HAOUACH Ikram</v>
      </c>
      <c r="Z3297" s="37" t="s">
        <v>110</v>
      </c>
      <c r="AA3297" s="60" t="s">
        <v>39</v>
      </c>
      <c r="AB3297" s="35" t="str">
        <f t="shared" si="524"/>
        <v/>
      </c>
      <c r="AC3297" s="35" t="str">
        <f t="shared" si="525"/>
        <v/>
      </c>
      <c r="AD3297" s="35" t="str">
        <f t="shared" si="526"/>
        <v/>
      </c>
      <c r="AE3297" s="44" t="str">
        <f t="shared" si="527"/>
        <v/>
      </c>
      <c r="AF3297" s="61"/>
      <c r="AG3297" s="45"/>
    </row>
    <row r="3298" spans="1:33" x14ac:dyDescent="0.2">
      <c r="A3298" s="59">
        <f>+VLOOKUP(B3298,Annuaire_roster!B:G,5,0)</f>
        <v>971</v>
      </c>
      <c r="B3298" s="218" t="s">
        <v>44</v>
      </c>
      <c r="C3298" s="73">
        <v>0.33194444444444443</v>
      </c>
      <c r="D3298" s="73">
        <v>0.33333333333333331</v>
      </c>
      <c r="E3298" s="66">
        <v>0.75</v>
      </c>
      <c r="F3298" s="66">
        <v>0.75</v>
      </c>
      <c r="G3298" s="67"/>
      <c r="H3298" s="67"/>
      <c r="I3298" s="107" t="s">
        <v>63</v>
      </c>
      <c r="J3298" s="48"/>
      <c r="K3298" s="69">
        <v>0</v>
      </c>
      <c r="L3298" s="67">
        <v>0</v>
      </c>
      <c r="M3298" s="74">
        <v>0</v>
      </c>
      <c r="N3298" s="34">
        <f t="shared" si="531"/>
        <v>0.375</v>
      </c>
      <c r="O3298" s="38">
        <f t="shared" si="532"/>
        <v>0.375</v>
      </c>
      <c r="P3298" s="77" t="s">
        <v>94</v>
      </c>
      <c r="Q3298" s="135">
        <v>44825</v>
      </c>
      <c r="R3298" s="35">
        <f t="shared" si="521"/>
        <v>0</v>
      </c>
      <c r="S3298" s="35">
        <f t="shared" si="522"/>
        <v>0</v>
      </c>
      <c r="T3298" s="10" t="str">
        <f t="shared" si="528"/>
        <v>Sem - 39</v>
      </c>
      <c r="U3298" s="10" t="str">
        <f t="shared" si="529"/>
        <v>Septembre</v>
      </c>
      <c r="V3298" s="36" t="str">
        <f t="shared" si="523"/>
        <v>2026</v>
      </c>
      <c r="W3298" s="34"/>
      <c r="X3298" s="91">
        <f t="shared" si="530"/>
        <v>1.388888888888884E-3</v>
      </c>
      <c r="Y3298" s="92" t="str">
        <f>VLOOKUP('CM-CIC'!B3229,Annuaire_roster!B:F,4,0)</f>
        <v>HAOUACH Ikram</v>
      </c>
      <c r="Z3298" s="37" t="s">
        <v>110</v>
      </c>
      <c r="AA3298" s="60" t="s">
        <v>39</v>
      </c>
      <c r="AB3298" s="35" t="str">
        <f t="shared" si="524"/>
        <v/>
      </c>
      <c r="AC3298" s="35" t="str">
        <f t="shared" si="525"/>
        <v/>
      </c>
      <c r="AD3298" s="35" t="str">
        <f t="shared" si="526"/>
        <v/>
      </c>
      <c r="AE3298" s="44" t="str">
        <f t="shared" si="527"/>
        <v/>
      </c>
      <c r="AF3298" s="61"/>
      <c r="AG3298" s="45"/>
    </row>
    <row r="3299" spans="1:33" x14ac:dyDescent="0.2">
      <c r="A3299" s="59">
        <f>+VLOOKUP(B3299,Annuaire_roster!B:G,5,0)</f>
        <v>952</v>
      </c>
      <c r="B3299" s="218" t="s">
        <v>101</v>
      </c>
      <c r="C3299" s="73">
        <v>0.33055555555555555</v>
      </c>
      <c r="D3299" s="73">
        <v>0.33333333333333331</v>
      </c>
      <c r="E3299" s="66">
        <v>0.75</v>
      </c>
      <c r="F3299" s="66">
        <v>0.75</v>
      </c>
      <c r="G3299" s="67"/>
      <c r="H3299" s="67"/>
      <c r="I3299" s="107" t="s">
        <v>63</v>
      </c>
      <c r="J3299" s="48"/>
      <c r="K3299" s="69">
        <v>0</v>
      </c>
      <c r="L3299" s="67">
        <v>0</v>
      </c>
      <c r="M3299" s="74">
        <v>0</v>
      </c>
      <c r="N3299" s="34">
        <f t="shared" si="531"/>
        <v>0.375</v>
      </c>
      <c r="O3299" s="38">
        <f t="shared" si="532"/>
        <v>0.375</v>
      </c>
      <c r="P3299" s="77" t="s">
        <v>94</v>
      </c>
      <c r="Q3299" s="135">
        <v>44825</v>
      </c>
      <c r="R3299" s="35">
        <f t="shared" si="521"/>
        <v>0</v>
      </c>
      <c r="S3299" s="35">
        <f t="shared" si="522"/>
        <v>0</v>
      </c>
      <c r="T3299" s="10" t="str">
        <f t="shared" si="528"/>
        <v>Sem - 39</v>
      </c>
      <c r="U3299" s="10" t="str">
        <f t="shared" si="529"/>
        <v>Septembre</v>
      </c>
      <c r="V3299" s="36" t="str">
        <f t="shared" si="523"/>
        <v>2026</v>
      </c>
      <c r="W3299" s="34"/>
      <c r="X3299" s="91">
        <f t="shared" si="530"/>
        <v>2.7777777777777679E-3</v>
      </c>
      <c r="Y3299" s="92" t="str">
        <f>VLOOKUP('CM-CIC'!B3230,Annuaire_roster!B:F,4,0)</f>
        <v>HAOUACH Ikram</v>
      </c>
      <c r="Z3299" s="37" t="s">
        <v>110</v>
      </c>
      <c r="AA3299" s="60" t="s">
        <v>39</v>
      </c>
      <c r="AB3299" s="35" t="str">
        <f t="shared" si="524"/>
        <v/>
      </c>
      <c r="AC3299" s="35" t="str">
        <f t="shared" si="525"/>
        <v/>
      </c>
      <c r="AD3299" s="35" t="str">
        <f t="shared" si="526"/>
        <v/>
      </c>
      <c r="AE3299" s="44" t="str">
        <f t="shared" si="527"/>
        <v/>
      </c>
      <c r="AF3299" s="61"/>
      <c r="AG3299" s="45"/>
    </row>
    <row r="3300" spans="1:33" x14ac:dyDescent="0.2">
      <c r="A3300" s="59">
        <f>+VLOOKUP(B3300,Annuaire_roster!B:G,5,0)</f>
        <v>1009</v>
      </c>
      <c r="B3300" s="218" t="s">
        <v>48</v>
      </c>
      <c r="C3300" s="73">
        <v>0.33124999999999999</v>
      </c>
      <c r="D3300" s="73">
        <v>0.33333333333333331</v>
      </c>
      <c r="E3300" s="66">
        <v>0.75</v>
      </c>
      <c r="F3300" s="66">
        <v>0.75</v>
      </c>
      <c r="G3300" s="67"/>
      <c r="H3300" s="67"/>
      <c r="I3300" s="107" t="s">
        <v>63</v>
      </c>
      <c r="J3300" s="48"/>
      <c r="K3300" s="69">
        <v>0</v>
      </c>
      <c r="L3300" s="67">
        <v>0</v>
      </c>
      <c r="M3300" s="74">
        <v>0</v>
      </c>
      <c r="N3300" s="34">
        <f t="shared" si="531"/>
        <v>0.375</v>
      </c>
      <c r="O3300" s="38">
        <f t="shared" si="532"/>
        <v>0.375</v>
      </c>
      <c r="P3300" s="77" t="s">
        <v>94</v>
      </c>
      <c r="Q3300" s="135">
        <v>44825</v>
      </c>
      <c r="R3300" s="35">
        <f t="shared" si="521"/>
        <v>0</v>
      </c>
      <c r="S3300" s="35">
        <f t="shared" si="522"/>
        <v>0</v>
      </c>
      <c r="T3300" s="10" t="str">
        <f t="shared" si="528"/>
        <v>Sem - 39</v>
      </c>
      <c r="U3300" s="10" t="str">
        <f t="shared" si="529"/>
        <v>Septembre</v>
      </c>
      <c r="V3300" s="36" t="str">
        <f t="shared" si="523"/>
        <v>2026</v>
      </c>
      <c r="W3300" s="34"/>
      <c r="X3300" s="91">
        <f t="shared" si="530"/>
        <v>2.0833333333333259E-3</v>
      </c>
      <c r="Y3300" s="92" t="str">
        <f>VLOOKUP('CM-CIC'!B3231,Annuaire_roster!B:F,4,0)</f>
        <v>OUAQERROUCH Nour-El Houda</v>
      </c>
      <c r="Z3300" s="37" t="s">
        <v>110</v>
      </c>
      <c r="AA3300" s="60" t="s">
        <v>39</v>
      </c>
      <c r="AB3300" s="35" t="str">
        <f t="shared" si="524"/>
        <v/>
      </c>
      <c r="AC3300" s="35" t="str">
        <f t="shared" si="525"/>
        <v/>
      </c>
      <c r="AD3300" s="35" t="str">
        <f t="shared" si="526"/>
        <v/>
      </c>
      <c r="AE3300" s="44" t="str">
        <f t="shared" si="527"/>
        <v/>
      </c>
      <c r="AF3300" s="61"/>
      <c r="AG3300" s="45"/>
    </row>
    <row r="3301" spans="1:33" x14ac:dyDescent="0.2">
      <c r="A3301" s="59">
        <f>+VLOOKUP(B3301,Annuaire_roster!B:G,5,0)</f>
        <v>1170</v>
      </c>
      <c r="B3301" s="218" t="s">
        <v>68</v>
      </c>
      <c r="C3301" s="73">
        <v>0.33263888888888887</v>
      </c>
      <c r="D3301" s="73">
        <v>0.33333333333333331</v>
      </c>
      <c r="E3301" s="66">
        <v>0.75</v>
      </c>
      <c r="F3301" s="66">
        <v>0.75</v>
      </c>
      <c r="G3301" s="67"/>
      <c r="H3301" s="67"/>
      <c r="I3301" s="107" t="s">
        <v>63</v>
      </c>
      <c r="J3301" s="67"/>
      <c r="K3301" s="69">
        <v>0</v>
      </c>
      <c r="L3301" s="67">
        <v>0</v>
      </c>
      <c r="M3301" s="74">
        <v>0</v>
      </c>
      <c r="N3301" s="34">
        <f t="shared" si="531"/>
        <v>0.375</v>
      </c>
      <c r="O3301" s="38">
        <f t="shared" si="532"/>
        <v>0.375</v>
      </c>
      <c r="P3301" s="77" t="s">
        <v>94</v>
      </c>
      <c r="Q3301" s="153">
        <v>44825</v>
      </c>
      <c r="R3301" s="35">
        <f t="shared" si="521"/>
        <v>0</v>
      </c>
      <c r="S3301" s="35">
        <f t="shared" si="522"/>
        <v>0</v>
      </c>
      <c r="T3301" s="10" t="str">
        <f t="shared" si="528"/>
        <v>Sem - 39</v>
      </c>
      <c r="U3301" s="10" t="str">
        <f t="shared" si="529"/>
        <v>Septembre</v>
      </c>
      <c r="V3301" s="36" t="str">
        <f t="shared" si="523"/>
        <v>2026</v>
      </c>
      <c r="W3301" s="34"/>
      <c r="X3301" s="91">
        <f t="shared" si="530"/>
        <v>0</v>
      </c>
      <c r="Y3301" s="92" t="str">
        <f>VLOOKUP('CM-CIC'!B3232,Annuaire_roster!B:F,4,0)</f>
        <v>HAOUACH Ikram</v>
      </c>
      <c r="Z3301" s="37" t="s">
        <v>110</v>
      </c>
      <c r="AA3301" s="60" t="s">
        <v>39</v>
      </c>
      <c r="AB3301" s="35" t="str">
        <f t="shared" si="524"/>
        <v/>
      </c>
      <c r="AC3301" s="35" t="str">
        <f t="shared" si="525"/>
        <v/>
      </c>
      <c r="AD3301" s="35" t="str">
        <f t="shared" si="526"/>
        <v/>
      </c>
      <c r="AE3301" s="44" t="str">
        <f t="shared" si="527"/>
        <v/>
      </c>
      <c r="AF3301" s="61"/>
      <c r="AG3301" s="45"/>
    </row>
    <row r="3302" spans="1:33" x14ac:dyDescent="0.2">
      <c r="A3302" s="59">
        <f>+VLOOKUP(B3302,Annuaire_roster!B:G,5,0)</f>
        <v>1192</v>
      </c>
      <c r="B3302" s="218" t="s">
        <v>159</v>
      </c>
      <c r="C3302" s="73">
        <v>0.33333333333333331</v>
      </c>
      <c r="D3302" s="73">
        <v>0.33333333333333331</v>
      </c>
      <c r="E3302" s="66">
        <v>0.75</v>
      </c>
      <c r="F3302" s="66">
        <v>0.75</v>
      </c>
      <c r="G3302" s="67"/>
      <c r="H3302" s="67"/>
      <c r="I3302" s="107" t="s">
        <v>63</v>
      </c>
      <c r="J3302" s="67"/>
      <c r="K3302" s="69">
        <v>0</v>
      </c>
      <c r="L3302" s="67">
        <v>0</v>
      </c>
      <c r="M3302" s="74">
        <v>0</v>
      </c>
      <c r="N3302" s="34">
        <f t="shared" si="531"/>
        <v>0.375</v>
      </c>
      <c r="O3302" s="38">
        <f t="shared" si="532"/>
        <v>0.375</v>
      </c>
      <c r="P3302" s="77" t="s">
        <v>94</v>
      </c>
      <c r="Q3302" s="153">
        <v>44825</v>
      </c>
      <c r="R3302" s="35">
        <f t="shared" si="521"/>
        <v>0</v>
      </c>
      <c r="S3302" s="35">
        <f t="shared" si="522"/>
        <v>0</v>
      </c>
      <c r="T3302" s="10" t="str">
        <f t="shared" si="528"/>
        <v>Sem - 39</v>
      </c>
      <c r="U3302" s="10" t="str">
        <f t="shared" si="529"/>
        <v>Septembre</v>
      </c>
      <c r="V3302" s="36" t="str">
        <f t="shared" si="523"/>
        <v>2026</v>
      </c>
      <c r="W3302" s="34"/>
      <c r="X3302" s="91">
        <f t="shared" si="530"/>
        <v>0</v>
      </c>
      <c r="Y3302" s="92" t="str">
        <f>VLOOKUP('CM-CIC'!B3233,Annuaire_roster!B:F,4,0)</f>
        <v>OUAQERROUCH Nour-El Houda</v>
      </c>
      <c r="Z3302" s="37" t="s">
        <v>110</v>
      </c>
      <c r="AA3302" s="60" t="s">
        <v>39</v>
      </c>
      <c r="AB3302" s="35" t="str">
        <f t="shared" si="524"/>
        <v/>
      </c>
      <c r="AC3302" s="35" t="str">
        <f t="shared" si="525"/>
        <v/>
      </c>
      <c r="AD3302" s="35" t="str">
        <f t="shared" si="526"/>
        <v/>
      </c>
      <c r="AE3302" s="44" t="str">
        <f t="shared" si="527"/>
        <v/>
      </c>
      <c r="AF3302" s="61"/>
      <c r="AG3302" s="45"/>
    </row>
    <row r="3303" spans="1:33" x14ac:dyDescent="0.2">
      <c r="A3303" s="59">
        <f>+VLOOKUP(B3303,Annuaire_roster!B:G,5,0)</f>
        <v>1008</v>
      </c>
      <c r="B3303" s="218" t="s">
        <v>104</v>
      </c>
      <c r="C3303" s="73">
        <v>0.33194444444444443</v>
      </c>
      <c r="D3303" s="73">
        <v>0.33333333333333331</v>
      </c>
      <c r="E3303" s="66">
        <v>0.75</v>
      </c>
      <c r="F3303" s="66">
        <v>0.75</v>
      </c>
      <c r="G3303" s="67"/>
      <c r="H3303" s="67"/>
      <c r="I3303" s="107" t="s">
        <v>63</v>
      </c>
      <c r="J3303" s="48"/>
      <c r="K3303" s="69">
        <v>0</v>
      </c>
      <c r="L3303" s="67">
        <v>0</v>
      </c>
      <c r="M3303" s="74">
        <v>0</v>
      </c>
      <c r="N3303" s="34">
        <f t="shared" si="531"/>
        <v>0.375</v>
      </c>
      <c r="O3303" s="38">
        <f t="shared" si="532"/>
        <v>0.375</v>
      </c>
      <c r="P3303" s="77" t="s">
        <v>94</v>
      </c>
      <c r="Q3303" s="135">
        <v>44825</v>
      </c>
      <c r="R3303" s="35">
        <f t="shared" ref="R3303:R3366" si="533">IF(M3303="Abs",O3303,0)</f>
        <v>0</v>
      </c>
      <c r="S3303" s="35">
        <f t="shared" ref="S3303:S3366" si="534">SUM(R3303,L3303,I3303,J3303,W3303,H3303)</f>
        <v>0</v>
      </c>
      <c r="T3303" s="10" t="str">
        <f t="shared" si="528"/>
        <v>Sem - 39</v>
      </c>
      <c r="U3303" s="10" t="str">
        <f t="shared" si="529"/>
        <v>Septembre</v>
      </c>
      <c r="V3303" s="36" t="str">
        <f t="shared" ref="V3303:V3366" si="535">+TEXT(Q3303,"aaa")</f>
        <v>2026</v>
      </c>
      <c r="W3303" s="34"/>
      <c r="X3303" s="91">
        <f t="shared" si="530"/>
        <v>1.388888888888884E-3</v>
      </c>
      <c r="Y3303" s="92" t="str">
        <f>VLOOKUP('CM-CIC'!B3234,Annuaire_roster!B:F,4,0)</f>
        <v>HAOUACH Ikram</v>
      </c>
      <c r="Z3303" s="37" t="s">
        <v>110</v>
      </c>
      <c r="AA3303" s="60" t="s">
        <v>39</v>
      </c>
      <c r="AB3303" s="35" t="str">
        <f t="shared" ref="AB3303:AB3366" si="536">IF(AND(D3303="Congé",F3303="Congé"),0.333333333333333,IF(OR(AND(D3303="Congé",F3303&lt;&gt;"Congé"),(AND(F3303="Congé",D3303&lt;&gt;"Congé"))),0.166666666666667,""))</f>
        <v/>
      </c>
      <c r="AC3303" s="35" t="str">
        <f t="shared" ref="AC3303:AC3366" si="537">IF(AND(D3303="Congé sans solde",F3303="Congé sans solde"),0.333333333333333,IF(OR(AND(D3303="Congé sans solde",F3303&lt;&gt;"Congé sans solde"),(AND(F3303="Congé sans solde",D3303&lt;&gt;"Congé sans solde"))),0.166666666666667,""))</f>
        <v/>
      </c>
      <c r="AD3303" s="35" t="str">
        <f t="shared" ref="AD3303:AD3366" si="538">IF(AND(D3303="Congé spécial",F3303="Congé spécial"),0.333333333333333,IF(OR(AND(D3303="Congé spécial",F3303&lt;&gt;"Congé décès"),(AND(F3303="Congé spécial",D3303&lt;&gt;"Congé spécial"))),0.166666666666667,""))</f>
        <v/>
      </c>
      <c r="AE3303" s="44" t="str">
        <f t="shared" ref="AE3303:AE3366" si="539">IF(AND(D3303="Férié",F3303="Férié"),0.333333333333333,IF(OR(AND(D3303="Férié",F3303&lt;&gt;"Férié"),(AND(F3303="Férié",D3303&lt;&gt;"Férié"))),0.166666666666667,""))</f>
        <v/>
      </c>
      <c r="AF3303" s="61"/>
      <c r="AG3303" s="45"/>
    </row>
    <row r="3304" spans="1:33" x14ac:dyDescent="0.2">
      <c r="A3304" s="59">
        <f>+VLOOKUP(B3304,Annuaire_roster!B:G,5,0)</f>
        <v>1131</v>
      </c>
      <c r="B3304" s="218" t="s">
        <v>179</v>
      </c>
      <c r="C3304" s="73">
        <v>0.33263888888888887</v>
      </c>
      <c r="D3304" s="73">
        <v>0.33333333333333331</v>
      </c>
      <c r="E3304" s="66">
        <v>0.75</v>
      </c>
      <c r="F3304" s="66">
        <v>0.75</v>
      </c>
      <c r="G3304" s="67"/>
      <c r="H3304" s="67"/>
      <c r="I3304" s="107" t="s">
        <v>63</v>
      </c>
      <c r="J3304" s="48"/>
      <c r="K3304" s="69">
        <v>0</v>
      </c>
      <c r="L3304" s="67">
        <v>0</v>
      </c>
      <c r="M3304" s="74">
        <v>0</v>
      </c>
      <c r="N3304" s="34">
        <f t="shared" si="531"/>
        <v>0.375</v>
      </c>
      <c r="O3304" s="38">
        <f t="shared" si="532"/>
        <v>0.375</v>
      </c>
      <c r="P3304" s="77" t="s">
        <v>94</v>
      </c>
      <c r="Q3304" s="135">
        <v>44825</v>
      </c>
      <c r="R3304" s="35">
        <f t="shared" si="533"/>
        <v>0</v>
      </c>
      <c r="S3304" s="35">
        <f t="shared" si="534"/>
        <v>0</v>
      </c>
      <c r="T3304" s="10" t="str">
        <f t="shared" si="528"/>
        <v>Sem - 39</v>
      </c>
      <c r="U3304" s="10" t="str">
        <f t="shared" si="529"/>
        <v>Septembre</v>
      </c>
      <c r="V3304" s="36" t="str">
        <f t="shared" si="535"/>
        <v>2026</v>
      </c>
      <c r="W3304" s="34"/>
      <c r="X3304" s="91">
        <f t="shared" si="530"/>
        <v>0</v>
      </c>
      <c r="Y3304" s="92" t="str">
        <f>VLOOKUP('CM-CIC'!B3235,Annuaire_roster!B:F,4,0)</f>
        <v>OUAQERROUCH Nour-El Houda</v>
      </c>
      <c r="Z3304" s="37" t="s">
        <v>110</v>
      </c>
      <c r="AA3304" s="60" t="s">
        <v>39</v>
      </c>
      <c r="AB3304" s="35" t="str">
        <f t="shared" si="536"/>
        <v/>
      </c>
      <c r="AC3304" s="35" t="str">
        <f t="shared" si="537"/>
        <v/>
      </c>
      <c r="AD3304" s="35" t="str">
        <f t="shared" si="538"/>
        <v/>
      </c>
      <c r="AE3304" s="44" t="str">
        <f t="shared" si="539"/>
        <v/>
      </c>
      <c r="AF3304" s="61"/>
      <c r="AG3304" s="45"/>
    </row>
    <row r="3305" spans="1:33" x14ac:dyDescent="0.2">
      <c r="A3305" s="59">
        <f>+VLOOKUP(B3305,Annuaire_roster!B:G,5,0)</f>
        <v>1469</v>
      </c>
      <c r="B3305" s="218" t="s">
        <v>177</v>
      </c>
      <c r="C3305" s="73">
        <v>0.33194444444444443</v>
      </c>
      <c r="D3305" s="73">
        <v>0.33333333333333331</v>
      </c>
      <c r="E3305" s="66">
        <v>0.75</v>
      </c>
      <c r="F3305" s="66">
        <v>0.75</v>
      </c>
      <c r="G3305" s="67"/>
      <c r="H3305" s="67"/>
      <c r="I3305" s="107" t="s">
        <v>63</v>
      </c>
      <c r="J3305" s="48"/>
      <c r="K3305" s="69">
        <v>0</v>
      </c>
      <c r="L3305" s="67">
        <v>0</v>
      </c>
      <c r="M3305" s="74">
        <v>0</v>
      </c>
      <c r="N3305" s="34">
        <f t="shared" si="531"/>
        <v>0.375</v>
      </c>
      <c r="O3305" s="38">
        <f t="shared" si="532"/>
        <v>0.375</v>
      </c>
      <c r="P3305" s="77" t="s">
        <v>94</v>
      </c>
      <c r="Q3305" s="135">
        <v>44825</v>
      </c>
      <c r="R3305" s="35">
        <f t="shared" si="533"/>
        <v>0</v>
      </c>
      <c r="S3305" s="35">
        <f t="shared" si="534"/>
        <v>0</v>
      </c>
      <c r="T3305" s="10" t="str">
        <f t="shared" si="528"/>
        <v>Sem - 39</v>
      </c>
      <c r="U3305" s="10" t="str">
        <f t="shared" si="529"/>
        <v>Septembre</v>
      </c>
      <c r="V3305" s="36" t="str">
        <f t="shared" si="535"/>
        <v>2026</v>
      </c>
      <c r="W3305" s="34"/>
      <c r="X3305" s="91">
        <f t="shared" si="530"/>
        <v>1.388888888888884E-3</v>
      </c>
      <c r="Y3305" s="92" t="str">
        <f>VLOOKUP('CM-CIC'!B3236,Annuaire_roster!B:F,4,0)</f>
        <v>OUAQERROUCH Nour-El Houda</v>
      </c>
      <c r="Z3305" s="37" t="s">
        <v>110</v>
      </c>
      <c r="AA3305" s="60" t="s">
        <v>39</v>
      </c>
      <c r="AB3305" s="35" t="str">
        <f t="shared" si="536"/>
        <v/>
      </c>
      <c r="AC3305" s="35" t="str">
        <f t="shared" si="537"/>
        <v/>
      </c>
      <c r="AD3305" s="35" t="str">
        <f t="shared" si="538"/>
        <v/>
      </c>
      <c r="AE3305" s="44" t="str">
        <f t="shared" si="539"/>
        <v/>
      </c>
      <c r="AF3305" s="61"/>
      <c r="AG3305" s="45"/>
    </row>
    <row r="3306" spans="1:33" x14ac:dyDescent="0.2">
      <c r="A3306" s="59">
        <f>+VLOOKUP(B3306,Annuaire_roster!B:G,5,0)</f>
        <v>1485</v>
      </c>
      <c r="B3306" s="218" t="s">
        <v>178</v>
      </c>
      <c r="C3306" s="73">
        <v>0.375</v>
      </c>
      <c r="D3306" s="73">
        <v>0.375</v>
      </c>
      <c r="E3306" s="66">
        <v>0.79166666666666663</v>
      </c>
      <c r="F3306" s="66">
        <v>0.79166666666666663</v>
      </c>
      <c r="G3306" s="67"/>
      <c r="H3306" s="67"/>
      <c r="I3306" s="107" t="s">
        <v>63</v>
      </c>
      <c r="J3306" s="48"/>
      <c r="K3306" s="69">
        <v>0</v>
      </c>
      <c r="L3306" s="67">
        <v>0</v>
      </c>
      <c r="M3306" s="74">
        <v>0</v>
      </c>
      <c r="N3306" s="34">
        <f t="shared" si="531"/>
        <v>0.37499999999999994</v>
      </c>
      <c r="O3306" s="38">
        <f t="shared" si="532"/>
        <v>0.37499999999999994</v>
      </c>
      <c r="P3306" s="77" t="s">
        <v>94</v>
      </c>
      <c r="Q3306" s="135">
        <v>44825</v>
      </c>
      <c r="R3306" s="35">
        <f t="shared" si="533"/>
        <v>0</v>
      </c>
      <c r="S3306" s="35">
        <f t="shared" si="534"/>
        <v>0</v>
      </c>
      <c r="T3306" s="10" t="str">
        <f t="shared" si="528"/>
        <v>Sem - 39</v>
      </c>
      <c r="U3306" s="10" t="str">
        <f t="shared" si="529"/>
        <v>Septembre</v>
      </c>
      <c r="V3306" s="36" t="str">
        <f t="shared" si="535"/>
        <v>2026</v>
      </c>
      <c r="W3306" s="34"/>
      <c r="X3306" s="91">
        <f t="shared" si="530"/>
        <v>0</v>
      </c>
      <c r="Y3306" s="92" t="str">
        <f>VLOOKUP('CM-CIC'!B3237,Annuaire_roster!B:F,4,0)</f>
        <v>OUAQERROUCH Nour-El Houda</v>
      </c>
      <c r="Z3306" s="37" t="s">
        <v>110</v>
      </c>
      <c r="AA3306" s="60" t="s">
        <v>39</v>
      </c>
      <c r="AB3306" s="35" t="str">
        <f t="shared" si="536"/>
        <v/>
      </c>
      <c r="AC3306" s="35" t="str">
        <f t="shared" si="537"/>
        <v/>
      </c>
      <c r="AD3306" s="35" t="str">
        <f t="shared" si="538"/>
        <v/>
      </c>
      <c r="AE3306" s="44" t="str">
        <f t="shared" si="539"/>
        <v/>
      </c>
      <c r="AF3306" s="61"/>
      <c r="AG3306" s="45"/>
    </row>
    <row r="3307" spans="1:33" x14ac:dyDescent="0.2">
      <c r="A3307" s="59">
        <f>+VLOOKUP(B3307,Annuaire_roster!B:G,5,0)</f>
        <v>1499</v>
      </c>
      <c r="B3307" s="218" t="s">
        <v>162</v>
      </c>
      <c r="C3307" s="73">
        <v>0.375</v>
      </c>
      <c r="D3307" s="73">
        <v>0.375</v>
      </c>
      <c r="E3307" s="66">
        <v>0.79166666666666663</v>
      </c>
      <c r="F3307" s="66">
        <v>0.79166666666666663</v>
      </c>
      <c r="G3307" s="67"/>
      <c r="H3307" s="67"/>
      <c r="I3307" s="107" t="s">
        <v>63</v>
      </c>
      <c r="J3307" s="67"/>
      <c r="K3307" s="69">
        <v>0</v>
      </c>
      <c r="L3307" s="67">
        <v>0</v>
      </c>
      <c r="M3307" s="74">
        <v>0</v>
      </c>
      <c r="N3307" s="34">
        <f t="shared" si="531"/>
        <v>0.37499999999999994</v>
      </c>
      <c r="O3307" s="38">
        <f t="shared" si="532"/>
        <v>0.37499999999999994</v>
      </c>
      <c r="P3307" s="77" t="s">
        <v>94</v>
      </c>
      <c r="Q3307" s="153">
        <v>44825</v>
      </c>
      <c r="R3307" s="35">
        <f t="shared" si="533"/>
        <v>0</v>
      </c>
      <c r="S3307" s="35">
        <f t="shared" si="534"/>
        <v>0</v>
      </c>
      <c r="T3307" s="10" t="str">
        <f t="shared" si="528"/>
        <v>Sem - 39</v>
      </c>
      <c r="U3307" s="10" t="str">
        <f t="shared" si="529"/>
        <v>Septembre</v>
      </c>
      <c r="V3307" s="36" t="str">
        <f t="shared" si="535"/>
        <v>2026</v>
      </c>
      <c r="W3307" s="34"/>
      <c r="X3307" s="91">
        <f t="shared" si="530"/>
        <v>0</v>
      </c>
      <c r="Y3307" s="92" t="str">
        <f>VLOOKUP('CM-CIC'!B3238,Annuaire_roster!B:F,4,0)</f>
        <v>OUAQERROUCH Nour-El Houda</v>
      </c>
      <c r="Z3307" s="37" t="s">
        <v>110</v>
      </c>
      <c r="AA3307" s="60" t="s">
        <v>39</v>
      </c>
      <c r="AB3307" s="35" t="str">
        <f t="shared" si="536"/>
        <v/>
      </c>
      <c r="AC3307" s="35" t="str">
        <f t="shared" si="537"/>
        <v/>
      </c>
      <c r="AD3307" s="35" t="str">
        <f t="shared" si="538"/>
        <v/>
      </c>
      <c r="AE3307" s="44" t="str">
        <f t="shared" si="539"/>
        <v/>
      </c>
      <c r="AF3307" s="61"/>
      <c r="AG3307" s="45"/>
    </row>
    <row r="3308" spans="1:33" x14ac:dyDescent="0.2">
      <c r="A3308" s="59">
        <f>+VLOOKUP(B3308,Annuaire_roster!B:G,5,0)</f>
        <v>1388</v>
      </c>
      <c r="B3308" s="218" t="s">
        <v>125</v>
      </c>
      <c r="C3308" s="73">
        <v>0.375</v>
      </c>
      <c r="D3308" s="73">
        <v>0.375</v>
      </c>
      <c r="E3308" s="66">
        <v>0.79166666666666663</v>
      </c>
      <c r="F3308" s="66">
        <v>0.79166666666666663</v>
      </c>
      <c r="G3308" s="67"/>
      <c r="H3308" s="67"/>
      <c r="I3308" s="107" t="s">
        <v>63</v>
      </c>
      <c r="J3308" s="67"/>
      <c r="K3308" s="69">
        <v>0</v>
      </c>
      <c r="L3308" s="67">
        <v>0</v>
      </c>
      <c r="M3308" s="74">
        <v>0</v>
      </c>
      <c r="N3308" s="34">
        <f t="shared" si="531"/>
        <v>0.37499999999999994</v>
      </c>
      <c r="O3308" s="38">
        <f t="shared" si="532"/>
        <v>0.37499999999999994</v>
      </c>
      <c r="P3308" s="77" t="s">
        <v>94</v>
      </c>
      <c r="Q3308" s="153">
        <v>44825</v>
      </c>
      <c r="R3308" s="35">
        <f t="shared" si="533"/>
        <v>0</v>
      </c>
      <c r="S3308" s="35">
        <f t="shared" si="534"/>
        <v>0</v>
      </c>
      <c r="T3308" s="10" t="str">
        <f t="shared" si="528"/>
        <v>Sem - 39</v>
      </c>
      <c r="U3308" s="10" t="str">
        <f t="shared" si="529"/>
        <v>Septembre</v>
      </c>
      <c r="V3308" s="36" t="str">
        <f t="shared" si="535"/>
        <v>2026</v>
      </c>
      <c r="W3308" s="34"/>
      <c r="X3308" s="91">
        <f t="shared" si="530"/>
        <v>0</v>
      </c>
      <c r="Y3308" s="92" t="str">
        <f>VLOOKUP('CM-CIC'!B3239,Annuaire_roster!B:F,4,0)</f>
        <v>HAOUACH Ikram</v>
      </c>
      <c r="Z3308" s="37" t="s">
        <v>110</v>
      </c>
      <c r="AA3308" s="60" t="s">
        <v>39</v>
      </c>
      <c r="AB3308" s="35" t="str">
        <f t="shared" si="536"/>
        <v/>
      </c>
      <c r="AC3308" s="35" t="str">
        <f t="shared" si="537"/>
        <v/>
      </c>
      <c r="AD3308" s="35" t="str">
        <f t="shared" si="538"/>
        <v/>
      </c>
      <c r="AE3308" s="44" t="str">
        <f t="shared" si="539"/>
        <v/>
      </c>
      <c r="AF3308" s="61"/>
      <c r="AG3308" s="45"/>
    </row>
    <row r="3309" spans="1:33" x14ac:dyDescent="0.2">
      <c r="A3309" s="59">
        <f>+VLOOKUP(B3309,Annuaire_roster!B:G,5,0)</f>
        <v>1463</v>
      </c>
      <c r="B3309" s="218" t="s">
        <v>163</v>
      </c>
      <c r="C3309" s="73">
        <v>0.37430555555555556</v>
      </c>
      <c r="D3309" s="73">
        <v>0.375</v>
      </c>
      <c r="E3309" s="66">
        <v>0.79166666666666663</v>
      </c>
      <c r="F3309" s="66">
        <v>0.79166666666666663</v>
      </c>
      <c r="G3309" s="67"/>
      <c r="H3309" s="67"/>
      <c r="I3309" s="107" t="s">
        <v>63</v>
      </c>
      <c r="J3309" s="48"/>
      <c r="K3309" s="69">
        <v>0</v>
      </c>
      <c r="L3309" s="67">
        <v>0</v>
      </c>
      <c r="M3309" s="74">
        <v>0</v>
      </c>
      <c r="N3309" s="34">
        <f t="shared" si="531"/>
        <v>0.37499999999999994</v>
      </c>
      <c r="O3309" s="38">
        <f t="shared" si="532"/>
        <v>0.37499999999999994</v>
      </c>
      <c r="P3309" s="77" t="s">
        <v>94</v>
      </c>
      <c r="Q3309" s="135">
        <v>44825</v>
      </c>
      <c r="R3309" s="35">
        <f t="shared" si="533"/>
        <v>0</v>
      </c>
      <c r="S3309" s="35">
        <f t="shared" si="534"/>
        <v>0</v>
      </c>
      <c r="T3309" s="10" t="str">
        <f t="shared" si="528"/>
        <v>Sem - 39</v>
      </c>
      <c r="U3309" s="10" t="str">
        <f t="shared" si="529"/>
        <v>Septembre</v>
      </c>
      <c r="V3309" s="36" t="str">
        <f t="shared" si="535"/>
        <v>2026</v>
      </c>
      <c r="W3309" s="34"/>
      <c r="X3309" s="91">
        <f t="shared" si="530"/>
        <v>0</v>
      </c>
      <c r="Y3309" s="92" t="str">
        <f>VLOOKUP('CM-CIC'!B3240,Annuaire_roster!B:F,4,0)</f>
        <v>HAOUACH Ikram</v>
      </c>
      <c r="Z3309" s="37" t="s">
        <v>110</v>
      </c>
      <c r="AA3309" s="60" t="s">
        <v>39</v>
      </c>
      <c r="AB3309" s="35" t="str">
        <f t="shared" si="536"/>
        <v/>
      </c>
      <c r="AC3309" s="35" t="str">
        <f t="shared" si="537"/>
        <v/>
      </c>
      <c r="AD3309" s="35" t="str">
        <f t="shared" si="538"/>
        <v/>
      </c>
      <c r="AE3309" s="44" t="str">
        <f t="shared" si="539"/>
        <v/>
      </c>
      <c r="AF3309" s="61"/>
      <c r="AG3309" s="45"/>
    </row>
    <row r="3310" spans="1:33" x14ac:dyDescent="0.2">
      <c r="A3310" s="59">
        <f>+VLOOKUP(B3310,Annuaire_roster!B:G,5,0)</f>
        <v>1132</v>
      </c>
      <c r="B3310" s="218" t="s">
        <v>46</v>
      </c>
      <c r="C3310" s="73">
        <v>0.25</v>
      </c>
      <c r="D3310" s="73">
        <v>0.25</v>
      </c>
      <c r="E3310" s="66">
        <v>0.66666666666666663</v>
      </c>
      <c r="F3310" s="66">
        <v>0.66666666666666663</v>
      </c>
      <c r="G3310" s="67"/>
      <c r="H3310" s="67"/>
      <c r="I3310" s="107" t="s">
        <v>63</v>
      </c>
      <c r="J3310" s="48"/>
      <c r="K3310" s="69">
        <v>0</v>
      </c>
      <c r="L3310" s="67">
        <v>0</v>
      </c>
      <c r="M3310" s="74">
        <v>0</v>
      </c>
      <c r="N3310" s="34">
        <f t="shared" si="531"/>
        <v>0.37499999999999994</v>
      </c>
      <c r="O3310" s="38">
        <f t="shared" si="532"/>
        <v>0.37499999999999994</v>
      </c>
      <c r="P3310" s="77" t="s">
        <v>94</v>
      </c>
      <c r="Q3310" s="135">
        <v>44825</v>
      </c>
      <c r="R3310" s="35">
        <f t="shared" si="533"/>
        <v>0</v>
      </c>
      <c r="S3310" s="35">
        <f t="shared" si="534"/>
        <v>0</v>
      </c>
      <c r="T3310" s="10" t="str">
        <f t="shared" si="528"/>
        <v>Sem - 39</v>
      </c>
      <c r="U3310" s="10" t="str">
        <f t="shared" si="529"/>
        <v>Septembre</v>
      </c>
      <c r="V3310" s="36" t="str">
        <f t="shared" si="535"/>
        <v>2026</v>
      </c>
      <c r="W3310" s="34"/>
      <c r="X3310" s="91">
        <f t="shared" si="530"/>
        <v>0</v>
      </c>
      <c r="Y3310" s="92" t="str">
        <f>VLOOKUP('CM-CIC'!B3241,Annuaire_roster!B:F,4,0)</f>
        <v>HAOUACH Ikram</v>
      </c>
      <c r="Z3310" s="37" t="s">
        <v>110</v>
      </c>
      <c r="AA3310" s="60" t="s">
        <v>39</v>
      </c>
      <c r="AB3310" s="35" t="str">
        <f t="shared" si="536"/>
        <v/>
      </c>
      <c r="AC3310" s="35" t="str">
        <f t="shared" si="537"/>
        <v/>
      </c>
      <c r="AD3310" s="35" t="str">
        <f t="shared" si="538"/>
        <v/>
      </c>
      <c r="AE3310" s="44" t="str">
        <f t="shared" si="539"/>
        <v/>
      </c>
      <c r="AF3310" s="61"/>
      <c r="AG3310" s="45"/>
    </row>
    <row r="3311" spans="1:33" x14ac:dyDescent="0.2">
      <c r="A3311" s="59">
        <f>+VLOOKUP(B3311,Annuaire_roster!B:G,5,0)</f>
        <v>1154</v>
      </c>
      <c r="B3311" s="218" t="s">
        <v>70</v>
      </c>
      <c r="C3311" s="73">
        <v>0.25</v>
      </c>
      <c r="D3311" s="73">
        <v>0.25</v>
      </c>
      <c r="E3311" s="66">
        <v>0.66666666666666663</v>
      </c>
      <c r="F3311" s="66">
        <v>0.66666666666666663</v>
      </c>
      <c r="G3311" s="67"/>
      <c r="H3311" s="67"/>
      <c r="I3311" s="107" t="s">
        <v>63</v>
      </c>
      <c r="J3311" s="67"/>
      <c r="K3311" s="69">
        <v>0</v>
      </c>
      <c r="L3311" s="67">
        <v>0</v>
      </c>
      <c r="M3311" s="74">
        <v>0</v>
      </c>
      <c r="N3311" s="34">
        <f t="shared" si="531"/>
        <v>0.37499999999999994</v>
      </c>
      <c r="O3311" s="38">
        <f t="shared" si="532"/>
        <v>0.37499999999999994</v>
      </c>
      <c r="P3311" s="77" t="s">
        <v>94</v>
      </c>
      <c r="Q3311" s="153">
        <v>44825</v>
      </c>
      <c r="R3311" s="35">
        <f t="shared" si="533"/>
        <v>0</v>
      </c>
      <c r="S3311" s="35">
        <f t="shared" si="534"/>
        <v>0</v>
      </c>
      <c r="T3311" s="10" t="str">
        <f t="shared" si="528"/>
        <v>Sem - 39</v>
      </c>
      <c r="U3311" s="10" t="str">
        <f t="shared" si="529"/>
        <v>Septembre</v>
      </c>
      <c r="V3311" s="36" t="str">
        <f t="shared" si="535"/>
        <v>2026</v>
      </c>
      <c r="W3311" s="34"/>
      <c r="X3311" s="91">
        <f t="shared" si="530"/>
        <v>0</v>
      </c>
      <c r="Y3311" s="92" t="str">
        <f>VLOOKUP('CM-CIC'!B3242,Annuaire_roster!B:F,4,0)</f>
        <v>HAOUACH Ikram</v>
      </c>
      <c r="Z3311" s="37" t="s">
        <v>110</v>
      </c>
      <c r="AA3311" s="60" t="s">
        <v>39</v>
      </c>
      <c r="AB3311" s="35" t="str">
        <f t="shared" si="536"/>
        <v/>
      </c>
      <c r="AC3311" s="35" t="str">
        <f t="shared" si="537"/>
        <v/>
      </c>
      <c r="AD3311" s="35" t="str">
        <f t="shared" si="538"/>
        <v/>
      </c>
      <c r="AE3311" s="44" t="str">
        <f t="shared" si="539"/>
        <v/>
      </c>
      <c r="AF3311" s="61"/>
      <c r="AG3311" s="45"/>
    </row>
    <row r="3312" spans="1:33" x14ac:dyDescent="0.2">
      <c r="A3312" s="59">
        <f>+VLOOKUP(B3312,Annuaire_roster!B:G,5,0)</f>
        <v>1274</v>
      </c>
      <c r="B3312" s="218" t="s">
        <v>160</v>
      </c>
      <c r="C3312" s="73">
        <v>0.25</v>
      </c>
      <c r="D3312" s="73">
        <v>0.25</v>
      </c>
      <c r="E3312" s="66">
        <v>0.66666666666666663</v>
      </c>
      <c r="F3312" s="66">
        <v>0.66666666666666663</v>
      </c>
      <c r="G3312" s="67"/>
      <c r="H3312" s="67"/>
      <c r="I3312" s="107" t="s">
        <v>63</v>
      </c>
      <c r="J3312" s="48"/>
      <c r="K3312" s="69">
        <v>0</v>
      </c>
      <c r="L3312" s="67">
        <v>0</v>
      </c>
      <c r="M3312" s="74">
        <v>0</v>
      </c>
      <c r="N3312" s="34">
        <f t="shared" si="531"/>
        <v>0.37499999999999994</v>
      </c>
      <c r="O3312" s="38">
        <f t="shared" si="532"/>
        <v>0.37499999999999994</v>
      </c>
      <c r="P3312" s="77" t="s">
        <v>94</v>
      </c>
      <c r="Q3312" s="135">
        <v>44825</v>
      </c>
      <c r="R3312" s="35">
        <f t="shared" si="533"/>
        <v>0</v>
      </c>
      <c r="S3312" s="35">
        <f t="shared" si="534"/>
        <v>0</v>
      </c>
      <c r="T3312" s="10" t="str">
        <f t="shared" si="528"/>
        <v>Sem - 39</v>
      </c>
      <c r="U3312" s="10" t="str">
        <f t="shared" si="529"/>
        <v>Septembre</v>
      </c>
      <c r="V3312" s="36" t="str">
        <f t="shared" si="535"/>
        <v>2026</v>
      </c>
      <c r="W3312" s="34"/>
      <c r="X3312" s="91">
        <f t="shared" si="530"/>
        <v>0</v>
      </c>
      <c r="Y3312" s="92" t="str">
        <f>VLOOKUP('CM-CIC'!B3243,Annuaire_roster!B:F,4,0)</f>
        <v>HAOUACH Ikram</v>
      </c>
      <c r="Z3312" s="37" t="s">
        <v>110</v>
      </c>
      <c r="AA3312" s="60" t="s">
        <v>39</v>
      </c>
      <c r="AB3312" s="35" t="str">
        <f t="shared" si="536"/>
        <v/>
      </c>
      <c r="AC3312" s="35" t="str">
        <f t="shared" si="537"/>
        <v/>
      </c>
      <c r="AD3312" s="35" t="str">
        <f t="shared" si="538"/>
        <v/>
      </c>
      <c r="AE3312" s="44" t="str">
        <f t="shared" si="539"/>
        <v/>
      </c>
      <c r="AF3312" s="61"/>
      <c r="AG3312" s="45"/>
    </row>
    <row r="3313" spans="1:33" x14ac:dyDescent="0.2">
      <c r="A3313" s="59">
        <f>+VLOOKUP(B3313,Annuaire_roster!B:G,5,0)</f>
        <v>1167</v>
      </c>
      <c r="B3313" s="218" t="s">
        <v>71</v>
      </c>
      <c r="C3313" s="73">
        <v>0.25</v>
      </c>
      <c r="D3313" s="73">
        <v>0.25</v>
      </c>
      <c r="E3313" s="66">
        <v>0.66666666666666663</v>
      </c>
      <c r="F3313" s="66">
        <v>0.66666666666666663</v>
      </c>
      <c r="G3313" s="67"/>
      <c r="H3313" s="67"/>
      <c r="I3313" s="107" t="s">
        <v>63</v>
      </c>
      <c r="J3313" s="48"/>
      <c r="K3313" s="69">
        <v>0</v>
      </c>
      <c r="L3313" s="67">
        <v>0</v>
      </c>
      <c r="M3313" s="74">
        <v>0</v>
      </c>
      <c r="N3313" s="34">
        <f t="shared" si="531"/>
        <v>0.37499999999999994</v>
      </c>
      <c r="O3313" s="38">
        <f t="shared" si="532"/>
        <v>0.37499999999999994</v>
      </c>
      <c r="P3313" s="77" t="s">
        <v>94</v>
      </c>
      <c r="Q3313" s="135">
        <v>44825</v>
      </c>
      <c r="R3313" s="35">
        <f t="shared" si="533"/>
        <v>0</v>
      </c>
      <c r="S3313" s="35">
        <f t="shared" si="534"/>
        <v>0</v>
      </c>
      <c r="T3313" s="10" t="str">
        <f t="shared" si="528"/>
        <v>Sem - 39</v>
      </c>
      <c r="U3313" s="10" t="str">
        <f t="shared" si="529"/>
        <v>Septembre</v>
      </c>
      <c r="V3313" s="36" t="str">
        <f t="shared" si="535"/>
        <v>2026</v>
      </c>
      <c r="W3313" s="34"/>
      <c r="X3313" s="91">
        <f t="shared" si="530"/>
        <v>0</v>
      </c>
      <c r="Y3313" s="92" t="str">
        <f>VLOOKUP('CM-CIC'!B3244,Annuaire_roster!B:F,4,0)</f>
        <v>OUAQERROUCH Nour-El Houda</v>
      </c>
      <c r="Z3313" s="37" t="s">
        <v>110</v>
      </c>
      <c r="AA3313" s="60" t="s">
        <v>39</v>
      </c>
      <c r="AB3313" s="35" t="str">
        <f t="shared" si="536"/>
        <v/>
      </c>
      <c r="AC3313" s="35" t="str">
        <f t="shared" si="537"/>
        <v/>
      </c>
      <c r="AD3313" s="35" t="str">
        <f t="shared" si="538"/>
        <v/>
      </c>
      <c r="AE3313" s="44" t="str">
        <f t="shared" si="539"/>
        <v/>
      </c>
      <c r="AF3313" s="61"/>
      <c r="AG3313" s="45"/>
    </row>
    <row r="3314" spans="1:33" x14ac:dyDescent="0.2">
      <c r="A3314" s="59">
        <f>+VLOOKUP(B3314,Annuaire_roster!B:G,5,0)</f>
        <v>1165</v>
      </c>
      <c r="B3314" s="218" t="s">
        <v>66</v>
      </c>
      <c r="C3314" s="73">
        <v>0.25</v>
      </c>
      <c r="D3314" s="73">
        <v>0.25</v>
      </c>
      <c r="E3314" s="66">
        <v>0.66666666666666663</v>
      </c>
      <c r="F3314" s="66">
        <v>0.66666666666666663</v>
      </c>
      <c r="G3314" s="67"/>
      <c r="H3314" s="67"/>
      <c r="I3314" s="107" t="s">
        <v>63</v>
      </c>
      <c r="J3314" s="48"/>
      <c r="K3314" s="69">
        <v>0</v>
      </c>
      <c r="L3314" s="67">
        <v>0</v>
      </c>
      <c r="M3314" s="74">
        <v>0</v>
      </c>
      <c r="N3314" s="34">
        <f t="shared" si="531"/>
        <v>0.37499999999999994</v>
      </c>
      <c r="O3314" s="38">
        <f t="shared" si="532"/>
        <v>0.37499999999999994</v>
      </c>
      <c r="P3314" s="77" t="s">
        <v>94</v>
      </c>
      <c r="Q3314" s="135">
        <v>44825</v>
      </c>
      <c r="R3314" s="35">
        <f t="shared" si="533"/>
        <v>0</v>
      </c>
      <c r="S3314" s="35">
        <f t="shared" si="534"/>
        <v>0</v>
      </c>
      <c r="T3314" s="10" t="str">
        <f t="shared" si="528"/>
        <v>Sem - 39</v>
      </c>
      <c r="U3314" s="10" t="str">
        <f t="shared" si="529"/>
        <v>Septembre</v>
      </c>
      <c r="V3314" s="36" t="str">
        <f t="shared" si="535"/>
        <v>2026</v>
      </c>
      <c r="W3314" s="34"/>
      <c r="X3314" s="91">
        <f t="shared" si="530"/>
        <v>0</v>
      </c>
      <c r="Y3314" s="92" t="str">
        <f>VLOOKUP('CM-CIC'!B3245,Annuaire_roster!B:F,4,0)</f>
        <v>OUAQERROUCH Nour-El Houda</v>
      </c>
      <c r="Z3314" s="37" t="s">
        <v>110</v>
      </c>
      <c r="AA3314" s="60" t="s">
        <v>39</v>
      </c>
      <c r="AB3314" s="35" t="str">
        <f t="shared" si="536"/>
        <v/>
      </c>
      <c r="AC3314" s="35" t="str">
        <f t="shared" si="537"/>
        <v/>
      </c>
      <c r="AD3314" s="35" t="str">
        <f t="shared" si="538"/>
        <v/>
      </c>
      <c r="AE3314" s="44" t="str">
        <f t="shared" si="539"/>
        <v/>
      </c>
      <c r="AF3314" s="61"/>
      <c r="AG3314" s="45"/>
    </row>
    <row r="3315" spans="1:33" x14ac:dyDescent="0.2">
      <c r="A3315" s="59">
        <f>+VLOOKUP(B3315,Annuaire_roster!B:G,5,0)</f>
        <v>1145</v>
      </c>
      <c r="B3315" s="218" t="s">
        <v>74</v>
      </c>
      <c r="C3315" s="73"/>
      <c r="D3315" s="73" t="s">
        <v>188</v>
      </c>
      <c r="E3315" s="66"/>
      <c r="F3315" s="66" t="s">
        <v>188</v>
      </c>
      <c r="G3315" s="67"/>
      <c r="H3315" s="67"/>
      <c r="I3315" s="107" t="s">
        <v>63</v>
      </c>
      <c r="J3315" s="48"/>
      <c r="K3315" s="69">
        <v>0</v>
      </c>
      <c r="L3315" s="67">
        <v>0</v>
      </c>
      <c r="M3315" s="74">
        <v>0</v>
      </c>
      <c r="N3315" s="34" t="str">
        <f t="shared" si="531"/>
        <v/>
      </c>
      <c r="O3315" s="38">
        <f t="shared" si="532"/>
        <v>0</v>
      </c>
      <c r="P3315" s="77" t="s">
        <v>94</v>
      </c>
      <c r="Q3315" s="135">
        <v>44825</v>
      </c>
      <c r="R3315" s="35">
        <f t="shared" si="533"/>
        <v>0</v>
      </c>
      <c r="S3315" s="35">
        <f t="shared" si="534"/>
        <v>0</v>
      </c>
      <c r="T3315" s="10" t="str">
        <f t="shared" si="528"/>
        <v>Sem - 39</v>
      </c>
      <c r="U3315" s="10" t="str">
        <f t="shared" si="529"/>
        <v>Septembre</v>
      </c>
      <c r="V3315" s="36" t="str">
        <f t="shared" si="535"/>
        <v>2026</v>
      </c>
      <c r="W3315" s="34"/>
      <c r="X3315" s="91">
        <f t="shared" si="530"/>
        <v>0</v>
      </c>
      <c r="Y3315" s="92" t="str">
        <f>VLOOKUP('CM-CIC'!B3246,Annuaire_roster!B:F,4,0)</f>
        <v>OUAQERROUCH Nour-El Houda</v>
      </c>
      <c r="Z3315" s="37" t="s">
        <v>110</v>
      </c>
      <c r="AA3315" s="60" t="s">
        <v>39</v>
      </c>
      <c r="AB3315" s="35">
        <f t="shared" si="536"/>
        <v>0.33333333333333298</v>
      </c>
      <c r="AC3315" s="35" t="str">
        <f t="shared" si="537"/>
        <v/>
      </c>
      <c r="AD3315" s="35" t="str">
        <f t="shared" si="538"/>
        <v/>
      </c>
      <c r="AE3315" s="44" t="str">
        <f t="shared" si="539"/>
        <v/>
      </c>
      <c r="AF3315" s="61"/>
      <c r="AG3315" s="45"/>
    </row>
    <row r="3316" spans="1:33" x14ac:dyDescent="0.2">
      <c r="A3316" s="59">
        <f>+VLOOKUP(B3316,Annuaire_roster!B:G,5,0)</f>
        <v>949</v>
      </c>
      <c r="B3316" s="218" t="s">
        <v>102</v>
      </c>
      <c r="C3316" s="73"/>
      <c r="D3316" s="73" t="s">
        <v>188</v>
      </c>
      <c r="E3316" s="66"/>
      <c r="F3316" s="66" t="s">
        <v>188</v>
      </c>
      <c r="G3316" s="67"/>
      <c r="H3316" s="67"/>
      <c r="I3316" s="107" t="s">
        <v>63</v>
      </c>
      <c r="J3316" s="67"/>
      <c r="K3316" s="69">
        <v>0</v>
      </c>
      <c r="L3316" s="67">
        <v>0</v>
      </c>
      <c r="M3316" s="74">
        <v>0</v>
      </c>
      <c r="N3316" s="34" t="str">
        <f t="shared" si="531"/>
        <v/>
      </c>
      <c r="O3316" s="38">
        <f t="shared" si="532"/>
        <v>0</v>
      </c>
      <c r="P3316" s="77" t="s">
        <v>94</v>
      </c>
      <c r="Q3316" s="153">
        <v>44825</v>
      </c>
      <c r="R3316" s="35">
        <f t="shared" si="533"/>
        <v>0</v>
      </c>
      <c r="S3316" s="35">
        <f t="shared" si="534"/>
        <v>0</v>
      </c>
      <c r="T3316" s="10" t="str">
        <f t="shared" si="528"/>
        <v>Sem - 39</v>
      </c>
      <c r="U3316" s="10" t="str">
        <f t="shared" si="529"/>
        <v>Septembre</v>
      </c>
      <c r="V3316" s="36" t="str">
        <f t="shared" si="535"/>
        <v>2026</v>
      </c>
      <c r="W3316" s="34"/>
      <c r="X3316" s="91">
        <f t="shared" si="530"/>
        <v>0</v>
      </c>
      <c r="Y3316" s="92" t="str">
        <f>VLOOKUP('CM-CIC'!B3247,Annuaire_roster!B:F,4,0)</f>
        <v>OUAQERROUCH Nour-El Houda</v>
      </c>
      <c r="Z3316" s="37" t="s">
        <v>110</v>
      </c>
      <c r="AA3316" s="60" t="s">
        <v>39</v>
      </c>
      <c r="AB3316" s="35">
        <f t="shared" si="536"/>
        <v>0.33333333333333298</v>
      </c>
      <c r="AC3316" s="35" t="str">
        <f t="shared" si="537"/>
        <v/>
      </c>
      <c r="AD3316" s="35" t="str">
        <f t="shared" si="538"/>
        <v/>
      </c>
      <c r="AE3316" s="44" t="str">
        <f t="shared" si="539"/>
        <v/>
      </c>
      <c r="AF3316" s="61"/>
      <c r="AG3316" s="45"/>
    </row>
    <row r="3317" spans="1:33" x14ac:dyDescent="0.2">
      <c r="A3317" s="59">
        <f>+VLOOKUP(B3317,Annuaire_roster!B:G,5,0)</f>
        <v>742</v>
      </c>
      <c r="B3317" s="218" t="s">
        <v>100</v>
      </c>
      <c r="C3317" s="73">
        <v>0.25</v>
      </c>
      <c r="D3317" s="73">
        <v>0.25</v>
      </c>
      <c r="E3317" s="66">
        <v>0.66666666666666663</v>
      </c>
      <c r="F3317" s="66">
        <v>0.66666666666666663</v>
      </c>
      <c r="G3317" s="67"/>
      <c r="H3317" s="67"/>
      <c r="I3317" s="107" t="s">
        <v>63</v>
      </c>
      <c r="J3317" s="48"/>
      <c r="K3317" s="69">
        <v>0</v>
      </c>
      <c r="L3317" s="67">
        <v>0</v>
      </c>
      <c r="M3317" s="74">
        <v>0</v>
      </c>
      <c r="N3317" s="34">
        <f t="shared" si="531"/>
        <v>0.37499999999999994</v>
      </c>
      <c r="O3317" s="38">
        <f t="shared" si="532"/>
        <v>0.37499999999999994</v>
      </c>
      <c r="P3317" s="77" t="s">
        <v>94</v>
      </c>
      <c r="Q3317" s="135">
        <v>44826</v>
      </c>
      <c r="R3317" s="35">
        <f t="shared" si="533"/>
        <v>0</v>
      </c>
      <c r="S3317" s="35">
        <f t="shared" si="534"/>
        <v>0</v>
      </c>
      <c r="T3317" s="10" t="str">
        <f t="shared" si="528"/>
        <v>Sem - 39</v>
      </c>
      <c r="U3317" s="10" t="str">
        <f t="shared" si="529"/>
        <v>Septembre</v>
      </c>
      <c r="V3317" s="36" t="str">
        <f t="shared" si="535"/>
        <v>2026</v>
      </c>
      <c r="W3317" s="34"/>
      <c r="X3317" s="91">
        <f t="shared" si="530"/>
        <v>0</v>
      </c>
      <c r="Y3317" s="92" t="str">
        <f>VLOOKUP('CM-CIC'!B3248,Annuaire_roster!B:F,4,0)</f>
        <v>HAOUACH Ikram</v>
      </c>
      <c r="Z3317" s="37" t="s">
        <v>110</v>
      </c>
      <c r="AA3317" s="60" t="s">
        <v>39</v>
      </c>
      <c r="AB3317" s="35" t="str">
        <f t="shared" si="536"/>
        <v/>
      </c>
      <c r="AC3317" s="35" t="str">
        <f t="shared" si="537"/>
        <v/>
      </c>
      <c r="AD3317" s="35" t="str">
        <f t="shared" si="538"/>
        <v/>
      </c>
      <c r="AE3317" s="44" t="str">
        <f t="shared" si="539"/>
        <v/>
      </c>
      <c r="AF3317" s="61"/>
      <c r="AG3317" s="45"/>
    </row>
    <row r="3318" spans="1:33" x14ac:dyDescent="0.2">
      <c r="A3318" s="59">
        <f>+VLOOKUP(B3318,Annuaire_roster!B:G,5,0)</f>
        <v>1132</v>
      </c>
      <c r="B3318" s="218" t="s">
        <v>46</v>
      </c>
      <c r="C3318" s="73">
        <v>0.24930555555555556</v>
      </c>
      <c r="D3318" s="73">
        <v>0.25</v>
      </c>
      <c r="E3318" s="66">
        <v>0.66666666666666663</v>
      </c>
      <c r="F3318" s="66">
        <v>0.66666666666666663</v>
      </c>
      <c r="G3318" s="67"/>
      <c r="H3318" s="67"/>
      <c r="I3318" s="107" t="s">
        <v>63</v>
      </c>
      <c r="J3318" s="48"/>
      <c r="K3318" s="69">
        <v>0</v>
      </c>
      <c r="L3318" s="67">
        <v>0</v>
      </c>
      <c r="M3318" s="74">
        <v>0</v>
      </c>
      <c r="N3318" s="34">
        <f t="shared" si="531"/>
        <v>0.37499999999999994</v>
      </c>
      <c r="O3318" s="38">
        <f t="shared" si="532"/>
        <v>0.37499999999999994</v>
      </c>
      <c r="P3318" s="77" t="s">
        <v>94</v>
      </c>
      <c r="Q3318" s="135">
        <v>44826</v>
      </c>
      <c r="R3318" s="35">
        <f t="shared" si="533"/>
        <v>0</v>
      </c>
      <c r="S3318" s="35">
        <f t="shared" si="534"/>
        <v>0</v>
      </c>
      <c r="T3318" s="10" t="str">
        <f t="shared" si="528"/>
        <v>Sem - 39</v>
      </c>
      <c r="U3318" s="10" t="str">
        <f t="shared" si="529"/>
        <v>Septembre</v>
      </c>
      <c r="V3318" s="36" t="str">
        <f t="shared" si="535"/>
        <v>2026</v>
      </c>
      <c r="W3318" s="34"/>
      <c r="X3318" s="91">
        <f t="shared" si="530"/>
        <v>0</v>
      </c>
      <c r="Y3318" s="92" t="str">
        <f>VLOOKUP('CM-CIC'!B3249,Annuaire_roster!B:F,4,0)</f>
        <v>OUAQERROUCH Nour-El Houda</v>
      </c>
      <c r="Z3318" s="37" t="s">
        <v>110</v>
      </c>
      <c r="AA3318" s="60" t="s">
        <v>39</v>
      </c>
      <c r="AB3318" s="35" t="str">
        <f t="shared" si="536"/>
        <v/>
      </c>
      <c r="AC3318" s="35" t="str">
        <f t="shared" si="537"/>
        <v/>
      </c>
      <c r="AD3318" s="35" t="str">
        <f t="shared" si="538"/>
        <v/>
      </c>
      <c r="AE3318" s="44" t="str">
        <f t="shared" si="539"/>
        <v/>
      </c>
      <c r="AF3318" s="61"/>
      <c r="AG3318" s="45"/>
    </row>
    <row r="3319" spans="1:33" x14ac:dyDescent="0.2">
      <c r="A3319" s="59">
        <f>+VLOOKUP(B3319,Annuaire_roster!B:G,5,0)</f>
        <v>1154</v>
      </c>
      <c r="B3319" s="218" t="s">
        <v>70</v>
      </c>
      <c r="C3319" s="73">
        <v>0.24444444444444444</v>
      </c>
      <c r="D3319" s="73">
        <v>0.25</v>
      </c>
      <c r="E3319" s="66">
        <v>0.66666666666666663</v>
      </c>
      <c r="F3319" s="66">
        <v>0.66666666666666663</v>
      </c>
      <c r="G3319" s="67"/>
      <c r="H3319" s="67"/>
      <c r="I3319" s="107" t="s">
        <v>63</v>
      </c>
      <c r="J3319" s="48"/>
      <c r="K3319" s="69">
        <v>0</v>
      </c>
      <c r="L3319" s="67">
        <v>0</v>
      </c>
      <c r="M3319" s="74">
        <v>0</v>
      </c>
      <c r="N3319" s="34">
        <f t="shared" si="531"/>
        <v>0.37499999999999994</v>
      </c>
      <c r="O3319" s="38">
        <f t="shared" si="532"/>
        <v>0.37499999999999994</v>
      </c>
      <c r="P3319" s="77" t="s">
        <v>94</v>
      </c>
      <c r="Q3319" s="135">
        <v>44826</v>
      </c>
      <c r="R3319" s="35">
        <f t="shared" si="533"/>
        <v>0</v>
      </c>
      <c r="S3319" s="35">
        <f t="shared" si="534"/>
        <v>0</v>
      </c>
      <c r="T3319" s="10" t="str">
        <f t="shared" si="528"/>
        <v>Sem - 39</v>
      </c>
      <c r="U3319" s="10" t="str">
        <f t="shared" si="529"/>
        <v>Septembre</v>
      </c>
      <c r="V3319" s="36" t="str">
        <f t="shared" si="535"/>
        <v>2026</v>
      </c>
      <c r="W3319" s="34"/>
      <c r="X3319" s="91">
        <f t="shared" si="530"/>
        <v>5.5555555555555358E-3</v>
      </c>
      <c r="Y3319" s="92" t="str">
        <f>VLOOKUP('CM-CIC'!B3250,Annuaire_roster!B:F,4,0)</f>
        <v>HAOUACH Ikram</v>
      </c>
      <c r="Z3319" s="37" t="s">
        <v>110</v>
      </c>
      <c r="AA3319" s="60" t="s">
        <v>39</v>
      </c>
      <c r="AB3319" s="35" t="str">
        <f t="shared" si="536"/>
        <v/>
      </c>
      <c r="AC3319" s="35" t="str">
        <f t="shared" si="537"/>
        <v/>
      </c>
      <c r="AD3319" s="35" t="str">
        <f t="shared" si="538"/>
        <v/>
      </c>
      <c r="AE3319" s="44" t="str">
        <f t="shared" si="539"/>
        <v/>
      </c>
      <c r="AF3319" s="61"/>
      <c r="AG3319" s="45"/>
    </row>
    <row r="3320" spans="1:33" x14ac:dyDescent="0.2">
      <c r="A3320" s="59">
        <f>+VLOOKUP(B3320,Annuaire_roster!B:G,5,0)</f>
        <v>1274</v>
      </c>
      <c r="B3320" s="218" t="s">
        <v>160</v>
      </c>
      <c r="C3320" s="73">
        <v>0.24444444444444444</v>
      </c>
      <c r="D3320" s="73">
        <v>0.25</v>
      </c>
      <c r="E3320" s="66">
        <v>0.66666666666666663</v>
      </c>
      <c r="F3320" s="66">
        <v>0.66666666666666663</v>
      </c>
      <c r="G3320" s="67"/>
      <c r="H3320" s="67"/>
      <c r="I3320" s="107" t="s">
        <v>63</v>
      </c>
      <c r="J3320" s="67"/>
      <c r="K3320" s="69">
        <v>0</v>
      </c>
      <c r="L3320" s="67">
        <v>0</v>
      </c>
      <c r="M3320" s="74">
        <v>0</v>
      </c>
      <c r="N3320" s="34">
        <f t="shared" si="531"/>
        <v>0.37499999999999994</v>
      </c>
      <c r="O3320" s="38">
        <f t="shared" si="532"/>
        <v>0.37499999999999994</v>
      </c>
      <c r="P3320" s="77" t="s">
        <v>94</v>
      </c>
      <c r="Q3320" s="153">
        <v>44826</v>
      </c>
      <c r="R3320" s="35">
        <f t="shared" si="533"/>
        <v>0</v>
      </c>
      <c r="S3320" s="35">
        <f t="shared" si="534"/>
        <v>0</v>
      </c>
      <c r="T3320" s="10" t="str">
        <f t="shared" si="528"/>
        <v>Sem - 39</v>
      </c>
      <c r="U3320" s="10" t="str">
        <f t="shared" si="529"/>
        <v>Septembre</v>
      </c>
      <c r="V3320" s="36" t="str">
        <f t="shared" si="535"/>
        <v>2026</v>
      </c>
      <c r="W3320" s="34"/>
      <c r="X3320" s="91">
        <f t="shared" si="530"/>
        <v>5.5555555555555358E-3</v>
      </c>
      <c r="Y3320" s="92" t="str">
        <f>VLOOKUP('CM-CIC'!B3251,Annuaire_roster!B:F,4,0)</f>
        <v>HAOUACH Ikram</v>
      </c>
      <c r="Z3320" s="37" t="s">
        <v>110</v>
      </c>
      <c r="AA3320" s="60" t="s">
        <v>39</v>
      </c>
      <c r="AB3320" s="35" t="str">
        <f t="shared" si="536"/>
        <v/>
      </c>
      <c r="AC3320" s="35" t="str">
        <f t="shared" si="537"/>
        <v/>
      </c>
      <c r="AD3320" s="35" t="str">
        <f t="shared" si="538"/>
        <v/>
      </c>
      <c r="AE3320" s="44" t="str">
        <f t="shared" si="539"/>
        <v/>
      </c>
      <c r="AF3320" s="61"/>
      <c r="AG3320" s="45"/>
    </row>
    <row r="3321" spans="1:33" x14ac:dyDescent="0.2">
      <c r="A3321" s="59">
        <f>+VLOOKUP(B3321,Annuaire_roster!B:G,5,0)</f>
        <v>1167</v>
      </c>
      <c r="B3321" s="218" t="s">
        <v>71</v>
      </c>
      <c r="C3321" s="73">
        <v>0.24583333333333332</v>
      </c>
      <c r="D3321" s="73">
        <v>0.25</v>
      </c>
      <c r="E3321" s="66">
        <v>0.66666666666666663</v>
      </c>
      <c r="F3321" s="66">
        <v>0.66666666666666663</v>
      </c>
      <c r="G3321" s="67"/>
      <c r="H3321" s="67"/>
      <c r="I3321" s="107" t="s">
        <v>63</v>
      </c>
      <c r="J3321" s="48"/>
      <c r="K3321" s="69">
        <v>0</v>
      </c>
      <c r="L3321" s="67">
        <v>0</v>
      </c>
      <c r="M3321" s="74">
        <v>0</v>
      </c>
      <c r="N3321" s="34">
        <f t="shared" si="531"/>
        <v>0.37499999999999994</v>
      </c>
      <c r="O3321" s="38">
        <f t="shared" si="532"/>
        <v>0.37499999999999994</v>
      </c>
      <c r="P3321" s="77" t="s">
        <v>94</v>
      </c>
      <c r="Q3321" s="135">
        <v>44826</v>
      </c>
      <c r="R3321" s="35">
        <f t="shared" si="533"/>
        <v>0</v>
      </c>
      <c r="S3321" s="35">
        <f t="shared" si="534"/>
        <v>0</v>
      </c>
      <c r="T3321" s="10" t="str">
        <f t="shared" si="528"/>
        <v>Sem - 39</v>
      </c>
      <c r="U3321" s="10" t="str">
        <f t="shared" si="529"/>
        <v>Septembre</v>
      </c>
      <c r="V3321" s="36" t="str">
        <f t="shared" si="535"/>
        <v>2026</v>
      </c>
      <c r="W3321" s="34"/>
      <c r="X3321" s="91">
        <f t="shared" si="530"/>
        <v>4.1666666666666519E-3</v>
      </c>
      <c r="Y3321" s="92" t="str">
        <f>VLOOKUP('CM-CIC'!B3252,Annuaire_roster!B:F,4,0)</f>
        <v>OUAQERROUCH Nour-El Houda</v>
      </c>
      <c r="Z3321" s="37" t="s">
        <v>110</v>
      </c>
      <c r="AA3321" s="60" t="s">
        <v>39</v>
      </c>
      <c r="AB3321" s="35" t="str">
        <f t="shared" si="536"/>
        <v/>
      </c>
      <c r="AC3321" s="35" t="str">
        <f t="shared" si="537"/>
        <v/>
      </c>
      <c r="AD3321" s="35" t="str">
        <f t="shared" si="538"/>
        <v/>
      </c>
      <c r="AE3321" s="44" t="str">
        <f t="shared" si="539"/>
        <v/>
      </c>
      <c r="AF3321" s="61"/>
      <c r="AG3321" s="45"/>
    </row>
    <row r="3322" spans="1:33" x14ac:dyDescent="0.2">
      <c r="A3322" s="59">
        <f>+VLOOKUP(B3322,Annuaire_roster!B:G,5,0)</f>
        <v>1165</v>
      </c>
      <c r="B3322" s="218" t="s">
        <v>66</v>
      </c>
      <c r="C3322" s="73">
        <v>0.25555555555555554</v>
      </c>
      <c r="D3322" s="73">
        <v>0.25</v>
      </c>
      <c r="E3322" s="66">
        <v>0.66666666666666663</v>
      </c>
      <c r="F3322" s="66">
        <v>0.66666666666666663</v>
      </c>
      <c r="G3322" s="67"/>
      <c r="H3322" s="67"/>
      <c r="I3322" s="107">
        <v>5.5555555555555358E-3</v>
      </c>
      <c r="J3322" s="48"/>
      <c r="K3322" s="69">
        <v>5.5555555555555358E-3</v>
      </c>
      <c r="L3322" s="67">
        <v>0</v>
      </c>
      <c r="M3322" s="74">
        <v>0</v>
      </c>
      <c r="N3322" s="34">
        <f t="shared" si="531"/>
        <v>0.36944444444444441</v>
      </c>
      <c r="O3322" s="38">
        <f t="shared" si="532"/>
        <v>0.37499999999999994</v>
      </c>
      <c r="P3322" s="77" t="s">
        <v>94</v>
      </c>
      <c r="Q3322" s="135">
        <v>44826</v>
      </c>
      <c r="R3322" s="35">
        <f t="shared" si="533"/>
        <v>0</v>
      </c>
      <c r="S3322" s="35">
        <f t="shared" si="534"/>
        <v>5.5555555555555358E-3</v>
      </c>
      <c r="T3322" s="10" t="str">
        <f t="shared" si="528"/>
        <v>Sem - 39</v>
      </c>
      <c r="U3322" s="10" t="str">
        <f t="shared" si="529"/>
        <v>Septembre</v>
      </c>
      <c r="V3322" s="36" t="str">
        <f t="shared" si="535"/>
        <v>2026</v>
      </c>
      <c r="W3322" s="34"/>
      <c r="X3322" s="91">
        <f t="shared" si="530"/>
        <v>0</v>
      </c>
      <c r="Y3322" s="92" t="str">
        <f>VLOOKUP('CM-CIC'!B3253,Annuaire_roster!B:F,4,0)</f>
        <v>OUAQERROUCH Nour-El Houda</v>
      </c>
      <c r="Z3322" s="37" t="s">
        <v>110</v>
      </c>
      <c r="AA3322" s="60" t="s">
        <v>39</v>
      </c>
      <c r="AB3322" s="35" t="str">
        <f t="shared" si="536"/>
        <v/>
      </c>
      <c r="AC3322" s="35" t="str">
        <f t="shared" si="537"/>
        <v/>
      </c>
      <c r="AD3322" s="35" t="str">
        <f t="shared" si="538"/>
        <v/>
      </c>
      <c r="AE3322" s="44" t="str">
        <f t="shared" si="539"/>
        <v/>
      </c>
      <c r="AF3322" s="61"/>
      <c r="AG3322" s="45"/>
    </row>
    <row r="3323" spans="1:33" x14ac:dyDescent="0.2">
      <c r="A3323" s="59">
        <f>+VLOOKUP(B3323,Annuaire_roster!B:G,5,0)</f>
        <v>364</v>
      </c>
      <c r="B3323" s="218" t="s">
        <v>184</v>
      </c>
      <c r="C3323" s="73">
        <v>0.33263888888888887</v>
      </c>
      <c r="D3323" s="73">
        <v>0.33333333333333331</v>
      </c>
      <c r="E3323" s="66">
        <v>0.75</v>
      </c>
      <c r="F3323" s="66">
        <v>0.75</v>
      </c>
      <c r="G3323" s="67"/>
      <c r="H3323" s="67"/>
      <c r="I3323" s="107" t="s">
        <v>63</v>
      </c>
      <c r="J3323" s="67"/>
      <c r="K3323" s="69">
        <v>0</v>
      </c>
      <c r="L3323" s="67">
        <v>0</v>
      </c>
      <c r="M3323" s="74">
        <v>0</v>
      </c>
      <c r="N3323" s="34">
        <f t="shared" si="531"/>
        <v>0.375</v>
      </c>
      <c r="O3323" s="38">
        <f t="shared" si="532"/>
        <v>0.375</v>
      </c>
      <c r="P3323" s="77" t="s">
        <v>94</v>
      </c>
      <c r="Q3323" s="153">
        <v>44826</v>
      </c>
      <c r="R3323" s="35">
        <f t="shared" si="533"/>
        <v>0</v>
      </c>
      <c r="S3323" s="35">
        <f t="shared" si="534"/>
        <v>0</v>
      </c>
      <c r="T3323" s="10" t="str">
        <f t="shared" si="528"/>
        <v>Sem - 39</v>
      </c>
      <c r="U3323" s="10" t="str">
        <f t="shared" si="529"/>
        <v>Septembre</v>
      </c>
      <c r="V3323" s="36" t="str">
        <f t="shared" si="535"/>
        <v>2026</v>
      </c>
      <c r="W3323" s="34"/>
      <c r="X3323" s="91">
        <f t="shared" si="530"/>
        <v>0</v>
      </c>
      <c r="Y3323" s="92" t="str">
        <f>VLOOKUP('CM-CIC'!B3254,Annuaire_roster!B:F,4,0)</f>
        <v>HAOUACH Ikram</v>
      </c>
      <c r="Z3323" s="37" t="s">
        <v>110</v>
      </c>
      <c r="AA3323" s="60" t="s">
        <v>39</v>
      </c>
      <c r="AB3323" s="35" t="str">
        <f t="shared" si="536"/>
        <v/>
      </c>
      <c r="AC3323" s="35" t="str">
        <f t="shared" si="537"/>
        <v/>
      </c>
      <c r="AD3323" s="35" t="str">
        <f t="shared" si="538"/>
        <v/>
      </c>
      <c r="AE3323" s="44" t="str">
        <f t="shared" si="539"/>
        <v/>
      </c>
      <c r="AF3323" s="61"/>
      <c r="AG3323" s="45"/>
    </row>
    <row r="3324" spans="1:33" x14ac:dyDescent="0.2">
      <c r="A3324" s="59">
        <f>+VLOOKUP(B3324,Annuaire_roster!B:G,5,0)</f>
        <v>1007</v>
      </c>
      <c r="B3324" s="218" t="s">
        <v>103</v>
      </c>
      <c r="C3324" s="73">
        <v>0.33194444444444443</v>
      </c>
      <c r="D3324" s="73">
        <v>0.33333333333333331</v>
      </c>
      <c r="E3324" s="66">
        <v>0.75</v>
      </c>
      <c r="F3324" s="66">
        <v>0.75</v>
      </c>
      <c r="G3324" s="67"/>
      <c r="H3324" s="67"/>
      <c r="I3324" s="107" t="s">
        <v>63</v>
      </c>
      <c r="J3324" s="48"/>
      <c r="K3324" s="69">
        <v>0</v>
      </c>
      <c r="L3324" s="67">
        <v>0</v>
      </c>
      <c r="M3324" s="74">
        <v>0</v>
      </c>
      <c r="N3324" s="34">
        <f t="shared" si="531"/>
        <v>0.375</v>
      </c>
      <c r="O3324" s="38">
        <f t="shared" si="532"/>
        <v>0.375</v>
      </c>
      <c r="P3324" s="77" t="s">
        <v>94</v>
      </c>
      <c r="Q3324" s="135">
        <v>44826</v>
      </c>
      <c r="R3324" s="35">
        <f t="shared" si="533"/>
        <v>0</v>
      </c>
      <c r="S3324" s="35">
        <f t="shared" si="534"/>
        <v>0</v>
      </c>
      <c r="T3324" s="10" t="str">
        <f t="shared" si="528"/>
        <v>Sem - 39</v>
      </c>
      <c r="U3324" s="10" t="str">
        <f t="shared" si="529"/>
        <v>Septembre</v>
      </c>
      <c r="V3324" s="36" t="str">
        <f t="shared" si="535"/>
        <v>2026</v>
      </c>
      <c r="W3324" s="34"/>
      <c r="X3324" s="91">
        <f t="shared" si="530"/>
        <v>1.388888888888884E-3</v>
      </c>
      <c r="Y3324" s="92" t="str">
        <f>VLOOKUP('CM-CIC'!B3255,Annuaire_roster!B:F,4,0)</f>
        <v>HAOUACH Ikram</v>
      </c>
      <c r="Z3324" s="37" t="s">
        <v>110</v>
      </c>
      <c r="AA3324" s="60" t="s">
        <v>39</v>
      </c>
      <c r="AB3324" s="35" t="str">
        <f t="shared" si="536"/>
        <v/>
      </c>
      <c r="AC3324" s="35" t="str">
        <f t="shared" si="537"/>
        <v/>
      </c>
      <c r="AD3324" s="35" t="str">
        <f t="shared" si="538"/>
        <v/>
      </c>
      <c r="AE3324" s="44" t="str">
        <f t="shared" si="539"/>
        <v/>
      </c>
      <c r="AF3324" s="61"/>
      <c r="AG3324" s="45"/>
    </row>
    <row r="3325" spans="1:33" x14ac:dyDescent="0.2">
      <c r="A3325" s="59">
        <f>+VLOOKUP(B3325,Annuaire_roster!B:G,5,0)</f>
        <v>1009</v>
      </c>
      <c r="B3325" s="218" t="s">
        <v>48</v>
      </c>
      <c r="C3325" s="73">
        <v>0.33263888888888887</v>
      </c>
      <c r="D3325" s="73">
        <v>0.33333333333333331</v>
      </c>
      <c r="E3325" s="66">
        <v>0.75</v>
      </c>
      <c r="F3325" s="66">
        <v>0.75</v>
      </c>
      <c r="G3325" s="67"/>
      <c r="H3325" s="67"/>
      <c r="I3325" s="107" t="s">
        <v>63</v>
      </c>
      <c r="J3325" s="48"/>
      <c r="K3325" s="69">
        <v>0</v>
      </c>
      <c r="L3325" s="67">
        <v>0</v>
      </c>
      <c r="M3325" s="74">
        <v>0</v>
      </c>
      <c r="N3325" s="34">
        <f t="shared" si="531"/>
        <v>0.375</v>
      </c>
      <c r="O3325" s="38">
        <f t="shared" si="532"/>
        <v>0.375</v>
      </c>
      <c r="P3325" s="77" t="s">
        <v>94</v>
      </c>
      <c r="Q3325" s="135">
        <v>44826</v>
      </c>
      <c r="R3325" s="35">
        <f t="shared" si="533"/>
        <v>0</v>
      </c>
      <c r="S3325" s="35">
        <f t="shared" si="534"/>
        <v>0</v>
      </c>
      <c r="T3325" s="10" t="str">
        <f t="shared" si="528"/>
        <v>Sem - 39</v>
      </c>
      <c r="U3325" s="10" t="str">
        <f t="shared" si="529"/>
        <v>Septembre</v>
      </c>
      <c r="V3325" s="36" t="str">
        <f t="shared" si="535"/>
        <v>2026</v>
      </c>
      <c r="W3325" s="34"/>
      <c r="X3325" s="91">
        <f t="shared" si="530"/>
        <v>0</v>
      </c>
      <c r="Y3325" s="92" t="str">
        <f>VLOOKUP('CM-CIC'!B3256,Annuaire_roster!B:F,4,0)</f>
        <v>OUAQERROUCH Nour-El Houda</v>
      </c>
      <c r="Z3325" s="37" t="s">
        <v>110</v>
      </c>
      <c r="AA3325" s="60" t="s">
        <v>39</v>
      </c>
      <c r="AB3325" s="35" t="str">
        <f t="shared" si="536"/>
        <v/>
      </c>
      <c r="AC3325" s="35" t="str">
        <f t="shared" si="537"/>
        <v/>
      </c>
      <c r="AD3325" s="35" t="str">
        <f t="shared" si="538"/>
        <v/>
      </c>
      <c r="AE3325" s="44" t="str">
        <f t="shared" si="539"/>
        <v/>
      </c>
      <c r="AF3325" s="61"/>
      <c r="AG3325" s="45"/>
    </row>
    <row r="3326" spans="1:33" x14ac:dyDescent="0.2">
      <c r="A3326" s="59">
        <f>+VLOOKUP(B3326,Annuaire_roster!B:G,5,0)</f>
        <v>971</v>
      </c>
      <c r="B3326" s="218" t="s">
        <v>44</v>
      </c>
      <c r="C3326" s="73">
        <v>0.33333333333333331</v>
      </c>
      <c r="D3326" s="73">
        <v>0.33333333333333331</v>
      </c>
      <c r="E3326" s="66">
        <v>0.75</v>
      </c>
      <c r="F3326" s="66">
        <v>0.75</v>
      </c>
      <c r="G3326" s="67"/>
      <c r="H3326" s="67"/>
      <c r="I3326" s="107" t="s">
        <v>63</v>
      </c>
      <c r="J3326" s="67"/>
      <c r="K3326" s="69">
        <v>0</v>
      </c>
      <c r="L3326" s="67">
        <v>0</v>
      </c>
      <c r="M3326" s="74">
        <v>0</v>
      </c>
      <c r="N3326" s="34">
        <f t="shared" si="531"/>
        <v>0.375</v>
      </c>
      <c r="O3326" s="38">
        <f t="shared" si="532"/>
        <v>0.375</v>
      </c>
      <c r="P3326" s="77" t="s">
        <v>94</v>
      </c>
      <c r="Q3326" s="153">
        <v>44826</v>
      </c>
      <c r="R3326" s="35">
        <f t="shared" si="533"/>
        <v>0</v>
      </c>
      <c r="S3326" s="35">
        <f t="shared" si="534"/>
        <v>0</v>
      </c>
      <c r="T3326" s="10" t="str">
        <f t="shared" si="528"/>
        <v>Sem - 39</v>
      </c>
      <c r="U3326" s="10" t="str">
        <f t="shared" si="529"/>
        <v>Septembre</v>
      </c>
      <c r="V3326" s="36" t="str">
        <f t="shared" si="535"/>
        <v>2026</v>
      </c>
      <c r="W3326" s="34"/>
      <c r="X3326" s="91">
        <f t="shared" si="530"/>
        <v>0</v>
      </c>
      <c r="Y3326" s="92" t="str">
        <f>VLOOKUP('CM-CIC'!B3257,Annuaire_roster!B:F,4,0)</f>
        <v>OUAQERROUCH Nour-El Houda</v>
      </c>
      <c r="Z3326" s="37" t="s">
        <v>110</v>
      </c>
      <c r="AA3326" s="60" t="s">
        <v>39</v>
      </c>
      <c r="AB3326" s="35" t="str">
        <f t="shared" si="536"/>
        <v/>
      </c>
      <c r="AC3326" s="35" t="str">
        <f t="shared" si="537"/>
        <v/>
      </c>
      <c r="AD3326" s="35" t="str">
        <f t="shared" si="538"/>
        <v/>
      </c>
      <c r="AE3326" s="44" t="str">
        <f t="shared" si="539"/>
        <v/>
      </c>
      <c r="AF3326" s="61"/>
      <c r="AG3326" s="45"/>
    </row>
    <row r="3327" spans="1:33" x14ac:dyDescent="0.2">
      <c r="A3327" s="59">
        <f>+VLOOKUP(B3327,Annuaire_roster!B:G,5,0)</f>
        <v>1131</v>
      </c>
      <c r="B3327" s="218" t="s">
        <v>179</v>
      </c>
      <c r="C3327" s="73">
        <v>0.33263888888888887</v>
      </c>
      <c r="D3327" s="73">
        <v>0.33333333333333331</v>
      </c>
      <c r="E3327" s="66">
        <v>0.75</v>
      </c>
      <c r="F3327" s="66">
        <v>0.75</v>
      </c>
      <c r="G3327" s="67"/>
      <c r="H3327" s="67"/>
      <c r="I3327" s="107" t="s">
        <v>63</v>
      </c>
      <c r="J3327" s="48"/>
      <c r="K3327" s="69">
        <v>0</v>
      </c>
      <c r="L3327" s="67">
        <v>0</v>
      </c>
      <c r="M3327" s="74">
        <v>0</v>
      </c>
      <c r="N3327" s="34">
        <f t="shared" si="531"/>
        <v>0.375</v>
      </c>
      <c r="O3327" s="38">
        <f t="shared" si="532"/>
        <v>0.375</v>
      </c>
      <c r="P3327" s="77" t="s">
        <v>94</v>
      </c>
      <c r="Q3327" s="135">
        <v>44826</v>
      </c>
      <c r="R3327" s="35">
        <f t="shared" si="533"/>
        <v>0</v>
      </c>
      <c r="S3327" s="35">
        <f t="shared" si="534"/>
        <v>0</v>
      </c>
      <c r="T3327" s="10" t="str">
        <f t="shared" si="528"/>
        <v>Sem - 39</v>
      </c>
      <c r="U3327" s="10" t="str">
        <f t="shared" si="529"/>
        <v>Septembre</v>
      </c>
      <c r="V3327" s="36" t="str">
        <f t="shared" si="535"/>
        <v>2026</v>
      </c>
      <c r="W3327" s="34"/>
      <c r="X3327" s="91">
        <f t="shared" si="530"/>
        <v>0</v>
      </c>
      <c r="Y3327" s="92" t="str">
        <f>VLOOKUP('CM-CIC'!B3258,Annuaire_roster!B:F,4,0)</f>
        <v>HAOUACH Ikram</v>
      </c>
      <c r="Z3327" s="37" t="s">
        <v>110</v>
      </c>
      <c r="AA3327" s="60" t="s">
        <v>39</v>
      </c>
      <c r="AB3327" s="35" t="str">
        <f t="shared" si="536"/>
        <v/>
      </c>
      <c r="AC3327" s="35" t="str">
        <f t="shared" si="537"/>
        <v/>
      </c>
      <c r="AD3327" s="35" t="str">
        <f t="shared" si="538"/>
        <v/>
      </c>
      <c r="AE3327" s="44" t="str">
        <f t="shared" si="539"/>
        <v/>
      </c>
      <c r="AF3327" s="61"/>
      <c r="AG3327" s="45"/>
    </row>
    <row r="3328" spans="1:33" x14ac:dyDescent="0.2">
      <c r="A3328" s="59">
        <f>+VLOOKUP(B3328,Annuaire_roster!B:G,5,0)</f>
        <v>1170</v>
      </c>
      <c r="B3328" s="218" t="s">
        <v>68</v>
      </c>
      <c r="C3328" s="73">
        <v>0.33263888888888887</v>
      </c>
      <c r="D3328" s="73">
        <v>0.33333333333333331</v>
      </c>
      <c r="E3328" s="66">
        <v>0.75</v>
      </c>
      <c r="F3328" s="66">
        <v>0.75</v>
      </c>
      <c r="G3328" s="67"/>
      <c r="H3328" s="67"/>
      <c r="I3328" s="107" t="s">
        <v>63</v>
      </c>
      <c r="J3328" s="48"/>
      <c r="K3328" s="69">
        <v>0</v>
      </c>
      <c r="L3328" s="67">
        <v>0</v>
      </c>
      <c r="M3328" s="74">
        <v>0</v>
      </c>
      <c r="N3328" s="34">
        <f t="shared" si="531"/>
        <v>0.375</v>
      </c>
      <c r="O3328" s="38">
        <f t="shared" si="532"/>
        <v>0.375</v>
      </c>
      <c r="P3328" s="77" t="s">
        <v>94</v>
      </c>
      <c r="Q3328" s="135">
        <v>44826</v>
      </c>
      <c r="R3328" s="35">
        <f t="shared" si="533"/>
        <v>0</v>
      </c>
      <c r="S3328" s="35">
        <f t="shared" si="534"/>
        <v>0</v>
      </c>
      <c r="T3328" s="10" t="str">
        <f t="shared" si="528"/>
        <v>Sem - 39</v>
      </c>
      <c r="U3328" s="10" t="str">
        <f t="shared" si="529"/>
        <v>Septembre</v>
      </c>
      <c r="V3328" s="36" t="str">
        <f t="shared" si="535"/>
        <v>2026</v>
      </c>
      <c r="W3328" s="34"/>
      <c r="X3328" s="91">
        <f t="shared" si="530"/>
        <v>0</v>
      </c>
      <c r="Y3328" s="92" t="str">
        <f>VLOOKUP('CM-CIC'!B3259,Annuaire_roster!B:F,4,0)</f>
        <v>HAOUACH Ikram</v>
      </c>
      <c r="Z3328" s="37" t="s">
        <v>110</v>
      </c>
      <c r="AA3328" s="60" t="s">
        <v>39</v>
      </c>
      <c r="AB3328" s="35" t="str">
        <f t="shared" si="536"/>
        <v/>
      </c>
      <c r="AC3328" s="35" t="str">
        <f t="shared" si="537"/>
        <v/>
      </c>
      <c r="AD3328" s="35" t="str">
        <f t="shared" si="538"/>
        <v/>
      </c>
      <c r="AE3328" s="44" t="str">
        <f t="shared" si="539"/>
        <v/>
      </c>
      <c r="AF3328" s="61"/>
      <c r="AG3328" s="45"/>
    </row>
    <row r="3329" spans="1:33" x14ac:dyDescent="0.2">
      <c r="A3329" s="59">
        <f>+VLOOKUP(B3329,Annuaire_roster!B:G,5,0)</f>
        <v>1396</v>
      </c>
      <c r="B3329" s="218" t="s">
        <v>143</v>
      </c>
      <c r="C3329" s="73">
        <v>0.33333333333333331</v>
      </c>
      <c r="D3329" s="73">
        <v>0.33333333333333331</v>
      </c>
      <c r="E3329" s="66">
        <v>0.75</v>
      </c>
      <c r="F3329" s="66">
        <v>0.75</v>
      </c>
      <c r="G3329" s="67"/>
      <c r="H3329" s="67"/>
      <c r="I3329" s="107" t="s">
        <v>63</v>
      </c>
      <c r="J3329" s="67"/>
      <c r="K3329" s="69">
        <v>0</v>
      </c>
      <c r="L3329" s="67">
        <v>0</v>
      </c>
      <c r="M3329" s="74">
        <v>0</v>
      </c>
      <c r="N3329" s="34">
        <f t="shared" si="531"/>
        <v>0.375</v>
      </c>
      <c r="O3329" s="38">
        <f t="shared" si="532"/>
        <v>0.375</v>
      </c>
      <c r="P3329" s="77" t="s">
        <v>94</v>
      </c>
      <c r="Q3329" s="153">
        <v>44826</v>
      </c>
      <c r="R3329" s="35">
        <f t="shared" si="533"/>
        <v>0</v>
      </c>
      <c r="S3329" s="35">
        <f t="shared" si="534"/>
        <v>0</v>
      </c>
      <c r="T3329" s="10" t="str">
        <f t="shared" si="528"/>
        <v>Sem - 39</v>
      </c>
      <c r="U3329" s="10" t="str">
        <f t="shared" si="529"/>
        <v>Septembre</v>
      </c>
      <c r="V3329" s="36" t="str">
        <f t="shared" si="535"/>
        <v>2026</v>
      </c>
      <c r="W3329" s="34"/>
      <c r="X3329" s="91">
        <f t="shared" si="530"/>
        <v>0</v>
      </c>
      <c r="Y3329" s="92" t="str">
        <f>VLOOKUP('CM-CIC'!B3260,Annuaire_roster!B:F,4,0)</f>
        <v>HAOUACH Ikram</v>
      </c>
      <c r="Z3329" s="37" t="s">
        <v>110</v>
      </c>
      <c r="AA3329" s="60" t="s">
        <v>39</v>
      </c>
      <c r="AB3329" s="35" t="str">
        <f t="shared" si="536"/>
        <v/>
      </c>
      <c r="AC3329" s="35" t="str">
        <f t="shared" si="537"/>
        <v/>
      </c>
      <c r="AD3329" s="35" t="str">
        <f t="shared" si="538"/>
        <v/>
      </c>
      <c r="AE3329" s="44" t="str">
        <f t="shared" si="539"/>
        <v/>
      </c>
      <c r="AF3329" s="61"/>
      <c r="AG3329" s="45"/>
    </row>
    <row r="3330" spans="1:33" x14ac:dyDescent="0.2">
      <c r="A3330" s="59">
        <f>+VLOOKUP(B3330,Annuaire_roster!B:G,5,0)</f>
        <v>1444</v>
      </c>
      <c r="B3330" s="218" t="s">
        <v>153</v>
      </c>
      <c r="C3330" s="73">
        <v>0.33263888888888887</v>
      </c>
      <c r="D3330" s="73">
        <v>0.33333333333333331</v>
      </c>
      <c r="E3330" s="66">
        <v>0.75</v>
      </c>
      <c r="F3330" s="66">
        <v>0.75</v>
      </c>
      <c r="G3330" s="67"/>
      <c r="H3330" s="67"/>
      <c r="I3330" s="107" t="s">
        <v>63</v>
      </c>
      <c r="J3330" s="48"/>
      <c r="K3330" s="69">
        <v>0</v>
      </c>
      <c r="L3330" s="67">
        <v>0</v>
      </c>
      <c r="M3330" s="74">
        <v>0</v>
      </c>
      <c r="N3330" s="34">
        <f t="shared" si="531"/>
        <v>0.375</v>
      </c>
      <c r="O3330" s="38">
        <f t="shared" si="532"/>
        <v>0.375</v>
      </c>
      <c r="P3330" s="77" t="s">
        <v>94</v>
      </c>
      <c r="Q3330" s="135">
        <v>44826</v>
      </c>
      <c r="R3330" s="35">
        <f t="shared" si="533"/>
        <v>0</v>
      </c>
      <c r="S3330" s="35">
        <f t="shared" si="534"/>
        <v>0</v>
      </c>
      <c r="T3330" s="10" t="str">
        <f t="shared" ref="T3330:T3393" si="540">"Sem - "&amp;WEEKNUM(Q3330,21)</f>
        <v>Sem - 39</v>
      </c>
      <c r="U3330" s="10" t="str">
        <f t="shared" ref="U3330:U3393" si="541">PROPER(TEXT(Q3330,"mmmm"))</f>
        <v>Septembre</v>
      </c>
      <c r="V3330" s="36" t="str">
        <f t="shared" si="535"/>
        <v>2026</v>
      </c>
      <c r="W3330" s="34"/>
      <c r="X3330" s="91">
        <f t="shared" ref="X3330:X3393" si="542">IFERROR(IF(M3330="Abs",0,IF((D3330-C3330+E3330-F3330)&lt;0.000694444444444444,0,(D3330-C3330+E3330-F3330))),0)</f>
        <v>0</v>
      </c>
      <c r="Y3330" s="92" t="str">
        <f>VLOOKUP('CM-CIC'!B3261,Annuaire_roster!B:F,4,0)</f>
        <v>HAOUACH Ikram</v>
      </c>
      <c r="Z3330" s="37" t="s">
        <v>110</v>
      </c>
      <c r="AA3330" s="60" t="s">
        <v>39</v>
      </c>
      <c r="AB3330" s="35" t="str">
        <f t="shared" si="536"/>
        <v/>
      </c>
      <c r="AC3330" s="35" t="str">
        <f t="shared" si="537"/>
        <v/>
      </c>
      <c r="AD3330" s="35" t="str">
        <f t="shared" si="538"/>
        <v/>
      </c>
      <c r="AE3330" s="44" t="str">
        <f t="shared" si="539"/>
        <v/>
      </c>
      <c r="AF3330" s="61"/>
      <c r="AG3330" s="45"/>
    </row>
    <row r="3331" spans="1:33" x14ac:dyDescent="0.2">
      <c r="A3331" s="59">
        <f>+VLOOKUP(B3331,Annuaire_roster!B:G,5,0)</f>
        <v>1443</v>
      </c>
      <c r="B3331" s="218" t="s">
        <v>154</v>
      </c>
      <c r="C3331" s="73">
        <v>0.33333333333333331</v>
      </c>
      <c r="D3331" s="73">
        <v>0.33333333333333331</v>
      </c>
      <c r="E3331" s="66">
        <v>0.75</v>
      </c>
      <c r="F3331" s="66">
        <v>0.75</v>
      </c>
      <c r="G3331" s="67"/>
      <c r="H3331" s="67"/>
      <c r="I3331" s="107" t="s">
        <v>63</v>
      </c>
      <c r="J3331" s="48"/>
      <c r="K3331" s="69">
        <v>0</v>
      </c>
      <c r="L3331" s="67">
        <v>0</v>
      </c>
      <c r="M3331" s="74">
        <v>0</v>
      </c>
      <c r="N3331" s="34">
        <f t="shared" si="531"/>
        <v>0.375</v>
      </c>
      <c r="O3331" s="38">
        <f t="shared" si="532"/>
        <v>0.375</v>
      </c>
      <c r="P3331" s="77" t="s">
        <v>94</v>
      </c>
      <c r="Q3331" s="135">
        <v>44826</v>
      </c>
      <c r="R3331" s="35">
        <f t="shared" si="533"/>
        <v>0</v>
      </c>
      <c r="S3331" s="35">
        <f t="shared" si="534"/>
        <v>0</v>
      </c>
      <c r="T3331" s="10" t="str">
        <f t="shared" si="540"/>
        <v>Sem - 39</v>
      </c>
      <c r="U3331" s="10" t="str">
        <f t="shared" si="541"/>
        <v>Septembre</v>
      </c>
      <c r="V3331" s="36" t="str">
        <f t="shared" si="535"/>
        <v>2026</v>
      </c>
      <c r="W3331" s="34"/>
      <c r="X3331" s="91">
        <f t="shared" si="542"/>
        <v>0</v>
      </c>
      <c r="Y3331" s="92" t="str">
        <f>VLOOKUP('CM-CIC'!B3262,Annuaire_roster!B:F,4,0)</f>
        <v>OUAQERROUCH Nour-El Houda</v>
      </c>
      <c r="Z3331" s="37" t="s">
        <v>110</v>
      </c>
      <c r="AA3331" s="60" t="s">
        <v>39</v>
      </c>
      <c r="AB3331" s="35" t="str">
        <f t="shared" si="536"/>
        <v/>
      </c>
      <c r="AC3331" s="35" t="str">
        <f t="shared" si="537"/>
        <v/>
      </c>
      <c r="AD3331" s="35" t="str">
        <f t="shared" si="538"/>
        <v/>
      </c>
      <c r="AE3331" s="44" t="str">
        <f t="shared" si="539"/>
        <v/>
      </c>
      <c r="AF3331" s="61"/>
      <c r="AG3331" s="45"/>
    </row>
    <row r="3332" spans="1:33" x14ac:dyDescent="0.2">
      <c r="A3332" s="59">
        <f>+VLOOKUP(B3332,Annuaire_roster!B:G,5,0)</f>
        <v>1498</v>
      </c>
      <c r="B3332" s="218" t="s">
        <v>180</v>
      </c>
      <c r="C3332" s="73">
        <v>0.34791666666666665</v>
      </c>
      <c r="D3332" s="73">
        <v>0.33333333333333331</v>
      </c>
      <c r="E3332" s="66">
        <v>0.75</v>
      </c>
      <c r="F3332" s="66">
        <v>0.75</v>
      </c>
      <c r="G3332" s="67"/>
      <c r="H3332" s="67"/>
      <c r="I3332" s="107">
        <v>1.4583333333333337E-2</v>
      </c>
      <c r="J3332" s="48"/>
      <c r="K3332" s="69">
        <v>1.4583333333333337E-2</v>
      </c>
      <c r="L3332" s="67">
        <v>0</v>
      </c>
      <c r="M3332" s="74">
        <v>0</v>
      </c>
      <c r="N3332" s="34">
        <f t="shared" si="531"/>
        <v>0.36041666666666666</v>
      </c>
      <c r="O3332" s="38">
        <f t="shared" si="532"/>
        <v>0.375</v>
      </c>
      <c r="P3332" s="77" t="s">
        <v>94</v>
      </c>
      <c r="Q3332" s="135">
        <v>44826</v>
      </c>
      <c r="R3332" s="35">
        <f t="shared" si="533"/>
        <v>0</v>
      </c>
      <c r="S3332" s="35">
        <f t="shared" si="534"/>
        <v>1.4583333333333337E-2</v>
      </c>
      <c r="T3332" s="10" t="str">
        <f t="shared" si="540"/>
        <v>Sem - 39</v>
      </c>
      <c r="U3332" s="10" t="str">
        <f t="shared" si="541"/>
        <v>Septembre</v>
      </c>
      <c r="V3332" s="36" t="str">
        <f t="shared" si="535"/>
        <v>2026</v>
      </c>
      <c r="W3332" s="34"/>
      <c r="X3332" s="91">
        <f t="shared" si="542"/>
        <v>0</v>
      </c>
      <c r="Y3332" s="92" t="str">
        <f>VLOOKUP('CM-CIC'!B3263,Annuaire_roster!B:F,4,0)</f>
        <v>OUAQERROUCH Nour-El Houda</v>
      </c>
      <c r="Z3332" s="37" t="s">
        <v>110</v>
      </c>
      <c r="AA3332" s="60" t="s">
        <v>39</v>
      </c>
      <c r="AB3332" s="35" t="str">
        <f t="shared" si="536"/>
        <v/>
      </c>
      <c r="AC3332" s="35" t="str">
        <f t="shared" si="537"/>
        <v/>
      </c>
      <c r="AD3332" s="35" t="str">
        <f t="shared" si="538"/>
        <v/>
      </c>
      <c r="AE3332" s="44" t="str">
        <f t="shared" si="539"/>
        <v/>
      </c>
      <c r="AF3332" s="61"/>
      <c r="AG3332" s="45"/>
    </row>
    <row r="3333" spans="1:33" x14ac:dyDescent="0.2">
      <c r="A3333" s="59">
        <f>+VLOOKUP(B3333,Annuaire_roster!B:G,5,0)</f>
        <v>669</v>
      </c>
      <c r="B3333" s="218" t="s">
        <v>99</v>
      </c>
      <c r="C3333" s="73">
        <v>0.33194444444444443</v>
      </c>
      <c r="D3333" s="73">
        <v>0.33333333333333331</v>
      </c>
      <c r="E3333" s="66">
        <v>0.75</v>
      </c>
      <c r="F3333" s="66">
        <v>0.75</v>
      </c>
      <c r="G3333" s="67"/>
      <c r="H3333" s="67"/>
      <c r="I3333" s="107" t="s">
        <v>63</v>
      </c>
      <c r="J3333" s="48"/>
      <c r="K3333" s="69">
        <v>0</v>
      </c>
      <c r="L3333" s="67">
        <v>0</v>
      </c>
      <c r="M3333" s="74">
        <v>0</v>
      </c>
      <c r="N3333" s="34">
        <f t="shared" si="531"/>
        <v>0.375</v>
      </c>
      <c r="O3333" s="38">
        <f t="shared" si="532"/>
        <v>0.375</v>
      </c>
      <c r="P3333" s="77" t="s">
        <v>94</v>
      </c>
      <c r="Q3333" s="135">
        <v>44826</v>
      </c>
      <c r="R3333" s="35">
        <f t="shared" si="533"/>
        <v>0</v>
      </c>
      <c r="S3333" s="35">
        <f t="shared" si="534"/>
        <v>0</v>
      </c>
      <c r="T3333" s="10" t="str">
        <f t="shared" si="540"/>
        <v>Sem - 39</v>
      </c>
      <c r="U3333" s="10" t="str">
        <f t="shared" si="541"/>
        <v>Septembre</v>
      </c>
      <c r="V3333" s="36" t="str">
        <f t="shared" si="535"/>
        <v>2026</v>
      </c>
      <c r="W3333" s="34"/>
      <c r="X3333" s="91">
        <f t="shared" si="542"/>
        <v>1.388888888888884E-3</v>
      </c>
      <c r="Y3333" s="92" t="str">
        <f>VLOOKUP('CM-CIC'!B3264,Annuaire_roster!B:F,4,0)</f>
        <v>OUAQERROUCH Nour-El Houda</v>
      </c>
      <c r="Z3333" s="37" t="s">
        <v>110</v>
      </c>
      <c r="AA3333" s="60" t="s">
        <v>39</v>
      </c>
      <c r="AB3333" s="35" t="str">
        <f t="shared" si="536"/>
        <v/>
      </c>
      <c r="AC3333" s="35" t="str">
        <f t="shared" si="537"/>
        <v/>
      </c>
      <c r="AD3333" s="35" t="str">
        <f t="shared" si="538"/>
        <v/>
      </c>
      <c r="AE3333" s="44" t="str">
        <f t="shared" si="539"/>
        <v/>
      </c>
      <c r="AF3333" s="61"/>
      <c r="AG3333" s="45"/>
    </row>
    <row r="3334" spans="1:33" x14ac:dyDescent="0.2">
      <c r="A3334" s="59">
        <f>+VLOOKUP(B3334,Annuaire_roster!B:G,5,0)</f>
        <v>1008</v>
      </c>
      <c r="B3334" s="218" t="s">
        <v>104</v>
      </c>
      <c r="C3334" s="73">
        <v>0.33263888888888887</v>
      </c>
      <c r="D3334" s="73">
        <v>0.33333333333333331</v>
      </c>
      <c r="E3334" s="66">
        <v>0.75</v>
      </c>
      <c r="F3334" s="66">
        <v>0.75</v>
      </c>
      <c r="G3334" s="67"/>
      <c r="H3334" s="67"/>
      <c r="I3334" s="107" t="s">
        <v>63</v>
      </c>
      <c r="J3334" s="48"/>
      <c r="K3334" s="69">
        <v>0</v>
      </c>
      <c r="L3334" s="67">
        <v>0</v>
      </c>
      <c r="M3334" s="74">
        <v>0</v>
      </c>
      <c r="N3334" s="34">
        <f t="shared" si="531"/>
        <v>0.375</v>
      </c>
      <c r="O3334" s="38">
        <f t="shared" si="532"/>
        <v>0.375</v>
      </c>
      <c r="P3334" s="77" t="s">
        <v>94</v>
      </c>
      <c r="Q3334" s="135">
        <v>44826</v>
      </c>
      <c r="R3334" s="35">
        <f t="shared" si="533"/>
        <v>0</v>
      </c>
      <c r="S3334" s="35">
        <f t="shared" si="534"/>
        <v>0</v>
      </c>
      <c r="T3334" s="10" t="str">
        <f t="shared" si="540"/>
        <v>Sem - 39</v>
      </c>
      <c r="U3334" s="10" t="str">
        <f t="shared" si="541"/>
        <v>Septembre</v>
      </c>
      <c r="V3334" s="36" t="str">
        <f t="shared" si="535"/>
        <v>2026</v>
      </c>
      <c r="W3334" s="34"/>
      <c r="X3334" s="91">
        <f t="shared" si="542"/>
        <v>0</v>
      </c>
      <c r="Y3334" s="92" t="str">
        <f>VLOOKUP('CM-CIC'!B3265,Annuaire_roster!B:F,4,0)</f>
        <v>HAOUACH Ikram</v>
      </c>
      <c r="Z3334" s="37" t="s">
        <v>110</v>
      </c>
      <c r="AA3334" s="60" t="s">
        <v>39</v>
      </c>
      <c r="AB3334" s="35" t="str">
        <f t="shared" si="536"/>
        <v/>
      </c>
      <c r="AC3334" s="35" t="str">
        <f t="shared" si="537"/>
        <v/>
      </c>
      <c r="AD3334" s="35" t="str">
        <f t="shared" si="538"/>
        <v/>
      </c>
      <c r="AE3334" s="44" t="str">
        <f t="shared" si="539"/>
        <v/>
      </c>
      <c r="AF3334" s="61"/>
      <c r="AG3334" s="45"/>
    </row>
    <row r="3335" spans="1:33" x14ac:dyDescent="0.2">
      <c r="A3335" s="59">
        <f>+VLOOKUP(B3335,Annuaire_roster!B:G,5,0)</f>
        <v>949</v>
      </c>
      <c r="B3335" s="218" t="s">
        <v>102</v>
      </c>
      <c r="C3335" s="73">
        <v>0.34444444444444444</v>
      </c>
      <c r="D3335" s="73">
        <v>0.33333333333333331</v>
      </c>
      <c r="E3335" s="66">
        <v>0.75</v>
      </c>
      <c r="F3335" s="66">
        <v>0.75</v>
      </c>
      <c r="G3335" s="67"/>
      <c r="H3335" s="67"/>
      <c r="I3335" s="107">
        <v>1.1111111111111127E-2</v>
      </c>
      <c r="J3335" s="67"/>
      <c r="K3335" s="69">
        <v>1.1111111111111127E-2</v>
      </c>
      <c r="L3335" s="67">
        <v>0</v>
      </c>
      <c r="M3335" s="74">
        <v>0</v>
      </c>
      <c r="N3335" s="34">
        <f t="shared" si="531"/>
        <v>0.36388888888888887</v>
      </c>
      <c r="O3335" s="38">
        <f t="shared" si="532"/>
        <v>0.375</v>
      </c>
      <c r="P3335" s="77" t="s">
        <v>94</v>
      </c>
      <c r="Q3335" s="153">
        <v>44826</v>
      </c>
      <c r="R3335" s="35">
        <f t="shared" si="533"/>
        <v>0</v>
      </c>
      <c r="S3335" s="35">
        <f t="shared" si="534"/>
        <v>1.1111111111111127E-2</v>
      </c>
      <c r="T3335" s="10" t="str">
        <f t="shared" si="540"/>
        <v>Sem - 39</v>
      </c>
      <c r="U3335" s="10" t="str">
        <f t="shared" si="541"/>
        <v>Septembre</v>
      </c>
      <c r="V3335" s="36" t="str">
        <f t="shared" si="535"/>
        <v>2026</v>
      </c>
      <c r="W3335" s="34"/>
      <c r="X3335" s="91">
        <f t="shared" si="542"/>
        <v>0</v>
      </c>
      <c r="Y3335" s="92" t="str">
        <f>VLOOKUP('CM-CIC'!B3266,Annuaire_roster!B:F,4,0)</f>
        <v>OUAQERROUCH Nour-El Houda</v>
      </c>
      <c r="Z3335" s="37" t="s">
        <v>110</v>
      </c>
      <c r="AA3335" s="60" t="s">
        <v>39</v>
      </c>
      <c r="AB3335" s="35" t="str">
        <f t="shared" si="536"/>
        <v/>
      </c>
      <c r="AC3335" s="35" t="str">
        <f t="shared" si="537"/>
        <v/>
      </c>
      <c r="AD3335" s="35" t="str">
        <f t="shared" si="538"/>
        <v/>
      </c>
      <c r="AE3335" s="44" t="str">
        <f t="shared" si="539"/>
        <v/>
      </c>
      <c r="AF3335" s="61"/>
      <c r="AG3335" s="45"/>
    </row>
    <row r="3336" spans="1:33" x14ac:dyDescent="0.2">
      <c r="A3336" s="59">
        <f>+VLOOKUP(B3336,Annuaire_roster!B:G,5,0)</f>
        <v>952</v>
      </c>
      <c r="B3336" s="218" t="s">
        <v>101</v>
      </c>
      <c r="C3336" s="73">
        <v>0.33194444444444443</v>
      </c>
      <c r="D3336" s="73">
        <v>0.33333333333333331</v>
      </c>
      <c r="E3336" s="66">
        <v>0.75</v>
      </c>
      <c r="F3336" s="66">
        <v>0.75</v>
      </c>
      <c r="G3336" s="67"/>
      <c r="H3336" s="67"/>
      <c r="I3336" s="107" t="s">
        <v>63</v>
      </c>
      <c r="J3336" s="48"/>
      <c r="K3336" s="69">
        <v>0</v>
      </c>
      <c r="L3336" s="67">
        <v>0</v>
      </c>
      <c r="M3336" s="74">
        <v>0</v>
      </c>
      <c r="N3336" s="34">
        <f t="shared" si="531"/>
        <v>0.375</v>
      </c>
      <c r="O3336" s="38">
        <f t="shared" si="532"/>
        <v>0.375</v>
      </c>
      <c r="P3336" s="77" t="s">
        <v>94</v>
      </c>
      <c r="Q3336" s="135">
        <v>44826</v>
      </c>
      <c r="R3336" s="35">
        <f t="shared" si="533"/>
        <v>0</v>
      </c>
      <c r="S3336" s="35">
        <f t="shared" si="534"/>
        <v>0</v>
      </c>
      <c r="T3336" s="10" t="str">
        <f t="shared" si="540"/>
        <v>Sem - 39</v>
      </c>
      <c r="U3336" s="10" t="str">
        <f t="shared" si="541"/>
        <v>Septembre</v>
      </c>
      <c r="V3336" s="36" t="str">
        <f t="shared" si="535"/>
        <v>2026</v>
      </c>
      <c r="W3336" s="34"/>
      <c r="X3336" s="91">
        <f t="shared" si="542"/>
        <v>1.388888888888884E-3</v>
      </c>
      <c r="Y3336" s="92" t="str">
        <f>VLOOKUP('CM-CIC'!B3267,Annuaire_roster!B:F,4,0)</f>
        <v>OUAQERROUCH Nour-El Houda</v>
      </c>
      <c r="Z3336" s="37" t="s">
        <v>110</v>
      </c>
      <c r="AA3336" s="60" t="s">
        <v>39</v>
      </c>
      <c r="AB3336" s="35" t="str">
        <f t="shared" si="536"/>
        <v/>
      </c>
      <c r="AC3336" s="35" t="str">
        <f t="shared" si="537"/>
        <v/>
      </c>
      <c r="AD3336" s="35" t="str">
        <f t="shared" si="538"/>
        <v/>
      </c>
      <c r="AE3336" s="44" t="str">
        <f t="shared" si="539"/>
        <v/>
      </c>
      <c r="AF3336" s="61"/>
      <c r="AG3336" s="45"/>
    </row>
    <row r="3337" spans="1:33" x14ac:dyDescent="0.2">
      <c r="A3337" s="59">
        <f>+VLOOKUP(B3337,Annuaire_roster!B:G,5,0)</f>
        <v>1485</v>
      </c>
      <c r="B3337" s="218" t="s">
        <v>178</v>
      </c>
      <c r="C3337" s="73">
        <v>0.37361111111111112</v>
      </c>
      <c r="D3337" s="73">
        <v>0.375</v>
      </c>
      <c r="E3337" s="66">
        <v>0.79166666666666663</v>
      </c>
      <c r="F3337" s="66">
        <v>0.79166666666666663</v>
      </c>
      <c r="G3337" s="67"/>
      <c r="H3337" s="67"/>
      <c r="I3337" s="107" t="s">
        <v>63</v>
      </c>
      <c r="J3337" s="48"/>
      <c r="K3337" s="69">
        <v>0</v>
      </c>
      <c r="L3337" s="67">
        <v>0</v>
      </c>
      <c r="M3337" s="74">
        <v>0</v>
      </c>
      <c r="N3337" s="34">
        <f t="shared" si="531"/>
        <v>0.37499999999999994</v>
      </c>
      <c r="O3337" s="38">
        <f t="shared" si="532"/>
        <v>0.37499999999999994</v>
      </c>
      <c r="P3337" s="77" t="s">
        <v>94</v>
      </c>
      <c r="Q3337" s="135">
        <v>44826</v>
      </c>
      <c r="R3337" s="35">
        <f t="shared" si="533"/>
        <v>0</v>
      </c>
      <c r="S3337" s="35">
        <f t="shared" si="534"/>
        <v>0</v>
      </c>
      <c r="T3337" s="10" t="str">
        <f t="shared" si="540"/>
        <v>Sem - 39</v>
      </c>
      <c r="U3337" s="10" t="str">
        <f t="shared" si="541"/>
        <v>Septembre</v>
      </c>
      <c r="V3337" s="36" t="str">
        <f t="shared" si="535"/>
        <v>2026</v>
      </c>
      <c r="W3337" s="34"/>
      <c r="X3337" s="91">
        <f t="shared" si="542"/>
        <v>1.388888888888884E-3</v>
      </c>
      <c r="Y3337" s="92" t="str">
        <f>VLOOKUP('CM-CIC'!B3268,Annuaire_roster!B:F,4,0)</f>
        <v>HAOUACH Ikram</v>
      </c>
      <c r="Z3337" s="37" t="s">
        <v>110</v>
      </c>
      <c r="AA3337" s="60" t="s">
        <v>39</v>
      </c>
      <c r="AB3337" s="35" t="str">
        <f t="shared" si="536"/>
        <v/>
      </c>
      <c r="AC3337" s="35" t="str">
        <f t="shared" si="537"/>
        <v/>
      </c>
      <c r="AD3337" s="35" t="str">
        <f t="shared" si="538"/>
        <v/>
      </c>
      <c r="AE3337" s="44" t="str">
        <f t="shared" si="539"/>
        <v/>
      </c>
      <c r="AF3337" s="61"/>
      <c r="AG3337" s="45"/>
    </row>
    <row r="3338" spans="1:33" x14ac:dyDescent="0.2">
      <c r="A3338" s="59">
        <f>+VLOOKUP(B3338,Annuaire_roster!B:G,5,0)</f>
        <v>1499</v>
      </c>
      <c r="B3338" s="218" t="s">
        <v>162</v>
      </c>
      <c r="C3338" s="73">
        <v>0.37430555555555556</v>
      </c>
      <c r="D3338" s="73">
        <v>0.375</v>
      </c>
      <c r="E3338" s="66">
        <v>0.79166666666666663</v>
      </c>
      <c r="F3338" s="66">
        <v>0.79166666666666663</v>
      </c>
      <c r="G3338" s="67"/>
      <c r="H3338" s="67"/>
      <c r="I3338" s="107" t="s">
        <v>63</v>
      </c>
      <c r="J3338" s="48"/>
      <c r="K3338" s="69">
        <v>0</v>
      </c>
      <c r="L3338" s="67">
        <v>0</v>
      </c>
      <c r="M3338" s="74">
        <v>0</v>
      </c>
      <c r="N3338" s="34">
        <f t="shared" si="531"/>
        <v>0.37499999999999994</v>
      </c>
      <c r="O3338" s="38">
        <f t="shared" si="532"/>
        <v>0.37499999999999994</v>
      </c>
      <c r="P3338" s="77" t="s">
        <v>94</v>
      </c>
      <c r="Q3338" s="135">
        <v>44826</v>
      </c>
      <c r="R3338" s="35">
        <f t="shared" si="533"/>
        <v>0</v>
      </c>
      <c r="S3338" s="35">
        <f t="shared" si="534"/>
        <v>0</v>
      </c>
      <c r="T3338" s="10" t="str">
        <f t="shared" si="540"/>
        <v>Sem - 39</v>
      </c>
      <c r="U3338" s="10" t="str">
        <f t="shared" si="541"/>
        <v>Septembre</v>
      </c>
      <c r="V3338" s="36" t="str">
        <f t="shared" si="535"/>
        <v>2026</v>
      </c>
      <c r="W3338" s="34"/>
      <c r="X3338" s="91">
        <f t="shared" si="542"/>
        <v>0</v>
      </c>
      <c r="Y3338" s="92" t="str">
        <f>VLOOKUP('CM-CIC'!B3269,Annuaire_roster!B:F,4,0)</f>
        <v>OUAQERROUCH Nour-El Houda</v>
      </c>
      <c r="Z3338" s="37" t="s">
        <v>110</v>
      </c>
      <c r="AA3338" s="60" t="s">
        <v>39</v>
      </c>
      <c r="AB3338" s="35" t="str">
        <f t="shared" si="536"/>
        <v/>
      </c>
      <c r="AC3338" s="35" t="str">
        <f t="shared" si="537"/>
        <v/>
      </c>
      <c r="AD3338" s="35" t="str">
        <f t="shared" si="538"/>
        <v/>
      </c>
      <c r="AE3338" s="44" t="str">
        <f t="shared" si="539"/>
        <v/>
      </c>
      <c r="AF3338" s="61"/>
      <c r="AG3338" s="45"/>
    </row>
    <row r="3339" spans="1:33" x14ac:dyDescent="0.2">
      <c r="A3339" s="59">
        <f>+VLOOKUP(B3339,Annuaire_roster!B:G,5,0)</f>
        <v>1463</v>
      </c>
      <c r="B3339" s="218" t="s">
        <v>163</v>
      </c>
      <c r="C3339" s="73">
        <v>0.37361111111111112</v>
      </c>
      <c r="D3339" s="73">
        <v>0.375</v>
      </c>
      <c r="E3339" s="66">
        <v>0.79166666666666663</v>
      </c>
      <c r="F3339" s="66">
        <v>0.79166666666666663</v>
      </c>
      <c r="G3339" s="67"/>
      <c r="H3339" s="67"/>
      <c r="I3339" s="107" t="s">
        <v>63</v>
      </c>
      <c r="J3339" s="48"/>
      <c r="K3339" s="69">
        <v>0</v>
      </c>
      <c r="L3339" s="67">
        <v>0</v>
      </c>
      <c r="M3339" s="74">
        <v>0</v>
      </c>
      <c r="N3339" s="34">
        <f t="shared" si="531"/>
        <v>0.37499999999999994</v>
      </c>
      <c r="O3339" s="38">
        <f t="shared" si="532"/>
        <v>0.37499999999999994</v>
      </c>
      <c r="P3339" s="77" t="s">
        <v>94</v>
      </c>
      <c r="Q3339" s="135">
        <v>44826</v>
      </c>
      <c r="R3339" s="35">
        <f t="shared" si="533"/>
        <v>0</v>
      </c>
      <c r="S3339" s="35">
        <f t="shared" si="534"/>
        <v>0</v>
      </c>
      <c r="T3339" s="10" t="str">
        <f t="shared" si="540"/>
        <v>Sem - 39</v>
      </c>
      <c r="U3339" s="10" t="str">
        <f t="shared" si="541"/>
        <v>Septembre</v>
      </c>
      <c r="V3339" s="36" t="str">
        <f t="shared" si="535"/>
        <v>2026</v>
      </c>
      <c r="W3339" s="34"/>
      <c r="X3339" s="91">
        <f t="shared" si="542"/>
        <v>1.388888888888884E-3</v>
      </c>
      <c r="Y3339" s="92" t="str">
        <f>VLOOKUP('CM-CIC'!B3270,Annuaire_roster!B:F,4,0)</f>
        <v>HAOUACH Ikram</v>
      </c>
      <c r="Z3339" s="37" t="s">
        <v>110</v>
      </c>
      <c r="AA3339" s="60" t="s">
        <v>39</v>
      </c>
      <c r="AB3339" s="35" t="str">
        <f t="shared" si="536"/>
        <v/>
      </c>
      <c r="AC3339" s="35" t="str">
        <f t="shared" si="537"/>
        <v/>
      </c>
      <c r="AD3339" s="35" t="str">
        <f t="shared" si="538"/>
        <v/>
      </c>
      <c r="AE3339" s="44" t="str">
        <f t="shared" si="539"/>
        <v/>
      </c>
      <c r="AF3339" s="61"/>
      <c r="AG3339" s="45"/>
    </row>
    <row r="3340" spans="1:33" x14ac:dyDescent="0.2">
      <c r="A3340" s="59">
        <f>+VLOOKUP(B3340,Annuaire_roster!B:G,5,0)</f>
        <v>1388</v>
      </c>
      <c r="B3340" s="218" t="s">
        <v>125</v>
      </c>
      <c r="C3340" s="73">
        <v>0.37361111111111112</v>
      </c>
      <c r="D3340" s="73">
        <v>0.375</v>
      </c>
      <c r="E3340" s="66">
        <v>0.79166666666666663</v>
      </c>
      <c r="F3340" s="66">
        <v>0.79166666666666663</v>
      </c>
      <c r="G3340" s="67"/>
      <c r="H3340" s="67"/>
      <c r="I3340" s="107" t="s">
        <v>63</v>
      </c>
      <c r="J3340" s="67"/>
      <c r="K3340" s="69">
        <v>0</v>
      </c>
      <c r="L3340" s="67">
        <v>0</v>
      </c>
      <c r="M3340" s="74">
        <v>0</v>
      </c>
      <c r="N3340" s="34">
        <f t="shared" si="531"/>
        <v>0.37499999999999994</v>
      </c>
      <c r="O3340" s="38">
        <f t="shared" si="532"/>
        <v>0.37499999999999994</v>
      </c>
      <c r="P3340" s="77" t="s">
        <v>94</v>
      </c>
      <c r="Q3340" s="153">
        <v>44826</v>
      </c>
      <c r="R3340" s="35">
        <f t="shared" si="533"/>
        <v>0</v>
      </c>
      <c r="S3340" s="35">
        <f t="shared" si="534"/>
        <v>0</v>
      </c>
      <c r="T3340" s="10" t="str">
        <f t="shared" si="540"/>
        <v>Sem - 39</v>
      </c>
      <c r="U3340" s="10" t="str">
        <f t="shared" si="541"/>
        <v>Septembre</v>
      </c>
      <c r="V3340" s="36" t="str">
        <f t="shared" si="535"/>
        <v>2026</v>
      </c>
      <c r="W3340" s="34"/>
      <c r="X3340" s="91">
        <f t="shared" si="542"/>
        <v>1.388888888888884E-3</v>
      </c>
      <c r="Y3340" s="92" t="str">
        <f>VLOOKUP('CM-CIC'!B3271,Annuaire_roster!B:F,4,0)</f>
        <v>HAOUACH Ikram</v>
      </c>
      <c r="Z3340" s="37" t="s">
        <v>110</v>
      </c>
      <c r="AA3340" s="60" t="s">
        <v>39</v>
      </c>
      <c r="AB3340" s="35" t="str">
        <f t="shared" si="536"/>
        <v/>
      </c>
      <c r="AC3340" s="35" t="str">
        <f t="shared" si="537"/>
        <v/>
      </c>
      <c r="AD3340" s="35" t="str">
        <f t="shared" si="538"/>
        <v/>
      </c>
      <c r="AE3340" s="44" t="str">
        <f t="shared" si="539"/>
        <v/>
      </c>
      <c r="AF3340" s="61"/>
      <c r="AG3340" s="45"/>
    </row>
    <row r="3341" spans="1:33" x14ac:dyDescent="0.2">
      <c r="A3341" s="59">
        <f>+VLOOKUP(B3341,Annuaire_roster!B:G,5,0)</f>
        <v>1442</v>
      </c>
      <c r="B3341" s="218" t="s">
        <v>152</v>
      </c>
      <c r="C3341" s="73"/>
      <c r="D3341" s="73" t="s">
        <v>188</v>
      </c>
      <c r="E3341" s="66"/>
      <c r="F3341" s="66" t="s">
        <v>188</v>
      </c>
      <c r="G3341" s="67"/>
      <c r="H3341" s="67"/>
      <c r="I3341" s="107" t="s">
        <v>63</v>
      </c>
      <c r="J3341" s="48"/>
      <c r="K3341" s="69">
        <v>0</v>
      </c>
      <c r="L3341" s="67">
        <v>0</v>
      </c>
      <c r="M3341" s="74">
        <v>0</v>
      </c>
      <c r="N3341" s="34" t="str">
        <f t="shared" si="531"/>
        <v/>
      </c>
      <c r="O3341" s="38">
        <f t="shared" si="532"/>
        <v>0</v>
      </c>
      <c r="P3341" s="77" t="s">
        <v>94</v>
      </c>
      <c r="Q3341" s="135">
        <v>44826</v>
      </c>
      <c r="R3341" s="35">
        <f t="shared" si="533"/>
        <v>0</v>
      </c>
      <c r="S3341" s="35">
        <f t="shared" si="534"/>
        <v>0</v>
      </c>
      <c r="T3341" s="10" t="str">
        <f t="shared" si="540"/>
        <v>Sem - 39</v>
      </c>
      <c r="U3341" s="10" t="str">
        <f t="shared" si="541"/>
        <v>Septembre</v>
      </c>
      <c r="V3341" s="36" t="str">
        <f t="shared" si="535"/>
        <v>2026</v>
      </c>
      <c r="W3341" s="34"/>
      <c r="X3341" s="91">
        <f t="shared" si="542"/>
        <v>0</v>
      </c>
      <c r="Y3341" s="92" t="str">
        <f>VLOOKUP('CM-CIC'!B3272,Annuaire_roster!B:F,4,0)</f>
        <v>HAOUACH Ikram</v>
      </c>
      <c r="Z3341" s="37" t="s">
        <v>110</v>
      </c>
      <c r="AA3341" s="60" t="s">
        <v>39</v>
      </c>
      <c r="AB3341" s="35">
        <f t="shared" si="536"/>
        <v>0.33333333333333298</v>
      </c>
      <c r="AC3341" s="35" t="str">
        <f t="shared" si="537"/>
        <v/>
      </c>
      <c r="AD3341" s="35" t="str">
        <f t="shared" si="538"/>
        <v/>
      </c>
      <c r="AE3341" s="44" t="str">
        <f t="shared" si="539"/>
        <v/>
      </c>
      <c r="AF3341" s="61"/>
      <c r="AG3341" s="45"/>
    </row>
    <row r="3342" spans="1:33" x14ac:dyDescent="0.2">
      <c r="A3342" s="59">
        <f>+VLOOKUP(B3342,Annuaire_roster!B:G,5,0)</f>
        <v>1145</v>
      </c>
      <c r="B3342" s="218" t="s">
        <v>74</v>
      </c>
      <c r="C3342" s="73"/>
      <c r="D3342" s="73" t="s">
        <v>64</v>
      </c>
      <c r="E3342" s="66"/>
      <c r="F3342" s="66" t="s">
        <v>64</v>
      </c>
      <c r="G3342" s="67"/>
      <c r="H3342" s="67"/>
      <c r="I3342" s="107" t="s">
        <v>63</v>
      </c>
      <c r="J3342" s="48"/>
      <c r="K3342" s="69">
        <v>0</v>
      </c>
      <c r="L3342" s="67">
        <v>0</v>
      </c>
      <c r="M3342" s="74">
        <v>0</v>
      </c>
      <c r="N3342" s="34" t="str">
        <f t="shared" si="531"/>
        <v/>
      </c>
      <c r="O3342" s="38">
        <f t="shared" si="532"/>
        <v>0</v>
      </c>
      <c r="P3342" s="77" t="s">
        <v>94</v>
      </c>
      <c r="Q3342" s="135">
        <v>44826</v>
      </c>
      <c r="R3342" s="35">
        <f t="shared" si="533"/>
        <v>0</v>
      </c>
      <c r="S3342" s="35">
        <f t="shared" si="534"/>
        <v>0</v>
      </c>
      <c r="T3342" s="10" t="str">
        <f t="shared" si="540"/>
        <v>Sem - 39</v>
      </c>
      <c r="U3342" s="10" t="str">
        <f t="shared" si="541"/>
        <v>Septembre</v>
      </c>
      <c r="V3342" s="36" t="str">
        <f t="shared" si="535"/>
        <v>2026</v>
      </c>
      <c r="W3342" s="34"/>
      <c r="X3342" s="91">
        <f t="shared" si="542"/>
        <v>0</v>
      </c>
      <c r="Y3342" s="92" t="str">
        <f>VLOOKUP('CM-CIC'!B3273,Annuaire_roster!B:F,4,0)</f>
        <v>HAOUACH Ikram</v>
      </c>
      <c r="Z3342" s="37" t="s">
        <v>110</v>
      </c>
      <c r="AA3342" s="60" t="s">
        <v>39</v>
      </c>
      <c r="AB3342" s="35" t="str">
        <f t="shared" si="536"/>
        <v/>
      </c>
      <c r="AC3342" s="35" t="str">
        <f t="shared" si="537"/>
        <v/>
      </c>
      <c r="AD3342" s="35" t="str">
        <f t="shared" si="538"/>
        <v/>
      </c>
      <c r="AE3342" s="44" t="str">
        <f t="shared" si="539"/>
        <v/>
      </c>
      <c r="AF3342" s="61"/>
      <c r="AG3342" s="45"/>
    </row>
    <row r="3343" spans="1:33" x14ac:dyDescent="0.2">
      <c r="A3343" s="59">
        <f>+VLOOKUP(B3343,Annuaire_roster!B:G,5,0)</f>
        <v>1192</v>
      </c>
      <c r="B3343" s="218" t="s">
        <v>159</v>
      </c>
      <c r="C3343" s="73"/>
      <c r="D3343" s="73" t="s">
        <v>64</v>
      </c>
      <c r="E3343" s="66"/>
      <c r="F3343" s="66" t="s">
        <v>64</v>
      </c>
      <c r="G3343" s="67"/>
      <c r="H3343" s="67"/>
      <c r="I3343" s="107" t="s">
        <v>63</v>
      </c>
      <c r="J3343" s="48"/>
      <c r="K3343" s="69">
        <v>0</v>
      </c>
      <c r="L3343" s="67">
        <v>0</v>
      </c>
      <c r="M3343" s="74">
        <v>0</v>
      </c>
      <c r="N3343" s="34" t="str">
        <f t="shared" si="531"/>
        <v/>
      </c>
      <c r="O3343" s="38">
        <f t="shared" si="532"/>
        <v>0</v>
      </c>
      <c r="P3343" s="77" t="s">
        <v>94</v>
      </c>
      <c r="Q3343" s="135">
        <v>44826</v>
      </c>
      <c r="R3343" s="35">
        <f t="shared" si="533"/>
        <v>0</v>
      </c>
      <c r="S3343" s="35">
        <f t="shared" si="534"/>
        <v>0</v>
      </c>
      <c r="T3343" s="10" t="str">
        <f t="shared" si="540"/>
        <v>Sem - 39</v>
      </c>
      <c r="U3343" s="10" t="str">
        <f t="shared" si="541"/>
        <v>Septembre</v>
      </c>
      <c r="V3343" s="36" t="str">
        <f t="shared" si="535"/>
        <v>2026</v>
      </c>
      <c r="W3343" s="34"/>
      <c r="X3343" s="91">
        <f t="shared" si="542"/>
        <v>0</v>
      </c>
      <c r="Y3343" s="92" t="str">
        <f>VLOOKUP('CM-CIC'!B3274,Annuaire_roster!B:F,4,0)</f>
        <v>HAOUACH Ikram</v>
      </c>
      <c r="Z3343" s="37" t="s">
        <v>110</v>
      </c>
      <c r="AA3343" s="60" t="s">
        <v>39</v>
      </c>
      <c r="AB3343" s="35" t="str">
        <f t="shared" si="536"/>
        <v/>
      </c>
      <c r="AC3343" s="35" t="str">
        <f t="shared" si="537"/>
        <v/>
      </c>
      <c r="AD3343" s="35" t="str">
        <f t="shared" si="538"/>
        <v/>
      </c>
      <c r="AE3343" s="44" t="str">
        <f t="shared" si="539"/>
        <v/>
      </c>
      <c r="AF3343" s="61"/>
      <c r="AG3343" s="45"/>
    </row>
    <row r="3344" spans="1:33" x14ac:dyDescent="0.2">
      <c r="A3344" s="59">
        <f>+VLOOKUP(B3344,Annuaire_roster!B:G,5,0)</f>
        <v>397</v>
      </c>
      <c r="B3344" s="218" t="s">
        <v>183</v>
      </c>
      <c r="C3344" s="73"/>
      <c r="D3344" s="73" t="s">
        <v>64</v>
      </c>
      <c r="E3344" s="66"/>
      <c r="F3344" s="66" t="s">
        <v>64</v>
      </c>
      <c r="G3344" s="67"/>
      <c r="H3344" s="67"/>
      <c r="I3344" s="107" t="s">
        <v>63</v>
      </c>
      <c r="J3344" s="48"/>
      <c r="K3344" s="69">
        <v>0</v>
      </c>
      <c r="L3344" s="67">
        <v>0</v>
      </c>
      <c r="M3344" s="74">
        <v>0</v>
      </c>
      <c r="N3344" s="34" t="str">
        <f t="shared" si="531"/>
        <v/>
      </c>
      <c r="O3344" s="38">
        <f t="shared" si="532"/>
        <v>0</v>
      </c>
      <c r="P3344" s="77" t="s">
        <v>94</v>
      </c>
      <c r="Q3344" s="135">
        <v>44826</v>
      </c>
      <c r="R3344" s="35">
        <f t="shared" si="533"/>
        <v>0</v>
      </c>
      <c r="S3344" s="35">
        <f t="shared" si="534"/>
        <v>0</v>
      </c>
      <c r="T3344" s="10" t="str">
        <f t="shared" si="540"/>
        <v>Sem - 39</v>
      </c>
      <c r="U3344" s="10" t="str">
        <f t="shared" si="541"/>
        <v>Septembre</v>
      </c>
      <c r="V3344" s="36" t="str">
        <f t="shared" si="535"/>
        <v>2026</v>
      </c>
      <c r="W3344" s="34"/>
      <c r="X3344" s="91">
        <f t="shared" si="542"/>
        <v>0</v>
      </c>
      <c r="Y3344" s="92" t="str">
        <f>VLOOKUP('CM-CIC'!B3275,Annuaire_roster!B:F,4,0)</f>
        <v>HAOUACH Ikram</v>
      </c>
      <c r="Z3344" s="37" t="s">
        <v>110</v>
      </c>
      <c r="AA3344" s="60" t="s">
        <v>39</v>
      </c>
      <c r="AB3344" s="35" t="str">
        <f t="shared" si="536"/>
        <v/>
      </c>
      <c r="AC3344" s="35" t="str">
        <f t="shared" si="537"/>
        <v/>
      </c>
      <c r="AD3344" s="35" t="str">
        <f t="shared" si="538"/>
        <v/>
      </c>
      <c r="AE3344" s="44" t="str">
        <f t="shared" si="539"/>
        <v/>
      </c>
      <c r="AF3344" s="61"/>
      <c r="AG3344" s="45"/>
    </row>
    <row r="3345" spans="1:33" x14ac:dyDescent="0.2">
      <c r="A3345" s="59">
        <f>+VLOOKUP(B3345,Annuaire_roster!B:G,5,0)</f>
        <v>1397</v>
      </c>
      <c r="B3345" s="218" t="s">
        <v>145</v>
      </c>
      <c r="C3345" s="73"/>
      <c r="D3345" s="73" t="s">
        <v>64</v>
      </c>
      <c r="E3345" s="66"/>
      <c r="F3345" s="66" t="s">
        <v>64</v>
      </c>
      <c r="G3345" s="67"/>
      <c r="H3345" s="67"/>
      <c r="I3345" s="107" t="s">
        <v>63</v>
      </c>
      <c r="J3345" s="67"/>
      <c r="K3345" s="69">
        <v>0</v>
      </c>
      <c r="L3345" s="67">
        <v>0</v>
      </c>
      <c r="M3345" s="74">
        <v>0</v>
      </c>
      <c r="N3345" s="34" t="str">
        <f t="shared" si="531"/>
        <v/>
      </c>
      <c r="O3345" s="38">
        <f t="shared" si="532"/>
        <v>0</v>
      </c>
      <c r="P3345" s="77" t="s">
        <v>94</v>
      </c>
      <c r="Q3345" s="153">
        <v>44826</v>
      </c>
      <c r="R3345" s="35">
        <f t="shared" si="533"/>
        <v>0</v>
      </c>
      <c r="S3345" s="35">
        <f t="shared" si="534"/>
        <v>0</v>
      </c>
      <c r="T3345" s="10" t="str">
        <f t="shared" si="540"/>
        <v>Sem - 39</v>
      </c>
      <c r="U3345" s="10" t="str">
        <f t="shared" si="541"/>
        <v>Septembre</v>
      </c>
      <c r="V3345" s="36" t="str">
        <f t="shared" si="535"/>
        <v>2026</v>
      </c>
      <c r="W3345" s="34"/>
      <c r="X3345" s="91">
        <f t="shared" si="542"/>
        <v>0</v>
      </c>
      <c r="Y3345" s="92" t="str">
        <f>VLOOKUP('CM-CIC'!B3276,Annuaire_roster!B:F,4,0)</f>
        <v>HAOUACH Ikram</v>
      </c>
      <c r="Z3345" s="37" t="s">
        <v>110</v>
      </c>
      <c r="AA3345" s="60" t="s">
        <v>39</v>
      </c>
      <c r="AB3345" s="35" t="str">
        <f t="shared" si="536"/>
        <v/>
      </c>
      <c r="AC3345" s="35" t="str">
        <f t="shared" si="537"/>
        <v/>
      </c>
      <c r="AD3345" s="35" t="str">
        <f t="shared" si="538"/>
        <v/>
      </c>
      <c r="AE3345" s="44" t="str">
        <f t="shared" si="539"/>
        <v/>
      </c>
      <c r="AF3345" s="61"/>
      <c r="AG3345" s="45"/>
    </row>
    <row r="3346" spans="1:33" x14ac:dyDescent="0.2">
      <c r="A3346" s="59">
        <f>+VLOOKUP(B3346,Annuaire_roster!B:G,5,0)</f>
        <v>1469</v>
      </c>
      <c r="B3346" s="218" t="s">
        <v>177</v>
      </c>
      <c r="C3346" s="73"/>
      <c r="D3346" s="73" t="s">
        <v>64</v>
      </c>
      <c r="E3346" s="66"/>
      <c r="F3346" s="66" t="s">
        <v>64</v>
      </c>
      <c r="G3346" s="67"/>
      <c r="H3346" s="67"/>
      <c r="I3346" s="107" t="s">
        <v>63</v>
      </c>
      <c r="J3346" s="48"/>
      <c r="K3346" s="69">
        <v>0</v>
      </c>
      <c r="L3346" s="67">
        <v>0</v>
      </c>
      <c r="M3346" s="74">
        <v>0</v>
      </c>
      <c r="N3346" s="34" t="str">
        <f t="shared" si="531"/>
        <v/>
      </c>
      <c r="O3346" s="38">
        <f t="shared" si="532"/>
        <v>0</v>
      </c>
      <c r="P3346" s="77" t="s">
        <v>94</v>
      </c>
      <c r="Q3346" s="135">
        <v>44826</v>
      </c>
      <c r="R3346" s="35">
        <f t="shared" si="533"/>
        <v>0</v>
      </c>
      <c r="S3346" s="35">
        <f t="shared" si="534"/>
        <v>0</v>
      </c>
      <c r="T3346" s="10" t="str">
        <f t="shared" si="540"/>
        <v>Sem - 39</v>
      </c>
      <c r="U3346" s="10" t="str">
        <f t="shared" si="541"/>
        <v>Septembre</v>
      </c>
      <c r="V3346" s="36" t="str">
        <f t="shared" si="535"/>
        <v>2026</v>
      </c>
      <c r="W3346" s="34"/>
      <c r="X3346" s="91">
        <f t="shared" si="542"/>
        <v>0</v>
      </c>
      <c r="Y3346" s="92" t="str">
        <f>VLOOKUP('CM-CIC'!B3277,Annuaire_roster!B:F,4,0)</f>
        <v>OUAQERROUCH Nour-El Houda</v>
      </c>
      <c r="Z3346" s="37" t="s">
        <v>110</v>
      </c>
      <c r="AA3346" s="60" t="s">
        <v>39</v>
      </c>
      <c r="AB3346" s="35" t="str">
        <f t="shared" si="536"/>
        <v/>
      </c>
      <c r="AC3346" s="35" t="str">
        <f t="shared" si="537"/>
        <v/>
      </c>
      <c r="AD3346" s="35" t="str">
        <f t="shared" si="538"/>
        <v/>
      </c>
      <c r="AE3346" s="44" t="str">
        <f t="shared" si="539"/>
        <v/>
      </c>
      <c r="AF3346" s="61"/>
      <c r="AG3346" s="45"/>
    </row>
    <row r="3347" spans="1:33" x14ac:dyDescent="0.2">
      <c r="A3347" s="59">
        <f>+VLOOKUP(B3347,Annuaire_roster!B:G,5,0)</f>
        <v>1154</v>
      </c>
      <c r="B3347" s="218" t="s">
        <v>70</v>
      </c>
      <c r="C3347" s="73">
        <v>0.24722222222222223</v>
      </c>
      <c r="D3347" s="73">
        <v>0.25</v>
      </c>
      <c r="E3347" s="66">
        <v>0.66666666666666663</v>
      </c>
      <c r="F3347" s="66">
        <v>0.66666666666666663</v>
      </c>
      <c r="G3347" s="67"/>
      <c r="H3347" s="67"/>
      <c r="I3347" s="107" t="s">
        <v>63</v>
      </c>
      <c r="J3347" s="48"/>
      <c r="K3347" s="69">
        <v>0</v>
      </c>
      <c r="L3347" s="67">
        <v>0</v>
      </c>
      <c r="M3347" s="74">
        <v>0</v>
      </c>
      <c r="N3347" s="34">
        <f t="shared" si="531"/>
        <v>0.37499999999999994</v>
      </c>
      <c r="O3347" s="38">
        <f t="shared" si="532"/>
        <v>0.37499999999999994</v>
      </c>
      <c r="P3347" s="77" t="s">
        <v>94</v>
      </c>
      <c r="Q3347" s="135">
        <v>44827</v>
      </c>
      <c r="R3347" s="35">
        <f t="shared" si="533"/>
        <v>0</v>
      </c>
      <c r="S3347" s="35">
        <f t="shared" si="534"/>
        <v>0</v>
      </c>
      <c r="T3347" s="10" t="str">
        <f t="shared" si="540"/>
        <v>Sem - 39</v>
      </c>
      <c r="U3347" s="10" t="str">
        <f t="shared" si="541"/>
        <v>Septembre</v>
      </c>
      <c r="V3347" s="36" t="str">
        <f t="shared" si="535"/>
        <v>2026</v>
      </c>
      <c r="W3347" s="34"/>
      <c r="X3347" s="91">
        <f t="shared" si="542"/>
        <v>2.7777777777777679E-3</v>
      </c>
      <c r="Y3347" s="92" t="str">
        <f>VLOOKUP('CM-CIC'!B3278,Annuaire_roster!B:F,4,0)</f>
        <v>OUAQERROUCH Nour-El Houda</v>
      </c>
      <c r="Z3347" s="37" t="s">
        <v>110</v>
      </c>
      <c r="AA3347" s="60" t="s">
        <v>39</v>
      </c>
      <c r="AB3347" s="35" t="str">
        <f t="shared" si="536"/>
        <v/>
      </c>
      <c r="AC3347" s="35" t="str">
        <f t="shared" si="537"/>
        <v/>
      </c>
      <c r="AD3347" s="35" t="str">
        <f t="shared" si="538"/>
        <v/>
      </c>
      <c r="AE3347" s="44" t="str">
        <f t="shared" si="539"/>
        <v/>
      </c>
      <c r="AF3347" s="61"/>
      <c r="AG3347" s="45"/>
    </row>
    <row r="3348" spans="1:33" x14ac:dyDescent="0.2">
      <c r="A3348" s="59">
        <f>+VLOOKUP(B3348,Annuaire_roster!B:G,5,0)</f>
        <v>1132</v>
      </c>
      <c r="B3348" s="218" t="s">
        <v>46</v>
      </c>
      <c r="C3348" s="73">
        <v>0.24930555555555556</v>
      </c>
      <c r="D3348" s="73">
        <v>0.25</v>
      </c>
      <c r="E3348" s="66">
        <v>0.66666666666666663</v>
      </c>
      <c r="F3348" s="66">
        <v>0.66666666666666663</v>
      </c>
      <c r="G3348" s="67"/>
      <c r="H3348" s="67"/>
      <c r="I3348" s="107" t="s">
        <v>63</v>
      </c>
      <c r="J3348" s="48"/>
      <c r="K3348" s="69">
        <v>0</v>
      </c>
      <c r="L3348" s="67">
        <v>0</v>
      </c>
      <c r="M3348" s="74">
        <v>0</v>
      </c>
      <c r="N3348" s="34">
        <f t="shared" si="531"/>
        <v>0.37499999999999994</v>
      </c>
      <c r="O3348" s="38">
        <f t="shared" si="532"/>
        <v>0.37499999999999994</v>
      </c>
      <c r="P3348" s="77" t="s">
        <v>94</v>
      </c>
      <c r="Q3348" s="135">
        <v>44827</v>
      </c>
      <c r="R3348" s="35">
        <f t="shared" si="533"/>
        <v>0</v>
      </c>
      <c r="S3348" s="35">
        <f t="shared" si="534"/>
        <v>0</v>
      </c>
      <c r="T3348" s="10" t="str">
        <f t="shared" si="540"/>
        <v>Sem - 39</v>
      </c>
      <c r="U3348" s="10" t="str">
        <f t="shared" si="541"/>
        <v>Septembre</v>
      </c>
      <c r="V3348" s="36" t="str">
        <f t="shared" si="535"/>
        <v>2026</v>
      </c>
      <c r="W3348" s="34"/>
      <c r="X3348" s="91">
        <f t="shared" si="542"/>
        <v>0</v>
      </c>
      <c r="Y3348" s="92" t="str">
        <f>VLOOKUP('CM-CIC'!B3279,Annuaire_roster!B:F,4,0)</f>
        <v>OUAQERROUCH Nour-El Houda</v>
      </c>
      <c r="Z3348" s="37" t="s">
        <v>110</v>
      </c>
      <c r="AA3348" s="60" t="s">
        <v>39</v>
      </c>
      <c r="AB3348" s="35" t="str">
        <f t="shared" si="536"/>
        <v/>
      </c>
      <c r="AC3348" s="35" t="str">
        <f t="shared" si="537"/>
        <v/>
      </c>
      <c r="AD3348" s="35" t="str">
        <f t="shared" si="538"/>
        <v/>
      </c>
      <c r="AE3348" s="44" t="str">
        <f t="shared" si="539"/>
        <v/>
      </c>
      <c r="AF3348" s="61"/>
      <c r="AG3348" s="45"/>
    </row>
    <row r="3349" spans="1:33" x14ac:dyDescent="0.2">
      <c r="A3349" s="59">
        <f>+VLOOKUP(B3349,Annuaire_roster!B:G,5,0)</f>
        <v>1274</v>
      </c>
      <c r="B3349" s="218" t="s">
        <v>160</v>
      </c>
      <c r="C3349" s="73">
        <v>0.24513888888888888</v>
      </c>
      <c r="D3349" s="73">
        <v>0.25</v>
      </c>
      <c r="E3349" s="66">
        <v>0.66666666666666663</v>
      </c>
      <c r="F3349" s="66">
        <v>0.66666666666666663</v>
      </c>
      <c r="G3349" s="67"/>
      <c r="H3349" s="67"/>
      <c r="I3349" s="107" t="s">
        <v>63</v>
      </c>
      <c r="J3349" s="48"/>
      <c r="K3349" s="69">
        <v>0</v>
      </c>
      <c r="L3349" s="67">
        <v>0</v>
      </c>
      <c r="M3349" s="74">
        <v>0</v>
      </c>
      <c r="N3349" s="34">
        <f t="shared" ref="N3349:N3412" si="543">IFERROR(IF(OR(D3349="OFF",D3349="Congé",M3349="Abs",D3349="Congé sans solde",D3349="Férié"),"",IF(O3349-K3349-L3349&gt;O3349,O3349,IF(O3349-K3349-L3349&lt;0,"",O3349-K3349-L3349))),"")</f>
        <v>0.37499999999999994</v>
      </c>
      <c r="O3349" s="38">
        <f t="shared" ref="O3349:O3412" si="544">IF(AG3349="2H Pause déjeuner",IF(F3349-D3349-0.0833333333333333&lt;0,F3349-D3349-0.0833333333333333+1,F3349-D3349-0.0833333333333333),IF(OR(AND(F3349="OFF",D3349="OFF"),AND(F3349="Congé",D3349="Congé"),AND(F3349="Congé sans solde",D3349="Congé sans solde"),AND(F3349="Congé spécial",D3349="Congé spécial"),AND(F3349="Férié",D3349="Férié"),AND(F3349="OFF",D3349="Congé"),AND(F3349="OFF",D3349="Congé sans solde"),AND(F3349="OFF",D3349="Congé spécial"),AND(F3349="OFF",D3349="Férié"),AND(F3349="Congé",D3349="OFF"),AND(F3349="Congé",D3349="Congé sans solde"),AND(F3349="Congé",D3349="Congé spécial"),AND(F3349="Congé",D3349="Férié"),AND(F3349="Congé sans solde",D3349="OFF"),AND(F3349="Congé sans solde",D3349="Congé"),AND(F3349="Congé sans solde",D3349="Congé spécial"),AND(F3349="Congé sans solde",D3349="Férié"),AND(F3349="Congé spécial",D3349="OFF"),AND(F3349="Congé spécial",D3349="Congé"),AND(F3349="Congé spécial",D3349="Congé sans solde"),AND(F3349="Congé spécial",D3349="Férié"),AND(F3349="Férié",D3349="OFF"),AND(F3349="Férié",D3349="Congé"),AND(F3349="Férié",D3349="Congé sans solde"),AND(F3349="Férié",D3349="Congé spécial")),0,IF(OR(F3349="OFF",F3349="Congé",F3349="Congé spécial",F3349="Congé sans solde",D3349="OFF",D3349="Congé",D3349="Congé spécial",D3349="Congé sans solde"),0.208333333333334,IF(AND(AG3349="",F3349-D3349&lt;0),("24:00:00"-D3349)+("00:00:00"+F3349)-0.0416666666666667,IF(AND(OR(AG3349="Allaitement",AG3349="Sans déjeuner"),F3349-D3349&lt;0),("24:00:00"-D3349)+("00:00:00"+F3349),IF(AND(AG3349="",F3349-D3349&gt;0.166666666666667),F3349-D3349-0.0416666666666667,IF(AND(OR(AG3349="Allaitement",AG3349="Sans déjeuner"),F3349-D3349&gt;0.166666666666667),F3349-D3349,F3349-D3349)))))))</f>
        <v>0.37499999999999994</v>
      </c>
      <c r="P3349" s="77" t="s">
        <v>94</v>
      </c>
      <c r="Q3349" s="135">
        <v>44827</v>
      </c>
      <c r="R3349" s="35">
        <f t="shared" si="533"/>
        <v>0</v>
      </c>
      <c r="S3349" s="35">
        <f t="shared" si="534"/>
        <v>0</v>
      </c>
      <c r="T3349" s="10" t="str">
        <f t="shared" si="540"/>
        <v>Sem - 39</v>
      </c>
      <c r="U3349" s="10" t="str">
        <f t="shared" si="541"/>
        <v>Septembre</v>
      </c>
      <c r="V3349" s="36" t="str">
        <f t="shared" si="535"/>
        <v>2026</v>
      </c>
      <c r="W3349" s="34"/>
      <c r="X3349" s="91">
        <f t="shared" si="542"/>
        <v>4.8611111111110938E-3</v>
      </c>
      <c r="Y3349" s="92" t="str">
        <f>VLOOKUP('CM-CIC'!B3280,Annuaire_roster!B:F,4,0)</f>
        <v>HAOUACH Ikram</v>
      </c>
      <c r="Z3349" s="37" t="s">
        <v>110</v>
      </c>
      <c r="AA3349" s="60" t="s">
        <v>39</v>
      </c>
      <c r="AB3349" s="35" t="str">
        <f t="shared" si="536"/>
        <v/>
      </c>
      <c r="AC3349" s="35" t="str">
        <f t="shared" si="537"/>
        <v/>
      </c>
      <c r="AD3349" s="35" t="str">
        <f t="shared" si="538"/>
        <v/>
      </c>
      <c r="AE3349" s="44" t="str">
        <f t="shared" si="539"/>
        <v/>
      </c>
      <c r="AF3349" s="61"/>
      <c r="AG3349" s="45"/>
    </row>
    <row r="3350" spans="1:33" x14ac:dyDescent="0.2">
      <c r="A3350" s="59">
        <f>+VLOOKUP(B3350,Annuaire_roster!B:G,5,0)</f>
        <v>1167</v>
      </c>
      <c r="B3350" s="218" t="s">
        <v>71</v>
      </c>
      <c r="C3350" s="73">
        <v>0.25</v>
      </c>
      <c r="D3350" s="73">
        <v>0.25</v>
      </c>
      <c r="E3350" s="66">
        <v>0.66666666666666663</v>
      </c>
      <c r="F3350" s="66">
        <v>0.66666666666666663</v>
      </c>
      <c r="G3350" s="67"/>
      <c r="H3350" s="67"/>
      <c r="I3350" s="107" t="s">
        <v>63</v>
      </c>
      <c r="J3350" s="48"/>
      <c r="K3350" s="69">
        <v>0</v>
      </c>
      <c r="L3350" s="67">
        <v>0</v>
      </c>
      <c r="M3350" s="74">
        <v>0</v>
      </c>
      <c r="N3350" s="34">
        <f t="shared" si="543"/>
        <v>0.37499999999999994</v>
      </c>
      <c r="O3350" s="38">
        <f t="shared" si="544"/>
        <v>0.37499999999999994</v>
      </c>
      <c r="P3350" s="77" t="s">
        <v>94</v>
      </c>
      <c r="Q3350" s="135">
        <v>44827</v>
      </c>
      <c r="R3350" s="35">
        <f t="shared" si="533"/>
        <v>0</v>
      </c>
      <c r="S3350" s="35">
        <f t="shared" si="534"/>
        <v>0</v>
      </c>
      <c r="T3350" s="10" t="str">
        <f t="shared" si="540"/>
        <v>Sem - 39</v>
      </c>
      <c r="U3350" s="10" t="str">
        <f t="shared" si="541"/>
        <v>Septembre</v>
      </c>
      <c r="V3350" s="36" t="str">
        <f t="shared" si="535"/>
        <v>2026</v>
      </c>
      <c r="W3350" s="34"/>
      <c r="X3350" s="91">
        <f t="shared" si="542"/>
        <v>0</v>
      </c>
      <c r="Y3350" s="92" t="str">
        <f>VLOOKUP('CM-CIC'!B3281,Annuaire_roster!B:F,4,0)</f>
        <v>HAOUACH Ikram</v>
      </c>
      <c r="Z3350" s="37" t="s">
        <v>110</v>
      </c>
      <c r="AA3350" s="60" t="s">
        <v>39</v>
      </c>
      <c r="AB3350" s="35" t="str">
        <f t="shared" si="536"/>
        <v/>
      </c>
      <c r="AC3350" s="35" t="str">
        <f t="shared" si="537"/>
        <v/>
      </c>
      <c r="AD3350" s="35" t="str">
        <f t="shared" si="538"/>
        <v/>
      </c>
      <c r="AE3350" s="44" t="str">
        <f t="shared" si="539"/>
        <v/>
      </c>
      <c r="AF3350" s="61"/>
      <c r="AG3350" s="45"/>
    </row>
    <row r="3351" spans="1:33" x14ac:dyDescent="0.2">
      <c r="A3351" s="59">
        <f>+VLOOKUP(B3351,Annuaire_roster!B:G,5,0)</f>
        <v>1165</v>
      </c>
      <c r="B3351" s="218" t="s">
        <v>66</v>
      </c>
      <c r="C3351" s="73">
        <v>0.25</v>
      </c>
      <c r="D3351" s="73">
        <v>0.25</v>
      </c>
      <c r="E3351" s="66">
        <v>0.66666666666666663</v>
      </c>
      <c r="F3351" s="66">
        <v>0.66666666666666663</v>
      </c>
      <c r="G3351" s="67"/>
      <c r="H3351" s="67"/>
      <c r="I3351" s="107" t="s">
        <v>63</v>
      </c>
      <c r="J3351" s="48"/>
      <c r="K3351" s="69">
        <v>0</v>
      </c>
      <c r="L3351" s="67">
        <v>0</v>
      </c>
      <c r="M3351" s="74">
        <v>0</v>
      </c>
      <c r="N3351" s="34">
        <f t="shared" si="543"/>
        <v>0.37499999999999994</v>
      </c>
      <c r="O3351" s="38">
        <f t="shared" si="544"/>
        <v>0.37499999999999994</v>
      </c>
      <c r="P3351" s="77" t="s">
        <v>94</v>
      </c>
      <c r="Q3351" s="135">
        <v>44827</v>
      </c>
      <c r="R3351" s="35">
        <f t="shared" si="533"/>
        <v>0</v>
      </c>
      <c r="S3351" s="35">
        <f t="shared" si="534"/>
        <v>0</v>
      </c>
      <c r="T3351" s="10" t="str">
        <f t="shared" si="540"/>
        <v>Sem - 39</v>
      </c>
      <c r="U3351" s="10" t="str">
        <f t="shared" si="541"/>
        <v>Septembre</v>
      </c>
      <c r="V3351" s="36" t="str">
        <f t="shared" si="535"/>
        <v>2026</v>
      </c>
      <c r="W3351" s="34"/>
      <c r="X3351" s="91">
        <f t="shared" si="542"/>
        <v>0</v>
      </c>
      <c r="Y3351" s="92" t="str">
        <f>VLOOKUP('CM-CIC'!B3282,Annuaire_roster!B:F,4,0)</f>
        <v>OUAQERROUCH Nour-El Houda</v>
      </c>
      <c r="Z3351" s="37" t="s">
        <v>110</v>
      </c>
      <c r="AA3351" s="60" t="s">
        <v>39</v>
      </c>
      <c r="AB3351" s="35" t="str">
        <f t="shared" si="536"/>
        <v/>
      </c>
      <c r="AC3351" s="35" t="str">
        <f t="shared" si="537"/>
        <v/>
      </c>
      <c r="AD3351" s="35" t="str">
        <f t="shared" si="538"/>
        <v/>
      </c>
      <c r="AE3351" s="44" t="str">
        <f t="shared" si="539"/>
        <v/>
      </c>
      <c r="AF3351" s="61"/>
      <c r="AG3351" s="45"/>
    </row>
    <row r="3352" spans="1:33" x14ac:dyDescent="0.2">
      <c r="A3352" s="59">
        <f>+VLOOKUP(B3352,Annuaire_roster!B:G,5,0)</f>
        <v>364</v>
      </c>
      <c r="B3352" s="218" t="s">
        <v>184</v>
      </c>
      <c r="C3352" s="73">
        <v>0.33194444444444443</v>
      </c>
      <c r="D3352" s="73">
        <v>0.33333333333333331</v>
      </c>
      <c r="E3352" s="66">
        <v>0.75</v>
      </c>
      <c r="F3352" s="66">
        <v>0.75</v>
      </c>
      <c r="G3352" s="67"/>
      <c r="H3352" s="67"/>
      <c r="I3352" s="107" t="s">
        <v>63</v>
      </c>
      <c r="J3352" s="48"/>
      <c r="K3352" s="69">
        <v>0</v>
      </c>
      <c r="L3352" s="67">
        <v>0</v>
      </c>
      <c r="M3352" s="74">
        <v>0</v>
      </c>
      <c r="N3352" s="34">
        <f t="shared" si="543"/>
        <v>0.375</v>
      </c>
      <c r="O3352" s="38">
        <f t="shared" si="544"/>
        <v>0.375</v>
      </c>
      <c r="P3352" s="77" t="s">
        <v>94</v>
      </c>
      <c r="Q3352" s="135">
        <v>44827</v>
      </c>
      <c r="R3352" s="35">
        <f t="shared" si="533"/>
        <v>0</v>
      </c>
      <c r="S3352" s="35">
        <f t="shared" si="534"/>
        <v>0</v>
      </c>
      <c r="T3352" s="10" t="str">
        <f t="shared" si="540"/>
        <v>Sem - 39</v>
      </c>
      <c r="U3352" s="10" t="str">
        <f t="shared" si="541"/>
        <v>Septembre</v>
      </c>
      <c r="V3352" s="36" t="str">
        <f t="shared" si="535"/>
        <v>2026</v>
      </c>
      <c r="W3352" s="34"/>
      <c r="X3352" s="91">
        <f t="shared" si="542"/>
        <v>1.388888888888884E-3</v>
      </c>
      <c r="Y3352" s="92" t="str">
        <f>VLOOKUP('CM-CIC'!B3283,Annuaire_roster!B:F,4,0)</f>
        <v>OUAQERROUCH Nour-El Houda</v>
      </c>
      <c r="Z3352" s="37" t="s">
        <v>110</v>
      </c>
      <c r="AA3352" s="60" t="s">
        <v>39</v>
      </c>
      <c r="AB3352" s="35" t="str">
        <f t="shared" si="536"/>
        <v/>
      </c>
      <c r="AC3352" s="35" t="str">
        <f t="shared" si="537"/>
        <v/>
      </c>
      <c r="AD3352" s="35" t="str">
        <f t="shared" si="538"/>
        <v/>
      </c>
      <c r="AE3352" s="44" t="str">
        <f t="shared" si="539"/>
        <v/>
      </c>
      <c r="AF3352" s="61"/>
      <c r="AG3352" s="45"/>
    </row>
    <row r="3353" spans="1:33" x14ac:dyDescent="0.2">
      <c r="A3353" s="59">
        <f>+VLOOKUP(B3353,Annuaire_roster!B:G,5,0)</f>
        <v>1007</v>
      </c>
      <c r="B3353" s="218" t="s">
        <v>103</v>
      </c>
      <c r="C3353" s="73">
        <v>0.33194444444444443</v>
      </c>
      <c r="D3353" s="73">
        <v>0.33333333333333331</v>
      </c>
      <c r="E3353" s="66">
        <v>0.75</v>
      </c>
      <c r="F3353" s="66">
        <v>0.75</v>
      </c>
      <c r="G3353" s="67"/>
      <c r="H3353" s="67"/>
      <c r="I3353" s="107" t="s">
        <v>63</v>
      </c>
      <c r="J3353" s="48"/>
      <c r="K3353" s="69">
        <v>0</v>
      </c>
      <c r="L3353" s="67">
        <v>0</v>
      </c>
      <c r="M3353" s="74">
        <v>0</v>
      </c>
      <c r="N3353" s="34">
        <f t="shared" si="543"/>
        <v>0.375</v>
      </c>
      <c r="O3353" s="38">
        <f t="shared" si="544"/>
        <v>0.375</v>
      </c>
      <c r="P3353" s="77" t="s">
        <v>94</v>
      </c>
      <c r="Q3353" s="135">
        <v>44827</v>
      </c>
      <c r="R3353" s="35">
        <f t="shared" si="533"/>
        <v>0</v>
      </c>
      <c r="S3353" s="35">
        <f t="shared" si="534"/>
        <v>0</v>
      </c>
      <c r="T3353" s="10" t="str">
        <f t="shared" si="540"/>
        <v>Sem - 39</v>
      </c>
      <c r="U3353" s="10" t="str">
        <f t="shared" si="541"/>
        <v>Septembre</v>
      </c>
      <c r="V3353" s="36" t="str">
        <f t="shared" si="535"/>
        <v>2026</v>
      </c>
      <c r="W3353" s="34"/>
      <c r="X3353" s="91">
        <f t="shared" si="542"/>
        <v>1.388888888888884E-3</v>
      </c>
      <c r="Y3353" s="92" t="str">
        <f>VLOOKUP('CM-CIC'!B3284,Annuaire_roster!B:F,4,0)</f>
        <v>OUAQERROUCH Nour-El Houda</v>
      </c>
      <c r="Z3353" s="37" t="s">
        <v>110</v>
      </c>
      <c r="AA3353" s="60" t="s">
        <v>39</v>
      </c>
      <c r="AB3353" s="35" t="str">
        <f t="shared" si="536"/>
        <v/>
      </c>
      <c r="AC3353" s="35" t="str">
        <f t="shared" si="537"/>
        <v/>
      </c>
      <c r="AD3353" s="35" t="str">
        <f t="shared" si="538"/>
        <v/>
      </c>
      <c r="AE3353" s="44" t="str">
        <f t="shared" si="539"/>
        <v/>
      </c>
      <c r="AF3353" s="61"/>
      <c r="AG3353" s="45"/>
    </row>
    <row r="3354" spans="1:33" x14ac:dyDescent="0.2">
      <c r="A3354" s="59">
        <f>+VLOOKUP(B3354,Annuaire_roster!B:G,5,0)</f>
        <v>669</v>
      </c>
      <c r="B3354" s="218" t="s">
        <v>99</v>
      </c>
      <c r="C3354" s="73">
        <v>0.33194444444444443</v>
      </c>
      <c r="D3354" s="73">
        <v>0.33333333333333331</v>
      </c>
      <c r="E3354" s="66">
        <v>0.75</v>
      </c>
      <c r="F3354" s="66">
        <v>0.75</v>
      </c>
      <c r="G3354" s="67"/>
      <c r="H3354" s="67"/>
      <c r="I3354" s="107" t="s">
        <v>63</v>
      </c>
      <c r="J3354" s="48"/>
      <c r="K3354" s="69">
        <v>0</v>
      </c>
      <c r="L3354" s="67">
        <v>0</v>
      </c>
      <c r="M3354" s="74">
        <v>0</v>
      </c>
      <c r="N3354" s="34">
        <f t="shared" si="543"/>
        <v>0.375</v>
      </c>
      <c r="O3354" s="38">
        <f t="shared" si="544"/>
        <v>0.375</v>
      </c>
      <c r="P3354" s="77" t="s">
        <v>94</v>
      </c>
      <c r="Q3354" s="135">
        <v>44827</v>
      </c>
      <c r="R3354" s="35">
        <f t="shared" si="533"/>
        <v>0</v>
      </c>
      <c r="S3354" s="35">
        <f t="shared" si="534"/>
        <v>0</v>
      </c>
      <c r="T3354" s="10" t="str">
        <f t="shared" si="540"/>
        <v>Sem - 39</v>
      </c>
      <c r="U3354" s="10" t="str">
        <f t="shared" si="541"/>
        <v>Septembre</v>
      </c>
      <c r="V3354" s="36" t="str">
        <f t="shared" si="535"/>
        <v>2026</v>
      </c>
      <c r="W3354" s="34"/>
      <c r="X3354" s="91">
        <f t="shared" si="542"/>
        <v>1.388888888888884E-3</v>
      </c>
      <c r="Y3354" s="92" t="str">
        <f>VLOOKUP('CM-CIC'!B3285,Annuaire_roster!B:F,4,0)</f>
        <v>OUAQERROUCH Nour-El Houda</v>
      </c>
      <c r="Z3354" s="37" t="s">
        <v>110</v>
      </c>
      <c r="AA3354" s="60" t="s">
        <v>39</v>
      </c>
      <c r="AB3354" s="35" t="str">
        <f t="shared" si="536"/>
        <v/>
      </c>
      <c r="AC3354" s="35" t="str">
        <f t="shared" si="537"/>
        <v/>
      </c>
      <c r="AD3354" s="35" t="str">
        <f t="shared" si="538"/>
        <v/>
      </c>
      <c r="AE3354" s="44" t="str">
        <f t="shared" si="539"/>
        <v/>
      </c>
      <c r="AF3354" s="61"/>
      <c r="AG3354" s="45"/>
    </row>
    <row r="3355" spans="1:33" x14ac:dyDescent="0.2">
      <c r="A3355" s="59">
        <f>+VLOOKUP(B3355,Annuaire_roster!B:G,5,0)</f>
        <v>971</v>
      </c>
      <c r="B3355" s="218" t="s">
        <v>44</v>
      </c>
      <c r="C3355" s="73">
        <v>0.33124999999999999</v>
      </c>
      <c r="D3355" s="73">
        <v>0.33333333333333331</v>
      </c>
      <c r="E3355" s="66">
        <v>0.75</v>
      </c>
      <c r="F3355" s="66">
        <v>0.75</v>
      </c>
      <c r="G3355" s="67"/>
      <c r="H3355" s="67"/>
      <c r="I3355" s="107" t="s">
        <v>63</v>
      </c>
      <c r="J3355" s="48"/>
      <c r="K3355" s="69">
        <v>0</v>
      </c>
      <c r="L3355" s="67">
        <v>0</v>
      </c>
      <c r="M3355" s="74">
        <v>0</v>
      </c>
      <c r="N3355" s="34">
        <f t="shared" si="543"/>
        <v>0.375</v>
      </c>
      <c r="O3355" s="38">
        <f t="shared" si="544"/>
        <v>0.375</v>
      </c>
      <c r="P3355" s="77" t="s">
        <v>94</v>
      </c>
      <c r="Q3355" s="135">
        <v>44827</v>
      </c>
      <c r="R3355" s="35">
        <f t="shared" si="533"/>
        <v>0</v>
      </c>
      <c r="S3355" s="35">
        <f t="shared" si="534"/>
        <v>0</v>
      </c>
      <c r="T3355" s="10" t="str">
        <f t="shared" si="540"/>
        <v>Sem - 39</v>
      </c>
      <c r="U3355" s="10" t="str">
        <f t="shared" si="541"/>
        <v>Septembre</v>
      </c>
      <c r="V3355" s="36" t="str">
        <f t="shared" si="535"/>
        <v>2026</v>
      </c>
      <c r="W3355" s="34"/>
      <c r="X3355" s="91">
        <f t="shared" si="542"/>
        <v>2.0833333333333259E-3</v>
      </c>
      <c r="Y3355" s="92" t="str">
        <f>VLOOKUP('CM-CIC'!B3286,Annuaire_roster!B:F,4,0)</f>
        <v>OUAQERROUCH Nour-El Houda</v>
      </c>
      <c r="Z3355" s="37" t="s">
        <v>110</v>
      </c>
      <c r="AA3355" s="60" t="s">
        <v>39</v>
      </c>
      <c r="AB3355" s="35" t="str">
        <f t="shared" si="536"/>
        <v/>
      </c>
      <c r="AC3355" s="35" t="str">
        <f t="shared" si="537"/>
        <v/>
      </c>
      <c r="AD3355" s="35" t="str">
        <f t="shared" si="538"/>
        <v/>
      </c>
      <c r="AE3355" s="44" t="str">
        <f t="shared" si="539"/>
        <v/>
      </c>
      <c r="AF3355" s="61"/>
      <c r="AG3355" s="45"/>
    </row>
    <row r="3356" spans="1:33" x14ac:dyDescent="0.2">
      <c r="A3356" s="59">
        <f>+VLOOKUP(B3356,Annuaire_roster!B:G,5,0)</f>
        <v>952</v>
      </c>
      <c r="B3356" s="218" t="s">
        <v>101</v>
      </c>
      <c r="C3356" s="73">
        <v>0.33194444444444443</v>
      </c>
      <c r="D3356" s="73">
        <v>0.33333333333333331</v>
      </c>
      <c r="E3356" s="66">
        <v>0.75</v>
      </c>
      <c r="F3356" s="66">
        <v>0.75</v>
      </c>
      <c r="G3356" s="67"/>
      <c r="H3356" s="67"/>
      <c r="I3356" s="107" t="s">
        <v>63</v>
      </c>
      <c r="J3356" s="48"/>
      <c r="K3356" s="69">
        <v>0</v>
      </c>
      <c r="L3356" s="67">
        <v>0</v>
      </c>
      <c r="M3356" s="74">
        <v>0</v>
      </c>
      <c r="N3356" s="34">
        <f t="shared" si="543"/>
        <v>0.375</v>
      </c>
      <c r="O3356" s="38">
        <f t="shared" si="544"/>
        <v>0.375</v>
      </c>
      <c r="P3356" s="77" t="s">
        <v>94</v>
      </c>
      <c r="Q3356" s="135">
        <v>44827</v>
      </c>
      <c r="R3356" s="35">
        <f t="shared" si="533"/>
        <v>0</v>
      </c>
      <c r="S3356" s="35">
        <f t="shared" si="534"/>
        <v>0</v>
      </c>
      <c r="T3356" s="10" t="str">
        <f t="shared" si="540"/>
        <v>Sem - 39</v>
      </c>
      <c r="U3356" s="10" t="str">
        <f t="shared" si="541"/>
        <v>Septembre</v>
      </c>
      <c r="V3356" s="36" t="str">
        <f t="shared" si="535"/>
        <v>2026</v>
      </c>
      <c r="W3356" s="34"/>
      <c r="X3356" s="91">
        <f t="shared" si="542"/>
        <v>1.388888888888884E-3</v>
      </c>
      <c r="Y3356" s="92" t="str">
        <f>VLOOKUP('CM-CIC'!B3287,Annuaire_roster!B:F,4,0)</f>
        <v>OUAQERROUCH Nour-El Houda</v>
      </c>
      <c r="Z3356" s="37" t="s">
        <v>110</v>
      </c>
      <c r="AA3356" s="60" t="s">
        <v>39</v>
      </c>
      <c r="AB3356" s="35" t="str">
        <f t="shared" si="536"/>
        <v/>
      </c>
      <c r="AC3356" s="35" t="str">
        <f t="shared" si="537"/>
        <v/>
      </c>
      <c r="AD3356" s="35" t="str">
        <f t="shared" si="538"/>
        <v/>
      </c>
      <c r="AE3356" s="44" t="str">
        <f t="shared" si="539"/>
        <v/>
      </c>
      <c r="AF3356" s="61"/>
      <c r="AG3356" s="45"/>
    </row>
    <row r="3357" spans="1:33" x14ac:dyDescent="0.2">
      <c r="A3357" s="59">
        <f>+VLOOKUP(B3357,Annuaire_roster!B:G,5,0)</f>
        <v>1008</v>
      </c>
      <c r="B3357" s="218" t="s">
        <v>104</v>
      </c>
      <c r="C3357" s="73">
        <v>0.33194444444444443</v>
      </c>
      <c r="D3357" s="73">
        <v>0.33333333333333331</v>
      </c>
      <c r="E3357" s="66">
        <v>0.75</v>
      </c>
      <c r="F3357" s="66">
        <v>0.75</v>
      </c>
      <c r="G3357" s="67"/>
      <c r="H3357" s="67"/>
      <c r="I3357" s="107" t="s">
        <v>63</v>
      </c>
      <c r="J3357" s="48"/>
      <c r="K3357" s="69">
        <v>0</v>
      </c>
      <c r="L3357" s="67">
        <v>0</v>
      </c>
      <c r="M3357" s="74">
        <v>0</v>
      </c>
      <c r="N3357" s="34">
        <f t="shared" si="543"/>
        <v>0.375</v>
      </c>
      <c r="O3357" s="38">
        <f t="shared" si="544"/>
        <v>0.375</v>
      </c>
      <c r="P3357" s="77" t="s">
        <v>94</v>
      </c>
      <c r="Q3357" s="135">
        <v>44827</v>
      </c>
      <c r="R3357" s="35">
        <f t="shared" si="533"/>
        <v>0</v>
      </c>
      <c r="S3357" s="35">
        <f t="shared" si="534"/>
        <v>0</v>
      </c>
      <c r="T3357" s="10" t="str">
        <f t="shared" si="540"/>
        <v>Sem - 39</v>
      </c>
      <c r="U3357" s="10" t="str">
        <f t="shared" si="541"/>
        <v>Septembre</v>
      </c>
      <c r="V3357" s="36" t="str">
        <f t="shared" si="535"/>
        <v>2026</v>
      </c>
      <c r="W3357" s="34"/>
      <c r="X3357" s="91">
        <f t="shared" si="542"/>
        <v>1.388888888888884E-3</v>
      </c>
      <c r="Y3357" s="92" t="str">
        <f>VLOOKUP('CM-CIC'!B3288,Annuaire_roster!B:F,4,0)</f>
        <v>OUAQERROUCH Nour-El Houda</v>
      </c>
      <c r="Z3357" s="37" t="s">
        <v>110</v>
      </c>
      <c r="AA3357" s="60" t="s">
        <v>39</v>
      </c>
      <c r="AB3357" s="35" t="str">
        <f t="shared" si="536"/>
        <v/>
      </c>
      <c r="AC3357" s="35" t="str">
        <f t="shared" si="537"/>
        <v/>
      </c>
      <c r="AD3357" s="35" t="str">
        <f t="shared" si="538"/>
        <v/>
      </c>
      <c r="AE3357" s="44" t="str">
        <f t="shared" si="539"/>
        <v/>
      </c>
      <c r="AF3357" s="61"/>
      <c r="AG3357" s="45"/>
    </row>
    <row r="3358" spans="1:33" x14ac:dyDescent="0.2">
      <c r="A3358" s="59">
        <f>+VLOOKUP(B3358,Annuaire_roster!B:G,5,0)</f>
        <v>1131</v>
      </c>
      <c r="B3358" s="218" t="s">
        <v>179</v>
      </c>
      <c r="C3358" s="73">
        <v>0.33263888888888887</v>
      </c>
      <c r="D3358" s="73">
        <v>0.33333333333333331</v>
      </c>
      <c r="E3358" s="66">
        <v>0.75</v>
      </c>
      <c r="F3358" s="66">
        <v>0.75</v>
      </c>
      <c r="G3358" s="67"/>
      <c r="H3358" s="67"/>
      <c r="I3358" s="107" t="s">
        <v>63</v>
      </c>
      <c r="J3358" s="48"/>
      <c r="K3358" s="69">
        <v>0</v>
      </c>
      <c r="L3358" s="67">
        <v>0</v>
      </c>
      <c r="M3358" s="74">
        <v>0</v>
      </c>
      <c r="N3358" s="34">
        <f t="shared" si="543"/>
        <v>0.375</v>
      </c>
      <c r="O3358" s="38">
        <f t="shared" si="544"/>
        <v>0.375</v>
      </c>
      <c r="P3358" s="77" t="s">
        <v>94</v>
      </c>
      <c r="Q3358" s="135">
        <v>44827</v>
      </c>
      <c r="R3358" s="35">
        <f t="shared" si="533"/>
        <v>0</v>
      </c>
      <c r="S3358" s="35">
        <f t="shared" si="534"/>
        <v>0</v>
      </c>
      <c r="T3358" s="10" t="str">
        <f t="shared" si="540"/>
        <v>Sem - 39</v>
      </c>
      <c r="U3358" s="10" t="str">
        <f t="shared" si="541"/>
        <v>Septembre</v>
      </c>
      <c r="V3358" s="36" t="str">
        <f t="shared" si="535"/>
        <v>2026</v>
      </c>
      <c r="W3358" s="34"/>
      <c r="X3358" s="91">
        <f t="shared" si="542"/>
        <v>0</v>
      </c>
      <c r="Y3358" s="92" t="str">
        <f>VLOOKUP('CM-CIC'!B3289,Annuaire_roster!B:F,4,0)</f>
        <v>HAOUACH Ikram</v>
      </c>
      <c r="Z3358" s="37" t="s">
        <v>110</v>
      </c>
      <c r="AA3358" s="60" t="s">
        <v>39</v>
      </c>
      <c r="AB3358" s="35" t="str">
        <f t="shared" si="536"/>
        <v/>
      </c>
      <c r="AC3358" s="35" t="str">
        <f t="shared" si="537"/>
        <v/>
      </c>
      <c r="AD3358" s="35" t="str">
        <f t="shared" si="538"/>
        <v/>
      </c>
      <c r="AE3358" s="44" t="str">
        <f t="shared" si="539"/>
        <v/>
      </c>
      <c r="AF3358" s="61"/>
      <c r="AG3358" s="45"/>
    </row>
    <row r="3359" spans="1:33" x14ac:dyDescent="0.2">
      <c r="A3359" s="59">
        <f>+VLOOKUP(B3359,Annuaire_roster!B:G,5,0)</f>
        <v>1170</v>
      </c>
      <c r="B3359" s="218" t="s">
        <v>68</v>
      </c>
      <c r="C3359" s="73">
        <v>0.33263888888888887</v>
      </c>
      <c r="D3359" s="73">
        <v>0.33333333333333331</v>
      </c>
      <c r="E3359" s="66">
        <v>0.75</v>
      </c>
      <c r="F3359" s="66">
        <v>0.75</v>
      </c>
      <c r="G3359" s="67"/>
      <c r="H3359" s="67"/>
      <c r="I3359" s="107" t="s">
        <v>63</v>
      </c>
      <c r="J3359" s="48"/>
      <c r="K3359" s="69">
        <v>0</v>
      </c>
      <c r="L3359" s="67">
        <v>0</v>
      </c>
      <c r="M3359" s="74">
        <v>0</v>
      </c>
      <c r="N3359" s="34">
        <f t="shared" si="543"/>
        <v>0.375</v>
      </c>
      <c r="O3359" s="38">
        <f t="shared" si="544"/>
        <v>0.375</v>
      </c>
      <c r="P3359" s="77" t="s">
        <v>94</v>
      </c>
      <c r="Q3359" s="135">
        <v>44827</v>
      </c>
      <c r="R3359" s="35">
        <f t="shared" si="533"/>
        <v>0</v>
      </c>
      <c r="S3359" s="35">
        <f t="shared" si="534"/>
        <v>0</v>
      </c>
      <c r="T3359" s="10" t="str">
        <f t="shared" si="540"/>
        <v>Sem - 39</v>
      </c>
      <c r="U3359" s="10" t="str">
        <f t="shared" si="541"/>
        <v>Septembre</v>
      </c>
      <c r="V3359" s="36" t="str">
        <f t="shared" si="535"/>
        <v>2026</v>
      </c>
      <c r="W3359" s="34"/>
      <c r="X3359" s="91">
        <f t="shared" si="542"/>
        <v>0</v>
      </c>
      <c r="Y3359" s="92" t="str">
        <f>VLOOKUP('CM-CIC'!B3290,Annuaire_roster!B:F,4,0)</f>
        <v>HAOUACH Ikram</v>
      </c>
      <c r="Z3359" s="37" t="s">
        <v>110</v>
      </c>
      <c r="AA3359" s="60" t="s">
        <v>39</v>
      </c>
      <c r="AB3359" s="35" t="str">
        <f t="shared" si="536"/>
        <v/>
      </c>
      <c r="AC3359" s="35" t="str">
        <f t="shared" si="537"/>
        <v/>
      </c>
      <c r="AD3359" s="35" t="str">
        <f t="shared" si="538"/>
        <v/>
      </c>
      <c r="AE3359" s="44" t="str">
        <f t="shared" si="539"/>
        <v/>
      </c>
      <c r="AF3359" s="61"/>
      <c r="AG3359" s="45"/>
    </row>
    <row r="3360" spans="1:33" x14ac:dyDescent="0.2">
      <c r="A3360" s="59">
        <f>+VLOOKUP(B3360,Annuaire_roster!B:G,5,0)</f>
        <v>1396</v>
      </c>
      <c r="B3360" s="218" t="s">
        <v>143</v>
      </c>
      <c r="C3360" s="73">
        <v>0.33333333333333331</v>
      </c>
      <c r="D3360" s="73">
        <v>0.33333333333333331</v>
      </c>
      <c r="E3360" s="66">
        <v>0.75</v>
      </c>
      <c r="F3360" s="66">
        <v>0.75</v>
      </c>
      <c r="G3360" s="67"/>
      <c r="H3360" s="67"/>
      <c r="I3360" s="107" t="s">
        <v>63</v>
      </c>
      <c r="J3360" s="48"/>
      <c r="K3360" s="69">
        <v>0</v>
      </c>
      <c r="L3360" s="67">
        <v>0</v>
      </c>
      <c r="M3360" s="74">
        <v>0</v>
      </c>
      <c r="N3360" s="34">
        <f t="shared" si="543"/>
        <v>0.375</v>
      </c>
      <c r="O3360" s="38">
        <f t="shared" si="544"/>
        <v>0.375</v>
      </c>
      <c r="P3360" s="77" t="s">
        <v>94</v>
      </c>
      <c r="Q3360" s="135">
        <v>44827</v>
      </c>
      <c r="R3360" s="35">
        <f t="shared" si="533"/>
        <v>0</v>
      </c>
      <c r="S3360" s="35">
        <f t="shared" si="534"/>
        <v>0</v>
      </c>
      <c r="T3360" s="10" t="str">
        <f t="shared" si="540"/>
        <v>Sem - 39</v>
      </c>
      <c r="U3360" s="10" t="str">
        <f t="shared" si="541"/>
        <v>Septembre</v>
      </c>
      <c r="V3360" s="36" t="str">
        <f t="shared" si="535"/>
        <v>2026</v>
      </c>
      <c r="W3360" s="34"/>
      <c r="X3360" s="91">
        <f t="shared" si="542"/>
        <v>0</v>
      </c>
      <c r="Y3360" s="92" t="str">
        <f>VLOOKUP('CM-CIC'!B3291,Annuaire_roster!B:F,4,0)</f>
        <v>HAOUACH Ikram</v>
      </c>
      <c r="Z3360" s="37" t="s">
        <v>110</v>
      </c>
      <c r="AA3360" s="60" t="s">
        <v>39</v>
      </c>
      <c r="AB3360" s="35" t="str">
        <f t="shared" si="536"/>
        <v/>
      </c>
      <c r="AC3360" s="35" t="str">
        <f t="shared" si="537"/>
        <v/>
      </c>
      <c r="AD3360" s="35" t="str">
        <f t="shared" si="538"/>
        <v/>
      </c>
      <c r="AE3360" s="44" t="str">
        <f t="shared" si="539"/>
        <v/>
      </c>
      <c r="AF3360" s="61"/>
      <c r="AG3360" s="45"/>
    </row>
    <row r="3361" spans="1:33" x14ac:dyDescent="0.2">
      <c r="A3361" s="59">
        <f>+VLOOKUP(B3361,Annuaire_roster!B:G,5,0)</f>
        <v>1444</v>
      </c>
      <c r="B3361" s="218" t="s">
        <v>153</v>
      </c>
      <c r="C3361" s="73">
        <v>0.33333333333333331</v>
      </c>
      <c r="D3361" s="73">
        <v>0.33333333333333331</v>
      </c>
      <c r="E3361" s="66">
        <v>0.75</v>
      </c>
      <c r="F3361" s="66">
        <v>0.75</v>
      </c>
      <c r="G3361" s="67"/>
      <c r="H3361" s="67"/>
      <c r="I3361" s="107" t="s">
        <v>63</v>
      </c>
      <c r="J3361" s="48"/>
      <c r="K3361" s="69">
        <v>0</v>
      </c>
      <c r="L3361" s="67">
        <v>0</v>
      </c>
      <c r="M3361" s="74">
        <v>0</v>
      </c>
      <c r="N3361" s="34">
        <f t="shared" si="543"/>
        <v>0.375</v>
      </c>
      <c r="O3361" s="38">
        <f t="shared" si="544"/>
        <v>0.375</v>
      </c>
      <c r="P3361" s="77" t="s">
        <v>94</v>
      </c>
      <c r="Q3361" s="135">
        <v>44827</v>
      </c>
      <c r="R3361" s="35">
        <f t="shared" si="533"/>
        <v>0</v>
      </c>
      <c r="S3361" s="35">
        <f t="shared" si="534"/>
        <v>0</v>
      </c>
      <c r="T3361" s="10" t="str">
        <f t="shared" si="540"/>
        <v>Sem - 39</v>
      </c>
      <c r="U3361" s="10" t="str">
        <f t="shared" si="541"/>
        <v>Septembre</v>
      </c>
      <c r="V3361" s="36" t="str">
        <f t="shared" si="535"/>
        <v>2026</v>
      </c>
      <c r="W3361" s="34"/>
      <c r="X3361" s="91">
        <f t="shared" si="542"/>
        <v>0</v>
      </c>
      <c r="Y3361" s="92" t="str">
        <f>VLOOKUP('CM-CIC'!B3292,Annuaire_roster!B:F,4,0)</f>
        <v>OUAQERROUCH Nour-El Houda</v>
      </c>
      <c r="Z3361" s="37" t="s">
        <v>110</v>
      </c>
      <c r="AA3361" s="60" t="s">
        <v>39</v>
      </c>
      <c r="AB3361" s="35" t="str">
        <f t="shared" si="536"/>
        <v/>
      </c>
      <c r="AC3361" s="35" t="str">
        <f t="shared" si="537"/>
        <v/>
      </c>
      <c r="AD3361" s="35" t="str">
        <f t="shared" si="538"/>
        <v/>
      </c>
      <c r="AE3361" s="44" t="str">
        <f t="shared" si="539"/>
        <v/>
      </c>
      <c r="AF3361" s="61"/>
      <c r="AG3361" s="45"/>
    </row>
    <row r="3362" spans="1:33" x14ac:dyDescent="0.2">
      <c r="A3362" s="59">
        <f>+VLOOKUP(B3362,Annuaire_roster!B:G,5,0)</f>
        <v>1443</v>
      </c>
      <c r="B3362" s="218" t="s">
        <v>154</v>
      </c>
      <c r="C3362" s="73">
        <v>0.33333333333333331</v>
      </c>
      <c r="D3362" s="73">
        <v>0.33333333333333331</v>
      </c>
      <c r="E3362" s="66">
        <v>0.75</v>
      </c>
      <c r="F3362" s="66">
        <v>0.75</v>
      </c>
      <c r="G3362" s="67"/>
      <c r="H3362" s="67"/>
      <c r="I3362" s="107" t="s">
        <v>63</v>
      </c>
      <c r="J3362" s="48"/>
      <c r="K3362" s="69">
        <v>0</v>
      </c>
      <c r="L3362" s="67">
        <v>0</v>
      </c>
      <c r="M3362" s="74">
        <v>0</v>
      </c>
      <c r="N3362" s="34">
        <f t="shared" si="543"/>
        <v>0.375</v>
      </c>
      <c r="O3362" s="38">
        <f t="shared" si="544"/>
        <v>0.375</v>
      </c>
      <c r="P3362" s="77" t="s">
        <v>94</v>
      </c>
      <c r="Q3362" s="135">
        <v>44827</v>
      </c>
      <c r="R3362" s="35">
        <f t="shared" si="533"/>
        <v>0</v>
      </c>
      <c r="S3362" s="35">
        <f t="shared" si="534"/>
        <v>0</v>
      </c>
      <c r="T3362" s="10" t="str">
        <f t="shared" si="540"/>
        <v>Sem - 39</v>
      </c>
      <c r="U3362" s="10" t="str">
        <f t="shared" si="541"/>
        <v>Septembre</v>
      </c>
      <c r="V3362" s="36" t="str">
        <f t="shared" si="535"/>
        <v>2026</v>
      </c>
      <c r="W3362" s="34"/>
      <c r="X3362" s="91">
        <f t="shared" si="542"/>
        <v>0</v>
      </c>
      <c r="Y3362" s="92" t="str">
        <f>VLOOKUP('CM-CIC'!B3293,Annuaire_roster!B:F,4,0)</f>
        <v>HAOUACH Ikram</v>
      </c>
      <c r="Z3362" s="37" t="s">
        <v>110</v>
      </c>
      <c r="AA3362" s="60" t="s">
        <v>39</v>
      </c>
      <c r="AB3362" s="35" t="str">
        <f t="shared" si="536"/>
        <v/>
      </c>
      <c r="AC3362" s="35" t="str">
        <f t="shared" si="537"/>
        <v/>
      </c>
      <c r="AD3362" s="35" t="str">
        <f t="shared" si="538"/>
        <v/>
      </c>
      <c r="AE3362" s="44" t="str">
        <f t="shared" si="539"/>
        <v/>
      </c>
      <c r="AF3362" s="61"/>
      <c r="AG3362" s="45"/>
    </row>
    <row r="3363" spans="1:33" x14ac:dyDescent="0.2">
      <c r="A3363" s="59">
        <f>+VLOOKUP(B3363,Annuaire_roster!B:G,5,0)</f>
        <v>1469</v>
      </c>
      <c r="B3363" s="218" t="s">
        <v>177</v>
      </c>
      <c r="C3363" s="73">
        <v>0.33333333333333331</v>
      </c>
      <c r="D3363" s="73">
        <v>0.33333333333333331</v>
      </c>
      <c r="E3363" s="66">
        <v>0.75</v>
      </c>
      <c r="F3363" s="66">
        <v>0.75</v>
      </c>
      <c r="G3363" s="67"/>
      <c r="H3363" s="67"/>
      <c r="I3363" s="107" t="s">
        <v>63</v>
      </c>
      <c r="J3363" s="48"/>
      <c r="K3363" s="69">
        <v>0</v>
      </c>
      <c r="L3363" s="67">
        <v>0</v>
      </c>
      <c r="M3363" s="74">
        <v>0</v>
      </c>
      <c r="N3363" s="34">
        <f t="shared" si="543"/>
        <v>0.375</v>
      </c>
      <c r="O3363" s="38">
        <f t="shared" si="544"/>
        <v>0.375</v>
      </c>
      <c r="P3363" s="77" t="s">
        <v>94</v>
      </c>
      <c r="Q3363" s="135">
        <v>44827</v>
      </c>
      <c r="R3363" s="35">
        <f t="shared" si="533"/>
        <v>0</v>
      </c>
      <c r="S3363" s="35">
        <f t="shared" si="534"/>
        <v>0</v>
      </c>
      <c r="T3363" s="10" t="str">
        <f t="shared" si="540"/>
        <v>Sem - 39</v>
      </c>
      <c r="U3363" s="10" t="str">
        <f t="shared" si="541"/>
        <v>Septembre</v>
      </c>
      <c r="V3363" s="36" t="str">
        <f t="shared" si="535"/>
        <v>2026</v>
      </c>
      <c r="W3363" s="34"/>
      <c r="X3363" s="91">
        <f t="shared" si="542"/>
        <v>0</v>
      </c>
      <c r="Y3363" s="92" t="str">
        <f>VLOOKUP('CM-CIC'!B3294,Annuaire_roster!B:F,4,0)</f>
        <v>HAOUACH Ikram</v>
      </c>
      <c r="Z3363" s="37" t="s">
        <v>110</v>
      </c>
      <c r="AA3363" s="60" t="s">
        <v>39</v>
      </c>
      <c r="AB3363" s="35" t="str">
        <f t="shared" si="536"/>
        <v/>
      </c>
      <c r="AC3363" s="35" t="str">
        <f t="shared" si="537"/>
        <v/>
      </c>
      <c r="AD3363" s="35" t="str">
        <f t="shared" si="538"/>
        <v/>
      </c>
      <c r="AE3363" s="44" t="str">
        <f t="shared" si="539"/>
        <v/>
      </c>
      <c r="AF3363" s="61"/>
      <c r="AG3363" s="45"/>
    </row>
    <row r="3364" spans="1:33" x14ac:dyDescent="0.2">
      <c r="A3364" s="59">
        <f>+VLOOKUP(B3364,Annuaire_roster!B:G,5,0)</f>
        <v>1009</v>
      </c>
      <c r="B3364" s="218" t="s">
        <v>48</v>
      </c>
      <c r="C3364" s="73">
        <v>0.33263888888888887</v>
      </c>
      <c r="D3364" s="73">
        <v>0.33333333333333331</v>
      </c>
      <c r="E3364" s="66">
        <v>0.75</v>
      </c>
      <c r="F3364" s="66">
        <v>0.75</v>
      </c>
      <c r="G3364" s="67"/>
      <c r="H3364" s="67"/>
      <c r="I3364" s="107" t="s">
        <v>63</v>
      </c>
      <c r="J3364" s="48"/>
      <c r="K3364" s="69">
        <v>0</v>
      </c>
      <c r="L3364" s="67">
        <v>0</v>
      </c>
      <c r="M3364" s="74">
        <v>0</v>
      </c>
      <c r="N3364" s="34">
        <f t="shared" si="543"/>
        <v>0.375</v>
      </c>
      <c r="O3364" s="38">
        <f t="shared" si="544"/>
        <v>0.375</v>
      </c>
      <c r="P3364" s="77" t="s">
        <v>94</v>
      </c>
      <c r="Q3364" s="135">
        <v>44827</v>
      </c>
      <c r="R3364" s="35">
        <f t="shared" si="533"/>
        <v>0</v>
      </c>
      <c r="S3364" s="35">
        <f t="shared" si="534"/>
        <v>0</v>
      </c>
      <c r="T3364" s="10" t="str">
        <f t="shared" si="540"/>
        <v>Sem - 39</v>
      </c>
      <c r="U3364" s="10" t="str">
        <f t="shared" si="541"/>
        <v>Septembre</v>
      </c>
      <c r="V3364" s="36" t="str">
        <f t="shared" si="535"/>
        <v>2026</v>
      </c>
      <c r="W3364" s="34"/>
      <c r="X3364" s="91">
        <f t="shared" si="542"/>
        <v>0</v>
      </c>
      <c r="Y3364" s="92" t="str">
        <f>VLOOKUP('CM-CIC'!B3295,Annuaire_roster!B:F,4,0)</f>
        <v>HAOUACH Ikram</v>
      </c>
      <c r="Z3364" s="37" t="s">
        <v>110</v>
      </c>
      <c r="AA3364" s="60" t="s">
        <v>39</v>
      </c>
      <c r="AB3364" s="35" t="str">
        <f t="shared" si="536"/>
        <v/>
      </c>
      <c r="AC3364" s="35" t="str">
        <f t="shared" si="537"/>
        <v/>
      </c>
      <c r="AD3364" s="35" t="str">
        <f t="shared" si="538"/>
        <v/>
      </c>
      <c r="AE3364" s="44" t="str">
        <f t="shared" si="539"/>
        <v/>
      </c>
      <c r="AF3364" s="61"/>
      <c r="AG3364" s="45"/>
    </row>
    <row r="3365" spans="1:33" x14ac:dyDescent="0.2">
      <c r="A3365" s="59">
        <f>+VLOOKUP(B3365,Annuaire_roster!B:G,5,0)</f>
        <v>1145</v>
      </c>
      <c r="B3365" s="218" t="s">
        <v>74</v>
      </c>
      <c r="C3365" s="73">
        <v>0.33194444444444443</v>
      </c>
      <c r="D3365" s="73">
        <v>0.33333333333333331</v>
      </c>
      <c r="E3365" s="66">
        <v>0.75</v>
      </c>
      <c r="F3365" s="66">
        <v>0.75</v>
      </c>
      <c r="G3365" s="67"/>
      <c r="H3365" s="67"/>
      <c r="I3365" s="107" t="s">
        <v>63</v>
      </c>
      <c r="J3365" s="48"/>
      <c r="K3365" s="69">
        <v>0</v>
      </c>
      <c r="L3365" s="67">
        <v>0</v>
      </c>
      <c r="M3365" s="74">
        <v>0</v>
      </c>
      <c r="N3365" s="34">
        <f t="shared" si="543"/>
        <v>0.375</v>
      </c>
      <c r="O3365" s="38">
        <f t="shared" si="544"/>
        <v>0.375</v>
      </c>
      <c r="P3365" s="77" t="s">
        <v>94</v>
      </c>
      <c r="Q3365" s="135">
        <v>44827</v>
      </c>
      <c r="R3365" s="35">
        <f t="shared" si="533"/>
        <v>0</v>
      </c>
      <c r="S3365" s="35">
        <f t="shared" si="534"/>
        <v>0</v>
      </c>
      <c r="T3365" s="10" t="str">
        <f t="shared" si="540"/>
        <v>Sem - 39</v>
      </c>
      <c r="U3365" s="10" t="str">
        <f t="shared" si="541"/>
        <v>Septembre</v>
      </c>
      <c r="V3365" s="36" t="str">
        <f t="shared" si="535"/>
        <v>2026</v>
      </c>
      <c r="W3365" s="34"/>
      <c r="X3365" s="91">
        <f t="shared" si="542"/>
        <v>1.388888888888884E-3</v>
      </c>
      <c r="Y3365" s="92" t="str">
        <f>VLOOKUP('CM-CIC'!B3296,Annuaire_roster!B:F,4,0)</f>
        <v>OUAQERROUCH Nour-El Houda</v>
      </c>
      <c r="Z3365" s="37" t="s">
        <v>110</v>
      </c>
      <c r="AA3365" s="60" t="s">
        <v>39</v>
      </c>
      <c r="AB3365" s="35" t="str">
        <f t="shared" si="536"/>
        <v/>
      </c>
      <c r="AC3365" s="35" t="str">
        <f t="shared" si="537"/>
        <v/>
      </c>
      <c r="AD3365" s="35" t="str">
        <f t="shared" si="538"/>
        <v/>
      </c>
      <c r="AE3365" s="44" t="str">
        <f t="shared" si="539"/>
        <v/>
      </c>
      <c r="AF3365" s="61"/>
      <c r="AG3365" s="45"/>
    </row>
    <row r="3366" spans="1:33" x14ac:dyDescent="0.2">
      <c r="A3366" s="59">
        <f>+VLOOKUP(B3366,Annuaire_roster!B:G,5,0)</f>
        <v>1463</v>
      </c>
      <c r="B3366" s="218" t="s">
        <v>163</v>
      </c>
      <c r="C3366" s="73">
        <v>0.33333333333333331</v>
      </c>
      <c r="D3366" s="73">
        <v>0.33333333333333331</v>
      </c>
      <c r="E3366" s="66">
        <v>0.70833333333333337</v>
      </c>
      <c r="F3366" s="66">
        <v>0.70833333333333337</v>
      </c>
      <c r="G3366" s="67"/>
      <c r="H3366" s="67"/>
      <c r="I3366" s="107" t="s">
        <v>63</v>
      </c>
      <c r="J3366" s="48"/>
      <c r="K3366" s="69">
        <v>0</v>
      </c>
      <c r="L3366" s="67">
        <v>0</v>
      </c>
      <c r="M3366" s="74">
        <v>0</v>
      </c>
      <c r="N3366" s="34">
        <f t="shared" si="543"/>
        <v>0.33333333333333337</v>
      </c>
      <c r="O3366" s="38">
        <f t="shared" si="544"/>
        <v>0.33333333333333337</v>
      </c>
      <c r="P3366" s="77" t="s">
        <v>94</v>
      </c>
      <c r="Q3366" s="135">
        <v>44827</v>
      </c>
      <c r="R3366" s="35">
        <f t="shared" si="533"/>
        <v>0</v>
      </c>
      <c r="S3366" s="35">
        <f t="shared" si="534"/>
        <v>0</v>
      </c>
      <c r="T3366" s="10" t="str">
        <f t="shared" si="540"/>
        <v>Sem - 39</v>
      </c>
      <c r="U3366" s="10" t="str">
        <f t="shared" si="541"/>
        <v>Septembre</v>
      </c>
      <c r="V3366" s="36" t="str">
        <f t="shared" si="535"/>
        <v>2026</v>
      </c>
      <c r="W3366" s="34"/>
      <c r="X3366" s="91">
        <f t="shared" si="542"/>
        <v>0</v>
      </c>
      <c r="Y3366" s="92" t="str">
        <f>VLOOKUP('CM-CIC'!B3297,Annuaire_roster!B:F,4,0)</f>
        <v>HAOUACH Ikram</v>
      </c>
      <c r="Z3366" s="37" t="s">
        <v>110</v>
      </c>
      <c r="AA3366" s="60" t="s">
        <v>39</v>
      </c>
      <c r="AB3366" s="35" t="str">
        <f t="shared" si="536"/>
        <v/>
      </c>
      <c r="AC3366" s="35" t="str">
        <f t="shared" si="537"/>
        <v/>
      </c>
      <c r="AD3366" s="35" t="str">
        <f t="shared" si="538"/>
        <v/>
      </c>
      <c r="AE3366" s="44" t="str">
        <f t="shared" si="539"/>
        <v/>
      </c>
      <c r="AF3366" s="61"/>
      <c r="AG3366" s="45"/>
    </row>
    <row r="3367" spans="1:33" x14ac:dyDescent="0.2">
      <c r="A3367" s="59">
        <f>+VLOOKUP(B3367,Annuaire_roster!B:G,5,0)</f>
        <v>1498</v>
      </c>
      <c r="B3367" s="218" t="s">
        <v>180</v>
      </c>
      <c r="C3367" s="73">
        <v>0.33333333333333331</v>
      </c>
      <c r="D3367" s="73">
        <v>0.33333333333333331</v>
      </c>
      <c r="E3367" s="66">
        <v>0.75</v>
      </c>
      <c r="F3367" s="66">
        <v>0.75</v>
      </c>
      <c r="G3367" s="67"/>
      <c r="H3367" s="67"/>
      <c r="I3367" s="107" t="s">
        <v>63</v>
      </c>
      <c r="J3367" s="48"/>
      <c r="K3367" s="69">
        <v>0</v>
      </c>
      <c r="L3367" s="67">
        <v>0</v>
      </c>
      <c r="M3367" s="74">
        <v>0</v>
      </c>
      <c r="N3367" s="34">
        <f t="shared" si="543"/>
        <v>0.375</v>
      </c>
      <c r="O3367" s="38">
        <f t="shared" si="544"/>
        <v>0.375</v>
      </c>
      <c r="P3367" s="77" t="s">
        <v>94</v>
      </c>
      <c r="Q3367" s="135">
        <v>44827</v>
      </c>
      <c r="R3367" s="35">
        <f t="shared" ref="R3367:R3430" si="545">IF(M3367="Abs",O3367,0)</f>
        <v>0</v>
      </c>
      <c r="S3367" s="35">
        <f t="shared" ref="S3367:S3430" si="546">SUM(R3367,L3367,I3367,J3367,W3367,H3367)</f>
        <v>0</v>
      </c>
      <c r="T3367" s="10" t="str">
        <f t="shared" si="540"/>
        <v>Sem - 39</v>
      </c>
      <c r="U3367" s="10" t="str">
        <f t="shared" si="541"/>
        <v>Septembre</v>
      </c>
      <c r="V3367" s="36" t="str">
        <f t="shared" ref="V3367:V3430" si="547">+TEXT(Q3367,"aaa")</f>
        <v>2026</v>
      </c>
      <c r="W3367" s="34"/>
      <c r="X3367" s="91">
        <f t="shared" si="542"/>
        <v>0</v>
      </c>
      <c r="Y3367" s="92" t="str">
        <f>VLOOKUP('CM-CIC'!B3298,Annuaire_roster!B:F,4,0)</f>
        <v>HAOUACH Ikram</v>
      </c>
      <c r="Z3367" s="37" t="s">
        <v>110</v>
      </c>
      <c r="AA3367" s="60" t="s">
        <v>39</v>
      </c>
      <c r="AB3367" s="35" t="str">
        <f t="shared" ref="AB3367:AB3430" si="548">IF(AND(D3367="Congé",F3367="Congé"),0.333333333333333,IF(OR(AND(D3367="Congé",F3367&lt;&gt;"Congé"),(AND(F3367="Congé",D3367&lt;&gt;"Congé"))),0.166666666666667,""))</f>
        <v/>
      </c>
      <c r="AC3367" s="35" t="str">
        <f t="shared" ref="AC3367:AC3430" si="549">IF(AND(D3367="Congé sans solde",F3367="Congé sans solde"),0.333333333333333,IF(OR(AND(D3367="Congé sans solde",F3367&lt;&gt;"Congé sans solde"),(AND(F3367="Congé sans solde",D3367&lt;&gt;"Congé sans solde"))),0.166666666666667,""))</f>
        <v/>
      </c>
      <c r="AD3367" s="35" t="str">
        <f t="shared" ref="AD3367:AD3430" si="550">IF(AND(D3367="Congé spécial",F3367="Congé spécial"),0.333333333333333,IF(OR(AND(D3367="Congé spécial",F3367&lt;&gt;"Congé décès"),(AND(F3367="Congé spécial",D3367&lt;&gt;"Congé spécial"))),0.166666666666667,""))</f>
        <v/>
      </c>
      <c r="AE3367" s="44" t="str">
        <f t="shared" ref="AE3367:AE3430" si="551">IF(AND(D3367="Férié",F3367="Férié"),0.333333333333333,IF(OR(AND(D3367="Férié",F3367&lt;&gt;"Férié"),(AND(F3367="Férié",D3367&lt;&gt;"Férié"))),0.166666666666667,""))</f>
        <v/>
      </c>
      <c r="AF3367" s="61"/>
      <c r="AG3367" s="45"/>
    </row>
    <row r="3368" spans="1:33" x14ac:dyDescent="0.2">
      <c r="A3368" s="59">
        <f>+VLOOKUP(B3368,Annuaire_roster!B:G,5,0)</f>
        <v>1485</v>
      </c>
      <c r="B3368" s="218" t="s">
        <v>178</v>
      </c>
      <c r="C3368" s="73">
        <v>0.37430555555555556</v>
      </c>
      <c r="D3368" s="73">
        <v>0.375</v>
      </c>
      <c r="E3368" s="66">
        <v>0.79166666666666663</v>
      </c>
      <c r="F3368" s="66">
        <v>0.79166666666666663</v>
      </c>
      <c r="G3368" s="67"/>
      <c r="H3368" s="67"/>
      <c r="I3368" s="107" t="s">
        <v>63</v>
      </c>
      <c r="J3368" s="48"/>
      <c r="K3368" s="69">
        <v>0</v>
      </c>
      <c r="L3368" s="67">
        <v>0</v>
      </c>
      <c r="M3368" s="74">
        <v>0</v>
      </c>
      <c r="N3368" s="34">
        <f t="shared" si="543"/>
        <v>0.37499999999999994</v>
      </c>
      <c r="O3368" s="38">
        <f t="shared" si="544"/>
        <v>0.37499999999999994</v>
      </c>
      <c r="P3368" s="77" t="s">
        <v>94</v>
      </c>
      <c r="Q3368" s="135">
        <v>44827</v>
      </c>
      <c r="R3368" s="35">
        <f t="shared" si="545"/>
        <v>0</v>
      </c>
      <c r="S3368" s="35">
        <f t="shared" si="546"/>
        <v>0</v>
      </c>
      <c r="T3368" s="10" t="str">
        <f t="shared" si="540"/>
        <v>Sem - 39</v>
      </c>
      <c r="U3368" s="10" t="str">
        <f t="shared" si="541"/>
        <v>Septembre</v>
      </c>
      <c r="V3368" s="36" t="str">
        <f t="shared" si="547"/>
        <v>2026</v>
      </c>
      <c r="W3368" s="34"/>
      <c r="X3368" s="91">
        <f t="shared" si="542"/>
        <v>0</v>
      </c>
      <c r="Y3368" s="92" t="str">
        <f>VLOOKUP('CM-CIC'!B3299,Annuaire_roster!B:F,4,0)</f>
        <v>OUAQERROUCH Nour-El Houda</v>
      </c>
      <c r="Z3368" s="37" t="s">
        <v>110</v>
      </c>
      <c r="AA3368" s="60" t="s">
        <v>39</v>
      </c>
      <c r="AB3368" s="35" t="str">
        <f t="shared" si="548"/>
        <v/>
      </c>
      <c r="AC3368" s="35" t="str">
        <f t="shared" si="549"/>
        <v/>
      </c>
      <c r="AD3368" s="35" t="str">
        <f t="shared" si="550"/>
        <v/>
      </c>
      <c r="AE3368" s="44" t="str">
        <f t="shared" si="551"/>
        <v/>
      </c>
      <c r="AF3368" s="61"/>
      <c r="AG3368" s="45"/>
    </row>
    <row r="3369" spans="1:33" x14ac:dyDescent="0.2">
      <c r="A3369" s="59">
        <f>+VLOOKUP(B3369,Annuaire_roster!B:G,5,0)</f>
        <v>1388</v>
      </c>
      <c r="B3369" s="218" t="s">
        <v>125</v>
      </c>
      <c r="C3369" s="73">
        <v>0.375</v>
      </c>
      <c r="D3369" s="73">
        <v>0.375</v>
      </c>
      <c r="E3369" s="66">
        <v>0.79166666666666663</v>
      </c>
      <c r="F3369" s="66">
        <v>0.79166666666666663</v>
      </c>
      <c r="G3369" s="67"/>
      <c r="H3369" s="67"/>
      <c r="I3369" s="107" t="s">
        <v>63</v>
      </c>
      <c r="J3369" s="48"/>
      <c r="K3369" s="69">
        <v>0</v>
      </c>
      <c r="L3369" s="67">
        <v>0</v>
      </c>
      <c r="M3369" s="74">
        <v>0</v>
      </c>
      <c r="N3369" s="34">
        <f t="shared" si="543"/>
        <v>0.37499999999999994</v>
      </c>
      <c r="O3369" s="38">
        <f t="shared" si="544"/>
        <v>0.37499999999999994</v>
      </c>
      <c r="P3369" s="77" t="s">
        <v>94</v>
      </c>
      <c r="Q3369" s="135">
        <v>44827</v>
      </c>
      <c r="R3369" s="35">
        <f t="shared" si="545"/>
        <v>0</v>
      </c>
      <c r="S3369" s="35">
        <f t="shared" si="546"/>
        <v>0</v>
      </c>
      <c r="T3369" s="10" t="str">
        <f t="shared" si="540"/>
        <v>Sem - 39</v>
      </c>
      <c r="U3369" s="10" t="str">
        <f t="shared" si="541"/>
        <v>Septembre</v>
      </c>
      <c r="V3369" s="36" t="str">
        <f t="shared" si="547"/>
        <v>2026</v>
      </c>
      <c r="W3369" s="34"/>
      <c r="X3369" s="91">
        <f t="shared" si="542"/>
        <v>0</v>
      </c>
      <c r="Y3369" s="92" t="str">
        <f>VLOOKUP('CM-CIC'!B3300,Annuaire_roster!B:F,4,0)</f>
        <v>OUAQERROUCH Nour-El Houda</v>
      </c>
      <c r="Z3369" s="37" t="s">
        <v>110</v>
      </c>
      <c r="AA3369" s="60" t="s">
        <v>39</v>
      </c>
      <c r="AB3369" s="35" t="str">
        <f t="shared" si="548"/>
        <v/>
      </c>
      <c r="AC3369" s="35" t="str">
        <f t="shared" si="549"/>
        <v/>
      </c>
      <c r="AD3369" s="35" t="str">
        <f t="shared" si="550"/>
        <v/>
      </c>
      <c r="AE3369" s="44" t="str">
        <f t="shared" si="551"/>
        <v/>
      </c>
      <c r="AF3369" s="61"/>
      <c r="AG3369" s="45"/>
    </row>
    <row r="3370" spans="1:33" x14ac:dyDescent="0.2">
      <c r="A3370" s="59">
        <f>+VLOOKUP(B3370,Annuaire_roster!B:G,5,0)</f>
        <v>949</v>
      </c>
      <c r="B3370" s="218" t="s">
        <v>102</v>
      </c>
      <c r="C3370" s="73">
        <v>0.37291666666666667</v>
      </c>
      <c r="D3370" s="73">
        <v>0.375</v>
      </c>
      <c r="E3370" s="66">
        <v>0.79166666666666663</v>
      </c>
      <c r="F3370" s="66">
        <v>0.79166666666666663</v>
      </c>
      <c r="G3370" s="67"/>
      <c r="H3370" s="67"/>
      <c r="I3370" s="107" t="s">
        <v>63</v>
      </c>
      <c r="J3370" s="48"/>
      <c r="K3370" s="69">
        <v>0</v>
      </c>
      <c r="L3370" s="67">
        <v>0</v>
      </c>
      <c r="M3370" s="74">
        <v>0</v>
      </c>
      <c r="N3370" s="34">
        <f t="shared" si="543"/>
        <v>0.37499999999999994</v>
      </c>
      <c r="O3370" s="38">
        <f t="shared" si="544"/>
        <v>0.37499999999999994</v>
      </c>
      <c r="P3370" s="77" t="s">
        <v>94</v>
      </c>
      <c r="Q3370" s="135">
        <v>44827</v>
      </c>
      <c r="R3370" s="35">
        <f t="shared" si="545"/>
        <v>0</v>
      </c>
      <c r="S3370" s="35">
        <f t="shared" si="546"/>
        <v>0</v>
      </c>
      <c r="T3370" s="10" t="str">
        <f t="shared" si="540"/>
        <v>Sem - 39</v>
      </c>
      <c r="U3370" s="10" t="str">
        <f t="shared" si="541"/>
        <v>Septembre</v>
      </c>
      <c r="V3370" s="36" t="str">
        <f t="shared" si="547"/>
        <v>2026</v>
      </c>
      <c r="W3370" s="34"/>
      <c r="X3370" s="91">
        <f t="shared" si="542"/>
        <v>2.0833333333333259E-3</v>
      </c>
      <c r="Y3370" s="92" t="str">
        <f>VLOOKUP('CM-CIC'!B3301,Annuaire_roster!B:F,4,0)</f>
        <v>HAOUACH Ikram</v>
      </c>
      <c r="Z3370" s="37" t="s">
        <v>110</v>
      </c>
      <c r="AA3370" s="60" t="s">
        <v>39</v>
      </c>
      <c r="AB3370" s="35" t="str">
        <f t="shared" si="548"/>
        <v/>
      </c>
      <c r="AC3370" s="35" t="str">
        <f t="shared" si="549"/>
        <v/>
      </c>
      <c r="AD3370" s="35" t="str">
        <f t="shared" si="550"/>
        <v/>
      </c>
      <c r="AE3370" s="44" t="str">
        <f t="shared" si="551"/>
        <v/>
      </c>
      <c r="AF3370" s="61"/>
      <c r="AG3370" s="45"/>
    </row>
    <row r="3371" spans="1:33" x14ac:dyDescent="0.2">
      <c r="A3371" s="59">
        <f>+VLOOKUP(B3371,Annuaire_roster!B:G,5,0)</f>
        <v>1499</v>
      </c>
      <c r="B3371" s="218" t="s">
        <v>162</v>
      </c>
      <c r="C3371" s="73">
        <v>0.375</v>
      </c>
      <c r="D3371" s="73">
        <v>0.375</v>
      </c>
      <c r="E3371" s="66">
        <v>0.79166666666666663</v>
      </c>
      <c r="F3371" s="66">
        <v>0.79166666666666663</v>
      </c>
      <c r="G3371" s="67"/>
      <c r="H3371" s="67"/>
      <c r="I3371" s="107" t="s">
        <v>63</v>
      </c>
      <c r="J3371" s="48"/>
      <c r="K3371" s="69">
        <v>0</v>
      </c>
      <c r="L3371" s="67">
        <v>0</v>
      </c>
      <c r="M3371" s="74">
        <v>0</v>
      </c>
      <c r="N3371" s="34">
        <f t="shared" si="543"/>
        <v>0.37499999999999994</v>
      </c>
      <c r="O3371" s="38">
        <f t="shared" si="544"/>
        <v>0.37499999999999994</v>
      </c>
      <c r="P3371" s="77" t="s">
        <v>94</v>
      </c>
      <c r="Q3371" s="135">
        <v>44827</v>
      </c>
      <c r="R3371" s="35">
        <f t="shared" si="545"/>
        <v>0</v>
      </c>
      <c r="S3371" s="35">
        <f t="shared" si="546"/>
        <v>0</v>
      </c>
      <c r="T3371" s="10" t="str">
        <f t="shared" si="540"/>
        <v>Sem - 39</v>
      </c>
      <c r="U3371" s="10" t="str">
        <f t="shared" si="541"/>
        <v>Septembre</v>
      </c>
      <c r="V3371" s="36" t="str">
        <f t="shared" si="547"/>
        <v>2026</v>
      </c>
      <c r="W3371" s="34"/>
      <c r="X3371" s="91">
        <f t="shared" si="542"/>
        <v>0</v>
      </c>
      <c r="Y3371" s="92" t="str">
        <f>VLOOKUP('CM-CIC'!B3302,Annuaire_roster!B:F,4,0)</f>
        <v>OUAQERROUCH Nour-El Houda</v>
      </c>
      <c r="Z3371" s="37" t="s">
        <v>110</v>
      </c>
      <c r="AA3371" s="60" t="s">
        <v>39</v>
      </c>
      <c r="AB3371" s="35" t="str">
        <f t="shared" si="548"/>
        <v/>
      </c>
      <c r="AC3371" s="35" t="str">
        <f t="shared" si="549"/>
        <v/>
      </c>
      <c r="AD3371" s="35" t="str">
        <f t="shared" si="550"/>
        <v/>
      </c>
      <c r="AE3371" s="44" t="str">
        <f t="shared" si="551"/>
        <v/>
      </c>
      <c r="AF3371" s="61"/>
      <c r="AG3371" s="45"/>
    </row>
    <row r="3372" spans="1:33" x14ac:dyDescent="0.2">
      <c r="A3372" s="59">
        <f>+VLOOKUP(B3372,Annuaire_roster!B:G,5,0)</f>
        <v>1442</v>
      </c>
      <c r="B3372" s="218" t="s">
        <v>152</v>
      </c>
      <c r="C3372" s="73"/>
      <c r="D3372" s="73" t="s">
        <v>188</v>
      </c>
      <c r="E3372" s="66"/>
      <c r="F3372" s="66" t="s">
        <v>188</v>
      </c>
      <c r="G3372" s="67"/>
      <c r="H3372" s="67"/>
      <c r="I3372" s="107" t="s">
        <v>63</v>
      </c>
      <c r="J3372" s="48"/>
      <c r="K3372" s="69">
        <v>0</v>
      </c>
      <c r="L3372" s="67">
        <v>0</v>
      </c>
      <c r="M3372" s="74">
        <v>0</v>
      </c>
      <c r="N3372" s="34" t="str">
        <f t="shared" si="543"/>
        <v/>
      </c>
      <c r="O3372" s="38">
        <f t="shared" si="544"/>
        <v>0</v>
      </c>
      <c r="P3372" s="77" t="s">
        <v>94</v>
      </c>
      <c r="Q3372" s="135">
        <v>44827</v>
      </c>
      <c r="R3372" s="35">
        <f t="shared" si="545"/>
        <v>0</v>
      </c>
      <c r="S3372" s="35">
        <f t="shared" si="546"/>
        <v>0</v>
      </c>
      <c r="T3372" s="10" t="str">
        <f t="shared" si="540"/>
        <v>Sem - 39</v>
      </c>
      <c r="U3372" s="10" t="str">
        <f t="shared" si="541"/>
        <v>Septembre</v>
      </c>
      <c r="V3372" s="36" t="str">
        <f t="shared" si="547"/>
        <v>2026</v>
      </c>
      <c r="W3372" s="34"/>
      <c r="X3372" s="91">
        <f t="shared" si="542"/>
        <v>0</v>
      </c>
      <c r="Y3372" s="92" t="str">
        <f>VLOOKUP('CM-CIC'!B3303,Annuaire_roster!B:F,4,0)</f>
        <v>OUAQERROUCH Nour-El Houda</v>
      </c>
      <c r="Z3372" s="37" t="s">
        <v>110</v>
      </c>
      <c r="AA3372" s="60" t="s">
        <v>39</v>
      </c>
      <c r="AB3372" s="35">
        <f t="shared" si="548"/>
        <v>0.33333333333333298</v>
      </c>
      <c r="AC3372" s="35" t="str">
        <f t="shared" si="549"/>
        <v/>
      </c>
      <c r="AD3372" s="35" t="str">
        <f t="shared" si="550"/>
        <v/>
      </c>
      <c r="AE3372" s="44" t="str">
        <f t="shared" si="551"/>
        <v/>
      </c>
      <c r="AF3372" s="61"/>
      <c r="AG3372" s="45"/>
    </row>
    <row r="3373" spans="1:33" x14ac:dyDescent="0.2">
      <c r="A3373" s="59">
        <f>+VLOOKUP(B3373,Annuaire_roster!B:G,5,0)</f>
        <v>742</v>
      </c>
      <c r="B3373" s="218" t="s">
        <v>100</v>
      </c>
      <c r="C3373" s="73"/>
      <c r="D3373" s="73" t="s">
        <v>64</v>
      </c>
      <c r="E3373" s="66"/>
      <c r="F3373" s="66" t="s">
        <v>64</v>
      </c>
      <c r="G3373" s="67"/>
      <c r="H3373" s="67"/>
      <c r="I3373" s="107" t="s">
        <v>63</v>
      </c>
      <c r="J3373" s="48"/>
      <c r="K3373" s="69">
        <v>0</v>
      </c>
      <c r="L3373" s="67">
        <v>0</v>
      </c>
      <c r="M3373" s="74">
        <v>0</v>
      </c>
      <c r="N3373" s="34" t="str">
        <f t="shared" si="543"/>
        <v/>
      </c>
      <c r="O3373" s="38">
        <f t="shared" si="544"/>
        <v>0</v>
      </c>
      <c r="P3373" s="77" t="s">
        <v>94</v>
      </c>
      <c r="Q3373" s="135">
        <v>44827</v>
      </c>
      <c r="R3373" s="35">
        <f t="shared" si="545"/>
        <v>0</v>
      </c>
      <c r="S3373" s="35">
        <f t="shared" si="546"/>
        <v>0</v>
      </c>
      <c r="T3373" s="10" t="str">
        <f t="shared" si="540"/>
        <v>Sem - 39</v>
      </c>
      <c r="U3373" s="10" t="str">
        <f t="shared" si="541"/>
        <v>Septembre</v>
      </c>
      <c r="V3373" s="36" t="str">
        <f t="shared" si="547"/>
        <v>2026</v>
      </c>
      <c r="W3373" s="34"/>
      <c r="X3373" s="91">
        <f t="shared" si="542"/>
        <v>0</v>
      </c>
      <c r="Y3373" s="92" t="str">
        <f>VLOOKUP('CM-CIC'!B3304,Annuaire_roster!B:F,4,0)</f>
        <v>HAOUACH Ikram</v>
      </c>
      <c r="Z3373" s="37" t="s">
        <v>110</v>
      </c>
      <c r="AA3373" s="60" t="s">
        <v>39</v>
      </c>
      <c r="AB3373" s="35" t="str">
        <f t="shared" si="548"/>
        <v/>
      </c>
      <c r="AC3373" s="35" t="str">
        <f t="shared" si="549"/>
        <v/>
      </c>
      <c r="AD3373" s="35" t="str">
        <f t="shared" si="550"/>
        <v/>
      </c>
      <c r="AE3373" s="44" t="str">
        <f t="shared" si="551"/>
        <v/>
      </c>
      <c r="AF3373" s="61"/>
      <c r="AG3373" s="45"/>
    </row>
    <row r="3374" spans="1:33" x14ac:dyDescent="0.2">
      <c r="A3374" s="59">
        <f>+VLOOKUP(B3374,Annuaire_roster!B:G,5,0)</f>
        <v>1192</v>
      </c>
      <c r="B3374" s="218" t="s">
        <v>159</v>
      </c>
      <c r="C3374" s="73"/>
      <c r="D3374" s="73" t="s">
        <v>64</v>
      </c>
      <c r="E3374" s="66"/>
      <c r="F3374" s="66" t="s">
        <v>64</v>
      </c>
      <c r="G3374" s="67"/>
      <c r="H3374" s="67"/>
      <c r="I3374" s="107" t="s">
        <v>63</v>
      </c>
      <c r="J3374" s="48"/>
      <c r="K3374" s="69">
        <v>0</v>
      </c>
      <c r="L3374" s="67">
        <v>0</v>
      </c>
      <c r="M3374" s="74">
        <v>0</v>
      </c>
      <c r="N3374" s="34" t="str">
        <f t="shared" si="543"/>
        <v/>
      </c>
      <c r="O3374" s="38">
        <f t="shared" si="544"/>
        <v>0</v>
      </c>
      <c r="P3374" s="77" t="s">
        <v>94</v>
      </c>
      <c r="Q3374" s="135">
        <v>44827</v>
      </c>
      <c r="R3374" s="35">
        <f t="shared" si="545"/>
        <v>0</v>
      </c>
      <c r="S3374" s="35">
        <f t="shared" si="546"/>
        <v>0</v>
      </c>
      <c r="T3374" s="10" t="str">
        <f t="shared" si="540"/>
        <v>Sem - 39</v>
      </c>
      <c r="U3374" s="10" t="str">
        <f t="shared" si="541"/>
        <v>Septembre</v>
      </c>
      <c r="V3374" s="36" t="str">
        <f t="shared" si="547"/>
        <v>2026</v>
      </c>
      <c r="W3374" s="34"/>
      <c r="X3374" s="91">
        <f t="shared" si="542"/>
        <v>0</v>
      </c>
      <c r="Y3374" s="92" t="str">
        <f>VLOOKUP('CM-CIC'!B3305,Annuaire_roster!B:F,4,0)</f>
        <v>HAOUACH Ikram</v>
      </c>
      <c r="Z3374" s="37" t="s">
        <v>110</v>
      </c>
      <c r="AA3374" s="60" t="s">
        <v>39</v>
      </c>
      <c r="AB3374" s="35" t="str">
        <f t="shared" si="548"/>
        <v/>
      </c>
      <c r="AC3374" s="35" t="str">
        <f t="shared" si="549"/>
        <v/>
      </c>
      <c r="AD3374" s="35" t="str">
        <f t="shared" si="550"/>
        <v/>
      </c>
      <c r="AE3374" s="44" t="str">
        <f t="shared" si="551"/>
        <v/>
      </c>
      <c r="AF3374" s="61"/>
      <c r="AG3374" s="45"/>
    </row>
    <row r="3375" spans="1:33" x14ac:dyDescent="0.2">
      <c r="A3375" s="59">
        <f>+VLOOKUP(B3375,Annuaire_roster!B:G,5,0)</f>
        <v>397</v>
      </c>
      <c r="B3375" s="218" t="s">
        <v>183</v>
      </c>
      <c r="C3375" s="73"/>
      <c r="D3375" s="73" t="s">
        <v>64</v>
      </c>
      <c r="E3375" s="66"/>
      <c r="F3375" s="66" t="s">
        <v>64</v>
      </c>
      <c r="G3375" s="67"/>
      <c r="H3375" s="67"/>
      <c r="I3375" s="107" t="s">
        <v>63</v>
      </c>
      <c r="J3375" s="48"/>
      <c r="K3375" s="69">
        <v>0</v>
      </c>
      <c r="L3375" s="67">
        <v>0</v>
      </c>
      <c r="M3375" s="74">
        <v>0</v>
      </c>
      <c r="N3375" s="34" t="str">
        <f t="shared" si="543"/>
        <v/>
      </c>
      <c r="O3375" s="38">
        <f t="shared" si="544"/>
        <v>0</v>
      </c>
      <c r="P3375" s="77" t="s">
        <v>94</v>
      </c>
      <c r="Q3375" s="135">
        <v>44827</v>
      </c>
      <c r="R3375" s="35">
        <f t="shared" si="545"/>
        <v>0</v>
      </c>
      <c r="S3375" s="35">
        <f t="shared" si="546"/>
        <v>0</v>
      </c>
      <c r="T3375" s="10" t="str">
        <f t="shared" si="540"/>
        <v>Sem - 39</v>
      </c>
      <c r="U3375" s="10" t="str">
        <f t="shared" si="541"/>
        <v>Septembre</v>
      </c>
      <c r="V3375" s="36" t="str">
        <f t="shared" si="547"/>
        <v>2026</v>
      </c>
      <c r="W3375" s="34"/>
      <c r="X3375" s="91">
        <f t="shared" si="542"/>
        <v>0</v>
      </c>
      <c r="Y3375" s="92" t="str">
        <f>VLOOKUP('CM-CIC'!B3306,Annuaire_roster!B:F,4,0)</f>
        <v>OUAQERROUCH Nour-El Houda</v>
      </c>
      <c r="Z3375" s="37" t="s">
        <v>110</v>
      </c>
      <c r="AA3375" s="60" t="s">
        <v>39</v>
      </c>
      <c r="AB3375" s="35" t="str">
        <f t="shared" si="548"/>
        <v/>
      </c>
      <c r="AC3375" s="35" t="str">
        <f t="shared" si="549"/>
        <v/>
      </c>
      <c r="AD3375" s="35" t="str">
        <f t="shared" si="550"/>
        <v/>
      </c>
      <c r="AE3375" s="44" t="str">
        <f t="shared" si="551"/>
        <v/>
      </c>
      <c r="AF3375" s="61"/>
      <c r="AG3375" s="45"/>
    </row>
    <row r="3376" spans="1:33" x14ac:dyDescent="0.2">
      <c r="A3376" s="59">
        <f>+VLOOKUP(B3376,Annuaire_roster!B:G,5,0)</f>
        <v>1397</v>
      </c>
      <c r="B3376" s="218" t="s">
        <v>145</v>
      </c>
      <c r="C3376" s="73"/>
      <c r="D3376" s="73" t="s">
        <v>64</v>
      </c>
      <c r="E3376" s="66"/>
      <c r="F3376" s="66" t="s">
        <v>64</v>
      </c>
      <c r="G3376" s="67"/>
      <c r="H3376" s="67"/>
      <c r="I3376" s="107" t="s">
        <v>63</v>
      </c>
      <c r="J3376" s="48"/>
      <c r="K3376" s="69">
        <v>0</v>
      </c>
      <c r="L3376" s="67">
        <v>0</v>
      </c>
      <c r="M3376" s="74">
        <v>0</v>
      </c>
      <c r="N3376" s="34" t="str">
        <f t="shared" si="543"/>
        <v/>
      </c>
      <c r="O3376" s="38">
        <f t="shared" si="544"/>
        <v>0</v>
      </c>
      <c r="P3376" s="77" t="s">
        <v>94</v>
      </c>
      <c r="Q3376" s="135">
        <v>44827</v>
      </c>
      <c r="R3376" s="35">
        <f t="shared" si="545"/>
        <v>0</v>
      </c>
      <c r="S3376" s="35">
        <f t="shared" si="546"/>
        <v>0</v>
      </c>
      <c r="T3376" s="10" t="str">
        <f t="shared" si="540"/>
        <v>Sem - 39</v>
      </c>
      <c r="U3376" s="10" t="str">
        <f t="shared" si="541"/>
        <v>Septembre</v>
      </c>
      <c r="V3376" s="36" t="str">
        <f t="shared" si="547"/>
        <v>2026</v>
      </c>
      <c r="W3376" s="34"/>
      <c r="X3376" s="91">
        <f t="shared" si="542"/>
        <v>0</v>
      </c>
      <c r="Y3376" s="92" t="str">
        <f>VLOOKUP('CM-CIC'!B3307,Annuaire_roster!B:F,4,0)</f>
        <v>OUAQERROUCH Nour-El Houda</v>
      </c>
      <c r="Z3376" s="37" t="s">
        <v>110</v>
      </c>
      <c r="AA3376" s="60" t="s">
        <v>39</v>
      </c>
      <c r="AB3376" s="35" t="str">
        <f t="shared" si="548"/>
        <v/>
      </c>
      <c r="AC3376" s="35" t="str">
        <f t="shared" si="549"/>
        <v/>
      </c>
      <c r="AD3376" s="35" t="str">
        <f t="shared" si="550"/>
        <v/>
      </c>
      <c r="AE3376" s="44" t="str">
        <f t="shared" si="551"/>
        <v/>
      </c>
      <c r="AF3376" s="61"/>
      <c r="AG3376" s="45"/>
    </row>
    <row r="3377" spans="1:33" x14ac:dyDescent="0.2">
      <c r="A3377" s="59">
        <f>+VLOOKUP(B3377,Annuaire_roster!B:G,5,0)</f>
        <v>1132</v>
      </c>
      <c r="B3377" s="218" t="s">
        <v>46</v>
      </c>
      <c r="C3377" s="73">
        <v>0.25</v>
      </c>
      <c r="D3377" s="73">
        <v>0.25</v>
      </c>
      <c r="E3377" s="66">
        <v>0.625</v>
      </c>
      <c r="F3377" s="66">
        <v>0.625</v>
      </c>
      <c r="G3377" s="67"/>
      <c r="H3377" s="67"/>
      <c r="I3377" s="107" t="s">
        <v>63</v>
      </c>
      <c r="J3377" s="48"/>
      <c r="K3377" s="69">
        <v>0</v>
      </c>
      <c r="L3377" s="67">
        <v>0</v>
      </c>
      <c r="M3377" s="74">
        <v>0</v>
      </c>
      <c r="N3377" s="34">
        <f t="shared" si="543"/>
        <v>0.33333333333333331</v>
      </c>
      <c r="O3377" s="38">
        <f t="shared" si="544"/>
        <v>0.33333333333333331</v>
      </c>
      <c r="P3377" s="77" t="s">
        <v>94</v>
      </c>
      <c r="Q3377" s="135">
        <v>44828</v>
      </c>
      <c r="R3377" s="35">
        <f t="shared" si="545"/>
        <v>0</v>
      </c>
      <c r="S3377" s="35">
        <f t="shared" si="546"/>
        <v>0</v>
      </c>
      <c r="T3377" s="10" t="str">
        <f t="shared" si="540"/>
        <v>Sem - 39</v>
      </c>
      <c r="U3377" s="10" t="str">
        <f t="shared" si="541"/>
        <v>Septembre</v>
      </c>
      <c r="V3377" s="36" t="str">
        <f t="shared" si="547"/>
        <v>2026</v>
      </c>
      <c r="W3377" s="34"/>
      <c r="X3377" s="91">
        <f t="shared" si="542"/>
        <v>0</v>
      </c>
      <c r="Y3377" s="92" t="str">
        <f>VLOOKUP('CM-CIC'!B3308,Annuaire_roster!B:F,4,0)</f>
        <v>OUAQERROUCH Nour-El Houda</v>
      </c>
      <c r="Z3377" s="37" t="s">
        <v>110</v>
      </c>
      <c r="AA3377" s="60" t="s">
        <v>39</v>
      </c>
      <c r="AB3377" s="35" t="str">
        <f t="shared" si="548"/>
        <v/>
      </c>
      <c r="AC3377" s="35" t="str">
        <f t="shared" si="549"/>
        <v/>
      </c>
      <c r="AD3377" s="35" t="str">
        <f t="shared" si="550"/>
        <v/>
      </c>
      <c r="AE3377" s="44" t="str">
        <f t="shared" si="551"/>
        <v/>
      </c>
      <c r="AF3377" s="61"/>
      <c r="AG3377" s="45"/>
    </row>
    <row r="3378" spans="1:33" x14ac:dyDescent="0.2">
      <c r="A3378" s="59">
        <f>+VLOOKUP(B3378,Annuaire_roster!B:G,5,0)</f>
        <v>1154</v>
      </c>
      <c r="B3378" s="218" t="s">
        <v>70</v>
      </c>
      <c r="C3378" s="73">
        <v>0.24930555555555556</v>
      </c>
      <c r="D3378" s="73">
        <v>0.25</v>
      </c>
      <c r="E3378" s="66">
        <v>0.625</v>
      </c>
      <c r="F3378" s="66">
        <v>0.625</v>
      </c>
      <c r="G3378" s="67"/>
      <c r="H3378" s="67"/>
      <c r="I3378" s="107" t="s">
        <v>63</v>
      </c>
      <c r="J3378" s="48"/>
      <c r="K3378" s="69">
        <v>0</v>
      </c>
      <c r="L3378" s="67">
        <v>0</v>
      </c>
      <c r="M3378" s="74">
        <v>0</v>
      </c>
      <c r="N3378" s="34">
        <f t="shared" si="543"/>
        <v>0.33333333333333331</v>
      </c>
      <c r="O3378" s="38">
        <f t="shared" si="544"/>
        <v>0.33333333333333331</v>
      </c>
      <c r="P3378" s="77" t="s">
        <v>94</v>
      </c>
      <c r="Q3378" s="135">
        <v>44828</v>
      </c>
      <c r="R3378" s="35">
        <f t="shared" si="545"/>
        <v>0</v>
      </c>
      <c r="S3378" s="35">
        <f t="shared" si="546"/>
        <v>0</v>
      </c>
      <c r="T3378" s="10" t="str">
        <f t="shared" si="540"/>
        <v>Sem - 39</v>
      </c>
      <c r="U3378" s="10" t="str">
        <f t="shared" si="541"/>
        <v>Septembre</v>
      </c>
      <c r="V3378" s="36" t="str">
        <f t="shared" si="547"/>
        <v>2026</v>
      </c>
      <c r="W3378" s="34"/>
      <c r="X3378" s="91">
        <f t="shared" si="542"/>
        <v>0</v>
      </c>
      <c r="Y3378" s="92" t="str">
        <f>VLOOKUP('CM-CIC'!B3309,Annuaire_roster!B:F,4,0)</f>
        <v>HAOUACH Ikram</v>
      </c>
      <c r="Z3378" s="37" t="s">
        <v>110</v>
      </c>
      <c r="AA3378" s="60" t="s">
        <v>39</v>
      </c>
      <c r="AB3378" s="35" t="str">
        <f t="shared" si="548"/>
        <v/>
      </c>
      <c r="AC3378" s="35" t="str">
        <f t="shared" si="549"/>
        <v/>
      </c>
      <c r="AD3378" s="35" t="str">
        <f t="shared" si="550"/>
        <v/>
      </c>
      <c r="AE3378" s="44" t="str">
        <f t="shared" si="551"/>
        <v/>
      </c>
      <c r="AF3378" s="61"/>
      <c r="AG3378" s="45"/>
    </row>
    <row r="3379" spans="1:33" x14ac:dyDescent="0.2">
      <c r="A3379" s="59">
        <f>+VLOOKUP(B3379,Annuaire_roster!B:G,5,0)</f>
        <v>1167</v>
      </c>
      <c r="B3379" s="218" t="s">
        <v>71</v>
      </c>
      <c r="C3379" s="73">
        <v>0.24722222222222223</v>
      </c>
      <c r="D3379" s="73">
        <v>0.25</v>
      </c>
      <c r="E3379" s="66">
        <v>0.625</v>
      </c>
      <c r="F3379" s="66">
        <v>0.625</v>
      </c>
      <c r="G3379" s="67"/>
      <c r="H3379" s="67"/>
      <c r="I3379" s="107" t="s">
        <v>63</v>
      </c>
      <c r="J3379" s="48"/>
      <c r="K3379" s="69">
        <v>0</v>
      </c>
      <c r="L3379" s="67">
        <v>0</v>
      </c>
      <c r="M3379" s="74">
        <v>0</v>
      </c>
      <c r="N3379" s="34">
        <f t="shared" si="543"/>
        <v>0.33333333333333331</v>
      </c>
      <c r="O3379" s="38">
        <f t="shared" si="544"/>
        <v>0.33333333333333331</v>
      </c>
      <c r="P3379" s="77" t="s">
        <v>94</v>
      </c>
      <c r="Q3379" s="135">
        <v>44828</v>
      </c>
      <c r="R3379" s="35">
        <f t="shared" si="545"/>
        <v>0</v>
      </c>
      <c r="S3379" s="35">
        <f t="shared" si="546"/>
        <v>0</v>
      </c>
      <c r="T3379" s="10" t="str">
        <f t="shared" si="540"/>
        <v>Sem - 39</v>
      </c>
      <c r="U3379" s="10" t="str">
        <f t="shared" si="541"/>
        <v>Septembre</v>
      </c>
      <c r="V3379" s="36" t="str">
        <f t="shared" si="547"/>
        <v>2026</v>
      </c>
      <c r="W3379" s="34"/>
      <c r="X3379" s="91">
        <f t="shared" si="542"/>
        <v>2.7777777777777679E-3</v>
      </c>
      <c r="Y3379" s="92" t="str">
        <f>VLOOKUP('CM-CIC'!B3310,Annuaire_roster!B:F,4,0)</f>
        <v>HAOUACH Ikram</v>
      </c>
      <c r="Z3379" s="37" t="s">
        <v>110</v>
      </c>
      <c r="AA3379" s="60" t="s">
        <v>39</v>
      </c>
      <c r="AB3379" s="35" t="str">
        <f t="shared" si="548"/>
        <v/>
      </c>
      <c r="AC3379" s="35" t="str">
        <f t="shared" si="549"/>
        <v/>
      </c>
      <c r="AD3379" s="35" t="str">
        <f t="shared" si="550"/>
        <v/>
      </c>
      <c r="AE3379" s="44" t="str">
        <f t="shared" si="551"/>
        <v/>
      </c>
      <c r="AF3379" s="61"/>
      <c r="AG3379" s="45"/>
    </row>
    <row r="3380" spans="1:33" x14ac:dyDescent="0.2">
      <c r="A3380" s="59">
        <f>+VLOOKUP(B3380,Annuaire_roster!B:G,5,0)</f>
        <v>1274</v>
      </c>
      <c r="B3380" s="218" t="s">
        <v>160</v>
      </c>
      <c r="C3380" s="73">
        <v>0.24791666666666667</v>
      </c>
      <c r="D3380" s="73">
        <v>0.25</v>
      </c>
      <c r="E3380" s="66">
        <v>0.625</v>
      </c>
      <c r="F3380" s="66">
        <v>0.625</v>
      </c>
      <c r="G3380" s="67"/>
      <c r="H3380" s="67"/>
      <c r="I3380" s="107" t="s">
        <v>63</v>
      </c>
      <c r="J3380" s="48"/>
      <c r="K3380" s="69">
        <v>0</v>
      </c>
      <c r="L3380" s="67">
        <v>0</v>
      </c>
      <c r="M3380" s="74">
        <v>0</v>
      </c>
      <c r="N3380" s="34">
        <f t="shared" si="543"/>
        <v>0.33333333333333331</v>
      </c>
      <c r="O3380" s="38">
        <f t="shared" si="544"/>
        <v>0.33333333333333331</v>
      </c>
      <c r="P3380" s="77" t="s">
        <v>94</v>
      </c>
      <c r="Q3380" s="135">
        <v>44828</v>
      </c>
      <c r="R3380" s="35">
        <f t="shared" si="545"/>
        <v>0</v>
      </c>
      <c r="S3380" s="35">
        <f t="shared" si="546"/>
        <v>0</v>
      </c>
      <c r="T3380" s="10" t="str">
        <f t="shared" si="540"/>
        <v>Sem - 39</v>
      </c>
      <c r="U3380" s="10" t="str">
        <f t="shared" si="541"/>
        <v>Septembre</v>
      </c>
      <c r="V3380" s="36" t="str">
        <f t="shared" si="547"/>
        <v>2026</v>
      </c>
      <c r="W3380" s="34"/>
      <c r="X3380" s="91">
        <f t="shared" si="542"/>
        <v>2.0833333333333259E-3</v>
      </c>
      <c r="Y3380" s="92" t="str">
        <f>VLOOKUP('CM-CIC'!B3311,Annuaire_roster!B:F,4,0)</f>
        <v>HAOUACH Ikram</v>
      </c>
      <c r="Z3380" s="37" t="s">
        <v>110</v>
      </c>
      <c r="AA3380" s="60" t="s">
        <v>39</v>
      </c>
      <c r="AB3380" s="35" t="str">
        <f t="shared" si="548"/>
        <v/>
      </c>
      <c r="AC3380" s="35" t="str">
        <f t="shared" si="549"/>
        <v/>
      </c>
      <c r="AD3380" s="35" t="str">
        <f t="shared" si="550"/>
        <v/>
      </c>
      <c r="AE3380" s="44" t="str">
        <f t="shared" si="551"/>
        <v/>
      </c>
      <c r="AF3380" s="61"/>
      <c r="AG3380" s="45"/>
    </row>
    <row r="3381" spans="1:33" x14ac:dyDescent="0.2">
      <c r="A3381" s="59">
        <f>+VLOOKUP(B3381,Annuaire_roster!B:G,5,0)</f>
        <v>1165</v>
      </c>
      <c r="B3381" s="218" t="s">
        <v>66</v>
      </c>
      <c r="C3381" s="73">
        <v>0.25</v>
      </c>
      <c r="D3381" s="73">
        <v>0.25</v>
      </c>
      <c r="E3381" s="66">
        <v>0.625</v>
      </c>
      <c r="F3381" s="66">
        <v>0.625</v>
      </c>
      <c r="G3381" s="67"/>
      <c r="H3381" s="67"/>
      <c r="I3381" s="107" t="s">
        <v>63</v>
      </c>
      <c r="J3381" s="48"/>
      <c r="K3381" s="69">
        <v>0</v>
      </c>
      <c r="L3381" s="67">
        <v>0</v>
      </c>
      <c r="M3381" s="74">
        <v>0</v>
      </c>
      <c r="N3381" s="34">
        <f t="shared" si="543"/>
        <v>0.33333333333333331</v>
      </c>
      <c r="O3381" s="38">
        <f t="shared" si="544"/>
        <v>0.33333333333333331</v>
      </c>
      <c r="P3381" s="77" t="s">
        <v>94</v>
      </c>
      <c r="Q3381" s="135">
        <v>44828</v>
      </c>
      <c r="R3381" s="35">
        <f t="shared" si="545"/>
        <v>0</v>
      </c>
      <c r="S3381" s="35">
        <f t="shared" si="546"/>
        <v>0</v>
      </c>
      <c r="T3381" s="10" t="str">
        <f t="shared" si="540"/>
        <v>Sem - 39</v>
      </c>
      <c r="U3381" s="10" t="str">
        <f t="shared" si="541"/>
        <v>Septembre</v>
      </c>
      <c r="V3381" s="36" t="str">
        <f t="shared" si="547"/>
        <v>2026</v>
      </c>
      <c r="W3381" s="34"/>
      <c r="X3381" s="91">
        <f t="shared" si="542"/>
        <v>0</v>
      </c>
      <c r="Y3381" s="92" t="str">
        <f>VLOOKUP('CM-CIC'!B3312,Annuaire_roster!B:F,4,0)</f>
        <v>OUAQERROUCH Nour-El Houda</v>
      </c>
      <c r="Z3381" s="37" t="s">
        <v>110</v>
      </c>
      <c r="AA3381" s="60" t="s">
        <v>39</v>
      </c>
      <c r="AB3381" s="35" t="str">
        <f t="shared" si="548"/>
        <v/>
      </c>
      <c r="AC3381" s="35" t="str">
        <f t="shared" si="549"/>
        <v/>
      </c>
      <c r="AD3381" s="35" t="str">
        <f t="shared" si="550"/>
        <v/>
      </c>
      <c r="AE3381" s="44" t="str">
        <f t="shared" si="551"/>
        <v/>
      </c>
      <c r="AF3381" s="61"/>
      <c r="AG3381" s="45"/>
    </row>
    <row r="3382" spans="1:33" x14ac:dyDescent="0.2">
      <c r="A3382" s="59">
        <f>+VLOOKUP(B3382,Annuaire_roster!B:G,5,0)</f>
        <v>364</v>
      </c>
      <c r="B3382" s="218" t="s">
        <v>184</v>
      </c>
      <c r="C3382" s="73">
        <v>0.33194444444444443</v>
      </c>
      <c r="D3382" s="73">
        <v>0.33333333333333331</v>
      </c>
      <c r="E3382" s="66">
        <v>0.70833333333333337</v>
      </c>
      <c r="F3382" s="66">
        <v>0.70833333333333337</v>
      </c>
      <c r="G3382" s="67"/>
      <c r="H3382" s="67"/>
      <c r="I3382" s="107" t="s">
        <v>63</v>
      </c>
      <c r="J3382" s="48"/>
      <c r="K3382" s="69">
        <v>0</v>
      </c>
      <c r="L3382" s="67">
        <v>0</v>
      </c>
      <c r="M3382" s="74">
        <v>0</v>
      </c>
      <c r="N3382" s="34">
        <f t="shared" si="543"/>
        <v>0.33333333333333337</v>
      </c>
      <c r="O3382" s="38">
        <f t="shared" si="544"/>
        <v>0.33333333333333337</v>
      </c>
      <c r="P3382" s="77" t="s">
        <v>94</v>
      </c>
      <c r="Q3382" s="135">
        <v>44828</v>
      </c>
      <c r="R3382" s="35">
        <f t="shared" si="545"/>
        <v>0</v>
      </c>
      <c r="S3382" s="35">
        <f t="shared" si="546"/>
        <v>0</v>
      </c>
      <c r="T3382" s="10" t="str">
        <f t="shared" si="540"/>
        <v>Sem - 39</v>
      </c>
      <c r="U3382" s="10" t="str">
        <f t="shared" si="541"/>
        <v>Septembre</v>
      </c>
      <c r="V3382" s="36" t="str">
        <f t="shared" si="547"/>
        <v>2026</v>
      </c>
      <c r="W3382" s="34"/>
      <c r="X3382" s="91">
        <f t="shared" si="542"/>
        <v>1.388888888888884E-3</v>
      </c>
      <c r="Y3382" s="92" t="str">
        <f>VLOOKUP('CM-CIC'!B3313,Annuaire_roster!B:F,4,0)</f>
        <v>OUAQERROUCH Nour-El Houda</v>
      </c>
      <c r="Z3382" s="37" t="s">
        <v>110</v>
      </c>
      <c r="AA3382" s="60" t="s">
        <v>39</v>
      </c>
      <c r="AB3382" s="35" t="str">
        <f t="shared" si="548"/>
        <v/>
      </c>
      <c r="AC3382" s="35" t="str">
        <f t="shared" si="549"/>
        <v/>
      </c>
      <c r="AD3382" s="35" t="str">
        <f t="shared" si="550"/>
        <v/>
      </c>
      <c r="AE3382" s="44" t="str">
        <f t="shared" si="551"/>
        <v/>
      </c>
      <c r="AF3382" s="61"/>
      <c r="AG3382" s="45"/>
    </row>
    <row r="3383" spans="1:33" x14ac:dyDescent="0.2">
      <c r="A3383" s="59">
        <f>+VLOOKUP(B3383,Annuaire_roster!B:G,5,0)</f>
        <v>669</v>
      </c>
      <c r="B3383" s="218" t="s">
        <v>99</v>
      </c>
      <c r="C3383" s="73">
        <v>0.33194444444444443</v>
      </c>
      <c r="D3383" s="73">
        <v>0.33333333333333331</v>
      </c>
      <c r="E3383" s="66">
        <v>0.70833333333333337</v>
      </c>
      <c r="F3383" s="66">
        <v>0.70833333333333337</v>
      </c>
      <c r="G3383" s="67"/>
      <c r="H3383" s="67"/>
      <c r="I3383" s="107" t="s">
        <v>63</v>
      </c>
      <c r="J3383" s="48"/>
      <c r="K3383" s="69">
        <v>0</v>
      </c>
      <c r="L3383" s="67">
        <v>0</v>
      </c>
      <c r="M3383" s="74">
        <v>0</v>
      </c>
      <c r="N3383" s="34">
        <f t="shared" si="543"/>
        <v>0.33333333333333337</v>
      </c>
      <c r="O3383" s="38">
        <f t="shared" si="544"/>
        <v>0.33333333333333337</v>
      </c>
      <c r="P3383" s="77" t="s">
        <v>94</v>
      </c>
      <c r="Q3383" s="135">
        <v>44828</v>
      </c>
      <c r="R3383" s="35">
        <f t="shared" si="545"/>
        <v>0</v>
      </c>
      <c r="S3383" s="35">
        <f t="shared" si="546"/>
        <v>0</v>
      </c>
      <c r="T3383" s="10" t="str">
        <f t="shared" si="540"/>
        <v>Sem - 39</v>
      </c>
      <c r="U3383" s="10" t="str">
        <f t="shared" si="541"/>
        <v>Septembre</v>
      </c>
      <c r="V3383" s="36" t="str">
        <f t="shared" si="547"/>
        <v>2026</v>
      </c>
      <c r="W3383" s="34"/>
      <c r="X3383" s="91">
        <f t="shared" si="542"/>
        <v>1.388888888888884E-3</v>
      </c>
      <c r="Y3383" s="92" t="str">
        <f>VLOOKUP('CM-CIC'!B3314,Annuaire_roster!B:F,4,0)</f>
        <v>OUAQERROUCH Nour-El Houda</v>
      </c>
      <c r="Z3383" s="37" t="s">
        <v>110</v>
      </c>
      <c r="AA3383" s="60" t="s">
        <v>39</v>
      </c>
      <c r="AB3383" s="35" t="str">
        <f t="shared" si="548"/>
        <v/>
      </c>
      <c r="AC3383" s="35" t="str">
        <f t="shared" si="549"/>
        <v/>
      </c>
      <c r="AD3383" s="35" t="str">
        <f t="shared" si="550"/>
        <v/>
      </c>
      <c r="AE3383" s="44" t="str">
        <f t="shared" si="551"/>
        <v/>
      </c>
      <c r="AF3383" s="61"/>
      <c r="AG3383" s="45"/>
    </row>
    <row r="3384" spans="1:33" x14ac:dyDescent="0.2">
      <c r="A3384" s="59">
        <f>+VLOOKUP(B3384,Annuaire_roster!B:G,5,0)</f>
        <v>949</v>
      </c>
      <c r="B3384" s="218" t="s">
        <v>102</v>
      </c>
      <c r="C3384" s="73">
        <v>0.33333333333333331</v>
      </c>
      <c r="D3384" s="73">
        <v>0.33333333333333331</v>
      </c>
      <c r="E3384" s="66">
        <v>0.75</v>
      </c>
      <c r="F3384" s="66">
        <v>0.75</v>
      </c>
      <c r="G3384" s="67"/>
      <c r="H3384" s="67"/>
      <c r="I3384" s="107" t="s">
        <v>63</v>
      </c>
      <c r="J3384" s="48"/>
      <c r="K3384" s="69">
        <v>0</v>
      </c>
      <c r="L3384" s="67">
        <v>0</v>
      </c>
      <c r="M3384" s="74">
        <v>0</v>
      </c>
      <c r="N3384" s="34">
        <f t="shared" si="543"/>
        <v>0.375</v>
      </c>
      <c r="O3384" s="38">
        <f t="shared" si="544"/>
        <v>0.375</v>
      </c>
      <c r="P3384" s="77" t="s">
        <v>94</v>
      </c>
      <c r="Q3384" s="135">
        <v>44828</v>
      </c>
      <c r="R3384" s="35">
        <f t="shared" si="545"/>
        <v>0</v>
      </c>
      <c r="S3384" s="35">
        <f t="shared" si="546"/>
        <v>0</v>
      </c>
      <c r="T3384" s="10" t="str">
        <f t="shared" si="540"/>
        <v>Sem - 39</v>
      </c>
      <c r="U3384" s="10" t="str">
        <f t="shared" si="541"/>
        <v>Septembre</v>
      </c>
      <c r="V3384" s="36" t="str">
        <f t="shared" si="547"/>
        <v>2026</v>
      </c>
      <c r="W3384" s="34"/>
      <c r="X3384" s="91">
        <f t="shared" si="542"/>
        <v>0</v>
      </c>
      <c r="Y3384" s="92" t="str">
        <f>VLOOKUP('CM-CIC'!B3315,Annuaire_roster!B:F,4,0)</f>
        <v>HAOUACH Ikram</v>
      </c>
      <c r="Z3384" s="37" t="s">
        <v>110</v>
      </c>
      <c r="AA3384" s="60" t="s">
        <v>39</v>
      </c>
      <c r="AB3384" s="35" t="str">
        <f t="shared" si="548"/>
        <v/>
      </c>
      <c r="AC3384" s="35" t="str">
        <f t="shared" si="549"/>
        <v/>
      </c>
      <c r="AD3384" s="35" t="str">
        <f t="shared" si="550"/>
        <v/>
      </c>
      <c r="AE3384" s="44" t="str">
        <f t="shared" si="551"/>
        <v/>
      </c>
      <c r="AF3384" s="61"/>
      <c r="AG3384" s="45"/>
    </row>
    <row r="3385" spans="1:33" x14ac:dyDescent="0.2">
      <c r="A3385" s="59">
        <f>+VLOOKUP(B3385,Annuaire_roster!B:G,5,0)</f>
        <v>1131</v>
      </c>
      <c r="B3385" s="217" t="s">
        <v>179</v>
      </c>
      <c r="C3385" s="73"/>
      <c r="D3385" s="73">
        <v>0.33333333333333331</v>
      </c>
      <c r="E3385" s="66"/>
      <c r="F3385" s="66">
        <v>0.70833333333333337</v>
      </c>
      <c r="G3385" s="67"/>
      <c r="H3385" s="67"/>
      <c r="I3385" s="107" t="s">
        <v>63</v>
      </c>
      <c r="J3385" s="48"/>
      <c r="K3385" s="69">
        <v>0</v>
      </c>
      <c r="L3385" s="67">
        <v>0</v>
      </c>
      <c r="M3385" s="74" t="s">
        <v>187</v>
      </c>
      <c r="N3385" s="34" t="str">
        <f t="shared" si="543"/>
        <v/>
      </c>
      <c r="O3385" s="38">
        <f t="shared" si="544"/>
        <v>0.33333333333333337</v>
      </c>
      <c r="P3385" s="77" t="s">
        <v>94</v>
      </c>
      <c r="Q3385" s="135">
        <v>44828</v>
      </c>
      <c r="R3385" s="35">
        <f t="shared" si="545"/>
        <v>0.33333333333333337</v>
      </c>
      <c r="S3385" s="35">
        <f t="shared" si="546"/>
        <v>0.33333333333333337</v>
      </c>
      <c r="T3385" s="10" t="str">
        <f t="shared" si="540"/>
        <v>Sem - 39</v>
      </c>
      <c r="U3385" s="10" t="str">
        <f t="shared" si="541"/>
        <v>Septembre</v>
      </c>
      <c r="V3385" s="36" t="str">
        <f t="shared" si="547"/>
        <v>2026</v>
      </c>
      <c r="W3385" s="34"/>
      <c r="X3385" s="91">
        <f t="shared" si="542"/>
        <v>0</v>
      </c>
      <c r="Y3385" s="92" t="str">
        <f>VLOOKUP('CM-CIC'!B3316,Annuaire_roster!B:F,4,0)</f>
        <v>OUAQERROUCH Nour-El Houda</v>
      </c>
      <c r="Z3385" s="37" t="s">
        <v>110</v>
      </c>
      <c r="AA3385" s="60" t="s">
        <v>39</v>
      </c>
      <c r="AB3385" s="35" t="str">
        <f t="shared" si="548"/>
        <v/>
      </c>
      <c r="AC3385" s="35" t="str">
        <f t="shared" si="549"/>
        <v/>
      </c>
      <c r="AD3385" s="35" t="str">
        <f t="shared" si="550"/>
        <v/>
      </c>
      <c r="AE3385" s="44" t="str">
        <f t="shared" si="551"/>
        <v/>
      </c>
      <c r="AF3385" s="61"/>
      <c r="AG3385" s="45"/>
    </row>
    <row r="3386" spans="1:33" x14ac:dyDescent="0.2">
      <c r="A3386" s="59">
        <f>+VLOOKUP(B3386,Annuaire_roster!B:G,5,0)</f>
        <v>1145</v>
      </c>
      <c r="B3386" s="218" t="s">
        <v>74</v>
      </c>
      <c r="C3386" s="73">
        <v>0.33194444444444443</v>
      </c>
      <c r="D3386" s="73">
        <v>0.33333333333333331</v>
      </c>
      <c r="E3386" s="66">
        <v>0.70833333333333337</v>
      </c>
      <c r="F3386" s="66">
        <v>0.70833333333333337</v>
      </c>
      <c r="G3386" s="67"/>
      <c r="H3386" s="67"/>
      <c r="I3386" s="107" t="s">
        <v>63</v>
      </c>
      <c r="J3386" s="48"/>
      <c r="K3386" s="69">
        <v>0</v>
      </c>
      <c r="L3386" s="67">
        <v>0</v>
      </c>
      <c r="M3386" s="74">
        <v>0</v>
      </c>
      <c r="N3386" s="34">
        <f t="shared" si="543"/>
        <v>0.33333333333333337</v>
      </c>
      <c r="O3386" s="38">
        <f t="shared" si="544"/>
        <v>0.33333333333333337</v>
      </c>
      <c r="P3386" s="77" t="s">
        <v>94</v>
      </c>
      <c r="Q3386" s="135">
        <v>44828</v>
      </c>
      <c r="R3386" s="35">
        <f t="shared" si="545"/>
        <v>0</v>
      </c>
      <c r="S3386" s="35">
        <f t="shared" si="546"/>
        <v>0</v>
      </c>
      <c r="T3386" s="10" t="str">
        <f t="shared" si="540"/>
        <v>Sem - 39</v>
      </c>
      <c r="U3386" s="10" t="str">
        <f t="shared" si="541"/>
        <v>Septembre</v>
      </c>
      <c r="V3386" s="36" t="str">
        <f t="shared" si="547"/>
        <v>2026</v>
      </c>
      <c r="W3386" s="34"/>
      <c r="X3386" s="91">
        <f t="shared" si="542"/>
        <v>1.388888888888884E-3</v>
      </c>
      <c r="Y3386" s="92" t="str">
        <f>VLOOKUP('CM-CIC'!B3317,Annuaire_roster!B:F,4,0)</f>
        <v>OUAQERROUCH Nour-El Houda</v>
      </c>
      <c r="Z3386" s="37" t="s">
        <v>110</v>
      </c>
      <c r="AA3386" s="60" t="s">
        <v>39</v>
      </c>
      <c r="AB3386" s="35" t="str">
        <f t="shared" si="548"/>
        <v/>
      </c>
      <c r="AC3386" s="35" t="str">
        <f t="shared" si="549"/>
        <v/>
      </c>
      <c r="AD3386" s="35" t="str">
        <f t="shared" si="550"/>
        <v/>
      </c>
      <c r="AE3386" s="44" t="str">
        <f t="shared" si="551"/>
        <v/>
      </c>
      <c r="AF3386" s="61"/>
      <c r="AG3386" s="45"/>
    </row>
    <row r="3387" spans="1:33" x14ac:dyDescent="0.2">
      <c r="A3387" s="59">
        <f>+VLOOKUP(B3387,Annuaire_roster!B:G,5,0)</f>
        <v>1192</v>
      </c>
      <c r="B3387" s="218" t="s">
        <v>159</v>
      </c>
      <c r="C3387" s="73">
        <v>0.33819444444444446</v>
      </c>
      <c r="D3387" s="73">
        <v>0.33333333333333331</v>
      </c>
      <c r="E3387" s="66">
        <v>0.70833333333333337</v>
      </c>
      <c r="F3387" s="66">
        <v>0.70833333333333337</v>
      </c>
      <c r="G3387" s="67"/>
      <c r="H3387" s="67"/>
      <c r="I3387" s="108"/>
      <c r="J3387" s="48"/>
      <c r="K3387" s="69"/>
      <c r="L3387" s="67">
        <v>0</v>
      </c>
      <c r="M3387" s="74">
        <v>0</v>
      </c>
      <c r="N3387" s="34">
        <f t="shared" si="543"/>
        <v>0.33333333333333337</v>
      </c>
      <c r="O3387" s="38">
        <f t="shared" si="544"/>
        <v>0.33333333333333337</v>
      </c>
      <c r="P3387" s="77" t="s">
        <v>94</v>
      </c>
      <c r="Q3387" s="135">
        <v>44828</v>
      </c>
      <c r="R3387" s="35">
        <f t="shared" si="545"/>
        <v>0</v>
      </c>
      <c r="S3387" s="35">
        <f t="shared" si="546"/>
        <v>0</v>
      </c>
      <c r="T3387" s="10" t="str">
        <f t="shared" si="540"/>
        <v>Sem - 39</v>
      </c>
      <c r="U3387" s="10" t="str">
        <f t="shared" si="541"/>
        <v>Septembre</v>
      </c>
      <c r="V3387" s="36" t="str">
        <f t="shared" si="547"/>
        <v>2026</v>
      </c>
      <c r="W3387" s="34"/>
      <c r="X3387" s="91">
        <f t="shared" si="542"/>
        <v>0</v>
      </c>
      <c r="Y3387" s="92" t="str">
        <f>VLOOKUP('CM-CIC'!B3318,Annuaire_roster!B:F,4,0)</f>
        <v>HAOUACH Ikram</v>
      </c>
      <c r="Z3387" s="37" t="s">
        <v>110</v>
      </c>
      <c r="AA3387" s="60" t="s">
        <v>39</v>
      </c>
      <c r="AB3387" s="35" t="str">
        <f t="shared" si="548"/>
        <v/>
      </c>
      <c r="AC3387" s="35" t="str">
        <f t="shared" si="549"/>
        <v/>
      </c>
      <c r="AD3387" s="35" t="str">
        <f t="shared" si="550"/>
        <v/>
      </c>
      <c r="AE3387" s="44" t="str">
        <f t="shared" si="551"/>
        <v/>
      </c>
      <c r="AF3387" s="61"/>
      <c r="AG3387" s="45"/>
    </row>
    <row r="3388" spans="1:33" x14ac:dyDescent="0.2">
      <c r="A3388" s="59">
        <f>+VLOOKUP(B3388,Annuaire_roster!B:G,5,0)</f>
        <v>1396</v>
      </c>
      <c r="B3388" s="218" t="s">
        <v>143</v>
      </c>
      <c r="C3388" s="73">
        <v>0.33333333333333331</v>
      </c>
      <c r="D3388" s="73">
        <v>0.33333333333333331</v>
      </c>
      <c r="E3388" s="66">
        <v>0.70833333333333337</v>
      </c>
      <c r="F3388" s="66">
        <v>0.70833333333333337</v>
      </c>
      <c r="G3388" s="67"/>
      <c r="H3388" s="67"/>
      <c r="I3388" s="107" t="s">
        <v>63</v>
      </c>
      <c r="J3388" s="48"/>
      <c r="K3388" s="69">
        <v>0</v>
      </c>
      <c r="L3388" s="67">
        <v>0</v>
      </c>
      <c r="M3388" s="74">
        <v>0</v>
      </c>
      <c r="N3388" s="34">
        <f t="shared" si="543"/>
        <v>0.33333333333333337</v>
      </c>
      <c r="O3388" s="38">
        <f t="shared" si="544"/>
        <v>0.33333333333333337</v>
      </c>
      <c r="P3388" s="77" t="s">
        <v>94</v>
      </c>
      <c r="Q3388" s="135">
        <v>44828</v>
      </c>
      <c r="R3388" s="35">
        <f t="shared" si="545"/>
        <v>0</v>
      </c>
      <c r="S3388" s="35">
        <f t="shared" si="546"/>
        <v>0</v>
      </c>
      <c r="T3388" s="10" t="str">
        <f t="shared" si="540"/>
        <v>Sem - 39</v>
      </c>
      <c r="U3388" s="10" t="str">
        <f t="shared" si="541"/>
        <v>Septembre</v>
      </c>
      <c r="V3388" s="36" t="str">
        <f t="shared" si="547"/>
        <v>2026</v>
      </c>
      <c r="W3388" s="34"/>
      <c r="X3388" s="91">
        <f t="shared" si="542"/>
        <v>0</v>
      </c>
      <c r="Y3388" s="92" t="str">
        <f>VLOOKUP('CM-CIC'!B3319,Annuaire_roster!B:F,4,0)</f>
        <v>HAOUACH Ikram</v>
      </c>
      <c r="Z3388" s="37" t="s">
        <v>110</v>
      </c>
      <c r="AA3388" s="60" t="s">
        <v>39</v>
      </c>
      <c r="AB3388" s="35" t="str">
        <f t="shared" si="548"/>
        <v/>
      </c>
      <c r="AC3388" s="35" t="str">
        <f t="shared" si="549"/>
        <v/>
      </c>
      <c r="AD3388" s="35" t="str">
        <f t="shared" si="550"/>
        <v/>
      </c>
      <c r="AE3388" s="44" t="str">
        <f t="shared" si="551"/>
        <v/>
      </c>
      <c r="AF3388" s="61"/>
      <c r="AG3388" s="45"/>
    </row>
    <row r="3389" spans="1:33" x14ac:dyDescent="0.2">
      <c r="A3389" s="59">
        <f>+VLOOKUP(B3389,Annuaire_roster!B:G,5,0)</f>
        <v>1397</v>
      </c>
      <c r="B3389" s="218" t="s">
        <v>145</v>
      </c>
      <c r="C3389" s="73">
        <v>0.33055555555555555</v>
      </c>
      <c r="D3389" s="73">
        <v>0.33333333333333331</v>
      </c>
      <c r="E3389" s="66">
        <v>0.75</v>
      </c>
      <c r="F3389" s="66">
        <v>0.75</v>
      </c>
      <c r="G3389" s="67"/>
      <c r="H3389" s="67"/>
      <c r="I3389" s="107" t="s">
        <v>63</v>
      </c>
      <c r="J3389" s="48"/>
      <c r="K3389" s="69">
        <v>0</v>
      </c>
      <c r="L3389" s="67">
        <v>0</v>
      </c>
      <c r="M3389" s="74">
        <v>0</v>
      </c>
      <c r="N3389" s="34">
        <f t="shared" si="543"/>
        <v>0.375</v>
      </c>
      <c r="O3389" s="38">
        <f t="shared" si="544"/>
        <v>0.375</v>
      </c>
      <c r="P3389" s="77" t="s">
        <v>94</v>
      </c>
      <c r="Q3389" s="135">
        <v>44828</v>
      </c>
      <c r="R3389" s="35">
        <f t="shared" si="545"/>
        <v>0</v>
      </c>
      <c r="S3389" s="35">
        <f t="shared" si="546"/>
        <v>0</v>
      </c>
      <c r="T3389" s="10" t="str">
        <f t="shared" si="540"/>
        <v>Sem - 39</v>
      </c>
      <c r="U3389" s="10" t="str">
        <f t="shared" si="541"/>
        <v>Septembre</v>
      </c>
      <c r="V3389" s="36" t="str">
        <f t="shared" si="547"/>
        <v>2026</v>
      </c>
      <c r="W3389" s="34"/>
      <c r="X3389" s="91">
        <f t="shared" si="542"/>
        <v>2.7777777777777679E-3</v>
      </c>
      <c r="Y3389" s="92" t="str">
        <f>VLOOKUP('CM-CIC'!B3320,Annuaire_roster!B:F,4,0)</f>
        <v>OUAQERROUCH Nour-El Houda</v>
      </c>
      <c r="Z3389" s="37" t="s">
        <v>110</v>
      </c>
      <c r="AA3389" s="60" t="s">
        <v>39</v>
      </c>
      <c r="AB3389" s="35" t="str">
        <f t="shared" si="548"/>
        <v/>
      </c>
      <c r="AC3389" s="35" t="str">
        <f t="shared" si="549"/>
        <v/>
      </c>
      <c r="AD3389" s="35" t="str">
        <f t="shared" si="550"/>
        <v/>
      </c>
      <c r="AE3389" s="44" t="str">
        <f t="shared" si="551"/>
        <v/>
      </c>
      <c r="AF3389" s="61"/>
      <c r="AG3389" s="45"/>
    </row>
    <row r="3390" spans="1:33" x14ac:dyDescent="0.2">
      <c r="A3390" s="59">
        <f>+VLOOKUP(B3390,Annuaire_roster!B:G,5,0)</f>
        <v>1444</v>
      </c>
      <c r="B3390" s="218" t="s">
        <v>153</v>
      </c>
      <c r="C3390" s="73">
        <v>0.33333333333333331</v>
      </c>
      <c r="D3390" s="73">
        <v>0.33333333333333331</v>
      </c>
      <c r="E3390" s="66">
        <v>0.70833333333333337</v>
      </c>
      <c r="F3390" s="66">
        <v>0.70833333333333337</v>
      </c>
      <c r="G3390" s="67"/>
      <c r="H3390" s="67"/>
      <c r="I3390" s="107" t="s">
        <v>63</v>
      </c>
      <c r="J3390" s="48"/>
      <c r="K3390" s="69">
        <v>0</v>
      </c>
      <c r="L3390" s="67">
        <v>0</v>
      </c>
      <c r="M3390" s="74">
        <v>0</v>
      </c>
      <c r="N3390" s="34">
        <f t="shared" si="543"/>
        <v>0.33333333333333337</v>
      </c>
      <c r="O3390" s="38">
        <f t="shared" si="544"/>
        <v>0.33333333333333337</v>
      </c>
      <c r="P3390" s="77" t="s">
        <v>94</v>
      </c>
      <c r="Q3390" s="135">
        <v>44828</v>
      </c>
      <c r="R3390" s="35">
        <f t="shared" si="545"/>
        <v>0</v>
      </c>
      <c r="S3390" s="35">
        <f t="shared" si="546"/>
        <v>0</v>
      </c>
      <c r="T3390" s="10" t="str">
        <f t="shared" si="540"/>
        <v>Sem - 39</v>
      </c>
      <c r="U3390" s="10" t="str">
        <f t="shared" si="541"/>
        <v>Septembre</v>
      </c>
      <c r="V3390" s="36" t="str">
        <f t="shared" si="547"/>
        <v>2026</v>
      </c>
      <c r="W3390" s="34"/>
      <c r="X3390" s="91">
        <f t="shared" si="542"/>
        <v>0</v>
      </c>
      <c r="Y3390" s="92" t="str">
        <f>VLOOKUP('CM-CIC'!B3321,Annuaire_roster!B:F,4,0)</f>
        <v>OUAQERROUCH Nour-El Houda</v>
      </c>
      <c r="Z3390" s="37" t="s">
        <v>110</v>
      </c>
      <c r="AA3390" s="60" t="s">
        <v>39</v>
      </c>
      <c r="AB3390" s="35" t="str">
        <f t="shared" si="548"/>
        <v/>
      </c>
      <c r="AC3390" s="35" t="str">
        <f t="shared" si="549"/>
        <v/>
      </c>
      <c r="AD3390" s="35" t="str">
        <f t="shared" si="550"/>
        <v/>
      </c>
      <c r="AE3390" s="44" t="str">
        <f t="shared" si="551"/>
        <v/>
      </c>
      <c r="AF3390" s="61"/>
      <c r="AG3390" s="45"/>
    </row>
    <row r="3391" spans="1:33" x14ac:dyDescent="0.2">
      <c r="A3391" s="59">
        <f>+VLOOKUP(B3391,Annuaire_roster!B:G,5,0)</f>
        <v>1443</v>
      </c>
      <c r="B3391" s="218" t="s">
        <v>154</v>
      </c>
      <c r="C3391" s="73">
        <v>0.33333333333333331</v>
      </c>
      <c r="D3391" s="73">
        <v>0.33333333333333331</v>
      </c>
      <c r="E3391" s="66">
        <v>0.70833333333333337</v>
      </c>
      <c r="F3391" s="66">
        <v>0.70833333333333337</v>
      </c>
      <c r="G3391" s="67"/>
      <c r="H3391" s="67"/>
      <c r="I3391" s="107" t="s">
        <v>63</v>
      </c>
      <c r="J3391" s="48"/>
      <c r="K3391" s="69">
        <v>0</v>
      </c>
      <c r="L3391" s="67">
        <v>0</v>
      </c>
      <c r="M3391" s="74">
        <v>0</v>
      </c>
      <c r="N3391" s="34">
        <f t="shared" si="543"/>
        <v>0.33333333333333337</v>
      </c>
      <c r="O3391" s="38">
        <f t="shared" si="544"/>
        <v>0.33333333333333337</v>
      </c>
      <c r="P3391" s="77" t="s">
        <v>94</v>
      </c>
      <c r="Q3391" s="135">
        <v>44828</v>
      </c>
      <c r="R3391" s="35">
        <f t="shared" si="545"/>
        <v>0</v>
      </c>
      <c r="S3391" s="35">
        <f t="shared" si="546"/>
        <v>0</v>
      </c>
      <c r="T3391" s="10" t="str">
        <f t="shared" si="540"/>
        <v>Sem - 39</v>
      </c>
      <c r="U3391" s="10" t="str">
        <f t="shared" si="541"/>
        <v>Septembre</v>
      </c>
      <c r="V3391" s="36" t="str">
        <f t="shared" si="547"/>
        <v>2026</v>
      </c>
      <c r="W3391" s="34"/>
      <c r="X3391" s="91">
        <f t="shared" si="542"/>
        <v>0</v>
      </c>
      <c r="Y3391" s="92" t="str">
        <f>VLOOKUP('CM-CIC'!B3322,Annuaire_roster!B:F,4,0)</f>
        <v>OUAQERROUCH Nour-El Houda</v>
      </c>
      <c r="Z3391" s="37" t="s">
        <v>110</v>
      </c>
      <c r="AA3391" s="60" t="s">
        <v>39</v>
      </c>
      <c r="AB3391" s="35" t="str">
        <f t="shared" si="548"/>
        <v/>
      </c>
      <c r="AC3391" s="35" t="str">
        <f t="shared" si="549"/>
        <v/>
      </c>
      <c r="AD3391" s="35" t="str">
        <f t="shared" si="550"/>
        <v/>
      </c>
      <c r="AE3391" s="44" t="str">
        <f t="shared" si="551"/>
        <v/>
      </c>
      <c r="AF3391" s="61"/>
      <c r="AG3391" s="45"/>
    </row>
    <row r="3392" spans="1:33" x14ac:dyDescent="0.2">
      <c r="A3392" s="59">
        <f>+VLOOKUP(B3392,Annuaire_roster!B:G,5,0)</f>
        <v>971</v>
      </c>
      <c r="B3392" s="218" t="s">
        <v>44</v>
      </c>
      <c r="C3392" s="73">
        <v>0.375</v>
      </c>
      <c r="D3392" s="73">
        <v>0.375</v>
      </c>
      <c r="E3392" s="66">
        <v>0.75</v>
      </c>
      <c r="F3392" s="66">
        <v>0.75</v>
      </c>
      <c r="G3392" s="67"/>
      <c r="H3392" s="67"/>
      <c r="I3392" s="107" t="s">
        <v>63</v>
      </c>
      <c r="J3392" s="48"/>
      <c r="K3392" s="69">
        <v>0</v>
      </c>
      <c r="L3392" s="67">
        <v>0</v>
      </c>
      <c r="M3392" s="74">
        <v>0</v>
      </c>
      <c r="N3392" s="34">
        <f t="shared" si="543"/>
        <v>0.33333333333333331</v>
      </c>
      <c r="O3392" s="38">
        <f t="shared" si="544"/>
        <v>0.33333333333333331</v>
      </c>
      <c r="P3392" s="77" t="s">
        <v>94</v>
      </c>
      <c r="Q3392" s="135">
        <v>44828</v>
      </c>
      <c r="R3392" s="35">
        <f t="shared" si="545"/>
        <v>0</v>
      </c>
      <c r="S3392" s="35">
        <f t="shared" si="546"/>
        <v>0</v>
      </c>
      <c r="T3392" s="10" t="str">
        <f t="shared" si="540"/>
        <v>Sem - 39</v>
      </c>
      <c r="U3392" s="10" t="str">
        <f t="shared" si="541"/>
        <v>Septembre</v>
      </c>
      <c r="V3392" s="36" t="str">
        <f t="shared" si="547"/>
        <v>2026</v>
      </c>
      <c r="W3392" s="34"/>
      <c r="X3392" s="91">
        <f t="shared" si="542"/>
        <v>0</v>
      </c>
      <c r="Y3392" s="92" t="str">
        <f>VLOOKUP('CM-CIC'!B3323,Annuaire_roster!B:F,4,0)</f>
        <v>OUAQERROUCH Nour-El Houda</v>
      </c>
      <c r="Z3392" s="37" t="s">
        <v>110</v>
      </c>
      <c r="AA3392" s="60" t="s">
        <v>39</v>
      </c>
      <c r="AB3392" s="35" t="str">
        <f t="shared" si="548"/>
        <v/>
      </c>
      <c r="AC3392" s="35" t="str">
        <f t="shared" si="549"/>
        <v/>
      </c>
      <c r="AD3392" s="35" t="str">
        <f t="shared" si="550"/>
        <v/>
      </c>
      <c r="AE3392" s="44" t="str">
        <f t="shared" si="551"/>
        <v/>
      </c>
      <c r="AF3392" s="61"/>
      <c r="AG3392" s="45"/>
    </row>
    <row r="3393" spans="1:33" x14ac:dyDescent="0.2">
      <c r="A3393" s="59">
        <f>+VLOOKUP(B3393,Annuaire_roster!B:G,5,0)</f>
        <v>952</v>
      </c>
      <c r="B3393" s="218" t="s">
        <v>101</v>
      </c>
      <c r="C3393" s="73">
        <v>0.37361111111111112</v>
      </c>
      <c r="D3393" s="73">
        <v>0.375</v>
      </c>
      <c r="E3393" s="66">
        <v>0.75</v>
      </c>
      <c r="F3393" s="66">
        <v>0.75</v>
      </c>
      <c r="G3393" s="67"/>
      <c r="H3393" s="67"/>
      <c r="I3393" s="107" t="s">
        <v>63</v>
      </c>
      <c r="J3393" s="48"/>
      <c r="K3393" s="69">
        <v>0</v>
      </c>
      <c r="L3393" s="67">
        <v>0</v>
      </c>
      <c r="M3393" s="74">
        <v>0</v>
      </c>
      <c r="N3393" s="34">
        <f t="shared" si="543"/>
        <v>0.33333333333333331</v>
      </c>
      <c r="O3393" s="38">
        <f t="shared" si="544"/>
        <v>0.33333333333333331</v>
      </c>
      <c r="P3393" s="77" t="s">
        <v>94</v>
      </c>
      <c r="Q3393" s="135">
        <v>44828</v>
      </c>
      <c r="R3393" s="35">
        <f t="shared" si="545"/>
        <v>0</v>
      </c>
      <c r="S3393" s="35">
        <f t="shared" si="546"/>
        <v>0</v>
      </c>
      <c r="T3393" s="10" t="str">
        <f t="shared" si="540"/>
        <v>Sem - 39</v>
      </c>
      <c r="U3393" s="10" t="str">
        <f t="shared" si="541"/>
        <v>Septembre</v>
      </c>
      <c r="V3393" s="36" t="str">
        <f t="shared" si="547"/>
        <v>2026</v>
      </c>
      <c r="W3393" s="34"/>
      <c r="X3393" s="91">
        <f t="shared" si="542"/>
        <v>1.388888888888884E-3</v>
      </c>
      <c r="Y3393" s="92" t="str">
        <f>VLOOKUP('CM-CIC'!B3324,Annuaire_roster!B:F,4,0)</f>
        <v>OUAQERROUCH Nour-El Houda</v>
      </c>
      <c r="Z3393" s="37" t="s">
        <v>110</v>
      </c>
      <c r="AA3393" s="60" t="s">
        <v>39</v>
      </c>
      <c r="AB3393" s="35" t="str">
        <f t="shared" si="548"/>
        <v/>
      </c>
      <c r="AC3393" s="35" t="str">
        <f t="shared" si="549"/>
        <v/>
      </c>
      <c r="AD3393" s="35" t="str">
        <f t="shared" si="550"/>
        <v/>
      </c>
      <c r="AE3393" s="44" t="str">
        <f t="shared" si="551"/>
        <v/>
      </c>
      <c r="AF3393" s="61"/>
      <c r="AG3393" s="45"/>
    </row>
    <row r="3394" spans="1:33" x14ac:dyDescent="0.2">
      <c r="A3394" s="59">
        <f>+VLOOKUP(B3394,Annuaire_roster!B:G,5,0)</f>
        <v>1008</v>
      </c>
      <c r="B3394" s="218" t="s">
        <v>104</v>
      </c>
      <c r="C3394" s="73">
        <v>0.375</v>
      </c>
      <c r="D3394" s="73">
        <v>0.375</v>
      </c>
      <c r="E3394" s="66">
        <v>0.79166666666666663</v>
      </c>
      <c r="F3394" s="66">
        <v>0.79166666666666663</v>
      </c>
      <c r="G3394" s="67"/>
      <c r="H3394" s="67"/>
      <c r="I3394" s="107" t="s">
        <v>63</v>
      </c>
      <c r="J3394" s="48"/>
      <c r="K3394" s="69">
        <v>0</v>
      </c>
      <c r="L3394" s="67">
        <v>0</v>
      </c>
      <c r="M3394" s="74">
        <v>0</v>
      </c>
      <c r="N3394" s="34">
        <f t="shared" si="543"/>
        <v>0.37499999999999994</v>
      </c>
      <c r="O3394" s="38">
        <f t="shared" si="544"/>
        <v>0.37499999999999994</v>
      </c>
      <c r="P3394" s="77" t="s">
        <v>94</v>
      </c>
      <c r="Q3394" s="135">
        <v>44828</v>
      </c>
      <c r="R3394" s="35">
        <f t="shared" si="545"/>
        <v>0</v>
      </c>
      <c r="S3394" s="35">
        <f t="shared" si="546"/>
        <v>0</v>
      </c>
      <c r="T3394" s="10" t="str">
        <f t="shared" ref="T3394:T3457" si="552">"Sem - "&amp;WEEKNUM(Q3394,21)</f>
        <v>Sem - 39</v>
      </c>
      <c r="U3394" s="10" t="str">
        <f t="shared" ref="U3394:U3457" si="553">PROPER(TEXT(Q3394,"mmmm"))</f>
        <v>Septembre</v>
      </c>
      <c r="V3394" s="36" t="str">
        <f t="shared" si="547"/>
        <v>2026</v>
      </c>
      <c r="W3394" s="34"/>
      <c r="X3394" s="91">
        <f t="shared" ref="X3394:X3457" si="554">IFERROR(IF(M3394="Abs",0,IF((D3394-C3394+E3394-F3394)&lt;0.000694444444444444,0,(D3394-C3394+E3394-F3394))),0)</f>
        <v>0</v>
      </c>
      <c r="Y3394" s="92" t="str">
        <f>VLOOKUP('CM-CIC'!B3325,Annuaire_roster!B:F,4,0)</f>
        <v>OUAQERROUCH Nour-El Houda</v>
      </c>
      <c r="Z3394" s="37" t="s">
        <v>110</v>
      </c>
      <c r="AA3394" s="60" t="s">
        <v>39</v>
      </c>
      <c r="AB3394" s="35" t="str">
        <f t="shared" si="548"/>
        <v/>
      </c>
      <c r="AC3394" s="35" t="str">
        <f t="shared" si="549"/>
        <v/>
      </c>
      <c r="AD3394" s="35" t="str">
        <f t="shared" si="550"/>
        <v/>
      </c>
      <c r="AE3394" s="44" t="str">
        <f t="shared" si="551"/>
        <v/>
      </c>
      <c r="AF3394" s="61"/>
      <c r="AG3394" s="45"/>
    </row>
    <row r="3395" spans="1:33" x14ac:dyDescent="0.2">
      <c r="A3395" s="59">
        <f>+VLOOKUP(B3395,Annuaire_roster!B:G,5,0)</f>
        <v>397</v>
      </c>
      <c r="B3395" s="218" t="s">
        <v>183</v>
      </c>
      <c r="C3395" s="73">
        <v>0.37430555555555556</v>
      </c>
      <c r="D3395" s="73">
        <v>0.375</v>
      </c>
      <c r="E3395" s="66">
        <v>0.75</v>
      </c>
      <c r="F3395" s="66">
        <v>0.75</v>
      </c>
      <c r="G3395" s="67"/>
      <c r="H3395" s="67"/>
      <c r="I3395" s="107" t="s">
        <v>63</v>
      </c>
      <c r="J3395" s="48"/>
      <c r="K3395" s="69">
        <v>0</v>
      </c>
      <c r="L3395" s="67">
        <v>0</v>
      </c>
      <c r="M3395" s="74">
        <v>0</v>
      </c>
      <c r="N3395" s="34">
        <f t="shared" si="543"/>
        <v>0.33333333333333331</v>
      </c>
      <c r="O3395" s="38">
        <f t="shared" si="544"/>
        <v>0.33333333333333331</v>
      </c>
      <c r="P3395" s="77" t="s">
        <v>94</v>
      </c>
      <c r="Q3395" s="135">
        <v>44828</v>
      </c>
      <c r="R3395" s="35">
        <f t="shared" si="545"/>
        <v>0</v>
      </c>
      <c r="S3395" s="35">
        <f t="shared" si="546"/>
        <v>0</v>
      </c>
      <c r="T3395" s="10" t="str">
        <f t="shared" si="552"/>
        <v>Sem - 39</v>
      </c>
      <c r="U3395" s="10" t="str">
        <f t="shared" si="553"/>
        <v>Septembre</v>
      </c>
      <c r="V3395" s="36" t="str">
        <f t="shared" si="547"/>
        <v>2026</v>
      </c>
      <c r="W3395" s="34"/>
      <c r="X3395" s="91">
        <f t="shared" si="554"/>
        <v>0</v>
      </c>
      <c r="Y3395" s="92" t="str">
        <f>VLOOKUP('CM-CIC'!B3326,Annuaire_roster!B:F,4,0)</f>
        <v>HAOUACH Ikram</v>
      </c>
      <c r="Z3395" s="37" t="s">
        <v>110</v>
      </c>
      <c r="AA3395" s="60" t="s">
        <v>39</v>
      </c>
      <c r="AB3395" s="35" t="str">
        <f t="shared" si="548"/>
        <v/>
      </c>
      <c r="AC3395" s="35" t="str">
        <f t="shared" si="549"/>
        <v/>
      </c>
      <c r="AD3395" s="35" t="str">
        <f t="shared" si="550"/>
        <v/>
      </c>
      <c r="AE3395" s="44" t="str">
        <f t="shared" si="551"/>
        <v/>
      </c>
      <c r="AF3395" s="61"/>
      <c r="AG3395" s="45"/>
    </row>
    <row r="3396" spans="1:33" x14ac:dyDescent="0.2">
      <c r="A3396" s="59">
        <f>+VLOOKUP(B3396,Annuaire_roster!B:G,5,0)</f>
        <v>1469</v>
      </c>
      <c r="B3396" s="218" t="s">
        <v>177</v>
      </c>
      <c r="C3396" s="73">
        <v>0.37430555555555556</v>
      </c>
      <c r="D3396" s="73">
        <v>0.375</v>
      </c>
      <c r="E3396" s="66">
        <v>0.52083333333333337</v>
      </c>
      <c r="F3396" s="66">
        <v>0.75</v>
      </c>
      <c r="G3396" s="67"/>
      <c r="H3396" s="67"/>
      <c r="I3396" s="107" t="s">
        <v>63</v>
      </c>
      <c r="J3396" s="48"/>
      <c r="K3396" s="69">
        <v>0</v>
      </c>
      <c r="L3396" s="67">
        <v>0.22916666666666663</v>
      </c>
      <c r="M3396" s="74">
        <v>0</v>
      </c>
      <c r="N3396" s="34">
        <f t="shared" si="543"/>
        <v>0.10416666666666669</v>
      </c>
      <c r="O3396" s="38">
        <f t="shared" si="544"/>
        <v>0.33333333333333331</v>
      </c>
      <c r="P3396" s="77" t="s">
        <v>94</v>
      </c>
      <c r="Q3396" s="135">
        <v>44828</v>
      </c>
      <c r="R3396" s="35">
        <f t="shared" si="545"/>
        <v>0</v>
      </c>
      <c r="S3396" s="35">
        <f t="shared" si="546"/>
        <v>0.22916666666666663</v>
      </c>
      <c r="T3396" s="10" t="str">
        <f t="shared" si="552"/>
        <v>Sem - 39</v>
      </c>
      <c r="U3396" s="10" t="str">
        <f t="shared" si="553"/>
        <v>Septembre</v>
      </c>
      <c r="V3396" s="36" t="str">
        <f t="shared" si="547"/>
        <v>2026</v>
      </c>
      <c r="W3396" s="34"/>
      <c r="X3396" s="91">
        <f t="shared" si="554"/>
        <v>0</v>
      </c>
      <c r="Y3396" s="92" t="str">
        <f>VLOOKUP('CM-CIC'!B3327,Annuaire_roster!B:F,4,0)</f>
        <v>HAOUACH Ikram</v>
      </c>
      <c r="Z3396" s="37" t="s">
        <v>110</v>
      </c>
      <c r="AA3396" s="60" t="s">
        <v>39</v>
      </c>
      <c r="AB3396" s="35" t="str">
        <f t="shared" si="548"/>
        <v/>
      </c>
      <c r="AC3396" s="35" t="str">
        <f t="shared" si="549"/>
        <v/>
      </c>
      <c r="AD3396" s="35" t="str">
        <f t="shared" si="550"/>
        <v/>
      </c>
      <c r="AE3396" s="44" t="str">
        <f t="shared" si="551"/>
        <v/>
      </c>
      <c r="AF3396" s="61"/>
      <c r="AG3396" s="45"/>
    </row>
    <row r="3397" spans="1:33" x14ac:dyDescent="0.2">
      <c r="A3397" s="59">
        <f>+VLOOKUP(B3397,Annuaire_roster!B:G,5,0)</f>
        <v>1485</v>
      </c>
      <c r="B3397" s="218" t="s">
        <v>178</v>
      </c>
      <c r="C3397" s="73">
        <v>0.41666666666666669</v>
      </c>
      <c r="D3397" s="73">
        <v>0.41666666666666669</v>
      </c>
      <c r="E3397" s="66">
        <v>0.79166666666666663</v>
      </c>
      <c r="F3397" s="66">
        <v>0.79166666666666663</v>
      </c>
      <c r="G3397" s="67"/>
      <c r="H3397" s="67"/>
      <c r="I3397" s="107" t="s">
        <v>63</v>
      </c>
      <c r="J3397" s="48"/>
      <c r="K3397" s="69">
        <v>0</v>
      </c>
      <c r="L3397" s="67">
        <v>0</v>
      </c>
      <c r="M3397" s="74">
        <v>0</v>
      </c>
      <c r="N3397" s="34">
        <f t="shared" si="543"/>
        <v>0.33333333333333326</v>
      </c>
      <c r="O3397" s="38">
        <f t="shared" si="544"/>
        <v>0.33333333333333326</v>
      </c>
      <c r="P3397" s="77" t="s">
        <v>94</v>
      </c>
      <c r="Q3397" s="135">
        <v>44828</v>
      </c>
      <c r="R3397" s="35">
        <f t="shared" si="545"/>
        <v>0</v>
      </c>
      <c r="S3397" s="35">
        <f t="shared" si="546"/>
        <v>0</v>
      </c>
      <c r="T3397" s="10" t="str">
        <f t="shared" si="552"/>
        <v>Sem - 39</v>
      </c>
      <c r="U3397" s="10" t="str">
        <f t="shared" si="553"/>
        <v>Septembre</v>
      </c>
      <c r="V3397" s="36" t="str">
        <f t="shared" si="547"/>
        <v>2026</v>
      </c>
      <c r="W3397" s="34"/>
      <c r="X3397" s="91">
        <f t="shared" si="554"/>
        <v>0</v>
      </c>
      <c r="Y3397" s="92" t="str">
        <f>VLOOKUP('CM-CIC'!B3328,Annuaire_roster!B:F,4,0)</f>
        <v>HAOUACH Ikram</v>
      </c>
      <c r="Z3397" s="37" t="s">
        <v>110</v>
      </c>
      <c r="AA3397" s="60" t="s">
        <v>39</v>
      </c>
      <c r="AB3397" s="35" t="str">
        <f t="shared" si="548"/>
        <v/>
      </c>
      <c r="AC3397" s="35" t="str">
        <f t="shared" si="549"/>
        <v/>
      </c>
      <c r="AD3397" s="35" t="str">
        <f t="shared" si="550"/>
        <v/>
      </c>
      <c r="AE3397" s="44" t="str">
        <f t="shared" si="551"/>
        <v/>
      </c>
      <c r="AF3397" s="61"/>
      <c r="AG3397" s="45"/>
    </row>
    <row r="3398" spans="1:33" x14ac:dyDescent="0.2">
      <c r="A3398" s="59">
        <f>+VLOOKUP(B3398,Annuaire_roster!B:G,5,0)</f>
        <v>1499</v>
      </c>
      <c r="B3398" s="218" t="s">
        <v>162</v>
      </c>
      <c r="C3398" s="73">
        <v>0.41666666666666669</v>
      </c>
      <c r="D3398" s="73">
        <v>0.41666666666666669</v>
      </c>
      <c r="E3398" s="66">
        <v>0.79166666666666663</v>
      </c>
      <c r="F3398" s="66">
        <v>0.79166666666666663</v>
      </c>
      <c r="G3398" s="67"/>
      <c r="H3398" s="67"/>
      <c r="I3398" s="107" t="s">
        <v>63</v>
      </c>
      <c r="J3398" s="48"/>
      <c r="K3398" s="69">
        <v>0</v>
      </c>
      <c r="L3398" s="67">
        <v>0</v>
      </c>
      <c r="M3398" s="74">
        <v>0</v>
      </c>
      <c r="N3398" s="34">
        <f t="shared" si="543"/>
        <v>0.33333333333333326</v>
      </c>
      <c r="O3398" s="38">
        <f t="shared" si="544"/>
        <v>0.33333333333333326</v>
      </c>
      <c r="P3398" s="77" t="s">
        <v>94</v>
      </c>
      <c r="Q3398" s="135">
        <v>44828</v>
      </c>
      <c r="R3398" s="35">
        <f t="shared" si="545"/>
        <v>0</v>
      </c>
      <c r="S3398" s="35">
        <f t="shared" si="546"/>
        <v>0</v>
      </c>
      <c r="T3398" s="10" t="str">
        <f t="shared" si="552"/>
        <v>Sem - 39</v>
      </c>
      <c r="U3398" s="10" t="str">
        <f t="shared" si="553"/>
        <v>Septembre</v>
      </c>
      <c r="V3398" s="36" t="str">
        <f t="shared" si="547"/>
        <v>2026</v>
      </c>
      <c r="W3398" s="34"/>
      <c r="X3398" s="91">
        <f t="shared" si="554"/>
        <v>0</v>
      </c>
      <c r="Y3398" s="92" t="str">
        <f>VLOOKUP('CM-CIC'!B3329,Annuaire_roster!B:F,4,0)</f>
        <v>HAOUACH Ikram</v>
      </c>
      <c r="Z3398" s="37" t="s">
        <v>110</v>
      </c>
      <c r="AA3398" s="60" t="s">
        <v>39</v>
      </c>
      <c r="AB3398" s="35" t="str">
        <f t="shared" si="548"/>
        <v/>
      </c>
      <c r="AC3398" s="35" t="str">
        <f t="shared" si="549"/>
        <v/>
      </c>
      <c r="AD3398" s="35" t="str">
        <f t="shared" si="550"/>
        <v/>
      </c>
      <c r="AE3398" s="44" t="str">
        <f t="shared" si="551"/>
        <v/>
      </c>
      <c r="AF3398" s="61"/>
      <c r="AG3398" s="45"/>
    </row>
    <row r="3399" spans="1:33" x14ac:dyDescent="0.2">
      <c r="A3399" s="59">
        <f>+VLOOKUP(B3399,Annuaire_roster!B:G,5,0)</f>
        <v>1498</v>
      </c>
      <c r="B3399" s="218" t="s">
        <v>180</v>
      </c>
      <c r="C3399" s="73">
        <v>0.41666666666666669</v>
      </c>
      <c r="D3399" s="73">
        <v>0.41666666666666669</v>
      </c>
      <c r="E3399" s="66">
        <v>0.79166666666666663</v>
      </c>
      <c r="F3399" s="66">
        <v>0.79166666666666663</v>
      </c>
      <c r="G3399" s="67"/>
      <c r="H3399" s="67"/>
      <c r="I3399" s="107" t="s">
        <v>63</v>
      </c>
      <c r="J3399" s="48"/>
      <c r="K3399" s="69">
        <v>0</v>
      </c>
      <c r="L3399" s="67">
        <v>0</v>
      </c>
      <c r="M3399" s="74">
        <v>0</v>
      </c>
      <c r="N3399" s="34">
        <f t="shared" si="543"/>
        <v>0.33333333333333326</v>
      </c>
      <c r="O3399" s="38">
        <f t="shared" si="544"/>
        <v>0.33333333333333326</v>
      </c>
      <c r="P3399" s="77" t="s">
        <v>94</v>
      </c>
      <c r="Q3399" s="135">
        <v>44828</v>
      </c>
      <c r="R3399" s="35">
        <f t="shared" si="545"/>
        <v>0</v>
      </c>
      <c r="S3399" s="35">
        <f t="shared" si="546"/>
        <v>0</v>
      </c>
      <c r="T3399" s="10" t="str">
        <f t="shared" si="552"/>
        <v>Sem - 39</v>
      </c>
      <c r="U3399" s="10" t="str">
        <f t="shared" si="553"/>
        <v>Septembre</v>
      </c>
      <c r="V3399" s="36" t="str">
        <f t="shared" si="547"/>
        <v>2026</v>
      </c>
      <c r="W3399" s="34"/>
      <c r="X3399" s="91">
        <f t="shared" si="554"/>
        <v>0</v>
      </c>
      <c r="Y3399" s="92" t="str">
        <f>VLOOKUP('CM-CIC'!B3330,Annuaire_roster!B:F,4,0)</f>
        <v>HAOUACH Ikram</v>
      </c>
      <c r="Z3399" s="37" t="s">
        <v>110</v>
      </c>
      <c r="AA3399" s="60" t="s">
        <v>39</v>
      </c>
      <c r="AB3399" s="35" t="str">
        <f t="shared" si="548"/>
        <v/>
      </c>
      <c r="AC3399" s="35" t="str">
        <f t="shared" si="549"/>
        <v/>
      </c>
      <c r="AD3399" s="35" t="str">
        <f t="shared" si="550"/>
        <v/>
      </c>
      <c r="AE3399" s="44" t="str">
        <f t="shared" si="551"/>
        <v/>
      </c>
      <c r="AF3399" s="61"/>
      <c r="AG3399" s="45"/>
    </row>
    <row r="3400" spans="1:33" x14ac:dyDescent="0.2">
      <c r="A3400" s="59">
        <f>+VLOOKUP(B3400,Annuaire_roster!B:G,5,0)</f>
        <v>1388</v>
      </c>
      <c r="B3400" s="218" t="s">
        <v>125</v>
      </c>
      <c r="C3400" s="73">
        <v>0.41666666666666669</v>
      </c>
      <c r="D3400" s="73">
        <v>0.41666666666666669</v>
      </c>
      <c r="E3400" s="66">
        <v>0.79166666666666663</v>
      </c>
      <c r="F3400" s="66">
        <v>0.79166666666666663</v>
      </c>
      <c r="G3400" s="67"/>
      <c r="H3400" s="67"/>
      <c r="I3400" s="107" t="s">
        <v>63</v>
      </c>
      <c r="J3400" s="48"/>
      <c r="K3400" s="69">
        <v>0</v>
      </c>
      <c r="L3400" s="67">
        <v>0</v>
      </c>
      <c r="M3400" s="74">
        <v>0</v>
      </c>
      <c r="N3400" s="34">
        <f t="shared" si="543"/>
        <v>0.33333333333333326</v>
      </c>
      <c r="O3400" s="38">
        <f t="shared" si="544"/>
        <v>0.33333333333333326</v>
      </c>
      <c r="P3400" s="77" t="s">
        <v>94</v>
      </c>
      <c r="Q3400" s="135">
        <v>44828</v>
      </c>
      <c r="R3400" s="35">
        <f t="shared" si="545"/>
        <v>0</v>
      </c>
      <c r="S3400" s="35">
        <f t="shared" si="546"/>
        <v>0</v>
      </c>
      <c r="T3400" s="10" t="str">
        <f t="shared" si="552"/>
        <v>Sem - 39</v>
      </c>
      <c r="U3400" s="10" t="str">
        <f t="shared" si="553"/>
        <v>Septembre</v>
      </c>
      <c r="V3400" s="36" t="str">
        <f t="shared" si="547"/>
        <v>2026</v>
      </c>
      <c r="W3400" s="34"/>
      <c r="X3400" s="91">
        <f t="shared" si="554"/>
        <v>0</v>
      </c>
      <c r="Y3400" s="92" t="str">
        <f>VLOOKUP('CM-CIC'!B3331,Annuaire_roster!B:F,4,0)</f>
        <v>HAOUACH Ikram</v>
      </c>
      <c r="Z3400" s="37" t="s">
        <v>110</v>
      </c>
      <c r="AA3400" s="60" t="s">
        <v>39</v>
      </c>
      <c r="AB3400" s="35" t="str">
        <f t="shared" si="548"/>
        <v/>
      </c>
      <c r="AC3400" s="35" t="str">
        <f t="shared" si="549"/>
        <v/>
      </c>
      <c r="AD3400" s="35" t="str">
        <f t="shared" si="550"/>
        <v/>
      </c>
      <c r="AE3400" s="44" t="str">
        <f t="shared" si="551"/>
        <v/>
      </c>
      <c r="AF3400" s="61"/>
      <c r="AG3400" s="45"/>
    </row>
    <row r="3401" spans="1:33" x14ac:dyDescent="0.2">
      <c r="A3401" s="59">
        <f>+VLOOKUP(B3401,Annuaire_roster!B:G,5,0)</f>
        <v>1442</v>
      </c>
      <c r="B3401" s="218" t="s">
        <v>152</v>
      </c>
      <c r="C3401" s="73"/>
      <c r="D3401" s="73" t="s">
        <v>188</v>
      </c>
      <c r="E3401" s="66"/>
      <c r="F3401" s="66" t="s">
        <v>188</v>
      </c>
      <c r="G3401" s="67"/>
      <c r="H3401" s="67"/>
      <c r="I3401" s="107" t="s">
        <v>63</v>
      </c>
      <c r="J3401" s="48"/>
      <c r="K3401" s="69">
        <v>0</v>
      </c>
      <c r="L3401" s="67">
        <v>0</v>
      </c>
      <c r="M3401" s="74">
        <v>0</v>
      </c>
      <c r="N3401" s="34" t="str">
        <f t="shared" si="543"/>
        <v/>
      </c>
      <c r="O3401" s="38">
        <f t="shared" si="544"/>
        <v>0</v>
      </c>
      <c r="P3401" s="77" t="s">
        <v>94</v>
      </c>
      <c r="Q3401" s="135">
        <v>44828</v>
      </c>
      <c r="R3401" s="35">
        <f t="shared" si="545"/>
        <v>0</v>
      </c>
      <c r="S3401" s="35">
        <f t="shared" si="546"/>
        <v>0</v>
      </c>
      <c r="T3401" s="10" t="str">
        <f t="shared" si="552"/>
        <v>Sem - 39</v>
      </c>
      <c r="U3401" s="10" t="str">
        <f t="shared" si="553"/>
        <v>Septembre</v>
      </c>
      <c r="V3401" s="36" t="str">
        <f t="shared" si="547"/>
        <v>2026</v>
      </c>
      <c r="W3401" s="34"/>
      <c r="X3401" s="91">
        <f t="shared" si="554"/>
        <v>0</v>
      </c>
      <c r="Y3401" s="92" t="str">
        <f>VLOOKUP('CM-CIC'!B3332,Annuaire_roster!B:F,4,0)</f>
        <v>HAOUACH Ikram</v>
      </c>
      <c r="Z3401" s="37" t="s">
        <v>110</v>
      </c>
      <c r="AA3401" s="60" t="s">
        <v>39</v>
      </c>
      <c r="AB3401" s="35">
        <f t="shared" si="548"/>
        <v>0.33333333333333298</v>
      </c>
      <c r="AC3401" s="35" t="str">
        <f t="shared" si="549"/>
        <v/>
      </c>
      <c r="AD3401" s="35" t="str">
        <f t="shared" si="550"/>
        <v/>
      </c>
      <c r="AE3401" s="44" t="str">
        <f t="shared" si="551"/>
        <v/>
      </c>
      <c r="AF3401" s="61"/>
      <c r="AG3401" s="45"/>
    </row>
    <row r="3402" spans="1:33" x14ac:dyDescent="0.2">
      <c r="A3402" s="59">
        <f>+VLOOKUP(B3402,Annuaire_roster!B:G,5,0)</f>
        <v>742</v>
      </c>
      <c r="B3402" s="218" t="s">
        <v>100</v>
      </c>
      <c r="C3402" s="73"/>
      <c r="D3402" s="73" t="s">
        <v>64</v>
      </c>
      <c r="E3402" s="66"/>
      <c r="F3402" s="66" t="s">
        <v>64</v>
      </c>
      <c r="G3402" s="67"/>
      <c r="H3402" s="67"/>
      <c r="I3402" s="107" t="s">
        <v>63</v>
      </c>
      <c r="J3402" s="48"/>
      <c r="K3402" s="69">
        <v>0</v>
      </c>
      <c r="L3402" s="67">
        <v>0</v>
      </c>
      <c r="M3402" s="74">
        <v>0</v>
      </c>
      <c r="N3402" s="34" t="str">
        <f t="shared" si="543"/>
        <v/>
      </c>
      <c r="O3402" s="38">
        <f t="shared" si="544"/>
        <v>0</v>
      </c>
      <c r="P3402" s="77" t="s">
        <v>94</v>
      </c>
      <c r="Q3402" s="135">
        <v>44828</v>
      </c>
      <c r="R3402" s="35">
        <f t="shared" si="545"/>
        <v>0</v>
      </c>
      <c r="S3402" s="35">
        <f t="shared" si="546"/>
        <v>0</v>
      </c>
      <c r="T3402" s="10" t="str">
        <f t="shared" si="552"/>
        <v>Sem - 39</v>
      </c>
      <c r="U3402" s="10" t="str">
        <f t="shared" si="553"/>
        <v>Septembre</v>
      </c>
      <c r="V3402" s="36" t="str">
        <f t="shared" si="547"/>
        <v>2026</v>
      </c>
      <c r="W3402" s="34"/>
      <c r="X3402" s="91">
        <f t="shared" si="554"/>
        <v>0</v>
      </c>
      <c r="Y3402" s="92" t="str">
        <f>VLOOKUP('CM-CIC'!B3333,Annuaire_roster!B:F,4,0)</f>
        <v>HAOUACH Ikram</v>
      </c>
      <c r="Z3402" s="37" t="s">
        <v>110</v>
      </c>
      <c r="AA3402" s="60" t="s">
        <v>39</v>
      </c>
      <c r="AB3402" s="35" t="str">
        <f t="shared" si="548"/>
        <v/>
      </c>
      <c r="AC3402" s="35" t="str">
        <f t="shared" si="549"/>
        <v/>
      </c>
      <c r="AD3402" s="35" t="str">
        <f t="shared" si="550"/>
        <v/>
      </c>
      <c r="AE3402" s="44" t="str">
        <f t="shared" si="551"/>
        <v/>
      </c>
      <c r="AF3402" s="61"/>
      <c r="AG3402" s="45"/>
    </row>
    <row r="3403" spans="1:33" x14ac:dyDescent="0.2">
      <c r="A3403" s="59">
        <f>+VLOOKUP(B3403,Annuaire_roster!B:G,5,0)</f>
        <v>1007</v>
      </c>
      <c r="B3403" s="218" t="s">
        <v>103</v>
      </c>
      <c r="C3403" s="73"/>
      <c r="D3403" s="73" t="s">
        <v>64</v>
      </c>
      <c r="E3403" s="66"/>
      <c r="F3403" s="66" t="s">
        <v>64</v>
      </c>
      <c r="G3403" s="67"/>
      <c r="H3403" s="67"/>
      <c r="I3403" s="107" t="s">
        <v>63</v>
      </c>
      <c r="J3403" s="48"/>
      <c r="K3403" s="69">
        <v>0</v>
      </c>
      <c r="L3403" s="67">
        <v>0</v>
      </c>
      <c r="M3403" s="74">
        <v>0</v>
      </c>
      <c r="N3403" s="34" t="str">
        <f t="shared" si="543"/>
        <v/>
      </c>
      <c r="O3403" s="38">
        <f t="shared" si="544"/>
        <v>0</v>
      </c>
      <c r="P3403" s="77" t="s">
        <v>94</v>
      </c>
      <c r="Q3403" s="135">
        <v>44828</v>
      </c>
      <c r="R3403" s="35">
        <f t="shared" si="545"/>
        <v>0</v>
      </c>
      <c r="S3403" s="35">
        <f t="shared" si="546"/>
        <v>0</v>
      </c>
      <c r="T3403" s="10" t="str">
        <f t="shared" si="552"/>
        <v>Sem - 39</v>
      </c>
      <c r="U3403" s="10" t="str">
        <f t="shared" si="553"/>
        <v>Septembre</v>
      </c>
      <c r="V3403" s="36" t="str">
        <f t="shared" si="547"/>
        <v>2026</v>
      </c>
      <c r="W3403" s="34"/>
      <c r="X3403" s="91">
        <f t="shared" si="554"/>
        <v>0</v>
      </c>
      <c r="Y3403" s="92" t="str">
        <f>VLOOKUP('CM-CIC'!B3334,Annuaire_roster!B:F,4,0)</f>
        <v>OUAQERROUCH Nour-El Houda</v>
      </c>
      <c r="Z3403" s="37" t="s">
        <v>110</v>
      </c>
      <c r="AA3403" s="60" t="s">
        <v>39</v>
      </c>
      <c r="AB3403" s="35" t="str">
        <f t="shared" si="548"/>
        <v/>
      </c>
      <c r="AC3403" s="35" t="str">
        <f t="shared" si="549"/>
        <v/>
      </c>
      <c r="AD3403" s="35" t="str">
        <f t="shared" si="550"/>
        <v/>
      </c>
      <c r="AE3403" s="44" t="str">
        <f t="shared" si="551"/>
        <v/>
      </c>
      <c r="AF3403" s="61"/>
      <c r="AG3403" s="45"/>
    </row>
    <row r="3404" spans="1:33" x14ac:dyDescent="0.2">
      <c r="A3404" s="59">
        <f>+VLOOKUP(B3404,Annuaire_roster!B:G,5,0)</f>
        <v>1009</v>
      </c>
      <c r="B3404" s="218" t="s">
        <v>48</v>
      </c>
      <c r="C3404" s="73"/>
      <c r="D3404" s="73" t="s">
        <v>64</v>
      </c>
      <c r="E3404" s="66"/>
      <c r="F3404" s="66" t="s">
        <v>64</v>
      </c>
      <c r="G3404" s="67"/>
      <c r="H3404" s="67"/>
      <c r="I3404" s="107" t="s">
        <v>63</v>
      </c>
      <c r="J3404" s="48"/>
      <c r="K3404" s="69">
        <v>0</v>
      </c>
      <c r="L3404" s="67">
        <v>0</v>
      </c>
      <c r="M3404" s="74">
        <v>0</v>
      </c>
      <c r="N3404" s="34" t="str">
        <f t="shared" si="543"/>
        <v/>
      </c>
      <c r="O3404" s="38">
        <f t="shared" si="544"/>
        <v>0</v>
      </c>
      <c r="P3404" s="77" t="s">
        <v>94</v>
      </c>
      <c r="Q3404" s="135">
        <v>44828</v>
      </c>
      <c r="R3404" s="35">
        <f t="shared" si="545"/>
        <v>0</v>
      </c>
      <c r="S3404" s="35">
        <f t="shared" si="546"/>
        <v>0</v>
      </c>
      <c r="T3404" s="10" t="str">
        <f t="shared" si="552"/>
        <v>Sem - 39</v>
      </c>
      <c r="U3404" s="10" t="str">
        <f t="shared" si="553"/>
        <v>Septembre</v>
      </c>
      <c r="V3404" s="36" t="str">
        <f t="shared" si="547"/>
        <v>2026</v>
      </c>
      <c r="W3404" s="34"/>
      <c r="X3404" s="91">
        <f t="shared" si="554"/>
        <v>0</v>
      </c>
      <c r="Y3404" s="92" t="str">
        <f>VLOOKUP('CM-CIC'!B3335,Annuaire_roster!B:F,4,0)</f>
        <v>OUAQERROUCH Nour-El Houda</v>
      </c>
      <c r="Z3404" s="37" t="s">
        <v>110</v>
      </c>
      <c r="AA3404" s="60" t="s">
        <v>39</v>
      </c>
      <c r="AB3404" s="35" t="str">
        <f t="shared" si="548"/>
        <v/>
      </c>
      <c r="AC3404" s="35" t="str">
        <f t="shared" si="549"/>
        <v/>
      </c>
      <c r="AD3404" s="35" t="str">
        <f t="shared" si="550"/>
        <v/>
      </c>
      <c r="AE3404" s="44" t="str">
        <f t="shared" si="551"/>
        <v/>
      </c>
      <c r="AF3404" s="61"/>
      <c r="AG3404" s="45"/>
    </row>
    <row r="3405" spans="1:33" x14ac:dyDescent="0.2">
      <c r="A3405" s="59">
        <f>+VLOOKUP(B3405,Annuaire_roster!B:G,5,0)</f>
        <v>1170</v>
      </c>
      <c r="B3405" s="218" t="s">
        <v>68</v>
      </c>
      <c r="C3405" s="73"/>
      <c r="D3405" s="73" t="s">
        <v>64</v>
      </c>
      <c r="E3405" s="66"/>
      <c r="F3405" s="66" t="s">
        <v>64</v>
      </c>
      <c r="G3405" s="67"/>
      <c r="H3405" s="67"/>
      <c r="I3405" s="107" t="s">
        <v>63</v>
      </c>
      <c r="J3405" s="48"/>
      <c r="K3405" s="69">
        <v>0</v>
      </c>
      <c r="L3405" s="67">
        <v>0</v>
      </c>
      <c r="M3405" s="74">
        <v>0</v>
      </c>
      <c r="N3405" s="34" t="str">
        <f t="shared" si="543"/>
        <v/>
      </c>
      <c r="O3405" s="38">
        <f t="shared" si="544"/>
        <v>0</v>
      </c>
      <c r="P3405" s="77" t="s">
        <v>94</v>
      </c>
      <c r="Q3405" s="135">
        <v>44828</v>
      </c>
      <c r="R3405" s="35">
        <f t="shared" si="545"/>
        <v>0</v>
      </c>
      <c r="S3405" s="35">
        <f t="shared" si="546"/>
        <v>0</v>
      </c>
      <c r="T3405" s="10" t="str">
        <f t="shared" si="552"/>
        <v>Sem - 39</v>
      </c>
      <c r="U3405" s="10" t="str">
        <f t="shared" si="553"/>
        <v>Septembre</v>
      </c>
      <c r="V3405" s="36" t="str">
        <f t="shared" si="547"/>
        <v>2026</v>
      </c>
      <c r="W3405" s="34"/>
      <c r="X3405" s="91">
        <f t="shared" si="554"/>
        <v>0</v>
      </c>
      <c r="Y3405" s="92" t="str">
        <f>VLOOKUP('CM-CIC'!B3336,Annuaire_roster!B:F,4,0)</f>
        <v>OUAQERROUCH Nour-El Houda</v>
      </c>
      <c r="Z3405" s="37" t="s">
        <v>110</v>
      </c>
      <c r="AA3405" s="60" t="s">
        <v>39</v>
      </c>
      <c r="AB3405" s="35" t="str">
        <f t="shared" si="548"/>
        <v/>
      </c>
      <c r="AC3405" s="35" t="str">
        <f t="shared" si="549"/>
        <v/>
      </c>
      <c r="AD3405" s="35" t="str">
        <f t="shared" si="550"/>
        <v/>
      </c>
      <c r="AE3405" s="44" t="str">
        <f t="shared" si="551"/>
        <v/>
      </c>
      <c r="AF3405" s="61"/>
      <c r="AG3405" s="45"/>
    </row>
    <row r="3406" spans="1:33" x14ac:dyDescent="0.2">
      <c r="A3406" s="59">
        <f>+VLOOKUP(B3406,Annuaire_roster!B:G,5,0)</f>
        <v>1463</v>
      </c>
      <c r="B3406" s="218" t="s">
        <v>163</v>
      </c>
      <c r="C3406" s="73"/>
      <c r="D3406" s="73" t="s">
        <v>64</v>
      </c>
      <c r="E3406" s="66"/>
      <c r="F3406" s="66" t="s">
        <v>64</v>
      </c>
      <c r="G3406" s="67"/>
      <c r="H3406" s="67"/>
      <c r="I3406" s="107" t="s">
        <v>63</v>
      </c>
      <c r="J3406" s="48"/>
      <c r="K3406" s="69">
        <v>0</v>
      </c>
      <c r="L3406" s="67">
        <v>0</v>
      </c>
      <c r="M3406" s="74">
        <v>0</v>
      </c>
      <c r="N3406" s="34" t="str">
        <f t="shared" si="543"/>
        <v/>
      </c>
      <c r="O3406" s="38">
        <f t="shared" si="544"/>
        <v>0</v>
      </c>
      <c r="P3406" s="77" t="s">
        <v>94</v>
      </c>
      <c r="Q3406" s="135">
        <v>44828</v>
      </c>
      <c r="R3406" s="35">
        <f t="shared" si="545"/>
        <v>0</v>
      </c>
      <c r="S3406" s="35">
        <f t="shared" si="546"/>
        <v>0</v>
      </c>
      <c r="T3406" s="10" t="str">
        <f t="shared" si="552"/>
        <v>Sem - 39</v>
      </c>
      <c r="U3406" s="10" t="str">
        <f t="shared" si="553"/>
        <v>Septembre</v>
      </c>
      <c r="V3406" s="36" t="str">
        <f t="shared" si="547"/>
        <v>2026</v>
      </c>
      <c r="W3406" s="34"/>
      <c r="X3406" s="91">
        <f t="shared" si="554"/>
        <v>0</v>
      </c>
      <c r="Y3406" s="92" t="str">
        <f>VLOOKUP('CM-CIC'!B3337,Annuaire_roster!B:F,4,0)</f>
        <v>OUAQERROUCH Nour-El Houda</v>
      </c>
      <c r="Z3406" s="37" t="s">
        <v>110</v>
      </c>
      <c r="AA3406" s="60" t="s">
        <v>39</v>
      </c>
      <c r="AB3406" s="35" t="str">
        <f t="shared" si="548"/>
        <v/>
      </c>
      <c r="AC3406" s="35" t="str">
        <f t="shared" si="549"/>
        <v/>
      </c>
      <c r="AD3406" s="35" t="str">
        <f t="shared" si="550"/>
        <v/>
      </c>
      <c r="AE3406" s="44" t="str">
        <f t="shared" si="551"/>
        <v/>
      </c>
      <c r="AF3406" s="61"/>
      <c r="AG3406" s="45"/>
    </row>
    <row r="3407" spans="1:33" x14ac:dyDescent="0.2">
      <c r="A3407" s="59">
        <f>+VLOOKUP(B3407,Annuaire_roster!B:G,5,0)</f>
        <v>397</v>
      </c>
      <c r="B3407" s="218" t="s">
        <v>183</v>
      </c>
      <c r="C3407" s="73">
        <v>0.24861111111111112</v>
      </c>
      <c r="D3407" s="73">
        <v>0.25</v>
      </c>
      <c r="E3407" s="66">
        <v>0.66666666666666663</v>
      </c>
      <c r="F3407" s="66">
        <v>0.66666666666666663</v>
      </c>
      <c r="G3407" s="67"/>
      <c r="H3407" s="67"/>
      <c r="I3407" s="107" t="s">
        <v>63</v>
      </c>
      <c r="J3407" s="48"/>
      <c r="K3407" s="69">
        <v>0</v>
      </c>
      <c r="L3407" s="67">
        <v>0</v>
      </c>
      <c r="M3407" s="74">
        <v>0</v>
      </c>
      <c r="N3407" s="34">
        <f t="shared" si="543"/>
        <v>0.37499999999999994</v>
      </c>
      <c r="O3407" s="38">
        <f t="shared" si="544"/>
        <v>0.37499999999999994</v>
      </c>
      <c r="P3407" s="77" t="s">
        <v>94</v>
      </c>
      <c r="Q3407" s="135">
        <v>44829</v>
      </c>
      <c r="R3407" s="35">
        <f t="shared" si="545"/>
        <v>0</v>
      </c>
      <c r="S3407" s="35">
        <f t="shared" si="546"/>
        <v>0</v>
      </c>
      <c r="T3407" s="10" t="str">
        <f t="shared" si="552"/>
        <v>Sem - 39</v>
      </c>
      <c r="U3407" s="10" t="str">
        <f t="shared" si="553"/>
        <v>Septembre</v>
      </c>
      <c r="V3407" s="36" t="str">
        <f t="shared" si="547"/>
        <v>2026</v>
      </c>
      <c r="W3407" s="34"/>
      <c r="X3407" s="91">
        <f t="shared" si="554"/>
        <v>1.388888888888884E-3</v>
      </c>
      <c r="Y3407" s="92" t="str">
        <f>VLOOKUP('CM-CIC'!B3338,Annuaire_roster!B:F,4,0)</f>
        <v>OUAQERROUCH Nour-El Houda</v>
      </c>
      <c r="Z3407" s="37" t="s">
        <v>110</v>
      </c>
      <c r="AA3407" s="60" t="s">
        <v>39</v>
      </c>
      <c r="AB3407" s="35" t="str">
        <f t="shared" si="548"/>
        <v/>
      </c>
      <c r="AC3407" s="35" t="str">
        <f t="shared" si="549"/>
        <v/>
      </c>
      <c r="AD3407" s="35" t="str">
        <f t="shared" si="550"/>
        <v/>
      </c>
      <c r="AE3407" s="44" t="str">
        <f t="shared" si="551"/>
        <v/>
      </c>
      <c r="AF3407" s="61"/>
      <c r="AG3407" s="45"/>
    </row>
    <row r="3408" spans="1:33" x14ac:dyDescent="0.2">
      <c r="A3408" s="59">
        <f>+VLOOKUP(B3408,Annuaire_roster!B:G,5,0)</f>
        <v>1170</v>
      </c>
      <c r="B3408" s="218" t="s">
        <v>68</v>
      </c>
      <c r="C3408" s="73">
        <v>0.24513888888888888</v>
      </c>
      <c r="D3408" s="73">
        <v>0.25</v>
      </c>
      <c r="E3408" s="66">
        <v>0.625</v>
      </c>
      <c r="F3408" s="66">
        <v>0.625</v>
      </c>
      <c r="G3408" s="67"/>
      <c r="H3408" s="67"/>
      <c r="I3408" s="107" t="s">
        <v>63</v>
      </c>
      <c r="J3408" s="48"/>
      <c r="K3408" s="69">
        <v>0</v>
      </c>
      <c r="L3408" s="67">
        <v>0</v>
      </c>
      <c r="M3408" s="74">
        <v>0</v>
      </c>
      <c r="N3408" s="34">
        <f t="shared" si="543"/>
        <v>0.33333333333333331</v>
      </c>
      <c r="O3408" s="38">
        <f t="shared" si="544"/>
        <v>0.33333333333333331</v>
      </c>
      <c r="P3408" s="77" t="s">
        <v>94</v>
      </c>
      <c r="Q3408" s="135">
        <v>44829</v>
      </c>
      <c r="R3408" s="35">
        <f t="shared" si="545"/>
        <v>0</v>
      </c>
      <c r="S3408" s="35">
        <f t="shared" si="546"/>
        <v>0</v>
      </c>
      <c r="T3408" s="10" t="str">
        <f t="shared" si="552"/>
        <v>Sem - 39</v>
      </c>
      <c r="U3408" s="10" t="str">
        <f t="shared" si="553"/>
        <v>Septembre</v>
      </c>
      <c r="V3408" s="36" t="str">
        <f t="shared" si="547"/>
        <v>2026</v>
      </c>
      <c r="W3408" s="34"/>
      <c r="X3408" s="91">
        <f t="shared" si="554"/>
        <v>4.8611111111110938E-3</v>
      </c>
      <c r="Y3408" s="92" t="str">
        <f>VLOOKUP('CM-CIC'!B3339,Annuaire_roster!B:F,4,0)</f>
        <v>HAOUACH Ikram</v>
      </c>
      <c r="Z3408" s="37" t="s">
        <v>110</v>
      </c>
      <c r="AA3408" s="60" t="s">
        <v>39</v>
      </c>
      <c r="AB3408" s="35" t="str">
        <f t="shared" si="548"/>
        <v/>
      </c>
      <c r="AC3408" s="35" t="str">
        <f t="shared" si="549"/>
        <v/>
      </c>
      <c r="AD3408" s="35" t="str">
        <f t="shared" si="550"/>
        <v/>
      </c>
      <c r="AE3408" s="44" t="str">
        <f t="shared" si="551"/>
        <v/>
      </c>
      <c r="AF3408" s="61"/>
      <c r="AG3408" s="45"/>
    </row>
    <row r="3409" spans="1:33" x14ac:dyDescent="0.2">
      <c r="A3409" s="59">
        <f>+VLOOKUP(B3409,Annuaire_roster!B:G,5,0)</f>
        <v>1192</v>
      </c>
      <c r="B3409" s="218" t="s">
        <v>159</v>
      </c>
      <c r="C3409" s="73">
        <v>0.24930555555555556</v>
      </c>
      <c r="D3409" s="73">
        <v>0.25</v>
      </c>
      <c r="E3409" s="66">
        <v>0.66666666666666663</v>
      </c>
      <c r="F3409" s="66">
        <v>0.66666666666666663</v>
      </c>
      <c r="G3409" s="67"/>
      <c r="H3409" s="67"/>
      <c r="I3409" s="107" t="s">
        <v>63</v>
      </c>
      <c r="J3409" s="48"/>
      <c r="K3409" s="69">
        <v>0</v>
      </c>
      <c r="L3409" s="67">
        <v>0</v>
      </c>
      <c r="M3409" s="74">
        <v>0</v>
      </c>
      <c r="N3409" s="34">
        <f t="shared" si="543"/>
        <v>0.37499999999999994</v>
      </c>
      <c r="O3409" s="38">
        <f t="shared" si="544"/>
        <v>0.37499999999999994</v>
      </c>
      <c r="P3409" s="77" t="s">
        <v>94</v>
      </c>
      <c r="Q3409" s="135">
        <v>44829</v>
      </c>
      <c r="R3409" s="35">
        <f t="shared" si="545"/>
        <v>0</v>
      </c>
      <c r="S3409" s="35">
        <f t="shared" si="546"/>
        <v>0</v>
      </c>
      <c r="T3409" s="10" t="str">
        <f t="shared" si="552"/>
        <v>Sem - 39</v>
      </c>
      <c r="U3409" s="10" t="str">
        <f t="shared" si="553"/>
        <v>Septembre</v>
      </c>
      <c r="V3409" s="36" t="str">
        <f t="shared" si="547"/>
        <v>2026</v>
      </c>
      <c r="W3409" s="34"/>
      <c r="X3409" s="91">
        <f t="shared" si="554"/>
        <v>0</v>
      </c>
      <c r="Y3409" s="92" t="str">
        <f>VLOOKUP('CM-CIC'!B3340,Annuaire_roster!B:F,4,0)</f>
        <v>OUAQERROUCH Nour-El Houda</v>
      </c>
      <c r="Z3409" s="37" t="s">
        <v>110</v>
      </c>
      <c r="AA3409" s="60" t="s">
        <v>39</v>
      </c>
      <c r="AB3409" s="35" t="str">
        <f t="shared" si="548"/>
        <v/>
      </c>
      <c r="AC3409" s="35" t="str">
        <f t="shared" si="549"/>
        <v/>
      </c>
      <c r="AD3409" s="35" t="str">
        <f t="shared" si="550"/>
        <v/>
      </c>
      <c r="AE3409" s="44" t="str">
        <f t="shared" si="551"/>
        <v/>
      </c>
      <c r="AF3409" s="61"/>
      <c r="AG3409" s="45"/>
    </row>
    <row r="3410" spans="1:33" x14ac:dyDescent="0.2">
      <c r="A3410" s="59">
        <f>+VLOOKUP(B3410,Annuaire_roster!B:G,5,0)</f>
        <v>1397</v>
      </c>
      <c r="B3410" s="218" t="s">
        <v>145</v>
      </c>
      <c r="C3410" s="73">
        <v>0.24722222222222223</v>
      </c>
      <c r="D3410" s="73">
        <v>0.25</v>
      </c>
      <c r="E3410" s="66">
        <v>0.66666666666666663</v>
      </c>
      <c r="F3410" s="66">
        <v>0.66666666666666663</v>
      </c>
      <c r="G3410" s="67"/>
      <c r="H3410" s="67"/>
      <c r="I3410" s="107" t="s">
        <v>63</v>
      </c>
      <c r="J3410" s="48"/>
      <c r="K3410" s="69">
        <v>0</v>
      </c>
      <c r="L3410" s="67">
        <v>0</v>
      </c>
      <c r="M3410" s="74">
        <v>0</v>
      </c>
      <c r="N3410" s="34">
        <f t="shared" si="543"/>
        <v>0.37499999999999994</v>
      </c>
      <c r="O3410" s="38">
        <f t="shared" si="544"/>
        <v>0.37499999999999994</v>
      </c>
      <c r="P3410" s="77" t="s">
        <v>94</v>
      </c>
      <c r="Q3410" s="135">
        <v>44829</v>
      </c>
      <c r="R3410" s="35">
        <f t="shared" si="545"/>
        <v>0</v>
      </c>
      <c r="S3410" s="35">
        <f t="shared" si="546"/>
        <v>0</v>
      </c>
      <c r="T3410" s="10" t="str">
        <f t="shared" si="552"/>
        <v>Sem - 39</v>
      </c>
      <c r="U3410" s="10" t="str">
        <f t="shared" si="553"/>
        <v>Septembre</v>
      </c>
      <c r="V3410" s="36" t="str">
        <f t="shared" si="547"/>
        <v>2026</v>
      </c>
      <c r="W3410" s="34"/>
      <c r="X3410" s="91">
        <f t="shared" si="554"/>
        <v>2.7777777777777679E-3</v>
      </c>
      <c r="Y3410" s="92" t="str">
        <f>VLOOKUP('CM-CIC'!B3341,Annuaire_roster!B:F,4,0)</f>
        <v>OUAQERROUCH Nour-El Houda</v>
      </c>
      <c r="Z3410" s="37" t="s">
        <v>110</v>
      </c>
      <c r="AA3410" s="60" t="s">
        <v>39</v>
      </c>
      <c r="AB3410" s="35" t="str">
        <f t="shared" si="548"/>
        <v/>
      </c>
      <c r="AC3410" s="35" t="str">
        <f t="shared" si="549"/>
        <v/>
      </c>
      <c r="AD3410" s="35" t="str">
        <f t="shared" si="550"/>
        <v/>
      </c>
      <c r="AE3410" s="44" t="str">
        <f t="shared" si="551"/>
        <v/>
      </c>
      <c r="AF3410" s="61"/>
      <c r="AG3410" s="45"/>
    </row>
    <row r="3411" spans="1:33" x14ac:dyDescent="0.2">
      <c r="A3411" s="59">
        <f>+VLOOKUP(B3411,Annuaire_roster!B:G,5,0)</f>
        <v>1463</v>
      </c>
      <c r="B3411" s="218" t="s">
        <v>163</v>
      </c>
      <c r="C3411" s="73">
        <v>0.3263888888888889</v>
      </c>
      <c r="D3411" s="73">
        <v>0.33333333333333331</v>
      </c>
      <c r="E3411" s="66">
        <v>0.75</v>
      </c>
      <c r="F3411" s="66">
        <v>0.75</v>
      </c>
      <c r="G3411" s="67"/>
      <c r="H3411" s="67"/>
      <c r="I3411" s="107" t="s">
        <v>63</v>
      </c>
      <c r="J3411" s="48"/>
      <c r="K3411" s="69">
        <v>0</v>
      </c>
      <c r="L3411" s="67">
        <v>0</v>
      </c>
      <c r="M3411" s="74">
        <v>0</v>
      </c>
      <c r="N3411" s="34">
        <f t="shared" si="543"/>
        <v>0.375</v>
      </c>
      <c r="O3411" s="38">
        <f t="shared" si="544"/>
        <v>0.375</v>
      </c>
      <c r="P3411" s="77" t="s">
        <v>94</v>
      </c>
      <c r="Q3411" s="135">
        <v>44829</v>
      </c>
      <c r="R3411" s="35">
        <f t="shared" si="545"/>
        <v>0</v>
      </c>
      <c r="S3411" s="35">
        <f t="shared" si="546"/>
        <v>0</v>
      </c>
      <c r="T3411" s="10" t="str">
        <f t="shared" si="552"/>
        <v>Sem - 39</v>
      </c>
      <c r="U3411" s="10" t="str">
        <f t="shared" si="553"/>
        <v>Septembre</v>
      </c>
      <c r="V3411" s="36" t="str">
        <f t="shared" si="547"/>
        <v>2026</v>
      </c>
      <c r="W3411" s="34"/>
      <c r="X3411" s="91">
        <f t="shared" si="554"/>
        <v>6.9444444444444198E-3</v>
      </c>
      <c r="Y3411" s="92" t="str">
        <f>VLOOKUP('CM-CIC'!B3342,Annuaire_roster!B:F,4,0)</f>
        <v>HAOUACH Ikram</v>
      </c>
      <c r="Z3411" s="37" t="s">
        <v>110</v>
      </c>
      <c r="AA3411" s="60" t="s">
        <v>39</v>
      </c>
      <c r="AB3411" s="35" t="str">
        <f t="shared" si="548"/>
        <v/>
      </c>
      <c r="AC3411" s="35" t="str">
        <f t="shared" si="549"/>
        <v/>
      </c>
      <c r="AD3411" s="35" t="str">
        <f t="shared" si="550"/>
        <v/>
      </c>
      <c r="AE3411" s="44" t="str">
        <f t="shared" si="551"/>
        <v/>
      </c>
      <c r="AF3411" s="61"/>
      <c r="AG3411" s="45"/>
    </row>
    <row r="3412" spans="1:33" x14ac:dyDescent="0.2">
      <c r="A3412" s="59">
        <f>+VLOOKUP(B3412,Annuaire_roster!B:G,5,0)</f>
        <v>1469</v>
      </c>
      <c r="B3412" s="218" t="s">
        <v>177</v>
      </c>
      <c r="C3412" s="73">
        <v>0.33333333333333331</v>
      </c>
      <c r="D3412" s="73">
        <v>0.33333333333333331</v>
      </c>
      <c r="E3412" s="66">
        <v>0.75</v>
      </c>
      <c r="F3412" s="66">
        <v>0.75</v>
      </c>
      <c r="G3412" s="67"/>
      <c r="H3412" s="67"/>
      <c r="I3412" s="107" t="s">
        <v>63</v>
      </c>
      <c r="J3412" s="48"/>
      <c r="K3412" s="69">
        <v>0</v>
      </c>
      <c r="L3412" s="67">
        <v>0</v>
      </c>
      <c r="M3412" s="74">
        <v>0</v>
      </c>
      <c r="N3412" s="34">
        <f t="shared" si="543"/>
        <v>0.375</v>
      </c>
      <c r="O3412" s="38">
        <f t="shared" si="544"/>
        <v>0.375</v>
      </c>
      <c r="P3412" s="77" t="s">
        <v>94</v>
      </c>
      <c r="Q3412" s="135">
        <v>44829</v>
      </c>
      <c r="R3412" s="35">
        <f t="shared" si="545"/>
        <v>0</v>
      </c>
      <c r="S3412" s="35">
        <f t="shared" si="546"/>
        <v>0</v>
      </c>
      <c r="T3412" s="10" t="str">
        <f t="shared" si="552"/>
        <v>Sem - 39</v>
      </c>
      <c r="U3412" s="10" t="str">
        <f t="shared" si="553"/>
        <v>Septembre</v>
      </c>
      <c r="V3412" s="36" t="str">
        <f t="shared" si="547"/>
        <v>2026</v>
      </c>
      <c r="W3412" s="34"/>
      <c r="X3412" s="91">
        <f t="shared" si="554"/>
        <v>0</v>
      </c>
      <c r="Y3412" s="92" t="str">
        <f>VLOOKUP('CM-CIC'!B3343,Annuaire_roster!B:F,4,0)</f>
        <v>OUAQERROUCH Nour-El Houda</v>
      </c>
      <c r="Z3412" s="37" t="s">
        <v>110</v>
      </c>
      <c r="AA3412" s="60" t="s">
        <v>39</v>
      </c>
      <c r="AB3412" s="35" t="str">
        <f t="shared" si="548"/>
        <v/>
      </c>
      <c r="AC3412" s="35" t="str">
        <f t="shared" si="549"/>
        <v/>
      </c>
      <c r="AD3412" s="35" t="str">
        <f t="shared" si="550"/>
        <v/>
      </c>
      <c r="AE3412" s="44" t="str">
        <f t="shared" si="551"/>
        <v/>
      </c>
      <c r="AF3412" s="61"/>
      <c r="AG3412" s="45"/>
    </row>
    <row r="3413" spans="1:33" x14ac:dyDescent="0.2">
      <c r="A3413" s="59">
        <f>+VLOOKUP(B3413,Annuaire_roster!B:G,5,0)</f>
        <v>1145</v>
      </c>
      <c r="B3413" s="218" t="s">
        <v>74</v>
      </c>
      <c r="C3413" s="73">
        <v>0.375</v>
      </c>
      <c r="D3413" s="73">
        <v>0.375</v>
      </c>
      <c r="E3413" s="66">
        <v>0.79166666666666663</v>
      </c>
      <c r="F3413" s="66">
        <v>0.79166666666666663</v>
      </c>
      <c r="G3413" s="67"/>
      <c r="H3413" s="67"/>
      <c r="I3413" s="107" t="s">
        <v>63</v>
      </c>
      <c r="J3413" s="48"/>
      <c r="K3413" s="69">
        <v>0</v>
      </c>
      <c r="L3413" s="67">
        <v>0</v>
      </c>
      <c r="M3413" s="74">
        <v>0</v>
      </c>
      <c r="N3413" s="34">
        <f t="shared" ref="N3413:N3476" si="555">IFERROR(IF(OR(D3413="OFF",D3413="Congé",M3413="Abs",D3413="Congé sans solde",D3413="Férié"),"",IF(O3413-K3413-L3413&gt;O3413,O3413,IF(O3413-K3413-L3413&lt;0,"",O3413-K3413-L3413))),"")</f>
        <v>0.37499999999999994</v>
      </c>
      <c r="O3413" s="38">
        <f t="shared" ref="O3413:O3476" si="556">IF(AG3413="2H Pause déjeuner",IF(F3413-D3413-0.0833333333333333&lt;0,F3413-D3413-0.0833333333333333+1,F3413-D3413-0.0833333333333333),IF(OR(AND(F3413="OFF",D3413="OFF"),AND(F3413="Congé",D3413="Congé"),AND(F3413="Congé sans solde",D3413="Congé sans solde"),AND(F3413="Congé spécial",D3413="Congé spécial"),AND(F3413="Férié",D3413="Férié"),AND(F3413="OFF",D3413="Congé"),AND(F3413="OFF",D3413="Congé sans solde"),AND(F3413="OFF",D3413="Congé spécial"),AND(F3413="OFF",D3413="Férié"),AND(F3413="Congé",D3413="OFF"),AND(F3413="Congé",D3413="Congé sans solde"),AND(F3413="Congé",D3413="Congé spécial"),AND(F3413="Congé",D3413="Férié"),AND(F3413="Congé sans solde",D3413="OFF"),AND(F3413="Congé sans solde",D3413="Congé"),AND(F3413="Congé sans solde",D3413="Congé spécial"),AND(F3413="Congé sans solde",D3413="Férié"),AND(F3413="Congé spécial",D3413="OFF"),AND(F3413="Congé spécial",D3413="Congé"),AND(F3413="Congé spécial",D3413="Congé sans solde"),AND(F3413="Congé spécial",D3413="Férié"),AND(F3413="Férié",D3413="OFF"),AND(F3413="Férié",D3413="Congé"),AND(F3413="Férié",D3413="Congé sans solde"),AND(F3413="Férié",D3413="Congé spécial")),0,IF(OR(F3413="OFF",F3413="Congé",F3413="Congé spécial",F3413="Congé sans solde",D3413="OFF",D3413="Congé",D3413="Congé spécial",D3413="Congé sans solde"),0.208333333333334,IF(AND(AG3413="",F3413-D3413&lt;0),("24:00:00"-D3413)+("00:00:00"+F3413)-0.0416666666666667,IF(AND(OR(AG3413="Allaitement",AG3413="Sans déjeuner"),F3413-D3413&lt;0),("24:00:00"-D3413)+("00:00:00"+F3413),IF(AND(AG3413="",F3413-D3413&gt;0.166666666666667),F3413-D3413-0.0416666666666667,IF(AND(OR(AG3413="Allaitement",AG3413="Sans déjeuner"),F3413-D3413&gt;0.166666666666667),F3413-D3413,F3413-D3413)))))))</f>
        <v>0.37499999999999994</v>
      </c>
      <c r="P3413" s="77" t="s">
        <v>94</v>
      </c>
      <c r="Q3413" s="135">
        <v>44829</v>
      </c>
      <c r="R3413" s="35">
        <f t="shared" si="545"/>
        <v>0</v>
      </c>
      <c r="S3413" s="35">
        <f t="shared" si="546"/>
        <v>0</v>
      </c>
      <c r="T3413" s="10" t="str">
        <f t="shared" si="552"/>
        <v>Sem - 39</v>
      </c>
      <c r="U3413" s="10" t="str">
        <f t="shared" si="553"/>
        <v>Septembre</v>
      </c>
      <c r="V3413" s="36" t="str">
        <f t="shared" si="547"/>
        <v>2026</v>
      </c>
      <c r="W3413" s="34"/>
      <c r="X3413" s="91">
        <f t="shared" si="554"/>
        <v>0</v>
      </c>
      <c r="Y3413" s="92" t="str">
        <f>VLOOKUP('CM-CIC'!B3344,Annuaire_roster!B:F,4,0)</f>
        <v>HAOUACH Ikram</v>
      </c>
      <c r="Z3413" s="37" t="s">
        <v>110</v>
      </c>
      <c r="AA3413" s="60" t="s">
        <v>39</v>
      </c>
      <c r="AB3413" s="35" t="str">
        <f t="shared" si="548"/>
        <v/>
      </c>
      <c r="AC3413" s="35" t="str">
        <f t="shared" si="549"/>
        <v/>
      </c>
      <c r="AD3413" s="35" t="str">
        <f t="shared" si="550"/>
        <v/>
      </c>
      <c r="AE3413" s="44" t="str">
        <f t="shared" si="551"/>
        <v/>
      </c>
      <c r="AF3413" s="61"/>
      <c r="AG3413" s="45"/>
    </row>
    <row r="3414" spans="1:33" x14ac:dyDescent="0.2">
      <c r="A3414" s="59">
        <f>+VLOOKUP(B3414,Annuaire_roster!B:G,5,0)</f>
        <v>742</v>
      </c>
      <c r="B3414" s="218" t="s">
        <v>100</v>
      </c>
      <c r="C3414" s="73">
        <v>0.41597222222222224</v>
      </c>
      <c r="D3414" s="73">
        <v>0.41666666666666669</v>
      </c>
      <c r="E3414" s="66">
        <v>0.79166666666666663</v>
      </c>
      <c r="F3414" s="66">
        <v>0.79166666666666663</v>
      </c>
      <c r="G3414" s="67"/>
      <c r="H3414" s="67"/>
      <c r="I3414" s="107" t="s">
        <v>63</v>
      </c>
      <c r="J3414" s="48"/>
      <c r="K3414" s="69">
        <v>0</v>
      </c>
      <c r="L3414" s="67">
        <v>0</v>
      </c>
      <c r="M3414" s="74">
        <v>0</v>
      </c>
      <c r="N3414" s="34">
        <f t="shared" si="555"/>
        <v>0.33333333333333326</v>
      </c>
      <c r="O3414" s="38">
        <f t="shared" si="556"/>
        <v>0.33333333333333326</v>
      </c>
      <c r="P3414" s="77" t="s">
        <v>94</v>
      </c>
      <c r="Q3414" s="135">
        <v>44829</v>
      </c>
      <c r="R3414" s="35">
        <f t="shared" si="545"/>
        <v>0</v>
      </c>
      <c r="S3414" s="35">
        <f t="shared" si="546"/>
        <v>0</v>
      </c>
      <c r="T3414" s="10" t="str">
        <f t="shared" si="552"/>
        <v>Sem - 39</v>
      </c>
      <c r="U3414" s="10" t="str">
        <f t="shared" si="553"/>
        <v>Septembre</v>
      </c>
      <c r="V3414" s="36" t="str">
        <f t="shared" si="547"/>
        <v>2026</v>
      </c>
      <c r="W3414" s="34"/>
      <c r="X3414" s="91">
        <f t="shared" si="554"/>
        <v>0</v>
      </c>
      <c r="Y3414" s="92" t="str">
        <f>VLOOKUP('CM-CIC'!B3345,Annuaire_roster!B:F,4,0)</f>
        <v>HAOUACH Ikram</v>
      </c>
      <c r="Z3414" s="37" t="s">
        <v>110</v>
      </c>
      <c r="AA3414" s="60" t="s">
        <v>39</v>
      </c>
      <c r="AB3414" s="35" t="str">
        <f t="shared" si="548"/>
        <v/>
      </c>
      <c r="AC3414" s="35" t="str">
        <f t="shared" si="549"/>
        <v/>
      </c>
      <c r="AD3414" s="35" t="str">
        <f t="shared" si="550"/>
        <v/>
      </c>
      <c r="AE3414" s="44" t="str">
        <f t="shared" si="551"/>
        <v/>
      </c>
      <c r="AF3414" s="61"/>
      <c r="AG3414" s="45"/>
    </row>
    <row r="3415" spans="1:33" x14ac:dyDescent="0.2">
      <c r="A3415" s="59">
        <f>+VLOOKUP(B3415,Annuaire_roster!B:G,5,0)</f>
        <v>1007</v>
      </c>
      <c r="B3415" s="218" t="s">
        <v>103</v>
      </c>
      <c r="C3415" s="73">
        <v>0.41666666666666669</v>
      </c>
      <c r="D3415" s="73">
        <v>0.41666666666666669</v>
      </c>
      <c r="E3415" s="66">
        <v>0.79166666666666663</v>
      </c>
      <c r="F3415" s="66">
        <v>0.79166666666666663</v>
      </c>
      <c r="G3415" s="67"/>
      <c r="H3415" s="67"/>
      <c r="I3415" s="107" t="s">
        <v>63</v>
      </c>
      <c r="J3415" s="48"/>
      <c r="K3415" s="69">
        <v>0</v>
      </c>
      <c r="L3415" s="67">
        <v>0</v>
      </c>
      <c r="M3415" s="74">
        <v>0</v>
      </c>
      <c r="N3415" s="34">
        <f t="shared" si="555"/>
        <v>0.33333333333333326</v>
      </c>
      <c r="O3415" s="38">
        <f t="shared" si="556"/>
        <v>0.33333333333333326</v>
      </c>
      <c r="P3415" s="77" t="s">
        <v>94</v>
      </c>
      <c r="Q3415" s="135">
        <v>44829</v>
      </c>
      <c r="R3415" s="35">
        <f t="shared" si="545"/>
        <v>0</v>
      </c>
      <c r="S3415" s="35">
        <f t="shared" si="546"/>
        <v>0</v>
      </c>
      <c r="T3415" s="10" t="str">
        <f t="shared" si="552"/>
        <v>Sem - 39</v>
      </c>
      <c r="U3415" s="10" t="str">
        <f t="shared" si="553"/>
        <v>Septembre</v>
      </c>
      <c r="V3415" s="36" t="str">
        <f t="shared" si="547"/>
        <v>2026</v>
      </c>
      <c r="W3415" s="34"/>
      <c r="X3415" s="91">
        <f t="shared" si="554"/>
        <v>0</v>
      </c>
      <c r="Y3415" s="92" t="str">
        <f>VLOOKUP('CM-CIC'!B3346,Annuaire_roster!B:F,4,0)</f>
        <v>HAOUACH Ikram</v>
      </c>
      <c r="Z3415" s="37" t="s">
        <v>110</v>
      </c>
      <c r="AA3415" s="60" t="s">
        <v>39</v>
      </c>
      <c r="AB3415" s="35" t="str">
        <f t="shared" si="548"/>
        <v/>
      </c>
      <c r="AC3415" s="35" t="str">
        <f t="shared" si="549"/>
        <v/>
      </c>
      <c r="AD3415" s="35" t="str">
        <f t="shared" si="550"/>
        <v/>
      </c>
      <c r="AE3415" s="44" t="str">
        <f t="shared" si="551"/>
        <v/>
      </c>
      <c r="AF3415" s="61"/>
      <c r="AG3415" s="45"/>
    </row>
    <row r="3416" spans="1:33" x14ac:dyDescent="0.2">
      <c r="A3416" s="59">
        <f>+VLOOKUP(B3416,Annuaire_roster!B:G,5,0)</f>
        <v>1009</v>
      </c>
      <c r="B3416" s="218" t="s">
        <v>48</v>
      </c>
      <c r="C3416" s="73">
        <v>0.41666666666666669</v>
      </c>
      <c r="D3416" s="73">
        <v>0.41666666666666669</v>
      </c>
      <c r="E3416" s="66">
        <v>0.79166666666666663</v>
      </c>
      <c r="F3416" s="66">
        <v>0.79166666666666663</v>
      </c>
      <c r="G3416" s="67"/>
      <c r="H3416" s="67"/>
      <c r="I3416" s="107" t="s">
        <v>63</v>
      </c>
      <c r="J3416" s="48"/>
      <c r="K3416" s="69">
        <v>0</v>
      </c>
      <c r="L3416" s="67">
        <v>0</v>
      </c>
      <c r="M3416" s="74">
        <v>0</v>
      </c>
      <c r="N3416" s="34">
        <f t="shared" si="555"/>
        <v>0.33333333333333326</v>
      </c>
      <c r="O3416" s="38">
        <f t="shared" si="556"/>
        <v>0.33333333333333326</v>
      </c>
      <c r="P3416" s="77" t="s">
        <v>94</v>
      </c>
      <c r="Q3416" s="135">
        <v>44829</v>
      </c>
      <c r="R3416" s="35">
        <f t="shared" si="545"/>
        <v>0</v>
      </c>
      <c r="S3416" s="35">
        <f t="shared" si="546"/>
        <v>0</v>
      </c>
      <c r="T3416" s="10" t="str">
        <f t="shared" si="552"/>
        <v>Sem - 39</v>
      </c>
      <c r="U3416" s="10" t="str">
        <f t="shared" si="553"/>
        <v>Septembre</v>
      </c>
      <c r="V3416" s="36" t="str">
        <f t="shared" si="547"/>
        <v>2026</v>
      </c>
      <c r="W3416" s="34"/>
      <c r="X3416" s="91">
        <f t="shared" si="554"/>
        <v>0</v>
      </c>
      <c r="Y3416" s="92" t="str">
        <f>VLOOKUP('CM-CIC'!B3347,Annuaire_roster!B:F,4,0)</f>
        <v>HAOUACH Ikram</v>
      </c>
      <c r="Z3416" s="37" t="s">
        <v>110</v>
      </c>
      <c r="AA3416" s="60" t="s">
        <v>39</v>
      </c>
      <c r="AB3416" s="35" t="str">
        <f t="shared" si="548"/>
        <v/>
      </c>
      <c r="AC3416" s="35" t="str">
        <f t="shared" si="549"/>
        <v/>
      </c>
      <c r="AD3416" s="35" t="str">
        <f t="shared" si="550"/>
        <v/>
      </c>
      <c r="AE3416" s="44" t="str">
        <f t="shared" si="551"/>
        <v/>
      </c>
      <c r="AF3416" s="61"/>
      <c r="AG3416" s="45"/>
    </row>
    <row r="3417" spans="1:33" x14ac:dyDescent="0.2">
      <c r="A3417" s="59">
        <f>+VLOOKUP(B3417,Annuaire_roster!B:G,5,0)</f>
        <v>364</v>
      </c>
      <c r="B3417" s="218" t="s">
        <v>184</v>
      </c>
      <c r="C3417" s="73"/>
      <c r="D3417" s="73" t="s">
        <v>64</v>
      </c>
      <c r="E3417" s="66"/>
      <c r="F3417" s="66" t="s">
        <v>64</v>
      </c>
      <c r="G3417" s="67"/>
      <c r="H3417" s="67"/>
      <c r="I3417" s="107" t="s">
        <v>63</v>
      </c>
      <c r="J3417" s="48"/>
      <c r="K3417" s="69">
        <v>0</v>
      </c>
      <c r="L3417" s="67">
        <v>0</v>
      </c>
      <c r="M3417" s="74">
        <v>0</v>
      </c>
      <c r="N3417" s="34" t="str">
        <f t="shared" si="555"/>
        <v/>
      </c>
      <c r="O3417" s="38">
        <f t="shared" si="556"/>
        <v>0</v>
      </c>
      <c r="P3417" s="77" t="s">
        <v>94</v>
      </c>
      <c r="Q3417" s="135">
        <v>44829</v>
      </c>
      <c r="R3417" s="35">
        <f t="shared" si="545"/>
        <v>0</v>
      </c>
      <c r="S3417" s="35">
        <f t="shared" si="546"/>
        <v>0</v>
      </c>
      <c r="T3417" s="10" t="str">
        <f t="shared" si="552"/>
        <v>Sem - 39</v>
      </c>
      <c r="U3417" s="10" t="str">
        <f t="shared" si="553"/>
        <v>Septembre</v>
      </c>
      <c r="V3417" s="36" t="str">
        <f t="shared" si="547"/>
        <v>2026</v>
      </c>
      <c r="W3417" s="34"/>
      <c r="X3417" s="91">
        <f t="shared" si="554"/>
        <v>0</v>
      </c>
      <c r="Y3417" s="92" t="str">
        <f>VLOOKUP('CM-CIC'!B3348,Annuaire_roster!B:F,4,0)</f>
        <v>HAOUACH Ikram</v>
      </c>
      <c r="Z3417" s="37" t="s">
        <v>110</v>
      </c>
      <c r="AA3417" s="60" t="s">
        <v>39</v>
      </c>
      <c r="AB3417" s="35" t="str">
        <f t="shared" si="548"/>
        <v/>
      </c>
      <c r="AC3417" s="35" t="str">
        <f t="shared" si="549"/>
        <v/>
      </c>
      <c r="AD3417" s="35" t="str">
        <f t="shared" si="550"/>
        <v/>
      </c>
      <c r="AE3417" s="44" t="str">
        <f t="shared" si="551"/>
        <v/>
      </c>
      <c r="AF3417" s="61"/>
      <c r="AG3417" s="45"/>
    </row>
    <row r="3418" spans="1:33" x14ac:dyDescent="0.2">
      <c r="A3418" s="59">
        <f>+VLOOKUP(B3418,Annuaire_roster!B:G,5,0)</f>
        <v>669</v>
      </c>
      <c r="B3418" s="218" t="s">
        <v>99</v>
      </c>
      <c r="C3418" s="73"/>
      <c r="D3418" s="73" t="s">
        <v>64</v>
      </c>
      <c r="E3418" s="66"/>
      <c r="F3418" s="66" t="s">
        <v>64</v>
      </c>
      <c r="G3418" s="67"/>
      <c r="H3418" s="67"/>
      <c r="I3418" s="107" t="s">
        <v>63</v>
      </c>
      <c r="J3418" s="48"/>
      <c r="K3418" s="69">
        <v>0</v>
      </c>
      <c r="L3418" s="67">
        <v>0</v>
      </c>
      <c r="M3418" s="74">
        <v>0</v>
      </c>
      <c r="N3418" s="34" t="str">
        <f t="shared" si="555"/>
        <v/>
      </c>
      <c r="O3418" s="38">
        <f t="shared" si="556"/>
        <v>0</v>
      </c>
      <c r="P3418" s="77" t="s">
        <v>94</v>
      </c>
      <c r="Q3418" s="135">
        <v>44829</v>
      </c>
      <c r="R3418" s="35">
        <f t="shared" si="545"/>
        <v>0</v>
      </c>
      <c r="S3418" s="35">
        <f t="shared" si="546"/>
        <v>0</v>
      </c>
      <c r="T3418" s="10" t="str">
        <f t="shared" si="552"/>
        <v>Sem - 39</v>
      </c>
      <c r="U3418" s="10" t="str">
        <f t="shared" si="553"/>
        <v>Septembre</v>
      </c>
      <c r="V3418" s="36" t="str">
        <f t="shared" si="547"/>
        <v>2026</v>
      </c>
      <c r="W3418" s="34"/>
      <c r="X3418" s="91">
        <f t="shared" si="554"/>
        <v>0</v>
      </c>
      <c r="Y3418" s="92" t="str">
        <f>VLOOKUP('CM-CIC'!B3349,Annuaire_roster!B:F,4,0)</f>
        <v>OUAQERROUCH Nour-El Houda</v>
      </c>
      <c r="Z3418" s="37" t="s">
        <v>110</v>
      </c>
      <c r="AA3418" s="60" t="s">
        <v>39</v>
      </c>
      <c r="AB3418" s="35" t="str">
        <f t="shared" si="548"/>
        <v/>
      </c>
      <c r="AC3418" s="35" t="str">
        <f t="shared" si="549"/>
        <v/>
      </c>
      <c r="AD3418" s="35" t="str">
        <f t="shared" si="550"/>
        <v/>
      </c>
      <c r="AE3418" s="44" t="str">
        <f t="shared" si="551"/>
        <v/>
      </c>
      <c r="AF3418" s="61"/>
      <c r="AG3418" s="45"/>
    </row>
    <row r="3419" spans="1:33" x14ac:dyDescent="0.2">
      <c r="A3419" s="59">
        <f>+VLOOKUP(B3419,Annuaire_roster!B:G,5,0)</f>
        <v>971</v>
      </c>
      <c r="B3419" s="218" t="s">
        <v>44</v>
      </c>
      <c r="C3419" s="73"/>
      <c r="D3419" s="73" t="s">
        <v>64</v>
      </c>
      <c r="E3419" s="66"/>
      <c r="F3419" s="66" t="s">
        <v>64</v>
      </c>
      <c r="G3419" s="67"/>
      <c r="H3419" s="67"/>
      <c r="I3419" s="107" t="s">
        <v>63</v>
      </c>
      <c r="J3419" s="48"/>
      <c r="K3419" s="69">
        <v>0</v>
      </c>
      <c r="L3419" s="67">
        <v>0</v>
      </c>
      <c r="M3419" s="74">
        <v>0</v>
      </c>
      <c r="N3419" s="34" t="str">
        <f t="shared" si="555"/>
        <v/>
      </c>
      <c r="O3419" s="38">
        <f t="shared" si="556"/>
        <v>0</v>
      </c>
      <c r="P3419" s="77" t="s">
        <v>94</v>
      </c>
      <c r="Q3419" s="135">
        <v>44829</v>
      </c>
      <c r="R3419" s="35">
        <f t="shared" si="545"/>
        <v>0</v>
      </c>
      <c r="S3419" s="35">
        <f t="shared" si="546"/>
        <v>0</v>
      </c>
      <c r="T3419" s="10" t="str">
        <f t="shared" si="552"/>
        <v>Sem - 39</v>
      </c>
      <c r="U3419" s="10" t="str">
        <f t="shared" si="553"/>
        <v>Septembre</v>
      </c>
      <c r="V3419" s="36" t="str">
        <f t="shared" si="547"/>
        <v>2026</v>
      </c>
      <c r="W3419" s="34"/>
      <c r="X3419" s="91">
        <f t="shared" si="554"/>
        <v>0</v>
      </c>
      <c r="Y3419" s="92" t="str">
        <f>VLOOKUP('CM-CIC'!B3350,Annuaire_roster!B:F,4,0)</f>
        <v>OUAQERROUCH Nour-El Houda</v>
      </c>
      <c r="Z3419" s="37" t="s">
        <v>110</v>
      </c>
      <c r="AA3419" s="60" t="s">
        <v>39</v>
      </c>
      <c r="AB3419" s="35" t="str">
        <f t="shared" si="548"/>
        <v/>
      </c>
      <c r="AC3419" s="35" t="str">
        <f t="shared" si="549"/>
        <v/>
      </c>
      <c r="AD3419" s="35" t="str">
        <f t="shared" si="550"/>
        <v/>
      </c>
      <c r="AE3419" s="44" t="str">
        <f t="shared" si="551"/>
        <v/>
      </c>
      <c r="AF3419" s="61"/>
      <c r="AG3419" s="45"/>
    </row>
    <row r="3420" spans="1:33" x14ac:dyDescent="0.2">
      <c r="A3420" s="59">
        <f>+VLOOKUP(B3420,Annuaire_roster!B:G,5,0)</f>
        <v>952</v>
      </c>
      <c r="B3420" s="218" t="s">
        <v>101</v>
      </c>
      <c r="C3420" s="73"/>
      <c r="D3420" s="73" t="s">
        <v>64</v>
      </c>
      <c r="E3420" s="66"/>
      <c r="F3420" s="66" t="s">
        <v>64</v>
      </c>
      <c r="G3420" s="67"/>
      <c r="H3420" s="67"/>
      <c r="I3420" s="107" t="s">
        <v>63</v>
      </c>
      <c r="J3420" s="48"/>
      <c r="K3420" s="69">
        <v>0</v>
      </c>
      <c r="L3420" s="67">
        <v>0</v>
      </c>
      <c r="M3420" s="74">
        <v>0</v>
      </c>
      <c r="N3420" s="34" t="str">
        <f t="shared" si="555"/>
        <v/>
      </c>
      <c r="O3420" s="38">
        <f t="shared" si="556"/>
        <v>0</v>
      </c>
      <c r="P3420" s="77" t="s">
        <v>94</v>
      </c>
      <c r="Q3420" s="135">
        <v>44829</v>
      </c>
      <c r="R3420" s="35">
        <f t="shared" si="545"/>
        <v>0</v>
      </c>
      <c r="S3420" s="35">
        <f t="shared" si="546"/>
        <v>0</v>
      </c>
      <c r="T3420" s="10" t="str">
        <f t="shared" si="552"/>
        <v>Sem - 39</v>
      </c>
      <c r="U3420" s="10" t="str">
        <f t="shared" si="553"/>
        <v>Septembre</v>
      </c>
      <c r="V3420" s="36" t="str">
        <f t="shared" si="547"/>
        <v>2026</v>
      </c>
      <c r="W3420" s="34"/>
      <c r="X3420" s="91">
        <f t="shared" si="554"/>
        <v>0</v>
      </c>
      <c r="Y3420" s="92" t="str">
        <f>VLOOKUP('CM-CIC'!B3351,Annuaire_roster!B:F,4,0)</f>
        <v>OUAQERROUCH Nour-El Houda</v>
      </c>
      <c r="Z3420" s="37" t="s">
        <v>110</v>
      </c>
      <c r="AA3420" s="60" t="s">
        <v>39</v>
      </c>
      <c r="AB3420" s="35" t="str">
        <f t="shared" si="548"/>
        <v/>
      </c>
      <c r="AC3420" s="35" t="str">
        <f t="shared" si="549"/>
        <v/>
      </c>
      <c r="AD3420" s="35" t="str">
        <f t="shared" si="550"/>
        <v/>
      </c>
      <c r="AE3420" s="44" t="str">
        <f t="shared" si="551"/>
        <v/>
      </c>
      <c r="AF3420" s="61"/>
      <c r="AG3420" s="45"/>
    </row>
    <row r="3421" spans="1:33" x14ac:dyDescent="0.2">
      <c r="A3421" s="59">
        <f>+VLOOKUP(B3421,Annuaire_roster!B:G,5,0)</f>
        <v>949</v>
      </c>
      <c r="B3421" s="218" t="s">
        <v>102</v>
      </c>
      <c r="C3421" s="73"/>
      <c r="D3421" s="73" t="s">
        <v>64</v>
      </c>
      <c r="E3421" s="66"/>
      <c r="F3421" s="66" t="s">
        <v>64</v>
      </c>
      <c r="G3421" s="67"/>
      <c r="H3421" s="67"/>
      <c r="I3421" s="107" t="s">
        <v>63</v>
      </c>
      <c r="J3421" s="48"/>
      <c r="K3421" s="69">
        <v>0</v>
      </c>
      <c r="L3421" s="67">
        <v>0</v>
      </c>
      <c r="M3421" s="74">
        <v>0</v>
      </c>
      <c r="N3421" s="34" t="str">
        <f t="shared" si="555"/>
        <v/>
      </c>
      <c r="O3421" s="38">
        <f t="shared" si="556"/>
        <v>0</v>
      </c>
      <c r="P3421" s="77" t="s">
        <v>94</v>
      </c>
      <c r="Q3421" s="135">
        <v>44829</v>
      </c>
      <c r="R3421" s="35">
        <f t="shared" si="545"/>
        <v>0</v>
      </c>
      <c r="S3421" s="35">
        <f t="shared" si="546"/>
        <v>0</v>
      </c>
      <c r="T3421" s="10" t="str">
        <f t="shared" si="552"/>
        <v>Sem - 39</v>
      </c>
      <c r="U3421" s="10" t="str">
        <f t="shared" si="553"/>
        <v>Septembre</v>
      </c>
      <c r="V3421" s="36" t="str">
        <f t="shared" si="547"/>
        <v>2026</v>
      </c>
      <c r="W3421" s="34"/>
      <c r="X3421" s="91">
        <f t="shared" si="554"/>
        <v>0</v>
      </c>
      <c r="Y3421" s="92" t="str">
        <f>VLOOKUP('CM-CIC'!B3352,Annuaire_roster!B:F,4,0)</f>
        <v>OUAQERROUCH Nour-El Houda</v>
      </c>
      <c r="Z3421" s="37" t="s">
        <v>110</v>
      </c>
      <c r="AA3421" s="60" t="s">
        <v>39</v>
      </c>
      <c r="AB3421" s="35" t="str">
        <f t="shared" si="548"/>
        <v/>
      </c>
      <c r="AC3421" s="35" t="str">
        <f t="shared" si="549"/>
        <v/>
      </c>
      <c r="AD3421" s="35" t="str">
        <f t="shared" si="550"/>
        <v/>
      </c>
      <c r="AE3421" s="44" t="str">
        <f t="shared" si="551"/>
        <v/>
      </c>
      <c r="AF3421" s="61"/>
      <c r="AG3421" s="45"/>
    </row>
    <row r="3422" spans="1:33" x14ac:dyDescent="0.2">
      <c r="A3422" s="59">
        <f>+VLOOKUP(B3422,Annuaire_roster!B:G,5,0)</f>
        <v>1008</v>
      </c>
      <c r="B3422" s="218" t="s">
        <v>104</v>
      </c>
      <c r="C3422" s="73"/>
      <c r="D3422" s="73" t="s">
        <v>64</v>
      </c>
      <c r="E3422" s="66"/>
      <c r="F3422" s="66" t="s">
        <v>64</v>
      </c>
      <c r="G3422" s="67"/>
      <c r="H3422" s="67"/>
      <c r="I3422" s="107" t="s">
        <v>63</v>
      </c>
      <c r="J3422" s="48"/>
      <c r="K3422" s="69">
        <v>0</v>
      </c>
      <c r="L3422" s="67">
        <v>0</v>
      </c>
      <c r="M3422" s="74">
        <v>0</v>
      </c>
      <c r="N3422" s="34" t="str">
        <f t="shared" si="555"/>
        <v/>
      </c>
      <c r="O3422" s="38">
        <f t="shared" si="556"/>
        <v>0</v>
      </c>
      <c r="P3422" s="77" t="s">
        <v>94</v>
      </c>
      <c r="Q3422" s="135">
        <v>44829</v>
      </c>
      <c r="R3422" s="35">
        <f t="shared" si="545"/>
        <v>0</v>
      </c>
      <c r="S3422" s="35">
        <f t="shared" si="546"/>
        <v>0</v>
      </c>
      <c r="T3422" s="10" t="str">
        <f t="shared" si="552"/>
        <v>Sem - 39</v>
      </c>
      <c r="U3422" s="10" t="str">
        <f t="shared" si="553"/>
        <v>Septembre</v>
      </c>
      <c r="V3422" s="36" t="str">
        <f t="shared" si="547"/>
        <v>2026</v>
      </c>
      <c r="W3422" s="34"/>
      <c r="X3422" s="91">
        <f t="shared" si="554"/>
        <v>0</v>
      </c>
      <c r="Y3422" s="92" t="str">
        <f>VLOOKUP('CM-CIC'!B3353,Annuaire_roster!B:F,4,0)</f>
        <v>OUAQERROUCH Nour-El Houda</v>
      </c>
      <c r="Z3422" s="37" t="s">
        <v>110</v>
      </c>
      <c r="AA3422" s="60" t="s">
        <v>39</v>
      </c>
      <c r="AB3422" s="35" t="str">
        <f t="shared" si="548"/>
        <v/>
      </c>
      <c r="AC3422" s="35" t="str">
        <f t="shared" si="549"/>
        <v/>
      </c>
      <c r="AD3422" s="35" t="str">
        <f t="shared" si="550"/>
        <v/>
      </c>
      <c r="AE3422" s="44" t="str">
        <f t="shared" si="551"/>
        <v/>
      </c>
      <c r="AF3422" s="61"/>
      <c r="AG3422" s="45"/>
    </row>
    <row r="3423" spans="1:33" x14ac:dyDescent="0.2">
      <c r="A3423" s="59">
        <f>+VLOOKUP(B3423,Annuaire_roster!B:G,5,0)</f>
        <v>1131</v>
      </c>
      <c r="B3423" s="218" t="s">
        <v>179</v>
      </c>
      <c r="C3423" s="73"/>
      <c r="D3423" s="73" t="s">
        <v>64</v>
      </c>
      <c r="E3423" s="66"/>
      <c r="F3423" s="66" t="s">
        <v>64</v>
      </c>
      <c r="G3423" s="67"/>
      <c r="H3423" s="67"/>
      <c r="I3423" s="107" t="s">
        <v>63</v>
      </c>
      <c r="J3423" s="48"/>
      <c r="K3423" s="69">
        <v>0</v>
      </c>
      <c r="L3423" s="67">
        <v>0</v>
      </c>
      <c r="M3423" s="74">
        <v>0</v>
      </c>
      <c r="N3423" s="34" t="str">
        <f t="shared" si="555"/>
        <v/>
      </c>
      <c r="O3423" s="38">
        <f t="shared" si="556"/>
        <v>0</v>
      </c>
      <c r="P3423" s="77" t="s">
        <v>94</v>
      </c>
      <c r="Q3423" s="135">
        <v>44829</v>
      </c>
      <c r="R3423" s="35">
        <f t="shared" si="545"/>
        <v>0</v>
      </c>
      <c r="S3423" s="35">
        <f t="shared" si="546"/>
        <v>0</v>
      </c>
      <c r="T3423" s="10" t="str">
        <f t="shared" si="552"/>
        <v>Sem - 39</v>
      </c>
      <c r="U3423" s="10" t="str">
        <f t="shared" si="553"/>
        <v>Septembre</v>
      </c>
      <c r="V3423" s="36" t="str">
        <f t="shared" si="547"/>
        <v>2026</v>
      </c>
      <c r="W3423" s="34"/>
      <c r="X3423" s="91">
        <f t="shared" si="554"/>
        <v>0</v>
      </c>
      <c r="Y3423" s="92" t="str">
        <f>VLOOKUP('CM-CIC'!B3354,Annuaire_roster!B:F,4,0)</f>
        <v>HAOUACH Ikram</v>
      </c>
      <c r="Z3423" s="37" t="s">
        <v>110</v>
      </c>
      <c r="AA3423" s="60" t="s">
        <v>39</v>
      </c>
      <c r="AB3423" s="35" t="str">
        <f t="shared" si="548"/>
        <v/>
      </c>
      <c r="AC3423" s="35" t="str">
        <f t="shared" si="549"/>
        <v/>
      </c>
      <c r="AD3423" s="35" t="str">
        <f t="shared" si="550"/>
        <v/>
      </c>
      <c r="AE3423" s="44" t="str">
        <f t="shared" si="551"/>
        <v/>
      </c>
      <c r="AF3423" s="61"/>
      <c r="AG3423" s="45"/>
    </row>
    <row r="3424" spans="1:33" x14ac:dyDescent="0.2">
      <c r="A3424" s="59">
        <f>+VLOOKUP(B3424,Annuaire_roster!B:G,5,0)</f>
        <v>1132</v>
      </c>
      <c r="B3424" s="218" t="s">
        <v>46</v>
      </c>
      <c r="C3424" s="73"/>
      <c r="D3424" s="73" t="s">
        <v>64</v>
      </c>
      <c r="E3424" s="66"/>
      <c r="F3424" s="66" t="s">
        <v>64</v>
      </c>
      <c r="G3424" s="67"/>
      <c r="H3424" s="67"/>
      <c r="I3424" s="107" t="s">
        <v>63</v>
      </c>
      <c r="J3424" s="48"/>
      <c r="K3424" s="69">
        <v>0</v>
      </c>
      <c r="L3424" s="67">
        <v>0</v>
      </c>
      <c r="M3424" s="74">
        <v>0</v>
      </c>
      <c r="N3424" s="34" t="str">
        <f t="shared" si="555"/>
        <v/>
      </c>
      <c r="O3424" s="38">
        <f t="shared" si="556"/>
        <v>0</v>
      </c>
      <c r="P3424" s="77" t="s">
        <v>94</v>
      </c>
      <c r="Q3424" s="135">
        <v>44829</v>
      </c>
      <c r="R3424" s="35">
        <f t="shared" si="545"/>
        <v>0</v>
      </c>
      <c r="S3424" s="35">
        <f t="shared" si="546"/>
        <v>0</v>
      </c>
      <c r="T3424" s="10" t="str">
        <f t="shared" si="552"/>
        <v>Sem - 39</v>
      </c>
      <c r="U3424" s="10" t="str">
        <f t="shared" si="553"/>
        <v>Septembre</v>
      </c>
      <c r="V3424" s="36" t="str">
        <f t="shared" si="547"/>
        <v>2026</v>
      </c>
      <c r="W3424" s="34"/>
      <c r="X3424" s="91">
        <f t="shared" si="554"/>
        <v>0</v>
      </c>
      <c r="Y3424" s="92" t="str">
        <f>VLOOKUP('CM-CIC'!B3355,Annuaire_roster!B:F,4,0)</f>
        <v>HAOUACH Ikram</v>
      </c>
      <c r="Z3424" s="37" t="s">
        <v>110</v>
      </c>
      <c r="AA3424" s="60" t="s">
        <v>39</v>
      </c>
      <c r="AB3424" s="35" t="str">
        <f t="shared" si="548"/>
        <v/>
      </c>
      <c r="AC3424" s="35" t="str">
        <f t="shared" si="549"/>
        <v/>
      </c>
      <c r="AD3424" s="35" t="str">
        <f t="shared" si="550"/>
        <v/>
      </c>
      <c r="AE3424" s="44" t="str">
        <f t="shared" si="551"/>
        <v/>
      </c>
      <c r="AF3424" s="61"/>
      <c r="AG3424" s="45"/>
    </row>
    <row r="3425" spans="1:33" x14ac:dyDescent="0.2">
      <c r="A3425" s="59">
        <f>+VLOOKUP(B3425,Annuaire_roster!B:G,5,0)</f>
        <v>1154</v>
      </c>
      <c r="B3425" s="218" t="s">
        <v>70</v>
      </c>
      <c r="C3425" s="73"/>
      <c r="D3425" s="73" t="s">
        <v>64</v>
      </c>
      <c r="E3425" s="66"/>
      <c r="F3425" s="66" t="s">
        <v>64</v>
      </c>
      <c r="G3425" s="67"/>
      <c r="H3425" s="67"/>
      <c r="I3425" s="107" t="s">
        <v>63</v>
      </c>
      <c r="J3425" s="48"/>
      <c r="K3425" s="69">
        <v>0</v>
      </c>
      <c r="L3425" s="67">
        <v>0</v>
      </c>
      <c r="M3425" s="74">
        <v>0</v>
      </c>
      <c r="N3425" s="34" t="str">
        <f t="shared" si="555"/>
        <v/>
      </c>
      <c r="O3425" s="38">
        <f t="shared" si="556"/>
        <v>0</v>
      </c>
      <c r="P3425" s="77" t="s">
        <v>94</v>
      </c>
      <c r="Q3425" s="135">
        <v>44829</v>
      </c>
      <c r="R3425" s="35">
        <f t="shared" si="545"/>
        <v>0</v>
      </c>
      <c r="S3425" s="35">
        <f t="shared" si="546"/>
        <v>0</v>
      </c>
      <c r="T3425" s="10" t="str">
        <f t="shared" si="552"/>
        <v>Sem - 39</v>
      </c>
      <c r="U3425" s="10" t="str">
        <f t="shared" si="553"/>
        <v>Septembre</v>
      </c>
      <c r="V3425" s="36" t="str">
        <f t="shared" si="547"/>
        <v>2026</v>
      </c>
      <c r="W3425" s="34"/>
      <c r="X3425" s="91">
        <f t="shared" si="554"/>
        <v>0</v>
      </c>
      <c r="Y3425" s="92" t="str">
        <f>VLOOKUP('CM-CIC'!B3356,Annuaire_roster!B:F,4,0)</f>
        <v>OUAQERROUCH Nour-El Houda</v>
      </c>
      <c r="Z3425" s="37" t="s">
        <v>110</v>
      </c>
      <c r="AA3425" s="60" t="s">
        <v>39</v>
      </c>
      <c r="AB3425" s="35" t="str">
        <f t="shared" si="548"/>
        <v/>
      </c>
      <c r="AC3425" s="35" t="str">
        <f t="shared" si="549"/>
        <v/>
      </c>
      <c r="AD3425" s="35" t="str">
        <f t="shared" si="550"/>
        <v/>
      </c>
      <c r="AE3425" s="44" t="str">
        <f t="shared" si="551"/>
        <v/>
      </c>
      <c r="AF3425" s="61"/>
      <c r="AG3425" s="45"/>
    </row>
    <row r="3426" spans="1:33" x14ac:dyDescent="0.2">
      <c r="A3426" s="59">
        <f>+VLOOKUP(B3426,Annuaire_roster!B:G,5,0)</f>
        <v>1167</v>
      </c>
      <c r="B3426" s="218" t="s">
        <v>71</v>
      </c>
      <c r="C3426" s="73"/>
      <c r="D3426" s="73" t="s">
        <v>64</v>
      </c>
      <c r="E3426" s="66"/>
      <c r="F3426" s="66" t="s">
        <v>64</v>
      </c>
      <c r="G3426" s="67"/>
      <c r="H3426" s="67"/>
      <c r="I3426" s="107" t="s">
        <v>63</v>
      </c>
      <c r="J3426" s="48"/>
      <c r="K3426" s="69">
        <v>0</v>
      </c>
      <c r="L3426" s="67">
        <v>0</v>
      </c>
      <c r="M3426" s="74">
        <v>0</v>
      </c>
      <c r="N3426" s="34" t="str">
        <f t="shared" si="555"/>
        <v/>
      </c>
      <c r="O3426" s="38">
        <f t="shared" si="556"/>
        <v>0</v>
      </c>
      <c r="P3426" s="77" t="s">
        <v>94</v>
      </c>
      <c r="Q3426" s="135">
        <v>44829</v>
      </c>
      <c r="R3426" s="35">
        <f t="shared" si="545"/>
        <v>0</v>
      </c>
      <c r="S3426" s="35">
        <f t="shared" si="546"/>
        <v>0</v>
      </c>
      <c r="T3426" s="10" t="str">
        <f t="shared" si="552"/>
        <v>Sem - 39</v>
      </c>
      <c r="U3426" s="10" t="str">
        <f t="shared" si="553"/>
        <v>Septembre</v>
      </c>
      <c r="V3426" s="36" t="str">
        <f t="shared" si="547"/>
        <v>2026</v>
      </c>
      <c r="W3426" s="34"/>
      <c r="X3426" s="91">
        <f t="shared" si="554"/>
        <v>0</v>
      </c>
      <c r="Y3426" s="92" t="str">
        <f>VLOOKUP('CM-CIC'!B3357,Annuaire_roster!B:F,4,0)</f>
        <v>OUAQERROUCH Nour-El Houda</v>
      </c>
      <c r="Z3426" s="37" t="s">
        <v>110</v>
      </c>
      <c r="AA3426" s="60" t="s">
        <v>39</v>
      </c>
      <c r="AB3426" s="35" t="str">
        <f t="shared" si="548"/>
        <v/>
      </c>
      <c r="AC3426" s="35" t="str">
        <f t="shared" si="549"/>
        <v/>
      </c>
      <c r="AD3426" s="35" t="str">
        <f t="shared" si="550"/>
        <v/>
      </c>
      <c r="AE3426" s="44" t="str">
        <f t="shared" si="551"/>
        <v/>
      </c>
      <c r="AF3426" s="61"/>
      <c r="AG3426" s="45"/>
    </row>
    <row r="3427" spans="1:33" x14ac:dyDescent="0.2">
      <c r="A3427" s="59">
        <f>+VLOOKUP(B3427,Annuaire_roster!B:G,5,0)</f>
        <v>1274</v>
      </c>
      <c r="B3427" s="218" t="s">
        <v>160</v>
      </c>
      <c r="C3427" s="73"/>
      <c r="D3427" s="73" t="s">
        <v>64</v>
      </c>
      <c r="E3427" s="66"/>
      <c r="F3427" s="66" t="s">
        <v>64</v>
      </c>
      <c r="G3427" s="67"/>
      <c r="H3427" s="67"/>
      <c r="I3427" s="107" t="s">
        <v>63</v>
      </c>
      <c r="J3427" s="48"/>
      <c r="K3427" s="69">
        <v>0</v>
      </c>
      <c r="L3427" s="67">
        <v>0</v>
      </c>
      <c r="M3427" s="74">
        <v>0</v>
      </c>
      <c r="N3427" s="34" t="str">
        <f t="shared" si="555"/>
        <v/>
      </c>
      <c r="O3427" s="38">
        <f t="shared" si="556"/>
        <v>0</v>
      </c>
      <c r="P3427" s="77" t="s">
        <v>94</v>
      </c>
      <c r="Q3427" s="135">
        <v>44829</v>
      </c>
      <c r="R3427" s="35">
        <f t="shared" si="545"/>
        <v>0</v>
      </c>
      <c r="S3427" s="35">
        <f t="shared" si="546"/>
        <v>0</v>
      </c>
      <c r="T3427" s="10" t="str">
        <f t="shared" si="552"/>
        <v>Sem - 39</v>
      </c>
      <c r="U3427" s="10" t="str">
        <f t="shared" si="553"/>
        <v>Septembre</v>
      </c>
      <c r="V3427" s="36" t="str">
        <f t="shared" si="547"/>
        <v>2026</v>
      </c>
      <c r="W3427" s="34"/>
      <c r="X3427" s="91">
        <f t="shared" si="554"/>
        <v>0</v>
      </c>
      <c r="Y3427" s="92" t="str">
        <f>VLOOKUP('CM-CIC'!B3358,Annuaire_roster!B:F,4,0)</f>
        <v>HAOUACH Ikram</v>
      </c>
      <c r="Z3427" s="37" t="s">
        <v>110</v>
      </c>
      <c r="AA3427" s="60" t="s">
        <v>39</v>
      </c>
      <c r="AB3427" s="35" t="str">
        <f t="shared" si="548"/>
        <v/>
      </c>
      <c r="AC3427" s="35" t="str">
        <f t="shared" si="549"/>
        <v/>
      </c>
      <c r="AD3427" s="35" t="str">
        <f t="shared" si="550"/>
        <v/>
      </c>
      <c r="AE3427" s="44" t="str">
        <f t="shared" si="551"/>
        <v/>
      </c>
      <c r="AF3427" s="61"/>
      <c r="AG3427" s="45"/>
    </row>
    <row r="3428" spans="1:33" x14ac:dyDescent="0.2">
      <c r="A3428" s="59">
        <f>+VLOOKUP(B3428,Annuaire_roster!B:G,5,0)</f>
        <v>1165</v>
      </c>
      <c r="B3428" s="218" t="s">
        <v>66</v>
      </c>
      <c r="C3428" s="73"/>
      <c r="D3428" s="73" t="s">
        <v>64</v>
      </c>
      <c r="E3428" s="66"/>
      <c r="F3428" s="66" t="s">
        <v>64</v>
      </c>
      <c r="G3428" s="67"/>
      <c r="H3428" s="67"/>
      <c r="I3428" s="107" t="s">
        <v>63</v>
      </c>
      <c r="J3428" s="48"/>
      <c r="K3428" s="69">
        <v>0</v>
      </c>
      <c r="L3428" s="67">
        <v>0</v>
      </c>
      <c r="M3428" s="74">
        <v>0</v>
      </c>
      <c r="N3428" s="34" t="str">
        <f t="shared" si="555"/>
        <v/>
      </c>
      <c r="O3428" s="38">
        <f t="shared" si="556"/>
        <v>0</v>
      </c>
      <c r="P3428" s="77" t="s">
        <v>94</v>
      </c>
      <c r="Q3428" s="135">
        <v>44829</v>
      </c>
      <c r="R3428" s="35">
        <f t="shared" si="545"/>
        <v>0</v>
      </c>
      <c r="S3428" s="35">
        <f t="shared" si="546"/>
        <v>0</v>
      </c>
      <c r="T3428" s="10" t="str">
        <f t="shared" si="552"/>
        <v>Sem - 39</v>
      </c>
      <c r="U3428" s="10" t="str">
        <f t="shared" si="553"/>
        <v>Septembre</v>
      </c>
      <c r="V3428" s="36" t="str">
        <f t="shared" si="547"/>
        <v>2026</v>
      </c>
      <c r="W3428" s="34"/>
      <c r="X3428" s="91">
        <f t="shared" si="554"/>
        <v>0</v>
      </c>
      <c r="Y3428" s="92" t="str">
        <f>VLOOKUP('CM-CIC'!B3359,Annuaire_roster!B:F,4,0)</f>
        <v>HAOUACH Ikram</v>
      </c>
      <c r="Z3428" s="37" t="s">
        <v>110</v>
      </c>
      <c r="AA3428" s="60" t="s">
        <v>39</v>
      </c>
      <c r="AB3428" s="35" t="str">
        <f t="shared" si="548"/>
        <v/>
      </c>
      <c r="AC3428" s="35" t="str">
        <f t="shared" si="549"/>
        <v/>
      </c>
      <c r="AD3428" s="35" t="str">
        <f t="shared" si="550"/>
        <v/>
      </c>
      <c r="AE3428" s="44" t="str">
        <f t="shared" si="551"/>
        <v/>
      </c>
      <c r="AF3428" s="61"/>
      <c r="AG3428" s="45"/>
    </row>
    <row r="3429" spans="1:33" x14ac:dyDescent="0.2">
      <c r="A3429" s="59">
        <f>+VLOOKUP(B3429,Annuaire_roster!B:G,5,0)</f>
        <v>1396</v>
      </c>
      <c r="B3429" s="218" t="s">
        <v>143</v>
      </c>
      <c r="C3429" s="73"/>
      <c r="D3429" s="73" t="s">
        <v>64</v>
      </c>
      <c r="E3429" s="66"/>
      <c r="F3429" s="66" t="s">
        <v>64</v>
      </c>
      <c r="G3429" s="67"/>
      <c r="H3429" s="67"/>
      <c r="I3429" s="107" t="s">
        <v>63</v>
      </c>
      <c r="J3429" s="48"/>
      <c r="K3429" s="69">
        <v>0</v>
      </c>
      <c r="L3429" s="67">
        <v>0</v>
      </c>
      <c r="M3429" s="74">
        <v>0</v>
      </c>
      <c r="N3429" s="34" t="str">
        <f t="shared" si="555"/>
        <v/>
      </c>
      <c r="O3429" s="38">
        <f t="shared" si="556"/>
        <v>0</v>
      </c>
      <c r="P3429" s="77" t="s">
        <v>94</v>
      </c>
      <c r="Q3429" s="135">
        <v>44829</v>
      </c>
      <c r="R3429" s="35">
        <f t="shared" si="545"/>
        <v>0</v>
      </c>
      <c r="S3429" s="35">
        <f t="shared" si="546"/>
        <v>0</v>
      </c>
      <c r="T3429" s="10" t="str">
        <f t="shared" si="552"/>
        <v>Sem - 39</v>
      </c>
      <c r="U3429" s="10" t="str">
        <f t="shared" si="553"/>
        <v>Septembre</v>
      </c>
      <c r="V3429" s="36" t="str">
        <f t="shared" si="547"/>
        <v>2026</v>
      </c>
      <c r="W3429" s="34"/>
      <c r="X3429" s="91">
        <f t="shared" si="554"/>
        <v>0</v>
      </c>
      <c r="Y3429" s="92" t="str">
        <f>VLOOKUP('CM-CIC'!B3360,Annuaire_roster!B:F,4,0)</f>
        <v>HAOUACH Ikram</v>
      </c>
      <c r="Z3429" s="37" t="s">
        <v>110</v>
      </c>
      <c r="AA3429" s="60" t="s">
        <v>39</v>
      </c>
      <c r="AB3429" s="35" t="str">
        <f t="shared" si="548"/>
        <v/>
      </c>
      <c r="AC3429" s="35" t="str">
        <f t="shared" si="549"/>
        <v/>
      </c>
      <c r="AD3429" s="35" t="str">
        <f t="shared" si="550"/>
        <v/>
      </c>
      <c r="AE3429" s="44" t="str">
        <f t="shared" si="551"/>
        <v/>
      </c>
      <c r="AF3429" s="61"/>
      <c r="AG3429" s="45"/>
    </row>
    <row r="3430" spans="1:33" x14ac:dyDescent="0.2">
      <c r="A3430" s="59">
        <f>+VLOOKUP(B3430,Annuaire_roster!B:G,5,0)</f>
        <v>1442</v>
      </c>
      <c r="B3430" s="218" t="s">
        <v>152</v>
      </c>
      <c r="C3430" s="73"/>
      <c r="D3430" s="73" t="s">
        <v>64</v>
      </c>
      <c r="E3430" s="66"/>
      <c r="F3430" s="66" t="s">
        <v>64</v>
      </c>
      <c r="G3430" s="67"/>
      <c r="H3430" s="67"/>
      <c r="I3430" s="107" t="s">
        <v>63</v>
      </c>
      <c r="J3430" s="48"/>
      <c r="K3430" s="69">
        <v>0</v>
      </c>
      <c r="L3430" s="67">
        <v>0</v>
      </c>
      <c r="M3430" s="74">
        <v>0</v>
      </c>
      <c r="N3430" s="34" t="str">
        <f t="shared" si="555"/>
        <v/>
      </c>
      <c r="O3430" s="38">
        <f t="shared" si="556"/>
        <v>0</v>
      </c>
      <c r="P3430" s="77" t="s">
        <v>94</v>
      </c>
      <c r="Q3430" s="135">
        <v>44829</v>
      </c>
      <c r="R3430" s="35">
        <f t="shared" si="545"/>
        <v>0</v>
      </c>
      <c r="S3430" s="35">
        <f t="shared" si="546"/>
        <v>0</v>
      </c>
      <c r="T3430" s="10" t="str">
        <f t="shared" si="552"/>
        <v>Sem - 39</v>
      </c>
      <c r="U3430" s="10" t="str">
        <f t="shared" si="553"/>
        <v>Septembre</v>
      </c>
      <c r="V3430" s="36" t="str">
        <f t="shared" si="547"/>
        <v>2026</v>
      </c>
      <c r="W3430" s="34"/>
      <c r="X3430" s="91">
        <f t="shared" si="554"/>
        <v>0</v>
      </c>
      <c r="Y3430" s="92" t="str">
        <f>VLOOKUP('CM-CIC'!B3361,Annuaire_roster!B:F,4,0)</f>
        <v>HAOUACH Ikram</v>
      </c>
      <c r="Z3430" s="37" t="s">
        <v>110</v>
      </c>
      <c r="AA3430" s="60" t="s">
        <v>39</v>
      </c>
      <c r="AB3430" s="35" t="str">
        <f t="shared" si="548"/>
        <v/>
      </c>
      <c r="AC3430" s="35" t="str">
        <f t="shared" si="549"/>
        <v/>
      </c>
      <c r="AD3430" s="35" t="str">
        <f t="shared" si="550"/>
        <v/>
      </c>
      <c r="AE3430" s="44" t="str">
        <f t="shared" si="551"/>
        <v/>
      </c>
      <c r="AF3430" s="61"/>
      <c r="AG3430" s="45"/>
    </row>
    <row r="3431" spans="1:33" x14ac:dyDescent="0.2">
      <c r="A3431" s="59">
        <f>+VLOOKUP(B3431,Annuaire_roster!B:G,5,0)</f>
        <v>1444</v>
      </c>
      <c r="B3431" s="218" t="s">
        <v>153</v>
      </c>
      <c r="C3431" s="73"/>
      <c r="D3431" s="73" t="s">
        <v>64</v>
      </c>
      <c r="E3431" s="66"/>
      <c r="F3431" s="66" t="s">
        <v>64</v>
      </c>
      <c r="G3431" s="67"/>
      <c r="H3431" s="67"/>
      <c r="I3431" s="107" t="s">
        <v>63</v>
      </c>
      <c r="J3431" s="48"/>
      <c r="K3431" s="69">
        <v>0</v>
      </c>
      <c r="L3431" s="67">
        <v>0</v>
      </c>
      <c r="M3431" s="74">
        <v>0</v>
      </c>
      <c r="N3431" s="34" t="str">
        <f t="shared" si="555"/>
        <v/>
      </c>
      <c r="O3431" s="38">
        <f t="shared" si="556"/>
        <v>0</v>
      </c>
      <c r="P3431" s="77" t="s">
        <v>94</v>
      </c>
      <c r="Q3431" s="135">
        <v>44829</v>
      </c>
      <c r="R3431" s="35">
        <f t="shared" ref="R3431:R3494" si="557">IF(M3431="Abs",O3431,0)</f>
        <v>0</v>
      </c>
      <c r="S3431" s="35">
        <f t="shared" ref="S3431:S3494" si="558">SUM(R3431,L3431,I3431,J3431,W3431,H3431)</f>
        <v>0</v>
      </c>
      <c r="T3431" s="10" t="str">
        <f t="shared" si="552"/>
        <v>Sem - 39</v>
      </c>
      <c r="U3431" s="10" t="str">
        <f t="shared" si="553"/>
        <v>Septembre</v>
      </c>
      <c r="V3431" s="36" t="str">
        <f t="shared" ref="V3431:V3494" si="559">+TEXT(Q3431,"aaa")</f>
        <v>2026</v>
      </c>
      <c r="W3431" s="34"/>
      <c r="X3431" s="91">
        <f t="shared" si="554"/>
        <v>0</v>
      </c>
      <c r="Y3431" s="92" t="str">
        <f>VLOOKUP('CM-CIC'!B3362,Annuaire_roster!B:F,4,0)</f>
        <v>HAOUACH Ikram</v>
      </c>
      <c r="Z3431" s="37" t="s">
        <v>110</v>
      </c>
      <c r="AA3431" s="60" t="s">
        <v>39</v>
      </c>
      <c r="AB3431" s="35" t="str">
        <f t="shared" ref="AB3431:AB3494" si="560">IF(AND(D3431="Congé",F3431="Congé"),0.333333333333333,IF(OR(AND(D3431="Congé",F3431&lt;&gt;"Congé"),(AND(F3431="Congé",D3431&lt;&gt;"Congé"))),0.166666666666667,""))</f>
        <v/>
      </c>
      <c r="AC3431" s="35" t="str">
        <f t="shared" ref="AC3431:AC3494" si="561">IF(AND(D3431="Congé sans solde",F3431="Congé sans solde"),0.333333333333333,IF(OR(AND(D3431="Congé sans solde",F3431&lt;&gt;"Congé sans solde"),(AND(F3431="Congé sans solde",D3431&lt;&gt;"Congé sans solde"))),0.166666666666667,""))</f>
        <v/>
      </c>
      <c r="AD3431" s="35" t="str">
        <f t="shared" ref="AD3431:AD3494" si="562">IF(AND(D3431="Congé spécial",F3431="Congé spécial"),0.333333333333333,IF(OR(AND(D3431="Congé spécial",F3431&lt;&gt;"Congé décès"),(AND(F3431="Congé spécial",D3431&lt;&gt;"Congé spécial"))),0.166666666666667,""))</f>
        <v/>
      </c>
      <c r="AE3431" s="44" t="str">
        <f t="shared" ref="AE3431:AE3494" si="563">IF(AND(D3431="Férié",F3431="Férié"),0.333333333333333,IF(OR(AND(D3431="Férié",F3431&lt;&gt;"Férié"),(AND(F3431="Férié",D3431&lt;&gt;"Férié"))),0.166666666666667,""))</f>
        <v/>
      </c>
      <c r="AF3431" s="61"/>
      <c r="AG3431" s="45"/>
    </row>
    <row r="3432" spans="1:33" x14ac:dyDescent="0.2">
      <c r="A3432" s="59">
        <f>+VLOOKUP(B3432,Annuaire_roster!B:G,5,0)</f>
        <v>1443</v>
      </c>
      <c r="B3432" s="218" t="s">
        <v>154</v>
      </c>
      <c r="C3432" s="73"/>
      <c r="D3432" s="73" t="s">
        <v>64</v>
      </c>
      <c r="E3432" s="66"/>
      <c r="F3432" s="66" t="s">
        <v>64</v>
      </c>
      <c r="G3432" s="67"/>
      <c r="H3432" s="67"/>
      <c r="I3432" s="107" t="s">
        <v>63</v>
      </c>
      <c r="J3432" s="48"/>
      <c r="K3432" s="69">
        <v>0</v>
      </c>
      <c r="L3432" s="67">
        <v>0</v>
      </c>
      <c r="M3432" s="74">
        <v>0</v>
      </c>
      <c r="N3432" s="34" t="str">
        <f t="shared" si="555"/>
        <v/>
      </c>
      <c r="O3432" s="38">
        <f t="shared" si="556"/>
        <v>0</v>
      </c>
      <c r="P3432" s="77" t="s">
        <v>94</v>
      </c>
      <c r="Q3432" s="135">
        <v>44829</v>
      </c>
      <c r="R3432" s="35">
        <f t="shared" si="557"/>
        <v>0</v>
      </c>
      <c r="S3432" s="35">
        <f t="shared" si="558"/>
        <v>0</v>
      </c>
      <c r="T3432" s="10" t="str">
        <f t="shared" si="552"/>
        <v>Sem - 39</v>
      </c>
      <c r="U3432" s="10" t="str">
        <f t="shared" si="553"/>
        <v>Septembre</v>
      </c>
      <c r="V3432" s="36" t="str">
        <f t="shared" si="559"/>
        <v>2026</v>
      </c>
      <c r="W3432" s="34"/>
      <c r="X3432" s="91">
        <f t="shared" si="554"/>
        <v>0</v>
      </c>
      <c r="Y3432" s="92" t="str">
        <f>VLOOKUP('CM-CIC'!B3363,Annuaire_roster!B:F,4,0)</f>
        <v>HAOUACH Ikram</v>
      </c>
      <c r="Z3432" s="37" t="s">
        <v>110</v>
      </c>
      <c r="AA3432" s="60" t="s">
        <v>39</v>
      </c>
      <c r="AB3432" s="35" t="str">
        <f t="shared" si="560"/>
        <v/>
      </c>
      <c r="AC3432" s="35" t="str">
        <f t="shared" si="561"/>
        <v/>
      </c>
      <c r="AD3432" s="35" t="str">
        <f t="shared" si="562"/>
        <v/>
      </c>
      <c r="AE3432" s="44" t="str">
        <f t="shared" si="563"/>
        <v/>
      </c>
      <c r="AF3432" s="61"/>
      <c r="AG3432" s="45"/>
    </row>
    <row r="3433" spans="1:33" x14ac:dyDescent="0.2">
      <c r="A3433" s="59">
        <f>+VLOOKUP(B3433,Annuaire_roster!B:G,5,0)</f>
        <v>1485</v>
      </c>
      <c r="B3433" s="218" t="s">
        <v>178</v>
      </c>
      <c r="C3433" s="73"/>
      <c r="D3433" s="73" t="s">
        <v>64</v>
      </c>
      <c r="E3433" s="66"/>
      <c r="F3433" s="66" t="s">
        <v>64</v>
      </c>
      <c r="G3433" s="67"/>
      <c r="H3433" s="67"/>
      <c r="I3433" s="107" t="s">
        <v>63</v>
      </c>
      <c r="J3433" s="48"/>
      <c r="K3433" s="69">
        <v>0</v>
      </c>
      <c r="L3433" s="67">
        <v>0</v>
      </c>
      <c r="M3433" s="74">
        <v>0</v>
      </c>
      <c r="N3433" s="34" t="str">
        <f t="shared" si="555"/>
        <v/>
      </c>
      <c r="O3433" s="38">
        <f t="shared" si="556"/>
        <v>0</v>
      </c>
      <c r="P3433" s="77" t="s">
        <v>94</v>
      </c>
      <c r="Q3433" s="135">
        <v>44829</v>
      </c>
      <c r="R3433" s="35">
        <f t="shared" si="557"/>
        <v>0</v>
      </c>
      <c r="S3433" s="35">
        <f t="shared" si="558"/>
        <v>0</v>
      </c>
      <c r="T3433" s="10" t="str">
        <f t="shared" si="552"/>
        <v>Sem - 39</v>
      </c>
      <c r="U3433" s="10" t="str">
        <f t="shared" si="553"/>
        <v>Septembre</v>
      </c>
      <c r="V3433" s="36" t="str">
        <f t="shared" si="559"/>
        <v>2026</v>
      </c>
      <c r="W3433" s="34"/>
      <c r="X3433" s="91">
        <f t="shared" si="554"/>
        <v>0</v>
      </c>
      <c r="Y3433" s="92" t="str">
        <f>VLOOKUP('CM-CIC'!B3364,Annuaire_roster!B:F,4,0)</f>
        <v>OUAQERROUCH Nour-El Houda</v>
      </c>
      <c r="Z3433" s="37" t="s">
        <v>110</v>
      </c>
      <c r="AA3433" s="60" t="s">
        <v>39</v>
      </c>
      <c r="AB3433" s="35" t="str">
        <f t="shared" si="560"/>
        <v/>
      </c>
      <c r="AC3433" s="35" t="str">
        <f t="shared" si="561"/>
        <v/>
      </c>
      <c r="AD3433" s="35" t="str">
        <f t="shared" si="562"/>
        <v/>
      </c>
      <c r="AE3433" s="44" t="str">
        <f t="shared" si="563"/>
        <v/>
      </c>
      <c r="AF3433" s="61"/>
      <c r="AG3433" s="45"/>
    </row>
    <row r="3434" spans="1:33" x14ac:dyDescent="0.2">
      <c r="A3434" s="59">
        <f>+VLOOKUP(B3434,Annuaire_roster!B:G,5,0)</f>
        <v>1499</v>
      </c>
      <c r="B3434" s="218" t="s">
        <v>162</v>
      </c>
      <c r="C3434" s="73"/>
      <c r="D3434" s="73" t="s">
        <v>64</v>
      </c>
      <c r="E3434" s="66"/>
      <c r="F3434" s="66" t="s">
        <v>64</v>
      </c>
      <c r="G3434" s="67"/>
      <c r="H3434" s="67"/>
      <c r="I3434" s="107" t="s">
        <v>63</v>
      </c>
      <c r="J3434" s="48"/>
      <c r="K3434" s="69">
        <v>0</v>
      </c>
      <c r="L3434" s="67">
        <v>0</v>
      </c>
      <c r="M3434" s="74">
        <v>0</v>
      </c>
      <c r="N3434" s="34" t="str">
        <f t="shared" si="555"/>
        <v/>
      </c>
      <c r="O3434" s="38">
        <f t="shared" si="556"/>
        <v>0</v>
      </c>
      <c r="P3434" s="77" t="s">
        <v>94</v>
      </c>
      <c r="Q3434" s="135">
        <v>44829</v>
      </c>
      <c r="R3434" s="35">
        <f t="shared" si="557"/>
        <v>0</v>
      </c>
      <c r="S3434" s="35">
        <f t="shared" si="558"/>
        <v>0</v>
      </c>
      <c r="T3434" s="10" t="str">
        <f t="shared" si="552"/>
        <v>Sem - 39</v>
      </c>
      <c r="U3434" s="10" t="str">
        <f t="shared" si="553"/>
        <v>Septembre</v>
      </c>
      <c r="V3434" s="36" t="str">
        <f t="shared" si="559"/>
        <v>2026</v>
      </c>
      <c r="W3434" s="34"/>
      <c r="X3434" s="91">
        <f t="shared" si="554"/>
        <v>0</v>
      </c>
      <c r="Y3434" s="92" t="str">
        <f>VLOOKUP('CM-CIC'!B3365,Annuaire_roster!B:F,4,0)</f>
        <v>HAOUACH Ikram</v>
      </c>
      <c r="Z3434" s="37" t="s">
        <v>110</v>
      </c>
      <c r="AA3434" s="60" t="s">
        <v>39</v>
      </c>
      <c r="AB3434" s="35" t="str">
        <f t="shared" si="560"/>
        <v/>
      </c>
      <c r="AC3434" s="35" t="str">
        <f t="shared" si="561"/>
        <v/>
      </c>
      <c r="AD3434" s="35" t="str">
        <f t="shared" si="562"/>
        <v/>
      </c>
      <c r="AE3434" s="44" t="str">
        <f t="shared" si="563"/>
        <v/>
      </c>
      <c r="AF3434" s="61"/>
      <c r="AG3434" s="45"/>
    </row>
    <row r="3435" spans="1:33" x14ac:dyDescent="0.2">
      <c r="A3435" s="59">
        <f>+VLOOKUP(B3435,Annuaire_roster!B:G,5,0)</f>
        <v>1498</v>
      </c>
      <c r="B3435" s="218" t="s">
        <v>180</v>
      </c>
      <c r="C3435" s="73"/>
      <c r="D3435" s="73" t="s">
        <v>64</v>
      </c>
      <c r="E3435" s="66"/>
      <c r="F3435" s="66" t="s">
        <v>64</v>
      </c>
      <c r="G3435" s="67"/>
      <c r="H3435" s="67"/>
      <c r="I3435" s="107" t="s">
        <v>63</v>
      </c>
      <c r="J3435" s="48"/>
      <c r="K3435" s="69">
        <v>0</v>
      </c>
      <c r="L3435" s="67">
        <v>0</v>
      </c>
      <c r="M3435" s="74">
        <v>0</v>
      </c>
      <c r="N3435" s="34" t="str">
        <f t="shared" si="555"/>
        <v/>
      </c>
      <c r="O3435" s="38">
        <f t="shared" si="556"/>
        <v>0</v>
      </c>
      <c r="P3435" s="77" t="s">
        <v>94</v>
      </c>
      <c r="Q3435" s="135">
        <v>44829</v>
      </c>
      <c r="R3435" s="35">
        <f t="shared" si="557"/>
        <v>0</v>
      </c>
      <c r="S3435" s="35">
        <f t="shared" si="558"/>
        <v>0</v>
      </c>
      <c r="T3435" s="10" t="str">
        <f t="shared" si="552"/>
        <v>Sem - 39</v>
      </c>
      <c r="U3435" s="10" t="str">
        <f t="shared" si="553"/>
        <v>Septembre</v>
      </c>
      <c r="V3435" s="36" t="str">
        <f t="shared" si="559"/>
        <v>2026</v>
      </c>
      <c r="W3435" s="34"/>
      <c r="X3435" s="91">
        <f t="shared" si="554"/>
        <v>0</v>
      </c>
      <c r="Y3435" s="92" t="str">
        <f>VLOOKUP('CM-CIC'!B3366,Annuaire_roster!B:F,4,0)</f>
        <v>HAOUACH Ikram</v>
      </c>
      <c r="Z3435" s="37" t="s">
        <v>110</v>
      </c>
      <c r="AA3435" s="60" t="s">
        <v>39</v>
      </c>
      <c r="AB3435" s="35" t="str">
        <f t="shared" si="560"/>
        <v/>
      </c>
      <c r="AC3435" s="35" t="str">
        <f t="shared" si="561"/>
        <v/>
      </c>
      <c r="AD3435" s="35" t="str">
        <f t="shared" si="562"/>
        <v/>
      </c>
      <c r="AE3435" s="44" t="str">
        <f t="shared" si="563"/>
        <v/>
      </c>
      <c r="AF3435" s="61"/>
      <c r="AG3435" s="45"/>
    </row>
    <row r="3436" spans="1:33" x14ac:dyDescent="0.2">
      <c r="A3436" s="59">
        <f>+VLOOKUP(B3436,Annuaire_roster!B:G,5,0)</f>
        <v>1388</v>
      </c>
      <c r="B3436" s="218" t="s">
        <v>125</v>
      </c>
      <c r="C3436" s="73"/>
      <c r="D3436" s="73" t="s">
        <v>64</v>
      </c>
      <c r="E3436" s="66"/>
      <c r="F3436" s="66" t="s">
        <v>64</v>
      </c>
      <c r="G3436" s="67"/>
      <c r="H3436" s="67"/>
      <c r="I3436" s="107" t="s">
        <v>63</v>
      </c>
      <c r="J3436" s="48"/>
      <c r="K3436" s="69">
        <v>0</v>
      </c>
      <c r="L3436" s="67">
        <v>0</v>
      </c>
      <c r="M3436" s="74">
        <v>0</v>
      </c>
      <c r="N3436" s="34" t="str">
        <f t="shared" si="555"/>
        <v/>
      </c>
      <c r="O3436" s="38">
        <f t="shared" si="556"/>
        <v>0</v>
      </c>
      <c r="P3436" s="77" t="s">
        <v>94</v>
      </c>
      <c r="Q3436" s="135">
        <v>44829</v>
      </c>
      <c r="R3436" s="35">
        <f t="shared" si="557"/>
        <v>0</v>
      </c>
      <c r="S3436" s="35">
        <f t="shared" si="558"/>
        <v>0</v>
      </c>
      <c r="T3436" s="10" t="str">
        <f t="shared" si="552"/>
        <v>Sem - 39</v>
      </c>
      <c r="U3436" s="10" t="str">
        <f t="shared" si="553"/>
        <v>Septembre</v>
      </c>
      <c r="V3436" s="36" t="str">
        <f t="shared" si="559"/>
        <v>2026</v>
      </c>
      <c r="W3436" s="34"/>
      <c r="X3436" s="91">
        <f t="shared" si="554"/>
        <v>0</v>
      </c>
      <c r="Y3436" s="92" t="str">
        <f>VLOOKUP('CM-CIC'!B3367,Annuaire_roster!B:F,4,0)</f>
        <v>HAOUACH Ikram</v>
      </c>
      <c r="Z3436" s="37" t="s">
        <v>110</v>
      </c>
      <c r="AA3436" s="60" t="s">
        <v>39</v>
      </c>
      <c r="AB3436" s="35" t="str">
        <f t="shared" si="560"/>
        <v/>
      </c>
      <c r="AC3436" s="35" t="str">
        <f t="shared" si="561"/>
        <v/>
      </c>
      <c r="AD3436" s="35" t="str">
        <f t="shared" si="562"/>
        <v/>
      </c>
      <c r="AE3436" s="44" t="str">
        <f t="shared" si="563"/>
        <v/>
      </c>
      <c r="AF3436" s="61"/>
      <c r="AG3436" s="45"/>
    </row>
    <row r="3437" spans="1:33" x14ac:dyDescent="0.2">
      <c r="A3437" s="59">
        <f>+VLOOKUP(B3437,Annuaire_roster!B:G,5,0)</f>
        <v>397</v>
      </c>
      <c r="B3437" s="218" t="s">
        <v>183</v>
      </c>
      <c r="C3437" s="73">
        <v>0.25</v>
      </c>
      <c r="D3437" s="73">
        <v>0.25</v>
      </c>
      <c r="E3437" s="66">
        <v>0.66666666666666663</v>
      </c>
      <c r="F3437" s="66">
        <v>0.66666666666666663</v>
      </c>
      <c r="G3437" s="67"/>
      <c r="H3437" s="67"/>
      <c r="I3437" s="107" t="s">
        <v>63</v>
      </c>
      <c r="J3437" s="48"/>
      <c r="K3437" s="69">
        <v>0</v>
      </c>
      <c r="L3437" s="67">
        <v>0</v>
      </c>
      <c r="M3437" s="74">
        <v>0</v>
      </c>
      <c r="N3437" s="34">
        <f t="shared" si="555"/>
        <v>0.37499999999999994</v>
      </c>
      <c r="O3437" s="38">
        <f t="shared" si="556"/>
        <v>0.37499999999999994</v>
      </c>
      <c r="P3437" s="77" t="s">
        <v>94</v>
      </c>
      <c r="Q3437" s="135">
        <v>44830</v>
      </c>
      <c r="R3437" s="35">
        <f t="shared" si="557"/>
        <v>0</v>
      </c>
      <c r="S3437" s="35">
        <f t="shared" si="558"/>
        <v>0</v>
      </c>
      <c r="T3437" s="10" t="str">
        <f t="shared" si="552"/>
        <v>Sem - 39</v>
      </c>
      <c r="U3437" s="10" t="str">
        <f t="shared" si="553"/>
        <v>Septembre</v>
      </c>
      <c r="V3437" s="36" t="str">
        <f t="shared" si="559"/>
        <v>2026</v>
      </c>
      <c r="W3437" s="34"/>
      <c r="X3437" s="91">
        <f t="shared" si="554"/>
        <v>0</v>
      </c>
      <c r="Y3437" s="92" t="str">
        <f>VLOOKUP('CM-CIC'!B3368,Annuaire_roster!B:F,4,0)</f>
        <v>OUAQERROUCH Nour-El Houda</v>
      </c>
      <c r="Z3437" s="37" t="s">
        <v>110</v>
      </c>
      <c r="AA3437" s="60" t="s">
        <v>39</v>
      </c>
      <c r="AB3437" s="35" t="str">
        <f t="shared" si="560"/>
        <v/>
      </c>
      <c r="AC3437" s="35" t="str">
        <f t="shared" si="561"/>
        <v/>
      </c>
      <c r="AD3437" s="35" t="str">
        <f t="shared" si="562"/>
        <v/>
      </c>
      <c r="AE3437" s="44" t="str">
        <f t="shared" si="563"/>
        <v/>
      </c>
      <c r="AF3437" s="61"/>
      <c r="AG3437" s="45"/>
    </row>
    <row r="3438" spans="1:33" x14ac:dyDescent="0.2">
      <c r="A3438" s="59">
        <f>+VLOOKUP(B3438,Annuaire_roster!B:G,5,0)</f>
        <v>1192</v>
      </c>
      <c r="B3438" s="218" t="s">
        <v>159</v>
      </c>
      <c r="C3438" s="73">
        <v>0.30138888888888887</v>
      </c>
      <c r="D3438" s="73">
        <v>0.25</v>
      </c>
      <c r="E3438" s="66">
        <v>0.66666666666666663</v>
      </c>
      <c r="F3438" s="66">
        <v>0.66666666666666663</v>
      </c>
      <c r="G3438" s="67"/>
      <c r="H3438" s="67"/>
      <c r="I3438" s="107">
        <v>5.1388888888888873E-2</v>
      </c>
      <c r="J3438" s="48"/>
      <c r="K3438" s="69">
        <v>5.1388888888888873E-2</v>
      </c>
      <c r="L3438" s="67">
        <v>0</v>
      </c>
      <c r="M3438" s="74">
        <v>0</v>
      </c>
      <c r="N3438" s="34">
        <f t="shared" si="555"/>
        <v>0.32361111111111107</v>
      </c>
      <c r="O3438" s="38">
        <f t="shared" si="556"/>
        <v>0.37499999999999994</v>
      </c>
      <c r="P3438" s="77" t="s">
        <v>94</v>
      </c>
      <c r="Q3438" s="135">
        <v>44830</v>
      </c>
      <c r="R3438" s="35">
        <f t="shared" si="557"/>
        <v>0</v>
      </c>
      <c r="S3438" s="35">
        <f t="shared" si="558"/>
        <v>5.1388888888888873E-2</v>
      </c>
      <c r="T3438" s="10" t="str">
        <f t="shared" si="552"/>
        <v>Sem - 39</v>
      </c>
      <c r="U3438" s="10" t="str">
        <f t="shared" si="553"/>
        <v>Septembre</v>
      </c>
      <c r="V3438" s="36" t="str">
        <f t="shared" si="559"/>
        <v>2026</v>
      </c>
      <c r="W3438" s="34"/>
      <c r="X3438" s="91">
        <f t="shared" si="554"/>
        <v>0</v>
      </c>
      <c r="Y3438" s="92" t="str">
        <f>VLOOKUP('CM-CIC'!B3369,Annuaire_roster!B:F,4,0)</f>
        <v>OUAQERROUCH Nour-El Houda</v>
      </c>
      <c r="Z3438" s="37" t="s">
        <v>110</v>
      </c>
      <c r="AA3438" s="60" t="s">
        <v>39</v>
      </c>
      <c r="AB3438" s="35" t="str">
        <f t="shared" si="560"/>
        <v/>
      </c>
      <c r="AC3438" s="35" t="str">
        <f t="shared" si="561"/>
        <v/>
      </c>
      <c r="AD3438" s="35" t="str">
        <f t="shared" si="562"/>
        <v/>
      </c>
      <c r="AE3438" s="44" t="str">
        <f t="shared" si="563"/>
        <v/>
      </c>
      <c r="AF3438" s="61"/>
      <c r="AG3438" s="45"/>
    </row>
    <row r="3439" spans="1:33" x14ac:dyDescent="0.2">
      <c r="A3439" s="59">
        <f>+VLOOKUP(B3439,Annuaire_roster!B:G,5,0)</f>
        <v>742</v>
      </c>
      <c r="B3439" s="218" t="s">
        <v>100</v>
      </c>
      <c r="C3439" s="73">
        <v>0.375</v>
      </c>
      <c r="D3439" s="73">
        <v>0.375</v>
      </c>
      <c r="E3439" s="66">
        <v>0.79166666666666663</v>
      </c>
      <c r="F3439" s="66">
        <v>0.79166666666666663</v>
      </c>
      <c r="G3439" s="67"/>
      <c r="H3439" s="67"/>
      <c r="I3439" s="107" t="s">
        <v>63</v>
      </c>
      <c r="J3439" s="48"/>
      <c r="K3439" s="69">
        <v>0</v>
      </c>
      <c r="L3439" s="67">
        <v>0</v>
      </c>
      <c r="M3439" s="74">
        <v>0</v>
      </c>
      <c r="N3439" s="34">
        <f t="shared" si="555"/>
        <v>0.37499999999999994</v>
      </c>
      <c r="O3439" s="38">
        <f t="shared" si="556"/>
        <v>0.37499999999999994</v>
      </c>
      <c r="P3439" s="77" t="s">
        <v>94</v>
      </c>
      <c r="Q3439" s="135">
        <v>44830</v>
      </c>
      <c r="R3439" s="35">
        <f t="shared" si="557"/>
        <v>0</v>
      </c>
      <c r="S3439" s="35">
        <f t="shared" si="558"/>
        <v>0</v>
      </c>
      <c r="T3439" s="10" t="str">
        <f t="shared" si="552"/>
        <v>Sem - 39</v>
      </c>
      <c r="U3439" s="10" t="str">
        <f t="shared" si="553"/>
        <v>Septembre</v>
      </c>
      <c r="V3439" s="36" t="str">
        <f t="shared" si="559"/>
        <v>2026</v>
      </c>
      <c r="W3439" s="34"/>
      <c r="X3439" s="91">
        <f t="shared" si="554"/>
        <v>0</v>
      </c>
      <c r="Y3439" s="92" t="str">
        <f>VLOOKUP('CM-CIC'!B3370,Annuaire_roster!B:F,4,0)</f>
        <v>OUAQERROUCH Nour-El Houda</v>
      </c>
      <c r="Z3439" s="37" t="s">
        <v>110</v>
      </c>
      <c r="AA3439" s="60" t="s">
        <v>39</v>
      </c>
      <c r="AB3439" s="35" t="str">
        <f t="shared" si="560"/>
        <v/>
      </c>
      <c r="AC3439" s="35" t="str">
        <f t="shared" si="561"/>
        <v/>
      </c>
      <c r="AD3439" s="35" t="str">
        <f t="shared" si="562"/>
        <v/>
      </c>
      <c r="AE3439" s="44" t="str">
        <f t="shared" si="563"/>
        <v/>
      </c>
      <c r="AF3439" s="61"/>
      <c r="AG3439" s="45"/>
    </row>
    <row r="3440" spans="1:33" x14ac:dyDescent="0.2">
      <c r="A3440" s="59">
        <f>+VLOOKUP(B3440,Annuaire_roster!B:G,5,0)</f>
        <v>1397</v>
      </c>
      <c r="B3440" s="218" t="s">
        <v>145</v>
      </c>
      <c r="C3440" s="73">
        <v>0.41666666666666669</v>
      </c>
      <c r="D3440" s="73">
        <v>0.41666666666666669</v>
      </c>
      <c r="E3440" s="66">
        <v>0.79166666666666663</v>
      </c>
      <c r="F3440" s="66">
        <v>0.79166666666666663</v>
      </c>
      <c r="G3440" s="67"/>
      <c r="H3440" s="67"/>
      <c r="I3440" s="107" t="s">
        <v>63</v>
      </c>
      <c r="J3440" s="48"/>
      <c r="K3440" s="69">
        <v>0</v>
      </c>
      <c r="L3440" s="67">
        <v>0</v>
      </c>
      <c r="M3440" s="74">
        <v>0</v>
      </c>
      <c r="N3440" s="34">
        <f t="shared" si="555"/>
        <v>0.33333333333333326</v>
      </c>
      <c r="O3440" s="38">
        <f t="shared" si="556"/>
        <v>0.33333333333333326</v>
      </c>
      <c r="P3440" s="77" t="s">
        <v>94</v>
      </c>
      <c r="Q3440" s="135">
        <v>44830</v>
      </c>
      <c r="R3440" s="35">
        <f t="shared" si="557"/>
        <v>0</v>
      </c>
      <c r="S3440" s="35">
        <f t="shared" si="558"/>
        <v>0</v>
      </c>
      <c r="T3440" s="10" t="str">
        <f t="shared" si="552"/>
        <v>Sem - 39</v>
      </c>
      <c r="U3440" s="10" t="str">
        <f t="shared" si="553"/>
        <v>Septembre</v>
      </c>
      <c r="V3440" s="36" t="str">
        <f t="shared" si="559"/>
        <v>2026</v>
      </c>
      <c r="W3440" s="34"/>
      <c r="X3440" s="91">
        <f t="shared" si="554"/>
        <v>0</v>
      </c>
      <c r="Y3440" s="92" t="str">
        <f>VLOOKUP('CM-CIC'!B3371,Annuaire_roster!B:F,4,0)</f>
        <v>OUAQERROUCH Nour-El Houda</v>
      </c>
      <c r="Z3440" s="37" t="s">
        <v>110</v>
      </c>
      <c r="AA3440" s="60" t="s">
        <v>39</v>
      </c>
      <c r="AB3440" s="35" t="str">
        <f t="shared" si="560"/>
        <v/>
      </c>
      <c r="AC3440" s="35" t="str">
        <f t="shared" si="561"/>
        <v/>
      </c>
      <c r="AD3440" s="35" t="str">
        <f t="shared" si="562"/>
        <v/>
      </c>
      <c r="AE3440" s="44" t="str">
        <f t="shared" si="563"/>
        <v/>
      </c>
      <c r="AF3440" s="61"/>
      <c r="AG3440" s="45"/>
    </row>
    <row r="3441" spans="1:33" x14ac:dyDescent="0.2">
      <c r="A3441" s="59">
        <f>+VLOOKUP(B3441,Annuaire_roster!B:G,5,0)</f>
        <v>364</v>
      </c>
      <c r="B3441" s="218" t="s">
        <v>184</v>
      </c>
      <c r="C3441" s="73"/>
      <c r="D3441" s="73" t="s">
        <v>64</v>
      </c>
      <c r="E3441" s="66"/>
      <c r="F3441" s="66" t="s">
        <v>64</v>
      </c>
      <c r="G3441" s="67"/>
      <c r="H3441" s="67"/>
      <c r="I3441" s="107" t="s">
        <v>63</v>
      </c>
      <c r="J3441" s="48"/>
      <c r="K3441" s="69">
        <v>0</v>
      </c>
      <c r="L3441" s="67">
        <v>0</v>
      </c>
      <c r="M3441" s="74">
        <v>0</v>
      </c>
      <c r="N3441" s="34" t="str">
        <f t="shared" si="555"/>
        <v/>
      </c>
      <c r="O3441" s="38">
        <f t="shared" si="556"/>
        <v>0</v>
      </c>
      <c r="P3441" s="77" t="s">
        <v>94</v>
      </c>
      <c r="Q3441" s="135">
        <v>44830</v>
      </c>
      <c r="R3441" s="35">
        <f t="shared" si="557"/>
        <v>0</v>
      </c>
      <c r="S3441" s="35">
        <f t="shared" si="558"/>
        <v>0</v>
      </c>
      <c r="T3441" s="10" t="str">
        <f t="shared" si="552"/>
        <v>Sem - 39</v>
      </c>
      <c r="U3441" s="10" t="str">
        <f t="shared" si="553"/>
        <v>Septembre</v>
      </c>
      <c r="V3441" s="36" t="str">
        <f t="shared" si="559"/>
        <v>2026</v>
      </c>
      <c r="W3441" s="34"/>
      <c r="X3441" s="91">
        <f t="shared" si="554"/>
        <v>0</v>
      </c>
      <c r="Y3441" s="92" t="str">
        <f>VLOOKUP('CM-CIC'!B3372,Annuaire_roster!B:F,4,0)</f>
        <v>OUAQERROUCH Nour-El Houda</v>
      </c>
      <c r="Z3441" s="37" t="s">
        <v>110</v>
      </c>
      <c r="AA3441" s="60" t="s">
        <v>39</v>
      </c>
      <c r="AB3441" s="35" t="str">
        <f t="shared" si="560"/>
        <v/>
      </c>
      <c r="AC3441" s="35" t="str">
        <f t="shared" si="561"/>
        <v/>
      </c>
      <c r="AD3441" s="35" t="str">
        <f t="shared" si="562"/>
        <v/>
      </c>
      <c r="AE3441" s="44" t="str">
        <f t="shared" si="563"/>
        <v/>
      </c>
      <c r="AF3441" s="61"/>
      <c r="AG3441" s="45"/>
    </row>
    <row r="3442" spans="1:33" x14ac:dyDescent="0.2">
      <c r="A3442" s="59">
        <f>+VLOOKUP(B3442,Annuaire_roster!B:G,5,0)</f>
        <v>669</v>
      </c>
      <c r="B3442" s="218" t="s">
        <v>99</v>
      </c>
      <c r="C3442" s="73"/>
      <c r="D3442" s="73" t="s">
        <v>64</v>
      </c>
      <c r="E3442" s="66"/>
      <c r="F3442" s="66" t="s">
        <v>64</v>
      </c>
      <c r="G3442" s="67"/>
      <c r="H3442" s="67"/>
      <c r="I3442" s="107" t="s">
        <v>63</v>
      </c>
      <c r="J3442" s="48"/>
      <c r="K3442" s="69">
        <v>0</v>
      </c>
      <c r="L3442" s="67">
        <v>0</v>
      </c>
      <c r="M3442" s="74">
        <v>0</v>
      </c>
      <c r="N3442" s="34" t="str">
        <f t="shared" si="555"/>
        <v/>
      </c>
      <c r="O3442" s="38">
        <f t="shared" si="556"/>
        <v>0</v>
      </c>
      <c r="P3442" s="77" t="s">
        <v>94</v>
      </c>
      <c r="Q3442" s="135">
        <v>44830</v>
      </c>
      <c r="R3442" s="35">
        <f t="shared" si="557"/>
        <v>0</v>
      </c>
      <c r="S3442" s="35">
        <f t="shared" si="558"/>
        <v>0</v>
      </c>
      <c r="T3442" s="10" t="str">
        <f t="shared" si="552"/>
        <v>Sem - 39</v>
      </c>
      <c r="U3442" s="10" t="str">
        <f t="shared" si="553"/>
        <v>Septembre</v>
      </c>
      <c r="V3442" s="36" t="str">
        <f t="shared" si="559"/>
        <v>2026</v>
      </c>
      <c r="W3442" s="34"/>
      <c r="X3442" s="91">
        <f t="shared" si="554"/>
        <v>0</v>
      </c>
      <c r="Y3442" s="92" t="str">
        <f>VLOOKUP('CM-CIC'!B3373,Annuaire_roster!B:F,4,0)</f>
        <v>OUAQERROUCH Nour-El Houda</v>
      </c>
      <c r="Z3442" s="37" t="s">
        <v>110</v>
      </c>
      <c r="AA3442" s="60" t="s">
        <v>39</v>
      </c>
      <c r="AB3442" s="35" t="str">
        <f t="shared" si="560"/>
        <v/>
      </c>
      <c r="AC3442" s="35" t="str">
        <f t="shared" si="561"/>
        <v/>
      </c>
      <c r="AD3442" s="35" t="str">
        <f t="shared" si="562"/>
        <v/>
      </c>
      <c r="AE3442" s="44" t="str">
        <f t="shared" si="563"/>
        <v/>
      </c>
      <c r="AF3442" s="61"/>
      <c r="AG3442" s="45"/>
    </row>
    <row r="3443" spans="1:33" x14ac:dyDescent="0.2">
      <c r="A3443" s="59">
        <f>+VLOOKUP(B3443,Annuaire_roster!B:G,5,0)</f>
        <v>971</v>
      </c>
      <c r="B3443" s="218" t="s">
        <v>44</v>
      </c>
      <c r="C3443" s="73"/>
      <c r="D3443" s="73" t="s">
        <v>64</v>
      </c>
      <c r="E3443" s="66"/>
      <c r="F3443" s="66" t="s">
        <v>64</v>
      </c>
      <c r="G3443" s="67"/>
      <c r="H3443" s="67"/>
      <c r="I3443" s="107" t="s">
        <v>63</v>
      </c>
      <c r="J3443" s="48"/>
      <c r="K3443" s="69">
        <v>0</v>
      </c>
      <c r="L3443" s="67">
        <v>0</v>
      </c>
      <c r="M3443" s="74">
        <v>0</v>
      </c>
      <c r="N3443" s="34" t="str">
        <f t="shared" si="555"/>
        <v/>
      </c>
      <c r="O3443" s="38">
        <f t="shared" si="556"/>
        <v>0</v>
      </c>
      <c r="P3443" s="77" t="s">
        <v>94</v>
      </c>
      <c r="Q3443" s="135">
        <v>44830</v>
      </c>
      <c r="R3443" s="35">
        <f t="shared" si="557"/>
        <v>0</v>
      </c>
      <c r="S3443" s="35">
        <f t="shared" si="558"/>
        <v>0</v>
      </c>
      <c r="T3443" s="10" t="str">
        <f t="shared" si="552"/>
        <v>Sem - 39</v>
      </c>
      <c r="U3443" s="10" t="str">
        <f t="shared" si="553"/>
        <v>Septembre</v>
      </c>
      <c r="V3443" s="36" t="str">
        <f t="shared" si="559"/>
        <v>2026</v>
      </c>
      <c r="W3443" s="34"/>
      <c r="X3443" s="91">
        <f t="shared" si="554"/>
        <v>0</v>
      </c>
      <c r="Y3443" s="92" t="str">
        <f>VLOOKUP('CM-CIC'!B3374,Annuaire_roster!B:F,4,0)</f>
        <v>OUAQERROUCH Nour-El Houda</v>
      </c>
      <c r="Z3443" s="37" t="s">
        <v>110</v>
      </c>
      <c r="AA3443" s="60" t="s">
        <v>39</v>
      </c>
      <c r="AB3443" s="35" t="str">
        <f t="shared" si="560"/>
        <v/>
      </c>
      <c r="AC3443" s="35" t="str">
        <f t="shared" si="561"/>
        <v/>
      </c>
      <c r="AD3443" s="35" t="str">
        <f t="shared" si="562"/>
        <v/>
      </c>
      <c r="AE3443" s="44" t="str">
        <f t="shared" si="563"/>
        <v/>
      </c>
      <c r="AF3443" s="61"/>
      <c r="AG3443" s="45"/>
    </row>
    <row r="3444" spans="1:33" x14ac:dyDescent="0.2">
      <c r="A3444" s="59">
        <f>+VLOOKUP(B3444,Annuaire_roster!B:G,5,0)</f>
        <v>952</v>
      </c>
      <c r="B3444" s="218" t="s">
        <v>101</v>
      </c>
      <c r="C3444" s="73"/>
      <c r="D3444" s="73" t="s">
        <v>64</v>
      </c>
      <c r="E3444" s="66"/>
      <c r="F3444" s="66" t="s">
        <v>64</v>
      </c>
      <c r="G3444" s="67"/>
      <c r="H3444" s="67"/>
      <c r="I3444" s="107" t="s">
        <v>63</v>
      </c>
      <c r="J3444" s="48"/>
      <c r="K3444" s="69">
        <v>0</v>
      </c>
      <c r="L3444" s="67">
        <v>0</v>
      </c>
      <c r="M3444" s="74">
        <v>0</v>
      </c>
      <c r="N3444" s="34" t="str">
        <f t="shared" si="555"/>
        <v/>
      </c>
      <c r="O3444" s="38">
        <f t="shared" si="556"/>
        <v>0</v>
      </c>
      <c r="P3444" s="77" t="s">
        <v>94</v>
      </c>
      <c r="Q3444" s="135">
        <v>44830</v>
      </c>
      <c r="R3444" s="35">
        <f t="shared" si="557"/>
        <v>0</v>
      </c>
      <c r="S3444" s="35">
        <f t="shared" si="558"/>
        <v>0</v>
      </c>
      <c r="T3444" s="10" t="str">
        <f t="shared" si="552"/>
        <v>Sem - 39</v>
      </c>
      <c r="U3444" s="10" t="str">
        <f t="shared" si="553"/>
        <v>Septembre</v>
      </c>
      <c r="V3444" s="36" t="str">
        <f t="shared" si="559"/>
        <v>2026</v>
      </c>
      <c r="W3444" s="34"/>
      <c r="X3444" s="91">
        <f t="shared" si="554"/>
        <v>0</v>
      </c>
      <c r="Y3444" s="92" t="str">
        <f>VLOOKUP('CM-CIC'!B3375,Annuaire_roster!B:F,4,0)</f>
        <v>HAOUACH Ikram</v>
      </c>
      <c r="Z3444" s="37" t="s">
        <v>110</v>
      </c>
      <c r="AA3444" s="60" t="s">
        <v>39</v>
      </c>
      <c r="AB3444" s="35" t="str">
        <f t="shared" si="560"/>
        <v/>
      </c>
      <c r="AC3444" s="35" t="str">
        <f t="shared" si="561"/>
        <v/>
      </c>
      <c r="AD3444" s="35" t="str">
        <f t="shared" si="562"/>
        <v/>
      </c>
      <c r="AE3444" s="44" t="str">
        <f t="shared" si="563"/>
        <v/>
      </c>
      <c r="AF3444" s="61"/>
      <c r="AG3444" s="45"/>
    </row>
    <row r="3445" spans="1:33" x14ac:dyDescent="0.2">
      <c r="A3445" s="59">
        <f>+VLOOKUP(B3445,Annuaire_roster!B:G,5,0)</f>
        <v>949</v>
      </c>
      <c r="B3445" s="218" t="s">
        <v>102</v>
      </c>
      <c r="C3445" s="73"/>
      <c r="D3445" s="73" t="s">
        <v>64</v>
      </c>
      <c r="E3445" s="66"/>
      <c r="F3445" s="66" t="s">
        <v>64</v>
      </c>
      <c r="G3445" s="67"/>
      <c r="H3445" s="67"/>
      <c r="I3445" s="107" t="s">
        <v>63</v>
      </c>
      <c r="J3445" s="48"/>
      <c r="K3445" s="69">
        <v>0</v>
      </c>
      <c r="L3445" s="67">
        <v>0</v>
      </c>
      <c r="M3445" s="74">
        <v>0</v>
      </c>
      <c r="N3445" s="34" t="str">
        <f t="shared" si="555"/>
        <v/>
      </c>
      <c r="O3445" s="38">
        <f t="shared" si="556"/>
        <v>0</v>
      </c>
      <c r="P3445" s="77" t="s">
        <v>94</v>
      </c>
      <c r="Q3445" s="135">
        <v>44830</v>
      </c>
      <c r="R3445" s="35">
        <f t="shared" si="557"/>
        <v>0</v>
      </c>
      <c r="S3445" s="35">
        <f t="shared" si="558"/>
        <v>0</v>
      </c>
      <c r="T3445" s="10" t="str">
        <f t="shared" si="552"/>
        <v>Sem - 39</v>
      </c>
      <c r="U3445" s="10" t="str">
        <f t="shared" si="553"/>
        <v>Septembre</v>
      </c>
      <c r="V3445" s="36" t="str">
        <f t="shared" si="559"/>
        <v>2026</v>
      </c>
      <c r="W3445" s="34"/>
      <c r="X3445" s="91">
        <f t="shared" si="554"/>
        <v>0</v>
      </c>
      <c r="Y3445" s="92" t="str">
        <f>VLOOKUP('CM-CIC'!B3376,Annuaire_roster!B:F,4,0)</f>
        <v>HAOUACH Ikram</v>
      </c>
      <c r="Z3445" s="37" t="s">
        <v>110</v>
      </c>
      <c r="AA3445" s="60" t="s">
        <v>39</v>
      </c>
      <c r="AB3445" s="35" t="str">
        <f t="shared" si="560"/>
        <v/>
      </c>
      <c r="AC3445" s="35" t="str">
        <f t="shared" si="561"/>
        <v/>
      </c>
      <c r="AD3445" s="35" t="str">
        <f t="shared" si="562"/>
        <v/>
      </c>
      <c r="AE3445" s="44" t="str">
        <f t="shared" si="563"/>
        <v/>
      </c>
      <c r="AF3445" s="61"/>
      <c r="AG3445" s="45"/>
    </row>
    <row r="3446" spans="1:33" x14ac:dyDescent="0.2">
      <c r="A3446" s="59">
        <f>+VLOOKUP(B3446,Annuaire_roster!B:G,5,0)</f>
        <v>1007</v>
      </c>
      <c r="B3446" s="218" t="s">
        <v>103</v>
      </c>
      <c r="C3446" s="73"/>
      <c r="D3446" s="73" t="s">
        <v>64</v>
      </c>
      <c r="E3446" s="66"/>
      <c r="F3446" s="66" t="s">
        <v>64</v>
      </c>
      <c r="G3446" s="67"/>
      <c r="H3446" s="67"/>
      <c r="I3446" s="107" t="s">
        <v>63</v>
      </c>
      <c r="J3446" s="48"/>
      <c r="K3446" s="69">
        <v>0</v>
      </c>
      <c r="L3446" s="67">
        <v>0</v>
      </c>
      <c r="M3446" s="74">
        <v>0</v>
      </c>
      <c r="N3446" s="34" t="str">
        <f t="shared" si="555"/>
        <v/>
      </c>
      <c r="O3446" s="38">
        <f t="shared" si="556"/>
        <v>0</v>
      </c>
      <c r="P3446" s="77" t="s">
        <v>94</v>
      </c>
      <c r="Q3446" s="135">
        <v>44830</v>
      </c>
      <c r="R3446" s="35">
        <f t="shared" si="557"/>
        <v>0</v>
      </c>
      <c r="S3446" s="35">
        <f t="shared" si="558"/>
        <v>0</v>
      </c>
      <c r="T3446" s="10" t="str">
        <f t="shared" si="552"/>
        <v>Sem - 39</v>
      </c>
      <c r="U3446" s="10" t="str">
        <f t="shared" si="553"/>
        <v>Septembre</v>
      </c>
      <c r="V3446" s="36" t="str">
        <f t="shared" si="559"/>
        <v>2026</v>
      </c>
      <c r="W3446" s="34"/>
      <c r="X3446" s="91">
        <f t="shared" si="554"/>
        <v>0</v>
      </c>
      <c r="Y3446" s="92" t="str">
        <f>VLOOKUP('CM-CIC'!B3377,Annuaire_roster!B:F,4,0)</f>
        <v>HAOUACH Ikram</v>
      </c>
      <c r="Z3446" s="37" t="s">
        <v>110</v>
      </c>
      <c r="AA3446" s="60" t="s">
        <v>39</v>
      </c>
      <c r="AB3446" s="35" t="str">
        <f t="shared" si="560"/>
        <v/>
      </c>
      <c r="AC3446" s="35" t="str">
        <f t="shared" si="561"/>
        <v/>
      </c>
      <c r="AD3446" s="35" t="str">
        <f t="shared" si="562"/>
        <v/>
      </c>
      <c r="AE3446" s="44" t="str">
        <f t="shared" si="563"/>
        <v/>
      </c>
      <c r="AF3446" s="61"/>
      <c r="AG3446" s="45"/>
    </row>
    <row r="3447" spans="1:33" x14ac:dyDescent="0.2">
      <c r="A3447" s="59">
        <f>+VLOOKUP(B3447,Annuaire_roster!B:G,5,0)</f>
        <v>1008</v>
      </c>
      <c r="B3447" s="218" t="s">
        <v>104</v>
      </c>
      <c r="C3447" s="73"/>
      <c r="D3447" s="73" t="s">
        <v>64</v>
      </c>
      <c r="E3447" s="66"/>
      <c r="F3447" s="66" t="s">
        <v>64</v>
      </c>
      <c r="G3447" s="67"/>
      <c r="H3447" s="67"/>
      <c r="I3447" s="107" t="s">
        <v>63</v>
      </c>
      <c r="J3447" s="48"/>
      <c r="K3447" s="69">
        <v>0</v>
      </c>
      <c r="L3447" s="67">
        <v>0</v>
      </c>
      <c r="M3447" s="74">
        <v>0</v>
      </c>
      <c r="N3447" s="34" t="str">
        <f t="shared" si="555"/>
        <v/>
      </c>
      <c r="O3447" s="38">
        <f t="shared" si="556"/>
        <v>0</v>
      </c>
      <c r="P3447" s="77" t="s">
        <v>94</v>
      </c>
      <c r="Q3447" s="135">
        <v>44830</v>
      </c>
      <c r="R3447" s="35">
        <f t="shared" si="557"/>
        <v>0</v>
      </c>
      <c r="S3447" s="35">
        <f t="shared" si="558"/>
        <v>0</v>
      </c>
      <c r="T3447" s="10" t="str">
        <f t="shared" si="552"/>
        <v>Sem - 39</v>
      </c>
      <c r="U3447" s="10" t="str">
        <f t="shared" si="553"/>
        <v>Septembre</v>
      </c>
      <c r="V3447" s="36" t="str">
        <f t="shared" si="559"/>
        <v>2026</v>
      </c>
      <c r="W3447" s="34"/>
      <c r="X3447" s="91">
        <f t="shared" si="554"/>
        <v>0</v>
      </c>
      <c r="Y3447" s="92" t="str">
        <f>VLOOKUP('CM-CIC'!B3378,Annuaire_roster!B:F,4,0)</f>
        <v>HAOUACH Ikram</v>
      </c>
      <c r="Z3447" s="37" t="s">
        <v>110</v>
      </c>
      <c r="AA3447" s="60" t="s">
        <v>39</v>
      </c>
      <c r="AB3447" s="35" t="str">
        <f t="shared" si="560"/>
        <v/>
      </c>
      <c r="AC3447" s="35" t="str">
        <f t="shared" si="561"/>
        <v/>
      </c>
      <c r="AD3447" s="35" t="str">
        <f t="shared" si="562"/>
        <v/>
      </c>
      <c r="AE3447" s="44" t="str">
        <f t="shared" si="563"/>
        <v/>
      </c>
      <c r="AF3447" s="61"/>
      <c r="AG3447" s="45"/>
    </row>
    <row r="3448" spans="1:33" x14ac:dyDescent="0.2">
      <c r="A3448" s="59">
        <f>+VLOOKUP(B3448,Annuaire_roster!B:G,5,0)</f>
        <v>1009</v>
      </c>
      <c r="B3448" s="218" t="s">
        <v>48</v>
      </c>
      <c r="C3448" s="73"/>
      <c r="D3448" s="73" t="s">
        <v>64</v>
      </c>
      <c r="E3448" s="66"/>
      <c r="F3448" s="66" t="s">
        <v>64</v>
      </c>
      <c r="G3448" s="67"/>
      <c r="H3448" s="67"/>
      <c r="I3448" s="107" t="s">
        <v>63</v>
      </c>
      <c r="J3448" s="48"/>
      <c r="K3448" s="69">
        <v>0</v>
      </c>
      <c r="L3448" s="67">
        <v>0</v>
      </c>
      <c r="M3448" s="74">
        <v>0</v>
      </c>
      <c r="N3448" s="34" t="str">
        <f t="shared" si="555"/>
        <v/>
      </c>
      <c r="O3448" s="38">
        <f t="shared" si="556"/>
        <v>0</v>
      </c>
      <c r="P3448" s="77" t="s">
        <v>94</v>
      </c>
      <c r="Q3448" s="135">
        <v>44830</v>
      </c>
      <c r="R3448" s="35">
        <f t="shared" si="557"/>
        <v>0</v>
      </c>
      <c r="S3448" s="35">
        <f t="shared" si="558"/>
        <v>0</v>
      </c>
      <c r="T3448" s="10" t="str">
        <f t="shared" si="552"/>
        <v>Sem - 39</v>
      </c>
      <c r="U3448" s="10" t="str">
        <f t="shared" si="553"/>
        <v>Septembre</v>
      </c>
      <c r="V3448" s="36" t="str">
        <f t="shared" si="559"/>
        <v>2026</v>
      </c>
      <c r="W3448" s="34"/>
      <c r="X3448" s="91">
        <f t="shared" si="554"/>
        <v>0</v>
      </c>
      <c r="Y3448" s="92" t="str">
        <f>VLOOKUP('CM-CIC'!B3379,Annuaire_roster!B:F,4,0)</f>
        <v>OUAQERROUCH Nour-El Houda</v>
      </c>
      <c r="Z3448" s="37" t="s">
        <v>110</v>
      </c>
      <c r="AA3448" s="60" t="s">
        <v>39</v>
      </c>
      <c r="AB3448" s="35" t="str">
        <f t="shared" si="560"/>
        <v/>
      </c>
      <c r="AC3448" s="35" t="str">
        <f t="shared" si="561"/>
        <v/>
      </c>
      <c r="AD3448" s="35" t="str">
        <f t="shared" si="562"/>
        <v/>
      </c>
      <c r="AE3448" s="44" t="str">
        <f t="shared" si="563"/>
        <v/>
      </c>
      <c r="AF3448" s="61"/>
      <c r="AG3448" s="45"/>
    </row>
    <row r="3449" spans="1:33" x14ac:dyDescent="0.2">
      <c r="A3449" s="59">
        <f>+VLOOKUP(B3449,Annuaire_roster!B:G,5,0)</f>
        <v>1131</v>
      </c>
      <c r="B3449" s="218" t="s">
        <v>179</v>
      </c>
      <c r="C3449" s="73"/>
      <c r="D3449" s="73" t="s">
        <v>64</v>
      </c>
      <c r="E3449" s="66"/>
      <c r="F3449" s="66" t="s">
        <v>64</v>
      </c>
      <c r="G3449" s="67"/>
      <c r="H3449" s="67"/>
      <c r="I3449" s="107" t="s">
        <v>63</v>
      </c>
      <c r="J3449" s="48"/>
      <c r="K3449" s="69">
        <v>0</v>
      </c>
      <c r="L3449" s="67">
        <v>0</v>
      </c>
      <c r="M3449" s="74">
        <v>0</v>
      </c>
      <c r="N3449" s="34" t="str">
        <f t="shared" si="555"/>
        <v/>
      </c>
      <c r="O3449" s="38">
        <f t="shared" si="556"/>
        <v>0</v>
      </c>
      <c r="P3449" s="77" t="s">
        <v>94</v>
      </c>
      <c r="Q3449" s="135">
        <v>44830</v>
      </c>
      <c r="R3449" s="35">
        <f t="shared" si="557"/>
        <v>0</v>
      </c>
      <c r="S3449" s="35">
        <f t="shared" si="558"/>
        <v>0</v>
      </c>
      <c r="T3449" s="10" t="str">
        <f t="shared" si="552"/>
        <v>Sem - 39</v>
      </c>
      <c r="U3449" s="10" t="str">
        <f t="shared" si="553"/>
        <v>Septembre</v>
      </c>
      <c r="V3449" s="36" t="str">
        <f t="shared" si="559"/>
        <v>2026</v>
      </c>
      <c r="W3449" s="34"/>
      <c r="X3449" s="91">
        <f t="shared" si="554"/>
        <v>0</v>
      </c>
      <c r="Y3449" s="92" t="str">
        <f>VLOOKUP('CM-CIC'!B3380,Annuaire_roster!B:F,4,0)</f>
        <v>OUAQERROUCH Nour-El Houda</v>
      </c>
      <c r="Z3449" s="37" t="s">
        <v>110</v>
      </c>
      <c r="AA3449" s="60" t="s">
        <v>39</v>
      </c>
      <c r="AB3449" s="35" t="str">
        <f t="shared" si="560"/>
        <v/>
      </c>
      <c r="AC3449" s="35" t="str">
        <f t="shared" si="561"/>
        <v/>
      </c>
      <c r="AD3449" s="35" t="str">
        <f t="shared" si="562"/>
        <v/>
      </c>
      <c r="AE3449" s="44" t="str">
        <f t="shared" si="563"/>
        <v/>
      </c>
      <c r="AF3449" s="61"/>
      <c r="AG3449" s="45"/>
    </row>
    <row r="3450" spans="1:33" x14ac:dyDescent="0.2">
      <c r="A3450" s="59">
        <f>+VLOOKUP(B3450,Annuaire_roster!B:G,5,0)</f>
        <v>1145</v>
      </c>
      <c r="B3450" s="218" t="s">
        <v>74</v>
      </c>
      <c r="C3450" s="73"/>
      <c r="D3450" s="73" t="s">
        <v>64</v>
      </c>
      <c r="E3450" s="66"/>
      <c r="F3450" s="66" t="s">
        <v>64</v>
      </c>
      <c r="G3450" s="67"/>
      <c r="H3450" s="67"/>
      <c r="I3450" s="107" t="s">
        <v>63</v>
      </c>
      <c r="J3450" s="48"/>
      <c r="K3450" s="69">
        <v>0</v>
      </c>
      <c r="L3450" s="67">
        <v>0</v>
      </c>
      <c r="M3450" s="74">
        <v>0</v>
      </c>
      <c r="N3450" s="34" t="str">
        <f t="shared" si="555"/>
        <v/>
      </c>
      <c r="O3450" s="38">
        <f t="shared" si="556"/>
        <v>0</v>
      </c>
      <c r="P3450" s="77" t="s">
        <v>94</v>
      </c>
      <c r="Q3450" s="135">
        <v>44830</v>
      </c>
      <c r="R3450" s="35">
        <f t="shared" si="557"/>
        <v>0</v>
      </c>
      <c r="S3450" s="35">
        <f t="shared" si="558"/>
        <v>0</v>
      </c>
      <c r="T3450" s="10" t="str">
        <f t="shared" si="552"/>
        <v>Sem - 39</v>
      </c>
      <c r="U3450" s="10" t="str">
        <f t="shared" si="553"/>
        <v>Septembre</v>
      </c>
      <c r="V3450" s="36" t="str">
        <f t="shared" si="559"/>
        <v>2026</v>
      </c>
      <c r="W3450" s="34"/>
      <c r="X3450" s="91">
        <f t="shared" si="554"/>
        <v>0</v>
      </c>
      <c r="Y3450" s="92" t="str">
        <f>VLOOKUP('CM-CIC'!B3381,Annuaire_roster!B:F,4,0)</f>
        <v>OUAQERROUCH Nour-El Houda</v>
      </c>
      <c r="Z3450" s="37" t="s">
        <v>110</v>
      </c>
      <c r="AA3450" s="60" t="s">
        <v>39</v>
      </c>
      <c r="AB3450" s="35" t="str">
        <f t="shared" si="560"/>
        <v/>
      </c>
      <c r="AC3450" s="35" t="str">
        <f t="shared" si="561"/>
        <v/>
      </c>
      <c r="AD3450" s="35" t="str">
        <f t="shared" si="562"/>
        <v/>
      </c>
      <c r="AE3450" s="44" t="str">
        <f t="shared" si="563"/>
        <v/>
      </c>
      <c r="AF3450" s="61"/>
      <c r="AG3450" s="45"/>
    </row>
    <row r="3451" spans="1:33" x14ac:dyDescent="0.2">
      <c r="A3451" s="59">
        <f>+VLOOKUP(B3451,Annuaire_roster!B:G,5,0)</f>
        <v>1132</v>
      </c>
      <c r="B3451" s="218" t="s">
        <v>46</v>
      </c>
      <c r="C3451" s="73"/>
      <c r="D3451" s="73" t="s">
        <v>64</v>
      </c>
      <c r="E3451" s="66"/>
      <c r="F3451" s="66" t="s">
        <v>64</v>
      </c>
      <c r="G3451" s="67"/>
      <c r="H3451" s="67"/>
      <c r="I3451" s="107" t="s">
        <v>63</v>
      </c>
      <c r="J3451" s="48"/>
      <c r="K3451" s="69">
        <v>0</v>
      </c>
      <c r="L3451" s="67">
        <v>0</v>
      </c>
      <c r="M3451" s="74">
        <v>0</v>
      </c>
      <c r="N3451" s="34" t="str">
        <f t="shared" si="555"/>
        <v/>
      </c>
      <c r="O3451" s="38">
        <f t="shared" si="556"/>
        <v>0</v>
      </c>
      <c r="P3451" s="77" t="s">
        <v>94</v>
      </c>
      <c r="Q3451" s="135">
        <v>44830</v>
      </c>
      <c r="R3451" s="35">
        <f t="shared" si="557"/>
        <v>0</v>
      </c>
      <c r="S3451" s="35">
        <f t="shared" si="558"/>
        <v>0</v>
      </c>
      <c r="T3451" s="10" t="str">
        <f t="shared" si="552"/>
        <v>Sem - 39</v>
      </c>
      <c r="U3451" s="10" t="str">
        <f t="shared" si="553"/>
        <v>Septembre</v>
      </c>
      <c r="V3451" s="36" t="str">
        <f t="shared" si="559"/>
        <v>2026</v>
      </c>
      <c r="W3451" s="34"/>
      <c r="X3451" s="91">
        <f t="shared" si="554"/>
        <v>0</v>
      </c>
      <c r="Y3451" s="92" t="str">
        <f>VLOOKUP('CM-CIC'!B3382,Annuaire_roster!B:F,4,0)</f>
        <v>OUAQERROUCH Nour-El Houda</v>
      </c>
      <c r="Z3451" s="37" t="s">
        <v>110</v>
      </c>
      <c r="AA3451" s="60" t="s">
        <v>39</v>
      </c>
      <c r="AB3451" s="35" t="str">
        <f t="shared" si="560"/>
        <v/>
      </c>
      <c r="AC3451" s="35" t="str">
        <f t="shared" si="561"/>
        <v/>
      </c>
      <c r="AD3451" s="35" t="str">
        <f t="shared" si="562"/>
        <v/>
      </c>
      <c r="AE3451" s="44" t="str">
        <f t="shared" si="563"/>
        <v/>
      </c>
      <c r="AF3451" s="61"/>
      <c r="AG3451" s="45"/>
    </row>
    <row r="3452" spans="1:33" x14ac:dyDescent="0.2">
      <c r="A3452" s="59">
        <f>+VLOOKUP(B3452,Annuaire_roster!B:G,5,0)</f>
        <v>1170</v>
      </c>
      <c r="B3452" s="218" t="s">
        <v>68</v>
      </c>
      <c r="C3452" s="73"/>
      <c r="D3452" s="73" t="s">
        <v>64</v>
      </c>
      <c r="E3452" s="66"/>
      <c r="F3452" s="66" t="s">
        <v>64</v>
      </c>
      <c r="G3452" s="67"/>
      <c r="H3452" s="67"/>
      <c r="I3452" s="107" t="s">
        <v>63</v>
      </c>
      <c r="J3452" s="48"/>
      <c r="K3452" s="69">
        <v>0</v>
      </c>
      <c r="L3452" s="67">
        <v>0</v>
      </c>
      <c r="M3452" s="74">
        <v>0</v>
      </c>
      <c r="N3452" s="34" t="str">
        <f t="shared" si="555"/>
        <v/>
      </c>
      <c r="O3452" s="38">
        <f t="shared" si="556"/>
        <v>0</v>
      </c>
      <c r="P3452" s="77" t="s">
        <v>94</v>
      </c>
      <c r="Q3452" s="135">
        <v>44830</v>
      </c>
      <c r="R3452" s="35">
        <f t="shared" si="557"/>
        <v>0</v>
      </c>
      <c r="S3452" s="35">
        <f t="shared" si="558"/>
        <v>0</v>
      </c>
      <c r="T3452" s="10" t="str">
        <f t="shared" si="552"/>
        <v>Sem - 39</v>
      </c>
      <c r="U3452" s="10" t="str">
        <f t="shared" si="553"/>
        <v>Septembre</v>
      </c>
      <c r="V3452" s="36" t="str">
        <f t="shared" si="559"/>
        <v>2026</v>
      </c>
      <c r="W3452" s="34"/>
      <c r="X3452" s="91">
        <f t="shared" si="554"/>
        <v>0</v>
      </c>
      <c r="Y3452" s="92" t="str">
        <f>VLOOKUP('CM-CIC'!B3383,Annuaire_roster!B:F,4,0)</f>
        <v>HAOUACH Ikram</v>
      </c>
      <c r="Z3452" s="37" t="s">
        <v>110</v>
      </c>
      <c r="AA3452" s="60" t="s">
        <v>39</v>
      </c>
      <c r="AB3452" s="35" t="str">
        <f t="shared" si="560"/>
        <v/>
      </c>
      <c r="AC3452" s="35" t="str">
        <f t="shared" si="561"/>
        <v/>
      </c>
      <c r="AD3452" s="35" t="str">
        <f t="shared" si="562"/>
        <v/>
      </c>
      <c r="AE3452" s="44" t="str">
        <f t="shared" si="563"/>
        <v/>
      </c>
      <c r="AF3452" s="61"/>
      <c r="AG3452" s="45"/>
    </row>
    <row r="3453" spans="1:33" x14ac:dyDescent="0.2">
      <c r="A3453" s="59">
        <f>+VLOOKUP(B3453,Annuaire_roster!B:G,5,0)</f>
        <v>1154</v>
      </c>
      <c r="B3453" s="218" t="s">
        <v>70</v>
      </c>
      <c r="C3453" s="73"/>
      <c r="D3453" s="73" t="s">
        <v>64</v>
      </c>
      <c r="E3453" s="66"/>
      <c r="F3453" s="66" t="s">
        <v>64</v>
      </c>
      <c r="G3453" s="67"/>
      <c r="H3453" s="67"/>
      <c r="I3453" s="107" t="s">
        <v>63</v>
      </c>
      <c r="J3453" s="48"/>
      <c r="K3453" s="69">
        <v>0</v>
      </c>
      <c r="L3453" s="67">
        <v>0</v>
      </c>
      <c r="M3453" s="74">
        <v>0</v>
      </c>
      <c r="N3453" s="34" t="str">
        <f t="shared" si="555"/>
        <v/>
      </c>
      <c r="O3453" s="38">
        <f t="shared" si="556"/>
        <v>0</v>
      </c>
      <c r="P3453" s="77" t="s">
        <v>94</v>
      </c>
      <c r="Q3453" s="135">
        <v>44830</v>
      </c>
      <c r="R3453" s="35">
        <f t="shared" si="557"/>
        <v>0</v>
      </c>
      <c r="S3453" s="35">
        <f t="shared" si="558"/>
        <v>0</v>
      </c>
      <c r="T3453" s="10" t="str">
        <f t="shared" si="552"/>
        <v>Sem - 39</v>
      </c>
      <c r="U3453" s="10" t="str">
        <f t="shared" si="553"/>
        <v>Septembre</v>
      </c>
      <c r="V3453" s="36" t="str">
        <f t="shared" si="559"/>
        <v>2026</v>
      </c>
      <c r="W3453" s="34"/>
      <c r="X3453" s="91">
        <f t="shared" si="554"/>
        <v>0</v>
      </c>
      <c r="Y3453" s="92" t="str">
        <f>VLOOKUP('CM-CIC'!B3384,Annuaire_roster!B:F,4,0)</f>
        <v>OUAQERROUCH Nour-El Houda</v>
      </c>
      <c r="Z3453" s="37" t="s">
        <v>110</v>
      </c>
      <c r="AA3453" s="60" t="s">
        <v>39</v>
      </c>
      <c r="AB3453" s="35" t="str">
        <f t="shared" si="560"/>
        <v/>
      </c>
      <c r="AC3453" s="35" t="str">
        <f t="shared" si="561"/>
        <v/>
      </c>
      <c r="AD3453" s="35" t="str">
        <f t="shared" si="562"/>
        <v/>
      </c>
      <c r="AE3453" s="44" t="str">
        <f t="shared" si="563"/>
        <v/>
      </c>
      <c r="AF3453" s="61"/>
      <c r="AG3453" s="45"/>
    </row>
    <row r="3454" spans="1:33" x14ac:dyDescent="0.2">
      <c r="A3454" s="59">
        <f>+VLOOKUP(B3454,Annuaire_roster!B:G,5,0)</f>
        <v>1167</v>
      </c>
      <c r="B3454" s="218" t="s">
        <v>71</v>
      </c>
      <c r="C3454" s="73"/>
      <c r="D3454" s="73" t="s">
        <v>64</v>
      </c>
      <c r="E3454" s="66"/>
      <c r="F3454" s="66" t="s">
        <v>64</v>
      </c>
      <c r="G3454" s="67"/>
      <c r="H3454" s="67"/>
      <c r="I3454" s="107" t="s">
        <v>63</v>
      </c>
      <c r="J3454" s="48"/>
      <c r="K3454" s="69">
        <v>0</v>
      </c>
      <c r="L3454" s="67">
        <v>0</v>
      </c>
      <c r="M3454" s="74">
        <v>0</v>
      </c>
      <c r="N3454" s="34" t="str">
        <f t="shared" si="555"/>
        <v/>
      </c>
      <c r="O3454" s="38">
        <f t="shared" si="556"/>
        <v>0</v>
      </c>
      <c r="P3454" s="77" t="s">
        <v>94</v>
      </c>
      <c r="Q3454" s="135">
        <v>44830</v>
      </c>
      <c r="R3454" s="35">
        <f t="shared" si="557"/>
        <v>0</v>
      </c>
      <c r="S3454" s="35">
        <f t="shared" si="558"/>
        <v>0</v>
      </c>
      <c r="T3454" s="10" t="str">
        <f t="shared" si="552"/>
        <v>Sem - 39</v>
      </c>
      <c r="U3454" s="10" t="str">
        <f t="shared" si="553"/>
        <v>Septembre</v>
      </c>
      <c r="V3454" s="36" t="str">
        <f t="shared" si="559"/>
        <v>2026</v>
      </c>
      <c r="W3454" s="34"/>
      <c r="X3454" s="91">
        <f t="shared" si="554"/>
        <v>0</v>
      </c>
      <c r="Y3454" s="92" t="str">
        <f>VLOOKUP('CM-CIC'!B3385,Annuaire_roster!B:F,4,0)</f>
        <v>HAOUACH Ikram</v>
      </c>
      <c r="Z3454" s="37" t="s">
        <v>110</v>
      </c>
      <c r="AA3454" s="60" t="s">
        <v>39</v>
      </c>
      <c r="AB3454" s="35" t="str">
        <f t="shared" si="560"/>
        <v/>
      </c>
      <c r="AC3454" s="35" t="str">
        <f t="shared" si="561"/>
        <v/>
      </c>
      <c r="AD3454" s="35" t="str">
        <f t="shared" si="562"/>
        <v/>
      </c>
      <c r="AE3454" s="44" t="str">
        <f t="shared" si="563"/>
        <v/>
      </c>
      <c r="AF3454" s="61"/>
      <c r="AG3454" s="45"/>
    </row>
    <row r="3455" spans="1:33" x14ac:dyDescent="0.2">
      <c r="A3455" s="59">
        <f>+VLOOKUP(B3455,Annuaire_roster!B:G,5,0)</f>
        <v>1274</v>
      </c>
      <c r="B3455" s="218" t="s">
        <v>160</v>
      </c>
      <c r="C3455" s="73"/>
      <c r="D3455" s="73" t="s">
        <v>64</v>
      </c>
      <c r="E3455" s="66"/>
      <c r="F3455" s="66" t="s">
        <v>64</v>
      </c>
      <c r="G3455" s="67"/>
      <c r="H3455" s="67"/>
      <c r="I3455" s="107" t="s">
        <v>63</v>
      </c>
      <c r="J3455" s="48"/>
      <c r="K3455" s="69">
        <v>0</v>
      </c>
      <c r="L3455" s="67">
        <v>0</v>
      </c>
      <c r="M3455" s="74">
        <v>0</v>
      </c>
      <c r="N3455" s="34" t="str">
        <f t="shared" si="555"/>
        <v/>
      </c>
      <c r="O3455" s="38">
        <f t="shared" si="556"/>
        <v>0</v>
      </c>
      <c r="P3455" s="77" t="s">
        <v>94</v>
      </c>
      <c r="Q3455" s="135">
        <v>44830</v>
      </c>
      <c r="R3455" s="35">
        <f t="shared" si="557"/>
        <v>0</v>
      </c>
      <c r="S3455" s="35">
        <f t="shared" si="558"/>
        <v>0</v>
      </c>
      <c r="T3455" s="10" t="str">
        <f t="shared" si="552"/>
        <v>Sem - 39</v>
      </c>
      <c r="U3455" s="10" t="str">
        <f t="shared" si="553"/>
        <v>Septembre</v>
      </c>
      <c r="V3455" s="36" t="str">
        <f t="shared" si="559"/>
        <v>2026</v>
      </c>
      <c r="W3455" s="34"/>
      <c r="X3455" s="91">
        <f t="shared" si="554"/>
        <v>0</v>
      </c>
      <c r="Y3455" s="92" t="str">
        <f>VLOOKUP('CM-CIC'!B3386,Annuaire_roster!B:F,4,0)</f>
        <v>HAOUACH Ikram</v>
      </c>
      <c r="Z3455" s="37" t="s">
        <v>110</v>
      </c>
      <c r="AA3455" s="60" t="s">
        <v>39</v>
      </c>
      <c r="AB3455" s="35" t="str">
        <f t="shared" si="560"/>
        <v/>
      </c>
      <c r="AC3455" s="35" t="str">
        <f t="shared" si="561"/>
        <v/>
      </c>
      <c r="AD3455" s="35" t="str">
        <f t="shared" si="562"/>
        <v/>
      </c>
      <c r="AE3455" s="44" t="str">
        <f t="shared" si="563"/>
        <v/>
      </c>
      <c r="AF3455" s="61"/>
      <c r="AG3455" s="45"/>
    </row>
    <row r="3456" spans="1:33" x14ac:dyDescent="0.2">
      <c r="A3456" s="59">
        <f>+VLOOKUP(B3456,Annuaire_roster!B:G,5,0)</f>
        <v>1165</v>
      </c>
      <c r="B3456" s="218" t="s">
        <v>66</v>
      </c>
      <c r="C3456" s="73"/>
      <c r="D3456" s="73" t="s">
        <v>64</v>
      </c>
      <c r="E3456" s="66"/>
      <c r="F3456" s="66" t="s">
        <v>64</v>
      </c>
      <c r="G3456" s="67"/>
      <c r="H3456" s="67"/>
      <c r="I3456" s="107" t="s">
        <v>63</v>
      </c>
      <c r="J3456" s="48"/>
      <c r="K3456" s="69">
        <v>0</v>
      </c>
      <c r="L3456" s="67">
        <v>0</v>
      </c>
      <c r="M3456" s="74">
        <v>0</v>
      </c>
      <c r="N3456" s="34" t="str">
        <f t="shared" si="555"/>
        <v/>
      </c>
      <c r="O3456" s="38">
        <f t="shared" si="556"/>
        <v>0</v>
      </c>
      <c r="P3456" s="77" t="s">
        <v>94</v>
      </c>
      <c r="Q3456" s="135">
        <v>44830</v>
      </c>
      <c r="R3456" s="35">
        <f t="shared" si="557"/>
        <v>0</v>
      </c>
      <c r="S3456" s="35">
        <f t="shared" si="558"/>
        <v>0</v>
      </c>
      <c r="T3456" s="10" t="str">
        <f t="shared" si="552"/>
        <v>Sem - 39</v>
      </c>
      <c r="U3456" s="10" t="str">
        <f t="shared" si="553"/>
        <v>Septembre</v>
      </c>
      <c r="V3456" s="36" t="str">
        <f t="shared" si="559"/>
        <v>2026</v>
      </c>
      <c r="W3456" s="34"/>
      <c r="X3456" s="91">
        <f t="shared" si="554"/>
        <v>0</v>
      </c>
      <c r="Y3456" s="92" t="str">
        <f>VLOOKUP('CM-CIC'!B3387,Annuaire_roster!B:F,4,0)</f>
        <v>OUAQERROUCH Nour-El Houda</v>
      </c>
      <c r="Z3456" s="37" t="s">
        <v>110</v>
      </c>
      <c r="AA3456" s="60" t="s">
        <v>39</v>
      </c>
      <c r="AB3456" s="35" t="str">
        <f t="shared" si="560"/>
        <v/>
      </c>
      <c r="AC3456" s="35" t="str">
        <f t="shared" si="561"/>
        <v/>
      </c>
      <c r="AD3456" s="35" t="str">
        <f t="shared" si="562"/>
        <v/>
      </c>
      <c r="AE3456" s="44" t="str">
        <f t="shared" si="563"/>
        <v/>
      </c>
      <c r="AF3456" s="61"/>
      <c r="AG3456" s="45"/>
    </row>
    <row r="3457" spans="1:33" x14ac:dyDescent="0.2">
      <c r="A3457" s="59">
        <f>+VLOOKUP(B3457,Annuaire_roster!B:G,5,0)</f>
        <v>1396</v>
      </c>
      <c r="B3457" s="218" t="s">
        <v>143</v>
      </c>
      <c r="C3457" s="73"/>
      <c r="D3457" s="73" t="s">
        <v>64</v>
      </c>
      <c r="E3457" s="66"/>
      <c r="F3457" s="66" t="s">
        <v>64</v>
      </c>
      <c r="G3457" s="67"/>
      <c r="H3457" s="67"/>
      <c r="I3457" s="107" t="s">
        <v>63</v>
      </c>
      <c r="J3457" s="48"/>
      <c r="K3457" s="69">
        <v>0</v>
      </c>
      <c r="L3457" s="67">
        <v>0</v>
      </c>
      <c r="M3457" s="74">
        <v>0</v>
      </c>
      <c r="N3457" s="34" t="str">
        <f t="shared" si="555"/>
        <v/>
      </c>
      <c r="O3457" s="38">
        <f t="shared" si="556"/>
        <v>0</v>
      </c>
      <c r="P3457" s="77" t="s">
        <v>94</v>
      </c>
      <c r="Q3457" s="135">
        <v>44830</v>
      </c>
      <c r="R3457" s="35">
        <f t="shared" si="557"/>
        <v>0</v>
      </c>
      <c r="S3457" s="35">
        <f t="shared" si="558"/>
        <v>0</v>
      </c>
      <c r="T3457" s="10" t="str">
        <f t="shared" si="552"/>
        <v>Sem - 39</v>
      </c>
      <c r="U3457" s="10" t="str">
        <f t="shared" si="553"/>
        <v>Septembre</v>
      </c>
      <c r="V3457" s="36" t="str">
        <f t="shared" si="559"/>
        <v>2026</v>
      </c>
      <c r="W3457" s="34"/>
      <c r="X3457" s="91">
        <f t="shared" si="554"/>
        <v>0</v>
      </c>
      <c r="Y3457" s="92" t="str">
        <f>VLOOKUP('CM-CIC'!B3388,Annuaire_roster!B:F,4,0)</f>
        <v>HAOUACH Ikram</v>
      </c>
      <c r="Z3457" s="37" t="s">
        <v>110</v>
      </c>
      <c r="AA3457" s="60" t="s">
        <v>39</v>
      </c>
      <c r="AB3457" s="35" t="str">
        <f t="shared" si="560"/>
        <v/>
      </c>
      <c r="AC3457" s="35" t="str">
        <f t="shared" si="561"/>
        <v/>
      </c>
      <c r="AD3457" s="35" t="str">
        <f t="shared" si="562"/>
        <v/>
      </c>
      <c r="AE3457" s="44" t="str">
        <f t="shared" si="563"/>
        <v/>
      </c>
      <c r="AF3457" s="61"/>
      <c r="AG3457" s="45"/>
    </row>
    <row r="3458" spans="1:33" x14ac:dyDescent="0.2">
      <c r="A3458" s="59">
        <f>+VLOOKUP(B3458,Annuaire_roster!B:G,5,0)</f>
        <v>1442</v>
      </c>
      <c r="B3458" s="218" t="s">
        <v>152</v>
      </c>
      <c r="C3458" s="73"/>
      <c r="D3458" s="73" t="s">
        <v>64</v>
      </c>
      <c r="E3458" s="66"/>
      <c r="F3458" s="66" t="s">
        <v>64</v>
      </c>
      <c r="G3458" s="67"/>
      <c r="H3458" s="67"/>
      <c r="I3458" s="107" t="s">
        <v>63</v>
      </c>
      <c r="J3458" s="48"/>
      <c r="K3458" s="69">
        <v>0</v>
      </c>
      <c r="L3458" s="67">
        <v>0</v>
      </c>
      <c r="M3458" s="74">
        <v>0</v>
      </c>
      <c r="N3458" s="34" t="str">
        <f t="shared" si="555"/>
        <v/>
      </c>
      <c r="O3458" s="38">
        <f t="shared" si="556"/>
        <v>0</v>
      </c>
      <c r="P3458" s="77" t="s">
        <v>94</v>
      </c>
      <c r="Q3458" s="135">
        <v>44830</v>
      </c>
      <c r="R3458" s="35">
        <f t="shared" si="557"/>
        <v>0</v>
      </c>
      <c r="S3458" s="35">
        <f t="shared" si="558"/>
        <v>0</v>
      </c>
      <c r="T3458" s="10" t="str">
        <f t="shared" ref="T3458:T3521" si="564">"Sem - "&amp;WEEKNUM(Q3458,21)</f>
        <v>Sem - 39</v>
      </c>
      <c r="U3458" s="10" t="str">
        <f t="shared" ref="U3458:U3521" si="565">PROPER(TEXT(Q3458,"mmmm"))</f>
        <v>Septembre</v>
      </c>
      <c r="V3458" s="36" t="str">
        <f t="shared" si="559"/>
        <v>2026</v>
      </c>
      <c r="W3458" s="34"/>
      <c r="X3458" s="91">
        <f t="shared" ref="X3458:X3521" si="566">IFERROR(IF(M3458="Abs",0,IF((D3458-C3458+E3458-F3458)&lt;0.000694444444444444,0,(D3458-C3458+E3458-F3458))),0)</f>
        <v>0</v>
      </c>
      <c r="Y3458" s="92" t="str">
        <f>VLOOKUP('CM-CIC'!B3389,Annuaire_roster!B:F,4,0)</f>
        <v>HAOUACH Ikram</v>
      </c>
      <c r="Z3458" s="37" t="s">
        <v>110</v>
      </c>
      <c r="AA3458" s="60" t="s">
        <v>39</v>
      </c>
      <c r="AB3458" s="35" t="str">
        <f t="shared" si="560"/>
        <v/>
      </c>
      <c r="AC3458" s="35" t="str">
        <f t="shared" si="561"/>
        <v/>
      </c>
      <c r="AD3458" s="35" t="str">
        <f t="shared" si="562"/>
        <v/>
      </c>
      <c r="AE3458" s="44" t="str">
        <f t="shared" si="563"/>
        <v/>
      </c>
      <c r="AF3458" s="61"/>
      <c r="AG3458" s="45"/>
    </row>
    <row r="3459" spans="1:33" x14ac:dyDescent="0.2">
      <c r="A3459" s="59">
        <f>+VLOOKUP(B3459,Annuaire_roster!B:G,5,0)</f>
        <v>1444</v>
      </c>
      <c r="B3459" s="218" t="s">
        <v>153</v>
      </c>
      <c r="C3459" s="73"/>
      <c r="D3459" s="73" t="s">
        <v>64</v>
      </c>
      <c r="E3459" s="66"/>
      <c r="F3459" s="66" t="s">
        <v>64</v>
      </c>
      <c r="G3459" s="67"/>
      <c r="H3459" s="67"/>
      <c r="I3459" s="107" t="s">
        <v>63</v>
      </c>
      <c r="J3459" s="48"/>
      <c r="K3459" s="69">
        <v>0</v>
      </c>
      <c r="L3459" s="67">
        <v>0</v>
      </c>
      <c r="M3459" s="74">
        <v>0</v>
      </c>
      <c r="N3459" s="34" t="str">
        <f t="shared" si="555"/>
        <v/>
      </c>
      <c r="O3459" s="38">
        <f t="shared" si="556"/>
        <v>0</v>
      </c>
      <c r="P3459" s="77" t="s">
        <v>94</v>
      </c>
      <c r="Q3459" s="135">
        <v>44830</v>
      </c>
      <c r="R3459" s="35">
        <f t="shared" si="557"/>
        <v>0</v>
      </c>
      <c r="S3459" s="35">
        <f t="shared" si="558"/>
        <v>0</v>
      </c>
      <c r="T3459" s="10" t="str">
        <f t="shared" si="564"/>
        <v>Sem - 39</v>
      </c>
      <c r="U3459" s="10" t="str">
        <f t="shared" si="565"/>
        <v>Septembre</v>
      </c>
      <c r="V3459" s="36" t="str">
        <f t="shared" si="559"/>
        <v>2026</v>
      </c>
      <c r="W3459" s="34"/>
      <c r="X3459" s="91">
        <f t="shared" si="566"/>
        <v>0</v>
      </c>
      <c r="Y3459" s="92" t="str">
        <f>VLOOKUP('CM-CIC'!B3390,Annuaire_roster!B:F,4,0)</f>
        <v>HAOUACH Ikram</v>
      </c>
      <c r="Z3459" s="37" t="s">
        <v>110</v>
      </c>
      <c r="AA3459" s="60" t="s">
        <v>39</v>
      </c>
      <c r="AB3459" s="35" t="str">
        <f t="shared" si="560"/>
        <v/>
      </c>
      <c r="AC3459" s="35" t="str">
        <f t="shared" si="561"/>
        <v/>
      </c>
      <c r="AD3459" s="35" t="str">
        <f t="shared" si="562"/>
        <v/>
      </c>
      <c r="AE3459" s="44" t="str">
        <f t="shared" si="563"/>
        <v/>
      </c>
      <c r="AF3459" s="61"/>
      <c r="AG3459" s="45"/>
    </row>
    <row r="3460" spans="1:33" x14ac:dyDescent="0.2">
      <c r="A3460" s="59">
        <f>+VLOOKUP(B3460,Annuaire_roster!B:G,5,0)</f>
        <v>1443</v>
      </c>
      <c r="B3460" s="218" t="s">
        <v>154</v>
      </c>
      <c r="C3460" s="73"/>
      <c r="D3460" s="73" t="s">
        <v>64</v>
      </c>
      <c r="E3460" s="66"/>
      <c r="F3460" s="66" t="s">
        <v>64</v>
      </c>
      <c r="G3460" s="67"/>
      <c r="H3460" s="67"/>
      <c r="I3460" s="107" t="s">
        <v>63</v>
      </c>
      <c r="J3460" s="48"/>
      <c r="K3460" s="69">
        <v>0</v>
      </c>
      <c r="L3460" s="67">
        <v>0</v>
      </c>
      <c r="M3460" s="74">
        <v>0</v>
      </c>
      <c r="N3460" s="34" t="str">
        <f t="shared" si="555"/>
        <v/>
      </c>
      <c r="O3460" s="38">
        <f t="shared" si="556"/>
        <v>0</v>
      </c>
      <c r="P3460" s="77" t="s">
        <v>94</v>
      </c>
      <c r="Q3460" s="135">
        <v>44830</v>
      </c>
      <c r="R3460" s="35">
        <f t="shared" si="557"/>
        <v>0</v>
      </c>
      <c r="S3460" s="35">
        <f t="shared" si="558"/>
        <v>0</v>
      </c>
      <c r="T3460" s="10" t="str">
        <f t="shared" si="564"/>
        <v>Sem - 39</v>
      </c>
      <c r="U3460" s="10" t="str">
        <f t="shared" si="565"/>
        <v>Septembre</v>
      </c>
      <c r="V3460" s="36" t="str">
        <f t="shared" si="559"/>
        <v>2026</v>
      </c>
      <c r="W3460" s="34"/>
      <c r="X3460" s="91">
        <f t="shared" si="566"/>
        <v>0</v>
      </c>
      <c r="Y3460" s="92" t="str">
        <f>VLOOKUP('CM-CIC'!B3391,Annuaire_roster!B:F,4,0)</f>
        <v>HAOUACH Ikram</v>
      </c>
      <c r="Z3460" s="37" t="s">
        <v>110</v>
      </c>
      <c r="AA3460" s="60" t="s">
        <v>39</v>
      </c>
      <c r="AB3460" s="35" t="str">
        <f t="shared" si="560"/>
        <v/>
      </c>
      <c r="AC3460" s="35" t="str">
        <f t="shared" si="561"/>
        <v/>
      </c>
      <c r="AD3460" s="35" t="str">
        <f t="shared" si="562"/>
        <v/>
      </c>
      <c r="AE3460" s="44" t="str">
        <f t="shared" si="563"/>
        <v/>
      </c>
      <c r="AF3460" s="61"/>
      <c r="AG3460" s="45"/>
    </row>
    <row r="3461" spans="1:33" x14ac:dyDescent="0.2">
      <c r="A3461" s="59">
        <f>+VLOOKUP(B3461,Annuaire_roster!B:G,5,0)</f>
        <v>1485</v>
      </c>
      <c r="B3461" s="218" t="s">
        <v>178</v>
      </c>
      <c r="C3461" s="73"/>
      <c r="D3461" s="73" t="s">
        <v>64</v>
      </c>
      <c r="E3461" s="66"/>
      <c r="F3461" s="66" t="s">
        <v>64</v>
      </c>
      <c r="G3461" s="67"/>
      <c r="H3461" s="67"/>
      <c r="I3461" s="107" t="s">
        <v>63</v>
      </c>
      <c r="J3461" s="48"/>
      <c r="K3461" s="69">
        <v>0</v>
      </c>
      <c r="L3461" s="67">
        <v>0</v>
      </c>
      <c r="M3461" s="74">
        <v>0</v>
      </c>
      <c r="N3461" s="34" t="str">
        <f t="shared" si="555"/>
        <v/>
      </c>
      <c r="O3461" s="38">
        <f t="shared" si="556"/>
        <v>0</v>
      </c>
      <c r="P3461" s="77" t="s">
        <v>94</v>
      </c>
      <c r="Q3461" s="135">
        <v>44830</v>
      </c>
      <c r="R3461" s="35">
        <f t="shared" si="557"/>
        <v>0</v>
      </c>
      <c r="S3461" s="35">
        <f t="shared" si="558"/>
        <v>0</v>
      </c>
      <c r="T3461" s="10" t="str">
        <f t="shared" si="564"/>
        <v>Sem - 39</v>
      </c>
      <c r="U3461" s="10" t="str">
        <f t="shared" si="565"/>
        <v>Septembre</v>
      </c>
      <c r="V3461" s="36" t="str">
        <f t="shared" si="559"/>
        <v>2026</v>
      </c>
      <c r="W3461" s="34"/>
      <c r="X3461" s="91">
        <f t="shared" si="566"/>
        <v>0</v>
      </c>
      <c r="Y3461" s="92" t="str">
        <f>VLOOKUP('CM-CIC'!B3392,Annuaire_roster!B:F,4,0)</f>
        <v>HAOUACH Ikram</v>
      </c>
      <c r="Z3461" s="37" t="s">
        <v>110</v>
      </c>
      <c r="AA3461" s="60" t="s">
        <v>39</v>
      </c>
      <c r="AB3461" s="35" t="str">
        <f t="shared" si="560"/>
        <v/>
      </c>
      <c r="AC3461" s="35" t="str">
        <f t="shared" si="561"/>
        <v/>
      </c>
      <c r="AD3461" s="35" t="str">
        <f t="shared" si="562"/>
        <v/>
      </c>
      <c r="AE3461" s="44" t="str">
        <f t="shared" si="563"/>
        <v/>
      </c>
      <c r="AF3461" s="61"/>
      <c r="AG3461" s="45"/>
    </row>
    <row r="3462" spans="1:33" x14ac:dyDescent="0.2">
      <c r="A3462" s="59">
        <f>+VLOOKUP(B3462,Annuaire_roster!B:G,5,0)</f>
        <v>1499</v>
      </c>
      <c r="B3462" s="218" t="s">
        <v>162</v>
      </c>
      <c r="C3462" s="73"/>
      <c r="D3462" s="73" t="s">
        <v>64</v>
      </c>
      <c r="E3462" s="66"/>
      <c r="F3462" s="66" t="s">
        <v>64</v>
      </c>
      <c r="G3462" s="67"/>
      <c r="H3462" s="67"/>
      <c r="I3462" s="107" t="s">
        <v>63</v>
      </c>
      <c r="J3462" s="48"/>
      <c r="K3462" s="69">
        <v>0</v>
      </c>
      <c r="L3462" s="67">
        <v>0</v>
      </c>
      <c r="M3462" s="74">
        <v>0</v>
      </c>
      <c r="N3462" s="34" t="str">
        <f t="shared" si="555"/>
        <v/>
      </c>
      <c r="O3462" s="38">
        <f t="shared" si="556"/>
        <v>0</v>
      </c>
      <c r="P3462" s="77" t="s">
        <v>94</v>
      </c>
      <c r="Q3462" s="135">
        <v>44830</v>
      </c>
      <c r="R3462" s="35">
        <f t="shared" si="557"/>
        <v>0</v>
      </c>
      <c r="S3462" s="35">
        <f t="shared" si="558"/>
        <v>0</v>
      </c>
      <c r="T3462" s="10" t="str">
        <f t="shared" si="564"/>
        <v>Sem - 39</v>
      </c>
      <c r="U3462" s="10" t="str">
        <f t="shared" si="565"/>
        <v>Septembre</v>
      </c>
      <c r="V3462" s="36" t="str">
        <f t="shared" si="559"/>
        <v>2026</v>
      </c>
      <c r="W3462" s="34"/>
      <c r="X3462" s="91">
        <f t="shared" si="566"/>
        <v>0</v>
      </c>
      <c r="Y3462" s="92" t="str">
        <f>VLOOKUP('CM-CIC'!B3393,Annuaire_roster!B:F,4,0)</f>
        <v>OUAQERROUCH Nour-El Houda</v>
      </c>
      <c r="Z3462" s="37" t="s">
        <v>110</v>
      </c>
      <c r="AA3462" s="60" t="s">
        <v>39</v>
      </c>
      <c r="AB3462" s="35" t="str">
        <f t="shared" si="560"/>
        <v/>
      </c>
      <c r="AC3462" s="35" t="str">
        <f t="shared" si="561"/>
        <v/>
      </c>
      <c r="AD3462" s="35" t="str">
        <f t="shared" si="562"/>
        <v/>
      </c>
      <c r="AE3462" s="44" t="str">
        <f t="shared" si="563"/>
        <v/>
      </c>
      <c r="AF3462" s="61"/>
      <c r="AG3462" s="45"/>
    </row>
    <row r="3463" spans="1:33" x14ac:dyDescent="0.2">
      <c r="A3463" s="59">
        <f>+VLOOKUP(B3463,Annuaire_roster!B:G,5,0)</f>
        <v>1463</v>
      </c>
      <c r="B3463" s="218" t="s">
        <v>163</v>
      </c>
      <c r="C3463" s="73"/>
      <c r="D3463" s="73" t="s">
        <v>64</v>
      </c>
      <c r="E3463" s="66"/>
      <c r="F3463" s="66" t="s">
        <v>64</v>
      </c>
      <c r="G3463" s="67"/>
      <c r="H3463" s="67"/>
      <c r="I3463" s="107" t="s">
        <v>63</v>
      </c>
      <c r="J3463" s="48"/>
      <c r="K3463" s="69">
        <v>0</v>
      </c>
      <c r="L3463" s="67">
        <v>0</v>
      </c>
      <c r="M3463" s="74">
        <v>0</v>
      </c>
      <c r="N3463" s="34" t="str">
        <f t="shared" si="555"/>
        <v/>
      </c>
      <c r="O3463" s="38">
        <f t="shared" si="556"/>
        <v>0</v>
      </c>
      <c r="P3463" s="77" t="s">
        <v>94</v>
      </c>
      <c r="Q3463" s="135">
        <v>44830</v>
      </c>
      <c r="R3463" s="35">
        <f t="shared" si="557"/>
        <v>0</v>
      </c>
      <c r="S3463" s="35">
        <f t="shared" si="558"/>
        <v>0</v>
      </c>
      <c r="T3463" s="10" t="str">
        <f t="shared" si="564"/>
        <v>Sem - 39</v>
      </c>
      <c r="U3463" s="10" t="str">
        <f t="shared" si="565"/>
        <v>Septembre</v>
      </c>
      <c r="V3463" s="36" t="str">
        <f t="shared" si="559"/>
        <v>2026</v>
      </c>
      <c r="W3463" s="34"/>
      <c r="X3463" s="91">
        <f t="shared" si="566"/>
        <v>0</v>
      </c>
      <c r="Y3463" s="92" t="str">
        <f>VLOOKUP('CM-CIC'!B3394,Annuaire_roster!B:F,4,0)</f>
        <v>OUAQERROUCH Nour-El Houda</v>
      </c>
      <c r="Z3463" s="37" t="s">
        <v>110</v>
      </c>
      <c r="AA3463" s="60" t="s">
        <v>39</v>
      </c>
      <c r="AB3463" s="35" t="str">
        <f t="shared" si="560"/>
        <v/>
      </c>
      <c r="AC3463" s="35" t="str">
        <f t="shared" si="561"/>
        <v/>
      </c>
      <c r="AD3463" s="35" t="str">
        <f t="shared" si="562"/>
        <v/>
      </c>
      <c r="AE3463" s="44" t="str">
        <f t="shared" si="563"/>
        <v/>
      </c>
      <c r="AF3463" s="61"/>
      <c r="AG3463" s="45"/>
    </row>
    <row r="3464" spans="1:33" x14ac:dyDescent="0.2">
      <c r="A3464" s="59">
        <f>+VLOOKUP(B3464,Annuaire_roster!B:G,5,0)</f>
        <v>1469</v>
      </c>
      <c r="B3464" s="218" t="s">
        <v>177</v>
      </c>
      <c r="C3464" s="73"/>
      <c r="D3464" s="73" t="s">
        <v>64</v>
      </c>
      <c r="E3464" s="66"/>
      <c r="F3464" s="66" t="s">
        <v>64</v>
      </c>
      <c r="G3464" s="67"/>
      <c r="H3464" s="67"/>
      <c r="I3464" s="107" t="s">
        <v>63</v>
      </c>
      <c r="J3464" s="48"/>
      <c r="K3464" s="69">
        <v>0</v>
      </c>
      <c r="L3464" s="67">
        <v>0</v>
      </c>
      <c r="M3464" s="74">
        <v>0</v>
      </c>
      <c r="N3464" s="34" t="str">
        <f t="shared" si="555"/>
        <v/>
      </c>
      <c r="O3464" s="38">
        <f t="shared" si="556"/>
        <v>0</v>
      </c>
      <c r="P3464" s="77" t="s">
        <v>94</v>
      </c>
      <c r="Q3464" s="135">
        <v>44830</v>
      </c>
      <c r="R3464" s="35">
        <f t="shared" si="557"/>
        <v>0</v>
      </c>
      <c r="S3464" s="35">
        <f t="shared" si="558"/>
        <v>0</v>
      </c>
      <c r="T3464" s="10" t="str">
        <f t="shared" si="564"/>
        <v>Sem - 39</v>
      </c>
      <c r="U3464" s="10" t="str">
        <f t="shared" si="565"/>
        <v>Septembre</v>
      </c>
      <c r="V3464" s="36" t="str">
        <f t="shared" si="559"/>
        <v>2026</v>
      </c>
      <c r="W3464" s="34"/>
      <c r="X3464" s="91">
        <f t="shared" si="566"/>
        <v>0</v>
      </c>
      <c r="Y3464" s="92" t="str">
        <f>VLOOKUP('CM-CIC'!B3395,Annuaire_roster!B:F,4,0)</f>
        <v>HAOUACH Ikram</v>
      </c>
      <c r="Z3464" s="37" t="s">
        <v>110</v>
      </c>
      <c r="AA3464" s="60" t="s">
        <v>39</v>
      </c>
      <c r="AB3464" s="35" t="str">
        <f t="shared" si="560"/>
        <v/>
      </c>
      <c r="AC3464" s="35" t="str">
        <f t="shared" si="561"/>
        <v/>
      </c>
      <c r="AD3464" s="35" t="str">
        <f t="shared" si="562"/>
        <v/>
      </c>
      <c r="AE3464" s="44" t="str">
        <f t="shared" si="563"/>
        <v/>
      </c>
      <c r="AF3464" s="61"/>
      <c r="AG3464" s="45"/>
    </row>
    <row r="3465" spans="1:33" x14ac:dyDescent="0.2">
      <c r="A3465" s="59">
        <f>+VLOOKUP(B3465,Annuaire_roster!B:G,5,0)</f>
        <v>1498</v>
      </c>
      <c r="B3465" s="218" t="s">
        <v>180</v>
      </c>
      <c r="C3465" s="73"/>
      <c r="D3465" s="73" t="s">
        <v>64</v>
      </c>
      <c r="E3465" s="66"/>
      <c r="F3465" s="66" t="s">
        <v>64</v>
      </c>
      <c r="G3465" s="67"/>
      <c r="H3465" s="67"/>
      <c r="I3465" s="107" t="s">
        <v>63</v>
      </c>
      <c r="J3465" s="48"/>
      <c r="K3465" s="69">
        <v>0</v>
      </c>
      <c r="L3465" s="67">
        <v>0</v>
      </c>
      <c r="M3465" s="74">
        <v>0</v>
      </c>
      <c r="N3465" s="34" t="str">
        <f t="shared" si="555"/>
        <v/>
      </c>
      <c r="O3465" s="38">
        <f t="shared" si="556"/>
        <v>0</v>
      </c>
      <c r="P3465" s="77" t="s">
        <v>94</v>
      </c>
      <c r="Q3465" s="135">
        <v>44830</v>
      </c>
      <c r="R3465" s="35">
        <f t="shared" si="557"/>
        <v>0</v>
      </c>
      <c r="S3465" s="35">
        <f t="shared" si="558"/>
        <v>0</v>
      </c>
      <c r="T3465" s="10" t="str">
        <f t="shared" si="564"/>
        <v>Sem - 39</v>
      </c>
      <c r="U3465" s="10" t="str">
        <f t="shared" si="565"/>
        <v>Septembre</v>
      </c>
      <c r="V3465" s="36" t="str">
        <f t="shared" si="559"/>
        <v>2026</v>
      </c>
      <c r="W3465" s="34"/>
      <c r="X3465" s="91">
        <f t="shared" si="566"/>
        <v>0</v>
      </c>
      <c r="Y3465" s="92" t="str">
        <f>VLOOKUP('CM-CIC'!B3396,Annuaire_roster!B:F,4,0)</f>
        <v>HAOUACH Ikram</v>
      </c>
      <c r="Z3465" s="37" t="s">
        <v>110</v>
      </c>
      <c r="AA3465" s="60" t="s">
        <v>39</v>
      </c>
      <c r="AB3465" s="35" t="str">
        <f t="shared" si="560"/>
        <v/>
      </c>
      <c r="AC3465" s="35" t="str">
        <f t="shared" si="561"/>
        <v/>
      </c>
      <c r="AD3465" s="35" t="str">
        <f t="shared" si="562"/>
        <v/>
      </c>
      <c r="AE3465" s="44" t="str">
        <f t="shared" si="563"/>
        <v/>
      </c>
      <c r="AF3465" s="61"/>
      <c r="AG3465" s="45"/>
    </row>
    <row r="3466" spans="1:33" x14ac:dyDescent="0.2">
      <c r="A3466" s="59">
        <f>+VLOOKUP(B3466,Annuaire_roster!B:G,5,0)</f>
        <v>1388</v>
      </c>
      <c r="B3466" s="218" t="s">
        <v>125</v>
      </c>
      <c r="C3466" s="73"/>
      <c r="D3466" s="73" t="s">
        <v>64</v>
      </c>
      <c r="E3466" s="66"/>
      <c r="F3466" s="66" t="s">
        <v>64</v>
      </c>
      <c r="G3466" s="67"/>
      <c r="H3466" s="67"/>
      <c r="I3466" s="107" t="s">
        <v>63</v>
      </c>
      <c r="J3466" s="48"/>
      <c r="K3466" s="69">
        <v>0</v>
      </c>
      <c r="L3466" s="67">
        <v>0</v>
      </c>
      <c r="M3466" s="74">
        <v>0</v>
      </c>
      <c r="N3466" s="34" t="str">
        <f t="shared" si="555"/>
        <v/>
      </c>
      <c r="O3466" s="38">
        <f t="shared" si="556"/>
        <v>0</v>
      </c>
      <c r="P3466" s="77" t="s">
        <v>94</v>
      </c>
      <c r="Q3466" s="135">
        <v>44830</v>
      </c>
      <c r="R3466" s="35">
        <f t="shared" si="557"/>
        <v>0</v>
      </c>
      <c r="S3466" s="35">
        <f t="shared" si="558"/>
        <v>0</v>
      </c>
      <c r="T3466" s="10" t="str">
        <f t="shared" si="564"/>
        <v>Sem - 39</v>
      </c>
      <c r="U3466" s="10" t="str">
        <f t="shared" si="565"/>
        <v>Septembre</v>
      </c>
      <c r="V3466" s="36" t="str">
        <f t="shared" si="559"/>
        <v>2026</v>
      </c>
      <c r="W3466" s="34"/>
      <c r="X3466" s="91">
        <f t="shared" si="566"/>
        <v>0</v>
      </c>
      <c r="Y3466" s="92" t="str">
        <f>VLOOKUP('CM-CIC'!B3397,Annuaire_roster!B:F,4,0)</f>
        <v>OUAQERROUCH Nour-El Houda</v>
      </c>
      <c r="Z3466" s="37" t="s">
        <v>110</v>
      </c>
      <c r="AA3466" s="60" t="s">
        <v>39</v>
      </c>
      <c r="AB3466" s="35" t="str">
        <f t="shared" si="560"/>
        <v/>
      </c>
      <c r="AC3466" s="35" t="str">
        <f t="shared" si="561"/>
        <v/>
      </c>
      <c r="AD3466" s="35" t="str">
        <f t="shared" si="562"/>
        <v/>
      </c>
      <c r="AE3466" s="44" t="str">
        <f t="shared" si="563"/>
        <v/>
      </c>
      <c r="AF3466" s="61"/>
      <c r="AG3466" s="45"/>
    </row>
    <row r="3467" spans="1:33" x14ac:dyDescent="0.2">
      <c r="A3467" s="59">
        <f>+VLOOKUP(B3467,Annuaire_roster!B:G,5,0)</f>
        <v>742</v>
      </c>
      <c r="B3467" s="218" t="s">
        <v>100</v>
      </c>
      <c r="C3467" s="73">
        <v>0.25</v>
      </c>
      <c r="D3467" s="73">
        <v>0.25</v>
      </c>
      <c r="E3467" s="71">
        <v>0.66666666666666663</v>
      </c>
      <c r="F3467" s="66">
        <v>0.66666666666666663</v>
      </c>
      <c r="G3467" s="67"/>
      <c r="H3467" s="67"/>
      <c r="I3467" s="107" t="s">
        <v>63</v>
      </c>
      <c r="J3467" s="48"/>
      <c r="K3467" s="69">
        <v>0</v>
      </c>
      <c r="L3467" s="67">
        <v>0</v>
      </c>
      <c r="M3467" s="74">
        <v>0</v>
      </c>
      <c r="N3467" s="34">
        <f t="shared" si="555"/>
        <v>0.37499999999999994</v>
      </c>
      <c r="O3467" s="38">
        <f t="shared" si="556"/>
        <v>0.37499999999999994</v>
      </c>
      <c r="P3467" s="77" t="s">
        <v>94</v>
      </c>
      <c r="Q3467" s="135">
        <v>44831</v>
      </c>
      <c r="R3467" s="35">
        <f t="shared" si="557"/>
        <v>0</v>
      </c>
      <c r="S3467" s="35">
        <f t="shared" si="558"/>
        <v>0</v>
      </c>
      <c r="T3467" s="10" t="str">
        <f t="shared" si="564"/>
        <v>Sem - 40</v>
      </c>
      <c r="U3467" s="10" t="str">
        <f t="shared" si="565"/>
        <v>Septembre</v>
      </c>
      <c r="V3467" s="36" t="str">
        <f t="shared" si="559"/>
        <v>2026</v>
      </c>
      <c r="W3467" s="34"/>
      <c r="X3467" s="91">
        <f t="shared" si="566"/>
        <v>0</v>
      </c>
      <c r="Y3467" s="92" t="str">
        <f>VLOOKUP('CM-CIC'!B3398,Annuaire_roster!B:F,4,0)</f>
        <v>OUAQERROUCH Nour-El Houda</v>
      </c>
      <c r="Z3467" s="37" t="s">
        <v>110</v>
      </c>
      <c r="AA3467" s="60" t="s">
        <v>39</v>
      </c>
      <c r="AB3467" s="35" t="str">
        <f t="shared" si="560"/>
        <v/>
      </c>
      <c r="AC3467" s="35" t="str">
        <f t="shared" si="561"/>
        <v/>
      </c>
      <c r="AD3467" s="35" t="str">
        <f t="shared" si="562"/>
        <v/>
      </c>
      <c r="AE3467" s="44" t="str">
        <f t="shared" si="563"/>
        <v/>
      </c>
      <c r="AF3467" s="61"/>
      <c r="AG3467" s="45"/>
    </row>
    <row r="3468" spans="1:33" x14ac:dyDescent="0.2">
      <c r="A3468" s="59">
        <f>+VLOOKUP(B3468,Annuaire_roster!B:G,5,0)</f>
        <v>1170</v>
      </c>
      <c r="B3468" s="218" t="s">
        <v>68</v>
      </c>
      <c r="C3468" s="73">
        <v>0.24583333333333332</v>
      </c>
      <c r="D3468" s="73">
        <v>0.25</v>
      </c>
      <c r="E3468" s="66">
        <v>0.66666666666666663</v>
      </c>
      <c r="F3468" s="66">
        <v>0.66666666666666663</v>
      </c>
      <c r="G3468" s="67"/>
      <c r="H3468" s="67"/>
      <c r="I3468" s="107" t="s">
        <v>63</v>
      </c>
      <c r="J3468" s="48"/>
      <c r="K3468" s="69">
        <v>0</v>
      </c>
      <c r="L3468" s="67">
        <v>0</v>
      </c>
      <c r="M3468" s="74">
        <v>0</v>
      </c>
      <c r="N3468" s="34">
        <f t="shared" si="555"/>
        <v>0.37499999999999994</v>
      </c>
      <c r="O3468" s="38">
        <f t="shared" si="556"/>
        <v>0.37499999999999994</v>
      </c>
      <c r="P3468" s="77" t="s">
        <v>94</v>
      </c>
      <c r="Q3468" s="135">
        <v>44831</v>
      </c>
      <c r="R3468" s="35">
        <f t="shared" si="557"/>
        <v>0</v>
      </c>
      <c r="S3468" s="35">
        <f t="shared" si="558"/>
        <v>0</v>
      </c>
      <c r="T3468" s="10" t="str">
        <f t="shared" si="564"/>
        <v>Sem - 40</v>
      </c>
      <c r="U3468" s="10" t="str">
        <f t="shared" si="565"/>
        <v>Septembre</v>
      </c>
      <c r="V3468" s="36" t="str">
        <f t="shared" si="559"/>
        <v>2026</v>
      </c>
      <c r="W3468" s="34"/>
      <c r="X3468" s="91">
        <f t="shared" si="566"/>
        <v>4.1666666666666519E-3</v>
      </c>
      <c r="Y3468" s="92" t="str">
        <f>VLOOKUP('CM-CIC'!B3399,Annuaire_roster!B:F,4,0)</f>
        <v>HAOUACH Ikram</v>
      </c>
      <c r="Z3468" s="37" t="s">
        <v>110</v>
      </c>
      <c r="AA3468" s="60" t="s">
        <v>39</v>
      </c>
      <c r="AB3468" s="35" t="str">
        <f t="shared" si="560"/>
        <v/>
      </c>
      <c r="AC3468" s="35" t="str">
        <f t="shared" si="561"/>
        <v/>
      </c>
      <c r="AD3468" s="35" t="str">
        <f t="shared" si="562"/>
        <v/>
      </c>
      <c r="AE3468" s="44" t="str">
        <f t="shared" si="563"/>
        <v/>
      </c>
      <c r="AF3468" s="61"/>
      <c r="AG3468" s="45"/>
    </row>
    <row r="3469" spans="1:33" x14ac:dyDescent="0.2">
      <c r="A3469" s="59">
        <f>+VLOOKUP(B3469,Annuaire_roster!B:G,5,0)</f>
        <v>1397</v>
      </c>
      <c r="B3469" s="218" t="s">
        <v>145</v>
      </c>
      <c r="C3469" s="73">
        <v>0.25</v>
      </c>
      <c r="D3469" s="73">
        <v>0.25</v>
      </c>
      <c r="E3469" s="66">
        <v>0.66666666666666663</v>
      </c>
      <c r="F3469" s="66">
        <v>0.66666666666666663</v>
      </c>
      <c r="G3469" s="67"/>
      <c r="H3469" s="67"/>
      <c r="I3469" s="107" t="s">
        <v>63</v>
      </c>
      <c r="J3469" s="48"/>
      <c r="K3469" s="69">
        <v>0</v>
      </c>
      <c r="L3469" s="67">
        <v>0</v>
      </c>
      <c r="M3469" s="74">
        <v>0</v>
      </c>
      <c r="N3469" s="34">
        <f t="shared" si="555"/>
        <v>0.37499999999999994</v>
      </c>
      <c r="O3469" s="38">
        <f t="shared" si="556"/>
        <v>0.37499999999999994</v>
      </c>
      <c r="P3469" s="77" t="s">
        <v>94</v>
      </c>
      <c r="Q3469" s="135">
        <v>44831</v>
      </c>
      <c r="R3469" s="35">
        <f t="shared" si="557"/>
        <v>0</v>
      </c>
      <c r="S3469" s="35">
        <f t="shared" si="558"/>
        <v>0</v>
      </c>
      <c r="T3469" s="10" t="str">
        <f t="shared" si="564"/>
        <v>Sem - 40</v>
      </c>
      <c r="U3469" s="10" t="str">
        <f t="shared" si="565"/>
        <v>Septembre</v>
      </c>
      <c r="V3469" s="36" t="str">
        <f t="shared" si="559"/>
        <v>2026</v>
      </c>
      <c r="W3469" s="34"/>
      <c r="X3469" s="91">
        <f t="shared" si="566"/>
        <v>0</v>
      </c>
      <c r="Y3469" s="92" t="str">
        <f>VLOOKUP('CM-CIC'!B3400,Annuaire_roster!B:F,4,0)</f>
        <v>OUAQERROUCH Nour-El Houda</v>
      </c>
      <c r="Z3469" s="37" t="s">
        <v>110</v>
      </c>
      <c r="AA3469" s="60" t="s">
        <v>39</v>
      </c>
      <c r="AB3469" s="35" t="str">
        <f t="shared" si="560"/>
        <v/>
      </c>
      <c r="AC3469" s="35" t="str">
        <f t="shared" si="561"/>
        <v/>
      </c>
      <c r="AD3469" s="35" t="str">
        <f t="shared" si="562"/>
        <v/>
      </c>
      <c r="AE3469" s="44" t="str">
        <f t="shared" si="563"/>
        <v/>
      </c>
      <c r="AF3469" s="61"/>
      <c r="AG3469" s="45"/>
    </row>
    <row r="3470" spans="1:33" x14ac:dyDescent="0.2">
      <c r="A3470" s="59">
        <f>+VLOOKUP(B3470,Annuaire_roster!B:G,5,0)</f>
        <v>1442</v>
      </c>
      <c r="B3470" s="218" t="s">
        <v>152</v>
      </c>
      <c r="C3470" s="73">
        <v>0.24652777777777779</v>
      </c>
      <c r="D3470" s="73">
        <v>0.25</v>
      </c>
      <c r="E3470" s="66">
        <v>0.66666666666666663</v>
      </c>
      <c r="F3470" s="66">
        <v>0.66666666666666663</v>
      </c>
      <c r="G3470" s="67"/>
      <c r="H3470" s="67"/>
      <c r="I3470" s="107" t="s">
        <v>63</v>
      </c>
      <c r="J3470" s="67"/>
      <c r="K3470" s="69">
        <v>0</v>
      </c>
      <c r="L3470" s="67">
        <v>0</v>
      </c>
      <c r="M3470" s="74">
        <v>0</v>
      </c>
      <c r="N3470" s="34">
        <f t="shared" si="555"/>
        <v>0.37499999999999994</v>
      </c>
      <c r="O3470" s="38">
        <f t="shared" si="556"/>
        <v>0.37499999999999994</v>
      </c>
      <c r="P3470" s="77" t="s">
        <v>94</v>
      </c>
      <c r="Q3470" s="135">
        <v>44831</v>
      </c>
      <c r="R3470" s="35">
        <f t="shared" si="557"/>
        <v>0</v>
      </c>
      <c r="S3470" s="35">
        <f t="shared" si="558"/>
        <v>0</v>
      </c>
      <c r="T3470" s="10" t="str">
        <f t="shared" si="564"/>
        <v>Sem - 40</v>
      </c>
      <c r="U3470" s="10" t="str">
        <f t="shared" si="565"/>
        <v>Septembre</v>
      </c>
      <c r="V3470" s="36" t="str">
        <f t="shared" si="559"/>
        <v>2026</v>
      </c>
      <c r="W3470" s="34"/>
      <c r="X3470" s="91">
        <f t="shared" si="566"/>
        <v>3.4722222222222099E-3</v>
      </c>
      <c r="Y3470" s="92" t="str">
        <f>VLOOKUP('CM-CIC'!B3401,Annuaire_roster!B:F,4,0)</f>
        <v>OUAQERROUCH Nour-El Houda</v>
      </c>
      <c r="Z3470" s="37" t="s">
        <v>110</v>
      </c>
      <c r="AA3470" s="60" t="s">
        <v>39</v>
      </c>
      <c r="AB3470" s="35" t="str">
        <f t="shared" si="560"/>
        <v/>
      </c>
      <c r="AC3470" s="35" t="str">
        <f t="shared" si="561"/>
        <v/>
      </c>
      <c r="AD3470" s="35" t="str">
        <f t="shared" si="562"/>
        <v/>
      </c>
      <c r="AE3470" s="44" t="str">
        <f t="shared" si="563"/>
        <v/>
      </c>
      <c r="AF3470" s="61"/>
      <c r="AG3470" s="45"/>
    </row>
    <row r="3471" spans="1:33" x14ac:dyDescent="0.2">
      <c r="A3471" s="59">
        <f>+VLOOKUP(B3471,Annuaire_roster!B:G,5,0)</f>
        <v>397</v>
      </c>
      <c r="B3471" s="218" t="s">
        <v>183</v>
      </c>
      <c r="C3471" s="73">
        <v>0.34236111111111112</v>
      </c>
      <c r="D3471" s="73">
        <v>0.33333333333333331</v>
      </c>
      <c r="E3471" s="66">
        <v>0.75</v>
      </c>
      <c r="F3471" s="66">
        <v>0.75</v>
      </c>
      <c r="G3471" s="67"/>
      <c r="H3471" s="67"/>
      <c r="I3471" s="108"/>
      <c r="J3471" s="48"/>
      <c r="K3471" s="69"/>
      <c r="L3471" s="67">
        <v>0</v>
      </c>
      <c r="M3471" s="74">
        <v>0</v>
      </c>
      <c r="N3471" s="34">
        <f t="shared" si="555"/>
        <v>0.375</v>
      </c>
      <c r="O3471" s="38">
        <f t="shared" si="556"/>
        <v>0.375</v>
      </c>
      <c r="P3471" s="77" t="s">
        <v>94</v>
      </c>
      <c r="Q3471" s="135">
        <v>44831</v>
      </c>
      <c r="R3471" s="35">
        <f t="shared" si="557"/>
        <v>0</v>
      </c>
      <c r="S3471" s="35">
        <f t="shared" si="558"/>
        <v>0</v>
      </c>
      <c r="T3471" s="10" t="str">
        <f t="shared" si="564"/>
        <v>Sem - 40</v>
      </c>
      <c r="U3471" s="10" t="str">
        <f t="shared" si="565"/>
        <v>Septembre</v>
      </c>
      <c r="V3471" s="36" t="str">
        <f t="shared" si="559"/>
        <v>2026</v>
      </c>
      <c r="W3471" s="34"/>
      <c r="X3471" s="91">
        <f t="shared" si="566"/>
        <v>0</v>
      </c>
      <c r="Y3471" s="92" t="str">
        <f>VLOOKUP('CM-CIC'!B3402,Annuaire_roster!B:F,4,0)</f>
        <v>OUAQERROUCH Nour-El Houda</v>
      </c>
      <c r="Z3471" s="37" t="s">
        <v>110</v>
      </c>
      <c r="AA3471" s="60" t="s">
        <v>39</v>
      </c>
      <c r="AB3471" s="35" t="str">
        <f t="shared" si="560"/>
        <v/>
      </c>
      <c r="AC3471" s="35" t="str">
        <f t="shared" si="561"/>
        <v/>
      </c>
      <c r="AD3471" s="35" t="str">
        <f t="shared" si="562"/>
        <v/>
      </c>
      <c r="AE3471" s="44" t="str">
        <f t="shared" si="563"/>
        <v/>
      </c>
      <c r="AF3471" s="61"/>
      <c r="AG3471" s="45"/>
    </row>
    <row r="3472" spans="1:33" x14ac:dyDescent="0.2">
      <c r="A3472" s="59">
        <f>+VLOOKUP(B3472,Annuaire_roster!B:G,5,0)</f>
        <v>364</v>
      </c>
      <c r="B3472" s="218" t="s">
        <v>184</v>
      </c>
      <c r="C3472" s="73">
        <v>0.33055555555555555</v>
      </c>
      <c r="D3472" s="73">
        <v>0.33333333333333331</v>
      </c>
      <c r="E3472" s="66">
        <v>0.75</v>
      </c>
      <c r="F3472" s="66">
        <v>0.75</v>
      </c>
      <c r="G3472" s="67"/>
      <c r="H3472" s="67"/>
      <c r="I3472" s="107" t="s">
        <v>63</v>
      </c>
      <c r="J3472" s="67"/>
      <c r="K3472" s="69">
        <v>0</v>
      </c>
      <c r="L3472" s="67">
        <v>0</v>
      </c>
      <c r="M3472" s="74">
        <v>0</v>
      </c>
      <c r="N3472" s="34">
        <f t="shared" si="555"/>
        <v>0.375</v>
      </c>
      <c r="O3472" s="38">
        <f t="shared" si="556"/>
        <v>0.375</v>
      </c>
      <c r="P3472" s="77" t="s">
        <v>94</v>
      </c>
      <c r="Q3472" s="153">
        <v>44831</v>
      </c>
      <c r="R3472" s="35">
        <f t="shared" si="557"/>
        <v>0</v>
      </c>
      <c r="S3472" s="35">
        <f t="shared" si="558"/>
        <v>0</v>
      </c>
      <c r="T3472" s="10" t="str">
        <f t="shared" si="564"/>
        <v>Sem - 40</v>
      </c>
      <c r="U3472" s="10" t="str">
        <f t="shared" si="565"/>
        <v>Septembre</v>
      </c>
      <c r="V3472" s="36" t="str">
        <f t="shared" si="559"/>
        <v>2026</v>
      </c>
      <c r="W3472" s="34"/>
      <c r="X3472" s="91">
        <f t="shared" si="566"/>
        <v>2.7777777777777679E-3</v>
      </c>
      <c r="Y3472" s="92" t="str">
        <f>VLOOKUP('CM-CIC'!B3403,Annuaire_roster!B:F,4,0)</f>
        <v>OUAQERROUCH Nour-El Houda</v>
      </c>
      <c r="Z3472" s="37" t="s">
        <v>110</v>
      </c>
      <c r="AA3472" s="60" t="s">
        <v>39</v>
      </c>
      <c r="AB3472" s="35" t="str">
        <f t="shared" si="560"/>
        <v/>
      </c>
      <c r="AC3472" s="35" t="str">
        <f t="shared" si="561"/>
        <v/>
      </c>
      <c r="AD3472" s="35" t="str">
        <f t="shared" si="562"/>
        <v/>
      </c>
      <c r="AE3472" s="44" t="str">
        <f t="shared" si="563"/>
        <v/>
      </c>
      <c r="AF3472" s="61"/>
      <c r="AG3472" s="45"/>
    </row>
    <row r="3473" spans="1:33" x14ac:dyDescent="0.2">
      <c r="A3473" s="59">
        <f>+VLOOKUP(B3473,Annuaire_roster!B:G,5,0)</f>
        <v>1007</v>
      </c>
      <c r="B3473" s="218" t="s">
        <v>103</v>
      </c>
      <c r="C3473" s="73">
        <v>0.34236111111111112</v>
      </c>
      <c r="D3473" s="73">
        <v>0.33333333333333331</v>
      </c>
      <c r="E3473" s="66">
        <v>0.75</v>
      </c>
      <c r="F3473" s="66">
        <v>0.75</v>
      </c>
      <c r="G3473" s="67"/>
      <c r="H3473" s="67"/>
      <c r="I3473" s="108"/>
      <c r="J3473" s="67"/>
      <c r="K3473" s="69"/>
      <c r="L3473" s="67">
        <v>0</v>
      </c>
      <c r="M3473" s="74">
        <v>0</v>
      </c>
      <c r="N3473" s="34">
        <f t="shared" si="555"/>
        <v>0.375</v>
      </c>
      <c r="O3473" s="38">
        <f t="shared" si="556"/>
        <v>0.375</v>
      </c>
      <c r="P3473" s="77" t="s">
        <v>94</v>
      </c>
      <c r="Q3473" s="153">
        <v>44831</v>
      </c>
      <c r="R3473" s="35">
        <f t="shared" si="557"/>
        <v>0</v>
      </c>
      <c r="S3473" s="35">
        <f t="shared" si="558"/>
        <v>0</v>
      </c>
      <c r="T3473" s="10" t="str">
        <f t="shared" si="564"/>
        <v>Sem - 40</v>
      </c>
      <c r="U3473" s="10" t="str">
        <f t="shared" si="565"/>
        <v>Septembre</v>
      </c>
      <c r="V3473" s="36" t="str">
        <f t="shared" si="559"/>
        <v>2026</v>
      </c>
      <c r="W3473" s="34"/>
      <c r="X3473" s="91">
        <f t="shared" si="566"/>
        <v>0</v>
      </c>
      <c r="Y3473" s="92" t="str">
        <f>VLOOKUP('CM-CIC'!B3404,Annuaire_roster!B:F,4,0)</f>
        <v>OUAQERROUCH Nour-El Houda</v>
      </c>
      <c r="Z3473" s="37" t="s">
        <v>110</v>
      </c>
      <c r="AA3473" s="60" t="s">
        <v>39</v>
      </c>
      <c r="AB3473" s="35" t="str">
        <f t="shared" si="560"/>
        <v/>
      </c>
      <c r="AC3473" s="35" t="str">
        <f t="shared" si="561"/>
        <v/>
      </c>
      <c r="AD3473" s="35" t="str">
        <f t="shared" si="562"/>
        <v/>
      </c>
      <c r="AE3473" s="44" t="str">
        <f t="shared" si="563"/>
        <v/>
      </c>
      <c r="AF3473" s="61"/>
      <c r="AG3473" s="45"/>
    </row>
    <row r="3474" spans="1:33" x14ac:dyDescent="0.2">
      <c r="A3474" s="59">
        <f>+VLOOKUP(B3474,Annuaire_roster!B:G,5,0)</f>
        <v>1009</v>
      </c>
      <c r="B3474" s="218" t="s">
        <v>48</v>
      </c>
      <c r="C3474" s="73">
        <v>0.33263888888888887</v>
      </c>
      <c r="D3474" s="73">
        <v>0.33333333333333331</v>
      </c>
      <c r="E3474" s="66">
        <v>0.75</v>
      </c>
      <c r="F3474" s="66">
        <v>0.75</v>
      </c>
      <c r="G3474" s="67"/>
      <c r="H3474" s="67"/>
      <c r="I3474" s="107" t="s">
        <v>63</v>
      </c>
      <c r="J3474" s="67"/>
      <c r="K3474" s="69">
        <v>0</v>
      </c>
      <c r="L3474" s="67">
        <v>0</v>
      </c>
      <c r="M3474" s="74">
        <v>0</v>
      </c>
      <c r="N3474" s="34">
        <f t="shared" si="555"/>
        <v>0.375</v>
      </c>
      <c r="O3474" s="38">
        <f t="shared" si="556"/>
        <v>0.375</v>
      </c>
      <c r="P3474" s="77" t="s">
        <v>94</v>
      </c>
      <c r="Q3474" s="135">
        <v>44831</v>
      </c>
      <c r="R3474" s="35">
        <f t="shared" si="557"/>
        <v>0</v>
      </c>
      <c r="S3474" s="35">
        <f t="shared" si="558"/>
        <v>0</v>
      </c>
      <c r="T3474" s="10" t="str">
        <f t="shared" si="564"/>
        <v>Sem - 40</v>
      </c>
      <c r="U3474" s="10" t="str">
        <f t="shared" si="565"/>
        <v>Septembre</v>
      </c>
      <c r="V3474" s="36" t="str">
        <f t="shared" si="559"/>
        <v>2026</v>
      </c>
      <c r="W3474" s="34"/>
      <c r="X3474" s="91">
        <f t="shared" si="566"/>
        <v>0</v>
      </c>
      <c r="Y3474" s="92" t="str">
        <f>VLOOKUP('CM-CIC'!B3405,Annuaire_roster!B:F,4,0)</f>
        <v>HAOUACH Ikram</v>
      </c>
      <c r="Z3474" s="37" t="s">
        <v>110</v>
      </c>
      <c r="AA3474" s="60" t="s">
        <v>39</v>
      </c>
      <c r="AB3474" s="35" t="str">
        <f t="shared" si="560"/>
        <v/>
      </c>
      <c r="AC3474" s="35" t="str">
        <f t="shared" si="561"/>
        <v/>
      </c>
      <c r="AD3474" s="35" t="str">
        <f t="shared" si="562"/>
        <v/>
      </c>
      <c r="AE3474" s="44" t="str">
        <f t="shared" si="563"/>
        <v/>
      </c>
      <c r="AF3474" s="61"/>
      <c r="AG3474" s="45"/>
    </row>
    <row r="3475" spans="1:33" x14ac:dyDescent="0.2">
      <c r="A3475" s="59">
        <f>+VLOOKUP(B3475,Annuaire_roster!B:G,5,0)</f>
        <v>971</v>
      </c>
      <c r="B3475" s="218" t="s">
        <v>44</v>
      </c>
      <c r="C3475" s="73">
        <v>0.33333333333333331</v>
      </c>
      <c r="D3475" s="73">
        <v>0.33333333333333331</v>
      </c>
      <c r="E3475" s="66">
        <v>0.75</v>
      </c>
      <c r="F3475" s="66">
        <v>0.75</v>
      </c>
      <c r="G3475" s="67"/>
      <c r="H3475" s="67"/>
      <c r="I3475" s="107" t="s">
        <v>63</v>
      </c>
      <c r="J3475" s="48"/>
      <c r="K3475" s="69">
        <v>0</v>
      </c>
      <c r="L3475" s="67">
        <v>0</v>
      </c>
      <c r="M3475" s="74">
        <v>0</v>
      </c>
      <c r="N3475" s="34">
        <f t="shared" si="555"/>
        <v>0.375</v>
      </c>
      <c r="O3475" s="38">
        <f t="shared" si="556"/>
        <v>0.375</v>
      </c>
      <c r="P3475" s="77" t="s">
        <v>94</v>
      </c>
      <c r="Q3475" s="135">
        <v>44831</v>
      </c>
      <c r="R3475" s="35">
        <f t="shared" si="557"/>
        <v>0</v>
      </c>
      <c r="S3475" s="35">
        <f t="shared" si="558"/>
        <v>0</v>
      </c>
      <c r="T3475" s="10" t="str">
        <f t="shared" si="564"/>
        <v>Sem - 40</v>
      </c>
      <c r="U3475" s="10" t="str">
        <f t="shared" si="565"/>
        <v>Septembre</v>
      </c>
      <c r="V3475" s="36" t="str">
        <f t="shared" si="559"/>
        <v>2026</v>
      </c>
      <c r="W3475" s="34"/>
      <c r="X3475" s="91">
        <f t="shared" si="566"/>
        <v>0</v>
      </c>
      <c r="Y3475" s="92" t="str">
        <f>VLOOKUP('CM-CIC'!B3406,Annuaire_roster!B:F,4,0)</f>
        <v>HAOUACH Ikram</v>
      </c>
      <c r="Z3475" s="37" t="s">
        <v>110</v>
      </c>
      <c r="AA3475" s="60" t="s">
        <v>39</v>
      </c>
      <c r="AB3475" s="35" t="str">
        <f t="shared" si="560"/>
        <v/>
      </c>
      <c r="AC3475" s="35" t="str">
        <f t="shared" si="561"/>
        <v/>
      </c>
      <c r="AD3475" s="35" t="str">
        <f t="shared" si="562"/>
        <v/>
      </c>
      <c r="AE3475" s="44" t="str">
        <f t="shared" si="563"/>
        <v/>
      </c>
      <c r="AF3475" s="61"/>
      <c r="AG3475" s="45"/>
    </row>
    <row r="3476" spans="1:33" x14ac:dyDescent="0.2">
      <c r="A3476" s="59">
        <f>+VLOOKUP(B3476,Annuaire_roster!B:G,5,0)</f>
        <v>952</v>
      </c>
      <c r="B3476" s="218" t="s">
        <v>101</v>
      </c>
      <c r="C3476" s="73">
        <v>0.32847222222222222</v>
      </c>
      <c r="D3476" s="73">
        <v>0.33333333333333331</v>
      </c>
      <c r="E3476" s="66">
        <v>0.75</v>
      </c>
      <c r="F3476" s="66">
        <v>0.75</v>
      </c>
      <c r="G3476" s="67"/>
      <c r="H3476" s="67"/>
      <c r="I3476" s="107" t="s">
        <v>63</v>
      </c>
      <c r="J3476" s="48"/>
      <c r="K3476" s="69">
        <v>0</v>
      </c>
      <c r="L3476" s="67">
        <v>0</v>
      </c>
      <c r="M3476" s="74">
        <v>0</v>
      </c>
      <c r="N3476" s="34">
        <f t="shared" si="555"/>
        <v>0.375</v>
      </c>
      <c r="O3476" s="38">
        <f t="shared" si="556"/>
        <v>0.375</v>
      </c>
      <c r="P3476" s="77" t="s">
        <v>94</v>
      </c>
      <c r="Q3476" s="135">
        <v>44831</v>
      </c>
      <c r="R3476" s="35">
        <f t="shared" si="557"/>
        <v>0</v>
      </c>
      <c r="S3476" s="35">
        <f t="shared" si="558"/>
        <v>0</v>
      </c>
      <c r="T3476" s="10" t="str">
        <f t="shared" si="564"/>
        <v>Sem - 40</v>
      </c>
      <c r="U3476" s="10" t="str">
        <f t="shared" si="565"/>
        <v>Septembre</v>
      </c>
      <c r="V3476" s="36" t="str">
        <f t="shared" si="559"/>
        <v>2026</v>
      </c>
      <c r="W3476" s="34"/>
      <c r="X3476" s="91">
        <f t="shared" si="566"/>
        <v>4.8611111111110938E-3</v>
      </c>
      <c r="Y3476" s="92" t="str">
        <f>VLOOKUP('CM-CIC'!B3407,Annuaire_roster!B:F,4,0)</f>
        <v>HAOUACH Ikram</v>
      </c>
      <c r="Z3476" s="37" t="s">
        <v>110</v>
      </c>
      <c r="AA3476" s="60" t="s">
        <v>39</v>
      </c>
      <c r="AB3476" s="35" t="str">
        <f t="shared" si="560"/>
        <v/>
      </c>
      <c r="AC3476" s="35" t="str">
        <f t="shared" si="561"/>
        <v/>
      </c>
      <c r="AD3476" s="35" t="str">
        <f t="shared" si="562"/>
        <v/>
      </c>
      <c r="AE3476" s="44" t="str">
        <f t="shared" si="563"/>
        <v/>
      </c>
      <c r="AF3476" s="61"/>
      <c r="AG3476" s="45"/>
    </row>
    <row r="3477" spans="1:33" x14ac:dyDescent="0.2">
      <c r="A3477" s="59">
        <f>+VLOOKUP(B3477,Annuaire_roster!B:G,5,0)</f>
        <v>1192</v>
      </c>
      <c r="B3477" s="218" t="s">
        <v>159</v>
      </c>
      <c r="C3477" s="73">
        <v>0.33333333333333331</v>
      </c>
      <c r="D3477" s="73">
        <v>0.33333333333333331</v>
      </c>
      <c r="E3477" s="66">
        <v>0.75</v>
      </c>
      <c r="F3477" s="66">
        <v>0.75</v>
      </c>
      <c r="G3477" s="67"/>
      <c r="H3477" s="67"/>
      <c r="I3477" s="107" t="s">
        <v>63</v>
      </c>
      <c r="J3477" s="67"/>
      <c r="K3477" s="69">
        <v>0</v>
      </c>
      <c r="L3477" s="67">
        <v>0</v>
      </c>
      <c r="M3477" s="74">
        <v>0</v>
      </c>
      <c r="N3477" s="34">
        <f t="shared" ref="N3477:N3540" si="567">IFERROR(IF(OR(D3477="OFF",D3477="Congé",M3477="Abs",D3477="Congé sans solde",D3477="Férié"),"",IF(O3477-K3477-L3477&gt;O3477,O3477,IF(O3477-K3477-L3477&lt;0,"",O3477-K3477-L3477))),"")</f>
        <v>0.375</v>
      </c>
      <c r="O3477" s="38">
        <f t="shared" ref="O3477:O3540" si="568">IF(AG3477="2H Pause déjeuner",IF(F3477-D3477-0.0833333333333333&lt;0,F3477-D3477-0.0833333333333333+1,F3477-D3477-0.0833333333333333),IF(OR(AND(F3477="OFF",D3477="OFF"),AND(F3477="Congé",D3477="Congé"),AND(F3477="Congé sans solde",D3477="Congé sans solde"),AND(F3477="Congé spécial",D3477="Congé spécial"),AND(F3477="Férié",D3477="Férié"),AND(F3477="OFF",D3477="Congé"),AND(F3477="OFF",D3477="Congé sans solde"),AND(F3477="OFF",D3477="Congé spécial"),AND(F3477="OFF",D3477="Férié"),AND(F3477="Congé",D3477="OFF"),AND(F3477="Congé",D3477="Congé sans solde"),AND(F3477="Congé",D3477="Congé spécial"),AND(F3477="Congé",D3477="Férié"),AND(F3477="Congé sans solde",D3477="OFF"),AND(F3477="Congé sans solde",D3477="Congé"),AND(F3477="Congé sans solde",D3477="Congé spécial"),AND(F3477="Congé sans solde",D3477="Férié"),AND(F3477="Congé spécial",D3477="OFF"),AND(F3477="Congé spécial",D3477="Congé"),AND(F3477="Congé spécial",D3477="Congé sans solde"),AND(F3477="Congé spécial",D3477="Férié"),AND(F3477="Férié",D3477="OFF"),AND(F3477="Férié",D3477="Congé"),AND(F3477="Férié",D3477="Congé sans solde"),AND(F3477="Férié",D3477="Congé spécial")),0,IF(OR(F3477="OFF",F3477="Congé",F3477="Congé spécial",F3477="Congé sans solde",D3477="OFF",D3477="Congé",D3477="Congé spécial",D3477="Congé sans solde"),0.208333333333334,IF(AND(AG3477="",F3477-D3477&lt;0),("24:00:00"-D3477)+("00:00:00"+F3477)-0.0416666666666667,IF(AND(OR(AG3477="Allaitement",AG3477="Sans déjeuner"),F3477-D3477&lt;0),("24:00:00"-D3477)+("00:00:00"+F3477),IF(AND(AG3477="",F3477-D3477&gt;0.166666666666667),F3477-D3477-0.0416666666666667,IF(AND(OR(AG3477="Allaitement",AG3477="Sans déjeuner"),F3477-D3477&gt;0.166666666666667),F3477-D3477,F3477-D3477)))))))</f>
        <v>0.375</v>
      </c>
      <c r="P3477" s="77" t="s">
        <v>94</v>
      </c>
      <c r="Q3477" s="153">
        <v>44831</v>
      </c>
      <c r="R3477" s="35">
        <f t="shared" si="557"/>
        <v>0</v>
      </c>
      <c r="S3477" s="35">
        <f t="shared" si="558"/>
        <v>0</v>
      </c>
      <c r="T3477" s="10" t="str">
        <f t="shared" si="564"/>
        <v>Sem - 40</v>
      </c>
      <c r="U3477" s="10" t="str">
        <f t="shared" si="565"/>
        <v>Septembre</v>
      </c>
      <c r="V3477" s="36" t="str">
        <f t="shared" si="559"/>
        <v>2026</v>
      </c>
      <c r="W3477" s="34"/>
      <c r="X3477" s="91">
        <f t="shared" si="566"/>
        <v>0</v>
      </c>
      <c r="Y3477" s="92" t="str">
        <f>VLOOKUP('CM-CIC'!B3408,Annuaire_roster!B:F,4,0)</f>
        <v>HAOUACH Ikram</v>
      </c>
      <c r="Z3477" s="37" t="s">
        <v>110</v>
      </c>
      <c r="AA3477" s="60" t="s">
        <v>39</v>
      </c>
      <c r="AB3477" s="35" t="str">
        <f t="shared" si="560"/>
        <v/>
      </c>
      <c r="AC3477" s="35" t="str">
        <f t="shared" si="561"/>
        <v/>
      </c>
      <c r="AD3477" s="35" t="str">
        <f t="shared" si="562"/>
        <v/>
      </c>
      <c r="AE3477" s="44" t="str">
        <f t="shared" si="563"/>
        <v/>
      </c>
      <c r="AF3477" s="61"/>
      <c r="AG3477" s="45"/>
    </row>
    <row r="3478" spans="1:33" x14ac:dyDescent="0.2">
      <c r="A3478" s="59">
        <f>+VLOOKUP(B3478,Annuaire_roster!B:G,5,0)</f>
        <v>1396</v>
      </c>
      <c r="B3478" s="218" t="s">
        <v>143</v>
      </c>
      <c r="C3478" s="73">
        <v>0.33333333333333331</v>
      </c>
      <c r="D3478" s="73">
        <v>0.33333333333333331</v>
      </c>
      <c r="E3478" s="66">
        <v>0.75</v>
      </c>
      <c r="F3478" s="66">
        <v>0.75</v>
      </c>
      <c r="G3478" s="67"/>
      <c r="H3478" s="67"/>
      <c r="I3478" s="107" t="s">
        <v>63</v>
      </c>
      <c r="J3478" s="67"/>
      <c r="K3478" s="69">
        <v>0</v>
      </c>
      <c r="L3478" s="67">
        <v>0</v>
      </c>
      <c r="M3478" s="74">
        <v>0</v>
      </c>
      <c r="N3478" s="34">
        <f t="shared" si="567"/>
        <v>0.375</v>
      </c>
      <c r="O3478" s="38">
        <f t="shared" si="568"/>
        <v>0.375</v>
      </c>
      <c r="P3478" s="77" t="s">
        <v>94</v>
      </c>
      <c r="Q3478" s="153">
        <v>44831</v>
      </c>
      <c r="R3478" s="35">
        <f t="shared" si="557"/>
        <v>0</v>
      </c>
      <c r="S3478" s="35">
        <f t="shared" si="558"/>
        <v>0</v>
      </c>
      <c r="T3478" s="10" t="str">
        <f t="shared" si="564"/>
        <v>Sem - 40</v>
      </c>
      <c r="U3478" s="10" t="str">
        <f t="shared" si="565"/>
        <v>Septembre</v>
      </c>
      <c r="V3478" s="36" t="str">
        <f t="shared" si="559"/>
        <v>2026</v>
      </c>
      <c r="W3478" s="34"/>
      <c r="X3478" s="91">
        <f t="shared" si="566"/>
        <v>0</v>
      </c>
      <c r="Y3478" s="92" t="str">
        <f>VLOOKUP('CM-CIC'!B3409,Annuaire_roster!B:F,4,0)</f>
        <v>OUAQERROUCH Nour-El Houda</v>
      </c>
      <c r="Z3478" s="37" t="s">
        <v>110</v>
      </c>
      <c r="AA3478" s="60" t="s">
        <v>39</v>
      </c>
      <c r="AB3478" s="35" t="str">
        <f t="shared" si="560"/>
        <v/>
      </c>
      <c r="AC3478" s="35" t="str">
        <f t="shared" si="561"/>
        <v/>
      </c>
      <c r="AD3478" s="35" t="str">
        <f t="shared" si="562"/>
        <v/>
      </c>
      <c r="AE3478" s="44" t="str">
        <f t="shared" si="563"/>
        <v/>
      </c>
      <c r="AF3478" s="61"/>
      <c r="AG3478" s="45"/>
    </row>
    <row r="3479" spans="1:33" x14ac:dyDescent="0.2">
      <c r="A3479" s="59">
        <f>+VLOOKUP(B3479,Annuaire_roster!B:G,5,0)</f>
        <v>1444</v>
      </c>
      <c r="B3479" s="218" t="s">
        <v>153</v>
      </c>
      <c r="C3479" s="73">
        <v>0.33333333333333331</v>
      </c>
      <c r="D3479" s="73">
        <v>0.33333333333333331</v>
      </c>
      <c r="E3479" s="66">
        <v>0.75</v>
      </c>
      <c r="F3479" s="66">
        <v>0.75</v>
      </c>
      <c r="G3479" s="67"/>
      <c r="H3479" s="67"/>
      <c r="I3479" s="107" t="s">
        <v>63</v>
      </c>
      <c r="J3479" s="48"/>
      <c r="K3479" s="69">
        <v>0</v>
      </c>
      <c r="L3479" s="67">
        <v>0</v>
      </c>
      <c r="M3479" s="74">
        <v>0</v>
      </c>
      <c r="N3479" s="34">
        <f t="shared" si="567"/>
        <v>0.375</v>
      </c>
      <c r="O3479" s="38">
        <f t="shared" si="568"/>
        <v>0.375</v>
      </c>
      <c r="P3479" s="77" t="s">
        <v>94</v>
      </c>
      <c r="Q3479" s="135">
        <v>44831</v>
      </c>
      <c r="R3479" s="35">
        <f t="shared" si="557"/>
        <v>0</v>
      </c>
      <c r="S3479" s="35">
        <f t="shared" si="558"/>
        <v>0</v>
      </c>
      <c r="T3479" s="10" t="str">
        <f t="shared" si="564"/>
        <v>Sem - 40</v>
      </c>
      <c r="U3479" s="10" t="str">
        <f t="shared" si="565"/>
        <v>Septembre</v>
      </c>
      <c r="V3479" s="36" t="str">
        <f t="shared" si="559"/>
        <v>2026</v>
      </c>
      <c r="W3479" s="34"/>
      <c r="X3479" s="91">
        <f t="shared" si="566"/>
        <v>0</v>
      </c>
      <c r="Y3479" s="92" t="str">
        <f>VLOOKUP('CM-CIC'!B3410,Annuaire_roster!B:F,4,0)</f>
        <v>HAOUACH Ikram</v>
      </c>
      <c r="Z3479" s="37" t="s">
        <v>110</v>
      </c>
      <c r="AA3479" s="60" t="s">
        <v>39</v>
      </c>
      <c r="AB3479" s="35" t="str">
        <f t="shared" si="560"/>
        <v/>
      </c>
      <c r="AC3479" s="35" t="str">
        <f t="shared" si="561"/>
        <v/>
      </c>
      <c r="AD3479" s="35" t="str">
        <f t="shared" si="562"/>
        <v/>
      </c>
      <c r="AE3479" s="44" t="str">
        <f t="shared" si="563"/>
        <v/>
      </c>
      <c r="AF3479" s="61"/>
      <c r="AG3479" s="45"/>
    </row>
    <row r="3480" spans="1:33" x14ac:dyDescent="0.2">
      <c r="A3480" s="59">
        <f>+VLOOKUP(B3480,Annuaire_roster!B:G,5,0)</f>
        <v>1443</v>
      </c>
      <c r="B3480" s="218" t="s">
        <v>154</v>
      </c>
      <c r="C3480" s="73">
        <v>0.33333333333333331</v>
      </c>
      <c r="D3480" s="73">
        <v>0.33333333333333331</v>
      </c>
      <c r="E3480" s="71">
        <v>0.75</v>
      </c>
      <c r="F3480" s="66">
        <v>0.75</v>
      </c>
      <c r="G3480" s="67"/>
      <c r="H3480" s="67"/>
      <c r="I3480" s="107" t="s">
        <v>63</v>
      </c>
      <c r="J3480" s="67"/>
      <c r="K3480" s="69">
        <v>0</v>
      </c>
      <c r="L3480" s="107">
        <v>0</v>
      </c>
      <c r="M3480" s="74">
        <v>0</v>
      </c>
      <c r="N3480" s="34">
        <f t="shared" si="567"/>
        <v>0.375</v>
      </c>
      <c r="O3480" s="38">
        <f t="shared" si="568"/>
        <v>0.375</v>
      </c>
      <c r="P3480" s="77" t="s">
        <v>94</v>
      </c>
      <c r="Q3480" s="135">
        <v>44831</v>
      </c>
      <c r="R3480" s="35">
        <f t="shared" si="557"/>
        <v>0</v>
      </c>
      <c r="S3480" s="35">
        <f t="shared" si="558"/>
        <v>0</v>
      </c>
      <c r="T3480" s="10" t="str">
        <f t="shared" si="564"/>
        <v>Sem - 40</v>
      </c>
      <c r="U3480" s="10" t="str">
        <f t="shared" si="565"/>
        <v>Septembre</v>
      </c>
      <c r="V3480" s="36" t="str">
        <f t="shared" si="559"/>
        <v>2026</v>
      </c>
      <c r="W3480" s="34"/>
      <c r="X3480" s="91">
        <f t="shared" si="566"/>
        <v>0</v>
      </c>
      <c r="Y3480" s="92" t="str">
        <f>VLOOKUP('CM-CIC'!B3411,Annuaire_roster!B:F,4,0)</f>
        <v>HAOUACH Ikram</v>
      </c>
      <c r="Z3480" s="37" t="s">
        <v>110</v>
      </c>
      <c r="AA3480" s="60" t="s">
        <v>39</v>
      </c>
      <c r="AB3480" s="35" t="str">
        <f t="shared" si="560"/>
        <v/>
      </c>
      <c r="AC3480" s="35" t="str">
        <f t="shared" si="561"/>
        <v/>
      </c>
      <c r="AD3480" s="35" t="str">
        <f t="shared" si="562"/>
        <v/>
      </c>
      <c r="AE3480" s="44" t="str">
        <f t="shared" si="563"/>
        <v/>
      </c>
      <c r="AF3480" s="61"/>
      <c r="AG3480" s="45"/>
    </row>
    <row r="3481" spans="1:33" x14ac:dyDescent="0.2">
      <c r="A3481" s="59">
        <f>+VLOOKUP(B3481,Annuaire_roster!B:G,5,0)</f>
        <v>1469</v>
      </c>
      <c r="B3481" s="218" t="s">
        <v>177</v>
      </c>
      <c r="C3481" s="73">
        <v>0.33750000000000002</v>
      </c>
      <c r="D3481" s="73">
        <v>0.33333333333333331</v>
      </c>
      <c r="E3481" s="66">
        <v>0.75</v>
      </c>
      <c r="F3481" s="66">
        <v>0.75</v>
      </c>
      <c r="G3481" s="67"/>
      <c r="H3481" s="67"/>
      <c r="I3481" s="108"/>
      <c r="J3481" s="67"/>
      <c r="K3481" s="69"/>
      <c r="L3481" s="67">
        <v>0</v>
      </c>
      <c r="M3481" s="74">
        <v>0</v>
      </c>
      <c r="N3481" s="34">
        <f t="shared" si="567"/>
        <v>0.375</v>
      </c>
      <c r="O3481" s="38">
        <f t="shared" si="568"/>
        <v>0.375</v>
      </c>
      <c r="P3481" s="77" t="s">
        <v>94</v>
      </c>
      <c r="Q3481" s="153">
        <v>44831</v>
      </c>
      <c r="R3481" s="35">
        <f t="shared" si="557"/>
        <v>0</v>
      </c>
      <c r="S3481" s="35">
        <f t="shared" si="558"/>
        <v>0</v>
      </c>
      <c r="T3481" s="10" t="str">
        <f t="shared" si="564"/>
        <v>Sem - 40</v>
      </c>
      <c r="U3481" s="10" t="str">
        <f t="shared" si="565"/>
        <v>Septembre</v>
      </c>
      <c r="V3481" s="36" t="str">
        <f t="shared" si="559"/>
        <v>2026</v>
      </c>
      <c r="W3481" s="34"/>
      <c r="X3481" s="91">
        <f t="shared" si="566"/>
        <v>0</v>
      </c>
      <c r="Y3481" s="92" t="str">
        <f>VLOOKUP('CM-CIC'!B3412,Annuaire_roster!B:F,4,0)</f>
        <v>HAOUACH Ikram</v>
      </c>
      <c r="Z3481" s="37" t="s">
        <v>110</v>
      </c>
      <c r="AA3481" s="60" t="s">
        <v>39</v>
      </c>
      <c r="AB3481" s="35" t="str">
        <f t="shared" si="560"/>
        <v/>
      </c>
      <c r="AC3481" s="35" t="str">
        <f t="shared" si="561"/>
        <v/>
      </c>
      <c r="AD3481" s="35" t="str">
        <f t="shared" si="562"/>
        <v/>
      </c>
      <c r="AE3481" s="44" t="str">
        <f t="shared" si="563"/>
        <v/>
      </c>
      <c r="AF3481" s="61"/>
      <c r="AG3481" s="45"/>
    </row>
    <row r="3482" spans="1:33" x14ac:dyDescent="0.2">
      <c r="A3482" s="59">
        <f>+VLOOKUP(B3482,Annuaire_roster!B:G,5,0)</f>
        <v>1463</v>
      </c>
      <c r="B3482" s="218" t="s">
        <v>163</v>
      </c>
      <c r="C3482" s="73">
        <v>0.33333333333333331</v>
      </c>
      <c r="D3482" s="73">
        <v>0.33333333333333331</v>
      </c>
      <c r="E3482" s="66">
        <v>0.75</v>
      </c>
      <c r="F3482" s="66">
        <v>0.75</v>
      </c>
      <c r="G3482" s="67"/>
      <c r="H3482" s="67"/>
      <c r="I3482" s="107" t="s">
        <v>63</v>
      </c>
      <c r="J3482" s="48"/>
      <c r="K3482" s="69">
        <v>0</v>
      </c>
      <c r="L3482" s="67">
        <v>0</v>
      </c>
      <c r="M3482" s="74">
        <v>0</v>
      </c>
      <c r="N3482" s="34">
        <f t="shared" si="567"/>
        <v>0.375</v>
      </c>
      <c r="O3482" s="38">
        <f t="shared" si="568"/>
        <v>0.375</v>
      </c>
      <c r="P3482" s="77" t="s">
        <v>94</v>
      </c>
      <c r="Q3482" s="135">
        <v>44831</v>
      </c>
      <c r="R3482" s="35">
        <f t="shared" si="557"/>
        <v>0</v>
      </c>
      <c r="S3482" s="35">
        <f t="shared" si="558"/>
        <v>0</v>
      </c>
      <c r="T3482" s="10" t="str">
        <f t="shared" si="564"/>
        <v>Sem - 40</v>
      </c>
      <c r="U3482" s="10" t="str">
        <f t="shared" si="565"/>
        <v>Septembre</v>
      </c>
      <c r="V3482" s="36" t="str">
        <f t="shared" si="559"/>
        <v>2026</v>
      </c>
      <c r="W3482" s="34"/>
      <c r="X3482" s="91">
        <f t="shared" si="566"/>
        <v>0</v>
      </c>
      <c r="Y3482" s="92" t="str">
        <f>VLOOKUP('CM-CIC'!B3413,Annuaire_roster!B:F,4,0)</f>
        <v>HAOUACH Ikram</v>
      </c>
      <c r="Z3482" s="37" t="s">
        <v>110</v>
      </c>
      <c r="AA3482" s="60" t="s">
        <v>39</v>
      </c>
      <c r="AB3482" s="35" t="str">
        <f t="shared" si="560"/>
        <v/>
      </c>
      <c r="AC3482" s="35" t="str">
        <f t="shared" si="561"/>
        <v/>
      </c>
      <c r="AD3482" s="35" t="str">
        <f t="shared" si="562"/>
        <v/>
      </c>
      <c r="AE3482" s="44" t="str">
        <f t="shared" si="563"/>
        <v/>
      </c>
      <c r="AF3482" s="61"/>
      <c r="AG3482" s="45"/>
    </row>
    <row r="3483" spans="1:33" x14ac:dyDescent="0.2">
      <c r="A3483" s="59">
        <f>+VLOOKUP(B3483,Annuaire_roster!B:G,5,0)</f>
        <v>1485</v>
      </c>
      <c r="B3483" s="218" t="s">
        <v>178</v>
      </c>
      <c r="C3483" s="73">
        <v>0.34652777777777777</v>
      </c>
      <c r="D3483" s="73">
        <v>0.33333333333333331</v>
      </c>
      <c r="E3483" s="66">
        <v>0.75</v>
      </c>
      <c r="F3483" s="66">
        <v>0.75</v>
      </c>
      <c r="G3483" s="67"/>
      <c r="H3483" s="67"/>
      <c r="I3483" s="108"/>
      <c r="J3483" s="48"/>
      <c r="K3483" s="69"/>
      <c r="L3483" s="67">
        <v>0</v>
      </c>
      <c r="M3483" s="74">
        <v>0</v>
      </c>
      <c r="N3483" s="34">
        <f t="shared" si="567"/>
        <v>0.375</v>
      </c>
      <c r="O3483" s="38">
        <f t="shared" si="568"/>
        <v>0.375</v>
      </c>
      <c r="P3483" s="77" t="s">
        <v>94</v>
      </c>
      <c r="Q3483" s="135">
        <v>44831</v>
      </c>
      <c r="R3483" s="35">
        <f t="shared" si="557"/>
        <v>0</v>
      </c>
      <c r="S3483" s="35">
        <f t="shared" si="558"/>
        <v>0</v>
      </c>
      <c r="T3483" s="10" t="str">
        <f t="shared" si="564"/>
        <v>Sem - 40</v>
      </c>
      <c r="U3483" s="10" t="str">
        <f t="shared" si="565"/>
        <v>Septembre</v>
      </c>
      <c r="V3483" s="36" t="str">
        <f t="shared" si="559"/>
        <v>2026</v>
      </c>
      <c r="W3483" s="34"/>
      <c r="X3483" s="91">
        <f t="shared" si="566"/>
        <v>0</v>
      </c>
      <c r="Y3483" s="92" t="str">
        <f>VLOOKUP('CM-CIC'!B3414,Annuaire_roster!B:F,4,0)</f>
        <v>OUAQERROUCH Nour-El Houda</v>
      </c>
      <c r="Z3483" s="37" t="s">
        <v>110</v>
      </c>
      <c r="AA3483" s="60" t="s">
        <v>39</v>
      </c>
      <c r="AB3483" s="35" t="str">
        <f t="shared" si="560"/>
        <v/>
      </c>
      <c r="AC3483" s="35" t="str">
        <f t="shared" si="561"/>
        <v/>
      </c>
      <c r="AD3483" s="35" t="str">
        <f t="shared" si="562"/>
        <v/>
      </c>
      <c r="AE3483" s="44" t="str">
        <f t="shared" si="563"/>
        <v/>
      </c>
      <c r="AF3483" s="61"/>
      <c r="AG3483" s="45"/>
    </row>
    <row r="3484" spans="1:33" x14ac:dyDescent="0.2">
      <c r="A3484" s="59">
        <f>+VLOOKUP(B3484,Annuaire_roster!B:G,5,0)</f>
        <v>1388</v>
      </c>
      <c r="B3484" s="218" t="s">
        <v>125</v>
      </c>
      <c r="C3484" s="73">
        <v>0.33333333333333331</v>
      </c>
      <c r="D3484" s="73">
        <v>0.33333333333333331</v>
      </c>
      <c r="E3484" s="66">
        <v>0.75</v>
      </c>
      <c r="F3484" s="66">
        <v>0.75</v>
      </c>
      <c r="G3484" s="67"/>
      <c r="H3484" s="67"/>
      <c r="I3484" s="107" t="s">
        <v>63</v>
      </c>
      <c r="J3484" s="67"/>
      <c r="K3484" s="69">
        <v>0</v>
      </c>
      <c r="L3484" s="67">
        <v>0</v>
      </c>
      <c r="M3484" s="74">
        <v>0</v>
      </c>
      <c r="N3484" s="34">
        <f t="shared" si="567"/>
        <v>0.375</v>
      </c>
      <c r="O3484" s="38">
        <f t="shared" si="568"/>
        <v>0.375</v>
      </c>
      <c r="P3484" s="77" t="s">
        <v>94</v>
      </c>
      <c r="Q3484" s="153">
        <v>44831</v>
      </c>
      <c r="R3484" s="35">
        <f t="shared" si="557"/>
        <v>0</v>
      </c>
      <c r="S3484" s="35">
        <f t="shared" si="558"/>
        <v>0</v>
      </c>
      <c r="T3484" s="10" t="str">
        <f t="shared" si="564"/>
        <v>Sem - 40</v>
      </c>
      <c r="U3484" s="10" t="str">
        <f t="shared" si="565"/>
        <v>Septembre</v>
      </c>
      <c r="V3484" s="36" t="str">
        <f t="shared" si="559"/>
        <v>2026</v>
      </c>
      <c r="W3484" s="34"/>
      <c r="X3484" s="91">
        <f t="shared" si="566"/>
        <v>0</v>
      </c>
      <c r="Y3484" s="92" t="str">
        <f>VLOOKUP('CM-CIC'!B3415,Annuaire_roster!B:F,4,0)</f>
        <v>OUAQERROUCH Nour-El Houda</v>
      </c>
      <c r="Z3484" s="37" t="s">
        <v>110</v>
      </c>
      <c r="AA3484" s="60" t="s">
        <v>39</v>
      </c>
      <c r="AB3484" s="35" t="str">
        <f t="shared" si="560"/>
        <v/>
      </c>
      <c r="AC3484" s="35" t="str">
        <f t="shared" si="561"/>
        <v/>
      </c>
      <c r="AD3484" s="35" t="str">
        <f t="shared" si="562"/>
        <v/>
      </c>
      <c r="AE3484" s="44" t="str">
        <f t="shared" si="563"/>
        <v/>
      </c>
      <c r="AF3484" s="61"/>
      <c r="AG3484" s="45"/>
    </row>
    <row r="3485" spans="1:33" x14ac:dyDescent="0.2">
      <c r="A3485" s="59">
        <f>+VLOOKUP(B3485,Annuaire_roster!B:G,5,0)</f>
        <v>1008</v>
      </c>
      <c r="B3485" s="218" t="s">
        <v>104</v>
      </c>
      <c r="C3485" s="73">
        <v>0.33194444444444443</v>
      </c>
      <c r="D3485" s="73">
        <v>0.33333333333333331</v>
      </c>
      <c r="E3485" s="66">
        <v>0.75</v>
      </c>
      <c r="F3485" s="66">
        <v>0.75</v>
      </c>
      <c r="G3485" s="67"/>
      <c r="H3485" s="67"/>
      <c r="I3485" s="107" t="s">
        <v>63</v>
      </c>
      <c r="J3485" s="67"/>
      <c r="K3485" s="69">
        <v>0</v>
      </c>
      <c r="L3485" s="67">
        <v>0</v>
      </c>
      <c r="M3485" s="74">
        <v>0</v>
      </c>
      <c r="N3485" s="34">
        <f t="shared" si="567"/>
        <v>0.375</v>
      </c>
      <c r="O3485" s="38">
        <f t="shared" si="568"/>
        <v>0.375</v>
      </c>
      <c r="P3485" s="77" t="s">
        <v>94</v>
      </c>
      <c r="Q3485" s="153">
        <v>44831</v>
      </c>
      <c r="R3485" s="35">
        <f t="shared" si="557"/>
        <v>0</v>
      </c>
      <c r="S3485" s="35">
        <f t="shared" si="558"/>
        <v>0</v>
      </c>
      <c r="T3485" s="10" t="str">
        <f t="shared" si="564"/>
        <v>Sem - 40</v>
      </c>
      <c r="U3485" s="10" t="str">
        <f t="shared" si="565"/>
        <v>Septembre</v>
      </c>
      <c r="V3485" s="36" t="str">
        <f t="shared" si="559"/>
        <v>2026</v>
      </c>
      <c r="W3485" s="34"/>
      <c r="X3485" s="91">
        <f t="shared" si="566"/>
        <v>1.388888888888884E-3</v>
      </c>
      <c r="Y3485" s="92" t="str">
        <f>VLOOKUP('CM-CIC'!B3416,Annuaire_roster!B:F,4,0)</f>
        <v>OUAQERROUCH Nour-El Houda</v>
      </c>
      <c r="Z3485" s="37" t="s">
        <v>110</v>
      </c>
      <c r="AA3485" s="60" t="s">
        <v>39</v>
      </c>
      <c r="AB3485" s="35" t="str">
        <f t="shared" si="560"/>
        <v/>
      </c>
      <c r="AC3485" s="35" t="str">
        <f t="shared" si="561"/>
        <v/>
      </c>
      <c r="AD3485" s="35" t="str">
        <f t="shared" si="562"/>
        <v/>
      </c>
      <c r="AE3485" s="44" t="str">
        <f t="shared" si="563"/>
        <v/>
      </c>
      <c r="AF3485" s="61"/>
      <c r="AG3485" s="45"/>
    </row>
    <row r="3486" spans="1:33" x14ac:dyDescent="0.2">
      <c r="A3486" s="59">
        <f>+VLOOKUP(B3486,Annuaire_roster!B:G,5,0)</f>
        <v>949</v>
      </c>
      <c r="B3486" s="218" t="s">
        <v>102</v>
      </c>
      <c r="C3486" s="73">
        <v>0.32916666666666666</v>
      </c>
      <c r="D3486" s="73">
        <v>0.33333333333333331</v>
      </c>
      <c r="E3486" s="66">
        <v>0.75</v>
      </c>
      <c r="F3486" s="66">
        <v>0.75</v>
      </c>
      <c r="G3486" s="67"/>
      <c r="H3486" s="67"/>
      <c r="I3486" s="107" t="s">
        <v>63</v>
      </c>
      <c r="J3486" s="67"/>
      <c r="K3486" s="69">
        <v>0</v>
      </c>
      <c r="L3486" s="67">
        <v>0</v>
      </c>
      <c r="M3486" s="74">
        <v>0</v>
      </c>
      <c r="N3486" s="34">
        <f t="shared" si="567"/>
        <v>0.375</v>
      </c>
      <c r="O3486" s="38">
        <f t="shared" si="568"/>
        <v>0.375</v>
      </c>
      <c r="P3486" s="77" t="s">
        <v>94</v>
      </c>
      <c r="Q3486" s="135">
        <v>44831</v>
      </c>
      <c r="R3486" s="35">
        <f t="shared" si="557"/>
        <v>0</v>
      </c>
      <c r="S3486" s="35">
        <f t="shared" si="558"/>
        <v>0</v>
      </c>
      <c r="T3486" s="10" t="str">
        <f t="shared" si="564"/>
        <v>Sem - 40</v>
      </c>
      <c r="U3486" s="10" t="str">
        <f t="shared" si="565"/>
        <v>Septembre</v>
      </c>
      <c r="V3486" s="36" t="str">
        <f t="shared" si="559"/>
        <v>2026</v>
      </c>
      <c r="W3486" s="34"/>
      <c r="X3486" s="91">
        <f t="shared" si="566"/>
        <v>4.1666666666666519E-3</v>
      </c>
      <c r="Y3486" s="92" t="str">
        <f>VLOOKUP('CM-CIC'!B3417,Annuaire_roster!B:F,4,0)</f>
        <v>OUAQERROUCH Nour-El Houda</v>
      </c>
      <c r="Z3486" s="37" t="s">
        <v>110</v>
      </c>
      <c r="AA3486" s="60" t="s">
        <v>39</v>
      </c>
      <c r="AB3486" s="35" t="str">
        <f t="shared" si="560"/>
        <v/>
      </c>
      <c r="AC3486" s="35" t="str">
        <f t="shared" si="561"/>
        <v/>
      </c>
      <c r="AD3486" s="35" t="str">
        <f t="shared" si="562"/>
        <v/>
      </c>
      <c r="AE3486" s="44" t="str">
        <f t="shared" si="563"/>
        <v/>
      </c>
      <c r="AF3486" s="61"/>
      <c r="AG3486" s="45"/>
    </row>
    <row r="3487" spans="1:33" x14ac:dyDescent="0.2">
      <c r="A3487" s="59">
        <f>+VLOOKUP(B3487,Annuaire_roster!B:G,5,0)</f>
        <v>1498</v>
      </c>
      <c r="B3487" s="218" t="s">
        <v>180</v>
      </c>
      <c r="C3487" s="73">
        <v>0.37222222222222223</v>
      </c>
      <c r="D3487" s="73">
        <v>0.375</v>
      </c>
      <c r="E3487" s="66">
        <v>0.79166666666666663</v>
      </c>
      <c r="F3487" s="66">
        <v>0.79166666666666663</v>
      </c>
      <c r="G3487" s="67"/>
      <c r="H3487" s="67"/>
      <c r="I3487" s="107" t="s">
        <v>63</v>
      </c>
      <c r="J3487" s="67"/>
      <c r="K3487" s="69">
        <v>0</v>
      </c>
      <c r="L3487" s="67">
        <v>0</v>
      </c>
      <c r="M3487" s="74">
        <v>0</v>
      </c>
      <c r="N3487" s="34">
        <f t="shared" si="567"/>
        <v>0.37499999999999994</v>
      </c>
      <c r="O3487" s="38">
        <f t="shared" si="568"/>
        <v>0.37499999999999994</v>
      </c>
      <c r="P3487" s="77" t="s">
        <v>94</v>
      </c>
      <c r="Q3487" s="153">
        <v>44831</v>
      </c>
      <c r="R3487" s="35">
        <f t="shared" si="557"/>
        <v>0</v>
      </c>
      <c r="S3487" s="35">
        <f t="shared" si="558"/>
        <v>0</v>
      </c>
      <c r="T3487" s="10" t="str">
        <f t="shared" si="564"/>
        <v>Sem - 40</v>
      </c>
      <c r="U3487" s="10" t="str">
        <f t="shared" si="565"/>
        <v>Septembre</v>
      </c>
      <c r="V3487" s="36" t="str">
        <f t="shared" si="559"/>
        <v>2026</v>
      </c>
      <c r="W3487" s="34"/>
      <c r="X3487" s="91">
        <f t="shared" si="566"/>
        <v>2.7777777777777679E-3</v>
      </c>
      <c r="Y3487" s="92" t="str">
        <f>VLOOKUP('CM-CIC'!B3418,Annuaire_roster!B:F,4,0)</f>
        <v>HAOUACH Ikram</v>
      </c>
      <c r="Z3487" s="37" t="s">
        <v>110</v>
      </c>
      <c r="AA3487" s="60" t="s">
        <v>39</v>
      </c>
      <c r="AB3487" s="35" t="str">
        <f t="shared" si="560"/>
        <v/>
      </c>
      <c r="AC3487" s="35" t="str">
        <f t="shared" si="561"/>
        <v/>
      </c>
      <c r="AD3487" s="35" t="str">
        <f t="shared" si="562"/>
        <v/>
      </c>
      <c r="AE3487" s="44" t="str">
        <f t="shared" si="563"/>
        <v/>
      </c>
      <c r="AF3487" s="61"/>
      <c r="AG3487" s="45"/>
    </row>
    <row r="3488" spans="1:33" x14ac:dyDescent="0.2">
      <c r="A3488" s="59">
        <f>+VLOOKUP(B3488,Annuaire_roster!B:G,5,0)</f>
        <v>669</v>
      </c>
      <c r="B3488" s="218" t="s">
        <v>99</v>
      </c>
      <c r="C3488" s="73">
        <v>0.37361111111111112</v>
      </c>
      <c r="D3488" s="73">
        <v>0.375</v>
      </c>
      <c r="E3488" s="66">
        <v>0.79166666666666663</v>
      </c>
      <c r="F3488" s="66">
        <v>0.79166666666666663</v>
      </c>
      <c r="G3488" s="67"/>
      <c r="H3488" s="67"/>
      <c r="I3488" s="107" t="s">
        <v>63</v>
      </c>
      <c r="J3488" s="48"/>
      <c r="K3488" s="69">
        <v>0</v>
      </c>
      <c r="L3488" s="67">
        <v>0</v>
      </c>
      <c r="M3488" s="74">
        <v>0</v>
      </c>
      <c r="N3488" s="34">
        <f t="shared" si="567"/>
        <v>0.37499999999999994</v>
      </c>
      <c r="O3488" s="38">
        <f t="shared" si="568"/>
        <v>0.37499999999999994</v>
      </c>
      <c r="P3488" s="77" t="s">
        <v>94</v>
      </c>
      <c r="Q3488" s="135">
        <v>44831</v>
      </c>
      <c r="R3488" s="35">
        <f t="shared" si="557"/>
        <v>0</v>
      </c>
      <c r="S3488" s="35">
        <f t="shared" si="558"/>
        <v>0</v>
      </c>
      <c r="T3488" s="10" t="str">
        <f t="shared" si="564"/>
        <v>Sem - 40</v>
      </c>
      <c r="U3488" s="10" t="str">
        <f t="shared" si="565"/>
        <v>Septembre</v>
      </c>
      <c r="V3488" s="36" t="str">
        <f t="shared" si="559"/>
        <v>2026</v>
      </c>
      <c r="W3488" s="34"/>
      <c r="X3488" s="91">
        <f t="shared" si="566"/>
        <v>1.388888888888884E-3</v>
      </c>
      <c r="Y3488" s="92" t="str">
        <f>VLOOKUP('CM-CIC'!B3419,Annuaire_roster!B:F,4,0)</f>
        <v>HAOUACH Ikram</v>
      </c>
      <c r="Z3488" s="37" t="s">
        <v>110</v>
      </c>
      <c r="AA3488" s="60" t="s">
        <v>39</v>
      </c>
      <c r="AB3488" s="35" t="str">
        <f t="shared" si="560"/>
        <v/>
      </c>
      <c r="AC3488" s="35" t="str">
        <f t="shared" si="561"/>
        <v/>
      </c>
      <c r="AD3488" s="35" t="str">
        <f t="shared" si="562"/>
        <v/>
      </c>
      <c r="AE3488" s="44" t="str">
        <f t="shared" si="563"/>
        <v/>
      </c>
      <c r="AF3488" s="61"/>
      <c r="AG3488" s="45"/>
    </row>
    <row r="3489" spans="1:33" x14ac:dyDescent="0.2">
      <c r="A3489" s="59">
        <f>+VLOOKUP(B3489,Annuaire_roster!B:G,5,0)</f>
        <v>1145</v>
      </c>
      <c r="B3489" s="218" t="s">
        <v>74</v>
      </c>
      <c r="C3489" s="73">
        <v>0.375</v>
      </c>
      <c r="D3489" s="73">
        <v>0.375</v>
      </c>
      <c r="E3489" s="66">
        <v>0.79166666666666663</v>
      </c>
      <c r="F3489" s="66">
        <v>0.79166666666666663</v>
      </c>
      <c r="G3489" s="67"/>
      <c r="H3489" s="67"/>
      <c r="I3489" s="107" t="s">
        <v>63</v>
      </c>
      <c r="J3489" s="48"/>
      <c r="K3489" s="69">
        <v>0</v>
      </c>
      <c r="L3489" s="67">
        <v>0</v>
      </c>
      <c r="M3489" s="74">
        <v>0</v>
      </c>
      <c r="N3489" s="34">
        <f t="shared" si="567"/>
        <v>0.37499999999999994</v>
      </c>
      <c r="O3489" s="38">
        <f t="shared" si="568"/>
        <v>0.37499999999999994</v>
      </c>
      <c r="P3489" s="77" t="s">
        <v>94</v>
      </c>
      <c r="Q3489" s="135">
        <v>44831</v>
      </c>
      <c r="R3489" s="35">
        <f t="shared" si="557"/>
        <v>0</v>
      </c>
      <c r="S3489" s="35">
        <f t="shared" si="558"/>
        <v>0</v>
      </c>
      <c r="T3489" s="10" t="str">
        <f t="shared" si="564"/>
        <v>Sem - 40</v>
      </c>
      <c r="U3489" s="10" t="str">
        <f t="shared" si="565"/>
        <v>Septembre</v>
      </c>
      <c r="V3489" s="36" t="str">
        <f t="shared" si="559"/>
        <v>2026</v>
      </c>
      <c r="W3489" s="34"/>
      <c r="X3489" s="91">
        <f t="shared" si="566"/>
        <v>0</v>
      </c>
      <c r="Y3489" s="92" t="str">
        <f>VLOOKUP('CM-CIC'!B3420,Annuaire_roster!B:F,4,0)</f>
        <v>OUAQERROUCH Nour-El Houda</v>
      </c>
      <c r="Z3489" s="37" t="s">
        <v>110</v>
      </c>
      <c r="AA3489" s="60" t="s">
        <v>39</v>
      </c>
      <c r="AB3489" s="35" t="str">
        <f t="shared" si="560"/>
        <v/>
      </c>
      <c r="AC3489" s="35" t="str">
        <f t="shared" si="561"/>
        <v/>
      </c>
      <c r="AD3489" s="35" t="str">
        <f t="shared" si="562"/>
        <v/>
      </c>
      <c r="AE3489" s="44" t="str">
        <f t="shared" si="563"/>
        <v/>
      </c>
      <c r="AF3489" s="61"/>
      <c r="AG3489" s="45"/>
    </row>
    <row r="3490" spans="1:33" x14ac:dyDescent="0.2">
      <c r="A3490" s="59">
        <f>+VLOOKUP(B3490,Annuaire_roster!B:G,5,0)</f>
        <v>1131</v>
      </c>
      <c r="B3490" s="218" t="s">
        <v>179</v>
      </c>
      <c r="C3490" s="73">
        <v>0.37430555555555556</v>
      </c>
      <c r="D3490" s="73">
        <v>0.375</v>
      </c>
      <c r="E3490" s="66">
        <v>0.79166666666666663</v>
      </c>
      <c r="F3490" s="66">
        <v>0.79166666666666663</v>
      </c>
      <c r="G3490" s="67"/>
      <c r="H3490" s="67"/>
      <c r="I3490" s="107" t="s">
        <v>63</v>
      </c>
      <c r="J3490" s="67"/>
      <c r="K3490" s="69">
        <v>0</v>
      </c>
      <c r="L3490" s="67">
        <v>0</v>
      </c>
      <c r="M3490" s="74">
        <v>0</v>
      </c>
      <c r="N3490" s="34">
        <f t="shared" si="567"/>
        <v>0.37499999999999994</v>
      </c>
      <c r="O3490" s="38">
        <f t="shared" si="568"/>
        <v>0.37499999999999994</v>
      </c>
      <c r="P3490" s="77" t="s">
        <v>94</v>
      </c>
      <c r="Q3490" s="153">
        <v>44831</v>
      </c>
      <c r="R3490" s="35">
        <f t="shared" si="557"/>
        <v>0</v>
      </c>
      <c r="S3490" s="35">
        <f t="shared" si="558"/>
        <v>0</v>
      </c>
      <c r="T3490" s="10" t="str">
        <f t="shared" si="564"/>
        <v>Sem - 40</v>
      </c>
      <c r="U3490" s="10" t="str">
        <f t="shared" si="565"/>
        <v>Septembre</v>
      </c>
      <c r="V3490" s="36" t="str">
        <f t="shared" si="559"/>
        <v>2026</v>
      </c>
      <c r="W3490" s="34"/>
      <c r="X3490" s="91">
        <f t="shared" si="566"/>
        <v>0</v>
      </c>
      <c r="Y3490" s="92" t="str">
        <f>VLOOKUP('CM-CIC'!B3421,Annuaire_roster!B:F,4,0)</f>
        <v>OUAQERROUCH Nour-El Houda</v>
      </c>
      <c r="Z3490" s="37" t="s">
        <v>110</v>
      </c>
      <c r="AA3490" s="60" t="s">
        <v>39</v>
      </c>
      <c r="AB3490" s="35" t="str">
        <f t="shared" si="560"/>
        <v/>
      </c>
      <c r="AC3490" s="35" t="str">
        <f t="shared" si="561"/>
        <v/>
      </c>
      <c r="AD3490" s="35" t="str">
        <f t="shared" si="562"/>
        <v/>
      </c>
      <c r="AE3490" s="44" t="str">
        <f t="shared" si="563"/>
        <v/>
      </c>
      <c r="AF3490" s="61"/>
      <c r="AG3490" s="45"/>
    </row>
    <row r="3491" spans="1:33" x14ac:dyDescent="0.2">
      <c r="A3491" s="59">
        <f>+VLOOKUP(B3491,Annuaire_roster!B:G,5,0)</f>
        <v>1499</v>
      </c>
      <c r="B3491" s="218" t="s">
        <v>162</v>
      </c>
      <c r="C3491" s="73">
        <v>0.37847222222222221</v>
      </c>
      <c r="D3491" s="73">
        <v>0.375</v>
      </c>
      <c r="E3491" s="66">
        <v>0.79166666666666663</v>
      </c>
      <c r="F3491" s="66">
        <v>0.79166666666666663</v>
      </c>
      <c r="G3491" s="67"/>
      <c r="H3491" s="67"/>
      <c r="I3491" s="108"/>
      <c r="J3491" s="67"/>
      <c r="K3491" s="69"/>
      <c r="L3491" s="67">
        <v>0</v>
      </c>
      <c r="M3491" s="74">
        <v>0</v>
      </c>
      <c r="N3491" s="34">
        <f t="shared" si="567"/>
        <v>0.37499999999999994</v>
      </c>
      <c r="O3491" s="38">
        <f t="shared" si="568"/>
        <v>0.37499999999999994</v>
      </c>
      <c r="P3491" s="77" t="s">
        <v>94</v>
      </c>
      <c r="Q3491" s="153">
        <v>44831</v>
      </c>
      <c r="R3491" s="35">
        <f t="shared" si="557"/>
        <v>0</v>
      </c>
      <c r="S3491" s="35">
        <f t="shared" si="558"/>
        <v>0</v>
      </c>
      <c r="T3491" s="10" t="str">
        <f t="shared" si="564"/>
        <v>Sem - 40</v>
      </c>
      <c r="U3491" s="10" t="str">
        <f t="shared" si="565"/>
        <v>Septembre</v>
      </c>
      <c r="V3491" s="36" t="str">
        <f t="shared" si="559"/>
        <v>2026</v>
      </c>
      <c r="W3491" s="34"/>
      <c r="X3491" s="91">
        <f t="shared" si="566"/>
        <v>0</v>
      </c>
      <c r="Y3491" s="92" t="str">
        <f>VLOOKUP('CM-CIC'!B3422,Annuaire_roster!B:F,4,0)</f>
        <v>OUAQERROUCH Nour-El Houda</v>
      </c>
      <c r="Z3491" s="37" t="s">
        <v>110</v>
      </c>
      <c r="AA3491" s="60" t="s">
        <v>39</v>
      </c>
      <c r="AB3491" s="35" t="str">
        <f t="shared" si="560"/>
        <v/>
      </c>
      <c r="AC3491" s="35" t="str">
        <f t="shared" si="561"/>
        <v/>
      </c>
      <c r="AD3491" s="35" t="str">
        <f t="shared" si="562"/>
        <v/>
      </c>
      <c r="AE3491" s="44" t="str">
        <f t="shared" si="563"/>
        <v/>
      </c>
      <c r="AF3491" s="61"/>
      <c r="AG3491" s="45"/>
    </row>
    <row r="3492" spans="1:33" x14ac:dyDescent="0.2">
      <c r="A3492" s="59">
        <f>+VLOOKUP(B3492,Annuaire_roster!B:G,5,0)</f>
        <v>1132</v>
      </c>
      <c r="B3492" s="218" t="s">
        <v>46</v>
      </c>
      <c r="C3492" s="73">
        <v>0.25</v>
      </c>
      <c r="D3492" s="73">
        <v>0.25</v>
      </c>
      <c r="E3492" s="66">
        <v>0.66666666666666663</v>
      </c>
      <c r="F3492" s="66">
        <v>0.66666666666666663</v>
      </c>
      <c r="G3492" s="67"/>
      <c r="H3492" s="67"/>
      <c r="I3492" s="107" t="s">
        <v>63</v>
      </c>
      <c r="J3492" s="48"/>
      <c r="K3492" s="69">
        <v>0</v>
      </c>
      <c r="L3492" s="67">
        <v>0</v>
      </c>
      <c r="M3492" s="74">
        <v>0</v>
      </c>
      <c r="N3492" s="34">
        <f t="shared" si="567"/>
        <v>0.37499999999999994</v>
      </c>
      <c r="O3492" s="38">
        <f t="shared" si="568"/>
        <v>0.37499999999999994</v>
      </c>
      <c r="P3492" s="77" t="s">
        <v>94</v>
      </c>
      <c r="Q3492" s="135">
        <v>44831</v>
      </c>
      <c r="R3492" s="35">
        <f t="shared" si="557"/>
        <v>0</v>
      </c>
      <c r="S3492" s="35">
        <f t="shared" si="558"/>
        <v>0</v>
      </c>
      <c r="T3492" s="10" t="str">
        <f t="shared" si="564"/>
        <v>Sem - 40</v>
      </c>
      <c r="U3492" s="10" t="str">
        <f t="shared" si="565"/>
        <v>Septembre</v>
      </c>
      <c r="V3492" s="36" t="str">
        <f t="shared" si="559"/>
        <v>2026</v>
      </c>
      <c r="W3492" s="34"/>
      <c r="X3492" s="91">
        <f t="shared" si="566"/>
        <v>0</v>
      </c>
      <c r="Y3492" s="92" t="str">
        <f>VLOOKUP('CM-CIC'!B3423,Annuaire_roster!B:F,4,0)</f>
        <v>HAOUACH Ikram</v>
      </c>
      <c r="Z3492" s="37" t="s">
        <v>110</v>
      </c>
      <c r="AA3492" s="60" t="s">
        <v>39</v>
      </c>
      <c r="AB3492" s="35" t="str">
        <f t="shared" si="560"/>
        <v/>
      </c>
      <c r="AC3492" s="35" t="str">
        <f t="shared" si="561"/>
        <v/>
      </c>
      <c r="AD3492" s="35" t="str">
        <f t="shared" si="562"/>
        <v/>
      </c>
      <c r="AE3492" s="44" t="str">
        <f t="shared" si="563"/>
        <v/>
      </c>
      <c r="AF3492" s="61"/>
      <c r="AG3492" s="45"/>
    </row>
    <row r="3493" spans="1:33" x14ac:dyDescent="0.2">
      <c r="A3493" s="59">
        <f>+VLOOKUP(B3493,Annuaire_roster!B:G,5,0)</f>
        <v>1154</v>
      </c>
      <c r="B3493" s="218" t="s">
        <v>70</v>
      </c>
      <c r="C3493" s="73">
        <v>0.25</v>
      </c>
      <c r="D3493" s="73">
        <v>0.25</v>
      </c>
      <c r="E3493" s="66">
        <v>0.66666666666666663</v>
      </c>
      <c r="F3493" s="66">
        <v>0.66666666666666663</v>
      </c>
      <c r="G3493" s="67"/>
      <c r="H3493" s="67"/>
      <c r="I3493" s="107" t="s">
        <v>63</v>
      </c>
      <c r="J3493" s="48"/>
      <c r="K3493" s="69">
        <v>0</v>
      </c>
      <c r="L3493" s="67">
        <v>0</v>
      </c>
      <c r="M3493" s="74">
        <v>0</v>
      </c>
      <c r="N3493" s="34">
        <f t="shared" si="567"/>
        <v>0.37499999999999994</v>
      </c>
      <c r="O3493" s="38">
        <f t="shared" si="568"/>
        <v>0.37499999999999994</v>
      </c>
      <c r="P3493" s="77" t="s">
        <v>94</v>
      </c>
      <c r="Q3493" s="135">
        <v>44831</v>
      </c>
      <c r="R3493" s="35">
        <f t="shared" si="557"/>
        <v>0</v>
      </c>
      <c r="S3493" s="35">
        <f t="shared" si="558"/>
        <v>0</v>
      </c>
      <c r="T3493" s="10" t="str">
        <f t="shared" si="564"/>
        <v>Sem - 40</v>
      </c>
      <c r="U3493" s="10" t="str">
        <f t="shared" si="565"/>
        <v>Septembre</v>
      </c>
      <c r="V3493" s="36" t="str">
        <f t="shared" si="559"/>
        <v>2026</v>
      </c>
      <c r="W3493" s="34"/>
      <c r="X3493" s="91">
        <f t="shared" si="566"/>
        <v>0</v>
      </c>
      <c r="Y3493" s="92" t="str">
        <f>VLOOKUP('CM-CIC'!B3424,Annuaire_roster!B:F,4,0)</f>
        <v>HAOUACH Ikram</v>
      </c>
      <c r="Z3493" s="37" t="s">
        <v>110</v>
      </c>
      <c r="AA3493" s="60" t="s">
        <v>39</v>
      </c>
      <c r="AB3493" s="35" t="str">
        <f t="shared" si="560"/>
        <v/>
      </c>
      <c r="AC3493" s="35" t="str">
        <f t="shared" si="561"/>
        <v/>
      </c>
      <c r="AD3493" s="35" t="str">
        <f t="shared" si="562"/>
        <v/>
      </c>
      <c r="AE3493" s="44" t="str">
        <f t="shared" si="563"/>
        <v/>
      </c>
      <c r="AF3493" s="61"/>
      <c r="AG3493" s="45"/>
    </row>
    <row r="3494" spans="1:33" x14ac:dyDescent="0.2">
      <c r="A3494" s="59">
        <f>+VLOOKUP(B3494,Annuaire_roster!B:G,5,0)</f>
        <v>1274</v>
      </c>
      <c r="B3494" s="218" t="s">
        <v>160</v>
      </c>
      <c r="C3494" s="73">
        <v>0.25</v>
      </c>
      <c r="D3494" s="73">
        <v>0.25</v>
      </c>
      <c r="E3494" s="66">
        <v>0.66666666666666663</v>
      </c>
      <c r="F3494" s="66">
        <v>0.66666666666666663</v>
      </c>
      <c r="G3494" s="67"/>
      <c r="H3494" s="67"/>
      <c r="I3494" s="107" t="s">
        <v>63</v>
      </c>
      <c r="J3494" s="48"/>
      <c r="K3494" s="69">
        <v>0</v>
      </c>
      <c r="L3494" s="67">
        <v>0</v>
      </c>
      <c r="M3494" s="74">
        <v>0</v>
      </c>
      <c r="N3494" s="34">
        <f t="shared" si="567"/>
        <v>0.37499999999999994</v>
      </c>
      <c r="O3494" s="38">
        <f t="shared" si="568"/>
        <v>0.37499999999999994</v>
      </c>
      <c r="P3494" s="77" t="s">
        <v>94</v>
      </c>
      <c r="Q3494" s="135">
        <v>44831</v>
      </c>
      <c r="R3494" s="35">
        <f t="shared" si="557"/>
        <v>0</v>
      </c>
      <c r="S3494" s="35">
        <f t="shared" si="558"/>
        <v>0</v>
      </c>
      <c r="T3494" s="10" t="str">
        <f t="shared" si="564"/>
        <v>Sem - 40</v>
      </c>
      <c r="U3494" s="10" t="str">
        <f t="shared" si="565"/>
        <v>Septembre</v>
      </c>
      <c r="V3494" s="36" t="str">
        <f t="shared" si="559"/>
        <v>2026</v>
      </c>
      <c r="W3494" s="34"/>
      <c r="X3494" s="91">
        <f t="shared" si="566"/>
        <v>0</v>
      </c>
      <c r="Y3494" s="92" t="str">
        <f>VLOOKUP('CM-CIC'!B3425,Annuaire_roster!B:F,4,0)</f>
        <v>HAOUACH Ikram</v>
      </c>
      <c r="Z3494" s="37" t="s">
        <v>110</v>
      </c>
      <c r="AA3494" s="60" t="s">
        <v>39</v>
      </c>
      <c r="AB3494" s="35" t="str">
        <f t="shared" si="560"/>
        <v/>
      </c>
      <c r="AC3494" s="35" t="str">
        <f t="shared" si="561"/>
        <v/>
      </c>
      <c r="AD3494" s="35" t="str">
        <f t="shared" si="562"/>
        <v/>
      </c>
      <c r="AE3494" s="44" t="str">
        <f t="shared" si="563"/>
        <v/>
      </c>
      <c r="AF3494" s="61"/>
      <c r="AG3494" s="45"/>
    </row>
    <row r="3495" spans="1:33" x14ac:dyDescent="0.2">
      <c r="A3495" s="59">
        <f>+VLOOKUP(B3495,Annuaire_roster!B:G,5,0)</f>
        <v>1167</v>
      </c>
      <c r="B3495" s="218" t="s">
        <v>71</v>
      </c>
      <c r="C3495" s="73">
        <v>0.25</v>
      </c>
      <c r="D3495" s="73">
        <v>0.25</v>
      </c>
      <c r="E3495" s="66">
        <v>0.66666666666666663</v>
      </c>
      <c r="F3495" s="66">
        <v>0.66666666666666663</v>
      </c>
      <c r="G3495" s="67"/>
      <c r="H3495" s="67"/>
      <c r="I3495" s="107" t="s">
        <v>63</v>
      </c>
      <c r="J3495" s="48"/>
      <c r="K3495" s="69">
        <v>0</v>
      </c>
      <c r="L3495" s="67">
        <v>0</v>
      </c>
      <c r="M3495" s="74">
        <v>0</v>
      </c>
      <c r="N3495" s="34">
        <f t="shared" si="567"/>
        <v>0.37499999999999994</v>
      </c>
      <c r="O3495" s="38">
        <f t="shared" si="568"/>
        <v>0.37499999999999994</v>
      </c>
      <c r="P3495" s="77" t="s">
        <v>94</v>
      </c>
      <c r="Q3495" s="135">
        <v>44831</v>
      </c>
      <c r="R3495" s="35">
        <f t="shared" ref="R3495:R3556" si="569">IF(M3495="Abs",O3495,0)</f>
        <v>0</v>
      </c>
      <c r="S3495" s="35">
        <f t="shared" ref="S3495:S3556" si="570">SUM(R3495,L3495,I3495,J3495,W3495,H3495)</f>
        <v>0</v>
      </c>
      <c r="T3495" s="10" t="str">
        <f t="shared" si="564"/>
        <v>Sem - 40</v>
      </c>
      <c r="U3495" s="10" t="str">
        <f t="shared" si="565"/>
        <v>Septembre</v>
      </c>
      <c r="V3495" s="36" t="str">
        <f t="shared" ref="V3495:V3556" si="571">+TEXT(Q3495,"aaa")</f>
        <v>2026</v>
      </c>
      <c r="W3495" s="34"/>
      <c r="X3495" s="91">
        <f t="shared" si="566"/>
        <v>0</v>
      </c>
      <c r="Y3495" s="92" t="str">
        <f>VLOOKUP('CM-CIC'!B3426,Annuaire_roster!B:F,4,0)</f>
        <v>OUAQERROUCH Nour-El Houda</v>
      </c>
      <c r="Z3495" s="37" t="s">
        <v>110</v>
      </c>
      <c r="AA3495" s="60" t="s">
        <v>39</v>
      </c>
      <c r="AB3495" s="35" t="str">
        <f t="shared" ref="AB3495:AB3556" si="572">IF(AND(D3495="Congé",F3495="Congé"),0.333333333333333,IF(OR(AND(D3495="Congé",F3495&lt;&gt;"Congé"),(AND(F3495="Congé",D3495&lt;&gt;"Congé"))),0.166666666666667,""))</f>
        <v/>
      </c>
      <c r="AC3495" s="35" t="str">
        <f t="shared" ref="AC3495:AC3556" si="573">IF(AND(D3495="Congé sans solde",F3495="Congé sans solde"),0.333333333333333,IF(OR(AND(D3495="Congé sans solde",F3495&lt;&gt;"Congé sans solde"),(AND(F3495="Congé sans solde",D3495&lt;&gt;"Congé sans solde"))),0.166666666666667,""))</f>
        <v/>
      </c>
      <c r="AD3495" s="35" t="str">
        <f t="shared" ref="AD3495:AD3556" si="574">IF(AND(D3495="Congé spécial",F3495="Congé spécial"),0.333333333333333,IF(OR(AND(D3495="Congé spécial",F3495&lt;&gt;"Congé décès"),(AND(F3495="Congé spécial",D3495&lt;&gt;"Congé spécial"))),0.166666666666667,""))</f>
        <v/>
      </c>
      <c r="AE3495" s="44" t="str">
        <f t="shared" ref="AE3495:AE3556" si="575">IF(AND(D3495="Férié",F3495="Férié"),0.333333333333333,IF(OR(AND(D3495="Férié",F3495&lt;&gt;"Férié"),(AND(F3495="Férié",D3495&lt;&gt;"Férié"))),0.166666666666667,""))</f>
        <v/>
      </c>
      <c r="AF3495" s="61"/>
      <c r="AG3495" s="45"/>
    </row>
    <row r="3496" spans="1:33" x14ac:dyDescent="0.2">
      <c r="A3496" s="59">
        <f>+VLOOKUP(B3496,Annuaire_roster!B:G,5,0)</f>
        <v>1165</v>
      </c>
      <c r="B3496" s="218" t="s">
        <v>66</v>
      </c>
      <c r="C3496" s="65">
        <v>0.25</v>
      </c>
      <c r="D3496" s="65">
        <v>0.25</v>
      </c>
      <c r="E3496" s="66">
        <v>0.66666666666666663</v>
      </c>
      <c r="F3496" s="66">
        <v>0.66666666666666663</v>
      </c>
      <c r="G3496" s="67"/>
      <c r="H3496" s="67"/>
      <c r="I3496" s="68" t="s">
        <v>63</v>
      </c>
      <c r="J3496" s="67"/>
      <c r="K3496" s="69">
        <v>0</v>
      </c>
      <c r="L3496" s="67">
        <v>0</v>
      </c>
      <c r="M3496" s="70">
        <v>0</v>
      </c>
      <c r="N3496" s="34">
        <f t="shared" si="567"/>
        <v>0.37499999999999994</v>
      </c>
      <c r="O3496" s="38">
        <f t="shared" si="568"/>
        <v>0.37499999999999994</v>
      </c>
      <c r="P3496" s="72" t="s">
        <v>94</v>
      </c>
      <c r="Q3496" s="43">
        <v>44831</v>
      </c>
      <c r="R3496" s="35">
        <f t="shared" si="569"/>
        <v>0</v>
      </c>
      <c r="S3496" s="35">
        <f t="shared" si="570"/>
        <v>0</v>
      </c>
      <c r="T3496" s="10" t="str">
        <f t="shared" si="564"/>
        <v>Sem - 40</v>
      </c>
      <c r="U3496" s="10" t="str">
        <f t="shared" si="565"/>
        <v>Septembre</v>
      </c>
      <c r="V3496" s="36" t="str">
        <f t="shared" si="571"/>
        <v>2026</v>
      </c>
      <c r="W3496" s="34"/>
      <c r="X3496" s="91">
        <f t="shared" si="566"/>
        <v>0</v>
      </c>
      <c r="Y3496" s="92" t="str">
        <f>VLOOKUP('CM-CIC'!B3427,Annuaire_roster!B:F,4,0)</f>
        <v>OUAQERROUCH Nour-El Houda</v>
      </c>
      <c r="Z3496" s="37" t="s">
        <v>110</v>
      </c>
      <c r="AA3496" s="60" t="s">
        <v>39</v>
      </c>
      <c r="AB3496" s="35" t="str">
        <f t="shared" si="572"/>
        <v/>
      </c>
      <c r="AC3496" s="35" t="str">
        <f t="shared" si="573"/>
        <v/>
      </c>
      <c r="AD3496" s="35" t="str">
        <f t="shared" si="574"/>
        <v/>
      </c>
      <c r="AE3496" s="44" t="str">
        <f t="shared" si="575"/>
        <v/>
      </c>
      <c r="AF3496" s="61"/>
      <c r="AG3496" s="45"/>
    </row>
    <row r="3497" spans="1:33" x14ac:dyDescent="0.2">
      <c r="A3497" s="59">
        <f>+VLOOKUP(B3497,Annuaire_roster!B:G,5,0)</f>
        <v>742</v>
      </c>
      <c r="B3497" s="218" t="s">
        <v>100</v>
      </c>
      <c r="C3497" s="65">
        <v>0.25</v>
      </c>
      <c r="D3497" s="65">
        <v>0.25</v>
      </c>
      <c r="E3497" s="66">
        <v>0.66666666666666663</v>
      </c>
      <c r="F3497" s="66">
        <v>0.66666666666666663</v>
      </c>
      <c r="G3497" s="67"/>
      <c r="H3497" s="67"/>
      <c r="I3497" s="68" t="s">
        <v>63</v>
      </c>
      <c r="J3497" s="48"/>
      <c r="K3497" s="69">
        <v>0</v>
      </c>
      <c r="L3497" s="67">
        <v>0</v>
      </c>
      <c r="M3497" s="70">
        <v>0</v>
      </c>
      <c r="N3497" s="34">
        <f t="shared" si="567"/>
        <v>0.37499999999999994</v>
      </c>
      <c r="O3497" s="38">
        <f t="shared" si="568"/>
        <v>0.37499999999999994</v>
      </c>
      <c r="P3497" s="72" t="s">
        <v>94</v>
      </c>
      <c r="Q3497" s="43">
        <v>44832</v>
      </c>
      <c r="R3497" s="35">
        <f t="shared" si="569"/>
        <v>0</v>
      </c>
      <c r="S3497" s="35">
        <f t="shared" si="570"/>
        <v>0</v>
      </c>
      <c r="T3497" s="10" t="str">
        <f t="shared" si="564"/>
        <v>Sem - 40</v>
      </c>
      <c r="U3497" s="10" t="str">
        <f t="shared" si="565"/>
        <v>Septembre</v>
      </c>
      <c r="V3497" s="36" t="str">
        <f t="shared" si="571"/>
        <v>2026</v>
      </c>
      <c r="W3497" s="34"/>
      <c r="X3497" s="91">
        <f t="shared" si="566"/>
        <v>0</v>
      </c>
      <c r="Y3497" s="92" t="str">
        <f>VLOOKUP('CM-CIC'!B3428,Annuaire_roster!B:F,4,0)</f>
        <v>OUAQERROUCH Nour-El Houda</v>
      </c>
      <c r="Z3497" s="37" t="s">
        <v>110</v>
      </c>
      <c r="AA3497" s="60" t="s">
        <v>39</v>
      </c>
      <c r="AB3497" s="35" t="str">
        <f t="shared" si="572"/>
        <v/>
      </c>
      <c r="AC3497" s="35" t="str">
        <f t="shared" si="573"/>
        <v/>
      </c>
      <c r="AD3497" s="35" t="str">
        <f t="shared" si="574"/>
        <v/>
      </c>
      <c r="AE3497" s="44" t="str">
        <f t="shared" si="575"/>
        <v/>
      </c>
      <c r="AF3497" s="61"/>
      <c r="AG3497" s="45"/>
    </row>
    <row r="3498" spans="1:33" x14ac:dyDescent="0.2">
      <c r="A3498" s="59">
        <f>+VLOOKUP(B3498,Annuaire_roster!B:G,5,0)</f>
        <v>1442</v>
      </c>
      <c r="B3498" s="218" t="s">
        <v>152</v>
      </c>
      <c r="C3498" s="65">
        <v>0.25</v>
      </c>
      <c r="D3498" s="65">
        <v>0.25</v>
      </c>
      <c r="E3498" s="66">
        <v>0.66666666666666663</v>
      </c>
      <c r="F3498" s="66">
        <v>0.66666666666666663</v>
      </c>
      <c r="G3498" s="67"/>
      <c r="H3498" s="67"/>
      <c r="I3498" s="68" t="s">
        <v>63</v>
      </c>
      <c r="J3498" s="67"/>
      <c r="K3498" s="69">
        <v>0</v>
      </c>
      <c r="L3498" s="67">
        <v>0</v>
      </c>
      <c r="M3498" s="70">
        <v>0</v>
      </c>
      <c r="N3498" s="34">
        <f t="shared" si="567"/>
        <v>0.37499999999999994</v>
      </c>
      <c r="O3498" s="38">
        <f t="shared" si="568"/>
        <v>0.37499999999999994</v>
      </c>
      <c r="P3498" s="72" t="s">
        <v>94</v>
      </c>
      <c r="Q3498" s="134">
        <v>44832</v>
      </c>
      <c r="R3498" s="35">
        <f t="shared" si="569"/>
        <v>0</v>
      </c>
      <c r="S3498" s="35">
        <f t="shared" si="570"/>
        <v>0</v>
      </c>
      <c r="T3498" s="10" t="str">
        <f t="shared" si="564"/>
        <v>Sem - 40</v>
      </c>
      <c r="U3498" s="10" t="str">
        <f t="shared" si="565"/>
        <v>Septembre</v>
      </c>
      <c r="V3498" s="36" t="str">
        <f t="shared" si="571"/>
        <v>2026</v>
      </c>
      <c r="W3498" s="34"/>
      <c r="X3498" s="91">
        <f t="shared" si="566"/>
        <v>0</v>
      </c>
      <c r="Y3498" s="92" t="str">
        <f>VLOOKUP('CM-CIC'!B3429,Annuaire_roster!B:F,4,0)</f>
        <v>HAOUACH Ikram</v>
      </c>
      <c r="Z3498" s="37" t="s">
        <v>110</v>
      </c>
      <c r="AA3498" s="60" t="s">
        <v>39</v>
      </c>
      <c r="AB3498" s="35" t="str">
        <f t="shared" si="572"/>
        <v/>
      </c>
      <c r="AC3498" s="35" t="str">
        <f t="shared" si="573"/>
        <v/>
      </c>
      <c r="AD3498" s="35" t="str">
        <f t="shared" si="574"/>
        <v/>
      </c>
      <c r="AE3498" s="44" t="str">
        <f t="shared" si="575"/>
        <v/>
      </c>
      <c r="AF3498" s="61"/>
      <c r="AG3498" s="45"/>
    </row>
    <row r="3499" spans="1:33" x14ac:dyDescent="0.2">
      <c r="A3499" s="59">
        <f>+VLOOKUP(B3499,Annuaire_roster!B:G,5,0)</f>
        <v>1397</v>
      </c>
      <c r="B3499" s="218" t="s">
        <v>145</v>
      </c>
      <c r="C3499" s="65">
        <v>0.24652777777777779</v>
      </c>
      <c r="D3499" s="65">
        <v>0.25</v>
      </c>
      <c r="E3499" s="66">
        <v>0.66666666666666663</v>
      </c>
      <c r="F3499" s="66">
        <v>0.66666666666666663</v>
      </c>
      <c r="G3499" s="67"/>
      <c r="H3499" s="67"/>
      <c r="I3499" s="68" t="s">
        <v>63</v>
      </c>
      <c r="J3499" s="48"/>
      <c r="K3499" s="69">
        <v>0</v>
      </c>
      <c r="L3499" s="67">
        <v>0</v>
      </c>
      <c r="M3499" s="70">
        <v>0</v>
      </c>
      <c r="N3499" s="34">
        <f t="shared" si="567"/>
        <v>0.37499999999999994</v>
      </c>
      <c r="O3499" s="38">
        <f t="shared" si="568"/>
        <v>0.37499999999999994</v>
      </c>
      <c r="P3499" s="72" t="s">
        <v>94</v>
      </c>
      <c r="Q3499" s="43">
        <v>44832</v>
      </c>
      <c r="R3499" s="35">
        <f t="shared" si="569"/>
        <v>0</v>
      </c>
      <c r="S3499" s="35">
        <f t="shared" si="570"/>
        <v>0</v>
      </c>
      <c r="T3499" s="10" t="str">
        <f t="shared" si="564"/>
        <v>Sem - 40</v>
      </c>
      <c r="U3499" s="10" t="str">
        <f t="shared" si="565"/>
        <v>Septembre</v>
      </c>
      <c r="V3499" s="36" t="str">
        <f t="shared" si="571"/>
        <v>2026</v>
      </c>
      <c r="W3499" s="34"/>
      <c r="X3499" s="91">
        <f t="shared" si="566"/>
        <v>3.4722222222222099E-3</v>
      </c>
      <c r="Y3499" s="92" t="str">
        <f>VLOOKUP('CM-CIC'!B3430,Annuaire_roster!B:F,4,0)</f>
        <v>OUAQERROUCH Nour-El Houda</v>
      </c>
      <c r="Z3499" s="37" t="s">
        <v>110</v>
      </c>
      <c r="AA3499" s="60" t="s">
        <v>39</v>
      </c>
      <c r="AB3499" s="35" t="str">
        <f t="shared" si="572"/>
        <v/>
      </c>
      <c r="AC3499" s="35" t="str">
        <f t="shared" si="573"/>
        <v/>
      </c>
      <c r="AD3499" s="35" t="str">
        <f t="shared" si="574"/>
        <v/>
      </c>
      <c r="AE3499" s="44" t="str">
        <f t="shared" si="575"/>
        <v/>
      </c>
      <c r="AF3499" s="61"/>
      <c r="AG3499" s="45"/>
    </row>
    <row r="3500" spans="1:33" x14ac:dyDescent="0.2">
      <c r="A3500" s="59">
        <f>+VLOOKUP(B3500,Annuaire_roster!B:G,5,0)</f>
        <v>397</v>
      </c>
      <c r="B3500" s="218" t="s">
        <v>183</v>
      </c>
      <c r="C3500" s="65">
        <v>0.33333333333333331</v>
      </c>
      <c r="D3500" s="65">
        <v>0.33333333333333331</v>
      </c>
      <c r="E3500" s="66">
        <v>0.75</v>
      </c>
      <c r="F3500" s="66">
        <v>0.75</v>
      </c>
      <c r="G3500" s="67"/>
      <c r="H3500" s="67"/>
      <c r="I3500" s="68" t="s">
        <v>63</v>
      </c>
      <c r="J3500" s="67"/>
      <c r="K3500" s="69">
        <v>0</v>
      </c>
      <c r="L3500" s="67">
        <v>0</v>
      </c>
      <c r="M3500" s="70">
        <v>0</v>
      </c>
      <c r="N3500" s="34">
        <f t="shared" si="567"/>
        <v>0.375</v>
      </c>
      <c r="O3500" s="38">
        <f t="shared" si="568"/>
        <v>0.375</v>
      </c>
      <c r="P3500" s="72" t="s">
        <v>94</v>
      </c>
      <c r="Q3500" s="134">
        <v>44832</v>
      </c>
      <c r="R3500" s="35">
        <f t="shared" si="569"/>
        <v>0</v>
      </c>
      <c r="S3500" s="35">
        <f t="shared" si="570"/>
        <v>0</v>
      </c>
      <c r="T3500" s="10" t="str">
        <f t="shared" si="564"/>
        <v>Sem - 40</v>
      </c>
      <c r="U3500" s="10" t="str">
        <f t="shared" si="565"/>
        <v>Septembre</v>
      </c>
      <c r="V3500" s="36" t="str">
        <f t="shared" si="571"/>
        <v>2026</v>
      </c>
      <c r="W3500" s="34"/>
      <c r="X3500" s="91">
        <f t="shared" si="566"/>
        <v>0</v>
      </c>
      <c r="Y3500" s="92" t="str">
        <f>VLOOKUP('CM-CIC'!B3431,Annuaire_roster!B:F,4,0)</f>
        <v>HAOUACH Ikram</v>
      </c>
      <c r="Z3500" s="37" t="s">
        <v>110</v>
      </c>
      <c r="AA3500" s="60" t="s">
        <v>39</v>
      </c>
      <c r="AB3500" s="35" t="str">
        <f t="shared" si="572"/>
        <v/>
      </c>
      <c r="AC3500" s="35" t="str">
        <f t="shared" si="573"/>
        <v/>
      </c>
      <c r="AD3500" s="35" t="str">
        <f t="shared" si="574"/>
        <v/>
      </c>
      <c r="AE3500" s="44" t="str">
        <f t="shared" si="575"/>
        <v/>
      </c>
      <c r="AF3500" s="61"/>
      <c r="AG3500" s="45"/>
    </row>
    <row r="3501" spans="1:33" x14ac:dyDescent="0.2">
      <c r="A3501" s="59">
        <f>+VLOOKUP(B3501,Annuaire_roster!B:G,5,0)</f>
        <v>1007</v>
      </c>
      <c r="B3501" s="218" t="s">
        <v>103</v>
      </c>
      <c r="C3501" s="65">
        <v>0.33333333333333331</v>
      </c>
      <c r="D3501" s="65">
        <v>0.33333333333333331</v>
      </c>
      <c r="E3501" s="66">
        <v>0.75</v>
      </c>
      <c r="F3501" s="66">
        <v>0.75</v>
      </c>
      <c r="G3501" s="67"/>
      <c r="H3501" s="67"/>
      <c r="I3501" s="68" t="s">
        <v>63</v>
      </c>
      <c r="J3501" s="67"/>
      <c r="K3501" s="69">
        <v>0</v>
      </c>
      <c r="L3501" s="67">
        <v>0</v>
      </c>
      <c r="M3501" s="70">
        <v>0</v>
      </c>
      <c r="N3501" s="34">
        <f t="shared" si="567"/>
        <v>0.375</v>
      </c>
      <c r="O3501" s="38">
        <f t="shared" si="568"/>
        <v>0.375</v>
      </c>
      <c r="P3501" s="72" t="s">
        <v>94</v>
      </c>
      <c r="Q3501" s="134">
        <v>44832</v>
      </c>
      <c r="R3501" s="35">
        <f t="shared" si="569"/>
        <v>0</v>
      </c>
      <c r="S3501" s="35">
        <f t="shared" si="570"/>
        <v>0</v>
      </c>
      <c r="T3501" s="10" t="str">
        <f t="shared" si="564"/>
        <v>Sem - 40</v>
      </c>
      <c r="U3501" s="10" t="str">
        <f t="shared" si="565"/>
        <v>Septembre</v>
      </c>
      <c r="V3501" s="36" t="str">
        <f t="shared" si="571"/>
        <v>2026</v>
      </c>
      <c r="W3501" s="34"/>
      <c r="X3501" s="91">
        <f t="shared" si="566"/>
        <v>0</v>
      </c>
      <c r="Y3501" s="92" t="str">
        <f>VLOOKUP('CM-CIC'!B3432,Annuaire_roster!B:F,4,0)</f>
        <v>HAOUACH Ikram</v>
      </c>
      <c r="Z3501" s="37" t="s">
        <v>110</v>
      </c>
      <c r="AA3501" s="60" t="s">
        <v>39</v>
      </c>
      <c r="AB3501" s="35" t="str">
        <f t="shared" si="572"/>
        <v/>
      </c>
      <c r="AC3501" s="35" t="str">
        <f t="shared" si="573"/>
        <v/>
      </c>
      <c r="AD3501" s="35" t="str">
        <f t="shared" si="574"/>
        <v/>
      </c>
      <c r="AE3501" s="44" t="str">
        <f t="shared" si="575"/>
        <v/>
      </c>
      <c r="AF3501" s="61"/>
      <c r="AG3501" s="45"/>
    </row>
    <row r="3502" spans="1:33" x14ac:dyDescent="0.2">
      <c r="A3502" s="59">
        <f>+VLOOKUP(B3502,Annuaire_roster!B:G,5,0)</f>
        <v>1396</v>
      </c>
      <c r="B3502" s="218" t="s">
        <v>143</v>
      </c>
      <c r="C3502" s="65">
        <v>0.33333333333333331</v>
      </c>
      <c r="D3502" s="65">
        <v>0.33333333333333331</v>
      </c>
      <c r="E3502" s="66">
        <v>0.75</v>
      </c>
      <c r="F3502" s="66">
        <v>0.75</v>
      </c>
      <c r="G3502" s="67"/>
      <c r="H3502" s="67"/>
      <c r="I3502" s="68" t="s">
        <v>63</v>
      </c>
      <c r="J3502" s="67"/>
      <c r="K3502" s="69">
        <v>0</v>
      </c>
      <c r="L3502" s="67">
        <v>0</v>
      </c>
      <c r="M3502" s="70">
        <v>0</v>
      </c>
      <c r="N3502" s="34">
        <f t="shared" si="567"/>
        <v>0.375</v>
      </c>
      <c r="O3502" s="38">
        <f t="shared" si="568"/>
        <v>0.375</v>
      </c>
      <c r="P3502" s="72" t="s">
        <v>94</v>
      </c>
      <c r="Q3502" s="134">
        <v>44832</v>
      </c>
      <c r="R3502" s="35">
        <f t="shared" si="569"/>
        <v>0</v>
      </c>
      <c r="S3502" s="35">
        <f t="shared" si="570"/>
        <v>0</v>
      </c>
      <c r="T3502" s="10" t="str">
        <f t="shared" si="564"/>
        <v>Sem - 40</v>
      </c>
      <c r="U3502" s="10" t="str">
        <f t="shared" si="565"/>
        <v>Septembre</v>
      </c>
      <c r="V3502" s="36" t="str">
        <f t="shared" si="571"/>
        <v>2026</v>
      </c>
      <c r="W3502" s="34"/>
      <c r="X3502" s="91">
        <f t="shared" si="566"/>
        <v>0</v>
      </c>
      <c r="Y3502" s="92" t="str">
        <f>VLOOKUP('CM-CIC'!B3433,Annuaire_roster!B:F,4,0)</f>
        <v>OUAQERROUCH Nour-El Houda</v>
      </c>
      <c r="Z3502" s="37" t="s">
        <v>110</v>
      </c>
      <c r="AA3502" s="60" t="s">
        <v>39</v>
      </c>
      <c r="AB3502" s="35" t="str">
        <f t="shared" si="572"/>
        <v/>
      </c>
      <c r="AC3502" s="35" t="str">
        <f t="shared" si="573"/>
        <v/>
      </c>
      <c r="AD3502" s="35" t="str">
        <f t="shared" si="574"/>
        <v/>
      </c>
      <c r="AE3502" s="44" t="str">
        <f t="shared" si="575"/>
        <v/>
      </c>
      <c r="AF3502" s="61"/>
      <c r="AG3502" s="45"/>
    </row>
    <row r="3503" spans="1:33" x14ac:dyDescent="0.2">
      <c r="A3503" s="59">
        <f>+VLOOKUP(B3503,Annuaire_roster!B:G,5,0)</f>
        <v>1444</v>
      </c>
      <c r="B3503" s="218" t="s">
        <v>153</v>
      </c>
      <c r="C3503" s="65">
        <v>0.33055555555555555</v>
      </c>
      <c r="D3503" s="65">
        <v>0.33333333333333331</v>
      </c>
      <c r="E3503" s="66">
        <v>0.75</v>
      </c>
      <c r="F3503" s="66">
        <v>0.75</v>
      </c>
      <c r="G3503" s="67"/>
      <c r="H3503" s="67"/>
      <c r="I3503" s="68" t="s">
        <v>63</v>
      </c>
      <c r="J3503" s="67"/>
      <c r="K3503" s="69">
        <v>0</v>
      </c>
      <c r="L3503" s="67">
        <v>0</v>
      </c>
      <c r="M3503" s="70">
        <v>0</v>
      </c>
      <c r="N3503" s="34">
        <f t="shared" si="567"/>
        <v>0.375</v>
      </c>
      <c r="O3503" s="38">
        <f t="shared" si="568"/>
        <v>0.375</v>
      </c>
      <c r="P3503" s="72" t="s">
        <v>94</v>
      </c>
      <c r="Q3503" s="134">
        <v>44832</v>
      </c>
      <c r="R3503" s="35">
        <f t="shared" si="569"/>
        <v>0</v>
      </c>
      <c r="S3503" s="35">
        <f t="shared" si="570"/>
        <v>0</v>
      </c>
      <c r="T3503" s="10" t="str">
        <f t="shared" si="564"/>
        <v>Sem - 40</v>
      </c>
      <c r="U3503" s="10" t="str">
        <f t="shared" si="565"/>
        <v>Septembre</v>
      </c>
      <c r="V3503" s="36" t="str">
        <f t="shared" si="571"/>
        <v>2026</v>
      </c>
      <c r="W3503" s="34"/>
      <c r="X3503" s="91">
        <f t="shared" si="566"/>
        <v>2.7777777777777679E-3</v>
      </c>
      <c r="Y3503" s="92" t="str">
        <f>VLOOKUP('CM-CIC'!B3434,Annuaire_roster!B:F,4,0)</f>
        <v>OUAQERROUCH Nour-El Houda</v>
      </c>
      <c r="Z3503" s="37" t="s">
        <v>110</v>
      </c>
      <c r="AA3503" s="60" t="s">
        <v>39</v>
      </c>
      <c r="AB3503" s="35" t="str">
        <f t="shared" si="572"/>
        <v/>
      </c>
      <c r="AC3503" s="35" t="str">
        <f t="shared" si="573"/>
        <v/>
      </c>
      <c r="AD3503" s="35" t="str">
        <f t="shared" si="574"/>
        <v/>
      </c>
      <c r="AE3503" s="44" t="str">
        <f t="shared" si="575"/>
        <v/>
      </c>
      <c r="AF3503" s="61"/>
      <c r="AG3503" s="45"/>
    </row>
    <row r="3504" spans="1:33" x14ac:dyDescent="0.2">
      <c r="A3504" s="59">
        <f>+VLOOKUP(B3504,Annuaire_roster!B:G,5,0)</f>
        <v>1443</v>
      </c>
      <c r="B3504" s="218" t="s">
        <v>154</v>
      </c>
      <c r="C3504" s="65">
        <v>0.3263888888888889</v>
      </c>
      <c r="D3504" s="65">
        <v>0.33333333333333331</v>
      </c>
      <c r="E3504" s="66">
        <v>0.75</v>
      </c>
      <c r="F3504" s="66">
        <v>0.75</v>
      </c>
      <c r="G3504" s="67"/>
      <c r="H3504" s="67"/>
      <c r="I3504" s="68" t="s">
        <v>63</v>
      </c>
      <c r="J3504" s="67"/>
      <c r="K3504" s="69"/>
      <c r="L3504" s="67">
        <v>0</v>
      </c>
      <c r="M3504" s="70">
        <v>0</v>
      </c>
      <c r="N3504" s="34">
        <f t="shared" si="567"/>
        <v>0.375</v>
      </c>
      <c r="O3504" s="38">
        <f t="shared" si="568"/>
        <v>0.375</v>
      </c>
      <c r="P3504" s="72" t="s">
        <v>94</v>
      </c>
      <c r="Q3504" s="134">
        <v>44832</v>
      </c>
      <c r="R3504" s="35">
        <f t="shared" si="569"/>
        <v>0</v>
      </c>
      <c r="S3504" s="35">
        <f t="shared" si="570"/>
        <v>0</v>
      </c>
      <c r="T3504" s="10" t="str">
        <f t="shared" si="564"/>
        <v>Sem - 40</v>
      </c>
      <c r="U3504" s="10" t="str">
        <f t="shared" si="565"/>
        <v>Septembre</v>
      </c>
      <c r="V3504" s="36" t="str">
        <f t="shared" si="571"/>
        <v>2026</v>
      </c>
      <c r="W3504" s="34"/>
      <c r="X3504" s="91">
        <f t="shared" si="566"/>
        <v>6.9444444444444198E-3</v>
      </c>
      <c r="Y3504" s="92" t="str">
        <f>VLOOKUP('CM-CIC'!B3435,Annuaire_roster!B:F,4,0)</f>
        <v>HAOUACH Ikram</v>
      </c>
      <c r="Z3504" s="37" t="s">
        <v>110</v>
      </c>
      <c r="AA3504" s="60" t="s">
        <v>39</v>
      </c>
      <c r="AB3504" s="35" t="str">
        <f t="shared" si="572"/>
        <v/>
      </c>
      <c r="AC3504" s="35" t="str">
        <f t="shared" si="573"/>
        <v/>
      </c>
      <c r="AD3504" s="35" t="str">
        <f t="shared" si="574"/>
        <v/>
      </c>
      <c r="AE3504" s="44" t="str">
        <f t="shared" si="575"/>
        <v/>
      </c>
      <c r="AF3504" s="61"/>
      <c r="AG3504" s="45"/>
    </row>
    <row r="3505" spans="1:33" x14ac:dyDescent="0.2">
      <c r="A3505" s="59">
        <f>+VLOOKUP(B3505,Annuaire_roster!B:G,5,0)</f>
        <v>364</v>
      </c>
      <c r="B3505" s="218" t="s">
        <v>184</v>
      </c>
      <c r="C3505" s="65">
        <v>0.33194444444444443</v>
      </c>
      <c r="D3505" s="65">
        <v>0.33333333333333331</v>
      </c>
      <c r="E3505" s="66">
        <v>0.75</v>
      </c>
      <c r="F3505" s="66">
        <v>0.75</v>
      </c>
      <c r="G3505" s="67"/>
      <c r="H3505" s="67"/>
      <c r="I3505" s="68" t="s">
        <v>63</v>
      </c>
      <c r="J3505" s="48"/>
      <c r="K3505" s="69">
        <v>0</v>
      </c>
      <c r="L3505" s="67">
        <v>0</v>
      </c>
      <c r="M3505" s="70">
        <v>0</v>
      </c>
      <c r="N3505" s="34">
        <f t="shared" si="567"/>
        <v>0.375</v>
      </c>
      <c r="O3505" s="38">
        <f t="shared" si="568"/>
        <v>0.375</v>
      </c>
      <c r="P3505" s="72" t="s">
        <v>94</v>
      </c>
      <c r="Q3505" s="43">
        <v>44832</v>
      </c>
      <c r="R3505" s="35">
        <f t="shared" si="569"/>
        <v>0</v>
      </c>
      <c r="S3505" s="35">
        <f t="shared" si="570"/>
        <v>0</v>
      </c>
      <c r="T3505" s="10" t="str">
        <f t="shared" si="564"/>
        <v>Sem - 40</v>
      </c>
      <c r="U3505" s="10" t="str">
        <f t="shared" si="565"/>
        <v>Septembre</v>
      </c>
      <c r="V3505" s="36" t="str">
        <f t="shared" si="571"/>
        <v>2026</v>
      </c>
      <c r="W3505" s="34"/>
      <c r="X3505" s="91">
        <f t="shared" si="566"/>
        <v>1.388888888888884E-3</v>
      </c>
      <c r="Y3505" s="92" t="str">
        <f>VLOOKUP('CM-CIC'!B3436,Annuaire_roster!B:F,4,0)</f>
        <v>OUAQERROUCH Nour-El Houda</v>
      </c>
      <c r="Z3505" s="37" t="s">
        <v>110</v>
      </c>
      <c r="AA3505" s="60" t="s">
        <v>39</v>
      </c>
      <c r="AB3505" s="35" t="str">
        <f t="shared" si="572"/>
        <v/>
      </c>
      <c r="AC3505" s="35" t="str">
        <f t="shared" si="573"/>
        <v/>
      </c>
      <c r="AD3505" s="35" t="str">
        <f t="shared" si="574"/>
        <v/>
      </c>
      <c r="AE3505" s="44" t="str">
        <f t="shared" si="575"/>
        <v/>
      </c>
      <c r="AF3505" s="61"/>
      <c r="AG3505" s="45"/>
    </row>
    <row r="3506" spans="1:33" x14ac:dyDescent="0.2">
      <c r="A3506" s="59">
        <f>+VLOOKUP(B3506,Annuaire_roster!B:G,5,0)</f>
        <v>971</v>
      </c>
      <c r="B3506" s="218" t="s">
        <v>44</v>
      </c>
      <c r="C3506" s="65">
        <v>0.33333333333333331</v>
      </c>
      <c r="D3506" s="65">
        <v>0.33333333333333331</v>
      </c>
      <c r="E3506" s="66">
        <v>0.75</v>
      </c>
      <c r="F3506" s="66">
        <v>0.75</v>
      </c>
      <c r="G3506" s="67"/>
      <c r="H3506" s="67"/>
      <c r="I3506" s="68" t="s">
        <v>63</v>
      </c>
      <c r="J3506" s="48"/>
      <c r="K3506" s="69">
        <v>0</v>
      </c>
      <c r="L3506" s="67">
        <v>0</v>
      </c>
      <c r="M3506" s="70">
        <v>0</v>
      </c>
      <c r="N3506" s="34">
        <f t="shared" si="567"/>
        <v>0.375</v>
      </c>
      <c r="O3506" s="38">
        <f t="shared" si="568"/>
        <v>0.375</v>
      </c>
      <c r="P3506" s="72" t="s">
        <v>94</v>
      </c>
      <c r="Q3506" s="43">
        <v>44832</v>
      </c>
      <c r="R3506" s="35">
        <f t="shared" si="569"/>
        <v>0</v>
      </c>
      <c r="S3506" s="35">
        <f t="shared" si="570"/>
        <v>0</v>
      </c>
      <c r="T3506" s="10" t="str">
        <f t="shared" si="564"/>
        <v>Sem - 40</v>
      </c>
      <c r="U3506" s="10" t="str">
        <f t="shared" si="565"/>
        <v>Septembre</v>
      </c>
      <c r="V3506" s="36" t="str">
        <f t="shared" si="571"/>
        <v>2026</v>
      </c>
      <c r="W3506" s="34"/>
      <c r="X3506" s="91">
        <f t="shared" si="566"/>
        <v>0</v>
      </c>
      <c r="Y3506" s="92" t="str">
        <f>VLOOKUP('CM-CIC'!B3437,Annuaire_roster!B:F,4,0)</f>
        <v>HAOUACH Ikram</v>
      </c>
      <c r="Z3506" s="37" t="s">
        <v>110</v>
      </c>
      <c r="AA3506" s="60" t="s">
        <v>39</v>
      </c>
      <c r="AB3506" s="35" t="str">
        <f t="shared" si="572"/>
        <v/>
      </c>
      <c r="AC3506" s="35" t="str">
        <f t="shared" si="573"/>
        <v/>
      </c>
      <c r="AD3506" s="35" t="str">
        <f t="shared" si="574"/>
        <v/>
      </c>
      <c r="AE3506" s="44" t="str">
        <f t="shared" si="575"/>
        <v/>
      </c>
      <c r="AF3506" s="61"/>
      <c r="AG3506" s="45"/>
    </row>
    <row r="3507" spans="1:33" x14ac:dyDescent="0.2">
      <c r="A3507" s="59">
        <f>+VLOOKUP(B3507,Annuaire_roster!B:G,5,0)</f>
        <v>952</v>
      </c>
      <c r="B3507" s="218" t="s">
        <v>101</v>
      </c>
      <c r="C3507" s="65">
        <v>0.33124999999999999</v>
      </c>
      <c r="D3507" s="65">
        <v>0.33333333333333331</v>
      </c>
      <c r="E3507" s="66">
        <v>0.75</v>
      </c>
      <c r="F3507" s="66">
        <v>0.75</v>
      </c>
      <c r="G3507" s="67"/>
      <c r="H3507" s="67"/>
      <c r="I3507" s="68" t="s">
        <v>63</v>
      </c>
      <c r="J3507" s="48"/>
      <c r="K3507" s="69">
        <v>0</v>
      </c>
      <c r="L3507" s="67">
        <v>0</v>
      </c>
      <c r="M3507" s="70">
        <v>0</v>
      </c>
      <c r="N3507" s="34">
        <f t="shared" si="567"/>
        <v>0.375</v>
      </c>
      <c r="O3507" s="38">
        <f t="shared" si="568"/>
        <v>0.375</v>
      </c>
      <c r="P3507" s="72" t="s">
        <v>94</v>
      </c>
      <c r="Q3507" s="43">
        <v>44832</v>
      </c>
      <c r="R3507" s="35">
        <f t="shared" si="569"/>
        <v>0</v>
      </c>
      <c r="S3507" s="35">
        <f t="shared" si="570"/>
        <v>0</v>
      </c>
      <c r="T3507" s="10" t="str">
        <f t="shared" si="564"/>
        <v>Sem - 40</v>
      </c>
      <c r="U3507" s="10" t="str">
        <f t="shared" si="565"/>
        <v>Septembre</v>
      </c>
      <c r="V3507" s="36" t="str">
        <f t="shared" si="571"/>
        <v>2026</v>
      </c>
      <c r="W3507" s="34"/>
      <c r="X3507" s="91">
        <f t="shared" si="566"/>
        <v>2.0833333333333259E-3</v>
      </c>
      <c r="Y3507" s="92" t="str">
        <f>VLOOKUP('CM-CIC'!B3438,Annuaire_roster!B:F,4,0)</f>
        <v>OUAQERROUCH Nour-El Houda</v>
      </c>
      <c r="Z3507" s="37" t="s">
        <v>110</v>
      </c>
      <c r="AA3507" s="60" t="s">
        <v>39</v>
      </c>
      <c r="AB3507" s="35" t="str">
        <f t="shared" si="572"/>
        <v/>
      </c>
      <c r="AC3507" s="35" t="str">
        <f t="shared" si="573"/>
        <v/>
      </c>
      <c r="AD3507" s="35" t="str">
        <f t="shared" si="574"/>
        <v/>
      </c>
      <c r="AE3507" s="44" t="str">
        <f t="shared" si="575"/>
        <v/>
      </c>
      <c r="AF3507" s="61"/>
      <c r="AG3507" s="45"/>
    </row>
    <row r="3508" spans="1:33" x14ac:dyDescent="0.2">
      <c r="A3508" s="59">
        <f>+VLOOKUP(B3508,Annuaire_roster!B:G,5,0)</f>
        <v>1009</v>
      </c>
      <c r="B3508" s="218" t="s">
        <v>48</v>
      </c>
      <c r="C3508" s="65">
        <v>0.33333333333333331</v>
      </c>
      <c r="D3508" s="65">
        <v>0.33333333333333331</v>
      </c>
      <c r="E3508" s="66">
        <v>0.75</v>
      </c>
      <c r="F3508" s="66">
        <v>0.75</v>
      </c>
      <c r="G3508" s="67"/>
      <c r="H3508" s="67"/>
      <c r="I3508" s="68" t="s">
        <v>63</v>
      </c>
      <c r="J3508" s="48"/>
      <c r="K3508" s="69">
        <v>0</v>
      </c>
      <c r="L3508" s="67">
        <v>0</v>
      </c>
      <c r="M3508" s="70">
        <v>0</v>
      </c>
      <c r="N3508" s="34">
        <f t="shared" si="567"/>
        <v>0.375</v>
      </c>
      <c r="O3508" s="38">
        <f t="shared" si="568"/>
        <v>0.375</v>
      </c>
      <c r="P3508" s="72" t="s">
        <v>94</v>
      </c>
      <c r="Q3508" s="43">
        <v>44832</v>
      </c>
      <c r="R3508" s="35">
        <f t="shared" si="569"/>
        <v>0</v>
      </c>
      <c r="S3508" s="35">
        <f t="shared" si="570"/>
        <v>0</v>
      </c>
      <c r="T3508" s="10" t="str">
        <f t="shared" si="564"/>
        <v>Sem - 40</v>
      </c>
      <c r="U3508" s="10" t="str">
        <f t="shared" si="565"/>
        <v>Septembre</v>
      </c>
      <c r="V3508" s="36" t="str">
        <f t="shared" si="571"/>
        <v>2026</v>
      </c>
      <c r="W3508" s="34"/>
      <c r="X3508" s="91">
        <f t="shared" si="566"/>
        <v>0</v>
      </c>
      <c r="Y3508" s="92" t="str">
        <f>VLOOKUP('CM-CIC'!B3439,Annuaire_roster!B:F,4,0)</f>
        <v>OUAQERROUCH Nour-El Houda</v>
      </c>
      <c r="Z3508" s="37" t="s">
        <v>110</v>
      </c>
      <c r="AA3508" s="60" t="s">
        <v>39</v>
      </c>
      <c r="AB3508" s="35" t="str">
        <f t="shared" si="572"/>
        <v/>
      </c>
      <c r="AC3508" s="35" t="str">
        <f t="shared" si="573"/>
        <v/>
      </c>
      <c r="AD3508" s="35" t="str">
        <f t="shared" si="574"/>
        <v/>
      </c>
      <c r="AE3508" s="44" t="str">
        <f t="shared" si="575"/>
        <v/>
      </c>
      <c r="AF3508" s="61"/>
      <c r="AG3508" s="45"/>
    </row>
    <row r="3509" spans="1:33" x14ac:dyDescent="0.2">
      <c r="A3509" s="59">
        <f>+VLOOKUP(B3509,Annuaire_roster!B:G,5,0)</f>
        <v>1170</v>
      </c>
      <c r="B3509" s="218" t="s">
        <v>68</v>
      </c>
      <c r="C3509" s="65">
        <v>0.33124999999999999</v>
      </c>
      <c r="D3509" s="65">
        <v>0.33333333333333331</v>
      </c>
      <c r="E3509" s="66">
        <v>0.75</v>
      </c>
      <c r="F3509" s="66">
        <v>0.75</v>
      </c>
      <c r="G3509" s="67"/>
      <c r="H3509" s="67"/>
      <c r="I3509" s="68" t="s">
        <v>63</v>
      </c>
      <c r="J3509" s="67"/>
      <c r="K3509" s="69">
        <v>0</v>
      </c>
      <c r="L3509" s="67">
        <v>0</v>
      </c>
      <c r="M3509" s="70">
        <v>0</v>
      </c>
      <c r="N3509" s="34">
        <f t="shared" si="567"/>
        <v>0.375</v>
      </c>
      <c r="O3509" s="38">
        <f t="shared" si="568"/>
        <v>0.375</v>
      </c>
      <c r="P3509" s="72" t="s">
        <v>94</v>
      </c>
      <c r="Q3509" s="134">
        <v>44832</v>
      </c>
      <c r="R3509" s="35">
        <f t="shared" si="569"/>
        <v>0</v>
      </c>
      <c r="S3509" s="35">
        <f t="shared" si="570"/>
        <v>0</v>
      </c>
      <c r="T3509" s="10" t="str">
        <f t="shared" si="564"/>
        <v>Sem - 40</v>
      </c>
      <c r="U3509" s="10" t="str">
        <f t="shared" si="565"/>
        <v>Septembre</v>
      </c>
      <c r="V3509" s="36" t="str">
        <f t="shared" si="571"/>
        <v>2026</v>
      </c>
      <c r="W3509" s="34"/>
      <c r="X3509" s="91">
        <f t="shared" si="566"/>
        <v>2.0833333333333259E-3</v>
      </c>
      <c r="Y3509" s="92" t="str">
        <f>VLOOKUP('CM-CIC'!B3440,Annuaire_roster!B:F,4,0)</f>
        <v>HAOUACH Ikram</v>
      </c>
      <c r="Z3509" s="37" t="s">
        <v>110</v>
      </c>
      <c r="AA3509" s="60" t="s">
        <v>39</v>
      </c>
      <c r="AB3509" s="35" t="str">
        <f t="shared" si="572"/>
        <v/>
      </c>
      <c r="AC3509" s="35" t="str">
        <f t="shared" si="573"/>
        <v/>
      </c>
      <c r="AD3509" s="35" t="str">
        <f t="shared" si="574"/>
        <v/>
      </c>
      <c r="AE3509" s="44" t="str">
        <f t="shared" si="575"/>
        <v/>
      </c>
      <c r="AF3509" s="61"/>
      <c r="AG3509" s="45"/>
    </row>
    <row r="3510" spans="1:33" x14ac:dyDescent="0.2">
      <c r="A3510" s="59">
        <f>+VLOOKUP(B3510,Annuaire_roster!B:G,5,0)</f>
        <v>1192</v>
      </c>
      <c r="B3510" s="218" t="s">
        <v>159</v>
      </c>
      <c r="C3510" s="65">
        <v>0.33333333333333331</v>
      </c>
      <c r="D3510" s="65">
        <v>0.33333333333333331</v>
      </c>
      <c r="E3510" s="66">
        <v>0.75</v>
      </c>
      <c r="F3510" s="66">
        <v>0.75</v>
      </c>
      <c r="G3510" s="67"/>
      <c r="H3510" s="67"/>
      <c r="I3510" s="68" t="s">
        <v>63</v>
      </c>
      <c r="J3510" s="67"/>
      <c r="K3510" s="69">
        <v>0</v>
      </c>
      <c r="L3510" s="67">
        <v>0</v>
      </c>
      <c r="M3510" s="70">
        <v>0</v>
      </c>
      <c r="N3510" s="34">
        <f t="shared" si="567"/>
        <v>0.375</v>
      </c>
      <c r="O3510" s="38">
        <f t="shared" si="568"/>
        <v>0.375</v>
      </c>
      <c r="P3510" s="72" t="s">
        <v>94</v>
      </c>
      <c r="Q3510" s="134">
        <v>44832</v>
      </c>
      <c r="R3510" s="35">
        <f t="shared" si="569"/>
        <v>0</v>
      </c>
      <c r="S3510" s="35">
        <f t="shared" si="570"/>
        <v>0</v>
      </c>
      <c r="T3510" s="10" t="str">
        <f t="shared" si="564"/>
        <v>Sem - 40</v>
      </c>
      <c r="U3510" s="10" t="str">
        <f t="shared" si="565"/>
        <v>Septembre</v>
      </c>
      <c r="V3510" s="36" t="str">
        <f t="shared" si="571"/>
        <v>2026</v>
      </c>
      <c r="W3510" s="34"/>
      <c r="X3510" s="91">
        <f t="shared" si="566"/>
        <v>0</v>
      </c>
      <c r="Y3510" s="92" t="str">
        <f>VLOOKUP('CM-CIC'!B3441,Annuaire_roster!B:F,4,0)</f>
        <v>OUAQERROUCH Nour-El Houda</v>
      </c>
      <c r="Z3510" s="37" t="s">
        <v>110</v>
      </c>
      <c r="AA3510" s="60" t="s">
        <v>39</v>
      </c>
      <c r="AB3510" s="35" t="str">
        <f t="shared" si="572"/>
        <v/>
      </c>
      <c r="AC3510" s="35" t="str">
        <f t="shared" si="573"/>
        <v/>
      </c>
      <c r="AD3510" s="35" t="str">
        <f t="shared" si="574"/>
        <v/>
      </c>
      <c r="AE3510" s="44" t="str">
        <f t="shared" si="575"/>
        <v/>
      </c>
      <c r="AF3510" s="61"/>
      <c r="AG3510" s="45"/>
    </row>
    <row r="3511" spans="1:33" x14ac:dyDescent="0.2">
      <c r="A3511" s="59">
        <f>+VLOOKUP(B3511,Annuaire_roster!B:G,5,0)</f>
        <v>1008</v>
      </c>
      <c r="B3511" s="218" t="s">
        <v>104</v>
      </c>
      <c r="C3511" s="65">
        <v>0.33263888888888887</v>
      </c>
      <c r="D3511" s="65">
        <v>0.33333333333333331</v>
      </c>
      <c r="E3511" s="66">
        <v>0.75</v>
      </c>
      <c r="F3511" s="66">
        <v>0.75</v>
      </c>
      <c r="G3511" s="67"/>
      <c r="H3511" s="67"/>
      <c r="I3511" s="68" t="s">
        <v>63</v>
      </c>
      <c r="J3511" s="48"/>
      <c r="K3511" s="69">
        <v>0</v>
      </c>
      <c r="L3511" s="67">
        <v>0</v>
      </c>
      <c r="M3511" s="70">
        <v>0</v>
      </c>
      <c r="N3511" s="34">
        <f t="shared" si="567"/>
        <v>0.375</v>
      </c>
      <c r="O3511" s="38">
        <f t="shared" si="568"/>
        <v>0.375</v>
      </c>
      <c r="P3511" s="72" t="s">
        <v>94</v>
      </c>
      <c r="Q3511" s="43">
        <v>44832</v>
      </c>
      <c r="R3511" s="35">
        <f t="shared" si="569"/>
        <v>0</v>
      </c>
      <c r="S3511" s="35">
        <f t="shared" si="570"/>
        <v>0</v>
      </c>
      <c r="T3511" s="10" t="str">
        <f t="shared" si="564"/>
        <v>Sem - 40</v>
      </c>
      <c r="U3511" s="10" t="str">
        <f t="shared" si="565"/>
        <v>Septembre</v>
      </c>
      <c r="V3511" s="36" t="str">
        <f t="shared" si="571"/>
        <v>2026</v>
      </c>
      <c r="W3511" s="34"/>
      <c r="X3511" s="91">
        <f t="shared" si="566"/>
        <v>0</v>
      </c>
      <c r="Y3511" s="92" t="str">
        <f>VLOOKUP('CM-CIC'!B3442,Annuaire_roster!B:F,4,0)</f>
        <v>HAOUACH Ikram</v>
      </c>
      <c r="Z3511" s="37" t="s">
        <v>110</v>
      </c>
      <c r="AA3511" s="60" t="s">
        <v>39</v>
      </c>
      <c r="AB3511" s="35" t="str">
        <f t="shared" si="572"/>
        <v/>
      </c>
      <c r="AC3511" s="35" t="str">
        <f t="shared" si="573"/>
        <v/>
      </c>
      <c r="AD3511" s="35" t="str">
        <f t="shared" si="574"/>
        <v/>
      </c>
      <c r="AE3511" s="44" t="str">
        <f t="shared" si="575"/>
        <v/>
      </c>
      <c r="AF3511" s="61"/>
      <c r="AG3511" s="45"/>
    </row>
    <row r="3512" spans="1:33" x14ac:dyDescent="0.2">
      <c r="A3512" s="59">
        <f>+VLOOKUP(B3512,Annuaire_roster!B:G,5,0)</f>
        <v>1469</v>
      </c>
      <c r="B3512" s="218" t="s">
        <v>177</v>
      </c>
      <c r="C3512" s="65">
        <v>0.33124999999999999</v>
      </c>
      <c r="D3512" s="65">
        <v>0.33333333333333331</v>
      </c>
      <c r="E3512" s="66">
        <v>0.75</v>
      </c>
      <c r="F3512" s="66">
        <v>0.75</v>
      </c>
      <c r="G3512" s="67"/>
      <c r="H3512" s="67"/>
      <c r="I3512" s="68" t="s">
        <v>63</v>
      </c>
      <c r="J3512" s="48"/>
      <c r="K3512" s="69">
        <v>0</v>
      </c>
      <c r="L3512" s="67">
        <v>0</v>
      </c>
      <c r="M3512" s="70">
        <v>0</v>
      </c>
      <c r="N3512" s="34">
        <f t="shared" si="567"/>
        <v>0.375</v>
      </c>
      <c r="O3512" s="38">
        <f t="shared" si="568"/>
        <v>0.375</v>
      </c>
      <c r="P3512" s="72" t="s">
        <v>94</v>
      </c>
      <c r="Q3512" s="43">
        <v>44832</v>
      </c>
      <c r="R3512" s="35">
        <f t="shared" si="569"/>
        <v>0</v>
      </c>
      <c r="S3512" s="35">
        <f t="shared" si="570"/>
        <v>0</v>
      </c>
      <c r="T3512" s="10" t="str">
        <f t="shared" si="564"/>
        <v>Sem - 40</v>
      </c>
      <c r="U3512" s="10" t="str">
        <f t="shared" si="565"/>
        <v>Septembre</v>
      </c>
      <c r="V3512" s="36" t="str">
        <f t="shared" si="571"/>
        <v>2026</v>
      </c>
      <c r="W3512" s="34"/>
      <c r="X3512" s="91">
        <f t="shared" si="566"/>
        <v>2.0833333333333259E-3</v>
      </c>
      <c r="Y3512" s="92" t="str">
        <f>VLOOKUP('CM-CIC'!B3443,Annuaire_roster!B:F,4,0)</f>
        <v>HAOUACH Ikram</v>
      </c>
      <c r="Z3512" s="37" t="s">
        <v>110</v>
      </c>
      <c r="AA3512" s="60" t="s">
        <v>39</v>
      </c>
      <c r="AB3512" s="35" t="str">
        <f t="shared" si="572"/>
        <v/>
      </c>
      <c r="AC3512" s="35" t="str">
        <f t="shared" si="573"/>
        <v/>
      </c>
      <c r="AD3512" s="35" t="str">
        <f t="shared" si="574"/>
        <v/>
      </c>
      <c r="AE3512" s="44" t="str">
        <f t="shared" si="575"/>
        <v/>
      </c>
      <c r="AF3512" s="61"/>
      <c r="AG3512" s="45"/>
    </row>
    <row r="3513" spans="1:33" x14ac:dyDescent="0.2">
      <c r="A3513" s="59">
        <f>+VLOOKUP(B3513,Annuaire_roster!B:G,5,0)</f>
        <v>1485</v>
      </c>
      <c r="B3513" s="218" t="s">
        <v>178</v>
      </c>
      <c r="C3513" s="65">
        <v>0.33333333333333331</v>
      </c>
      <c r="D3513" s="65">
        <v>0.33333333333333331</v>
      </c>
      <c r="E3513" s="66">
        <v>0.75</v>
      </c>
      <c r="F3513" s="66">
        <v>0.75</v>
      </c>
      <c r="G3513" s="67"/>
      <c r="H3513" s="67"/>
      <c r="I3513" s="68" t="s">
        <v>63</v>
      </c>
      <c r="J3513" s="48"/>
      <c r="K3513" s="69">
        <v>0</v>
      </c>
      <c r="L3513" s="67">
        <v>0</v>
      </c>
      <c r="M3513" s="70">
        <v>0</v>
      </c>
      <c r="N3513" s="34">
        <f t="shared" si="567"/>
        <v>0.375</v>
      </c>
      <c r="O3513" s="38">
        <f t="shared" si="568"/>
        <v>0.375</v>
      </c>
      <c r="P3513" s="72" t="s">
        <v>94</v>
      </c>
      <c r="Q3513" s="43">
        <v>44832</v>
      </c>
      <c r="R3513" s="35">
        <f t="shared" si="569"/>
        <v>0</v>
      </c>
      <c r="S3513" s="35">
        <f t="shared" si="570"/>
        <v>0</v>
      </c>
      <c r="T3513" s="10" t="str">
        <f t="shared" si="564"/>
        <v>Sem - 40</v>
      </c>
      <c r="U3513" s="10" t="str">
        <f t="shared" si="565"/>
        <v>Septembre</v>
      </c>
      <c r="V3513" s="36" t="str">
        <f t="shared" si="571"/>
        <v>2026</v>
      </c>
      <c r="W3513" s="34"/>
      <c r="X3513" s="91">
        <f t="shared" si="566"/>
        <v>0</v>
      </c>
      <c r="Y3513" s="92" t="str">
        <f>VLOOKUP('CM-CIC'!B3444,Annuaire_roster!B:F,4,0)</f>
        <v>OUAQERROUCH Nour-El Houda</v>
      </c>
      <c r="Z3513" s="37" t="s">
        <v>110</v>
      </c>
      <c r="AA3513" s="60" t="s">
        <v>39</v>
      </c>
      <c r="AB3513" s="35" t="str">
        <f t="shared" si="572"/>
        <v/>
      </c>
      <c r="AC3513" s="35" t="str">
        <f t="shared" si="573"/>
        <v/>
      </c>
      <c r="AD3513" s="35" t="str">
        <f t="shared" si="574"/>
        <v/>
      </c>
      <c r="AE3513" s="44" t="str">
        <f t="shared" si="575"/>
        <v/>
      </c>
      <c r="AF3513" s="61"/>
      <c r="AG3513" s="45"/>
    </row>
    <row r="3514" spans="1:33" x14ac:dyDescent="0.2">
      <c r="A3514" s="59">
        <f>+VLOOKUP(B3514,Annuaire_roster!B:G,5,0)</f>
        <v>1388</v>
      </c>
      <c r="B3514" s="218" t="s">
        <v>125</v>
      </c>
      <c r="C3514" s="65">
        <v>0.33333333333333331</v>
      </c>
      <c r="D3514" s="65">
        <v>0.33333333333333331</v>
      </c>
      <c r="E3514" s="66">
        <v>0.75</v>
      </c>
      <c r="F3514" s="66">
        <v>0.75</v>
      </c>
      <c r="G3514" s="67"/>
      <c r="H3514" s="67"/>
      <c r="I3514" s="68" t="s">
        <v>63</v>
      </c>
      <c r="J3514" s="67"/>
      <c r="K3514" s="69">
        <v>0</v>
      </c>
      <c r="L3514" s="67">
        <v>0</v>
      </c>
      <c r="M3514" s="70">
        <v>0</v>
      </c>
      <c r="N3514" s="34">
        <f t="shared" si="567"/>
        <v>0.375</v>
      </c>
      <c r="O3514" s="38">
        <f t="shared" si="568"/>
        <v>0.375</v>
      </c>
      <c r="P3514" s="72" t="s">
        <v>94</v>
      </c>
      <c r="Q3514" s="134">
        <v>44832</v>
      </c>
      <c r="R3514" s="35">
        <f t="shared" si="569"/>
        <v>0</v>
      </c>
      <c r="S3514" s="35">
        <f t="shared" si="570"/>
        <v>0</v>
      </c>
      <c r="T3514" s="10" t="str">
        <f t="shared" si="564"/>
        <v>Sem - 40</v>
      </c>
      <c r="U3514" s="10" t="str">
        <f t="shared" si="565"/>
        <v>Septembre</v>
      </c>
      <c r="V3514" s="36" t="str">
        <f t="shared" si="571"/>
        <v>2026</v>
      </c>
      <c r="W3514" s="34"/>
      <c r="X3514" s="91">
        <f t="shared" si="566"/>
        <v>0</v>
      </c>
      <c r="Y3514" s="92" t="str">
        <f>VLOOKUP('CM-CIC'!B3445,Annuaire_roster!B:F,4,0)</f>
        <v>OUAQERROUCH Nour-El Houda</v>
      </c>
      <c r="Z3514" s="37" t="s">
        <v>110</v>
      </c>
      <c r="AA3514" s="60" t="s">
        <v>39</v>
      </c>
      <c r="AB3514" s="35" t="str">
        <f t="shared" si="572"/>
        <v/>
      </c>
      <c r="AC3514" s="35" t="str">
        <f t="shared" si="573"/>
        <v/>
      </c>
      <c r="AD3514" s="35" t="str">
        <f t="shared" si="574"/>
        <v/>
      </c>
      <c r="AE3514" s="44" t="str">
        <f t="shared" si="575"/>
        <v/>
      </c>
      <c r="AF3514" s="61"/>
      <c r="AG3514" s="45"/>
    </row>
    <row r="3515" spans="1:33" x14ac:dyDescent="0.2">
      <c r="A3515" s="59">
        <f>+VLOOKUP(B3515,Annuaire_roster!B:G,5,0)</f>
        <v>1463</v>
      </c>
      <c r="B3515" s="218" t="s">
        <v>163</v>
      </c>
      <c r="C3515" s="65">
        <v>0.33333333333333331</v>
      </c>
      <c r="D3515" s="65">
        <v>0.33333333333333331</v>
      </c>
      <c r="E3515" s="66">
        <v>0.75</v>
      </c>
      <c r="F3515" s="66">
        <v>0.75</v>
      </c>
      <c r="G3515" s="67"/>
      <c r="H3515" s="67"/>
      <c r="I3515" s="68" t="s">
        <v>63</v>
      </c>
      <c r="J3515" s="48"/>
      <c r="K3515" s="69">
        <v>0</v>
      </c>
      <c r="L3515" s="67">
        <v>0</v>
      </c>
      <c r="M3515" s="70">
        <v>0</v>
      </c>
      <c r="N3515" s="34">
        <f t="shared" si="567"/>
        <v>0.375</v>
      </c>
      <c r="O3515" s="38">
        <f t="shared" si="568"/>
        <v>0.375</v>
      </c>
      <c r="P3515" s="72" t="s">
        <v>94</v>
      </c>
      <c r="Q3515" s="43">
        <v>44832</v>
      </c>
      <c r="R3515" s="35">
        <f t="shared" si="569"/>
        <v>0</v>
      </c>
      <c r="S3515" s="35">
        <f t="shared" si="570"/>
        <v>0</v>
      </c>
      <c r="T3515" s="10" t="str">
        <f t="shared" si="564"/>
        <v>Sem - 40</v>
      </c>
      <c r="U3515" s="10" t="str">
        <f t="shared" si="565"/>
        <v>Septembre</v>
      </c>
      <c r="V3515" s="36" t="str">
        <f t="shared" si="571"/>
        <v>2026</v>
      </c>
      <c r="W3515" s="34"/>
      <c r="X3515" s="91">
        <f t="shared" si="566"/>
        <v>0</v>
      </c>
      <c r="Y3515" s="92" t="str">
        <f>VLOOKUP('CM-CIC'!B3446,Annuaire_roster!B:F,4,0)</f>
        <v>OUAQERROUCH Nour-El Houda</v>
      </c>
      <c r="Z3515" s="37" t="s">
        <v>110</v>
      </c>
      <c r="AA3515" s="60" t="s">
        <v>39</v>
      </c>
      <c r="AB3515" s="35" t="str">
        <f t="shared" si="572"/>
        <v/>
      </c>
      <c r="AC3515" s="35" t="str">
        <f t="shared" si="573"/>
        <v/>
      </c>
      <c r="AD3515" s="35" t="str">
        <f t="shared" si="574"/>
        <v/>
      </c>
      <c r="AE3515" s="44" t="str">
        <f t="shared" si="575"/>
        <v/>
      </c>
      <c r="AF3515" s="61"/>
      <c r="AG3515" s="45"/>
    </row>
    <row r="3516" spans="1:33" x14ac:dyDescent="0.2">
      <c r="A3516" s="59">
        <f>+VLOOKUP(B3516,Annuaire_roster!B:G,5,0)</f>
        <v>949</v>
      </c>
      <c r="B3516" s="218" t="s">
        <v>102</v>
      </c>
      <c r="C3516" s="65">
        <v>0.33124999999999999</v>
      </c>
      <c r="D3516" s="65">
        <v>0.33333333333333331</v>
      </c>
      <c r="E3516" s="66">
        <v>0.75</v>
      </c>
      <c r="F3516" s="66">
        <v>0.75</v>
      </c>
      <c r="G3516" s="67"/>
      <c r="H3516" s="67"/>
      <c r="I3516" s="68" t="s">
        <v>63</v>
      </c>
      <c r="J3516" s="67"/>
      <c r="K3516" s="69">
        <v>0</v>
      </c>
      <c r="L3516" s="67">
        <v>0</v>
      </c>
      <c r="M3516" s="70">
        <v>0</v>
      </c>
      <c r="N3516" s="34">
        <f t="shared" si="567"/>
        <v>0.375</v>
      </c>
      <c r="O3516" s="38">
        <f t="shared" si="568"/>
        <v>0.375</v>
      </c>
      <c r="P3516" s="72" t="s">
        <v>94</v>
      </c>
      <c r="Q3516" s="134">
        <v>44832</v>
      </c>
      <c r="R3516" s="35">
        <f t="shared" si="569"/>
        <v>0</v>
      </c>
      <c r="S3516" s="35">
        <f t="shared" si="570"/>
        <v>0</v>
      </c>
      <c r="T3516" s="10" t="str">
        <f t="shared" si="564"/>
        <v>Sem - 40</v>
      </c>
      <c r="U3516" s="10" t="str">
        <f t="shared" si="565"/>
        <v>Septembre</v>
      </c>
      <c r="V3516" s="36" t="str">
        <f t="shared" si="571"/>
        <v>2026</v>
      </c>
      <c r="W3516" s="34"/>
      <c r="X3516" s="91">
        <f t="shared" si="566"/>
        <v>2.0833333333333259E-3</v>
      </c>
      <c r="Y3516" s="92" t="str">
        <f>VLOOKUP('CM-CIC'!B3447,Annuaire_roster!B:F,4,0)</f>
        <v>OUAQERROUCH Nour-El Houda</v>
      </c>
      <c r="Z3516" s="37" t="s">
        <v>110</v>
      </c>
      <c r="AA3516" s="60" t="s">
        <v>39</v>
      </c>
      <c r="AB3516" s="35" t="str">
        <f t="shared" si="572"/>
        <v/>
      </c>
      <c r="AC3516" s="35" t="str">
        <f t="shared" si="573"/>
        <v/>
      </c>
      <c r="AD3516" s="35" t="str">
        <f t="shared" si="574"/>
        <v/>
      </c>
      <c r="AE3516" s="44" t="str">
        <f t="shared" si="575"/>
        <v/>
      </c>
      <c r="AF3516" s="61"/>
      <c r="AG3516" s="45"/>
    </row>
    <row r="3517" spans="1:33" x14ac:dyDescent="0.2">
      <c r="A3517" s="59">
        <f>+VLOOKUP(B3517,Annuaire_roster!B:G,5,0)</f>
        <v>1498</v>
      </c>
      <c r="B3517" s="218" t="s">
        <v>180</v>
      </c>
      <c r="C3517" s="65">
        <v>0.375</v>
      </c>
      <c r="D3517" s="65">
        <v>0.375</v>
      </c>
      <c r="E3517" s="66">
        <v>0.79166666666666663</v>
      </c>
      <c r="F3517" s="66">
        <v>0.79166666666666663</v>
      </c>
      <c r="G3517" s="67"/>
      <c r="H3517" s="67"/>
      <c r="I3517" s="68" t="s">
        <v>63</v>
      </c>
      <c r="J3517" s="48"/>
      <c r="K3517" s="69">
        <v>0</v>
      </c>
      <c r="L3517" s="67">
        <v>0</v>
      </c>
      <c r="M3517" s="70">
        <v>0</v>
      </c>
      <c r="N3517" s="34">
        <f t="shared" si="567"/>
        <v>0.37499999999999994</v>
      </c>
      <c r="O3517" s="38">
        <f t="shared" si="568"/>
        <v>0.37499999999999994</v>
      </c>
      <c r="P3517" s="72" t="s">
        <v>94</v>
      </c>
      <c r="Q3517" s="43">
        <v>44832</v>
      </c>
      <c r="R3517" s="35">
        <f t="shared" si="569"/>
        <v>0</v>
      </c>
      <c r="S3517" s="35">
        <f t="shared" si="570"/>
        <v>0</v>
      </c>
      <c r="T3517" s="10" t="str">
        <f t="shared" si="564"/>
        <v>Sem - 40</v>
      </c>
      <c r="U3517" s="10" t="str">
        <f t="shared" si="565"/>
        <v>Septembre</v>
      </c>
      <c r="V3517" s="36" t="str">
        <f t="shared" si="571"/>
        <v>2026</v>
      </c>
      <c r="W3517" s="34"/>
      <c r="X3517" s="91">
        <f t="shared" si="566"/>
        <v>0</v>
      </c>
      <c r="Y3517" s="92" t="str">
        <f>VLOOKUP('CM-CIC'!B3448,Annuaire_roster!B:F,4,0)</f>
        <v>OUAQERROUCH Nour-El Houda</v>
      </c>
      <c r="Z3517" s="37" t="s">
        <v>110</v>
      </c>
      <c r="AA3517" s="60" t="s">
        <v>39</v>
      </c>
      <c r="AB3517" s="35" t="str">
        <f t="shared" si="572"/>
        <v/>
      </c>
      <c r="AC3517" s="35" t="str">
        <f t="shared" si="573"/>
        <v/>
      </c>
      <c r="AD3517" s="35" t="str">
        <f t="shared" si="574"/>
        <v/>
      </c>
      <c r="AE3517" s="44" t="str">
        <f t="shared" si="575"/>
        <v/>
      </c>
      <c r="AF3517" s="61"/>
      <c r="AG3517" s="45"/>
    </row>
    <row r="3518" spans="1:33" x14ac:dyDescent="0.2">
      <c r="A3518" s="59">
        <f>+VLOOKUP(B3518,Annuaire_roster!B:G,5,0)</f>
        <v>669</v>
      </c>
      <c r="B3518" s="218" t="s">
        <v>99</v>
      </c>
      <c r="C3518" s="65">
        <v>0.37361111111111112</v>
      </c>
      <c r="D3518" s="65">
        <v>0.375</v>
      </c>
      <c r="E3518" s="66">
        <v>0.79166666666666663</v>
      </c>
      <c r="F3518" s="66">
        <v>0.79166666666666663</v>
      </c>
      <c r="G3518" s="67"/>
      <c r="H3518" s="67"/>
      <c r="I3518" s="68" t="s">
        <v>63</v>
      </c>
      <c r="J3518" s="48"/>
      <c r="K3518" s="69">
        <v>0</v>
      </c>
      <c r="L3518" s="67">
        <v>0</v>
      </c>
      <c r="M3518" s="70">
        <v>0</v>
      </c>
      <c r="N3518" s="34">
        <f t="shared" si="567"/>
        <v>0.37499999999999994</v>
      </c>
      <c r="O3518" s="38">
        <f t="shared" si="568"/>
        <v>0.37499999999999994</v>
      </c>
      <c r="P3518" s="72" t="s">
        <v>94</v>
      </c>
      <c r="Q3518" s="43">
        <v>44832</v>
      </c>
      <c r="R3518" s="35">
        <f t="shared" si="569"/>
        <v>0</v>
      </c>
      <c r="S3518" s="35">
        <f t="shared" si="570"/>
        <v>0</v>
      </c>
      <c r="T3518" s="10" t="str">
        <f t="shared" si="564"/>
        <v>Sem - 40</v>
      </c>
      <c r="U3518" s="10" t="str">
        <f t="shared" si="565"/>
        <v>Septembre</v>
      </c>
      <c r="V3518" s="36" t="str">
        <f t="shared" si="571"/>
        <v>2026</v>
      </c>
      <c r="W3518" s="34"/>
      <c r="X3518" s="91">
        <f t="shared" si="566"/>
        <v>1.388888888888884E-3</v>
      </c>
      <c r="Y3518" s="92" t="str">
        <f>VLOOKUP('CM-CIC'!B3449,Annuaire_roster!B:F,4,0)</f>
        <v>HAOUACH Ikram</v>
      </c>
      <c r="Z3518" s="37" t="s">
        <v>110</v>
      </c>
      <c r="AA3518" s="60" t="s">
        <v>39</v>
      </c>
      <c r="AB3518" s="35" t="str">
        <f t="shared" si="572"/>
        <v/>
      </c>
      <c r="AC3518" s="35" t="str">
        <f t="shared" si="573"/>
        <v/>
      </c>
      <c r="AD3518" s="35" t="str">
        <f t="shared" si="574"/>
        <v/>
      </c>
      <c r="AE3518" s="44" t="str">
        <f t="shared" si="575"/>
        <v/>
      </c>
      <c r="AF3518" s="61"/>
      <c r="AG3518" s="45"/>
    </row>
    <row r="3519" spans="1:33" x14ac:dyDescent="0.2">
      <c r="A3519" s="59">
        <f>+VLOOKUP(B3519,Annuaire_roster!B:G,5,0)</f>
        <v>1131</v>
      </c>
      <c r="B3519" s="218" t="s">
        <v>179</v>
      </c>
      <c r="C3519" s="65">
        <v>0.37430555555555556</v>
      </c>
      <c r="D3519" s="65">
        <v>0.375</v>
      </c>
      <c r="E3519" s="66">
        <v>0.79166666666666663</v>
      </c>
      <c r="F3519" s="66">
        <v>0.79166666666666663</v>
      </c>
      <c r="G3519" s="67"/>
      <c r="H3519" s="67"/>
      <c r="I3519" s="68" t="s">
        <v>63</v>
      </c>
      <c r="J3519" s="48"/>
      <c r="K3519" s="69">
        <v>0</v>
      </c>
      <c r="L3519" s="67">
        <v>0</v>
      </c>
      <c r="M3519" s="70">
        <v>0</v>
      </c>
      <c r="N3519" s="34">
        <f t="shared" si="567"/>
        <v>0.37499999999999994</v>
      </c>
      <c r="O3519" s="38">
        <f t="shared" si="568"/>
        <v>0.37499999999999994</v>
      </c>
      <c r="P3519" s="72" t="s">
        <v>94</v>
      </c>
      <c r="Q3519" s="43">
        <v>44832</v>
      </c>
      <c r="R3519" s="35">
        <f t="shared" si="569"/>
        <v>0</v>
      </c>
      <c r="S3519" s="35">
        <f t="shared" si="570"/>
        <v>0</v>
      </c>
      <c r="T3519" s="10" t="str">
        <f t="shared" si="564"/>
        <v>Sem - 40</v>
      </c>
      <c r="U3519" s="10" t="str">
        <f t="shared" si="565"/>
        <v>Septembre</v>
      </c>
      <c r="V3519" s="36" t="str">
        <f t="shared" si="571"/>
        <v>2026</v>
      </c>
      <c r="W3519" s="34"/>
      <c r="X3519" s="91">
        <f t="shared" si="566"/>
        <v>0</v>
      </c>
      <c r="Y3519" s="92" t="str">
        <f>VLOOKUP('CM-CIC'!B3450,Annuaire_roster!B:F,4,0)</f>
        <v>HAOUACH Ikram</v>
      </c>
      <c r="Z3519" s="37" t="s">
        <v>110</v>
      </c>
      <c r="AA3519" s="60" t="s">
        <v>39</v>
      </c>
      <c r="AB3519" s="35" t="str">
        <f t="shared" si="572"/>
        <v/>
      </c>
      <c r="AC3519" s="35" t="str">
        <f t="shared" si="573"/>
        <v/>
      </c>
      <c r="AD3519" s="35" t="str">
        <f t="shared" si="574"/>
        <v/>
      </c>
      <c r="AE3519" s="44" t="str">
        <f t="shared" si="575"/>
        <v/>
      </c>
      <c r="AF3519" s="61"/>
      <c r="AG3519" s="45"/>
    </row>
    <row r="3520" spans="1:33" x14ac:dyDescent="0.2">
      <c r="A3520" s="59">
        <f>+VLOOKUP(B3520,Annuaire_roster!B:G,5,0)</f>
        <v>1499</v>
      </c>
      <c r="B3520" s="218" t="s">
        <v>162</v>
      </c>
      <c r="C3520" s="65">
        <v>0.37361111111111112</v>
      </c>
      <c r="D3520" s="65">
        <v>0.375</v>
      </c>
      <c r="E3520" s="66">
        <v>0.79166666666666663</v>
      </c>
      <c r="F3520" s="66">
        <v>0.79166666666666663</v>
      </c>
      <c r="G3520" s="67"/>
      <c r="H3520" s="67"/>
      <c r="I3520" s="68" t="s">
        <v>63</v>
      </c>
      <c r="J3520" s="67"/>
      <c r="K3520" s="69">
        <v>0</v>
      </c>
      <c r="L3520" s="67">
        <v>0</v>
      </c>
      <c r="M3520" s="70">
        <v>0</v>
      </c>
      <c r="N3520" s="34">
        <f t="shared" si="567"/>
        <v>0.37499999999999994</v>
      </c>
      <c r="O3520" s="38">
        <f t="shared" si="568"/>
        <v>0.37499999999999994</v>
      </c>
      <c r="P3520" s="72" t="s">
        <v>94</v>
      </c>
      <c r="Q3520" s="134">
        <v>44832</v>
      </c>
      <c r="R3520" s="35">
        <f t="shared" si="569"/>
        <v>0</v>
      </c>
      <c r="S3520" s="35">
        <f t="shared" si="570"/>
        <v>0</v>
      </c>
      <c r="T3520" s="10" t="str">
        <f t="shared" si="564"/>
        <v>Sem - 40</v>
      </c>
      <c r="U3520" s="10" t="str">
        <f t="shared" si="565"/>
        <v>Septembre</v>
      </c>
      <c r="V3520" s="36" t="str">
        <f t="shared" si="571"/>
        <v>2026</v>
      </c>
      <c r="W3520" s="34"/>
      <c r="X3520" s="91">
        <f t="shared" si="566"/>
        <v>1.388888888888884E-3</v>
      </c>
      <c r="Y3520" s="92" t="str">
        <f>VLOOKUP('CM-CIC'!B3451,Annuaire_roster!B:F,4,0)</f>
        <v>HAOUACH Ikram</v>
      </c>
      <c r="Z3520" s="37" t="s">
        <v>110</v>
      </c>
      <c r="AA3520" s="60" t="s">
        <v>39</v>
      </c>
      <c r="AB3520" s="35" t="str">
        <f t="shared" si="572"/>
        <v/>
      </c>
      <c r="AC3520" s="35" t="str">
        <f t="shared" si="573"/>
        <v/>
      </c>
      <c r="AD3520" s="35" t="str">
        <f t="shared" si="574"/>
        <v/>
      </c>
      <c r="AE3520" s="44" t="str">
        <f t="shared" si="575"/>
        <v/>
      </c>
      <c r="AF3520" s="61"/>
      <c r="AG3520" s="45"/>
    </row>
    <row r="3521" spans="1:33" x14ac:dyDescent="0.2">
      <c r="A3521" s="59">
        <f>+VLOOKUP(B3521,Annuaire_roster!B:G,5,0)</f>
        <v>1145</v>
      </c>
      <c r="B3521" s="218" t="s">
        <v>74</v>
      </c>
      <c r="C3521" s="65">
        <v>0.37361111111111112</v>
      </c>
      <c r="D3521" s="65">
        <v>0.375</v>
      </c>
      <c r="E3521" s="66">
        <v>0.79166666666666663</v>
      </c>
      <c r="F3521" s="66">
        <v>0.79166666666666663</v>
      </c>
      <c r="G3521" s="67"/>
      <c r="H3521" s="67"/>
      <c r="I3521" s="68" t="s">
        <v>63</v>
      </c>
      <c r="J3521" s="48"/>
      <c r="K3521" s="69">
        <v>0</v>
      </c>
      <c r="L3521" s="67">
        <v>0</v>
      </c>
      <c r="M3521" s="70">
        <v>0</v>
      </c>
      <c r="N3521" s="34">
        <f t="shared" si="567"/>
        <v>0.37499999999999994</v>
      </c>
      <c r="O3521" s="38">
        <f t="shared" si="568"/>
        <v>0.37499999999999994</v>
      </c>
      <c r="P3521" s="72" t="s">
        <v>94</v>
      </c>
      <c r="Q3521" s="43">
        <v>44832</v>
      </c>
      <c r="R3521" s="35">
        <f t="shared" si="569"/>
        <v>0</v>
      </c>
      <c r="S3521" s="35">
        <f t="shared" si="570"/>
        <v>0</v>
      </c>
      <c r="T3521" s="10" t="str">
        <f t="shared" si="564"/>
        <v>Sem - 40</v>
      </c>
      <c r="U3521" s="10" t="str">
        <f t="shared" si="565"/>
        <v>Septembre</v>
      </c>
      <c r="V3521" s="36" t="str">
        <f t="shared" si="571"/>
        <v>2026</v>
      </c>
      <c r="W3521" s="34"/>
      <c r="X3521" s="91">
        <f t="shared" si="566"/>
        <v>1.388888888888884E-3</v>
      </c>
      <c r="Y3521" s="92" t="str">
        <f>VLOOKUP('CM-CIC'!B3452,Annuaire_roster!B:F,4,0)</f>
        <v>HAOUACH Ikram</v>
      </c>
      <c r="Z3521" s="37" t="s">
        <v>110</v>
      </c>
      <c r="AA3521" s="60" t="s">
        <v>39</v>
      </c>
      <c r="AB3521" s="35" t="str">
        <f t="shared" si="572"/>
        <v/>
      </c>
      <c r="AC3521" s="35" t="str">
        <f t="shared" si="573"/>
        <v/>
      </c>
      <c r="AD3521" s="35" t="str">
        <f t="shared" si="574"/>
        <v/>
      </c>
      <c r="AE3521" s="44" t="str">
        <f t="shared" si="575"/>
        <v/>
      </c>
      <c r="AF3521" s="61"/>
      <c r="AG3521" s="45"/>
    </row>
    <row r="3522" spans="1:33" x14ac:dyDescent="0.2">
      <c r="A3522" s="59">
        <f>+VLOOKUP(B3522,Annuaire_roster!B:G,5,0)</f>
        <v>1132</v>
      </c>
      <c r="B3522" s="218" t="s">
        <v>46</v>
      </c>
      <c r="C3522" s="65">
        <v>0.25</v>
      </c>
      <c r="D3522" s="65">
        <v>0.58333333333333337</v>
      </c>
      <c r="E3522" s="66">
        <v>0.66666666666666663</v>
      </c>
      <c r="F3522" s="66">
        <v>0.66666666666666663</v>
      </c>
      <c r="G3522" s="67"/>
      <c r="H3522" s="67"/>
      <c r="I3522" s="68" t="s">
        <v>63</v>
      </c>
      <c r="J3522" s="48"/>
      <c r="K3522" s="69">
        <v>0</v>
      </c>
      <c r="L3522" s="67">
        <v>0</v>
      </c>
      <c r="M3522" s="70">
        <v>0</v>
      </c>
      <c r="N3522" s="34">
        <f t="shared" si="567"/>
        <v>8.3333333333333259E-2</v>
      </c>
      <c r="O3522" s="38">
        <f t="shared" si="568"/>
        <v>8.3333333333333259E-2</v>
      </c>
      <c r="P3522" s="72" t="s">
        <v>94</v>
      </c>
      <c r="Q3522" s="43">
        <v>44832</v>
      </c>
      <c r="R3522" s="35">
        <f t="shared" si="569"/>
        <v>0</v>
      </c>
      <c r="S3522" s="35">
        <f t="shared" si="570"/>
        <v>0</v>
      </c>
      <c r="T3522" s="10" t="str">
        <f t="shared" ref="T3522:T3585" si="576">"Sem - "&amp;WEEKNUM(Q3522,21)</f>
        <v>Sem - 40</v>
      </c>
      <c r="U3522" s="10" t="str">
        <f t="shared" ref="U3522:U3585" si="577">PROPER(TEXT(Q3522,"mmmm"))</f>
        <v>Septembre</v>
      </c>
      <c r="V3522" s="36" t="str">
        <f t="shared" si="571"/>
        <v>2026</v>
      </c>
      <c r="W3522" s="34"/>
      <c r="X3522" s="91">
        <f t="shared" ref="X3522:X3585" si="578">IFERROR(IF(M3522="Abs",0,IF((D3522-C3522+E3522-F3522)&lt;0.000694444444444444,0,(D3522-C3522+E3522-F3522))),0)</f>
        <v>0.33333333333333337</v>
      </c>
      <c r="Y3522" s="92" t="str">
        <f>VLOOKUP('CM-CIC'!B3453,Annuaire_roster!B:F,4,0)</f>
        <v>HAOUACH Ikram</v>
      </c>
      <c r="Z3522" s="37" t="s">
        <v>110</v>
      </c>
      <c r="AA3522" s="60" t="s">
        <v>39</v>
      </c>
      <c r="AB3522" s="35" t="str">
        <f t="shared" si="572"/>
        <v/>
      </c>
      <c r="AC3522" s="35" t="str">
        <f t="shared" si="573"/>
        <v/>
      </c>
      <c r="AD3522" s="35" t="str">
        <f t="shared" si="574"/>
        <v/>
      </c>
      <c r="AE3522" s="44" t="str">
        <f t="shared" si="575"/>
        <v/>
      </c>
      <c r="AF3522" s="61"/>
      <c r="AG3522" s="45"/>
    </row>
    <row r="3523" spans="1:33" x14ac:dyDescent="0.2">
      <c r="A3523" s="59">
        <f>+VLOOKUP(B3523,Annuaire_roster!B:G,5,0)</f>
        <v>1154</v>
      </c>
      <c r="B3523" s="218" t="s">
        <v>70</v>
      </c>
      <c r="C3523" s="65">
        <v>0.25</v>
      </c>
      <c r="D3523" s="65">
        <v>0.58333333333333337</v>
      </c>
      <c r="E3523" s="66">
        <v>0.66666666666666663</v>
      </c>
      <c r="F3523" s="66">
        <v>0.66666666666666663</v>
      </c>
      <c r="G3523" s="67"/>
      <c r="H3523" s="67"/>
      <c r="I3523" s="68" t="s">
        <v>63</v>
      </c>
      <c r="J3523" s="67"/>
      <c r="K3523" s="69">
        <v>0</v>
      </c>
      <c r="L3523" s="67">
        <v>0</v>
      </c>
      <c r="M3523" s="70">
        <v>0</v>
      </c>
      <c r="N3523" s="34">
        <f t="shared" si="567"/>
        <v>8.3333333333333259E-2</v>
      </c>
      <c r="O3523" s="38">
        <f t="shared" si="568"/>
        <v>8.3333333333333259E-2</v>
      </c>
      <c r="P3523" s="72" t="s">
        <v>94</v>
      </c>
      <c r="Q3523" s="134">
        <v>44832</v>
      </c>
      <c r="R3523" s="35">
        <f t="shared" si="569"/>
        <v>0</v>
      </c>
      <c r="S3523" s="35">
        <f t="shared" si="570"/>
        <v>0</v>
      </c>
      <c r="T3523" s="10" t="str">
        <f t="shared" si="576"/>
        <v>Sem - 40</v>
      </c>
      <c r="U3523" s="10" t="str">
        <f t="shared" si="577"/>
        <v>Septembre</v>
      </c>
      <c r="V3523" s="36" t="str">
        <f t="shared" si="571"/>
        <v>2026</v>
      </c>
      <c r="W3523" s="34"/>
      <c r="X3523" s="91">
        <f t="shared" si="578"/>
        <v>0.33333333333333337</v>
      </c>
      <c r="Y3523" s="92" t="str">
        <f>VLOOKUP('CM-CIC'!B3454,Annuaire_roster!B:F,4,0)</f>
        <v>OUAQERROUCH Nour-El Houda</v>
      </c>
      <c r="Z3523" s="37" t="s">
        <v>110</v>
      </c>
      <c r="AA3523" s="60" t="s">
        <v>39</v>
      </c>
      <c r="AB3523" s="35" t="str">
        <f t="shared" si="572"/>
        <v/>
      </c>
      <c r="AC3523" s="35" t="str">
        <f t="shared" si="573"/>
        <v/>
      </c>
      <c r="AD3523" s="35" t="str">
        <f t="shared" si="574"/>
        <v/>
      </c>
      <c r="AE3523" s="44" t="str">
        <f t="shared" si="575"/>
        <v/>
      </c>
      <c r="AF3523" s="61"/>
      <c r="AG3523" s="45"/>
    </row>
    <row r="3524" spans="1:33" x14ac:dyDescent="0.2">
      <c r="A3524" s="59">
        <f>+VLOOKUP(B3524,Annuaire_roster!B:G,5,0)</f>
        <v>1274</v>
      </c>
      <c r="B3524" s="218" t="s">
        <v>160</v>
      </c>
      <c r="C3524" s="65">
        <v>0.25</v>
      </c>
      <c r="D3524" s="65">
        <v>0.58333333333333337</v>
      </c>
      <c r="E3524" s="66">
        <v>0.66666666666666663</v>
      </c>
      <c r="F3524" s="66">
        <v>0.66666666666666663</v>
      </c>
      <c r="G3524" s="67"/>
      <c r="H3524" s="67"/>
      <c r="I3524" s="68" t="s">
        <v>63</v>
      </c>
      <c r="J3524" s="48"/>
      <c r="K3524" s="69">
        <v>0</v>
      </c>
      <c r="L3524" s="67">
        <v>0</v>
      </c>
      <c r="M3524" s="70">
        <v>0</v>
      </c>
      <c r="N3524" s="34">
        <f t="shared" si="567"/>
        <v>8.3333333333333259E-2</v>
      </c>
      <c r="O3524" s="38">
        <f t="shared" si="568"/>
        <v>8.3333333333333259E-2</v>
      </c>
      <c r="P3524" s="72" t="s">
        <v>94</v>
      </c>
      <c r="Q3524" s="43">
        <v>44832</v>
      </c>
      <c r="R3524" s="35">
        <f t="shared" si="569"/>
        <v>0</v>
      </c>
      <c r="S3524" s="35">
        <f t="shared" si="570"/>
        <v>0</v>
      </c>
      <c r="T3524" s="10" t="str">
        <f t="shared" si="576"/>
        <v>Sem - 40</v>
      </c>
      <c r="U3524" s="10" t="str">
        <f t="shared" si="577"/>
        <v>Septembre</v>
      </c>
      <c r="V3524" s="36" t="str">
        <f t="shared" si="571"/>
        <v>2026</v>
      </c>
      <c r="W3524" s="34"/>
      <c r="X3524" s="91">
        <f t="shared" si="578"/>
        <v>0.33333333333333337</v>
      </c>
      <c r="Y3524" s="92" t="str">
        <f>VLOOKUP('CM-CIC'!B3455,Annuaire_roster!B:F,4,0)</f>
        <v>OUAQERROUCH Nour-El Houda</v>
      </c>
      <c r="Z3524" s="37" t="s">
        <v>110</v>
      </c>
      <c r="AA3524" s="60" t="s">
        <v>39</v>
      </c>
      <c r="AB3524" s="35" t="str">
        <f t="shared" si="572"/>
        <v/>
      </c>
      <c r="AC3524" s="35" t="str">
        <f t="shared" si="573"/>
        <v/>
      </c>
      <c r="AD3524" s="35" t="str">
        <f t="shared" si="574"/>
        <v/>
      </c>
      <c r="AE3524" s="44" t="str">
        <f t="shared" si="575"/>
        <v/>
      </c>
      <c r="AF3524" s="61"/>
      <c r="AG3524" s="45"/>
    </row>
    <row r="3525" spans="1:33" x14ac:dyDescent="0.2">
      <c r="A3525" s="59">
        <f>+VLOOKUP(B3525,Annuaire_roster!B:G,5,0)</f>
        <v>1167</v>
      </c>
      <c r="B3525" s="218" t="s">
        <v>71</v>
      </c>
      <c r="C3525" s="65">
        <v>0.25</v>
      </c>
      <c r="D3525" s="65">
        <v>0.58333333333333337</v>
      </c>
      <c r="E3525" s="66">
        <v>0.66666666666666663</v>
      </c>
      <c r="F3525" s="66">
        <v>0.66666666666666663</v>
      </c>
      <c r="G3525" s="67"/>
      <c r="H3525" s="67"/>
      <c r="I3525" s="68" t="s">
        <v>63</v>
      </c>
      <c r="J3525" s="48"/>
      <c r="K3525" s="69">
        <v>0</v>
      </c>
      <c r="L3525" s="67">
        <v>0</v>
      </c>
      <c r="M3525" s="70">
        <v>0</v>
      </c>
      <c r="N3525" s="34">
        <f t="shared" si="567"/>
        <v>8.3333333333333259E-2</v>
      </c>
      <c r="O3525" s="38">
        <f t="shared" si="568"/>
        <v>8.3333333333333259E-2</v>
      </c>
      <c r="P3525" s="72" t="s">
        <v>94</v>
      </c>
      <c r="Q3525" s="43">
        <v>44832</v>
      </c>
      <c r="R3525" s="35">
        <f t="shared" si="569"/>
        <v>0</v>
      </c>
      <c r="S3525" s="35">
        <f t="shared" si="570"/>
        <v>0</v>
      </c>
      <c r="T3525" s="10" t="str">
        <f t="shared" si="576"/>
        <v>Sem - 40</v>
      </c>
      <c r="U3525" s="10" t="str">
        <f t="shared" si="577"/>
        <v>Septembre</v>
      </c>
      <c r="V3525" s="36" t="str">
        <f t="shared" si="571"/>
        <v>2026</v>
      </c>
      <c r="W3525" s="34"/>
      <c r="X3525" s="91">
        <f t="shared" si="578"/>
        <v>0.33333333333333337</v>
      </c>
      <c r="Y3525" s="92" t="str">
        <f>VLOOKUP('CM-CIC'!B3456,Annuaire_roster!B:F,4,0)</f>
        <v>OUAQERROUCH Nour-El Houda</v>
      </c>
      <c r="Z3525" s="37" t="s">
        <v>110</v>
      </c>
      <c r="AA3525" s="60" t="s">
        <v>39</v>
      </c>
      <c r="AB3525" s="35" t="str">
        <f t="shared" si="572"/>
        <v/>
      </c>
      <c r="AC3525" s="35" t="str">
        <f t="shared" si="573"/>
        <v/>
      </c>
      <c r="AD3525" s="35" t="str">
        <f t="shared" si="574"/>
        <v/>
      </c>
      <c r="AE3525" s="44" t="str">
        <f t="shared" si="575"/>
        <v/>
      </c>
      <c r="AF3525" s="61"/>
      <c r="AG3525" s="45"/>
    </row>
    <row r="3526" spans="1:33" x14ac:dyDescent="0.2">
      <c r="A3526" s="59">
        <f>+VLOOKUP(B3526,Annuaire_roster!B:G,5,0)</f>
        <v>1165</v>
      </c>
      <c r="B3526" s="218" t="s">
        <v>66</v>
      </c>
      <c r="C3526" s="65">
        <v>0.25</v>
      </c>
      <c r="D3526" s="65">
        <v>0.58333333333333337</v>
      </c>
      <c r="E3526" s="66">
        <v>0.66666666666666663</v>
      </c>
      <c r="F3526" s="66">
        <v>0.66666666666666663</v>
      </c>
      <c r="G3526" s="67"/>
      <c r="H3526" s="67"/>
      <c r="I3526" s="68" t="s">
        <v>63</v>
      </c>
      <c r="J3526" s="48"/>
      <c r="K3526" s="69">
        <v>0</v>
      </c>
      <c r="L3526" s="67">
        <v>0</v>
      </c>
      <c r="M3526" s="70">
        <v>0</v>
      </c>
      <c r="N3526" s="34">
        <f t="shared" si="567"/>
        <v>8.3333333333333259E-2</v>
      </c>
      <c r="O3526" s="38">
        <f t="shared" si="568"/>
        <v>8.3333333333333259E-2</v>
      </c>
      <c r="P3526" s="72" t="s">
        <v>94</v>
      </c>
      <c r="Q3526" s="43">
        <v>44832</v>
      </c>
      <c r="R3526" s="35">
        <f t="shared" si="569"/>
        <v>0</v>
      </c>
      <c r="S3526" s="35">
        <f t="shared" si="570"/>
        <v>0</v>
      </c>
      <c r="T3526" s="10" t="str">
        <f t="shared" si="576"/>
        <v>Sem - 40</v>
      </c>
      <c r="U3526" s="10" t="str">
        <f t="shared" si="577"/>
        <v>Septembre</v>
      </c>
      <c r="V3526" s="36" t="str">
        <f t="shared" si="571"/>
        <v>2026</v>
      </c>
      <c r="W3526" s="34"/>
      <c r="X3526" s="91">
        <f t="shared" si="578"/>
        <v>0.33333333333333337</v>
      </c>
      <c r="Y3526" s="92" t="str">
        <f>VLOOKUP('CM-CIC'!B3457,Annuaire_roster!B:F,4,0)</f>
        <v>HAOUACH Ikram</v>
      </c>
      <c r="Z3526" s="37" t="s">
        <v>110</v>
      </c>
      <c r="AA3526" s="60" t="s">
        <v>39</v>
      </c>
      <c r="AB3526" s="35" t="str">
        <f t="shared" si="572"/>
        <v/>
      </c>
      <c r="AC3526" s="35" t="str">
        <f t="shared" si="573"/>
        <v/>
      </c>
      <c r="AD3526" s="35" t="str">
        <f t="shared" si="574"/>
        <v/>
      </c>
      <c r="AE3526" s="44" t="str">
        <f t="shared" si="575"/>
        <v/>
      </c>
      <c r="AF3526" s="61"/>
      <c r="AG3526" s="45"/>
    </row>
    <row r="3527" spans="1:33" x14ac:dyDescent="0.2">
      <c r="A3527" s="59">
        <f>+VLOOKUP(B3527,Annuaire_roster!B:G,5,0)</f>
        <v>742</v>
      </c>
      <c r="B3527" s="218" t="s">
        <v>100</v>
      </c>
      <c r="C3527" s="65">
        <v>0.25</v>
      </c>
      <c r="D3527" s="65">
        <v>0.25</v>
      </c>
      <c r="E3527" s="66">
        <v>0.66666666666666663</v>
      </c>
      <c r="F3527" s="66">
        <v>0.66666666666666663</v>
      </c>
      <c r="G3527" s="67"/>
      <c r="H3527" s="67"/>
      <c r="I3527" s="68" t="s">
        <v>63</v>
      </c>
      <c r="J3527" s="48"/>
      <c r="K3527" s="69">
        <v>0</v>
      </c>
      <c r="L3527" s="67">
        <v>0</v>
      </c>
      <c r="M3527" s="70">
        <v>0</v>
      </c>
      <c r="N3527" s="34">
        <f t="shared" si="567"/>
        <v>0.37499999999999994</v>
      </c>
      <c r="O3527" s="38">
        <f t="shared" si="568"/>
        <v>0.37499999999999994</v>
      </c>
      <c r="P3527" s="72" t="s">
        <v>94</v>
      </c>
      <c r="Q3527" s="43">
        <v>44833</v>
      </c>
      <c r="R3527" s="35">
        <f t="shared" si="569"/>
        <v>0</v>
      </c>
      <c r="S3527" s="35">
        <f t="shared" si="570"/>
        <v>0</v>
      </c>
      <c r="T3527" s="10" t="str">
        <f t="shared" si="576"/>
        <v>Sem - 40</v>
      </c>
      <c r="U3527" s="10" t="str">
        <f t="shared" si="577"/>
        <v>Septembre</v>
      </c>
      <c r="V3527" s="36" t="str">
        <f t="shared" si="571"/>
        <v>2026</v>
      </c>
      <c r="W3527" s="34"/>
      <c r="X3527" s="91">
        <f t="shared" si="578"/>
        <v>0</v>
      </c>
      <c r="Y3527" s="92" t="str">
        <f>VLOOKUP('CM-CIC'!B3458,Annuaire_roster!B:F,4,0)</f>
        <v>OUAQERROUCH Nour-El Houda</v>
      </c>
      <c r="Z3527" s="37" t="s">
        <v>110</v>
      </c>
      <c r="AA3527" s="60" t="s">
        <v>39</v>
      </c>
      <c r="AB3527" s="35" t="str">
        <f t="shared" si="572"/>
        <v/>
      </c>
      <c r="AC3527" s="35" t="str">
        <f t="shared" si="573"/>
        <v/>
      </c>
      <c r="AD3527" s="35" t="str">
        <f t="shared" si="574"/>
        <v/>
      </c>
      <c r="AE3527" s="44" t="str">
        <f t="shared" si="575"/>
        <v/>
      </c>
      <c r="AF3527" s="61"/>
      <c r="AG3527" s="45"/>
    </row>
    <row r="3528" spans="1:33" x14ac:dyDescent="0.2">
      <c r="A3528" s="59">
        <f>+VLOOKUP(B3528,Annuaire_roster!B:G,5,0)</f>
        <v>1132</v>
      </c>
      <c r="B3528" s="218" t="s">
        <v>46</v>
      </c>
      <c r="C3528" s="65">
        <v>0.25</v>
      </c>
      <c r="D3528" s="65">
        <v>0.25</v>
      </c>
      <c r="E3528" s="66">
        <v>0.66666666666666663</v>
      </c>
      <c r="F3528" s="66">
        <v>0.66666666666666663</v>
      </c>
      <c r="G3528" s="67"/>
      <c r="H3528" s="67"/>
      <c r="I3528" s="68" t="s">
        <v>63</v>
      </c>
      <c r="J3528" s="48"/>
      <c r="K3528" s="69">
        <v>0</v>
      </c>
      <c r="L3528" s="67">
        <v>0</v>
      </c>
      <c r="M3528" s="70">
        <v>0</v>
      </c>
      <c r="N3528" s="34">
        <f t="shared" si="567"/>
        <v>0.37499999999999994</v>
      </c>
      <c r="O3528" s="38">
        <f t="shared" si="568"/>
        <v>0.37499999999999994</v>
      </c>
      <c r="P3528" s="72" t="s">
        <v>94</v>
      </c>
      <c r="Q3528" s="43">
        <v>44833</v>
      </c>
      <c r="R3528" s="35">
        <f t="shared" si="569"/>
        <v>0</v>
      </c>
      <c r="S3528" s="35">
        <f t="shared" si="570"/>
        <v>0</v>
      </c>
      <c r="T3528" s="10" t="str">
        <f t="shared" si="576"/>
        <v>Sem - 40</v>
      </c>
      <c r="U3528" s="10" t="str">
        <f t="shared" si="577"/>
        <v>Septembre</v>
      </c>
      <c r="V3528" s="36" t="str">
        <f t="shared" si="571"/>
        <v>2026</v>
      </c>
      <c r="W3528" s="34"/>
      <c r="X3528" s="91">
        <f t="shared" si="578"/>
        <v>0</v>
      </c>
      <c r="Y3528" s="92" t="str">
        <f>VLOOKUP('CM-CIC'!B3459,Annuaire_roster!B:F,4,0)</f>
        <v>HAOUACH Ikram</v>
      </c>
      <c r="Z3528" s="37" t="s">
        <v>110</v>
      </c>
      <c r="AA3528" s="60" t="s">
        <v>39</v>
      </c>
      <c r="AB3528" s="35" t="str">
        <f t="shared" si="572"/>
        <v/>
      </c>
      <c r="AC3528" s="35" t="str">
        <f t="shared" si="573"/>
        <v/>
      </c>
      <c r="AD3528" s="35" t="str">
        <f t="shared" si="574"/>
        <v/>
      </c>
      <c r="AE3528" s="44" t="str">
        <f t="shared" si="575"/>
        <v/>
      </c>
      <c r="AF3528" s="61"/>
      <c r="AG3528" s="45"/>
    </row>
    <row r="3529" spans="1:33" x14ac:dyDescent="0.2">
      <c r="A3529" s="59">
        <f>+VLOOKUP(B3529,Annuaire_roster!B:G,5,0)</f>
        <v>1154</v>
      </c>
      <c r="B3529" s="218" t="s">
        <v>70</v>
      </c>
      <c r="C3529" s="65">
        <v>0.25</v>
      </c>
      <c r="D3529" s="65">
        <v>0.25</v>
      </c>
      <c r="E3529" s="66">
        <v>0.66666666666666663</v>
      </c>
      <c r="F3529" s="66">
        <v>0.66666666666666663</v>
      </c>
      <c r="G3529" s="67"/>
      <c r="H3529" s="67"/>
      <c r="I3529" s="68" t="s">
        <v>63</v>
      </c>
      <c r="J3529" s="48"/>
      <c r="K3529" s="69">
        <v>0</v>
      </c>
      <c r="L3529" s="67">
        <v>0</v>
      </c>
      <c r="M3529" s="70">
        <v>0</v>
      </c>
      <c r="N3529" s="34">
        <f t="shared" si="567"/>
        <v>0.37499999999999994</v>
      </c>
      <c r="O3529" s="38">
        <f t="shared" si="568"/>
        <v>0.37499999999999994</v>
      </c>
      <c r="P3529" s="72" t="s">
        <v>94</v>
      </c>
      <c r="Q3529" s="43">
        <v>44833</v>
      </c>
      <c r="R3529" s="35">
        <f t="shared" si="569"/>
        <v>0</v>
      </c>
      <c r="S3529" s="35">
        <f t="shared" si="570"/>
        <v>0</v>
      </c>
      <c r="T3529" s="10" t="str">
        <f t="shared" si="576"/>
        <v>Sem - 40</v>
      </c>
      <c r="U3529" s="10" t="str">
        <f t="shared" si="577"/>
        <v>Septembre</v>
      </c>
      <c r="V3529" s="36" t="str">
        <f t="shared" si="571"/>
        <v>2026</v>
      </c>
      <c r="W3529" s="34"/>
      <c r="X3529" s="91">
        <f t="shared" si="578"/>
        <v>0</v>
      </c>
      <c r="Y3529" s="92" t="str">
        <f>VLOOKUP('CM-CIC'!B3460,Annuaire_roster!B:F,4,0)</f>
        <v>HAOUACH Ikram</v>
      </c>
      <c r="Z3529" s="37" t="s">
        <v>110</v>
      </c>
      <c r="AA3529" s="60" t="s">
        <v>39</v>
      </c>
      <c r="AB3529" s="35" t="str">
        <f t="shared" si="572"/>
        <v/>
      </c>
      <c r="AC3529" s="35" t="str">
        <f t="shared" si="573"/>
        <v/>
      </c>
      <c r="AD3529" s="35" t="str">
        <f t="shared" si="574"/>
        <v/>
      </c>
      <c r="AE3529" s="44" t="str">
        <f t="shared" si="575"/>
        <v/>
      </c>
      <c r="AF3529" s="61"/>
      <c r="AG3529" s="45"/>
    </row>
    <row r="3530" spans="1:33" x14ac:dyDescent="0.2">
      <c r="A3530" s="59">
        <f>+VLOOKUP(B3530,Annuaire_roster!B:G,5,0)</f>
        <v>1167</v>
      </c>
      <c r="B3530" s="218" t="s">
        <v>71</v>
      </c>
      <c r="C3530" s="65">
        <v>0.25</v>
      </c>
      <c r="D3530" s="65">
        <v>0.25</v>
      </c>
      <c r="E3530" s="66">
        <v>0.66666666666666663</v>
      </c>
      <c r="F3530" s="66">
        <v>0.66666666666666663</v>
      </c>
      <c r="G3530" s="67"/>
      <c r="H3530" s="67"/>
      <c r="I3530" s="68" t="s">
        <v>63</v>
      </c>
      <c r="J3530" s="48"/>
      <c r="K3530" s="69">
        <v>0</v>
      </c>
      <c r="L3530" s="67">
        <v>0</v>
      </c>
      <c r="M3530" s="70">
        <v>0</v>
      </c>
      <c r="N3530" s="34">
        <f t="shared" si="567"/>
        <v>0.37499999999999994</v>
      </c>
      <c r="O3530" s="38">
        <f t="shared" si="568"/>
        <v>0.37499999999999994</v>
      </c>
      <c r="P3530" s="72" t="s">
        <v>94</v>
      </c>
      <c r="Q3530" s="43">
        <v>44833</v>
      </c>
      <c r="R3530" s="35">
        <f t="shared" si="569"/>
        <v>0</v>
      </c>
      <c r="S3530" s="35">
        <f t="shared" si="570"/>
        <v>0</v>
      </c>
      <c r="T3530" s="10" t="str">
        <f t="shared" si="576"/>
        <v>Sem - 40</v>
      </c>
      <c r="U3530" s="10" t="str">
        <f t="shared" si="577"/>
        <v>Septembre</v>
      </c>
      <c r="V3530" s="36" t="str">
        <f t="shared" si="571"/>
        <v>2026</v>
      </c>
      <c r="W3530" s="34"/>
      <c r="X3530" s="91">
        <f t="shared" si="578"/>
        <v>0</v>
      </c>
      <c r="Y3530" s="92" t="str">
        <f>VLOOKUP('CM-CIC'!B3461,Annuaire_roster!B:F,4,0)</f>
        <v>OUAQERROUCH Nour-El Houda</v>
      </c>
      <c r="Z3530" s="37" t="s">
        <v>110</v>
      </c>
      <c r="AA3530" s="60" t="s">
        <v>39</v>
      </c>
      <c r="AB3530" s="35" t="str">
        <f t="shared" si="572"/>
        <v/>
      </c>
      <c r="AC3530" s="35" t="str">
        <f t="shared" si="573"/>
        <v/>
      </c>
      <c r="AD3530" s="35" t="str">
        <f t="shared" si="574"/>
        <v/>
      </c>
      <c r="AE3530" s="44" t="str">
        <f t="shared" si="575"/>
        <v/>
      </c>
      <c r="AF3530" s="61"/>
      <c r="AG3530" s="45"/>
    </row>
    <row r="3531" spans="1:33" x14ac:dyDescent="0.2">
      <c r="A3531" s="59">
        <f>+VLOOKUP(B3531,Annuaire_roster!B:G,5,0)</f>
        <v>1165</v>
      </c>
      <c r="B3531" s="218" t="s">
        <v>66</v>
      </c>
      <c r="C3531" s="65">
        <v>0.25625000000000003</v>
      </c>
      <c r="D3531" s="65">
        <v>0.25</v>
      </c>
      <c r="E3531" s="66">
        <v>0.66666666666666663</v>
      </c>
      <c r="F3531" s="66">
        <v>0.66666666666666663</v>
      </c>
      <c r="G3531" s="67"/>
      <c r="H3531" s="67"/>
      <c r="I3531" s="152"/>
      <c r="J3531" s="48"/>
      <c r="K3531" s="69"/>
      <c r="L3531" s="67">
        <v>0</v>
      </c>
      <c r="M3531" s="70">
        <v>0</v>
      </c>
      <c r="N3531" s="34">
        <f t="shared" si="567"/>
        <v>0.37499999999999994</v>
      </c>
      <c r="O3531" s="38">
        <f t="shared" si="568"/>
        <v>0.37499999999999994</v>
      </c>
      <c r="P3531" s="72" t="s">
        <v>94</v>
      </c>
      <c r="Q3531" s="43">
        <v>44833</v>
      </c>
      <c r="R3531" s="35">
        <f t="shared" si="569"/>
        <v>0</v>
      </c>
      <c r="S3531" s="35">
        <f t="shared" si="570"/>
        <v>0</v>
      </c>
      <c r="T3531" s="10" t="str">
        <f t="shared" si="576"/>
        <v>Sem - 40</v>
      </c>
      <c r="U3531" s="10" t="str">
        <f t="shared" si="577"/>
        <v>Septembre</v>
      </c>
      <c r="V3531" s="36" t="str">
        <f t="shared" si="571"/>
        <v>2026</v>
      </c>
      <c r="W3531" s="34"/>
      <c r="X3531" s="91">
        <f t="shared" si="578"/>
        <v>0</v>
      </c>
      <c r="Y3531" s="92" t="str">
        <f>VLOOKUP('CM-CIC'!B3462,Annuaire_roster!B:F,4,0)</f>
        <v>OUAQERROUCH Nour-El Houda</v>
      </c>
      <c r="Z3531" s="37" t="s">
        <v>110</v>
      </c>
      <c r="AA3531" s="60" t="s">
        <v>39</v>
      </c>
      <c r="AB3531" s="35" t="str">
        <f t="shared" si="572"/>
        <v/>
      </c>
      <c r="AC3531" s="35" t="str">
        <f t="shared" si="573"/>
        <v/>
      </c>
      <c r="AD3531" s="35" t="str">
        <f t="shared" si="574"/>
        <v/>
      </c>
      <c r="AE3531" s="44" t="str">
        <f t="shared" si="575"/>
        <v/>
      </c>
      <c r="AF3531" s="61"/>
      <c r="AG3531" s="45"/>
    </row>
    <row r="3532" spans="1:33" x14ac:dyDescent="0.2">
      <c r="A3532" s="59">
        <f>+VLOOKUP(B3532,Annuaire_roster!B:G,5,0)</f>
        <v>1397</v>
      </c>
      <c r="B3532" s="218" t="s">
        <v>145</v>
      </c>
      <c r="C3532" s="65">
        <v>0.24861111111111112</v>
      </c>
      <c r="D3532" s="65">
        <v>0.25</v>
      </c>
      <c r="E3532" s="66">
        <v>0.66666666666666663</v>
      </c>
      <c r="F3532" s="66">
        <v>0.66666666666666663</v>
      </c>
      <c r="G3532" s="67"/>
      <c r="H3532" s="67"/>
      <c r="I3532" s="68" t="s">
        <v>63</v>
      </c>
      <c r="J3532" s="67"/>
      <c r="K3532" s="69">
        <v>0</v>
      </c>
      <c r="L3532" s="67">
        <v>0</v>
      </c>
      <c r="M3532" s="70">
        <v>0</v>
      </c>
      <c r="N3532" s="34">
        <f t="shared" si="567"/>
        <v>0.37499999999999994</v>
      </c>
      <c r="O3532" s="38">
        <f t="shared" si="568"/>
        <v>0.37499999999999994</v>
      </c>
      <c r="P3532" s="72" t="s">
        <v>94</v>
      </c>
      <c r="Q3532" s="134">
        <v>44833</v>
      </c>
      <c r="R3532" s="35">
        <f t="shared" si="569"/>
        <v>0</v>
      </c>
      <c r="S3532" s="35">
        <f t="shared" si="570"/>
        <v>0</v>
      </c>
      <c r="T3532" s="10" t="str">
        <f t="shared" si="576"/>
        <v>Sem - 40</v>
      </c>
      <c r="U3532" s="10" t="str">
        <f t="shared" si="577"/>
        <v>Septembre</v>
      </c>
      <c r="V3532" s="36" t="str">
        <f t="shared" si="571"/>
        <v>2026</v>
      </c>
      <c r="W3532" s="34"/>
      <c r="X3532" s="91">
        <f t="shared" si="578"/>
        <v>1.388888888888884E-3</v>
      </c>
      <c r="Y3532" s="92" t="str">
        <f>VLOOKUP('CM-CIC'!B3463,Annuaire_roster!B:F,4,0)</f>
        <v>HAOUACH Ikram</v>
      </c>
      <c r="Z3532" s="37" t="s">
        <v>110</v>
      </c>
      <c r="AA3532" s="60" t="s">
        <v>39</v>
      </c>
      <c r="AB3532" s="35" t="str">
        <f t="shared" si="572"/>
        <v/>
      </c>
      <c r="AC3532" s="35" t="str">
        <f t="shared" si="573"/>
        <v/>
      </c>
      <c r="AD3532" s="35" t="str">
        <f t="shared" si="574"/>
        <v/>
      </c>
      <c r="AE3532" s="44" t="str">
        <f t="shared" si="575"/>
        <v/>
      </c>
      <c r="AF3532" s="61"/>
      <c r="AG3532" s="45"/>
    </row>
    <row r="3533" spans="1:33" x14ac:dyDescent="0.2">
      <c r="A3533" s="59">
        <f>+VLOOKUP(B3533,Annuaire_roster!B:G,5,0)</f>
        <v>1274</v>
      </c>
      <c r="B3533" s="218" t="s">
        <v>160</v>
      </c>
      <c r="C3533" s="65">
        <v>0.33263888888888893</v>
      </c>
      <c r="D3533" s="65">
        <v>0.33333333333333331</v>
      </c>
      <c r="E3533" s="66">
        <v>0.75</v>
      </c>
      <c r="F3533" s="66">
        <v>0.75</v>
      </c>
      <c r="G3533" s="67"/>
      <c r="H3533" s="67"/>
      <c r="I3533" s="68" t="s">
        <v>63</v>
      </c>
      <c r="J3533" s="67"/>
      <c r="K3533" s="69">
        <v>0</v>
      </c>
      <c r="L3533" s="67">
        <v>0</v>
      </c>
      <c r="M3533" s="70">
        <v>0</v>
      </c>
      <c r="N3533" s="34">
        <f t="shared" si="567"/>
        <v>0.375</v>
      </c>
      <c r="O3533" s="38">
        <f t="shared" si="568"/>
        <v>0.375</v>
      </c>
      <c r="P3533" s="72" t="s">
        <v>94</v>
      </c>
      <c r="Q3533" s="134">
        <v>44833</v>
      </c>
      <c r="R3533" s="35">
        <f t="shared" si="569"/>
        <v>0</v>
      </c>
      <c r="S3533" s="35">
        <f t="shared" si="570"/>
        <v>0</v>
      </c>
      <c r="T3533" s="10" t="str">
        <f t="shared" si="576"/>
        <v>Sem - 40</v>
      </c>
      <c r="U3533" s="10" t="str">
        <f t="shared" si="577"/>
        <v>Septembre</v>
      </c>
      <c r="V3533" s="36" t="str">
        <f t="shared" si="571"/>
        <v>2026</v>
      </c>
      <c r="W3533" s="34"/>
      <c r="X3533" s="91">
        <f t="shared" si="578"/>
        <v>0</v>
      </c>
      <c r="Y3533" s="92" t="str">
        <f>VLOOKUP('CM-CIC'!B3464,Annuaire_roster!B:F,4,0)</f>
        <v>HAOUACH Ikram</v>
      </c>
      <c r="Z3533" s="37" t="s">
        <v>110</v>
      </c>
      <c r="AA3533" s="60" t="s">
        <v>39</v>
      </c>
      <c r="AB3533" s="35" t="str">
        <f t="shared" si="572"/>
        <v/>
      </c>
      <c r="AC3533" s="35" t="str">
        <f t="shared" si="573"/>
        <v/>
      </c>
      <c r="AD3533" s="35" t="str">
        <f t="shared" si="574"/>
        <v/>
      </c>
      <c r="AE3533" s="44" t="str">
        <f t="shared" si="575"/>
        <v/>
      </c>
      <c r="AF3533" s="61"/>
      <c r="AG3533" s="45"/>
    </row>
    <row r="3534" spans="1:33" x14ac:dyDescent="0.2">
      <c r="A3534" s="59">
        <f>+VLOOKUP(B3534,Annuaire_roster!B:G,5,0)</f>
        <v>364</v>
      </c>
      <c r="B3534" s="218" t="s">
        <v>184</v>
      </c>
      <c r="C3534" s="65">
        <v>0.33125000000000004</v>
      </c>
      <c r="D3534" s="65">
        <v>0.33333333333333331</v>
      </c>
      <c r="E3534" s="66">
        <v>0.75</v>
      </c>
      <c r="F3534" s="66">
        <v>0.75</v>
      </c>
      <c r="G3534" s="67"/>
      <c r="H3534" s="67"/>
      <c r="I3534" s="68" t="s">
        <v>63</v>
      </c>
      <c r="J3534" s="67"/>
      <c r="K3534" s="69">
        <v>0</v>
      </c>
      <c r="L3534" s="67">
        <v>0</v>
      </c>
      <c r="M3534" s="70">
        <v>0</v>
      </c>
      <c r="N3534" s="34">
        <f t="shared" si="567"/>
        <v>0.375</v>
      </c>
      <c r="O3534" s="38">
        <f t="shared" si="568"/>
        <v>0.375</v>
      </c>
      <c r="P3534" s="72" t="s">
        <v>94</v>
      </c>
      <c r="Q3534" s="134">
        <v>44833</v>
      </c>
      <c r="R3534" s="35">
        <f t="shared" si="569"/>
        <v>0</v>
      </c>
      <c r="S3534" s="35">
        <f t="shared" si="570"/>
        <v>0</v>
      </c>
      <c r="T3534" s="10" t="str">
        <f t="shared" si="576"/>
        <v>Sem - 40</v>
      </c>
      <c r="U3534" s="10" t="str">
        <f t="shared" si="577"/>
        <v>Septembre</v>
      </c>
      <c r="V3534" s="36" t="str">
        <f t="shared" si="571"/>
        <v>2026</v>
      </c>
      <c r="W3534" s="34"/>
      <c r="X3534" s="91">
        <f t="shared" si="578"/>
        <v>2.0833333333332149E-3</v>
      </c>
      <c r="Y3534" s="92" t="str">
        <f>VLOOKUP('CM-CIC'!B3465,Annuaire_roster!B:F,4,0)</f>
        <v>HAOUACH Ikram</v>
      </c>
      <c r="Z3534" s="37" t="s">
        <v>110</v>
      </c>
      <c r="AA3534" s="60" t="s">
        <v>39</v>
      </c>
      <c r="AB3534" s="35" t="str">
        <f t="shared" si="572"/>
        <v/>
      </c>
      <c r="AC3534" s="35" t="str">
        <f t="shared" si="573"/>
        <v/>
      </c>
      <c r="AD3534" s="35" t="str">
        <f t="shared" si="574"/>
        <v/>
      </c>
      <c r="AE3534" s="44" t="str">
        <f t="shared" si="575"/>
        <v/>
      </c>
      <c r="AF3534" s="61"/>
      <c r="AG3534" s="45"/>
    </row>
    <row r="3535" spans="1:33" x14ac:dyDescent="0.2">
      <c r="A3535" s="59">
        <f>+VLOOKUP(B3535,Annuaire_roster!B:G,5,0)</f>
        <v>1009</v>
      </c>
      <c r="B3535" s="218" t="s">
        <v>48</v>
      </c>
      <c r="C3535" s="65">
        <v>0.33333333333333331</v>
      </c>
      <c r="D3535" s="65">
        <v>0.33333333333333331</v>
      </c>
      <c r="E3535" s="66">
        <v>0.75</v>
      </c>
      <c r="F3535" s="66">
        <v>0.75</v>
      </c>
      <c r="G3535" s="67"/>
      <c r="H3535" s="67"/>
      <c r="I3535" s="68" t="s">
        <v>63</v>
      </c>
      <c r="J3535" s="48"/>
      <c r="K3535" s="69">
        <v>0</v>
      </c>
      <c r="L3535" s="67">
        <v>0</v>
      </c>
      <c r="M3535" s="70">
        <v>0</v>
      </c>
      <c r="N3535" s="34">
        <f t="shared" si="567"/>
        <v>0.375</v>
      </c>
      <c r="O3535" s="38">
        <f t="shared" si="568"/>
        <v>0.375</v>
      </c>
      <c r="P3535" s="72" t="s">
        <v>94</v>
      </c>
      <c r="Q3535" s="43">
        <v>44833</v>
      </c>
      <c r="R3535" s="35">
        <f t="shared" si="569"/>
        <v>0</v>
      </c>
      <c r="S3535" s="35">
        <f t="shared" si="570"/>
        <v>0</v>
      </c>
      <c r="T3535" s="10" t="str">
        <f t="shared" si="576"/>
        <v>Sem - 40</v>
      </c>
      <c r="U3535" s="10" t="str">
        <f t="shared" si="577"/>
        <v>Septembre</v>
      </c>
      <c r="V3535" s="36" t="str">
        <f t="shared" si="571"/>
        <v>2026</v>
      </c>
      <c r="W3535" s="34"/>
      <c r="X3535" s="91">
        <f t="shared" si="578"/>
        <v>0</v>
      </c>
      <c r="Y3535" s="92" t="str">
        <f>VLOOKUP('CM-CIC'!B3466,Annuaire_roster!B:F,4,0)</f>
        <v>OUAQERROUCH Nour-El Houda</v>
      </c>
      <c r="Z3535" s="37" t="s">
        <v>110</v>
      </c>
      <c r="AA3535" s="60" t="s">
        <v>39</v>
      </c>
      <c r="AB3535" s="35" t="str">
        <f t="shared" si="572"/>
        <v/>
      </c>
      <c r="AC3535" s="35" t="str">
        <f t="shared" si="573"/>
        <v/>
      </c>
      <c r="AD3535" s="35" t="str">
        <f t="shared" si="574"/>
        <v/>
      </c>
      <c r="AE3535" s="44" t="str">
        <f t="shared" si="575"/>
        <v/>
      </c>
      <c r="AF3535" s="61"/>
      <c r="AG3535" s="45"/>
    </row>
    <row r="3536" spans="1:33" x14ac:dyDescent="0.2">
      <c r="A3536" s="59">
        <f>+VLOOKUP(B3536,Annuaire_roster!B:G,5,0)</f>
        <v>971</v>
      </c>
      <c r="B3536" s="218" t="s">
        <v>44</v>
      </c>
      <c r="C3536" s="65">
        <v>0.33263888888888893</v>
      </c>
      <c r="D3536" s="65">
        <v>0.33333333333333331</v>
      </c>
      <c r="E3536" s="66">
        <v>0.75</v>
      </c>
      <c r="F3536" s="66">
        <v>0.75</v>
      </c>
      <c r="G3536" s="67"/>
      <c r="H3536" s="67"/>
      <c r="I3536" s="68" t="s">
        <v>63</v>
      </c>
      <c r="J3536" s="67"/>
      <c r="K3536" s="69">
        <v>0</v>
      </c>
      <c r="L3536" s="67">
        <v>0</v>
      </c>
      <c r="M3536" s="70">
        <v>0</v>
      </c>
      <c r="N3536" s="34">
        <f t="shared" si="567"/>
        <v>0.375</v>
      </c>
      <c r="O3536" s="38">
        <f t="shared" si="568"/>
        <v>0.375</v>
      </c>
      <c r="P3536" s="72" t="s">
        <v>94</v>
      </c>
      <c r="Q3536" s="134">
        <v>44833</v>
      </c>
      <c r="R3536" s="35">
        <f t="shared" si="569"/>
        <v>0</v>
      </c>
      <c r="S3536" s="35">
        <f t="shared" si="570"/>
        <v>0</v>
      </c>
      <c r="T3536" s="10" t="str">
        <f t="shared" si="576"/>
        <v>Sem - 40</v>
      </c>
      <c r="U3536" s="10" t="str">
        <f t="shared" si="577"/>
        <v>Septembre</v>
      </c>
      <c r="V3536" s="36" t="str">
        <f t="shared" si="571"/>
        <v>2026</v>
      </c>
      <c r="W3536" s="34"/>
      <c r="X3536" s="91">
        <f t="shared" si="578"/>
        <v>0</v>
      </c>
      <c r="Y3536" s="92" t="str">
        <f>VLOOKUP('CM-CIC'!B3467,Annuaire_roster!B:F,4,0)</f>
        <v>OUAQERROUCH Nour-El Houda</v>
      </c>
      <c r="Z3536" s="37" t="s">
        <v>110</v>
      </c>
      <c r="AA3536" s="60" t="s">
        <v>39</v>
      </c>
      <c r="AB3536" s="35" t="str">
        <f t="shared" si="572"/>
        <v/>
      </c>
      <c r="AC3536" s="35" t="str">
        <f t="shared" si="573"/>
        <v/>
      </c>
      <c r="AD3536" s="35" t="str">
        <f t="shared" si="574"/>
        <v/>
      </c>
      <c r="AE3536" s="44" t="str">
        <f t="shared" si="575"/>
        <v/>
      </c>
      <c r="AF3536" s="61"/>
      <c r="AG3536" s="45"/>
    </row>
    <row r="3537" spans="1:33" x14ac:dyDescent="0.2">
      <c r="A3537" s="59">
        <f>+VLOOKUP(B3537,Annuaire_roster!B:G,5,0)</f>
        <v>1170</v>
      </c>
      <c r="B3537" s="218" t="s">
        <v>68</v>
      </c>
      <c r="C3537" s="65">
        <v>0.33333333333333337</v>
      </c>
      <c r="D3537" s="65">
        <v>0.33333333333333331</v>
      </c>
      <c r="E3537" s="66">
        <v>0.75</v>
      </c>
      <c r="F3537" s="66">
        <v>0.75</v>
      </c>
      <c r="G3537" s="67"/>
      <c r="H3537" s="67"/>
      <c r="I3537" s="68" t="s">
        <v>63</v>
      </c>
      <c r="J3537" s="48"/>
      <c r="K3537" s="69">
        <v>0</v>
      </c>
      <c r="L3537" s="67">
        <v>0</v>
      </c>
      <c r="M3537" s="70">
        <v>0</v>
      </c>
      <c r="N3537" s="34">
        <f t="shared" si="567"/>
        <v>0.375</v>
      </c>
      <c r="O3537" s="38">
        <f t="shared" si="568"/>
        <v>0.375</v>
      </c>
      <c r="P3537" s="72" t="s">
        <v>94</v>
      </c>
      <c r="Q3537" s="43">
        <v>44833</v>
      </c>
      <c r="R3537" s="35">
        <f t="shared" si="569"/>
        <v>0</v>
      </c>
      <c r="S3537" s="35">
        <f t="shared" si="570"/>
        <v>0</v>
      </c>
      <c r="T3537" s="10" t="str">
        <f t="shared" si="576"/>
        <v>Sem - 40</v>
      </c>
      <c r="U3537" s="10" t="str">
        <f t="shared" si="577"/>
        <v>Septembre</v>
      </c>
      <c r="V3537" s="36" t="str">
        <f t="shared" si="571"/>
        <v>2026</v>
      </c>
      <c r="W3537" s="34"/>
      <c r="X3537" s="91">
        <f t="shared" si="578"/>
        <v>0</v>
      </c>
      <c r="Y3537" s="92" t="str">
        <f>VLOOKUP('CM-CIC'!B3468,Annuaire_roster!B:F,4,0)</f>
        <v>HAOUACH Ikram</v>
      </c>
      <c r="Z3537" s="37" t="s">
        <v>110</v>
      </c>
      <c r="AA3537" s="60" t="s">
        <v>39</v>
      </c>
      <c r="AB3537" s="35" t="str">
        <f t="shared" si="572"/>
        <v/>
      </c>
      <c r="AC3537" s="35" t="str">
        <f t="shared" si="573"/>
        <v/>
      </c>
      <c r="AD3537" s="35" t="str">
        <f t="shared" si="574"/>
        <v/>
      </c>
      <c r="AE3537" s="44" t="str">
        <f t="shared" si="575"/>
        <v/>
      </c>
      <c r="AF3537" s="61"/>
      <c r="AG3537" s="45"/>
    </row>
    <row r="3538" spans="1:33" x14ac:dyDescent="0.2">
      <c r="A3538" s="59">
        <f>+VLOOKUP(B3538,Annuaire_roster!B:G,5,0)</f>
        <v>1396</v>
      </c>
      <c r="B3538" s="218" t="s">
        <v>143</v>
      </c>
      <c r="C3538" s="65">
        <v>0.32569444444444445</v>
      </c>
      <c r="D3538" s="65">
        <v>0.33333333333333331</v>
      </c>
      <c r="E3538" s="66">
        <v>0.75</v>
      </c>
      <c r="F3538" s="66">
        <v>0.75</v>
      </c>
      <c r="G3538" s="67"/>
      <c r="H3538" s="67"/>
      <c r="I3538" s="68" t="s">
        <v>63</v>
      </c>
      <c r="J3538" s="67"/>
      <c r="K3538" s="69">
        <v>0</v>
      </c>
      <c r="L3538" s="67">
        <v>0</v>
      </c>
      <c r="M3538" s="70">
        <v>0</v>
      </c>
      <c r="N3538" s="34">
        <f t="shared" si="567"/>
        <v>0.375</v>
      </c>
      <c r="O3538" s="38">
        <f t="shared" si="568"/>
        <v>0.375</v>
      </c>
      <c r="P3538" s="72" t="s">
        <v>94</v>
      </c>
      <c r="Q3538" s="134">
        <v>44833</v>
      </c>
      <c r="R3538" s="35">
        <f t="shared" si="569"/>
        <v>0</v>
      </c>
      <c r="S3538" s="35">
        <f t="shared" si="570"/>
        <v>0</v>
      </c>
      <c r="T3538" s="10" t="str">
        <f t="shared" si="576"/>
        <v>Sem - 40</v>
      </c>
      <c r="U3538" s="10" t="str">
        <f t="shared" si="577"/>
        <v>Septembre</v>
      </c>
      <c r="V3538" s="36" t="str">
        <f t="shared" si="571"/>
        <v>2026</v>
      </c>
      <c r="W3538" s="34"/>
      <c r="X3538" s="91">
        <f t="shared" si="578"/>
        <v>7.6388888888888618E-3</v>
      </c>
      <c r="Y3538" s="92" t="str">
        <f>VLOOKUP('CM-CIC'!B3469,Annuaire_roster!B:F,4,0)</f>
        <v>HAOUACH Ikram</v>
      </c>
      <c r="Z3538" s="37" t="s">
        <v>110</v>
      </c>
      <c r="AA3538" s="60" t="s">
        <v>39</v>
      </c>
      <c r="AB3538" s="35" t="str">
        <f t="shared" si="572"/>
        <v/>
      </c>
      <c r="AC3538" s="35" t="str">
        <f t="shared" si="573"/>
        <v/>
      </c>
      <c r="AD3538" s="35" t="str">
        <f t="shared" si="574"/>
        <v/>
      </c>
      <c r="AE3538" s="44" t="str">
        <f t="shared" si="575"/>
        <v/>
      </c>
      <c r="AF3538" s="61"/>
      <c r="AG3538" s="45"/>
    </row>
    <row r="3539" spans="1:33" x14ac:dyDescent="0.2">
      <c r="A3539" s="59">
        <f>+VLOOKUP(B3539,Annuaire_roster!B:G,5,0)</f>
        <v>1444</v>
      </c>
      <c r="B3539" s="218" t="s">
        <v>153</v>
      </c>
      <c r="C3539" s="65">
        <v>0.33333333333333337</v>
      </c>
      <c r="D3539" s="65">
        <v>0.33333333333333331</v>
      </c>
      <c r="E3539" s="66">
        <v>0.75</v>
      </c>
      <c r="F3539" s="66">
        <v>0.75</v>
      </c>
      <c r="G3539" s="67"/>
      <c r="H3539" s="67"/>
      <c r="I3539" s="68" t="s">
        <v>63</v>
      </c>
      <c r="J3539" s="48"/>
      <c r="K3539" s="69">
        <v>0</v>
      </c>
      <c r="L3539" s="67">
        <v>0</v>
      </c>
      <c r="M3539" s="70">
        <v>0</v>
      </c>
      <c r="N3539" s="34">
        <f t="shared" si="567"/>
        <v>0.375</v>
      </c>
      <c r="O3539" s="38">
        <f t="shared" si="568"/>
        <v>0.375</v>
      </c>
      <c r="P3539" s="72" t="s">
        <v>94</v>
      </c>
      <c r="Q3539" s="43">
        <v>44833</v>
      </c>
      <c r="R3539" s="35">
        <f t="shared" si="569"/>
        <v>0</v>
      </c>
      <c r="S3539" s="35">
        <f t="shared" si="570"/>
        <v>0</v>
      </c>
      <c r="T3539" s="10" t="str">
        <f t="shared" si="576"/>
        <v>Sem - 40</v>
      </c>
      <c r="U3539" s="10" t="str">
        <f t="shared" si="577"/>
        <v>Septembre</v>
      </c>
      <c r="V3539" s="36" t="str">
        <f t="shared" si="571"/>
        <v>2026</v>
      </c>
      <c r="W3539" s="34"/>
      <c r="X3539" s="91">
        <f t="shared" si="578"/>
        <v>0</v>
      </c>
      <c r="Y3539" s="92" t="str">
        <f>VLOOKUP('CM-CIC'!B3470,Annuaire_roster!B:F,4,0)</f>
        <v>OUAQERROUCH Nour-El Houda</v>
      </c>
      <c r="Z3539" s="37" t="s">
        <v>110</v>
      </c>
      <c r="AA3539" s="60" t="s">
        <v>39</v>
      </c>
      <c r="AB3539" s="35" t="str">
        <f t="shared" si="572"/>
        <v/>
      </c>
      <c r="AC3539" s="35" t="str">
        <f t="shared" si="573"/>
        <v/>
      </c>
      <c r="AD3539" s="35" t="str">
        <f t="shared" si="574"/>
        <v/>
      </c>
      <c r="AE3539" s="44" t="str">
        <f t="shared" si="575"/>
        <v/>
      </c>
      <c r="AF3539" s="61"/>
      <c r="AG3539" s="45"/>
    </row>
    <row r="3540" spans="1:33" x14ac:dyDescent="0.2">
      <c r="A3540" s="59">
        <f>+VLOOKUP(B3540,Annuaire_roster!B:G,5,0)</f>
        <v>1443</v>
      </c>
      <c r="B3540" s="218" t="s">
        <v>154</v>
      </c>
      <c r="C3540" s="65">
        <v>0.33263888888888893</v>
      </c>
      <c r="D3540" s="65">
        <v>0.33333333333333331</v>
      </c>
      <c r="E3540" s="66">
        <v>0.75</v>
      </c>
      <c r="F3540" s="66">
        <v>0.75</v>
      </c>
      <c r="G3540" s="67"/>
      <c r="H3540" s="67"/>
      <c r="I3540" s="68" t="s">
        <v>63</v>
      </c>
      <c r="J3540" s="48"/>
      <c r="K3540" s="69">
        <v>0</v>
      </c>
      <c r="L3540" s="67">
        <v>0</v>
      </c>
      <c r="M3540" s="70">
        <v>0</v>
      </c>
      <c r="N3540" s="34">
        <f t="shared" si="567"/>
        <v>0.375</v>
      </c>
      <c r="O3540" s="38">
        <f t="shared" si="568"/>
        <v>0.375</v>
      </c>
      <c r="P3540" s="72" t="s">
        <v>94</v>
      </c>
      <c r="Q3540" s="43">
        <v>44833</v>
      </c>
      <c r="R3540" s="35">
        <f t="shared" si="569"/>
        <v>0</v>
      </c>
      <c r="S3540" s="35">
        <f t="shared" si="570"/>
        <v>0</v>
      </c>
      <c r="T3540" s="10" t="str">
        <f t="shared" si="576"/>
        <v>Sem - 40</v>
      </c>
      <c r="U3540" s="10" t="str">
        <f t="shared" si="577"/>
        <v>Septembre</v>
      </c>
      <c r="V3540" s="36" t="str">
        <f t="shared" si="571"/>
        <v>2026</v>
      </c>
      <c r="W3540" s="34"/>
      <c r="X3540" s="91">
        <f t="shared" si="578"/>
        <v>0</v>
      </c>
      <c r="Y3540" s="92" t="str">
        <f>VLOOKUP('CM-CIC'!B3471,Annuaire_roster!B:F,4,0)</f>
        <v>HAOUACH Ikram</v>
      </c>
      <c r="Z3540" s="37" t="s">
        <v>110</v>
      </c>
      <c r="AA3540" s="60" t="s">
        <v>39</v>
      </c>
      <c r="AB3540" s="35" t="str">
        <f t="shared" si="572"/>
        <v/>
      </c>
      <c r="AC3540" s="35" t="str">
        <f t="shared" si="573"/>
        <v/>
      </c>
      <c r="AD3540" s="35" t="str">
        <f t="shared" si="574"/>
        <v/>
      </c>
      <c r="AE3540" s="44" t="str">
        <f t="shared" si="575"/>
        <v/>
      </c>
      <c r="AF3540" s="61"/>
      <c r="AG3540" s="45"/>
    </row>
    <row r="3541" spans="1:33" x14ac:dyDescent="0.2">
      <c r="A3541" s="59">
        <f>+VLOOKUP(B3541,Annuaire_roster!B:G,5,0)</f>
        <v>1008</v>
      </c>
      <c r="B3541" s="218" t="s">
        <v>104</v>
      </c>
      <c r="C3541" s="65">
        <v>0.33333333333333337</v>
      </c>
      <c r="D3541" s="65">
        <v>0.33333333333333331</v>
      </c>
      <c r="E3541" s="66">
        <v>0.75</v>
      </c>
      <c r="F3541" s="66">
        <v>0.75</v>
      </c>
      <c r="G3541" s="67"/>
      <c r="H3541" s="67"/>
      <c r="I3541" s="68" t="s">
        <v>63</v>
      </c>
      <c r="J3541" s="48"/>
      <c r="K3541" s="69">
        <v>0</v>
      </c>
      <c r="L3541" s="67">
        <v>0</v>
      </c>
      <c r="M3541" s="70">
        <v>0</v>
      </c>
      <c r="N3541" s="34">
        <f t="shared" ref="N3541:N3556" si="579">IFERROR(IF(OR(D3541="OFF",D3541="Congé",M3541="Abs",D3541="Congé sans solde",D3541="Férié"),"",IF(O3541-K3541-L3541&gt;O3541,O3541,IF(O3541-K3541-L3541&lt;0,"",O3541-K3541-L3541))),"")</f>
        <v>0.375</v>
      </c>
      <c r="O3541" s="38">
        <f t="shared" ref="O3541:O3556" si="580">IF(AG3541="2H Pause déjeuner",IF(F3541-D3541-0.0833333333333333&lt;0,F3541-D3541-0.0833333333333333+1,F3541-D3541-0.0833333333333333),IF(OR(AND(F3541="OFF",D3541="OFF"),AND(F3541="Congé",D3541="Congé"),AND(F3541="Congé sans solde",D3541="Congé sans solde"),AND(F3541="Congé spécial",D3541="Congé spécial"),AND(F3541="Férié",D3541="Férié"),AND(F3541="OFF",D3541="Congé"),AND(F3541="OFF",D3541="Congé sans solde"),AND(F3541="OFF",D3541="Congé spécial"),AND(F3541="OFF",D3541="Férié"),AND(F3541="Congé",D3541="OFF"),AND(F3541="Congé",D3541="Congé sans solde"),AND(F3541="Congé",D3541="Congé spécial"),AND(F3541="Congé",D3541="Férié"),AND(F3541="Congé sans solde",D3541="OFF"),AND(F3541="Congé sans solde",D3541="Congé"),AND(F3541="Congé sans solde",D3541="Congé spécial"),AND(F3541="Congé sans solde",D3541="Férié"),AND(F3541="Congé spécial",D3541="OFF"),AND(F3541="Congé spécial",D3541="Congé"),AND(F3541="Congé spécial",D3541="Congé sans solde"),AND(F3541="Congé spécial",D3541="Férié"),AND(F3541="Férié",D3541="OFF"),AND(F3541="Férié",D3541="Congé"),AND(F3541="Férié",D3541="Congé sans solde"),AND(F3541="Férié",D3541="Congé spécial")),0,IF(OR(F3541="OFF",F3541="Congé",F3541="Congé spécial",F3541="Congé sans solde",D3541="OFF",D3541="Congé",D3541="Congé spécial",D3541="Congé sans solde"),0.208333333333334,IF(AND(AG3541="",F3541-D3541&lt;0),("24:00:00"-D3541)+("00:00:00"+F3541)-0.0416666666666667,IF(AND(OR(AG3541="Allaitement",AG3541="Sans déjeuner"),F3541-D3541&lt;0),("24:00:00"-D3541)+("00:00:00"+F3541),IF(AND(AG3541="",F3541-D3541&gt;0.166666666666667),F3541-D3541-0.0416666666666667,IF(AND(OR(AG3541="Allaitement",AG3541="Sans déjeuner"),F3541-D3541&gt;0.166666666666667),F3541-D3541,F3541-D3541)))))))</f>
        <v>0.375</v>
      </c>
      <c r="P3541" s="72" t="s">
        <v>94</v>
      </c>
      <c r="Q3541" s="43">
        <v>44833</v>
      </c>
      <c r="R3541" s="35">
        <f t="shared" si="569"/>
        <v>0</v>
      </c>
      <c r="S3541" s="35">
        <f t="shared" si="570"/>
        <v>0</v>
      </c>
      <c r="T3541" s="10" t="str">
        <f t="shared" si="576"/>
        <v>Sem - 40</v>
      </c>
      <c r="U3541" s="10" t="str">
        <f t="shared" si="577"/>
        <v>Septembre</v>
      </c>
      <c r="V3541" s="36" t="str">
        <f t="shared" si="571"/>
        <v>2026</v>
      </c>
      <c r="W3541" s="34"/>
      <c r="X3541" s="91">
        <f t="shared" si="578"/>
        <v>0</v>
      </c>
      <c r="Y3541" s="92" t="str">
        <f>VLOOKUP('CM-CIC'!B3472,Annuaire_roster!B:F,4,0)</f>
        <v>OUAQERROUCH Nour-El Houda</v>
      </c>
      <c r="Z3541" s="37" t="s">
        <v>110</v>
      </c>
      <c r="AA3541" s="60" t="s">
        <v>39</v>
      </c>
      <c r="AB3541" s="35" t="str">
        <f t="shared" si="572"/>
        <v/>
      </c>
      <c r="AC3541" s="35" t="str">
        <f t="shared" si="573"/>
        <v/>
      </c>
      <c r="AD3541" s="35" t="str">
        <f t="shared" si="574"/>
        <v/>
      </c>
      <c r="AE3541" s="44" t="str">
        <f t="shared" si="575"/>
        <v/>
      </c>
      <c r="AF3541" s="61"/>
      <c r="AG3541" s="45"/>
    </row>
    <row r="3542" spans="1:33" x14ac:dyDescent="0.2">
      <c r="A3542" s="59">
        <f>+VLOOKUP(B3542,Annuaire_roster!B:G,5,0)</f>
        <v>949</v>
      </c>
      <c r="B3542" s="218" t="s">
        <v>102</v>
      </c>
      <c r="C3542" s="65">
        <v>0.33263888888888893</v>
      </c>
      <c r="D3542" s="65">
        <v>0.33333333333333331</v>
      </c>
      <c r="E3542" s="66">
        <v>0.75</v>
      </c>
      <c r="F3542" s="66">
        <v>0.75</v>
      </c>
      <c r="G3542" s="67"/>
      <c r="H3542" s="67"/>
      <c r="I3542" s="68" t="s">
        <v>63</v>
      </c>
      <c r="J3542" s="67"/>
      <c r="K3542" s="69">
        <v>0</v>
      </c>
      <c r="L3542" s="67">
        <v>0</v>
      </c>
      <c r="M3542" s="70">
        <v>0</v>
      </c>
      <c r="N3542" s="34">
        <f t="shared" si="579"/>
        <v>0.375</v>
      </c>
      <c r="O3542" s="38">
        <f t="shared" si="580"/>
        <v>0.375</v>
      </c>
      <c r="P3542" s="72" t="s">
        <v>94</v>
      </c>
      <c r="Q3542" s="134">
        <v>44833</v>
      </c>
      <c r="R3542" s="35">
        <f t="shared" si="569"/>
        <v>0</v>
      </c>
      <c r="S3542" s="35">
        <f t="shared" si="570"/>
        <v>0</v>
      </c>
      <c r="T3542" s="10" t="str">
        <f t="shared" si="576"/>
        <v>Sem - 40</v>
      </c>
      <c r="U3542" s="10" t="str">
        <f t="shared" si="577"/>
        <v>Septembre</v>
      </c>
      <c r="V3542" s="36" t="str">
        <f t="shared" si="571"/>
        <v>2026</v>
      </c>
      <c r="W3542" s="34"/>
      <c r="X3542" s="91">
        <f t="shared" si="578"/>
        <v>0</v>
      </c>
      <c r="Y3542" s="92" t="str">
        <f>VLOOKUP('CM-CIC'!B3473,Annuaire_roster!B:F,4,0)</f>
        <v>OUAQERROUCH Nour-El Houda</v>
      </c>
      <c r="Z3542" s="37" t="s">
        <v>110</v>
      </c>
      <c r="AA3542" s="60" t="s">
        <v>39</v>
      </c>
      <c r="AB3542" s="35" t="str">
        <f t="shared" si="572"/>
        <v/>
      </c>
      <c r="AC3542" s="35" t="str">
        <f t="shared" si="573"/>
        <v/>
      </c>
      <c r="AD3542" s="35" t="str">
        <f t="shared" si="574"/>
        <v/>
      </c>
      <c r="AE3542" s="44" t="str">
        <f t="shared" si="575"/>
        <v/>
      </c>
      <c r="AF3542" s="61"/>
      <c r="AG3542" s="45"/>
    </row>
    <row r="3543" spans="1:33" x14ac:dyDescent="0.2">
      <c r="A3543" s="59">
        <f>+VLOOKUP(B3543,Annuaire_roster!B:G,5,0)</f>
        <v>952</v>
      </c>
      <c r="B3543" s="218" t="s">
        <v>101</v>
      </c>
      <c r="C3543" s="65">
        <v>0.33055555555555555</v>
      </c>
      <c r="D3543" s="65">
        <v>0.33333333333333331</v>
      </c>
      <c r="E3543" s="66">
        <v>0.75</v>
      </c>
      <c r="F3543" s="66">
        <v>0.75</v>
      </c>
      <c r="G3543" s="67"/>
      <c r="H3543" s="67"/>
      <c r="I3543" s="68" t="s">
        <v>63</v>
      </c>
      <c r="J3543" s="48"/>
      <c r="K3543" s="69">
        <v>0</v>
      </c>
      <c r="L3543" s="67">
        <v>0</v>
      </c>
      <c r="M3543" s="70">
        <v>0</v>
      </c>
      <c r="N3543" s="34">
        <f t="shared" si="579"/>
        <v>0.375</v>
      </c>
      <c r="O3543" s="38">
        <f t="shared" si="580"/>
        <v>0.375</v>
      </c>
      <c r="P3543" s="72" t="s">
        <v>94</v>
      </c>
      <c r="Q3543" s="43">
        <v>44833</v>
      </c>
      <c r="R3543" s="35">
        <f t="shared" si="569"/>
        <v>0</v>
      </c>
      <c r="S3543" s="35">
        <f t="shared" si="570"/>
        <v>0</v>
      </c>
      <c r="T3543" s="10" t="str">
        <f t="shared" si="576"/>
        <v>Sem - 40</v>
      </c>
      <c r="U3543" s="10" t="str">
        <f t="shared" si="577"/>
        <v>Septembre</v>
      </c>
      <c r="V3543" s="36" t="str">
        <f t="shared" si="571"/>
        <v>2026</v>
      </c>
      <c r="W3543" s="34"/>
      <c r="X3543" s="91">
        <f t="shared" si="578"/>
        <v>2.7777777777777679E-3</v>
      </c>
      <c r="Y3543" s="92" t="str">
        <f>VLOOKUP('CM-CIC'!B3474,Annuaire_roster!B:F,4,0)</f>
        <v>OUAQERROUCH Nour-El Houda</v>
      </c>
      <c r="Z3543" s="37" t="s">
        <v>110</v>
      </c>
      <c r="AA3543" s="60" t="s">
        <v>39</v>
      </c>
      <c r="AB3543" s="35" t="str">
        <f t="shared" si="572"/>
        <v/>
      </c>
      <c r="AC3543" s="35" t="str">
        <f t="shared" si="573"/>
        <v/>
      </c>
      <c r="AD3543" s="35" t="str">
        <f t="shared" si="574"/>
        <v/>
      </c>
      <c r="AE3543" s="44" t="str">
        <f t="shared" si="575"/>
        <v/>
      </c>
      <c r="AF3543" s="61"/>
      <c r="AG3543" s="45"/>
    </row>
    <row r="3544" spans="1:33" x14ac:dyDescent="0.2">
      <c r="A3544" s="59">
        <f>+VLOOKUP(B3544,Annuaire_roster!B:G,5,0)</f>
        <v>1485</v>
      </c>
      <c r="B3544" s="218" t="s">
        <v>178</v>
      </c>
      <c r="C3544" s="65">
        <v>0.33055555555555555</v>
      </c>
      <c r="D3544" s="65">
        <v>0.33333333333333331</v>
      </c>
      <c r="E3544" s="66">
        <v>0.75</v>
      </c>
      <c r="F3544" s="66">
        <v>0.75</v>
      </c>
      <c r="G3544" s="67"/>
      <c r="H3544" s="67"/>
      <c r="I3544" s="68" t="s">
        <v>63</v>
      </c>
      <c r="J3544" s="48"/>
      <c r="K3544" s="69">
        <v>0</v>
      </c>
      <c r="L3544" s="67">
        <v>0</v>
      </c>
      <c r="M3544" s="70">
        <v>0</v>
      </c>
      <c r="N3544" s="34">
        <f t="shared" si="579"/>
        <v>0.375</v>
      </c>
      <c r="O3544" s="38">
        <f t="shared" si="580"/>
        <v>0.375</v>
      </c>
      <c r="P3544" s="72" t="s">
        <v>94</v>
      </c>
      <c r="Q3544" s="43">
        <v>44833</v>
      </c>
      <c r="R3544" s="35">
        <f t="shared" si="569"/>
        <v>0</v>
      </c>
      <c r="S3544" s="35">
        <f t="shared" si="570"/>
        <v>0</v>
      </c>
      <c r="T3544" s="10" t="str">
        <f t="shared" si="576"/>
        <v>Sem - 40</v>
      </c>
      <c r="U3544" s="10" t="str">
        <f t="shared" si="577"/>
        <v>Septembre</v>
      </c>
      <c r="V3544" s="36" t="str">
        <f t="shared" si="571"/>
        <v>2026</v>
      </c>
      <c r="W3544" s="34"/>
      <c r="X3544" s="91">
        <f t="shared" si="578"/>
        <v>2.7777777777777679E-3</v>
      </c>
      <c r="Y3544" s="92" t="str">
        <f>VLOOKUP('CM-CIC'!B3475,Annuaire_roster!B:F,4,0)</f>
        <v>HAOUACH Ikram</v>
      </c>
      <c r="Z3544" s="37" t="s">
        <v>110</v>
      </c>
      <c r="AA3544" s="60" t="s">
        <v>39</v>
      </c>
      <c r="AB3544" s="35" t="str">
        <f t="shared" si="572"/>
        <v/>
      </c>
      <c r="AC3544" s="35" t="str">
        <f t="shared" si="573"/>
        <v/>
      </c>
      <c r="AD3544" s="35" t="str">
        <f t="shared" si="574"/>
        <v/>
      </c>
      <c r="AE3544" s="44" t="str">
        <f t="shared" si="575"/>
        <v/>
      </c>
      <c r="AF3544" s="61"/>
      <c r="AG3544" s="45"/>
    </row>
    <row r="3545" spans="1:33" x14ac:dyDescent="0.2">
      <c r="A3545" s="59">
        <f>+VLOOKUP(B3545,Annuaire_roster!B:G,5,0)</f>
        <v>1388</v>
      </c>
      <c r="B3545" s="218" t="s">
        <v>125</v>
      </c>
      <c r="C3545" s="65">
        <v>0.33333333333333337</v>
      </c>
      <c r="D3545" s="65">
        <v>0.33333333333333331</v>
      </c>
      <c r="E3545" s="66">
        <v>0.75</v>
      </c>
      <c r="F3545" s="66">
        <v>0.75</v>
      </c>
      <c r="G3545" s="67"/>
      <c r="H3545" s="67"/>
      <c r="I3545" s="68" t="s">
        <v>63</v>
      </c>
      <c r="J3545" s="67"/>
      <c r="K3545" s="69">
        <v>0</v>
      </c>
      <c r="L3545" s="67">
        <v>0</v>
      </c>
      <c r="M3545" s="70">
        <v>0</v>
      </c>
      <c r="N3545" s="34">
        <f t="shared" si="579"/>
        <v>0.375</v>
      </c>
      <c r="O3545" s="38">
        <f t="shared" si="580"/>
        <v>0.375</v>
      </c>
      <c r="P3545" s="72" t="s">
        <v>94</v>
      </c>
      <c r="Q3545" s="134">
        <v>44833</v>
      </c>
      <c r="R3545" s="35">
        <f t="shared" si="569"/>
        <v>0</v>
      </c>
      <c r="S3545" s="35">
        <f t="shared" si="570"/>
        <v>0</v>
      </c>
      <c r="T3545" s="10" t="str">
        <f t="shared" si="576"/>
        <v>Sem - 40</v>
      </c>
      <c r="U3545" s="10" t="str">
        <f t="shared" si="577"/>
        <v>Septembre</v>
      </c>
      <c r="V3545" s="36" t="str">
        <f t="shared" si="571"/>
        <v>2026</v>
      </c>
      <c r="W3545" s="34"/>
      <c r="X3545" s="91">
        <f t="shared" si="578"/>
        <v>0</v>
      </c>
      <c r="Y3545" s="92" t="str">
        <f>VLOOKUP('CM-CIC'!B3476,Annuaire_roster!B:F,4,0)</f>
        <v>OUAQERROUCH Nour-El Houda</v>
      </c>
      <c r="Z3545" s="37" t="s">
        <v>110</v>
      </c>
      <c r="AA3545" s="60" t="s">
        <v>39</v>
      </c>
      <c r="AB3545" s="35" t="str">
        <f t="shared" si="572"/>
        <v/>
      </c>
      <c r="AC3545" s="35" t="str">
        <f t="shared" si="573"/>
        <v/>
      </c>
      <c r="AD3545" s="35" t="str">
        <f t="shared" si="574"/>
        <v/>
      </c>
      <c r="AE3545" s="44" t="str">
        <f t="shared" si="575"/>
        <v/>
      </c>
      <c r="AF3545" s="61"/>
      <c r="AG3545" s="45"/>
    </row>
    <row r="3546" spans="1:33" x14ac:dyDescent="0.2">
      <c r="A3546" s="59">
        <f>+VLOOKUP(B3546,Annuaire_roster!B:G,5,0)</f>
        <v>1192</v>
      </c>
      <c r="B3546" s="218" t="s">
        <v>159</v>
      </c>
      <c r="C3546" s="65">
        <v>0.33263888888888893</v>
      </c>
      <c r="D3546" s="65">
        <v>0.33333333333333331</v>
      </c>
      <c r="E3546" s="66">
        <v>0.75</v>
      </c>
      <c r="F3546" s="66">
        <v>0.75</v>
      </c>
      <c r="G3546" s="67"/>
      <c r="H3546" s="67"/>
      <c r="I3546" s="68" t="s">
        <v>63</v>
      </c>
      <c r="J3546" s="48"/>
      <c r="K3546" s="69">
        <v>0</v>
      </c>
      <c r="L3546" s="67">
        <v>0</v>
      </c>
      <c r="M3546" s="70">
        <v>0</v>
      </c>
      <c r="N3546" s="34">
        <f t="shared" si="579"/>
        <v>0.375</v>
      </c>
      <c r="O3546" s="38">
        <f t="shared" si="580"/>
        <v>0.375</v>
      </c>
      <c r="P3546" s="72" t="s">
        <v>94</v>
      </c>
      <c r="Q3546" s="43">
        <v>44833</v>
      </c>
      <c r="R3546" s="35">
        <f t="shared" si="569"/>
        <v>0</v>
      </c>
      <c r="S3546" s="35">
        <f t="shared" si="570"/>
        <v>0</v>
      </c>
      <c r="T3546" s="10" t="str">
        <f t="shared" si="576"/>
        <v>Sem - 40</v>
      </c>
      <c r="U3546" s="10" t="str">
        <f t="shared" si="577"/>
        <v>Septembre</v>
      </c>
      <c r="V3546" s="36" t="str">
        <f t="shared" si="571"/>
        <v>2026</v>
      </c>
      <c r="W3546" s="34"/>
      <c r="X3546" s="91">
        <f t="shared" si="578"/>
        <v>0</v>
      </c>
      <c r="Y3546" s="92" t="str">
        <f>VLOOKUP('CM-CIC'!B3477,Annuaire_roster!B:F,4,0)</f>
        <v>OUAQERROUCH Nour-El Houda</v>
      </c>
      <c r="Z3546" s="37" t="s">
        <v>110</v>
      </c>
      <c r="AA3546" s="60" t="s">
        <v>39</v>
      </c>
      <c r="AB3546" s="35" t="str">
        <f t="shared" si="572"/>
        <v/>
      </c>
      <c r="AC3546" s="35" t="str">
        <f t="shared" si="573"/>
        <v/>
      </c>
      <c r="AD3546" s="35" t="str">
        <f t="shared" si="574"/>
        <v/>
      </c>
      <c r="AE3546" s="44" t="str">
        <f t="shared" si="575"/>
        <v/>
      </c>
      <c r="AF3546" s="61"/>
      <c r="AG3546" s="45"/>
    </row>
    <row r="3547" spans="1:33" x14ac:dyDescent="0.2">
      <c r="A3547" s="59">
        <f>+VLOOKUP(B3547,Annuaire_roster!B:G,5,0)</f>
        <v>1469</v>
      </c>
      <c r="B3547" s="218" t="s">
        <v>177</v>
      </c>
      <c r="C3547" s="65">
        <v>0.32569444444444445</v>
      </c>
      <c r="D3547" s="65">
        <v>0.33333333333333331</v>
      </c>
      <c r="E3547" s="66">
        <v>0.75</v>
      </c>
      <c r="F3547" s="66">
        <v>0.75</v>
      </c>
      <c r="G3547" s="67"/>
      <c r="H3547" s="67"/>
      <c r="I3547" s="68" t="s">
        <v>63</v>
      </c>
      <c r="J3547" s="48"/>
      <c r="K3547" s="69">
        <v>0</v>
      </c>
      <c r="L3547" s="67">
        <v>0</v>
      </c>
      <c r="M3547" s="70">
        <v>0</v>
      </c>
      <c r="N3547" s="34">
        <f t="shared" si="579"/>
        <v>0.375</v>
      </c>
      <c r="O3547" s="38">
        <f t="shared" si="580"/>
        <v>0.375</v>
      </c>
      <c r="P3547" s="72" t="s">
        <v>94</v>
      </c>
      <c r="Q3547" s="43">
        <v>44833</v>
      </c>
      <c r="R3547" s="35">
        <f t="shared" si="569"/>
        <v>0</v>
      </c>
      <c r="S3547" s="35">
        <f t="shared" si="570"/>
        <v>0</v>
      </c>
      <c r="T3547" s="10" t="str">
        <f t="shared" si="576"/>
        <v>Sem - 40</v>
      </c>
      <c r="U3547" s="10" t="str">
        <f t="shared" si="577"/>
        <v>Septembre</v>
      </c>
      <c r="V3547" s="36" t="str">
        <f t="shared" si="571"/>
        <v>2026</v>
      </c>
      <c r="W3547" s="34"/>
      <c r="X3547" s="91">
        <f t="shared" si="578"/>
        <v>7.6388888888888618E-3</v>
      </c>
      <c r="Y3547" s="92" t="str">
        <f>VLOOKUP('CM-CIC'!B3478,Annuaire_roster!B:F,4,0)</f>
        <v>HAOUACH Ikram</v>
      </c>
      <c r="Z3547" s="37" t="s">
        <v>110</v>
      </c>
      <c r="AA3547" s="60" t="s">
        <v>39</v>
      </c>
      <c r="AB3547" s="35" t="str">
        <f t="shared" si="572"/>
        <v/>
      </c>
      <c r="AC3547" s="35" t="str">
        <f t="shared" si="573"/>
        <v/>
      </c>
      <c r="AD3547" s="35" t="str">
        <f t="shared" si="574"/>
        <v/>
      </c>
      <c r="AE3547" s="44" t="str">
        <f t="shared" si="575"/>
        <v/>
      </c>
      <c r="AF3547" s="61"/>
      <c r="AG3547" s="45"/>
    </row>
    <row r="3548" spans="1:33" x14ac:dyDescent="0.2">
      <c r="A3548" s="59">
        <f>+VLOOKUP(B3548,Annuaire_roster!B:G,5,0)</f>
        <v>1131</v>
      </c>
      <c r="B3548" s="218" t="s">
        <v>179</v>
      </c>
      <c r="C3548" s="65">
        <v>0.375</v>
      </c>
      <c r="D3548" s="65">
        <v>0.375</v>
      </c>
      <c r="E3548" s="66">
        <v>0.79166666666666663</v>
      </c>
      <c r="F3548" s="66">
        <v>0.79166666666666663</v>
      </c>
      <c r="G3548" s="67"/>
      <c r="H3548" s="67"/>
      <c r="I3548" s="68" t="s">
        <v>63</v>
      </c>
      <c r="J3548" s="48"/>
      <c r="K3548" s="69">
        <v>0</v>
      </c>
      <c r="L3548" s="67">
        <v>0</v>
      </c>
      <c r="M3548" s="70">
        <v>0</v>
      </c>
      <c r="N3548" s="34">
        <f t="shared" si="579"/>
        <v>0.37499999999999994</v>
      </c>
      <c r="O3548" s="38">
        <f t="shared" si="580"/>
        <v>0.37499999999999994</v>
      </c>
      <c r="P3548" s="72" t="s">
        <v>94</v>
      </c>
      <c r="Q3548" s="43">
        <v>44833</v>
      </c>
      <c r="R3548" s="35">
        <f t="shared" si="569"/>
        <v>0</v>
      </c>
      <c r="S3548" s="35">
        <f t="shared" si="570"/>
        <v>0</v>
      </c>
      <c r="T3548" s="10" t="str">
        <f t="shared" si="576"/>
        <v>Sem - 40</v>
      </c>
      <c r="U3548" s="10" t="str">
        <f t="shared" si="577"/>
        <v>Septembre</v>
      </c>
      <c r="V3548" s="36" t="str">
        <f t="shared" si="571"/>
        <v>2026</v>
      </c>
      <c r="W3548" s="34"/>
      <c r="X3548" s="91">
        <f t="shared" si="578"/>
        <v>0</v>
      </c>
      <c r="Y3548" s="92" t="str">
        <f>VLOOKUP('CM-CIC'!B3479,Annuaire_roster!B:F,4,0)</f>
        <v>HAOUACH Ikram</v>
      </c>
      <c r="Z3548" s="37" t="s">
        <v>110</v>
      </c>
      <c r="AA3548" s="60" t="s">
        <v>39</v>
      </c>
      <c r="AB3548" s="35" t="str">
        <f t="shared" si="572"/>
        <v/>
      </c>
      <c r="AC3548" s="35" t="str">
        <f t="shared" si="573"/>
        <v/>
      </c>
      <c r="AD3548" s="35" t="str">
        <f t="shared" si="574"/>
        <v/>
      </c>
      <c r="AE3548" s="44" t="str">
        <f t="shared" si="575"/>
        <v/>
      </c>
      <c r="AF3548" s="61"/>
      <c r="AG3548" s="45"/>
    </row>
    <row r="3549" spans="1:33" x14ac:dyDescent="0.2">
      <c r="A3549" s="59">
        <f>+VLOOKUP(B3549,Annuaire_roster!B:G,5,0)</f>
        <v>669</v>
      </c>
      <c r="B3549" s="218" t="s">
        <v>99</v>
      </c>
      <c r="C3549" s="65">
        <v>0.37361111111111112</v>
      </c>
      <c r="D3549" s="65">
        <v>0.375</v>
      </c>
      <c r="E3549" s="66">
        <v>0.79166666666666663</v>
      </c>
      <c r="F3549" s="66">
        <v>0.79166666666666663</v>
      </c>
      <c r="G3549" s="67"/>
      <c r="H3549" s="67"/>
      <c r="I3549" s="68" t="s">
        <v>63</v>
      </c>
      <c r="J3549" s="48"/>
      <c r="K3549" s="69">
        <v>0</v>
      </c>
      <c r="L3549" s="67">
        <v>0</v>
      </c>
      <c r="M3549" s="70">
        <v>0</v>
      </c>
      <c r="N3549" s="34">
        <f t="shared" si="579"/>
        <v>0.37499999999999994</v>
      </c>
      <c r="O3549" s="38">
        <f t="shared" si="580"/>
        <v>0.37499999999999994</v>
      </c>
      <c r="P3549" s="72" t="s">
        <v>94</v>
      </c>
      <c r="Q3549" s="43">
        <v>44833</v>
      </c>
      <c r="R3549" s="35">
        <f t="shared" si="569"/>
        <v>0</v>
      </c>
      <c r="S3549" s="35">
        <f t="shared" si="570"/>
        <v>0</v>
      </c>
      <c r="T3549" s="10" t="str">
        <f t="shared" si="576"/>
        <v>Sem - 40</v>
      </c>
      <c r="U3549" s="10" t="str">
        <f t="shared" si="577"/>
        <v>Septembre</v>
      </c>
      <c r="V3549" s="36" t="str">
        <f t="shared" si="571"/>
        <v>2026</v>
      </c>
      <c r="W3549" s="34"/>
      <c r="X3549" s="91">
        <f t="shared" si="578"/>
        <v>1.388888888888884E-3</v>
      </c>
      <c r="Y3549" s="92" t="str">
        <f>VLOOKUP('CM-CIC'!B3480,Annuaire_roster!B:F,4,0)</f>
        <v>HAOUACH Ikram</v>
      </c>
      <c r="Z3549" s="37" t="s">
        <v>110</v>
      </c>
      <c r="AA3549" s="60" t="s">
        <v>39</v>
      </c>
      <c r="AB3549" s="35" t="str">
        <f t="shared" si="572"/>
        <v/>
      </c>
      <c r="AC3549" s="35" t="str">
        <f t="shared" si="573"/>
        <v/>
      </c>
      <c r="AD3549" s="35" t="str">
        <f t="shared" si="574"/>
        <v/>
      </c>
      <c r="AE3549" s="44" t="str">
        <f t="shared" si="575"/>
        <v/>
      </c>
      <c r="AF3549" s="61"/>
      <c r="AG3549" s="45"/>
    </row>
    <row r="3550" spans="1:33" x14ac:dyDescent="0.2">
      <c r="A3550" s="59">
        <f>+VLOOKUP(B3550,Annuaire_roster!B:G,5,0)</f>
        <v>1499</v>
      </c>
      <c r="B3550" s="218" t="s">
        <v>162</v>
      </c>
      <c r="C3550" s="65">
        <v>0.375</v>
      </c>
      <c r="D3550" s="65">
        <v>0.375</v>
      </c>
      <c r="E3550" s="66">
        <v>0.79166666666666663</v>
      </c>
      <c r="F3550" s="66">
        <v>0.79166666666666663</v>
      </c>
      <c r="G3550" s="67"/>
      <c r="H3550" s="67"/>
      <c r="I3550" s="68" t="s">
        <v>63</v>
      </c>
      <c r="J3550" s="48"/>
      <c r="K3550" s="69">
        <v>0</v>
      </c>
      <c r="L3550" s="67">
        <v>0</v>
      </c>
      <c r="M3550" s="70">
        <v>0</v>
      </c>
      <c r="N3550" s="34">
        <f t="shared" si="579"/>
        <v>0.37499999999999994</v>
      </c>
      <c r="O3550" s="38">
        <f t="shared" si="580"/>
        <v>0.37499999999999994</v>
      </c>
      <c r="P3550" s="72" t="s">
        <v>94</v>
      </c>
      <c r="Q3550" s="43">
        <v>44833</v>
      </c>
      <c r="R3550" s="35">
        <f t="shared" si="569"/>
        <v>0</v>
      </c>
      <c r="S3550" s="35">
        <f t="shared" si="570"/>
        <v>0</v>
      </c>
      <c r="T3550" s="10" t="str">
        <f t="shared" si="576"/>
        <v>Sem - 40</v>
      </c>
      <c r="U3550" s="10" t="str">
        <f t="shared" si="577"/>
        <v>Septembre</v>
      </c>
      <c r="V3550" s="36" t="str">
        <f t="shared" si="571"/>
        <v>2026</v>
      </c>
      <c r="W3550" s="34"/>
      <c r="X3550" s="91">
        <f t="shared" si="578"/>
        <v>0</v>
      </c>
      <c r="Y3550" s="92" t="str">
        <f>VLOOKUP('CM-CIC'!B3481,Annuaire_roster!B:F,4,0)</f>
        <v>HAOUACH Ikram</v>
      </c>
      <c r="Z3550" s="37" t="s">
        <v>110</v>
      </c>
      <c r="AA3550" s="60" t="s">
        <v>39</v>
      </c>
      <c r="AB3550" s="35" t="str">
        <f t="shared" si="572"/>
        <v/>
      </c>
      <c r="AC3550" s="35" t="str">
        <f t="shared" si="573"/>
        <v/>
      </c>
      <c r="AD3550" s="35" t="str">
        <f t="shared" si="574"/>
        <v/>
      </c>
      <c r="AE3550" s="44" t="str">
        <f t="shared" si="575"/>
        <v/>
      </c>
      <c r="AF3550" s="61"/>
      <c r="AG3550" s="45"/>
    </row>
    <row r="3551" spans="1:33" x14ac:dyDescent="0.2">
      <c r="A3551" s="59">
        <f>+VLOOKUP(B3551,Annuaire_roster!B:G,5,0)</f>
        <v>1463</v>
      </c>
      <c r="B3551" s="218" t="s">
        <v>163</v>
      </c>
      <c r="C3551" s="65">
        <v>0.375</v>
      </c>
      <c r="D3551" s="65">
        <v>0.375</v>
      </c>
      <c r="E3551" s="66">
        <v>0.79166666666666663</v>
      </c>
      <c r="F3551" s="66">
        <v>0.79166666666666663</v>
      </c>
      <c r="G3551" s="67"/>
      <c r="H3551" s="67"/>
      <c r="I3551" s="68" t="s">
        <v>63</v>
      </c>
      <c r="J3551" s="48"/>
      <c r="K3551" s="69">
        <v>0</v>
      </c>
      <c r="L3551" s="67">
        <v>0</v>
      </c>
      <c r="M3551" s="70">
        <v>0</v>
      </c>
      <c r="N3551" s="34">
        <f t="shared" si="579"/>
        <v>0.37499999999999994</v>
      </c>
      <c r="O3551" s="38">
        <f t="shared" si="580"/>
        <v>0.37499999999999994</v>
      </c>
      <c r="P3551" s="72" t="s">
        <v>94</v>
      </c>
      <c r="Q3551" s="43">
        <v>44833</v>
      </c>
      <c r="R3551" s="35">
        <f t="shared" si="569"/>
        <v>0</v>
      </c>
      <c r="S3551" s="35">
        <f t="shared" si="570"/>
        <v>0</v>
      </c>
      <c r="T3551" s="10" t="str">
        <f t="shared" si="576"/>
        <v>Sem - 40</v>
      </c>
      <c r="U3551" s="10" t="str">
        <f t="shared" si="577"/>
        <v>Septembre</v>
      </c>
      <c r="V3551" s="36" t="str">
        <f t="shared" si="571"/>
        <v>2026</v>
      </c>
      <c r="W3551" s="34"/>
      <c r="X3551" s="91">
        <f t="shared" si="578"/>
        <v>0</v>
      </c>
      <c r="Y3551" s="92" t="str">
        <f>VLOOKUP('CM-CIC'!B3482,Annuaire_roster!B:F,4,0)</f>
        <v>HAOUACH Ikram</v>
      </c>
      <c r="Z3551" s="37" t="s">
        <v>110</v>
      </c>
      <c r="AA3551" s="60" t="s">
        <v>39</v>
      </c>
      <c r="AB3551" s="35" t="str">
        <f t="shared" si="572"/>
        <v/>
      </c>
      <c r="AC3551" s="35" t="str">
        <f t="shared" si="573"/>
        <v/>
      </c>
      <c r="AD3551" s="35" t="str">
        <f t="shared" si="574"/>
        <v/>
      </c>
      <c r="AE3551" s="44" t="str">
        <f t="shared" si="575"/>
        <v/>
      </c>
      <c r="AF3551" s="61"/>
      <c r="AG3551" s="45"/>
    </row>
    <row r="3552" spans="1:33" x14ac:dyDescent="0.2">
      <c r="A3552" s="59">
        <f>+VLOOKUP(B3552,Annuaire_roster!B:G,5,0)</f>
        <v>397</v>
      </c>
      <c r="B3552" s="218" t="s">
        <v>183</v>
      </c>
      <c r="C3552" s="65">
        <v>0.37916666666666671</v>
      </c>
      <c r="D3552" s="65">
        <v>0.375</v>
      </c>
      <c r="E3552" s="66">
        <v>0.79166666666666663</v>
      </c>
      <c r="F3552" s="66">
        <v>0.79166666666666663</v>
      </c>
      <c r="G3552" s="67"/>
      <c r="H3552" s="67"/>
      <c r="I3552" s="152"/>
      <c r="J3552" s="48"/>
      <c r="K3552" s="69"/>
      <c r="L3552" s="67">
        <v>0</v>
      </c>
      <c r="M3552" s="70">
        <v>0</v>
      </c>
      <c r="N3552" s="34">
        <f t="shared" si="579"/>
        <v>0.37499999999999994</v>
      </c>
      <c r="O3552" s="38">
        <f t="shared" si="580"/>
        <v>0.37499999999999994</v>
      </c>
      <c r="P3552" s="72" t="s">
        <v>94</v>
      </c>
      <c r="Q3552" s="43">
        <v>44833</v>
      </c>
      <c r="R3552" s="35">
        <f t="shared" si="569"/>
        <v>0</v>
      </c>
      <c r="S3552" s="35">
        <f t="shared" si="570"/>
        <v>0</v>
      </c>
      <c r="T3552" s="10" t="str">
        <f t="shared" si="576"/>
        <v>Sem - 40</v>
      </c>
      <c r="U3552" s="10" t="str">
        <f t="shared" si="577"/>
        <v>Septembre</v>
      </c>
      <c r="V3552" s="36" t="str">
        <f t="shared" si="571"/>
        <v>2026</v>
      </c>
      <c r="W3552" s="34"/>
      <c r="X3552" s="91">
        <f t="shared" si="578"/>
        <v>0</v>
      </c>
      <c r="Y3552" s="92" t="str">
        <f>VLOOKUP('CM-CIC'!B3483,Annuaire_roster!B:F,4,0)</f>
        <v>OUAQERROUCH Nour-El Houda</v>
      </c>
      <c r="Z3552" s="37" t="s">
        <v>110</v>
      </c>
      <c r="AA3552" s="60" t="s">
        <v>39</v>
      </c>
      <c r="AB3552" s="35" t="str">
        <f t="shared" si="572"/>
        <v/>
      </c>
      <c r="AC3552" s="35" t="str">
        <f t="shared" si="573"/>
        <v/>
      </c>
      <c r="AD3552" s="35" t="str">
        <f t="shared" si="574"/>
        <v/>
      </c>
      <c r="AE3552" s="44" t="str">
        <f t="shared" si="575"/>
        <v/>
      </c>
      <c r="AF3552" s="61"/>
      <c r="AG3552" s="45"/>
    </row>
    <row r="3553" spans="1:33" x14ac:dyDescent="0.2">
      <c r="A3553" s="59">
        <f>+VLOOKUP(B3553,Annuaire_roster!B:G,5,0)</f>
        <v>1007</v>
      </c>
      <c r="B3553" s="218" t="s">
        <v>103</v>
      </c>
      <c r="C3553" s="65"/>
      <c r="D3553" s="65" t="s">
        <v>64</v>
      </c>
      <c r="E3553" s="66"/>
      <c r="F3553" s="66" t="s">
        <v>64</v>
      </c>
      <c r="G3553" s="67"/>
      <c r="H3553" s="67"/>
      <c r="I3553" s="68" t="s">
        <v>63</v>
      </c>
      <c r="J3553" s="48"/>
      <c r="K3553" s="69">
        <v>0</v>
      </c>
      <c r="L3553" s="67">
        <v>0</v>
      </c>
      <c r="M3553" s="70">
        <v>0</v>
      </c>
      <c r="N3553" s="34" t="str">
        <f t="shared" si="579"/>
        <v/>
      </c>
      <c r="O3553" s="38">
        <f t="shared" si="580"/>
        <v>0</v>
      </c>
      <c r="P3553" s="72" t="s">
        <v>94</v>
      </c>
      <c r="Q3553" s="43">
        <v>44833</v>
      </c>
      <c r="R3553" s="35">
        <f t="shared" si="569"/>
        <v>0</v>
      </c>
      <c r="S3553" s="35">
        <f t="shared" si="570"/>
        <v>0</v>
      </c>
      <c r="T3553" s="10" t="str">
        <f t="shared" si="576"/>
        <v>Sem - 40</v>
      </c>
      <c r="U3553" s="10" t="str">
        <f t="shared" si="577"/>
        <v>Septembre</v>
      </c>
      <c r="V3553" s="36" t="str">
        <f t="shared" si="571"/>
        <v>2026</v>
      </c>
      <c r="W3553" s="34"/>
      <c r="X3553" s="91">
        <f t="shared" si="578"/>
        <v>0</v>
      </c>
      <c r="Y3553" s="92" t="str">
        <f>VLOOKUP('CM-CIC'!B3484,Annuaire_roster!B:F,4,0)</f>
        <v>OUAQERROUCH Nour-El Houda</v>
      </c>
      <c r="Z3553" s="37" t="s">
        <v>110</v>
      </c>
      <c r="AA3553" s="60" t="s">
        <v>39</v>
      </c>
      <c r="AB3553" s="35" t="str">
        <f t="shared" si="572"/>
        <v/>
      </c>
      <c r="AC3553" s="35" t="str">
        <f t="shared" si="573"/>
        <v/>
      </c>
      <c r="AD3553" s="35" t="str">
        <f t="shared" si="574"/>
        <v/>
      </c>
      <c r="AE3553" s="44" t="str">
        <f t="shared" si="575"/>
        <v/>
      </c>
      <c r="AF3553" s="61"/>
      <c r="AG3553" s="45"/>
    </row>
    <row r="3554" spans="1:33" x14ac:dyDescent="0.2">
      <c r="A3554" s="59">
        <f>+VLOOKUP(B3554,Annuaire_roster!B:G,5,0)</f>
        <v>1498</v>
      </c>
      <c r="B3554" s="218" t="s">
        <v>180</v>
      </c>
      <c r="C3554" s="65"/>
      <c r="D3554" s="65" t="s">
        <v>64</v>
      </c>
      <c r="E3554" s="66"/>
      <c r="F3554" s="66" t="s">
        <v>64</v>
      </c>
      <c r="G3554" s="67"/>
      <c r="H3554" s="67"/>
      <c r="I3554" s="68" t="s">
        <v>63</v>
      </c>
      <c r="J3554" s="48"/>
      <c r="K3554" s="69">
        <v>0</v>
      </c>
      <c r="L3554" s="67">
        <v>0</v>
      </c>
      <c r="M3554" s="70">
        <v>0</v>
      </c>
      <c r="N3554" s="34" t="str">
        <f t="shared" si="579"/>
        <v/>
      </c>
      <c r="O3554" s="38">
        <f t="shared" si="580"/>
        <v>0</v>
      </c>
      <c r="P3554" s="72" t="s">
        <v>94</v>
      </c>
      <c r="Q3554" s="43">
        <v>44833</v>
      </c>
      <c r="R3554" s="35">
        <f t="shared" si="569"/>
        <v>0</v>
      </c>
      <c r="S3554" s="35">
        <f t="shared" si="570"/>
        <v>0</v>
      </c>
      <c r="T3554" s="10" t="str">
        <f t="shared" si="576"/>
        <v>Sem - 40</v>
      </c>
      <c r="U3554" s="10" t="str">
        <f t="shared" si="577"/>
        <v>Septembre</v>
      </c>
      <c r="V3554" s="36" t="str">
        <f t="shared" si="571"/>
        <v>2026</v>
      </c>
      <c r="W3554" s="34"/>
      <c r="X3554" s="91">
        <f t="shared" si="578"/>
        <v>0</v>
      </c>
      <c r="Y3554" s="92" t="str">
        <f>VLOOKUP('CM-CIC'!B3485,Annuaire_roster!B:F,4,0)</f>
        <v>OUAQERROUCH Nour-El Houda</v>
      </c>
      <c r="Z3554" s="37" t="s">
        <v>110</v>
      </c>
      <c r="AA3554" s="60" t="s">
        <v>39</v>
      </c>
      <c r="AB3554" s="35" t="str">
        <f t="shared" si="572"/>
        <v/>
      </c>
      <c r="AC3554" s="35" t="str">
        <f t="shared" si="573"/>
        <v/>
      </c>
      <c r="AD3554" s="35" t="str">
        <f t="shared" si="574"/>
        <v/>
      </c>
      <c r="AE3554" s="44" t="str">
        <f t="shared" si="575"/>
        <v/>
      </c>
      <c r="AF3554" s="61"/>
      <c r="AG3554" s="45"/>
    </row>
    <row r="3555" spans="1:33" x14ac:dyDescent="0.2">
      <c r="A3555" s="59">
        <f>+VLOOKUP(B3555,Annuaire_roster!B:G,5,0)</f>
        <v>1442</v>
      </c>
      <c r="B3555" s="218" t="s">
        <v>152</v>
      </c>
      <c r="C3555" s="65"/>
      <c r="D3555" s="65" t="s">
        <v>64</v>
      </c>
      <c r="E3555" s="66"/>
      <c r="F3555" s="66" t="s">
        <v>64</v>
      </c>
      <c r="G3555" s="67"/>
      <c r="H3555" s="67"/>
      <c r="I3555" s="68" t="s">
        <v>63</v>
      </c>
      <c r="J3555" s="48"/>
      <c r="K3555" s="69">
        <v>0</v>
      </c>
      <c r="L3555" s="67">
        <v>0</v>
      </c>
      <c r="M3555" s="70">
        <v>0</v>
      </c>
      <c r="N3555" s="34" t="str">
        <f t="shared" si="579"/>
        <v/>
      </c>
      <c r="O3555" s="38">
        <f t="shared" si="580"/>
        <v>0</v>
      </c>
      <c r="P3555" s="72" t="s">
        <v>94</v>
      </c>
      <c r="Q3555" s="43">
        <v>44833</v>
      </c>
      <c r="R3555" s="35">
        <f t="shared" si="569"/>
        <v>0</v>
      </c>
      <c r="S3555" s="35">
        <f t="shared" si="570"/>
        <v>0</v>
      </c>
      <c r="T3555" s="10" t="str">
        <f t="shared" si="576"/>
        <v>Sem - 40</v>
      </c>
      <c r="U3555" s="10" t="str">
        <f t="shared" si="577"/>
        <v>Septembre</v>
      </c>
      <c r="V3555" s="36" t="str">
        <f t="shared" si="571"/>
        <v>2026</v>
      </c>
      <c r="W3555" s="34"/>
      <c r="X3555" s="91">
        <f t="shared" si="578"/>
        <v>0</v>
      </c>
      <c r="Y3555" s="92" t="str">
        <f>VLOOKUP('CM-CIC'!B3486,Annuaire_roster!B:F,4,0)</f>
        <v>OUAQERROUCH Nour-El Houda</v>
      </c>
      <c r="Z3555" s="37" t="s">
        <v>110</v>
      </c>
      <c r="AA3555" s="60" t="s">
        <v>39</v>
      </c>
      <c r="AB3555" s="35" t="str">
        <f t="shared" si="572"/>
        <v/>
      </c>
      <c r="AC3555" s="35" t="str">
        <f t="shared" si="573"/>
        <v/>
      </c>
      <c r="AD3555" s="35" t="str">
        <f t="shared" si="574"/>
        <v/>
      </c>
      <c r="AE3555" s="44" t="str">
        <f t="shared" si="575"/>
        <v/>
      </c>
      <c r="AF3555" s="61"/>
      <c r="AG3555" s="45"/>
    </row>
    <row r="3556" spans="1:33" x14ac:dyDescent="0.2">
      <c r="A3556" s="59">
        <f>+VLOOKUP(B3556,Annuaire_roster!B:G,5,0)</f>
        <v>1145</v>
      </c>
      <c r="B3556" s="218" t="s">
        <v>74</v>
      </c>
      <c r="C3556" s="65"/>
      <c r="D3556" s="65" t="s">
        <v>64</v>
      </c>
      <c r="E3556" s="66"/>
      <c r="F3556" s="66" t="s">
        <v>64</v>
      </c>
      <c r="G3556" s="67"/>
      <c r="H3556" s="67"/>
      <c r="I3556" s="68" t="s">
        <v>63</v>
      </c>
      <c r="J3556" s="48"/>
      <c r="K3556" s="69">
        <v>0</v>
      </c>
      <c r="L3556" s="67">
        <v>0</v>
      </c>
      <c r="M3556" s="70">
        <v>0</v>
      </c>
      <c r="N3556" s="34" t="str">
        <f t="shared" si="579"/>
        <v/>
      </c>
      <c r="O3556" s="38">
        <f t="shared" si="580"/>
        <v>0</v>
      </c>
      <c r="P3556" s="72" t="s">
        <v>94</v>
      </c>
      <c r="Q3556" s="43">
        <v>44833</v>
      </c>
      <c r="R3556" s="35">
        <f t="shared" si="569"/>
        <v>0</v>
      </c>
      <c r="S3556" s="35">
        <f t="shared" si="570"/>
        <v>0</v>
      </c>
      <c r="T3556" s="10" t="str">
        <f t="shared" si="576"/>
        <v>Sem - 40</v>
      </c>
      <c r="U3556" s="10" t="str">
        <f t="shared" si="577"/>
        <v>Septembre</v>
      </c>
      <c r="V3556" s="36" t="str">
        <f t="shared" si="571"/>
        <v>2026</v>
      </c>
      <c r="W3556" s="34"/>
      <c r="X3556" s="91">
        <f t="shared" si="578"/>
        <v>0</v>
      </c>
      <c r="Y3556" s="92" t="str">
        <f>VLOOKUP('CM-CIC'!B3487,Annuaire_roster!B:F,4,0)</f>
        <v>HAOUACH Ikram</v>
      </c>
      <c r="Z3556" s="37" t="s">
        <v>110</v>
      </c>
      <c r="AA3556" s="60" t="s">
        <v>39</v>
      </c>
      <c r="AB3556" s="35" t="str">
        <f t="shared" si="572"/>
        <v/>
      </c>
      <c r="AC3556" s="35" t="str">
        <f t="shared" si="573"/>
        <v/>
      </c>
      <c r="AD3556" s="35" t="str">
        <f t="shared" si="574"/>
        <v/>
      </c>
      <c r="AE3556" s="44" t="str">
        <f t="shared" si="575"/>
        <v/>
      </c>
      <c r="AF3556" s="61"/>
      <c r="AG3556" s="45"/>
    </row>
    <row r="3557" spans="1:33" x14ac:dyDescent="0.2">
      <c r="A3557" s="59" t="str">
        <f>+VLOOKUP(B3557,Annuaire_roster!B:G,5,0)</f>
        <v>01566</v>
      </c>
      <c r="B3557" s="78" t="s">
        <v>233</v>
      </c>
      <c r="C3557" s="65">
        <v>0.375</v>
      </c>
      <c r="D3557" s="65">
        <v>0.375</v>
      </c>
      <c r="E3557" s="66">
        <v>0.79166666666666663</v>
      </c>
      <c r="F3557" s="66">
        <v>0.79166666666666663</v>
      </c>
      <c r="G3557" s="49"/>
      <c r="H3557" s="48"/>
      <c r="I3557" s="124" t="s">
        <v>63</v>
      </c>
      <c r="J3557" s="48"/>
      <c r="K3557" s="58">
        <v>0</v>
      </c>
      <c r="L3557" s="48">
        <v>0</v>
      </c>
      <c r="M3557" s="70">
        <v>0</v>
      </c>
      <c r="N3557" s="34">
        <v>0.37499999999999994</v>
      </c>
      <c r="O3557" s="38">
        <v>0.37499999999999994</v>
      </c>
      <c r="P3557" s="82" t="s">
        <v>234</v>
      </c>
      <c r="Q3557" s="43">
        <v>44804</v>
      </c>
      <c r="R3557" s="35">
        <v>0</v>
      </c>
      <c r="S3557" s="35">
        <v>0</v>
      </c>
      <c r="T3557" s="10" t="str">
        <f t="shared" si="576"/>
        <v>Sem - 36</v>
      </c>
      <c r="U3557" s="10" t="str">
        <f t="shared" si="577"/>
        <v>Septembre</v>
      </c>
      <c r="V3557" s="36" t="s">
        <v>231</v>
      </c>
      <c r="W3557" s="34"/>
      <c r="X3557" s="91">
        <f t="shared" si="578"/>
        <v>0</v>
      </c>
      <c r="Y3557" s="92" t="str">
        <f>VLOOKUP('CM-CIC'!B3488,Annuaire_roster!B:F,4,0)</f>
        <v>HAOUACH Ikram</v>
      </c>
      <c r="Z3557" s="37" t="s">
        <v>80</v>
      </c>
      <c r="AA3557" s="60" t="s">
        <v>80</v>
      </c>
      <c r="AB3557" s="35" t="s">
        <v>63</v>
      </c>
      <c r="AC3557" s="35" t="s">
        <v>63</v>
      </c>
      <c r="AD3557" s="35" t="s">
        <v>63</v>
      </c>
      <c r="AE3557" s="44" t="s">
        <v>63</v>
      </c>
      <c r="AF3557" s="61"/>
      <c r="AG3557" s="45"/>
    </row>
    <row r="3558" spans="1:33" x14ac:dyDescent="0.2">
      <c r="A3558" s="59" t="str">
        <f>+VLOOKUP(B3558,Annuaire_roster!B:G,5,0)</f>
        <v>01572</v>
      </c>
      <c r="B3558" s="78" t="s">
        <v>235</v>
      </c>
      <c r="C3558" s="65">
        <v>0.375</v>
      </c>
      <c r="D3558" s="65">
        <v>0.375</v>
      </c>
      <c r="E3558" s="66">
        <v>0.79166666666666663</v>
      </c>
      <c r="F3558" s="66">
        <v>0.79166666666666663</v>
      </c>
      <c r="G3558" s="49"/>
      <c r="H3558" s="48"/>
      <c r="I3558" s="124" t="s">
        <v>63</v>
      </c>
      <c r="J3558" s="48"/>
      <c r="K3558" s="58">
        <v>0</v>
      </c>
      <c r="L3558" s="48">
        <v>0</v>
      </c>
      <c r="M3558" s="70">
        <v>0</v>
      </c>
      <c r="N3558" s="34">
        <v>0.37499999999999994</v>
      </c>
      <c r="O3558" s="38">
        <v>0.37499999999999994</v>
      </c>
      <c r="P3558" s="82" t="s">
        <v>234</v>
      </c>
      <c r="Q3558" s="43">
        <v>44804</v>
      </c>
      <c r="R3558" s="35">
        <v>0</v>
      </c>
      <c r="S3558" s="35">
        <v>0</v>
      </c>
      <c r="T3558" s="10" t="str">
        <f t="shared" si="576"/>
        <v>Sem - 36</v>
      </c>
      <c r="U3558" s="10" t="str">
        <f t="shared" si="577"/>
        <v>Septembre</v>
      </c>
      <c r="V3558" s="36" t="s">
        <v>231</v>
      </c>
      <c r="W3558" s="34"/>
      <c r="X3558" s="91">
        <f t="shared" si="578"/>
        <v>0</v>
      </c>
      <c r="Y3558" s="92" t="str">
        <f>VLOOKUP('CM-CIC'!B3489,Annuaire_roster!B:F,4,0)</f>
        <v>HAOUACH Ikram</v>
      </c>
      <c r="Z3558" s="37" t="s">
        <v>80</v>
      </c>
      <c r="AA3558" s="60" t="s">
        <v>80</v>
      </c>
      <c r="AB3558" s="35" t="s">
        <v>63</v>
      </c>
      <c r="AC3558" s="35" t="s">
        <v>63</v>
      </c>
      <c r="AD3558" s="35" t="s">
        <v>63</v>
      </c>
      <c r="AE3558" s="44" t="s">
        <v>63</v>
      </c>
      <c r="AF3558" s="61"/>
      <c r="AG3558" s="45"/>
    </row>
    <row r="3559" spans="1:33" x14ac:dyDescent="0.2">
      <c r="A3559" s="59" t="str">
        <f>+VLOOKUP(B3559,Annuaire_roster!B:G,5,0)</f>
        <v>01575</v>
      </c>
      <c r="B3559" s="78" t="s">
        <v>191</v>
      </c>
      <c r="C3559" s="65">
        <v>0.375</v>
      </c>
      <c r="D3559" s="65">
        <v>0.375</v>
      </c>
      <c r="E3559" s="66">
        <v>0.79166666666666663</v>
      </c>
      <c r="F3559" s="66">
        <v>0.79166666666666663</v>
      </c>
      <c r="G3559" s="49"/>
      <c r="H3559" s="48"/>
      <c r="I3559" s="124" t="s">
        <v>63</v>
      </c>
      <c r="J3559" s="48"/>
      <c r="K3559" s="58">
        <v>0</v>
      </c>
      <c r="L3559" s="48">
        <v>0</v>
      </c>
      <c r="M3559" s="70">
        <v>0</v>
      </c>
      <c r="N3559" s="34">
        <v>0.37499999999999994</v>
      </c>
      <c r="O3559" s="38">
        <v>0.37499999999999994</v>
      </c>
      <c r="P3559" s="82" t="s">
        <v>234</v>
      </c>
      <c r="Q3559" s="43">
        <v>44804</v>
      </c>
      <c r="R3559" s="35">
        <v>0</v>
      </c>
      <c r="S3559" s="35">
        <v>0</v>
      </c>
      <c r="T3559" s="10" t="str">
        <f t="shared" si="576"/>
        <v>Sem - 36</v>
      </c>
      <c r="U3559" s="10" t="str">
        <f t="shared" si="577"/>
        <v>Septembre</v>
      </c>
      <c r="V3559" s="36" t="s">
        <v>231</v>
      </c>
      <c r="W3559" s="34"/>
      <c r="X3559" s="91">
        <f t="shared" si="578"/>
        <v>0</v>
      </c>
      <c r="Y3559" s="92" t="str">
        <f>VLOOKUP('CM-CIC'!B3490,Annuaire_roster!B:F,4,0)</f>
        <v>HAOUACH Ikram</v>
      </c>
      <c r="Z3559" s="37" t="s">
        <v>80</v>
      </c>
      <c r="AA3559" s="60" t="s">
        <v>80</v>
      </c>
      <c r="AB3559" s="35" t="s">
        <v>63</v>
      </c>
      <c r="AC3559" s="35" t="s">
        <v>63</v>
      </c>
      <c r="AD3559" s="35" t="s">
        <v>63</v>
      </c>
      <c r="AE3559" s="44" t="s">
        <v>63</v>
      </c>
      <c r="AF3559" s="61"/>
      <c r="AG3559" s="45"/>
    </row>
    <row r="3560" spans="1:33" x14ac:dyDescent="0.2">
      <c r="A3560" s="59" t="str">
        <f>+VLOOKUP(B3560,Annuaire_roster!B:G,5,0)</f>
        <v>01575</v>
      </c>
      <c r="B3560" s="78" t="s">
        <v>236</v>
      </c>
      <c r="C3560" s="65">
        <v>0.375</v>
      </c>
      <c r="D3560" s="65">
        <v>0.375</v>
      </c>
      <c r="E3560" s="66">
        <v>0.79166666666666663</v>
      </c>
      <c r="F3560" s="66">
        <v>0.79166666666666663</v>
      </c>
      <c r="G3560" s="49"/>
      <c r="H3560" s="48"/>
      <c r="I3560" s="124" t="s">
        <v>63</v>
      </c>
      <c r="J3560" s="48"/>
      <c r="K3560" s="58">
        <v>0</v>
      </c>
      <c r="L3560" s="48">
        <v>0</v>
      </c>
      <c r="M3560" s="70">
        <v>0</v>
      </c>
      <c r="N3560" s="34">
        <v>0.37499999999999994</v>
      </c>
      <c r="O3560" s="38">
        <v>0.37499999999999994</v>
      </c>
      <c r="P3560" s="82" t="s">
        <v>234</v>
      </c>
      <c r="Q3560" s="43">
        <v>44804</v>
      </c>
      <c r="R3560" s="35">
        <v>0</v>
      </c>
      <c r="S3560" s="35">
        <v>0</v>
      </c>
      <c r="T3560" s="10" t="str">
        <f t="shared" si="576"/>
        <v>Sem - 36</v>
      </c>
      <c r="U3560" s="10" t="str">
        <f t="shared" si="577"/>
        <v>Septembre</v>
      </c>
      <c r="V3560" s="36" t="s">
        <v>231</v>
      </c>
      <c r="W3560" s="34"/>
      <c r="X3560" s="91">
        <f t="shared" si="578"/>
        <v>0</v>
      </c>
      <c r="Y3560" s="92" t="str">
        <f>VLOOKUP('CM-CIC'!B3491,Annuaire_roster!B:F,4,0)</f>
        <v>OUAQERROUCH Nour-El Houda</v>
      </c>
      <c r="Z3560" s="37" t="s">
        <v>80</v>
      </c>
      <c r="AA3560" s="60" t="s">
        <v>80</v>
      </c>
      <c r="AB3560" s="35" t="s">
        <v>63</v>
      </c>
      <c r="AC3560" s="35" t="s">
        <v>63</v>
      </c>
      <c r="AD3560" s="35" t="s">
        <v>63</v>
      </c>
      <c r="AE3560" s="44" t="s">
        <v>63</v>
      </c>
      <c r="AF3560" s="61"/>
      <c r="AG3560" s="45"/>
    </row>
    <row r="3561" spans="1:33" x14ac:dyDescent="0.2">
      <c r="A3561" s="59" t="str">
        <f>+VLOOKUP(B3561,Annuaire_roster!B:G,5,0)</f>
        <v>01578</v>
      </c>
      <c r="B3561" s="78" t="s">
        <v>1669</v>
      </c>
      <c r="C3561" s="65">
        <v>0.375</v>
      </c>
      <c r="D3561" s="65">
        <v>0.375</v>
      </c>
      <c r="E3561" s="66">
        <v>0.79166666666666663</v>
      </c>
      <c r="F3561" s="66">
        <v>0.79166666666666663</v>
      </c>
      <c r="G3561" s="49"/>
      <c r="H3561" s="48"/>
      <c r="I3561" s="124" t="s">
        <v>63</v>
      </c>
      <c r="J3561" s="48"/>
      <c r="K3561" s="58">
        <v>0</v>
      </c>
      <c r="L3561" s="48">
        <v>0</v>
      </c>
      <c r="M3561" s="70">
        <v>0</v>
      </c>
      <c r="N3561" s="34">
        <v>0.37499999999999994</v>
      </c>
      <c r="O3561" s="38">
        <v>0.37499999999999994</v>
      </c>
      <c r="P3561" s="82" t="s">
        <v>234</v>
      </c>
      <c r="Q3561" s="43">
        <v>44804</v>
      </c>
      <c r="R3561" s="35">
        <v>0</v>
      </c>
      <c r="S3561" s="35">
        <v>0</v>
      </c>
      <c r="T3561" s="10" t="str">
        <f t="shared" si="576"/>
        <v>Sem - 36</v>
      </c>
      <c r="U3561" s="10" t="str">
        <f t="shared" si="577"/>
        <v>Septembre</v>
      </c>
      <c r="V3561" s="36" t="s">
        <v>231</v>
      </c>
      <c r="W3561" s="34"/>
      <c r="X3561" s="91">
        <f t="shared" si="578"/>
        <v>0</v>
      </c>
      <c r="Y3561" s="92" t="str">
        <f>VLOOKUP('CM-CIC'!B3492,Annuaire_roster!B:F,4,0)</f>
        <v>HAOUACH Ikram</v>
      </c>
      <c r="Z3561" s="37" t="s">
        <v>80</v>
      </c>
      <c r="AA3561" s="60" t="s">
        <v>80</v>
      </c>
      <c r="AB3561" s="35" t="s">
        <v>63</v>
      </c>
      <c r="AC3561" s="35" t="s">
        <v>63</v>
      </c>
      <c r="AD3561" s="35" t="s">
        <v>63</v>
      </c>
      <c r="AE3561" s="44" t="s">
        <v>63</v>
      </c>
      <c r="AF3561" s="61"/>
      <c r="AG3561" s="45"/>
    </row>
    <row r="3562" spans="1:33" x14ac:dyDescent="0.2">
      <c r="A3562" s="59" t="str">
        <f>+VLOOKUP(B3562,Annuaire_roster!B:G,5,0)</f>
        <v>01581</v>
      </c>
      <c r="B3562" s="78" t="s">
        <v>237</v>
      </c>
      <c r="C3562" s="65">
        <v>0.375</v>
      </c>
      <c r="D3562" s="65">
        <v>0.375</v>
      </c>
      <c r="E3562" s="66">
        <v>0.79166666666666663</v>
      </c>
      <c r="F3562" s="66">
        <v>0.79166666666666663</v>
      </c>
      <c r="G3562" s="49"/>
      <c r="H3562" s="48"/>
      <c r="I3562" s="124" t="s">
        <v>63</v>
      </c>
      <c r="J3562" s="48"/>
      <c r="K3562" s="58">
        <v>0</v>
      </c>
      <c r="L3562" s="48">
        <v>0</v>
      </c>
      <c r="M3562" s="70">
        <v>0</v>
      </c>
      <c r="N3562" s="34">
        <v>0.37499999999999994</v>
      </c>
      <c r="O3562" s="38">
        <v>0.37499999999999994</v>
      </c>
      <c r="P3562" s="82" t="s">
        <v>234</v>
      </c>
      <c r="Q3562" s="43">
        <v>44804</v>
      </c>
      <c r="R3562" s="35">
        <v>0</v>
      </c>
      <c r="S3562" s="35">
        <v>0</v>
      </c>
      <c r="T3562" s="10" t="str">
        <f t="shared" si="576"/>
        <v>Sem - 36</v>
      </c>
      <c r="U3562" s="10" t="str">
        <f t="shared" si="577"/>
        <v>Septembre</v>
      </c>
      <c r="V3562" s="36" t="s">
        <v>231</v>
      </c>
      <c r="W3562" s="34"/>
      <c r="X3562" s="91">
        <f t="shared" si="578"/>
        <v>0</v>
      </c>
      <c r="Y3562" s="92" t="str">
        <f>VLOOKUP('CM-CIC'!B3493,Annuaire_roster!B:F,4,0)</f>
        <v>HAOUACH Ikram</v>
      </c>
      <c r="Z3562" s="37" t="s">
        <v>80</v>
      </c>
      <c r="AA3562" s="60" t="s">
        <v>80</v>
      </c>
      <c r="AB3562" s="35" t="s">
        <v>63</v>
      </c>
      <c r="AC3562" s="35" t="s">
        <v>63</v>
      </c>
      <c r="AD3562" s="35" t="s">
        <v>63</v>
      </c>
      <c r="AE3562" s="44" t="s">
        <v>63</v>
      </c>
      <c r="AF3562" s="61"/>
      <c r="AG3562" s="45"/>
    </row>
    <row r="3563" spans="1:33" x14ac:dyDescent="0.2">
      <c r="A3563" s="59" t="str">
        <f>+VLOOKUP(B3563,Annuaire_roster!B:G,5,0)</f>
        <v>01582</v>
      </c>
      <c r="B3563" s="78" t="s">
        <v>238</v>
      </c>
      <c r="C3563" s="65">
        <v>0.375</v>
      </c>
      <c r="D3563" s="65">
        <v>0.375</v>
      </c>
      <c r="E3563" s="66">
        <v>0.79166666666666663</v>
      </c>
      <c r="F3563" s="66">
        <v>0.79166666666666663</v>
      </c>
      <c r="G3563" s="49"/>
      <c r="H3563" s="48"/>
      <c r="I3563" s="124" t="s">
        <v>63</v>
      </c>
      <c r="J3563" s="48"/>
      <c r="K3563" s="58">
        <v>0</v>
      </c>
      <c r="L3563" s="48">
        <v>0</v>
      </c>
      <c r="M3563" s="70">
        <v>0</v>
      </c>
      <c r="N3563" s="34">
        <v>0.37499999999999994</v>
      </c>
      <c r="O3563" s="38">
        <v>0.37499999999999994</v>
      </c>
      <c r="P3563" s="82" t="s">
        <v>234</v>
      </c>
      <c r="Q3563" s="43">
        <v>44804</v>
      </c>
      <c r="R3563" s="35">
        <v>0</v>
      </c>
      <c r="S3563" s="35">
        <v>0</v>
      </c>
      <c r="T3563" s="10" t="str">
        <f t="shared" si="576"/>
        <v>Sem - 36</v>
      </c>
      <c r="U3563" s="10" t="str">
        <f t="shared" si="577"/>
        <v>Septembre</v>
      </c>
      <c r="V3563" s="36" t="s">
        <v>231</v>
      </c>
      <c r="W3563" s="34"/>
      <c r="X3563" s="91">
        <f t="shared" si="578"/>
        <v>0</v>
      </c>
      <c r="Y3563" s="92" t="str">
        <f>VLOOKUP('CM-CIC'!B3494,Annuaire_roster!B:F,4,0)</f>
        <v>OUAQERROUCH Nour-El Houda</v>
      </c>
      <c r="Z3563" s="37" t="s">
        <v>80</v>
      </c>
      <c r="AA3563" s="60" t="s">
        <v>80</v>
      </c>
      <c r="AB3563" s="35" t="s">
        <v>63</v>
      </c>
      <c r="AC3563" s="35" t="s">
        <v>63</v>
      </c>
      <c r="AD3563" s="35" t="s">
        <v>63</v>
      </c>
      <c r="AE3563" s="44" t="s">
        <v>63</v>
      </c>
      <c r="AF3563" s="61"/>
      <c r="AG3563" s="45"/>
    </row>
    <row r="3564" spans="1:33" x14ac:dyDescent="0.2">
      <c r="A3564" s="59" t="str">
        <f>+VLOOKUP(B3564,Annuaire_roster!B:G,5,0)</f>
        <v>01586</v>
      </c>
      <c r="B3564" s="78" t="s">
        <v>217</v>
      </c>
      <c r="C3564" s="65">
        <v>0.375</v>
      </c>
      <c r="D3564" s="65">
        <v>0.375</v>
      </c>
      <c r="E3564" s="66">
        <v>0.79166666666666663</v>
      </c>
      <c r="F3564" s="66">
        <v>0.79166666666666663</v>
      </c>
      <c r="G3564" s="49"/>
      <c r="H3564" s="48"/>
      <c r="I3564" s="124" t="s">
        <v>63</v>
      </c>
      <c r="J3564" s="48"/>
      <c r="K3564" s="58">
        <v>0</v>
      </c>
      <c r="L3564" s="48">
        <v>0</v>
      </c>
      <c r="M3564" s="70">
        <v>0</v>
      </c>
      <c r="N3564" s="34">
        <v>0.37499999999999994</v>
      </c>
      <c r="O3564" s="38">
        <v>0.37499999999999994</v>
      </c>
      <c r="P3564" s="82" t="s">
        <v>234</v>
      </c>
      <c r="Q3564" s="43">
        <v>44804</v>
      </c>
      <c r="R3564" s="35">
        <v>0</v>
      </c>
      <c r="S3564" s="35">
        <v>0</v>
      </c>
      <c r="T3564" s="10" t="str">
        <f t="shared" si="576"/>
        <v>Sem - 36</v>
      </c>
      <c r="U3564" s="10" t="str">
        <f t="shared" si="577"/>
        <v>Septembre</v>
      </c>
      <c r="V3564" s="36" t="s">
        <v>231</v>
      </c>
      <c r="W3564" s="34"/>
      <c r="X3564" s="91">
        <f t="shared" si="578"/>
        <v>0</v>
      </c>
      <c r="Y3564" s="92" t="str">
        <f>VLOOKUP('CM-CIC'!B3495,Annuaire_roster!B:F,4,0)</f>
        <v>OUAQERROUCH Nour-El Houda</v>
      </c>
      <c r="Z3564" s="37" t="s">
        <v>80</v>
      </c>
      <c r="AA3564" s="60" t="s">
        <v>80</v>
      </c>
      <c r="AB3564" s="35" t="s">
        <v>63</v>
      </c>
      <c r="AC3564" s="35" t="s">
        <v>63</v>
      </c>
      <c r="AD3564" s="35" t="s">
        <v>63</v>
      </c>
      <c r="AE3564" s="44" t="s">
        <v>63</v>
      </c>
      <c r="AF3564" s="61"/>
      <c r="AG3564" s="45"/>
    </row>
    <row r="3565" spans="1:33" x14ac:dyDescent="0.2">
      <c r="A3565" s="59" t="str">
        <f>+VLOOKUP(B3565,Annuaire_roster!B:G,5,0)</f>
        <v>01587</v>
      </c>
      <c r="B3565" s="78" t="s">
        <v>218</v>
      </c>
      <c r="C3565" s="65">
        <v>0.375</v>
      </c>
      <c r="D3565" s="65">
        <v>0.375</v>
      </c>
      <c r="E3565" s="66">
        <v>0.79166666666666663</v>
      </c>
      <c r="F3565" s="66">
        <v>0.79166666666666663</v>
      </c>
      <c r="G3565" s="49"/>
      <c r="H3565" s="48"/>
      <c r="I3565" s="124" t="s">
        <v>63</v>
      </c>
      <c r="J3565" s="48"/>
      <c r="K3565" s="58">
        <v>0</v>
      </c>
      <c r="L3565" s="48">
        <v>0</v>
      </c>
      <c r="M3565" s="70">
        <v>0</v>
      </c>
      <c r="N3565" s="34">
        <v>0.37499999999999994</v>
      </c>
      <c r="O3565" s="38">
        <v>0.37499999999999994</v>
      </c>
      <c r="P3565" s="82" t="s">
        <v>234</v>
      </c>
      <c r="Q3565" s="43">
        <v>44804</v>
      </c>
      <c r="R3565" s="35">
        <v>0</v>
      </c>
      <c r="S3565" s="35">
        <v>0</v>
      </c>
      <c r="T3565" s="10" t="str">
        <f t="shared" si="576"/>
        <v>Sem - 36</v>
      </c>
      <c r="U3565" s="10" t="str">
        <f t="shared" si="577"/>
        <v>Septembre</v>
      </c>
      <c r="V3565" s="36" t="s">
        <v>231</v>
      </c>
      <c r="W3565" s="34"/>
      <c r="X3565" s="91">
        <f t="shared" si="578"/>
        <v>0</v>
      </c>
      <c r="Y3565" s="92" t="str">
        <f>VLOOKUP('CM-CIC'!B3496,Annuaire_roster!B:F,4,0)</f>
        <v>OUAQERROUCH Nour-El Houda</v>
      </c>
      <c r="Z3565" s="37" t="s">
        <v>80</v>
      </c>
      <c r="AA3565" s="60" t="s">
        <v>80</v>
      </c>
      <c r="AB3565" s="35" t="s">
        <v>63</v>
      </c>
      <c r="AC3565" s="35" t="s">
        <v>63</v>
      </c>
      <c r="AD3565" s="35" t="s">
        <v>63</v>
      </c>
      <c r="AE3565" s="44" t="s">
        <v>63</v>
      </c>
      <c r="AF3565" s="61"/>
      <c r="AG3565" s="45"/>
    </row>
    <row r="3566" spans="1:33" x14ac:dyDescent="0.2">
      <c r="A3566" s="59" t="str">
        <f>+VLOOKUP(Annuaire_roster!B202,Annuaire_roster!B:G,5,0)</f>
        <v>01590</v>
      </c>
      <c r="B3566" s="78" t="s">
        <v>222</v>
      </c>
      <c r="C3566" s="65">
        <v>0.375</v>
      </c>
      <c r="D3566" s="65">
        <v>0.375</v>
      </c>
      <c r="E3566" s="66">
        <v>0.79166666666666663</v>
      </c>
      <c r="F3566" s="66">
        <v>0.79166666666666663</v>
      </c>
      <c r="G3566" s="49"/>
      <c r="H3566" s="48"/>
      <c r="I3566" s="124" t="s">
        <v>63</v>
      </c>
      <c r="J3566" s="48"/>
      <c r="K3566" s="58">
        <v>0</v>
      </c>
      <c r="L3566" s="48">
        <v>0</v>
      </c>
      <c r="M3566" s="70">
        <v>0</v>
      </c>
      <c r="N3566" s="34">
        <v>0.37499999999999994</v>
      </c>
      <c r="O3566" s="38">
        <v>0.37499999999999994</v>
      </c>
      <c r="P3566" s="82" t="s">
        <v>234</v>
      </c>
      <c r="Q3566" s="43">
        <v>44804</v>
      </c>
      <c r="R3566" s="35">
        <v>0</v>
      </c>
      <c r="S3566" s="35">
        <v>0</v>
      </c>
      <c r="T3566" s="10" t="str">
        <f t="shared" si="576"/>
        <v>Sem - 36</v>
      </c>
      <c r="U3566" s="10" t="str">
        <f t="shared" si="577"/>
        <v>Septembre</v>
      </c>
      <c r="V3566" s="36" t="s">
        <v>231</v>
      </c>
      <c r="W3566" s="34"/>
      <c r="X3566" s="91">
        <f t="shared" si="578"/>
        <v>0</v>
      </c>
      <c r="Y3566" s="92" t="str">
        <f>VLOOKUP(Annuaire_roster!B202,Annuaire_roster!B:F,4,0)</f>
        <v>KINANA Widad</v>
      </c>
      <c r="Z3566" s="37" t="s">
        <v>80</v>
      </c>
      <c r="AA3566" s="60" t="s">
        <v>80</v>
      </c>
      <c r="AB3566" s="35" t="s">
        <v>63</v>
      </c>
      <c r="AC3566" s="35" t="s">
        <v>63</v>
      </c>
      <c r="AD3566" s="35" t="s">
        <v>63</v>
      </c>
      <c r="AE3566" s="44" t="s">
        <v>63</v>
      </c>
      <c r="AF3566" s="61"/>
      <c r="AG3566" s="45"/>
    </row>
    <row r="3567" spans="1:33" x14ac:dyDescent="0.2">
      <c r="A3567" s="59" t="str">
        <f>+VLOOKUP(B3567,Annuaire_roster!B:G,5,0)</f>
        <v>01594</v>
      </c>
      <c r="B3567" s="78" t="s">
        <v>295</v>
      </c>
      <c r="C3567" s="65">
        <v>0.375</v>
      </c>
      <c r="D3567" s="65">
        <v>0.375</v>
      </c>
      <c r="E3567" s="66">
        <v>0.79166666666666663</v>
      </c>
      <c r="F3567" s="66">
        <v>0.79166666666666663</v>
      </c>
      <c r="G3567" s="49"/>
      <c r="H3567" s="48"/>
      <c r="I3567" s="124" t="s">
        <v>63</v>
      </c>
      <c r="J3567" s="48"/>
      <c r="K3567" s="58">
        <v>0</v>
      </c>
      <c r="L3567" s="48">
        <v>0</v>
      </c>
      <c r="M3567" s="70">
        <v>0</v>
      </c>
      <c r="N3567" s="34">
        <v>0.37499999999999994</v>
      </c>
      <c r="O3567" s="38">
        <v>0.37499999999999994</v>
      </c>
      <c r="P3567" s="82" t="s">
        <v>234</v>
      </c>
      <c r="Q3567" s="43">
        <v>44804</v>
      </c>
      <c r="R3567" s="35">
        <v>0</v>
      </c>
      <c r="S3567" s="35">
        <v>0</v>
      </c>
      <c r="T3567" s="10" t="str">
        <f t="shared" si="576"/>
        <v>Sem - 36</v>
      </c>
      <c r="U3567" s="10" t="str">
        <f t="shared" si="577"/>
        <v>Septembre</v>
      </c>
      <c r="V3567" s="36" t="s">
        <v>231</v>
      </c>
      <c r="W3567" s="34"/>
      <c r="X3567" s="91">
        <f t="shared" si="578"/>
        <v>0</v>
      </c>
      <c r="Y3567" s="92" t="str">
        <f>VLOOKUP('CM-CIC'!B3498,Annuaire_roster!B:F,4,0)</f>
        <v>OUAQERROUCH Nour-El Houda</v>
      </c>
      <c r="Z3567" s="37" t="s">
        <v>80</v>
      </c>
      <c r="AA3567" s="60" t="s">
        <v>80</v>
      </c>
      <c r="AB3567" s="35" t="s">
        <v>63</v>
      </c>
      <c r="AC3567" s="35" t="s">
        <v>63</v>
      </c>
      <c r="AD3567" s="35" t="s">
        <v>63</v>
      </c>
      <c r="AE3567" s="44" t="s">
        <v>63</v>
      </c>
      <c r="AF3567" s="61"/>
      <c r="AG3567" s="45"/>
    </row>
    <row r="3568" spans="1:33" x14ac:dyDescent="0.2">
      <c r="A3568" s="59" t="str">
        <f>+VLOOKUP(B3568,Annuaire_roster!B:G,5,0)</f>
        <v>01596</v>
      </c>
      <c r="B3568" s="78" t="s">
        <v>239</v>
      </c>
      <c r="C3568" s="65">
        <v>0.375</v>
      </c>
      <c r="D3568" s="65">
        <v>0.375</v>
      </c>
      <c r="E3568" s="66">
        <v>0.79166666666666663</v>
      </c>
      <c r="F3568" s="66">
        <v>0.79166666666666663</v>
      </c>
      <c r="G3568" s="49"/>
      <c r="H3568" s="48"/>
      <c r="I3568" s="124" t="s">
        <v>63</v>
      </c>
      <c r="J3568" s="48"/>
      <c r="K3568" s="58">
        <v>0</v>
      </c>
      <c r="L3568" s="48">
        <v>0</v>
      </c>
      <c r="M3568" s="70">
        <v>0</v>
      </c>
      <c r="N3568" s="34">
        <v>0.37499999999999994</v>
      </c>
      <c r="O3568" s="38">
        <v>0.37499999999999994</v>
      </c>
      <c r="P3568" s="82" t="s">
        <v>234</v>
      </c>
      <c r="Q3568" s="43">
        <v>44804</v>
      </c>
      <c r="R3568" s="35">
        <v>0</v>
      </c>
      <c r="S3568" s="35">
        <v>0</v>
      </c>
      <c r="T3568" s="10" t="str">
        <f t="shared" si="576"/>
        <v>Sem - 36</v>
      </c>
      <c r="U3568" s="10" t="str">
        <f t="shared" si="577"/>
        <v>Septembre</v>
      </c>
      <c r="V3568" s="36" t="s">
        <v>231</v>
      </c>
      <c r="W3568" s="34"/>
      <c r="X3568" s="91">
        <f t="shared" si="578"/>
        <v>0</v>
      </c>
      <c r="Y3568" s="92" t="str">
        <f>VLOOKUP('CM-CIC'!B3499,Annuaire_roster!B:F,4,0)</f>
        <v>HAOUACH Ikram</v>
      </c>
      <c r="Z3568" s="37" t="s">
        <v>80</v>
      </c>
      <c r="AA3568" s="60" t="s">
        <v>80</v>
      </c>
      <c r="AB3568" s="35" t="s">
        <v>63</v>
      </c>
      <c r="AC3568" s="35" t="s">
        <v>63</v>
      </c>
      <c r="AD3568" s="35" t="s">
        <v>63</v>
      </c>
      <c r="AE3568" s="44" t="s">
        <v>63</v>
      </c>
      <c r="AF3568" s="61"/>
      <c r="AG3568" s="45"/>
    </row>
    <row r="3569" spans="1:33" x14ac:dyDescent="0.2">
      <c r="A3569" s="59" t="str">
        <f>+VLOOKUP(B3569,Annuaire_roster!B:G,5,0)</f>
        <v>01598</v>
      </c>
      <c r="B3569" s="78" t="s">
        <v>240</v>
      </c>
      <c r="C3569" s="65">
        <v>0.375</v>
      </c>
      <c r="D3569" s="65">
        <v>0.375</v>
      </c>
      <c r="E3569" s="66">
        <v>0.79166666666666663</v>
      </c>
      <c r="F3569" s="66">
        <v>0.79166666666666663</v>
      </c>
      <c r="G3569" s="49"/>
      <c r="H3569" s="48"/>
      <c r="I3569" s="124" t="s">
        <v>63</v>
      </c>
      <c r="J3569" s="48"/>
      <c r="K3569" s="58">
        <v>0</v>
      </c>
      <c r="L3569" s="48">
        <v>0</v>
      </c>
      <c r="M3569" s="70">
        <v>0</v>
      </c>
      <c r="N3569" s="34">
        <v>0.37499999999999994</v>
      </c>
      <c r="O3569" s="38">
        <v>0.37499999999999994</v>
      </c>
      <c r="P3569" s="82" t="s">
        <v>234</v>
      </c>
      <c r="Q3569" s="43">
        <v>44804</v>
      </c>
      <c r="R3569" s="35">
        <v>0</v>
      </c>
      <c r="S3569" s="35">
        <v>0</v>
      </c>
      <c r="T3569" s="10" t="str">
        <f t="shared" si="576"/>
        <v>Sem - 36</v>
      </c>
      <c r="U3569" s="10" t="str">
        <f t="shared" si="577"/>
        <v>Septembre</v>
      </c>
      <c r="V3569" s="36" t="s">
        <v>231</v>
      </c>
      <c r="W3569" s="34"/>
      <c r="X3569" s="91">
        <f t="shared" si="578"/>
        <v>0</v>
      </c>
      <c r="Y3569" s="92" t="str">
        <f>VLOOKUP('CM-CIC'!B3500,Annuaire_roster!B:F,4,0)</f>
        <v>HAOUACH Ikram</v>
      </c>
      <c r="Z3569" s="37" t="s">
        <v>80</v>
      </c>
      <c r="AA3569" s="60" t="s">
        <v>80</v>
      </c>
      <c r="AB3569" s="35" t="s">
        <v>63</v>
      </c>
      <c r="AC3569" s="35" t="s">
        <v>63</v>
      </c>
      <c r="AD3569" s="35" t="s">
        <v>63</v>
      </c>
      <c r="AE3569" s="44" t="s">
        <v>63</v>
      </c>
      <c r="AF3569" s="61"/>
      <c r="AG3569" s="45"/>
    </row>
    <row r="3570" spans="1:33" x14ac:dyDescent="0.2">
      <c r="A3570" s="59" t="str">
        <f>+VLOOKUP(B3570,Annuaire_roster!B:G,5,0)</f>
        <v>01567</v>
      </c>
      <c r="B3570" s="78" t="s">
        <v>198</v>
      </c>
      <c r="C3570" s="65">
        <v>0.375</v>
      </c>
      <c r="D3570" s="65">
        <v>0.375</v>
      </c>
      <c r="E3570" s="66">
        <v>0.79166666666666663</v>
      </c>
      <c r="F3570" s="66">
        <v>0.79166666666666663</v>
      </c>
      <c r="G3570" s="49"/>
      <c r="H3570" s="48"/>
      <c r="I3570" s="124" t="s">
        <v>63</v>
      </c>
      <c r="J3570" s="48"/>
      <c r="K3570" s="58">
        <v>0</v>
      </c>
      <c r="L3570" s="48">
        <v>0</v>
      </c>
      <c r="M3570" s="70">
        <v>0</v>
      </c>
      <c r="N3570" s="34">
        <v>0.37499999999999994</v>
      </c>
      <c r="O3570" s="38">
        <v>0.37499999999999994</v>
      </c>
      <c r="P3570" s="82" t="s">
        <v>234</v>
      </c>
      <c r="Q3570" s="43">
        <v>44804</v>
      </c>
      <c r="R3570" s="35">
        <v>0</v>
      </c>
      <c r="S3570" s="35">
        <v>0</v>
      </c>
      <c r="T3570" s="10" t="str">
        <f t="shared" si="576"/>
        <v>Sem - 36</v>
      </c>
      <c r="U3570" s="10" t="str">
        <f t="shared" si="577"/>
        <v>Septembre</v>
      </c>
      <c r="V3570" s="36" t="s">
        <v>231</v>
      </c>
      <c r="W3570" s="34"/>
      <c r="X3570" s="91">
        <f t="shared" si="578"/>
        <v>0</v>
      </c>
      <c r="Y3570" s="92" t="str">
        <f>VLOOKUP('CM-CIC'!B3501,Annuaire_roster!B:F,4,0)</f>
        <v>OUAQERROUCH Nour-El Houda</v>
      </c>
      <c r="Z3570" s="37" t="s">
        <v>80</v>
      </c>
      <c r="AA3570" s="60" t="s">
        <v>80</v>
      </c>
      <c r="AB3570" s="35" t="s">
        <v>63</v>
      </c>
      <c r="AC3570" s="35" t="s">
        <v>63</v>
      </c>
      <c r="AD3570" s="35" t="s">
        <v>63</v>
      </c>
      <c r="AE3570" s="44" t="s">
        <v>63</v>
      </c>
      <c r="AF3570" s="61"/>
      <c r="AG3570" s="45"/>
    </row>
    <row r="3571" spans="1:33" x14ac:dyDescent="0.2">
      <c r="A3571" s="59" t="str">
        <f>+VLOOKUP(B3571,Annuaire_roster!B:G,5,0)</f>
        <v>01420</v>
      </c>
      <c r="B3571" s="78" t="s">
        <v>151</v>
      </c>
      <c r="C3571" s="65"/>
      <c r="D3571" s="65">
        <v>0.375</v>
      </c>
      <c r="E3571" s="66"/>
      <c r="F3571" s="66">
        <v>0.79166666666666663</v>
      </c>
      <c r="G3571" s="49"/>
      <c r="H3571" s="48"/>
      <c r="I3571" s="124" t="s">
        <v>63</v>
      </c>
      <c r="J3571" s="48"/>
      <c r="K3571" s="58">
        <v>0</v>
      </c>
      <c r="L3571" s="48">
        <v>0</v>
      </c>
      <c r="M3571" s="70" t="s">
        <v>187</v>
      </c>
      <c r="N3571" s="34" t="s">
        <v>63</v>
      </c>
      <c r="O3571" s="38">
        <v>0.37499999999999994</v>
      </c>
      <c r="P3571" s="82" t="s">
        <v>234</v>
      </c>
      <c r="Q3571" s="43">
        <v>44804</v>
      </c>
      <c r="R3571" s="35">
        <v>0.37499999999999994</v>
      </c>
      <c r="S3571" s="35">
        <v>0.37499999999999994</v>
      </c>
      <c r="T3571" s="10" t="str">
        <f t="shared" si="576"/>
        <v>Sem - 36</v>
      </c>
      <c r="U3571" s="10" t="str">
        <f t="shared" si="577"/>
        <v>Septembre</v>
      </c>
      <c r="V3571" s="36" t="s">
        <v>231</v>
      </c>
      <c r="W3571" s="34"/>
      <c r="X3571" s="91">
        <f t="shared" si="578"/>
        <v>0</v>
      </c>
      <c r="Y3571" s="92" t="str">
        <f>VLOOKUP('CM-CIC'!B3502,Annuaire_roster!B:F,4,0)</f>
        <v>HAOUACH Ikram</v>
      </c>
      <c r="Z3571" s="37" t="s">
        <v>80</v>
      </c>
      <c r="AA3571" s="60" t="s">
        <v>80</v>
      </c>
      <c r="AB3571" s="35" t="s">
        <v>63</v>
      </c>
      <c r="AC3571" s="35" t="s">
        <v>63</v>
      </c>
      <c r="AD3571" s="35" t="s">
        <v>63</v>
      </c>
      <c r="AE3571" s="44" t="s">
        <v>63</v>
      </c>
      <c r="AF3571" s="61"/>
      <c r="AG3571" s="45"/>
    </row>
    <row r="3572" spans="1:33" x14ac:dyDescent="0.2">
      <c r="A3572" s="59" t="str">
        <f>+VLOOKUP(B3572,Annuaire_roster!B:G,5,0)</f>
        <v>01621</v>
      </c>
      <c r="B3572" s="78" t="s">
        <v>241</v>
      </c>
      <c r="C3572" s="65">
        <v>0.375</v>
      </c>
      <c r="D3572" s="65">
        <v>0.375</v>
      </c>
      <c r="E3572" s="66">
        <v>0.79166666666666663</v>
      </c>
      <c r="F3572" s="66">
        <v>0.79166666666666663</v>
      </c>
      <c r="G3572" s="49"/>
      <c r="H3572" s="48"/>
      <c r="I3572" s="124" t="s">
        <v>63</v>
      </c>
      <c r="J3572" s="48"/>
      <c r="K3572" s="58">
        <v>0</v>
      </c>
      <c r="L3572" s="48">
        <v>0</v>
      </c>
      <c r="M3572" s="70">
        <v>0</v>
      </c>
      <c r="N3572" s="34">
        <v>0.37499999999999994</v>
      </c>
      <c r="O3572" s="38">
        <v>0.37499999999999994</v>
      </c>
      <c r="P3572" s="82" t="s">
        <v>234</v>
      </c>
      <c r="Q3572" s="43">
        <v>44804</v>
      </c>
      <c r="R3572" s="35">
        <v>0</v>
      </c>
      <c r="S3572" s="35">
        <v>0</v>
      </c>
      <c r="T3572" s="10" t="str">
        <f t="shared" si="576"/>
        <v>Sem - 36</v>
      </c>
      <c r="U3572" s="10" t="str">
        <f t="shared" si="577"/>
        <v>Septembre</v>
      </c>
      <c r="V3572" s="36" t="s">
        <v>231</v>
      </c>
      <c r="W3572" s="34"/>
      <c r="X3572" s="91">
        <f t="shared" si="578"/>
        <v>0</v>
      </c>
      <c r="Y3572" s="92" t="str">
        <f>VLOOKUP('CM-CIC'!B3503,Annuaire_roster!B:F,4,0)</f>
        <v>HAOUACH Ikram</v>
      </c>
      <c r="Z3572" s="37" t="s">
        <v>80</v>
      </c>
      <c r="AA3572" s="60" t="s">
        <v>80</v>
      </c>
      <c r="AB3572" s="35" t="s">
        <v>63</v>
      </c>
      <c r="AC3572" s="35" t="s">
        <v>63</v>
      </c>
      <c r="AD3572" s="35" t="s">
        <v>63</v>
      </c>
      <c r="AE3572" s="44" t="s">
        <v>63</v>
      </c>
      <c r="AF3572" s="61"/>
      <c r="AG3572" s="45"/>
    </row>
    <row r="3573" spans="1:33" x14ac:dyDescent="0.2">
      <c r="A3573" s="59" t="str">
        <f>+VLOOKUP(B3573,Annuaire_roster!B:G,5,0)</f>
        <v>01622</v>
      </c>
      <c r="B3573" s="78" t="s">
        <v>242</v>
      </c>
      <c r="C3573" s="65">
        <v>0.375</v>
      </c>
      <c r="D3573" s="65">
        <v>0.375</v>
      </c>
      <c r="E3573" s="66">
        <v>0.79166666666666663</v>
      </c>
      <c r="F3573" s="66">
        <v>0.79166666666666663</v>
      </c>
      <c r="G3573" s="49"/>
      <c r="H3573" s="48"/>
      <c r="I3573" s="124" t="s">
        <v>63</v>
      </c>
      <c r="J3573" s="48"/>
      <c r="K3573" s="58">
        <v>0</v>
      </c>
      <c r="L3573" s="48">
        <v>0</v>
      </c>
      <c r="M3573" s="70">
        <v>0</v>
      </c>
      <c r="N3573" s="34">
        <v>0.37499999999999994</v>
      </c>
      <c r="O3573" s="38">
        <v>0.37499999999999994</v>
      </c>
      <c r="P3573" s="82" t="s">
        <v>234</v>
      </c>
      <c r="Q3573" s="43">
        <v>44804</v>
      </c>
      <c r="R3573" s="35">
        <v>0</v>
      </c>
      <c r="S3573" s="35">
        <v>0</v>
      </c>
      <c r="T3573" s="10" t="str">
        <f t="shared" si="576"/>
        <v>Sem - 36</v>
      </c>
      <c r="U3573" s="10" t="str">
        <f t="shared" si="577"/>
        <v>Septembre</v>
      </c>
      <c r="V3573" s="36" t="s">
        <v>231</v>
      </c>
      <c r="W3573" s="34"/>
      <c r="X3573" s="91">
        <f t="shared" si="578"/>
        <v>0</v>
      </c>
      <c r="Y3573" s="92" t="str">
        <f>VLOOKUP('CM-CIC'!B3504,Annuaire_roster!B:F,4,0)</f>
        <v>HAOUACH Ikram</v>
      </c>
      <c r="Z3573" s="37" t="s">
        <v>80</v>
      </c>
      <c r="AA3573" s="60" t="s">
        <v>80</v>
      </c>
      <c r="AB3573" s="35" t="s">
        <v>63</v>
      </c>
      <c r="AC3573" s="35" t="s">
        <v>63</v>
      </c>
      <c r="AD3573" s="35" t="s">
        <v>63</v>
      </c>
      <c r="AE3573" s="44" t="s">
        <v>63</v>
      </c>
      <c r="AF3573" s="61"/>
      <c r="AG3573" s="45"/>
    </row>
    <row r="3574" spans="1:33" x14ac:dyDescent="0.2">
      <c r="A3574" s="59" t="str">
        <f>+VLOOKUP(B3574,Annuaire_roster!B:G,5,0)</f>
        <v>01606</v>
      </c>
      <c r="B3574" s="78" t="s">
        <v>243</v>
      </c>
      <c r="C3574" s="65">
        <v>0.375</v>
      </c>
      <c r="D3574" s="65">
        <v>0.375</v>
      </c>
      <c r="E3574" s="66">
        <v>0.79166666666666663</v>
      </c>
      <c r="F3574" s="66">
        <v>0.79166666666666663</v>
      </c>
      <c r="G3574" s="49"/>
      <c r="H3574" s="48"/>
      <c r="I3574" s="124" t="s">
        <v>63</v>
      </c>
      <c r="J3574" s="48"/>
      <c r="K3574" s="58">
        <v>0</v>
      </c>
      <c r="L3574" s="48">
        <v>0</v>
      </c>
      <c r="M3574" s="70">
        <v>0</v>
      </c>
      <c r="N3574" s="34">
        <v>0.37499999999999994</v>
      </c>
      <c r="O3574" s="38">
        <v>0.37499999999999994</v>
      </c>
      <c r="P3574" s="82" t="s">
        <v>234</v>
      </c>
      <c r="Q3574" s="43">
        <v>44804</v>
      </c>
      <c r="R3574" s="35">
        <v>0</v>
      </c>
      <c r="S3574" s="35">
        <v>0</v>
      </c>
      <c r="T3574" s="10" t="str">
        <f t="shared" si="576"/>
        <v>Sem - 36</v>
      </c>
      <c r="U3574" s="10" t="str">
        <f t="shared" si="577"/>
        <v>Septembre</v>
      </c>
      <c r="V3574" s="36" t="s">
        <v>231</v>
      </c>
      <c r="W3574" s="34"/>
      <c r="X3574" s="91">
        <f t="shared" si="578"/>
        <v>0</v>
      </c>
      <c r="Y3574" s="92" t="str">
        <f>VLOOKUP('CM-CIC'!B3505,Annuaire_roster!B:F,4,0)</f>
        <v>OUAQERROUCH Nour-El Houda</v>
      </c>
      <c r="Z3574" s="37" t="s">
        <v>80</v>
      </c>
      <c r="AA3574" s="60" t="s">
        <v>80</v>
      </c>
      <c r="AB3574" s="35" t="s">
        <v>63</v>
      </c>
      <c r="AC3574" s="35" t="s">
        <v>63</v>
      </c>
      <c r="AD3574" s="35" t="s">
        <v>63</v>
      </c>
      <c r="AE3574" s="44" t="s">
        <v>63</v>
      </c>
      <c r="AF3574" s="61"/>
      <c r="AG3574" s="45"/>
    </row>
    <row r="3575" spans="1:33" x14ac:dyDescent="0.2">
      <c r="A3575" s="59" t="str">
        <f>+VLOOKUP(B3575,Annuaire_roster!B:G,5,0)</f>
        <v>01607</v>
      </c>
      <c r="B3575" s="78" t="s">
        <v>244</v>
      </c>
      <c r="C3575" s="65">
        <v>0.375</v>
      </c>
      <c r="D3575" s="65">
        <v>0.375</v>
      </c>
      <c r="E3575" s="66">
        <v>0.79166666666666663</v>
      </c>
      <c r="F3575" s="66">
        <v>0.79166666666666663</v>
      </c>
      <c r="G3575" s="49"/>
      <c r="H3575" s="48"/>
      <c r="I3575" s="124" t="s">
        <v>63</v>
      </c>
      <c r="J3575" s="48"/>
      <c r="K3575" s="58">
        <v>0</v>
      </c>
      <c r="L3575" s="48">
        <v>0</v>
      </c>
      <c r="M3575" s="70">
        <v>0</v>
      </c>
      <c r="N3575" s="34">
        <v>0.37499999999999994</v>
      </c>
      <c r="O3575" s="38">
        <v>0.37499999999999994</v>
      </c>
      <c r="P3575" s="82" t="s">
        <v>234</v>
      </c>
      <c r="Q3575" s="43">
        <v>44804</v>
      </c>
      <c r="R3575" s="35">
        <v>0</v>
      </c>
      <c r="S3575" s="35">
        <v>0</v>
      </c>
      <c r="T3575" s="10" t="str">
        <f t="shared" si="576"/>
        <v>Sem - 36</v>
      </c>
      <c r="U3575" s="10" t="str">
        <f t="shared" si="577"/>
        <v>Septembre</v>
      </c>
      <c r="V3575" s="36" t="s">
        <v>231</v>
      </c>
      <c r="W3575" s="34"/>
      <c r="X3575" s="91">
        <f t="shared" si="578"/>
        <v>0</v>
      </c>
      <c r="Y3575" s="92" t="str">
        <f>VLOOKUP('CM-CIC'!B3506,Annuaire_roster!B:F,4,0)</f>
        <v>HAOUACH Ikram</v>
      </c>
      <c r="Z3575" s="37" t="s">
        <v>80</v>
      </c>
      <c r="AA3575" s="60" t="s">
        <v>80</v>
      </c>
      <c r="AB3575" s="35" t="s">
        <v>63</v>
      </c>
      <c r="AC3575" s="35" t="s">
        <v>63</v>
      </c>
      <c r="AD3575" s="35" t="s">
        <v>63</v>
      </c>
      <c r="AE3575" s="44" t="s">
        <v>63</v>
      </c>
      <c r="AF3575" s="61"/>
      <c r="AG3575" s="45"/>
    </row>
    <row r="3576" spans="1:33" x14ac:dyDescent="0.2">
      <c r="A3576" s="59" t="str">
        <f>+VLOOKUP(B3576,Annuaire_roster!B:G,5,0)</f>
        <v>01648</v>
      </c>
      <c r="B3576" s="78" t="s">
        <v>245</v>
      </c>
      <c r="C3576" s="65">
        <v>0.375</v>
      </c>
      <c r="D3576" s="65">
        <v>0.375</v>
      </c>
      <c r="E3576" s="66">
        <v>0.79166666666666663</v>
      </c>
      <c r="F3576" s="66">
        <v>0.79166666666666663</v>
      </c>
      <c r="G3576" s="49"/>
      <c r="H3576" s="48"/>
      <c r="I3576" s="124" t="s">
        <v>63</v>
      </c>
      <c r="J3576" s="48"/>
      <c r="K3576" s="58">
        <v>0</v>
      </c>
      <c r="L3576" s="48">
        <v>0</v>
      </c>
      <c r="M3576" s="70">
        <v>0</v>
      </c>
      <c r="N3576" s="34">
        <v>0.37499999999999994</v>
      </c>
      <c r="O3576" s="38">
        <v>0.37499999999999994</v>
      </c>
      <c r="P3576" s="82" t="s">
        <v>234</v>
      </c>
      <c r="Q3576" s="43">
        <v>44804</v>
      </c>
      <c r="R3576" s="35">
        <v>0</v>
      </c>
      <c r="S3576" s="35">
        <v>0</v>
      </c>
      <c r="T3576" s="10" t="str">
        <f t="shared" si="576"/>
        <v>Sem - 36</v>
      </c>
      <c r="U3576" s="10" t="str">
        <f t="shared" si="577"/>
        <v>Septembre</v>
      </c>
      <c r="V3576" s="36" t="s">
        <v>231</v>
      </c>
      <c r="W3576" s="34"/>
      <c r="X3576" s="91">
        <f t="shared" si="578"/>
        <v>0</v>
      </c>
      <c r="Y3576" s="92" t="str">
        <f>VLOOKUP('CM-CIC'!B3507,Annuaire_roster!B:F,4,0)</f>
        <v>OUAQERROUCH Nour-El Houda</v>
      </c>
      <c r="Z3576" s="37" t="s">
        <v>80</v>
      </c>
      <c r="AA3576" s="60" t="s">
        <v>80</v>
      </c>
      <c r="AB3576" s="35" t="s">
        <v>63</v>
      </c>
      <c r="AC3576" s="35" t="s">
        <v>63</v>
      </c>
      <c r="AD3576" s="35" t="s">
        <v>63</v>
      </c>
      <c r="AE3576" s="44" t="s">
        <v>63</v>
      </c>
      <c r="AF3576" s="61"/>
      <c r="AG3576" s="45"/>
    </row>
    <row r="3577" spans="1:33" x14ac:dyDescent="0.2">
      <c r="A3577" s="59" t="str">
        <f>+VLOOKUP(B3577,Annuaire_roster!B:G,5,0)</f>
        <v>01608</v>
      </c>
      <c r="B3577" s="78" t="s">
        <v>246</v>
      </c>
      <c r="C3577" s="65">
        <v>0.375</v>
      </c>
      <c r="D3577" s="65">
        <v>0.375</v>
      </c>
      <c r="E3577" s="66">
        <v>0.79166666666666663</v>
      </c>
      <c r="F3577" s="66">
        <v>0.79166666666666663</v>
      </c>
      <c r="G3577" s="49"/>
      <c r="H3577" s="48"/>
      <c r="I3577" s="124" t="s">
        <v>63</v>
      </c>
      <c r="J3577" s="48"/>
      <c r="K3577" s="58">
        <v>0</v>
      </c>
      <c r="L3577" s="48">
        <v>0</v>
      </c>
      <c r="M3577" s="70">
        <v>0</v>
      </c>
      <c r="N3577" s="34">
        <v>0.37499999999999994</v>
      </c>
      <c r="O3577" s="38">
        <v>0.37499999999999994</v>
      </c>
      <c r="P3577" s="82" t="s">
        <v>234</v>
      </c>
      <c r="Q3577" s="43">
        <v>44804</v>
      </c>
      <c r="R3577" s="35">
        <v>0</v>
      </c>
      <c r="S3577" s="35">
        <v>0</v>
      </c>
      <c r="T3577" s="10" t="str">
        <f t="shared" si="576"/>
        <v>Sem - 36</v>
      </c>
      <c r="U3577" s="10" t="str">
        <f t="shared" si="577"/>
        <v>Septembre</v>
      </c>
      <c r="V3577" s="36" t="s">
        <v>231</v>
      </c>
      <c r="W3577" s="34"/>
      <c r="X3577" s="91">
        <f t="shared" si="578"/>
        <v>0</v>
      </c>
      <c r="Y3577" s="92" t="str">
        <f>VLOOKUP('CM-CIC'!B3508,Annuaire_roster!B:F,4,0)</f>
        <v>OUAQERROUCH Nour-El Houda</v>
      </c>
      <c r="Z3577" s="37" t="s">
        <v>80</v>
      </c>
      <c r="AA3577" s="60" t="s">
        <v>80</v>
      </c>
      <c r="AB3577" s="35" t="s">
        <v>63</v>
      </c>
      <c r="AC3577" s="35" t="s">
        <v>63</v>
      </c>
      <c r="AD3577" s="35" t="s">
        <v>63</v>
      </c>
      <c r="AE3577" s="44" t="s">
        <v>63</v>
      </c>
      <c r="AF3577" s="61"/>
      <c r="AG3577" s="45"/>
    </row>
    <row r="3578" spans="1:33" x14ac:dyDescent="0.2">
      <c r="A3578" s="59" t="str">
        <f>+VLOOKUP(B3578,Annuaire_roster!B:G,5,0)</f>
        <v>01616</v>
      </c>
      <c r="B3578" s="78" t="s">
        <v>247</v>
      </c>
      <c r="C3578" s="65">
        <v>0.375</v>
      </c>
      <c r="D3578" s="65">
        <v>0.375</v>
      </c>
      <c r="E3578" s="66">
        <v>0.79166666666666663</v>
      </c>
      <c r="F3578" s="66">
        <v>0.79166666666666663</v>
      </c>
      <c r="G3578" s="49"/>
      <c r="H3578" s="48"/>
      <c r="I3578" s="124" t="s">
        <v>63</v>
      </c>
      <c r="J3578" s="48"/>
      <c r="K3578" s="58">
        <v>0</v>
      </c>
      <c r="L3578" s="48">
        <v>0</v>
      </c>
      <c r="M3578" s="70">
        <v>0</v>
      </c>
      <c r="N3578" s="34">
        <v>0.37499999999999994</v>
      </c>
      <c r="O3578" s="38">
        <v>0.37499999999999994</v>
      </c>
      <c r="P3578" s="82" t="s">
        <v>234</v>
      </c>
      <c r="Q3578" s="43">
        <v>44804</v>
      </c>
      <c r="R3578" s="35">
        <v>0</v>
      </c>
      <c r="S3578" s="35">
        <v>0</v>
      </c>
      <c r="T3578" s="10" t="str">
        <f t="shared" si="576"/>
        <v>Sem - 36</v>
      </c>
      <c r="U3578" s="10" t="str">
        <f t="shared" si="577"/>
        <v>Septembre</v>
      </c>
      <c r="V3578" s="36" t="s">
        <v>231</v>
      </c>
      <c r="W3578" s="34"/>
      <c r="X3578" s="91">
        <f t="shared" si="578"/>
        <v>0</v>
      </c>
      <c r="Y3578" s="92" t="str">
        <f>VLOOKUP('CM-CIC'!B3509,Annuaire_roster!B:F,4,0)</f>
        <v>HAOUACH Ikram</v>
      </c>
      <c r="Z3578" s="37" t="s">
        <v>80</v>
      </c>
      <c r="AA3578" s="60" t="s">
        <v>80</v>
      </c>
      <c r="AB3578" s="35" t="s">
        <v>63</v>
      </c>
      <c r="AC3578" s="35" t="s">
        <v>63</v>
      </c>
      <c r="AD3578" s="35" t="s">
        <v>63</v>
      </c>
      <c r="AE3578" s="44" t="s">
        <v>63</v>
      </c>
      <c r="AF3578" s="61"/>
      <c r="AG3578" s="45"/>
    </row>
    <row r="3579" spans="1:33" x14ac:dyDescent="0.2">
      <c r="A3579" s="59" t="str">
        <f>+VLOOKUP(B3579,Annuaire_roster!B:G,5,0)</f>
        <v>01617</v>
      </c>
      <c r="B3579" s="78" t="s">
        <v>248</v>
      </c>
      <c r="C3579" s="65">
        <v>0.375</v>
      </c>
      <c r="D3579" s="65">
        <v>0.375</v>
      </c>
      <c r="E3579" s="66">
        <v>0.79166666666666663</v>
      </c>
      <c r="F3579" s="66">
        <v>0.79166666666666663</v>
      </c>
      <c r="G3579" s="49"/>
      <c r="H3579" s="48"/>
      <c r="I3579" s="124" t="s">
        <v>63</v>
      </c>
      <c r="J3579" s="48"/>
      <c r="K3579" s="58">
        <v>0</v>
      </c>
      <c r="L3579" s="48">
        <v>0</v>
      </c>
      <c r="M3579" s="70">
        <v>0</v>
      </c>
      <c r="N3579" s="34">
        <v>0.37499999999999994</v>
      </c>
      <c r="O3579" s="38">
        <v>0.37499999999999994</v>
      </c>
      <c r="P3579" s="82" t="s">
        <v>234</v>
      </c>
      <c r="Q3579" s="43">
        <v>44804</v>
      </c>
      <c r="R3579" s="35">
        <v>0</v>
      </c>
      <c r="S3579" s="35">
        <v>0</v>
      </c>
      <c r="T3579" s="10" t="str">
        <f t="shared" si="576"/>
        <v>Sem - 36</v>
      </c>
      <c r="U3579" s="10" t="str">
        <f t="shared" si="577"/>
        <v>Septembre</v>
      </c>
      <c r="V3579" s="36" t="s">
        <v>231</v>
      </c>
      <c r="W3579" s="34"/>
      <c r="X3579" s="91">
        <f t="shared" si="578"/>
        <v>0</v>
      </c>
      <c r="Y3579" s="92" t="str">
        <f>VLOOKUP('CM-CIC'!B3510,Annuaire_roster!B:F,4,0)</f>
        <v>OUAQERROUCH Nour-El Houda</v>
      </c>
      <c r="Z3579" s="37" t="s">
        <v>80</v>
      </c>
      <c r="AA3579" s="60" t="s">
        <v>80</v>
      </c>
      <c r="AB3579" s="35" t="s">
        <v>63</v>
      </c>
      <c r="AC3579" s="35" t="s">
        <v>63</v>
      </c>
      <c r="AD3579" s="35" t="s">
        <v>63</v>
      </c>
      <c r="AE3579" s="44" t="s">
        <v>63</v>
      </c>
      <c r="AF3579" s="61"/>
      <c r="AG3579" s="45"/>
    </row>
    <row r="3580" spans="1:33" x14ac:dyDescent="0.2">
      <c r="A3580" s="59" t="str">
        <f>+VLOOKUP(B3580,Annuaire_roster!B:G,5,0)</f>
        <v>01656</v>
      </c>
      <c r="B3580" s="78" t="s">
        <v>249</v>
      </c>
      <c r="C3580" s="65">
        <v>0.375</v>
      </c>
      <c r="D3580" s="65">
        <v>0.375</v>
      </c>
      <c r="E3580" s="66">
        <v>0.79166666666666663</v>
      </c>
      <c r="F3580" s="66">
        <v>0.79166666666666663</v>
      </c>
      <c r="G3580" s="49"/>
      <c r="H3580" s="48"/>
      <c r="I3580" s="124" t="s">
        <v>63</v>
      </c>
      <c r="J3580" s="48"/>
      <c r="K3580" s="58">
        <v>0</v>
      </c>
      <c r="L3580" s="48">
        <v>0</v>
      </c>
      <c r="M3580" s="70">
        <v>0</v>
      </c>
      <c r="N3580" s="34">
        <v>0.37499999999999994</v>
      </c>
      <c r="O3580" s="38">
        <v>0.37499999999999994</v>
      </c>
      <c r="P3580" s="82" t="s">
        <v>234</v>
      </c>
      <c r="Q3580" s="43">
        <v>44804</v>
      </c>
      <c r="R3580" s="35">
        <v>0</v>
      </c>
      <c r="S3580" s="35">
        <v>0</v>
      </c>
      <c r="T3580" s="10" t="str">
        <f t="shared" si="576"/>
        <v>Sem - 36</v>
      </c>
      <c r="U3580" s="10" t="str">
        <f t="shared" si="577"/>
        <v>Septembre</v>
      </c>
      <c r="V3580" s="36" t="s">
        <v>231</v>
      </c>
      <c r="W3580" s="34"/>
      <c r="X3580" s="91">
        <f t="shared" si="578"/>
        <v>0</v>
      </c>
      <c r="Y3580" s="92" t="str">
        <f>VLOOKUP('CM-CIC'!B3511,Annuaire_roster!B:F,4,0)</f>
        <v>OUAQERROUCH Nour-El Houda</v>
      </c>
      <c r="Z3580" s="37" t="s">
        <v>80</v>
      </c>
      <c r="AA3580" s="60" t="s">
        <v>80</v>
      </c>
      <c r="AB3580" s="35" t="s">
        <v>63</v>
      </c>
      <c r="AC3580" s="35" t="s">
        <v>63</v>
      </c>
      <c r="AD3580" s="35" t="s">
        <v>63</v>
      </c>
      <c r="AE3580" s="44" t="s">
        <v>63</v>
      </c>
      <c r="AF3580" s="61"/>
      <c r="AG3580" s="45"/>
    </row>
    <row r="3581" spans="1:33" x14ac:dyDescent="0.2">
      <c r="A3581" s="59" t="str">
        <f>+VLOOKUP(B3581,Annuaire_roster!B:G,5,0)</f>
        <v>01615</v>
      </c>
      <c r="B3581" s="78" t="s">
        <v>250</v>
      </c>
      <c r="C3581" s="65">
        <v>0.375</v>
      </c>
      <c r="D3581" s="65">
        <v>0.375</v>
      </c>
      <c r="E3581" s="66">
        <v>0.79166666666666663</v>
      </c>
      <c r="F3581" s="66">
        <v>0.79166666666666663</v>
      </c>
      <c r="G3581" s="49"/>
      <c r="H3581" s="48"/>
      <c r="I3581" s="124" t="s">
        <v>63</v>
      </c>
      <c r="J3581" s="48"/>
      <c r="K3581" s="58">
        <v>0</v>
      </c>
      <c r="L3581" s="48">
        <v>0</v>
      </c>
      <c r="M3581" s="70">
        <v>0</v>
      </c>
      <c r="N3581" s="34">
        <v>0.37499999999999994</v>
      </c>
      <c r="O3581" s="38">
        <v>0.37499999999999994</v>
      </c>
      <c r="P3581" s="82" t="s">
        <v>234</v>
      </c>
      <c r="Q3581" s="43">
        <v>44804</v>
      </c>
      <c r="R3581" s="35">
        <v>0</v>
      </c>
      <c r="S3581" s="35">
        <v>0</v>
      </c>
      <c r="T3581" s="10" t="str">
        <f t="shared" si="576"/>
        <v>Sem - 36</v>
      </c>
      <c r="U3581" s="10" t="str">
        <f t="shared" si="577"/>
        <v>Septembre</v>
      </c>
      <c r="V3581" s="36" t="s">
        <v>231</v>
      </c>
      <c r="W3581" s="34"/>
      <c r="X3581" s="91">
        <f t="shared" si="578"/>
        <v>0</v>
      </c>
      <c r="Y3581" s="92" t="str">
        <f>VLOOKUP('CM-CIC'!B3512,Annuaire_roster!B:F,4,0)</f>
        <v>HAOUACH Ikram</v>
      </c>
      <c r="Z3581" s="37" t="s">
        <v>80</v>
      </c>
      <c r="AA3581" s="60" t="s">
        <v>80</v>
      </c>
      <c r="AB3581" s="35" t="s">
        <v>63</v>
      </c>
      <c r="AC3581" s="35" t="s">
        <v>63</v>
      </c>
      <c r="AD3581" s="35" t="s">
        <v>63</v>
      </c>
      <c r="AE3581" s="44" t="s">
        <v>63</v>
      </c>
      <c r="AF3581" s="61"/>
      <c r="AG3581" s="45"/>
    </row>
    <row r="3582" spans="1:33" x14ac:dyDescent="0.2">
      <c r="A3582" s="59" t="str">
        <f>+VLOOKUP(B3582,Annuaire_roster!B:G,5,0)</f>
        <v>01609</v>
      </c>
      <c r="B3582" s="78" t="s">
        <v>251</v>
      </c>
      <c r="C3582" s="65">
        <v>0.375</v>
      </c>
      <c r="D3582" s="65">
        <v>0.375</v>
      </c>
      <c r="E3582" s="66">
        <v>0.79166666666666663</v>
      </c>
      <c r="F3582" s="66">
        <v>0.79166666666666663</v>
      </c>
      <c r="G3582" s="49"/>
      <c r="H3582" s="48"/>
      <c r="I3582" s="124" t="s">
        <v>63</v>
      </c>
      <c r="J3582" s="48"/>
      <c r="K3582" s="58">
        <v>0</v>
      </c>
      <c r="L3582" s="48">
        <v>0</v>
      </c>
      <c r="M3582" s="70">
        <v>0</v>
      </c>
      <c r="N3582" s="34">
        <v>0.37499999999999994</v>
      </c>
      <c r="O3582" s="38">
        <v>0.37499999999999994</v>
      </c>
      <c r="P3582" s="82" t="s">
        <v>234</v>
      </c>
      <c r="Q3582" s="43">
        <v>44804</v>
      </c>
      <c r="R3582" s="35">
        <v>0</v>
      </c>
      <c r="S3582" s="35">
        <v>0</v>
      </c>
      <c r="T3582" s="10" t="str">
        <f t="shared" si="576"/>
        <v>Sem - 36</v>
      </c>
      <c r="U3582" s="10" t="str">
        <f t="shared" si="577"/>
        <v>Septembre</v>
      </c>
      <c r="V3582" s="36" t="s">
        <v>231</v>
      </c>
      <c r="W3582" s="34"/>
      <c r="X3582" s="91">
        <f t="shared" si="578"/>
        <v>0</v>
      </c>
      <c r="Y3582" s="92" t="str">
        <f>VLOOKUP('CM-CIC'!B3513,Annuaire_roster!B:F,4,0)</f>
        <v>OUAQERROUCH Nour-El Houda</v>
      </c>
      <c r="Z3582" s="37" t="s">
        <v>80</v>
      </c>
      <c r="AA3582" s="60" t="s">
        <v>80</v>
      </c>
      <c r="AB3582" s="35" t="s">
        <v>63</v>
      </c>
      <c r="AC3582" s="35" t="s">
        <v>63</v>
      </c>
      <c r="AD3582" s="35" t="s">
        <v>63</v>
      </c>
      <c r="AE3582" s="44" t="s">
        <v>63</v>
      </c>
      <c r="AF3582" s="61"/>
      <c r="AG3582" s="45"/>
    </row>
    <row r="3583" spans="1:33" x14ac:dyDescent="0.2">
      <c r="A3583" s="59" t="str">
        <f>+VLOOKUP(B3583,Annuaire_roster!B:G,5,0)</f>
        <v>01610</v>
      </c>
      <c r="B3583" s="78" t="s">
        <v>1667</v>
      </c>
      <c r="C3583" s="65">
        <v>0.375</v>
      </c>
      <c r="D3583" s="65">
        <v>0.375</v>
      </c>
      <c r="E3583" s="66">
        <v>0.79166666666666663</v>
      </c>
      <c r="F3583" s="66">
        <v>0.79166666666666663</v>
      </c>
      <c r="G3583" s="49"/>
      <c r="H3583" s="48"/>
      <c r="I3583" s="124" t="s">
        <v>63</v>
      </c>
      <c r="J3583" s="48"/>
      <c r="K3583" s="58">
        <v>0</v>
      </c>
      <c r="L3583" s="48">
        <v>0</v>
      </c>
      <c r="M3583" s="70">
        <v>0</v>
      </c>
      <c r="N3583" s="34">
        <v>0.37499999999999994</v>
      </c>
      <c r="O3583" s="38">
        <v>0.37499999999999994</v>
      </c>
      <c r="P3583" s="82" t="s">
        <v>234</v>
      </c>
      <c r="Q3583" s="43">
        <v>44804</v>
      </c>
      <c r="R3583" s="35">
        <v>0</v>
      </c>
      <c r="S3583" s="35">
        <v>0</v>
      </c>
      <c r="T3583" s="10" t="str">
        <f t="shared" si="576"/>
        <v>Sem - 36</v>
      </c>
      <c r="U3583" s="10" t="str">
        <f t="shared" si="577"/>
        <v>Septembre</v>
      </c>
      <c r="V3583" s="36" t="s">
        <v>231</v>
      </c>
      <c r="W3583" s="34"/>
      <c r="X3583" s="91">
        <f t="shared" si="578"/>
        <v>0</v>
      </c>
      <c r="Y3583" s="92" t="str">
        <f>VLOOKUP('CM-CIC'!B3514,Annuaire_roster!B:F,4,0)</f>
        <v>OUAQERROUCH Nour-El Houda</v>
      </c>
      <c r="Z3583" s="37" t="s">
        <v>80</v>
      </c>
      <c r="AA3583" s="60" t="s">
        <v>80</v>
      </c>
      <c r="AB3583" s="35" t="s">
        <v>63</v>
      </c>
      <c r="AC3583" s="35" t="s">
        <v>63</v>
      </c>
      <c r="AD3583" s="35" t="s">
        <v>63</v>
      </c>
      <c r="AE3583" s="44" t="s">
        <v>63</v>
      </c>
      <c r="AF3583" s="61"/>
      <c r="AG3583" s="45"/>
    </row>
    <row r="3584" spans="1:33" x14ac:dyDescent="0.2">
      <c r="A3584" s="59" t="str">
        <f>+VLOOKUP(B3584,Annuaire_roster!B:G,5,0)</f>
        <v>01611</v>
      </c>
      <c r="B3584" s="78" t="s">
        <v>252</v>
      </c>
      <c r="C3584" s="65">
        <v>0.375</v>
      </c>
      <c r="D3584" s="65">
        <v>0.375</v>
      </c>
      <c r="E3584" s="66">
        <v>0.79166666666666663</v>
      </c>
      <c r="F3584" s="66">
        <v>0.79166666666666663</v>
      </c>
      <c r="G3584" s="49"/>
      <c r="H3584" s="48"/>
      <c r="I3584" s="124" t="s">
        <v>63</v>
      </c>
      <c r="J3584" s="48"/>
      <c r="K3584" s="58">
        <v>0</v>
      </c>
      <c r="L3584" s="48">
        <v>0</v>
      </c>
      <c r="M3584" s="70">
        <v>0</v>
      </c>
      <c r="N3584" s="34">
        <v>0.37499999999999994</v>
      </c>
      <c r="O3584" s="38">
        <v>0.37499999999999994</v>
      </c>
      <c r="P3584" s="82" t="s">
        <v>234</v>
      </c>
      <c r="Q3584" s="43">
        <v>44804</v>
      </c>
      <c r="R3584" s="35">
        <v>0</v>
      </c>
      <c r="S3584" s="35">
        <v>0</v>
      </c>
      <c r="T3584" s="10" t="str">
        <f t="shared" si="576"/>
        <v>Sem - 36</v>
      </c>
      <c r="U3584" s="10" t="str">
        <f t="shared" si="577"/>
        <v>Septembre</v>
      </c>
      <c r="V3584" s="36" t="s">
        <v>231</v>
      </c>
      <c r="W3584" s="34"/>
      <c r="X3584" s="91">
        <f t="shared" si="578"/>
        <v>0</v>
      </c>
      <c r="Y3584" s="92" t="str">
        <f>VLOOKUP('CM-CIC'!B3515,Annuaire_roster!B:F,4,0)</f>
        <v>HAOUACH Ikram</v>
      </c>
      <c r="Z3584" s="37" t="s">
        <v>80</v>
      </c>
      <c r="AA3584" s="60" t="s">
        <v>80</v>
      </c>
      <c r="AB3584" s="35" t="s">
        <v>63</v>
      </c>
      <c r="AC3584" s="35" t="s">
        <v>63</v>
      </c>
      <c r="AD3584" s="35" t="s">
        <v>63</v>
      </c>
      <c r="AE3584" s="44" t="s">
        <v>63</v>
      </c>
      <c r="AF3584" s="61"/>
      <c r="AG3584" s="45"/>
    </row>
    <row r="3585" spans="1:33" x14ac:dyDescent="0.2">
      <c r="A3585" s="59" t="str">
        <f>+VLOOKUP(B3585,Annuaire_roster!B:G,5,0)</f>
        <v>01612</v>
      </c>
      <c r="B3585" s="78" t="s">
        <v>253</v>
      </c>
      <c r="C3585" s="65">
        <v>0.375</v>
      </c>
      <c r="D3585" s="65">
        <v>0.375</v>
      </c>
      <c r="E3585" s="66">
        <v>0.79166666666666663</v>
      </c>
      <c r="F3585" s="66">
        <v>0.79166666666666663</v>
      </c>
      <c r="G3585" s="49"/>
      <c r="H3585" s="48"/>
      <c r="I3585" s="124" t="s">
        <v>63</v>
      </c>
      <c r="J3585" s="48"/>
      <c r="K3585" s="58">
        <v>0</v>
      </c>
      <c r="L3585" s="48">
        <v>0</v>
      </c>
      <c r="M3585" s="70">
        <v>0</v>
      </c>
      <c r="N3585" s="34">
        <v>0.37499999999999994</v>
      </c>
      <c r="O3585" s="38">
        <v>0.37499999999999994</v>
      </c>
      <c r="P3585" s="82" t="s">
        <v>234</v>
      </c>
      <c r="Q3585" s="43">
        <v>44804</v>
      </c>
      <c r="R3585" s="35">
        <v>0</v>
      </c>
      <c r="S3585" s="35">
        <v>0</v>
      </c>
      <c r="T3585" s="10" t="str">
        <f t="shared" si="576"/>
        <v>Sem - 36</v>
      </c>
      <c r="U3585" s="10" t="str">
        <f t="shared" si="577"/>
        <v>Septembre</v>
      </c>
      <c r="V3585" s="36" t="s">
        <v>231</v>
      </c>
      <c r="W3585" s="34"/>
      <c r="X3585" s="91">
        <f t="shared" si="578"/>
        <v>0</v>
      </c>
      <c r="Y3585" s="92" t="str">
        <f>VLOOKUP('CM-CIC'!B3516,Annuaire_roster!B:F,4,0)</f>
        <v>OUAQERROUCH Nour-El Houda</v>
      </c>
      <c r="Z3585" s="37" t="s">
        <v>80</v>
      </c>
      <c r="AA3585" s="60" t="s">
        <v>80</v>
      </c>
      <c r="AB3585" s="35" t="s">
        <v>63</v>
      </c>
      <c r="AC3585" s="35" t="s">
        <v>63</v>
      </c>
      <c r="AD3585" s="35" t="s">
        <v>63</v>
      </c>
      <c r="AE3585" s="44" t="s">
        <v>63</v>
      </c>
      <c r="AF3585" s="61"/>
      <c r="AG3585" s="45"/>
    </row>
    <row r="3586" spans="1:33" x14ac:dyDescent="0.2">
      <c r="A3586" s="59" t="str">
        <f>+VLOOKUP(B3586,Annuaire_roster!B:G,5,0)</f>
        <v>01613</v>
      </c>
      <c r="B3586" s="78" t="s">
        <v>254</v>
      </c>
      <c r="C3586" s="65">
        <v>0.375</v>
      </c>
      <c r="D3586" s="65">
        <v>0.375</v>
      </c>
      <c r="E3586" s="66">
        <v>0.79166666666666663</v>
      </c>
      <c r="F3586" s="66">
        <v>0.79166666666666663</v>
      </c>
      <c r="G3586" s="49"/>
      <c r="H3586" s="48"/>
      <c r="I3586" s="124" t="s">
        <v>63</v>
      </c>
      <c r="J3586" s="48"/>
      <c r="K3586" s="58">
        <v>0</v>
      </c>
      <c r="L3586" s="48">
        <v>0</v>
      </c>
      <c r="M3586" s="70">
        <v>0</v>
      </c>
      <c r="N3586" s="34">
        <v>0.37499999999999994</v>
      </c>
      <c r="O3586" s="38">
        <v>0.37499999999999994</v>
      </c>
      <c r="P3586" s="82" t="s">
        <v>234</v>
      </c>
      <c r="Q3586" s="43">
        <v>44804</v>
      </c>
      <c r="R3586" s="35">
        <v>0</v>
      </c>
      <c r="S3586" s="35">
        <v>0</v>
      </c>
      <c r="T3586" s="10" t="str">
        <f t="shared" ref="T3586:T3649" si="581">"Sem - "&amp;WEEKNUM(Q3586,21)</f>
        <v>Sem - 36</v>
      </c>
      <c r="U3586" s="10" t="str">
        <f t="shared" ref="U3586:U3649" si="582">PROPER(TEXT(Q3586,"mmmm"))</f>
        <v>Septembre</v>
      </c>
      <c r="V3586" s="36" t="s">
        <v>231</v>
      </c>
      <c r="W3586" s="34"/>
      <c r="X3586" s="91">
        <f t="shared" ref="X3586:X3649" si="583">IFERROR(IF(M3586="Abs",0,IF((D3586-C3586+E3586-F3586)&lt;0.000694444444444444,0,(D3586-C3586+E3586-F3586))),0)</f>
        <v>0</v>
      </c>
      <c r="Y3586" s="92" t="str">
        <f>VLOOKUP('CM-CIC'!B3517,Annuaire_roster!B:F,4,0)</f>
        <v>HAOUACH Ikram</v>
      </c>
      <c r="Z3586" s="37" t="s">
        <v>80</v>
      </c>
      <c r="AA3586" s="60" t="s">
        <v>80</v>
      </c>
      <c r="AB3586" s="35" t="s">
        <v>63</v>
      </c>
      <c r="AC3586" s="35" t="s">
        <v>63</v>
      </c>
      <c r="AD3586" s="35" t="s">
        <v>63</v>
      </c>
      <c r="AE3586" s="44" t="s">
        <v>63</v>
      </c>
      <c r="AF3586" s="61"/>
      <c r="AG3586" s="45"/>
    </row>
    <row r="3587" spans="1:33" x14ac:dyDescent="0.2">
      <c r="A3587" s="59" t="str">
        <f>+VLOOKUP(B3587,Annuaire_roster!B:G,5,0)</f>
        <v>01618</v>
      </c>
      <c r="B3587" s="78" t="s">
        <v>255</v>
      </c>
      <c r="C3587" s="65">
        <v>0.375</v>
      </c>
      <c r="D3587" s="65">
        <v>0.375</v>
      </c>
      <c r="E3587" s="66">
        <v>0.79166666666666663</v>
      </c>
      <c r="F3587" s="66">
        <v>0.79166666666666663</v>
      </c>
      <c r="G3587" s="49"/>
      <c r="H3587" s="48"/>
      <c r="I3587" s="124" t="s">
        <v>63</v>
      </c>
      <c r="J3587" s="48"/>
      <c r="K3587" s="58">
        <v>0</v>
      </c>
      <c r="L3587" s="48">
        <v>0</v>
      </c>
      <c r="M3587" s="70">
        <v>0</v>
      </c>
      <c r="N3587" s="34">
        <v>0.37499999999999994</v>
      </c>
      <c r="O3587" s="38">
        <v>0.37499999999999994</v>
      </c>
      <c r="P3587" s="82" t="s">
        <v>234</v>
      </c>
      <c r="Q3587" s="43">
        <v>44804</v>
      </c>
      <c r="R3587" s="35">
        <v>0</v>
      </c>
      <c r="S3587" s="35">
        <v>0</v>
      </c>
      <c r="T3587" s="10" t="str">
        <f t="shared" si="581"/>
        <v>Sem - 36</v>
      </c>
      <c r="U3587" s="10" t="str">
        <f t="shared" si="582"/>
        <v>Septembre</v>
      </c>
      <c r="V3587" s="36" t="s">
        <v>231</v>
      </c>
      <c r="W3587" s="34"/>
      <c r="X3587" s="91">
        <f t="shared" si="583"/>
        <v>0</v>
      </c>
      <c r="Y3587" s="92" t="str">
        <f>VLOOKUP('CM-CIC'!B3518,Annuaire_roster!B:F,4,0)</f>
        <v>HAOUACH Ikram</v>
      </c>
      <c r="Z3587" s="37" t="s">
        <v>80</v>
      </c>
      <c r="AA3587" s="60" t="s">
        <v>80</v>
      </c>
      <c r="AB3587" s="35" t="s">
        <v>63</v>
      </c>
      <c r="AC3587" s="35" t="s">
        <v>63</v>
      </c>
      <c r="AD3587" s="35" t="s">
        <v>63</v>
      </c>
      <c r="AE3587" s="44" t="s">
        <v>63</v>
      </c>
      <c r="AF3587" s="61"/>
      <c r="AG3587" s="45"/>
    </row>
    <row r="3588" spans="1:33" x14ac:dyDescent="0.2">
      <c r="A3588" s="59" t="str">
        <f>+VLOOKUP(B3588,Annuaire_roster!B:G,5,0)</f>
        <v>01619</v>
      </c>
      <c r="B3588" s="78" t="s">
        <v>256</v>
      </c>
      <c r="C3588" s="65">
        <v>0.375</v>
      </c>
      <c r="D3588" s="65">
        <v>0.375</v>
      </c>
      <c r="E3588" s="66">
        <v>0.79166666666666663</v>
      </c>
      <c r="F3588" s="66">
        <v>0.79166666666666663</v>
      </c>
      <c r="G3588" s="49"/>
      <c r="H3588" s="48"/>
      <c r="I3588" s="124" t="s">
        <v>63</v>
      </c>
      <c r="J3588" s="48"/>
      <c r="K3588" s="58">
        <v>0</v>
      </c>
      <c r="L3588" s="48">
        <v>0</v>
      </c>
      <c r="M3588" s="70">
        <v>0</v>
      </c>
      <c r="N3588" s="34">
        <v>0.37499999999999994</v>
      </c>
      <c r="O3588" s="38">
        <v>0.37499999999999994</v>
      </c>
      <c r="P3588" s="82" t="s">
        <v>234</v>
      </c>
      <c r="Q3588" s="43">
        <v>44804</v>
      </c>
      <c r="R3588" s="35">
        <v>0</v>
      </c>
      <c r="S3588" s="35">
        <v>0</v>
      </c>
      <c r="T3588" s="10" t="str">
        <f t="shared" si="581"/>
        <v>Sem - 36</v>
      </c>
      <c r="U3588" s="10" t="str">
        <f t="shared" si="582"/>
        <v>Septembre</v>
      </c>
      <c r="V3588" s="36" t="s">
        <v>231</v>
      </c>
      <c r="W3588" s="34"/>
      <c r="X3588" s="91">
        <f t="shared" si="583"/>
        <v>0</v>
      </c>
      <c r="Y3588" s="92" t="str">
        <f>VLOOKUP('CM-CIC'!B3519,Annuaire_roster!B:F,4,0)</f>
        <v>HAOUACH Ikram</v>
      </c>
      <c r="Z3588" s="37" t="s">
        <v>80</v>
      </c>
      <c r="AA3588" s="60" t="s">
        <v>80</v>
      </c>
      <c r="AB3588" s="35" t="s">
        <v>63</v>
      </c>
      <c r="AC3588" s="35" t="s">
        <v>63</v>
      </c>
      <c r="AD3588" s="35" t="s">
        <v>63</v>
      </c>
      <c r="AE3588" s="44" t="s">
        <v>63</v>
      </c>
      <c r="AF3588" s="61"/>
      <c r="AG3588" s="45"/>
    </row>
    <row r="3589" spans="1:33" x14ac:dyDescent="0.2">
      <c r="A3589" s="59" t="str">
        <f>+VLOOKUP(B3589,Annuaire_roster!B:G,5,0)</f>
        <v>01624</v>
      </c>
      <c r="B3589" s="78" t="s">
        <v>257</v>
      </c>
      <c r="C3589" s="65">
        <v>0.375</v>
      </c>
      <c r="D3589" s="65">
        <v>0.375</v>
      </c>
      <c r="E3589" s="66">
        <v>0.79166666666666663</v>
      </c>
      <c r="F3589" s="66">
        <v>0.79166666666666663</v>
      </c>
      <c r="G3589" s="49"/>
      <c r="H3589" s="48"/>
      <c r="I3589" s="124" t="s">
        <v>63</v>
      </c>
      <c r="J3589" s="48"/>
      <c r="K3589" s="58">
        <v>0</v>
      </c>
      <c r="L3589" s="48">
        <v>0</v>
      </c>
      <c r="M3589" s="70">
        <v>0</v>
      </c>
      <c r="N3589" s="34">
        <v>0.37499999999999994</v>
      </c>
      <c r="O3589" s="38">
        <v>0.37499999999999994</v>
      </c>
      <c r="P3589" s="82" t="s">
        <v>234</v>
      </c>
      <c r="Q3589" s="43">
        <v>44804</v>
      </c>
      <c r="R3589" s="35">
        <v>0</v>
      </c>
      <c r="S3589" s="35">
        <v>0</v>
      </c>
      <c r="T3589" s="10" t="str">
        <f t="shared" si="581"/>
        <v>Sem - 36</v>
      </c>
      <c r="U3589" s="10" t="str">
        <f t="shared" si="582"/>
        <v>Septembre</v>
      </c>
      <c r="V3589" s="36" t="s">
        <v>231</v>
      </c>
      <c r="W3589" s="34"/>
      <c r="X3589" s="91">
        <f t="shared" si="583"/>
        <v>0</v>
      </c>
      <c r="Y3589" s="92" t="str">
        <f>VLOOKUP('CM-CIC'!B3520,Annuaire_roster!B:F,4,0)</f>
        <v>OUAQERROUCH Nour-El Houda</v>
      </c>
      <c r="Z3589" s="37" t="s">
        <v>80</v>
      </c>
      <c r="AA3589" s="60" t="s">
        <v>80</v>
      </c>
      <c r="AB3589" s="35" t="s">
        <v>63</v>
      </c>
      <c r="AC3589" s="35" t="s">
        <v>63</v>
      </c>
      <c r="AD3589" s="35" t="s">
        <v>63</v>
      </c>
      <c r="AE3589" s="44" t="s">
        <v>63</v>
      </c>
      <c r="AF3589" s="61"/>
      <c r="AG3589" s="45"/>
    </row>
    <row r="3590" spans="1:33" x14ac:dyDescent="0.2">
      <c r="A3590" s="59" t="str">
        <f>+VLOOKUP(B3590,Annuaire_roster!B:G,5,0)</f>
        <v>01625</v>
      </c>
      <c r="B3590" s="78" t="s">
        <v>258</v>
      </c>
      <c r="C3590" s="65">
        <v>0.375</v>
      </c>
      <c r="D3590" s="65">
        <v>0.375</v>
      </c>
      <c r="E3590" s="66">
        <v>0.79166666666666663</v>
      </c>
      <c r="F3590" s="66">
        <v>0.79166666666666663</v>
      </c>
      <c r="G3590" s="49"/>
      <c r="H3590" s="48"/>
      <c r="I3590" s="124" t="s">
        <v>63</v>
      </c>
      <c r="J3590" s="48"/>
      <c r="K3590" s="58">
        <v>0</v>
      </c>
      <c r="L3590" s="48">
        <v>0</v>
      </c>
      <c r="M3590" s="70">
        <v>0</v>
      </c>
      <c r="N3590" s="34">
        <v>0.37499999999999994</v>
      </c>
      <c r="O3590" s="38">
        <v>0.37499999999999994</v>
      </c>
      <c r="P3590" s="82" t="s">
        <v>234</v>
      </c>
      <c r="Q3590" s="43">
        <v>44804</v>
      </c>
      <c r="R3590" s="35">
        <v>0</v>
      </c>
      <c r="S3590" s="35">
        <v>0</v>
      </c>
      <c r="T3590" s="10" t="str">
        <f t="shared" si="581"/>
        <v>Sem - 36</v>
      </c>
      <c r="U3590" s="10" t="str">
        <f t="shared" si="582"/>
        <v>Septembre</v>
      </c>
      <c r="V3590" s="36" t="s">
        <v>231</v>
      </c>
      <c r="W3590" s="34"/>
      <c r="X3590" s="91">
        <f t="shared" si="583"/>
        <v>0</v>
      </c>
      <c r="Y3590" s="92" t="str">
        <f>VLOOKUP('CM-CIC'!B3521,Annuaire_roster!B:F,4,0)</f>
        <v>HAOUACH Ikram</v>
      </c>
      <c r="Z3590" s="37" t="s">
        <v>80</v>
      </c>
      <c r="AA3590" s="60" t="s">
        <v>80</v>
      </c>
      <c r="AB3590" s="35" t="s">
        <v>63</v>
      </c>
      <c r="AC3590" s="35" t="s">
        <v>63</v>
      </c>
      <c r="AD3590" s="35" t="s">
        <v>63</v>
      </c>
      <c r="AE3590" s="44" t="s">
        <v>63</v>
      </c>
      <c r="AF3590" s="61"/>
      <c r="AG3590" s="45"/>
    </row>
    <row r="3591" spans="1:33" x14ac:dyDescent="0.2">
      <c r="A3591" s="59" t="str">
        <f>+VLOOKUP(B3591,Annuaire_roster!B:G,5,0)</f>
        <v>01626</v>
      </c>
      <c r="B3591" s="78" t="s">
        <v>259</v>
      </c>
      <c r="C3591" s="65">
        <v>0.375</v>
      </c>
      <c r="D3591" s="65">
        <v>0.375</v>
      </c>
      <c r="E3591" s="66">
        <v>0.79166666666666663</v>
      </c>
      <c r="F3591" s="66">
        <v>0.79166666666666663</v>
      </c>
      <c r="G3591" s="49"/>
      <c r="H3591" s="48"/>
      <c r="I3591" s="124" t="s">
        <v>63</v>
      </c>
      <c r="J3591" s="48"/>
      <c r="K3591" s="58">
        <v>0</v>
      </c>
      <c r="L3591" s="48">
        <v>0</v>
      </c>
      <c r="M3591" s="70">
        <v>0</v>
      </c>
      <c r="N3591" s="34">
        <v>0.37499999999999994</v>
      </c>
      <c r="O3591" s="38">
        <v>0.37499999999999994</v>
      </c>
      <c r="P3591" s="82" t="s">
        <v>234</v>
      </c>
      <c r="Q3591" s="43">
        <v>44804</v>
      </c>
      <c r="R3591" s="35">
        <v>0</v>
      </c>
      <c r="S3591" s="35">
        <v>0</v>
      </c>
      <c r="T3591" s="10" t="str">
        <f t="shared" si="581"/>
        <v>Sem - 36</v>
      </c>
      <c r="U3591" s="10" t="str">
        <f t="shared" si="582"/>
        <v>Septembre</v>
      </c>
      <c r="V3591" s="36" t="s">
        <v>231</v>
      </c>
      <c r="W3591" s="34"/>
      <c r="X3591" s="91">
        <f t="shared" si="583"/>
        <v>0</v>
      </c>
      <c r="Y3591" s="92" t="str">
        <f>VLOOKUP('CM-CIC'!B3522,Annuaire_roster!B:F,4,0)</f>
        <v>HAOUACH Ikram</v>
      </c>
      <c r="Z3591" s="37" t="s">
        <v>80</v>
      </c>
      <c r="AA3591" s="60" t="s">
        <v>80</v>
      </c>
      <c r="AB3591" s="35" t="s">
        <v>63</v>
      </c>
      <c r="AC3591" s="35" t="s">
        <v>63</v>
      </c>
      <c r="AD3591" s="35" t="s">
        <v>63</v>
      </c>
      <c r="AE3591" s="44" t="s">
        <v>63</v>
      </c>
      <c r="AF3591" s="61"/>
      <c r="AG3591" s="45"/>
    </row>
    <row r="3592" spans="1:33" x14ac:dyDescent="0.2">
      <c r="A3592" s="59" t="str">
        <f>+VLOOKUP(B3592,Annuaire_roster!B:G,5,0)</f>
        <v>01627</v>
      </c>
      <c r="B3592" s="78" t="s">
        <v>260</v>
      </c>
      <c r="C3592" s="65">
        <v>0.375</v>
      </c>
      <c r="D3592" s="65">
        <v>0.375</v>
      </c>
      <c r="E3592" s="66">
        <v>0.79166666666666663</v>
      </c>
      <c r="F3592" s="66">
        <v>0.79166666666666663</v>
      </c>
      <c r="G3592" s="49"/>
      <c r="H3592" s="48"/>
      <c r="I3592" s="124" t="s">
        <v>63</v>
      </c>
      <c r="J3592" s="48"/>
      <c r="K3592" s="58">
        <v>0</v>
      </c>
      <c r="L3592" s="48">
        <v>0</v>
      </c>
      <c r="M3592" s="70">
        <v>0</v>
      </c>
      <c r="N3592" s="34">
        <v>0.37499999999999994</v>
      </c>
      <c r="O3592" s="38">
        <v>0.37499999999999994</v>
      </c>
      <c r="P3592" s="82" t="s">
        <v>234</v>
      </c>
      <c r="Q3592" s="43">
        <v>44804</v>
      </c>
      <c r="R3592" s="35">
        <v>0</v>
      </c>
      <c r="S3592" s="35">
        <v>0</v>
      </c>
      <c r="T3592" s="10" t="str">
        <f t="shared" si="581"/>
        <v>Sem - 36</v>
      </c>
      <c r="U3592" s="10" t="str">
        <f t="shared" si="582"/>
        <v>Septembre</v>
      </c>
      <c r="V3592" s="36" t="s">
        <v>231</v>
      </c>
      <c r="W3592" s="34"/>
      <c r="X3592" s="91">
        <f t="shared" si="583"/>
        <v>0</v>
      </c>
      <c r="Y3592" s="92" t="str">
        <f>VLOOKUP('CM-CIC'!B3523,Annuaire_roster!B:F,4,0)</f>
        <v>HAOUACH Ikram</v>
      </c>
      <c r="Z3592" s="37" t="s">
        <v>80</v>
      </c>
      <c r="AA3592" s="60" t="s">
        <v>80</v>
      </c>
      <c r="AB3592" s="35" t="s">
        <v>63</v>
      </c>
      <c r="AC3592" s="35" t="s">
        <v>63</v>
      </c>
      <c r="AD3592" s="35" t="s">
        <v>63</v>
      </c>
      <c r="AE3592" s="44" t="s">
        <v>63</v>
      </c>
      <c r="AF3592" s="61"/>
      <c r="AG3592" s="45"/>
    </row>
    <row r="3593" spans="1:33" x14ac:dyDescent="0.2">
      <c r="A3593" s="59" t="str">
        <f>+VLOOKUP(B3593,Annuaire_roster!B:G,5,0)</f>
        <v>01623</v>
      </c>
      <c r="B3593" s="78" t="s">
        <v>261</v>
      </c>
      <c r="C3593" s="65">
        <v>0.375</v>
      </c>
      <c r="D3593" s="65">
        <v>0.375</v>
      </c>
      <c r="E3593" s="66">
        <v>0.79166666666666663</v>
      </c>
      <c r="F3593" s="66">
        <v>0.79166666666666663</v>
      </c>
      <c r="G3593" s="49"/>
      <c r="H3593" s="48"/>
      <c r="I3593" s="124" t="s">
        <v>63</v>
      </c>
      <c r="J3593" s="48"/>
      <c r="K3593" s="58">
        <v>0</v>
      </c>
      <c r="L3593" s="48">
        <v>0</v>
      </c>
      <c r="M3593" s="70">
        <v>0</v>
      </c>
      <c r="N3593" s="34">
        <v>0.37499999999999994</v>
      </c>
      <c r="O3593" s="38">
        <v>0.37499999999999994</v>
      </c>
      <c r="P3593" s="82" t="s">
        <v>234</v>
      </c>
      <c r="Q3593" s="43">
        <v>44804</v>
      </c>
      <c r="R3593" s="35">
        <v>0</v>
      </c>
      <c r="S3593" s="35">
        <v>0</v>
      </c>
      <c r="T3593" s="10" t="str">
        <f t="shared" si="581"/>
        <v>Sem - 36</v>
      </c>
      <c r="U3593" s="10" t="str">
        <f t="shared" si="582"/>
        <v>Septembre</v>
      </c>
      <c r="V3593" s="36" t="s">
        <v>231</v>
      </c>
      <c r="W3593" s="34"/>
      <c r="X3593" s="91">
        <f t="shared" si="583"/>
        <v>0</v>
      </c>
      <c r="Y3593" s="92" t="str">
        <f>VLOOKUP('CM-CIC'!B3524,Annuaire_roster!B:F,4,0)</f>
        <v>OUAQERROUCH Nour-El Houda</v>
      </c>
      <c r="Z3593" s="37" t="s">
        <v>80</v>
      </c>
      <c r="AA3593" s="60" t="s">
        <v>80</v>
      </c>
      <c r="AB3593" s="35" t="s">
        <v>63</v>
      </c>
      <c r="AC3593" s="35" t="s">
        <v>63</v>
      </c>
      <c r="AD3593" s="35" t="s">
        <v>63</v>
      </c>
      <c r="AE3593" s="44" t="s">
        <v>63</v>
      </c>
      <c r="AF3593" s="61"/>
      <c r="AG3593" s="45"/>
    </row>
    <row r="3594" spans="1:33" x14ac:dyDescent="0.2">
      <c r="A3594" s="59" t="str">
        <f>+VLOOKUP(B3594,Annuaire_roster!B:G,5,0)</f>
        <v>01628</v>
      </c>
      <c r="B3594" s="78" t="s">
        <v>262</v>
      </c>
      <c r="C3594" s="65">
        <v>0.375</v>
      </c>
      <c r="D3594" s="65">
        <v>0.375</v>
      </c>
      <c r="E3594" s="66">
        <v>0.79166666666666663</v>
      </c>
      <c r="F3594" s="66">
        <v>0.79166666666666663</v>
      </c>
      <c r="G3594" s="49"/>
      <c r="H3594" s="48"/>
      <c r="I3594" s="124" t="s">
        <v>63</v>
      </c>
      <c r="J3594" s="48"/>
      <c r="K3594" s="58">
        <v>0</v>
      </c>
      <c r="L3594" s="48">
        <v>0</v>
      </c>
      <c r="M3594" s="70">
        <v>0</v>
      </c>
      <c r="N3594" s="34">
        <v>0.37499999999999994</v>
      </c>
      <c r="O3594" s="38">
        <v>0.37499999999999994</v>
      </c>
      <c r="P3594" s="82" t="s">
        <v>234</v>
      </c>
      <c r="Q3594" s="43">
        <v>44804</v>
      </c>
      <c r="R3594" s="35">
        <v>0</v>
      </c>
      <c r="S3594" s="35">
        <v>0</v>
      </c>
      <c r="T3594" s="10" t="str">
        <f t="shared" si="581"/>
        <v>Sem - 36</v>
      </c>
      <c r="U3594" s="10" t="str">
        <f t="shared" si="582"/>
        <v>Septembre</v>
      </c>
      <c r="V3594" s="36" t="s">
        <v>231</v>
      </c>
      <c r="W3594" s="34"/>
      <c r="X3594" s="91">
        <f t="shared" si="583"/>
        <v>0</v>
      </c>
      <c r="Y3594" s="92" t="str">
        <f>VLOOKUP('CM-CIC'!B3525,Annuaire_roster!B:F,4,0)</f>
        <v>OUAQERROUCH Nour-El Houda</v>
      </c>
      <c r="Z3594" s="37" t="s">
        <v>80</v>
      </c>
      <c r="AA3594" s="60" t="s">
        <v>80</v>
      </c>
      <c r="AB3594" s="35" t="s">
        <v>63</v>
      </c>
      <c r="AC3594" s="35" t="s">
        <v>63</v>
      </c>
      <c r="AD3594" s="35" t="s">
        <v>63</v>
      </c>
      <c r="AE3594" s="44" t="s">
        <v>63</v>
      </c>
      <c r="AF3594" s="61"/>
      <c r="AG3594" s="45"/>
    </row>
    <row r="3595" spans="1:33" x14ac:dyDescent="0.2">
      <c r="A3595" s="59" t="str">
        <f>+VLOOKUP(B3595,Annuaire_roster!B:G,5,0)</f>
        <v>01629</v>
      </c>
      <c r="B3595" s="78" t="s">
        <v>263</v>
      </c>
      <c r="C3595" s="65">
        <v>0.375</v>
      </c>
      <c r="D3595" s="65">
        <v>0.375</v>
      </c>
      <c r="E3595" s="66">
        <v>0.79166666666666663</v>
      </c>
      <c r="F3595" s="66">
        <v>0.79166666666666663</v>
      </c>
      <c r="G3595" s="49"/>
      <c r="H3595" s="48"/>
      <c r="I3595" s="124" t="s">
        <v>63</v>
      </c>
      <c r="J3595" s="48"/>
      <c r="K3595" s="58">
        <v>0</v>
      </c>
      <c r="L3595" s="48">
        <v>0</v>
      </c>
      <c r="M3595" s="70">
        <v>0</v>
      </c>
      <c r="N3595" s="34">
        <v>0.37499999999999994</v>
      </c>
      <c r="O3595" s="38">
        <v>0.37499999999999994</v>
      </c>
      <c r="P3595" s="82" t="s">
        <v>234</v>
      </c>
      <c r="Q3595" s="43">
        <v>44804</v>
      </c>
      <c r="R3595" s="35">
        <v>0</v>
      </c>
      <c r="S3595" s="35">
        <v>0</v>
      </c>
      <c r="T3595" s="10" t="str">
        <f t="shared" si="581"/>
        <v>Sem - 36</v>
      </c>
      <c r="U3595" s="10" t="str">
        <f t="shared" si="582"/>
        <v>Septembre</v>
      </c>
      <c r="V3595" s="36" t="s">
        <v>231</v>
      </c>
      <c r="W3595" s="34"/>
      <c r="X3595" s="91">
        <f t="shared" si="583"/>
        <v>0</v>
      </c>
      <c r="Y3595" s="92" t="str">
        <f>VLOOKUP('CM-CIC'!B3526,Annuaire_roster!B:F,4,0)</f>
        <v>OUAQERROUCH Nour-El Houda</v>
      </c>
      <c r="Z3595" s="37" t="s">
        <v>80</v>
      </c>
      <c r="AA3595" s="60" t="s">
        <v>80</v>
      </c>
      <c r="AB3595" s="35" t="s">
        <v>63</v>
      </c>
      <c r="AC3595" s="35" t="s">
        <v>63</v>
      </c>
      <c r="AD3595" s="35" t="s">
        <v>63</v>
      </c>
      <c r="AE3595" s="44" t="s">
        <v>63</v>
      </c>
      <c r="AF3595" s="61"/>
      <c r="AG3595" s="45"/>
    </row>
    <row r="3596" spans="1:33" x14ac:dyDescent="0.2">
      <c r="A3596" s="59" t="str">
        <f>+VLOOKUP(B3596,Annuaire_roster!B:G,5,0)</f>
        <v>01630</v>
      </c>
      <c r="B3596" s="78" t="s">
        <v>264</v>
      </c>
      <c r="C3596" s="65">
        <v>0.375</v>
      </c>
      <c r="D3596" s="65">
        <v>0.375</v>
      </c>
      <c r="E3596" s="66">
        <v>0.79166666666666663</v>
      </c>
      <c r="F3596" s="66">
        <v>0.79166666666666663</v>
      </c>
      <c r="G3596" s="49"/>
      <c r="H3596" s="48"/>
      <c r="I3596" s="124" t="s">
        <v>63</v>
      </c>
      <c r="J3596" s="48"/>
      <c r="K3596" s="58">
        <v>0</v>
      </c>
      <c r="L3596" s="48">
        <v>0</v>
      </c>
      <c r="M3596" s="70">
        <v>0</v>
      </c>
      <c r="N3596" s="34">
        <v>0.37499999999999994</v>
      </c>
      <c r="O3596" s="38">
        <v>0.37499999999999994</v>
      </c>
      <c r="P3596" s="82" t="s">
        <v>234</v>
      </c>
      <c r="Q3596" s="43">
        <v>44804</v>
      </c>
      <c r="R3596" s="35">
        <v>0</v>
      </c>
      <c r="S3596" s="35">
        <v>0</v>
      </c>
      <c r="T3596" s="10" t="str">
        <f t="shared" si="581"/>
        <v>Sem - 36</v>
      </c>
      <c r="U3596" s="10" t="str">
        <f t="shared" si="582"/>
        <v>Septembre</v>
      </c>
      <c r="V3596" s="36" t="s">
        <v>231</v>
      </c>
      <c r="W3596" s="34"/>
      <c r="X3596" s="91">
        <f t="shared" si="583"/>
        <v>0</v>
      </c>
      <c r="Y3596" s="92" t="str">
        <f>VLOOKUP('CM-CIC'!B3527,Annuaire_roster!B:F,4,0)</f>
        <v>OUAQERROUCH Nour-El Houda</v>
      </c>
      <c r="Z3596" s="37" t="s">
        <v>80</v>
      </c>
      <c r="AA3596" s="60" t="s">
        <v>80</v>
      </c>
      <c r="AB3596" s="35" t="s">
        <v>63</v>
      </c>
      <c r="AC3596" s="35" t="s">
        <v>63</v>
      </c>
      <c r="AD3596" s="35" t="s">
        <v>63</v>
      </c>
      <c r="AE3596" s="44" t="s">
        <v>63</v>
      </c>
      <c r="AF3596" s="61"/>
      <c r="AG3596" s="45"/>
    </row>
    <row r="3597" spans="1:33" x14ac:dyDescent="0.2">
      <c r="A3597" s="59" t="str">
        <f>+VLOOKUP(B3597,Annuaire_roster!B:G,5,0)</f>
        <v>01631</v>
      </c>
      <c r="B3597" s="78" t="s">
        <v>265</v>
      </c>
      <c r="C3597" s="65">
        <v>0.375</v>
      </c>
      <c r="D3597" s="65">
        <v>0.375</v>
      </c>
      <c r="E3597" s="66">
        <v>0.79166666666666663</v>
      </c>
      <c r="F3597" s="66">
        <v>0.79166666666666663</v>
      </c>
      <c r="G3597" s="49"/>
      <c r="H3597" s="48"/>
      <c r="I3597" s="124" t="s">
        <v>63</v>
      </c>
      <c r="J3597" s="48"/>
      <c r="K3597" s="58">
        <v>0</v>
      </c>
      <c r="L3597" s="48">
        <v>0</v>
      </c>
      <c r="M3597" s="70">
        <v>0</v>
      </c>
      <c r="N3597" s="34">
        <v>0.37499999999999994</v>
      </c>
      <c r="O3597" s="38">
        <v>0.37499999999999994</v>
      </c>
      <c r="P3597" s="82" t="s">
        <v>234</v>
      </c>
      <c r="Q3597" s="43">
        <v>44804</v>
      </c>
      <c r="R3597" s="35">
        <v>0</v>
      </c>
      <c r="S3597" s="35">
        <v>0</v>
      </c>
      <c r="T3597" s="10" t="str">
        <f t="shared" si="581"/>
        <v>Sem - 36</v>
      </c>
      <c r="U3597" s="10" t="str">
        <f t="shared" si="582"/>
        <v>Septembre</v>
      </c>
      <c r="V3597" s="36" t="s">
        <v>231</v>
      </c>
      <c r="W3597" s="34"/>
      <c r="X3597" s="91">
        <f t="shared" si="583"/>
        <v>0</v>
      </c>
      <c r="Y3597" s="92" t="str">
        <f>VLOOKUP('CM-CIC'!B3528,Annuaire_roster!B:F,4,0)</f>
        <v>HAOUACH Ikram</v>
      </c>
      <c r="Z3597" s="37" t="s">
        <v>80</v>
      </c>
      <c r="AA3597" s="60" t="s">
        <v>80</v>
      </c>
      <c r="AB3597" s="35" t="s">
        <v>63</v>
      </c>
      <c r="AC3597" s="35" t="s">
        <v>63</v>
      </c>
      <c r="AD3597" s="35" t="s">
        <v>63</v>
      </c>
      <c r="AE3597" s="44" t="s">
        <v>63</v>
      </c>
      <c r="AF3597" s="61"/>
      <c r="AG3597" s="45"/>
    </row>
    <row r="3598" spans="1:33" x14ac:dyDescent="0.2">
      <c r="A3598" s="59" t="str">
        <f>+VLOOKUP(B3598,Annuaire_roster!B:G,5,0)</f>
        <v>01632</v>
      </c>
      <c r="B3598" s="78" t="s">
        <v>266</v>
      </c>
      <c r="C3598" s="65">
        <v>0.375</v>
      </c>
      <c r="D3598" s="65">
        <v>0.375</v>
      </c>
      <c r="E3598" s="66">
        <v>0.79166666666666663</v>
      </c>
      <c r="F3598" s="66">
        <v>0.79166666666666663</v>
      </c>
      <c r="G3598" s="49"/>
      <c r="H3598" s="48"/>
      <c r="I3598" s="124" t="s">
        <v>63</v>
      </c>
      <c r="J3598" s="48"/>
      <c r="K3598" s="58">
        <v>0</v>
      </c>
      <c r="L3598" s="48">
        <v>0</v>
      </c>
      <c r="M3598" s="70">
        <v>0</v>
      </c>
      <c r="N3598" s="34">
        <v>0.37499999999999994</v>
      </c>
      <c r="O3598" s="38">
        <v>0.37499999999999994</v>
      </c>
      <c r="P3598" s="82" t="s">
        <v>234</v>
      </c>
      <c r="Q3598" s="43">
        <v>44804</v>
      </c>
      <c r="R3598" s="35">
        <v>0</v>
      </c>
      <c r="S3598" s="35">
        <v>0</v>
      </c>
      <c r="T3598" s="10" t="str">
        <f t="shared" si="581"/>
        <v>Sem - 36</v>
      </c>
      <c r="U3598" s="10" t="str">
        <f t="shared" si="582"/>
        <v>Septembre</v>
      </c>
      <c r="V3598" s="36" t="s">
        <v>231</v>
      </c>
      <c r="W3598" s="34"/>
      <c r="X3598" s="91">
        <f t="shared" si="583"/>
        <v>0</v>
      </c>
      <c r="Y3598" s="92" t="str">
        <f>VLOOKUP('CM-CIC'!B3529,Annuaire_roster!B:F,4,0)</f>
        <v>HAOUACH Ikram</v>
      </c>
      <c r="Z3598" s="37" t="s">
        <v>80</v>
      </c>
      <c r="AA3598" s="60" t="s">
        <v>80</v>
      </c>
      <c r="AB3598" s="35" t="s">
        <v>63</v>
      </c>
      <c r="AC3598" s="35" t="s">
        <v>63</v>
      </c>
      <c r="AD3598" s="35" t="s">
        <v>63</v>
      </c>
      <c r="AE3598" s="44" t="s">
        <v>63</v>
      </c>
      <c r="AF3598" s="61"/>
      <c r="AG3598" s="45"/>
    </row>
    <row r="3599" spans="1:33" x14ac:dyDescent="0.2">
      <c r="A3599" s="59" t="str">
        <f>+VLOOKUP(B3599,Annuaire_roster!B:G,5,0)</f>
        <v>01633</v>
      </c>
      <c r="B3599" s="78" t="s">
        <v>267</v>
      </c>
      <c r="C3599" s="65">
        <v>0.375</v>
      </c>
      <c r="D3599" s="65">
        <v>0.375</v>
      </c>
      <c r="E3599" s="66">
        <v>0.79166666666666663</v>
      </c>
      <c r="F3599" s="66">
        <v>0.79166666666666663</v>
      </c>
      <c r="G3599" s="49"/>
      <c r="H3599" s="48"/>
      <c r="I3599" s="124" t="s">
        <v>63</v>
      </c>
      <c r="J3599" s="48"/>
      <c r="K3599" s="58">
        <v>0</v>
      </c>
      <c r="L3599" s="48">
        <v>0</v>
      </c>
      <c r="M3599" s="70">
        <v>0</v>
      </c>
      <c r="N3599" s="34">
        <v>0.37499999999999994</v>
      </c>
      <c r="O3599" s="38">
        <v>0.37499999999999994</v>
      </c>
      <c r="P3599" s="82" t="s">
        <v>234</v>
      </c>
      <c r="Q3599" s="43">
        <v>44804</v>
      </c>
      <c r="R3599" s="35">
        <v>0</v>
      </c>
      <c r="S3599" s="35">
        <v>0</v>
      </c>
      <c r="T3599" s="10" t="str">
        <f t="shared" si="581"/>
        <v>Sem - 36</v>
      </c>
      <c r="U3599" s="10" t="str">
        <f t="shared" si="582"/>
        <v>Septembre</v>
      </c>
      <c r="V3599" s="36" t="s">
        <v>231</v>
      </c>
      <c r="W3599" s="34"/>
      <c r="X3599" s="91">
        <f t="shared" si="583"/>
        <v>0</v>
      </c>
      <c r="Y3599" s="92" t="str">
        <f>VLOOKUP('CM-CIC'!B3530,Annuaire_roster!B:F,4,0)</f>
        <v>OUAQERROUCH Nour-El Houda</v>
      </c>
      <c r="Z3599" s="37" t="s">
        <v>80</v>
      </c>
      <c r="AA3599" s="60" t="s">
        <v>80</v>
      </c>
      <c r="AB3599" s="35" t="s">
        <v>63</v>
      </c>
      <c r="AC3599" s="35" t="s">
        <v>63</v>
      </c>
      <c r="AD3599" s="35" t="s">
        <v>63</v>
      </c>
      <c r="AE3599" s="44" t="s">
        <v>63</v>
      </c>
      <c r="AF3599" s="61"/>
      <c r="AG3599" s="45"/>
    </row>
    <row r="3600" spans="1:33" x14ac:dyDescent="0.2">
      <c r="A3600" s="59" t="str">
        <f>+VLOOKUP(B3600,Annuaire_roster!B:G,5,0)</f>
        <v>01634</v>
      </c>
      <c r="B3600" s="78" t="s">
        <v>268</v>
      </c>
      <c r="C3600" s="65">
        <v>0.375</v>
      </c>
      <c r="D3600" s="65">
        <v>0.375</v>
      </c>
      <c r="E3600" s="66">
        <v>0.79166666666666663</v>
      </c>
      <c r="F3600" s="66">
        <v>0.79166666666666663</v>
      </c>
      <c r="G3600" s="49"/>
      <c r="H3600" s="48"/>
      <c r="I3600" s="124" t="s">
        <v>63</v>
      </c>
      <c r="J3600" s="48"/>
      <c r="K3600" s="58">
        <v>0</v>
      </c>
      <c r="L3600" s="48">
        <v>0</v>
      </c>
      <c r="M3600" s="70">
        <v>0</v>
      </c>
      <c r="N3600" s="34">
        <v>0.37499999999999994</v>
      </c>
      <c r="O3600" s="38">
        <v>0.37499999999999994</v>
      </c>
      <c r="P3600" s="82" t="s">
        <v>234</v>
      </c>
      <c r="Q3600" s="43">
        <v>44804</v>
      </c>
      <c r="R3600" s="35">
        <v>0</v>
      </c>
      <c r="S3600" s="35">
        <v>0</v>
      </c>
      <c r="T3600" s="10" t="str">
        <f t="shared" si="581"/>
        <v>Sem - 36</v>
      </c>
      <c r="U3600" s="10" t="str">
        <f t="shared" si="582"/>
        <v>Septembre</v>
      </c>
      <c r="V3600" s="36" t="s">
        <v>231</v>
      </c>
      <c r="W3600" s="34"/>
      <c r="X3600" s="91">
        <f t="shared" si="583"/>
        <v>0</v>
      </c>
      <c r="Y3600" s="92" t="str">
        <f>VLOOKUP('CM-CIC'!B3531,Annuaire_roster!B:F,4,0)</f>
        <v>OUAQERROUCH Nour-El Houda</v>
      </c>
      <c r="Z3600" s="37" t="s">
        <v>80</v>
      </c>
      <c r="AA3600" s="60" t="s">
        <v>80</v>
      </c>
      <c r="AB3600" s="35" t="s">
        <v>63</v>
      </c>
      <c r="AC3600" s="35" t="s">
        <v>63</v>
      </c>
      <c r="AD3600" s="35" t="s">
        <v>63</v>
      </c>
      <c r="AE3600" s="44" t="s">
        <v>63</v>
      </c>
      <c r="AF3600" s="61"/>
      <c r="AG3600" s="45"/>
    </row>
    <row r="3601" spans="1:33" x14ac:dyDescent="0.2">
      <c r="A3601" s="59" t="str">
        <f>+VLOOKUP(B3601,Annuaire_roster!B:G,5,0)</f>
        <v>01635</v>
      </c>
      <c r="B3601" s="78" t="s">
        <v>269</v>
      </c>
      <c r="C3601" s="65">
        <v>0.375</v>
      </c>
      <c r="D3601" s="65">
        <v>0.375</v>
      </c>
      <c r="E3601" s="66">
        <v>0.79166666666666663</v>
      </c>
      <c r="F3601" s="66">
        <v>0.79166666666666663</v>
      </c>
      <c r="G3601" s="49"/>
      <c r="H3601" s="48"/>
      <c r="I3601" s="124" t="s">
        <v>63</v>
      </c>
      <c r="J3601" s="48"/>
      <c r="K3601" s="58">
        <v>0</v>
      </c>
      <c r="L3601" s="48">
        <v>0</v>
      </c>
      <c r="M3601" s="70">
        <v>0</v>
      </c>
      <c r="N3601" s="34">
        <v>0.37499999999999994</v>
      </c>
      <c r="O3601" s="38">
        <v>0.37499999999999994</v>
      </c>
      <c r="P3601" s="82" t="s">
        <v>234</v>
      </c>
      <c r="Q3601" s="43">
        <v>44804</v>
      </c>
      <c r="R3601" s="35">
        <v>0</v>
      </c>
      <c r="S3601" s="35">
        <v>0</v>
      </c>
      <c r="T3601" s="10" t="str">
        <f t="shared" si="581"/>
        <v>Sem - 36</v>
      </c>
      <c r="U3601" s="10" t="str">
        <f t="shared" si="582"/>
        <v>Septembre</v>
      </c>
      <c r="V3601" s="36" t="s">
        <v>231</v>
      </c>
      <c r="W3601" s="34"/>
      <c r="X3601" s="91">
        <f t="shared" si="583"/>
        <v>0</v>
      </c>
      <c r="Y3601" s="92" t="str">
        <f>VLOOKUP('CM-CIC'!B3532,Annuaire_roster!B:F,4,0)</f>
        <v>HAOUACH Ikram</v>
      </c>
      <c r="Z3601" s="37" t="s">
        <v>80</v>
      </c>
      <c r="AA3601" s="60" t="s">
        <v>80</v>
      </c>
      <c r="AB3601" s="35" t="s">
        <v>63</v>
      </c>
      <c r="AC3601" s="35" t="s">
        <v>63</v>
      </c>
      <c r="AD3601" s="35" t="s">
        <v>63</v>
      </c>
      <c r="AE3601" s="44" t="s">
        <v>63</v>
      </c>
      <c r="AF3601" s="61"/>
      <c r="AG3601" s="45"/>
    </row>
    <row r="3602" spans="1:33" x14ac:dyDescent="0.2">
      <c r="A3602" s="59" t="str">
        <f>+VLOOKUP(B3602,Annuaire_roster!B:G,5,0)</f>
        <v>01636</v>
      </c>
      <c r="B3602" s="78" t="s">
        <v>270</v>
      </c>
      <c r="C3602" s="65">
        <v>0.375</v>
      </c>
      <c r="D3602" s="65">
        <v>0.375</v>
      </c>
      <c r="E3602" s="66">
        <v>0.79166666666666663</v>
      </c>
      <c r="F3602" s="66">
        <v>0.79166666666666663</v>
      </c>
      <c r="G3602" s="49"/>
      <c r="H3602" s="48"/>
      <c r="I3602" s="124" t="s">
        <v>63</v>
      </c>
      <c r="J3602" s="48"/>
      <c r="K3602" s="58">
        <v>0</v>
      </c>
      <c r="L3602" s="48">
        <v>0</v>
      </c>
      <c r="M3602" s="70">
        <v>0</v>
      </c>
      <c r="N3602" s="34">
        <v>0.37499999999999994</v>
      </c>
      <c r="O3602" s="38">
        <v>0.37499999999999994</v>
      </c>
      <c r="P3602" s="82" t="s">
        <v>234</v>
      </c>
      <c r="Q3602" s="43">
        <v>44804</v>
      </c>
      <c r="R3602" s="35">
        <v>0</v>
      </c>
      <c r="S3602" s="35">
        <v>0</v>
      </c>
      <c r="T3602" s="10" t="str">
        <f t="shared" si="581"/>
        <v>Sem - 36</v>
      </c>
      <c r="U3602" s="10" t="str">
        <f t="shared" si="582"/>
        <v>Septembre</v>
      </c>
      <c r="V3602" s="36" t="s">
        <v>231</v>
      </c>
      <c r="W3602" s="34"/>
      <c r="X3602" s="91">
        <f t="shared" si="583"/>
        <v>0</v>
      </c>
      <c r="Y3602" s="92" t="str">
        <f>VLOOKUP('CM-CIC'!B3533,Annuaire_roster!B:F,4,0)</f>
        <v>OUAQERROUCH Nour-El Houda</v>
      </c>
      <c r="Z3602" s="37" t="s">
        <v>80</v>
      </c>
      <c r="AA3602" s="60" t="s">
        <v>80</v>
      </c>
      <c r="AB3602" s="35" t="s">
        <v>63</v>
      </c>
      <c r="AC3602" s="35" t="s">
        <v>63</v>
      </c>
      <c r="AD3602" s="35" t="s">
        <v>63</v>
      </c>
      <c r="AE3602" s="44" t="s">
        <v>63</v>
      </c>
      <c r="AF3602" s="61"/>
      <c r="AG3602" s="45"/>
    </row>
    <row r="3603" spans="1:33" x14ac:dyDescent="0.2">
      <c r="A3603" s="59" t="str">
        <f>+VLOOKUP(B3603,Annuaire_roster!B:G,5,0)</f>
        <v>01637</v>
      </c>
      <c r="B3603" s="78" t="s">
        <v>271</v>
      </c>
      <c r="C3603" s="65">
        <v>0.375</v>
      </c>
      <c r="D3603" s="65">
        <v>0.375</v>
      </c>
      <c r="E3603" s="66">
        <v>0.79166666666666663</v>
      </c>
      <c r="F3603" s="66">
        <v>0.79166666666666663</v>
      </c>
      <c r="G3603" s="49"/>
      <c r="H3603" s="48"/>
      <c r="I3603" s="124" t="s">
        <v>63</v>
      </c>
      <c r="J3603" s="48"/>
      <c r="K3603" s="58">
        <v>0</v>
      </c>
      <c r="L3603" s="48">
        <v>0</v>
      </c>
      <c r="M3603" s="70">
        <v>0</v>
      </c>
      <c r="N3603" s="34">
        <v>0.37499999999999994</v>
      </c>
      <c r="O3603" s="38">
        <v>0.37499999999999994</v>
      </c>
      <c r="P3603" s="82" t="s">
        <v>234</v>
      </c>
      <c r="Q3603" s="43">
        <v>44804</v>
      </c>
      <c r="R3603" s="35">
        <v>0</v>
      </c>
      <c r="S3603" s="35">
        <v>0</v>
      </c>
      <c r="T3603" s="10" t="str">
        <f t="shared" si="581"/>
        <v>Sem - 36</v>
      </c>
      <c r="U3603" s="10" t="str">
        <f t="shared" si="582"/>
        <v>Septembre</v>
      </c>
      <c r="V3603" s="36" t="s">
        <v>231</v>
      </c>
      <c r="W3603" s="34"/>
      <c r="X3603" s="91">
        <f t="shared" si="583"/>
        <v>0</v>
      </c>
      <c r="Y3603" s="92" t="str">
        <f>VLOOKUP('CM-CIC'!B3534,Annuaire_roster!B:F,4,0)</f>
        <v>OUAQERROUCH Nour-El Houda</v>
      </c>
      <c r="Z3603" s="37" t="s">
        <v>80</v>
      </c>
      <c r="AA3603" s="60" t="s">
        <v>80</v>
      </c>
      <c r="AB3603" s="35" t="s">
        <v>63</v>
      </c>
      <c r="AC3603" s="35" t="s">
        <v>63</v>
      </c>
      <c r="AD3603" s="35" t="s">
        <v>63</v>
      </c>
      <c r="AE3603" s="44" t="s">
        <v>63</v>
      </c>
      <c r="AF3603" s="61"/>
      <c r="AG3603" s="45"/>
    </row>
    <row r="3604" spans="1:33" x14ac:dyDescent="0.2">
      <c r="A3604" s="59" t="str">
        <f>+VLOOKUP(B3604,Annuaire_roster!B:G,5,0)</f>
        <v>01638</v>
      </c>
      <c r="B3604" s="78" t="s">
        <v>272</v>
      </c>
      <c r="C3604" s="65">
        <v>0.375</v>
      </c>
      <c r="D3604" s="65">
        <v>0.375</v>
      </c>
      <c r="E3604" s="66">
        <v>0.79166666666666663</v>
      </c>
      <c r="F3604" s="66">
        <v>0.79166666666666663</v>
      </c>
      <c r="G3604" s="49"/>
      <c r="H3604" s="48"/>
      <c r="I3604" s="124" t="s">
        <v>63</v>
      </c>
      <c r="J3604" s="48"/>
      <c r="K3604" s="58">
        <v>0</v>
      </c>
      <c r="L3604" s="48">
        <v>0</v>
      </c>
      <c r="M3604" s="70">
        <v>0</v>
      </c>
      <c r="N3604" s="34">
        <v>0.37499999999999994</v>
      </c>
      <c r="O3604" s="38">
        <v>0.37499999999999994</v>
      </c>
      <c r="P3604" s="82" t="s">
        <v>234</v>
      </c>
      <c r="Q3604" s="43">
        <v>44804</v>
      </c>
      <c r="R3604" s="35">
        <v>0</v>
      </c>
      <c r="S3604" s="35">
        <v>0</v>
      </c>
      <c r="T3604" s="10" t="str">
        <f t="shared" si="581"/>
        <v>Sem - 36</v>
      </c>
      <c r="U3604" s="10" t="str">
        <f t="shared" si="582"/>
        <v>Septembre</v>
      </c>
      <c r="V3604" s="36" t="s">
        <v>231</v>
      </c>
      <c r="W3604" s="34"/>
      <c r="X3604" s="91">
        <f t="shared" si="583"/>
        <v>0</v>
      </c>
      <c r="Y3604" s="92" t="str">
        <f>VLOOKUP('CM-CIC'!B3535,Annuaire_roster!B:F,4,0)</f>
        <v>OUAQERROUCH Nour-El Houda</v>
      </c>
      <c r="Z3604" s="37" t="s">
        <v>80</v>
      </c>
      <c r="AA3604" s="60" t="s">
        <v>80</v>
      </c>
      <c r="AB3604" s="35" t="s">
        <v>63</v>
      </c>
      <c r="AC3604" s="35" t="s">
        <v>63</v>
      </c>
      <c r="AD3604" s="35" t="s">
        <v>63</v>
      </c>
      <c r="AE3604" s="44" t="s">
        <v>63</v>
      </c>
      <c r="AF3604" s="61"/>
      <c r="AG3604" s="45"/>
    </row>
    <row r="3605" spans="1:33" x14ac:dyDescent="0.2">
      <c r="A3605" s="59" t="str">
        <f>+VLOOKUP(B3605,Annuaire_roster!B:G,5,0)</f>
        <v>01639</v>
      </c>
      <c r="B3605" s="78" t="s">
        <v>273</v>
      </c>
      <c r="C3605" s="65">
        <v>0.375</v>
      </c>
      <c r="D3605" s="65">
        <v>0.375</v>
      </c>
      <c r="E3605" s="66">
        <v>0.79166666666666663</v>
      </c>
      <c r="F3605" s="66">
        <v>0.79166666666666663</v>
      </c>
      <c r="G3605" s="49"/>
      <c r="H3605" s="48"/>
      <c r="I3605" s="124" t="s">
        <v>63</v>
      </c>
      <c r="J3605" s="48"/>
      <c r="K3605" s="58">
        <v>0</v>
      </c>
      <c r="L3605" s="48">
        <v>0</v>
      </c>
      <c r="M3605" s="70">
        <v>0</v>
      </c>
      <c r="N3605" s="34">
        <v>0.37499999999999994</v>
      </c>
      <c r="O3605" s="38">
        <v>0.37499999999999994</v>
      </c>
      <c r="P3605" s="82" t="s">
        <v>234</v>
      </c>
      <c r="Q3605" s="43">
        <v>44804</v>
      </c>
      <c r="R3605" s="35">
        <v>0</v>
      </c>
      <c r="S3605" s="35">
        <v>0</v>
      </c>
      <c r="T3605" s="10" t="str">
        <f t="shared" si="581"/>
        <v>Sem - 36</v>
      </c>
      <c r="U3605" s="10" t="str">
        <f t="shared" si="582"/>
        <v>Septembre</v>
      </c>
      <c r="V3605" s="36" t="s">
        <v>231</v>
      </c>
      <c r="W3605" s="34"/>
      <c r="X3605" s="91">
        <f t="shared" si="583"/>
        <v>0</v>
      </c>
      <c r="Y3605" s="92" t="str">
        <f>VLOOKUP('CM-CIC'!B3536,Annuaire_roster!B:F,4,0)</f>
        <v>HAOUACH Ikram</v>
      </c>
      <c r="Z3605" s="37" t="s">
        <v>80</v>
      </c>
      <c r="AA3605" s="60" t="s">
        <v>80</v>
      </c>
      <c r="AB3605" s="35" t="s">
        <v>63</v>
      </c>
      <c r="AC3605" s="35" t="s">
        <v>63</v>
      </c>
      <c r="AD3605" s="35" t="s">
        <v>63</v>
      </c>
      <c r="AE3605" s="44" t="s">
        <v>63</v>
      </c>
      <c r="AF3605" s="61"/>
      <c r="AG3605" s="45"/>
    </row>
    <row r="3606" spans="1:33" x14ac:dyDescent="0.2">
      <c r="A3606" s="59" t="str">
        <f>+VLOOKUP(B3606,Annuaire_roster!B:G,5,0)</f>
        <v>01640</v>
      </c>
      <c r="B3606" s="78" t="s">
        <v>274</v>
      </c>
      <c r="C3606" s="65"/>
      <c r="D3606" s="65">
        <v>0.375</v>
      </c>
      <c r="E3606" s="66"/>
      <c r="F3606" s="66">
        <v>0.79166666666666663</v>
      </c>
      <c r="G3606" s="49"/>
      <c r="H3606" s="48"/>
      <c r="I3606" s="124" t="s">
        <v>63</v>
      </c>
      <c r="J3606" s="48"/>
      <c r="K3606" s="58">
        <v>0</v>
      </c>
      <c r="L3606" s="48">
        <v>0</v>
      </c>
      <c r="M3606" s="70" t="s">
        <v>187</v>
      </c>
      <c r="N3606" s="34" t="s">
        <v>63</v>
      </c>
      <c r="O3606" s="38">
        <v>0.37499999999999994</v>
      </c>
      <c r="P3606" s="82" t="s">
        <v>234</v>
      </c>
      <c r="Q3606" s="43">
        <v>44804</v>
      </c>
      <c r="R3606" s="35">
        <v>0.37499999999999994</v>
      </c>
      <c r="S3606" s="35">
        <v>0.37499999999999994</v>
      </c>
      <c r="T3606" s="10" t="str">
        <f t="shared" si="581"/>
        <v>Sem - 36</v>
      </c>
      <c r="U3606" s="10" t="str">
        <f t="shared" si="582"/>
        <v>Septembre</v>
      </c>
      <c r="V3606" s="36" t="s">
        <v>231</v>
      </c>
      <c r="W3606" s="34"/>
      <c r="X3606" s="91">
        <f t="shared" si="583"/>
        <v>0</v>
      </c>
      <c r="Y3606" s="92" t="str">
        <f>VLOOKUP('CM-CIC'!B3537,Annuaire_roster!B:F,4,0)</f>
        <v>HAOUACH Ikram</v>
      </c>
      <c r="Z3606" s="37" t="s">
        <v>80</v>
      </c>
      <c r="AA3606" s="60" t="s">
        <v>80</v>
      </c>
      <c r="AB3606" s="35" t="s">
        <v>63</v>
      </c>
      <c r="AC3606" s="35" t="s">
        <v>63</v>
      </c>
      <c r="AD3606" s="35" t="s">
        <v>63</v>
      </c>
      <c r="AE3606" s="44" t="s">
        <v>63</v>
      </c>
      <c r="AF3606" s="61"/>
      <c r="AG3606" s="45"/>
    </row>
    <row r="3607" spans="1:33" x14ac:dyDescent="0.2">
      <c r="A3607" s="59" t="str">
        <f>+VLOOKUP(B3607,Annuaire_roster!B:G,5,0)</f>
        <v>01567</v>
      </c>
      <c r="B3607" s="78" t="s">
        <v>275</v>
      </c>
      <c r="C3607" s="65">
        <v>0.375</v>
      </c>
      <c r="D3607" s="65">
        <v>0.375</v>
      </c>
      <c r="E3607" s="66">
        <v>0.79166666666666663</v>
      </c>
      <c r="F3607" s="66">
        <v>0.79166666666666663</v>
      </c>
      <c r="G3607" s="49"/>
      <c r="H3607" s="48"/>
      <c r="I3607" s="124" t="s">
        <v>63</v>
      </c>
      <c r="J3607" s="48"/>
      <c r="K3607" s="58">
        <v>0</v>
      </c>
      <c r="L3607" s="48">
        <v>0</v>
      </c>
      <c r="M3607" s="70">
        <v>0</v>
      </c>
      <c r="N3607" s="34">
        <v>0.37499999999999994</v>
      </c>
      <c r="O3607" s="38">
        <v>0.37499999999999994</v>
      </c>
      <c r="P3607" s="82" t="s">
        <v>234</v>
      </c>
      <c r="Q3607" s="43">
        <v>44804</v>
      </c>
      <c r="R3607" s="35">
        <v>0</v>
      </c>
      <c r="S3607" s="35">
        <v>0</v>
      </c>
      <c r="T3607" s="10" t="str">
        <f t="shared" si="581"/>
        <v>Sem - 36</v>
      </c>
      <c r="U3607" s="10" t="str">
        <f t="shared" si="582"/>
        <v>Septembre</v>
      </c>
      <c r="V3607" s="36" t="s">
        <v>231</v>
      </c>
      <c r="W3607" s="34"/>
      <c r="X3607" s="91">
        <f t="shared" si="583"/>
        <v>0</v>
      </c>
      <c r="Y3607" s="92" t="str">
        <f>VLOOKUP('CM-CIC'!B3538,Annuaire_roster!B:F,4,0)</f>
        <v>HAOUACH Ikram</v>
      </c>
      <c r="Z3607" s="37" t="s">
        <v>80</v>
      </c>
      <c r="AA3607" s="60" t="s">
        <v>80</v>
      </c>
      <c r="AB3607" s="35" t="s">
        <v>63</v>
      </c>
      <c r="AC3607" s="35" t="s">
        <v>63</v>
      </c>
      <c r="AD3607" s="35" t="s">
        <v>63</v>
      </c>
      <c r="AE3607" s="44" t="s">
        <v>63</v>
      </c>
      <c r="AF3607" s="61"/>
      <c r="AG3607" s="45"/>
    </row>
    <row r="3608" spans="1:33" x14ac:dyDescent="0.2">
      <c r="A3608" s="59" t="str">
        <f>+VLOOKUP(B3608,Annuaire_roster!B:G,5,0)</f>
        <v>01642</v>
      </c>
      <c r="B3608" s="78" t="s">
        <v>276</v>
      </c>
      <c r="C3608" s="65">
        <v>0.375</v>
      </c>
      <c r="D3608" s="65">
        <v>0.375</v>
      </c>
      <c r="E3608" s="66">
        <v>0.79166666666666663</v>
      </c>
      <c r="F3608" s="66">
        <v>0.79166666666666663</v>
      </c>
      <c r="G3608" s="49"/>
      <c r="H3608" s="48"/>
      <c r="I3608" s="124" t="s">
        <v>63</v>
      </c>
      <c r="J3608" s="48"/>
      <c r="K3608" s="58">
        <v>0</v>
      </c>
      <c r="L3608" s="48">
        <v>0</v>
      </c>
      <c r="M3608" s="70">
        <v>0</v>
      </c>
      <c r="N3608" s="34">
        <v>0.37499999999999994</v>
      </c>
      <c r="O3608" s="38">
        <v>0.37499999999999994</v>
      </c>
      <c r="P3608" s="82" t="s">
        <v>234</v>
      </c>
      <c r="Q3608" s="43">
        <v>44804</v>
      </c>
      <c r="R3608" s="35">
        <v>0</v>
      </c>
      <c r="S3608" s="35">
        <v>0</v>
      </c>
      <c r="T3608" s="10" t="str">
        <f t="shared" si="581"/>
        <v>Sem - 36</v>
      </c>
      <c r="U3608" s="10" t="str">
        <f t="shared" si="582"/>
        <v>Septembre</v>
      </c>
      <c r="V3608" s="36" t="s">
        <v>231</v>
      </c>
      <c r="W3608" s="34"/>
      <c r="X3608" s="91">
        <f t="shared" si="583"/>
        <v>0</v>
      </c>
      <c r="Y3608" s="92" t="str">
        <f>VLOOKUP('CM-CIC'!B3539,Annuaire_roster!B:F,4,0)</f>
        <v>HAOUACH Ikram</v>
      </c>
      <c r="Z3608" s="37" t="s">
        <v>80</v>
      </c>
      <c r="AA3608" s="60" t="s">
        <v>80</v>
      </c>
      <c r="AB3608" s="35" t="s">
        <v>63</v>
      </c>
      <c r="AC3608" s="35" t="s">
        <v>63</v>
      </c>
      <c r="AD3608" s="35" t="s">
        <v>63</v>
      </c>
      <c r="AE3608" s="44" t="s">
        <v>63</v>
      </c>
      <c r="AF3608" s="61"/>
      <c r="AG3608" s="45"/>
    </row>
    <row r="3609" spans="1:33" x14ac:dyDescent="0.2">
      <c r="A3609" s="59" t="str">
        <f>+VLOOKUP(B3609,Annuaire_roster!B:G,5,0)</f>
        <v>01657</v>
      </c>
      <c r="B3609" s="78" t="s">
        <v>277</v>
      </c>
      <c r="C3609" s="65">
        <v>0.375</v>
      </c>
      <c r="D3609" s="65">
        <v>0.375</v>
      </c>
      <c r="E3609" s="66">
        <v>0.79166666666666663</v>
      </c>
      <c r="F3609" s="66">
        <v>0.79166666666666663</v>
      </c>
      <c r="G3609" s="49"/>
      <c r="H3609" s="48"/>
      <c r="I3609" s="124" t="s">
        <v>63</v>
      </c>
      <c r="J3609" s="48"/>
      <c r="K3609" s="58">
        <v>0</v>
      </c>
      <c r="L3609" s="48">
        <v>0</v>
      </c>
      <c r="M3609" s="70">
        <v>0</v>
      </c>
      <c r="N3609" s="34">
        <v>0.37499999999999994</v>
      </c>
      <c r="O3609" s="38">
        <v>0.37499999999999994</v>
      </c>
      <c r="P3609" s="82" t="s">
        <v>234</v>
      </c>
      <c r="Q3609" s="43">
        <v>44804</v>
      </c>
      <c r="R3609" s="35">
        <v>0</v>
      </c>
      <c r="S3609" s="35">
        <v>0</v>
      </c>
      <c r="T3609" s="10" t="str">
        <f t="shared" si="581"/>
        <v>Sem - 36</v>
      </c>
      <c r="U3609" s="10" t="str">
        <f t="shared" si="582"/>
        <v>Septembre</v>
      </c>
      <c r="V3609" s="36" t="s">
        <v>231</v>
      </c>
      <c r="W3609" s="34"/>
      <c r="X3609" s="91">
        <f t="shared" si="583"/>
        <v>0</v>
      </c>
      <c r="Y3609" s="92" t="str">
        <f>VLOOKUP('CM-CIC'!B3540,Annuaire_roster!B:F,4,0)</f>
        <v>HAOUACH Ikram</v>
      </c>
      <c r="Z3609" s="37" t="s">
        <v>80</v>
      </c>
      <c r="AA3609" s="60" t="s">
        <v>80</v>
      </c>
      <c r="AB3609" s="35" t="s">
        <v>63</v>
      </c>
      <c r="AC3609" s="35" t="s">
        <v>63</v>
      </c>
      <c r="AD3609" s="35" t="s">
        <v>63</v>
      </c>
      <c r="AE3609" s="44" t="s">
        <v>63</v>
      </c>
      <c r="AF3609" s="61"/>
      <c r="AG3609" s="45"/>
    </row>
    <row r="3610" spans="1:33" x14ac:dyDescent="0.2">
      <c r="A3610" s="59" t="str">
        <f>+VLOOKUP(B3610,Annuaire_roster!B:G,5,0)</f>
        <v>01658</v>
      </c>
      <c r="B3610" s="78" t="s">
        <v>165</v>
      </c>
      <c r="C3610" s="65">
        <v>0.375</v>
      </c>
      <c r="D3610" s="65">
        <v>0.375</v>
      </c>
      <c r="E3610" s="66">
        <v>0.79166666666666663</v>
      </c>
      <c r="F3610" s="66">
        <v>0.79166666666666663</v>
      </c>
      <c r="G3610" s="49"/>
      <c r="H3610" s="48"/>
      <c r="I3610" s="124" t="s">
        <v>63</v>
      </c>
      <c r="J3610" s="48"/>
      <c r="K3610" s="58">
        <v>0</v>
      </c>
      <c r="L3610" s="48">
        <v>0</v>
      </c>
      <c r="M3610" s="70">
        <v>0</v>
      </c>
      <c r="N3610" s="34">
        <v>0.37499999999999994</v>
      </c>
      <c r="O3610" s="38">
        <v>0.37499999999999994</v>
      </c>
      <c r="P3610" s="82" t="s">
        <v>234</v>
      </c>
      <c r="Q3610" s="43">
        <v>44804</v>
      </c>
      <c r="R3610" s="35">
        <v>0</v>
      </c>
      <c r="S3610" s="35">
        <v>0</v>
      </c>
      <c r="T3610" s="10" t="str">
        <f t="shared" si="581"/>
        <v>Sem - 36</v>
      </c>
      <c r="U3610" s="10" t="str">
        <f t="shared" si="582"/>
        <v>Septembre</v>
      </c>
      <c r="V3610" s="36" t="s">
        <v>231</v>
      </c>
      <c r="W3610" s="34"/>
      <c r="X3610" s="91">
        <f t="shared" si="583"/>
        <v>0</v>
      </c>
      <c r="Y3610" s="92" t="str">
        <f>VLOOKUP('CM-CIC'!B3541,Annuaire_roster!B:F,4,0)</f>
        <v>OUAQERROUCH Nour-El Houda</v>
      </c>
      <c r="Z3610" s="37">
        <v>0</v>
      </c>
      <c r="AA3610" s="60">
        <v>0</v>
      </c>
      <c r="AB3610" s="35" t="s">
        <v>63</v>
      </c>
      <c r="AC3610" s="35" t="s">
        <v>63</v>
      </c>
      <c r="AD3610" s="35" t="s">
        <v>63</v>
      </c>
      <c r="AE3610" s="44" t="s">
        <v>63</v>
      </c>
      <c r="AF3610" s="61"/>
      <c r="AG3610" s="45"/>
    </row>
    <row r="3611" spans="1:33" x14ac:dyDescent="0.2">
      <c r="A3611" s="59" t="str">
        <f>+VLOOKUP(B3611,Annuaire_roster!B:G,5,0)</f>
        <v>01659</v>
      </c>
      <c r="B3611" s="78" t="s">
        <v>167</v>
      </c>
      <c r="C3611" s="65">
        <v>0.375</v>
      </c>
      <c r="D3611" s="65">
        <v>0.375</v>
      </c>
      <c r="E3611" s="66">
        <v>0.79166666666666663</v>
      </c>
      <c r="F3611" s="66">
        <v>0.79166666666666663</v>
      </c>
      <c r="G3611" s="49"/>
      <c r="H3611" s="48"/>
      <c r="I3611" s="124" t="s">
        <v>63</v>
      </c>
      <c r="J3611" s="48"/>
      <c r="K3611" s="58">
        <v>0</v>
      </c>
      <c r="L3611" s="48">
        <v>0</v>
      </c>
      <c r="M3611" s="70">
        <v>0</v>
      </c>
      <c r="N3611" s="34">
        <v>0.37499999999999994</v>
      </c>
      <c r="O3611" s="38">
        <v>0.37499999999999994</v>
      </c>
      <c r="P3611" s="82" t="s">
        <v>234</v>
      </c>
      <c r="Q3611" s="43">
        <v>44804</v>
      </c>
      <c r="R3611" s="35">
        <v>0</v>
      </c>
      <c r="S3611" s="35">
        <v>0</v>
      </c>
      <c r="T3611" s="10" t="str">
        <f t="shared" si="581"/>
        <v>Sem - 36</v>
      </c>
      <c r="U3611" s="10" t="str">
        <f t="shared" si="582"/>
        <v>Septembre</v>
      </c>
      <c r="V3611" s="36" t="s">
        <v>231</v>
      </c>
      <c r="W3611" s="34"/>
      <c r="X3611" s="91">
        <f t="shared" si="583"/>
        <v>0</v>
      </c>
      <c r="Y3611" s="92" t="str">
        <f>VLOOKUP('CM-CIC'!B3542,Annuaire_roster!B:F,4,0)</f>
        <v>OUAQERROUCH Nour-El Houda</v>
      </c>
      <c r="Z3611" s="37">
        <v>0</v>
      </c>
      <c r="AA3611" s="60">
        <v>0</v>
      </c>
      <c r="AB3611" s="35" t="s">
        <v>63</v>
      </c>
      <c r="AC3611" s="35" t="s">
        <v>63</v>
      </c>
      <c r="AD3611" s="35" t="s">
        <v>63</v>
      </c>
      <c r="AE3611" s="44" t="s">
        <v>63</v>
      </c>
      <c r="AF3611" s="61"/>
      <c r="AG3611" s="45"/>
    </row>
    <row r="3612" spans="1:33" x14ac:dyDescent="0.2">
      <c r="A3612" s="59" t="str">
        <f>+VLOOKUP(B3612,Annuaire_roster!B:G,5,0)</f>
        <v>01660</v>
      </c>
      <c r="B3612" s="78" t="s">
        <v>278</v>
      </c>
      <c r="C3612" s="65">
        <v>0.375</v>
      </c>
      <c r="D3612" s="65">
        <v>0.375</v>
      </c>
      <c r="E3612" s="66">
        <v>0.79166666666666663</v>
      </c>
      <c r="F3612" s="66">
        <v>0.79166666666666663</v>
      </c>
      <c r="G3612" s="49"/>
      <c r="H3612" s="48"/>
      <c r="I3612" s="124" t="s">
        <v>63</v>
      </c>
      <c r="J3612" s="48"/>
      <c r="K3612" s="58">
        <v>0</v>
      </c>
      <c r="L3612" s="48">
        <v>0</v>
      </c>
      <c r="M3612" s="70">
        <v>0</v>
      </c>
      <c r="N3612" s="34">
        <v>0.37499999999999994</v>
      </c>
      <c r="O3612" s="38">
        <v>0.37499999999999994</v>
      </c>
      <c r="P3612" s="82" t="s">
        <v>234</v>
      </c>
      <c r="Q3612" s="43">
        <v>44804</v>
      </c>
      <c r="R3612" s="35">
        <v>0</v>
      </c>
      <c r="S3612" s="35">
        <v>0</v>
      </c>
      <c r="T3612" s="10" t="str">
        <f t="shared" si="581"/>
        <v>Sem - 36</v>
      </c>
      <c r="U3612" s="10" t="str">
        <f t="shared" si="582"/>
        <v>Septembre</v>
      </c>
      <c r="V3612" s="36" t="s">
        <v>231</v>
      </c>
      <c r="W3612" s="34"/>
      <c r="X3612" s="91">
        <f t="shared" si="583"/>
        <v>0</v>
      </c>
      <c r="Y3612" s="92" t="str">
        <f>VLOOKUP('CM-CIC'!B3543,Annuaire_roster!B:F,4,0)</f>
        <v>OUAQERROUCH Nour-El Houda</v>
      </c>
      <c r="Z3612" s="37" t="s">
        <v>80</v>
      </c>
      <c r="AA3612" s="60" t="s">
        <v>80</v>
      </c>
      <c r="AB3612" s="35" t="s">
        <v>63</v>
      </c>
      <c r="AC3612" s="35" t="s">
        <v>63</v>
      </c>
      <c r="AD3612" s="35" t="s">
        <v>63</v>
      </c>
      <c r="AE3612" s="44" t="s">
        <v>63</v>
      </c>
      <c r="AF3612" s="61"/>
      <c r="AG3612" s="45"/>
    </row>
    <row r="3613" spans="1:33" x14ac:dyDescent="0.2">
      <c r="A3613" s="59" t="str">
        <f>+VLOOKUP(B3613,Annuaire_roster!B:G,5,0)</f>
        <v>01655</v>
      </c>
      <c r="B3613" s="78" t="s">
        <v>168</v>
      </c>
      <c r="C3613" s="65">
        <v>0.375</v>
      </c>
      <c r="D3613" s="65">
        <v>0.375</v>
      </c>
      <c r="E3613" s="66">
        <v>0.79166666666666663</v>
      </c>
      <c r="F3613" s="66">
        <v>0.79166666666666663</v>
      </c>
      <c r="G3613" s="49"/>
      <c r="H3613" s="48"/>
      <c r="I3613" s="124" t="s">
        <v>63</v>
      </c>
      <c r="J3613" s="48"/>
      <c r="K3613" s="58">
        <v>0</v>
      </c>
      <c r="L3613" s="48">
        <v>0</v>
      </c>
      <c r="M3613" s="70">
        <v>0</v>
      </c>
      <c r="N3613" s="34">
        <v>0.37499999999999994</v>
      </c>
      <c r="O3613" s="38">
        <v>0.37499999999999994</v>
      </c>
      <c r="P3613" s="82" t="s">
        <v>234</v>
      </c>
      <c r="Q3613" s="43">
        <v>44804</v>
      </c>
      <c r="R3613" s="35">
        <v>0</v>
      </c>
      <c r="S3613" s="35">
        <v>0</v>
      </c>
      <c r="T3613" s="10" t="str">
        <f t="shared" si="581"/>
        <v>Sem - 36</v>
      </c>
      <c r="U3613" s="10" t="str">
        <f t="shared" si="582"/>
        <v>Septembre</v>
      </c>
      <c r="V3613" s="36" t="s">
        <v>231</v>
      </c>
      <c r="W3613" s="34"/>
      <c r="X3613" s="91">
        <f t="shared" si="583"/>
        <v>0</v>
      </c>
      <c r="Y3613" s="92" t="str">
        <f>VLOOKUP('CM-CIC'!B3544,Annuaire_roster!B:F,4,0)</f>
        <v>OUAQERROUCH Nour-El Houda</v>
      </c>
      <c r="Z3613" s="37">
        <v>0</v>
      </c>
      <c r="AA3613" s="60">
        <v>0</v>
      </c>
      <c r="AB3613" s="35" t="s">
        <v>63</v>
      </c>
      <c r="AC3613" s="35" t="s">
        <v>63</v>
      </c>
      <c r="AD3613" s="35" t="s">
        <v>63</v>
      </c>
      <c r="AE3613" s="44" t="s">
        <v>63</v>
      </c>
      <c r="AF3613" s="61"/>
      <c r="AG3613" s="45"/>
    </row>
    <row r="3614" spans="1:33" x14ac:dyDescent="0.2">
      <c r="A3614" s="59" t="str">
        <f>+VLOOKUP(B3614,Annuaire_roster!B:G,5,0)</f>
        <v>01661</v>
      </c>
      <c r="B3614" s="78" t="s">
        <v>169</v>
      </c>
      <c r="C3614" s="65">
        <v>0.375</v>
      </c>
      <c r="D3614" s="65">
        <v>0.375</v>
      </c>
      <c r="E3614" s="66">
        <v>0.79166666666666663</v>
      </c>
      <c r="F3614" s="66">
        <v>0.79166666666666663</v>
      </c>
      <c r="G3614" s="49"/>
      <c r="H3614" s="48"/>
      <c r="I3614" s="124" t="s">
        <v>63</v>
      </c>
      <c r="J3614" s="48"/>
      <c r="K3614" s="58">
        <v>0</v>
      </c>
      <c r="L3614" s="48">
        <v>0</v>
      </c>
      <c r="M3614" s="70">
        <v>0</v>
      </c>
      <c r="N3614" s="34">
        <v>0.37499999999999994</v>
      </c>
      <c r="O3614" s="38">
        <v>0.37499999999999994</v>
      </c>
      <c r="P3614" s="82" t="s">
        <v>234</v>
      </c>
      <c r="Q3614" s="43">
        <v>44804</v>
      </c>
      <c r="R3614" s="35">
        <v>0</v>
      </c>
      <c r="S3614" s="35">
        <v>0</v>
      </c>
      <c r="T3614" s="10" t="str">
        <f t="shared" si="581"/>
        <v>Sem - 36</v>
      </c>
      <c r="U3614" s="10" t="str">
        <f t="shared" si="582"/>
        <v>Septembre</v>
      </c>
      <c r="V3614" s="36" t="s">
        <v>231</v>
      </c>
      <c r="W3614" s="34"/>
      <c r="X3614" s="91">
        <f t="shared" si="583"/>
        <v>0</v>
      </c>
      <c r="Y3614" s="92" t="str">
        <f>VLOOKUP('CM-CIC'!B3545,Annuaire_roster!B:F,4,0)</f>
        <v>OUAQERROUCH Nour-El Houda</v>
      </c>
      <c r="Z3614" s="37">
        <v>0</v>
      </c>
      <c r="AA3614" s="60">
        <v>0</v>
      </c>
      <c r="AB3614" s="35" t="s">
        <v>63</v>
      </c>
      <c r="AC3614" s="35" t="s">
        <v>63</v>
      </c>
      <c r="AD3614" s="35" t="s">
        <v>63</v>
      </c>
      <c r="AE3614" s="44" t="s">
        <v>63</v>
      </c>
      <c r="AF3614" s="61"/>
      <c r="AG3614" s="45"/>
    </row>
    <row r="3615" spans="1:33" x14ac:dyDescent="0.2">
      <c r="A3615" s="59" t="str">
        <f>+VLOOKUP(B3615,Annuaire_roster!B:G,5,0)</f>
        <v>00214</v>
      </c>
      <c r="B3615" s="78" t="s">
        <v>171</v>
      </c>
      <c r="C3615" s="65">
        <v>0.375</v>
      </c>
      <c r="D3615" s="65">
        <v>0.375</v>
      </c>
      <c r="E3615" s="66">
        <v>0.79166666666666663</v>
      </c>
      <c r="F3615" s="66">
        <v>0.79166666666666663</v>
      </c>
      <c r="G3615" s="49"/>
      <c r="H3615" s="48"/>
      <c r="I3615" s="124" t="s">
        <v>63</v>
      </c>
      <c r="J3615" s="48"/>
      <c r="K3615" s="58">
        <v>0</v>
      </c>
      <c r="L3615" s="48">
        <v>0</v>
      </c>
      <c r="M3615" s="70">
        <v>0</v>
      </c>
      <c r="N3615" s="34">
        <v>0.37499999999999994</v>
      </c>
      <c r="O3615" s="38">
        <v>0.37499999999999994</v>
      </c>
      <c r="P3615" s="82" t="s">
        <v>234</v>
      </c>
      <c r="Q3615" s="43">
        <v>44804</v>
      </c>
      <c r="R3615" s="35">
        <v>0</v>
      </c>
      <c r="S3615" s="35">
        <v>0</v>
      </c>
      <c r="T3615" s="10" t="str">
        <f t="shared" si="581"/>
        <v>Sem - 36</v>
      </c>
      <c r="U3615" s="10" t="str">
        <f t="shared" si="582"/>
        <v>Septembre</v>
      </c>
      <c r="V3615" s="36" t="s">
        <v>231</v>
      </c>
      <c r="W3615" s="34"/>
      <c r="X3615" s="91">
        <f t="shared" si="583"/>
        <v>0</v>
      </c>
      <c r="Y3615" s="92" t="str">
        <f>VLOOKUP('CM-CIC'!B3546,Annuaire_roster!B:F,4,0)</f>
        <v>OUAQERROUCH Nour-El Houda</v>
      </c>
      <c r="Z3615" s="37">
        <v>0</v>
      </c>
      <c r="AA3615" s="60">
        <v>0</v>
      </c>
      <c r="AB3615" s="35" t="s">
        <v>63</v>
      </c>
      <c r="AC3615" s="35" t="s">
        <v>63</v>
      </c>
      <c r="AD3615" s="35" t="s">
        <v>63</v>
      </c>
      <c r="AE3615" s="44" t="s">
        <v>63</v>
      </c>
      <c r="AF3615" s="61"/>
      <c r="AG3615" s="45"/>
    </row>
    <row r="3616" spans="1:33" x14ac:dyDescent="0.2">
      <c r="A3616" s="59" t="str">
        <f>+VLOOKUP(B3616,Annuaire_roster!B:G,5,0)</f>
        <v>01663</v>
      </c>
      <c r="B3616" s="78" t="s">
        <v>175</v>
      </c>
      <c r="C3616" s="65"/>
      <c r="D3616" s="65">
        <v>0.375</v>
      </c>
      <c r="E3616" s="66"/>
      <c r="F3616" s="66">
        <v>0.79166666666666663</v>
      </c>
      <c r="G3616" s="49"/>
      <c r="H3616" s="48"/>
      <c r="I3616" s="124" t="s">
        <v>63</v>
      </c>
      <c r="J3616" s="48"/>
      <c r="K3616" s="58">
        <v>0</v>
      </c>
      <c r="L3616" s="48">
        <v>0</v>
      </c>
      <c r="M3616" s="70" t="s">
        <v>187</v>
      </c>
      <c r="N3616" s="34" t="s">
        <v>63</v>
      </c>
      <c r="O3616" s="38">
        <v>0.37499999999999994</v>
      </c>
      <c r="P3616" s="82" t="s">
        <v>234</v>
      </c>
      <c r="Q3616" s="43">
        <v>44804</v>
      </c>
      <c r="R3616" s="35">
        <v>0.37499999999999994</v>
      </c>
      <c r="S3616" s="35">
        <v>0.37499999999999994</v>
      </c>
      <c r="T3616" s="10" t="str">
        <f t="shared" si="581"/>
        <v>Sem - 36</v>
      </c>
      <c r="U3616" s="10" t="str">
        <f t="shared" si="582"/>
        <v>Septembre</v>
      </c>
      <c r="V3616" s="36" t="s">
        <v>231</v>
      </c>
      <c r="W3616" s="34"/>
      <c r="X3616" s="91">
        <f t="shared" si="583"/>
        <v>0</v>
      </c>
      <c r="Y3616" s="92" t="str">
        <f>VLOOKUP('CM-CIC'!B3547,Annuaire_roster!B:F,4,0)</f>
        <v>HAOUACH Ikram</v>
      </c>
      <c r="Z3616" s="37">
        <v>0</v>
      </c>
      <c r="AA3616" s="60">
        <v>0</v>
      </c>
      <c r="AB3616" s="35" t="s">
        <v>63</v>
      </c>
      <c r="AC3616" s="35" t="s">
        <v>63</v>
      </c>
      <c r="AD3616" s="35" t="s">
        <v>63</v>
      </c>
      <c r="AE3616" s="44" t="s">
        <v>63</v>
      </c>
      <c r="AF3616" s="61"/>
      <c r="AG3616" s="45"/>
    </row>
    <row r="3617" spans="1:33" x14ac:dyDescent="0.2">
      <c r="A3617" s="59" t="str">
        <f>+VLOOKUP(B3617,Annuaire_roster!B:G,5,0)</f>
        <v>01664</v>
      </c>
      <c r="B3617" s="78" t="s">
        <v>176</v>
      </c>
      <c r="C3617" s="65">
        <v>0.375</v>
      </c>
      <c r="D3617" s="65">
        <v>0.375</v>
      </c>
      <c r="E3617" s="66">
        <v>0.79166666666666663</v>
      </c>
      <c r="F3617" s="66">
        <v>0.79166666666666663</v>
      </c>
      <c r="G3617" s="49"/>
      <c r="H3617" s="48"/>
      <c r="I3617" s="124" t="s">
        <v>63</v>
      </c>
      <c r="J3617" s="48"/>
      <c r="K3617" s="58">
        <v>0</v>
      </c>
      <c r="L3617" s="48">
        <v>0</v>
      </c>
      <c r="M3617" s="70">
        <v>0</v>
      </c>
      <c r="N3617" s="34">
        <v>0.37499999999999994</v>
      </c>
      <c r="O3617" s="38">
        <v>0.37499999999999994</v>
      </c>
      <c r="P3617" s="82" t="s">
        <v>234</v>
      </c>
      <c r="Q3617" s="43">
        <v>44804</v>
      </c>
      <c r="R3617" s="35">
        <v>0</v>
      </c>
      <c r="S3617" s="35">
        <v>0</v>
      </c>
      <c r="T3617" s="10" t="str">
        <f t="shared" si="581"/>
        <v>Sem - 36</v>
      </c>
      <c r="U3617" s="10" t="str">
        <f t="shared" si="582"/>
        <v>Septembre</v>
      </c>
      <c r="V3617" s="36" t="s">
        <v>231</v>
      </c>
      <c r="W3617" s="34"/>
      <c r="X3617" s="91">
        <f t="shared" si="583"/>
        <v>0</v>
      </c>
      <c r="Y3617" s="92" t="str">
        <f>VLOOKUP('CM-CIC'!B3548,Annuaire_roster!B:F,4,0)</f>
        <v>HAOUACH Ikram</v>
      </c>
      <c r="Z3617" s="37">
        <v>0</v>
      </c>
      <c r="AA3617" s="60">
        <v>0</v>
      </c>
      <c r="AB3617" s="35" t="s">
        <v>63</v>
      </c>
      <c r="AC3617" s="35" t="s">
        <v>63</v>
      </c>
      <c r="AD3617" s="35" t="s">
        <v>63</v>
      </c>
      <c r="AE3617" s="44" t="s">
        <v>63</v>
      </c>
      <c r="AF3617" s="61"/>
      <c r="AG3617" s="45"/>
    </row>
    <row r="3618" spans="1:33" x14ac:dyDescent="0.2">
      <c r="A3618" s="59" t="str">
        <f>+VLOOKUP(B3618,Annuaire_roster!B:G,5,0)</f>
        <v>01665</v>
      </c>
      <c r="B3618" s="78" t="s">
        <v>279</v>
      </c>
      <c r="C3618" s="65">
        <v>0.375</v>
      </c>
      <c r="D3618" s="65">
        <v>0.375</v>
      </c>
      <c r="E3618" s="66">
        <v>0.79166666666666663</v>
      </c>
      <c r="F3618" s="66">
        <v>0.79166666666666663</v>
      </c>
      <c r="G3618" s="49"/>
      <c r="H3618" s="48"/>
      <c r="I3618" s="124" t="s">
        <v>63</v>
      </c>
      <c r="J3618" s="48"/>
      <c r="K3618" s="58">
        <v>0</v>
      </c>
      <c r="L3618" s="48">
        <v>0</v>
      </c>
      <c r="M3618" s="70">
        <v>0</v>
      </c>
      <c r="N3618" s="34">
        <v>0.37499999999999994</v>
      </c>
      <c r="O3618" s="38">
        <v>0.37499999999999994</v>
      </c>
      <c r="P3618" s="82" t="s">
        <v>234</v>
      </c>
      <c r="Q3618" s="43">
        <v>44804</v>
      </c>
      <c r="R3618" s="35">
        <v>0</v>
      </c>
      <c r="S3618" s="35">
        <v>0</v>
      </c>
      <c r="T3618" s="10" t="str">
        <f t="shared" si="581"/>
        <v>Sem - 36</v>
      </c>
      <c r="U3618" s="10" t="str">
        <f t="shared" si="582"/>
        <v>Septembre</v>
      </c>
      <c r="V3618" s="36" t="s">
        <v>231</v>
      </c>
      <c r="W3618" s="34"/>
      <c r="X3618" s="91">
        <f t="shared" si="583"/>
        <v>0</v>
      </c>
      <c r="Y3618" s="92" t="str">
        <f>VLOOKUP('CM-CIC'!B3549,Annuaire_roster!B:F,4,0)</f>
        <v>HAOUACH Ikram</v>
      </c>
      <c r="Z3618" s="37" t="s">
        <v>80</v>
      </c>
      <c r="AA3618" s="60" t="s">
        <v>80</v>
      </c>
      <c r="AB3618" s="35" t="s">
        <v>63</v>
      </c>
      <c r="AC3618" s="35" t="s">
        <v>63</v>
      </c>
      <c r="AD3618" s="35" t="s">
        <v>63</v>
      </c>
      <c r="AE3618" s="44" t="s">
        <v>63</v>
      </c>
      <c r="AF3618" s="61"/>
      <c r="AG3618" s="45"/>
    </row>
    <row r="3619" spans="1:33" x14ac:dyDescent="0.2">
      <c r="A3619" s="59" t="str">
        <f>+VLOOKUP(B3619,Annuaire_roster!B:G,5,0)</f>
        <v>01605</v>
      </c>
      <c r="B3619" s="78" t="s">
        <v>280</v>
      </c>
      <c r="C3619" s="65">
        <v>0.375</v>
      </c>
      <c r="D3619" s="65">
        <v>0.375</v>
      </c>
      <c r="E3619" s="66">
        <v>0.79166666666666663</v>
      </c>
      <c r="F3619" s="66">
        <v>0.79166666666666663</v>
      </c>
      <c r="G3619" s="49"/>
      <c r="H3619" s="48"/>
      <c r="I3619" s="124" t="s">
        <v>63</v>
      </c>
      <c r="J3619" s="48"/>
      <c r="K3619" s="58">
        <v>0</v>
      </c>
      <c r="L3619" s="48">
        <v>0</v>
      </c>
      <c r="M3619" s="70">
        <v>0</v>
      </c>
      <c r="N3619" s="34">
        <v>0.37499999999999994</v>
      </c>
      <c r="O3619" s="38">
        <v>0.37499999999999994</v>
      </c>
      <c r="P3619" s="82" t="s">
        <v>234</v>
      </c>
      <c r="Q3619" s="43">
        <v>44804</v>
      </c>
      <c r="R3619" s="35">
        <v>0</v>
      </c>
      <c r="S3619" s="35">
        <v>0</v>
      </c>
      <c r="T3619" s="10" t="str">
        <f t="shared" si="581"/>
        <v>Sem - 36</v>
      </c>
      <c r="U3619" s="10" t="str">
        <f t="shared" si="582"/>
        <v>Septembre</v>
      </c>
      <c r="V3619" s="36" t="s">
        <v>231</v>
      </c>
      <c r="W3619" s="34"/>
      <c r="X3619" s="91">
        <f t="shared" si="583"/>
        <v>0</v>
      </c>
      <c r="Y3619" s="92" t="str">
        <f>VLOOKUP('CM-CIC'!B3550,Annuaire_roster!B:F,4,0)</f>
        <v>OUAQERROUCH Nour-El Houda</v>
      </c>
      <c r="Z3619" s="37" t="s">
        <v>80</v>
      </c>
      <c r="AA3619" s="60" t="s">
        <v>80</v>
      </c>
      <c r="AB3619" s="35" t="s">
        <v>63</v>
      </c>
      <c r="AC3619" s="35" t="s">
        <v>63</v>
      </c>
      <c r="AD3619" s="35" t="s">
        <v>63</v>
      </c>
      <c r="AE3619" s="44" t="s">
        <v>63</v>
      </c>
      <c r="AF3619" s="61"/>
      <c r="AG3619" s="45"/>
    </row>
    <row r="3620" spans="1:33" x14ac:dyDescent="0.2">
      <c r="A3620" s="59" t="str">
        <f>+VLOOKUP(B3620,Annuaire_roster!B:G,5,0)</f>
        <v>01643</v>
      </c>
      <c r="B3620" s="78" t="s">
        <v>281</v>
      </c>
      <c r="C3620" s="65">
        <v>0.375</v>
      </c>
      <c r="D3620" s="65">
        <v>0.375</v>
      </c>
      <c r="E3620" s="66">
        <v>0.79166666666666663</v>
      </c>
      <c r="F3620" s="66">
        <v>0.79166666666666663</v>
      </c>
      <c r="G3620" s="49"/>
      <c r="H3620" s="48"/>
      <c r="I3620" s="124" t="s">
        <v>63</v>
      </c>
      <c r="J3620" s="48"/>
      <c r="K3620" s="58">
        <v>0</v>
      </c>
      <c r="L3620" s="48">
        <v>0</v>
      </c>
      <c r="M3620" s="70">
        <v>0</v>
      </c>
      <c r="N3620" s="34">
        <v>0.37499999999999994</v>
      </c>
      <c r="O3620" s="38">
        <v>0.37499999999999994</v>
      </c>
      <c r="P3620" s="82" t="s">
        <v>234</v>
      </c>
      <c r="Q3620" s="43">
        <v>44804</v>
      </c>
      <c r="R3620" s="35">
        <v>0</v>
      </c>
      <c r="S3620" s="35">
        <v>0</v>
      </c>
      <c r="T3620" s="10" t="str">
        <f t="shared" si="581"/>
        <v>Sem - 36</v>
      </c>
      <c r="U3620" s="10" t="str">
        <f t="shared" si="582"/>
        <v>Septembre</v>
      </c>
      <c r="V3620" s="36" t="s">
        <v>231</v>
      </c>
      <c r="W3620" s="34"/>
      <c r="X3620" s="91">
        <f t="shared" si="583"/>
        <v>0</v>
      </c>
      <c r="Y3620" s="92" t="str">
        <f>VLOOKUP('CM-CIC'!B3551,Annuaire_roster!B:F,4,0)</f>
        <v>HAOUACH Ikram</v>
      </c>
      <c r="Z3620" s="37" t="s">
        <v>80</v>
      </c>
      <c r="AA3620" s="60" t="s">
        <v>80</v>
      </c>
      <c r="AB3620" s="35" t="s">
        <v>63</v>
      </c>
      <c r="AC3620" s="35" t="s">
        <v>63</v>
      </c>
      <c r="AD3620" s="35" t="s">
        <v>63</v>
      </c>
      <c r="AE3620" s="44" t="s">
        <v>63</v>
      </c>
      <c r="AF3620" s="61"/>
      <c r="AG3620" s="45"/>
    </row>
    <row r="3621" spans="1:33" x14ac:dyDescent="0.2">
      <c r="A3621" s="59" t="str">
        <f>+VLOOKUP(B3621,Annuaire_roster!B:G,5,0)</f>
        <v>01620</v>
      </c>
      <c r="B3621" s="78" t="s">
        <v>282</v>
      </c>
      <c r="C3621" s="65">
        <v>0.375</v>
      </c>
      <c r="D3621" s="65">
        <v>0.375</v>
      </c>
      <c r="E3621" s="66">
        <v>0.79166666666666663</v>
      </c>
      <c r="F3621" s="66">
        <v>0.79166666666666663</v>
      </c>
      <c r="G3621" s="49"/>
      <c r="H3621" s="48"/>
      <c r="I3621" s="124" t="s">
        <v>63</v>
      </c>
      <c r="J3621" s="48"/>
      <c r="K3621" s="58">
        <v>0</v>
      </c>
      <c r="L3621" s="48">
        <v>0</v>
      </c>
      <c r="M3621" s="70">
        <v>0</v>
      </c>
      <c r="N3621" s="34">
        <v>0.37499999999999994</v>
      </c>
      <c r="O3621" s="38">
        <v>0.37499999999999994</v>
      </c>
      <c r="P3621" s="82" t="s">
        <v>234</v>
      </c>
      <c r="Q3621" s="43">
        <v>44804</v>
      </c>
      <c r="R3621" s="35">
        <v>0</v>
      </c>
      <c r="S3621" s="35">
        <v>0</v>
      </c>
      <c r="T3621" s="10" t="str">
        <f t="shared" si="581"/>
        <v>Sem - 36</v>
      </c>
      <c r="U3621" s="10" t="str">
        <f t="shared" si="582"/>
        <v>Septembre</v>
      </c>
      <c r="V3621" s="36" t="s">
        <v>231</v>
      </c>
      <c r="W3621" s="34"/>
      <c r="X3621" s="91">
        <f t="shared" si="583"/>
        <v>0</v>
      </c>
      <c r="Y3621" s="92" t="str">
        <f>VLOOKUP('CM-CIC'!B3552,Annuaire_roster!B:F,4,0)</f>
        <v>HAOUACH Ikram</v>
      </c>
      <c r="Z3621" s="37" t="s">
        <v>80</v>
      </c>
      <c r="AA3621" s="60" t="s">
        <v>80</v>
      </c>
      <c r="AB3621" s="35" t="s">
        <v>63</v>
      </c>
      <c r="AC3621" s="35" t="s">
        <v>63</v>
      </c>
      <c r="AD3621" s="35" t="s">
        <v>63</v>
      </c>
      <c r="AE3621" s="44" t="s">
        <v>63</v>
      </c>
      <c r="AF3621" s="61"/>
      <c r="AG3621" s="45"/>
    </row>
    <row r="3622" spans="1:33" x14ac:dyDescent="0.2">
      <c r="A3622" s="59" t="str">
        <f>+VLOOKUP(B3622,Annuaire_roster!B:G,5,0)</f>
        <v>01644</v>
      </c>
      <c r="B3622" s="78" t="s">
        <v>283</v>
      </c>
      <c r="C3622" s="65">
        <v>0.375</v>
      </c>
      <c r="D3622" s="65">
        <v>0.375</v>
      </c>
      <c r="E3622" s="66">
        <v>0.79166666666666663</v>
      </c>
      <c r="F3622" s="66">
        <v>0.79166666666666663</v>
      </c>
      <c r="G3622" s="49"/>
      <c r="H3622" s="48"/>
      <c r="I3622" s="124" t="s">
        <v>63</v>
      </c>
      <c r="J3622" s="48"/>
      <c r="K3622" s="58">
        <v>0</v>
      </c>
      <c r="L3622" s="48">
        <v>0</v>
      </c>
      <c r="M3622" s="70">
        <v>0</v>
      </c>
      <c r="N3622" s="34">
        <v>0.37499999999999994</v>
      </c>
      <c r="O3622" s="38">
        <v>0.37499999999999994</v>
      </c>
      <c r="P3622" s="82" t="s">
        <v>234</v>
      </c>
      <c r="Q3622" s="43">
        <v>44804</v>
      </c>
      <c r="R3622" s="35">
        <v>0</v>
      </c>
      <c r="S3622" s="35">
        <v>0</v>
      </c>
      <c r="T3622" s="10" t="str">
        <f t="shared" si="581"/>
        <v>Sem - 36</v>
      </c>
      <c r="U3622" s="10" t="str">
        <f t="shared" si="582"/>
        <v>Septembre</v>
      </c>
      <c r="V3622" s="36" t="s">
        <v>231</v>
      </c>
      <c r="W3622" s="34"/>
      <c r="X3622" s="91">
        <f t="shared" si="583"/>
        <v>0</v>
      </c>
      <c r="Y3622" s="92" t="str">
        <f>VLOOKUP('CM-CIC'!B3553,Annuaire_roster!B:F,4,0)</f>
        <v>OUAQERROUCH Nour-El Houda</v>
      </c>
      <c r="Z3622" s="37" t="s">
        <v>80</v>
      </c>
      <c r="AA3622" s="60" t="s">
        <v>80</v>
      </c>
      <c r="AB3622" s="35" t="s">
        <v>63</v>
      </c>
      <c r="AC3622" s="35" t="s">
        <v>63</v>
      </c>
      <c r="AD3622" s="35" t="s">
        <v>63</v>
      </c>
      <c r="AE3622" s="44" t="s">
        <v>63</v>
      </c>
      <c r="AF3622" s="61"/>
      <c r="AG3622" s="45"/>
    </row>
    <row r="3623" spans="1:33" x14ac:dyDescent="0.2">
      <c r="A3623" s="59" t="str">
        <f>+VLOOKUP(B3623,Annuaire_roster!B:G,5,0)</f>
        <v>01614</v>
      </c>
      <c r="B3623" s="78" t="s">
        <v>284</v>
      </c>
      <c r="C3623" s="65">
        <v>0.375</v>
      </c>
      <c r="D3623" s="65">
        <v>0.375</v>
      </c>
      <c r="E3623" s="66">
        <v>0.79166666666666663</v>
      </c>
      <c r="F3623" s="66">
        <v>0.79166666666666663</v>
      </c>
      <c r="G3623" s="49"/>
      <c r="H3623" s="48"/>
      <c r="I3623" s="124" t="s">
        <v>63</v>
      </c>
      <c r="J3623" s="48"/>
      <c r="K3623" s="58">
        <v>0</v>
      </c>
      <c r="L3623" s="48">
        <v>0</v>
      </c>
      <c r="M3623" s="70">
        <v>0</v>
      </c>
      <c r="N3623" s="34">
        <v>0.37499999999999994</v>
      </c>
      <c r="O3623" s="38">
        <v>0.37499999999999994</v>
      </c>
      <c r="P3623" s="82" t="s">
        <v>234</v>
      </c>
      <c r="Q3623" s="43">
        <v>44804</v>
      </c>
      <c r="R3623" s="35">
        <v>0</v>
      </c>
      <c r="S3623" s="35">
        <v>0</v>
      </c>
      <c r="T3623" s="10" t="str">
        <f t="shared" si="581"/>
        <v>Sem - 36</v>
      </c>
      <c r="U3623" s="10" t="str">
        <f t="shared" si="582"/>
        <v>Septembre</v>
      </c>
      <c r="V3623" s="36" t="s">
        <v>231</v>
      </c>
      <c r="W3623" s="34"/>
      <c r="X3623" s="91">
        <f t="shared" si="583"/>
        <v>0</v>
      </c>
      <c r="Y3623" s="92" t="str">
        <f>VLOOKUP('CM-CIC'!B3554,Annuaire_roster!B:F,4,0)</f>
        <v>HAOUACH Ikram</v>
      </c>
      <c r="Z3623" s="37" t="s">
        <v>80</v>
      </c>
      <c r="AA3623" s="60" t="s">
        <v>80</v>
      </c>
      <c r="AB3623" s="35" t="s">
        <v>63</v>
      </c>
      <c r="AC3623" s="35" t="s">
        <v>63</v>
      </c>
      <c r="AD3623" s="35" t="s">
        <v>63</v>
      </c>
      <c r="AE3623" s="44" t="s">
        <v>63</v>
      </c>
      <c r="AF3623" s="61"/>
      <c r="AG3623" s="45"/>
    </row>
    <row r="3624" spans="1:33" x14ac:dyDescent="0.2">
      <c r="A3624" s="59" t="str">
        <f>+VLOOKUP(B3624,Annuaire_roster!B:G,5,0)</f>
        <v>01645</v>
      </c>
      <c r="B3624" s="78" t="s">
        <v>285</v>
      </c>
      <c r="C3624" s="65">
        <v>0.375</v>
      </c>
      <c r="D3624" s="65">
        <v>0.375</v>
      </c>
      <c r="E3624" s="66">
        <v>0.79166666666666663</v>
      </c>
      <c r="F3624" s="66">
        <v>0.79166666666666663</v>
      </c>
      <c r="G3624" s="49"/>
      <c r="H3624" s="48"/>
      <c r="I3624" s="124" t="s">
        <v>63</v>
      </c>
      <c r="J3624" s="48"/>
      <c r="K3624" s="58">
        <v>0</v>
      </c>
      <c r="L3624" s="48">
        <v>0</v>
      </c>
      <c r="M3624" s="70">
        <v>0</v>
      </c>
      <c r="N3624" s="34">
        <v>0.37499999999999994</v>
      </c>
      <c r="O3624" s="38">
        <v>0.37499999999999994</v>
      </c>
      <c r="P3624" s="82" t="s">
        <v>234</v>
      </c>
      <c r="Q3624" s="43">
        <v>44804</v>
      </c>
      <c r="R3624" s="35">
        <v>0</v>
      </c>
      <c r="S3624" s="35">
        <v>0</v>
      </c>
      <c r="T3624" s="10" t="str">
        <f t="shared" si="581"/>
        <v>Sem - 36</v>
      </c>
      <c r="U3624" s="10" t="str">
        <f t="shared" si="582"/>
        <v>Septembre</v>
      </c>
      <c r="V3624" s="36" t="s">
        <v>231</v>
      </c>
      <c r="W3624" s="34"/>
      <c r="X3624" s="91">
        <f t="shared" si="583"/>
        <v>0</v>
      </c>
      <c r="Y3624" s="92" t="str">
        <f>VLOOKUP('CM-CIC'!B3555,Annuaire_roster!B:F,4,0)</f>
        <v>OUAQERROUCH Nour-El Houda</v>
      </c>
      <c r="Z3624" s="37" t="s">
        <v>80</v>
      </c>
      <c r="AA3624" s="60" t="s">
        <v>80</v>
      </c>
      <c r="AB3624" s="35" t="s">
        <v>63</v>
      </c>
      <c r="AC3624" s="35" t="s">
        <v>63</v>
      </c>
      <c r="AD3624" s="35" t="s">
        <v>63</v>
      </c>
      <c r="AE3624" s="44" t="s">
        <v>63</v>
      </c>
      <c r="AF3624" s="61"/>
      <c r="AG3624" s="45"/>
    </row>
    <row r="3625" spans="1:33" x14ac:dyDescent="0.2">
      <c r="A3625" s="59" t="str">
        <f>+VLOOKUP(B3625,Annuaire_roster!B:G,5,0)</f>
        <v>01654</v>
      </c>
      <c r="B3625" s="78" t="s">
        <v>286</v>
      </c>
      <c r="C3625" s="65">
        <v>0.375</v>
      </c>
      <c r="D3625" s="65">
        <v>0.375</v>
      </c>
      <c r="E3625" s="66">
        <v>0.79166666666666663</v>
      </c>
      <c r="F3625" s="66">
        <v>0.79166666666666663</v>
      </c>
      <c r="G3625" s="49"/>
      <c r="H3625" s="48"/>
      <c r="I3625" s="124" t="s">
        <v>63</v>
      </c>
      <c r="J3625" s="48"/>
      <c r="K3625" s="58">
        <v>0</v>
      </c>
      <c r="L3625" s="48">
        <v>0</v>
      </c>
      <c r="M3625" s="70">
        <v>0</v>
      </c>
      <c r="N3625" s="34">
        <v>0.37499999999999994</v>
      </c>
      <c r="O3625" s="38">
        <v>0.37499999999999994</v>
      </c>
      <c r="P3625" s="82" t="s">
        <v>234</v>
      </c>
      <c r="Q3625" s="43">
        <v>44804</v>
      </c>
      <c r="R3625" s="35">
        <v>0</v>
      </c>
      <c r="S3625" s="35">
        <v>0</v>
      </c>
      <c r="T3625" s="10" t="str">
        <f t="shared" si="581"/>
        <v>Sem - 36</v>
      </c>
      <c r="U3625" s="10" t="str">
        <f t="shared" si="582"/>
        <v>Septembre</v>
      </c>
      <c r="V3625" s="36" t="s">
        <v>231</v>
      </c>
      <c r="W3625" s="34"/>
      <c r="X3625" s="91">
        <f t="shared" si="583"/>
        <v>0</v>
      </c>
      <c r="Y3625" s="92" t="str">
        <f>VLOOKUP('CM-CIC'!B3556,Annuaire_roster!B:F,4,0)</f>
        <v>HAOUACH Ikram</v>
      </c>
      <c r="Z3625" s="37" t="s">
        <v>80</v>
      </c>
      <c r="AA3625" s="60" t="s">
        <v>80</v>
      </c>
      <c r="AB3625" s="35" t="s">
        <v>63</v>
      </c>
      <c r="AC3625" s="35" t="s">
        <v>63</v>
      </c>
      <c r="AD3625" s="35" t="s">
        <v>63</v>
      </c>
      <c r="AE3625" s="44" t="s">
        <v>63</v>
      </c>
      <c r="AF3625" s="61"/>
      <c r="AG3625" s="45"/>
    </row>
    <row r="3626" spans="1:33" x14ac:dyDescent="0.2">
      <c r="A3626" s="59" t="str">
        <f>+VLOOKUP(B3626,Annuaire_roster!B:G,5,0)</f>
        <v>01666</v>
      </c>
      <c r="B3626" s="78" t="s">
        <v>287</v>
      </c>
      <c r="C3626" s="65">
        <v>0.375</v>
      </c>
      <c r="D3626" s="65">
        <v>0.375</v>
      </c>
      <c r="E3626" s="66">
        <v>0.79166666666666663</v>
      </c>
      <c r="F3626" s="66">
        <v>0.79166666666666663</v>
      </c>
      <c r="G3626" s="49"/>
      <c r="H3626" s="48"/>
      <c r="I3626" s="124" t="s">
        <v>63</v>
      </c>
      <c r="J3626" s="48"/>
      <c r="K3626" s="58">
        <v>0</v>
      </c>
      <c r="L3626" s="48">
        <v>0</v>
      </c>
      <c r="M3626" s="70">
        <v>0</v>
      </c>
      <c r="N3626" s="34">
        <v>0.37499999999999994</v>
      </c>
      <c r="O3626" s="38">
        <v>0.37499999999999994</v>
      </c>
      <c r="P3626" s="82" t="s">
        <v>234</v>
      </c>
      <c r="Q3626" s="43">
        <v>44804</v>
      </c>
      <c r="R3626" s="35">
        <v>0</v>
      </c>
      <c r="S3626" s="35">
        <v>0</v>
      </c>
      <c r="T3626" s="10" t="str">
        <f t="shared" si="581"/>
        <v>Sem - 36</v>
      </c>
      <c r="U3626" s="10" t="str">
        <f t="shared" si="582"/>
        <v>Septembre</v>
      </c>
      <c r="V3626" s="36" t="s">
        <v>231</v>
      </c>
      <c r="W3626" s="34"/>
      <c r="X3626" s="91">
        <f t="shared" si="583"/>
        <v>0</v>
      </c>
      <c r="Y3626" s="92" t="str">
        <f>VLOOKUP('CM-CIC'!B3557,Annuaire_roster!B:F,4,0)</f>
        <v>IHASSANE Ikram</v>
      </c>
      <c r="Z3626" s="37" t="s">
        <v>80</v>
      </c>
      <c r="AA3626" s="60" t="s">
        <v>80</v>
      </c>
      <c r="AB3626" s="35" t="s">
        <v>63</v>
      </c>
      <c r="AC3626" s="35" t="s">
        <v>63</v>
      </c>
      <c r="AD3626" s="35" t="s">
        <v>63</v>
      </c>
      <c r="AE3626" s="44" t="s">
        <v>63</v>
      </c>
      <c r="AF3626" s="61"/>
      <c r="AG3626" s="45"/>
    </row>
    <row r="3627" spans="1:33" x14ac:dyDescent="0.2">
      <c r="A3627" s="59" t="str">
        <f>+VLOOKUP(B3627,Annuaire_roster!B:G,5,0)</f>
        <v>01651</v>
      </c>
      <c r="B3627" s="78" t="s">
        <v>288</v>
      </c>
      <c r="C3627" s="65">
        <v>0.375</v>
      </c>
      <c r="D3627" s="65">
        <v>0.375</v>
      </c>
      <c r="E3627" s="66">
        <v>0.79166666666666663</v>
      </c>
      <c r="F3627" s="66">
        <v>0.79166666666666663</v>
      </c>
      <c r="G3627" s="49"/>
      <c r="H3627" s="48"/>
      <c r="I3627" s="124" t="s">
        <v>63</v>
      </c>
      <c r="J3627" s="48"/>
      <c r="K3627" s="58">
        <v>0</v>
      </c>
      <c r="L3627" s="48">
        <v>0</v>
      </c>
      <c r="M3627" s="70">
        <v>0</v>
      </c>
      <c r="N3627" s="34">
        <v>0.37499999999999994</v>
      </c>
      <c r="O3627" s="38">
        <v>0.37499999999999994</v>
      </c>
      <c r="P3627" s="82" t="s">
        <v>234</v>
      </c>
      <c r="Q3627" s="43">
        <v>44804</v>
      </c>
      <c r="R3627" s="35">
        <v>0</v>
      </c>
      <c r="S3627" s="35">
        <v>0</v>
      </c>
      <c r="T3627" s="10" t="str">
        <f t="shared" si="581"/>
        <v>Sem - 36</v>
      </c>
      <c r="U3627" s="10" t="str">
        <f t="shared" si="582"/>
        <v>Septembre</v>
      </c>
      <c r="V3627" s="36" t="s">
        <v>231</v>
      </c>
      <c r="W3627" s="34"/>
      <c r="X3627" s="91">
        <f t="shared" si="583"/>
        <v>0</v>
      </c>
      <c r="Y3627" s="92" t="str">
        <f>VLOOKUP('CM-CIC'!B3558,Annuaire_roster!B:F,4,0)</f>
        <v>KINANA Widad</v>
      </c>
      <c r="Z3627" s="37" t="s">
        <v>80</v>
      </c>
      <c r="AA3627" s="60" t="s">
        <v>80</v>
      </c>
      <c r="AB3627" s="35" t="s">
        <v>63</v>
      </c>
      <c r="AC3627" s="35" t="s">
        <v>63</v>
      </c>
      <c r="AD3627" s="35" t="s">
        <v>63</v>
      </c>
      <c r="AE3627" s="44" t="s">
        <v>63</v>
      </c>
      <c r="AF3627" s="61"/>
      <c r="AG3627" s="45"/>
    </row>
    <row r="3628" spans="1:33" x14ac:dyDescent="0.2">
      <c r="A3628" s="59" t="str">
        <f>+VLOOKUP(B3628,Annuaire_roster!B:G,5,0)</f>
        <v>01652</v>
      </c>
      <c r="B3628" s="78" t="s">
        <v>289</v>
      </c>
      <c r="C3628" s="65">
        <v>0.375</v>
      </c>
      <c r="D3628" s="65">
        <v>0.375</v>
      </c>
      <c r="E3628" s="66">
        <v>0.79166666666666663</v>
      </c>
      <c r="F3628" s="66">
        <v>0.79166666666666663</v>
      </c>
      <c r="G3628" s="49"/>
      <c r="H3628" s="48"/>
      <c r="I3628" s="124" t="s">
        <v>63</v>
      </c>
      <c r="J3628" s="48"/>
      <c r="K3628" s="58">
        <v>0</v>
      </c>
      <c r="L3628" s="48">
        <v>0</v>
      </c>
      <c r="M3628" s="70">
        <v>0</v>
      </c>
      <c r="N3628" s="34">
        <v>0.37499999999999994</v>
      </c>
      <c r="O3628" s="38">
        <v>0.37499999999999994</v>
      </c>
      <c r="P3628" s="82" t="s">
        <v>234</v>
      </c>
      <c r="Q3628" s="43">
        <v>44804</v>
      </c>
      <c r="R3628" s="35">
        <v>0</v>
      </c>
      <c r="S3628" s="35">
        <v>0</v>
      </c>
      <c r="T3628" s="10" t="str">
        <f t="shared" si="581"/>
        <v>Sem - 36</v>
      </c>
      <c r="U3628" s="10" t="str">
        <f t="shared" si="582"/>
        <v>Septembre</v>
      </c>
      <c r="V3628" s="36" t="s">
        <v>231</v>
      </c>
      <c r="W3628" s="34"/>
      <c r="X3628" s="91">
        <f t="shared" si="583"/>
        <v>0</v>
      </c>
      <c r="Y3628" s="92" t="str">
        <f>VLOOKUP('CM-CIC'!B3559,Annuaire_roster!B:F,4,0)</f>
        <v>KINANA Widad</v>
      </c>
      <c r="Z3628" s="37" t="s">
        <v>80</v>
      </c>
      <c r="AA3628" s="60" t="s">
        <v>80</v>
      </c>
      <c r="AB3628" s="35" t="s">
        <v>63</v>
      </c>
      <c r="AC3628" s="35" t="s">
        <v>63</v>
      </c>
      <c r="AD3628" s="35" t="s">
        <v>63</v>
      </c>
      <c r="AE3628" s="44" t="s">
        <v>63</v>
      </c>
      <c r="AF3628" s="61"/>
      <c r="AG3628" s="45"/>
    </row>
    <row r="3629" spans="1:33" x14ac:dyDescent="0.2">
      <c r="A3629" s="59" t="str">
        <f>+VLOOKUP(B3629,Annuaire_roster!B:G,5,0)</f>
        <v>01653</v>
      </c>
      <c r="B3629" s="78" t="s">
        <v>290</v>
      </c>
      <c r="C3629" s="65">
        <v>0.375</v>
      </c>
      <c r="D3629" s="65">
        <v>0.375</v>
      </c>
      <c r="E3629" s="66">
        <v>0.79166666666666663</v>
      </c>
      <c r="F3629" s="66">
        <v>0.79166666666666663</v>
      </c>
      <c r="G3629" s="49"/>
      <c r="H3629" s="48"/>
      <c r="I3629" s="124" t="s">
        <v>63</v>
      </c>
      <c r="J3629" s="48"/>
      <c r="K3629" s="58">
        <v>0</v>
      </c>
      <c r="L3629" s="48">
        <v>0</v>
      </c>
      <c r="M3629" s="70">
        <v>0</v>
      </c>
      <c r="N3629" s="34">
        <v>0.37499999999999994</v>
      </c>
      <c r="O3629" s="38">
        <v>0.37499999999999994</v>
      </c>
      <c r="P3629" s="82" t="s">
        <v>234</v>
      </c>
      <c r="Q3629" s="43">
        <v>44804</v>
      </c>
      <c r="R3629" s="35">
        <v>0</v>
      </c>
      <c r="S3629" s="35">
        <v>0</v>
      </c>
      <c r="T3629" s="10" t="str">
        <f t="shared" si="581"/>
        <v>Sem - 36</v>
      </c>
      <c r="U3629" s="10" t="str">
        <f t="shared" si="582"/>
        <v>Septembre</v>
      </c>
      <c r="V3629" s="36" t="s">
        <v>231</v>
      </c>
      <c r="W3629" s="34"/>
      <c r="X3629" s="91">
        <f t="shared" si="583"/>
        <v>0</v>
      </c>
      <c r="Y3629" s="92" t="str">
        <f>VLOOKUP('CM-CIC'!B3560,Annuaire_roster!B:F,4,0)</f>
        <v>KINANA Widad</v>
      </c>
      <c r="Z3629" s="37" t="s">
        <v>80</v>
      </c>
      <c r="AA3629" s="60" t="s">
        <v>80</v>
      </c>
      <c r="AB3629" s="35" t="s">
        <v>63</v>
      </c>
      <c r="AC3629" s="35" t="s">
        <v>63</v>
      </c>
      <c r="AD3629" s="35" t="s">
        <v>63</v>
      </c>
      <c r="AE3629" s="44" t="s">
        <v>63</v>
      </c>
      <c r="AF3629" s="61"/>
      <c r="AG3629" s="45"/>
    </row>
    <row r="3630" spans="1:33" x14ac:dyDescent="0.2">
      <c r="A3630" s="59" t="str">
        <f>+VLOOKUP(B3630,Annuaire_roster!B:G,5,0)</f>
        <v>01649</v>
      </c>
      <c r="B3630" s="78" t="s">
        <v>1670</v>
      </c>
      <c r="C3630" s="65">
        <v>0.375</v>
      </c>
      <c r="D3630" s="65">
        <v>0.375</v>
      </c>
      <c r="E3630" s="66">
        <v>0.79166666666666663</v>
      </c>
      <c r="F3630" s="66">
        <v>0.79166666666666663</v>
      </c>
      <c r="G3630" s="49"/>
      <c r="H3630" s="48"/>
      <c r="I3630" s="124" t="s">
        <v>63</v>
      </c>
      <c r="J3630" s="48"/>
      <c r="K3630" s="58">
        <v>0</v>
      </c>
      <c r="L3630" s="48">
        <v>0</v>
      </c>
      <c r="M3630" s="70">
        <v>0</v>
      </c>
      <c r="N3630" s="34">
        <v>0.37499999999999994</v>
      </c>
      <c r="O3630" s="38">
        <v>0.37499999999999994</v>
      </c>
      <c r="P3630" s="82" t="s">
        <v>234</v>
      </c>
      <c r="Q3630" s="43">
        <v>44804</v>
      </c>
      <c r="R3630" s="35">
        <v>0</v>
      </c>
      <c r="S3630" s="35">
        <v>0</v>
      </c>
      <c r="T3630" s="10" t="str">
        <f t="shared" si="581"/>
        <v>Sem - 36</v>
      </c>
      <c r="U3630" s="10" t="str">
        <f t="shared" si="582"/>
        <v>Septembre</v>
      </c>
      <c r="V3630" s="36" t="s">
        <v>231</v>
      </c>
      <c r="W3630" s="34"/>
      <c r="X3630" s="91">
        <f t="shared" si="583"/>
        <v>0</v>
      </c>
      <c r="Y3630" s="92" t="str">
        <f>VLOOKUP('CM-CIC'!B3561,Annuaire_roster!B:F,4,0)</f>
        <v>KINANA Widad</v>
      </c>
      <c r="Z3630" s="37" t="s">
        <v>80</v>
      </c>
      <c r="AA3630" s="60" t="s">
        <v>80</v>
      </c>
      <c r="AB3630" s="35" t="s">
        <v>63</v>
      </c>
      <c r="AC3630" s="35" t="s">
        <v>63</v>
      </c>
      <c r="AD3630" s="35" t="s">
        <v>63</v>
      </c>
      <c r="AE3630" s="44" t="s">
        <v>63</v>
      </c>
      <c r="AF3630" s="61"/>
      <c r="AG3630" s="45"/>
    </row>
    <row r="3631" spans="1:33" x14ac:dyDescent="0.2">
      <c r="A3631" s="59" t="str">
        <f>+VLOOKUP(B3631,Annuaire_roster!B:G,5,0)</f>
        <v>01650</v>
      </c>
      <c r="B3631" s="78" t="s">
        <v>1671</v>
      </c>
      <c r="C3631" s="65">
        <v>0.375</v>
      </c>
      <c r="D3631" s="65">
        <v>0.375</v>
      </c>
      <c r="E3631" s="66">
        <v>0.79166666666666663</v>
      </c>
      <c r="F3631" s="66">
        <v>0.79166666666666663</v>
      </c>
      <c r="G3631" s="49"/>
      <c r="H3631" s="48"/>
      <c r="I3631" s="124" t="s">
        <v>63</v>
      </c>
      <c r="J3631" s="48"/>
      <c r="K3631" s="58">
        <v>0</v>
      </c>
      <c r="L3631" s="48">
        <v>0</v>
      </c>
      <c r="M3631" s="70">
        <v>0</v>
      </c>
      <c r="N3631" s="34">
        <v>0.37499999999999994</v>
      </c>
      <c r="O3631" s="38">
        <v>0.37499999999999994</v>
      </c>
      <c r="P3631" s="82" t="s">
        <v>234</v>
      </c>
      <c r="Q3631" s="43">
        <v>44804</v>
      </c>
      <c r="R3631" s="35">
        <v>0</v>
      </c>
      <c r="S3631" s="35">
        <v>0</v>
      </c>
      <c r="T3631" s="10" t="str">
        <f t="shared" si="581"/>
        <v>Sem - 36</v>
      </c>
      <c r="U3631" s="10" t="str">
        <f t="shared" si="582"/>
        <v>Septembre</v>
      </c>
      <c r="V3631" s="36" t="s">
        <v>231</v>
      </c>
      <c r="W3631" s="34"/>
      <c r="X3631" s="91">
        <f t="shared" si="583"/>
        <v>0</v>
      </c>
      <c r="Y3631" s="92" t="str">
        <f>VLOOKUP('CM-CIC'!B3562,Annuaire_roster!B:F,4,0)</f>
        <v>KINANA Widad</v>
      </c>
      <c r="Z3631" s="37" t="s">
        <v>80</v>
      </c>
      <c r="AA3631" s="60" t="s">
        <v>80</v>
      </c>
      <c r="AB3631" s="35" t="s">
        <v>63</v>
      </c>
      <c r="AC3631" s="35" t="s">
        <v>63</v>
      </c>
      <c r="AD3631" s="35" t="s">
        <v>63</v>
      </c>
      <c r="AE3631" s="44" t="s">
        <v>63</v>
      </c>
      <c r="AF3631" s="61"/>
      <c r="AG3631" s="45"/>
    </row>
    <row r="3632" spans="1:33" x14ac:dyDescent="0.2">
      <c r="A3632" s="59" t="str">
        <f>+VLOOKUP(B3632,Annuaire_roster!B:G,5,0)</f>
        <v>01646</v>
      </c>
      <c r="B3632" s="78" t="s">
        <v>291</v>
      </c>
      <c r="C3632" s="65">
        <v>0.375</v>
      </c>
      <c r="D3632" s="65">
        <v>0.375</v>
      </c>
      <c r="E3632" s="66">
        <v>0.79166666666666663</v>
      </c>
      <c r="F3632" s="66">
        <v>0.79166666666666663</v>
      </c>
      <c r="G3632" s="49"/>
      <c r="H3632" s="48"/>
      <c r="I3632" s="124" t="s">
        <v>63</v>
      </c>
      <c r="J3632" s="48"/>
      <c r="K3632" s="58">
        <v>0</v>
      </c>
      <c r="L3632" s="48">
        <v>0</v>
      </c>
      <c r="M3632" s="70">
        <v>0</v>
      </c>
      <c r="N3632" s="34">
        <v>0.37499999999999994</v>
      </c>
      <c r="O3632" s="38">
        <v>0.37499999999999994</v>
      </c>
      <c r="P3632" s="82" t="s">
        <v>234</v>
      </c>
      <c r="Q3632" s="43">
        <v>44804</v>
      </c>
      <c r="R3632" s="35">
        <v>0</v>
      </c>
      <c r="S3632" s="35">
        <v>0</v>
      </c>
      <c r="T3632" s="10" t="str">
        <f t="shared" si="581"/>
        <v>Sem - 36</v>
      </c>
      <c r="U3632" s="10" t="str">
        <f t="shared" si="582"/>
        <v>Septembre</v>
      </c>
      <c r="V3632" s="36" t="s">
        <v>231</v>
      </c>
      <c r="W3632" s="34"/>
      <c r="X3632" s="91">
        <f t="shared" si="583"/>
        <v>0</v>
      </c>
      <c r="Y3632" s="92" t="str">
        <f>VLOOKUP('CM-CIC'!B3563,Annuaire_roster!B:F,4,0)</f>
        <v>KINANA Widad</v>
      </c>
      <c r="Z3632" s="37" t="s">
        <v>80</v>
      </c>
      <c r="AA3632" s="60" t="s">
        <v>80</v>
      </c>
      <c r="AB3632" s="35" t="s">
        <v>63</v>
      </c>
      <c r="AC3632" s="35" t="s">
        <v>63</v>
      </c>
      <c r="AD3632" s="35" t="s">
        <v>63</v>
      </c>
      <c r="AE3632" s="44" t="s">
        <v>63</v>
      </c>
      <c r="AF3632" s="61"/>
      <c r="AG3632" s="45"/>
    </row>
    <row r="3633" spans="1:33" x14ac:dyDescent="0.2">
      <c r="A3633" s="59" t="str">
        <f>+VLOOKUP(B3633,Annuaire_roster!B:G,5,0)</f>
        <v>01647</v>
      </c>
      <c r="B3633" s="78" t="s">
        <v>292</v>
      </c>
      <c r="C3633" s="65">
        <v>0.375</v>
      </c>
      <c r="D3633" s="65">
        <v>0.375</v>
      </c>
      <c r="E3633" s="66">
        <v>0.79166666666666663</v>
      </c>
      <c r="F3633" s="66">
        <v>0.79166666666666663</v>
      </c>
      <c r="G3633" s="49"/>
      <c r="H3633" s="48"/>
      <c r="I3633" s="124" t="s">
        <v>63</v>
      </c>
      <c r="J3633" s="48"/>
      <c r="K3633" s="58">
        <v>0</v>
      </c>
      <c r="L3633" s="48">
        <v>0</v>
      </c>
      <c r="M3633" s="70">
        <v>0</v>
      </c>
      <c r="N3633" s="34">
        <v>0.37499999999999994</v>
      </c>
      <c r="O3633" s="38">
        <v>0.37499999999999994</v>
      </c>
      <c r="P3633" s="82" t="s">
        <v>234</v>
      </c>
      <c r="Q3633" s="43">
        <v>44804</v>
      </c>
      <c r="R3633" s="35">
        <v>0</v>
      </c>
      <c r="S3633" s="35">
        <v>0</v>
      </c>
      <c r="T3633" s="10" t="str">
        <f t="shared" si="581"/>
        <v>Sem - 36</v>
      </c>
      <c r="U3633" s="10" t="str">
        <f t="shared" si="582"/>
        <v>Septembre</v>
      </c>
      <c r="V3633" s="36" t="s">
        <v>231</v>
      </c>
      <c r="W3633" s="34"/>
      <c r="X3633" s="91">
        <f t="shared" si="583"/>
        <v>0</v>
      </c>
      <c r="Y3633" s="92" t="str">
        <f>VLOOKUP('CM-CIC'!B3564,Annuaire_roster!B:F,4,0)</f>
        <v>KINANA Widad</v>
      </c>
      <c r="Z3633" s="37" t="s">
        <v>80</v>
      </c>
      <c r="AA3633" s="60" t="s">
        <v>80</v>
      </c>
      <c r="AB3633" s="35" t="s">
        <v>63</v>
      </c>
      <c r="AC3633" s="35" t="s">
        <v>63</v>
      </c>
      <c r="AD3633" s="35" t="s">
        <v>63</v>
      </c>
      <c r="AE3633" s="44" t="s">
        <v>63</v>
      </c>
      <c r="AF3633" s="61"/>
      <c r="AG3633" s="45"/>
    </row>
    <row r="3634" spans="1:33" x14ac:dyDescent="0.2">
      <c r="A3634" s="59" t="str">
        <f>+VLOOKUP(B3634,Annuaire_roster!B:G,5,0)</f>
        <v>01566</v>
      </c>
      <c r="B3634" s="78" t="s">
        <v>233</v>
      </c>
      <c r="C3634" s="65">
        <v>0.375</v>
      </c>
      <c r="D3634" s="65">
        <v>0.375</v>
      </c>
      <c r="E3634" s="66">
        <v>0.79166666666666663</v>
      </c>
      <c r="F3634" s="66">
        <v>0.79166666666666663</v>
      </c>
      <c r="G3634" s="49"/>
      <c r="H3634" s="48"/>
      <c r="I3634" s="124" t="s">
        <v>63</v>
      </c>
      <c r="J3634" s="48"/>
      <c r="K3634" s="58">
        <v>0</v>
      </c>
      <c r="L3634" s="48">
        <v>0</v>
      </c>
      <c r="M3634" s="70">
        <v>0</v>
      </c>
      <c r="N3634" s="34">
        <v>0.37499999999999994</v>
      </c>
      <c r="O3634" s="38">
        <v>0.37499999999999994</v>
      </c>
      <c r="P3634" s="82" t="s">
        <v>234</v>
      </c>
      <c r="Q3634" s="43">
        <v>44805</v>
      </c>
      <c r="R3634" s="35">
        <v>0</v>
      </c>
      <c r="S3634" s="35">
        <v>0</v>
      </c>
      <c r="T3634" s="10" t="str">
        <f t="shared" si="581"/>
        <v>Sem - 36</v>
      </c>
      <c r="U3634" s="10" t="str">
        <f t="shared" si="582"/>
        <v>Septembre</v>
      </c>
      <c r="V3634" s="36" t="s">
        <v>231</v>
      </c>
      <c r="W3634" s="34"/>
      <c r="X3634" s="91">
        <f t="shared" si="583"/>
        <v>0</v>
      </c>
      <c r="Y3634" s="92" t="str">
        <f>VLOOKUP('CM-CIC'!B3565,Annuaire_roster!B:F,4,0)</f>
        <v>KINANA Widad</v>
      </c>
      <c r="Z3634" s="37" t="s">
        <v>80</v>
      </c>
      <c r="AA3634" s="60" t="s">
        <v>80</v>
      </c>
      <c r="AB3634" s="35" t="s">
        <v>63</v>
      </c>
      <c r="AC3634" s="35" t="s">
        <v>63</v>
      </c>
      <c r="AD3634" s="35" t="s">
        <v>63</v>
      </c>
      <c r="AE3634" s="44" t="s">
        <v>63</v>
      </c>
      <c r="AF3634" s="61"/>
      <c r="AG3634" s="45"/>
    </row>
    <row r="3635" spans="1:33" x14ac:dyDescent="0.2">
      <c r="A3635" s="59" t="str">
        <f>+VLOOKUP(B3635,Annuaire_roster!B:G,5,0)</f>
        <v>01572</v>
      </c>
      <c r="B3635" s="78" t="s">
        <v>235</v>
      </c>
      <c r="C3635" s="65">
        <v>0.375</v>
      </c>
      <c r="D3635" s="65">
        <v>0.375</v>
      </c>
      <c r="E3635" s="66">
        <v>0.79166666666666663</v>
      </c>
      <c r="F3635" s="66">
        <v>0.79166666666666663</v>
      </c>
      <c r="G3635" s="49"/>
      <c r="H3635" s="48"/>
      <c r="I3635" s="124" t="s">
        <v>63</v>
      </c>
      <c r="J3635" s="48"/>
      <c r="K3635" s="58">
        <v>0</v>
      </c>
      <c r="L3635" s="48">
        <v>0</v>
      </c>
      <c r="M3635" s="70">
        <v>0</v>
      </c>
      <c r="N3635" s="34">
        <v>0.37499999999999994</v>
      </c>
      <c r="O3635" s="38">
        <v>0.37499999999999994</v>
      </c>
      <c r="P3635" s="82" t="s">
        <v>234</v>
      </c>
      <c r="Q3635" s="43">
        <v>44805</v>
      </c>
      <c r="R3635" s="35">
        <v>0</v>
      </c>
      <c r="S3635" s="35">
        <v>0</v>
      </c>
      <c r="T3635" s="10" t="str">
        <f t="shared" si="581"/>
        <v>Sem - 36</v>
      </c>
      <c r="U3635" s="10" t="str">
        <f t="shared" si="582"/>
        <v>Septembre</v>
      </c>
      <c r="V3635" s="36" t="s">
        <v>231</v>
      </c>
      <c r="W3635" s="34"/>
      <c r="X3635" s="91">
        <f t="shared" si="583"/>
        <v>0</v>
      </c>
      <c r="Y3635" s="92" t="str">
        <f>VLOOKUP('CM-CIC'!B3566,Annuaire_roster!B:F,4,0)</f>
        <v>KINANA Widad</v>
      </c>
      <c r="Z3635" s="37" t="s">
        <v>80</v>
      </c>
      <c r="AA3635" s="60" t="s">
        <v>80</v>
      </c>
      <c r="AB3635" s="35" t="s">
        <v>63</v>
      </c>
      <c r="AC3635" s="35" t="s">
        <v>63</v>
      </c>
      <c r="AD3635" s="35" t="s">
        <v>63</v>
      </c>
      <c r="AE3635" s="44" t="s">
        <v>63</v>
      </c>
      <c r="AF3635" s="61"/>
      <c r="AG3635" s="45"/>
    </row>
    <row r="3636" spans="1:33" x14ac:dyDescent="0.2">
      <c r="A3636" s="59" t="str">
        <f>+VLOOKUP(B3636,Annuaire_roster!B:G,5,0)</f>
        <v>01575</v>
      </c>
      <c r="B3636" s="78" t="s">
        <v>191</v>
      </c>
      <c r="C3636" s="65">
        <v>0.375</v>
      </c>
      <c r="D3636" s="65">
        <v>0.375</v>
      </c>
      <c r="E3636" s="66">
        <v>0.79166666666666663</v>
      </c>
      <c r="F3636" s="66">
        <v>0.79166666666666663</v>
      </c>
      <c r="G3636" s="49"/>
      <c r="H3636" s="48"/>
      <c r="I3636" s="124" t="s">
        <v>63</v>
      </c>
      <c r="J3636" s="48"/>
      <c r="K3636" s="58">
        <v>0</v>
      </c>
      <c r="L3636" s="48">
        <v>0</v>
      </c>
      <c r="M3636" s="70">
        <v>0</v>
      </c>
      <c r="N3636" s="34">
        <v>0.37499999999999994</v>
      </c>
      <c r="O3636" s="38">
        <v>0.37499999999999994</v>
      </c>
      <c r="P3636" s="82" t="s">
        <v>234</v>
      </c>
      <c r="Q3636" s="43">
        <v>44805</v>
      </c>
      <c r="R3636" s="35">
        <v>0</v>
      </c>
      <c r="S3636" s="35">
        <v>0</v>
      </c>
      <c r="T3636" s="10" t="str">
        <f t="shared" si="581"/>
        <v>Sem - 36</v>
      </c>
      <c r="U3636" s="10" t="str">
        <f t="shared" si="582"/>
        <v>Septembre</v>
      </c>
      <c r="V3636" s="36" t="s">
        <v>231</v>
      </c>
      <c r="W3636" s="34"/>
      <c r="X3636" s="91">
        <f t="shared" si="583"/>
        <v>0</v>
      </c>
      <c r="Y3636" s="92" t="str">
        <f>VLOOKUP('CM-CIC'!B3567,Annuaire_roster!B:F,4,0)</f>
        <v>KINANA Widad</v>
      </c>
      <c r="Z3636" s="37" t="s">
        <v>80</v>
      </c>
      <c r="AA3636" s="60" t="s">
        <v>80</v>
      </c>
      <c r="AB3636" s="35" t="s">
        <v>63</v>
      </c>
      <c r="AC3636" s="35" t="s">
        <v>63</v>
      </c>
      <c r="AD3636" s="35" t="s">
        <v>63</v>
      </c>
      <c r="AE3636" s="44" t="s">
        <v>63</v>
      </c>
      <c r="AF3636" s="61"/>
      <c r="AG3636" s="45"/>
    </row>
    <row r="3637" spans="1:33" x14ac:dyDescent="0.2">
      <c r="A3637" s="59" t="str">
        <f>+VLOOKUP(B3637,Annuaire_roster!B:G,5,0)</f>
        <v>01575</v>
      </c>
      <c r="B3637" s="78" t="s">
        <v>236</v>
      </c>
      <c r="C3637" s="65">
        <v>0.375</v>
      </c>
      <c r="D3637" s="65">
        <v>0.375</v>
      </c>
      <c r="E3637" s="66">
        <v>0.79166666666666663</v>
      </c>
      <c r="F3637" s="66">
        <v>0.79166666666666663</v>
      </c>
      <c r="G3637" s="49"/>
      <c r="H3637" s="48"/>
      <c r="I3637" s="124" t="s">
        <v>63</v>
      </c>
      <c r="J3637" s="48"/>
      <c r="K3637" s="58">
        <v>0</v>
      </c>
      <c r="L3637" s="48">
        <v>0</v>
      </c>
      <c r="M3637" s="70">
        <v>0</v>
      </c>
      <c r="N3637" s="34">
        <v>0.37499999999999994</v>
      </c>
      <c r="O3637" s="38">
        <v>0.37499999999999994</v>
      </c>
      <c r="P3637" s="82" t="s">
        <v>234</v>
      </c>
      <c r="Q3637" s="43">
        <v>44805</v>
      </c>
      <c r="R3637" s="35">
        <v>0</v>
      </c>
      <c r="S3637" s="35">
        <v>0</v>
      </c>
      <c r="T3637" s="10" t="str">
        <f t="shared" si="581"/>
        <v>Sem - 36</v>
      </c>
      <c r="U3637" s="10" t="str">
        <f t="shared" si="582"/>
        <v>Septembre</v>
      </c>
      <c r="V3637" s="36" t="s">
        <v>231</v>
      </c>
      <c r="W3637" s="34"/>
      <c r="X3637" s="91">
        <f t="shared" si="583"/>
        <v>0</v>
      </c>
      <c r="Y3637" s="92" t="str">
        <f>VLOOKUP('CM-CIC'!B3568,Annuaire_roster!B:F,4,0)</f>
        <v>KINANA Widad</v>
      </c>
      <c r="Z3637" s="37" t="s">
        <v>80</v>
      </c>
      <c r="AA3637" s="60" t="s">
        <v>80</v>
      </c>
      <c r="AB3637" s="35" t="s">
        <v>63</v>
      </c>
      <c r="AC3637" s="35" t="s">
        <v>63</v>
      </c>
      <c r="AD3637" s="35" t="s">
        <v>63</v>
      </c>
      <c r="AE3637" s="44" t="s">
        <v>63</v>
      </c>
      <c r="AF3637" s="61"/>
      <c r="AG3637" s="45"/>
    </row>
    <row r="3638" spans="1:33" x14ac:dyDescent="0.2">
      <c r="A3638" s="59" t="str">
        <f>+VLOOKUP(B3638,Annuaire_roster!B:G,5,0)</f>
        <v>01578</v>
      </c>
      <c r="B3638" s="78" t="s">
        <v>1669</v>
      </c>
      <c r="C3638" s="65">
        <v>0.375</v>
      </c>
      <c r="D3638" s="65">
        <v>0.375</v>
      </c>
      <c r="E3638" s="66">
        <v>0.79166666666666663</v>
      </c>
      <c r="F3638" s="66">
        <v>0.79166666666666663</v>
      </c>
      <c r="G3638" s="49"/>
      <c r="H3638" s="48"/>
      <c r="I3638" s="124" t="s">
        <v>63</v>
      </c>
      <c r="J3638" s="48"/>
      <c r="K3638" s="58">
        <v>0</v>
      </c>
      <c r="L3638" s="48">
        <v>0</v>
      </c>
      <c r="M3638" s="70">
        <v>0</v>
      </c>
      <c r="N3638" s="34">
        <v>0.37499999999999994</v>
      </c>
      <c r="O3638" s="38">
        <v>0.37499999999999994</v>
      </c>
      <c r="P3638" s="82" t="s">
        <v>234</v>
      </c>
      <c r="Q3638" s="43">
        <v>44805</v>
      </c>
      <c r="R3638" s="35">
        <v>0</v>
      </c>
      <c r="S3638" s="35">
        <v>0</v>
      </c>
      <c r="T3638" s="10" t="str">
        <f t="shared" si="581"/>
        <v>Sem - 36</v>
      </c>
      <c r="U3638" s="10" t="str">
        <f t="shared" si="582"/>
        <v>Septembre</v>
      </c>
      <c r="V3638" s="36" t="s">
        <v>231</v>
      </c>
      <c r="W3638" s="34"/>
      <c r="X3638" s="91">
        <f t="shared" si="583"/>
        <v>0</v>
      </c>
      <c r="Y3638" s="92" t="str">
        <f>VLOOKUP('CM-CIC'!B3569,Annuaire_roster!B:F,4,0)</f>
        <v>KINANA Widad</v>
      </c>
      <c r="Z3638" s="37" t="s">
        <v>80</v>
      </c>
      <c r="AA3638" s="60" t="s">
        <v>80</v>
      </c>
      <c r="AB3638" s="35" t="s">
        <v>63</v>
      </c>
      <c r="AC3638" s="35" t="s">
        <v>63</v>
      </c>
      <c r="AD3638" s="35" t="s">
        <v>63</v>
      </c>
      <c r="AE3638" s="44" t="s">
        <v>63</v>
      </c>
      <c r="AF3638" s="61"/>
      <c r="AG3638" s="45"/>
    </row>
    <row r="3639" spans="1:33" x14ac:dyDescent="0.2">
      <c r="A3639" s="59" t="str">
        <f>+VLOOKUP(B3639,Annuaire_roster!B:G,5,0)</f>
        <v>01581</v>
      </c>
      <c r="B3639" s="78" t="s">
        <v>237</v>
      </c>
      <c r="C3639" s="65">
        <v>0.375</v>
      </c>
      <c r="D3639" s="65">
        <v>0.375</v>
      </c>
      <c r="E3639" s="66">
        <v>0.79166666666666663</v>
      </c>
      <c r="F3639" s="66">
        <v>0.79166666666666663</v>
      </c>
      <c r="G3639" s="49"/>
      <c r="H3639" s="48"/>
      <c r="I3639" s="124" t="s">
        <v>63</v>
      </c>
      <c r="J3639" s="48"/>
      <c r="K3639" s="58">
        <v>0</v>
      </c>
      <c r="L3639" s="48">
        <v>0</v>
      </c>
      <c r="M3639" s="70">
        <v>0</v>
      </c>
      <c r="N3639" s="34">
        <v>0.37499999999999994</v>
      </c>
      <c r="O3639" s="38">
        <v>0.37499999999999994</v>
      </c>
      <c r="P3639" s="82" t="s">
        <v>234</v>
      </c>
      <c r="Q3639" s="43">
        <v>44805</v>
      </c>
      <c r="R3639" s="35">
        <v>0</v>
      </c>
      <c r="S3639" s="35">
        <v>0</v>
      </c>
      <c r="T3639" s="10" t="str">
        <f t="shared" si="581"/>
        <v>Sem - 36</v>
      </c>
      <c r="U3639" s="10" t="str">
        <f t="shared" si="582"/>
        <v>Septembre</v>
      </c>
      <c r="V3639" s="36" t="s">
        <v>231</v>
      </c>
      <c r="W3639" s="34"/>
      <c r="X3639" s="91">
        <f t="shared" si="583"/>
        <v>0</v>
      </c>
      <c r="Y3639" s="92" t="str">
        <f>VLOOKUP('CM-CIC'!B3570,Annuaire_roster!B:F,4,0)</f>
        <v>KINANA Widad</v>
      </c>
      <c r="Z3639" s="37" t="s">
        <v>80</v>
      </c>
      <c r="AA3639" s="60" t="s">
        <v>80</v>
      </c>
      <c r="AB3639" s="35" t="s">
        <v>63</v>
      </c>
      <c r="AC3639" s="35" t="s">
        <v>63</v>
      </c>
      <c r="AD3639" s="35" t="s">
        <v>63</v>
      </c>
      <c r="AE3639" s="44" t="s">
        <v>63</v>
      </c>
      <c r="AF3639" s="61"/>
      <c r="AG3639" s="45"/>
    </row>
    <row r="3640" spans="1:33" x14ac:dyDescent="0.2">
      <c r="A3640" s="59" t="str">
        <f>+VLOOKUP(B3640,Annuaire_roster!B:G,5,0)</f>
        <v>01582</v>
      </c>
      <c r="B3640" s="78" t="s">
        <v>238</v>
      </c>
      <c r="C3640" s="65">
        <v>0.375</v>
      </c>
      <c r="D3640" s="65">
        <v>0.375</v>
      </c>
      <c r="E3640" s="66">
        <v>0.79166666666666663</v>
      </c>
      <c r="F3640" s="66">
        <v>0.79166666666666663</v>
      </c>
      <c r="G3640" s="49"/>
      <c r="H3640" s="48"/>
      <c r="I3640" s="124" t="s">
        <v>63</v>
      </c>
      <c r="J3640" s="48"/>
      <c r="K3640" s="58">
        <v>0</v>
      </c>
      <c r="L3640" s="48">
        <v>0</v>
      </c>
      <c r="M3640" s="70">
        <v>0</v>
      </c>
      <c r="N3640" s="34">
        <v>0.37499999999999994</v>
      </c>
      <c r="O3640" s="38">
        <v>0.37499999999999994</v>
      </c>
      <c r="P3640" s="82" t="s">
        <v>234</v>
      </c>
      <c r="Q3640" s="43">
        <v>44805</v>
      </c>
      <c r="R3640" s="35">
        <v>0</v>
      </c>
      <c r="S3640" s="35">
        <v>0</v>
      </c>
      <c r="T3640" s="10" t="str">
        <f t="shared" si="581"/>
        <v>Sem - 36</v>
      </c>
      <c r="U3640" s="10" t="str">
        <f t="shared" si="582"/>
        <v>Septembre</v>
      </c>
      <c r="V3640" s="36" t="s">
        <v>231</v>
      </c>
      <c r="W3640" s="34"/>
      <c r="X3640" s="91">
        <f t="shared" si="583"/>
        <v>0</v>
      </c>
      <c r="Y3640" s="92" t="str">
        <f>VLOOKUP('CM-CIC'!B3571,Annuaire_roster!B:F,4,0)</f>
        <v>KINANA Widad</v>
      </c>
      <c r="Z3640" s="37" t="s">
        <v>80</v>
      </c>
      <c r="AA3640" s="60" t="s">
        <v>80</v>
      </c>
      <c r="AB3640" s="35" t="s">
        <v>63</v>
      </c>
      <c r="AC3640" s="35" t="s">
        <v>63</v>
      </c>
      <c r="AD3640" s="35" t="s">
        <v>63</v>
      </c>
      <c r="AE3640" s="44" t="s">
        <v>63</v>
      </c>
      <c r="AF3640" s="61"/>
      <c r="AG3640" s="45"/>
    </row>
    <row r="3641" spans="1:33" x14ac:dyDescent="0.2">
      <c r="A3641" s="59" t="str">
        <f>+VLOOKUP(B3641,Annuaire_roster!B:G,5,0)</f>
        <v>01586</v>
      </c>
      <c r="B3641" s="78" t="s">
        <v>217</v>
      </c>
      <c r="C3641" s="65">
        <v>0.375</v>
      </c>
      <c r="D3641" s="65">
        <v>0.375</v>
      </c>
      <c r="E3641" s="66">
        <v>0.79166666666666663</v>
      </c>
      <c r="F3641" s="66">
        <v>0.79166666666666663</v>
      </c>
      <c r="G3641" s="49"/>
      <c r="H3641" s="48"/>
      <c r="I3641" s="124" t="s">
        <v>63</v>
      </c>
      <c r="J3641" s="48"/>
      <c r="K3641" s="58">
        <v>0</v>
      </c>
      <c r="L3641" s="48">
        <v>0</v>
      </c>
      <c r="M3641" s="70">
        <v>0</v>
      </c>
      <c r="N3641" s="34">
        <v>0.37499999999999994</v>
      </c>
      <c r="O3641" s="38">
        <v>0.37499999999999994</v>
      </c>
      <c r="P3641" s="82" t="s">
        <v>234</v>
      </c>
      <c r="Q3641" s="43">
        <v>44805</v>
      </c>
      <c r="R3641" s="35">
        <v>0</v>
      </c>
      <c r="S3641" s="35">
        <v>0</v>
      </c>
      <c r="T3641" s="10" t="str">
        <f t="shared" si="581"/>
        <v>Sem - 36</v>
      </c>
      <c r="U3641" s="10" t="str">
        <f t="shared" si="582"/>
        <v>Septembre</v>
      </c>
      <c r="V3641" s="36" t="s">
        <v>231</v>
      </c>
      <c r="W3641" s="34"/>
      <c r="X3641" s="91">
        <f t="shared" si="583"/>
        <v>0</v>
      </c>
      <c r="Y3641" s="92" t="str">
        <f>VLOOKUP('CM-CIC'!B3572,Annuaire_roster!B:F,4,0)</f>
        <v>ABDELLAOUI KHADIJA</v>
      </c>
      <c r="Z3641" s="37" t="s">
        <v>80</v>
      </c>
      <c r="AA3641" s="60" t="s">
        <v>80</v>
      </c>
      <c r="AB3641" s="35" t="s">
        <v>63</v>
      </c>
      <c r="AC3641" s="35" t="s">
        <v>63</v>
      </c>
      <c r="AD3641" s="35" t="s">
        <v>63</v>
      </c>
      <c r="AE3641" s="44" t="s">
        <v>63</v>
      </c>
      <c r="AF3641" s="61"/>
      <c r="AG3641" s="45"/>
    </row>
    <row r="3642" spans="1:33" x14ac:dyDescent="0.2">
      <c r="A3642" s="59" t="str">
        <f>+VLOOKUP(B3642,Annuaire_roster!B:G,5,0)</f>
        <v>01587</v>
      </c>
      <c r="B3642" s="78" t="s">
        <v>218</v>
      </c>
      <c r="C3642" s="65">
        <v>0.375</v>
      </c>
      <c r="D3642" s="65">
        <v>0.375</v>
      </c>
      <c r="E3642" s="66">
        <v>0.79166666666666663</v>
      </c>
      <c r="F3642" s="66">
        <v>0.79166666666666663</v>
      </c>
      <c r="G3642" s="49"/>
      <c r="H3642" s="48"/>
      <c r="I3642" s="124" t="s">
        <v>63</v>
      </c>
      <c r="J3642" s="48"/>
      <c r="K3642" s="58">
        <v>0</v>
      </c>
      <c r="L3642" s="48">
        <v>0</v>
      </c>
      <c r="M3642" s="70">
        <v>0</v>
      </c>
      <c r="N3642" s="34">
        <v>0.37499999999999994</v>
      </c>
      <c r="O3642" s="38">
        <v>0.37499999999999994</v>
      </c>
      <c r="P3642" s="82" t="s">
        <v>234</v>
      </c>
      <c r="Q3642" s="43">
        <v>44805</v>
      </c>
      <c r="R3642" s="35">
        <v>0</v>
      </c>
      <c r="S3642" s="35">
        <v>0</v>
      </c>
      <c r="T3642" s="10" t="str">
        <f t="shared" si="581"/>
        <v>Sem - 36</v>
      </c>
      <c r="U3642" s="10" t="str">
        <f t="shared" si="582"/>
        <v>Septembre</v>
      </c>
      <c r="V3642" s="36" t="s">
        <v>231</v>
      </c>
      <c r="W3642" s="34"/>
      <c r="X3642" s="91">
        <f t="shared" si="583"/>
        <v>0</v>
      </c>
      <c r="Y3642" s="92" t="str">
        <f>VLOOKUP('CM-CIC'!B3573,Annuaire_roster!B:F,4,0)</f>
        <v>ABDELLAOUI KHADIJA</v>
      </c>
      <c r="Z3642" s="37" t="s">
        <v>80</v>
      </c>
      <c r="AA3642" s="60" t="s">
        <v>80</v>
      </c>
      <c r="AB3642" s="35" t="s">
        <v>63</v>
      </c>
      <c r="AC3642" s="35" t="s">
        <v>63</v>
      </c>
      <c r="AD3642" s="35" t="s">
        <v>63</v>
      </c>
      <c r="AE3642" s="44" t="s">
        <v>63</v>
      </c>
      <c r="AF3642" s="61"/>
      <c r="AG3642" s="45"/>
    </row>
    <row r="3643" spans="1:33" x14ac:dyDescent="0.2">
      <c r="A3643" s="59" t="str">
        <f>+VLOOKUP(B3643,Annuaire_roster!B:G,5,0)</f>
        <v>01590</v>
      </c>
      <c r="B3643" s="78" t="s">
        <v>222</v>
      </c>
      <c r="C3643" s="65">
        <v>0.375</v>
      </c>
      <c r="D3643" s="65">
        <v>0.375</v>
      </c>
      <c r="E3643" s="66">
        <v>0.79166666666666663</v>
      </c>
      <c r="F3643" s="66">
        <v>0.79166666666666663</v>
      </c>
      <c r="G3643" s="49"/>
      <c r="H3643" s="48"/>
      <c r="I3643" s="124" t="s">
        <v>63</v>
      </c>
      <c r="J3643" s="48"/>
      <c r="K3643" s="58">
        <v>0</v>
      </c>
      <c r="L3643" s="48">
        <v>0</v>
      </c>
      <c r="M3643" s="70">
        <v>0</v>
      </c>
      <c r="N3643" s="34">
        <v>0.37499999999999994</v>
      </c>
      <c r="O3643" s="38">
        <v>0.37499999999999994</v>
      </c>
      <c r="P3643" s="82" t="s">
        <v>234</v>
      </c>
      <c r="Q3643" s="43">
        <v>44805</v>
      </c>
      <c r="R3643" s="35">
        <v>0</v>
      </c>
      <c r="S3643" s="35">
        <v>0</v>
      </c>
      <c r="T3643" s="10" t="str">
        <f t="shared" si="581"/>
        <v>Sem - 36</v>
      </c>
      <c r="U3643" s="10" t="str">
        <f t="shared" si="582"/>
        <v>Septembre</v>
      </c>
      <c r="V3643" s="36" t="s">
        <v>231</v>
      </c>
      <c r="W3643" s="34"/>
      <c r="X3643" s="91">
        <f t="shared" si="583"/>
        <v>0</v>
      </c>
      <c r="Y3643" s="92" t="str">
        <f>VLOOKUP('CM-CIC'!B3574,Annuaire_roster!B:F,4,0)</f>
        <v>ABDELLAOUI KHADIJA</v>
      </c>
      <c r="Z3643" s="37" t="s">
        <v>80</v>
      </c>
      <c r="AA3643" s="60" t="s">
        <v>80</v>
      </c>
      <c r="AB3643" s="35" t="s">
        <v>63</v>
      </c>
      <c r="AC3643" s="35" t="s">
        <v>63</v>
      </c>
      <c r="AD3643" s="35" t="s">
        <v>63</v>
      </c>
      <c r="AE3643" s="44" t="s">
        <v>63</v>
      </c>
      <c r="AF3643" s="61"/>
      <c r="AG3643" s="45"/>
    </row>
    <row r="3644" spans="1:33" x14ac:dyDescent="0.2">
      <c r="A3644" s="59" t="str">
        <f>+VLOOKUP(B3644,Annuaire_roster!B:G,5,0)</f>
        <v>01594</v>
      </c>
      <c r="B3644" s="78" t="s">
        <v>295</v>
      </c>
      <c r="C3644" s="65">
        <v>0.375</v>
      </c>
      <c r="D3644" s="65">
        <v>0.375</v>
      </c>
      <c r="E3644" s="66">
        <v>0.79166666666666663</v>
      </c>
      <c r="F3644" s="66">
        <v>0.79166666666666663</v>
      </c>
      <c r="G3644" s="49"/>
      <c r="H3644" s="48"/>
      <c r="I3644" s="124" t="s">
        <v>63</v>
      </c>
      <c r="J3644" s="48"/>
      <c r="K3644" s="58">
        <v>0</v>
      </c>
      <c r="L3644" s="48">
        <v>0</v>
      </c>
      <c r="M3644" s="70">
        <v>0</v>
      </c>
      <c r="N3644" s="34">
        <v>0.37499999999999994</v>
      </c>
      <c r="O3644" s="38">
        <v>0.37499999999999994</v>
      </c>
      <c r="P3644" s="82" t="s">
        <v>234</v>
      </c>
      <c r="Q3644" s="43">
        <v>44805</v>
      </c>
      <c r="R3644" s="35">
        <v>0</v>
      </c>
      <c r="S3644" s="35">
        <v>0</v>
      </c>
      <c r="T3644" s="10" t="str">
        <f t="shared" si="581"/>
        <v>Sem - 36</v>
      </c>
      <c r="U3644" s="10" t="str">
        <f t="shared" si="582"/>
        <v>Septembre</v>
      </c>
      <c r="V3644" s="36" t="s">
        <v>231</v>
      </c>
      <c r="W3644" s="34"/>
      <c r="X3644" s="91">
        <f t="shared" si="583"/>
        <v>0</v>
      </c>
      <c r="Y3644" s="92" t="str">
        <f>VLOOKUP('CM-CIC'!B3575,Annuaire_roster!B:F,4,0)</f>
        <v>ABDELLAOUI KHADIJA</v>
      </c>
      <c r="Z3644" s="37" t="s">
        <v>80</v>
      </c>
      <c r="AA3644" s="60" t="s">
        <v>80</v>
      </c>
      <c r="AB3644" s="35" t="s">
        <v>63</v>
      </c>
      <c r="AC3644" s="35" t="s">
        <v>63</v>
      </c>
      <c r="AD3644" s="35" t="s">
        <v>63</v>
      </c>
      <c r="AE3644" s="44" t="s">
        <v>63</v>
      </c>
      <c r="AF3644" s="61"/>
      <c r="AG3644" s="45"/>
    </row>
    <row r="3645" spans="1:33" x14ac:dyDescent="0.2">
      <c r="A3645" s="59" t="str">
        <f>+VLOOKUP(B3645,Annuaire_roster!B:G,5,0)</f>
        <v>01596</v>
      </c>
      <c r="B3645" s="78" t="s">
        <v>239</v>
      </c>
      <c r="C3645" s="65">
        <v>0.375</v>
      </c>
      <c r="D3645" s="65">
        <v>0.375</v>
      </c>
      <c r="E3645" s="66">
        <v>0.79166666666666663</v>
      </c>
      <c r="F3645" s="66">
        <v>0.79166666666666663</v>
      </c>
      <c r="G3645" s="49"/>
      <c r="H3645" s="48"/>
      <c r="I3645" s="124" t="s">
        <v>63</v>
      </c>
      <c r="J3645" s="48"/>
      <c r="K3645" s="58">
        <v>0</v>
      </c>
      <c r="L3645" s="48">
        <v>0</v>
      </c>
      <c r="M3645" s="70">
        <v>0</v>
      </c>
      <c r="N3645" s="34">
        <v>0.37499999999999994</v>
      </c>
      <c r="O3645" s="38">
        <v>0.37499999999999994</v>
      </c>
      <c r="P3645" s="82" t="s">
        <v>234</v>
      </c>
      <c r="Q3645" s="43">
        <v>44805</v>
      </c>
      <c r="R3645" s="35">
        <v>0</v>
      </c>
      <c r="S3645" s="35">
        <v>0</v>
      </c>
      <c r="T3645" s="10" t="str">
        <f t="shared" si="581"/>
        <v>Sem - 36</v>
      </c>
      <c r="U3645" s="10" t="str">
        <f t="shared" si="582"/>
        <v>Septembre</v>
      </c>
      <c r="V3645" s="36" t="s">
        <v>231</v>
      </c>
      <c r="W3645" s="34"/>
      <c r="X3645" s="91">
        <f t="shared" si="583"/>
        <v>0</v>
      </c>
      <c r="Y3645" s="92" t="str">
        <f>VLOOKUP('CM-CIC'!B3576,Annuaire_roster!B:F,4,0)</f>
        <v>ABDELLAOUI KHADIJA</v>
      </c>
      <c r="Z3645" s="37" t="s">
        <v>80</v>
      </c>
      <c r="AA3645" s="60" t="s">
        <v>80</v>
      </c>
      <c r="AB3645" s="35" t="s">
        <v>63</v>
      </c>
      <c r="AC3645" s="35" t="s">
        <v>63</v>
      </c>
      <c r="AD3645" s="35" t="s">
        <v>63</v>
      </c>
      <c r="AE3645" s="44" t="s">
        <v>63</v>
      </c>
      <c r="AF3645" s="61"/>
      <c r="AG3645" s="45"/>
    </row>
    <row r="3646" spans="1:33" x14ac:dyDescent="0.2">
      <c r="A3646" s="59" t="str">
        <f>+VLOOKUP(B3646,Annuaire_roster!B:G,5,0)</f>
        <v>01598</v>
      </c>
      <c r="B3646" s="78" t="s">
        <v>240</v>
      </c>
      <c r="C3646" s="65">
        <v>0.375</v>
      </c>
      <c r="D3646" s="65">
        <v>0.375</v>
      </c>
      <c r="E3646" s="66">
        <v>0.79166666666666663</v>
      </c>
      <c r="F3646" s="66">
        <v>0.79166666666666663</v>
      </c>
      <c r="G3646" s="49"/>
      <c r="H3646" s="48"/>
      <c r="I3646" s="124" t="s">
        <v>63</v>
      </c>
      <c r="J3646" s="48"/>
      <c r="K3646" s="58">
        <v>0</v>
      </c>
      <c r="L3646" s="48">
        <v>0</v>
      </c>
      <c r="M3646" s="70">
        <v>0</v>
      </c>
      <c r="N3646" s="34">
        <v>0.37499999999999994</v>
      </c>
      <c r="O3646" s="38">
        <v>0.37499999999999994</v>
      </c>
      <c r="P3646" s="82" t="s">
        <v>234</v>
      </c>
      <c r="Q3646" s="43">
        <v>44805</v>
      </c>
      <c r="R3646" s="35">
        <v>0</v>
      </c>
      <c r="S3646" s="35">
        <v>0</v>
      </c>
      <c r="T3646" s="10" t="str">
        <f t="shared" si="581"/>
        <v>Sem - 36</v>
      </c>
      <c r="U3646" s="10" t="str">
        <f t="shared" si="582"/>
        <v>Septembre</v>
      </c>
      <c r="V3646" s="36" t="s">
        <v>231</v>
      </c>
      <c r="W3646" s="34"/>
      <c r="X3646" s="91">
        <f t="shared" si="583"/>
        <v>0</v>
      </c>
      <c r="Y3646" s="92" t="str">
        <f>VLOOKUP('CM-CIC'!B3577,Annuaire_roster!B:F,4,0)</f>
        <v>ABDELLAOUI KHADIJA</v>
      </c>
      <c r="Z3646" s="37" t="s">
        <v>80</v>
      </c>
      <c r="AA3646" s="60" t="s">
        <v>80</v>
      </c>
      <c r="AB3646" s="35" t="s">
        <v>63</v>
      </c>
      <c r="AC3646" s="35" t="s">
        <v>63</v>
      </c>
      <c r="AD3646" s="35" t="s">
        <v>63</v>
      </c>
      <c r="AE3646" s="44" t="s">
        <v>63</v>
      </c>
      <c r="AF3646" s="61"/>
      <c r="AG3646" s="45"/>
    </row>
    <row r="3647" spans="1:33" x14ac:dyDescent="0.2">
      <c r="A3647" s="59" t="str">
        <f>+VLOOKUP(B3647,Annuaire_roster!B:G,5,0)</f>
        <v>01567</v>
      </c>
      <c r="B3647" s="78" t="s">
        <v>198</v>
      </c>
      <c r="C3647" s="65">
        <v>0.375</v>
      </c>
      <c r="D3647" s="65">
        <v>0.375</v>
      </c>
      <c r="E3647" s="66">
        <v>0.79166666666666663</v>
      </c>
      <c r="F3647" s="66">
        <v>0.79166666666666663</v>
      </c>
      <c r="G3647" s="49"/>
      <c r="H3647" s="48"/>
      <c r="I3647" s="124" t="s">
        <v>63</v>
      </c>
      <c r="J3647" s="48"/>
      <c r="K3647" s="58">
        <v>0</v>
      </c>
      <c r="L3647" s="48">
        <v>0</v>
      </c>
      <c r="M3647" s="70">
        <v>0</v>
      </c>
      <c r="N3647" s="34">
        <v>0.37499999999999994</v>
      </c>
      <c r="O3647" s="38">
        <v>0.37499999999999994</v>
      </c>
      <c r="P3647" s="82" t="s">
        <v>234</v>
      </c>
      <c r="Q3647" s="43">
        <v>44805</v>
      </c>
      <c r="R3647" s="35">
        <v>0</v>
      </c>
      <c r="S3647" s="35">
        <v>0</v>
      </c>
      <c r="T3647" s="10" t="str">
        <f t="shared" si="581"/>
        <v>Sem - 36</v>
      </c>
      <c r="U3647" s="10" t="str">
        <f t="shared" si="582"/>
        <v>Septembre</v>
      </c>
      <c r="V3647" s="36" t="s">
        <v>231</v>
      </c>
      <c r="W3647" s="34"/>
      <c r="X3647" s="91">
        <f t="shared" si="583"/>
        <v>0</v>
      </c>
      <c r="Y3647" s="92" t="str">
        <f>VLOOKUP('CM-CIC'!B3578,Annuaire_roster!B:F,4,0)</f>
        <v>ABDELLAOUI KHADIJA</v>
      </c>
      <c r="Z3647" s="37" t="s">
        <v>80</v>
      </c>
      <c r="AA3647" s="60" t="s">
        <v>80</v>
      </c>
      <c r="AB3647" s="35" t="s">
        <v>63</v>
      </c>
      <c r="AC3647" s="35" t="s">
        <v>63</v>
      </c>
      <c r="AD3647" s="35" t="s">
        <v>63</v>
      </c>
      <c r="AE3647" s="44" t="s">
        <v>63</v>
      </c>
      <c r="AF3647" s="61"/>
      <c r="AG3647" s="45"/>
    </row>
    <row r="3648" spans="1:33" x14ac:dyDescent="0.2">
      <c r="A3648" s="59" t="str">
        <f>+VLOOKUP(B3648,Annuaire_roster!B:G,5,0)</f>
        <v>01420</v>
      </c>
      <c r="B3648" s="78" t="s">
        <v>151</v>
      </c>
      <c r="C3648" s="65">
        <v>0.375</v>
      </c>
      <c r="D3648" s="65">
        <v>0.375</v>
      </c>
      <c r="E3648" s="66">
        <v>0.79166666666666663</v>
      </c>
      <c r="F3648" s="66">
        <v>0.79166666666666663</v>
      </c>
      <c r="G3648" s="49"/>
      <c r="H3648" s="48"/>
      <c r="I3648" s="124" t="s">
        <v>63</v>
      </c>
      <c r="J3648" s="48"/>
      <c r="K3648" s="58">
        <v>0</v>
      </c>
      <c r="L3648" s="48">
        <v>0</v>
      </c>
      <c r="M3648" s="70">
        <v>0</v>
      </c>
      <c r="N3648" s="34">
        <v>0.37499999999999994</v>
      </c>
      <c r="O3648" s="38">
        <v>0.37499999999999994</v>
      </c>
      <c r="P3648" s="82" t="s">
        <v>234</v>
      </c>
      <c r="Q3648" s="43">
        <v>44805</v>
      </c>
      <c r="R3648" s="35">
        <v>0</v>
      </c>
      <c r="S3648" s="35">
        <v>0</v>
      </c>
      <c r="T3648" s="10" t="str">
        <f t="shared" si="581"/>
        <v>Sem - 36</v>
      </c>
      <c r="U3648" s="10" t="str">
        <f t="shared" si="582"/>
        <v>Septembre</v>
      </c>
      <c r="V3648" s="36" t="s">
        <v>231</v>
      </c>
      <c r="W3648" s="34"/>
      <c r="X3648" s="91">
        <f t="shared" si="583"/>
        <v>0</v>
      </c>
      <c r="Y3648" s="92" t="str">
        <f>VLOOKUP('CM-CIC'!B3579,Annuaire_roster!B:F,4,0)</f>
        <v>ABDELLAOUI KHADIJA</v>
      </c>
      <c r="Z3648" s="37" t="s">
        <v>80</v>
      </c>
      <c r="AA3648" s="60" t="s">
        <v>80</v>
      </c>
      <c r="AB3648" s="35" t="s">
        <v>63</v>
      </c>
      <c r="AC3648" s="35" t="s">
        <v>63</v>
      </c>
      <c r="AD3648" s="35" t="s">
        <v>63</v>
      </c>
      <c r="AE3648" s="44" t="s">
        <v>63</v>
      </c>
      <c r="AF3648" s="61"/>
      <c r="AG3648" s="45"/>
    </row>
    <row r="3649" spans="1:33" x14ac:dyDescent="0.2">
      <c r="A3649" s="59" t="str">
        <f>+VLOOKUP(B3649,Annuaire_roster!B:G,5,0)</f>
        <v>01621</v>
      </c>
      <c r="B3649" s="78" t="s">
        <v>241</v>
      </c>
      <c r="C3649" s="65">
        <v>0.375</v>
      </c>
      <c r="D3649" s="65">
        <v>0.375</v>
      </c>
      <c r="E3649" s="66">
        <v>0.79166666666666663</v>
      </c>
      <c r="F3649" s="66">
        <v>0.79166666666666663</v>
      </c>
      <c r="G3649" s="49"/>
      <c r="H3649" s="48"/>
      <c r="I3649" s="124" t="s">
        <v>63</v>
      </c>
      <c r="J3649" s="48"/>
      <c r="K3649" s="58">
        <v>0</v>
      </c>
      <c r="L3649" s="48">
        <v>0</v>
      </c>
      <c r="M3649" s="70">
        <v>0</v>
      </c>
      <c r="N3649" s="34">
        <v>0.37499999999999994</v>
      </c>
      <c r="O3649" s="38">
        <v>0.37499999999999994</v>
      </c>
      <c r="P3649" s="82" t="s">
        <v>234</v>
      </c>
      <c r="Q3649" s="43">
        <v>44805</v>
      </c>
      <c r="R3649" s="35">
        <v>0</v>
      </c>
      <c r="S3649" s="35">
        <v>0</v>
      </c>
      <c r="T3649" s="10" t="str">
        <f t="shared" si="581"/>
        <v>Sem - 36</v>
      </c>
      <c r="U3649" s="10" t="str">
        <f t="shared" si="582"/>
        <v>Septembre</v>
      </c>
      <c r="V3649" s="36" t="s">
        <v>231</v>
      </c>
      <c r="W3649" s="34"/>
      <c r="X3649" s="91">
        <f t="shared" si="583"/>
        <v>0</v>
      </c>
      <c r="Y3649" s="92" t="str">
        <f>VLOOKUP('CM-CIC'!B3580,Annuaire_roster!B:F,4,0)</f>
        <v>ABDELLAOUI KHADIJA</v>
      </c>
      <c r="Z3649" s="37" t="s">
        <v>80</v>
      </c>
      <c r="AA3649" s="60" t="s">
        <v>80</v>
      </c>
      <c r="AB3649" s="35" t="s">
        <v>63</v>
      </c>
      <c r="AC3649" s="35" t="s">
        <v>63</v>
      </c>
      <c r="AD3649" s="35" t="s">
        <v>63</v>
      </c>
      <c r="AE3649" s="44" t="s">
        <v>63</v>
      </c>
      <c r="AF3649" s="61"/>
      <c r="AG3649" s="45"/>
    </row>
    <row r="3650" spans="1:33" x14ac:dyDescent="0.2">
      <c r="A3650" s="59" t="str">
        <f>+VLOOKUP(B3650,Annuaire_roster!B:G,5,0)</f>
        <v>01622</v>
      </c>
      <c r="B3650" s="78" t="s">
        <v>242</v>
      </c>
      <c r="C3650" s="65">
        <v>0.375</v>
      </c>
      <c r="D3650" s="65">
        <v>0.375</v>
      </c>
      <c r="E3650" s="66">
        <v>0.79166666666666663</v>
      </c>
      <c r="F3650" s="66">
        <v>0.79166666666666663</v>
      </c>
      <c r="G3650" s="49"/>
      <c r="H3650" s="48"/>
      <c r="I3650" s="124" t="s">
        <v>63</v>
      </c>
      <c r="J3650" s="48"/>
      <c r="K3650" s="58">
        <v>0</v>
      </c>
      <c r="L3650" s="48">
        <v>0</v>
      </c>
      <c r="M3650" s="70">
        <v>0</v>
      </c>
      <c r="N3650" s="34">
        <v>0.37499999999999994</v>
      </c>
      <c r="O3650" s="38">
        <v>0.37499999999999994</v>
      </c>
      <c r="P3650" s="82" t="s">
        <v>234</v>
      </c>
      <c r="Q3650" s="43">
        <v>44805</v>
      </c>
      <c r="R3650" s="35">
        <v>0</v>
      </c>
      <c r="S3650" s="35">
        <v>0</v>
      </c>
      <c r="T3650" s="10" t="str">
        <f t="shared" ref="T3650:T3713" si="584">"Sem - "&amp;WEEKNUM(Q3650,21)</f>
        <v>Sem - 36</v>
      </c>
      <c r="U3650" s="10" t="str">
        <f t="shared" ref="U3650:U3713" si="585">PROPER(TEXT(Q3650,"mmmm"))</f>
        <v>Septembre</v>
      </c>
      <c r="V3650" s="36" t="s">
        <v>231</v>
      </c>
      <c r="W3650" s="34"/>
      <c r="X3650" s="91">
        <f t="shared" ref="X3650:X3713" si="586">IFERROR(IF(M3650="Abs",0,IF((D3650-C3650+E3650-F3650)&lt;0.000694444444444444,0,(D3650-C3650+E3650-F3650))),0)</f>
        <v>0</v>
      </c>
      <c r="Y3650" s="92" t="str">
        <f>VLOOKUP('CM-CIC'!B3581,Annuaire_roster!B:F,4,0)</f>
        <v>ABDELLAOUI KHADIJA</v>
      </c>
      <c r="Z3650" s="37" t="s">
        <v>80</v>
      </c>
      <c r="AA3650" s="60" t="s">
        <v>80</v>
      </c>
      <c r="AB3650" s="35" t="s">
        <v>63</v>
      </c>
      <c r="AC3650" s="35" t="s">
        <v>63</v>
      </c>
      <c r="AD3650" s="35" t="s">
        <v>63</v>
      </c>
      <c r="AE3650" s="44" t="s">
        <v>63</v>
      </c>
      <c r="AF3650" s="61"/>
      <c r="AG3650" s="45"/>
    </row>
    <row r="3651" spans="1:33" x14ac:dyDescent="0.2">
      <c r="A3651" s="59" t="str">
        <f>+VLOOKUP(B3651,Annuaire_roster!B:G,5,0)</f>
        <v>01606</v>
      </c>
      <c r="B3651" s="78" t="s">
        <v>243</v>
      </c>
      <c r="C3651" s="65">
        <v>0.375</v>
      </c>
      <c r="D3651" s="65">
        <v>0.375</v>
      </c>
      <c r="E3651" s="66">
        <v>0.79166666666666663</v>
      </c>
      <c r="F3651" s="66">
        <v>0.79166666666666663</v>
      </c>
      <c r="G3651" s="49"/>
      <c r="H3651" s="48"/>
      <c r="I3651" s="124" t="s">
        <v>63</v>
      </c>
      <c r="J3651" s="48"/>
      <c r="K3651" s="58">
        <v>0</v>
      </c>
      <c r="L3651" s="48">
        <v>0</v>
      </c>
      <c r="M3651" s="70">
        <v>0</v>
      </c>
      <c r="N3651" s="34">
        <v>0.37499999999999994</v>
      </c>
      <c r="O3651" s="38">
        <v>0.37499999999999994</v>
      </c>
      <c r="P3651" s="82" t="s">
        <v>234</v>
      </c>
      <c r="Q3651" s="43">
        <v>44805</v>
      </c>
      <c r="R3651" s="35">
        <v>0</v>
      </c>
      <c r="S3651" s="35">
        <v>0</v>
      </c>
      <c r="T3651" s="10" t="str">
        <f t="shared" si="584"/>
        <v>Sem - 36</v>
      </c>
      <c r="U3651" s="10" t="str">
        <f t="shared" si="585"/>
        <v>Septembre</v>
      </c>
      <c r="V3651" s="36" t="s">
        <v>231</v>
      </c>
      <c r="W3651" s="34"/>
      <c r="X3651" s="91">
        <f t="shared" si="586"/>
        <v>0</v>
      </c>
      <c r="Y3651" s="92" t="str">
        <f>VLOOKUP('CM-CIC'!B3582,Annuaire_roster!B:F,4,0)</f>
        <v>ABDELLAOUI KHADIJA</v>
      </c>
      <c r="Z3651" s="37" t="s">
        <v>80</v>
      </c>
      <c r="AA3651" s="60" t="s">
        <v>80</v>
      </c>
      <c r="AB3651" s="35" t="s">
        <v>63</v>
      </c>
      <c r="AC3651" s="35" t="s">
        <v>63</v>
      </c>
      <c r="AD3651" s="35" t="s">
        <v>63</v>
      </c>
      <c r="AE3651" s="44" t="s">
        <v>63</v>
      </c>
      <c r="AF3651" s="61"/>
      <c r="AG3651" s="45"/>
    </row>
    <row r="3652" spans="1:33" x14ac:dyDescent="0.2">
      <c r="A3652" s="59" t="str">
        <f>+VLOOKUP(B3652,Annuaire_roster!B:G,5,0)</f>
        <v>01607</v>
      </c>
      <c r="B3652" s="78" t="s">
        <v>244</v>
      </c>
      <c r="C3652" s="65">
        <v>0.375</v>
      </c>
      <c r="D3652" s="65">
        <v>0.375</v>
      </c>
      <c r="E3652" s="66">
        <v>0.79166666666666663</v>
      </c>
      <c r="F3652" s="66">
        <v>0.79166666666666663</v>
      </c>
      <c r="G3652" s="49"/>
      <c r="H3652" s="48"/>
      <c r="I3652" s="124" t="s">
        <v>63</v>
      </c>
      <c r="J3652" s="48"/>
      <c r="K3652" s="58">
        <v>0</v>
      </c>
      <c r="L3652" s="48">
        <v>0</v>
      </c>
      <c r="M3652" s="70">
        <v>0</v>
      </c>
      <c r="N3652" s="34">
        <v>0.37499999999999994</v>
      </c>
      <c r="O3652" s="38">
        <v>0.37499999999999994</v>
      </c>
      <c r="P3652" s="82" t="s">
        <v>234</v>
      </c>
      <c r="Q3652" s="43">
        <v>44805</v>
      </c>
      <c r="R3652" s="35">
        <v>0</v>
      </c>
      <c r="S3652" s="35">
        <v>0</v>
      </c>
      <c r="T3652" s="10" t="str">
        <f t="shared" si="584"/>
        <v>Sem - 36</v>
      </c>
      <c r="U3652" s="10" t="str">
        <f t="shared" si="585"/>
        <v>Septembre</v>
      </c>
      <c r="V3652" s="36" t="s">
        <v>231</v>
      </c>
      <c r="W3652" s="34"/>
      <c r="X3652" s="91">
        <f t="shared" si="586"/>
        <v>0</v>
      </c>
      <c r="Y3652" s="92" t="str">
        <f>VLOOKUP('CM-CIC'!B3583,Annuaire_roster!B:F,4,0)</f>
        <v>ABDELLAOUI KHADIJA</v>
      </c>
      <c r="Z3652" s="37" t="s">
        <v>80</v>
      </c>
      <c r="AA3652" s="60" t="s">
        <v>80</v>
      </c>
      <c r="AB3652" s="35" t="s">
        <v>63</v>
      </c>
      <c r="AC3652" s="35" t="s">
        <v>63</v>
      </c>
      <c r="AD3652" s="35" t="s">
        <v>63</v>
      </c>
      <c r="AE3652" s="44" t="s">
        <v>63</v>
      </c>
      <c r="AF3652" s="61"/>
      <c r="AG3652" s="45"/>
    </row>
    <row r="3653" spans="1:33" x14ac:dyDescent="0.2">
      <c r="A3653" s="59" t="str">
        <f>+VLOOKUP(B3653,Annuaire_roster!B:G,5,0)</f>
        <v>01648</v>
      </c>
      <c r="B3653" s="78" t="s">
        <v>245</v>
      </c>
      <c r="C3653" s="65">
        <v>0.375</v>
      </c>
      <c r="D3653" s="65">
        <v>0.375</v>
      </c>
      <c r="E3653" s="66">
        <v>0.79166666666666663</v>
      </c>
      <c r="F3653" s="66">
        <v>0.79166666666666663</v>
      </c>
      <c r="G3653" s="49"/>
      <c r="H3653" s="48"/>
      <c r="I3653" s="124" t="s">
        <v>63</v>
      </c>
      <c r="J3653" s="48"/>
      <c r="K3653" s="58">
        <v>0</v>
      </c>
      <c r="L3653" s="48">
        <v>0</v>
      </c>
      <c r="M3653" s="70">
        <v>0</v>
      </c>
      <c r="N3653" s="34">
        <v>0.37499999999999994</v>
      </c>
      <c r="O3653" s="38">
        <v>0.37499999999999994</v>
      </c>
      <c r="P3653" s="82" t="s">
        <v>234</v>
      </c>
      <c r="Q3653" s="43">
        <v>44805</v>
      </c>
      <c r="R3653" s="35">
        <v>0</v>
      </c>
      <c r="S3653" s="35">
        <v>0</v>
      </c>
      <c r="T3653" s="10" t="str">
        <f t="shared" si="584"/>
        <v>Sem - 36</v>
      </c>
      <c r="U3653" s="10" t="str">
        <f t="shared" si="585"/>
        <v>Septembre</v>
      </c>
      <c r="V3653" s="36" t="s">
        <v>231</v>
      </c>
      <c r="W3653" s="34"/>
      <c r="X3653" s="91">
        <f t="shared" si="586"/>
        <v>0</v>
      </c>
      <c r="Y3653" s="92" t="str">
        <f>VLOOKUP('CM-CIC'!B3584,Annuaire_roster!B:F,4,0)</f>
        <v>ABDELLAOUI KHADIJA</v>
      </c>
      <c r="Z3653" s="37" t="s">
        <v>80</v>
      </c>
      <c r="AA3653" s="60" t="s">
        <v>80</v>
      </c>
      <c r="AB3653" s="35" t="s">
        <v>63</v>
      </c>
      <c r="AC3653" s="35" t="s">
        <v>63</v>
      </c>
      <c r="AD3653" s="35" t="s">
        <v>63</v>
      </c>
      <c r="AE3653" s="44" t="s">
        <v>63</v>
      </c>
      <c r="AF3653" s="61"/>
      <c r="AG3653" s="45"/>
    </row>
    <row r="3654" spans="1:33" x14ac:dyDescent="0.2">
      <c r="A3654" s="59" t="str">
        <f>+VLOOKUP(B3654,Annuaire_roster!B:G,5,0)</f>
        <v>01608</v>
      </c>
      <c r="B3654" s="78" t="s">
        <v>246</v>
      </c>
      <c r="C3654" s="65">
        <v>0.375</v>
      </c>
      <c r="D3654" s="65">
        <v>0.375</v>
      </c>
      <c r="E3654" s="66">
        <v>0.79166666666666663</v>
      </c>
      <c r="F3654" s="66">
        <v>0.79166666666666663</v>
      </c>
      <c r="G3654" s="49"/>
      <c r="H3654" s="48"/>
      <c r="I3654" s="124" t="s">
        <v>63</v>
      </c>
      <c r="J3654" s="48"/>
      <c r="K3654" s="58">
        <v>0</v>
      </c>
      <c r="L3654" s="48">
        <v>0</v>
      </c>
      <c r="M3654" s="70">
        <v>0</v>
      </c>
      <c r="N3654" s="34">
        <v>0.37499999999999994</v>
      </c>
      <c r="O3654" s="38">
        <v>0.37499999999999994</v>
      </c>
      <c r="P3654" s="82" t="s">
        <v>234</v>
      </c>
      <c r="Q3654" s="43">
        <v>44805</v>
      </c>
      <c r="R3654" s="35">
        <v>0</v>
      </c>
      <c r="S3654" s="35">
        <v>0</v>
      </c>
      <c r="T3654" s="10" t="str">
        <f t="shared" si="584"/>
        <v>Sem - 36</v>
      </c>
      <c r="U3654" s="10" t="str">
        <f t="shared" si="585"/>
        <v>Septembre</v>
      </c>
      <c r="V3654" s="36" t="s">
        <v>231</v>
      </c>
      <c r="W3654" s="34"/>
      <c r="X3654" s="91">
        <f t="shared" si="586"/>
        <v>0</v>
      </c>
      <c r="Y3654" s="92" t="str">
        <f>VLOOKUP('CM-CIC'!B3585,Annuaire_roster!B:F,4,0)</f>
        <v>ABDELLAOUI KHADIJA</v>
      </c>
      <c r="Z3654" s="37" t="s">
        <v>80</v>
      </c>
      <c r="AA3654" s="60" t="s">
        <v>80</v>
      </c>
      <c r="AB3654" s="35" t="s">
        <v>63</v>
      </c>
      <c r="AC3654" s="35" t="s">
        <v>63</v>
      </c>
      <c r="AD3654" s="35" t="s">
        <v>63</v>
      </c>
      <c r="AE3654" s="44" t="s">
        <v>63</v>
      </c>
      <c r="AF3654" s="61"/>
      <c r="AG3654" s="45"/>
    </row>
    <row r="3655" spans="1:33" x14ac:dyDescent="0.2">
      <c r="A3655" s="59" t="str">
        <f>+VLOOKUP(B3655,Annuaire_roster!B:G,5,0)</f>
        <v>01616</v>
      </c>
      <c r="B3655" s="78" t="s">
        <v>247</v>
      </c>
      <c r="C3655" s="65">
        <v>0.375</v>
      </c>
      <c r="D3655" s="65">
        <v>0.375</v>
      </c>
      <c r="E3655" s="66">
        <v>0.79166666666666663</v>
      </c>
      <c r="F3655" s="66">
        <v>0.79166666666666663</v>
      </c>
      <c r="G3655" s="49"/>
      <c r="H3655" s="48"/>
      <c r="I3655" s="124" t="s">
        <v>63</v>
      </c>
      <c r="J3655" s="48"/>
      <c r="K3655" s="58">
        <v>0</v>
      </c>
      <c r="L3655" s="48">
        <v>0</v>
      </c>
      <c r="M3655" s="70">
        <v>0</v>
      </c>
      <c r="N3655" s="34">
        <v>0.37499999999999994</v>
      </c>
      <c r="O3655" s="38">
        <v>0.37499999999999994</v>
      </c>
      <c r="P3655" s="82" t="s">
        <v>234</v>
      </c>
      <c r="Q3655" s="43">
        <v>44805</v>
      </c>
      <c r="R3655" s="35">
        <v>0</v>
      </c>
      <c r="S3655" s="35">
        <v>0</v>
      </c>
      <c r="T3655" s="10" t="str">
        <f t="shared" si="584"/>
        <v>Sem - 36</v>
      </c>
      <c r="U3655" s="10" t="str">
        <f t="shared" si="585"/>
        <v>Septembre</v>
      </c>
      <c r="V3655" s="36" t="s">
        <v>231</v>
      </c>
      <c r="W3655" s="34"/>
      <c r="X3655" s="91">
        <f t="shared" si="586"/>
        <v>0</v>
      </c>
      <c r="Y3655" s="92" t="str">
        <f>VLOOKUP('CM-CIC'!B3586,Annuaire_roster!B:F,4,0)</f>
        <v>ABDELLAOUI KHADIJA</v>
      </c>
      <c r="Z3655" s="37" t="s">
        <v>80</v>
      </c>
      <c r="AA3655" s="60" t="s">
        <v>80</v>
      </c>
      <c r="AB3655" s="35" t="s">
        <v>63</v>
      </c>
      <c r="AC3655" s="35" t="s">
        <v>63</v>
      </c>
      <c r="AD3655" s="35" t="s">
        <v>63</v>
      </c>
      <c r="AE3655" s="44" t="s">
        <v>63</v>
      </c>
      <c r="AF3655" s="61"/>
      <c r="AG3655" s="45"/>
    </row>
    <row r="3656" spans="1:33" x14ac:dyDescent="0.2">
      <c r="A3656" s="59" t="str">
        <f>+VLOOKUP(B3656,Annuaire_roster!B:G,5,0)</f>
        <v>01617</v>
      </c>
      <c r="B3656" s="78" t="s">
        <v>248</v>
      </c>
      <c r="C3656" s="65">
        <v>0.375</v>
      </c>
      <c r="D3656" s="65">
        <v>0.375</v>
      </c>
      <c r="E3656" s="66">
        <v>0.79166666666666663</v>
      </c>
      <c r="F3656" s="66">
        <v>0.79166666666666663</v>
      </c>
      <c r="G3656" s="49"/>
      <c r="H3656" s="48"/>
      <c r="I3656" s="124" t="s">
        <v>63</v>
      </c>
      <c r="J3656" s="48"/>
      <c r="K3656" s="58">
        <v>0</v>
      </c>
      <c r="L3656" s="48">
        <v>0</v>
      </c>
      <c r="M3656" s="70">
        <v>0</v>
      </c>
      <c r="N3656" s="34">
        <v>0.37499999999999994</v>
      </c>
      <c r="O3656" s="38">
        <v>0.37499999999999994</v>
      </c>
      <c r="P3656" s="82" t="s">
        <v>234</v>
      </c>
      <c r="Q3656" s="43">
        <v>44805</v>
      </c>
      <c r="R3656" s="35">
        <v>0</v>
      </c>
      <c r="S3656" s="35">
        <v>0</v>
      </c>
      <c r="T3656" s="10" t="str">
        <f t="shared" si="584"/>
        <v>Sem - 36</v>
      </c>
      <c r="U3656" s="10" t="str">
        <f t="shared" si="585"/>
        <v>Septembre</v>
      </c>
      <c r="V3656" s="36" t="s">
        <v>231</v>
      </c>
      <c r="W3656" s="34"/>
      <c r="X3656" s="91">
        <f t="shared" si="586"/>
        <v>0</v>
      </c>
      <c r="Y3656" s="92" t="str">
        <f>VLOOKUP('CM-CIC'!B3587,Annuaire_roster!B:F,4,0)</f>
        <v>ABDELLAOUI KHADIJA</v>
      </c>
      <c r="Z3656" s="37" t="s">
        <v>80</v>
      </c>
      <c r="AA3656" s="60" t="s">
        <v>80</v>
      </c>
      <c r="AB3656" s="35" t="s">
        <v>63</v>
      </c>
      <c r="AC3656" s="35" t="s">
        <v>63</v>
      </c>
      <c r="AD3656" s="35" t="s">
        <v>63</v>
      </c>
      <c r="AE3656" s="44" t="s">
        <v>63</v>
      </c>
      <c r="AF3656" s="61"/>
      <c r="AG3656" s="45"/>
    </row>
    <row r="3657" spans="1:33" x14ac:dyDescent="0.2">
      <c r="A3657" s="59" t="str">
        <f>+VLOOKUP(B3657,Annuaire_roster!B:G,5,0)</f>
        <v>01656</v>
      </c>
      <c r="B3657" s="78" t="s">
        <v>249</v>
      </c>
      <c r="C3657" s="65">
        <v>0.375</v>
      </c>
      <c r="D3657" s="65">
        <v>0.375</v>
      </c>
      <c r="E3657" s="66">
        <v>0.79166666666666663</v>
      </c>
      <c r="F3657" s="66">
        <v>0.79166666666666663</v>
      </c>
      <c r="G3657" s="49"/>
      <c r="H3657" s="48"/>
      <c r="I3657" s="124" t="s">
        <v>63</v>
      </c>
      <c r="J3657" s="48"/>
      <c r="K3657" s="58">
        <v>0</v>
      </c>
      <c r="L3657" s="48">
        <v>0</v>
      </c>
      <c r="M3657" s="70">
        <v>0</v>
      </c>
      <c r="N3657" s="34">
        <v>0.37499999999999994</v>
      </c>
      <c r="O3657" s="38">
        <v>0.37499999999999994</v>
      </c>
      <c r="P3657" s="82" t="s">
        <v>234</v>
      </c>
      <c r="Q3657" s="43">
        <v>44805</v>
      </c>
      <c r="R3657" s="35">
        <v>0</v>
      </c>
      <c r="S3657" s="35">
        <v>0</v>
      </c>
      <c r="T3657" s="10" t="str">
        <f t="shared" si="584"/>
        <v>Sem - 36</v>
      </c>
      <c r="U3657" s="10" t="str">
        <f t="shared" si="585"/>
        <v>Septembre</v>
      </c>
      <c r="V3657" s="36" t="s">
        <v>231</v>
      </c>
      <c r="W3657" s="34"/>
      <c r="X3657" s="91">
        <f t="shared" si="586"/>
        <v>0</v>
      </c>
      <c r="Y3657" s="92" t="str">
        <f>VLOOKUP('CM-CIC'!B3588,Annuaire_roster!B:F,4,0)</f>
        <v>ABDELLAOUI KHADIJA</v>
      </c>
      <c r="Z3657" s="37" t="s">
        <v>80</v>
      </c>
      <c r="AA3657" s="60" t="s">
        <v>80</v>
      </c>
      <c r="AB3657" s="35" t="s">
        <v>63</v>
      </c>
      <c r="AC3657" s="35" t="s">
        <v>63</v>
      </c>
      <c r="AD3657" s="35" t="s">
        <v>63</v>
      </c>
      <c r="AE3657" s="44" t="s">
        <v>63</v>
      </c>
      <c r="AF3657" s="61"/>
      <c r="AG3657" s="45"/>
    </row>
    <row r="3658" spans="1:33" x14ac:dyDescent="0.2">
      <c r="A3658" s="59" t="str">
        <f>+VLOOKUP(B3658,Annuaire_roster!B:G,5,0)</f>
        <v>01615</v>
      </c>
      <c r="B3658" s="78" t="s">
        <v>250</v>
      </c>
      <c r="C3658" s="65">
        <v>0.375</v>
      </c>
      <c r="D3658" s="65">
        <v>0.375</v>
      </c>
      <c r="E3658" s="66">
        <v>0.79166666666666663</v>
      </c>
      <c r="F3658" s="66">
        <v>0.79166666666666663</v>
      </c>
      <c r="G3658" s="49"/>
      <c r="H3658" s="48"/>
      <c r="I3658" s="124" t="s">
        <v>63</v>
      </c>
      <c r="J3658" s="48"/>
      <c r="K3658" s="58">
        <v>0</v>
      </c>
      <c r="L3658" s="48">
        <v>0</v>
      </c>
      <c r="M3658" s="70">
        <v>0</v>
      </c>
      <c r="N3658" s="34">
        <v>0.37499999999999994</v>
      </c>
      <c r="O3658" s="38">
        <v>0.37499999999999994</v>
      </c>
      <c r="P3658" s="82" t="s">
        <v>234</v>
      </c>
      <c r="Q3658" s="43">
        <v>44805</v>
      </c>
      <c r="R3658" s="35">
        <v>0</v>
      </c>
      <c r="S3658" s="35">
        <v>0</v>
      </c>
      <c r="T3658" s="10" t="str">
        <f t="shared" si="584"/>
        <v>Sem - 36</v>
      </c>
      <c r="U3658" s="10" t="str">
        <f t="shared" si="585"/>
        <v>Septembre</v>
      </c>
      <c r="V3658" s="36" t="s">
        <v>231</v>
      </c>
      <c r="W3658" s="34"/>
      <c r="X3658" s="91">
        <f t="shared" si="586"/>
        <v>0</v>
      </c>
      <c r="Y3658" s="92" t="str">
        <f>VLOOKUP('CM-CIC'!B3589,Annuaire_roster!B:F,4,0)</f>
        <v>ABDELLAOUI KHADIJA</v>
      </c>
      <c r="Z3658" s="37" t="s">
        <v>80</v>
      </c>
      <c r="AA3658" s="60" t="s">
        <v>80</v>
      </c>
      <c r="AB3658" s="35" t="s">
        <v>63</v>
      </c>
      <c r="AC3658" s="35" t="s">
        <v>63</v>
      </c>
      <c r="AD3658" s="35" t="s">
        <v>63</v>
      </c>
      <c r="AE3658" s="44" t="s">
        <v>63</v>
      </c>
      <c r="AF3658" s="61"/>
      <c r="AG3658" s="45"/>
    </row>
    <row r="3659" spans="1:33" x14ac:dyDescent="0.2">
      <c r="A3659" s="59" t="str">
        <f>+VLOOKUP(B3659,Annuaire_roster!B:G,5,0)</f>
        <v>01609</v>
      </c>
      <c r="B3659" s="78" t="s">
        <v>251</v>
      </c>
      <c r="C3659" s="65">
        <v>0.375</v>
      </c>
      <c r="D3659" s="65">
        <v>0.375</v>
      </c>
      <c r="E3659" s="66">
        <v>0.79166666666666663</v>
      </c>
      <c r="F3659" s="66">
        <v>0.79166666666666663</v>
      </c>
      <c r="G3659" s="49"/>
      <c r="H3659" s="48"/>
      <c r="I3659" s="124" t="s">
        <v>63</v>
      </c>
      <c r="J3659" s="48"/>
      <c r="K3659" s="58">
        <v>0</v>
      </c>
      <c r="L3659" s="48">
        <v>0</v>
      </c>
      <c r="M3659" s="70">
        <v>0</v>
      </c>
      <c r="N3659" s="34">
        <v>0.37499999999999994</v>
      </c>
      <c r="O3659" s="38">
        <v>0.37499999999999994</v>
      </c>
      <c r="P3659" s="82" t="s">
        <v>234</v>
      </c>
      <c r="Q3659" s="43">
        <v>44805</v>
      </c>
      <c r="R3659" s="35">
        <v>0</v>
      </c>
      <c r="S3659" s="35">
        <v>0</v>
      </c>
      <c r="T3659" s="10" t="str">
        <f t="shared" si="584"/>
        <v>Sem - 36</v>
      </c>
      <c r="U3659" s="10" t="str">
        <f t="shared" si="585"/>
        <v>Septembre</v>
      </c>
      <c r="V3659" s="36" t="s">
        <v>231</v>
      </c>
      <c r="W3659" s="34"/>
      <c r="X3659" s="91">
        <f t="shared" si="586"/>
        <v>0</v>
      </c>
      <c r="Y3659" s="92" t="str">
        <f>VLOOKUP('CM-CIC'!B3590,Annuaire_roster!B:F,4,0)</f>
        <v>ABDELLAOUI KHADIJA</v>
      </c>
      <c r="Z3659" s="37" t="s">
        <v>80</v>
      </c>
      <c r="AA3659" s="60" t="s">
        <v>80</v>
      </c>
      <c r="AB3659" s="35" t="s">
        <v>63</v>
      </c>
      <c r="AC3659" s="35" t="s">
        <v>63</v>
      </c>
      <c r="AD3659" s="35" t="s">
        <v>63</v>
      </c>
      <c r="AE3659" s="44" t="s">
        <v>63</v>
      </c>
      <c r="AF3659" s="61"/>
      <c r="AG3659" s="45"/>
    </row>
    <row r="3660" spans="1:33" x14ac:dyDescent="0.2">
      <c r="A3660" s="59" t="str">
        <f>+VLOOKUP(B3660,Annuaire_roster!B:G,5,0)</f>
        <v>01610</v>
      </c>
      <c r="B3660" s="78" t="s">
        <v>1667</v>
      </c>
      <c r="C3660" s="65">
        <v>0.375</v>
      </c>
      <c r="D3660" s="65">
        <v>0.375</v>
      </c>
      <c r="E3660" s="66">
        <v>0.79166666666666663</v>
      </c>
      <c r="F3660" s="66">
        <v>0.79166666666666663</v>
      </c>
      <c r="G3660" s="49"/>
      <c r="H3660" s="48"/>
      <c r="I3660" s="124" t="s">
        <v>63</v>
      </c>
      <c r="J3660" s="48"/>
      <c r="K3660" s="58">
        <v>0</v>
      </c>
      <c r="L3660" s="48">
        <v>0</v>
      </c>
      <c r="M3660" s="70">
        <v>0</v>
      </c>
      <c r="N3660" s="34">
        <v>0.37499999999999994</v>
      </c>
      <c r="O3660" s="38">
        <v>0.37499999999999994</v>
      </c>
      <c r="P3660" s="82" t="s">
        <v>234</v>
      </c>
      <c r="Q3660" s="43">
        <v>44805</v>
      </c>
      <c r="R3660" s="35">
        <v>0</v>
      </c>
      <c r="S3660" s="35">
        <v>0</v>
      </c>
      <c r="T3660" s="10" t="str">
        <f t="shared" si="584"/>
        <v>Sem - 36</v>
      </c>
      <c r="U3660" s="10" t="str">
        <f t="shared" si="585"/>
        <v>Septembre</v>
      </c>
      <c r="V3660" s="36" t="s">
        <v>231</v>
      </c>
      <c r="W3660" s="34"/>
      <c r="X3660" s="91">
        <f t="shared" si="586"/>
        <v>0</v>
      </c>
      <c r="Y3660" s="92" t="str">
        <f>VLOOKUP('CM-CIC'!B3591,Annuaire_roster!B:F,4,0)</f>
        <v>ABDELLAOUI KHADIJA</v>
      </c>
      <c r="Z3660" s="37" t="s">
        <v>80</v>
      </c>
      <c r="AA3660" s="60" t="s">
        <v>80</v>
      </c>
      <c r="AB3660" s="35" t="s">
        <v>63</v>
      </c>
      <c r="AC3660" s="35" t="s">
        <v>63</v>
      </c>
      <c r="AD3660" s="35" t="s">
        <v>63</v>
      </c>
      <c r="AE3660" s="44" t="s">
        <v>63</v>
      </c>
      <c r="AF3660" s="61"/>
      <c r="AG3660" s="45"/>
    </row>
    <row r="3661" spans="1:33" x14ac:dyDescent="0.2">
      <c r="A3661" s="59" t="str">
        <f>+VLOOKUP(B3661,Annuaire_roster!B:G,5,0)</f>
        <v>01611</v>
      </c>
      <c r="B3661" s="78" t="s">
        <v>252</v>
      </c>
      <c r="C3661" s="65">
        <v>0.375</v>
      </c>
      <c r="D3661" s="65">
        <v>0.375</v>
      </c>
      <c r="E3661" s="66">
        <v>0.79166666666666663</v>
      </c>
      <c r="F3661" s="66">
        <v>0.79166666666666663</v>
      </c>
      <c r="G3661" s="49"/>
      <c r="H3661" s="48"/>
      <c r="I3661" s="124" t="s">
        <v>63</v>
      </c>
      <c r="J3661" s="48"/>
      <c r="K3661" s="58">
        <v>0</v>
      </c>
      <c r="L3661" s="48">
        <v>0</v>
      </c>
      <c r="M3661" s="70">
        <v>0</v>
      </c>
      <c r="N3661" s="34">
        <v>0.37499999999999994</v>
      </c>
      <c r="O3661" s="38">
        <v>0.37499999999999994</v>
      </c>
      <c r="P3661" s="82" t="s">
        <v>234</v>
      </c>
      <c r="Q3661" s="43">
        <v>44805</v>
      </c>
      <c r="R3661" s="35">
        <v>0</v>
      </c>
      <c r="S3661" s="35">
        <v>0</v>
      </c>
      <c r="T3661" s="10" t="str">
        <f t="shared" si="584"/>
        <v>Sem - 36</v>
      </c>
      <c r="U3661" s="10" t="str">
        <f t="shared" si="585"/>
        <v>Septembre</v>
      </c>
      <c r="V3661" s="36" t="s">
        <v>231</v>
      </c>
      <c r="W3661" s="34"/>
      <c r="X3661" s="91">
        <f t="shared" si="586"/>
        <v>0</v>
      </c>
      <c r="Y3661" s="92" t="str">
        <f>VLOOKUP('CM-CIC'!B3592,Annuaire_roster!B:F,4,0)</f>
        <v>ABDELLAOUI KHADIJA</v>
      </c>
      <c r="Z3661" s="37" t="s">
        <v>80</v>
      </c>
      <c r="AA3661" s="60" t="s">
        <v>80</v>
      </c>
      <c r="AB3661" s="35" t="s">
        <v>63</v>
      </c>
      <c r="AC3661" s="35" t="s">
        <v>63</v>
      </c>
      <c r="AD3661" s="35" t="s">
        <v>63</v>
      </c>
      <c r="AE3661" s="44" t="s">
        <v>63</v>
      </c>
      <c r="AF3661" s="61"/>
      <c r="AG3661" s="45"/>
    </row>
    <row r="3662" spans="1:33" x14ac:dyDescent="0.2">
      <c r="A3662" s="59" t="str">
        <f>+VLOOKUP(B3662,Annuaire_roster!B:G,5,0)</f>
        <v>01612</v>
      </c>
      <c r="B3662" s="78" t="s">
        <v>253</v>
      </c>
      <c r="C3662" s="65">
        <v>0.375</v>
      </c>
      <c r="D3662" s="65">
        <v>0.375</v>
      </c>
      <c r="E3662" s="66">
        <v>0.79166666666666663</v>
      </c>
      <c r="F3662" s="66">
        <v>0.79166666666666663</v>
      </c>
      <c r="G3662" s="49"/>
      <c r="H3662" s="48"/>
      <c r="I3662" s="124" t="s">
        <v>63</v>
      </c>
      <c r="J3662" s="48"/>
      <c r="K3662" s="58">
        <v>0</v>
      </c>
      <c r="L3662" s="48">
        <v>0</v>
      </c>
      <c r="M3662" s="70">
        <v>0</v>
      </c>
      <c r="N3662" s="34">
        <v>0.37499999999999994</v>
      </c>
      <c r="O3662" s="38">
        <v>0.37499999999999994</v>
      </c>
      <c r="P3662" s="82" t="s">
        <v>234</v>
      </c>
      <c r="Q3662" s="43">
        <v>44805</v>
      </c>
      <c r="R3662" s="35">
        <v>0</v>
      </c>
      <c r="S3662" s="35">
        <v>0</v>
      </c>
      <c r="T3662" s="10" t="str">
        <f t="shared" si="584"/>
        <v>Sem - 36</v>
      </c>
      <c r="U3662" s="10" t="str">
        <f t="shared" si="585"/>
        <v>Septembre</v>
      </c>
      <c r="V3662" s="36" t="s">
        <v>231</v>
      </c>
      <c r="W3662" s="34"/>
      <c r="X3662" s="91">
        <f t="shared" si="586"/>
        <v>0</v>
      </c>
      <c r="Y3662" s="92" t="str">
        <f>VLOOKUP('CM-CIC'!B3593,Annuaire_roster!B:F,4,0)</f>
        <v>ABDELLAOUI KHADIJA</v>
      </c>
      <c r="Z3662" s="37" t="s">
        <v>80</v>
      </c>
      <c r="AA3662" s="60" t="s">
        <v>80</v>
      </c>
      <c r="AB3662" s="35" t="s">
        <v>63</v>
      </c>
      <c r="AC3662" s="35" t="s">
        <v>63</v>
      </c>
      <c r="AD3662" s="35" t="s">
        <v>63</v>
      </c>
      <c r="AE3662" s="44" t="s">
        <v>63</v>
      </c>
      <c r="AF3662" s="61"/>
      <c r="AG3662" s="45"/>
    </row>
    <row r="3663" spans="1:33" x14ac:dyDescent="0.2">
      <c r="A3663" s="59" t="str">
        <f>+VLOOKUP(B3663,Annuaire_roster!B:G,5,0)</f>
        <v>01613</v>
      </c>
      <c r="B3663" s="78" t="s">
        <v>254</v>
      </c>
      <c r="C3663" s="65">
        <v>0.375</v>
      </c>
      <c r="D3663" s="65">
        <v>0.375</v>
      </c>
      <c r="E3663" s="66">
        <v>0.79166666666666663</v>
      </c>
      <c r="F3663" s="66">
        <v>0.79166666666666663</v>
      </c>
      <c r="G3663" s="49"/>
      <c r="H3663" s="48"/>
      <c r="I3663" s="124" t="s">
        <v>63</v>
      </c>
      <c r="J3663" s="48"/>
      <c r="K3663" s="58">
        <v>0</v>
      </c>
      <c r="L3663" s="48">
        <v>0</v>
      </c>
      <c r="M3663" s="70">
        <v>0</v>
      </c>
      <c r="N3663" s="34">
        <v>0.37499999999999994</v>
      </c>
      <c r="O3663" s="38">
        <v>0.37499999999999994</v>
      </c>
      <c r="P3663" s="82" t="s">
        <v>234</v>
      </c>
      <c r="Q3663" s="43">
        <v>44805</v>
      </c>
      <c r="R3663" s="35">
        <v>0</v>
      </c>
      <c r="S3663" s="35">
        <v>0</v>
      </c>
      <c r="T3663" s="10" t="str">
        <f t="shared" si="584"/>
        <v>Sem - 36</v>
      </c>
      <c r="U3663" s="10" t="str">
        <f t="shared" si="585"/>
        <v>Septembre</v>
      </c>
      <c r="V3663" s="36" t="s">
        <v>231</v>
      </c>
      <c r="W3663" s="34"/>
      <c r="X3663" s="91">
        <f t="shared" si="586"/>
        <v>0</v>
      </c>
      <c r="Y3663" s="92" t="str">
        <f>VLOOKUP('CM-CIC'!B3594,Annuaire_roster!B:F,4,0)</f>
        <v>ABDELLAOUI KHADIJA</v>
      </c>
      <c r="Z3663" s="37" t="s">
        <v>80</v>
      </c>
      <c r="AA3663" s="60" t="s">
        <v>80</v>
      </c>
      <c r="AB3663" s="35" t="s">
        <v>63</v>
      </c>
      <c r="AC3663" s="35" t="s">
        <v>63</v>
      </c>
      <c r="AD3663" s="35" t="s">
        <v>63</v>
      </c>
      <c r="AE3663" s="44" t="s">
        <v>63</v>
      </c>
      <c r="AF3663" s="61"/>
      <c r="AG3663" s="45"/>
    </row>
    <row r="3664" spans="1:33" x14ac:dyDescent="0.2">
      <c r="A3664" s="59" t="str">
        <f>+VLOOKUP(B3664,Annuaire_roster!B:G,5,0)</f>
        <v>01618</v>
      </c>
      <c r="B3664" s="78" t="s">
        <v>255</v>
      </c>
      <c r="C3664" s="65">
        <v>0.375</v>
      </c>
      <c r="D3664" s="65">
        <v>0.375</v>
      </c>
      <c r="E3664" s="66">
        <v>0.79166666666666663</v>
      </c>
      <c r="F3664" s="66">
        <v>0.79166666666666663</v>
      </c>
      <c r="G3664" s="49"/>
      <c r="H3664" s="48"/>
      <c r="I3664" s="124" t="s">
        <v>63</v>
      </c>
      <c r="J3664" s="48"/>
      <c r="K3664" s="58">
        <v>0</v>
      </c>
      <c r="L3664" s="48">
        <v>0</v>
      </c>
      <c r="M3664" s="70">
        <v>0</v>
      </c>
      <c r="N3664" s="34">
        <v>0.37499999999999994</v>
      </c>
      <c r="O3664" s="38">
        <v>0.37499999999999994</v>
      </c>
      <c r="P3664" s="82" t="s">
        <v>234</v>
      </c>
      <c r="Q3664" s="43">
        <v>44805</v>
      </c>
      <c r="R3664" s="35">
        <v>0</v>
      </c>
      <c r="S3664" s="35">
        <v>0</v>
      </c>
      <c r="T3664" s="10" t="str">
        <f t="shared" si="584"/>
        <v>Sem - 36</v>
      </c>
      <c r="U3664" s="10" t="str">
        <f t="shared" si="585"/>
        <v>Septembre</v>
      </c>
      <c r="V3664" s="36" t="s">
        <v>231</v>
      </c>
      <c r="W3664" s="34"/>
      <c r="X3664" s="91">
        <f t="shared" si="586"/>
        <v>0</v>
      </c>
      <c r="Y3664" s="92" t="str">
        <f>VLOOKUP('CM-CIC'!B3595,Annuaire_roster!B:F,4,0)</f>
        <v>ABDELLAOUI KHADIJA</v>
      </c>
      <c r="Z3664" s="37" t="s">
        <v>80</v>
      </c>
      <c r="AA3664" s="60" t="s">
        <v>80</v>
      </c>
      <c r="AB3664" s="35" t="s">
        <v>63</v>
      </c>
      <c r="AC3664" s="35" t="s">
        <v>63</v>
      </c>
      <c r="AD3664" s="35" t="s">
        <v>63</v>
      </c>
      <c r="AE3664" s="44" t="s">
        <v>63</v>
      </c>
      <c r="AF3664" s="61"/>
      <c r="AG3664" s="45"/>
    </row>
    <row r="3665" spans="1:33" x14ac:dyDescent="0.2">
      <c r="A3665" s="59" t="str">
        <f>+VLOOKUP(B3665,Annuaire_roster!B:G,5,0)</f>
        <v>01619</v>
      </c>
      <c r="B3665" s="78" t="s">
        <v>256</v>
      </c>
      <c r="C3665" s="65">
        <v>0.375</v>
      </c>
      <c r="D3665" s="65">
        <v>0.375</v>
      </c>
      <c r="E3665" s="66">
        <v>0.79166666666666663</v>
      </c>
      <c r="F3665" s="66">
        <v>0.79166666666666663</v>
      </c>
      <c r="G3665" s="49"/>
      <c r="H3665" s="48"/>
      <c r="I3665" s="124" t="s">
        <v>63</v>
      </c>
      <c r="J3665" s="48"/>
      <c r="K3665" s="58">
        <v>0</v>
      </c>
      <c r="L3665" s="48">
        <v>0</v>
      </c>
      <c r="M3665" s="70">
        <v>0</v>
      </c>
      <c r="N3665" s="34">
        <v>0.37499999999999994</v>
      </c>
      <c r="O3665" s="38">
        <v>0.37499999999999994</v>
      </c>
      <c r="P3665" s="82" t="s">
        <v>234</v>
      </c>
      <c r="Q3665" s="43">
        <v>44805</v>
      </c>
      <c r="R3665" s="35">
        <v>0</v>
      </c>
      <c r="S3665" s="35">
        <v>0</v>
      </c>
      <c r="T3665" s="10" t="str">
        <f t="shared" si="584"/>
        <v>Sem - 36</v>
      </c>
      <c r="U3665" s="10" t="str">
        <f t="shared" si="585"/>
        <v>Septembre</v>
      </c>
      <c r="V3665" s="36" t="s">
        <v>231</v>
      </c>
      <c r="W3665" s="34"/>
      <c r="X3665" s="91">
        <f t="shared" si="586"/>
        <v>0</v>
      </c>
      <c r="Y3665" s="92" t="str">
        <f>VLOOKUP('CM-CIC'!B3596,Annuaire_roster!B:F,4,0)</f>
        <v>ABDELLAOUI KHADIJA</v>
      </c>
      <c r="Z3665" s="37" t="s">
        <v>80</v>
      </c>
      <c r="AA3665" s="60" t="s">
        <v>80</v>
      </c>
      <c r="AB3665" s="35" t="s">
        <v>63</v>
      </c>
      <c r="AC3665" s="35" t="s">
        <v>63</v>
      </c>
      <c r="AD3665" s="35" t="s">
        <v>63</v>
      </c>
      <c r="AE3665" s="44" t="s">
        <v>63</v>
      </c>
      <c r="AF3665" s="61"/>
      <c r="AG3665" s="45"/>
    </row>
    <row r="3666" spans="1:33" x14ac:dyDescent="0.2">
      <c r="A3666" s="59" t="str">
        <f>+VLOOKUP(B3666,Annuaire_roster!B:G,5,0)</f>
        <v>01624</v>
      </c>
      <c r="B3666" s="78" t="s">
        <v>257</v>
      </c>
      <c r="C3666" s="65">
        <v>0.375</v>
      </c>
      <c r="D3666" s="65">
        <v>0.375</v>
      </c>
      <c r="E3666" s="66">
        <v>0.79166666666666663</v>
      </c>
      <c r="F3666" s="66">
        <v>0.79166666666666663</v>
      </c>
      <c r="G3666" s="49"/>
      <c r="H3666" s="48"/>
      <c r="I3666" s="124" t="s">
        <v>63</v>
      </c>
      <c r="J3666" s="48"/>
      <c r="K3666" s="58">
        <v>0</v>
      </c>
      <c r="L3666" s="48">
        <v>0</v>
      </c>
      <c r="M3666" s="70">
        <v>0</v>
      </c>
      <c r="N3666" s="34">
        <v>0.37499999999999994</v>
      </c>
      <c r="O3666" s="38">
        <v>0.37499999999999994</v>
      </c>
      <c r="P3666" s="82" t="s">
        <v>234</v>
      </c>
      <c r="Q3666" s="43">
        <v>44805</v>
      </c>
      <c r="R3666" s="35">
        <v>0</v>
      </c>
      <c r="S3666" s="35">
        <v>0</v>
      </c>
      <c r="T3666" s="10" t="str">
        <f t="shared" si="584"/>
        <v>Sem - 36</v>
      </c>
      <c r="U3666" s="10" t="str">
        <f t="shared" si="585"/>
        <v>Septembre</v>
      </c>
      <c r="V3666" s="36" t="s">
        <v>231</v>
      </c>
      <c r="W3666" s="34"/>
      <c r="X3666" s="91">
        <f t="shared" si="586"/>
        <v>0</v>
      </c>
      <c r="Y3666" s="92" t="str">
        <f>VLOOKUP('CM-CIC'!B3597,Annuaire_roster!B:F,4,0)</f>
        <v>ABDELLAOUI KHADIJA</v>
      </c>
      <c r="Z3666" s="37" t="s">
        <v>80</v>
      </c>
      <c r="AA3666" s="60" t="s">
        <v>80</v>
      </c>
      <c r="AB3666" s="35" t="s">
        <v>63</v>
      </c>
      <c r="AC3666" s="35" t="s">
        <v>63</v>
      </c>
      <c r="AD3666" s="35" t="s">
        <v>63</v>
      </c>
      <c r="AE3666" s="44" t="s">
        <v>63</v>
      </c>
      <c r="AF3666" s="61"/>
      <c r="AG3666" s="45"/>
    </row>
    <row r="3667" spans="1:33" x14ac:dyDescent="0.2">
      <c r="A3667" s="59" t="str">
        <f>+VLOOKUP(B3667,Annuaire_roster!B:G,5,0)</f>
        <v>01625</v>
      </c>
      <c r="B3667" s="78" t="s">
        <v>258</v>
      </c>
      <c r="C3667" s="65">
        <v>0.375</v>
      </c>
      <c r="D3667" s="65">
        <v>0.375</v>
      </c>
      <c r="E3667" s="66">
        <v>0.79166666666666663</v>
      </c>
      <c r="F3667" s="66">
        <v>0.79166666666666663</v>
      </c>
      <c r="G3667" s="49"/>
      <c r="H3667" s="48"/>
      <c r="I3667" s="124" t="s">
        <v>63</v>
      </c>
      <c r="J3667" s="48"/>
      <c r="K3667" s="58">
        <v>0</v>
      </c>
      <c r="L3667" s="48">
        <v>0</v>
      </c>
      <c r="M3667" s="70">
        <v>0</v>
      </c>
      <c r="N3667" s="34">
        <v>0.37499999999999994</v>
      </c>
      <c r="O3667" s="38">
        <v>0.37499999999999994</v>
      </c>
      <c r="P3667" s="82" t="s">
        <v>234</v>
      </c>
      <c r="Q3667" s="43">
        <v>44805</v>
      </c>
      <c r="R3667" s="35">
        <v>0</v>
      </c>
      <c r="S3667" s="35">
        <v>0</v>
      </c>
      <c r="T3667" s="10" t="str">
        <f t="shared" si="584"/>
        <v>Sem - 36</v>
      </c>
      <c r="U3667" s="10" t="str">
        <f t="shared" si="585"/>
        <v>Septembre</v>
      </c>
      <c r="V3667" s="36" t="s">
        <v>231</v>
      </c>
      <c r="W3667" s="34"/>
      <c r="X3667" s="91">
        <f t="shared" si="586"/>
        <v>0</v>
      </c>
      <c r="Y3667" s="92" t="str">
        <f>VLOOKUP('CM-CIC'!B3598,Annuaire_roster!B:F,4,0)</f>
        <v>IHASSANE Ikram</v>
      </c>
      <c r="Z3667" s="37" t="s">
        <v>80</v>
      </c>
      <c r="AA3667" s="60" t="s">
        <v>80</v>
      </c>
      <c r="AB3667" s="35" t="s">
        <v>63</v>
      </c>
      <c r="AC3667" s="35" t="s">
        <v>63</v>
      </c>
      <c r="AD3667" s="35" t="s">
        <v>63</v>
      </c>
      <c r="AE3667" s="44" t="s">
        <v>63</v>
      </c>
      <c r="AF3667" s="61"/>
      <c r="AG3667" s="45"/>
    </row>
    <row r="3668" spans="1:33" x14ac:dyDescent="0.2">
      <c r="A3668" s="59" t="str">
        <f>+VLOOKUP(B3668,Annuaire_roster!B:G,5,0)</f>
        <v>01626</v>
      </c>
      <c r="B3668" s="78" t="s">
        <v>259</v>
      </c>
      <c r="C3668" s="65">
        <v>0.375</v>
      </c>
      <c r="D3668" s="65">
        <v>0.375</v>
      </c>
      <c r="E3668" s="66">
        <v>0.79166666666666663</v>
      </c>
      <c r="F3668" s="66">
        <v>0.79166666666666663</v>
      </c>
      <c r="G3668" s="49"/>
      <c r="H3668" s="48"/>
      <c r="I3668" s="124" t="s">
        <v>63</v>
      </c>
      <c r="J3668" s="48"/>
      <c r="K3668" s="58">
        <v>0</v>
      </c>
      <c r="L3668" s="48">
        <v>0</v>
      </c>
      <c r="M3668" s="70">
        <v>0</v>
      </c>
      <c r="N3668" s="34">
        <v>0.37499999999999994</v>
      </c>
      <c r="O3668" s="38">
        <v>0.37499999999999994</v>
      </c>
      <c r="P3668" s="82" t="s">
        <v>234</v>
      </c>
      <c r="Q3668" s="43">
        <v>44805</v>
      </c>
      <c r="R3668" s="35">
        <v>0</v>
      </c>
      <c r="S3668" s="35">
        <v>0</v>
      </c>
      <c r="T3668" s="10" t="str">
        <f t="shared" si="584"/>
        <v>Sem - 36</v>
      </c>
      <c r="U3668" s="10" t="str">
        <f t="shared" si="585"/>
        <v>Septembre</v>
      </c>
      <c r="V3668" s="36" t="s">
        <v>231</v>
      </c>
      <c r="W3668" s="34"/>
      <c r="X3668" s="91">
        <f t="shared" si="586"/>
        <v>0</v>
      </c>
      <c r="Y3668" s="92" t="str">
        <f>VLOOKUP('CM-CIC'!B3599,Annuaire_roster!B:F,4,0)</f>
        <v>IHASSANE Ikram</v>
      </c>
      <c r="Z3668" s="37" t="s">
        <v>80</v>
      </c>
      <c r="AA3668" s="60" t="s">
        <v>80</v>
      </c>
      <c r="AB3668" s="35" t="s">
        <v>63</v>
      </c>
      <c r="AC3668" s="35" t="s">
        <v>63</v>
      </c>
      <c r="AD3668" s="35" t="s">
        <v>63</v>
      </c>
      <c r="AE3668" s="44" t="s">
        <v>63</v>
      </c>
      <c r="AF3668" s="61"/>
      <c r="AG3668" s="45"/>
    </row>
    <row r="3669" spans="1:33" x14ac:dyDescent="0.2">
      <c r="A3669" s="59" t="str">
        <f>+VLOOKUP(B3669,Annuaire_roster!B:G,5,0)</f>
        <v>01627</v>
      </c>
      <c r="B3669" s="78" t="s">
        <v>260</v>
      </c>
      <c r="C3669" s="65">
        <v>0.375</v>
      </c>
      <c r="D3669" s="65">
        <v>0.375</v>
      </c>
      <c r="E3669" s="66">
        <v>0.79166666666666663</v>
      </c>
      <c r="F3669" s="66">
        <v>0.79166666666666663</v>
      </c>
      <c r="G3669" s="49"/>
      <c r="H3669" s="48"/>
      <c r="I3669" s="124" t="s">
        <v>63</v>
      </c>
      <c r="J3669" s="48"/>
      <c r="K3669" s="58">
        <v>0</v>
      </c>
      <c r="L3669" s="48">
        <v>0</v>
      </c>
      <c r="M3669" s="70">
        <v>0</v>
      </c>
      <c r="N3669" s="34">
        <v>0.37499999999999994</v>
      </c>
      <c r="O3669" s="38">
        <v>0.37499999999999994</v>
      </c>
      <c r="P3669" s="82" t="s">
        <v>234</v>
      </c>
      <c r="Q3669" s="43">
        <v>44805</v>
      </c>
      <c r="R3669" s="35">
        <v>0</v>
      </c>
      <c r="S3669" s="35">
        <v>0</v>
      </c>
      <c r="T3669" s="10" t="str">
        <f t="shared" si="584"/>
        <v>Sem - 36</v>
      </c>
      <c r="U3669" s="10" t="str">
        <f t="shared" si="585"/>
        <v>Septembre</v>
      </c>
      <c r="V3669" s="36" t="s">
        <v>231</v>
      </c>
      <c r="W3669" s="34"/>
      <c r="X3669" s="91">
        <f t="shared" si="586"/>
        <v>0</v>
      </c>
      <c r="Y3669" s="92" t="str">
        <f>VLOOKUP('CM-CIC'!B3600,Annuaire_roster!B:F,4,0)</f>
        <v>IHASSANE Ikram</v>
      </c>
      <c r="Z3669" s="37" t="s">
        <v>80</v>
      </c>
      <c r="AA3669" s="60" t="s">
        <v>80</v>
      </c>
      <c r="AB3669" s="35" t="s">
        <v>63</v>
      </c>
      <c r="AC3669" s="35" t="s">
        <v>63</v>
      </c>
      <c r="AD3669" s="35" t="s">
        <v>63</v>
      </c>
      <c r="AE3669" s="44" t="s">
        <v>63</v>
      </c>
      <c r="AF3669" s="61"/>
      <c r="AG3669" s="45"/>
    </row>
    <row r="3670" spans="1:33" x14ac:dyDescent="0.2">
      <c r="A3670" s="59" t="str">
        <f>+VLOOKUP(B3670,Annuaire_roster!B:G,5,0)</f>
        <v>01623</v>
      </c>
      <c r="B3670" s="78" t="s">
        <v>261</v>
      </c>
      <c r="C3670" s="65"/>
      <c r="D3670" s="65">
        <v>0.375</v>
      </c>
      <c r="E3670" s="66"/>
      <c r="F3670" s="66">
        <v>0.79166666666666663</v>
      </c>
      <c r="G3670" s="49"/>
      <c r="H3670" s="48"/>
      <c r="I3670" s="124" t="s">
        <v>63</v>
      </c>
      <c r="J3670" s="48"/>
      <c r="K3670" s="58">
        <v>0</v>
      </c>
      <c r="L3670" s="48">
        <v>0</v>
      </c>
      <c r="M3670" s="70" t="s">
        <v>187</v>
      </c>
      <c r="N3670" s="34" t="s">
        <v>63</v>
      </c>
      <c r="O3670" s="38">
        <v>0.37499999999999994</v>
      </c>
      <c r="P3670" s="82" t="s">
        <v>234</v>
      </c>
      <c r="Q3670" s="43">
        <v>44805</v>
      </c>
      <c r="R3670" s="35">
        <v>0.37499999999999994</v>
      </c>
      <c r="S3670" s="35">
        <v>0.37499999999999994</v>
      </c>
      <c r="T3670" s="10" t="str">
        <f t="shared" si="584"/>
        <v>Sem - 36</v>
      </c>
      <c r="U3670" s="10" t="str">
        <f t="shared" si="585"/>
        <v>Septembre</v>
      </c>
      <c r="V3670" s="36" t="s">
        <v>231</v>
      </c>
      <c r="W3670" s="34"/>
      <c r="X3670" s="91">
        <f t="shared" si="586"/>
        <v>0</v>
      </c>
      <c r="Y3670" s="92" t="str">
        <f>VLOOKUP('CM-CIC'!B3601,Annuaire_roster!B:F,4,0)</f>
        <v>IHASSANE Ikram</v>
      </c>
      <c r="Z3670" s="37" t="s">
        <v>80</v>
      </c>
      <c r="AA3670" s="60" t="s">
        <v>80</v>
      </c>
      <c r="AB3670" s="35" t="s">
        <v>63</v>
      </c>
      <c r="AC3670" s="35" t="s">
        <v>63</v>
      </c>
      <c r="AD3670" s="35" t="s">
        <v>63</v>
      </c>
      <c r="AE3670" s="44" t="s">
        <v>63</v>
      </c>
      <c r="AF3670" s="61"/>
      <c r="AG3670" s="45"/>
    </row>
    <row r="3671" spans="1:33" x14ac:dyDescent="0.2">
      <c r="A3671" s="59" t="str">
        <f>+VLOOKUP(B3671,Annuaire_roster!B:G,5,0)</f>
        <v>01628</v>
      </c>
      <c r="B3671" s="78" t="s">
        <v>262</v>
      </c>
      <c r="C3671" s="65">
        <v>0.375</v>
      </c>
      <c r="D3671" s="65">
        <v>0.375</v>
      </c>
      <c r="E3671" s="66">
        <v>0.79166666666666663</v>
      </c>
      <c r="F3671" s="66">
        <v>0.79166666666666663</v>
      </c>
      <c r="G3671" s="49"/>
      <c r="H3671" s="48"/>
      <c r="I3671" s="124" t="s">
        <v>63</v>
      </c>
      <c r="J3671" s="48"/>
      <c r="K3671" s="58">
        <v>0</v>
      </c>
      <c r="L3671" s="48">
        <v>0</v>
      </c>
      <c r="M3671" s="70">
        <v>0</v>
      </c>
      <c r="N3671" s="34">
        <v>0.37499999999999994</v>
      </c>
      <c r="O3671" s="38">
        <v>0.37499999999999994</v>
      </c>
      <c r="P3671" s="82" t="s">
        <v>234</v>
      </c>
      <c r="Q3671" s="43">
        <v>44805</v>
      </c>
      <c r="R3671" s="35">
        <v>0</v>
      </c>
      <c r="S3671" s="35">
        <v>0</v>
      </c>
      <c r="T3671" s="10" t="str">
        <f t="shared" si="584"/>
        <v>Sem - 36</v>
      </c>
      <c r="U3671" s="10" t="str">
        <f t="shared" si="585"/>
        <v>Septembre</v>
      </c>
      <c r="V3671" s="36" t="s">
        <v>231</v>
      </c>
      <c r="W3671" s="34"/>
      <c r="X3671" s="91">
        <f t="shared" si="586"/>
        <v>0</v>
      </c>
      <c r="Y3671" s="92" t="str">
        <f>VLOOKUP('CM-CIC'!B3602,Annuaire_roster!B:F,4,0)</f>
        <v>IHASSANE Ikram</v>
      </c>
      <c r="Z3671" s="37" t="s">
        <v>80</v>
      </c>
      <c r="AA3671" s="60" t="s">
        <v>80</v>
      </c>
      <c r="AB3671" s="35" t="s">
        <v>63</v>
      </c>
      <c r="AC3671" s="35" t="s">
        <v>63</v>
      </c>
      <c r="AD3671" s="35" t="s">
        <v>63</v>
      </c>
      <c r="AE3671" s="44" t="s">
        <v>63</v>
      </c>
      <c r="AF3671" s="61"/>
      <c r="AG3671" s="45"/>
    </row>
    <row r="3672" spans="1:33" x14ac:dyDescent="0.2">
      <c r="A3672" s="59" t="str">
        <f>+VLOOKUP(B3672,Annuaire_roster!B:G,5,0)</f>
        <v>01629</v>
      </c>
      <c r="B3672" s="78" t="s">
        <v>263</v>
      </c>
      <c r="C3672" s="65">
        <v>0.375</v>
      </c>
      <c r="D3672" s="65">
        <v>0.375</v>
      </c>
      <c r="E3672" s="66">
        <v>0.79166666666666663</v>
      </c>
      <c r="F3672" s="66">
        <v>0.79166666666666663</v>
      </c>
      <c r="G3672" s="49"/>
      <c r="H3672" s="48"/>
      <c r="I3672" s="124" t="s">
        <v>63</v>
      </c>
      <c r="J3672" s="48"/>
      <c r="K3672" s="58">
        <v>0</v>
      </c>
      <c r="L3672" s="48">
        <v>0</v>
      </c>
      <c r="M3672" s="70">
        <v>0</v>
      </c>
      <c r="N3672" s="34">
        <v>0.37499999999999994</v>
      </c>
      <c r="O3672" s="38">
        <v>0.37499999999999994</v>
      </c>
      <c r="P3672" s="82" t="s">
        <v>234</v>
      </c>
      <c r="Q3672" s="43">
        <v>44805</v>
      </c>
      <c r="R3672" s="35">
        <v>0</v>
      </c>
      <c r="S3672" s="35">
        <v>0</v>
      </c>
      <c r="T3672" s="10" t="str">
        <f t="shared" si="584"/>
        <v>Sem - 36</v>
      </c>
      <c r="U3672" s="10" t="str">
        <f t="shared" si="585"/>
        <v>Septembre</v>
      </c>
      <c r="V3672" s="36" t="s">
        <v>231</v>
      </c>
      <c r="W3672" s="34"/>
      <c r="X3672" s="91">
        <f t="shared" si="586"/>
        <v>0</v>
      </c>
      <c r="Y3672" s="92" t="str">
        <f>VLOOKUP('CM-CIC'!B3603,Annuaire_roster!B:F,4,0)</f>
        <v>KINANA Widad</v>
      </c>
      <c r="Z3672" s="37" t="s">
        <v>80</v>
      </c>
      <c r="AA3672" s="60" t="s">
        <v>80</v>
      </c>
      <c r="AB3672" s="35" t="s">
        <v>63</v>
      </c>
      <c r="AC3672" s="35" t="s">
        <v>63</v>
      </c>
      <c r="AD3672" s="35" t="s">
        <v>63</v>
      </c>
      <c r="AE3672" s="44" t="s">
        <v>63</v>
      </c>
      <c r="AF3672" s="61"/>
      <c r="AG3672" s="45"/>
    </row>
    <row r="3673" spans="1:33" x14ac:dyDescent="0.2">
      <c r="A3673" s="59" t="str">
        <f>+VLOOKUP(B3673,Annuaire_roster!B:G,5,0)</f>
        <v>01630</v>
      </c>
      <c r="B3673" s="78" t="s">
        <v>264</v>
      </c>
      <c r="C3673" s="65">
        <v>0.375</v>
      </c>
      <c r="D3673" s="65">
        <v>0.375</v>
      </c>
      <c r="E3673" s="66">
        <v>0.79166666666666663</v>
      </c>
      <c r="F3673" s="66">
        <v>0.79166666666666663</v>
      </c>
      <c r="G3673" s="49"/>
      <c r="H3673" s="48"/>
      <c r="I3673" s="124" t="s">
        <v>63</v>
      </c>
      <c r="J3673" s="48"/>
      <c r="K3673" s="58">
        <v>0</v>
      </c>
      <c r="L3673" s="48">
        <v>0</v>
      </c>
      <c r="M3673" s="70">
        <v>0</v>
      </c>
      <c r="N3673" s="34">
        <v>0.37499999999999994</v>
      </c>
      <c r="O3673" s="38">
        <v>0.37499999999999994</v>
      </c>
      <c r="P3673" s="82" t="s">
        <v>234</v>
      </c>
      <c r="Q3673" s="43">
        <v>44805</v>
      </c>
      <c r="R3673" s="35">
        <v>0</v>
      </c>
      <c r="S3673" s="35">
        <v>0</v>
      </c>
      <c r="T3673" s="10" t="str">
        <f t="shared" si="584"/>
        <v>Sem - 36</v>
      </c>
      <c r="U3673" s="10" t="str">
        <f t="shared" si="585"/>
        <v>Septembre</v>
      </c>
      <c r="V3673" s="36" t="s">
        <v>231</v>
      </c>
      <c r="W3673" s="34"/>
      <c r="X3673" s="91">
        <f t="shared" si="586"/>
        <v>0</v>
      </c>
      <c r="Y3673" s="92" t="str">
        <f>VLOOKUP('CM-CIC'!B3604,Annuaire_roster!B:F,4,0)</f>
        <v>IHASSANE Ikram</v>
      </c>
      <c r="Z3673" s="37" t="s">
        <v>80</v>
      </c>
      <c r="AA3673" s="60" t="s">
        <v>80</v>
      </c>
      <c r="AB3673" s="35" t="s">
        <v>63</v>
      </c>
      <c r="AC3673" s="35" t="s">
        <v>63</v>
      </c>
      <c r="AD3673" s="35" t="s">
        <v>63</v>
      </c>
      <c r="AE3673" s="44" t="s">
        <v>63</v>
      </c>
      <c r="AF3673" s="61"/>
      <c r="AG3673" s="45"/>
    </row>
    <row r="3674" spans="1:33" x14ac:dyDescent="0.2">
      <c r="A3674" s="59" t="str">
        <f>+VLOOKUP(B3674,Annuaire_roster!B:G,5,0)</f>
        <v>01631</v>
      </c>
      <c r="B3674" s="78" t="s">
        <v>265</v>
      </c>
      <c r="C3674" s="65">
        <v>0.375</v>
      </c>
      <c r="D3674" s="65">
        <v>0.375</v>
      </c>
      <c r="E3674" s="66">
        <v>0.79166666666666663</v>
      </c>
      <c r="F3674" s="66">
        <v>0.79166666666666663</v>
      </c>
      <c r="G3674" s="49"/>
      <c r="H3674" s="48"/>
      <c r="I3674" s="124" t="s">
        <v>63</v>
      </c>
      <c r="J3674" s="48"/>
      <c r="K3674" s="58">
        <v>0</v>
      </c>
      <c r="L3674" s="48">
        <v>0</v>
      </c>
      <c r="M3674" s="70">
        <v>0</v>
      </c>
      <c r="N3674" s="34">
        <v>0.37499999999999994</v>
      </c>
      <c r="O3674" s="38">
        <v>0.37499999999999994</v>
      </c>
      <c r="P3674" s="82" t="s">
        <v>234</v>
      </c>
      <c r="Q3674" s="43">
        <v>44805</v>
      </c>
      <c r="R3674" s="35">
        <v>0</v>
      </c>
      <c r="S3674" s="35">
        <v>0</v>
      </c>
      <c r="T3674" s="10" t="str">
        <f t="shared" si="584"/>
        <v>Sem - 36</v>
      </c>
      <c r="U3674" s="10" t="str">
        <f t="shared" si="585"/>
        <v>Septembre</v>
      </c>
      <c r="V3674" s="36" t="s">
        <v>231</v>
      </c>
      <c r="W3674" s="34"/>
      <c r="X3674" s="91">
        <f t="shared" si="586"/>
        <v>0</v>
      </c>
      <c r="Y3674" s="92" t="str">
        <f>VLOOKUP('CM-CIC'!B3605,Annuaire_roster!B:F,4,0)</f>
        <v>KINANA Widad</v>
      </c>
      <c r="Z3674" s="37" t="s">
        <v>80</v>
      </c>
      <c r="AA3674" s="60" t="s">
        <v>80</v>
      </c>
      <c r="AB3674" s="35" t="s">
        <v>63</v>
      </c>
      <c r="AC3674" s="35" t="s">
        <v>63</v>
      </c>
      <c r="AD3674" s="35" t="s">
        <v>63</v>
      </c>
      <c r="AE3674" s="44" t="s">
        <v>63</v>
      </c>
      <c r="AF3674" s="61"/>
      <c r="AG3674" s="45"/>
    </row>
    <row r="3675" spans="1:33" x14ac:dyDescent="0.2">
      <c r="A3675" s="59" t="str">
        <f>+VLOOKUP(B3675,Annuaire_roster!B:G,5,0)</f>
        <v>01632</v>
      </c>
      <c r="B3675" s="78" t="s">
        <v>266</v>
      </c>
      <c r="C3675" s="65">
        <v>0.375</v>
      </c>
      <c r="D3675" s="65">
        <v>0.375</v>
      </c>
      <c r="E3675" s="66">
        <v>0.79166666666666663</v>
      </c>
      <c r="F3675" s="66">
        <v>0.79166666666666663</v>
      </c>
      <c r="G3675" s="49"/>
      <c r="H3675" s="48"/>
      <c r="I3675" s="124" t="s">
        <v>63</v>
      </c>
      <c r="J3675" s="48"/>
      <c r="K3675" s="58">
        <v>0</v>
      </c>
      <c r="L3675" s="48">
        <v>0</v>
      </c>
      <c r="M3675" s="70">
        <v>0</v>
      </c>
      <c r="N3675" s="34">
        <v>0.37499999999999994</v>
      </c>
      <c r="O3675" s="38">
        <v>0.37499999999999994</v>
      </c>
      <c r="P3675" s="82" t="s">
        <v>234</v>
      </c>
      <c r="Q3675" s="43">
        <v>44805</v>
      </c>
      <c r="R3675" s="35">
        <v>0</v>
      </c>
      <c r="S3675" s="35">
        <v>0</v>
      </c>
      <c r="T3675" s="10" t="str">
        <f t="shared" si="584"/>
        <v>Sem - 36</v>
      </c>
      <c r="U3675" s="10" t="str">
        <f t="shared" si="585"/>
        <v>Septembre</v>
      </c>
      <c r="V3675" s="36" t="s">
        <v>231</v>
      </c>
      <c r="W3675" s="34"/>
      <c r="X3675" s="91">
        <f t="shared" si="586"/>
        <v>0</v>
      </c>
      <c r="Y3675" s="92" t="str">
        <f>VLOOKUP('CM-CIC'!B3606,Annuaire_roster!B:F,4,0)</f>
        <v>KINANA Widad</v>
      </c>
      <c r="Z3675" s="37" t="s">
        <v>80</v>
      </c>
      <c r="AA3675" s="60" t="s">
        <v>80</v>
      </c>
      <c r="AB3675" s="35" t="s">
        <v>63</v>
      </c>
      <c r="AC3675" s="35" t="s">
        <v>63</v>
      </c>
      <c r="AD3675" s="35" t="s">
        <v>63</v>
      </c>
      <c r="AE3675" s="44" t="s">
        <v>63</v>
      </c>
      <c r="AF3675" s="61"/>
      <c r="AG3675" s="45"/>
    </row>
    <row r="3676" spans="1:33" x14ac:dyDescent="0.2">
      <c r="A3676" s="59" t="str">
        <f>+VLOOKUP(B3676,Annuaire_roster!B:G,5,0)</f>
        <v>01633</v>
      </c>
      <c r="B3676" s="78" t="s">
        <v>267</v>
      </c>
      <c r="C3676" s="65">
        <v>0.375</v>
      </c>
      <c r="D3676" s="65">
        <v>0.375</v>
      </c>
      <c r="E3676" s="66">
        <v>0.79166666666666663</v>
      </c>
      <c r="F3676" s="66">
        <v>0.79166666666666663</v>
      </c>
      <c r="G3676" s="49"/>
      <c r="H3676" s="48"/>
      <c r="I3676" s="124" t="s">
        <v>63</v>
      </c>
      <c r="J3676" s="48"/>
      <c r="K3676" s="58">
        <v>0</v>
      </c>
      <c r="L3676" s="48">
        <v>0</v>
      </c>
      <c r="M3676" s="70">
        <v>0</v>
      </c>
      <c r="N3676" s="34">
        <v>0.37499999999999994</v>
      </c>
      <c r="O3676" s="38">
        <v>0.37499999999999994</v>
      </c>
      <c r="P3676" s="82" t="s">
        <v>234</v>
      </c>
      <c r="Q3676" s="43">
        <v>44805</v>
      </c>
      <c r="R3676" s="35">
        <v>0</v>
      </c>
      <c r="S3676" s="35">
        <v>0</v>
      </c>
      <c r="T3676" s="10" t="str">
        <f t="shared" si="584"/>
        <v>Sem - 36</v>
      </c>
      <c r="U3676" s="10" t="str">
        <f t="shared" si="585"/>
        <v>Septembre</v>
      </c>
      <c r="V3676" s="36" t="s">
        <v>231</v>
      </c>
      <c r="W3676" s="34"/>
      <c r="X3676" s="91">
        <f t="shared" si="586"/>
        <v>0</v>
      </c>
      <c r="Y3676" s="92" t="str">
        <f>VLOOKUP('CM-CIC'!B3607,Annuaire_roster!B:F,4,0)</f>
        <v>IHASSANE Ikram</v>
      </c>
      <c r="Z3676" s="37" t="s">
        <v>80</v>
      </c>
      <c r="AA3676" s="60" t="s">
        <v>80</v>
      </c>
      <c r="AB3676" s="35" t="s">
        <v>63</v>
      </c>
      <c r="AC3676" s="35" t="s">
        <v>63</v>
      </c>
      <c r="AD3676" s="35" t="s">
        <v>63</v>
      </c>
      <c r="AE3676" s="44" t="s">
        <v>63</v>
      </c>
      <c r="AF3676" s="61"/>
      <c r="AG3676" s="45"/>
    </row>
    <row r="3677" spans="1:33" x14ac:dyDescent="0.2">
      <c r="A3677" s="59" t="str">
        <f>+VLOOKUP(B3677,Annuaire_roster!B:G,5,0)</f>
        <v>01634</v>
      </c>
      <c r="B3677" s="78" t="s">
        <v>268</v>
      </c>
      <c r="C3677" s="65">
        <v>0.375</v>
      </c>
      <c r="D3677" s="65">
        <v>0.375</v>
      </c>
      <c r="E3677" s="66">
        <v>0.79166666666666663</v>
      </c>
      <c r="F3677" s="66">
        <v>0.79166666666666663</v>
      </c>
      <c r="G3677" s="49"/>
      <c r="H3677" s="48"/>
      <c r="I3677" s="124" t="s">
        <v>63</v>
      </c>
      <c r="J3677" s="48"/>
      <c r="K3677" s="58">
        <v>0</v>
      </c>
      <c r="L3677" s="48">
        <v>0</v>
      </c>
      <c r="M3677" s="70">
        <v>0</v>
      </c>
      <c r="N3677" s="34">
        <v>0.37499999999999994</v>
      </c>
      <c r="O3677" s="38">
        <v>0.37499999999999994</v>
      </c>
      <c r="P3677" s="82" t="s">
        <v>234</v>
      </c>
      <c r="Q3677" s="43">
        <v>44805</v>
      </c>
      <c r="R3677" s="35">
        <v>0</v>
      </c>
      <c r="S3677" s="35">
        <v>0</v>
      </c>
      <c r="T3677" s="10" t="str">
        <f t="shared" si="584"/>
        <v>Sem - 36</v>
      </c>
      <c r="U3677" s="10" t="str">
        <f t="shared" si="585"/>
        <v>Septembre</v>
      </c>
      <c r="V3677" s="36" t="s">
        <v>231</v>
      </c>
      <c r="W3677" s="34"/>
      <c r="X3677" s="91">
        <f t="shared" si="586"/>
        <v>0</v>
      </c>
      <c r="Y3677" s="92" t="str">
        <f>VLOOKUP('CM-CIC'!B3608,Annuaire_roster!B:F,4,0)</f>
        <v>IHASSANE Ikram</v>
      </c>
      <c r="Z3677" s="37" t="s">
        <v>80</v>
      </c>
      <c r="AA3677" s="60" t="s">
        <v>80</v>
      </c>
      <c r="AB3677" s="35" t="s">
        <v>63</v>
      </c>
      <c r="AC3677" s="35" t="s">
        <v>63</v>
      </c>
      <c r="AD3677" s="35" t="s">
        <v>63</v>
      </c>
      <c r="AE3677" s="44" t="s">
        <v>63</v>
      </c>
      <c r="AF3677" s="61"/>
      <c r="AG3677" s="45"/>
    </row>
    <row r="3678" spans="1:33" x14ac:dyDescent="0.2">
      <c r="A3678" s="59" t="str">
        <f>+VLOOKUP(B3678,Annuaire_roster!B:G,5,0)</f>
        <v>01635</v>
      </c>
      <c r="B3678" s="78" t="s">
        <v>269</v>
      </c>
      <c r="C3678" s="65">
        <v>0.375</v>
      </c>
      <c r="D3678" s="65">
        <v>0.375</v>
      </c>
      <c r="E3678" s="66">
        <v>0.79166666666666663</v>
      </c>
      <c r="F3678" s="66">
        <v>0.79166666666666663</v>
      </c>
      <c r="G3678" s="49"/>
      <c r="H3678" s="48"/>
      <c r="I3678" s="124" t="s">
        <v>63</v>
      </c>
      <c r="J3678" s="48"/>
      <c r="K3678" s="58">
        <v>0</v>
      </c>
      <c r="L3678" s="48">
        <v>0</v>
      </c>
      <c r="M3678" s="70">
        <v>0</v>
      </c>
      <c r="N3678" s="34">
        <v>0.37499999999999994</v>
      </c>
      <c r="O3678" s="38">
        <v>0.37499999999999994</v>
      </c>
      <c r="P3678" s="82" t="s">
        <v>234</v>
      </c>
      <c r="Q3678" s="43">
        <v>44805</v>
      </c>
      <c r="R3678" s="35">
        <v>0</v>
      </c>
      <c r="S3678" s="35">
        <v>0</v>
      </c>
      <c r="T3678" s="10" t="str">
        <f t="shared" si="584"/>
        <v>Sem - 36</v>
      </c>
      <c r="U3678" s="10" t="str">
        <f t="shared" si="585"/>
        <v>Septembre</v>
      </c>
      <c r="V3678" s="36" t="s">
        <v>231</v>
      </c>
      <c r="W3678" s="34"/>
      <c r="X3678" s="91">
        <f t="shared" si="586"/>
        <v>0</v>
      </c>
      <c r="Y3678" s="92" t="str">
        <f>VLOOKUP('CM-CIC'!B3609,Annuaire_roster!B:F,4,0)</f>
        <v>IHASSANE Ikram</v>
      </c>
      <c r="Z3678" s="37" t="s">
        <v>80</v>
      </c>
      <c r="AA3678" s="60" t="s">
        <v>80</v>
      </c>
      <c r="AB3678" s="35" t="s">
        <v>63</v>
      </c>
      <c r="AC3678" s="35" t="s">
        <v>63</v>
      </c>
      <c r="AD3678" s="35" t="s">
        <v>63</v>
      </c>
      <c r="AE3678" s="44" t="s">
        <v>63</v>
      </c>
      <c r="AF3678" s="61"/>
      <c r="AG3678" s="45"/>
    </row>
    <row r="3679" spans="1:33" x14ac:dyDescent="0.2">
      <c r="A3679" s="59" t="str">
        <f>+VLOOKUP(B3679,Annuaire_roster!B:G,5,0)</f>
        <v>01636</v>
      </c>
      <c r="B3679" s="78" t="s">
        <v>270</v>
      </c>
      <c r="C3679" s="65">
        <v>0.375</v>
      </c>
      <c r="D3679" s="65">
        <v>0.375</v>
      </c>
      <c r="E3679" s="66">
        <v>0.79166666666666663</v>
      </c>
      <c r="F3679" s="66">
        <v>0.79166666666666663</v>
      </c>
      <c r="G3679" s="49"/>
      <c r="H3679" s="48"/>
      <c r="I3679" s="124" t="s">
        <v>63</v>
      </c>
      <c r="J3679" s="48"/>
      <c r="K3679" s="58">
        <v>0</v>
      </c>
      <c r="L3679" s="48">
        <v>0</v>
      </c>
      <c r="M3679" s="70">
        <v>0</v>
      </c>
      <c r="N3679" s="34">
        <v>0.37499999999999994</v>
      </c>
      <c r="O3679" s="38">
        <v>0.37499999999999994</v>
      </c>
      <c r="P3679" s="82" t="s">
        <v>234</v>
      </c>
      <c r="Q3679" s="43">
        <v>44805</v>
      </c>
      <c r="R3679" s="35">
        <v>0</v>
      </c>
      <c r="S3679" s="35">
        <v>0</v>
      </c>
      <c r="T3679" s="10" t="str">
        <f t="shared" si="584"/>
        <v>Sem - 36</v>
      </c>
      <c r="U3679" s="10" t="str">
        <f t="shared" si="585"/>
        <v>Septembre</v>
      </c>
      <c r="V3679" s="36" t="s">
        <v>231</v>
      </c>
      <c r="W3679" s="34"/>
      <c r="X3679" s="91">
        <f t="shared" si="586"/>
        <v>0</v>
      </c>
      <c r="Y3679" s="92" t="str">
        <f>VLOOKUP('CM-CIC'!B3610,Annuaire_roster!B:F,4,0)</f>
        <v>IHASSANE Ikram</v>
      </c>
      <c r="Z3679" s="37" t="s">
        <v>80</v>
      </c>
      <c r="AA3679" s="60" t="s">
        <v>80</v>
      </c>
      <c r="AB3679" s="35" t="s">
        <v>63</v>
      </c>
      <c r="AC3679" s="35" t="s">
        <v>63</v>
      </c>
      <c r="AD3679" s="35" t="s">
        <v>63</v>
      </c>
      <c r="AE3679" s="44" t="s">
        <v>63</v>
      </c>
      <c r="AF3679" s="61"/>
      <c r="AG3679" s="45"/>
    </row>
    <row r="3680" spans="1:33" x14ac:dyDescent="0.2">
      <c r="A3680" s="59" t="str">
        <f>+VLOOKUP(B3680,Annuaire_roster!B:G,5,0)</f>
        <v>01637</v>
      </c>
      <c r="B3680" s="78" t="s">
        <v>271</v>
      </c>
      <c r="C3680" s="65">
        <v>0.375</v>
      </c>
      <c r="D3680" s="65">
        <v>0.375</v>
      </c>
      <c r="E3680" s="66">
        <v>0.79166666666666663</v>
      </c>
      <c r="F3680" s="66">
        <v>0.79166666666666663</v>
      </c>
      <c r="G3680" s="49"/>
      <c r="H3680" s="48"/>
      <c r="I3680" s="124" t="s">
        <v>63</v>
      </c>
      <c r="J3680" s="48"/>
      <c r="K3680" s="58">
        <v>0</v>
      </c>
      <c r="L3680" s="48">
        <v>0</v>
      </c>
      <c r="M3680" s="70">
        <v>0</v>
      </c>
      <c r="N3680" s="34">
        <v>0.37499999999999994</v>
      </c>
      <c r="O3680" s="38">
        <v>0.37499999999999994</v>
      </c>
      <c r="P3680" s="82" t="s">
        <v>234</v>
      </c>
      <c r="Q3680" s="43">
        <v>44805</v>
      </c>
      <c r="R3680" s="35">
        <v>0</v>
      </c>
      <c r="S3680" s="35">
        <v>0</v>
      </c>
      <c r="T3680" s="10" t="str">
        <f t="shared" si="584"/>
        <v>Sem - 36</v>
      </c>
      <c r="U3680" s="10" t="str">
        <f t="shared" si="585"/>
        <v>Septembre</v>
      </c>
      <c r="V3680" s="36" t="s">
        <v>231</v>
      </c>
      <c r="W3680" s="34"/>
      <c r="X3680" s="91">
        <f t="shared" si="586"/>
        <v>0</v>
      </c>
      <c r="Y3680" s="92" t="str">
        <f>VLOOKUP('CM-CIC'!B3611,Annuaire_roster!B:F,4,0)</f>
        <v>IHASSANE Ikram</v>
      </c>
      <c r="Z3680" s="37" t="s">
        <v>80</v>
      </c>
      <c r="AA3680" s="60" t="s">
        <v>80</v>
      </c>
      <c r="AB3680" s="35" t="s">
        <v>63</v>
      </c>
      <c r="AC3680" s="35" t="s">
        <v>63</v>
      </c>
      <c r="AD3680" s="35" t="s">
        <v>63</v>
      </c>
      <c r="AE3680" s="44" t="s">
        <v>63</v>
      </c>
      <c r="AF3680" s="61"/>
      <c r="AG3680" s="45"/>
    </row>
    <row r="3681" spans="1:33" x14ac:dyDescent="0.2">
      <c r="A3681" s="59" t="str">
        <f>+VLOOKUP(B3681,Annuaire_roster!B:G,5,0)</f>
        <v>01638</v>
      </c>
      <c r="B3681" s="78" t="s">
        <v>272</v>
      </c>
      <c r="C3681" s="65">
        <v>0.375</v>
      </c>
      <c r="D3681" s="65">
        <v>0.375</v>
      </c>
      <c r="E3681" s="66">
        <v>0.79166666666666663</v>
      </c>
      <c r="F3681" s="66">
        <v>0.79166666666666663</v>
      </c>
      <c r="G3681" s="49"/>
      <c r="H3681" s="48"/>
      <c r="I3681" s="124" t="s">
        <v>63</v>
      </c>
      <c r="J3681" s="48"/>
      <c r="K3681" s="58">
        <v>0</v>
      </c>
      <c r="L3681" s="48">
        <v>0</v>
      </c>
      <c r="M3681" s="70">
        <v>0</v>
      </c>
      <c r="N3681" s="34">
        <v>0.37499999999999994</v>
      </c>
      <c r="O3681" s="38">
        <v>0.37499999999999994</v>
      </c>
      <c r="P3681" s="82" t="s">
        <v>234</v>
      </c>
      <c r="Q3681" s="43">
        <v>44805</v>
      </c>
      <c r="R3681" s="35">
        <v>0</v>
      </c>
      <c r="S3681" s="35">
        <v>0</v>
      </c>
      <c r="T3681" s="10" t="str">
        <f t="shared" si="584"/>
        <v>Sem - 36</v>
      </c>
      <c r="U3681" s="10" t="str">
        <f t="shared" si="585"/>
        <v>Septembre</v>
      </c>
      <c r="V3681" s="36" t="s">
        <v>231</v>
      </c>
      <c r="W3681" s="34"/>
      <c r="X3681" s="91">
        <f t="shared" si="586"/>
        <v>0</v>
      </c>
      <c r="Y3681" s="92" t="str">
        <f>VLOOKUP('CM-CIC'!B3612,Annuaire_roster!B:F,4,0)</f>
        <v>IHASSANE Ikram</v>
      </c>
      <c r="Z3681" s="37" t="s">
        <v>80</v>
      </c>
      <c r="AA3681" s="60" t="s">
        <v>80</v>
      </c>
      <c r="AB3681" s="35" t="s">
        <v>63</v>
      </c>
      <c r="AC3681" s="35" t="s">
        <v>63</v>
      </c>
      <c r="AD3681" s="35" t="s">
        <v>63</v>
      </c>
      <c r="AE3681" s="44" t="s">
        <v>63</v>
      </c>
      <c r="AF3681" s="61"/>
      <c r="AG3681" s="45"/>
    </row>
    <row r="3682" spans="1:33" x14ac:dyDescent="0.2">
      <c r="A3682" s="59" t="str">
        <f>+VLOOKUP(B3682,Annuaire_roster!B:G,5,0)</f>
        <v>01639</v>
      </c>
      <c r="B3682" s="78" t="s">
        <v>273</v>
      </c>
      <c r="C3682" s="65">
        <v>0.375</v>
      </c>
      <c r="D3682" s="65">
        <v>0.375</v>
      </c>
      <c r="E3682" s="66">
        <v>0.79166666666666663</v>
      </c>
      <c r="F3682" s="66">
        <v>0.79166666666666663</v>
      </c>
      <c r="G3682" s="49"/>
      <c r="H3682" s="48"/>
      <c r="I3682" s="124" t="s">
        <v>63</v>
      </c>
      <c r="J3682" s="48"/>
      <c r="K3682" s="58">
        <v>0</v>
      </c>
      <c r="L3682" s="48">
        <v>0</v>
      </c>
      <c r="M3682" s="70">
        <v>0</v>
      </c>
      <c r="N3682" s="34">
        <v>0.37499999999999994</v>
      </c>
      <c r="O3682" s="38">
        <v>0.37499999999999994</v>
      </c>
      <c r="P3682" s="82" t="s">
        <v>234</v>
      </c>
      <c r="Q3682" s="43">
        <v>44805</v>
      </c>
      <c r="R3682" s="35">
        <v>0</v>
      </c>
      <c r="S3682" s="35">
        <v>0</v>
      </c>
      <c r="T3682" s="10" t="str">
        <f t="shared" si="584"/>
        <v>Sem - 36</v>
      </c>
      <c r="U3682" s="10" t="str">
        <f t="shared" si="585"/>
        <v>Septembre</v>
      </c>
      <c r="V3682" s="36" t="s">
        <v>231</v>
      </c>
      <c r="W3682" s="34"/>
      <c r="X3682" s="91">
        <f t="shared" si="586"/>
        <v>0</v>
      </c>
      <c r="Y3682" s="92" t="str">
        <f>VLOOKUP('CM-CIC'!B3613,Annuaire_roster!B:F,4,0)</f>
        <v>IHASSANE Ikram</v>
      </c>
      <c r="Z3682" s="37" t="s">
        <v>80</v>
      </c>
      <c r="AA3682" s="60" t="s">
        <v>80</v>
      </c>
      <c r="AB3682" s="35" t="s">
        <v>63</v>
      </c>
      <c r="AC3682" s="35" t="s">
        <v>63</v>
      </c>
      <c r="AD3682" s="35" t="s">
        <v>63</v>
      </c>
      <c r="AE3682" s="44" t="s">
        <v>63</v>
      </c>
      <c r="AF3682" s="61"/>
      <c r="AG3682" s="45"/>
    </row>
    <row r="3683" spans="1:33" x14ac:dyDescent="0.2">
      <c r="A3683" s="59" t="str">
        <f>+VLOOKUP(B3683,Annuaire_roster!B:G,5,0)</f>
        <v>01640</v>
      </c>
      <c r="B3683" s="78" t="s">
        <v>274</v>
      </c>
      <c r="C3683" s="65"/>
      <c r="D3683" s="65">
        <v>0.375</v>
      </c>
      <c r="E3683" s="66"/>
      <c r="F3683" s="66">
        <v>0.79166666666666663</v>
      </c>
      <c r="G3683" s="49"/>
      <c r="H3683" s="48"/>
      <c r="I3683" s="124" t="s">
        <v>63</v>
      </c>
      <c r="J3683" s="48"/>
      <c r="K3683" s="58">
        <v>0</v>
      </c>
      <c r="L3683" s="48">
        <v>0</v>
      </c>
      <c r="M3683" s="70" t="s">
        <v>187</v>
      </c>
      <c r="N3683" s="34" t="s">
        <v>63</v>
      </c>
      <c r="O3683" s="38">
        <v>0.37499999999999994</v>
      </c>
      <c r="P3683" s="82" t="s">
        <v>234</v>
      </c>
      <c r="Q3683" s="43">
        <v>44805</v>
      </c>
      <c r="R3683" s="35">
        <v>0.37499999999999994</v>
      </c>
      <c r="S3683" s="35">
        <v>0.37499999999999994</v>
      </c>
      <c r="T3683" s="10" t="str">
        <f t="shared" si="584"/>
        <v>Sem - 36</v>
      </c>
      <c r="U3683" s="10" t="str">
        <f t="shared" si="585"/>
        <v>Septembre</v>
      </c>
      <c r="V3683" s="36" t="s">
        <v>231</v>
      </c>
      <c r="W3683" s="34"/>
      <c r="X3683" s="91">
        <f t="shared" si="586"/>
        <v>0</v>
      </c>
      <c r="Y3683" s="92" t="str">
        <f>VLOOKUP('CM-CIC'!B3614,Annuaire_roster!B:F,4,0)</f>
        <v>IHASSANE Ikram</v>
      </c>
      <c r="Z3683" s="37" t="s">
        <v>80</v>
      </c>
      <c r="AA3683" s="60" t="s">
        <v>80</v>
      </c>
      <c r="AB3683" s="35" t="s">
        <v>63</v>
      </c>
      <c r="AC3683" s="35" t="s">
        <v>63</v>
      </c>
      <c r="AD3683" s="35" t="s">
        <v>63</v>
      </c>
      <c r="AE3683" s="44" t="s">
        <v>63</v>
      </c>
      <c r="AF3683" s="61"/>
      <c r="AG3683" s="45"/>
    </row>
    <row r="3684" spans="1:33" x14ac:dyDescent="0.2">
      <c r="A3684" s="59" t="str">
        <f>+VLOOKUP(B3684,Annuaire_roster!B:G,5,0)</f>
        <v>01567</v>
      </c>
      <c r="B3684" s="78" t="s">
        <v>275</v>
      </c>
      <c r="C3684" s="65">
        <v>0.375</v>
      </c>
      <c r="D3684" s="65">
        <v>0.375</v>
      </c>
      <c r="E3684" s="66">
        <v>0.79166666666666663</v>
      </c>
      <c r="F3684" s="66">
        <v>0.79166666666666663</v>
      </c>
      <c r="G3684" s="49"/>
      <c r="H3684" s="48"/>
      <c r="I3684" s="124" t="s">
        <v>63</v>
      </c>
      <c r="J3684" s="48"/>
      <c r="K3684" s="58">
        <v>0</v>
      </c>
      <c r="L3684" s="48">
        <v>0</v>
      </c>
      <c r="M3684" s="70">
        <v>0</v>
      </c>
      <c r="N3684" s="34">
        <v>0.37499999999999994</v>
      </c>
      <c r="O3684" s="38">
        <v>0.37499999999999994</v>
      </c>
      <c r="P3684" s="82" t="s">
        <v>234</v>
      </c>
      <c r="Q3684" s="43">
        <v>44805</v>
      </c>
      <c r="R3684" s="35">
        <v>0</v>
      </c>
      <c r="S3684" s="35">
        <v>0</v>
      </c>
      <c r="T3684" s="10" t="str">
        <f t="shared" si="584"/>
        <v>Sem - 36</v>
      </c>
      <c r="U3684" s="10" t="str">
        <f t="shared" si="585"/>
        <v>Septembre</v>
      </c>
      <c r="V3684" s="36" t="s">
        <v>231</v>
      </c>
      <c r="W3684" s="34"/>
      <c r="X3684" s="91">
        <f t="shared" si="586"/>
        <v>0</v>
      </c>
      <c r="Y3684" s="92" t="str">
        <f>VLOOKUP('CM-CIC'!B3615,Annuaire_roster!B:F,4,0)</f>
        <v>IHASSANE Ikram</v>
      </c>
      <c r="Z3684" s="37" t="s">
        <v>80</v>
      </c>
      <c r="AA3684" s="60" t="s">
        <v>80</v>
      </c>
      <c r="AB3684" s="35" t="s">
        <v>63</v>
      </c>
      <c r="AC3684" s="35" t="s">
        <v>63</v>
      </c>
      <c r="AD3684" s="35" t="s">
        <v>63</v>
      </c>
      <c r="AE3684" s="44" t="s">
        <v>63</v>
      </c>
      <c r="AF3684" s="61"/>
      <c r="AG3684" s="45"/>
    </row>
    <row r="3685" spans="1:33" x14ac:dyDescent="0.2">
      <c r="A3685" s="59" t="str">
        <f>+VLOOKUP(B3685,Annuaire_roster!B:G,5,0)</f>
        <v>01642</v>
      </c>
      <c r="B3685" s="78" t="s">
        <v>276</v>
      </c>
      <c r="C3685" s="65">
        <v>0.375</v>
      </c>
      <c r="D3685" s="65">
        <v>0.375</v>
      </c>
      <c r="E3685" s="66">
        <v>0.79166666666666663</v>
      </c>
      <c r="F3685" s="66">
        <v>0.79166666666666663</v>
      </c>
      <c r="G3685" s="49"/>
      <c r="H3685" s="48"/>
      <c r="I3685" s="124" t="s">
        <v>63</v>
      </c>
      <c r="J3685" s="48"/>
      <c r="K3685" s="58">
        <v>0</v>
      </c>
      <c r="L3685" s="48">
        <v>0</v>
      </c>
      <c r="M3685" s="70">
        <v>0</v>
      </c>
      <c r="N3685" s="34">
        <v>0.37499999999999994</v>
      </c>
      <c r="O3685" s="38">
        <v>0.37499999999999994</v>
      </c>
      <c r="P3685" s="82" t="s">
        <v>234</v>
      </c>
      <c r="Q3685" s="43">
        <v>44805</v>
      </c>
      <c r="R3685" s="35">
        <v>0</v>
      </c>
      <c r="S3685" s="35">
        <v>0</v>
      </c>
      <c r="T3685" s="10" t="str">
        <f t="shared" si="584"/>
        <v>Sem - 36</v>
      </c>
      <c r="U3685" s="10" t="str">
        <f t="shared" si="585"/>
        <v>Septembre</v>
      </c>
      <c r="V3685" s="36" t="s">
        <v>231</v>
      </c>
      <c r="W3685" s="34"/>
      <c r="X3685" s="91">
        <f t="shared" si="586"/>
        <v>0</v>
      </c>
      <c r="Y3685" s="92" t="str">
        <f>VLOOKUP('CM-CIC'!B3616,Annuaire_roster!B:F,4,0)</f>
        <v>IHASSANE Ikram</v>
      </c>
      <c r="Z3685" s="37" t="s">
        <v>80</v>
      </c>
      <c r="AA3685" s="60" t="s">
        <v>80</v>
      </c>
      <c r="AB3685" s="35" t="s">
        <v>63</v>
      </c>
      <c r="AC3685" s="35" t="s">
        <v>63</v>
      </c>
      <c r="AD3685" s="35" t="s">
        <v>63</v>
      </c>
      <c r="AE3685" s="44" t="s">
        <v>63</v>
      </c>
      <c r="AF3685" s="61"/>
      <c r="AG3685" s="45"/>
    </row>
    <row r="3686" spans="1:33" x14ac:dyDescent="0.2">
      <c r="A3686" s="59" t="str">
        <f>+VLOOKUP(B3686,Annuaire_roster!B:G,5,0)</f>
        <v>01657</v>
      </c>
      <c r="B3686" s="78" t="s">
        <v>277</v>
      </c>
      <c r="C3686" s="65">
        <v>0.375</v>
      </c>
      <c r="D3686" s="65">
        <v>0.375</v>
      </c>
      <c r="E3686" s="66">
        <v>0.79166666666666663</v>
      </c>
      <c r="F3686" s="66">
        <v>0.79166666666666663</v>
      </c>
      <c r="G3686" s="49"/>
      <c r="H3686" s="48"/>
      <c r="I3686" s="124" t="s">
        <v>63</v>
      </c>
      <c r="J3686" s="48"/>
      <c r="K3686" s="58">
        <v>0</v>
      </c>
      <c r="L3686" s="48">
        <v>0</v>
      </c>
      <c r="M3686" s="70">
        <v>0</v>
      </c>
      <c r="N3686" s="34">
        <v>0.37499999999999994</v>
      </c>
      <c r="O3686" s="38">
        <v>0.37499999999999994</v>
      </c>
      <c r="P3686" s="82" t="s">
        <v>234</v>
      </c>
      <c r="Q3686" s="43">
        <v>44805</v>
      </c>
      <c r="R3686" s="35">
        <v>0</v>
      </c>
      <c r="S3686" s="35">
        <v>0</v>
      </c>
      <c r="T3686" s="10" t="str">
        <f t="shared" si="584"/>
        <v>Sem - 36</v>
      </c>
      <c r="U3686" s="10" t="str">
        <f t="shared" si="585"/>
        <v>Septembre</v>
      </c>
      <c r="V3686" s="36" t="s">
        <v>231</v>
      </c>
      <c r="W3686" s="34"/>
      <c r="X3686" s="91">
        <f t="shared" si="586"/>
        <v>0</v>
      </c>
      <c r="Y3686" s="92" t="str">
        <f>VLOOKUP('CM-CIC'!B3617,Annuaire_roster!B:F,4,0)</f>
        <v>IHASSANE Ikram</v>
      </c>
      <c r="Z3686" s="37" t="s">
        <v>80</v>
      </c>
      <c r="AA3686" s="60" t="s">
        <v>80</v>
      </c>
      <c r="AB3686" s="35" t="s">
        <v>63</v>
      </c>
      <c r="AC3686" s="35" t="s">
        <v>63</v>
      </c>
      <c r="AD3686" s="35" t="s">
        <v>63</v>
      </c>
      <c r="AE3686" s="44" t="s">
        <v>63</v>
      </c>
      <c r="AF3686" s="61"/>
      <c r="AG3686" s="45"/>
    </row>
    <row r="3687" spans="1:33" x14ac:dyDescent="0.2">
      <c r="A3687" s="59" t="str">
        <f>+VLOOKUP(B3687,Annuaire_roster!B:G,5,0)</f>
        <v>01658</v>
      </c>
      <c r="B3687" s="78" t="s">
        <v>165</v>
      </c>
      <c r="C3687" s="65">
        <v>0.375</v>
      </c>
      <c r="D3687" s="65">
        <v>0.375</v>
      </c>
      <c r="E3687" s="66">
        <v>0.79166666666666663</v>
      </c>
      <c r="F3687" s="66">
        <v>0.79166666666666663</v>
      </c>
      <c r="G3687" s="49"/>
      <c r="H3687" s="48"/>
      <c r="I3687" s="124" t="s">
        <v>63</v>
      </c>
      <c r="J3687" s="48"/>
      <c r="K3687" s="58">
        <v>0</v>
      </c>
      <c r="L3687" s="48">
        <v>0</v>
      </c>
      <c r="M3687" s="70">
        <v>0</v>
      </c>
      <c r="N3687" s="34">
        <v>0.37499999999999994</v>
      </c>
      <c r="O3687" s="38">
        <v>0.37499999999999994</v>
      </c>
      <c r="P3687" s="82" t="s">
        <v>234</v>
      </c>
      <c r="Q3687" s="43">
        <v>44805</v>
      </c>
      <c r="R3687" s="35">
        <v>0</v>
      </c>
      <c r="S3687" s="35">
        <v>0</v>
      </c>
      <c r="T3687" s="10" t="str">
        <f t="shared" si="584"/>
        <v>Sem - 36</v>
      </c>
      <c r="U3687" s="10" t="str">
        <f t="shared" si="585"/>
        <v>Septembre</v>
      </c>
      <c r="V3687" s="36" t="s">
        <v>231</v>
      </c>
      <c r="W3687" s="34"/>
      <c r="X3687" s="91">
        <f t="shared" si="586"/>
        <v>0</v>
      </c>
      <c r="Y3687" s="92" t="str">
        <f>VLOOKUP('CM-CIC'!B3618,Annuaire_roster!B:F,4,0)</f>
        <v>IHASSANE Ikram</v>
      </c>
      <c r="Z3687" s="37">
        <v>0</v>
      </c>
      <c r="AA3687" s="60">
        <v>0</v>
      </c>
      <c r="AB3687" s="35" t="s">
        <v>63</v>
      </c>
      <c r="AC3687" s="35" t="s">
        <v>63</v>
      </c>
      <c r="AD3687" s="35" t="s">
        <v>63</v>
      </c>
      <c r="AE3687" s="44" t="s">
        <v>63</v>
      </c>
      <c r="AF3687" s="61"/>
      <c r="AG3687" s="45"/>
    </row>
    <row r="3688" spans="1:33" x14ac:dyDescent="0.2">
      <c r="A3688" s="59" t="str">
        <f>+VLOOKUP(B3688,Annuaire_roster!B:G,5,0)</f>
        <v>01659</v>
      </c>
      <c r="B3688" s="78" t="s">
        <v>167</v>
      </c>
      <c r="C3688" s="65">
        <v>0.375</v>
      </c>
      <c r="D3688" s="65">
        <v>0.375</v>
      </c>
      <c r="E3688" s="66">
        <v>0.79166666666666663</v>
      </c>
      <c r="F3688" s="66">
        <v>0.79166666666666663</v>
      </c>
      <c r="G3688" s="49"/>
      <c r="H3688" s="48"/>
      <c r="I3688" s="124" t="s">
        <v>63</v>
      </c>
      <c r="J3688" s="48"/>
      <c r="K3688" s="58">
        <v>0</v>
      </c>
      <c r="L3688" s="48">
        <v>0</v>
      </c>
      <c r="M3688" s="70">
        <v>0</v>
      </c>
      <c r="N3688" s="34">
        <v>0.37499999999999994</v>
      </c>
      <c r="O3688" s="38">
        <v>0.37499999999999994</v>
      </c>
      <c r="P3688" s="82" t="s">
        <v>234</v>
      </c>
      <c r="Q3688" s="43">
        <v>44805</v>
      </c>
      <c r="R3688" s="35">
        <v>0</v>
      </c>
      <c r="S3688" s="35">
        <v>0</v>
      </c>
      <c r="T3688" s="10" t="str">
        <f t="shared" si="584"/>
        <v>Sem - 36</v>
      </c>
      <c r="U3688" s="10" t="str">
        <f t="shared" si="585"/>
        <v>Septembre</v>
      </c>
      <c r="V3688" s="36" t="s">
        <v>231</v>
      </c>
      <c r="W3688" s="34"/>
      <c r="X3688" s="91">
        <f t="shared" si="586"/>
        <v>0</v>
      </c>
      <c r="Y3688" s="92" t="str">
        <f>VLOOKUP('CM-CIC'!B3619,Annuaire_roster!B:F,4,0)</f>
        <v>IHASSANE Ikram</v>
      </c>
      <c r="Z3688" s="37">
        <v>0</v>
      </c>
      <c r="AA3688" s="60">
        <v>0</v>
      </c>
      <c r="AB3688" s="35" t="s">
        <v>63</v>
      </c>
      <c r="AC3688" s="35" t="s">
        <v>63</v>
      </c>
      <c r="AD3688" s="35" t="s">
        <v>63</v>
      </c>
      <c r="AE3688" s="44" t="s">
        <v>63</v>
      </c>
      <c r="AF3688" s="61"/>
      <c r="AG3688" s="45"/>
    </row>
    <row r="3689" spans="1:33" x14ac:dyDescent="0.2">
      <c r="A3689" s="59" t="str">
        <f>+VLOOKUP(B3689,Annuaire_roster!B:G,5,0)</f>
        <v>01660</v>
      </c>
      <c r="B3689" s="78" t="s">
        <v>278</v>
      </c>
      <c r="C3689" s="65">
        <v>0.375</v>
      </c>
      <c r="D3689" s="65">
        <v>0.375</v>
      </c>
      <c r="E3689" s="66">
        <v>0.79166666666666663</v>
      </c>
      <c r="F3689" s="66">
        <v>0.79166666666666663</v>
      </c>
      <c r="G3689" s="49"/>
      <c r="H3689" s="48"/>
      <c r="I3689" s="124" t="s">
        <v>63</v>
      </c>
      <c r="J3689" s="48"/>
      <c r="K3689" s="58">
        <v>0</v>
      </c>
      <c r="L3689" s="48">
        <v>0</v>
      </c>
      <c r="M3689" s="70">
        <v>0</v>
      </c>
      <c r="N3689" s="34">
        <v>0.37499999999999994</v>
      </c>
      <c r="O3689" s="38">
        <v>0.37499999999999994</v>
      </c>
      <c r="P3689" s="82" t="s">
        <v>234</v>
      </c>
      <c r="Q3689" s="43">
        <v>44805</v>
      </c>
      <c r="R3689" s="35">
        <v>0</v>
      </c>
      <c r="S3689" s="35">
        <v>0</v>
      </c>
      <c r="T3689" s="10" t="str">
        <f t="shared" si="584"/>
        <v>Sem - 36</v>
      </c>
      <c r="U3689" s="10" t="str">
        <f t="shared" si="585"/>
        <v>Septembre</v>
      </c>
      <c r="V3689" s="36" t="s">
        <v>231</v>
      </c>
      <c r="W3689" s="34"/>
      <c r="X3689" s="91">
        <f t="shared" si="586"/>
        <v>0</v>
      </c>
      <c r="Y3689" s="92" t="str">
        <f>VLOOKUP('CM-CIC'!B3620,Annuaire_roster!B:F,4,0)</f>
        <v>IHASSANE Ikram</v>
      </c>
      <c r="Z3689" s="37" t="s">
        <v>80</v>
      </c>
      <c r="AA3689" s="60" t="s">
        <v>80</v>
      </c>
      <c r="AB3689" s="35" t="s">
        <v>63</v>
      </c>
      <c r="AC3689" s="35" t="s">
        <v>63</v>
      </c>
      <c r="AD3689" s="35" t="s">
        <v>63</v>
      </c>
      <c r="AE3689" s="44" t="s">
        <v>63</v>
      </c>
      <c r="AF3689" s="61"/>
      <c r="AG3689" s="45"/>
    </row>
    <row r="3690" spans="1:33" x14ac:dyDescent="0.2">
      <c r="A3690" s="59" t="str">
        <f>+VLOOKUP(B3690,Annuaire_roster!B:G,5,0)</f>
        <v>01655</v>
      </c>
      <c r="B3690" s="78" t="s">
        <v>168</v>
      </c>
      <c r="C3690" s="65">
        <v>0.375</v>
      </c>
      <c r="D3690" s="65">
        <v>0.375</v>
      </c>
      <c r="E3690" s="66">
        <v>0.79166666666666663</v>
      </c>
      <c r="F3690" s="66">
        <v>0.79166666666666663</v>
      </c>
      <c r="G3690" s="49"/>
      <c r="H3690" s="48"/>
      <c r="I3690" s="124" t="s">
        <v>63</v>
      </c>
      <c r="J3690" s="48"/>
      <c r="K3690" s="58">
        <v>0</v>
      </c>
      <c r="L3690" s="48">
        <v>0</v>
      </c>
      <c r="M3690" s="70">
        <v>0</v>
      </c>
      <c r="N3690" s="34">
        <v>0.37499999999999994</v>
      </c>
      <c r="O3690" s="38">
        <v>0.37499999999999994</v>
      </c>
      <c r="P3690" s="82" t="s">
        <v>234</v>
      </c>
      <c r="Q3690" s="43">
        <v>44805</v>
      </c>
      <c r="R3690" s="35">
        <v>0</v>
      </c>
      <c r="S3690" s="35">
        <v>0</v>
      </c>
      <c r="T3690" s="10" t="str">
        <f t="shared" si="584"/>
        <v>Sem - 36</v>
      </c>
      <c r="U3690" s="10" t="str">
        <f t="shared" si="585"/>
        <v>Septembre</v>
      </c>
      <c r="V3690" s="36" t="s">
        <v>231</v>
      </c>
      <c r="W3690" s="34"/>
      <c r="X3690" s="91">
        <f t="shared" si="586"/>
        <v>0</v>
      </c>
      <c r="Y3690" s="92" t="str">
        <f>VLOOKUP('CM-CIC'!B3621,Annuaire_roster!B:F,4,0)</f>
        <v>IHASSANE Ikram</v>
      </c>
      <c r="Z3690" s="37">
        <v>0</v>
      </c>
      <c r="AA3690" s="60">
        <v>0</v>
      </c>
      <c r="AB3690" s="35" t="s">
        <v>63</v>
      </c>
      <c r="AC3690" s="35" t="s">
        <v>63</v>
      </c>
      <c r="AD3690" s="35" t="s">
        <v>63</v>
      </c>
      <c r="AE3690" s="44" t="s">
        <v>63</v>
      </c>
      <c r="AF3690" s="61"/>
      <c r="AG3690" s="45"/>
    </row>
    <row r="3691" spans="1:33" x14ac:dyDescent="0.2">
      <c r="A3691" s="59" t="str">
        <f>+VLOOKUP(B3691,Annuaire_roster!B:G,5,0)</f>
        <v>01661</v>
      </c>
      <c r="B3691" s="78" t="s">
        <v>169</v>
      </c>
      <c r="C3691" s="65">
        <v>0.375</v>
      </c>
      <c r="D3691" s="65">
        <v>0.375</v>
      </c>
      <c r="E3691" s="66">
        <v>0.79166666666666663</v>
      </c>
      <c r="F3691" s="66">
        <v>0.79166666666666663</v>
      </c>
      <c r="G3691" s="49"/>
      <c r="H3691" s="48"/>
      <c r="I3691" s="124" t="s">
        <v>63</v>
      </c>
      <c r="J3691" s="48"/>
      <c r="K3691" s="58">
        <v>0</v>
      </c>
      <c r="L3691" s="48">
        <v>0</v>
      </c>
      <c r="M3691" s="70">
        <v>0</v>
      </c>
      <c r="N3691" s="34">
        <v>0.37499999999999994</v>
      </c>
      <c r="O3691" s="38">
        <v>0.37499999999999994</v>
      </c>
      <c r="P3691" s="82" t="s">
        <v>234</v>
      </c>
      <c r="Q3691" s="43">
        <v>44805</v>
      </c>
      <c r="R3691" s="35">
        <v>0</v>
      </c>
      <c r="S3691" s="35">
        <v>0</v>
      </c>
      <c r="T3691" s="10" t="str">
        <f t="shared" si="584"/>
        <v>Sem - 36</v>
      </c>
      <c r="U3691" s="10" t="str">
        <f t="shared" si="585"/>
        <v>Septembre</v>
      </c>
      <c r="V3691" s="36" t="s">
        <v>231</v>
      </c>
      <c r="W3691" s="34"/>
      <c r="X3691" s="91">
        <f t="shared" si="586"/>
        <v>0</v>
      </c>
      <c r="Y3691" s="92" t="str">
        <f>VLOOKUP('CM-CIC'!B3622,Annuaire_roster!B:F,4,0)</f>
        <v>IHASSANE Ikram</v>
      </c>
      <c r="Z3691" s="37">
        <v>0</v>
      </c>
      <c r="AA3691" s="60">
        <v>0</v>
      </c>
      <c r="AB3691" s="35" t="s">
        <v>63</v>
      </c>
      <c r="AC3691" s="35" t="s">
        <v>63</v>
      </c>
      <c r="AD3691" s="35" t="s">
        <v>63</v>
      </c>
      <c r="AE3691" s="44" t="s">
        <v>63</v>
      </c>
      <c r="AF3691" s="61"/>
      <c r="AG3691" s="45"/>
    </row>
    <row r="3692" spans="1:33" x14ac:dyDescent="0.2">
      <c r="A3692" s="59" t="str">
        <f>+VLOOKUP(B3692,Annuaire_roster!B:G,5,0)</f>
        <v>00214</v>
      </c>
      <c r="B3692" s="78" t="s">
        <v>171</v>
      </c>
      <c r="C3692" s="65">
        <v>0.375</v>
      </c>
      <c r="D3692" s="65">
        <v>0.375</v>
      </c>
      <c r="E3692" s="66">
        <v>0.79166666666666663</v>
      </c>
      <c r="F3692" s="66">
        <v>0.79166666666666663</v>
      </c>
      <c r="G3692" s="49"/>
      <c r="H3692" s="48"/>
      <c r="I3692" s="124" t="s">
        <v>63</v>
      </c>
      <c r="J3692" s="48"/>
      <c r="K3692" s="58">
        <v>0</v>
      </c>
      <c r="L3692" s="48">
        <v>0</v>
      </c>
      <c r="M3692" s="70">
        <v>0</v>
      </c>
      <c r="N3692" s="34">
        <v>0.37499999999999994</v>
      </c>
      <c r="O3692" s="38">
        <v>0.37499999999999994</v>
      </c>
      <c r="P3692" s="82" t="s">
        <v>234</v>
      </c>
      <c r="Q3692" s="43">
        <v>44805</v>
      </c>
      <c r="R3692" s="35">
        <v>0</v>
      </c>
      <c r="S3692" s="35">
        <v>0</v>
      </c>
      <c r="T3692" s="10" t="str">
        <f t="shared" si="584"/>
        <v>Sem - 36</v>
      </c>
      <c r="U3692" s="10" t="str">
        <f t="shared" si="585"/>
        <v>Septembre</v>
      </c>
      <c r="V3692" s="36" t="s">
        <v>231</v>
      </c>
      <c r="W3692" s="34"/>
      <c r="X3692" s="91">
        <f t="shared" si="586"/>
        <v>0</v>
      </c>
      <c r="Y3692" s="92" t="str">
        <f>VLOOKUP('CM-CIC'!B3623,Annuaire_roster!B:F,4,0)</f>
        <v>IHASSANE Ikram</v>
      </c>
      <c r="Z3692" s="37">
        <v>0</v>
      </c>
      <c r="AA3692" s="60">
        <v>0</v>
      </c>
      <c r="AB3692" s="35" t="s">
        <v>63</v>
      </c>
      <c r="AC3692" s="35" t="s">
        <v>63</v>
      </c>
      <c r="AD3692" s="35" t="s">
        <v>63</v>
      </c>
      <c r="AE3692" s="44" t="s">
        <v>63</v>
      </c>
      <c r="AF3692" s="61"/>
      <c r="AG3692" s="45"/>
    </row>
    <row r="3693" spans="1:33" x14ac:dyDescent="0.2">
      <c r="A3693" s="59" t="str">
        <f>+VLOOKUP(B3693,Annuaire_roster!B:G,5,0)</f>
        <v>01663</v>
      </c>
      <c r="B3693" s="78" t="s">
        <v>175</v>
      </c>
      <c r="C3693" s="65"/>
      <c r="D3693" s="65">
        <v>0.375</v>
      </c>
      <c r="E3693" s="66"/>
      <c r="F3693" s="66">
        <v>0.79166666666666663</v>
      </c>
      <c r="G3693" s="49"/>
      <c r="H3693" s="48"/>
      <c r="I3693" s="124" t="s">
        <v>63</v>
      </c>
      <c r="J3693" s="48"/>
      <c r="K3693" s="58">
        <v>0</v>
      </c>
      <c r="L3693" s="48">
        <v>0</v>
      </c>
      <c r="M3693" s="70" t="s">
        <v>187</v>
      </c>
      <c r="N3693" s="34" t="s">
        <v>63</v>
      </c>
      <c r="O3693" s="38">
        <v>0.37499999999999994</v>
      </c>
      <c r="P3693" s="82" t="s">
        <v>234</v>
      </c>
      <c r="Q3693" s="43">
        <v>44805</v>
      </c>
      <c r="R3693" s="35">
        <v>0.37499999999999994</v>
      </c>
      <c r="S3693" s="35">
        <v>0.37499999999999994</v>
      </c>
      <c r="T3693" s="10" t="str">
        <f t="shared" si="584"/>
        <v>Sem - 36</v>
      </c>
      <c r="U3693" s="10" t="str">
        <f t="shared" si="585"/>
        <v>Septembre</v>
      </c>
      <c r="V3693" s="36" t="s">
        <v>231</v>
      </c>
      <c r="W3693" s="34"/>
      <c r="X3693" s="91">
        <f t="shared" si="586"/>
        <v>0</v>
      </c>
      <c r="Y3693" s="92" t="str">
        <f>VLOOKUP('CM-CIC'!B3624,Annuaire_roster!B:F,4,0)</f>
        <v>KINANA Widad</v>
      </c>
      <c r="Z3693" s="37">
        <v>0</v>
      </c>
      <c r="AA3693" s="60">
        <v>0</v>
      </c>
      <c r="AB3693" s="35" t="s">
        <v>63</v>
      </c>
      <c r="AC3693" s="35" t="s">
        <v>63</v>
      </c>
      <c r="AD3693" s="35" t="s">
        <v>63</v>
      </c>
      <c r="AE3693" s="44" t="s">
        <v>63</v>
      </c>
      <c r="AF3693" s="61"/>
      <c r="AG3693" s="45"/>
    </row>
    <row r="3694" spans="1:33" x14ac:dyDescent="0.2">
      <c r="A3694" s="59" t="str">
        <f>+VLOOKUP(B3694,Annuaire_roster!B:G,5,0)</f>
        <v>01664</v>
      </c>
      <c r="B3694" s="78" t="s">
        <v>176</v>
      </c>
      <c r="C3694" s="65">
        <v>0.375</v>
      </c>
      <c r="D3694" s="65">
        <v>0.375</v>
      </c>
      <c r="E3694" s="66">
        <v>0.79166666666666663</v>
      </c>
      <c r="F3694" s="66">
        <v>0.79166666666666663</v>
      </c>
      <c r="G3694" s="49"/>
      <c r="H3694" s="48"/>
      <c r="I3694" s="124" t="s">
        <v>63</v>
      </c>
      <c r="J3694" s="48"/>
      <c r="K3694" s="58">
        <v>0</v>
      </c>
      <c r="L3694" s="48">
        <v>0</v>
      </c>
      <c r="M3694" s="70">
        <v>0</v>
      </c>
      <c r="N3694" s="34">
        <v>0.37499999999999994</v>
      </c>
      <c r="O3694" s="38">
        <v>0.37499999999999994</v>
      </c>
      <c r="P3694" s="82" t="s">
        <v>234</v>
      </c>
      <c r="Q3694" s="43">
        <v>44805</v>
      </c>
      <c r="R3694" s="35">
        <v>0</v>
      </c>
      <c r="S3694" s="35">
        <v>0</v>
      </c>
      <c r="T3694" s="10" t="str">
        <f t="shared" si="584"/>
        <v>Sem - 36</v>
      </c>
      <c r="U3694" s="10" t="str">
        <f t="shared" si="585"/>
        <v>Septembre</v>
      </c>
      <c r="V3694" s="36" t="s">
        <v>231</v>
      </c>
      <c r="W3694" s="34"/>
      <c r="X3694" s="91">
        <f t="shared" si="586"/>
        <v>0</v>
      </c>
      <c r="Y3694" s="92" t="str">
        <f>VLOOKUP('CM-CIC'!B3625,Annuaire_roster!B:F,4,0)</f>
        <v>KINANA Widad</v>
      </c>
      <c r="Z3694" s="37">
        <v>0</v>
      </c>
      <c r="AA3694" s="60">
        <v>0</v>
      </c>
      <c r="AB3694" s="35" t="s">
        <v>63</v>
      </c>
      <c r="AC3694" s="35" t="s">
        <v>63</v>
      </c>
      <c r="AD3694" s="35" t="s">
        <v>63</v>
      </c>
      <c r="AE3694" s="44" t="s">
        <v>63</v>
      </c>
      <c r="AF3694" s="61"/>
      <c r="AG3694" s="45"/>
    </row>
    <row r="3695" spans="1:33" x14ac:dyDescent="0.2">
      <c r="A3695" s="59" t="str">
        <f>+VLOOKUP(B3695,Annuaire_roster!B:G,5,0)</f>
        <v>01665</v>
      </c>
      <c r="B3695" s="78" t="s">
        <v>279</v>
      </c>
      <c r="C3695" s="65">
        <v>0.375</v>
      </c>
      <c r="D3695" s="65">
        <v>0.375</v>
      </c>
      <c r="E3695" s="66">
        <v>0.79166666666666663</v>
      </c>
      <c r="F3695" s="66">
        <v>0.79166666666666663</v>
      </c>
      <c r="G3695" s="49"/>
      <c r="H3695" s="48"/>
      <c r="I3695" s="124" t="s">
        <v>63</v>
      </c>
      <c r="J3695" s="48"/>
      <c r="K3695" s="58">
        <v>0</v>
      </c>
      <c r="L3695" s="48">
        <v>0</v>
      </c>
      <c r="M3695" s="70">
        <v>0</v>
      </c>
      <c r="N3695" s="34">
        <v>0.37499999999999994</v>
      </c>
      <c r="O3695" s="38">
        <v>0.37499999999999994</v>
      </c>
      <c r="P3695" s="82" t="s">
        <v>234</v>
      </c>
      <c r="Q3695" s="43">
        <v>44805</v>
      </c>
      <c r="R3695" s="35">
        <v>0</v>
      </c>
      <c r="S3695" s="35">
        <v>0</v>
      </c>
      <c r="T3695" s="10" t="str">
        <f t="shared" si="584"/>
        <v>Sem - 36</v>
      </c>
      <c r="U3695" s="10" t="str">
        <f t="shared" si="585"/>
        <v>Septembre</v>
      </c>
      <c r="V3695" s="36" t="s">
        <v>231</v>
      </c>
      <c r="W3695" s="34"/>
      <c r="X3695" s="91">
        <f t="shared" si="586"/>
        <v>0</v>
      </c>
      <c r="Y3695" s="92" t="str">
        <f>VLOOKUP('CM-CIC'!B3626,Annuaire_roster!B:F,4,0)</f>
        <v>KINANA Widad</v>
      </c>
      <c r="Z3695" s="37" t="s">
        <v>80</v>
      </c>
      <c r="AA3695" s="60" t="s">
        <v>80</v>
      </c>
      <c r="AB3695" s="35" t="s">
        <v>63</v>
      </c>
      <c r="AC3695" s="35" t="s">
        <v>63</v>
      </c>
      <c r="AD3695" s="35" t="s">
        <v>63</v>
      </c>
      <c r="AE3695" s="44" t="s">
        <v>63</v>
      </c>
      <c r="AF3695" s="61"/>
      <c r="AG3695" s="45"/>
    </row>
    <row r="3696" spans="1:33" x14ac:dyDescent="0.2">
      <c r="A3696" s="59" t="str">
        <f>+VLOOKUP(B3696,Annuaire_roster!B:G,5,0)</f>
        <v>01605</v>
      </c>
      <c r="B3696" s="78" t="s">
        <v>280</v>
      </c>
      <c r="C3696" s="65"/>
      <c r="D3696" s="65">
        <v>0.375</v>
      </c>
      <c r="E3696" s="66"/>
      <c r="F3696" s="66">
        <v>0.79166666666666663</v>
      </c>
      <c r="G3696" s="49"/>
      <c r="H3696" s="48"/>
      <c r="I3696" s="124" t="s">
        <v>63</v>
      </c>
      <c r="J3696" s="48"/>
      <c r="K3696" s="58">
        <v>0</v>
      </c>
      <c r="L3696" s="48">
        <v>0</v>
      </c>
      <c r="M3696" s="70" t="s">
        <v>187</v>
      </c>
      <c r="N3696" s="34" t="s">
        <v>63</v>
      </c>
      <c r="O3696" s="38">
        <v>0.37499999999999994</v>
      </c>
      <c r="P3696" s="82" t="s">
        <v>234</v>
      </c>
      <c r="Q3696" s="43">
        <v>44805</v>
      </c>
      <c r="R3696" s="35">
        <v>0.37499999999999994</v>
      </c>
      <c r="S3696" s="35">
        <v>0.37499999999999994</v>
      </c>
      <c r="T3696" s="10" t="str">
        <f t="shared" si="584"/>
        <v>Sem - 36</v>
      </c>
      <c r="U3696" s="10" t="str">
        <f t="shared" si="585"/>
        <v>Septembre</v>
      </c>
      <c r="V3696" s="36" t="s">
        <v>231</v>
      </c>
      <c r="W3696" s="34"/>
      <c r="X3696" s="91">
        <f t="shared" si="586"/>
        <v>0</v>
      </c>
      <c r="Y3696" s="92" t="str">
        <f>VLOOKUP('CM-CIC'!B3627,Annuaire_roster!B:F,4,0)</f>
        <v>KINANA Widad</v>
      </c>
      <c r="Z3696" s="37" t="s">
        <v>80</v>
      </c>
      <c r="AA3696" s="60" t="s">
        <v>80</v>
      </c>
      <c r="AB3696" s="35" t="s">
        <v>63</v>
      </c>
      <c r="AC3696" s="35" t="s">
        <v>63</v>
      </c>
      <c r="AD3696" s="35" t="s">
        <v>63</v>
      </c>
      <c r="AE3696" s="44" t="s">
        <v>63</v>
      </c>
      <c r="AF3696" s="61"/>
      <c r="AG3696" s="45"/>
    </row>
    <row r="3697" spans="1:33" x14ac:dyDescent="0.2">
      <c r="A3697" s="59" t="str">
        <f>+VLOOKUP(B3697,Annuaire_roster!B:G,5,0)</f>
        <v>01643</v>
      </c>
      <c r="B3697" s="78" t="s">
        <v>281</v>
      </c>
      <c r="C3697" s="65">
        <v>0.375</v>
      </c>
      <c r="D3697" s="65">
        <v>0.375</v>
      </c>
      <c r="E3697" s="66">
        <v>0.79166666666666663</v>
      </c>
      <c r="F3697" s="66">
        <v>0.79166666666666663</v>
      </c>
      <c r="G3697" s="49"/>
      <c r="H3697" s="48"/>
      <c r="I3697" s="124" t="s">
        <v>63</v>
      </c>
      <c r="J3697" s="48"/>
      <c r="K3697" s="58">
        <v>0</v>
      </c>
      <c r="L3697" s="48">
        <v>0</v>
      </c>
      <c r="M3697" s="70">
        <v>0</v>
      </c>
      <c r="N3697" s="34">
        <v>0.37499999999999994</v>
      </c>
      <c r="O3697" s="38">
        <v>0.37499999999999994</v>
      </c>
      <c r="P3697" s="82" t="s">
        <v>234</v>
      </c>
      <c r="Q3697" s="43">
        <v>44805</v>
      </c>
      <c r="R3697" s="35">
        <v>0</v>
      </c>
      <c r="S3697" s="35">
        <v>0</v>
      </c>
      <c r="T3697" s="10" t="str">
        <f t="shared" si="584"/>
        <v>Sem - 36</v>
      </c>
      <c r="U3697" s="10" t="str">
        <f t="shared" si="585"/>
        <v>Septembre</v>
      </c>
      <c r="V3697" s="36" t="s">
        <v>231</v>
      </c>
      <c r="W3697" s="34"/>
      <c r="X3697" s="91">
        <f t="shared" si="586"/>
        <v>0</v>
      </c>
      <c r="Y3697" s="92" t="str">
        <f>VLOOKUP('CM-CIC'!B3628,Annuaire_roster!B:F,4,0)</f>
        <v>KINANA Widad</v>
      </c>
      <c r="Z3697" s="37" t="s">
        <v>80</v>
      </c>
      <c r="AA3697" s="60" t="s">
        <v>80</v>
      </c>
      <c r="AB3697" s="35" t="s">
        <v>63</v>
      </c>
      <c r="AC3697" s="35" t="s">
        <v>63</v>
      </c>
      <c r="AD3697" s="35" t="s">
        <v>63</v>
      </c>
      <c r="AE3697" s="44" t="s">
        <v>63</v>
      </c>
      <c r="AF3697" s="61"/>
      <c r="AG3697" s="45"/>
    </row>
    <row r="3698" spans="1:33" x14ac:dyDescent="0.2">
      <c r="A3698" s="59" t="str">
        <f>+VLOOKUP(B3698,Annuaire_roster!B:G,5,0)</f>
        <v>01620</v>
      </c>
      <c r="B3698" s="78" t="s">
        <v>282</v>
      </c>
      <c r="C3698" s="65">
        <v>0.375</v>
      </c>
      <c r="D3698" s="65">
        <v>0.375</v>
      </c>
      <c r="E3698" s="66">
        <v>0.79166666666666663</v>
      </c>
      <c r="F3698" s="66">
        <v>0.79166666666666663</v>
      </c>
      <c r="G3698" s="49"/>
      <c r="H3698" s="48"/>
      <c r="I3698" s="124" t="s">
        <v>63</v>
      </c>
      <c r="J3698" s="48"/>
      <c r="K3698" s="58">
        <v>0</v>
      </c>
      <c r="L3698" s="48">
        <v>0</v>
      </c>
      <c r="M3698" s="70">
        <v>0</v>
      </c>
      <c r="N3698" s="34">
        <v>0.37499999999999994</v>
      </c>
      <c r="O3698" s="38">
        <v>0.37499999999999994</v>
      </c>
      <c r="P3698" s="82" t="s">
        <v>234</v>
      </c>
      <c r="Q3698" s="43">
        <v>44805</v>
      </c>
      <c r="R3698" s="35">
        <v>0</v>
      </c>
      <c r="S3698" s="35">
        <v>0</v>
      </c>
      <c r="T3698" s="10" t="str">
        <f t="shared" si="584"/>
        <v>Sem - 36</v>
      </c>
      <c r="U3698" s="10" t="str">
        <f t="shared" si="585"/>
        <v>Septembre</v>
      </c>
      <c r="V3698" s="36" t="s">
        <v>231</v>
      </c>
      <c r="W3698" s="34"/>
      <c r="X3698" s="91">
        <f t="shared" si="586"/>
        <v>0</v>
      </c>
      <c r="Y3698" s="92" t="str">
        <f>VLOOKUP('CM-CIC'!B3629,Annuaire_roster!B:F,4,0)</f>
        <v>KINANA Widad</v>
      </c>
      <c r="Z3698" s="37" t="s">
        <v>80</v>
      </c>
      <c r="AA3698" s="60" t="s">
        <v>80</v>
      </c>
      <c r="AB3698" s="35" t="s">
        <v>63</v>
      </c>
      <c r="AC3698" s="35" t="s">
        <v>63</v>
      </c>
      <c r="AD3698" s="35" t="s">
        <v>63</v>
      </c>
      <c r="AE3698" s="44" t="s">
        <v>63</v>
      </c>
      <c r="AF3698" s="61"/>
      <c r="AG3698" s="45"/>
    </row>
    <row r="3699" spans="1:33" x14ac:dyDescent="0.2">
      <c r="A3699" s="59" t="str">
        <f>+VLOOKUP(B3699,Annuaire_roster!B:G,5,0)</f>
        <v>01644</v>
      </c>
      <c r="B3699" s="78" t="s">
        <v>283</v>
      </c>
      <c r="C3699" s="65">
        <v>0.375</v>
      </c>
      <c r="D3699" s="65">
        <v>0.375</v>
      </c>
      <c r="E3699" s="66">
        <v>0.79166666666666663</v>
      </c>
      <c r="F3699" s="66">
        <v>0.79166666666666663</v>
      </c>
      <c r="G3699" s="49"/>
      <c r="H3699" s="48"/>
      <c r="I3699" s="124" t="s">
        <v>63</v>
      </c>
      <c r="J3699" s="48"/>
      <c r="K3699" s="58">
        <v>0</v>
      </c>
      <c r="L3699" s="48">
        <v>0</v>
      </c>
      <c r="M3699" s="70">
        <v>0</v>
      </c>
      <c r="N3699" s="34">
        <v>0.37499999999999994</v>
      </c>
      <c r="O3699" s="38">
        <v>0.37499999999999994</v>
      </c>
      <c r="P3699" s="82" t="s">
        <v>234</v>
      </c>
      <c r="Q3699" s="43">
        <v>44805</v>
      </c>
      <c r="R3699" s="35">
        <v>0</v>
      </c>
      <c r="S3699" s="35">
        <v>0</v>
      </c>
      <c r="T3699" s="10" t="str">
        <f t="shared" si="584"/>
        <v>Sem - 36</v>
      </c>
      <c r="U3699" s="10" t="str">
        <f t="shared" si="585"/>
        <v>Septembre</v>
      </c>
      <c r="V3699" s="36" t="s">
        <v>231</v>
      </c>
      <c r="W3699" s="34"/>
      <c r="X3699" s="91">
        <f t="shared" si="586"/>
        <v>0</v>
      </c>
      <c r="Y3699" s="92" t="str">
        <f>VLOOKUP('CM-CIC'!B3630,Annuaire_roster!B:F,4,0)</f>
        <v>KINANA Widad</v>
      </c>
      <c r="Z3699" s="37" t="s">
        <v>80</v>
      </c>
      <c r="AA3699" s="60" t="s">
        <v>80</v>
      </c>
      <c r="AB3699" s="35" t="s">
        <v>63</v>
      </c>
      <c r="AC3699" s="35" t="s">
        <v>63</v>
      </c>
      <c r="AD3699" s="35" t="s">
        <v>63</v>
      </c>
      <c r="AE3699" s="44" t="s">
        <v>63</v>
      </c>
      <c r="AF3699" s="61"/>
      <c r="AG3699" s="45"/>
    </row>
    <row r="3700" spans="1:33" x14ac:dyDescent="0.2">
      <c r="A3700" s="59" t="str">
        <f>+VLOOKUP(B3700,Annuaire_roster!B:G,5,0)</f>
        <v>01614</v>
      </c>
      <c r="B3700" s="78" t="s">
        <v>284</v>
      </c>
      <c r="C3700" s="65">
        <v>0.375</v>
      </c>
      <c r="D3700" s="65">
        <v>0.375</v>
      </c>
      <c r="E3700" s="66">
        <v>0.79166666666666663</v>
      </c>
      <c r="F3700" s="66">
        <v>0.79166666666666663</v>
      </c>
      <c r="G3700" s="49"/>
      <c r="H3700" s="48"/>
      <c r="I3700" s="124" t="s">
        <v>63</v>
      </c>
      <c r="J3700" s="48"/>
      <c r="K3700" s="58">
        <v>0</v>
      </c>
      <c r="L3700" s="48">
        <v>0</v>
      </c>
      <c r="M3700" s="70">
        <v>0</v>
      </c>
      <c r="N3700" s="34">
        <v>0.37499999999999994</v>
      </c>
      <c r="O3700" s="38">
        <v>0.37499999999999994</v>
      </c>
      <c r="P3700" s="82" t="s">
        <v>234</v>
      </c>
      <c r="Q3700" s="43">
        <v>44805</v>
      </c>
      <c r="R3700" s="35">
        <v>0</v>
      </c>
      <c r="S3700" s="35">
        <v>0</v>
      </c>
      <c r="T3700" s="10" t="str">
        <f t="shared" si="584"/>
        <v>Sem - 36</v>
      </c>
      <c r="U3700" s="10" t="str">
        <f t="shared" si="585"/>
        <v>Septembre</v>
      </c>
      <c r="V3700" s="36" t="s">
        <v>231</v>
      </c>
      <c r="W3700" s="34"/>
      <c r="X3700" s="91">
        <f t="shared" si="586"/>
        <v>0</v>
      </c>
      <c r="Y3700" s="92" t="str">
        <f>VLOOKUP('CM-CIC'!B3631,Annuaire_roster!B:F,4,0)</f>
        <v>KINANA Widad</v>
      </c>
      <c r="Z3700" s="37" t="s">
        <v>80</v>
      </c>
      <c r="AA3700" s="60" t="s">
        <v>80</v>
      </c>
      <c r="AB3700" s="35" t="s">
        <v>63</v>
      </c>
      <c r="AC3700" s="35" t="s">
        <v>63</v>
      </c>
      <c r="AD3700" s="35" t="s">
        <v>63</v>
      </c>
      <c r="AE3700" s="44" t="s">
        <v>63</v>
      </c>
      <c r="AF3700" s="61"/>
      <c r="AG3700" s="45"/>
    </row>
    <row r="3701" spans="1:33" x14ac:dyDescent="0.2">
      <c r="A3701" s="59" t="str">
        <f>+VLOOKUP(B3701,Annuaire_roster!B:G,5,0)</f>
        <v>01645</v>
      </c>
      <c r="B3701" s="78" t="s">
        <v>285</v>
      </c>
      <c r="C3701" s="65">
        <v>0.375</v>
      </c>
      <c r="D3701" s="65">
        <v>0.375</v>
      </c>
      <c r="E3701" s="66">
        <v>0.79166666666666663</v>
      </c>
      <c r="F3701" s="66">
        <v>0.79166666666666663</v>
      </c>
      <c r="G3701" s="49"/>
      <c r="H3701" s="48"/>
      <c r="I3701" s="124" t="s">
        <v>63</v>
      </c>
      <c r="J3701" s="48"/>
      <c r="K3701" s="58">
        <v>0</v>
      </c>
      <c r="L3701" s="48">
        <v>0</v>
      </c>
      <c r="M3701" s="70">
        <v>0</v>
      </c>
      <c r="N3701" s="34">
        <v>0.37499999999999994</v>
      </c>
      <c r="O3701" s="38">
        <v>0.37499999999999994</v>
      </c>
      <c r="P3701" s="82" t="s">
        <v>234</v>
      </c>
      <c r="Q3701" s="43">
        <v>44805</v>
      </c>
      <c r="R3701" s="35">
        <v>0</v>
      </c>
      <c r="S3701" s="35">
        <v>0</v>
      </c>
      <c r="T3701" s="10" t="str">
        <f t="shared" si="584"/>
        <v>Sem - 36</v>
      </c>
      <c r="U3701" s="10" t="str">
        <f t="shared" si="585"/>
        <v>Septembre</v>
      </c>
      <c r="V3701" s="36" t="s">
        <v>231</v>
      </c>
      <c r="W3701" s="34"/>
      <c r="X3701" s="91">
        <f t="shared" si="586"/>
        <v>0</v>
      </c>
      <c r="Y3701" s="92" t="str">
        <f>VLOOKUP('CM-CIC'!B3632,Annuaire_roster!B:F,4,0)</f>
        <v>IHASSANE Ikram</v>
      </c>
      <c r="Z3701" s="37" t="s">
        <v>80</v>
      </c>
      <c r="AA3701" s="60" t="s">
        <v>80</v>
      </c>
      <c r="AB3701" s="35" t="s">
        <v>63</v>
      </c>
      <c r="AC3701" s="35" t="s">
        <v>63</v>
      </c>
      <c r="AD3701" s="35" t="s">
        <v>63</v>
      </c>
      <c r="AE3701" s="44" t="s">
        <v>63</v>
      </c>
      <c r="AF3701" s="61"/>
      <c r="AG3701" s="45"/>
    </row>
    <row r="3702" spans="1:33" x14ac:dyDescent="0.2">
      <c r="A3702" s="59" t="str">
        <f>+VLOOKUP(B3702,Annuaire_roster!B:G,5,0)</f>
        <v>01654</v>
      </c>
      <c r="B3702" s="78" t="s">
        <v>286</v>
      </c>
      <c r="C3702" s="65">
        <v>0.375</v>
      </c>
      <c r="D3702" s="65">
        <v>0.375</v>
      </c>
      <c r="E3702" s="66">
        <v>0.79166666666666663</v>
      </c>
      <c r="F3702" s="66">
        <v>0.79166666666666663</v>
      </c>
      <c r="G3702" s="49"/>
      <c r="H3702" s="48"/>
      <c r="I3702" s="124" t="s">
        <v>63</v>
      </c>
      <c r="J3702" s="48"/>
      <c r="K3702" s="58">
        <v>0</v>
      </c>
      <c r="L3702" s="48">
        <v>0</v>
      </c>
      <c r="M3702" s="70">
        <v>0</v>
      </c>
      <c r="N3702" s="34">
        <v>0.37499999999999994</v>
      </c>
      <c r="O3702" s="38">
        <v>0.37499999999999994</v>
      </c>
      <c r="P3702" s="82" t="s">
        <v>234</v>
      </c>
      <c r="Q3702" s="43">
        <v>44805</v>
      </c>
      <c r="R3702" s="35">
        <v>0</v>
      </c>
      <c r="S3702" s="35">
        <v>0</v>
      </c>
      <c r="T3702" s="10" t="str">
        <f t="shared" si="584"/>
        <v>Sem - 36</v>
      </c>
      <c r="U3702" s="10" t="str">
        <f t="shared" si="585"/>
        <v>Septembre</v>
      </c>
      <c r="V3702" s="36" t="s">
        <v>231</v>
      </c>
      <c r="W3702" s="34"/>
      <c r="X3702" s="91">
        <f t="shared" si="586"/>
        <v>0</v>
      </c>
      <c r="Y3702" s="92" t="str">
        <f>VLOOKUP('CM-CIC'!B3633,Annuaire_roster!B:F,4,0)</f>
        <v>IHASSANE Ikram</v>
      </c>
      <c r="Z3702" s="37" t="s">
        <v>80</v>
      </c>
      <c r="AA3702" s="60" t="s">
        <v>80</v>
      </c>
      <c r="AB3702" s="35" t="s">
        <v>63</v>
      </c>
      <c r="AC3702" s="35" t="s">
        <v>63</v>
      </c>
      <c r="AD3702" s="35" t="s">
        <v>63</v>
      </c>
      <c r="AE3702" s="44" t="s">
        <v>63</v>
      </c>
      <c r="AF3702" s="61"/>
      <c r="AG3702" s="45"/>
    </row>
    <row r="3703" spans="1:33" x14ac:dyDescent="0.2">
      <c r="A3703" s="59" t="str">
        <f>+VLOOKUP(B3703,Annuaire_roster!B:G,5,0)</f>
        <v>01666</v>
      </c>
      <c r="B3703" s="78" t="s">
        <v>287</v>
      </c>
      <c r="C3703" s="65">
        <v>0.375</v>
      </c>
      <c r="D3703" s="65">
        <v>0.375</v>
      </c>
      <c r="E3703" s="66">
        <v>0.79166666666666663</v>
      </c>
      <c r="F3703" s="66">
        <v>0.79166666666666663</v>
      </c>
      <c r="G3703" s="49"/>
      <c r="H3703" s="48"/>
      <c r="I3703" s="124" t="s">
        <v>63</v>
      </c>
      <c r="J3703" s="48"/>
      <c r="K3703" s="58">
        <v>0</v>
      </c>
      <c r="L3703" s="48">
        <v>0</v>
      </c>
      <c r="M3703" s="70">
        <v>0</v>
      </c>
      <c r="N3703" s="34">
        <v>0.37499999999999994</v>
      </c>
      <c r="O3703" s="38">
        <v>0.37499999999999994</v>
      </c>
      <c r="P3703" s="82" t="s">
        <v>234</v>
      </c>
      <c r="Q3703" s="43">
        <v>44805</v>
      </c>
      <c r="R3703" s="35">
        <v>0</v>
      </c>
      <c r="S3703" s="35">
        <v>0</v>
      </c>
      <c r="T3703" s="10" t="str">
        <f t="shared" si="584"/>
        <v>Sem - 36</v>
      </c>
      <c r="U3703" s="10" t="str">
        <f t="shared" si="585"/>
        <v>Septembre</v>
      </c>
      <c r="V3703" s="36" t="s">
        <v>231</v>
      </c>
      <c r="W3703" s="34"/>
      <c r="X3703" s="91">
        <f t="shared" si="586"/>
        <v>0</v>
      </c>
      <c r="Y3703" s="92" t="str">
        <f>VLOOKUP('CM-CIC'!B3634,Annuaire_roster!B:F,4,0)</f>
        <v>IHASSANE Ikram</v>
      </c>
      <c r="Z3703" s="37" t="s">
        <v>80</v>
      </c>
      <c r="AA3703" s="60" t="s">
        <v>80</v>
      </c>
      <c r="AB3703" s="35" t="s">
        <v>63</v>
      </c>
      <c r="AC3703" s="35" t="s">
        <v>63</v>
      </c>
      <c r="AD3703" s="35" t="s">
        <v>63</v>
      </c>
      <c r="AE3703" s="44" t="s">
        <v>63</v>
      </c>
      <c r="AF3703" s="61"/>
      <c r="AG3703" s="45"/>
    </row>
    <row r="3704" spans="1:33" x14ac:dyDescent="0.2">
      <c r="A3704" s="59" t="str">
        <f>+VLOOKUP(B3704,Annuaire_roster!B:G,5,0)</f>
        <v>01651</v>
      </c>
      <c r="B3704" s="78" t="s">
        <v>288</v>
      </c>
      <c r="C3704" s="65">
        <v>0.375</v>
      </c>
      <c r="D3704" s="65">
        <v>0.375</v>
      </c>
      <c r="E3704" s="66">
        <v>0.79166666666666663</v>
      </c>
      <c r="F3704" s="66">
        <v>0.79166666666666663</v>
      </c>
      <c r="G3704" s="49"/>
      <c r="H3704" s="48"/>
      <c r="I3704" s="124" t="s">
        <v>63</v>
      </c>
      <c r="J3704" s="48"/>
      <c r="K3704" s="58">
        <v>0</v>
      </c>
      <c r="L3704" s="48">
        <v>0</v>
      </c>
      <c r="M3704" s="70">
        <v>0</v>
      </c>
      <c r="N3704" s="34">
        <v>0.37499999999999994</v>
      </c>
      <c r="O3704" s="38">
        <v>0.37499999999999994</v>
      </c>
      <c r="P3704" s="82" t="s">
        <v>234</v>
      </c>
      <c r="Q3704" s="43">
        <v>44805</v>
      </c>
      <c r="R3704" s="35">
        <v>0</v>
      </c>
      <c r="S3704" s="35">
        <v>0</v>
      </c>
      <c r="T3704" s="10" t="str">
        <f t="shared" si="584"/>
        <v>Sem - 36</v>
      </c>
      <c r="U3704" s="10" t="str">
        <f t="shared" si="585"/>
        <v>Septembre</v>
      </c>
      <c r="V3704" s="36" t="s">
        <v>231</v>
      </c>
      <c r="W3704" s="34"/>
      <c r="X3704" s="91">
        <f t="shared" si="586"/>
        <v>0</v>
      </c>
      <c r="Y3704" s="92" t="str">
        <f>VLOOKUP('CM-CIC'!B3635,Annuaire_roster!B:F,4,0)</f>
        <v>KINANA Widad</v>
      </c>
      <c r="Z3704" s="37" t="s">
        <v>80</v>
      </c>
      <c r="AA3704" s="60" t="s">
        <v>80</v>
      </c>
      <c r="AB3704" s="35" t="s">
        <v>63</v>
      </c>
      <c r="AC3704" s="35" t="s">
        <v>63</v>
      </c>
      <c r="AD3704" s="35" t="s">
        <v>63</v>
      </c>
      <c r="AE3704" s="44" t="s">
        <v>63</v>
      </c>
      <c r="AF3704" s="61"/>
      <c r="AG3704" s="45"/>
    </row>
    <row r="3705" spans="1:33" x14ac:dyDescent="0.2">
      <c r="A3705" s="59" t="str">
        <f>+VLOOKUP(B3705,Annuaire_roster!B:G,5,0)</f>
        <v>01652</v>
      </c>
      <c r="B3705" s="78" t="s">
        <v>289</v>
      </c>
      <c r="C3705" s="65">
        <v>0.375</v>
      </c>
      <c r="D3705" s="65">
        <v>0.375</v>
      </c>
      <c r="E3705" s="66">
        <v>0.79166666666666663</v>
      </c>
      <c r="F3705" s="66">
        <v>0.79166666666666663</v>
      </c>
      <c r="G3705" s="49"/>
      <c r="H3705" s="48"/>
      <c r="I3705" s="124" t="s">
        <v>63</v>
      </c>
      <c r="J3705" s="48"/>
      <c r="K3705" s="58">
        <v>0</v>
      </c>
      <c r="L3705" s="48">
        <v>0</v>
      </c>
      <c r="M3705" s="70">
        <v>0</v>
      </c>
      <c r="N3705" s="34">
        <v>0.37499999999999994</v>
      </c>
      <c r="O3705" s="38">
        <v>0.37499999999999994</v>
      </c>
      <c r="P3705" s="82" t="s">
        <v>234</v>
      </c>
      <c r="Q3705" s="43">
        <v>44805</v>
      </c>
      <c r="R3705" s="35">
        <v>0</v>
      </c>
      <c r="S3705" s="35">
        <v>0</v>
      </c>
      <c r="T3705" s="10" t="str">
        <f t="shared" si="584"/>
        <v>Sem - 36</v>
      </c>
      <c r="U3705" s="10" t="str">
        <f t="shared" si="585"/>
        <v>Septembre</v>
      </c>
      <c r="V3705" s="36" t="s">
        <v>231</v>
      </c>
      <c r="W3705" s="34"/>
      <c r="X3705" s="91">
        <f t="shared" si="586"/>
        <v>0</v>
      </c>
      <c r="Y3705" s="92" t="str">
        <f>VLOOKUP('CM-CIC'!B3636,Annuaire_roster!B:F,4,0)</f>
        <v>KINANA Widad</v>
      </c>
      <c r="Z3705" s="37" t="s">
        <v>80</v>
      </c>
      <c r="AA3705" s="60" t="s">
        <v>80</v>
      </c>
      <c r="AB3705" s="35" t="s">
        <v>63</v>
      </c>
      <c r="AC3705" s="35" t="s">
        <v>63</v>
      </c>
      <c r="AD3705" s="35" t="s">
        <v>63</v>
      </c>
      <c r="AE3705" s="44" t="s">
        <v>63</v>
      </c>
      <c r="AF3705" s="61"/>
      <c r="AG3705" s="45"/>
    </row>
    <row r="3706" spans="1:33" x14ac:dyDescent="0.2">
      <c r="A3706" s="59" t="str">
        <f>+VLOOKUP(B3706,Annuaire_roster!B:G,5,0)</f>
        <v>01653</v>
      </c>
      <c r="B3706" s="78" t="s">
        <v>290</v>
      </c>
      <c r="C3706" s="66">
        <v>0.375</v>
      </c>
      <c r="D3706" s="73">
        <v>0.375</v>
      </c>
      <c r="E3706" s="66">
        <v>0.79166666666666663</v>
      </c>
      <c r="F3706" s="66">
        <v>0.79166666666666663</v>
      </c>
      <c r="G3706" s="49"/>
      <c r="H3706" s="48"/>
      <c r="I3706" s="125" t="s">
        <v>63</v>
      </c>
      <c r="J3706" s="48"/>
      <c r="K3706" s="58">
        <v>0</v>
      </c>
      <c r="L3706" s="48">
        <v>0</v>
      </c>
      <c r="M3706" s="74">
        <v>0</v>
      </c>
      <c r="N3706" s="34">
        <v>0.37499999999999994</v>
      </c>
      <c r="O3706" s="38">
        <v>0.37499999999999994</v>
      </c>
      <c r="P3706" s="76" t="s">
        <v>234</v>
      </c>
      <c r="Q3706" s="143">
        <v>44805</v>
      </c>
      <c r="R3706" s="35">
        <v>0</v>
      </c>
      <c r="S3706" s="35">
        <v>0</v>
      </c>
      <c r="T3706" s="10" t="str">
        <f t="shared" si="584"/>
        <v>Sem - 36</v>
      </c>
      <c r="U3706" s="10" t="str">
        <f t="shared" si="585"/>
        <v>Septembre</v>
      </c>
      <c r="V3706" s="36" t="s">
        <v>231</v>
      </c>
      <c r="W3706" s="34"/>
      <c r="X3706" s="91">
        <f t="shared" si="586"/>
        <v>0</v>
      </c>
      <c r="Y3706" s="92" t="str">
        <f>VLOOKUP('CM-CIC'!B3637,Annuaire_roster!B:F,4,0)</f>
        <v>KINANA Widad</v>
      </c>
      <c r="Z3706" s="37" t="s">
        <v>80</v>
      </c>
      <c r="AA3706" s="60" t="s">
        <v>80</v>
      </c>
      <c r="AB3706" s="35" t="s">
        <v>63</v>
      </c>
      <c r="AC3706" s="35" t="s">
        <v>63</v>
      </c>
      <c r="AD3706" s="35" t="s">
        <v>63</v>
      </c>
      <c r="AE3706" s="44" t="s">
        <v>63</v>
      </c>
      <c r="AF3706" s="61"/>
      <c r="AG3706" s="45"/>
    </row>
    <row r="3707" spans="1:33" x14ac:dyDescent="0.2">
      <c r="A3707" s="59" t="str">
        <f>+VLOOKUP(B3707,Annuaire_roster!B:G,5,0)</f>
        <v>01649</v>
      </c>
      <c r="B3707" s="78" t="s">
        <v>1670</v>
      </c>
      <c r="C3707" s="66">
        <v>0.375</v>
      </c>
      <c r="D3707" s="73">
        <v>0.375</v>
      </c>
      <c r="E3707" s="66">
        <v>0.79166666666666663</v>
      </c>
      <c r="F3707" s="66">
        <v>0.79166666666666663</v>
      </c>
      <c r="G3707" s="49"/>
      <c r="H3707" s="48"/>
      <c r="I3707" s="125" t="s">
        <v>63</v>
      </c>
      <c r="J3707" s="48"/>
      <c r="K3707" s="58">
        <v>0</v>
      </c>
      <c r="L3707" s="48">
        <v>0</v>
      </c>
      <c r="M3707" s="74">
        <v>0</v>
      </c>
      <c r="N3707" s="34">
        <v>0.37499999999999994</v>
      </c>
      <c r="O3707" s="38">
        <v>0.37499999999999994</v>
      </c>
      <c r="P3707" s="76" t="s">
        <v>234</v>
      </c>
      <c r="Q3707" s="143">
        <v>44805</v>
      </c>
      <c r="R3707" s="35">
        <v>0</v>
      </c>
      <c r="S3707" s="35">
        <v>0</v>
      </c>
      <c r="T3707" s="10" t="str">
        <f t="shared" si="584"/>
        <v>Sem - 36</v>
      </c>
      <c r="U3707" s="10" t="str">
        <f t="shared" si="585"/>
        <v>Septembre</v>
      </c>
      <c r="V3707" s="36" t="s">
        <v>231</v>
      </c>
      <c r="W3707" s="34"/>
      <c r="X3707" s="91">
        <f t="shared" si="586"/>
        <v>0</v>
      </c>
      <c r="Y3707" s="92" t="str">
        <f>VLOOKUP('CM-CIC'!B3638,Annuaire_roster!B:F,4,0)</f>
        <v>KINANA Widad</v>
      </c>
      <c r="Z3707" s="37" t="s">
        <v>80</v>
      </c>
      <c r="AA3707" s="60" t="s">
        <v>80</v>
      </c>
      <c r="AB3707" s="35" t="s">
        <v>63</v>
      </c>
      <c r="AC3707" s="35" t="s">
        <v>63</v>
      </c>
      <c r="AD3707" s="35" t="s">
        <v>63</v>
      </c>
      <c r="AE3707" s="44" t="s">
        <v>63</v>
      </c>
      <c r="AF3707" s="61"/>
      <c r="AG3707" s="45"/>
    </row>
    <row r="3708" spans="1:33" x14ac:dyDescent="0.2">
      <c r="A3708" s="59" t="str">
        <f>+VLOOKUP(B3708,Annuaire_roster!B:G,5,0)</f>
        <v>01650</v>
      </c>
      <c r="B3708" s="78" t="s">
        <v>1671</v>
      </c>
      <c r="C3708" s="66">
        <v>0.375</v>
      </c>
      <c r="D3708" s="73">
        <v>0.375</v>
      </c>
      <c r="E3708" s="66">
        <v>0.79166666666666663</v>
      </c>
      <c r="F3708" s="66">
        <v>0.79166666666666663</v>
      </c>
      <c r="G3708" s="49"/>
      <c r="H3708" s="48"/>
      <c r="I3708" s="125" t="s">
        <v>63</v>
      </c>
      <c r="J3708" s="48"/>
      <c r="K3708" s="58">
        <v>0</v>
      </c>
      <c r="L3708" s="48">
        <v>0</v>
      </c>
      <c r="M3708" s="74">
        <v>0</v>
      </c>
      <c r="N3708" s="34">
        <v>0.37499999999999994</v>
      </c>
      <c r="O3708" s="38">
        <v>0.37499999999999994</v>
      </c>
      <c r="P3708" s="76" t="s">
        <v>234</v>
      </c>
      <c r="Q3708" s="143">
        <v>44805</v>
      </c>
      <c r="R3708" s="35">
        <v>0</v>
      </c>
      <c r="S3708" s="35">
        <v>0</v>
      </c>
      <c r="T3708" s="10" t="str">
        <f t="shared" si="584"/>
        <v>Sem - 36</v>
      </c>
      <c r="U3708" s="10" t="str">
        <f t="shared" si="585"/>
        <v>Septembre</v>
      </c>
      <c r="V3708" s="36" t="s">
        <v>231</v>
      </c>
      <c r="W3708" s="34"/>
      <c r="X3708" s="91">
        <f t="shared" si="586"/>
        <v>0</v>
      </c>
      <c r="Y3708" s="92" t="str">
        <f>VLOOKUP('CM-CIC'!B3639,Annuaire_roster!B:F,4,0)</f>
        <v>KINANA Widad</v>
      </c>
      <c r="Z3708" s="37" t="s">
        <v>80</v>
      </c>
      <c r="AA3708" s="60" t="s">
        <v>80</v>
      </c>
      <c r="AB3708" s="35" t="s">
        <v>63</v>
      </c>
      <c r="AC3708" s="35" t="s">
        <v>63</v>
      </c>
      <c r="AD3708" s="35" t="s">
        <v>63</v>
      </c>
      <c r="AE3708" s="44" t="s">
        <v>63</v>
      </c>
      <c r="AF3708" s="61"/>
      <c r="AG3708" s="45"/>
    </row>
    <row r="3709" spans="1:33" x14ac:dyDescent="0.2">
      <c r="A3709" s="59" t="str">
        <f>+VLOOKUP(B3709,Annuaire_roster!B:G,5,0)</f>
        <v>01646</v>
      </c>
      <c r="B3709" s="78" t="s">
        <v>291</v>
      </c>
      <c r="C3709" s="66">
        <v>0.375</v>
      </c>
      <c r="D3709" s="73">
        <v>0.375</v>
      </c>
      <c r="E3709" s="66">
        <v>0.79166666666666663</v>
      </c>
      <c r="F3709" s="66">
        <v>0.79166666666666663</v>
      </c>
      <c r="G3709" s="49"/>
      <c r="H3709" s="48"/>
      <c r="I3709" s="125" t="s">
        <v>63</v>
      </c>
      <c r="J3709" s="48"/>
      <c r="K3709" s="58">
        <v>0</v>
      </c>
      <c r="L3709" s="48">
        <v>0</v>
      </c>
      <c r="M3709" s="74">
        <v>0</v>
      </c>
      <c r="N3709" s="34">
        <v>0.37499999999999994</v>
      </c>
      <c r="O3709" s="38">
        <v>0.37499999999999994</v>
      </c>
      <c r="P3709" s="76" t="s">
        <v>234</v>
      </c>
      <c r="Q3709" s="143">
        <v>44805</v>
      </c>
      <c r="R3709" s="35">
        <v>0</v>
      </c>
      <c r="S3709" s="35">
        <v>0</v>
      </c>
      <c r="T3709" s="10" t="str">
        <f t="shared" si="584"/>
        <v>Sem - 36</v>
      </c>
      <c r="U3709" s="10" t="str">
        <f t="shared" si="585"/>
        <v>Septembre</v>
      </c>
      <c r="V3709" s="36" t="s">
        <v>231</v>
      </c>
      <c r="W3709" s="34"/>
      <c r="X3709" s="91">
        <f t="shared" si="586"/>
        <v>0</v>
      </c>
      <c r="Y3709" s="92" t="str">
        <f>VLOOKUP('CM-CIC'!B3640,Annuaire_roster!B:F,4,0)</f>
        <v>KINANA Widad</v>
      </c>
      <c r="Z3709" s="37" t="s">
        <v>80</v>
      </c>
      <c r="AA3709" s="60" t="s">
        <v>80</v>
      </c>
      <c r="AB3709" s="35" t="s">
        <v>63</v>
      </c>
      <c r="AC3709" s="35" t="s">
        <v>63</v>
      </c>
      <c r="AD3709" s="35" t="s">
        <v>63</v>
      </c>
      <c r="AE3709" s="44" t="s">
        <v>63</v>
      </c>
      <c r="AF3709" s="61"/>
      <c r="AG3709" s="45"/>
    </row>
    <row r="3710" spans="1:33" x14ac:dyDescent="0.2">
      <c r="A3710" s="59" t="str">
        <f>+VLOOKUP(B3710,Annuaire_roster!B:G,5,0)</f>
        <v>01647</v>
      </c>
      <c r="B3710" s="78" t="s">
        <v>292</v>
      </c>
      <c r="C3710" s="66">
        <v>0.375</v>
      </c>
      <c r="D3710" s="73">
        <v>0.375</v>
      </c>
      <c r="E3710" s="66">
        <v>0.79166666666666663</v>
      </c>
      <c r="F3710" s="66">
        <v>0.79166666666666663</v>
      </c>
      <c r="G3710" s="49"/>
      <c r="H3710" s="48"/>
      <c r="I3710" s="125" t="s">
        <v>63</v>
      </c>
      <c r="J3710" s="48"/>
      <c r="K3710" s="58">
        <v>0</v>
      </c>
      <c r="L3710" s="48">
        <v>0</v>
      </c>
      <c r="M3710" s="74">
        <v>0</v>
      </c>
      <c r="N3710" s="34">
        <v>0.37499999999999994</v>
      </c>
      <c r="O3710" s="38">
        <v>0.37499999999999994</v>
      </c>
      <c r="P3710" s="76" t="s">
        <v>234</v>
      </c>
      <c r="Q3710" s="143">
        <v>44805</v>
      </c>
      <c r="R3710" s="35">
        <v>0</v>
      </c>
      <c r="S3710" s="35">
        <v>0</v>
      </c>
      <c r="T3710" s="10" t="str">
        <f t="shared" si="584"/>
        <v>Sem - 36</v>
      </c>
      <c r="U3710" s="10" t="str">
        <f t="shared" si="585"/>
        <v>Septembre</v>
      </c>
      <c r="V3710" s="36" t="s">
        <v>231</v>
      </c>
      <c r="W3710" s="34"/>
      <c r="X3710" s="91">
        <f t="shared" si="586"/>
        <v>0</v>
      </c>
      <c r="Y3710" s="92" t="str">
        <f>VLOOKUP('CM-CIC'!B3641,Annuaire_roster!B:F,4,0)</f>
        <v>KINANA Widad</v>
      </c>
      <c r="Z3710" s="37" t="s">
        <v>80</v>
      </c>
      <c r="AA3710" s="60" t="s">
        <v>80</v>
      </c>
      <c r="AB3710" s="35" t="s">
        <v>63</v>
      </c>
      <c r="AC3710" s="35" t="s">
        <v>63</v>
      </c>
      <c r="AD3710" s="35" t="s">
        <v>63</v>
      </c>
      <c r="AE3710" s="44" t="s">
        <v>63</v>
      </c>
      <c r="AF3710" s="61"/>
      <c r="AG3710" s="45"/>
    </row>
    <row r="3711" spans="1:33" x14ac:dyDescent="0.2">
      <c r="A3711" s="59" t="str">
        <f>+VLOOKUP(B3711,Annuaire_roster!B:G,5,0)</f>
        <v>01566</v>
      </c>
      <c r="B3711" s="78" t="s">
        <v>233</v>
      </c>
      <c r="C3711" s="66">
        <v>0.375</v>
      </c>
      <c r="D3711" s="73">
        <v>0.375</v>
      </c>
      <c r="E3711" s="66">
        <v>0.79166666666666663</v>
      </c>
      <c r="F3711" s="66">
        <v>0.79166666666666663</v>
      </c>
      <c r="G3711" s="49"/>
      <c r="H3711" s="48"/>
      <c r="I3711" s="125" t="s">
        <v>63</v>
      </c>
      <c r="J3711" s="48"/>
      <c r="K3711" s="58">
        <v>0</v>
      </c>
      <c r="L3711" s="48">
        <v>0</v>
      </c>
      <c r="M3711" s="74">
        <v>0</v>
      </c>
      <c r="N3711" s="34">
        <v>0.37499999999999994</v>
      </c>
      <c r="O3711" s="38">
        <v>0.37499999999999994</v>
      </c>
      <c r="P3711" s="76" t="s">
        <v>234</v>
      </c>
      <c r="Q3711" s="143">
        <v>44806</v>
      </c>
      <c r="R3711" s="35">
        <v>0</v>
      </c>
      <c r="S3711" s="35">
        <v>0</v>
      </c>
      <c r="T3711" s="10" t="str">
        <f t="shared" si="584"/>
        <v>Sem - 36</v>
      </c>
      <c r="U3711" s="10" t="str">
        <f t="shared" si="585"/>
        <v>Septembre</v>
      </c>
      <c r="V3711" s="36" t="s">
        <v>231</v>
      </c>
      <c r="W3711" s="34"/>
      <c r="X3711" s="91">
        <f t="shared" si="586"/>
        <v>0</v>
      </c>
      <c r="Y3711" s="92" t="str">
        <f>VLOOKUP('CM-CIC'!B3642,Annuaire_roster!B:F,4,0)</f>
        <v>KINANA Widad</v>
      </c>
      <c r="Z3711" s="37" t="s">
        <v>80</v>
      </c>
      <c r="AA3711" s="60" t="s">
        <v>80</v>
      </c>
      <c r="AB3711" s="35" t="s">
        <v>63</v>
      </c>
      <c r="AC3711" s="35" t="s">
        <v>63</v>
      </c>
      <c r="AD3711" s="35" t="s">
        <v>63</v>
      </c>
      <c r="AE3711" s="44" t="s">
        <v>63</v>
      </c>
      <c r="AF3711" s="61"/>
      <c r="AG3711" s="45"/>
    </row>
    <row r="3712" spans="1:33" x14ac:dyDescent="0.2">
      <c r="A3712" s="59" t="str">
        <f>+VLOOKUP(B3712,Annuaire_roster!B:G,5,0)</f>
        <v>01572</v>
      </c>
      <c r="B3712" s="78" t="s">
        <v>235</v>
      </c>
      <c r="C3712" s="66">
        <v>0.375</v>
      </c>
      <c r="D3712" s="73">
        <v>0.375</v>
      </c>
      <c r="E3712" s="66">
        <v>0.79166666666666663</v>
      </c>
      <c r="F3712" s="66">
        <v>0.79166666666666663</v>
      </c>
      <c r="G3712" s="49"/>
      <c r="H3712" s="48"/>
      <c r="I3712" s="125" t="s">
        <v>63</v>
      </c>
      <c r="J3712" s="48"/>
      <c r="K3712" s="58">
        <v>0</v>
      </c>
      <c r="L3712" s="48">
        <v>0</v>
      </c>
      <c r="M3712" s="74">
        <v>0</v>
      </c>
      <c r="N3712" s="34">
        <v>0.37499999999999994</v>
      </c>
      <c r="O3712" s="38">
        <v>0.37499999999999994</v>
      </c>
      <c r="P3712" s="76" t="s">
        <v>234</v>
      </c>
      <c r="Q3712" s="143">
        <v>44806</v>
      </c>
      <c r="R3712" s="35">
        <v>0</v>
      </c>
      <c r="S3712" s="35">
        <v>0</v>
      </c>
      <c r="T3712" s="10" t="str">
        <f t="shared" si="584"/>
        <v>Sem - 36</v>
      </c>
      <c r="U3712" s="10" t="str">
        <f t="shared" si="585"/>
        <v>Septembre</v>
      </c>
      <c r="V3712" s="36" t="s">
        <v>231</v>
      </c>
      <c r="W3712" s="34"/>
      <c r="X3712" s="91">
        <f t="shared" si="586"/>
        <v>0</v>
      </c>
      <c r="Y3712" s="92" t="str">
        <f>VLOOKUP('CM-CIC'!B3643,Annuaire_roster!B:F,4,0)</f>
        <v>KINANA Widad</v>
      </c>
      <c r="Z3712" s="37" t="s">
        <v>80</v>
      </c>
      <c r="AA3712" s="60" t="s">
        <v>80</v>
      </c>
      <c r="AB3712" s="35" t="s">
        <v>63</v>
      </c>
      <c r="AC3712" s="35" t="s">
        <v>63</v>
      </c>
      <c r="AD3712" s="35" t="s">
        <v>63</v>
      </c>
      <c r="AE3712" s="44" t="s">
        <v>63</v>
      </c>
      <c r="AF3712" s="61"/>
      <c r="AG3712" s="45"/>
    </row>
    <row r="3713" spans="1:33" x14ac:dyDescent="0.2">
      <c r="A3713" s="59" t="str">
        <f>+VLOOKUP(B3713,Annuaire_roster!B:G,5,0)</f>
        <v>01575</v>
      </c>
      <c r="B3713" s="78" t="s">
        <v>191</v>
      </c>
      <c r="C3713" s="66">
        <v>0.375</v>
      </c>
      <c r="D3713" s="73">
        <v>0.375</v>
      </c>
      <c r="E3713" s="66">
        <v>0.79166666666666663</v>
      </c>
      <c r="F3713" s="66">
        <v>0.79166666666666663</v>
      </c>
      <c r="G3713" s="49"/>
      <c r="H3713" s="48"/>
      <c r="I3713" s="125" t="s">
        <v>63</v>
      </c>
      <c r="J3713" s="48"/>
      <c r="K3713" s="58">
        <v>0</v>
      </c>
      <c r="L3713" s="48">
        <v>0</v>
      </c>
      <c r="M3713" s="74">
        <v>0</v>
      </c>
      <c r="N3713" s="34">
        <v>0.37499999999999994</v>
      </c>
      <c r="O3713" s="38">
        <v>0.37499999999999994</v>
      </c>
      <c r="P3713" s="76" t="s">
        <v>234</v>
      </c>
      <c r="Q3713" s="143">
        <v>44806</v>
      </c>
      <c r="R3713" s="35">
        <v>0</v>
      </c>
      <c r="S3713" s="35">
        <v>0</v>
      </c>
      <c r="T3713" s="10" t="str">
        <f t="shared" si="584"/>
        <v>Sem - 36</v>
      </c>
      <c r="U3713" s="10" t="str">
        <f t="shared" si="585"/>
        <v>Septembre</v>
      </c>
      <c r="V3713" s="36" t="s">
        <v>231</v>
      </c>
      <c r="W3713" s="34"/>
      <c r="X3713" s="91">
        <f t="shared" si="586"/>
        <v>0</v>
      </c>
      <c r="Y3713" s="92" t="str">
        <f>VLOOKUP('CM-CIC'!B3644,Annuaire_roster!B:F,4,0)</f>
        <v>KINANA Widad</v>
      </c>
      <c r="Z3713" s="37" t="s">
        <v>80</v>
      </c>
      <c r="AA3713" s="60" t="s">
        <v>80</v>
      </c>
      <c r="AB3713" s="35" t="s">
        <v>63</v>
      </c>
      <c r="AC3713" s="35" t="s">
        <v>63</v>
      </c>
      <c r="AD3713" s="35" t="s">
        <v>63</v>
      </c>
      <c r="AE3713" s="44" t="s">
        <v>63</v>
      </c>
      <c r="AF3713" s="61"/>
      <c r="AG3713" s="45"/>
    </row>
    <row r="3714" spans="1:33" x14ac:dyDescent="0.2">
      <c r="A3714" s="59" t="str">
        <f>+VLOOKUP(B3714,Annuaire_roster!B:G,5,0)</f>
        <v>01575</v>
      </c>
      <c r="B3714" s="78" t="s">
        <v>236</v>
      </c>
      <c r="C3714" s="66">
        <v>0.375</v>
      </c>
      <c r="D3714" s="73">
        <v>0.375</v>
      </c>
      <c r="E3714" s="66">
        <v>0.79166666666666663</v>
      </c>
      <c r="F3714" s="66">
        <v>0.79166666666666663</v>
      </c>
      <c r="G3714" s="49"/>
      <c r="H3714" s="48"/>
      <c r="I3714" s="125" t="s">
        <v>63</v>
      </c>
      <c r="J3714" s="48"/>
      <c r="K3714" s="58">
        <v>0</v>
      </c>
      <c r="L3714" s="48">
        <v>0</v>
      </c>
      <c r="M3714" s="74">
        <v>0</v>
      </c>
      <c r="N3714" s="34">
        <v>0.37499999999999994</v>
      </c>
      <c r="O3714" s="38">
        <v>0.37499999999999994</v>
      </c>
      <c r="P3714" s="76" t="s">
        <v>234</v>
      </c>
      <c r="Q3714" s="143">
        <v>44806</v>
      </c>
      <c r="R3714" s="35">
        <v>0</v>
      </c>
      <c r="S3714" s="35">
        <v>0</v>
      </c>
      <c r="T3714" s="10" t="str">
        <f t="shared" ref="T3714:T3777" si="587">"Sem - "&amp;WEEKNUM(Q3714,21)</f>
        <v>Sem - 36</v>
      </c>
      <c r="U3714" s="10" t="str">
        <f t="shared" ref="U3714:U3777" si="588">PROPER(TEXT(Q3714,"mmmm"))</f>
        <v>Septembre</v>
      </c>
      <c r="V3714" s="36" t="s">
        <v>231</v>
      </c>
      <c r="W3714" s="34"/>
      <c r="X3714" s="91">
        <f t="shared" ref="X3714:X3777" si="589">IFERROR(IF(M3714="Abs",0,IF((D3714-C3714+E3714-F3714)&lt;0.000694444444444444,0,(D3714-C3714+E3714-F3714))),0)</f>
        <v>0</v>
      </c>
      <c r="Y3714" s="92" t="str">
        <f>VLOOKUP('CM-CIC'!B3645,Annuaire_roster!B:F,4,0)</f>
        <v>KINANA Widad</v>
      </c>
      <c r="Z3714" s="37" t="s">
        <v>80</v>
      </c>
      <c r="AA3714" s="60" t="s">
        <v>80</v>
      </c>
      <c r="AB3714" s="35" t="s">
        <v>63</v>
      </c>
      <c r="AC3714" s="35" t="s">
        <v>63</v>
      </c>
      <c r="AD3714" s="35" t="s">
        <v>63</v>
      </c>
      <c r="AE3714" s="44" t="s">
        <v>63</v>
      </c>
      <c r="AF3714" s="61"/>
      <c r="AG3714" s="45"/>
    </row>
    <row r="3715" spans="1:33" x14ac:dyDescent="0.2">
      <c r="A3715" s="59" t="str">
        <f>+VLOOKUP(B3715,Annuaire_roster!B:G,5,0)</f>
        <v>01578</v>
      </c>
      <c r="B3715" s="78" t="s">
        <v>1669</v>
      </c>
      <c r="C3715" s="66">
        <v>0.375</v>
      </c>
      <c r="D3715" s="73">
        <v>0.375</v>
      </c>
      <c r="E3715" s="66">
        <v>0.79166666666666663</v>
      </c>
      <c r="F3715" s="66">
        <v>0.79166666666666663</v>
      </c>
      <c r="G3715" s="49"/>
      <c r="H3715" s="48"/>
      <c r="I3715" s="125" t="s">
        <v>63</v>
      </c>
      <c r="J3715" s="48"/>
      <c r="K3715" s="58">
        <v>0</v>
      </c>
      <c r="L3715" s="48">
        <v>0</v>
      </c>
      <c r="M3715" s="74">
        <v>0</v>
      </c>
      <c r="N3715" s="34">
        <v>0.37499999999999994</v>
      </c>
      <c r="O3715" s="38">
        <v>0.37499999999999994</v>
      </c>
      <c r="P3715" s="76" t="s">
        <v>234</v>
      </c>
      <c r="Q3715" s="143">
        <v>44806</v>
      </c>
      <c r="R3715" s="35">
        <v>0</v>
      </c>
      <c r="S3715" s="35">
        <v>0</v>
      </c>
      <c r="T3715" s="10" t="str">
        <f t="shared" si="587"/>
        <v>Sem - 36</v>
      </c>
      <c r="U3715" s="10" t="str">
        <f t="shared" si="588"/>
        <v>Septembre</v>
      </c>
      <c r="V3715" s="36" t="s">
        <v>231</v>
      </c>
      <c r="W3715" s="34"/>
      <c r="X3715" s="91">
        <f t="shared" si="589"/>
        <v>0</v>
      </c>
      <c r="Y3715" s="92" t="str">
        <f>VLOOKUP('CM-CIC'!B3646,Annuaire_roster!B:F,4,0)</f>
        <v>KINANA Widad</v>
      </c>
      <c r="Z3715" s="37" t="s">
        <v>80</v>
      </c>
      <c r="AA3715" s="60" t="s">
        <v>80</v>
      </c>
      <c r="AB3715" s="35" t="s">
        <v>63</v>
      </c>
      <c r="AC3715" s="35" t="s">
        <v>63</v>
      </c>
      <c r="AD3715" s="35" t="s">
        <v>63</v>
      </c>
      <c r="AE3715" s="44" t="s">
        <v>63</v>
      </c>
      <c r="AF3715" s="61"/>
      <c r="AG3715" s="45"/>
    </row>
    <row r="3716" spans="1:33" x14ac:dyDescent="0.2">
      <c r="A3716" s="59" t="str">
        <f>+VLOOKUP(B3716,Annuaire_roster!B:G,5,0)</f>
        <v>01581</v>
      </c>
      <c r="B3716" s="78" t="s">
        <v>237</v>
      </c>
      <c r="C3716" s="66">
        <v>0.375</v>
      </c>
      <c r="D3716" s="73">
        <v>0.375</v>
      </c>
      <c r="E3716" s="66">
        <v>0.79166666666666663</v>
      </c>
      <c r="F3716" s="66">
        <v>0.79166666666666663</v>
      </c>
      <c r="G3716" s="49"/>
      <c r="H3716" s="48"/>
      <c r="I3716" s="125" t="s">
        <v>63</v>
      </c>
      <c r="J3716" s="48"/>
      <c r="K3716" s="58">
        <v>0</v>
      </c>
      <c r="L3716" s="48">
        <v>0</v>
      </c>
      <c r="M3716" s="74">
        <v>0</v>
      </c>
      <c r="N3716" s="34">
        <v>0.37499999999999994</v>
      </c>
      <c r="O3716" s="38">
        <v>0.37499999999999994</v>
      </c>
      <c r="P3716" s="76" t="s">
        <v>234</v>
      </c>
      <c r="Q3716" s="143">
        <v>44806</v>
      </c>
      <c r="R3716" s="35">
        <v>0</v>
      </c>
      <c r="S3716" s="35">
        <v>0</v>
      </c>
      <c r="T3716" s="10" t="str">
        <f t="shared" si="587"/>
        <v>Sem - 36</v>
      </c>
      <c r="U3716" s="10" t="str">
        <f t="shared" si="588"/>
        <v>Septembre</v>
      </c>
      <c r="V3716" s="36" t="s">
        <v>231</v>
      </c>
      <c r="W3716" s="34"/>
      <c r="X3716" s="91">
        <f t="shared" si="589"/>
        <v>0</v>
      </c>
      <c r="Y3716" s="92" t="str">
        <f>VLOOKUP('CM-CIC'!B3647,Annuaire_roster!B:F,4,0)</f>
        <v>KINANA Widad</v>
      </c>
      <c r="Z3716" s="37" t="s">
        <v>80</v>
      </c>
      <c r="AA3716" s="60" t="s">
        <v>80</v>
      </c>
      <c r="AB3716" s="35" t="s">
        <v>63</v>
      </c>
      <c r="AC3716" s="35" t="s">
        <v>63</v>
      </c>
      <c r="AD3716" s="35" t="s">
        <v>63</v>
      </c>
      <c r="AE3716" s="44" t="s">
        <v>63</v>
      </c>
      <c r="AF3716" s="61"/>
      <c r="AG3716" s="45"/>
    </row>
    <row r="3717" spans="1:33" x14ac:dyDescent="0.2">
      <c r="A3717" s="59" t="str">
        <f>+VLOOKUP(B3717,Annuaire_roster!B:G,5,0)</f>
        <v>01582</v>
      </c>
      <c r="B3717" s="78" t="s">
        <v>238</v>
      </c>
      <c r="C3717" s="66">
        <v>0.375</v>
      </c>
      <c r="D3717" s="73">
        <v>0.375</v>
      </c>
      <c r="E3717" s="66">
        <v>0.79166666666666663</v>
      </c>
      <c r="F3717" s="66">
        <v>0.79166666666666663</v>
      </c>
      <c r="G3717" s="49"/>
      <c r="H3717" s="48"/>
      <c r="I3717" s="125" t="s">
        <v>63</v>
      </c>
      <c r="J3717" s="48"/>
      <c r="K3717" s="58">
        <v>0</v>
      </c>
      <c r="L3717" s="48">
        <v>0</v>
      </c>
      <c r="M3717" s="74">
        <v>0</v>
      </c>
      <c r="N3717" s="34">
        <v>0.37499999999999994</v>
      </c>
      <c r="O3717" s="38">
        <v>0.37499999999999994</v>
      </c>
      <c r="P3717" s="76" t="s">
        <v>234</v>
      </c>
      <c r="Q3717" s="143">
        <v>44806</v>
      </c>
      <c r="R3717" s="35">
        <v>0</v>
      </c>
      <c r="S3717" s="35">
        <v>0</v>
      </c>
      <c r="T3717" s="10" t="str">
        <f t="shared" si="587"/>
        <v>Sem - 36</v>
      </c>
      <c r="U3717" s="10" t="str">
        <f t="shared" si="588"/>
        <v>Septembre</v>
      </c>
      <c r="V3717" s="36" t="s">
        <v>231</v>
      </c>
      <c r="W3717" s="34"/>
      <c r="X3717" s="91">
        <f t="shared" si="589"/>
        <v>0</v>
      </c>
      <c r="Y3717" s="92" t="str">
        <f>VLOOKUP('CM-CIC'!B3648,Annuaire_roster!B:F,4,0)</f>
        <v>KINANA Widad</v>
      </c>
      <c r="Z3717" s="37" t="s">
        <v>80</v>
      </c>
      <c r="AA3717" s="60" t="s">
        <v>80</v>
      </c>
      <c r="AB3717" s="35" t="s">
        <v>63</v>
      </c>
      <c r="AC3717" s="35" t="s">
        <v>63</v>
      </c>
      <c r="AD3717" s="35" t="s">
        <v>63</v>
      </c>
      <c r="AE3717" s="44" t="s">
        <v>63</v>
      </c>
      <c r="AF3717" s="61"/>
      <c r="AG3717" s="45"/>
    </row>
    <row r="3718" spans="1:33" x14ac:dyDescent="0.2">
      <c r="A3718" s="59" t="str">
        <f>+VLOOKUP(B3718,Annuaire_roster!B:G,5,0)</f>
        <v>01586</v>
      </c>
      <c r="B3718" s="78" t="s">
        <v>217</v>
      </c>
      <c r="C3718" s="66">
        <v>0.375</v>
      </c>
      <c r="D3718" s="73">
        <v>0.375</v>
      </c>
      <c r="E3718" s="66">
        <v>0.79166666666666663</v>
      </c>
      <c r="F3718" s="66">
        <v>0.79166666666666663</v>
      </c>
      <c r="G3718" s="49"/>
      <c r="H3718" s="48"/>
      <c r="I3718" s="125" t="s">
        <v>63</v>
      </c>
      <c r="J3718" s="48"/>
      <c r="K3718" s="58">
        <v>0</v>
      </c>
      <c r="L3718" s="48">
        <v>0</v>
      </c>
      <c r="M3718" s="74">
        <v>0</v>
      </c>
      <c r="N3718" s="34">
        <v>0.37499999999999994</v>
      </c>
      <c r="O3718" s="38">
        <v>0.37499999999999994</v>
      </c>
      <c r="P3718" s="76" t="s">
        <v>234</v>
      </c>
      <c r="Q3718" s="143">
        <v>44806</v>
      </c>
      <c r="R3718" s="35">
        <v>0</v>
      </c>
      <c r="S3718" s="35">
        <v>0</v>
      </c>
      <c r="T3718" s="10" t="str">
        <f t="shared" si="587"/>
        <v>Sem - 36</v>
      </c>
      <c r="U3718" s="10" t="str">
        <f t="shared" si="588"/>
        <v>Septembre</v>
      </c>
      <c r="V3718" s="36" t="s">
        <v>231</v>
      </c>
      <c r="W3718" s="34"/>
      <c r="X3718" s="91">
        <f t="shared" si="589"/>
        <v>0</v>
      </c>
      <c r="Y3718" s="92" t="str">
        <f>VLOOKUP('CM-CIC'!B3649,Annuaire_roster!B:F,4,0)</f>
        <v>ABDELLAOUI KHADIJA</v>
      </c>
      <c r="Z3718" s="37" t="s">
        <v>80</v>
      </c>
      <c r="AA3718" s="60" t="s">
        <v>80</v>
      </c>
      <c r="AB3718" s="35" t="s">
        <v>63</v>
      </c>
      <c r="AC3718" s="35" t="s">
        <v>63</v>
      </c>
      <c r="AD3718" s="35" t="s">
        <v>63</v>
      </c>
      <c r="AE3718" s="44" t="s">
        <v>63</v>
      </c>
      <c r="AF3718" s="61"/>
      <c r="AG3718" s="45"/>
    </row>
    <row r="3719" spans="1:33" x14ac:dyDescent="0.2">
      <c r="A3719" s="59" t="str">
        <f>+VLOOKUP(B3719,Annuaire_roster!B:G,5,0)</f>
        <v>01587</v>
      </c>
      <c r="B3719" s="78" t="s">
        <v>218</v>
      </c>
      <c r="C3719" s="66">
        <v>0.375</v>
      </c>
      <c r="D3719" s="73">
        <v>0.375</v>
      </c>
      <c r="E3719" s="66">
        <v>0.79166666666666663</v>
      </c>
      <c r="F3719" s="66">
        <v>0.79166666666666663</v>
      </c>
      <c r="G3719" s="49"/>
      <c r="H3719" s="48"/>
      <c r="I3719" s="125" t="s">
        <v>63</v>
      </c>
      <c r="J3719" s="48"/>
      <c r="K3719" s="58">
        <v>0</v>
      </c>
      <c r="L3719" s="48">
        <v>0</v>
      </c>
      <c r="M3719" s="74">
        <v>0</v>
      </c>
      <c r="N3719" s="34">
        <v>0.37499999999999994</v>
      </c>
      <c r="O3719" s="38">
        <v>0.37499999999999994</v>
      </c>
      <c r="P3719" s="76" t="s">
        <v>234</v>
      </c>
      <c r="Q3719" s="143">
        <v>44806</v>
      </c>
      <c r="R3719" s="35">
        <v>0</v>
      </c>
      <c r="S3719" s="35">
        <v>0</v>
      </c>
      <c r="T3719" s="10" t="str">
        <f t="shared" si="587"/>
        <v>Sem - 36</v>
      </c>
      <c r="U3719" s="10" t="str">
        <f t="shared" si="588"/>
        <v>Septembre</v>
      </c>
      <c r="V3719" s="36" t="s">
        <v>231</v>
      </c>
      <c r="W3719" s="34"/>
      <c r="X3719" s="91">
        <f t="shared" si="589"/>
        <v>0</v>
      </c>
      <c r="Y3719" s="92" t="str">
        <f>VLOOKUP('CM-CIC'!B3650,Annuaire_roster!B:F,4,0)</f>
        <v>ABDELLAOUI KHADIJA</v>
      </c>
      <c r="Z3719" s="37" t="s">
        <v>80</v>
      </c>
      <c r="AA3719" s="60" t="s">
        <v>80</v>
      </c>
      <c r="AB3719" s="35" t="s">
        <v>63</v>
      </c>
      <c r="AC3719" s="35" t="s">
        <v>63</v>
      </c>
      <c r="AD3719" s="35" t="s">
        <v>63</v>
      </c>
      <c r="AE3719" s="44" t="s">
        <v>63</v>
      </c>
      <c r="AF3719" s="61"/>
      <c r="AG3719" s="45"/>
    </row>
    <row r="3720" spans="1:33" x14ac:dyDescent="0.2">
      <c r="A3720" s="59" t="str">
        <f>+VLOOKUP(B3720,Annuaire_roster!B:G,5,0)</f>
        <v>01590</v>
      </c>
      <c r="B3720" s="78" t="s">
        <v>222</v>
      </c>
      <c r="C3720" s="66">
        <v>0.375</v>
      </c>
      <c r="D3720" s="73">
        <v>0.375</v>
      </c>
      <c r="E3720" s="66">
        <v>0.79166666666666663</v>
      </c>
      <c r="F3720" s="66">
        <v>0.79166666666666663</v>
      </c>
      <c r="G3720" s="49"/>
      <c r="H3720" s="48"/>
      <c r="I3720" s="125" t="s">
        <v>63</v>
      </c>
      <c r="J3720" s="48"/>
      <c r="K3720" s="58">
        <v>0</v>
      </c>
      <c r="L3720" s="48">
        <v>0</v>
      </c>
      <c r="M3720" s="74">
        <v>0</v>
      </c>
      <c r="N3720" s="34">
        <v>0.37499999999999994</v>
      </c>
      <c r="O3720" s="38">
        <v>0.37499999999999994</v>
      </c>
      <c r="P3720" s="76" t="s">
        <v>234</v>
      </c>
      <c r="Q3720" s="143">
        <v>44806</v>
      </c>
      <c r="R3720" s="35">
        <v>0</v>
      </c>
      <c r="S3720" s="35">
        <v>0</v>
      </c>
      <c r="T3720" s="10" t="str">
        <f t="shared" si="587"/>
        <v>Sem - 36</v>
      </c>
      <c r="U3720" s="10" t="str">
        <f t="shared" si="588"/>
        <v>Septembre</v>
      </c>
      <c r="V3720" s="36" t="s">
        <v>231</v>
      </c>
      <c r="W3720" s="34"/>
      <c r="X3720" s="91">
        <f t="shared" si="589"/>
        <v>0</v>
      </c>
      <c r="Y3720" s="92" t="str">
        <f>VLOOKUP('CM-CIC'!B3651,Annuaire_roster!B:F,4,0)</f>
        <v>ABDELLAOUI KHADIJA</v>
      </c>
      <c r="Z3720" s="37" t="s">
        <v>80</v>
      </c>
      <c r="AA3720" s="60" t="s">
        <v>80</v>
      </c>
      <c r="AB3720" s="35" t="s">
        <v>63</v>
      </c>
      <c r="AC3720" s="35" t="s">
        <v>63</v>
      </c>
      <c r="AD3720" s="35" t="s">
        <v>63</v>
      </c>
      <c r="AE3720" s="44" t="s">
        <v>63</v>
      </c>
      <c r="AF3720" s="61"/>
      <c r="AG3720" s="45"/>
    </row>
    <row r="3721" spans="1:33" x14ac:dyDescent="0.2">
      <c r="A3721" s="59" t="str">
        <f>+VLOOKUP(B3721,Annuaire_roster!B:G,5,0)</f>
        <v>01594</v>
      </c>
      <c r="B3721" s="78" t="s">
        <v>295</v>
      </c>
      <c r="C3721" s="66">
        <v>0.375</v>
      </c>
      <c r="D3721" s="73">
        <v>0.375</v>
      </c>
      <c r="E3721" s="66">
        <v>0.79166666666666663</v>
      </c>
      <c r="F3721" s="66">
        <v>0.79166666666666663</v>
      </c>
      <c r="G3721" s="49"/>
      <c r="H3721" s="48"/>
      <c r="I3721" s="125" t="s">
        <v>63</v>
      </c>
      <c r="J3721" s="48"/>
      <c r="K3721" s="58">
        <v>0</v>
      </c>
      <c r="L3721" s="48">
        <v>0</v>
      </c>
      <c r="M3721" s="74">
        <v>0</v>
      </c>
      <c r="N3721" s="34">
        <v>0.37499999999999994</v>
      </c>
      <c r="O3721" s="38">
        <v>0.37499999999999994</v>
      </c>
      <c r="P3721" s="76" t="s">
        <v>234</v>
      </c>
      <c r="Q3721" s="143">
        <v>44806</v>
      </c>
      <c r="R3721" s="35">
        <v>0</v>
      </c>
      <c r="S3721" s="35">
        <v>0</v>
      </c>
      <c r="T3721" s="10" t="str">
        <f t="shared" si="587"/>
        <v>Sem - 36</v>
      </c>
      <c r="U3721" s="10" t="str">
        <f t="shared" si="588"/>
        <v>Septembre</v>
      </c>
      <c r="V3721" s="36" t="s">
        <v>231</v>
      </c>
      <c r="W3721" s="34"/>
      <c r="X3721" s="91">
        <f t="shared" si="589"/>
        <v>0</v>
      </c>
      <c r="Y3721" s="92" t="str">
        <f>VLOOKUP('CM-CIC'!B3652,Annuaire_roster!B:F,4,0)</f>
        <v>ABDELLAOUI KHADIJA</v>
      </c>
      <c r="Z3721" s="37" t="s">
        <v>80</v>
      </c>
      <c r="AA3721" s="60" t="s">
        <v>80</v>
      </c>
      <c r="AB3721" s="35" t="s">
        <v>63</v>
      </c>
      <c r="AC3721" s="35" t="s">
        <v>63</v>
      </c>
      <c r="AD3721" s="35" t="s">
        <v>63</v>
      </c>
      <c r="AE3721" s="44" t="s">
        <v>63</v>
      </c>
      <c r="AF3721" s="61"/>
      <c r="AG3721" s="45"/>
    </row>
    <row r="3722" spans="1:33" x14ac:dyDescent="0.2">
      <c r="A3722" s="59" t="str">
        <f>+VLOOKUP(B3722,Annuaire_roster!B:G,5,0)</f>
        <v>01596</v>
      </c>
      <c r="B3722" s="78" t="s">
        <v>239</v>
      </c>
      <c r="C3722" s="66">
        <v>0.375</v>
      </c>
      <c r="D3722" s="73">
        <v>0.375</v>
      </c>
      <c r="E3722" s="66">
        <v>0.79166666666666663</v>
      </c>
      <c r="F3722" s="66">
        <v>0.79166666666666663</v>
      </c>
      <c r="G3722" s="49"/>
      <c r="H3722" s="48"/>
      <c r="I3722" s="125" t="s">
        <v>63</v>
      </c>
      <c r="J3722" s="48"/>
      <c r="K3722" s="58">
        <v>0</v>
      </c>
      <c r="L3722" s="48">
        <v>0</v>
      </c>
      <c r="M3722" s="74">
        <v>0</v>
      </c>
      <c r="N3722" s="34">
        <v>0.37499999999999994</v>
      </c>
      <c r="O3722" s="38">
        <v>0.37499999999999994</v>
      </c>
      <c r="P3722" s="76" t="s">
        <v>234</v>
      </c>
      <c r="Q3722" s="143">
        <v>44806</v>
      </c>
      <c r="R3722" s="35">
        <v>0</v>
      </c>
      <c r="S3722" s="35">
        <v>0</v>
      </c>
      <c r="T3722" s="10" t="str">
        <f t="shared" si="587"/>
        <v>Sem - 36</v>
      </c>
      <c r="U3722" s="10" t="str">
        <f t="shared" si="588"/>
        <v>Septembre</v>
      </c>
      <c r="V3722" s="36" t="s">
        <v>231</v>
      </c>
      <c r="W3722" s="34"/>
      <c r="X3722" s="91">
        <f t="shared" si="589"/>
        <v>0</v>
      </c>
      <c r="Y3722" s="92" t="str">
        <f>VLOOKUP('CM-CIC'!B3653,Annuaire_roster!B:F,4,0)</f>
        <v>ABDELLAOUI KHADIJA</v>
      </c>
      <c r="Z3722" s="37" t="s">
        <v>80</v>
      </c>
      <c r="AA3722" s="60" t="s">
        <v>80</v>
      </c>
      <c r="AB3722" s="35" t="s">
        <v>63</v>
      </c>
      <c r="AC3722" s="35" t="s">
        <v>63</v>
      </c>
      <c r="AD3722" s="35" t="s">
        <v>63</v>
      </c>
      <c r="AE3722" s="44" t="s">
        <v>63</v>
      </c>
      <c r="AF3722" s="61"/>
      <c r="AG3722" s="45"/>
    </row>
    <row r="3723" spans="1:33" x14ac:dyDescent="0.2">
      <c r="A3723" s="59" t="str">
        <f>+VLOOKUP(B3723,Annuaire_roster!B:G,5,0)</f>
        <v>01598</v>
      </c>
      <c r="B3723" s="78" t="s">
        <v>240</v>
      </c>
      <c r="C3723" s="66">
        <v>0.375</v>
      </c>
      <c r="D3723" s="73">
        <v>0.375</v>
      </c>
      <c r="E3723" s="66">
        <v>0.79166666666666663</v>
      </c>
      <c r="F3723" s="66">
        <v>0.79166666666666663</v>
      </c>
      <c r="G3723" s="49"/>
      <c r="H3723" s="48"/>
      <c r="I3723" s="125" t="s">
        <v>63</v>
      </c>
      <c r="J3723" s="48"/>
      <c r="K3723" s="58">
        <v>0</v>
      </c>
      <c r="L3723" s="48">
        <v>0</v>
      </c>
      <c r="M3723" s="74">
        <v>0</v>
      </c>
      <c r="N3723" s="34">
        <v>0.37499999999999994</v>
      </c>
      <c r="O3723" s="38">
        <v>0.37499999999999994</v>
      </c>
      <c r="P3723" s="76" t="s">
        <v>234</v>
      </c>
      <c r="Q3723" s="143">
        <v>44806</v>
      </c>
      <c r="R3723" s="35">
        <v>0</v>
      </c>
      <c r="S3723" s="35">
        <v>0</v>
      </c>
      <c r="T3723" s="10" t="str">
        <f t="shared" si="587"/>
        <v>Sem - 36</v>
      </c>
      <c r="U3723" s="10" t="str">
        <f t="shared" si="588"/>
        <v>Septembre</v>
      </c>
      <c r="V3723" s="36" t="s">
        <v>231</v>
      </c>
      <c r="W3723" s="34"/>
      <c r="X3723" s="91">
        <f t="shared" si="589"/>
        <v>0</v>
      </c>
      <c r="Y3723" s="92" t="str">
        <f>VLOOKUP('CM-CIC'!B3654,Annuaire_roster!B:F,4,0)</f>
        <v>ABDELLAOUI KHADIJA</v>
      </c>
      <c r="Z3723" s="37" t="s">
        <v>80</v>
      </c>
      <c r="AA3723" s="60" t="s">
        <v>80</v>
      </c>
      <c r="AB3723" s="35" t="s">
        <v>63</v>
      </c>
      <c r="AC3723" s="35" t="s">
        <v>63</v>
      </c>
      <c r="AD3723" s="35" t="s">
        <v>63</v>
      </c>
      <c r="AE3723" s="44" t="s">
        <v>63</v>
      </c>
      <c r="AF3723" s="61"/>
      <c r="AG3723" s="45"/>
    </row>
    <row r="3724" spans="1:33" x14ac:dyDescent="0.2">
      <c r="A3724" s="59" t="str">
        <f>+VLOOKUP(B3724,Annuaire_roster!B:G,5,0)</f>
        <v>01567</v>
      </c>
      <c r="B3724" s="78" t="s">
        <v>198</v>
      </c>
      <c r="C3724" s="66">
        <v>0.375</v>
      </c>
      <c r="D3724" s="73">
        <v>0.375</v>
      </c>
      <c r="E3724" s="66">
        <v>0.79166666666666663</v>
      </c>
      <c r="F3724" s="66">
        <v>0.79166666666666663</v>
      </c>
      <c r="G3724" s="49"/>
      <c r="H3724" s="48"/>
      <c r="I3724" s="125" t="s">
        <v>63</v>
      </c>
      <c r="J3724" s="48"/>
      <c r="K3724" s="58">
        <v>0</v>
      </c>
      <c r="L3724" s="48">
        <v>0</v>
      </c>
      <c r="M3724" s="74">
        <v>0</v>
      </c>
      <c r="N3724" s="34">
        <v>0.37499999999999994</v>
      </c>
      <c r="O3724" s="38">
        <v>0.37499999999999994</v>
      </c>
      <c r="P3724" s="76" t="s">
        <v>234</v>
      </c>
      <c r="Q3724" s="143">
        <v>44806</v>
      </c>
      <c r="R3724" s="35">
        <v>0</v>
      </c>
      <c r="S3724" s="35">
        <v>0</v>
      </c>
      <c r="T3724" s="10" t="str">
        <f t="shared" si="587"/>
        <v>Sem - 36</v>
      </c>
      <c r="U3724" s="10" t="str">
        <f t="shared" si="588"/>
        <v>Septembre</v>
      </c>
      <c r="V3724" s="36" t="s">
        <v>231</v>
      </c>
      <c r="W3724" s="34"/>
      <c r="X3724" s="91">
        <f t="shared" si="589"/>
        <v>0</v>
      </c>
      <c r="Y3724" s="92" t="str">
        <f>VLOOKUP('CM-CIC'!B3655,Annuaire_roster!B:F,4,0)</f>
        <v>ABDELLAOUI KHADIJA</v>
      </c>
      <c r="Z3724" s="37" t="s">
        <v>80</v>
      </c>
      <c r="AA3724" s="60" t="s">
        <v>80</v>
      </c>
      <c r="AB3724" s="35" t="s">
        <v>63</v>
      </c>
      <c r="AC3724" s="35" t="s">
        <v>63</v>
      </c>
      <c r="AD3724" s="35" t="s">
        <v>63</v>
      </c>
      <c r="AE3724" s="44" t="s">
        <v>63</v>
      </c>
      <c r="AF3724" s="61"/>
      <c r="AG3724" s="45"/>
    </row>
    <row r="3725" spans="1:33" x14ac:dyDescent="0.2">
      <c r="A3725" s="59" t="str">
        <f>+VLOOKUP(B3725,Annuaire_roster!B:G,5,0)</f>
        <v>01420</v>
      </c>
      <c r="B3725" s="78" t="s">
        <v>151</v>
      </c>
      <c r="C3725" s="66">
        <v>0.375</v>
      </c>
      <c r="D3725" s="73">
        <v>0.375</v>
      </c>
      <c r="E3725" s="66">
        <v>0.79166666666666663</v>
      </c>
      <c r="F3725" s="66">
        <v>0.79166666666666663</v>
      </c>
      <c r="G3725" s="49"/>
      <c r="H3725" s="48"/>
      <c r="I3725" s="125" t="s">
        <v>63</v>
      </c>
      <c r="J3725" s="48"/>
      <c r="K3725" s="58">
        <v>0</v>
      </c>
      <c r="L3725" s="48">
        <v>0</v>
      </c>
      <c r="M3725" s="74">
        <v>0</v>
      </c>
      <c r="N3725" s="34">
        <v>0.37499999999999994</v>
      </c>
      <c r="O3725" s="38">
        <v>0.37499999999999994</v>
      </c>
      <c r="P3725" s="76" t="s">
        <v>234</v>
      </c>
      <c r="Q3725" s="143">
        <v>44806</v>
      </c>
      <c r="R3725" s="35">
        <v>0</v>
      </c>
      <c r="S3725" s="35">
        <v>0</v>
      </c>
      <c r="T3725" s="10" t="str">
        <f t="shared" si="587"/>
        <v>Sem - 36</v>
      </c>
      <c r="U3725" s="10" t="str">
        <f t="shared" si="588"/>
        <v>Septembre</v>
      </c>
      <c r="V3725" s="36" t="s">
        <v>231</v>
      </c>
      <c r="W3725" s="34"/>
      <c r="X3725" s="91">
        <f t="shared" si="589"/>
        <v>0</v>
      </c>
      <c r="Y3725" s="92" t="str">
        <f>VLOOKUP('CM-CIC'!B3656,Annuaire_roster!B:F,4,0)</f>
        <v>ABDELLAOUI KHADIJA</v>
      </c>
      <c r="Z3725" s="37" t="s">
        <v>80</v>
      </c>
      <c r="AA3725" s="60" t="s">
        <v>80</v>
      </c>
      <c r="AB3725" s="35" t="s">
        <v>63</v>
      </c>
      <c r="AC3725" s="35" t="s">
        <v>63</v>
      </c>
      <c r="AD3725" s="35" t="s">
        <v>63</v>
      </c>
      <c r="AE3725" s="44" t="s">
        <v>63</v>
      </c>
      <c r="AF3725" s="61"/>
      <c r="AG3725" s="45"/>
    </row>
    <row r="3726" spans="1:33" x14ac:dyDescent="0.2">
      <c r="A3726" s="59" t="str">
        <f>+VLOOKUP(B3726,Annuaire_roster!B:G,5,0)</f>
        <v>01621</v>
      </c>
      <c r="B3726" s="78" t="s">
        <v>241</v>
      </c>
      <c r="C3726" s="66">
        <v>0.375</v>
      </c>
      <c r="D3726" s="73">
        <v>0.375</v>
      </c>
      <c r="E3726" s="66">
        <v>0.79166666666666663</v>
      </c>
      <c r="F3726" s="66">
        <v>0.79166666666666663</v>
      </c>
      <c r="G3726" s="49"/>
      <c r="H3726" s="48"/>
      <c r="I3726" s="125" t="s">
        <v>63</v>
      </c>
      <c r="J3726" s="48"/>
      <c r="K3726" s="58">
        <v>0</v>
      </c>
      <c r="L3726" s="48">
        <v>0</v>
      </c>
      <c r="M3726" s="74">
        <v>0</v>
      </c>
      <c r="N3726" s="34">
        <v>0.37499999999999994</v>
      </c>
      <c r="O3726" s="38">
        <v>0.37499999999999994</v>
      </c>
      <c r="P3726" s="76" t="s">
        <v>234</v>
      </c>
      <c r="Q3726" s="143">
        <v>44806</v>
      </c>
      <c r="R3726" s="35">
        <v>0</v>
      </c>
      <c r="S3726" s="35">
        <v>0</v>
      </c>
      <c r="T3726" s="10" t="str">
        <f t="shared" si="587"/>
        <v>Sem - 36</v>
      </c>
      <c r="U3726" s="10" t="str">
        <f t="shared" si="588"/>
        <v>Septembre</v>
      </c>
      <c r="V3726" s="36" t="s">
        <v>231</v>
      </c>
      <c r="W3726" s="34"/>
      <c r="X3726" s="91">
        <f t="shared" si="589"/>
        <v>0</v>
      </c>
      <c r="Y3726" s="92" t="str">
        <f>VLOOKUP('CM-CIC'!B3657,Annuaire_roster!B:F,4,0)</f>
        <v>ABDELLAOUI KHADIJA</v>
      </c>
      <c r="Z3726" s="37" t="s">
        <v>80</v>
      </c>
      <c r="AA3726" s="60" t="s">
        <v>80</v>
      </c>
      <c r="AB3726" s="35" t="s">
        <v>63</v>
      </c>
      <c r="AC3726" s="35" t="s">
        <v>63</v>
      </c>
      <c r="AD3726" s="35" t="s">
        <v>63</v>
      </c>
      <c r="AE3726" s="44" t="s">
        <v>63</v>
      </c>
      <c r="AF3726" s="61"/>
      <c r="AG3726" s="45"/>
    </row>
    <row r="3727" spans="1:33" x14ac:dyDescent="0.2">
      <c r="A3727" s="59" t="str">
        <f>+VLOOKUP(B3727,Annuaire_roster!B:G,5,0)</f>
        <v>01622</v>
      </c>
      <c r="B3727" s="78" t="s">
        <v>242</v>
      </c>
      <c r="C3727" s="66">
        <v>0.375</v>
      </c>
      <c r="D3727" s="73">
        <v>0.375</v>
      </c>
      <c r="E3727" s="66">
        <v>0.79166666666666663</v>
      </c>
      <c r="F3727" s="66">
        <v>0.79166666666666663</v>
      </c>
      <c r="G3727" s="49"/>
      <c r="H3727" s="48"/>
      <c r="I3727" s="125" t="s">
        <v>63</v>
      </c>
      <c r="J3727" s="48"/>
      <c r="K3727" s="58">
        <v>0</v>
      </c>
      <c r="L3727" s="48">
        <v>0</v>
      </c>
      <c r="M3727" s="74">
        <v>0</v>
      </c>
      <c r="N3727" s="34">
        <v>0.37499999999999994</v>
      </c>
      <c r="O3727" s="38">
        <v>0.37499999999999994</v>
      </c>
      <c r="P3727" s="76" t="s">
        <v>234</v>
      </c>
      <c r="Q3727" s="143">
        <v>44806</v>
      </c>
      <c r="R3727" s="35">
        <v>0</v>
      </c>
      <c r="S3727" s="35">
        <v>0</v>
      </c>
      <c r="T3727" s="10" t="str">
        <f t="shared" si="587"/>
        <v>Sem - 36</v>
      </c>
      <c r="U3727" s="10" t="str">
        <f t="shared" si="588"/>
        <v>Septembre</v>
      </c>
      <c r="V3727" s="36" t="s">
        <v>231</v>
      </c>
      <c r="W3727" s="34"/>
      <c r="X3727" s="91">
        <f t="shared" si="589"/>
        <v>0</v>
      </c>
      <c r="Y3727" s="92" t="str">
        <f>VLOOKUP('CM-CIC'!B3658,Annuaire_roster!B:F,4,0)</f>
        <v>ABDELLAOUI KHADIJA</v>
      </c>
      <c r="Z3727" s="37" t="s">
        <v>80</v>
      </c>
      <c r="AA3727" s="60" t="s">
        <v>80</v>
      </c>
      <c r="AB3727" s="35" t="s">
        <v>63</v>
      </c>
      <c r="AC3727" s="35" t="s">
        <v>63</v>
      </c>
      <c r="AD3727" s="35" t="s">
        <v>63</v>
      </c>
      <c r="AE3727" s="44" t="s">
        <v>63</v>
      </c>
      <c r="AF3727" s="61"/>
      <c r="AG3727" s="45"/>
    </row>
    <row r="3728" spans="1:33" x14ac:dyDescent="0.2">
      <c r="A3728" s="59" t="str">
        <f>+VLOOKUP(B3728,Annuaire_roster!B:G,5,0)</f>
        <v>01606</v>
      </c>
      <c r="B3728" s="78" t="s">
        <v>243</v>
      </c>
      <c r="C3728" s="66">
        <v>0.375</v>
      </c>
      <c r="D3728" s="73">
        <v>0.375</v>
      </c>
      <c r="E3728" s="66">
        <v>0.79166666666666663</v>
      </c>
      <c r="F3728" s="66">
        <v>0.79166666666666663</v>
      </c>
      <c r="G3728" s="49"/>
      <c r="H3728" s="48"/>
      <c r="I3728" s="125" t="s">
        <v>63</v>
      </c>
      <c r="J3728" s="48"/>
      <c r="K3728" s="58">
        <v>0</v>
      </c>
      <c r="L3728" s="48">
        <v>0</v>
      </c>
      <c r="M3728" s="74">
        <v>0</v>
      </c>
      <c r="N3728" s="34">
        <v>0.37499999999999994</v>
      </c>
      <c r="O3728" s="38">
        <v>0.37499999999999994</v>
      </c>
      <c r="P3728" s="76" t="s">
        <v>234</v>
      </c>
      <c r="Q3728" s="143">
        <v>44806</v>
      </c>
      <c r="R3728" s="35">
        <v>0</v>
      </c>
      <c r="S3728" s="35">
        <v>0</v>
      </c>
      <c r="T3728" s="10" t="str">
        <f t="shared" si="587"/>
        <v>Sem - 36</v>
      </c>
      <c r="U3728" s="10" t="str">
        <f t="shared" si="588"/>
        <v>Septembre</v>
      </c>
      <c r="V3728" s="36" t="s">
        <v>231</v>
      </c>
      <c r="W3728" s="34"/>
      <c r="X3728" s="91">
        <f t="shared" si="589"/>
        <v>0</v>
      </c>
      <c r="Y3728" s="92" t="str">
        <f>VLOOKUP('CM-CIC'!B3659,Annuaire_roster!B:F,4,0)</f>
        <v>ABDELLAOUI KHADIJA</v>
      </c>
      <c r="Z3728" s="37" t="s">
        <v>80</v>
      </c>
      <c r="AA3728" s="60" t="s">
        <v>80</v>
      </c>
      <c r="AB3728" s="35" t="s">
        <v>63</v>
      </c>
      <c r="AC3728" s="35" t="s">
        <v>63</v>
      </c>
      <c r="AD3728" s="35" t="s">
        <v>63</v>
      </c>
      <c r="AE3728" s="44" t="s">
        <v>63</v>
      </c>
      <c r="AF3728" s="61"/>
      <c r="AG3728" s="45"/>
    </row>
    <row r="3729" spans="1:33" x14ac:dyDescent="0.2">
      <c r="A3729" s="59" t="str">
        <f>+VLOOKUP(B3729,Annuaire_roster!B:G,5,0)</f>
        <v>01607</v>
      </c>
      <c r="B3729" s="78" t="s">
        <v>244</v>
      </c>
      <c r="C3729" s="66">
        <v>0.375</v>
      </c>
      <c r="D3729" s="73">
        <v>0.375</v>
      </c>
      <c r="E3729" s="66">
        <v>0.79166666666666663</v>
      </c>
      <c r="F3729" s="66">
        <v>0.79166666666666663</v>
      </c>
      <c r="G3729" s="49"/>
      <c r="H3729" s="48"/>
      <c r="I3729" s="125" t="s">
        <v>63</v>
      </c>
      <c r="J3729" s="48"/>
      <c r="K3729" s="58">
        <v>0</v>
      </c>
      <c r="L3729" s="48">
        <v>0</v>
      </c>
      <c r="M3729" s="74">
        <v>0</v>
      </c>
      <c r="N3729" s="34">
        <v>0.37499999999999994</v>
      </c>
      <c r="O3729" s="38">
        <v>0.37499999999999994</v>
      </c>
      <c r="P3729" s="76" t="s">
        <v>234</v>
      </c>
      <c r="Q3729" s="143">
        <v>44806</v>
      </c>
      <c r="R3729" s="35">
        <v>0</v>
      </c>
      <c r="S3729" s="35">
        <v>0</v>
      </c>
      <c r="T3729" s="10" t="str">
        <f t="shared" si="587"/>
        <v>Sem - 36</v>
      </c>
      <c r="U3729" s="10" t="str">
        <f t="shared" si="588"/>
        <v>Septembre</v>
      </c>
      <c r="V3729" s="36" t="s">
        <v>231</v>
      </c>
      <c r="W3729" s="34"/>
      <c r="X3729" s="91">
        <f t="shared" si="589"/>
        <v>0</v>
      </c>
      <c r="Y3729" s="92" t="str">
        <f>VLOOKUP('CM-CIC'!B3660,Annuaire_roster!B:F,4,0)</f>
        <v>ABDELLAOUI KHADIJA</v>
      </c>
      <c r="Z3729" s="37" t="s">
        <v>80</v>
      </c>
      <c r="AA3729" s="60" t="s">
        <v>80</v>
      </c>
      <c r="AB3729" s="35" t="s">
        <v>63</v>
      </c>
      <c r="AC3729" s="35" t="s">
        <v>63</v>
      </c>
      <c r="AD3729" s="35" t="s">
        <v>63</v>
      </c>
      <c r="AE3729" s="44" t="s">
        <v>63</v>
      </c>
      <c r="AF3729" s="61"/>
      <c r="AG3729" s="45"/>
    </row>
    <row r="3730" spans="1:33" x14ac:dyDescent="0.2">
      <c r="A3730" s="59" t="str">
        <f>+VLOOKUP(B3730,Annuaire_roster!B:G,5,0)</f>
        <v>01648</v>
      </c>
      <c r="B3730" s="78" t="s">
        <v>245</v>
      </c>
      <c r="C3730" s="66">
        <v>0.375</v>
      </c>
      <c r="D3730" s="73">
        <v>0.375</v>
      </c>
      <c r="E3730" s="66">
        <v>0.79166666666666663</v>
      </c>
      <c r="F3730" s="66">
        <v>0.79166666666666663</v>
      </c>
      <c r="G3730" s="49"/>
      <c r="H3730" s="48"/>
      <c r="I3730" s="125" t="s">
        <v>63</v>
      </c>
      <c r="J3730" s="48"/>
      <c r="K3730" s="58">
        <v>0</v>
      </c>
      <c r="L3730" s="48">
        <v>0</v>
      </c>
      <c r="M3730" s="74">
        <v>0</v>
      </c>
      <c r="N3730" s="34">
        <v>0.37499999999999994</v>
      </c>
      <c r="O3730" s="38">
        <v>0.37499999999999994</v>
      </c>
      <c r="P3730" s="76" t="s">
        <v>234</v>
      </c>
      <c r="Q3730" s="143">
        <v>44806</v>
      </c>
      <c r="R3730" s="35">
        <v>0</v>
      </c>
      <c r="S3730" s="35">
        <v>0</v>
      </c>
      <c r="T3730" s="10" t="str">
        <f t="shared" si="587"/>
        <v>Sem - 36</v>
      </c>
      <c r="U3730" s="10" t="str">
        <f t="shared" si="588"/>
        <v>Septembre</v>
      </c>
      <c r="V3730" s="36" t="s">
        <v>231</v>
      </c>
      <c r="W3730" s="34"/>
      <c r="X3730" s="91">
        <f t="shared" si="589"/>
        <v>0</v>
      </c>
      <c r="Y3730" s="92" t="str">
        <f>VLOOKUP('CM-CIC'!B3661,Annuaire_roster!B:F,4,0)</f>
        <v>ABDELLAOUI KHADIJA</v>
      </c>
      <c r="Z3730" s="37" t="s">
        <v>80</v>
      </c>
      <c r="AA3730" s="60" t="s">
        <v>80</v>
      </c>
      <c r="AB3730" s="35" t="s">
        <v>63</v>
      </c>
      <c r="AC3730" s="35" t="s">
        <v>63</v>
      </c>
      <c r="AD3730" s="35" t="s">
        <v>63</v>
      </c>
      <c r="AE3730" s="44" t="s">
        <v>63</v>
      </c>
      <c r="AF3730" s="61"/>
      <c r="AG3730" s="45"/>
    </row>
    <row r="3731" spans="1:33" x14ac:dyDescent="0.2">
      <c r="A3731" s="59" t="str">
        <f>+VLOOKUP(B3731,Annuaire_roster!B:G,5,0)</f>
        <v>01608</v>
      </c>
      <c r="B3731" s="78" t="s">
        <v>246</v>
      </c>
      <c r="C3731" s="66">
        <v>0.375</v>
      </c>
      <c r="D3731" s="73">
        <v>0.375</v>
      </c>
      <c r="E3731" s="66">
        <v>0.79166666666666663</v>
      </c>
      <c r="F3731" s="66">
        <v>0.79166666666666663</v>
      </c>
      <c r="G3731" s="49"/>
      <c r="H3731" s="48"/>
      <c r="I3731" s="125" t="s">
        <v>63</v>
      </c>
      <c r="J3731" s="48"/>
      <c r="K3731" s="58">
        <v>0</v>
      </c>
      <c r="L3731" s="48">
        <v>0</v>
      </c>
      <c r="M3731" s="74">
        <v>0</v>
      </c>
      <c r="N3731" s="34">
        <v>0.37499999999999994</v>
      </c>
      <c r="O3731" s="38">
        <v>0.37499999999999994</v>
      </c>
      <c r="P3731" s="76" t="s">
        <v>234</v>
      </c>
      <c r="Q3731" s="143">
        <v>44806</v>
      </c>
      <c r="R3731" s="35">
        <v>0</v>
      </c>
      <c r="S3731" s="35">
        <v>0</v>
      </c>
      <c r="T3731" s="10" t="str">
        <f t="shared" si="587"/>
        <v>Sem - 36</v>
      </c>
      <c r="U3731" s="10" t="str">
        <f t="shared" si="588"/>
        <v>Septembre</v>
      </c>
      <c r="V3731" s="36" t="s">
        <v>231</v>
      </c>
      <c r="W3731" s="34"/>
      <c r="X3731" s="91">
        <f t="shared" si="589"/>
        <v>0</v>
      </c>
      <c r="Y3731" s="92" t="str">
        <f>VLOOKUP('CM-CIC'!B3662,Annuaire_roster!B:F,4,0)</f>
        <v>ABDELLAOUI KHADIJA</v>
      </c>
      <c r="Z3731" s="37" t="s">
        <v>80</v>
      </c>
      <c r="AA3731" s="60" t="s">
        <v>80</v>
      </c>
      <c r="AB3731" s="35" t="s">
        <v>63</v>
      </c>
      <c r="AC3731" s="35" t="s">
        <v>63</v>
      </c>
      <c r="AD3731" s="35" t="s">
        <v>63</v>
      </c>
      <c r="AE3731" s="44" t="s">
        <v>63</v>
      </c>
      <c r="AF3731" s="61"/>
      <c r="AG3731" s="45"/>
    </row>
    <row r="3732" spans="1:33" x14ac:dyDescent="0.2">
      <c r="A3732" s="59" t="str">
        <f>+VLOOKUP(B3732,Annuaire_roster!B:G,5,0)</f>
        <v>01616</v>
      </c>
      <c r="B3732" s="78" t="s">
        <v>247</v>
      </c>
      <c r="C3732" s="66">
        <v>0.375</v>
      </c>
      <c r="D3732" s="73">
        <v>0.375</v>
      </c>
      <c r="E3732" s="66">
        <v>0.79166666666666663</v>
      </c>
      <c r="F3732" s="66">
        <v>0.79166666666666663</v>
      </c>
      <c r="G3732" s="49"/>
      <c r="H3732" s="48"/>
      <c r="I3732" s="125" t="s">
        <v>63</v>
      </c>
      <c r="J3732" s="48"/>
      <c r="K3732" s="58">
        <v>0</v>
      </c>
      <c r="L3732" s="48">
        <v>0</v>
      </c>
      <c r="M3732" s="74">
        <v>0</v>
      </c>
      <c r="N3732" s="34">
        <v>0.37499999999999994</v>
      </c>
      <c r="O3732" s="38">
        <v>0.37499999999999994</v>
      </c>
      <c r="P3732" s="76" t="s">
        <v>234</v>
      </c>
      <c r="Q3732" s="143">
        <v>44806</v>
      </c>
      <c r="R3732" s="35">
        <v>0</v>
      </c>
      <c r="S3732" s="35">
        <v>0</v>
      </c>
      <c r="T3732" s="10" t="str">
        <f t="shared" si="587"/>
        <v>Sem - 36</v>
      </c>
      <c r="U3732" s="10" t="str">
        <f t="shared" si="588"/>
        <v>Septembre</v>
      </c>
      <c r="V3732" s="36" t="s">
        <v>231</v>
      </c>
      <c r="W3732" s="34"/>
      <c r="X3732" s="91">
        <f t="shared" si="589"/>
        <v>0</v>
      </c>
      <c r="Y3732" s="92" t="str">
        <f>VLOOKUP('CM-CIC'!B3663,Annuaire_roster!B:F,4,0)</f>
        <v>ABDELLAOUI KHADIJA</v>
      </c>
      <c r="Z3732" s="37" t="s">
        <v>80</v>
      </c>
      <c r="AA3732" s="60" t="s">
        <v>80</v>
      </c>
      <c r="AB3732" s="35" t="s">
        <v>63</v>
      </c>
      <c r="AC3732" s="35" t="s">
        <v>63</v>
      </c>
      <c r="AD3732" s="35" t="s">
        <v>63</v>
      </c>
      <c r="AE3732" s="44" t="s">
        <v>63</v>
      </c>
      <c r="AF3732" s="61"/>
      <c r="AG3732" s="45"/>
    </row>
    <row r="3733" spans="1:33" x14ac:dyDescent="0.2">
      <c r="A3733" s="59" t="str">
        <f>+VLOOKUP(B3733,Annuaire_roster!B:G,5,0)</f>
        <v>01617</v>
      </c>
      <c r="B3733" s="78" t="s">
        <v>248</v>
      </c>
      <c r="C3733" s="66">
        <v>0.375</v>
      </c>
      <c r="D3733" s="73">
        <v>0.375</v>
      </c>
      <c r="E3733" s="66">
        <v>0.79166666666666663</v>
      </c>
      <c r="F3733" s="66">
        <v>0.79166666666666663</v>
      </c>
      <c r="G3733" s="49"/>
      <c r="H3733" s="48"/>
      <c r="I3733" s="125" t="s">
        <v>63</v>
      </c>
      <c r="J3733" s="48"/>
      <c r="K3733" s="58">
        <v>0</v>
      </c>
      <c r="L3733" s="48">
        <v>0</v>
      </c>
      <c r="M3733" s="74">
        <v>0</v>
      </c>
      <c r="N3733" s="34">
        <v>0.37499999999999994</v>
      </c>
      <c r="O3733" s="38">
        <v>0.37499999999999994</v>
      </c>
      <c r="P3733" s="76" t="s">
        <v>234</v>
      </c>
      <c r="Q3733" s="143">
        <v>44806</v>
      </c>
      <c r="R3733" s="35">
        <v>0</v>
      </c>
      <c r="S3733" s="35">
        <v>0</v>
      </c>
      <c r="T3733" s="10" t="str">
        <f t="shared" si="587"/>
        <v>Sem - 36</v>
      </c>
      <c r="U3733" s="10" t="str">
        <f t="shared" si="588"/>
        <v>Septembre</v>
      </c>
      <c r="V3733" s="36" t="s">
        <v>231</v>
      </c>
      <c r="W3733" s="34"/>
      <c r="X3733" s="91">
        <f t="shared" si="589"/>
        <v>0</v>
      </c>
      <c r="Y3733" s="92" t="str">
        <f>VLOOKUP('CM-CIC'!B3664,Annuaire_roster!B:F,4,0)</f>
        <v>ABDELLAOUI KHADIJA</v>
      </c>
      <c r="Z3733" s="37" t="s">
        <v>80</v>
      </c>
      <c r="AA3733" s="60" t="s">
        <v>80</v>
      </c>
      <c r="AB3733" s="35" t="s">
        <v>63</v>
      </c>
      <c r="AC3733" s="35" t="s">
        <v>63</v>
      </c>
      <c r="AD3733" s="35" t="s">
        <v>63</v>
      </c>
      <c r="AE3733" s="44" t="s">
        <v>63</v>
      </c>
      <c r="AF3733" s="61"/>
      <c r="AG3733" s="45"/>
    </row>
    <row r="3734" spans="1:33" x14ac:dyDescent="0.2">
      <c r="A3734" s="59" t="str">
        <f>+VLOOKUP(B3734,Annuaire_roster!B:G,5,0)</f>
        <v>01656</v>
      </c>
      <c r="B3734" s="78" t="s">
        <v>249</v>
      </c>
      <c r="C3734" s="66">
        <v>0.375</v>
      </c>
      <c r="D3734" s="73">
        <v>0.375</v>
      </c>
      <c r="E3734" s="66">
        <v>0.79166666666666663</v>
      </c>
      <c r="F3734" s="66">
        <v>0.79166666666666663</v>
      </c>
      <c r="G3734" s="49"/>
      <c r="H3734" s="48"/>
      <c r="I3734" s="125" t="s">
        <v>63</v>
      </c>
      <c r="J3734" s="48"/>
      <c r="K3734" s="58">
        <v>0</v>
      </c>
      <c r="L3734" s="48">
        <v>0</v>
      </c>
      <c r="M3734" s="74">
        <v>0</v>
      </c>
      <c r="N3734" s="34">
        <v>0.37499999999999994</v>
      </c>
      <c r="O3734" s="38">
        <v>0.37499999999999994</v>
      </c>
      <c r="P3734" s="76" t="s">
        <v>234</v>
      </c>
      <c r="Q3734" s="143">
        <v>44806</v>
      </c>
      <c r="R3734" s="35">
        <v>0</v>
      </c>
      <c r="S3734" s="35">
        <v>0</v>
      </c>
      <c r="T3734" s="10" t="str">
        <f t="shared" si="587"/>
        <v>Sem - 36</v>
      </c>
      <c r="U3734" s="10" t="str">
        <f t="shared" si="588"/>
        <v>Septembre</v>
      </c>
      <c r="V3734" s="36" t="s">
        <v>231</v>
      </c>
      <c r="W3734" s="34"/>
      <c r="X3734" s="91">
        <f t="shared" si="589"/>
        <v>0</v>
      </c>
      <c r="Y3734" s="92" t="str">
        <f>VLOOKUP('CM-CIC'!B3665,Annuaire_roster!B:F,4,0)</f>
        <v>ABDELLAOUI KHADIJA</v>
      </c>
      <c r="Z3734" s="37" t="s">
        <v>80</v>
      </c>
      <c r="AA3734" s="60" t="s">
        <v>80</v>
      </c>
      <c r="AB3734" s="35" t="s">
        <v>63</v>
      </c>
      <c r="AC3734" s="35" t="s">
        <v>63</v>
      </c>
      <c r="AD3734" s="35" t="s">
        <v>63</v>
      </c>
      <c r="AE3734" s="44" t="s">
        <v>63</v>
      </c>
      <c r="AF3734" s="61"/>
      <c r="AG3734" s="45"/>
    </row>
    <row r="3735" spans="1:33" x14ac:dyDescent="0.2">
      <c r="A3735" s="59" t="str">
        <f>+VLOOKUP(B3735,Annuaire_roster!B:G,5,0)</f>
        <v>01615</v>
      </c>
      <c r="B3735" s="78" t="s">
        <v>250</v>
      </c>
      <c r="C3735" s="66">
        <v>0.375</v>
      </c>
      <c r="D3735" s="73">
        <v>0.375</v>
      </c>
      <c r="E3735" s="66">
        <v>0.79166666666666663</v>
      </c>
      <c r="F3735" s="66">
        <v>0.79166666666666663</v>
      </c>
      <c r="G3735" s="49"/>
      <c r="H3735" s="48"/>
      <c r="I3735" s="125" t="s">
        <v>63</v>
      </c>
      <c r="J3735" s="48"/>
      <c r="K3735" s="58">
        <v>0</v>
      </c>
      <c r="L3735" s="48">
        <v>0</v>
      </c>
      <c r="M3735" s="74">
        <v>0</v>
      </c>
      <c r="N3735" s="34">
        <v>0.37499999999999994</v>
      </c>
      <c r="O3735" s="38">
        <v>0.37499999999999994</v>
      </c>
      <c r="P3735" s="76" t="s">
        <v>234</v>
      </c>
      <c r="Q3735" s="143">
        <v>44806</v>
      </c>
      <c r="R3735" s="35">
        <v>0</v>
      </c>
      <c r="S3735" s="35">
        <v>0</v>
      </c>
      <c r="T3735" s="10" t="str">
        <f t="shared" si="587"/>
        <v>Sem - 36</v>
      </c>
      <c r="U3735" s="10" t="str">
        <f t="shared" si="588"/>
        <v>Septembre</v>
      </c>
      <c r="V3735" s="36" t="s">
        <v>231</v>
      </c>
      <c r="W3735" s="34"/>
      <c r="X3735" s="91">
        <f t="shared" si="589"/>
        <v>0</v>
      </c>
      <c r="Y3735" s="92" t="str">
        <f>VLOOKUP('CM-CIC'!B3666,Annuaire_roster!B:F,4,0)</f>
        <v>ABDELLAOUI KHADIJA</v>
      </c>
      <c r="Z3735" s="37" t="s">
        <v>80</v>
      </c>
      <c r="AA3735" s="60" t="s">
        <v>80</v>
      </c>
      <c r="AB3735" s="35" t="s">
        <v>63</v>
      </c>
      <c r="AC3735" s="35" t="s">
        <v>63</v>
      </c>
      <c r="AD3735" s="35" t="s">
        <v>63</v>
      </c>
      <c r="AE3735" s="44" t="s">
        <v>63</v>
      </c>
      <c r="AF3735" s="61"/>
      <c r="AG3735" s="45"/>
    </row>
    <row r="3736" spans="1:33" x14ac:dyDescent="0.2">
      <c r="A3736" s="59" t="str">
        <f>+VLOOKUP(B3736,Annuaire_roster!B:G,5,0)</f>
        <v>01609</v>
      </c>
      <c r="B3736" s="78" t="s">
        <v>251</v>
      </c>
      <c r="C3736" s="66">
        <v>0.375</v>
      </c>
      <c r="D3736" s="73">
        <v>0.375</v>
      </c>
      <c r="E3736" s="66">
        <v>0.79166666666666663</v>
      </c>
      <c r="F3736" s="66">
        <v>0.79166666666666663</v>
      </c>
      <c r="G3736" s="49"/>
      <c r="H3736" s="48"/>
      <c r="I3736" s="125" t="s">
        <v>63</v>
      </c>
      <c r="J3736" s="48"/>
      <c r="K3736" s="58">
        <v>0</v>
      </c>
      <c r="L3736" s="48">
        <v>0</v>
      </c>
      <c r="M3736" s="74">
        <v>0</v>
      </c>
      <c r="N3736" s="34">
        <v>0.37499999999999994</v>
      </c>
      <c r="O3736" s="38">
        <v>0.37499999999999994</v>
      </c>
      <c r="P3736" s="76" t="s">
        <v>234</v>
      </c>
      <c r="Q3736" s="143">
        <v>44806</v>
      </c>
      <c r="R3736" s="35">
        <v>0</v>
      </c>
      <c r="S3736" s="35">
        <v>0</v>
      </c>
      <c r="T3736" s="10" t="str">
        <f t="shared" si="587"/>
        <v>Sem - 36</v>
      </c>
      <c r="U3736" s="10" t="str">
        <f t="shared" si="588"/>
        <v>Septembre</v>
      </c>
      <c r="V3736" s="36" t="s">
        <v>231</v>
      </c>
      <c r="W3736" s="34"/>
      <c r="X3736" s="91">
        <f t="shared" si="589"/>
        <v>0</v>
      </c>
      <c r="Y3736" s="92" t="str">
        <f>VLOOKUP('CM-CIC'!B3667,Annuaire_roster!B:F,4,0)</f>
        <v>ABDELLAOUI KHADIJA</v>
      </c>
      <c r="Z3736" s="37" t="s">
        <v>80</v>
      </c>
      <c r="AA3736" s="60" t="s">
        <v>80</v>
      </c>
      <c r="AB3736" s="35" t="s">
        <v>63</v>
      </c>
      <c r="AC3736" s="35" t="s">
        <v>63</v>
      </c>
      <c r="AD3736" s="35" t="s">
        <v>63</v>
      </c>
      <c r="AE3736" s="44" t="s">
        <v>63</v>
      </c>
      <c r="AF3736" s="61"/>
      <c r="AG3736" s="45"/>
    </row>
    <row r="3737" spans="1:33" x14ac:dyDescent="0.2">
      <c r="A3737" s="59" t="str">
        <f>+VLOOKUP(B3737,Annuaire_roster!B:G,5,0)</f>
        <v>01610</v>
      </c>
      <c r="B3737" s="78" t="s">
        <v>1667</v>
      </c>
      <c r="C3737" s="66">
        <v>0.375</v>
      </c>
      <c r="D3737" s="73">
        <v>0.375</v>
      </c>
      <c r="E3737" s="66">
        <v>0.79166666666666663</v>
      </c>
      <c r="F3737" s="66">
        <v>0.79166666666666663</v>
      </c>
      <c r="G3737" s="49"/>
      <c r="H3737" s="48"/>
      <c r="I3737" s="125" t="s">
        <v>63</v>
      </c>
      <c r="J3737" s="48"/>
      <c r="K3737" s="58">
        <v>0</v>
      </c>
      <c r="L3737" s="48">
        <v>0</v>
      </c>
      <c r="M3737" s="74">
        <v>0</v>
      </c>
      <c r="N3737" s="34">
        <v>0.37499999999999994</v>
      </c>
      <c r="O3737" s="38">
        <v>0.37499999999999994</v>
      </c>
      <c r="P3737" s="76" t="s">
        <v>234</v>
      </c>
      <c r="Q3737" s="143">
        <v>44806</v>
      </c>
      <c r="R3737" s="35">
        <v>0</v>
      </c>
      <c r="S3737" s="35">
        <v>0</v>
      </c>
      <c r="T3737" s="10" t="str">
        <f t="shared" si="587"/>
        <v>Sem - 36</v>
      </c>
      <c r="U3737" s="10" t="str">
        <f t="shared" si="588"/>
        <v>Septembre</v>
      </c>
      <c r="V3737" s="36" t="s">
        <v>231</v>
      </c>
      <c r="W3737" s="34"/>
      <c r="X3737" s="91">
        <f t="shared" si="589"/>
        <v>0</v>
      </c>
      <c r="Y3737" s="92" t="str">
        <f>VLOOKUP('CM-CIC'!B3668,Annuaire_roster!B:F,4,0)</f>
        <v>ABDELLAOUI KHADIJA</v>
      </c>
      <c r="Z3737" s="37" t="s">
        <v>80</v>
      </c>
      <c r="AA3737" s="60" t="s">
        <v>80</v>
      </c>
      <c r="AB3737" s="35" t="s">
        <v>63</v>
      </c>
      <c r="AC3737" s="35" t="s">
        <v>63</v>
      </c>
      <c r="AD3737" s="35" t="s">
        <v>63</v>
      </c>
      <c r="AE3737" s="44" t="s">
        <v>63</v>
      </c>
      <c r="AF3737" s="61"/>
      <c r="AG3737" s="45"/>
    </row>
    <row r="3738" spans="1:33" x14ac:dyDescent="0.2">
      <c r="A3738" s="59" t="str">
        <f>+VLOOKUP(B3738,Annuaire_roster!B:G,5,0)</f>
        <v>01611</v>
      </c>
      <c r="B3738" s="78" t="s">
        <v>252</v>
      </c>
      <c r="C3738" s="66">
        <v>0.375</v>
      </c>
      <c r="D3738" s="73">
        <v>0.375</v>
      </c>
      <c r="E3738" s="66">
        <v>0.79166666666666663</v>
      </c>
      <c r="F3738" s="66">
        <v>0.79166666666666663</v>
      </c>
      <c r="G3738" s="49"/>
      <c r="H3738" s="48"/>
      <c r="I3738" s="125" t="s">
        <v>63</v>
      </c>
      <c r="J3738" s="48"/>
      <c r="K3738" s="58">
        <v>0</v>
      </c>
      <c r="L3738" s="48">
        <v>0</v>
      </c>
      <c r="M3738" s="74">
        <v>0</v>
      </c>
      <c r="N3738" s="34">
        <v>0.37499999999999994</v>
      </c>
      <c r="O3738" s="38">
        <v>0.37499999999999994</v>
      </c>
      <c r="P3738" s="76" t="s">
        <v>234</v>
      </c>
      <c r="Q3738" s="143">
        <v>44806</v>
      </c>
      <c r="R3738" s="35">
        <v>0</v>
      </c>
      <c r="S3738" s="35">
        <v>0</v>
      </c>
      <c r="T3738" s="10" t="str">
        <f t="shared" si="587"/>
        <v>Sem - 36</v>
      </c>
      <c r="U3738" s="10" t="str">
        <f t="shared" si="588"/>
        <v>Septembre</v>
      </c>
      <c r="V3738" s="36" t="s">
        <v>231</v>
      </c>
      <c r="W3738" s="34"/>
      <c r="X3738" s="91">
        <f t="shared" si="589"/>
        <v>0</v>
      </c>
      <c r="Y3738" s="92" t="str">
        <f>VLOOKUP('CM-CIC'!B3669,Annuaire_roster!B:F,4,0)</f>
        <v>ABDELLAOUI KHADIJA</v>
      </c>
      <c r="Z3738" s="37" t="s">
        <v>80</v>
      </c>
      <c r="AA3738" s="60" t="s">
        <v>80</v>
      </c>
      <c r="AB3738" s="35" t="s">
        <v>63</v>
      </c>
      <c r="AC3738" s="35" t="s">
        <v>63</v>
      </c>
      <c r="AD3738" s="35" t="s">
        <v>63</v>
      </c>
      <c r="AE3738" s="44" t="s">
        <v>63</v>
      </c>
      <c r="AF3738" s="61"/>
      <c r="AG3738" s="45"/>
    </row>
    <row r="3739" spans="1:33" x14ac:dyDescent="0.2">
      <c r="A3739" s="59" t="str">
        <f>+VLOOKUP(B3739,Annuaire_roster!B:G,5,0)</f>
        <v>01612</v>
      </c>
      <c r="B3739" s="78" t="s">
        <v>253</v>
      </c>
      <c r="C3739" s="66">
        <v>0.375</v>
      </c>
      <c r="D3739" s="73">
        <v>0.375</v>
      </c>
      <c r="E3739" s="66">
        <v>0.79166666666666663</v>
      </c>
      <c r="F3739" s="66">
        <v>0.79166666666666663</v>
      </c>
      <c r="G3739" s="49"/>
      <c r="H3739" s="48"/>
      <c r="I3739" s="125" t="s">
        <v>63</v>
      </c>
      <c r="J3739" s="48"/>
      <c r="K3739" s="58">
        <v>0</v>
      </c>
      <c r="L3739" s="48">
        <v>0</v>
      </c>
      <c r="M3739" s="74">
        <v>0</v>
      </c>
      <c r="N3739" s="34">
        <v>0.37499999999999994</v>
      </c>
      <c r="O3739" s="38">
        <v>0.37499999999999994</v>
      </c>
      <c r="P3739" s="76" t="s">
        <v>234</v>
      </c>
      <c r="Q3739" s="143">
        <v>44806</v>
      </c>
      <c r="R3739" s="35">
        <v>0</v>
      </c>
      <c r="S3739" s="35">
        <v>0</v>
      </c>
      <c r="T3739" s="10" t="str">
        <f t="shared" si="587"/>
        <v>Sem - 36</v>
      </c>
      <c r="U3739" s="10" t="str">
        <f t="shared" si="588"/>
        <v>Septembre</v>
      </c>
      <c r="V3739" s="36" t="s">
        <v>231</v>
      </c>
      <c r="W3739" s="34"/>
      <c r="X3739" s="91">
        <f t="shared" si="589"/>
        <v>0</v>
      </c>
      <c r="Y3739" s="92" t="str">
        <f>VLOOKUP('CM-CIC'!B3670,Annuaire_roster!B:F,4,0)</f>
        <v>ABDELLAOUI KHADIJA</v>
      </c>
      <c r="Z3739" s="37" t="s">
        <v>80</v>
      </c>
      <c r="AA3739" s="60" t="s">
        <v>80</v>
      </c>
      <c r="AB3739" s="35" t="s">
        <v>63</v>
      </c>
      <c r="AC3739" s="35" t="s">
        <v>63</v>
      </c>
      <c r="AD3739" s="35" t="s">
        <v>63</v>
      </c>
      <c r="AE3739" s="44" t="s">
        <v>63</v>
      </c>
      <c r="AF3739" s="61"/>
      <c r="AG3739" s="45"/>
    </row>
    <row r="3740" spans="1:33" x14ac:dyDescent="0.2">
      <c r="A3740" s="59" t="str">
        <f>+VLOOKUP(B3740,Annuaire_roster!B:G,5,0)</f>
        <v>01613</v>
      </c>
      <c r="B3740" s="78" t="s">
        <v>254</v>
      </c>
      <c r="C3740" s="66">
        <v>0.375</v>
      </c>
      <c r="D3740" s="73">
        <v>0.375</v>
      </c>
      <c r="E3740" s="66">
        <v>0.79166666666666663</v>
      </c>
      <c r="F3740" s="66">
        <v>0.79166666666666663</v>
      </c>
      <c r="G3740" s="49"/>
      <c r="H3740" s="48"/>
      <c r="I3740" s="125" t="s">
        <v>63</v>
      </c>
      <c r="J3740" s="48"/>
      <c r="K3740" s="58">
        <v>0</v>
      </c>
      <c r="L3740" s="48">
        <v>0</v>
      </c>
      <c r="M3740" s="74">
        <v>0</v>
      </c>
      <c r="N3740" s="34">
        <v>0.37499999999999994</v>
      </c>
      <c r="O3740" s="38">
        <v>0.37499999999999994</v>
      </c>
      <c r="P3740" s="76" t="s">
        <v>234</v>
      </c>
      <c r="Q3740" s="143">
        <v>44806</v>
      </c>
      <c r="R3740" s="35">
        <v>0</v>
      </c>
      <c r="S3740" s="35">
        <v>0</v>
      </c>
      <c r="T3740" s="10" t="str">
        <f t="shared" si="587"/>
        <v>Sem - 36</v>
      </c>
      <c r="U3740" s="10" t="str">
        <f t="shared" si="588"/>
        <v>Septembre</v>
      </c>
      <c r="V3740" s="36" t="s">
        <v>231</v>
      </c>
      <c r="W3740" s="34"/>
      <c r="X3740" s="91">
        <f t="shared" si="589"/>
        <v>0</v>
      </c>
      <c r="Y3740" s="92" t="str">
        <f>VLOOKUP('CM-CIC'!B3671,Annuaire_roster!B:F,4,0)</f>
        <v>ABDELLAOUI KHADIJA</v>
      </c>
      <c r="Z3740" s="37" t="s">
        <v>80</v>
      </c>
      <c r="AA3740" s="60" t="s">
        <v>80</v>
      </c>
      <c r="AB3740" s="35" t="s">
        <v>63</v>
      </c>
      <c r="AC3740" s="35" t="s">
        <v>63</v>
      </c>
      <c r="AD3740" s="35" t="s">
        <v>63</v>
      </c>
      <c r="AE3740" s="44" t="s">
        <v>63</v>
      </c>
      <c r="AF3740" s="61"/>
      <c r="AG3740" s="45"/>
    </row>
    <row r="3741" spans="1:33" x14ac:dyDescent="0.2">
      <c r="A3741" s="59" t="str">
        <f>+VLOOKUP(B3741,Annuaire_roster!B:G,5,0)</f>
        <v>01618</v>
      </c>
      <c r="B3741" s="78" t="s">
        <v>255</v>
      </c>
      <c r="C3741" s="66">
        <v>0.375</v>
      </c>
      <c r="D3741" s="73">
        <v>0.375</v>
      </c>
      <c r="E3741" s="66">
        <v>0.79166666666666663</v>
      </c>
      <c r="F3741" s="66">
        <v>0.79166666666666663</v>
      </c>
      <c r="G3741" s="49"/>
      <c r="H3741" s="48"/>
      <c r="I3741" s="125" t="s">
        <v>63</v>
      </c>
      <c r="J3741" s="48"/>
      <c r="K3741" s="58">
        <v>0</v>
      </c>
      <c r="L3741" s="48">
        <v>0</v>
      </c>
      <c r="M3741" s="74">
        <v>0</v>
      </c>
      <c r="N3741" s="34">
        <v>0.37499999999999994</v>
      </c>
      <c r="O3741" s="38">
        <v>0.37499999999999994</v>
      </c>
      <c r="P3741" s="76" t="s">
        <v>234</v>
      </c>
      <c r="Q3741" s="143">
        <v>44806</v>
      </c>
      <c r="R3741" s="35">
        <v>0</v>
      </c>
      <c r="S3741" s="35">
        <v>0</v>
      </c>
      <c r="T3741" s="10" t="str">
        <f t="shared" si="587"/>
        <v>Sem - 36</v>
      </c>
      <c r="U3741" s="10" t="str">
        <f t="shared" si="588"/>
        <v>Septembre</v>
      </c>
      <c r="V3741" s="36" t="s">
        <v>231</v>
      </c>
      <c r="W3741" s="34"/>
      <c r="X3741" s="91">
        <f t="shared" si="589"/>
        <v>0</v>
      </c>
      <c r="Y3741" s="92" t="str">
        <f>VLOOKUP('CM-CIC'!B3672,Annuaire_roster!B:F,4,0)</f>
        <v>ABDELLAOUI KHADIJA</v>
      </c>
      <c r="Z3741" s="37" t="s">
        <v>80</v>
      </c>
      <c r="AA3741" s="60" t="s">
        <v>80</v>
      </c>
      <c r="AB3741" s="35" t="s">
        <v>63</v>
      </c>
      <c r="AC3741" s="35" t="s">
        <v>63</v>
      </c>
      <c r="AD3741" s="35" t="s">
        <v>63</v>
      </c>
      <c r="AE3741" s="44" t="s">
        <v>63</v>
      </c>
      <c r="AF3741" s="61"/>
      <c r="AG3741" s="45"/>
    </row>
    <row r="3742" spans="1:33" x14ac:dyDescent="0.2">
      <c r="A3742" s="59" t="str">
        <f>+VLOOKUP(B3742,Annuaire_roster!B:G,5,0)</f>
        <v>01619</v>
      </c>
      <c r="B3742" s="78" t="s">
        <v>256</v>
      </c>
      <c r="C3742" s="66">
        <v>0.375</v>
      </c>
      <c r="D3742" s="73">
        <v>0.375</v>
      </c>
      <c r="E3742" s="66">
        <v>0.79166666666666663</v>
      </c>
      <c r="F3742" s="66">
        <v>0.79166666666666663</v>
      </c>
      <c r="G3742" s="49"/>
      <c r="H3742" s="48"/>
      <c r="I3742" s="125" t="s">
        <v>63</v>
      </c>
      <c r="J3742" s="48"/>
      <c r="K3742" s="58">
        <v>0</v>
      </c>
      <c r="L3742" s="48">
        <v>0</v>
      </c>
      <c r="M3742" s="74">
        <v>0</v>
      </c>
      <c r="N3742" s="34">
        <v>0.37499999999999994</v>
      </c>
      <c r="O3742" s="38">
        <v>0.37499999999999994</v>
      </c>
      <c r="P3742" s="76" t="s">
        <v>234</v>
      </c>
      <c r="Q3742" s="143">
        <v>44806</v>
      </c>
      <c r="R3742" s="35">
        <v>0</v>
      </c>
      <c r="S3742" s="35">
        <v>0</v>
      </c>
      <c r="T3742" s="10" t="str">
        <f t="shared" si="587"/>
        <v>Sem - 36</v>
      </c>
      <c r="U3742" s="10" t="str">
        <f t="shared" si="588"/>
        <v>Septembre</v>
      </c>
      <c r="V3742" s="36" t="s">
        <v>231</v>
      </c>
      <c r="W3742" s="34"/>
      <c r="X3742" s="91">
        <f t="shared" si="589"/>
        <v>0</v>
      </c>
      <c r="Y3742" s="92" t="str">
        <f>VLOOKUP('CM-CIC'!B3673,Annuaire_roster!B:F,4,0)</f>
        <v>ABDELLAOUI KHADIJA</v>
      </c>
      <c r="Z3742" s="37" t="s">
        <v>80</v>
      </c>
      <c r="AA3742" s="60" t="s">
        <v>80</v>
      </c>
      <c r="AB3742" s="35" t="s">
        <v>63</v>
      </c>
      <c r="AC3742" s="35" t="s">
        <v>63</v>
      </c>
      <c r="AD3742" s="35" t="s">
        <v>63</v>
      </c>
      <c r="AE3742" s="44" t="s">
        <v>63</v>
      </c>
      <c r="AF3742" s="61"/>
      <c r="AG3742" s="45"/>
    </row>
    <row r="3743" spans="1:33" x14ac:dyDescent="0.2">
      <c r="A3743" s="59" t="str">
        <f>+VLOOKUP(B3743,Annuaire_roster!B:G,5,0)</f>
        <v>01624</v>
      </c>
      <c r="B3743" s="78" t="s">
        <v>257</v>
      </c>
      <c r="C3743" s="66">
        <v>0.375</v>
      </c>
      <c r="D3743" s="73">
        <v>0.375</v>
      </c>
      <c r="E3743" s="66">
        <v>0.79166666666666663</v>
      </c>
      <c r="F3743" s="66">
        <v>0.79166666666666663</v>
      </c>
      <c r="G3743" s="49"/>
      <c r="H3743" s="48"/>
      <c r="I3743" s="125" t="s">
        <v>63</v>
      </c>
      <c r="J3743" s="48"/>
      <c r="K3743" s="58">
        <v>0</v>
      </c>
      <c r="L3743" s="48">
        <v>0</v>
      </c>
      <c r="M3743" s="74">
        <v>0</v>
      </c>
      <c r="N3743" s="34">
        <v>0.37499999999999994</v>
      </c>
      <c r="O3743" s="38">
        <v>0.37499999999999994</v>
      </c>
      <c r="P3743" s="76" t="s">
        <v>234</v>
      </c>
      <c r="Q3743" s="143">
        <v>44806</v>
      </c>
      <c r="R3743" s="35">
        <v>0</v>
      </c>
      <c r="S3743" s="35">
        <v>0</v>
      </c>
      <c r="T3743" s="10" t="str">
        <f t="shared" si="587"/>
        <v>Sem - 36</v>
      </c>
      <c r="U3743" s="10" t="str">
        <f t="shared" si="588"/>
        <v>Septembre</v>
      </c>
      <c r="V3743" s="36" t="s">
        <v>231</v>
      </c>
      <c r="W3743" s="34"/>
      <c r="X3743" s="91">
        <f t="shared" si="589"/>
        <v>0</v>
      </c>
      <c r="Y3743" s="92" t="str">
        <f>VLOOKUP('CM-CIC'!B3674,Annuaire_roster!B:F,4,0)</f>
        <v>ABDELLAOUI KHADIJA</v>
      </c>
      <c r="Z3743" s="37" t="s">
        <v>80</v>
      </c>
      <c r="AA3743" s="60" t="s">
        <v>80</v>
      </c>
      <c r="AB3743" s="35" t="s">
        <v>63</v>
      </c>
      <c r="AC3743" s="35" t="s">
        <v>63</v>
      </c>
      <c r="AD3743" s="35" t="s">
        <v>63</v>
      </c>
      <c r="AE3743" s="44" t="s">
        <v>63</v>
      </c>
      <c r="AF3743" s="61"/>
      <c r="AG3743" s="45"/>
    </row>
    <row r="3744" spans="1:33" x14ac:dyDescent="0.2">
      <c r="A3744" s="59" t="str">
        <f>+VLOOKUP(B3744,Annuaire_roster!B:G,5,0)</f>
        <v>01625</v>
      </c>
      <c r="B3744" s="78" t="s">
        <v>258</v>
      </c>
      <c r="C3744" s="66">
        <v>0.375</v>
      </c>
      <c r="D3744" s="73">
        <v>0.375</v>
      </c>
      <c r="E3744" s="66">
        <v>0.79166666666666663</v>
      </c>
      <c r="F3744" s="66">
        <v>0.79166666666666663</v>
      </c>
      <c r="G3744" s="49"/>
      <c r="H3744" s="48"/>
      <c r="I3744" s="125" t="s">
        <v>63</v>
      </c>
      <c r="J3744" s="48"/>
      <c r="K3744" s="58">
        <v>0</v>
      </c>
      <c r="L3744" s="48">
        <v>0</v>
      </c>
      <c r="M3744" s="74">
        <v>0</v>
      </c>
      <c r="N3744" s="34">
        <v>0.37499999999999994</v>
      </c>
      <c r="O3744" s="38">
        <v>0.37499999999999994</v>
      </c>
      <c r="P3744" s="76" t="s">
        <v>234</v>
      </c>
      <c r="Q3744" s="143">
        <v>44806</v>
      </c>
      <c r="R3744" s="35">
        <v>0</v>
      </c>
      <c r="S3744" s="35">
        <v>0</v>
      </c>
      <c r="T3744" s="10" t="str">
        <f t="shared" si="587"/>
        <v>Sem - 36</v>
      </c>
      <c r="U3744" s="10" t="str">
        <f t="shared" si="588"/>
        <v>Septembre</v>
      </c>
      <c r="V3744" s="36" t="s">
        <v>231</v>
      </c>
      <c r="W3744" s="34"/>
      <c r="X3744" s="91">
        <f t="shared" si="589"/>
        <v>0</v>
      </c>
      <c r="Y3744" s="92" t="str">
        <f>VLOOKUP('CM-CIC'!B3675,Annuaire_roster!B:F,4,0)</f>
        <v>IHASSANE Ikram</v>
      </c>
      <c r="Z3744" s="37" t="s">
        <v>80</v>
      </c>
      <c r="AA3744" s="60" t="s">
        <v>80</v>
      </c>
      <c r="AB3744" s="35" t="s">
        <v>63</v>
      </c>
      <c r="AC3744" s="35" t="s">
        <v>63</v>
      </c>
      <c r="AD3744" s="35" t="s">
        <v>63</v>
      </c>
      <c r="AE3744" s="44" t="s">
        <v>63</v>
      </c>
      <c r="AF3744" s="61"/>
      <c r="AG3744" s="45"/>
    </row>
    <row r="3745" spans="1:33" x14ac:dyDescent="0.2">
      <c r="A3745" s="59" t="str">
        <f>+VLOOKUP(B3745,Annuaire_roster!B:G,5,0)</f>
        <v>01626</v>
      </c>
      <c r="B3745" s="78" t="s">
        <v>259</v>
      </c>
      <c r="C3745" s="66">
        <v>0.375</v>
      </c>
      <c r="D3745" s="73">
        <v>0.375</v>
      </c>
      <c r="E3745" s="66">
        <v>0.79166666666666663</v>
      </c>
      <c r="F3745" s="66">
        <v>0.79166666666666663</v>
      </c>
      <c r="G3745" s="49"/>
      <c r="H3745" s="48"/>
      <c r="I3745" s="125" t="s">
        <v>63</v>
      </c>
      <c r="J3745" s="48"/>
      <c r="K3745" s="58">
        <v>0</v>
      </c>
      <c r="L3745" s="48">
        <v>0</v>
      </c>
      <c r="M3745" s="74">
        <v>0</v>
      </c>
      <c r="N3745" s="34">
        <v>0.37499999999999994</v>
      </c>
      <c r="O3745" s="38">
        <v>0.37499999999999994</v>
      </c>
      <c r="P3745" s="76" t="s">
        <v>234</v>
      </c>
      <c r="Q3745" s="143">
        <v>44806</v>
      </c>
      <c r="R3745" s="35">
        <v>0</v>
      </c>
      <c r="S3745" s="35">
        <v>0</v>
      </c>
      <c r="T3745" s="10" t="str">
        <f t="shared" si="587"/>
        <v>Sem - 36</v>
      </c>
      <c r="U3745" s="10" t="str">
        <f t="shared" si="588"/>
        <v>Septembre</v>
      </c>
      <c r="V3745" s="36" t="s">
        <v>231</v>
      </c>
      <c r="W3745" s="34"/>
      <c r="X3745" s="91">
        <f t="shared" si="589"/>
        <v>0</v>
      </c>
      <c r="Y3745" s="92" t="str">
        <f>VLOOKUP('CM-CIC'!B3676,Annuaire_roster!B:F,4,0)</f>
        <v>IHASSANE Ikram</v>
      </c>
      <c r="Z3745" s="37" t="s">
        <v>80</v>
      </c>
      <c r="AA3745" s="60" t="s">
        <v>80</v>
      </c>
      <c r="AB3745" s="35" t="s">
        <v>63</v>
      </c>
      <c r="AC3745" s="35" t="s">
        <v>63</v>
      </c>
      <c r="AD3745" s="35" t="s">
        <v>63</v>
      </c>
      <c r="AE3745" s="44" t="s">
        <v>63</v>
      </c>
      <c r="AF3745" s="61"/>
      <c r="AG3745" s="45"/>
    </row>
    <row r="3746" spans="1:33" x14ac:dyDescent="0.2">
      <c r="A3746" s="59" t="str">
        <f>+VLOOKUP(B3746,Annuaire_roster!B:G,5,0)</f>
        <v>01627</v>
      </c>
      <c r="B3746" s="78" t="s">
        <v>260</v>
      </c>
      <c r="C3746" s="66">
        <v>0.375</v>
      </c>
      <c r="D3746" s="73">
        <v>0.375</v>
      </c>
      <c r="E3746" s="66">
        <v>0.79166666666666663</v>
      </c>
      <c r="F3746" s="66">
        <v>0.79166666666666663</v>
      </c>
      <c r="G3746" s="49"/>
      <c r="H3746" s="48"/>
      <c r="I3746" s="125" t="s">
        <v>63</v>
      </c>
      <c r="J3746" s="48"/>
      <c r="K3746" s="58">
        <v>0</v>
      </c>
      <c r="L3746" s="48">
        <v>0</v>
      </c>
      <c r="M3746" s="74">
        <v>0</v>
      </c>
      <c r="N3746" s="34">
        <v>0.37499999999999994</v>
      </c>
      <c r="O3746" s="38">
        <v>0.37499999999999994</v>
      </c>
      <c r="P3746" s="76" t="s">
        <v>234</v>
      </c>
      <c r="Q3746" s="143">
        <v>44806</v>
      </c>
      <c r="R3746" s="35">
        <v>0</v>
      </c>
      <c r="S3746" s="35">
        <v>0</v>
      </c>
      <c r="T3746" s="10" t="str">
        <f t="shared" si="587"/>
        <v>Sem - 36</v>
      </c>
      <c r="U3746" s="10" t="str">
        <f t="shared" si="588"/>
        <v>Septembre</v>
      </c>
      <c r="V3746" s="36" t="s">
        <v>231</v>
      </c>
      <c r="W3746" s="34"/>
      <c r="X3746" s="91">
        <f t="shared" si="589"/>
        <v>0</v>
      </c>
      <c r="Y3746" s="92" t="str">
        <f>VLOOKUP('CM-CIC'!B3677,Annuaire_roster!B:F,4,0)</f>
        <v>IHASSANE Ikram</v>
      </c>
      <c r="Z3746" s="37" t="s">
        <v>80</v>
      </c>
      <c r="AA3746" s="60" t="s">
        <v>80</v>
      </c>
      <c r="AB3746" s="35" t="s">
        <v>63</v>
      </c>
      <c r="AC3746" s="35" t="s">
        <v>63</v>
      </c>
      <c r="AD3746" s="35" t="s">
        <v>63</v>
      </c>
      <c r="AE3746" s="44" t="s">
        <v>63</v>
      </c>
      <c r="AF3746" s="61"/>
      <c r="AG3746" s="45"/>
    </row>
    <row r="3747" spans="1:33" x14ac:dyDescent="0.2">
      <c r="A3747" s="59" t="str">
        <f>+VLOOKUP(B3747,Annuaire_roster!B:G,5,0)</f>
        <v>01623</v>
      </c>
      <c r="B3747" s="78" t="s">
        <v>261</v>
      </c>
      <c r="C3747" s="66"/>
      <c r="D3747" s="73">
        <v>0.375</v>
      </c>
      <c r="E3747" s="66"/>
      <c r="F3747" s="66">
        <v>0.79166666666666663</v>
      </c>
      <c r="G3747" s="49"/>
      <c r="H3747" s="48"/>
      <c r="I3747" s="125" t="s">
        <v>63</v>
      </c>
      <c r="J3747" s="48"/>
      <c r="K3747" s="58">
        <v>0</v>
      </c>
      <c r="L3747" s="48">
        <v>0</v>
      </c>
      <c r="M3747" s="74" t="s">
        <v>187</v>
      </c>
      <c r="N3747" s="34" t="s">
        <v>63</v>
      </c>
      <c r="O3747" s="38">
        <v>0.37499999999999994</v>
      </c>
      <c r="P3747" s="76" t="s">
        <v>234</v>
      </c>
      <c r="Q3747" s="143">
        <v>44806</v>
      </c>
      <c r="R3747" s="35">
        <v>0.37499999999999994</v>
      </c>
      <c r="S3747" s="35">
        <v>0.37499999999999994</v>
      </c>
      <c r="T3747" s="10" t="str">
        <f t="shared" si="587"/>
        <v>Sem - 36</v>
      </c>
      <c r="U3747" s="10" t="str">
        <f t="shared" si="588"/>
        <v>Septembre</v>
      </c>
      <c r="V3747" s="36" t="s">
        <v>231</v>
      </c>
      <c r="W3747" s="34"/>
      <c r="X3747" s="91">
        <f t="shared" si="589"/>
        <v>0</v>
      </c>
      <c r="Y3747" s="92" t="str">
        <f>VLOOKUP('CM-CIC'!B3678,Annuaire_roster!B:F,4,0)</f>
        <v>IHASSANE Ikram</v>
      </c>
      <c r="Z3747" s="37" t="s">
        <v>80</v>
      </c>
      <c r="AA3747" s="60" t="s">
        <v>80</v>
      </c>
      <c r="AB3747" s="35" t="s">
        <v>63</v>
      </c>
      <c r="AC3747" s="35" t="s">
        <v>63</v>
      </c>
      <c r="AD3747" s="35" t="s">
        <v>63</v>
      </c>
      <c r="AE3747" s="44" t="s">
        <v>63</v>
      </c>
      <c r="AF3747" s="61"/>
      <c r="AG3747" s="45"/>
    </row>
    <row r="3748" spans="1:33" x14ac:dyDescent="0.2">
      <c r="A3748" s="59" t="str">
        <f>+VLOOKUP(B3748,Annuaire_roster!B:G,5,0)</f>
        <v>01628</v>
      </c>
      <c r="B3748" s="78" t="s">
        <v>262</v>
      </c>
      <c r="C3748" s="66">
        <v>0.375</v>
      </c>
      <c r="D3748" s="73">
        <v>0.375</v>
      </c>
      <c r="E3748" s="66">
        <v>0.79166666666666663</v>
      </c>
      <c r="F3748" s="66">
        <v>0.79166666666666663</v>
      </c>
      <c r="G3748" s="49"/>
      <c r="H3748" s="48"/>
      <c r="I3748" s="125" t="s">
        <v>63</v>
      </c>
      <c r="J3748" s="48"/>
      <c r="K3748" s="58">
        <v>0</v>
      </c>
      <c r="L3748" s="48">
        <v>0</v>
      </c>
      <c r="M3748" s="74">
        <v>0</v>
      </c>
      <c r="N3748" s="34">
        <v>0.37499999999999994</v>
      </c>
      <c r="O3748" s="38">
        <v>0.37499999999999994</v>
      </c>
      <c r="P3748" s="76" t="s">
        <v>234</v>
      </c>
      <c r="Q3748" s="143">
        <v>44806</v>
      </c>
      <c r="R3748" s="35">
        <v>0</v>
      </c>
      <c r="S3748" s="35">
        <v>0</v>
      </c>
      <c r="T3748" s="10" t="str">
        <f t="shared" si="587"/>
        <v>Sem - 36</v>
      </c>
      <c r="U3748" s="10" t="str">
        <f t="shared" si="588"/>
        <v>Septembre</v>
      </c>
      <c r="V3748" s="36" t="s">
        <v>231</v>
      </c>
      <c r="W3748" s="34"/>
      <c r="X3748" s="91">
        <f t="shared" si="589"/>
        <v>0</v>
      </c>
      <c r="Y3748" s="92" t="str">
        <f>VLOOKUP('CM-CIC'!B3679,Annuaire_roster!B:F,4,0)</f>
        <v>IHASSANE Ikram</v>
      </c>
      <c r="Z3748" s="37" t="s">
        <v>80</v>
      </c>
      <c r="AA3748" s="60" t="s">
        <v>80</v>
      </c>
      <c r="AB3748" s="35" t="s">
        <v>63</v>
      </c>
      <c r="AC3748" s="35" t="s">
        <v>63</v>
      </c>
      <c r="AD3748" s="35" t="s">
        <v>63</v>
      </c>
      <c r="AE3748" s="44" t="s">
        <v>63</v>
      </c>
      <c r="AF3748" s="61"/>
      <c r="AG3748" s="45"/>
    </row>
    <row r="3749" spans="1:33" x14ac:dyDescent="0.2">
      <c r="A3749" s="59" t="str">
        <f>+VLOOKUP(B3749,Annuaire_roster!B:G,5,0)</f>
        <v>01629</v>
      </c>
      <c r="B3749" s="78" t="s">
        <v>263</v>
      </c>
      <c r="C3749" s="66">
        <v>0.375</v>
      </c>
      <c r="D3749" s="73">
        <v>0.375</v>
      </c>
      <c r="E3749" s="66">
        <v>0.79166666666666663</v>
      </c>
      <c r="F3749" s="66">
        <v>0.79166666666666663</v>
      </c>
      <c r="G3749" s="49"/>
      <c r="H3749" s="48"/>
      <c r="I3749" s="125" t="s">
        <v>63</v>
      </c>
      <c r="J3749" s="48"/>
      <c r="K3749" s="58">
        <v>0</v>
      </c>
      <c r="L3749" s="48">
        <v>0</v>
      </c>
      <c r="M3749" s="74">
        <v>0</v>
      </c>
      <c r="N3749" s="34">
        <v>0.37499999999999994</v>
      </c>
      <c r="O3749" s="38">
        <v>0.37499999999999994</v>
      </c>
      <c r="P3749" s="76" t="s">
        <v>234</v>
      </c>
      <c r="Q3749" s="143">
        <v>44806</v>
      </c>
      <c r="R3749" s="35">
        <v>0</v>
      </c>
      <c r="S3749" s="35">
        <v>0</v>
      </c>
      <c r="T3749" s="10" t="str">
        <f t="shared" si="587"/>
        <v>Sem - 36</v>
      </c>
      <c r="U3749" s="10" t="str">
        <f t="shared" si="588"/>
        <v>Septembre</v>
      </c>
      <c r="V3749" s="36" t="s">
        <v>231</v>
      </c>
      <c r="W3749" s="34"/>
      <c r="X3749" s="91">
        <f t="shared" si="589"/>
        <v>0</v>
      </c>
      <c r="Y3749" s="92" t="str">
        <f>VLOOKUP('CM-CIC'!B3680,Annuaire_roster!B:F,4,0)</f>
        <v>KINANA Widad</v>
      </c>
      <c r="Z3749" s="37" t="s">
        <v>80</v>
      </c>
      <c r="AA3749" s="60" t="s">
        <v>80</v>
      </c>
      <c r="AB3749" s="35" t="s">
        <v>63</v>
      </c>
      <c r="AC3749" s="35" t="s">
        <v>63</v>
      </c>
      <c r="AD3749" s="35" t="s">
        <v>63</v>
      </c>
      <c r="AE3749" s="44" t="s">
        <v>63</v>
      </c>
      <c r="AF3749" s="61"/>
      <c r="AG3749" s="45"/>
    </row>
    <row r="3750" spans="1:33" x14ac:dyDescent="0.2">
      <c r="A3750" s="59" t="str">
        <f>+VLOOKUP(B3750,Annuaire_roster!B:G,5,0)</f>
        <v>01630</v>
      </c>
      <c r="B3750" s="78" t="s">
        <v>264</v>
      </c>
      <c r="C3750" s="66">
        <v>0.375</v>
      </c>
      <c r="D3750" s="73">
        <v>0.375</v>
      </c>
      <c r="E3750" s="66">
        <v>0.79166666666666663</v>
      </c>
      <c r="F3750" s="66">
        <v>0.79166666666666663</v>
      </c>
      <c r="G3750" s="49"/>
      <c r="H3750" s="48"/>
      <c r="I3750" s="125" t="s">
        <v>63</v>
      </c>
      <c r="J3750" s="48"/>
      <c r="K3750" s="58">
        <v>0</v>
      </c>
      <c r="L3750" s="48">
        <v>0</v>
      </c>
      <c r="M3750" s="74">
        <v>0</v>
      </c>
      <c r="N3750" s="34">
        <v>0.37499999999999994</v>
      </c>
      <c r="O3750" s="38">
        <v>0.37499999999999994</v>
      </c>
      <c r="P3750" s="76" t="s">
        <v>234</v>
      </c>
      <c r="Q3750" s="143">
        <v>44806</v>
      </c>
      <c r="R3750" s="35">
        <v>0</v>
      </c>
      <c r="S3750" s="35">
        <v>0</v>
      </c>
      <c r="T3750" s="10" t="str">
        <f t="shared" si="587"/>
        <v>Sem - 36</v>
      </c>
      <c r="U3750" s="10" t="str">
        <f t="shared" si="588"/>
        <v>Septembre</v>
      </c>
      <c r="V3750" s="36" t="s">
        <v>231</v>
      </c>
      <c r="W3750" s="34"/>
      <c r="X3750" s="91">
        <f t="shared" si="589"/>
        <v>0</v>
      </c>
      <c r="Y3750" s="92" t="str">
        <f>VLOOKUP('CM-CIC'!B3681,Annuaire_roster!B:F,4,0)</f>
        <v>IHASSANE Ikram</v>
      </c>
      <c r="Z3750" s="37" t="s">
        <v>80</v>
      </c>
      <c r="AA3750" s="60" t="s">
        <v>80</v>
      </c>
      <c r="AB3750" s="35" t="s">
        <v>63</v>
      </c>
      <c r="AC3750" s="35" t="s">
        <v>63</v>
      </c>
      <c r="AD3750" s="35" t="s">
        <v>63</v>
      </c>
      <c r="AE3750" s="44" t="s">
        <v>63</v>
      </c>
      <c r="AF3750" s="61"/>
      <c r="AG3750" s="45"/>
    </row>
    <row r="3751" spans="1:33" x14ac:dyDescent="0.2">
      <c r="A3751" s="59" t="str">
        <f>+VLOOKUP(B3751,Annuaire_roster!B:G,5,0)</f>
        <v>01631</v>
      </c>
      <c r="B3751" s="78" t="s">
        <v>265</v>
      </c>
      <c r="C3751" s="66">
        <v>0.42152777777777778</v>
      </c>
      <c r="D3751" s="73">
        <v>0.375</v>
      </c>
      <c r="E3751" s="66">
        <v>0.79166666666666663</v>
      </c>
      <c r="F3751" s="66">
        <v>0.79166666666666663</v>
      </c>
      <c r="G3751" s="49"/>
      <c r="H3751" s="48"/>
      <c r="I3751" s="125">
        <v>4.6527777777777779E-2</v>
      </c>
      <c r="J3751" s="48"/>
      <c r="K3751" s="58">
        <v>4.6527777777777779E-2</v>
      </c>
      <c r="L3751" s="48">
        <v>0</v>
      </c>
      <c r="M3751" s="74">
        <v>0</v>
      </c>
      <c r="N3751" s="34">
        <v>0.32847222222222217</v>
      </c>
      <c r="O3751" s="38">
        <v>0.37499999999999994</v>
      </c>
      <c r="P3751" s="76" t="s">
        <v>234</v>
      </c>
      <c r="Q3751" s="143">
        <v>44806</v>
      </c>
      <c r="R3751" s="35">
        <v>0</v>
      </c>
      <c r="S3751" s="35">
        <v>4.6527777777777779E-2</v>
      </c>
      <c r="T3751" s="10" t="str">
        <f t="shared" si="587"/>
        <v>Sem - 36</v>
      </c>
      <c r="U3751" s="10" t="str">
        <f t="shared" si="588"/>
        <v>Septembre</v>
      </c>
      <c r="V3751" s="36" t="s">
        <v>231</v>
      </c>
      <c r="W3751" s="34"/>
      <c r="X3751" s="91">
        <f t="shared" si="589"/>
        <v>0</v>
      </c>
      <c r="Y3751" s="92" t="str">
        <f>VLOOKUP('CM-CIC'!B3682,Annuaire_roster!B:F,4,0)</f>
        <v>KINANA Widad</v>
      </c>
      <c r="Z3751" s="37" t="s">
        <v>80</v>
      </c>
      <c r="AA3751" s="60" t="s">
        <v>80</v>
      </c>
      <c r="AB3751" s="35" t="s">
        <v>63</v>
      </c>
      <c r="AC3751" s="35" t="s">
        <v>63</v>
      </c>
      <c r="AD3751" s="35" t="s">
        <v>63</v>
      </c>
      <c r="AE3751" s="44" t="s">
        <v>63</v>
      </c>
      <c r="AF3751" s="61" t="s">
        <v>293</v>
      </c>
      <c r="AG3751" s="45"/>
    </row>
    <row r="3752" spans="1:33" x14ac:dyDescent="0.2">
      <c r="A3752" s="59" t="str">
        <f>+VLOOKUP(B3752,Annuaire_roster!B:G,5,0)</f>
        <v>01632</v>
      </c>
      <c r="B3752" s="78" t="s">
        <v>266</v>
      </c>
      <c r="C3752" s="66">
        <v>0.375</v>
      </c>
      <c r="D3752" s="73">
        <v>0.375</v>
      </c>
      <c r="E3752" s="66">
        <v>0.79166666666666663</v>
      </c>
      <c r="F3752" s="66">
        <v>0.79166666666666663</v>
      </c>
      <c r="G3752" s="49"/>
      <c r="H3752" s="48"/>
      <c r="I3752" s="125" t="s">
        <v>63</v>
      </c>
      <c r="J3752" s="48"/>
      <c r="K3752" s="58">
        <v>0</v>
      </c>
      <c r="L3752" s="48">
        <v>0</v>
      </c>
      <c r="M3752" s="74">
        <v>0</v>
      </c>
      <c r="N3752" s="34">
        <v>0.37499999999999994</v>
      </c>
      <c r="O3752" s="38">
        <v>0.37499999999999994</v>
      </c>
      <c r="P3752" s="76" t="s">
        <v>234</v>
      </c>
      <c r="Q3752" s="143">
        <v>44806</v>
      </c>
      <c r="R3752" s="35">
        <v>0</v>
      </c>
      <c r="S3752" s="35">
        <v>0</v>
      </c>
      <c r="T3752" s="10" t="str">
        <f t="shared" si="587"/>
        <v>Sem - 36</v>
      </c>
      <c r="U3752" s="10" t="str">
        <f t="shared" si="588"/>
        <v>Septembre</v>
      </c>
      <c r="V3752" s="36" t="s">
        <v>231</v>
      </c>
      <c r="W3752" s="34"/>
      <c r="X3752" s="91">
        <f t="shared" si="589"/>
        <v>0</v>
      </c>
      <c r="Y3752" s="92" t="str">
        <f>VLOOKUP('CM-CIC'!B3683,Annuaire_roster!B:F,4,0)</f>
        <v>KINANA Widad</v>
      </c>
      <c r="Z3752" s="37" t="s">
        <v>80</v>
      </c>
      <c r="AA3752" s="60" t="s">
        <v>80</v>
      </c>
      <c r="AB3752" s="35" t="s">
        <v>63</v>
      </c>
      <c r="AC3752" s="35" t="s">
        <v>63</v>
      </c>
      <c r="AD3752" s="35" t="s">
        <v>63</v>
      </c>
      <c r="AE3752" s="44" t="s">
        <v>63</v>
      </c>
      <c r="AF3752" s="61"/>
      <c r="AG3752" s="45"/>
    </row>
    <row r="3753" spans="1:33" x14ac:dyDescent="0.2">
      <c r="A3753" s="59" t="str">
        <f>+VLOOKUP(B3753,Annuaire_roster!B:G,5,0)</f>
        <v>01633</v>
      </c>
      <c r="B3753" s="78" t="s">
        <v>267</v>
      </c>
      <c r="C3753" s="66">
        <v>0.375</v>
      </c>
      <c r="D3753" s="73">
        <v>0.375</v>
      </c>
      <c r="E3753" s="66">
        <v>0.79166666666666663</v>
      </c>
      <c r="F3753" s="66">
        <v>0.79166666666666663</v>
      </c>
      <c r="G3753" s="49"/>
      <c r="H3753" s="48"/>
      <c r="I3753" s="125" t="s">
        <v>63</v>
      </c>
      <c r="J3753" s="48"/>
      <c r="K3753" s="58">
        <v>0</v>
      </c>
      <c r="L3753" s="48">
        <v>0</v>
      </c>
      <c r="M3753" s="74">
        <v>0</v>
      </c>
      <c r="N3753" s="34">
        <v>0.37499999999999994</v>
      </c>
      <c r="O3753" s="38">
        <v>0.37499999999999994</v>
      </c>
      <c r="P3753" s="76" t="s">
        <v>234</v>
      </c>
      <c r="Q3753" s="143">
        <v>44806</v>
      </c>
      <c r="R3753" s="35">
        <v>0</v>
      </c>
      <c r="S3753" s="35">
        <v>0</v>
      </c>
      <c r="T3753" s="10" t="str">
        <f t="shared" si="587"/>
        <v>Sem - 36</v>
      </c>
      <c r="U3753" s="10" t="str">
        <f t="shared" si="588"/>
        <v>Septembre</v>
      </c>
      <c r="V3753" s="36" t="s">
        <v>231</v>
      </c>
      <c r="W3753" s="34"/>
      <c r="X3753" s="91">
        <f t="shared" si="589"/>
        <v>0</v>
      </c>
      <c r="Y3753" s="92" t="str">
        <f>VLOOKUP('CM-CIC'!B3684,Annuaire_roster!B:F,4,0)</f>
        <v>IHASSANE Ikram</v>
      </c>
      <c r="Z3753" s="37" t="s">
        <v>80</v>
      </c>
      <c r="AA3753" s="60" t="s">
        <v>80</v>
      </c>
      <c r="AB3753" s="35" t="s">
        <v>63</v>
      </c>
      <c r="AC3753" s="35" t="s">
        <v>63</v>
      </c>
      <c r="AD3753" s="35" t="s">
        <v>63</v>
      </c>
      <c r="AE3753" s="44" t="s">
        <v>63</v>
      </c>
      <c r="AF3753" s="61"/>
      <c r="AG3753" s="45"/>
    </row>
    <row r="3754" spans="1:33" x14ac:dyDescent="0.2">
      <c r="A3754" s="59" t="str">
        <f>+VLOOKUP(B3754,Annuaire_roster!B:G,5,0)</f>
        <v>01634</v>
      </c>
      <c r="B3754" s="78" t="s">
        <v>268</v>
      </c>
      <c r="C3754" s="66">
        <v>0.375</v>
      </c>
      <c r="D3754" s="73">
        <v>0.375</v>
      </c>
      <c r="E3754" s="66">
        <v>0.79166666666666663</v>
      </c>
      <c r="F3754" s="66">
        <v>0.79166666666666663</v>
      </c>
      <c r="G3754" s="49"/>
      <c r="H3754" s="48"/>
      <c r="I3754" s="125" t="s">
        <v>63</v>
      </c>
      <c r="J3754" s="48"/>
      <c r="K3754" s="58">
        <v>0</v>
      </c>
      <c r="L3754" s="48">
        <v>0</v>
      </c>
      <c r="M3754" s="74">
        <v>0</v>
      </c>
      <c r="N3754" s="34">
        <v>0.37499999999999994</v>
      </c>
      <c r="O3754" s="38">
        <v>0.37499999999999994</v>
      </c>
      <c r="P3754" s="76" t="s">
        <v>234</v>
      </c>
      <c r="Q3754" s="143">
        <v>44806</v>
      </c>
      <c r="R3754" s="35">
        <v>0</v>
      </c>
      <c r="S3754" s="35">
        <v>0</v>
      </c>
      <c r="T3754" s="10" t="str">
        <f t="shared" si="587"/>
        <v>Sem - 36</v>
      </c>
      <c r="U3754" s="10" t="str">
        <f t="shared" si="588"/>
        <v>Septembre</v>
      </c>
      <c r="V3754" s="36" t="s">
        <v>231</v>
      </c>
      <c r="W3754" s="34"/>
      <c r="X3754" s="91">
        <f t="shared" si="589"/>
        <v>0</v>
      </c>
      <c r="Y3754" s="92" t="str">
        <f>VLOOKUP('CM-CIC'!B3685,Annuaire_roster!B:F,4,0)</f>
        <v>IHASSANE Ikram</v>
      </c>
      <c r="Z3754" s="37" t="s">
        <v>80</v>
      </c>
      <c r="AA3754" s="60" t="s">
        <v>80</v>
      </c>
      <c r="AB3754" s="35" t="s">
        <v>63</v>
      </c>
      <c r="AC3754" s="35" t="s">
        <v>63</v>
      </c>
      <c r="AD3754" s="35" t="s">
        <v>63</v>
      </c>
      <c r="AE3754" s="44" t="s">
        <v>63</v>
      </c>
      <c r="AF3754" s="61"/>
      <c r="AG3754" s="45"/>
    </row>
    <row r="3755" spans="1:33" x14ac:dyDescent="0.2">
      <c r="A3755" s="59" t="str">
        <f>+VLOOKUP(B3755,Annuaire_roster!B:G,5,0)</f>
        <v>01635</v>
      </c>
      <c r="B3755" s="78" t="s">
        <v>269</v>
      </c>
      <c r="C3755" s="66">
        <v>0.375</v>
      </c>
      <c r="D3755" s="73">
        <v>0.375</v>
      </c>
      <c r="E3755" s="66">
        <v>0.79166666666666663</v>
      </c>
      <c r="F3755" s="66">
        <v>0.79166666666666663</v>
      </c>
      <c r="G3755" s="49"/>
      <c r="H3755" s="48"/>
      <c r="I3755" s="125" t="s">
        <v>63</v>
      </c>
      <c r="J3755" s="48"/>
      <c r="K3755" s="58">
        <v>0</v>
      </c>
      <c r="L3755" s="48">
        <v>0</v>
      </c>
      <c r="M3755" s="74">
        <v>0</v>
      </c>
      <c r="N3755" s="34">
        <v>0.37499999999999994</v>
      </c>
      <c r="O3755" s="38">
        <v>0.37499999999999994</v>
      </c>
      <c r="P3755" s="76" t="s">
        <v>234</v>
      </c>
      <c r="Q3755" s="143">
        <v>44806</v>
      </c>
      <c r="R3755" s="35">
        <v>0</v>
      </c>
      <c r="S3755" s="35">
        <v>0</v>
      </c>
      <c r="T3755" s="10" t="str">
        <f t="shared" si="587"/>
        <v>Sem - 36</v>
      </c>
      <c r="U3755" s="10" t="str">
        <f t="shared" si="588"/>
        <v>Septembre</v>
      </c>
      <c r="V3755" s="36" t="s">
        <v>231</v>
      </c>
      <c r="W3755" s="34"/>
      <c r="X3755" s="91">
        <f t="shared" si="589"/>
        <v>0</v>
      </c>
      <c r="Y3755" s="92" t="str">
        <f>VLOOKUP('CM-CIC'!B3686,Annuaire_roster!B:F,4,0)</f>
        <v>IHASSANE Ikram</v>
      </c>
      <c r="Z3755" s="37" t="s">
        <v>80</v>
      </c>
      <c r="AA3755" s="60" t="s">
        <v>80</v>
      </c>
      <c r="AB3755" s="35" t="s">
        <v>63</v>
      </c>
      <c r="AC3755" s="35" t="s">
        <v>63</v>
      </c>
      <c r="AD3755" s="35" t="s">
        <v>63</v>
      </c>
      <c r="AE3755" s="44" t="s">
        <v>63</v>
      </c>
      <c r="AF3755" s="61"/>
      <c r="AG3755" s="45"/>
    </row>
    <row r="3756" spans="1:33" x14ac:dyDescent="0.2">
      <c r="A3756" s="59" t="str">
        <f>+VLOOKUP(B3756,Annuaire_roster!B:G,5,0)</f>
        <v>01636</v>
      </c>
      <c r="B3756" s="78" t="s">
        <v>270</v>
      </c>
      <c r="C3756" s="66">
        <v>0.375</v>
      </c>
      <c r="D3756" s="73">
        <v>0.375</v>
      </c>
      <c r="E3756" s="66">
        <v>0.79166666666666663</v>
      </c>
      <c r="F3756" s="66">
        <v>0.79166666666666663</v>
      </c>
      <c r="G3756" s="49"/>
      <c r="H3756" s="48"/>
      <c r="I3756" s="125" t="s">
        <v>63</v>
      </c>
      <c r="J3756" s="48"/>
      <c r="K3756" s="58">
        <v>0</v>
      </c>
      <c r="L3756" s="48">
        <v>0</v>
      </c>
      <c r="M3756" s="74">
        <v>0</v>
      </c>
      <c r="N3756" s="34">
        <v>0.37499999999999994</v>
      </c>
      <c r="O3756" s="38">
        <v>0.37499999999999994</v>
      </c>
      <c r="P3756" s="76" t="s">
        <v>234</v>
      </c>
      <c r="Q3756" s="143">
        <v>44806</v>
      </c>
      <c r="R3756" s="35">
        <v>0</v>
      </c>
      <c r="S3756" s="35">
        <v>0</v>
      </c>
      <c r="T3756" s="10" t="str">
        <f t="shared" si="587"/>
        <v>Sem - 36</v>
      </c>
      <c r="U3756" s="10" t="str">
        <f t="shared" si="588"/>
        <v>Septembre</v>
      </c>
      <c r="V3756" s="36" t="s">
        <v>231</v>
      </c>
      <c r="W3756" s="34"/>
      <c r="X3756" s="91">
        <f t="shared" si="589"/>
        <v>0</v>
      </c>
      <c r="Y3756" s="92" t="str">
        <f>VLOOKUP('CM-CIC'!B3687,Annuaire_roster!B:F,4,0)</f>
        <v>IHASSANE Ikram</v>
      </c>
      <c r="Z3756" s="37" t="s">
        <v>80</v>
      </c>
      <c r="AA3756" s="60" t="s">
        <v>80</v>
      </c>
      <c r="AB3756" s="35" t="s">
        <v>63</v>
      </c>
      <c r="AC3756" s="35" t="s">
        <v>63</v>
      </c>
      <c r="AD3756" s="35" t="s">
        <v>63</v>
      </c>
      <c r="AE3756" s="44" t="s">
        <v>63</v>
      </c>
      <c r="AF3756" s="61"/>
      <c r="AG3756" s="45"/>
    </row>
    <row r="3757" spans="1:33" x14ac:dyDescent="0.2">
      <c r="A3757" s="59" t="str">
        <f>+VLOOKUP(B3757,Annuaire_roster!B:G,5,0)</f>
        <v>01637</v>
      </c>
      <c r="B3757" s="78" t="s">
        <v>271</v>
      </c>
      <c r="C3757" s="66">
        <v>0.375</v>
      </c>
      <c r="D3757" s="73">
        <v>0.375</v>
      </c>
      <c r="E3757" s="66">
        <v>0.79166666666666663</v>
      </c>
      <c r="F3757" s="66">
        <v>0.79166666666666663</v>
      </c>
      <c r="G3757" s="49"/>
      <c r="H3757" s="48"/>
      <c r="I3757" s="125" t="s">
        <v>63</v>
      </c>
      <c r="J3757" s="48"/>
      <c r="K3757" s="58">
        <v>0</v>
      </c>
      <c r="L3757" s="48">
        <v>0</v>
      </c>
      <c r="M3757" s="74">
        <v>0</v>
      </c>
      <c r="N3757" s="34">
        <v>0.37499999999999994</v>
      </c>
      <c r="O3757" s="38">
        <v>0.37499999999999994</v>
      </c>
      <c r="P3757" s="76" t="s">
        <v>234</v>
      </c>
      <c r="Q3757" s="143">
        <v>44806</v>
      </c>
      <c r="R3757" s="35">
        <v>0</v>
      </c>
      <c r="S3757" s="35">
        <v>0</v>
      </c>
      <c r="T3757" s="10" t="str">
        <f t="shared" si="587"/>
        <v>Sem - 36</v>
      </c>
      <c r="U3757" s="10" t="str">
        <f t="shared" si="588"/>
        <v>Septembre</v>
      </c>
      <c r="V3757" s="36" t="s">
        <v>231</v>
      </c>
      <c r="W3757" s="34"/>
      <c r="X3757" s="91">
        <f t="shared" si="589"/>
        <v>0</v>
      </c>
      <c r="Y3757" s="92" t="str">
        <f>VLOOKUP('CM-CIC'!B3688,Annuaire_roster!B:F,4,0)</f>
        <v>IHASSANE Ikram</v>
      </c>
      <c r="Z3757" s="37" t="s">
        <v>80</v>
      </c>
      <c r="AA3757" s="60" t="s">
        <v>80</v>
      </c>
      <c r="AB3757" s="35" t="s">
        <v>63</v>
      </c>
      <c r="AC3757" s="35" t="s">
        <v>63</v>
      </c>
      <c r="AD3757" s="35" t="s">
        <v>63</v>
      </c>
      <c r="AE3757" s="44" t="s">
        <v>63</v>
      </c>
      <c r="AF3757" s="61"/>
      <c r="AG3757" s="45"/>
    </row>
    <row r="3758" spans="1:33" x14ac:dyDescent="0.2">
      <c r="A3758" s="59" t="str">
        <f>+VLOOKUP(B3758,Annuaire_roster!B:G,5,0)</f>
        <v>01638</v>
      </c>
      <c r="B3758" s="78" t="s">
        <v>272</v>
      </c>
      <c r="C3758" s="66">
        <v>0.375</v>
      </c>
      <c r="D3758" s="73">
        <v>0.375</v>
      </c>
      <c r="E3758" s="66">
        <v>0.79166666666666663</v>
      </c>
      <c r="F3758" s="66">
        <v>0.79166666666666663</v>
      </c>
      <c r="G3758" s="49"/>
      <c r="H3758" s="48"/>
      <c r="I3758" s="125" t="s">
        <v>63</v>
      </c>
      <c r="J3758" s="48"/>
      <c r="K3758" s="58">
        <v>0</v>
      </c>
      <c r="L3758" s="48">
        <v>0</v>
      </c>
      <c r="M3758" s="74">
        <v>0</v>
      </c>
      <c r="N3758" s="34">
        <v>0.37499999999999994</v>
      </c>
      <c r="O3758" s="38">
        <v>0.37499999999999994</v>
      </c>
      <c r="P3758" s="76" t="s">
        <v>234</v>
      </c>
      <c r="Q3758" s="143">
        <v>44806</v>
      </c>
      <c r="R3758" s="35">
        <v>0</v>
      </c>
      <c r="S3758" s="35">
        <v>0</v>
      </c>
      <c r="T3758" s="10" t="str">
        <f t="shared" si="587"/>
        <v>Sem - 36</v>
      </c>
      <c r="U3758" s="10" t="str">
        <f t="shared" si="588"/>
        <v>Septembre</v>
      </c>
      <c r="V3758" s="36" t="s">
        <v>231</v>
      </c>
      <c r="W3758" s="34"/>
      <c r="X3758" s="91">
        <f t="shared" si="589"/>
        <v>0</v>
      </c>
      <c r="Y3758" s="92" t="str">
        <f>VLOOKUP('CM-CIC'!B3689,Annuaire_roster!B:F,4,0)</f>
        <v>IHASSANE Ikram</v>
      </c>
      <c r="Z3758" s="37" t="s">
        <v>80</v>
      </c>
      <c r="AA3758" s="60" t="s">
        <v>80</v>
      </c>
      <c r="AB3758" s="35" t="s">
        <v>63</v>
      </c>
      <c r="AC3758" s="35" t="s">
        <v>63</v>
      </c>
      <c r="AD3758" s="35" t="s">
        <v>63</v>
      </c>
      <c r="AE3758" s="44" t="s">
        <v>63</v>
      </c>
      <c r="AF3758" s="61"/>
      <c r="AG3758" s="45"/>
    </row>
    <row r="3759" spans="1:33" x14ac:dyDescent="0.2">
      <c r="A3759" s="59" t="str">
        <f>+VLOOKUP(B3759,Annuaire_roster!B:G,5,0)</f>
        <v>01639</v>
      </c>
      <c r="B3759" s="78" t="s">
        <v>273</v>
      </c>
      <c r="C3759" s="66">
        <v>0.375</v>
      </c>
      <c r="D3759" s="73">
        <v>0.375</v>
      </c>
      <c r="E3759" s="66">
        <v>0.79166666666666663</v>
      </c>
      <c r="F3759" s="66">
        <v>0.79166666666666663</v>
      </c>
      <c r="G3759" s="49"/>
      <c r="H3759" s="48"/>
      <c r="I3759" s="125" t="s">
        <v>63</v>
      </c>
      <c r="J3759" s="48"/>
      <c r="K3759" s="58">
        <v>0</v>
      </c>
      <c r="L3759" s="48">
        <v>0</v>
      </c>
      <c r="M3759" s="74">
        <v>0</v>
      </c>
      <c r="N3759" s="34">
        <v>0.37499999999999994</v>
      </c>
      <c r="O3759" s="38">
        <v>0.37499999999999994</v>
      </c>
      <c r="P3759" s="76" t="s">
        <v>234</v>
      </c>
      <c r="Q3759" s="143">
        <v>44806</v>
      </c>
      <c r="R3759" s="35">
        <v>0</v>
      </c>
      <c r="S3759" s="35">
        <v>0</v>
      </c>
      <c r="T3759" s="10" t="str">
        <f t="shared" si="587"/>
        <v>Sem - 36</v>
      </c>
      <c r="U3759" s="10" t="str">
        <f t="shared" si="588"/>
        <v>Septembre</v>
      </c>
      <c r="V3759" s="36" t="s">
        <v>231</v>
      </c>
      <c r="W3759" s="34"/>
      <c r="X3759" s="91">
        <f t="shared" si="589"/>
        <v>0</v>
      </c>
      <c r="Y3759" s="92" t="str">
        <f>VLOOKUP('CM-CIC'!B3690,Annuaire_roster!B:F,4,0)</f>
        <v>IHASSANE Ikram</v>
      </c>
      <c r="Z3759" s="37" t="s">
        <v>80</v>
      </c>
      <c r="AA3759" s="60" t="s">
        <v>80</v>
      </c>
      <c r="AB3759" s="35" t="s">
        <v>63</v>
      </c>
      <c r="AC3759" s="35" t="s">
        <v>63</v>
      </c>
      <c r="AD3759" s="35" t="s">
        <v>63</v>
      </c>
      <c r="AE3759" s="44" t="s">
        <v>63</v>
      </c>
      <c r="AF3759" s="61"/>
      <c r="AG3759" s="45"/>
    </row>
    <row r="3760" spans="1:33" x14ac:dyDescent="0.2">
      <c r="A3760" s="59" t="str">
        <f>+VLOOKUP(B3760,Annuaire_roster!B:G,5,0)</f>
        <v>01640</v>
      </c>
      <c r="B3760" s="78" t="s">
        <v>274</v>
      </c>
      <c r="C3760" s="66"/>
      <c r="D3760" s="73">
        <v>0.375</v>
      </c>
      <c r="E3760" s="66"/>
      <c r="F3760" s="66">
        <v>0.79166666666666663</v>
      </c>
      <c r="G3760" s="49"/>
      <c r="H3760" s="48"/>
      <c r="I3760" s="125" t="s">
        <v>63</v>
      </c>
      <c r="J3760" s="48"/>
      <c r="K3760" s="58">
        <v>0</v>
      </c>
      <c r="L3760" s="48">
        <v>0</v>
      </c>
      <c r="M3760" s="74" t="s">
        <v>187</v>
      </c>
      <c r="N3760" s="34" t="s">
        <v>63</v>
      </c>
      <c r="O3760" s="38">
        <v>0.37499999999999994</v>
      </c>
      <c r="P3760" s="76" t="s">
        <v>234</v>
      </c>
      <c r="Q3760" s="143">
        <v>44806</v>
      </c>
      <c r="R3760" s="35">
        <v>0.37499999999999994</v>
      </c>
      <c r="S3760" s="35">
        <v>0.37499999999999994</v>
      </c>
      <c r="T3760" s="10" t="str">
        <f t="shared" si="587"/>
        <v>Sem - 36</v>
      </c>
      <c r="U3760" s="10" t="str">
        <f t="shared" si="588"/>
        <v>Septembre</v>
      </c>
      <c r="V3760" s="36" t="s">
        <v>231</v>
      </c>
      <c r="W3760" s="34"/>
      <c r="X3760" s="91">
        <f t="shared" si="589"/>
        <v>0</v>
      </c>
      <c r="Y3760" s="92" t="str">
        <f>VLOOKUP('CM-CIC'!B3691,Annuaire_roster!B:F,4,0)</f>
        <v>IHASSANE Ikram</v>
      </c>
      <c r="Z3760" s="37" t="s">
        <v>80</v>
      </c>
      <c r="AA3760" s="60" t="s">
        <v>80</v>
      </c>
      <c r="AB3760" s="35" t="s">
        <v>63</v>
      </c>
      <c r="AC3760" s="35" t="s">
        <v>63</v>
      </c>
      <c r="AD3760" s="35" t="s">
        <v>63</v>
      </c>
      <c r="AE3760" s="44" t="s">
        <v>63</v>
      </c>
      <c r="AF3760" s="61"/>
      <c r="AG3760" s="45"/>
    </row>
    <row r="3761" spans="1:33" x14ac:dyDescent="0.2">
      <c r="A3761" s="59" t="str">
        <f>+VLOOKUP(B3761,Annuaire_roster!B:G,5,0)</f>
        <v>01567</v>
      </c>
      <c r="B3761" s="78" t="s">
        <v>275</v>
      </c>
      <c r="C3761" s="66">
        <v>0.375</v>
      </c>
      <c r="D3761" s="73">
        <v>0.375</v>
      </c>
      <c r="E3761" s="66">
        <v>0.79166666666666663</v>
      </c>
      <c r="F3761" s="66">
        <v>0.79166666666666663</v>
      </c>
      <c r="G3761" s="49"/>
      <c r="H3761" s="48"/>
      <c r="I3761" s="125" t="s">
        <v>63</v>
      </c>
      <c r="J3761" s="48"/>
      <c r="K3761" s="58">
        <v>0</v>
      </c>
      <c r="L3761" s="48">
        <v>0</v>
      </c>
      <c r="M3761" s="74">
        <v>0</v>
      </c>
      <c r="N3761" s="34">
        <v>0.37499999999999994</v>
      </c>
      <c r="O3761" s="38">
        <v>0.37499999999999994</v>
      </c>
      <c r="P3761" s="76" t="s">
        <v>234</v>
      </c>
      <c r="Q3761" s="143">
        <v>44806</v>
      </c>
      <c r="R3761" s="35">
        <v>0</v>
      </c>
      <c r="S3761" s="35">
        <v>0</v>
      </c>
      <c r="T3761" s="10" t="str">
        <f t="shared" si="587"/>
        <v>Sem - 36</v>
      </c>
      <c r="U3761" s="10" t="str">
        <f t="shared" si="588"/>
        <v>Septembre</v>
      </c>
      <c r="V3761" s="36" t="s">
        <v>231</v>
      </c>
      <c r="W3761" s="34"/>
      <c r="X3761" s="91">
        <f t="shared" si="589"/>
        <v>0</v>
      </c>
      <c r="Y3761" s="92" t="str">
        <f>VLOOKUP('CM-CIC'!B3692,Annuaire_roster!B:F,4,0)</f>
        <v>IHASSANE Ikram</v>
      </c>
      <c r="Z3761" s="37" t="s">
        <v>80</v>
      </c>
      <c r="AA3761" s="60" t="s">
        <v>80</v>
      </c>
      <c r="AB3761" s="35" t="s">
        <v>63</v>
      </c>
      <c r="AC3761" s="35" t="s">
        <v>63</v>
      </c>
      <c r="AD3761" s="35" t="s">
        <v>63</v>
      </c>
      <c r="AE3761" s="44" t="s">
        <v>63</v>
      </c>
      <c r="AF3761" s="61"/>
      <c r="AG3761" s="45"/>
    </row>
    <row r="3762" spans="1:33" x14ac:dyDescent="0.2">
      <c r="A3762" s="59" t="str">
        <f>+VLOOKUP(B3762,Annuaire_roster!B:G,5,0)</f>
        <v>01642</v>
      </c>
      <c r="B3762" s="78" t="s">
        <v>276</v>
      </c>
      <c r="C3762" s="66">
        <v>0.375</v>
      </c>
      <c r="D3762" s="73">
        <v>0.375</v>
      </c>
      <c r="E3762" s="66">
        <v>0.79166666666666663</v>
      </c>
      <c r="F3762" s="66">
        <v>0.79166666666666663</v>
      </c>
      <c r="G3762" s="49"/>
      <c r="H3762" s="48"/>
      <c r="I3762" s="125" t="s">
        <v>63</v>
      </c>
      <c r="J3762" s="48"/>
      <c r="K3762" s="58">
        <v>0</v>
      </c>
      <c r="L3762" s="48">
        <v>0</v>
      </c>
      <c r="M3762" s="74">
        <v>0</v>
      </c>
      <c r="N3762" s="34">
        <v>0.37499999999999994</v>
      </c>
      <c r="O3762" s="38">
        <v>0.37499999999999994</v>
      </c>
      <c r="P3762" s="76" t="s">
        <v>234</v>
      </c>
      <c r="Q3762" s="143">
        <v>44806</v>
      </c>
      <c r="R3762" s="35">
        <v>0</v>
      </c>
      <c r="S3762" s="35">
        <v>0</v>
      </c>
      <c r="T3762" s="10" t="str">
        <f t="shared" si="587"/>
        <v>Sem - 36</v>
      </c>
      <c r="U3762" s="10" t="str">
        <f t="shared" si="588"/>
        <v>Septembre</v>
      </c>
      <c r="V3762" s="36" t="s">
        <v>231</v>
      </c>
      <c r="W3762" s="34"/>
      <c r="X3762" s="91">
        <f t="shared" si="589"/>
        <v>0</v>
      </c>
      <c r="Y3762" s="92" t="str">
        <f>VLOOKUP('CM-CIC'!B3693,Annuaire_roster!B:F,4,0)</f>
        <v>IHASSANE Ikram</v>
      </c>
      <c r="Z3762" s="37" t="s">
        <v>80</v>
      </c>
      <c r="AA3762" s="60" t="s">
        <v>80</v>
      </c>
      <c r="AB3762" s="35" t="s">
        <v>63</v>
      </c>
      <c r="AC3762" s="35" t="s">
        <v>63</v>
      </c>
      <c r="AD3762" s="35" t="s">
        <v>63</v>
      </c>
      <c r="AE3762" s="44" t="s">
        <v>63</v>
      </c>
      <c r="AF3762" s="61"/>
      <c r="AG3762" s="45"/>
    </row>
    <row r="3763" spans="1:33" x14ac:dyDescent="0.2">
      <c r="A3763" s="59" t="str">
        <f>+VLOOKUP(B3763,Annuaire_roster!B:G,5,0)</f>
        <v>01657</v>
      </c>
      <c r="B3763" s="78" t="s">
        <v>277</v>
      </c>
      <c r="C3763" s="66">
        <v>0.375</v>
      </c>
      <c r="D3763" s="73">
        <v>0.375</v>
      </c>
      <c r="E3763" s="66">
        <v>0.79166666666666663</v>
      </c>
      <c r="F3763" s="66">
        <v>0.79166666666666663</v>
      </c>
      <c r="G3763" s="49"/>
      <c r="H3763" s="48"/>
      <c r="I3763" s="125" t="s">
        <v>63</v>
      </c>
      <c r="J3763" s="48"/>
      <c r="K3763" s="58">
        <v>0</v>
      </c>
      <c r="L3763" s="48">
        <v>0</v>
      </c>
      <c r="M3763" s="74">
        <v>0</v>
      </c>
      <c r="N3763" s="34">
        <v>0.37499999999999994</v>
      </c>
      <c r="O3763" s="38">
        <v>0.37499999999999994</v>
      </c>
      <c r="P3763" s="76" t="s">
        <v>234</v>
      </c>
      <c r="Q3763" s="143">
        <v>44806</v>
      </c>
      <c r="R3763" s="35">
        <v>0</v>
      </c>
      <c r="S3763" s="35">
        <v>0</v>
      </c>
      <c r="T3763" s="10" t="str">
        <f t="shared" si="587"/>
        <v>Sem - 36</v>
      </c>
      <c r="U3763" s="10" t="str">
        <f t="shared" si="588"/>
        <v>Septembre</v>
      </c>
      <c r="V3763" s="36" t="s">
        <v>231</v>
      </c>
      <c r="W3763" s="34"/>
      <c r="X3763" s="91">
        <f t="shared" si="589"/>
        <v>0</v>
      </c>
      <c r="Y3763" s="92" t="str">
        <f>VLOOKUP('CM-CIC'!B3694,Annuaire_roster!B:F,4,0)</f>
        <v>IHASSANE Ikram</v>
      </c>
      <c r="Z3763" s="37" t="s">
        <v>80</v>
      </c>
      <c r="AA3763" s="60" t="s">
        <v>80</v>
      </c>
      <c r="AB3763" s="35" t="s">
        <v>63</v>
      </c>
      <c r="AC3763" s="35" t="s">
        <v>63</v>
      </c>
      <c r="AD3763" s="35" t="s">
        <v>63</v>
      </c>
      <c r="AE3763" s="44" t="s">
        <v>63</v>
      </c>
      <c r="AF3763" s="61"/>
      <c r="AG3763" s="45"/>
    </row>
    <row r="3764" spans="1:33" x14ac:dyDescent="0.2">
      <c r="A3764" s="59" t="str">
        <f>+VLOOKUP(B3764,Annuaire_roster!B:G,5,0)</f>
        <v>01658</v>
      </c>
      <c r="B3764" s="78" t="s">
        <v>165</v>
      </c>
      <c r="C3764" s="66">
        <v>0.375</v>
      </c>
      <c r="D3764" s="73">
        <v>0.375</v>
      </c>
      <c r="E3764" s="66">
        <v>0.79166666666666663</v>
      </c>
      <c r="F3764" s="66">
        <v>0.79166666666666663</v>
      </c>
      <c r="G3764" s="49"/>
      <c r="H3764" s="48"/>
      <c r="I3764" s="125" t="s">
        <v>63</v>
      </c>
      <c r="J3764" s="48"/>
      <c r="K3764" s="58">
        <v>0</v>
      </c>
      <c r="L3764" s="48">
        <v>0</v>
      </c>
      <c r="M3764" s="74">
        <v>0</v>
      </c>
      <c r="N3764" s="34">
        <v>0.37499999999999994</v>
      </c>
      <c r="O3764" s="38">
        <v>0.37499999999999994</v>
      </c>
      <c r="P3764" s="76" t="s">
        <v>234</v>
      </c>
      <c r="Q3764" s="143">
        <v>44806</v>
      </c>
      <c r="R3764" s="35">
        <v>0</v>
      </c>
      <c r="S3764" s="35">
        <v>0</v>
      </c>
      <c r="T3764" s="10" t="str">
        <f t="shared" si="587"/>
        <v>Sem - 36</v>
      </c>
      <c r="U3764" s="10" t="str">
        <f t="shared" si="588"/>
        <v>Septembre</v>
      </c>
      <c r="V3764" s="36" t="s">
        <v>231</v>
      </c>
      <c r="W3764" s="34"/>
      <c r="X3764" s="91">
        <f t="shared" si="589"/>
        <v>0</v>
      </c>
      <c r="Y3764" s="92" t="str">
        <f>VLOOKUP('CM-CIC'!B3695,Annuaire_roster!B:F,4,0)</f>
        <v>IHASSANE Ikram</v>
      </c>
      <c r="Z3764" s="37">
        <v>0</v>
      </c>
      <c r="AA3764" s="60">
        <v>0</v>
      </c>
      <c r="AB3764" s="35" t="s">
        <v>63</v>
      </c>
      <c r="AC3764" s="35" t="s">
        <v>63</v>
      </c>
      <c r="AD3764" s="35" t="s">
        <v>63</v>
      </c>
      <c r="AE3764" s="44" t="s">
        <v>63</v>
      </c>
      <c r="AF3764" s="61"/>
      <c r="AG3764" s="45"/>
    </row>
    <row r="3765" spans="1:33" x14ac:dyDescent="0.2">
      <c r="A3765" s="59" t="str">
        <f>+VLOOKUP(B3765,Annuaire_roster!B:G,5,0)</f>
        <v>01659</v>
      </c>
      <c r="B3765" s="78" t="s">
        <v>167</v>
      </c>
      <c r="C3765" s="66">
        <v>0.375</v>
      </c>
      <c r="D3765" s="73">
        <v>0.375</v>
      </c>
      <c r="E3765" s="66">
        <v>0.79166666666666663</v>
      </c>
      <c r="F3765" s="66">
        <v>0.79166666666666663</v>
      </c>
      <c r="G3765" s="49"/>
      <c r="H3765" s="48"/>
      <c r="I3765" s="125" t="s">
        <v>63</v>
      </c>
      <c r="J3765" s="48"/>
      <c r="K3765" s="58">
        <v>0</v>
      </c>
      <c r="L3765" s="48">
        <v>0</v>
      </c>
      <c r="M3765" s="74">
        <v>0</v>
      </c>
      <c r="N3765" s="34">
        <v>0.37499999999999994</v>
      </c>
      <c r="O3765" s="38">
        <v>0.37499999999999994</v>
      </c>
      <c r="P3765" s="76" t="s">
        <v>234</v>
      </c>
      <c r="Q3765" s="143">
        <v>44806</v>
      </c>
      <c r="R3765" s="35">
        <v>0</v>
      </c>
      <c r="S3765" s="35">
        <v>0</v>
      </c>
      <c r="T3765" s="10" t="str">
        <f t="shared" si="587"/>
        <v>Sem - 36</v>
      </c>
      <c r="U3765" s="10" t="str">
        <f t="shared" si="588"/>
        <v>Septembre</v>
      </c>
      <c r="V3765" s="36" t="s">
        <v>231</v>
      </c>
      <c r="W3765" s="34"/>
      <c r="X3765" s="91">
        <f t="shared" si="589"/>
        <v>0</v>
      </c>
      <c r="Y3765" s="92" t="str">
        <f>VLOOKUP('CM-CIC'!B3696,Annuaire_roster!B:F,4,0)</f>
        <v>IHASSANE Ikram</v>
      </c>
      <c r="Z3765" s="37">
        <v>0</v>
      </c>
      <c r="AA3765" s="60">
        <v>0</v>
      </c>
      <c r="AB3765" s="35" t="s">
        <v>63</v>
      </c>
      <c r="AC3765" s="35" t="s">
        <v>63</v>
      </c>
      <c r="AD3765" s="35" t="s">
        <v>63</v>
      </c>
      <c r="AE3765" s="44" t="s">
        <v>63</v>
      </c>
      <c r="AF3765" s="61"/>
      <c r="AG3765" s="45"/>
    </row>
    <row r="3766" spans="1:33" x14ac:dyDescent="0.2">
      <c r="A3766" s="59" t="str">
        <f>+VLOOKUP(B3766,Annuaire_roster!B:G,5,0)</f>
        <v>01660</v>
      </c>
      <c r="B3766" s="78" t="s">
        <v>278</v>
      </c>
      <c r="C3766" s="66">
        <v>0.375</v>
      </c>
      <c r="D3766" s="73">
        <v>0.375</v>
      </c>
      <c r="E3766" s="66">
        <v>0.79166666666666663</v>
      </c>
      <c r="F3766" s="66">
        <v>0.79166666666666663</v>
      </c>
      <c r="G3766" s="49"/>
      <c r="H3766" s="48"/>
      <c r="I3766" s="125" t="s">
        <v>63</v>
      </c>
      <c r="J3766" s="48"/>
      <c r="K3766" s="58">
        <v>0</v>
      </c>
      <c r="L3766" s="48">
        <v>0</v>
      </c>
      <c r="M3766" s="74">
        <v>0</v>
      </c>
      <c r="N3766" s="34">
        <v>0.37499999999999994</v>
      </c>
      <c r="O3766" s="38">
        <v>0.37499999999999994</v>
      </c>
      <c r="P3766" s="76" t="s">
        <v>234</v>
      </c>
      <c r="Q3766" s="143">
        <v>44806</v>
      </c>
      <c r="R3766" s="35">
        <v>0</v>
      </c>
      <c r="S3766" s="35">
        <v>0</v>
      </c>
      <c r="T3766" s="10" t="str">
        <f t="shared" si="587"/>
        <v>Sem - 36</v>
      </c>
      <c r="U3766" s="10" t="str">
        <f t="shared" si="588"/>
        <v>Septembre</v>
      </c>
      <c r="V3766" s="36" t="s">
        <v>231</v>
      </c>
      <c r="W3766" s="34"/>
      <c r="X3766" s="91">
        <f t="shared" si="589"/>
        <v>0</v>
      </c>
      <c r="Y3766" s="92" t="str">
        <f>VLOOKUP('CM-CIC'!B3697,Annuaire_roster!B:F,4,0)</f>
        <v>IHASSANE Ikram</v>
      </c>
      <c r="Z3766" s="37" t="s">
        <v>80</v>
      </c>
      <c r="AA3766" s="60" t="s">
        <v>80</v>
      </c>
      <c r="AB3766" s="35" t="s">
        <v>63</v>
      </c>
      <c r="AC3766" s="35" t="s">
        <v>63</v>
      </c>
      <c r="AD3766" s="35" t="s">
        <v>63</v>
      </c>
      <c r="AE3766" s="44" t="s">
        <v>63</v>
      </c>
      <c r="AF3766" s="61"/>
      <c r="AG3766" s="45"/>
    </row>
    <row r="3767" spans="1:33" x14ac:dyDescent="0.2">
      <c r="A3767" s="59" t="str">
        <f>+VLOOKUP(B3767,Annuaire_roster!B:G,5,0)</f>
        <v>01655</v>
      </c>
      <c r="B3767" s="78" t="s">
        <v>168</v>
      </c>
      <c r="C3767" s="66">
        <v>0.375</v>
      </c>
      <c r="D3767" s="73">
        <v>0.375</v>
      </c>
      <c r="E3767" s="66">
        <v>0.79166666666666663</v>
      </c>
      <c r="F3767" s="66">
        <v>0.79166666666666663</v>
      </c>
      <c r="G3767" s="49"/>
      <c r="H3767" s="48"/>
      <c r="I3767" s="125" t="s">
        <v>63</v>
      </c>
      <c r="J3767" s="48"/>
      <c r="K3767" s="58">
        <v>0</v>
      </c>
      <c r="L3767" s="48">
        <v>0</v>
      </c>
      <c r="M3767" s="74">
        <v>0</v>
      </c>
      <c r="N3767" s="34">
        <v>0.37499999999999994</v>
      </c>
      <c r="O3767" s="38">
        <v>0.37499999999999994</v>
      </c>
      <c r="P3767" s="76" t="s">
        <v>234</v>
      </c>
      <c r="Q3767" s="143">
        <v>44806</v>
      </c>
      <c r="R3767" s="35">
        <v>0</v>
      </c>
      <c r="S3767" s="35">
        <v>0</v>
      </c>
      <c r="T3767" s="10" t="str">
        <f t="shared" si="587"/>
        <v>Sem - 36</v>
      </c>
      <c r="U3767" s="10" t="str">
        <f t="shared" si="588"/>
        <v>Septembre</v>
      </c>
      <c r="V3767" s="36" t="s">
        <v>231</v>
      </c>
      <c r="W3767" s="34"/>
      <c r="X3767" s="91">
        <f t="shared" si="589"/>
        <v>0</v>
      </c>
      <c r="Y3767" s="92" t="str">
        <f>VLOOKUP('CM-CIC'!B3698,Annuaire_roster!B:F,4,0)</f>
        <v>IHASSANE Ikram</v>
      </c>
      <c r="Z3767" s="37">
        <v>0</v>
      </c>
      <c r="AA3767" s="60">
        <v>0</v>
      </c>
      <c r="AB3767" s="35" t="s">
        <v>63</v>
      </c>
      <c r="AC3767" s="35" t="s">
        <v>63</v>
      </c>
      <c r="AD3767" s="35" t="s">
        <v>63</v>
      </c>
      <c r="AE3767" s="44" t="s">
        <v>63</v>
      </c>
      <c r="AF3767" s="61"/>
      <c r="AG3767" s="45"/>
    </row>
    <row r="3768" spans="1:33" x14ac:dyDescent="0.2">
      <c r="A3768" s="59" t="str">
        <f>+VLOOKUP(B3768,Annuaire_roster!B:G,5,0)</f>
        <v>01661</v>
      </c>
      <c r="B3768" s="78" t="s">
        <v>169</v>
      </c>
      <c r="C3768" s="66">
        <v>0.375</v>
      </c>
      <c r="D3768" s="73">
        <v>0.375</v>
      </c>
      <c r="E3768" s="66">
        <v>0.79166666666666663</v>
      </c>
      <c r="F3768" s="66">
        <v>0.79166666666666663</v>
      </c>
      <c r="G3768" s="49"/>
      <c r="H3768" s="48"/>
      <c r="I3768" s="125" t="s">
        <v>63</v>
      </c>
      <c r="J3768" s="48"/>
      <c r="K3768" s="58">
        <v>0</v>
      </c>
      <c r="L3768" s="48">
        <v>0</v>
      </c>
      <c r="M3768" s="74">
        <v>0</v>
      </c>
      <c r="N3768" s="34">
        <v>0.37499999999999994</v>
      </c>
      <c r="O3768" s="38">
        <v>0.37499999999999994</v>
      </c>
      <c r="P3768" s="76" t="s">
        <v>234</v>
      </c>
      <c r="Q3768" s="143">
        <v>44806</v>
      </c>
      <c r="R3768" s="35">
        <v>0</v>
      </c>
      <c r="S3768" s="35">
        <v>0</v>
      </c>
      <c r="T3768" s="10" t="str">
        <f t="shared" si="587"/>
        <v>Sem - 36</v>
      </c>
      <c r="U3768" s="10" t="str">
        <f t="shared" si="588"/>
        <v>Septembre</v>
      </c>
      <c r="V3768" s="36" t="s">
        <v>231</v>
      </c>
      <c r="W3768" s="34"/>
      <c r="X3768" s="91">
        <f t="shared" si="589"/>
        <v>0</v>
      </c>
      <c r="Y3768" s="92" t="str">
        <f>VLOOKUP('CM-CIC'!B3699,Annuaire_roster!B:F,4,0)</f>
        <v>IHASSANE Ikram</v>
      </c>
      <c r="Z3768" s="37">
        <v>0</v>
      </c>
      <c r="AA3768" s="60">
        <v>0</v>
      </c>
      <c r="AB3768" s="35" t="s">
        <v>63</v>
      </c>
      <c r="AC3768" s="35" t="s">
        <v>63</v>
      </c>
      <c r="AD3768" s="35" t="s">
        <v>63</v>
      </c>
      <c r="AE3768" s="44" t="s">
        <v>63</v>
      </c>
      <c r="AF3768" s="61"/>
      <c r="AG3768" s="45"/>
    </row>
    <row r="3769" spans="1:33" x14ac:dyDescent="0.2">
      <c r="A3769" s="59" t="str">
        <f>+VLOOKUP(B3769,Annuaire_roster!B:G,5,0)</f>
        <v>00214</v>
      </c>
      <c r="B3769" s="78" t="s">
        <v>171</v>
      </c>
      <c r="C3769" s="66">
        <v>0.375</v>
      </c>
      <c r="D3769" s="73">
        <v>0.375</v>
      </c>
      <c r="E3769" s="66">
        <v>0.79166666666666663</v>
      </c>
      <c r="F3769" s="66">
        <v>0.79166666666666663</v>
      </c>
      <c r="G3769" s="49"/>
      <c r="H3769" s="48"/>
      <c r="I3769" s="125" t="s">
        <v>63</v>
      </c>
      <c r="J3769" s="48"/>
      <c r="K3769" s="58">
        <v>0</v>
      </c>
      <c r="L3769" s="48">
        <v>0</v>
      </c>
      <c r="M3769" s="74">
        <v>0</v>
      </c>
      <c r="N3769" s="34">
        <v>0.37499999999999994</v>
      </c>
      <c r="O3769" s="38">
        <v>0.37499999999999994</v>
      </c>
      <c r="P3769" s="76" t="s">
        <v>234</v>
      </c>
      <c r="Q3769" s="143">
        <v>44806</v>
      </c>
      <c r="R3769" s="35">
        <v>0</v>
      </c>
      <c r="S3769" s="35">
        <v>0</v>
      </c>
      <c r="T3769" s="10" t="str">
        <f t="shared" si="587"/>
        <v>Sem - 36</v>
      </c>
      <c r="U3769" s="10" t="str">
        <f t="shared" si="588"/>
        <v>Septembre</v>
      </c>
      <c r="V3769" s="36" t="s">
        <v>231</v>
      </c>
      <c r="W3769" s="34"/>
      <c r="X3769" s="91">
        <f t="shared" si="589"/>
        <v>0</v>
      </c>
      <c r="Y3769" s="92" t="str">
        <f>VLOOKUP('CM-CIC'!B3700,Annuaire_roster!B:F,4,0)</f>
        <v>IHASSANE Ikram</v>
      </c>
      <c r="Z3769" s="37">
        <v>0</v>
      </c>
      <c r="AA3769" s="60">
        <v>0</v>
      </c>
      <c r="AB3769" s="35" t="s">
        <v>63</v>
      </c>
      <c r="AC3769" s="35" t="s">
        <v>63</v>
      </c>
      <c r="AD3769" s="35" t="s">
        <v>63</v>
      </c>
      <c r="AE3769" s="44" t="s">
        <v>63</v>
      </c>
      <c r="AF3769" s="61"/>
      <c r="AG3769" s="45"/>
    </row>
    <row r="3770" spans="1:33" x14ac:dyDescent="0.2">
      <c r="A3770" s="59" t="str">
        <f>+VLOOKUP(B3770,Annuaire_roster!B:G,5,0)</f>
        <v>01663</v>
      </c>
      <c r="B3770" s="78" t="s">
        <v>175</v>
      </c>
      <c r="C3770" s="66"/>
      <c r="D3770" s="73">
        <v>0.375</v>
      </c>
      <c r="E3770" s="66"/>
      <c r="F3770" s="66">
        <v>0.79166666666666663</v>
      </c>
      <c r="G3770" s="49"/>
      <c r="H3770" s="48"/>
      <c r="I3770" s="125" t="s">
        <v>63</v>
      </c>
      <c r="J3770" s="48"/>
      <c r="K3770" s="58">
        <v>0</v>
      </c>
      <c r="L3770" s="48">
        <v>0</v>
      </c>
      <c r="M3770" s="74" t="s">
        <v>187</v>
      </c>
      <c r="N3770" s="34" t="s">
        <v>63</v>
      </c>
      <c r="O3770" s="38">
        <v>0.37499999999999994</v>
      </c>
      <c r="P3770" s="76" t="s">
        <v>234</v>
      </c>
      <c r="Q3770" s="143">
        <v>44806</v>
      </c>
      <c r="R3770" s="35">
        <v>0.37499999999999994</v>
      </c>
      <c r="S3770" s="35">
        <v>0.37499999999999994</v>
      </c>
      <c r="T3770" s="10" t="str">
        <f t="shared" si="587"/>
        <v>Sem - 36</v>
      </c>
      <c r="U3770" s="10" t="str">
        <f t="shared" si="588"/>
        <v>Septembre</v>
      </c>
      <c r="V3770" s="36" t="s">
        <v>231</v>
      </c>
      <c r="W3770" s="34"/>
      <c r="X3770" s="91">
        <f t="shared" si="589"/>
        <v>0</v>
      </c>
      <c r="Y3770" s="92" t="str">
        <f>VLOOKUP('CM-CIC'!B3701,Annuaire_roster!B:F,4,0)</f>
        <v>KINANA Widad</v>
      </c>
      <c r="Z3770" s="37">
        <v>0</v>
      </c>
      <c r="AA3770" s="60">
        <v>0</v>
      </c>
      <c r="AB3770" s="35" t="s">
        <v>63</v>
      </c>
      <c r="AC3770" s="35" t="s">
        <v>63</v>
      </c>
      <c r="AD3770" s="35" t="s">
        <v>63</v>
      </c>
      <c r="AE3770" s="44" t="s">
        <v>63</v>
      </c>
      <c r="AF3770" s="61"/>
      <c r="AG3770" s="45"/>
    </row>
    <row r="3771" spans="1:33" x14ac:dyDescent="0.2">
      <c r="A3771" s="59" t="str">
        <f>+VLOOKUP(B3771,Annuaire_roster!B:G,5,0)</f>
        <v>01664</v>
      </c>
      <c r="B3771" s="78" t="s">
        <v>176</v>
      </c>
      <c r="C3771" s="66">
        <v>0.375</v>
      </c>
      <c r="D3771" s="73">
        <v>0.375</v>
      </c>
      <c r="E3771" s="66">
        <v>0.79166666666666663</v>
      </c>
      <c r="F3771" s="66">
        <v>0.79166666666666663</v>
      </c>
      <c r="G3771" s="49"/>
      <c r="H3771" s="48"/>
      <c r="I3771" s="125" t="s">
        <v>63</v>
      </c>
      <c r="J3771" s="48"/>
      <c r="K3771" s="58">
        <v>0</v>
      </c>
      <c r="L3771" s="48">
        <v>0</v>
      </c>
      <c r="M3771" s="74">
        <v>0</v>
      </c>
      <c r="N3771" s="34">
        <v>0.37499999999999994</v>
      </c>
      <c r="O3771" s="38">
        <v>0.37499999999999994</v>
      </c>
      <c r="P3771" s="76" t="s">
        <v>234</v>
      </c>
      <c r="Q3771" s="143">
        <v>44806</v>
      </c>
      <c r="R3771" s="35">
        <v>0</v>
      </c>
      <c r="S3771" s="35">
        <v>0</v>
      </c>
      <c r="T3771" s="10" t="str">
        <f t="shared" si="587"/>
        <v>Sem - 36</v>
      </c>
      <c r="U3771" s="10" t="str">
        <f t="shared" si="588"/>
        <v>Septembre</v>
      </c>
      <c r="V3771" s="36" t="s">
        <v>231</v>
      </c>
      <c r="W3771" s="34"/>
      <c r="X3771" s="91">
        <f t="shared" si="589"/>
        <v>0</v>
      </c>
      <c r="Y3771" s="92" t="str">
        <f>VLOOKUP('CM-CIC'!B3702,Annuaire_roster!B:F,4,0)</f>
        <v>KINANA Widad</v>
      </c>
      <c r="Z3771" s="37">
        <v>0</v>
      </c>
      <c r="AA3771" s="60">
        <v>0</v>
      </c>
      <c r="AB3771" s="35" t="s">
        <v>63</v>
      </c>
      <c r="AC3771" s="35" t="s">
        <v>63</v>
      </c>
      <c r="AD3771" s="35" t="s">
        <v>63</v>
      </c>
      <c r="AE3771" s="44" t="s">
        <v>63</v>
      </c>
      <c r="AF3771" s="61"/>
      <c r="AG3771" s="45"/>
    </row>
    <row r="3772" spans="1:33" x14ac:dyDescent="0.2">
      <c r="A3772" s="59" t="str">
        <f>+VLOOKUP(B3772,Annuaire_roster!B:G,5,0)</f>
        <v>01665</v>
      </c>
      <c r="B3772" s="78" t="s">
        <v>279</v>
      </c>
      <c r="C3772" s="66">
        <v>0.375</v>
      </c>
      <c r="D3772" s="73">
        <v>0.375</v>
      </c>
      <c r="E3772" s="66">
        <v>0.79166666666666663</v>
      </c>
      <c r="F3772" s="66">
        <v>0.79166666666666663</v>
      </c>
      <c r="G3772" s="49"/>
      <c r="H3772" s="48"/>
      <c r="I3772" s="125" t="s">
        <v>63</v>
      </c>
      <c r="J3772" s="48"/>
      <c r="K3772" s="58">
        <v>0</v>
      </c>
      <c r="L3772" s="48">
        <v>0</v>
      </c>
      <c r="M3772" s="74">
        <v>0</v>
      </c>
      <c r="N3772" s="34">
        <v>0.37499999999999994</v>
      </c>
      <c r="O3772" s="38">
        <v>0.37499999999999994</v>
      </c>
      <c r="P3772" s="76" t="s">
        <v>234</v>
      </c>
      <c r="Q3772" s="143">
        <v>44806</v>
      </c>
      <c r="R3772" s="35">
        <v>0</v>
      </c>
      <c r="S3772" s="35">
        <v>0</v>
      </c>
      <c r="T3772" s="10" t="str">
        <f t="shared" si="587"/>
        <v>Sem - 36</v>
      </c>
      <c r="U3772" s="10" t="str">
        <f t="shared" si="588"/>
        <v>Septembre</v>
      </c>
      <c r="V3772" s="36" t="s">
        <v>231</v>
      </c>
      <c r="W3772" s="34"/>
      <c r="X3772" s="91">
        <f t="shared" si="589"/>
        <v>0</v>
      </c>
      <c r="Y3772" s="92" t="str">
        <f>VLOOKUP('CM-CIC'!B3703,Annuaire_roster!B:F,4,0)</f>
        <v>KINANA Widad</v>
      </c>
      <c r="Z3772" s="37" t="s">
        <v>80</v>
      </c>
      <c r="AA3772" s="60" t="s">
        <v>80</v>
      </c>
      <c r="AB3772" s="35" t="s">
        <v>63</v>
      </c>
      <c r="AC3772" s="35" t="s">
        <v>63</v>
      </c>
      <c r="AD3772" s="35" t="s">
        <v>63</v>
      </c>
      <c r="AE3772" s="44" t="s">
        <v>63</v>
      </c>
      <c r="AF3772" s="61"/>
      <c r="AG3772" s="45"/>
    </row>
    <row r="3773" spans="1:33" x14ac:dyDescent="0.2">
      <c r="A3773" s="59" t="str">
        <f>+VLOOKUP(B3773,Annuaire_roster!B:G,5,0)</f>
        <v>01605</v>
      </c>
      <c r="B3773" s="78" t="s">
        <v>280</v>
      </c>
      <c r="C3773" s="66"/>
      <c r="D3773" s="73">
        <v>0.375</v>
      </c>
      <c r="E3773" s="66"/>
      <c r="F3773" s="66">
        <v>0.79166666666666663</v>
      </c>
      <c r="G3773" s="49"/>
      <c r="H3773" s="48"/>
      <c r="I3773" s="125" t="s">
        <v>63</v>
      </c>
      <c r="J3773" s="48"/>
      <c r="K3773" s="58">
        <v>0</v>
      </c>
      <c r="L3773" s="48">
        <v>0</v>
      </c>
      <c r="M3773" s="74" t="s">
        <v>187</v>
      </c>
      <c r="N3773" s="34" t="s">
        <v>63</v>
      </c>
      <c r="O3773" s="38">
        <v>0.37499999999999994</v>
      </c>
      <c r="P3773" s="76" t="s">
        <v>234</v>
      </c>
      <c r="Q3773" s="143">
        <v>44806</v>
      </c>
      <c r="R3773" s="35">
        <v>0.37499999999999994</v>
      </c>
      <c r="S3773" s="35">
        <v>0.37499999999999994</v>
      </c>
      <c r="T3773" s="10" t="str">
        <f t="shared" si="587"/>
        <v>Sem - 36</v>
      </c>
      <c r="U3773" s="10" t="str">
        <f t="shared" si="588"/>
        <v>Septembre</v>
      </c>
      <c r="V3773" s="36" t="s">
        <v>231</v>
      </c>
      <c r="W3773" s="34"/>
      <c r="X3773" s="91">
        <f t="shared" si="589"/>
        <v>0</v>
      </c>
      <c r="Y3773" s="92" t="str">
        <f>VLOOKUP('CM-CIC'!B3704,Annuaire_roster!B:F,4,0)</f>
        <v>KINANA Widad</v>
      </c>
      <c r="Z3773" s="37" t="s">
        <v>80</v>
      </c>
      <c r="AA3773" s="60" t="s">
        <v>80</v>
      </c>
      <c r="AB3773" s="35" t="s">
        <v>63</v>
      </c>
      <c r="AC3773" s="35" t="s">
        <v>63</v>
      </c>
      <c r="AD3773" s="35" t="s">
        <v>63</v>
      </c>
      <c r="AE3773" s="44" t="s">
        <v>63</v>
      </c>
      <c r="AF3773" s="61"/>
      <c r="AG3773" s="45"/>
    </row>
    <row r="3774" spans="1:33" x14ac:dyDescent="0.2">
      <c r="A3774" s="59" t="str">
        <f>+VLOOKUP(B3774,Annuaire_roster!B:G,5,0)</f>
        <v>01643</v>
      </c>
      <c r="B3774" s="78" t="s">
        <v>281</v>
      </c>
      <c r="C3774" s="66">
        <v>0.375</v>
      </c>
      <c r="D3774" s="73">
        <v>0.375</v>
      </c>
      <c r="E3774" s="66">
        <v>0.79166666666666663</v>
      </c>
      <c r="F3774" s="66">
        <v>0.79166666666666663</v>
      </c>
      <c r="G3774" s="49"/>
      <c r="H3774" s="48"/>
      <c r="I3774" s="125" t="s">
        <v>63</v>
      </c>
      <c r="J3774" s="48"/>
      <c r="K3774" s="58">
        <v>0</v>
      </c>
      <c r="L3774" s="48">
        <v>0</v>
      </c>
      <c r="M3774" s="74">
        <v>0</v>
      </c>
      <c r="N3774" s="34">
        <v>0.37499999999999994</v>
      </c>
      <c r="O3774" s="38">
        <v>0.37499999999999994</v>
      </c>
      <c r="P3774" s="76" t="s">
        <v>234</v>
      </c>
      <c r="Q3774" s="143">
        <v>44806</v>
      </c>
      <c r="R3774" s="35">
        <v>0</v>
      </c>
      <c r="S3774" s="35">
        <v>0</v>
      </c>
      <c r="T3774" s="10" t="str">
        <f t="shared" si="587"/>
        <v>Sem - 36</v>
      </c>
      <c r="U3774" s="10" t="str">
        <f t="shared" si="588"/>
        <v>Septembre</v>
      </c>
      <c r="V3774" s="36" t="s">
        <v>231</v>
      </c>
      <c r="W3774" s="34"/>
      <c r="X3774" s="91">
        <f t="shared" si="589"/>
        <v>0</v>
      </c>
      <c r="Y3774" s="92" t="str">
        <f>VLOOKUP('CM-CIC'!B3705,Annuaire_roster!B:F,4,0)</f>
        <v>KINANA Widad</v>
      </c>
      <c r="Z3774" s="37" t="s">
        <v>80</v>
      </c>
      <c r="AA3774" s="60" t="s">
        <v>80</v>
      </c>
      <c r="AB3774" s="35" t="s">
        <v>63</v>
      </c>
      <c r="AC3774" s="35" t="s">
        <v>63</v>
      </c>
      <c r="AD3774" s="35" t="s">
        <v>63</v>
      </c>
      <c r="AE3774" s="44" t="s">
        <v>63</v>
      </c>
      <c r="AF3774" s="61"/>
      <c r="AG3774" s="45"/>
    </row>
    <row r="3775" spans="1:33" x14ac:dyDescent="0.2">
      <c r="A3775" s="59" t="str">
        <f>+VLOOKUP(B3775,Annuaire_roster!B:G,5,0)</f>
        <v>01620</v>
      </c>
      <c r="B3775" s="78" t="s">
        <v>282</v>
      </c>
      <c r="C3775" s="66">
        <v>0.375</v>
      </c>
      <c r="D3775" s="73">
        <v>0.375</v>
      </c>
      <c r="E3775" s="66">
        <v>0.79166666666666663</v>
      </c>
      <c r="F3775" s="66">
        <v>0.79166666666666663</v>
      </c>
      <c r="G3775" s="49"/>
      <c r="H3775" s="48"/>
      <c r="I3775" s="125" t="s">
        <v>63</v>
      </c>
      <c r="J3775" s="48"/>
      <c r="K3775" s="58">
        <v>0</v>
      </c>
      <c r="L3775" s="48">
        <v>0</v>
      </c>
      <c r="M3775" s="74">
        <v>0</v>
      </c>
      <c r="N3775" s="34">
        <v>0.37499999999999994</v>
      </c>
      <c r="O3775" s="38">
        <v>0.37499999999999994</v>
      </c>
      <c r="P3775" s="76" t="s">
        <v>234</v>
      </c>
      <c r="Q3775" s="143">
        <v>44806</v>
      </c>
      <c r="R3775" s="35">
        <v>0</v>
      </c>
      <c r="S3775" s="35">
        <v>0</v>
      </c>
      <c r="T3775" s="10" t="str">
        <f t="shared" si="587"/>
        <v>Sem - 36</v>
      </c>
      <c r="U3775" s="10" t="str">
        <f t="shared" si="588"/>
        <v>Septembre</v>
      </c>
      <c r="V3775" s="36" t="s">
        <v>231</v>
      </c>
      <c r="W3775" s="34"/>
      <c r="X3775" s="91">
        <f t="shared" si="589"/>
        <v>0</v>
      </c>
      <c r="Y3775" s="92" t="str">
        <f>VLOOKUP('CM-CIC'!B3706,Annuaire_roster!B:F,4,0)</f>
        <v>KINANA Widad</v>
      </c>
      <c r="Z3775" s="37" t="s">
        <v>80</v>
      </c>
      <c r="AA3775" s="60" t="s">
        <v>80</v>
      </c>
      <c r="AB3775" s="35" t="s">
        <v>63</v>
      </c>
      <c r="AC3775" s="35" t="s">
        <v>63</v>
      </c>
      <c r="AD3775" s="35" t="s">
        <v>63</v>
      </c>
      <c r="AE3775" s="44" t="s">
        <v>63</v>
      </c>
      <c r="AF3775" s="61"/>
      <c r="AG3775" s="45"/>
    </row>
    <row r="3776" spans="1:33" x14ac:dyDescent="0.2">
      <c r="A3776" s="59" t="str">
        <f>+VLOOKUP(B3776,Annuaire_roster!B:G,5,0)</f>
        <v>01644</v>
      </c>
      <c r="B3776" s="78" t="s">
        <v>283</v>
      </c>
      <c r="C3776" s="73">
        <v>0.375</v>
      </c>
      <c r="D3776" s="73">
        <v>0.375</v>
      </c>
      <c r="E3776" s="66">
        <v>0.79166666666666663</v>
      </c>
      <c r="F3776" s="66">
        <v>0.79166666666666663</v>
      </c>
      <c r="G3776" s="49"/>
      <c r="H3776" s="48"/>
      <c r="I3776" s="125" t="s">
        <v>63</v>
      </c>
      <c r="J3776" s="48"/>
      <c r="K3776" s="58">
        <v>0</v>
      </c>
      <c r="L3776" s="48">
        <v>0</v>
      </c>
      <c r="M3776" s="74">
        <v>0</v>
      </c>
      <c r="N3776" s="34">
        <v>0.37499999999999994</v>
      </c>
      <c r="O3776" s="38">
        <v>0.37499999999999994</v>
      </c>
      <c r="P3776" s="76" t="s">
        <v>234</v>
      </c>
      <c r="Q3776" s="135">
        <v>44806</v>
      </c>
      <c r="R3776" s="35">
        <v>0</v>
      </c>
      <c r="S3776" s="35">
        <v>0</v>
      </c>
      <c r="T3776" s="10" t="str">
        <f t="shared" si="587"/>
        <v>Sem - 36</v>
      </c>
      <c r="U3776" s="10" t="str">
        <f t="shared" si="588"/>
        <v>Septembre</v>
      </c>
      <c r="V3776" s="36" t="s">
        <v>231</v>
      </c>
      <c r="W3776" s="34"/>
      <c r="X3776" s="91">
        <f t="shared" si="589"/>
        <v>0</v>
      </c>
      <c r="Y3776" s="92" t="str">
        <f>VLOOKUP('CM-CIC'!B3707,Annuaire_roster!B:F,4,0)</f>
        <v>KINANA Widad</v>
      </c>
      <c r="Z3776" s="37" t="s">
        <v>80</v>
      </c>
      <c r="AA3776" s="60" t="s">
        <v>80</v>
      </c>
      <c r="AB3776" s="35" t="s">
        <v>63</v>
      </c>
      <c r="AC3776" s="35" t="s">
        <v>63</v>
      </c>
      <c r="AD3776" s="35" t="s">
        <v>63</v>
      </c>
      <c r="AE3776" s="44" t="s">
        <v>63</v>
      </c>
      <c r="AF3776" s="61"/>
      <c r="AG3776" s="45"/>
    </row>
    <row r="3777" spans="1:33" x14ac:dyDescent="0.2">
      <c r="A3777" s="59" t="str">
        <f>+VLOOKUP(B3777,Annuaire_roster!B:G,5,0)</f>
        <v>01614</v>
      </c>
      <c r="B3777" s="78" t="s">
        <v>284</v>
      </c>
      <c r="C3777" s="73">
        <v>0.375</v>
      </c>
      <c r="D3777" s="73">
        <v>0.375</v>
      </c>
      <c r="E3777" s="66">
        <v>0.79166666666666663</v>
      </c>
      <c r="F3777" s="66">
        <v>0.79166666666666663</v>
      </c>
      <c r="G3777" s="49"/>
      <c r="H3777" s="48"/>
      <c r="I3777" s="125" t="s">
        <v>63</v>
      </c>
      <c r="J3777" s="48"/>
      <c r="K3777" s="58">
        <v>0</v>
      </c>
      <c r="L3777" s="48">
        <v>0</v>
      </c>
      <c r="M3777" s="74">
        <v>0</v>
      </c>
      <c r="N3777" s="34">
        <v>0.37499999999999994</v>
      </c>
      <c r="O3777" s="38">
        <v>0.37499999999999994</v>
      </c>
      <c r="P3777" s="76" t="s">
        <v>234</v>
      </c>
      <c r="Q3777" s="135">
        <v>44806</v>
      </c>
      <c r="R3777" s="35">
        <v>0</v>
      </c>
      <c r="S3777" s="35">
        <v>0</v>
      </c>
      <c r="T3777" s="10" t="str">
        <f t="shared" si="587"/>
        <v>Sem - 36</v>
      </c>
      <c r="U3777" s="10" t="str">
        <f t="shared" si="588"/>
        <v>Septembre</v>
      </c>
      <c r="V3777" s="36" t="s">
        <v>231</v>
      </c>
      <c r="W3777" s="34"/>
      <c r="X3777" s="91">
        <f t="shared" si="589"/>
        <v>0</v>
      </c>
      <c r="Y3777" s="92" t="str">
        <f>VLOOKUP('CM-CIC'!B3708,Annuaire_roster!B:F,4,0)</f>
        <v>KINANA Widad</v>
      </c>
      <c r="Z3777" s="37" t="s">
        <v>80</v>
      </c>
      <c r="AA3777" s="60" t="s">
        <v>80</v>
      </c>
      <c r="AB3777" s="35" t="s">
        <v>63</v>
      </c>
      <c r="AC3777" s="35" t="s">
        <v>63</v>
      </c>
      <c r="AD3777" s="35" t="s">
        <v>63</v>
      </c>
      <c r="AE3777" s="44" t="s">
        <v>63</v>
      </c>
      <c r="AF3777" s="61"/>
      <c r="AG3777" s="45"/>
    </row>
    <row r="3778" spans="1:33" x14ac:dyDescent="0.2">
      <c r="A3778" s="59" t="str">
        <f>+VLOOKUP(B3778,Annuaire_roster!B:G,5,0)</f>
        <v>01645</v>
      </c>
      <c r="B3778" s="78" t="s">
        <v>285</v>
      </c>
      <c r="C3778" s="73">
        <v>0.375</v>
      </c>
      <c r="D3778" s="73">
        <v>0.375</v>
      </c>
      <c r="E3778" s="66">
        <v>0.79166666666666663</v>
      </c>
      <c r="F3778" s="66">
        <v>0.79166666666666663</v>
      </c>
      <c r="G3778" s="49"/>
      <c r="H3778" s="48"/>
      <c r="I3778" s="125" t="s">
        <v>63</v>
      </c>
      <c r="J3778" s="48"/>
      <c r="K3778" s="58">
        <v>0</v>
      </c>
      <c r="L3778" s="48">
        <v>0</v>
      </c>
      <c r="M3778" s="74">
        <v>0</v>
      </c>
      <c r="N3778" s="34">
        <v>0.37499999999999994</v>
      </c>
      <c r="O3778" s="38">
        <v>0.37499999999999994</v>
      </c>
      <c r="P3778" s="76" t="s">
        <v>234</v>
      </c>
      <c r="Q3778" s="135">
        <v>44806</v>
      </c>
      <c r="R3778" s="35">
        <v>0</v>
      </c>
      <c r="S3778" s="35">
        <v>0</v>
      </c>
      <c r="T3778" s="10" t="str">
        <f t="shared" ref="T3778:T3841" si="590">"Sem - "&amp;WEEKNUM(Q3778,21)</f>
        <v>Sem - 36</v>
      </c>
      <c r="U3778" s="10" t="str">
        <f t="shared" ref="U3778:U3841" si="591">PROPER(TEXT(Q3778,"mmmm"))</f>
        <v>Septembre</v>
      </c>
      <c r="V3778" s="36" t="s">
        <v>231</v>
      </c>
      <c r="W3778" s="34"/>
      <c r="X3778" s="91">
        <f t="shared" ref="X3778:X3841" si="592">IFERROR(IF(M3778="Abs",0,IF((D3778-C3778+E3778-F3778)&lt;0.000694444444444444,0,(D3778-C3778+E3778-F3778))),0)</f>
        <v>0</v>
      </c>
      <c r="Y3778" s="92" t="str">
        <f>VLOOKUP('CM-CIC'!B3709,Annuaire_roster!B:F,4,0)</f>
        <v>IHASSANE Ikram</v>
      </c>
      <c r="Z3778" s="37" t="s">
        <v>80</v>
      </c>
      <c r="AA3778" s="60" t="s">
        <v>80</v>
      </c>
      <c r="AB3778" s="35" t="s">
        <v>63</v>
      </c>
      <c r="AC3778" s="35" t="s">
        <v>63</v>
      </c>
      <c r="AD3778" s="35" t="s">
        <v>63</v>
      </c>
      <c r="AE3778" s="44" t="s">
        <v>63</v>
      </c>
      <c r="AF3778" s="61"/>
      <c r="AG3778" s="45"/>
    </row>
    <row r="3779" spans="1:33" x14ac:dyDescent="0.2">
      <c r="A3779" s="59" t="str">
        <f>+VLOOKUP(B3779,Annuaire_roster!B:G,5,0)</f>
        <v>01654</v>
      </c>
      <c r="B3779" s="78" t="s">
        <v>286</v>
      </c>
      <c r="C3779" s="73">
        <v>0.375</v>
      </c>
      <c r="D3779" s="73">
        <v>0.375</v>
      </c>
      <c r="E3779" s="66">
        <v>0.79166666666666663</v>
      </c>
      <c r="F3779" s="66">
        <v>0.79166666666666663</v>
      </c>
      <c r="G3779" s="49"/>
      <c r="H3779" s="48"/>
      <c r="I3779" s="125" t="s">
        <v>63</v>
      </c>
      <c r="J3779" s="48"/>
      <c r="K3779" s="58">
        <v>0</v>
      </c>
      <c r="L3779" s="48">
        <v>0</v>
      </c>
      <c r="M3779" s="74">
        <v>0</v>
      </c>
      <c r="N3779" s="34">
        <v>0.37499999999999994</v>
      </c>
      <c r="O3779" s="38">
        <v>0.37499999999999994</v>
      </c>
      <c r="P3779" s="76" t="s">
        <v>234</v>
      </c>
      <c r="Q3779" s="135">
        <v>44806</v>
      </c>
      <c r="R3779" s="35">
        <v>0</v>
      </c>
      <c r="S3779" s="35">
        <v>0</v>
      </c>
      <c r="T3779" s="10" t="str">
        <f t="shared" si="590"/>
        <v>Sem - 36</v>
      </c>
      <c r="U3779" s="10" t="str">
        <f t="shared" si="591"/>
        <v>Septembre</v>
      </c>
      <c r="V3779" s="36" t="s">
        <v>231</v>
      </c>
      <c r="W3779" s="34"/>
      <c r="X3779" s="91">
        <f t="shared" si="592"/>
        <v>0</v>
      </c>
      <c r="Y3779" s="92" t="str">
        <f>VLOOKUP('CM-CIC'!B3710,Annuaire_roster!B:F,4,0)</f>
        <v>IHASSANE Ikram</v>
      </c>
      <c r="Z3779" s="37" t="s">
        <v>80</v>
      </c>
      <c r="AA3779" s="60" t="s">
        <v>80</v>
      </c>
      <c r="AB3779" s="35" t="s">
        <v>63</v>
      </c>
      <c r="AC3779" s="35" t="s">
        <v>63</v>
      </c>
      <c r="AD3779" s="35" t="s">
        <v>63</v>
      </c>
      <c r="AE3779" s="44" t="s">
        <v>63</v>
      </c>
      <c r="AF3779" s="61"/>
      <c r="AG3779" s="45"/>
    </row>
    <row r="3780" spans="1:33" x14ac:dyDescent="0.2">
      <c r="A3780" s="59" t="str">
        <f>+VLOOKUP(B3780,Annuaire_roster!B:G,5,0)</f>
        <v>01666</v>
      </c>
      <c r="B3780" s="78" t="s">
        <v>287</v>
      </c>
      <c r="C3780" s="73">
        <v>0.375</v>
      </c>
      <c r="D3780" s="73">
        <v>0.375</v>
      </c>
      <c r="E3780" s="66">
        <v>0.79166666666666663</v>
      </c>
      <c r="F3780" s="66">
        <v>0.79166666666666663</v>
      </c>
      <c r="G3780" s="49"/>
      <c r="H3780" s="48"/>
      <c r="I3780" s="125" t="s">
        <v>63</v>
      </c>
      <c r="J3780" s="48"/>
      <c r="K3780" s="58">
        <v>0</v>
      </c>
      <c r="L3780" s="48">
        <v>0</v>
      </c>
      <c r="M3780" s="74">
        <v>0</v>
      </c>
      <c r="N3780" s="34">
        <v>0.37499999999999994</v>
      </c>
      <c r="O3780" s="38">
        <v>0.37499999999999994</v>
      </c>
      <c r="P3780" s="76" t="s">
        <v>234</v>
      </c>
      <c r="Q3780" s="135">
        <v>44806</v>
      </c>
      <c r="R3780" s="35">
        <v>0</v>
      </c>
      <c r="S3780" s="35">
        <v>0</v>
      </c>
      <c r="T3780" s="10" t="str">
        <f t="shared" si="590"/>
        <v>Sem - 36</v>
      </c>
      <c r="U3780" s="10" t="str">
        <f t="shared" si="591"/>
        <v>Septembre</v>
      </c>
      <c r="V3780" s="36" t="s">
        <v>231</v>
      </c>
      <c r="W3780" s="34"/>
      <c r="X3780" s="91">
        <f t="shared" si="592"/>
        <v>0</v>
      </c>
      <c r="Y3780" s="92" t="str">
        <f>VLOOKUP('CM-CIC'!B3711,Annuaire_roster!B:F,4,0)</f>
        <v>IHASSANE Ikram</v>
      </c>
      <c r="Z3780" s="37" t="s">
        <v>80</v>
      </c>
      <c r="AA3780" s="60" t="s">
        <v>80</v>
      </c>
      <c r="AB3780" s="35" t="s">
        <v>63</v>
      </c>
      <c r="AC3780" s="35" t="s">
        <v>63</v>
      </c>
      <c r="AD3780" s="35" t="s">
        <v>63</v>
      </c>
      <c r="AE3780" s="44" t="s">
        <v>63</v>
      </c>
      <c r="AF3780" s="61"/>
      <c r="AG3780" s="45"/>
    </row>
    <row r="3781" spans="1:33" x14ac:dyDescent="0.2">
      <c r="A3781" s="59" t="str">
        <f>+VLOOKUP(B3781,Annuaire_roster!B:G,5,0)</f>
        <v>01651</v>
      </c>
      <c r="B3781" s="78" t="s">
        <v>288</v>
      </c>
      <c r="C3781" s="73">
        <v>0.375</v>
      </c>
      <c r="D3781" s="73">
        <v>0.375</v>
      </c>
      <c r="E3781" s="66">
        <v>0.79166666666666663</v>
      </c>
      <c r="F3781" s="66">
        <v>0.79166666666666663</v>
      </c>
      <c r="G3781" s="49"/>
      <c r="H3781" s="48"/>
      <c r="I3781" s="125" t="s">
        <v>63</v>
      </c>
      <c r="J3781" s="48"/>
      <c r="K3781" s="58">
        <v>0</v>
      </c>
      <c r="L3781" s="48">
        <v>0</v>
      </c>
      <c r="M3781" s="74">
        <v>0</v>
      </c>
      <c r="N3781" s="34">
        <v>0.37499999999999994</v>
      </c>
      <c r="O3781" s="38">
        <v>0.37499999999999994</v>
      </c>
      <c r="P3781" s="76" t="s">
        <v>234</v>
      </c>
      <c r="Q3781" s="135">
        <v>44806</v>
      </c>
      <c r="R3781" s="35">
        <v>0</v>
      </c>
      <c r="S3781" s="35">
        <v>0</v>
      </c>
      <c r="T3781" s="10" t="str">
        <f t="shared" si="590"/>
        <v>Sem - 36</v>
      </c>
      <c r="U3781" s="10" t="str">
        <f t="shared" si="591"/>
        <v>Septembre</v>
      </c>
      <c r="V3781" s="36" t="s">
        <v>231</v>
      </c>
      <c r="W3781" s="34"/>
      <c r="X3781" s="91">
        <f t="shared" si="592"/>
        <v>0</v>
      </c>
      <c r="Y3781" s="92" t="str">
        <f>VLOOKUP('CM-CIC'!B3712,Annuaire_roster!B:F,4,0)</f>
        <v>KINANA Widad</v>
      </c>
      <c r="Z3781" s="37" t="s">
        <v>80</v>
      </c>
      <c r="AA3781" s="60" t="s">
        <v>80</v>
      </c>
      <c r="AB3781" s="35" t="s">
        <v>63</v>
      </c>
      <c r="AC3781" s="35" t="s">
        <v>63</v>
      </c>
      <c r="AD3781" s="35" t="s">
        <v>63</v>
      </c>
      <c r="AE3781" s="44" t="s">
        <v>63</v>
      </c>
      <c r="AF3781" s="61"/>
      <c r="AG3781" s="45"/>
    </row>
    <row r="3782" spans="1:33" x14ac:dyDescent="0.2">
      <c r="A3782" s="59" t="str">
        <f>+VLOOKUP(B3782,Annuaire_roster!B:G,5,0)</f>
        <v>01652</v>
      </c>
      <c r="B3782" s="78" t="s">
        <v>289</v>
      </c>
      <c r="C3782" s="73">
        <v>0.375</v>
      </c>
      <c r="D3782" s="73">
        <v>0.375</v>
      </c>
      <c r="E3782" s="66">
        <v>0.79166666666666663</v>
      </c>
      <c r="F3782" s="66">
        <v>0.79166666666666663</v>
      </c>
      <c r="G3782" s="49"/>
      <c r="H3782" s="48"/>
      <c r="I3782" s="125" t="s">
        <v>63</v>
      </c>
      <c r="J3782" s="48"/>
      <c r="K3782" s="58">
        <v>0</v>
      </c>
      <c r="L3782" s="48">
        <v>0</v>
      </c>
      <c r="M3782" s="74">
        <v>0</v>
      </c>
      <c r="N3782" s="34">
        <v>0.37499999999999994</v>
      </c>
      <c r="O3782" s="38">
        <v>0.37499999999999994</v>
      </c>
      <c r="P3782" s="76" t="s">
        <v>234</v>
      </c>
      <c r="Q3782" s="135">
        <v>44806</v>
      </c>
      <c r="R3782" s="35">
        <v>0</v>
      </c>
      <c r="S3782" s="35">
        <v>0</v>
      </c>
      <c r="T3782" s="10" t="str">
        <f t="shared" si="590"/>
        <v>Sem - 36</v>
      </c>
      <c r="U3782" s="10" t="str">
        <f t="shared" si="591"/>
        <v>Septembre</v>
      </c>
      <c r="V3782" s="36" t="s">
        <v>231</v>
      </c>
      <c r="W3782" s="34"/>
      <c r="X3782" s="91">
        <f t="shared" si="592"/>
        <v>0</v>
      </c>
      <c r="Y3782" s="92" t="str">
        <f>VLOOKUP('CM-CIC'!B3713,Annuaire_roster!B:F,4,0)</f>
        <v>KINANA Widad</v>
      </c>
      <c r="Z3782" s="37" t="s">
        <v>80</v>
      </c>
      <c r="AA3782" s="60" t="s">
        <v>80</v>
      </c>
      <c r="AB3782" s="35" t="s">
        <v>63</v>
      </c>
      <c r="AC3782" s="35" t="s">
        <v>63</v>
      </c>
      <c r="AD3782" s="35" t="s">
        <v>63</v>
      </c>
      <c r="AE3782" s="44" t="s">
        <v>63</v>
      </c>
      <c r="AF3782" s="61"/>
      <c r="AG3782" s="45"/>
    </row>
    <row r="3783" spans="1:33" x14ac:dyDescent="0.2">
      <c r="A3783" s="59" t="str">
        <f>+VLOOKUP(B3783,Annuaire_roster!B:G,5,0)</f>
        <v>01653</v>
      </c>
      <c r="B3783" s="78" t="s">
        <v>290</v>
      </c>
      <c r="C3783" s="73">
        <v>0.375</v>
      </c>
      <c r="D3783" s="73">
        <v>0.375</v>
      </c>
      <c r="E3783" s="66">
        <v>0.79166666666666663</v>
      </c>
      <c r="F3783" s="66">
        <v>0.79166666666666663</v>
      </c>
      <c r="G3783" s="49"/>
      <c r="H3783" s="48"/>
      <c r="I3783" s="125" t="s">
        <v>63</v>
      </c>
      <c r="J3783" s="48"/>
      <c r="K3783" s="58">
        <v>0</v>
      </c>
      <c r="L3783" s="48">
        <v>0</v>
      </c>
      <c r="M3783" s="74">
        <v>0</v>
      </c>
      <c r="N3783" s="34">
        <v>0.37499999999999994</v>
      </c>
      <c r="O3783" s="38">
        <v>0.37499999999999994</v>
      </c>
      <c r="P3783" s="76" t="s">
        <v>234</v>
      </c>
      <c r="Q3783" s="135">
        <v>44806</v>
      </c>
      <c r="R3783" s="35">
        <v>0</v>
      </c>
      <c r="S3783" s="35">
        <v>0</v>
      </c>
      <c r="T3783" s="10" t="str">
        <f t="shared" si="590"/>
        <v>Sem - 36</v>
      </c>
      <c r="U3783" s="10" t="str">
        <f t="shared" si="591"/>
        <v>Septembre</v>
      </c>
      <c r="V3783" s="36" t="s">
        <v>231</v>
      </c>
      <c r="W3783" s="34"/>
      <c r="X3783" s="91">
        <f t="shared" si="592"/>
        <v>0</v>
      </c>
      <c r="Y3783" s="92" t="str">
        <f>VLOOKUP('CM-CIC'!B3714,Annuaire_roster!B:F,4,0)</f>
        <v>KINANA Widad</v>
      </c>
      <c r="Z3783" s="37" t="s">
        <v>80</v>
      </c>
      <c r="AA3783" s="60" t="s">
        <v>80</v>
      </c>
      <c r="AB3783" s="35" t="s">
        <v>63</v>
      </c>
      <c r="AC3783" s="35" t="s">
        <v>63</v>
      </c>
      <c r="AD3783" s="35" t="s">
        <v>63</v>
      </c>
      <c r="AE3783" s="44" t="s">
        <v>63</v>
      </c>
      <c r="AF3783" s="61"/>
      <c r="AG3783" s="45"/>
    </row>
    <row r="3784" spans="1:33" x14ac:dyDescent="0.2">
      <c r="A3784" s="59" t="str">
        <f>+VLOOKUP(B3784,Annuaire_roster!B:G,5,0)</f>
        <v>01649</v>
      </c>
      <c r="B3784" s="78" t="s">
        <v>1670</v>
      </c>
      <c r="C3784" s="73">
        <v>0.375</v>
      </c>
      <c r="D3784" s="73">
        <v>0.375</v>
      </c>
      <c r="E3784" s="66">
        <v>0.79166666666666663</v>
      </c>
      <c r="F3784" s="66">
        <v>0.79166666666666663</v>
      </c>
      <c r="G3784" s="49"/>
      <c r="H3784" s="48"/>
      <c r="I3784" s="125" t="s">
        <v>63</v>
      </c>
      <c r="J3784" s="48"/>
      <c r="K3784" s="58">
        <v>0</v>
      </c>
      <c r="L3784" s="48">
        <v>0</v>
      </c>
      <c r="M3784" s="74">
        <v>0</v>
      </c>
      <c r="N3784" s="34">
        <v>0.37499999999999994</v>
      </c>
      <c r="O3784" s="38">
        <v>0.37499999999999994</v>
      </c>
      <c r="P3784" s="76" t="s">
        <v>234</v>
      </c>
      <c r="Q3784" s="135">
        <v>44806</v>
      </c>
      <c r="R3784" s="35">
        <v>0</v>
      </c>
      <c r="S3784" s="35">
        <v>0</v>
      </c>
      <c r="T3784" s="10" t="str">
        <f t="shared" si="590"/>
        <v>Sem - 36</v>
      </c>
      <c r="U3784" s="10" t="str">
        <f t="shared" si="591"/>
        <v>Septembre</v>
      </c>
      <c r="V3784" s="36" t="s">
        <v>231</v>
      </c>
      <c r="W3784" s="34"/>
      <c r="X3784" s="91">
        <f t="shared" si="592"/>
        <v>0</v>
      </c>
      <c r="Y3784" s="92" t="str">
        <f>VLOOKUP('CM-CIC'!B3715,Annuaire_roster!B:F,4,0)</f>
        <v>KINANA Widad</v>
      </c>
      <c r="Z3784" s="37" t="s">
        <v>80</v>
      </c>
      <c r="AA3784" s="60" t="s">
        <v>80</v>
      </c>
      <c r="AB3784" s="35" t="s">
        <v>63</v>
      </c>
      <c r="AC3784" s="35" t="s">
        <v>63</v>
      </c>
      <c r="AD3784" s="35" t="s">
        <v>63</v>
      </c>
      <c r="AE3784" s="44" t="s">
        <v>63</v>
      </c>
      <c r="AF3784" s="61"/>
      <c r="AG3784" s="45"/>
    </row>
    <row r="3785" spans="1:33" x14ac:dyDescent="0.2">
      <c r="A3785" s="59" t="str">
        <f>+VLOOKUP(B3785,Annuaire_roster!B:G,5,0)</f>
        <v>01650</v>
      </c>
      <c r="B3785" s="78" t="s">
        <v>1671</v>
      </c>
      <c r="C3785" s="73">
        <v>0.375</v>
      </c>
      <c r="D3785" s="73">
        <v>0.375</v>
      </c>
      <c r="E3785" s="66">
        <v>0.79166666666666663</v>
      </c>
      <c r="F3785" s="66">
        <v>0.79166666666666663</v>
      </c>
      <c r="G3785" s="49"/>
      <c r="H3785" s="48"/>
      <c r="I3785" s="125" t="s">
        <v>63</v>
      </c>
      <c r="J3785" s="48"/>
      <c r="K3785" s="58">
        <v>0</v>
      </c>
      <c r="L3785" s="48">
        <v>0</v>
      </c>
      <c r="M3785" s="74">
        <v>0</v>
      </c>
      <c r="N3785" s="34">
        <v>0.37499999999999994</v>
      </c>
      <c r="O3785" s="38">
        <v>0.37499999999999994</v>
      </c>
      <c r="P3785" s="76" t="s">
        <v>234</v>
      </c>
      <c r="Q3785" s="135">
        <v>44806</v>
      </c>
      <c r="R3785" s="35">
        <v>0</v>
      </c>
      <c r="S3785" s="35">
        <v>0</v>
      </c>
      <c r="T3785" s="10" t="str">
        <f t="shared" si="590"/>
        <v>Sem - 36</v>
      </c>
      <c r="U3785" s="10" t="str">
        <f t="shared" si="591"/>
        <v>Septembre</v>
      </c>
      <c r="V3785" s="36" t="s">
        <v>231</v>
      </c>
      <c r="W3785" s="34"/>
      <c r="X3785" s="91">
        <f t="shared" si="592"/>
        <v>0</v>
      </c>
      <c r="Y3785" s="92" t="str">
        <f>VLOOKUP('CM-CIC'!B3716,Annuaire_roster!B:F,4,0)</f>
        <v>KINANA Widad</v>
      </c>
      <c r="Z3785" s="37" t="s">
        <v>80</v>
      </c>
      <c r="AA3785" s="60" t="s">
        <v>80</v>
      </c>
      <c r="AB3785" s="35" t="s">
        <v>63</v>
      </c>
      <c r="AC3785" s="35" t="s">
        <v>63</v>
      </c>
      <c r="AD3785" s="35" t="s">
        <v>63</v>
      </c>
      <c r="AE3785" s="44" t="s">
        <v>63</v>
      </c>
      <c r="AF3785" s="61"/>
      <c r="AG3785" s="45"/>
    </row>
    <row r="3786" spans="1:33" x14ac:dyDescent="0.2">
      <c r="A3786" s="59" t="str">
        <f>+VLOOKUP(B3786,Annuaire_roster!B:G,5,0)</f>
        <v>01646</v>
      </c>
      <c r="B3786" s="78" t="s">
        <v>291</v>
      </c>
      <c r="C3786" s="73">
        <v>0.375</v>
      </c>
      <c r="D3786" s="73">
        <v>0.375</v>
      </c>
      <c r="E3786" s="66">
        <v>0.79166666666666663</v>
      </c>
      <c r="F3786" s="66">
        <v>0.79166666666666663</v>
      </c>
      <c r="G3786" s="49"/>
      <c r="H3786" s="48"/>
      <c r="I3786" s="125" t="s">
        <v>63</v>
      </c>
      <c r="J3786" s="48"/>
      <c r="K3786" s="58">
        <v>0</v>
      </c>
      <c r="L3786" s="48">
        <v>0</v>
      </c>
      <c r="M3786" s="74">
        <v>0</v>
      </c>
      <c r="N3786" s="34">
        <v>0.37499999999999994</v>
      </c>
      <c r="O3786" s="38">
        <v>0.37499999999999994</v>
      </c>
      <c r="P3786" s="76" t="s">
        <v>234</v>
      </c>
      <c r="Q3786" s="135">
        <v>44806</v>
      </c>
      <c r="R3786" s="35">
        <v>0</v>
      </c>
      <c r="S3786" s="35">
        <v>0</v>
      </c>
      <c r="T3786" s="10" t="str">
        <f t="shared" si="590"/>
        <v>Sem - 36</v>
      </c>
      <c r="U3786" s="10" t="str">
        <f t="shared" si="591"/>
        <v>Septembre</v>
      </c>
      <c r="V3786" s="36" t="s">
        <v>231</v>
      </c>
      <c r="W3786" s="34"/>
      <c r="X3786" s="91">
        <f t="shared" si="592"/>
        <v>0</v>
      </c>
      <c r="Y3786" s="92" t="str">
        <f>VLOOKUP('CM-CIC'!B3717,Annuaire_roster!B:F,4,0)</f>
        <v>KINANA Widad</v>
      </c>
      <c r="Z3786" s="37" t="s">
        <v>80</v>
      </c>
      <c r="AA3786" s="60" t="s">
        <v>80</v>
      </c>
      <c r="AB3786" s="35" t="s">
        <v>63</v>
      </c>
      <c r="AC3786" s="35" t="s">
        <v>63</v>
      </c>
      <c r="AD3786" s="35" t="s">
        <v>63</v>
      </c>
      <c r="AE3786" s="44" t="s">
        <v>63</v>
      </c>
      <c r="AF3786" s="61"/>
      <c r="AG3786" s="45"/>
    </row>
    <row r="3787" spans="1:33" x14ac:dyDescent="0.2">
      <c r="A3787" s="59" t="str">
        <f>+VLOOKUP(B3787,Annuaire_roster!B:G,5,0)</f>
        <v>01647</v>
      </c>
      <c r="B3787" s="78" t="s">
        <v>292</v>
      </c>
      <c r="C3787" s="73">
        <v>0.375</v>
      </c>
      <c r="D3787" s="73">
        <v>0.375</v>
      </c>
      <c r="E3787" s="66">
        <v>0.79166666666666663</v>
      </c>
      <c r="F3787" s="66">
        <v>0.79166666666666663</v>
      </c>
      <c r="G3787" s="49"/>
      <c r="H3787" s="48"/>
      <c r="I3787" s="125" t="s">
        <v>63</v>
      </c>
      <c r="J3787" s="48"/>
      <c r="K3787" s="58">
        <v>0</v>
      </c>
      <c r="L3787" s="48">
        <v>0</v>
      </c>
      <c r="M3787" s="74">
        <v>0</v>
      </c>
      <c r="N3787" s="34">
        <v>0.37499999999999994</v>
      </c>
      <c r="O3787" s="38">
        <v>0.37499999999999994</v>
      </c>
      <c r="P3787" s="76" t="s">
        <v>234</v>
      </c>
      <c r="Q3787" s="135">
        <v>44806</v>
      </c>
      <c r="R3787" s="35">
        <v>0</v>
      </c>
      <c r="S3787" s="35">
        <v>0</v>
      </c>
      <c r="T3787" s="10" t="str">
        <f t="shared" si="590"/>
        <v>Sem - 36</v>
      </c>
      <c r="U3787" s="10" t="str">
        <f t="shared" si="591"/>
        <v>Septembre</v>
      </c>
      <c r="V3787" s="36" t="s">
        <v>231</v>
      </c>
      <c r="W3787" s="34"/>
      <c r="X3787" s="91">
        <f t="shared" si="592"/>
        <v>0</v>
      </c>
      <c r="Y3787" s="92" t="str">
        <f>VLOOKUP('CM-CIC'!B3718,Annuaire_roster!B:F,4,0)</f>
        <v>KINANA Widad</v>
      </c>
      <c r="Z3787" s="37" t="s">
        <v>80</v>
      </c>
      <c r="AA3787" s="60" t="s">
        <v>80</v>
      </c>
      <c r="AB3787" s="35" t="s">
        <v>63</v>
      </c>
      <c r="AC3787" s="35" t="s">
        <v>63</v>
      </c>
      <c r="AD3787" s="35" t="s">
        <v>63</v>
      </c>
      <c r="AE3787" s="44" t="s">
        <v>63</v>
      </c>
      <c r="AF3787" s="61"/>
      <c r="AG3787" s="45"/>
    </row>
    <row r="3788" spans="1:33" x14ac:dyDescent="0.2">
      <c r="A3788" s="59" t="str">
        <f>+VLOOKUP(B3788,Annuaire_roster!B:G,5,0)</f>
        <v>01566</v>
      </c>
      <c r="B3788" s="78" t="s">
        <v>233</v>
      </c>
      <c r="C3788" s="73">
        <v>0.375</v>
      </c>
      <c r="D3788" s="73">
        <v>0.375</v>
      </c>
      <c r="E3788" s="66">
        <v>0.79166666666666663</v>
      </c>
      <c r="F3788" s="66">
        <v>0.79166666666666663</v>
      </c>
      <c r="G3788" s="49"/>
      <c r="H3788" s="48"/>
      <c r="I3788" s="125" t="s">
        <v>63</v>
      </c>
      <c r="J3788" s="48"/>
      <c r="K3788" s="58">
        <v>0</v>
      </c>
      <c r="L3788" s="48">
        <v>0</v>
      </c>
      <c r="M3788" s="74">
        <v>0</v>
      </c>
      <c r="N3788" s="34">
        <v>0.37499999999999994</v>
      </c>
      <c r="O3788" s="38">
        <v>0.37499999999999994</v>
      </c>
      <c r="P3788" s="76" t="s">
        <v>234</v>
      </c>
      <c r="Q3788" s="135">
        <v>44807</v>
      </c>
      <c r="R3788" s="35">
        <v>0</v>
      </c>
      <c r="S3788" s="35">
        <v>0</v>
      </c>
      <c r="T3788" s="10" t="str">
        <f t="shared" si="590"/>
        <v>Sem - 36</v>
      </c>
      <c r="U3788" s="10" t="str">
        <f t="shared" si="591"/>
        <v>Septembre</v>
      </c>
      <c r="V3788" s="36" t="s">
        <v>231</v>
      </c>
      <c r="W3788" s="34"/>
      <c r="X3788" s="91">
        <f t="shared" si="592"/>
        <v>0</v>
      </c>
      <c r="Y3788" s="92" t="str">
        <f>VLOOKUP('CM-CIC'!B3719,Annuaire_roster!B:F,4,0)</f>
        <v>KINANA Widad</v>
      </c>
      <c r="Z3788" s="37" t="s">
        <v>80</v>
      </c>
      <c r="AA3788" s="60" t="s">
        <v>80</v>
      </c>
      <c r="AB3788" s="35" t="s">
        <v>63</v>
      </c>
      <c r="AC3788" s="35" t="s">
        <v>63</v>
      </c>
      <c r="AD3788" s="35" t="s">
        <v>63</v>
      </c>
      <c r="AE3788" s="44" t="s">
        <v>63</v>
      </c>
      <c r="AF3788" s="61"/>
      <c r="AG3788" s="45"/>
    </row>
    <row r="3789" spans="1:33" x14ac:dyDescent="0.2">
      <c r="A3789" s="59" t="str">
        <f>+VLOOKUP(B3789,Annuaire_roster!B:G,5,0)</f>
        <v>01572</v>
      </c>
      <c r="B3789" s="78" t="s">
        <v>235</v>
      </c>
      <c r="C3789" s="73">
        <v>0.375</v>
      </c>
      <c r="D3789" s="73">
        <v>0.375</v>
      </c>
      <c r="E3789" s="66">
        <v>0.79166666666666663</v>
      </c>
      <c r="F3789" s="66">
        <v>0.79166666666666663</v>
      </c>
      <c r="G3789" s="49"/>
      <c r="H3789" s="48"/>
      <c r="I3789" s="125" t="s">
        <v>63</v>
      </c>
      <c r="J3789" s="48"/>
      <c r="K3789" s="58">
        <v>0</v>
      </c>
      <c r="L3789" s="48">
        <v>0</v>
      </c>
      <c r="M3789" s="74">
        <v>0</v>
      </c>
      <c r="N3789" s="34">
        <v>0.37499999999999994</v>
      </c>
      <c r="O3789" s="38">
        <v>0.37499999999999994</v>
      </c>
      <c r="P3789" s="76" t="s">
        <v>234</v>
      </c>
      <c r="Q3789" s="135">
        <v>44807</v>
      </c>
      <c r="R3789" s="35">
        <v>0</v>
      </c>
      <c r="S3789" s="35">
        <v>0</v>
      </c>
      <c r="T3789" s="10" t="str">
        <f t="shared" si="590"/>
        <v>Sem - 36</v>
      </c>
      <c r="U3789" s="10" t="str">
        <f t="shared" si="591"/>
        <v>Septembre</v>
      </c>
      <c r="V3789" s="36" t="s">
        <v>231</v>
      </c>
      <c r="W3789" s="34"/>
      <c r="X3789" s="91">
        <f t="shared" si="592"/>
        <v>0</v>
      </c>
      <c r="Y3789" s="92" t="str">
        <f>VLOOKUP('CM-CIC'!B3720,Annuaire_roster!B:F,4,0)</f>
        <v>KINANA Widad</v>
      </c>
      <c r="Z3789" s="37" t="s">
        <v>80</v>
      </c>
      <c r="AA3789" s="60" t="s">
        <v>80</v>
      </c>
      <c r="AB3789" s="35" t="s">
        <v>63</v>
      </c>
      <c r="AC3789" s="35" t="s">
        <v>63</v>
      </c>
      <c r="AD3789" s="35" t="s">
        <v>63</v>
      </c>
      <c r="AE3789" s="44" t="s">
        <v>63</v>
      </c>
      <c r="AF3789" s="61"/>
      <c r="AG3789" s="45"/>
    </row>
    <row r="3790" spans="1:33" x14ac:dyDescent="0.2">
      <c r="A3790" s="59" t="str">
        <f>+VLOOKUP(B3790,Annuaire_roster!B:G,5,0)</f>
        <v>01575</v>
      </c>
      <c r="B3790" s="78" t="s">
        <v>191</v>
      </c>
      <c r="C3790" s="73">
        <v>0.375</v>
      </c>
      <c r="D3790" s="73">
        <v>0.375</v>
      </c>
      <c r="E3790" s="66">
        <v>0.79166666666666663</v>
      </c>
      <c r="F3790" s="66">
        <v>0.79166666666666663</v>
      </c>
      <c r="G3790" s="49"/>
      <c r="H3790" s="48"/>
      <c r="I3790" s="125" t="s">
        <v>63</v>
      </c>
      <c r="J3790" s="48"/>
      <c r="K3790" s="58">
        <v>0</v>
      </c>
      <c r="L3790" s="48">
        <v>0</v>
      </c>
      <c r="M3790" s="74">
        <v>0</v>
      </c>
      <c r="N3790" s="34">
        <v>0.37499999999999994</v>
      </c>
      <c r="O3790" s="38">
        <v>0.37499999999999994</v>
      </c>
      <c r="P3790" s="76" t="s">
        <v>234</v>
      </c>
      <c r="Q3790" s="135">
        <v>44807</v>
      </c>
      <c r="R3790" s="35">
        <v>0</v>
      </c>
      <c r="S3790" s="35">
        <v>0</v>
      </c>
      <c r="T3790" s="10" t="str">
        <f t="shared" si="590"/>
        <v>Sem - 36</v>
      </c>
      <c r="U3790" s="10" t="str">
        <f t="shared" si="591"/>
        <v>Septembre</v>
      </c>
      <c r="V3790" s="36" t="s">
        <v>231</v>
      </c>
      <c r="W3790" s="34"/>
      <c r="X3790" s="91">
        <f t="shared" si="592"/>
        <v>0</v>
      </c>
      <c r="Y3790" s="92" t="str">
        <f>VLOOKUP('CM-CIC'!B3721,Annuaire_roster!B:F,4,0)</f>
        <v>KINANA Widad</v>
      </c>
      <c r="Z3790" s="37" t="s">
        <v>80</v>
      </c>
      <c r="AA3790" s="60" t="s">
        <v>80</v>
      </c>
      <c r="AB3790" s="35" t="s">
        <v>63</v>
      </c>
      <c r="AC3790" s="35" t="s">
        <v>63</v>
      </c>
      <c r="AD3790" s="35" t="s">
        <v>63</v>
      </c>
      <c r="AE3790" s="44" t="s">
        <v>63</v>
      </c>
      <c r="AF3790" s="61"/>
      <c r="AG3790" s="45"/>
    </row>
    <row r="3791" spans="1:33" x14ac:dyDescent="0.2">
      <c r="A3791" s="59" t="str">
        <f>+VLOOKUP(B3791,Annuaire_roster!B:G,5,0)</f>
        <v>01575</v>
      </c>
      <c r="B3791" s="78" t="s">
        <v>236</v>
      </c>
      <c r="C3791" s="73">
        <v>0.375</v>
      </c>
      <c r="D3791" s="73">
        <v>0.375</v>
      </c>
      <c r="E3791" s="66">
        <v>0.79166666666666663</v>
      </c>
      <c r="F3791" s="66">
        <v>0.79166666666666663</v>
      </c>
      <c r="G3791" s="49"/>
      <c r="H3791" s="48"/>
      <c r="I3791" s="125" t="s">
        <v>63</v>
      </c>
      <c r="J3791" s="48"/>
      <c r="K3791" s="58">
        <v>0</v>
      </c>
      <c r="L3791" s="48">
        <v>0</v>
      </c>
      <c r="M3791" s="74">
        <v>0</v>
      </c>
      <c r="N3791" s="34">
        <v>0.37499999999999994</v>
      </c>
      <c r="O3791" s="38">
        <v>0.37499999999999994</v>
      </c>
      <c r="P3791" s="76" t="s">
        <v>234</v>
      </c>
      <c r="Q3791" s="135">
        <v>44807</v>
      </c>
      <c r="R3791" s="35">
        <v>0</v>
      </c>
      <c r="S3791" s="35">
        <v>0</v>
      </c>
      <c r="T3791" s="10" t="str">
        <f t="shared" si="590"/>
        <v>Sem - 36</v>
      </c>
      <c r="U3791" s="10" t="str">
        <f t="shared" si="591"/>
        <v>Septembre</v>
      </c>
      <c r="V3791" s="36" t="s">
        <v>231</v>
      </c>
      <c r="W3791" s="34"/>
      <c r="X3791" s="91">
        <f t="shared" si="592"/>
        <v>0</v>
      </c>
      <c r="Y3791" s="92" t="str">
        <f>VLOOKUP('CM-CIC'!B3722,Annuaire_roster!B:F,4,0)</f>
        <v>KINANA Widad</v>
      </c>
      <c r="Z3791" s="37" t="s">
        <v>80</v>
      </c>
      <c r="AA3791" s="60" t="s">
        <v>80</v>
      </c>
      <c r="AB3791" s="35" t="s">
        <v>63</v>
      </c>
      <c r="AC3791" s="35" t="s">
        <v>63</v>
      </c>
      <c r="AD3791" s="35" t="s">
        <v>63</v>
      </c>
      <c r="AE3791" s="44" t="s">
        <v>63</v>
      </c>
      <c r="AF3791" s="61"/>
      <c r="AG3791" s="45"/>
    </row>
    <row r="3792" spans="1:33" x14ac:dyDescent="0.2">
      <c r="A3792" s="59" t="str">
        <f>+VLOOKUP(B3792,Annuaire_roster!B:G,5,0)</f>
        <v>01578</v>
      </c>
      <c r="B3792" s="78" t="s">
        <v>1669</v>
      </c>
      <c r="C3792" s="73">
        <v>0.375</v>
      </c>
      <c r="D3792" s="73">
        <v>0.375</v>
      </c>
      <c r="E3792" s="66">
        <v>0.79166666666666663</v>
      </c>
      <c r="F3792" s="66">
        <v>0.79166666666666663</v>
      </c>
      <c r="G3792" s="49"/>
      <c r="H3792" s="48"/>
      <c r="I3792" s="125" t="s">
        <v>63</v>
      </c>
      <c r="J3792" s="48"/>
      <c r="K3792" s="58">
        <v>0</v>
      </c>
      <c r="L3792" s="48">
        <v>0</v>
      </c>
      <c r="M3792" s="74">
        <v>0</v>
      </c>
      <c r="N3792" s="34">
        <v>0.37499999999999994</v>
      </c>
      <c r="O3792" s="38">
        <v>0.37499999999999994</v>
      </c>
      <c r="P3792" s="76" t="s">
        <v>234</v>
      </c>
      <c r="Q3792" s="135">
        <v>44807</v>
      </c>
      <c r="R3792" s="35">
        <v>0</v>
      </c>
      <c r="S3792" s="35">
        <v>0</v>
      </c>
      <c r="T3792" s="10" t="str">
        <f t="shared" si="590"/>
        <v>Sem - 36</v>
      </c>
      <c r="U3792" s="10" t="str">
        <f t="shared" si="591"/>
        <v>Septembre</v>
      </c>
      <c r="V3792" s="36" t="s">
        <v>231</v>
      </c>
      <c r="W3792" s="34"/>
      <c r="X3792" s="91">
        <f t="shared" si="592"/>
        <v>0</v>
      </c>
      <c r="Y3792" s="92" t="str">
        <f>VLOOKUP('CM-CIC'!B3723,Annuaire_roster!B:F,4,0)</f>
        <v>KINANA Widad</v>
      </c>
      <c r="Z3792" s="37" t="s">
        <v>80</v>
      </c>
      <c r="AA3792" s="60" t="s">
        <v>80</v>
      </c>
      <c r="AB3792" s="35" t="s">
        <v>63</v>
      </c>
      <c r="AC3792" s="35" t="s">
        <v>63</v>
      </c>
      <c r="AD3792" s="35" t="s">
        <v>63</v>
      </c>
      <c r="AE3792" s="44" t="s">
        <v>63</v>
      </c>
      <c r="AF3792" s="61"/>
      <c r="AG3792" s="45"/>
    </row>
    <row r="3793" spans="1:33" x14ac:dyDescent="0.2">
      <c r="A3793" s="59" t="str">
        <f>+VLOOKUP(B3793,Annuaire_roster!B:G,5,0)</f>
        <v>01581</v>
      </c>
      <c r="B3793" s="78" t="s">
        <v>237</v>
      </c>
      <c r="C3793" s="73">
        <v>0.375</v>
      </c>
      <c r="D3793" s="73">
        <v>0.375</v>
      </c>
      <c r="E3793" s="66">
        <v>0.79166666666666663</v>
      </c>
      <c r="F3793" s="66">
        <v>0.79166666666666663</v>
      </c>
      <c r="G3793" s="49"/>
      <c r="H3793" s="48"/>
      <c r="I3793" s="125" t="s">
        <v>63</v>
      </c>
      <c r="J3793" s="48"/>
      <c r="K3793" s="58">
        <v>0</v>
      </c>
      <c r="L3793" s="48">
        <v>0</v>
      </c>
      <c r="M3793" s="74">
        <v>0</v>
      </c>
      <c r="N3793" s="34">
        <v>0.37499999999999994</v>
      </c>
      <c r="O3793" s="38">
        <v>0.37499999999999994</v>
      </c>
      <c r="P3793" s="76" t="s">
        <v>234</v>
      </c>
      <c r="Q3793" s="135">
        <v>44807</v>
      </c>
      <c r="R3793" s="35">
        <v>0</v>
      </c>
      <c r="S3793" s="35">
        <v>0</v>
      </c>
      <c r="T3793" s="10" t="str">
        <f t="shared" si="590"/>
        <v>Sem - 36</v>
      </c>
      <c r="U3793" s="10" t="str">
        <f t="shared" si="591"/>
        <v>Septembre</v>
      </c>
      <c r="V3793" s="36" t="s">
        <v>231</v>
      </c>
      <c r="W3793" s="34"/>
      <c r="X3793" s="91">
        <f t="shared" si="592"/>
        <v>0</v>
      </c>
      <c r="Y3793" s="92" t="str">
        <f>VLOOKUP('CM-CIC'!B3724,Annuaire_roster!B:F,4,0)</f>
        <v>KINANA Widad</v>
      </c>
      <c r="Z3793" s="37" t="s">
        <v>80</v>
      </c>
      <c r="AA3793" s="60" t="s">
        <v>80</v>
      </c>
      <c r="AB3793" s="35" t="s">
        <v>63</v>
      </c>
      <c r="AC3793" s="35" t="s">
        <v>63</v>
      </c>
      <c r="AD3793" s="35" t="s">
        <v>63</v>
      </c>
      <c r="AE3793" s="44" t="s">
        <v>63</v>
      </c>
      <c r="AF3793" s="61"/>
      <c r="AG3793" s="45"/>
    </row>
    <row r="3794" spans="1:33" x14ac:dyDescent="0.2">
      <c r="A3794" s="59" t="str">
        <f>+VLOOKUP(B3794,Annuaire_roster!B:G,5,0)</f>
        <v>01582</v>
      </c>
      <c r="B3794" s="78" t="s">
        <v>238</v>
      </c>
      <c r="C3794" s="73">
        <v>0.375</v>
      </c>
      <c r="D3794" s="73">
        <v>0.375</v>
      </c>
      <c r="E3794" s="66">
        <v>0.79166666666666663</v>
      </c>
      <c r="F3794" s="66">
        <v>0.79166666666666663</v>
      </c>
      <c r="G3794" s="49"/>
      <c r="H3794" s="48"/>
      <c r="I3794" s="125" t="s">
        <v>63</v>
      </c>
      <c r="J3794" s="48"/>
      <c r="K3794" s="58">
        <v>0</v>
      </c>
      <c r="L3794" s="48">
        <v>0</v>
      </c>
      <c r="M3794" s="74">
        <v>0</v>
      </c>
      <c r="N3794" s="34">
        <v>0.37499999999999994</v>
      </c>
      <c r="O3794" s="38">
        <v>0.37499999999999994</v>
      </c>
      <c r="P3794" s="76" t="s">
        <v>234</v>
      </c>
      <c r="Q3794" s="135">
        <v>44807</v>
      </c>
      <c r="R3794" s="35">
        <v>0</v>
      </c>
      <c r="S3794" s="35">
        <v>0</v>
      </c>
      <c r="T3794" s="10" t="str">
        <f t="shared" si="590"/>
        <v>Sem - 36</v>
      </c>
      <c r="U3794" s="10" t="str">
        <f t="shared" si="591"/>
        <v>Septembre</v>
      </c>
      <c r="V3794" s="36" t="s">
        <v>231</v>
      </c>
      <c r="W3794" s="34"/>
      <c r="X3794" s="91">
        <f t="shared" si="592"/>
        <v>0</v>
      </c>
      <c r="Y3794" s="92" t="str">
        <f>VLOOKUP('CM-CIC'!B3725,Annuaire_roster!B:F,4,0)</f>
        <v>KINANA Widad</v>
      </c>
      <c r="Z3794" s="37" t="s">
        <v>80</v>
      </c>
      <c r="AA3794" s="60" t="s">
        <v>80</v>
      </c>
      <c r="AB3794" s="35" t="s">
        <v>63</v>
      </c>
      <c r="AC3794" s="35" t="s">
        <v>63</v>
      </c>
      <c r="AD3794" s="35" t="s">
        <v>63</v>
      </c>
      <c r="AE3794" s="44" t="s">
        <v>63</v>
      </c>
      <c r="AF3794" s="61"/>
      <c r="AG3794" s="45"/>
    </row>
    <row r="3795" spans="1:33" x14ac:dyDescent="0.2">
      <c r="A3795" s="59" t="str">
        <f>+VLOOKUP(B3795,Annuaire_roster!B:G,5,0)</f>
        <v>01586</v>
      </c>
      <c r="B3795" s="78" t="s">
        <v>217</v>
      </c>
      <c r="C3795" s="73">
        <v>0.375</v>
      </c>
      <c r="D3795" s="73">
        <v>0.375</v>
      </c>
      <c r="E3795" s="66">
        <v>0.79166666666666663</v>
      </c>
      <c r="F3795" s="66">
        <v>0.79166666666666663</v>
      </c>
      <c r="G3795" s="49"/>
      <c r="H3795" s="48"/>
      <c r="I3795" s="125" t="s">
        <v>63</v>
      </c>
      <c r="J3795" s="48"/>
      <c r="K3795" s="58">
        <v>0</v>
      </c>
      <c r="L3795" s="48">
        <v>0</v>
      </c>
      <c r="M3795" s="74">
        <v>0</v>
      </c>
      <c r="N3795" s="34">
        <v>0.37499999999999994</v>
      </c>
      <c r="O3795" s="38">
        <v>0.37499999999999994</v>
      </c>
      <c r="P3795" s="76" t="s">
        <v>234</v>
      </c>
      <c r="Q3795" s="135">
        <v>44807</v>
      </c>
      <c r="R3795" s="35">
        <v>0</v>
      </c>
      <c r="S3795" s="35">
        <v>0</v>
      </c>
      <c r="T3795" s="10" t="str">
        <f t="shared" si="590"/>
        <v>Sem - 36</v>
      </c>
      <c r="U3795" s="10" t="str">
        <f t="shared" si="591"/>
        <v>Septembre</v>
      </c>
      <c r="V3795" s="36" t="s">
        <v>231</v>
      </c>
      <c r="W3795" s="34"/>
      <c r="X3795" s="91">
        <f t="shared" si="592"/>
        <v>0</v>
      </c>
      <c r="Y3795" s="92" t="str">
        <f>VLOOKUP('CM-CIC'!B3726,Annuaire_roster!B:F,4,0)</f>
        <v>ABDELLAOUI KHADIJA</v>
      </c>
      <c r="Z3795" s="37" t="s">
        <v>80</v>
      </c>
      <c r="AA3795" s="60" t="s">
        <v>80</v>
      </c>
      <c r="AB3795" s="35" t="s">
        <v>63</v>
      </c>
      <c r="AC3795" s="35" t="s">
        <v>63</v>
      </c>
      <c r="AD3795" s="35" t="s">
        <v>63</v>
      </c>
      <c r="AE3795" s="44" t="s">
        <v>63</v>
      </c>
      <c r="AF3795" s="61"/>
      <c r="AG3795" s="45"/>
    </row>
    <row r="3796" spans="1:33" x14ac:dyDescent="0.2">
      <c r="A3796" s="59" t="str">
        <f>+VLOOKUP(B3796,Annuaire_roster!B:G,5,0)</f>
        <v>01587</v>
      </c>
      <c r="B3796" s="78" t="s">
        <v>218</v>
      </c>
      <c r="C3796" s="73">
        <v>0.375</v>
      </c>
      <c r="D3796" s="73">
        <v>0.375</v>
      </c>
      <c r="E3796" s="66">
        <v>0.79166666666666663</v>
      </c>
      <c r="F3796" s="66">
        <v>0.79166666666666663</v>
      </c>
      <c r="G3796" s="49"/>
      <c r="H3796" s="48"/>
      <c r="I3796" s="125" t="s">
        <v>63</v>
      </c>
      <c r="J3796" s="48"/>
      <c r="K3796" s="58">
        <v>0</v>
      </c>
      <c r="L3796" s="48">
        <v>0</v>
      </c>
      <c r="M3796" s="74">
        <v>0</v>
      </c>
      <c r="N3796" s="34">
        <v>0.37499999999999994</v>
      </c>
      <c r="O3796" s="38">
        <v>0.37499999999999994</v>
      </c>
      <c r="P3796" s="76" t="s">
        <v>234</v>
      </c>
      <c r="Q3796" s="135">
        <v>44807</v>
      </c>
      <c r="R3796" s="35">
        <v>0</v>
      </c>
      <c r="S3796" s="35">
        <v>0</v>
      </c>
      <c r="T3796" s="10" t="str">
        <f t="shared" si="590"/>
        <v>Sem - 36</v>
      </c>
      <c r="U3796" s="10" t="str">
        <f t="shared" si="591"/>
        <v>Septembre</v>
      </c>
      <c r="V3796" s="36" t="s">
        <v>231</v>
      </c>
      <c r="W3796" s="34"/>
      <c r="X3796" s="91">
        <f t="shared" si="592"/>
        <v>0</v>
      </c>
      <c r="Y3796" s="92" t="str">
        <f>VLOOKUP('CM-CIC'!B3727,Annuaire_roster!B:F,4,0)</f>
        <v>ABDELLAOUI KHADIJA</v>
      </c>
      <c r="Z3796" s="37" t="s">
        <v>80</v>
      </c>
      <c r="AA3796" s="60" t="s">
        <v>80</v>
      </c>
      <c r="AB3796" s="35" t="s">
        <v>63</v>
      </c>
      <c r="AC3796" s="35" t="s">
        <v>63</v>
      </c>
      <c r="AD3796" s="35" t="s">
        <v>63</v>
      </c>
      <c r="AE3796" s="44" t="s">
        <v>63</v>
      </c>
      <c r="AF3796" s="61"/>
      <c r="AG3796" s="45"/>
    </row>
    <row r="3797" spans="1:33" x14ac:dyDescent="0.2">
      <c r="A3797" s="59" t="str">
        <f>+VLOOKUP(B3797,Annuaire_roster!B:G,5,0)</f>
        <v>01590</v>
      </c>
      <c r="B3797" s="78" t="s">
        <v>222</v>
      </c>
      <c r="C3797" s="73">
        <v>0.375</v>
      </c>
      <c r="D3797" s="73">
        <v>0.375</v>
      </c>
      <c r="E3797" s="66">
        <v>0.79166666666666663</v>
      </c>
      <c r="F3797" s="66">
        <v>0.79166666666666663</v>
      </c>
      <c r="G3797" s="49"/>
      <c r="H3797" s="48"/>
      <c r="I3797" s="125" t="s">
        <v>63</v>
      </c>
      <c r="J3797" s="48"/>
      <c r="K3797" s="58">
        <v>0</v>
      </c>
      <c r="L3797" s="48">
        <v>0</v>
      </c>
      <c r="M3797" s="74">
        <v>0</v>
      </c>
      <c r="N3797" s="34">
        <v>0.37499999999999994</v>
      </c>
      <c r="O3797" s="38">
        <v>0.37499999999999994</v>
      </c>
      <c r="P3797" s="76" t="s">
        <v>234</v>
      </c>
      <c r="Q3797" s="135">
        <v>44807</v>
      </c>
      <c r="R3797" s="35">
        <v>0</v>
      </c>
      <c r="S3797" s="35">
        <v>0</v>
      </c>
      <c r="T3797" s="10" t="str">
        <f t="shared" si="590"/>
        <v>Sem - 36</v>
      </c>
      <c r="U3797" s="10" t="str">
        <f t="shared" si="591"/>
        <v>Septembre</v>
      </c>
      <c r="V3797" s="36" t="s">
        <v>231</v>
      </c>
      <c r="W3797" s="34"/>
      <c r="X3797" s="91">
        <f t="shared" si="592"/>
        <v>0</v>
      </c>
      <c r="Y3797" s="92" t="str">
        <f>VLOOKUP('CM-CIC'!B3728,Annuaire_roster!B:F,4,0)</f>
        <v>ABDELLAOUI KHADIJA</v>
      </c>
      <c r="Z3797" s="37" t="s">
        <v>80</v>
      </c>
      <c r="AA3797" s="60" t="s">
        <v>80</v>
      </c>
      <c r="AB3797" s="35" t="s">
        <v>63</v>
      </c>
      <c r="AC3797" s="35" t="s">
        <v>63</v>
      </c>
      <c r="AD3797" s="35" t="s">
        <v>63</v>
      </c>
      <c r="AE3797" s="44" t="s">
        <v>63</v>
      </c>
      <c r="AF3797" s="61"/>
      <c r="AG3797" s="45"/>
    </row>
    <row r="3798" spans="1:33" x14ac:dyDescent="0.2">
      <c r="A3798" s="59" t="str">
        <f>+VLOOKUP(B3798,Annuaire_roster!B:G,5,0)</f>
        <v>01594</v>
      </c>
      <c r="B3798" s="78" t="s">
        <v>295</v>
      </c>
      <c r="C3798" s="73">
        <v>0.375</v>
      </c>
      <c r="D3798" s="73">
        <v>0.375</v>
      </c>
      <c r="E3798" s="66">
        <v>0.79166666666666663</v>
      </c>
      <c r="F3798" s="66">
        <v>0.79166666666666663</v>
      </c>
      <c r="G3798" s="49"/>
      <c r="H3798" s="48"/>
      <c r="I3798" s="125" t="s">
        <v>63</v>
      </c>
      <c r="J3798" s="48"/>
      <c r="K3798" s="58">
        <v>0</v>
      </c>
      <c r="L3798" s="48">
        <v>0</v>
      </c>
      <c r="M3798" s="74">
        <v>0</v>
      </c>
      <c r="N3798" s="34">
        <v>0.37499999999999994</v>
      </c>
      <c r="O3798" s="38">
        <v>0.37499999999999994</v>
      </c>
      <c r="P3798" s="76" t="s">
        <v>234</v>
      </c>
      <c r="Q3798" s="135">
        <v>44807</v>
      </c>
      <c r="R3798" s="35">
        <v>0</v>
      </c>
      <c r="S3798" s="35">
        <v>0</v>
      </c>
      <c r="T3798" s="10" t="str">
        <f t="shared" si="590"/>
        <v>Sem - 36</v>
      </c>
      <c r="U3798" s="10" t="str">
        <f t="shared" si="591"/>
        <v>Septembre</v>
      </c>
      <c r="V3798" s="36" t="s">
        <v>231</v>
      </c>
      <c r="W3798" s="34"/>
      <c r="X3798" s="91">
        <f t="shared" si="592"/>
        <v>0</v>
      </c>
      <c r="Y3798" s="92" t="str">
        <f>VLOOKUP('CM-CIC'!B3729,Annuaire_roster!B:F,4,0)</f>
        <v>ABDELLAOUI KHADIJA</v>
      </c>
      <c r="Z3798" s="37" t="s">
        <v>80</v>
      </c>
      <c r="AA3798" s="60" t="s">
        <v>80</v>
      </c>
      <c r="AB3798" s="35" t="s">
        <v>63</v>
      </c>
      <c r="AC3798" s="35" t="s">
        <v>63</v>
      </c>
      <c r="AD3798" s="35" t="s">
        <v>63</v>
      </c>
      <c r="AE3798" s="44" t="s">
        <v>63</v>
      </c>
      <c r="AF3798" s="61"/>
      <c r="AG3798" s="45"/>
    </row>
    <row r="3799" spans="1:33" x14ac:dyDescent="0.2">
      <c r="A3799" s="59" t="str">
        <f>+VLOOKUP(B3799,Annuaire_roster!B:G,5,0)</f>
        <v>01596</v>
      </c>
      <c r="B3799" s="78" t="s">
        <v>239</v>
      </c>
      <c r="C3799" s="65">
        <v>0.375</v>
      </c>
      <c r="D3799" s="65">
        <v>0.375</v>
      </c>
      <c r="E3799" s="66">
        <v>0.79166666666666663</v>
      </c>
      <c r="F3799" s="66">
        <v>0.79166666666666663</v>
      </c>
      <c r="G3799" s="49"/>
      <c r="H3799" s="48"/>
      <c r="I3799" s="124" t="s">
        <v>63</v>
      </c>
      <c r="J3799" s="48"/>
      <c r="K3799" s="58">
        <v>0</v>
      </c>
      <c r="L3799" s="48">
        <v>0</v>
      </c>
      <c r="M3799" s="70">
        <v>0</v>
      </c>
      <c r="N3799" s="34">
        <v>0.37499999999999994</v>
      </c>
      <c r="O3799" s="38">
        <v>0.37499999999999994</v>
      </c>
      <c r="P3799" s="82" t="s">
        <v>234</v>
      </c>
      <c r="Q3799" s="43">
        <v>44807</v>
      </c>
      <c r="R3799" s="35">
        <v>0</v>
      </c>
      <c r="S3799" s="35">
        <v>0</v>
      </c>
      <c r="T3799" s="10" t="str">
        <f t="shared" si="590"/>
        <v>Sem - 36</v>
      </c>
      <c r="U3799" s="10" t="str">
        <f t="shared" si="591"/>
        <v>Septembre</v>
      </c>
      <c r="V3799" s="36" t="s">
        <v>231</v>
      </c>
      <c r="W3799" s="34"/>
      <c r="X3799" s="91">
        <f t="shared" si="592"/>
        <v>0</v>
      </c>
      <c r="Y3799" s="92" t="str">
        <f>VLOOKUP('CM-CIC'!B3730,Annuaire_roster!B:F,4,0)</f>
        <v>ABDELLAOUI KHADIJA</v>
      </c>
      <c r="Z3799" s="37" t="s">
        <v>80</v>
      </c>
      <c r="AA3799" s="60" t="s">
        <v>80</v>
      </c>
      <c r="AB3799" s="35" t="s">
        <v>63</v>
      </c>
      <c r="AC3799" s="35" t="s">
        <v>63</v>
      </c>
      <c r="AD3799" s="35" t="s">
        <v>63</v>
      </c>
      <c r="AE3799" s="44" t="s">
        <v>63</v>
      </c>
      <c r="AF3799" s="61"/>
      <c r="AG3799" s="45"/>
    </row>
    <row r="3800" spans="1:33" x14ac:dyDescent="0.2">
      <c r="A3800" s="59" t="str">
        <f>+VLOOKUP(B3800,Annuaire_roster!B:G,5,0)</f>
        <v>01598</v>
      </c>
      <c r="B3800" s="78" t="s">
        <v>240</v>
      </c>
      <c r="C3800" s="65">
        <v>0.375</v>
      </c>
      <c r="D3800" s="65">
        <v>0.375</v>
      </c>
      <c r="E3800" s="66">
        <v>0.79166666666666663</v>
      </c>
      <c r="F3800" s="66">
        <v>0.79166666666666663</v>
      </c>
      <c r="G3800" s="49"/>
      <c r="H3800" s="48"/>
      <c r="I3800" s="124" t="s">
        <v>63</v>
      </c>
      <c r="J3800" s="48"/>
      <c r="K3800" s="58">
        <v>0</v>
      </c>
      <c r="L3800" s="48">
        <v>0</v>
      </c>
      <c r="M3800" s="70">
        <v>0</v>
      </c>
      <c r="N3800" s="34">
        <v>0.37499999999999994</v>
      </c>
      <c r="O3800" s="38">
        <v>0.37499999999999994</v>
      </c>
      <c r="P3800" s="82" t="s">
        <v>234</v>
      </c>
      <c r="Q3800" s="43">
        <v>44807</v>
      </c>
      <c r="R3800" s="35">
        <v>0</v>
      </c>
      <c r="S3800" s="35">
        <v>0</v>
      </c>
      <c r="T3800" s="10" t="str">
        <f t="shared" si="590"/>
        <v>Sem - 36</v>
      </c>
      <c r="U3800" s="10" t="str">
        <f t="shared" si="591"/>
        <v>Septembre</v>
      </c>
      <c r="V3800" s="36" t="s">
        <v>231</v>
      </c>
      <c r="W3800" s="34"/>
      <c r="X3800" s="91">
        <f t="shared" si="592"/>
        <v>0</v>
      </c>
      <c r="Y3800" s="92" t="str">
        <f>VLOOKUP('CM-CIC'!B3731,Annuaire_roster!B:F,4,0)</f>
        <v>ABDELLAOUI KHADIJA</v>
      </c>
      <c r="Z3800" s="37" t="s">
        <v>80</v>
      </c>
      <c r="AA3800" s="60" t="s">
        <v>80</v>
      </c>
      <c r="AB3800" s="35" t="s">
        <v>63</v>
      </c>
      <c r="AC3800" s="35" t="s">
        <v>63</v>
      </c>
      <c r="AD3800" s="35" t="s">
        <v>63</v>
      </c>
      <c r="AE3800" s="44" t="s">
        <v>63</v>
      </c>
      <c r="AF3800" s="61"/>
      <c r="AG3800" s="45"/>
    </row>
    <row r="3801" spans="1:33" x14ac:dyDescent="0.2">
      <c r="A3801" s="59" t="str">
        <f>+VLOOKUP(B3801,Annuaire_roster!B:G,5,0)</f>
        <v>01567</v>
      </c>
      <c r="B3801" s="78" t="s">
        <v>198</v>
      </c>
      <c r="C3801" s="65">
        <v>0.375</v>
      </c>
      <c r="D3801" s="65">
        <v>0.375</v>
      </c>
      <c r="E3801" s="66">
        <v>0.79166666666666663</v>
      </c>
      <c r="F3801" s="66">
        <v>0.79166666666666663</v>
      </c>
      <c r="G3801" s="49"/>
      <c r="H3801" s="48"/>
      <c r="I3801" s="124" t="s">
        <v>63</v>
      </c>
      <c r="J3801" s="48"/>
      <c r="K3801" s="58">
        <v>0</v>
      </c>
      <c r="L3801" s="48">
        <v>0</v>
      </c>
      <c r="M3801" s="70">
        <v>0</v>
      </c>
      <c r="N3801" s="34">
        <v>0.37499999999999994</v>
      </c>
      <c r="O3801" s="38">
        <v>0.37499999999999994</v>
      </c>
      <c r="P3801" s="82" t="s">
        <v>234</v>
      </c>
      <c r="Q3801" s="43">
        <v>44807</v>
      </c>
      <c r="R3801" s="35">
        <v>0</v>
      </c>
      <c r="S3801" s="35">
        <v>0</v>
      </c>
      <c r="T3801" s="10" t="str">
        <f t="shared" si="590"/>
        <v>Sem - 36</v>
      </c>
      <c r="U3801" s="10" t="str">
        <f t="shared" si="591"/>
        <v>Septembre</v>
      </c>
      <c r="V3801" s="36" t="s">
        <v>231</v>
      </c>
      <c r="W3801" s="34"/>
      <c r="X3801" s="91">
        <f t="shared" si="592"/>
        <v>0</v>
      </c>
      <c r="Y3801" s="92" t="str">
        <f>VLOOKUP('CM-CIC'!B3732,Annuaire_roster!B:F,4,0)</f>
        <v>ABDELLAOUI KHADIJA</v>
      </c>
      <c r="Z3801" s="37" t="s">
        <v>80</v>
      </c>
      <c r="AA3801" s="60" t="s">
        <v>80</v>
      </c>
      <c r="AB3801" s="35" t="s">
        <v>63</v>
      </c>
      <c r="AC3801" s="35" t="s">
        <v>63</v>
      </c>
      <c r="AD3801" s="35" t="s">
        <v>63</v>
      </c>
      <c r="AE3801" s="44" t="s">
        <v>63</v>
      </c>
      <c r="AF3801" s="61"/>
      <c r="AG3801" s="45"/>
    </row>
    <row r="3802" spans="1:33" x14ac:dyDescent="0.2">
      <c r="A3802" s="59" t="str">
        <f>+VLOOKUP(B3802,Annuaire_roster!B:G,5,0)</f>
        <v>01420</v>
      </c>
      <c r="B3802" s="78" t="s">
        <v>151</v>
      </c>
      <c r="C3802" s="65"/>
      <c r="D3802" s="65">
        <v>0.375</v>
      </c>
      <c r="E3802" s="66"/>
      <c r="F3802" s="66">
        <v>0.79166666666666663</v>
      </c>
      <c r="G3802" s="49"/>
      <c r="H3802" s="48"/>
      <c r="I3802" s="124" t="s">
        <v>63</v>
      </c>
      <c r="J3802" s="48"/>
      <c r="K3802" s="58">
        <v>0</v>
      </c>
      <c r="L3802" s="48">
        <v>0</v>
      </c>
      <c r="M3802" s="70" t="s">
        <v>187</v>
      </c>
      <c r="N3802" s="34" t="s">
        <v>63</v>
      </c>
      <c r="O3802" s="38">
        <v>0.37499999999999994</v>
      </c>
      <c r="P3802" s="82" t="s">
        <v>234</v>
      </c>
      <c r="Q3802" s="43">
        <v>44807</v>
      </c>
      <c r="R3802" s="35">
        <v>0.37499999999999994</v>
      </c>
      <c r="S3802" s="35">
        <v>0.37499999999999994</v>
      </c>
      <c r="T3802" s="10" t="str">
        <f t="shared" si="590"/>
        <v>Sem - 36</v>
      </c>
      <c r="U3802" s="10" t="str">
        <f t="shared" si="591"/>
        <v>Septembre</v>
      </c>
      <c r="V3802" s="36" t="s">
        <v>231</v>
      </c>
      <c r="W3802" s="34"/>
      <c r="X3802" s="91">
        <f t="shared" si="592"/>
        <v>0</v>
      </c>
      <c r="Y3802" s="92" t="str">
        <f>VLOOKUP('CM-CIC'!B3733,Annuaire_roster!B:F,4,0)</f>
        <v>ABDELLAOUI KHADIJA</v>
      </c>
      <c r="Z3802" s="37" t="s">
        <v>80</v>
      </c>
      <c r="AA3802" s="60" t="s">
        <v>80</v>
      </c>
      <c r="AB3802" s="35" t="s">
        <v>63</v>
      </c>
      <c r="AC3802" s="35" t="s">
        <v>63</v>
      </c>
      <c r="AD3802" s="35" t="s">
        <v>63</v>
      </c>
      <c r="AE3802" s="44" t="s">
        <v>63</v>
      </c>
      <c r="AF3802" s="61"/>
      <c r="AG3802" s="45"/>
    </row>
    <row r="3803" spans="1:33" x14ac:dyDescent="0.2">
      <c r="A3803" s="59" t="str">
        <f>+VLOOKUP(B3803,Annuaire_roster!B:G,5,0)</f>
        <v>01621</v>
      </c>
      <c r="B3803" s="78" t="s">
        <v>241</v>
      </c>
      <c r="C3803" s="65"/>
      <c r="D3803" s="65">
        <v>0.375</v>
      </c>
      <c r="E3803" s="66"/>
      <c r="F3803" s="66">
        <v>0.79166666666666663</v>
      </c>
      <c r="G3803" s="49"/>
      <c r="H3803" s="48"/>
      <c r="I3803" s="124" t="s">
        <v>63</v>
      </c>
      <c r="J3803" s="48"/>
      <c r="K3803" s="58">
        <v>0</v>
      </c>
      <c r="L3803" s="48">
        <v>0</v>
      </c>
      <c r="M3803" s="70" t="s">
        <v>187</v>
      </c>
      <c r="N3803" s="34" t="s">
        <v>63</v>
      </c>
      <c r="O3803" s="38">
        <v>0.37499999999999994</v>
      </c>
      <c r="P3803" s="82" t="s">
        <v>234</v>
      </c>
      <c r="Q3803" s="43">
        <v>44807</v>
      </c>
      <c r="R3803" s="35">
        <v>0.37499999999999994</v>
      </c>
      <c r="S3803" s="35">
        <v>0.37499999999999994</v>
      </c>
      <c r="T3803" s="10" t="str">
        <f t="shared" si="590"/>
        <v>Sem - 36</v>
      </c>
      <c r="U3803" s="10" t="str">
        <f t="shared" si="591"/>
        <v>Septembre</v>
      </c>
      <c r="V3803" s="36" t="s">
        <v>231</v>
      </c>
      <c r="W3803" s="34"/>
      <c r="X3803" s="91">
        <f t="shared" si="592"/>
        <v>0</v>
      </c>
      <c r="Y3803" s="92" t="str">
        <f>VLOOKUP('CM-CIC'!B3734,Annuaire_roster!B:F,4,0)</f>
        <v>ABDELLAOUI KHADIJA</v>
      </c>
      <c r="Z3803" s="37" t="s">
        <v>80</v>
      </c>
      <c r="AA3803" s="60" t="s">
        <v>80</v>
      </c>
      <c r="AB3803" s="35" t="s">
        <v>63</v>
      </c>
      <c r="AC3803" s="35" t="s">
        <v>63</v>
      </c>
      <c r="AD3803" s="35" t="s">
        <v>63</v>
      </c>
      <c r="AE3803" s="44" t="s">
        <v>63</v>
      </c>
      <c r="AF3803" s="61"/>
      <c r="AG3803" s="45"/>
    </row>
    <row r="3804" spans="1:33" x14ac:dyDescent="0.2">
      <c r="A3804" s="59" t="str">
        <f>+VLOOKUP(B3804,Annuaire_roster!B:G,5,0)</f>
        <v>01622</v>
      </c>
      <c r="B3804" s="78" t="s">
        <v>242</v>
      </c>
      <c r="C3804" s="65">
        <v>0.375</v>
      </c>
      <c r="D3804" s="65">
        <v>0.375</v>
      </c>
      <c r="E3804" s="66">
        <v>0.79166666666666663</v>
      </c>
      <c r="F3804" s="66">
        <v>0.79166666666666663</v>
      </c>
      <c r="G3804" s="49"/>
      <c r="H3804" s="48"/>
      <c r="I3804" s="124" t="s">
        <v>63</v>
      </c>
      <c r="J3804" s="48"/>
      <c r="K3804" s="58">
        <v>0</v>
      </c>
      <c r="L3804" s="48">
        <v>0</v>
      </c>
      <c r="M3804" s="70">
        <v>0</v>
      </c>
      <c r="N3804" s="34">
        <v>0.37499999999999994</v>
      </c>
      <c r="O3804" s="38">
        <v>0.37499999999999994</v>
      </c>
      <c r="P3804" s="82" t="s">
        <v>234</v>
      </c>
      <c r="Q3804" s="43">
        <v>44807</v>
      </c>
      <c r="R3804" s="35">
        <v>0</v>
      </c>
      <c r="S3804" s="35">
        <v>0</v>
      </c>
      <c r="T3804" s="10" t="str">
        <f t="shared" si="590"/>
        <v>Sem - 36</v>
      </c>
      <c r="U3804" s="10" t="str">
        <f t="shared" si="591"/>
        <v>Septembre</v>
      </c>
      <c r="V3804" s="36" t="s">
        <v>231</v>
      </c>
      <c r="W3804" s="34"/>
      <c r="X3804" s="91">
        <f t="shared" si="592"/>
        <v>0</v>
      </c>
      <c r="Y3804" s="92" t="str">
        <f>VLOOKUP('CM-CIC'!B3735,Annuaire_roster!B:F,4,0)</f>
        <v>ABDELLAOUI KHADIJA</v>
      </c>
      <c r="Z3804" s="37" t="s">
        <v>80</v>
      </c>
      <c r="AA3804" s="60" t="s">
        <v>80</v>
      </c>
      <c r="AB3804" s="35" t="s">
        <v>63</v>
      </c>
      <c r="AC3804" s="35" t="s">
        <v>63</v>
      </c>
      <c r="AD3804" s="35" t="s">
        <v>63</v>
      </c>
      <c r="AE3804" s="44" t="s">
        <v>63</v>
      </c>
      <c r="AF3804" s="61"/>
      <c r="AG3804" s="45"/>
    </row>
    <row r="3805" spans="1:33" x14ac:dyDescent="0.2">
      <c r="A3805" s="59" t="str">
        <f>+VLOOKUP(B3805,Annuaire_roster!B:G,5,0)</f>
        <v>01606</v>
      </c>
      <c r="B3805" s="78" t="s">
        <v>243</v>
      </c>
      <c r="C3805" s="65">
        <v>0.375</v>
      </c>
      <c r="D3805" s="65">
        <v>0.375</v>
      </c>
      <c r="E3805" s="66">
        <v>0.79166666666666663</v>
      </c>
      <c r="F3805" s="66">
        <v>0.79166666666666663</v>
      </c>
      <c r="G3805" s="49"/>
      <c r="H3805" s="48"/>
      <c r="I3805" s="124" t="s">
        <v>63</v>
      </c>
      <c r="J3805" s="48"/>
      <c r="K3805" s="58">
        <v>0</v>
      </c>
      <c r="L3805" s="48">
        <v>0</v>
      </c>
      <c r="M3805" s="70">
        <v>0</v>
      </c>
      <c r="N3805" s="34">
        <v>0.37499999999999994</v>
      </c>
      <c r="O3805" s="38">
        <v>0.37499999999999994</v>
      </c>
      <c r="P3805" s="82" t="s">
        <v>234</v>
      </c>
      <c r="Q3805" s="43">
        <v>44807</v>
      </c>
      <c r="R3805" s="35">
        <v>0</v>
      </c>
      <c r="S3805" s="35">
        <v>0</v>
      </c>
      <c r="T3805" s="10" t="str">
        <f t="shared" si="590"/>
        <v>Sem - 36</v>
      </c>
      <c r="U3805" s="10" t="str">
        <f t="shared" si="591"/>
        <v>Septembre</v>
      </c>
      <c r="V3805" s="36" t="s">
        <v>231</v>
      </c>
      <c r="W3805" s="34"/>
      <c r="X3805" s="91">
        <f t="shared" si="592"/>
        <v>0</v>
      </c>
      <c r="Y3805" s="92" t="str">
        <f>VLOOKUP('CM-CIC'!B3736,Annuaire_roster!B:F,4,0)</f>
        <v>ABDELLAOUI KHADIJA</v>
      </c>
      <c r="Z3805" s="37" t="s">
        <v>80</v>
      </c>
      <c r="AA3805" s="60" t="s">
        <v>80</v>
      </c>
      <c r="AB3805" s="35" t="s">
        <v>63</v>
      </c>
      <c r="AC3805" s="35" t="s">
        <v>63</v>
      </c>
      <c r="AD3805" s="35" t="s">
        <v>63</v>
      </c>
      <c r="AE3805" s="44" t="s">
        <v>63</v>
      </c>
      <c r="AF3805" s="61"/>
      <c r="AG3805" s="45"/>
    </row>
    <row r="3806" spans="1:33" x14ac:dyDescent="0.2">
      <c r="A3806" s="59" t="str">
        <f>+VLOOKUP(B3806,Annuaire_roster!B:G,5,0)</f>
        <v>01607</v>
      </c>
      <c r="B3806" s="78" t="s">
        <v>244</v>
      </c>
      <c r="C3806" s="65">
        <v>0.375</v>
      </c>
      <c r="D3806" s="65">
        <v>0.375</v>
      </c>
      <c r="E3806" s="66">
        <v>0.79166666666666663</v>
      </c>
      <c r="F3806" s="66">
        <v>0.79166666666666663</v>
      </c>
      <c r="G3806" s="49"/>
      <c r="H3806" s="48"/>
      <c r="I3806" s="124" t="s">
        <v>63</v>
      </c>
      <c r="J3806" s="48"/>
      <c r="K3806" s="58">
        <v>0</v>
      </c>
      <c r="L3806" s="48">
        <v>0</v>
      </c>
      <c r="M3806" s="70">
        <v>0</v>
      </c>
      <c r="N3806" s="34">
        <v>0.37499999999999994</v>
      </c>
      <c r="O3806" s="38">
        <v>0.37499999999999994</v>
      </c>
      <c r="P3806" s="82" t="s">
        <v>234</v>
      </c>
      <c r="Q3806" s="43">
        <v>44807</v>
      </c>
      <c r="R3806" s="35">
        <v>0</v>
      </c>
      <c r="S3806" s="35">
        <v>0</v>
      </c>
      <c r="T3806" s="10" t="str">
        <f t="shared" si="590"/>
        <v>Sem - 36</v>
      </c>
      <c r="U3806" s="10" t="str">
        <f t="shared" si="591"/>
        <v>Septembre</v>
      </c>
      <c r="V3806" s="36" t="s">
        <v>231</v>
      </c>
      <c r="W3806" s="34"/>
      <c r="X3806" s="91">
        <f t="shared" si="592"/>
        <v>0</v>
      </c>
      <c r="Y3806" s="92" t="str">
        <f>VLOOKUP('CM-CIC'!B3737,Annuaire_roster!B:F,4,0)</f>
        <v>ABDELLAOUI KHADIJA</v>
      </c>
      <c r="Z3806" s="37" t="s">
        <v>80</v>
      </c>
      <c r="AA3806" s="60" t="s">
        <v>80</v>
      </c>
      <c r="AB3806" s="35" t="s">
        <v>63</v>
      </c>
      <c r="AC3806" s="35" t="s">
        <v>63</v>
      </c>
      <c r="AD3806" s="35" t="s">
        <v>63</v>
      </c>
      <c r="AE3806" s="44" t="s">
        <v>63</v>
      </c>
      <c r="AF3806" s="61"/>
      <c r="AG3806" s="45"/>
    </row>
    <row r="3807" spans="1:33" x14ac:dyDescent="0.2">
      <c r="A3807" s="59" t="str">
        <f>+VLOOKUP(B3807,Annuaire_roster!B:G,5,0)</f>
        <v>01648</v>
      </c>
      <c r="B3807" s="78" t="s">
        <v>245</v>
      </c>
      <c r="C3807" s="65">
        <v>0.375</v>
      </c>
      <c r="D3807" s="65">
        <v>0.375</v>
      </c>
      <c r="E3807" s="66">
        <v>0.79166666666666663</v>
      </c>
      <c r="F3807" s="66">
        <v>0.79166666666666663</v>
      </c>
      <c r="G3807" s="49"/>
      <c r="H3807" s="48"/>
      <c r="I3807" s="124" t="s">
        <v>63</v>
      </c>
      <c r="J3807" s="48"/>
      <c r="K3807" s="58">
        <v>0</v>
      </c>
      <c r="L3807" s="48">
        <v>0</v>
      </c>
      <c r="M3807" s="70">
        <v>0</v>
      </c>
      <c r="N3807" s="34">
        <v>0.37499999999999994</v>
      </c>
      <c r="O3807" s="38">
        <v>0.37499999999999994</v>
      </c>
      <c r="P3807" s="82" t="s">
        <v>234</v>
      </c>
      <c r="Q3807" s="43">
        <v>44807</v>
      </c>
      <c r="R3807" s="35">
        <v>0</v>
      </c>
      <c r="S3807" s="35">
        <v>0</v>
      </c>
      <c r="T3807" s="10" t="str">
        <f t="shared" si="590"/>
        <v>Sem - 36</v>
      </c>
      <c r="U3807" s="10" t="str">
        <f t="shared" si="591"/>
        <v>Septembre</v>
      </c>
      <c r="V3807" s="36" t="s">
        <v>231</v>
      </c>
      <c r="W3807" s="34"/>
      <c r="X3807" s="91">
        <f t="shared" si="592"/>
        <v>0</v>
      </c>
      <c r="Y3807" s="92" t="str">
        <f>VLOOKUP('CM-CIC'!B3738,Annuaire_roster!B:F,4,0)</f>
        <v>ABDELLAOUI KHADIJA</v>
      </c>
      <c r="Z3807" s="37" t="s">
        <v>80</v>
      </c>
      <c r="AA3807" s="60" t="s">
        <v>80</v>
      </c>
      <c r="AB3807" s="35" t="s">
        <v>63</v>
      </c>
      <c r="AC3807" s="35" t="s">
        <v>63</v>
      </c>
      <c r="AD3807" s="35" t="s">
        <v>63</v>
      </c>
      <c r="AE3807" s="44" t="s">
        <v>63</v>
      </c>
      <c r="AF3807" s="61"/>
      <c r="AG3807" s="45"/>
    </row>
    <row r="3808" spans="1:33" x14ac:dyDescent="0.2">
      <c r="A3808" s="59" t="str">
        <f>+VLOOKUP(B3808,Annuaire_roster!B:G,5,0)</f>
        <v>01608</v>
      </c>
      <c r="B3808" s="78" t="s">
        <v>246</v>
      </c>
      <c r="C3808" s="65">
        <v>0.375</v>
      </c>
      <c r="D3808" s="65">
        <v>0.375</v>
      </c>
      <c r="E3808" s="66">
        <v>0.79166666666666663</v>
      </c>
      <c r="F3808" s="66">
        <v>0.79166666666666663</v>
      </c>
      <c r="G3808" s="49"/>
      <c r="H3808" s="48"/>
      <c r="I3808" s="124" t="s">
        <v>63</v>
      </c>
      <c r="J3808" s="48"/>
      <c r="K3808" s="58">
        <v>0</v>
      </c>
      <c r="L3808" s="48">
        <v>0</v>
      </c>
      <c r="M3808" s="70">
        <v>0</v>
      </c>
      <c r="N3808" s="34">
        <v>0.37499999999999994</v>
      </c>
      <c r="O3808" s="38">
        <v>0.37499999999999994</v>
      </c>
      <c r="P3808" s="82" t="s">
        <v>234</v>
      </c>
      <c r="Q3808" s="43">
        <v>44807</v>
      </c>
      <c r="R3808" s="35">
        <v>0</v>
      </c>
      <c r="S3808" s="35">
        <v>0</v>
      </c>
      <c r="T3808" s="10" t="str">
        <f t="shared" si="590"/>
        <v>Sem - 36</v>
      </c>
      <c r="U3808" s="10" t="str">
        <f t="shared" si="591"/>
        <v>Septembre</v>
      </c>
      <c r="V3808" s="36" t="s">
        <v>231</v>
      </c>
      <c r="W3808" s="34"/>
      <c r="X3808" s="91">
        <f t="shared" si="592"/>
        <v>0</v>
      </c>
      <c r="Y3808" s="92" t="str">
        <f>VLOOKUP('CM-CIC'!B3739,Annuaire_roster!B:F,4,0)</f>
        <v>ABDELLAOUI KHADIJA</v>
      </c>
      <c r="Z3808" s="37" t="s">
        <v>80</v>
      </c>
      <c r="AA3808" s="60" t="s">
        <v>80</v>
      </c>
      <c r="AB3808" s="35" t="s">
        <v>63</v>
      </c>
      <c r="AC3808" s="35" t="s">
        <v>63</v>
      </c>
      <c r="AD3808" s="35" t="s">
        <v>63</v>
      </c>
      <c r="AE3808" s="44" t="s">
        <v>63</v>
      </c>
      <c r="AF3808" s="61"/>
      <c r="AG3808" s="45"/>
    </row>
    <row r="3809" spans="1:33" x14ac:dyDescent="0.2">
      <c r="A3809" s="59" t="str">
        <f>+VLOOKUP(B3809,Annuaire_roster!B:G,5,0)</f>
        <v>01616</v>
      </c>
      <c r="B3809" s="78" t="s">
        <v>247</v>
      </c>
      <c r="C3809" s="65">
        <v>0.375</v>
      </c>
      <c r="D3809" s="65">
        <v>0.375</v>
      </c>
      <c r="E3809" s="66">
        <v>0.79166666666666663</v>
      </c>
      <c r="F3809" s="66">
        <v>0.79166666666666663</v>
      </c>
      <c r="G3809" s="49"/>
      <c r="H3809" s="48"/>
      <c r="I3809" s="124" t="s">
        <v>63</v>
      </c>
      <c r="J3809" s="48"/>
      <c r="K3809" s="58">
        <v>0</v>
      </c>
      <c r="L3809" s="48">
        <v>0</v>
      </c>
      <c r="M3809" s="70">
        <v>0</v>
      </c>
      <c r="N3809" s="34">
        <v>0.37499999999999994</v>
      </c>
      <c r="O3809" s="38">
        <v>0.37499999999999994</v>
      </c>
      <c r="P3809" s="82" t="s">
        <v>234</v>
      </c>
      <c r="Q3809" s="43">
        <v>44807</v>
      </c>
      <c r="R3809" s="35">
        <v>0</v>
      </c>
      <c r="S3809" s="35">
        <v>0</v>
      </c>
      <c r="T3809" s="10" t="str">
        <f t="shared" si="590"/>
        <v>Sem - 36</v>
      </c>
      <c r="U3809" s="10" t="str">
        <f t="shared" si="591"/>
        <v>Septembre</v>
      </c>
      <c r="V3809" s="36" t="s">
        <v>231</v>
      </c>
      <c r="W3809" s="34"/>
      <c r="X3809" s="91">
        <f t="shared" si="592"/>
        <v>0</v>
      </c>
      <c r="Y3809" s="92" t="str">
        <f>VLOOKUP('CM-CIC'!B3740,Annuaire_roster!B:F,4,0)</f>
        <v>ABDELLAOUI KHADIJA</v>
      </c>
      <c r="Z3809" s="37" t="s">
        <v>80</v>
      </c>
      <c r="AA3809" s="60" t="s">
        <v>80</v>
      </c>
      <c r="AB3809" s="35" t="s">
        <v>63</v>
      </c>
      <c r="AC3809" s="35" t="s">
        <v>63</v>
      </c>
      <c r="AD3809" s="35" t="s">
        <v>63</v>
      </c>
      <c r="AE3809" s="44" t="s">
        <v>63</v>
      </c>
      <c r="AF3809" s="61"/>
      <c r="AG3809" s="45"/>
    </row>
    <row r="3810" spans="1:33" x14ac:dyDescent="0.2">
      <c r="A3810" s="59" t="str">
        <f>+VLOOKUP(B3810,Annuaire_roster!B:G,5,0)</f>
        <v>01617</v>
      </c>
      <c r="B3810" s="78" t="s">
        <v>248</v>
      </c>
      <c r="C3810" s="65">
        <v>0.375</v>
      </c>
      <c r="D3810" s="65">
        <v>0.375</v>
      </c>
      <c r="E3810" s="66">
        <v>0.79166666666666663</v>
      </c>
      <c r="F3810" s="66">
        <v>0.79166666666666663</v>
      </c>
      <c r="G3810" s="49"/>
      <c r="H3810" s="48"/>
      <c r="I3810" s="124" t="s">
        <v>63</v>
      </c>
      <c r="J3810" s="48"/>
      <c r="K3810" s="58">
        <v>0</v>
      </c>
      <c r="L3810" s="48">
        <v>0</v>
      </c>
      <c r="M3810" s="70">
        <v>0</v>
      </c>
      <c r="N3810" s="34">
        <v>0.37499999999999994</v>
      </c>
      <c r="O3810" s="38">
        <v>0.37499999999999994</v>
      </c>
      <c r="P3810" s="82" t="s">
        <v>234</v>
      </c>
      <c r="Q3810" s="43">
        <v>44807</v>
      </c>
      <c r="R3810" s="35">
        <v>0</v>
      </c>
      <c r="S3810" s="35">
        <v>0</v>
      </c>
      <c r="T3810" s="10" t="str">
        <f t="shared" si="590"/>
        <v>Sem - 36</v>
      </c>
      <c r="U3810" s="10" t="str">
        <f t="shared" si="591"/>
        <v>Septembre</v>
      </c>
      <c r="V3810" s="36" t="s">
        <v>231</v>
      </c>
      <c r="W3810" s="34"/>
      <c r="X3810" s="91">
        <f t="shared" si="592"/>
        <v>0</v>
      </c>
      <c r="Y3810" s="92" t="str">
        <f>VLOOKUP('CM-CIC'!B3741,Annuaire_roster!B:F,4,0)</f>
        <v>ABDELLAOUI KHADIJA</v>
      </c>
      <c r="Z3810" s="37" t="s">
        <v>80</v>
      </c>
      <c r="AA3810" s="60" t="s">
        <v>80</v>
      </c>
      <c r="AB3810" s="35" t="s">
        <v>63</v>
      </c>
      <c r="AC3810" s="35" t="s">
        <v>63</v>
      </c>
      <c r="AD3810" s="35" t="s">
        <v>63</v>
      </c>
      <c r="AE3810" s="44" t="s">
        <v>63</v>
      </c>
      <c r="AF3810" s="61"/>
      <c r="AG3810" s="45"/>
    </row>
    <row r="3811" spans="1:33" x14ac:dyDescent="0.2">
      <c r="A3811" s="59" t="str">
        <f>+VLOOKUP(B3811,Annuaire_roster!B:G,5,0)</f>
        <v>01656</v>
      </c>
      <c r="B3811" s="78" t="s">
        <v>249</v>
      </c>
      <c r="C3811" s="65">
        <v>0.375</v>
      </c>
      <c r="D3811" s="65">
        <v>0.375</v>
      </c>
      <c r="E3811" s="66">
        <v>0.79166666666666663</v>
      </c>
      <c r="F3811" s="66">
        <v>0.79166666666666663</v>
      </c>
      <c r="G3811" s="49"/>
      <c r="H3811" s="48"/>
      <c r="I3811" s="124" t="s">
        <v>63</v>
      </c>
      <c r="J3811" s="48"/>
      <c r="K3811" s="58">
        <v>0</v>
      </c>
      <c r="L3811" s="48">
        <v>0</v>
      </c>
      <c r="M3811" s="70">
        <v>0</v>
      </c>
      <c r="N3811" s="34">
        <v>0.37499999999999994</v>
      </c>
      <c r="O3811" s="38">
        <v>0.37499999999999994</v>
      </c>
      <c r="P3811" s="82" t="s">
        <v>234</v>
      </c>
      <c r="Q3811" s="43">
        <v>44807</v>
      </c>
      <c r="R3811" s="35">
        <v>0</v>
      </c>
      <c r="S3811" s="35">
        <v>0</v>
      </c>
      <c r="T3811" s="10" t="str">
        <f t="shared" si="590"/>
        <v>Sem - 36</v>
      </c>
      <c r="U3811" s="10" t="str">
        <f t="shared" si="591"/>
        <v>Septembre</v>
      </c>
      <c r="V3811" s="36" t="s">
        <v>231</v>
      </c>
      <c r="W3811" s="34"/>
      <c r="X3811" s="91">
        <f t="shared" si="592"/>
        <v>0</v>
      </c>
      <c r="Y3811" s="92" t="str">
        <f>VLOOKUP('CM-CIC'!B3742,Annuaire_roster!B:F,4,0)</f>
        <v>ABDELLAOUI KHADIJA</v>
      </c>
      <c r="Z3811" s="37" t="s">
        <v>80</v>
      </c>
      <c r="AA3811" s="60" t="s">
        <v>80</v>
      </c>
      <c r="AB3811" s="35" t="s">
        <v>63</v>
      </c>
      <c r="AC3811" s="35" t="s">
        <v>63</v>
      </c>
      <c r="AD3811" s="35" t="s">
        <v>63</v>
      </c>
      <c r="AE3811" s="44" t="s">
        <v>63</v>
      </c>
      <c r="AF3811" s="61"/>
      <c r="AG3811" s="45"/>
    </row>
    <row r="3812" spans="1:33" x14ac:dyDescent="0.2">
      <c r="A3812" s="59" t="str">
        <f>+VLOOKUP(B3812,Annuaire_roster!B:G,5,0)</f>
        <v>01615</v>
      </c>
      <c r="B3812" s="78" t="s">
        <v>250</v>
      </c>
      <c r="C3812" s="65">
        <v>0.375</v>
      </c>
      <c r="D3812" s="65">
        <v>0.375</v>
      </c>
      <c r="E3812" s="66">
        <v>0.79166666666666663</v>
      </c>
      <c r="F3812" s="66">
        <v>0.79166666666666663</v>
      </c>
      <c r="G3812" s="49"/>
      <c r="H3812" s="48"/>
      <c r="I3812" s="124" t="s">
        <v>63</v>
      </c>
      <c r="J3812" s="48"/>
      <c r="K3812" s="58">
        <v>0</v>
      </c>
      <c r="L3812" s="48">
        <v>0</v>
      </c>
      <c r="M3812" s="70">
        <v>0</v>
      </c>
      <c r="N3812" s="34">
        <v>0.37499999999999994</v>
      </c>
      <c r="O3812" s="38">
        <v>0.37499999999999994</v>
      </c>
      <c r="P3812" s="82" t="s">
        <v>234</v>
      </c>
      <c r="Q3812" s="43">
        <v>44807</v>
      </c>
      <c r="R3812" s="35">
        <v>0</v>
      </c>
      <c r="S3812" s="35">
        <v>0</v>
      </c>
      <c r="T3812" s="10" t="str">
        <f t="shared" si="590"/>
        <v>Sem - 36</v>
      </c>
      <c r="U3812" s="10" t="str">
        <f t="shared" si="591"/>
        <v>Septembre</v>
      </c>
      <c r="V3812" s="36" t="s">
        <v>231</v>
      </c>
      <c r="W3812" s="34"/>
      <c r="X3812" s="91">
        <f t="shared" si="592"/>
        <v>0</v>
      </c>
      <c r="Y3812" s="92" t="str">
        <f>VLOOKUP('CM-CIC'!B3743,Annuaire_roster!B:F,4,0)</f>
        <v>ABDELLAOUI KHADIJA</v>
      </c>
      <c r="Z3812" s="37" t="s">
        <v>80</v>
      </c>
      <c r="AA3812" s="60" t="s">
        <v>80</v>
      </c>
      <c r="AB3812" s="35" t="s">
        <v>63</v>
      </c>
      <c r="AC3812" s="35" t="s">
        <v>63</v>
      </c>
      <c r="AD3812" s="35" t="s">
        <v>63</v>
      </c>
      <c r="AE3812" s="44" t="s">
        <v>63</v>
      </c>
      <c r="AF3812" s="61"/>
      <c r="AG3812" s="45"/>
    </row>
    <row r="3813" spans="1:33" x14ac:dyDescent="0.2">
      <c r="A3813" s="59" t="str">
        <f>+VLOOKUP(B3813,Annuaire_roster!B:G,5,0)</f>
        <v>01609</v>
      </c>
      <c r="B3813" s="78" t="s">
        <v>251</v>
      </c>
      <c r="C3813" s="65">
        <v>0.375</v>
      </c>
      <c r="D3813" s="65">
        <v>0.375</v>
      </c>
      <c r="E3813" s="66">
        <v>0.79166666666666663</v>
      </c>
      <c r="F3813" s="66">
        <v>0.79166666666666663</v>
      </c>
      <c r="G3813" s="49"/>
      <c r="H3813" s="48"/>
      <c r="I3813" s="124" t="s">
        <v>63</v>
      </c>
      <c r="J3813" s="48"/>
      <c r="K3813" s="58">
        <v>0</v>
      </c>
      <c r="L3813" s="48">
        <v>0</v>
      </c>
      <c r="M3813" s="70">
        <v>0</v>
      </c>
      <c r="N3813" s="34">
        <v>0.37499999999999994</v>
      </c>
      <c r="O3813" s="38">
        <v>0.37499999999999994</v>
      </c>
      <c r="P3813" s="82" t="s">
        <v>234</v>
      </c>
      <c r="Q3813" s="43">
        <v>44807</v>
      </c>
      <c r="R3813" s="35">
        <v>0</v>
      </c>
      <c r="S3813" s="35">
        <v>0</v>
      </c>
      <c r="T3813" s="10" t="str">
        <f t="shared" si="590"/>
        <v>Sem - 36</v>
      </c>
      <c r="U3813" s="10" t="str">
        <f t="shared" si="591"/>
        <v>Septembre</v>
      </c>
      <c r="V3813" s="36" t="s">
        <v>231</v>
      </c>
      <c r="W3813" s="34"/>
      <c r="X3813" s="91">
        <f t="shared" si="592"/>
        <v>0</v>
      </c>
      <c r="Y3813" s="92" t="str">
        <f>VLOOKUP('CM-CIC'!B3744,Annuaire_roster!B:F,4,0)</f>
        <v>ABDELLAOUI KHADIJA</v>
      </c>
      <c r="Z3813" s="37" t="s">
        <v>80</v>
      </c>
      <c r="AA3813" s="60" t="s">
        <v>80</v>
      </c>
      <c r="AB3813" s="35" t="s">
        <v>63</v>
      </c>
      <c r="AC3813" s="35" t="s">
        <v>63</v>
      </c>
      <c r="AD3813" s="35" t="s">
        <v>63</v>
      </c>
      <c r="AE3813" s="44" t="s">
        <v>63</v>
      </c>
      <c r="AF3813" s="61"/>
      <c r="AG3813" s="45"/>
    </row>
    <row r="3814" spans="1:33" x14ac:dyDescent="0.2">
      <c r="A3814" s="59" t="str">
        <f>+VLOOKUP(B3814,Annuaire_roster!B:G,5,0)</f>
        <v>01610</v>
      </c>
      <c r="B3814" s="78" t="s">
        <v>1667</v>
      </c>
      <c r="C3814" s="65">
        <v>0.375</v>
      </c>
      <c r="D3814" s="65">
        <v>0.375</v>
      </c>
      <c r="E3814" s="66">
        <v>0.79166666666666663</v>
      </c>
      <c r="F3814" s="66">
        <v>0.79166666666666663</v>
      </c>
      <c r="G3814" s="49"/>
      <c r="H3814" s="48"/>
      <c r="I3814" s="124" t="s">
        <v>63</v>
      </c>
      <c r="J3814" s="48"/>
      <c r="K3814" s="58">
        <v>0</v>
      </c>
      <c r="L3814" s="48">
        <v>0</v>
      </c>
      <c r="M3814" s="70">
        <v>0</v>
      </c>
      <c r="N3814" s="34">
        <v>0.37499999999999994</v>
      </c>
      <c r="O3814" s="38">
        <v>0.37499999999999994</v>
      </c>
      <c r="P3814" s="82" t="s">
        <v>234</v>
      </c>
      <c r="Q3814" s="43">
        <v>44807</v>
      </c>
      <c r="R3814" s="35">
        <v>0</v>
      </c>
      <c r="S3814" s="35">
        <v>0</v>
      </c>
      <c r="T3814" s="10" t="str">
        <f t="shared" si="590"/>
        <v>Sem - 36</v>
      </c>
      <c r="U3814" s="10" t="str">
        <f t="shared" si="591"/>
        <v>Septembre</v>
      </c>
      <c r="V3814" s="36" t="s">
        <v>231</v>
      </c>
      <c r="W3814" s="34"/>
      <c r="X3814" s="91">
        <f t="shared" si="592"/>
        <v>0</v>
      </c>
      <c r="Y3814" s="92" t="str">
        <f>VLOOKUP('CM-CIC'!B3745,Annuaire_roster!B:F,4,0)</f>
        <v>ABDELLAOUI KHADIJA</v>
      </c>
      <c r="Z3814" s="37" t="s">
        <v>80</v>
      </c>
      <c r="AA3814" s="60" t="s">
        <v>80</v>
      </c>
      <c r="AB3814" s="35" t="s">
        <v>63</v>
      </c>
      <c r="AC3814" s="35" t="s">
        <v>63</v>
      </c>
      <c r="AD3814" s="35" t="s">
        <v>63</v>
      </c>
      <c r="AE3814" s="44" t="s">
        <v>63</v>
      </c>
      <c r="AF3814" s="61"/>
      <c r="AG3814" s="45"/>
    </row>
    <row r="3815" spans="1:33" x14ac:dyDescent="0.2">
      <c r="A3815" s="59" t="str">
        <f>+VLOOKUP(B3815,Annuaire_roster!B:G,5,0)</f>
        <v>01611</v>
      </c>
      <c r="B3815" s="78" t="s">
        <v>252</v>
      </c>
      <c r="C3815" s="65">
        <v>0.375</v>
      </c>
      <c r="D3815" s="65">
        <v>0.375</v>
      </c>
      <c r="E3815" s="66">
        <v>0.79166666666666663</v>
      </c>
      <c r="F3815" s="66">
        <v>0.79166666666666663</v>
      </c>
      <c r="G3815" s="49"/>
      <c r="H3815" s="48"/>
      <c r="I3815" s="124" t="s">
        <v>63</v>
      </c>
      <c r="J3815" s="48"/>
      <c r="K3815" s="58">
        <v>0</v>
      </c>
      <c r="L3815" s="48">
        <v>0</v>
      </c>
      <c r="M3815" s="70">
        <v>0</v>
      </c>
      <c r="N3815" s="34">
        <v>0.37499999999999994</v>
      </c>
      <c r="O3815" s="38">
        <v>0.37499999999999994</v>
      </c>
      <c r="P3815" s="82" t="s">
        <v>234</v>
      </c>
      <c r="Q3815" s="43">
        <v>44807</v>
      </c>
      <c r="R3815" s="35">
        <v>0</v>
      </c>
      <c r="S3815" s="35">
        <v>0</v>
      </c>
      <c r="T3815" s="10" t="str">
        <f t="shared" si="590"/>
        <v>Sem - 36</v>
      </c>
      <c r="U3815" s="10" t="str">
        <f t="shared" si="591"/>
        <v>Septembre</v>
      </c>
      <c r="V3815" s="36" t="s">
        <v>231</v>
      </c>
      <c r="W3815" s="34"/>
      <c r="X3815" s="91">
        <f t="shared" si="592"/>
        <v>0</v>
      </c>
      <c r="Y3815" s="92" t="str">
        <f>VLOOKUP('CM-CIC'!B3746,Annuaire_roster!B:F,4,0)</f>
        <v>ABDELLAOUI KHADIJA</v>
      </c>
      <c r="Z3815" s="37" t="s">
        <v>80</v>
      </c>
      <c r="AA3815" s="60" t="s">
        <v>80</v>
      </c>
      <c r="AB3815" s="35" t="s">
        <v>63</v>
      </c>
      <c r="AC3815" s="35" t="s">
        <v>63</v>
      </c>
      <c r="AD3815" s="35" t="s">
        <v>63</v>
      </c>
      <c r="AE3815" s="44" t="s">
        <v>63</v>
      </c>
      <c r="AF3815" s="61"/>
      <c r="AG3815" s="45"/>
    </row>
    <row r="3816" spans="1:33" x14ac:dyDescent="0.2">
      <c r="A3816" s="59" t="str">
        <f>+VLOOKUP(B3816,Annuaire_roster!B:G,5,0)</f>
        <v>01612</v>
      </c>
      <c r="B3816" s="78" t="s">
        <v>253</v>
      </c>
      <c r="C3816" s="65"/>
      <c r="D3816" s="65">
        <v>0.375</v>
      </c>
      <c r="E3816" s="66"/>
      <c r="F3816" s="66">
        <v>0.79166666666666663</v>
      </c>
      <c r="G3816" s="49"/>
      <c r="H3816" s="48"/>
      <c r="I3816" s="124" t="s">
        <v>63</v>
      </c>
      <c r="J3816" s="48"/>
      <c r="K3816" s="58">
        <v>0</v>
      </c>
      <c r="L3816" s="48">
        <v>0</v>
      </c>
      <c r="M3816" s="70" t="s">
        <v>187</v>
      </c>
      <c r="N3816" s="34" t="s">
        <v>63</v>
      </c>
      <c r="O3816" s="38">
        <v>0.37499999999999994</v>
      </c>
      <c r="P3816" s="82" t="s">
        <v>234</v>
      </c>
      <c r="Q3816" s="43">
        <v>44807</v>
      </c>
      <c r="R3816" s="35">
        <v>0.37499999999999994</v>
      </c>
      <c r="S3816" s="35">
        <v>0.37499999999999994</v>
      </c>
      <c r="T3816" s="10" t="str">
        <f t="shared" si="590"/>
        <v>Sem - 36</v>
      </c>
      <c r="U3816" s="10" t="str">
        <f t="shared" si="591"/>
        <v>Septembre</v>
      </c>
      <c r="V3816" s="36" t="s">
        <v>231</v>
      </c>
      <c r="W3816" s="34"/>
      <c r="X3816" s="91">
        <f t="shared" si="592"/>
        <v>0</v>
      </c>
      <c r="Y3816" s="92" t="str">
        <f>VLOOKUP('CM-CIC'!B3747,Annuaire_roster!B:F,4,0)</f>
        <v>ABDELLAOUI KHADIJA</v>
      </c>
      <c r="Z3816" s="37" t="s">
        <v>80</v>
      </c>
      <c r="AA3816" s="60" t="s">
        <v>80</v>
      </c>
      <c r="AB3816" s="35" t="s">
        <v>63</v>
      </c>
      <c r="AC3816" s="35" t="s">
        <v>63</v>
      </c>
      <c r="AD3816" s="35" t="s">
        <v>63</v>
      </c>
      <c r="AE3816" s="44" t="s">
        <v>63</v>
      </c>
      <c r="AF3816" s="61"/>
      <c r="AG3816" s="45"/>
    </row>
    <row r="3817" spans="1:33" x14ac:dyDescent="0.2">
      <c r="A3817" s="59" t="str">
        <f>+VLOOKUP(B3817,Annuaire_roster!B:G,5,0)</f>
        <v>01613</v>
      </c>
      <c r="B3817" s="78" t="s">
        <v>254</v>
      </c>
      <c r="C3817" s="65">
        <v>0.375</v>
      </c>
      <c r="D3817" s="65">
        <v>0.375</v>
      </c>
      <c r="E3817" s="66">
        <v>0.79166666666666663</v>
      </c>
      <c r="F3817" s="66">
        <v>0.79166666666666663</v>
      </c>
      <c r="G3817" s="49"/>
      <c r="H3817" s="48"/>
      <c r="I3817" s="124" t="s">
        <v>63</v>
      </c>
      <c r="J3817" s="48"/>
      <c r="K3817" s="58">
        <v>0</v>
      </c>
      <c r="L3817" s="48">
        <v>0</v>
      </c>
      <c r="M3817" s="70">
        <v>0</v>
      </c>
      <c r="N3817" s="34">
        <v>0.37499999999999994</v>
      </c>
      <c r="O3817" s="38">
        <v>0.37499999999999994</v>
      </c>
      <c r="P3817" s="82" t="s">
        <v>234</v>
      </c>
      <c r="Q3817" s="43">
        <v>44807</v>
      </c>
      <c r="R3817" s="35">
        <v>0</v>
      </c>
      <c r="S3817" s="35">
        <v>0</v>
      </c>
      <c r="T3817" s="10" t="str">
        <f t="shared" si="590"/>
        <v>Sem - 36</v>
      </c>
      <c r="U3817" s="10" t="str">
        <f t="shared" si="591"/>
        <v>Septembre</v>
      </c>
      <c r="V3817" s="36" t="s">
        <v>231</v>
      </c>
      <c r="W3817" s="34"/>
      <c r="X3817" s="91">
        <f t="shared" si="592"/>
        <v>0</v>
      </c>
      <c r="Y3817" s="92" t="str">
        <f>VLOOKUP('CM-CIC'!B3748,Annuaire_roster!B:F,4,0)</f>
        <v>ABDELLAOUI KHADIJA</v>
      </c>
      <c r="Z3817" s="37" t="s">
        <v>80</v>
      </c>
      <c r="AA3817" s="60" t="s">
        <v>80</v>
      </c>
      <c r="AB3817" s="35" t="s">
        <v>63</v>
      </c>
      <c r="AC3817" s="35" t="s">
        <v>63</v>
      </c>
      <c r="AD3817" s="35" t="s">
        <v>63</v>
      </c>
      <c r="AE3817" s="44" t="s">
        <v>63</v>
      </c>
      <c r="AF3817" s="61"/>
      <c r="AG3817" s="45"/>
    </row>
    <row r="3818" spans="1:33" x14ac:dyDescent="0.2">
      <c r="A3818" s="59" t="str">
        <f>+VLOOKUP(B3818,Annuaire_roster!B:G,5,0)</f>
        <v>01618</v>
      </c>
      <c r="B3818" s="78" t="s">
        <v>255</v>
      </c>
      <c r="C3818" s="65">
        <v>0.375</v>
      </c>
      <c r="D3818" s="65">
        <v>0.375</v>
      </c>
      <c r="E3818" s="66">
        <v>0.79166666666666663</v>
      </c>
      <c r="F3818" s="66">
        <v>0.79166666666666663</v>
      </c>
      <c r="G3818" s="49"/>
      <c r="H3818" s="48"/>
      <c r="I3818" s="124" t="s">
        <v>63</v>
      </c>
      <c r="J3818" s="48"/>
      <c r="K3818" s="58">
        <v>0</v>
      </c>
      <c r="L3818" s="48">
        <v>0</v>
      </c>
      <c r="M3818" s="70">
        <v>0</v>
      </c>
      <c r="N3818" s="34">
        <v>0.37499999999999994</v>
      </c>
      <c r="O3818" s="38">
        <v>0.37499999999999994</v>
      </c>
      <c r="P3818" s="82" t="s">
        <v>234</v>
      </c>
      <c r="Q3818" s="43">
        <v>44807</v>
      </c>
      <c r="R3818" s="35">
        <v>0</v>
      </c>
      <c r="S3818" s="35">
        <v>0</v>
      </c>
      <c r="T3818" s="10" t="str">
        <f t="shared" si="590"/>
        <v>Sem - 36</v>
      </c>
      <c r="U3818" s="10" t="str">
        <f t="shared" si="591"/>
        <v>Septembre</v>
      </c>
      <c r="V3818" s="36" t="s">
        <v>231</v>
      </c>
      <c r="W3818" s="34"/>
      <c r="X3818" s="91">
        <f t="shared" si="592"/>
        <v>0</v>
      </c>
      <c r="Y3818" s="92" t="str">
        <f>VLOOKUP('CM-CIC'!B3749,Annuaire_roster!B:F,4,0)</f>
        <v>ABDELLAOUI KHADIJA</v>
      </c>
      <c r="Z3818" s="37" t="s">
        <v>80</v>
      </c>
      <c r="AA3818" s="60" t="s">
        <v>80</v>
      </c>
      <c r="AB3818" s="35" t="s">
        <v>63</v>
      </c>
      <c r="AC3818" s="35" t="s">
        <v>63</v>
      </c>
      <c r="AD3818" s="35" t="s">
        <v>63</v>
      </c>
      <c r="AE3818" s="44" t="s">
        <v>63</v>
      </c>
      <c r="AF3818" s="61"/>
      <c r="AG3818" s="45"/>
    </row>
    <row r="3819" spans="1:33" x14ac:dyDescent="0.2">
      <c r="A3819" s="59" t="str">
        <f>+VLOOKUP(B3819,Annuaire_roster!B:G,5,0)</f>
        <v>01619</v>
      </c>
      <c r="B3819" s="78" t="s">
        <v>256</v>
      </c>
      <c r="C3819" s="65">
        <v>0.375</v>
      </c>
      <c r="D3819" s="65">
        <v>0.375</v>
      </c>
      <c r="E3819" s="66">
        <v>0.79166666666666663</v>
      </c>
      <c r="F3819" s="66">
        <v>0.79166666666666663</v>
      </c>
      <c r="G3819" s="49"/>
      <c r="H3819" s="48"/>
      <c r="I3819" s="124" t="s">
        <v>63</v>
      </c>
      <c r="J3819" s="48"/>
      <c r="K3819" s="58">
        <v>0</v>
      </c>
      <c r="L3819" s="48">
        <v>0</v>
      </c>
      <c r="M3819" s="70">
        <v>0</v>
      </c>
      <c r="N3819" s="34">
        <v>0.37499999999999994</v>
      </c>
      <c r="O3819" s="38">
        <v>0.37499999999999994</v>
      </c>
      <c r="P3819" s="82" t="s">
        <v>234</v>
      </c>
      <c r="Q3819" s="43">
        <v>44807</v>
      </c>
      <c r="R3819" s="35">
        <v>0</v>
      </c>
      <c r="S3819" s="35">
        <v>0</v>
      </c>
      <c r="T3819" s="10" t="str">
        <f t="shared" si="590"/>
        <v>Sem - 36</v>
      </c>
      <c r="U3819" s="10" t="str">
        <f t="shared" si="591"/>
        <v>Septembre</v>
      </c>
      <c r="V3819" s="36" t="s">
        <v>231</v>
      </c>
      <c r="W3819" s="34"/>
      <c r="X3819" s="91">
        <f t="shared" si="592"/>
        <v>0</v>
      </c>
      <c r="Y3819" s="92" t="str">
        <f>VLOOKUP('CM-CIC'!B3750,Annuaire_roster!B:F,4,0)</f>
        <v>ABDELLAOUI KHADIJA</v>
      </c>
      <c r="Z3819" s="37" t="s">
        <v>80</v>
      </c>
      <c r="AA3819" s="60" t="s">
        <v>80</v>
      </c>
      <c r="AB3819" s="35" t="s">
        <v>63</v>
      </c>
      <c r="AC3819" s="35" t="s">
        <v>63</v>
      </c>
      <c r="AD3819" s="35" t="s">
        <v>63</v>
      </c>
      <c r="AE3819" s="44" t="s">
        <v>63</v>
      </c>
      <c r="AF3819" s="61"/>
      <c r="AG3819" s="45"/>
    </row>
    <row r="3820" spans="1:33" x14ac:dyDescent="0.2">
      <c r="A3820" s="59" t="str">
        <f>+VLOOKUP(B3820,Annuaire_roster!B:G,5,0)</f>
        <v>01624</v>
      </c>
      <c r="B3820" s="78" t="s">
        <v>257</v>
      </c>
      <c r="C3820" s="65">
        <v>0.375</v>
      </c>
      <c r="D3820" s="65">
        <v>0.375</v>
      </c>
      <c r="E3820" s="66">
        <v>0.79166666666666663</v>
      </c>
      <c r="F3820" s="66">
        <v>0.79166666666666663</v>
      </c>
      <c r="G3820" s="49"/>
      <c r="H3820" s="48"/>
      <c r="I3820" s="124" t="s">
        <v>63</v>
      </c>
      <c r="J3820" s="48"/>
      <c r="K3820" s="58">
        <v>0</v>
      </c>
      <c r="L3820" s="48">
        <v>0</v>
      </c>
      <c r="M3820" s="70">
        <v>0</v>
      </c>
      <c r="N3820" s="34">
        <v>0.37499999999999994</v>
      </c>
      <c r="O3820" s="38">
        <v>0.37499999999999994</v>
      </c>
      <c r="P3820" s="82" t="s">
        <v>234</v>
      </c>
      <c r="Q3820" s="43">
        <v>44807</v>
      </c>
      <c r="R3820" s="35">
        <v>0</v>
      </c>
      <c r="S3820" s="35">
        <v>0</v>
      </c>
      <c r="T3820" s="10" t="str">
        <f t="shared" si="590"/>
        <v>Sem - 36</v>
      </c>
      <c r="U3820" s="10" t="str">
        <f t="shared" si="591"/>
        <v>Septembre</v>
      </c>
      <c r="V3820" s="36" t="s">
        <v>231</v>
      </c>
      <c r="W3820" s="34"/>
      <c r="X3820" s="91">
        <f t="shared" si="592"/>
        <v>0</v>
      </c>
      <c r="Y3820" s="92" t="str">
        <f>VLOOKUP('CM-CIC'!B3751,Annuaire_roster!B:F,4,0)</f>
        <v>ABDELLAOUI KHADIJA</v>
      </c>
      <c r="Z3820" s="37" t="s">
        <v>80</v>
      </c>
      <c r="AA3820" s="60" t="s">
        <v>80</v>
      </c>
      <c r="AB3820" s="35" t="s">
        <v>63</v>
      </c>
      <c r="AC3820" s="35" t="s">
        <v>63</v>
      </c>
      <c r="AD3820" s="35" t="s">
        <v>63</v>
      </c>
      <c r="AE3820" s="44" t="s">
        <v>63</v>
      </c>
      <c r="AF3820" s="61"/>
      <c r="AG3820" s="45"/>
    </row>
    <row r="3821" spans="1:33" x14ac:dyDescent="0.2">
      <c r="A3821" s="59" t="str">
        <f>+VLOOKUP(B3821,Annuaire_roster!B:G,5,0)</f>
        <v>01625</v>
      </c>
      <c r="B3821" s="78" t="s">
        <v>258</v>
      </c>
      <c r="C3821" s="65">
        <v>0.375</v>
      </c>
      <c r="D3821" s="65">
        <v>0.375</v>
      </c>
      <c r="E3821" s="66">
        <v>0.79166666666666663</v>
      </c>
      <c r="F3821" s="66">
        <v>0.79166666666666663</v>
      </c>
      <c r="G3821" s="49"/>
      <c r="H3821" s="48"/>
      <c r="I3821" s="124" t="s">
        <v>63</v>
      </c>
      <c r="J3821" s="48"/>
      <c r="K3821" s="58">
        <v>0</v>
      </c>
      <c r="L3821" s="48">
        <v>0</v>
      </c>
      <c r="M3821" s="70">
        <v>0</v>
      </c>
      <c r="N3821" s="34">
        <v>0.37499999999999994</v>
      </c>
      <c r="O3821" s="38">
        <v>0.37499999999999994</v>
      </c>
      <c r="P3821" s="82" t="s">
        <v>234</v>
      </c>
      <c r="Q3821" s="43">
        <v>44807</v>
      </c>
      <c r="R3821" s="35">
        <v>0</v>
      </c>
      <c r="S3821" s="35">
        <v>0</v>
      </c>
      <c r="T3821" s="10" t="str">
        <f t="shared" si="590"/>
        <v>Sem - 36</v>
      </c>
      <c r="U3821" s="10" t="str">
        <f t="shared" si="591"/>
        <v>Septembre</v>
      </c>
      <c r="V3821" s="36" t="s">
        <v>231</v>
      </c>
      <c r="W3821" s="34"/>
      <c r="X3821" s="91">
        <f t="shared" si="592"/>
        <v>0</v>
      </c>
      <c r="Y3821" s="92" t="str">
        <f>VLOOKUP('CM-CIC'!B3752,Annuaire_roster!B:F,4,0)</f>
        <v>IHASSANE Ikram</v>
      </c>
      <c r="Z3821" s="37" t="s">
        <v>80</v>
      </c>
      <c r="AA3821" s="60" t="s">
        <v>80</v>
      </c>
      <c r="AB3821" s="35" t="s">
        <v>63</v>
      </c>
      <c r="AC3821" s="35" t="s">
        <v>63</v>
      </c>
      <c r="AD3821" s="35" t="s">
        <v>63</v>
      </c>
      <c r="AE3821" s="44" t="s">
        <v>63</v>
      </c>
      <c r="AF3821" s="61"/>
      <c r="AG3821" s="45"/>
    </row>
    <row r="3822" spans="1:33" x14ac:dyDescent="0.2">
      <c r="A3822" s="59" t="str">
        <f>+VLOOKUP(B3822,Annuaire_roster!B:G,5,0)</f>
        <v>01626</v>
      </c>
      <c r="B3822" s="78" t="s">
        <v>259</v>
      </c>
      <c r="C3822" s="65">
        <v>0.375</v>
      </c>
      <c r="D3822" s="65">
        <v>0.375</v>
      </c>
      <c r="E3822" s="66">
        <v>0.79166666666666663</v>
      </c>
      <c r="F3822" s="66">
        <v>0.79166666666666663</v>
      </c>
      <c r="G3822" s="49"/>
      <c r="H3822" s="48"/>
      <c r="I3822" s="124" t="s">
        <v>63</v>
      </c>
      <c r="J3822" s="48"/>
      <c r="K3822" s="58">
        <v>0</v>
      </c>
      <c r="L3822" s="48">
        <v>0</v>
      </c>
      <c r="M3822" s="70">
        <v>0</v>
      </c>
      <c r="N3822" s="34">
        <v>0.37499999999999994</v>
      </c>
      <c r="O3822" s="38">
        <v>0.37499999999999994</v>
      </c>
      <c r="P3822" s="82" t="s">
        <v>234</v>
      </c>
      <c r="Q3822" s="43">
        <v>44807</v>
      </c>
      <c r="R3822" s="35">
        <v>0</v>
      </c>
      <c r="S3822" s="35">
        <v>0</v>
      </c>
      <c r="T3822" s="10" t="str">
        <f t="shared" si="590"/>
        <v>Sem - 36</v>
      </c>
      <c r="U3822" s="10" t="str">
        <f t="shared" si="591"/>
        <v>Septembre</v>
      </c>
      <c r="V3822" s="36" t="s">
        <v>231</v>
      </c>
      <c r="W3822" s="34"/>
      <c r="X3822" s="91">
        <f t="shared" si="592"/>
        <v>0</v>
      </c>
      <c r="Y3822" s="92" t="str">
        <f>VLOOKUP('CM-CIC'!B3753,Annuaire_roster!B:F,4,0)</f>
        <v>IHASSANE Ikram</v>
      </c>
      <c r="Z3822" s="37" t="s">
        <v>80</v>
      </c>
      <c r="AA3822" s="60" t="s">
        <v>80</v>
      </c>
      <c r="AB3822" s="35" t="s">
        <v>63</v>
      </c>
      <c r="AC3822" s="35" t="s">
        <v>63</v>
      </c>
      <c r="AD3822" s="35" t="s">
        <v>63</v>
      </c>
      <c r="AE3822" s="44" t="s">
        <v>63</v>
      </c>
      <c r="AF3822" s="61"/>
      <c r="AG3822" s="45"/>
    </row>
    <row r="3823" spans="1:33" x14ac:dyDescent="0.2">
      <c r="A3823" s="59" t="str">
        <f>+VLOOKUP(B3823,Annuaire_roster!B:G,5,0)</f>
        <v>01627</v>
      </c>
      <c r="B3823" s="78" t="s">
        <v>260</v>
      </c>
      <c r="C3823" s="65">
        <v>0.375</v>
      </c>
      <c r="D3823" s="65">
        <v>0.375</v>
      </c>
      <c r="E3823" s="66">
        <v>0.79166666666666663</v>
      </c>
      <c r="F3823" s="66">
        <v>0.79166666666666663</v>
      </c>
      <c r="G3823" s="49"/>
      <c r="H3823" s="48"/>
      <c r="I3823" s="124" t="s">
        <v>63</v>
      </c>
      <c r="J3823" s="48"/>
      <c r="K3823" s="58">
        <v>0</v>
      </c>
      <c r="L3823" s="48">
        <v>0</v>
      </c>
      <c r="M3823" s="70">
        <v>0</v>
      </c>
      <c r="N3823" s="34">
        <v>0.37499999999999994</v>
      </c>
      <c r="O3823" s="38">
        <v>0.37499999999999994</v>
      </c>
      <c r="P3823" s="82" t="s">
        <v>234</v>
      </c>
      <c r="Q3823" s="43">
        <v>44807</v>
      </c>
      <c r="R3823" s="35">
        <v>0</v>
      </c>
      <c r="S3823" s="35">
        <v>0</v>
      </c>
      <c r="T3823" s="10" t="str">
        <f t="shared" si="590"/>
        <v>Sem - 36</v>
      </c>
      <c r="U3823" s="10" t="str">
        <f t="shared" si="591"/>
        <v>Septembre</v>
      </c>
      <c r="V3823" s="36" t="s">
        <v>231</v>
      </c>
      <c r="W3823" s="34"/>
      <c r="X3823" s="91">
        <f t="shared" si="592"/>
        <v>0</v>
      </c>
      <c r="Y3823" s="92" t="str">
        <f>VLOOKUP('CM-CIC'!B3754,Annuaire_roster!B:F,4,0)</f>
        <v>IHASSANE Ikram</v>
      </c>
      <c r="Z3823" s="37" t="s">
        <v>80</v>
      </c>
      <c r="AA3823" s="60" t="s">
        <v>80</v>
      </c>
      <c r="AB3823" s="35" t="s">
        <v>63</v>
      </c>
      <c r="AC3823" s="35" t="s">
        <v>63</v>
      </c>
      <c r="AD3823" s="35" t="s">
        <v>63</v>
      </c>
      <c r="AE3823" s="44" t="s">
        <v>63</v>
      </c>
      <c r="AF3823" s="61"/>
      <c r="AG3823" s="45"/>
    </row>
    <row r="3824" spans="1:33" x14ac:dyDescent="0.2">
      <c r="A3824" s="59" t="str">
        <f>+VLOOKUP(B3824,Annuaire_roster!B:G,5,0)</f>
        <v>01623</v>
      </c>
      <c r="B3824" s="78" t="s">
        <v>261</v>
      </c>
      <c r="C3824" s="65"/>
      <c r="D3824" s="65">
        <v>0.375</v>
      </c>
      <c r="E3824" s="66"/>
      <c r="F3824" s="66">
        <v>0.79166666666666663</v>
      </c>
      <c r="G3824" s="49"/>
      <c r="H3824" s="48"/>
      <c r="I3824" s="124" t="s">
        <v>63</v>
      </c>
      <c r="J3824" s="48"/>
      <c r="K3824" s="58">
        <v>0</v>
      </c>
      <c r="L3824" s="48">
        <v>0</v>
      </c>
      <c r="M3824" s="70" t="s">
        <v>187</v>
      </c>
      <c r="N3824" s="34" t="s">
        <v>63</v>
      </c>
      <c r="O3824" s="38">
        <v>0.37499999999999994</v>
      </c>
      <c r="P3824" s="82" t="s">
        <v>234</v>
      </c>
      <c r="Q3824" s="43">
        <v>44807</v>
      </c>
      <c r="R3824" s="35">
        <v>0.37499999999999994</v>
      </c>
      <c r="S3824" s="35">
        <v>0.37499999999999994</v>
      </c>
      <c r="T3824" s="10" t="str">
        <f t="shared" si="590"/>
        <v>Sem - 36</v>
      </c>
      <c r="U3824" s="10" t="str">
        <f t="shared" si="591"/>
        <v>Septembre</v>
      </c>
      <c r="V3824" s="36" t="s">
        <v>231</v>
      </c>
      <c r="W3824" s="34"/>
      <c r="X3824" s="91">
        <f t="shared" si="592"/>
        <v>0</v>
      </c>
      <c r="Y3824" s="92" t="str">
        <f>VLOOKUP('CM-CIC'!B3755,Annuaire_roster!B:F,4,0)</f>
        <v>IHASSANE Ikram</v>
      </c>
      <c r="Z3824" s="37" t="s">
        <v>80</v>
      </c>
      <c r="AA3824" s="60" t="s">
        <v>80</v>
      </c>
      <c r="AB3824" s="35" t="s">
        <v>63</v>
      </c>
      <c r="AC3824" s="35" t="s">
        <v>63</v>
      </c>
      <c r="AD3824" s="35" t="s">
        <v>63</v>
      </c>
      <c r="AE3824" s="44" t="s">
        <v>63</v>
      </c>
      <c r="AF3824" s="61"/>
      <c r="AG3824" s="45"/>
    </row>
    <row r="3825" spans="1:33" x14ac:dyDescent="0.2">
      <c r="A3825" s="59" t="str">
        <f>+VLOOKUP(B3825,Annuaire_roster!B:G,5,0)</f>
        <v>01628</v>
      </c>
      <c r="B3825" s="78" t="s">
        <v>262</v>
      </c>
      <c r="C3825" s="65">
        <v>0.375</v>
      </c>
      <c r="D3825" s="65">
        <v>0.375</v>
      </c>
      <c r="E3825" s="66">
        <v>0.79166666666666663</v>
      </c>
      <c r="F3825" s="66">
        <v>0.79166666666666663</v>
      </c>
      <c r="G3825" s="49"/>
      <c r="H3825" s="48"/>
      <c r="I3825" s="124" t="s">
        <v>63</v>
      </c>
      <c r="J3825" s="48"/>
      <c r="K3825" s="58">
        <v>0</v>
      </c>
      <c r="L3825" s="48">
        <v>0</v>
      </c>
      <c r="M3825" s="70">
        <v>0</v>
      </c>
      <c r="N3825" s="34">
        <v>0.37499999999999994</v>
      </c>
      <c r="O3825" s="38">
        <v>0.37499999999999994</v>
      </c>
      <c r="P3825" s="82" t="s">
        <v>234</v>
      </c>
      <c r="Q3825" s="43">
        <v>44807</v>
      </c>
      <c r="R3825" s="35">
        <v>0</v>
      </c>
      <c r="S3825" s="35">
        <v>0</v>
      </c>
      <c r="T3825" s="10" t="str">
        <f t="shared" si="590"/>
        <v>Sem - 36</v>
      </c>
      <c r="U3825" s="10" t="str">
        <f t="shared" si="591"/>
        <v>Septembre</v>
      </c>
      <c r="V3825" s="36" t="s">
        <v>231</v>
      </c>
      <c r="W3825" s="34"/>
      <c r="X3825" s="91">
        <f t="shared" si="592"/>
        <v>0</v>
      </c>
      <c r="Y3825" s="92" t="str">
        <f>VLOOKUP('CM-CIC'!B3756,Annuaire_roster!B:F,4,0)</f>
        <v>IHASSANE Ikram</v>
      </c>
      <c r="Z3825" s="37" t="s">
        <v>80</v>
      </c>
      <c r="AA3825" s="60" t="s">
        <v>80</v>
      </c>
      <c r="AB3825" s="35" t="s">
        <v>63</v>
      </c>
      <c r="AC3825" s="35" t="s">
        <v>63</v>
      </c>
      <c r="AD3825" s="35" t="s">
        <v>63</v>
      </c>
      <c r="AE3825" s="44" t="s">
        <v>63</v>
      </c>
      <c r="AF3825" s="61"/>
      <c r="AG3825" s="45"/>
    </row>
    <row r="3826" spans="1:33" x14ac:dyDescent="0.2">
      <c r="A3826" s="59" t="str">
        <f>+VLOOKUP(B3826,Annuaire_roster!B:G,5,0)</f>
        <v>01629</v>
      </c>
      <c r="B3826" s="78" t="s">
        <v>263</v>
      </c>
      <c r="C3826" s="65">
        <v>0.375</v>
      </c>
      <c r="D3826" s="65">
        <v>0.375</v>
      </c>
      <c r="E3826" s="66">
        <v>0.79166666666666663</v>
      </c>
      <c r="F3826" s="66">
        <v>0.79166666666666663</v>
      </c>
      <c r="G3826" s="49"/>
      <c r="H3826" s="48"/>
      <c r="I3826" s="124" t="s">
        <v>63</v>
      </c>
      <c r="J3826" s="48"/>
      <c r="K3826" s="58">
        <v>0</v>
      </c>
      <c r="L3826" s="48">
        <v>0</v>
      </c>
      <c r="M3826" s="70">
        <v>0</v>
      </c>
      <c r="N3826" s="34">
        <v>0.37499999999999994</v>
      </c>
      <c r="O3826" s="38">
        <v>0.37499999999999994</v>
      </c>
      <c r="P3826" s="82" t="s">
        <v>234</v>
      </c>
      <c r="Q3826" s="43">
        <v>44807</v>
      </c>
      <c r="R3826" s="35">
        <v>0</v>
      </c>
      <c r="S3826" s="35">
        <v>0</v>
      </c>
      <c r="T3826" s="10" t="str">
        <f t="shared" si="590"/>
        <v>Sem - 36</v>
      </c>
      <c r="U3826" s="10" t="str">
        <f t="shared" si="591"/>
        <v>Septembre</v>
      </c>
      <c r="V3826" s="36" t="s">
        <v>231</v>
      </c>
      <c r="W3826" s="34"/>
      <c r="X3826" s="91">
        <f t="shared" si="592"/>
        <v>0</v>
      </c>
      <c r="Y3826" s="92" t="str">
        <f>VLOOKUP('CM-CIC'!B3757,Annuaire_roster!B:F,4,0)</f>
        <v>KINANA Widad</v>
      </c>
      <c r="Z3826" s="37" t="s">
        <v>80</v>
      </c>
      <c r="AA3826" s="60" t="s">
        <v>80</v>
      </c>
      <c r="AB3826" s="35" t="s">
        <v>63</v>
      </c>
      <c r="AC3826" s="35" t="s">
        <v>63</v>
      </c>
      <c r="AD3826" s="35" t="s">
        <v>63</v>
      </c>
      <c r="AE3826" s="44" t="s">
        <v>63</v>
      </c>
      <c r="AF3826" s="61"/>
      <c r="AG3826" s="45"/>
    </row>
    <row r="3827" spans="1:33" x14ac:dyDescent="0.2">
      <c r="A3827" s="59" t="str">
        <f>+VLOOKUP(B3827,Annuaire_roster!B:G,5,0)</f>
        <v>01630</v>
      </c>
      <c r="B3827" s="78" t="s">
        <v>264</v>
      </c>
      <c r="C3827" s="65">
        <v>0.375</v>
      </c>
      <c r="D3827" s="65">
        <v>0.375</v>
      </c>
      <c r="E3827" s="66">
        <v>0.79166666666666663</v>
      </c>
      <c r="F3827" s="66">
        <v>0.79166666666666663</v>
      </c>
      <c r="G3827" s="49"/>
      <c r="H3827" s="48"/>
      <c r="I3827" s="124" t="s">
        <v>63</v>
      </c>
      <c r="J3827" s="48"/>
      <c r="K3827" s="58">
        <v>0</v>
      </c>
      <c r="L3827" s="48">
        <v>0</v>
      </c>
      <c r="M3827" s="70">
        <v>0</v>
      </c>
      <c r="N3827" s="34">
        <v>0.37499999999999994</v>
      </c>
      <c r="O3827" s="38">
        <v>0.37499999999999994</v>
      </c>
      <c r="P3827" s="82" t="s">
        <v>234</v>
      </c>
      <c r="Q3827" s="43">
        <v>44807</v>
      </c>
      <c r="R3827" s="35">
        <v>0</v>
      </c>
      <c r="S3827" s="35">
        <v>0</v>
      </c>
      <c r="T3827" s="10" t="str">
        <f t="shared" si="590"/>
        <v>Sem - 36</v>
      </c>
      <c r="U3827" s="10" t="str">
        <f t="shared" si="591"/>
        <v>Septembre</v>
      </c>
      <c r="V3827" s="36" t="s">
        <v>231</v>
      </c>
      <c r="W3827" s="34"/>
      <c r="X3827" s="91">
        <f t="shared" si="592"/>
        <v>0</v>
      </c>
      <c r="Y3827" s="92" t="str">
        <f>VLOOKUP('CM-CIC'!B3758,Annuaire_roster!B:F,4,0)</f>
        <v>IHASSANE Ikram</v>
      </c>
      <c r="Z3827" s="37" t="s">
        <v>80</v>
      </c>
      <c r="AA3827" s="60" t="s">
        <v>80</v>
      </c>
      <c r="AB3827" s="35" t="s">
        <v>63</v>
      </c>
      <c r="AC3827" s="35" t="s">
        <v>63</v>
      </c>
      <c r="AD3827" s="35" t="s">
        <v>63</v>
      </c>
      <c r="AE3827" s="44" t="s">
        <v>63</v>
      </c>
      <c r="AF3827" s="61"/>
      <c r="AG3827" s="45"/>
    </row>
    <row r="3828" spans="1:33" x14ac:dyDescent="0.2">
      <c r="A3828" s="59" t="str">
        <f>+VLOOKUP(B3828,Annuaire_roster!B:G,5,0)</f>
        <v>01631</v>
      </c>
      <c r="B3828" s="78" t="s">
        <v>265</v>
      </c>
      <c r="C3828" s="65">
        <v>0.375</v>
      </c>
      <c r="D3828" s="65">
        <v>0.375</v>
      </c>
      <c r="E3828" s="66">
        <v>0.79166666666666663</v>
      </c>
      <c r="F3828" s="66">
        <v>0.79166666666666663</v>
      </c>
      <c r="G3828" s="49"/>
      <c r="H3828" s="48"/>
      <c r="I3828" s="124" t="s">
        <v>63</v>
      </c>
      <c r="J3828" s="48"/>
      <c r="K3828" s="58">
        <v>0</v>
      </c>
      <c r="L3828" s="48">
        <v>0</v>
      </c>
      <c r="M3828" s="70">
        <v>0</v>
      </c>
      <c r="N3828" s="34">
        <v>0.37499999999999994</v>
      </c>
      <c r="O3828" s="38">
        <v>0.37499999999999994</v>
      </c>
      <c r="P3828" s="82" t="s">
        <v>234</v>
      </c>
      <c r="Q3828" s="43">
        <v>44807</v>
      </c>
      <c r="R3828" s="35">
        <v>0</v>
      </c>
      <c r="S3828" s="35">
        <v>0</v>
      </c>
      <c r="T3828" s="10" t="str">
        <f t="shared" si="590"/>
        <v>Sem - 36</v>
      </c>
      <c r="U3828" s="10" t="str">
        <f t="shared" si="591"/>
        <v>Septembre</v>
      </c>
      <c r="V3828" s="36" t="s">
        <v>231</v>
      </c>
      <c r="W3828" s="34"/>
      <c r="X3828" s="91">
        <f t="shared" si="592"/>
        <v>0</v>
      </c>
      <c r="Y3828" s="92" t="str">
        <f>VLOOKUP('CM-CIC'!B3759,Annuaire_roster!B:F,4,0)</f>
        <v>KINANA Widad</v>
      </c>
      <c r="Z3828" s="37" t="s">
        <v>80</v>
      </c>
      <c r="AA3828" s="60" t="s">
        <v>80</v>
      </c>
      <c r="AB3828" s="35" t="s">
        <v>63</v>
      </c>
      <c r="AC3828" s="35" t="s">
        <v>63</v>
      </c>
      <c r="AD3828" s="35" t="s">
        <v>63</v>
      </c>
      <c r="AE3828" s="44" t="s">
        <v>63</v>
      </c>
      <c r="AF3828" s="61"/>
      <c r="AG3828" s="45"/>
    </row>
    <row r="3829" spans="1:33" x14ac:dyDescent="0.2">
      <c r="A3829" s="59" t="str">
        <f>+VLOOKUP(B3829,Annuaire_roster!B:G,5,0)</f>
        <v>01632</v>
      </c>
      <c r="B3829" s="78" t="s">
        <v>266</v>
      </c>
      <c r="C3829" s="65">
        <v>0.375</v>
      </c>
      <c r="D3829" s="65">
        <v>0.375</v>
      </c>
      <c r="E3829" s="66">
        <v>0.79166666666666663</v>
      </c>
      <c r="F3829" s="66">
        <v>0.79166666666666663</v>
      </c>
      <c r="G3829" s="49"/>
      <c r="H3829" s="48"/>
      <c r="I3829" s="124" t="s">
        <v>63</v>
      </c>
      <c r="J3829" s="48"/>
      <c r="K3829" s="58">
        <v>0</v>
      </c>
      <c r="L3829" s="48">
        <v>0</v>
      </c>
      <c r="M3829" s="70">
        <v>0</v>
      </c>
      <c r="N3829" s="34">
        <v>0.37499999999999994</v>
      </c>
      <c r="O3829" s="38">
        <v>0.37499999999999994</v>
      </c>
      <c r="P3829" s="82" t="s">
        <v>234</v>
      </c>
      <c r="Q3829" s="43">
        <v>44807</v>
      </c>
      <c r="R3829" s="35">
        <v>0</v>
      </c>
      <c r="S3829" s="35">
        <v>0</v>
      </c>
      <c r="T3829" s="10" t="str">
        <f t="shared" si="590"/>
        <v>Sem - 36</v>
      </c>
      <c r="U3829" s="10" t="str">
        <f t="shared" si="591"/>
        <v>Septembre</v>
      </c>
      <c r="V3829" s="36" t="s">
        <v>231</v>
      </c>
      <c r="W3829" s="34"/>
      <c r="X3829" s="91">
        <f t="shared" si="592"/>
        <v>0</v>
      </c>
      <c r="Y3829" s="92" t="str">
        <f>VLOOKUP('CM-CIC'!B3760,Annuaire_roster!B:F,4,0)</f>
        <v>KINANA Widad</v>
      </c>
      <c r="Z3829" s="37" t="s">
        <v>80</v>
      </c>
      <c r="AA3829" s="60" t="s">
        <v>80</v>
      </c>
      <c r="AB3829" s="35" t="s">
        <v>63</v>
      </c>
      <c r="AC3829" s="35" t="s">
        <v>63</v>
      </c>
      <c r="AD3829" s="35" t="s">
        <v>63</v>
      </c>
      <c r="AE3829" s="44" t="s">
        <v>63</v>
      </c>
      <c r="AF3829" s="61"/>
      <c r="AG3829" s="45"/>
    </row>
    <row r="3830" spans="1:33" x14ac:dyDescent="0.2">
      <c r="A3830" s="59" t="str">
        <f>+VLOOKUP(B3830,Annuaire_roster!B:G,5,0)</f>
        <v>01633</v>
      </c>
      <c r="B3830" s="78" t="s">
        <v>267</v>
      </c>
      <c r="C3830" s="65">
        <v>0.375</v>
      </c>
      <c r="D3830" s="65">
        <v>0.375</v>
      </c>
      <c r="E3830" s="66">
        <v>0.79166666666666663</v>
      </c>
      <c r="F3830" s="66">
        <v>0.79166666666666663</v>
      </c>
      <c r="G3830" s="49"/>
      <c r="H3830" s="48"/>
      <c r="I3830" s="124" t="s">
        <v>63</v>
      </c>
      <c r="J3830" s="48"/>
      <c r="K3830" s="58">
        <v>0</v>
      </c>
      <c r="L3830" s="48">
        <v>0</v>
      </c>
      <c r="M3830" s="70">
        <v>0</v>
      </c>
      <c r="N3830" s="34">
        <v>0.37499999999999994</v>
      </c>
      <c r="O3830" s="38">
        <v>0.37499999999999994</v>
      </c>
      <c r="P3830" s="82" t="s">
        <v>234</v>
      </c>
      <c r="Q3830" s="43">
        <v>44807</v>
      </c>
      <c r="R3830" s="35">
        <v>0</v>
      </c>
      <c r="S3830" s="35">
        <v>0</v>
      </c>
      <c r="T3830" s="10" t="str">
        <f t="shared" si="590"/>
        <v>Sem - 36</v>
      </c>
      <c r="U3830" s="10" t="str">
        <f t="shared" si="591"/>
        <v>Septembre</v>
      </c>
      <c r="V3830" s="36" t="s">
        <v>231</v>
      </c>
      <c r="W3830" s="34"/>
      <c r="X3830" s="91">
        <f t="shared" si="592"/>
        <v>0</v>
      </c>
      <c r="Y3830" s="92" t="str">
        <f>VLOOKUP('CM-CIC'!B3761,Annuaire_roster!B:F,4,0)</f>
        <v>IHASSANE Ikram</v>
      </c>
      <c r="Z3830" s="37" t="s">
        <v>80</v>
      </c>
      <c r="AA3830" s="60" t="s">
        <v>80</v>
      </c>
      <c r="AB3830" s="35" t="s">
        <v>63</v>
      </c>
      <c r="AC3830" s="35" t="s">
        <v>63</v>
      </c>
      <c r="AD3830" s="35" t="s">
        <v>63</v>
      </c>
      <c r="AE3830" s="44" t="s">
        <v>63</v>
      </c>
      <c r="AF3830" s="61"/>
      <c r="AG3830" s="45"/>
    </row>
    <row r="3831" spans="1:33" x14ac:dyDescent="0.2">
      <c r="A3831" s="59" t="str">
        <f>+VLOOKUP(B3831,Annuaire_roster!B:G,5,0)</f>
        <v>01634</v>
      </c>
      <c r="B3831" s="78" t="s">
        <v>268</v>
      </c>
      <c r="C3831" s="65">
        <v>0.375</v>
      </c>
      <c r="D3831" s="65">
        <v>0.375</v>
      </c>
      <c r="E3831" s="66">
        <v>0.79166666666666663</v>
      </c>
      <c r="F3831" s="66">
        <v>0.79166666666666663</v>
      </c>
      <c r="G3831" s="49"/>
      <c r="H3831" s="48"/>
      <c r="I3831" s="124" t="s">
        <v>63</v>
      </c>
      <c r="J3831" s="48"/>
      <c r="K3831" s="58">
        <v>0</v>
      </c>
      <c r="L3831" s="48">
        <v>0</v>
      </c>
      <c r="M3831" s="70">
        <v>0</v>
      </c>
      <c r="N3831" s="34">
        <v>0.37499999999999994</v>
      </c>
      <c r="O3831" s="38">
        <v>0.37499999999999994</v>
      </c>
      <c r="P3831" s="82" t="s">
        <v>234</v>
      </c>
      <c r="Q3831" s="43">
        <v>44807</v>
      </c>
      <c r="R3831" s="35">
        <v>0</v>
      </c>
      <c r="S3831" s="35">
        <v>0</v>
      </c>
      <c r="T3831" s="10" t="str">
        <f t="shared" si="590"/>
        <v>Sem - 36</v>
      </c>
      <c r="U3831" s="10" t="str">
        <f t="shared" si="591"/>
        <v>Septembre</v>
      </c>
      <c r="V3831" s="36" t="s">
        <v>231</v>
      </c>
      <c r="W3831" s="34"/>
      <c r="X3831" s="91">
        <f t="shared" si="592"/>
        <v>0</v>
      </c>
      <c r="Y3831" s="92" t="str">
        <f>VLOOKUP('CM-CIC'!B3762,Annuaire_roster!B:F,4,0)</f>
        <v>IHASSANE Ikram</v>
      </c>
      <c r="Z3831" s="37" t="s">
        <v>80</v>
      </c>
      <c r="AA3831" s="60" t="s">
        <v>80</v>
      </c>
      <c r="AB3831" s="35" t="s">
        <v>63</v>
      </c>
      <c r="AC3831" s="35" t="s">
        <v>63</v>
      </c>
      <c r="AD3831" s="35" t="s">
        <v>63</v>
      </c>
      <c r="AE3831" s="44" t="s">
        <v>63</v>
      </c>
      <c r="AF3831" s="61"/>
      <c r="AG3831" s="45"/>
    </row>
    <row r="3832" spans="1:33" x14ac:dyDescent="0.2">
      <c r="A3832" s="59" t="str">
        <f>+VLOOKUP(B3832,Annuaire_roster!B:G,5,0)</f>
        <v>01635</v>
      </c>
      <c r="B3832" s="78" t="s">
        <v>269</v>
      </c>
      <c r="C3832" s="65">
        <v>0.375</v>
      </c>
      <c r="D3832" s="65">
        <v>0.375</v>
      </c>
      <c r="E3832" s="66">
        <v>0.79166666666666663</v>
      </c>
      <c r="F3832" s="66">
        <v>0.79166666666666663</v>
      </c>
      <c r="G3832" s="49"/>
      <c r="H3832" s="48"/>
      <c r="I3832" s="124" t="s">
        <v>63</v>
      </c>
      <c r="J3832" s="48"/>
      <c r="K3832" s="58">
        <v>0</v>
      </c>
      <c r="L3832" s="48">
        <v>0</v>
      </c>
      <c r="M3832" s="70">
        <v>0</v>
      </c>
      <c r="N3832" s="34">
        <v>0.37499999999999994</v>
      </c>
      <c r="O3832" s="38">
        <v>0.37499999999999994</v>
      </c>
      <c r="P3832" s="82" t="s">
        <v>234</v>
      </c>
      <c r="Q3832" s="43">
        <v>44807</v>
      </c>
      <c r="R3832" s="35">
        <v>0</v>
      </c>
      <c r="S3832" s="35">
        <v>0</v>
      </c>
      <c r="T3832" s="10" t="str">
        <f t="shared" si="590"/>
        <v>Sem - 36</v>
      </c>
      <c r="U3832" s="10" t="str">
        <f t="shared" si="591"/>
        <v>Septembre</v>
      </c>
      <c r="V3832" s="36" t="s">
        <v>231</v>
      </c>
      <c r="W3832" s="34"/>
      <c r="X3832" s="91">
        <f t="shared" si="592"/>
        <v>0</v>
      </c>
      <c r="Y3832" s="92" t="str">
        <f>VLOOKUP('CM-CIC'!B3763,Annuaire_roster!B:F,4,0)</f>
        <v>IHASSANE Ikram</v>
      </c>
      <c r="Z3832" s="37" t="s">
        <v>80</v>
      </c>
      <c r="AA3832" s="60" t="s">
        <v>80</v>
      </c>
      <c r="AB3832" s="35" t="s">
        <v>63</v>
      </c>
      <c r="AC3832" s="35" t="s">
        <v>63</v>
      </c>
      <c r="AD3832" s="35" t="s">
        <v>63</v>
      </c>
      <c r="AE3832" s="44" t="s">
        <v>63</v>
      </c>
      <c r="AF3832" s="61"/>
      <c r="AG3832" s="45"/>
    </row>
    <row r="3833" spans="1:33" x14ac:dyDescent="0.2">
      <c r="A3833" s="59" t="str">
        <f>+VLOOKUP(B3833,Annuaire_roster!B:G,5,0)</f>
        <v>01636</v>
      </c>
      <c r="B3833" s="78" t="s">
        <v>270</v>
      </c>
      <c r="C3833" s="65">
        <v>0.375</v>
      </c>
      <c r="D3833" s="65">
        <v>0.375</v>
      </c>
      <c r="E3833" s="66">
        <v>0.79166666666666663</v>
      </c>
      <c r="F3833" s="66">
        <v>0.79166666666666663</v>
      </c>
      <c r="G3833" s="49"/>
      <c r="H3833" s="48"/>
      <c r="I3833" s="124" t="s">
        <v>63</v>
      </c>
      <c r="J3833" s="48"/>
      <c r="K3833" s="58">
        <v>0</v>
      </c>
      <c r="L3833" s="48">
        <v>0</v>
      </c>
      <c r="M3833" s="70">
        <v>0</v>
      </c>
      <c r="N3833" s="34">
        <v>0.37499999999999994</v>
      </c>
      <c r="O3833" s="38">
        <v>0.37499999999999994</v>
      </c>
      <c r="P3833" s="82" t="s">
        <v>234</v>
      </c>
      <c r="Q3833" s="43">
        <v>44807</v>
      </c>
      <c r="R3833" s="35">
        <v>0</v>
      </c>
      <c r="S3833" s="35">
        <v>0</v>
      </c>
      <c r="T3833" s="10" t="str">
        <f t="shared" si="590"/>
        <v>Sem - 36</v>
      </c>
      <c r="U3833" s="10" t="str">
        <f t="shared" si="591"/>
        <v>Septembre</v>
      </c>
      <c r="V3833" s="36" t="s">
        <v>231</v>
      </c>
      <c r="W3833" s="34"/>
      <c r="X3833" s="91">
        <f t="shared" si="592"/>
        <v>0</v>
      </c>
      <c r="Y3833" s="92" t="str">
        <f>VLOOKUP('CM-CIC'!B3764,Annuaire_roster!B:F,4,0)</f>
        <v>IHASSANE Ikram</v>
      </c>
      <c r="Z3833" s="37" t="s">
        <v>80</v>
      </c>
      <c r="AA3833" s="60" t="s">
        <v>80</v>
      </c>
      <c r="AB3833" s="35" t="s">
        <v>63</v>
      </c>
      <c r="AC3833" s="35" t="s">
        <v>63</v>
      </c>
      <c r="AD3833" s="35" t="s">
        <v>63</v>
      </c>
      <c r="AE3833" s="44" t="s">
        <v>63</v>
      </c>
      <c r="AF3833" s="61"/>
      <c r="AG3833" s="45"/>
    </row>
    <row r="3834" spans="1:33" x14ac:dyDescent="0.2">
      <c r="A3834" s="59" t="str">
        <f>+VLOOKUP(B3834,Annuaire_roster!B:G,5,0)</f>
        <v>01637</v>
      </c>
      <c r="B3834" s="78" t="s">
        <v>271</v>
      </c>
      <c r="C3834" s="65">
        <v>0.375</v>
      </c>
      <c r="D3834" s="65">
        <v>0.375</v>
      </c>
      <c r="E3834" s="66">
        <v>0.79166666666666663</v>
      </c>
      <c r="F3834" s="66">
        <v>0.79166666666666663</v>
      </c>
      <c r="G3834" s="49"/>
      <c r="H3834" s="48"/>
      <c r="I3834" s="124" t="s">
        <v>63</v>
      </c>
      <c r="J3834" s="48"/>
      <c r="K3834" s="58">
        <v>0</v>
      </c>
      <c r="L3834" s="48">
        <v>0</v>
      </c>
      <c r="M3834" s="70">
        <v>0</v>
      </c>
      <c r="N3834" s="34">
        <v>0.37499999999999994</v>
      </c>
      <c r="O3834" s="38">
        <v>0.37499999999999994</v>
      </c>
      <c r="P3834" s="82" t="s">
        <v>234</v>
      </c>
      <c r="Q3834" s="43">
        <v>44807</v>
      </c>
      <c r="R3834" s="35">
        <v>0</v>
      </c>
      <c r="S3834" s="35">
        <v>0</v>
      </c>
      <c r="T3834" s="10" t="str">
        <f t="shared" si="590"/>
        <v>Sem - 36</v>
      </c>
      <c r="U3834" s="10" t="str">
        <f t="shared" si="591"/>
        <v>Septembre</v>
      </c>
      <c r="V3834" s="36" t="s">
        <v>231</v>
      </c>
      <c r="W3834" s="34"/>
      <c r="X3834" s="91">
        <f t="shared" si="592"/>
        <v>0</v>
      </c>
      <c r="Y3834" s="92" t="str">
        <f>VLOOKUP('CM-CIC'!B3765,Annuaire_roster!B:F,4,0)</f>
        <v>IHASSANE Ikram</v>
      </c>
      <c r="Z3834" s="37" t="s">
        <v>80</v>
      </c>
      <c r="AA3834" s="60" t="s">
        <v>80</v>
      </c>
      <c r="AB3834" s="35" t="s">
        <v>63</v>
      </c>
      <c r="AC3834" s="35" t="s">
        <v>63</v>
      </c>
      <c r="AD3834" s="35" t="s">
        <v>63</v>
      </c>
      <c r="AE3834" s="44" t="s">
        <v>63</v>
      </c>
      <c r="AF3834" s="61"/>
      <c r="AG3834" s="45"/>
    </row>
    <row r="3835" spans="1:33" x14ac:dyDescent="0.2">
      <c r="A3835" s="59" t="str">
        <f>+VLOOKUP(B3835,Annuaire_roster!B:G,5,0)</f>
        <v>01638</v>
      </c>
      <c r="B3835" s="78" t="s">
        <v>272</v>
      </c>
      <c r="C3835" s="65">
        <v>0.375</v>
      </c>
      <c r="D3835" s="65">
        <v>0.375</v>
      </c>
      <c r="E3835" s="66">
        <v>0.79166666666666663</v>
      </c>
      <c r="F3835" s="66">
        <v>0.79166666666666663</v>
      </c>
      <c r="G3835" s="49"/>
      <c r="H3835" s="48"/>
      <c r="I3835" s="124" t="s">
        <v>63</v>
      </c>
      <c r="J3835" s="48"/>
      <c r="K3835" s="58">
        <v>0</v>
      </c>
      <c r="L3835" s="48">
        <v>0</v>
      </c>
      <c r="M3835" s="70">
        <v>0</v>
      </c>
      <c r="N3835" s="34">
        <v>0.37499999999999994</v>
      </c>
      <c r="O3835" s="38">
        <v>0.37499999999999994</v>
      </c>
      <c r="P3835" s="82" t="s">
        <v>234</v>
      </c>
      <c r="Q3835" s="43">
        <v>44807</v>
      </c>
      <c r="R3835" s="35">
        <v>0</v>
      </c>
      <c r="S3835" s="35">
        <v>0</v>
      </c>
      <c r="T3835" s="10" t="str">
        <f t="shared" si="590"/>
        <v>Sem - 36</v>
      </c>
      <c r="U3835" s="10" t="str">
        <f t="shared" si="591"/>
        <v>Septembre</v>
      </c>
      <c r="V3835" s="36" t="s">
        <v>231</v>
      </c>
      <c r="W3835" s="34"/>
      <c r="X3835" s="91">
        <f t="shared" si="592"/>
        <v>0</v>
      </c>
      <c r="Y3835" s="92" t="str">
        <f>VLOOKUP('CM-CIC'!B3766,Annuaire_roster!B:F,4,0)</f>
        <v>IHASSANE Ikram</v>
      </c>
      <c r="Z3835" s="37" t="s">
        <v>80</v>
      </c>
      <c r="AA3835" s="60" t="s">
        <v>80</v>
      </c>
      <c r="AB3835" s="35" t="s">
        <v>63</v>
      </c>
      <c r="AC3835" s="35" t="s">
        <v>63</v>
      </c>
      <c r="AD3835" s="35" t="s">
        <v>63</v>
      </c>
      <c r="AE3835" s="44" t="s">
        <v>63</v>
      </c>
      <c r="AF3835" s="61"/>
      <c r="AG3835" s="45"/>
    </row>
    <row r="3836" spans="1:33" x14ac:dyDescent="0.2">
      <c r="A3836" s="59" t="str">
        <f>+VLOOKUP(B3836,Annuaire_roster!B:G,5,0)</f>
        <v>01639</v>
      </c>
      <c r="B3836" s="78" t="s">
        <v>273</v>
      </c>
      <c r="C3836" s="65">
        <v>0.375</v>
      </c>
      <c r="D3836" s="65">
        <v>0.375</v>
      </c>
      <c r="E3836" s="66">
        <v>0.79166666666666663</v>
      </c>
      <c r="F3836" s="66">
        <v>0.79166666666666663</v>
      </c>
      <c r="G3836" s="49"/>
      <c r="H3836" s="48"/>
      <c r="I3836" s="124" t="s">
        <v>63</v>
      </c>
      <c r="J3836" s="48"/>
      <c r="K3836" s="58">
        <v>0</v>
      </c>
      <c r="L3836" s="48">
        <v>0</v>
      </c>
      <c r="M3836" s="70">
        <v>0</v>
      </c>
      <c r="N3836" s="34">
        <v>0.37499999999999994</v>
      </c>
      <c r="O3836" s="38">
        <v>0.37499999999999994</v>
      </c>
      <c r="P3836" s="82" t="s">
        <v>234</v>
      </c>
      <c r="Q3836" s="43">
        <v>44807</v>
      </c>
      <c r="R3836" s="35">
        <v>0</v>
      </c>
      <c r="S3836" s="35">
        <v>0</v>
      </c>
      <c r="T3836" s="10" t="str">
        <f t="shared" si="590"/>
        <v>Sem - 36</v>
      </c>
      <c r="U3836" s="10" t="str">
        <f t="shared" si="591"/>
        <v>Septembre</v>
      </c>
      <c r="V3836" s="36" t="s">
        <v>231</v>
      </c>
      <c r="W3836" s="34"/>
      <c r="X3836" s="91">
        <f t="shared" si="592"/>
        <v>0</v>
      </c>
      <c r="Y3836" s="92" t="str">
        <f>VLOOKUP('CM-CIC'!B3767,Annuaire_roster!B:F,4,0)</f>
        <v>IHASSANE Ikram</v>
      </c>
      <c r="Z3836" s="37" t="s">
        <v>80</v>
      </c>
      <c r="AA3836" s="60" t="s">
        <v>80</v>
      </c>
      <c r="AB3836" s="35" t="s">
        <v>63</v>
      </c>
      <c r="AC3836" s="35" t="s">
        <v>63</v>
      </c>
      <c r="AD3836" s="35" t="s">
        <v>63</v>
      </c>
      <c r="AE3836" s="44" t="s">
        <v>63</v>
      </c>
      <c r="AF3836" s="61"/>
      <c r="AG3836" s="45"/>
    </row>
    <row r="3837" spans="1:33" x14ac:dyDescent="0.2">
      <c r="A3837" s="59" t="str">
        <f>+VLOOKUP(B3837,Annuaire_roster!B:G,5,0)</f>
        <v>01640</v>
      </c>
      <c r="B3837" s="78" t="s">
        <v>274</v>
      </c>
      <c r="C3837" s="65"/>
      <c r="D3837" s="65">
        <v>0.375</v>
      </c>
      <c r="E3837" s="66"/>
      <c r="F3837" s="66">
        <v>0.79166666666666663</v>
      </c>
      <c r="G3837" s="49"/>
      <c r="H3837" s="48"/>
      <c r="I3837" s="124" t="s">
        <v>63</v>
      </c>
      <c r="J3837" s="48"/>
      <c r="K3837" s="58">
        <v>0</v>
      </c>
      <c r="L3837" s="48">
        <v>0</v>
      </c>
      <c r="M3837" s="70" t="s">
        <v>187</v>
      </c>
      <c r="N3837" s="34" t="s">
        <v>63</v>
      </c>
      <c r="O3837" s="38">
        <v>0.37499999999999994</v>
      </c>
      <c r="P3837" s="82" t="s">
        <v>234</v>
      </c>
      <c r="Q3837" s="43">
        <v>44807</v>
      </c>
      <c r="R3837" s="35">
        <v>0.37499999999999994</v>
      </c>
      <c r="S3837" s="35">
        <v>0.37499999999999994</v>
      </c>
      <c r="T3837" s="10" t="str">
        <f t="shared" si="590"/>
        <v>Sem - 36</v>
      </c>
      <c r="U3837" s="10" t="str">
        <f t="shared" si="591"/>
        <v>Septembre</v>
      </c>
      <c r="V3837" s="36" t="s">
        <v>231</v>
      </c>
      <c r="W3837" s="34"/>
      <c r="X3837" s="91">
        <f t="shared" si="592"/>
        <v>0</v>
      </c>
      <c r="Y3837" s="92" t="str">
        <f>VLOOKUP('CM-CIC'!B3768,Annuaire_roster!B:F,4,0)</f>
        <v>IHASSANE Ikram</v>
      </c>
      <c r="Z3837" s="37" t="s">
        <v>80</v>
      </c>
      <c r="AA3837" s="60" t="s">
        <v>80</v>
      </c>
      <c r="AB3837" s="35" t="s">
        <v>63</v>
      </c>
      <c r="AC3837" s="35" t="s">
        <v>63</v>
      </c>
      <c r="AD3837" s="35" t="s">
        <v>63</v>
      </c>
      <c r="AE3837" s="44" t="s">
        <v>63</v>
      </c>
      <c r="AF3837" s="61"/>
      <c r="AG3837" s="45"/>
    </row>
    <row r="3838" spans="1:33" x14ac:dyDescent="0.2">
      <c r="A3838" s="59" t="str">
        <f>+VLOOKUP(B3838,Annuaire_roster!B:G,5,0)</f>
        <v>01567</v>
      </c>
      <c r="B3838" s="78" t="s">
        <v>275</v>
      </c>
      <c r="C3838" s="65">
        <v>0.375</v>
      </c>
      <c r="D3838" s="65">
        <v>0.375</v>
      </c>
      <c r="E3838" s="66">
        <v>0.79166666666666663</v>
      </c>
      <c r="F3838" s="66">
        <v>0.79166666666666663</v>
      </c>
      <c r="G3838" s="49"/>
      <c r="H3838" s="48"/>
      <c r="I3838" s="124" t="s">
        <v>63</v>
      </c>
      <c r="J3838" s="48"/>
      <c r="K3838" s="58">
        <v>0</v>
      </c>
      <c r="L3838" s="48">
        <v>0</v>
      </c>
      <c r="M3838" s="70">
        <v>0</v>
      </c>
      <c r="N3838" s="34">
        <v>0.37499999999999994</v>
      </c>
      <c r="O3838" s="38">
        <v>0.37499999999999994</v>
      </c>
      <c r="P3838" s="82" t="s">
        <v>234</v>
      </c>
      <c r="Q3838" s="43">
        <v>44807</v>
      </c>
      <c r="R3838" s="35">
        <v>0</v>
      </c>
      <c r="S3838" s="35">
        <v>0</v>
      </c>
      <c r="T3838" s="10" t="str">
        <f t="shared" si="590"/>
        <v>Sem - 36</v>
      </c>
      <c r="U3838" s="10" t="str">
        <f t="shared" si="591"/>
        <v>Septembre</v>
      </c>
      <c r="V3838" s="36" t="s">
        <v>231</v>
      </c>
      <c r="W3838" s="34"/>
      <c r="X3838" s="91">
        <f t="shared" si="592"/>
        <v>0</v>
      </c>
      <c r="Y3838" s="92" t="str">
        <f>VLOOKUP('CM-CIC'!B3769,Annuaire_roster!B:F,4,0)</f>
        <v>IHASSANE Ikram</v>
      </c>
      <c r="Z3838" s="37" t="s">
        <v>80</v>
      </c>
      <c r="AA3838" s="60" t="s">
        <v>80</v>
      </c>
      <c r="AB3838" s="35" t="s">
        <v>63</v>
      </c>
      <c r="AC3838" s="35" t="s">
        <v>63</v>
      </c>
      <c r="AD3838" s="35" t="s">
        <v>63</v>
      </c>
      <c r="AE3838" s="44" t="s">
        <v>63</v>
      </c>
      <c r="AF3838" s="61"/>
      <c r="AG3838" s="45"/>
    </row>
    <row r="3839" spans="1:33" x14ac:dyDescent="0.2">
      <c r="A3839" s="59" t="str">
        <f>+VLOOKUP(B3839,Annuaire_roster!B:G,5,0)</f>
        <v>01642</v>
      </c>
      <c r="B3839" s="78" t="s">
        <v>276</v>
      </c>
      <c r="C3839" s="65">
        <v>0.375</v>
      </c>
      <c r="D3839" s="65">
        <v>0.375</v>
      </c>
      <c r="E3839" s="66">
        <v>0.79166666666666663</v>
      </c>
      <c r="F3839" s="66">
        <v>0.79166666666666663</v>
      </c>
      <c r="G3839" s="49"/>
      <c r="H3839" s="48"/>
      <c r="I3839" s="124" t="s">
        <v>63</v>
      </c>
      <c r="J3839" s="48"/>
      <c r="K3839" s="58">
        <v>0</v>
      </c>
      <c r="L3839" s="48">
        <v>0</v>
      </c>
      <c r="M3839" s="70">
        <v>0</v>
      </c>
      <c r="N3839" s="34">
        <v>0.37499999999999994</v>
      </c>
      <c r="O3839" s="38">
        <v>0.37499999999999994</v>
      </c>
      <c r="P3839" s="82" t="s">
        <v>234</v>
      </c>
      <c r="Q3839" s="43">
        <v>44807</v>
      </c>
      <c r="R3839" s="35">
        <v>0</v>
      </c>
      <c r="S3839" s="35">
        <v>0</v>
      </c>
      <c r="T3839" s="10" t="str">
        <f t="shared" si="590"/>
        <v>Sem - 36</v>
      </c>
      <c r="U3839" s="10" t="str">
        <f t="shared" si="591"/>
        <v>Septembre</v>
      </c>
      <c r="V3839" s="36" t="s">
        <v>231</v>
      </c>
      <c r="W3839" s="34"/>
      <c r="X3839" s="91">
        <f t="shared" si="592"/>
        <v>0</v>
      </c>
      <c r="Y3839" s="92" t="str">
        <f>VLOOKUP('CM-CIC'!B3770,Annuaire_roster!B:F,4,0)</f>
        <v>IHASSANE Ikram</v>
      </c>
      <c r="Z3839" s="37" t="s">
        <v>80</v>
      </c>
      <c r="AA3839" s="60" t="s">
        <v>80</v>
      </c>
      <c r="AB3839" s="35" t="s">
        <v>63</v>
      </c>
      <c r="AC3839" s="35" t="s">
        <v>63</v>
      </c>
      <c r="AD3839" s="35" t="s">
        <v>63</v>
      </c>
      <c r="AE3839" s="44" t="s">
        <v>63</v>
      </c>
      <c r="AF3839" s="61"/>
      <c r="AG3839" s="45"/>
    </row>
    <row r="3840" spans="1:33" x14ac:dyDescent="0.2">
      <c r="A3840" s="59" t="str">
        <f>+VLOOKUP(B3840,Annuaire_roster!B:G,5,0)</f>
        <v>01657</v>
      </c>
      <c r="B3840" s="78" t="s">
        <v>277</v>
      </c>
      <c r="C3840" s="65">
        <v>0.375</v>
      </c>
      <c r="D3840" s="65">
        <v>0.375</v>
      </c>
      <c r="E3840" s="66">
        <v>0.79166666666666663</v>
      </c>
      <c r="F3840" s="66">
        <v>0.79166666666666663</v>
      </c>
      <c r="G3840" s="49"/>
      <c r="H3840" s="48"/>
      <c r="I3840" s="124" t="s">
        <v>63</v>
      </c>
      <c r="J3840" s="48"/>
      <c r="K3840" s="58">
        <v>0</v>
      </c>
      <c r="L3840" s="48">
        <v>0</v>
      </c>
      <c r="M3840" s="70">
        <v>0</v>
      </c>
      <c r="N3840" s="34">
        <v>0.37499999999999994</v>
      </c>
      <c r="O3840" s="38">
        <v>0.37499999999999994</v>
      </c>
      <c r="P3840" s="82" t="s">
        <v>234</v>
      </c>
      <c r="Q3840" s="43">
        <v>44807</v>
      </c>
      <c r="R3840" s="35">
        <v>0</v>
      </c>
      <c r="S3840" s="35">
        <v>0</v>
      </c>
      <c r="T3840" s="10" t="str">
        <f t="shared" si="590"/>
        <v>Sem - 36</v>
      </c>
      <c r="U3840" s="10" t="str">
        <f t="shared" si="591"/>
        <v>Septembre</v>
      </c>
      <c r="V3840" s="36" t="s">
        <v>231</v>
      </c>
      <c r="W3840" s="34"/>
      <c r="X3840" s="91">
        <f t="shared" si="592"/>
        <v>0</v>
      </c>
      <c r="Y3840" s="92" t="str">
        <f>VLOOKUP('CM-CIC'!B3771,Annuaire_roster!B:F,4,0)</f>
        <v>IHASSANE Ikram</v>
      </c>
      <c r="Z3840" s="37" t="s">
        <v>80</v>
      </c>
      <c r="AA3840" s="60" t="s">
        <v>80</v>
      </c>
      <c r="AB3840" s="35" t="s">
        <v>63</v>
      </c>
      <c r="AC3840" s="35" t="s">
        <v>63</v>
      </c>
      <c r="AD3840" s="35" t="s">
        <v>63</v>
      </c>
      <c r="AE3840" s="44" t="s">
        <v>63</v>
      </c>
      <c r="AF3840" s="61"/>
      <c r="AG3840" s="45"/>
    </row>
    <row r="3841" spans="1:33" x14ac:dyDescent="0.2">
      <c r="A3841" s="59" t="str">
        <f>+VLOOKUP(B3841,Annuaire_roster!B:G,5,0)</f>
        <v>01658</v>
      </c>
      <c r="B3841" s="78" t="s">
        <v>165</v>
      </c>
      <c r="C3841" s="65">
        <v>0.375</v>
      </c>
      <c r="D3841" s="65">
        <v>0.375</v>
      </c>
      <c r="E3841" s="66">
        <v>0.79166666666666663</v>
      </c>
      <c r="F3841" s="66">
        <v>0.79166666666666663</v>
      </c>
      <c r="G3841" s="49"/>
      <c r="H3841" s="48"/>
      <c r="I3841" s="124" t="s">
        <v>63</v>
      </c>
      <c r="J3841" s="48"/>
      <c r="K3841" s="58">
        <v>0</v>
      </c>
      <c r="L3841" s="48">
        <v>0</v>
      </c>
      <c r="M3841" s="70">
        <v>0</v>
      </c>
      <c r="N3841" s="34">
        <v>0.37499999999999994</v>
      </c>
      <c r="O3841" s="38">
        <v>0.37499999999999994</v>
      </c>
      <c r="P3841" s="82" t="s">
        <v>234</v>
      </c>
      <c r="Q3841" s="43">
        <v>44807</v>
      </c>
      <c r="R3841" s="35">
        <v>0</v>
      </c>
      <c r="S3841" s="35">
        <v>0</v>
      </c>
      <c r="T3841" s="10" t="str">
        <f t="shared" si="590"/>
        <v>Sem - 36</v>
      </c>
      <c r="U3841" s="10" t="str">
        <f t="shared" si="591"/>
        <v>Septembre</v>
      </c>
      <c r="V3841" s="36" t="s">
        <v>231</v>
      </c>
      <c r="W3841" s="34"/>
      <c r="X3841" s="91">
        <f t="shared" si="592"/>
        <v>0</v>
      </c>
      <c r="Y3841" s="92" t="str">
        <f>VLOOKUP('CM-CIC'!B3772,Annuaire_roster!B:F,4,0)</f>
        <v>IHASSANE Ikram</v>
      </c>
      <c r="Z3841" s="37">
        <v>0</v>
      </c>
      <c r="AA3841" s="60">
        <v>0</v>
      </c>
      <c r="AB3841" s="35" t="s">
        <v>63</v>
      </c>
      <c r="AC3841" s="35" t="s">
        <v>63</v>
      </c>
      <c r="AD3841" s="35" t="s">
        <v>63</v>
      </c>
      <c r="AE3841" s="44" t="s">
        <v>63</v>
      </c>
      <c r="AF3841" s="61"/>
      <c r="AG3841" s="45"/>
    </row>
    <row r="3842" spans="1:33" x14ac:dyDescent="0.2">
      <c r="A3842" s="59" t="str">
        <f>+VLOOKUP(B3842,Annuaire_roster!B:G,5,0)</f>
        <v>01659</v>
      </c>
      <c r="B3842" s="78" t="s">
        <v>167</v>
      </c>
      <c r="C3842" s="65">
        <v>0.375</v>
      </c>
      <c r="D3842" s="65">
        <v>0.375</v>
      </c>
      <c r="E3842" s="66">
        <v>0.79166666666666663</v>
      </c>
      <c r="F3842" s="66">
        <v>0.79166666666666663</v>
      </c>
      <c r="G3842" s="49"/>
      <c r="H3842" s="48"/>
      <c r="I3842" s="124" t="s">
        <v>63</v>
      </c>
      <c r="J3842" s="48"/>
      <c r="K3842" s="58">
        <v>0</v>
      </c>
      <c r="L3842" s="48">
        <v>0</v>
      </c>
      <c r="M3842" s="70">
        <v>0</v>
      </c>
      <c r="N3842" s="34">
        <v>0.37499999999999994</v>
      </c>
      <c r="O3842" s="38">
        <v>0.37499999999999994</v>
      </c>
      <c r="P3842" s="82" t="s">
        <v>234</v>
      </c>
      <c r="Q3842" s="43">
        <v>44807</v>
      </c>
      <c r="R3842" s="35">
        <v>0</v>
      </c>
      <c r="S3842" s="35">
        <v>0</v>
      </c>
      <c r="T3842" s="10" t="str">
        <f t="shared" ref="T3842:T3905" si="593">"Sem - "&amp;WEEKNUM(Q3842,21)</f>
        <v>Sem - 36</v>
      </c>
      <c r="U3842" s="10" t="str">
        <f t="shared" ref="U3842:U3905" si="594">PROPER(TEXT(Q3842,"mmmm"))</f>
        <v>Septembre</v>
      </c>
      <c r="V3842" s="36" t="s">
        <v>231</v>
      </c>
      <c r="W3842" s="34"/>
      <c r="X3842" s="91">
        <f t="shared" ref="X3842:X3905" si="595">IFERROR(IF(M3842="Abs",0,IF((D3842-C3842+E3842-F3842)&lt;0.000694444444444444,0,(D3842-C3842+E3842-F3842))),0)</f>
        <v>0</v>
      </c>
      <c r="Y3842" s="92" t="str">
        <f>VLOOKUP('CM-CIC'!B3773,Annuaire_roster!B:F,4,0)</f>
        <v>IHASSANE Ikram</v>
      </c>
      <c r="Z3842" s="37">
        <v>0</v>
      </c>
      <c r="AA3842" s="60">
        <v>0</v>
      </c>
      <c r="AB3842" s="35" t="s">
        <v>63</v>
      </c>
      <c r="AC3842" s="35" t="s">
        <v>63</v>
      </c>
      <c r="AD3842" s="35" t="s">
        <v>63</v>
      </c>
      <c r="AE3842" s="44" t="s">
        <v>63</v>
      </c>
      <c r="AF3842" s="61"/>
      <c r="AG3842" s="45"/>
    </row>
    <row r="3843" spans="1:33" x14ac:dyDescent="0.2">
      <c r="A3843" s="59" t="str">
        <f>+VLOOKUP(B3843,Annuaire_roster!B:G,5,0)</f>
        <v>01660</v>
      </c>
      <c r="B3843" s="78" t="s">
        <v>278</v>
      </c>
      <c r="C3843" s="65">
        <v>0.375</v>
      </c>
      <c r="D3843" s="65">
        <v>0.375</v>
      </c>
      <c r="E3843" s="66">
        <v>0.79166666666666663</v>
      </c>
      <c r="F3843" s="66">
        <v>0.79166666666666663</v>
      </c>
      <c r="G3843" s="49"/>
      <c r="H3843" s="48"/>
      <c r="I3843" s="124" t="s">
        <v>63</v>
      </c>
      <c r="J3843" s="48"/>
      <c r="K3843" s="58">
        <v>0</v>
      </c>
      <c r="L3843" s="48">
        <v>0</v>
      </c>
      <c r="M3843" s="70">
        <v>0</v>
      </c>
      <c r="N3843" s="34">
        <v>0.37499999999999994</v>
      </c>
      <c r="O3843" s="38">
        <v>0.37499999999999994</v>
      </c>
      <c r="P3843" s="82" t="s">
        <v>234</v>
      </c>
      <c r="Q3843" s="43">
        <v>44807</v>
      </c>
      <c r="R3843" s="35">
        <v>0</v>
      </c>
      <c r="S3843" s="35">
        <v>0</v>
      </c>
      <c r="T3843" s="10" t="str">
        <f t="shared" si="593"/>
        <v>Sem - 36</v>
      </c>
      <c r="U3843" s="10" t="str">
        <f t="shared" si="594"/>
        <v>Septembre</v>
      </c>
      <c r="V3843" s="36" t="s">
        <v>231</v>
      </c>
      <c r="W3843" s="34"/>
      <c r="X3843" s="91">
        <f t="shared" si="595"/>
        <v>0</v>
      </c>
      <c r="Y3843" s="92" t="str">
        <f>VLOOKUP('CM-CIC'!B3774,Annuaire_roster!B:F,4,0)</f>
        <v>IHASSANE Ikram</v>
      </c>
      <c r="Z3843" s="37" t="s">
        <v>80</v>
      </c>
      <c r="AA3843" s="60" t="s">
        <v>80</v>
      </c>
      <c r="AB3843" s="35" t="s">
        <v>63</v>
      </c>
      <c r="AC3843" s="35" t="s">
        <v>63</v>
      </c>
      <c r="AD3843" s="35" t="s">
        <v>63</v>
      </c>
      <c r="AE3843" s="44" t="s">
        <v>63</v>
      </c>
      <c r="AF3843" s="61"/>
      <c r="AG3843" s="45"/>
    </row>
    <row r="3844" spans="1:33" x14ac:dyDescent="0.2">
      <c r="A3844" s="59" t="str">
        <f>+VLOOKUP(B3844,Annuaire_roster!B:G,5,0)</f>
        <v>01655</v>
      </c>
      <c r="B3844" s="78" t="s">
        <v>168</v>
      </c>
      <c r="C3844" s="65">
        <v>0.375</v>
      </c>
      <c r="D3844" s="65">
        <v>0.375</v>
      </c>
      <c r="E3844" s="66">
        <v>0.79166666666666663</v>
      </c>
      <c r="F3844" s="66">
        <v>0.79166666666666663</v>
      </c>
      <c r="G3844" s="49"/>
      <c r="H3844" s="48"/>
      <c r="I3844" s="124" t="s">
        <v>63</v>
      </c>
      <c r="J3844" s="48"/>
      <c r="K3844" s="58">
        <v>0</v>
      </c>
      <c r="L3844" s="48">
        <v>0</v>
      </c>
      <c r="M3844" s="70">
        <v>0</v>
      </c>
      <c r="N3844" s="34">
        <v>0.37499999999999994</v>
      </c>
      <c r="O3844" s="38">
        <v>0.37499999999999994</v>
      </c>
      <c r="P3844" s="82" t="s">
        <v>234</v>
      </c>
      <c r="Q3844" s="43">
        <v>44807</v>
      </c>
      <c r="R3844" s="35">
        <v>0</v>
      </c>
      <c r="S3844" s="35">
        <v>0</v>
      </c>
      <c r="T3844" s="10" t="str">
        <f t="shared" si="593"/>
        <v>Sem - 36</v>
      </c>
      <c r="U3844" s="10" t="str">
        <f t="shared" si="594"/>
        <v>Septembre</v>
      </c>
      <c r="V3844" s="36" t="s">
        <v>231</v>
      </c>
      <c r="W3844" s="34"/>
      <c r="X3844" s="91">
        <f t="shared" si="595"/>
        <v>0</v>
      </c>
      <c r="Y3844" s="92" t="str">
        <f>VLOOKUP('CM-CIC'!B3775,Annuaire_roster!B:F,4,0)</f>
        <v>IHASSANE Ikram</v>
      </c>
      <c r="Z3844" s="37">
        <v>0</v>
      </c>
      <c r="AA3844" s="60">
        <v>0</v>
      </c>
      <c r="AB3844" s="35" t="s">
        <v>63</v>
      </c>
      <c r="AC3844" s="35" t="s">
        <v>63</v>
      </c>
      <c r="AD3844" s="35" t="s">
        <v>63</v>
      </c>
      <c r="AE3844" s="44" t="s">
        <v>63</v>
      </c>
      <c r="AF3844" s="61"/>
      <c r="AG3844" s="45"/>
    </row>
    <row r="3845" spans="1:33" x14ac:dyDescent="0.2">
      <c r="A3845" s="59" t="str">
        <f>+VLOOKUP(B3845,Annuaire_roster!B:G,5,0)</f>
        <v>01661</v>
      </c>
      <c r="B3845" s="78" t="s">
        <v>169</v>
      </c>
      <c r="C3845" s="65">
        <v>0.375</v>
      </c>
      <c r="D3845" s="65">
        <v>0.375</v>
      </c>
      <c r="E3845" s="66">
        <v>0.79166666666666663</v>
      </c>
      <c r="F3845" s="66">
        <v>0.79166666666666663</v>
      </c>
      <c r="G3845" s="49"/>
      <c r="H3845" s="48"/>
      <c r="I3845" s="124" t="s">
        <v>63</v>
      </c>
      <c r="J3845" s="48"/>
      <c r="K3845" s="58">
        <v>0</v>
      </c>
      <c r="L3845" s="48">
        <v>0</v>
      </c>
      <c r="M3845" s="70">
        <v>0</v>
      </c>
      <c r="N3845" s="34">
        <v>0.37499999999999994</v>
      </c>
      <c r="O3845" s="38">
        <v>0.37499999999999994</v>
      </c>
      <c r="P3845" s="82" t="s">
        <v>234</v>
      </c>
      <c r="Q3845" s="43">
        <v>44807</v>
      </c>
      <c r="R3845" s="35">
        <v>0</v>
      </c>
      <c r="S3845" s="35">
        <v>0</v>
      </c>
      <c r="T3845" s="10" t="str">
        <f t="shared" si="593"/>
        <v>Sem - 36</v>
      </c>
      <c r="U3845" s="10" t="str">
        <f t="shared" si="594"/>
        <v>Septembre</v>
      </c>
      <c r="V3845" s="36" t="s">
        <v>231</v>
      </c>
      <c r="W3845" s="34"/>
      <c r="X3845" s="91">
        <f t="shared" si="595"/>
        <v>0</v>
      </c>
      <c r="Y3845" s="92" t="str">
        <f>VLOOKUP('CM-CIC'!B3776,Annuaire_roster!B:F,4,0)</f>
        <v>IHASSANE Ikram</v>
      </c>
      <c r="Z3845" s="37">
        <v>0</v>
      </c>
      <c r="AA3845" s="60">
        <v>0</v>
      </c>
      <c r="AB3845" s="35" t="s">
        <v>63</v>
      </c>
      <c r="AC3845" s="35" t="s">
        <v>63</v>
      </c>
      <c r="AD3845" s="35" t="s">
        <v>63</v>
      </c>
      <c r="AE3845" s="44" t="s">
        <v>63</v>
      </c>
      <c r="AF3845" s="61"/>
      <c r="AG3845" s="45"/>
    </row>
    <row r="3846" spans="1:33" x14ac:dyDescent="0.2">
      <c r="A3846" s="59" t="str">
        <f>+VLOOKUP(B3846,Annuaire_roster!B:G,5,0)</f>
        <v>00214</v>
      </c>
      <c r="B3846" s="78" t="s">
        <v>171</v>
      </c>
      <c r="C3846" s="65">
        <v>0.375</v>
      </c>
      <c r="D3846" s="65">
        <v>0.375</v>
      </c>
      <c r="E3846" s="66">
        <v>0.79166666666666663</v>
      </c>
      <c r="F3846" s="66">
        <v>0.79166666666666663</v>
      </c>
      <c r="G3846" s="49"/>
      <c r="H3846" s="48"/>
      <c r="I3846" s="124" t="s">
        <v>63</v>
      </c>
      <c r="J3846" s="48"/>
      <c r="K3846" s="58">
        <v>0</v>
      </c>
      <c r="L3846" s="48">
        <v>0</v>
      </c>
      <c r="M3846" s="70">
        <v>0</v>
      </c>
      <c r="N3846" s="34">
        <v>0.37499999999999994</v>
      </c>
      <c r="O3846" s="38">
        <v>0.37499999999999994</v>
      </c>
      <c r="P3846" s="82" t="s">
        <v>234</v>
      </c>
      <c r="Q3846" s="43">
        <v>44807</v>
      </c>
      <c r="R3846" s="35">
        <v>0</v>
      </c>
      <c r="S3846" s="35">
        <v>0</v>
      </c>
      <c r="T3846" s="10" t="str">
        <f t="shared" si="593"/>
        <v>Sem - 36</v>
      </c>
      <c r="U3846" s="10" t="str">
        <f t="shared" si="594"/>
        <v>Septembre</v>
      </c>
      <c r="V3846" s="36" t="s">
        <v>231</v>
      </c>
      <c r="W3846" s="34"/>
      <c r="X3846" s="91">
        <f t="shared" si="595"/>
        <v>0</v>
      </c>
      <c r="Y3846" s="92" t="str">
        <f>VLOOKUP('CM-CIC'!B3777,Annuaire_roster!B:F,4,0)</f>
        <v>IHASSANE Ikram</v>
      </c>
      <c r="Z3846" s="37">
        <v>0</v>
      </c>
      <c r="AA3846" s="60">
        <v>0</v>
      </c>
      <c r="AB3846" s="35" t="s">
        <v>63</v>
      </c>
      <c r="AC3846" s="35" t="s">
        <v>63</v>
      </c>
      <c r="AD3846" s="35" t="s">
        <v>63</v>
      </c>
      <c r="AE3846" s="44" t="s">
        <v>63</v>
      </c>
      <c r="AF3846" s="61"/>
      <c r="AG3846" s="45"/>
    </row>
    <row r="3847" spans="1:33" x14ac:dyDescent="0.2">
      <c r="A3847" s="59" t="str">
        <f>+VLOOKUP(B3847,Annuaire_roster!B:G,5,0)</f>
        <v>01663</v>
      </c>
      <c r="B3847" s="78" t="s">
        <v>175</v>
      </c>
      <c r="C3847" s="65"/>
      <c r="D3847" s="65">
        <v>0.375</v>
      </c>
      <c r="E3847" s="66"/>
      <c r="F3847" s="66">
        <v>0.79166666666666663</v>
      </c>
      <c r="G3847" s="49"/>
      <c r="H3847" s="48"/>
      <c r="I3847" s="124" t="s">
        <v>63</v>
      </c>
      <c r="J3847" s="48"/>
      <c r="K3847" s="58">
        <v>0</v>
      </c>
      <c r="L3847" s="48">
        <v>0</v>
      </c>
      <c r="M3847" s="70" t="s">
        <v>187</v>
      </c>
      <c r="N3847" s="34" t="s">
        <v>63</v>
      </c>
      <c r="O3847" s="38">
        <v>0.37499999999999994</v>
      </c>
      <c r="P3847" s="82" t="s">
        <v>234</v>
      </c>
      <c r="Q3847" s="43">
        <v>44807</v>
      </c>
      <c r="R3847" s="35">
        <v>0.37499999999999994</v>
      </c>
      <c r="S3847" s="35">
        <v>0.37499999999999994</v>
      </c>
      <c r="T3847" s="10" t="str">
        <f t="shared" si="593"/>
        <v>Sem - 36</v>
      </c>
      <c r="U3847" s="10" t="str">
        <f t="shared" si="594"/>
        <v>Septembre</v>
      </c>
      <c r="V3847" s="36" t="s">
        <v>231</v>
      </c>
      <c r="W3847" s="34"/>
      <c r="X3847" s="91">
        <f t="shared" si="595"/>
        <v>0</v>
      </c>
      <c r="Y3847" s="92" t="str">
        <f>VLOOKUP('CM-CIC'!B3778,Annuaire_roster!B:F,4,0)</f>
        <v>KINANA Widad</v>
      </c>
      <c r="Z3847" s="37">
        <v>0</v>
      </c>
      <c r="AA3847" s="60">
        <v>0</v>
      </c>
      <c r="AB3847" s="35" t="s">
        <v>63</v>
      </c>
      <c r="AC3847" s="35" t="s">
        <v>63</v>
      </c>
      <c r="AD3847" s="35" t="s">
        <v>63</v>
      </c>
      <c r="AE3847" s="44" t="s">
        <v>63</v>
      </c>
      <c r="AF3847" s="61"/>
      <c r="AG3847" s="45"/>
    </row>
    <row r="3848" spans="1:33" x14ac:dyDescent="0.2">
      <c r="A3848" s="59" t="str">
        <f>+VLOOKUP(B3848,Annuaire_roster!B:G,5,0)</f>
        <v>01664</v>
      </c>
      <c r="B3848" s="78" t="s">
        <v>176</v>
      </c>
      <c r="C3848" s="65">
        <v>0.375</v>
      </c>
      <c r="D3848" s="65">
        <v>0.375</v>
      </c>
      <c r="E3848" s="66">
        <v>0.79166666666666663</v>
      </c>
      <c r="F3848" s="66">
        <v>0.79166666666666663</v>
      </c>
      <c r="G3848" s="49"/>
      <c r="H3848" s="48"/>
      <c r="I3848" s="124" t="s">
        <v>63</v>
      </c>
      <c r="J3848" s="48"/>
      <c r="K3848" s="58">
        <v>0</v>
      </c>
      <c r="L3848" s="48">
        <v>0</v>
      </c>
      <c r="M3848" s="70">
        <v>0</v>
      </c>
      <c r="N3848" s="34">
        <v>0.37499999999999994</v>
      </c>
      <c r="O3848" s="38">
        <v>0.37499999999999994</v>
      </c>
      <c r="P3848" s="82" t="s">
        <v>234</v>
      </c>
      <c r="Q3848" s="43">
        <v>44807</v>
      </c>
      <c r="R3848" s="35">
        <v>0</v>
      </c>
      <c r="S3848" s="35">
        <v>0</v>
      </c>
      <c r="T3848" s="10" t="str">
        <f t="shared" si="593"/>
        <v>Sem - 36</v>
      </c>
      <c r="U3848" s="10" t="str">
        <f t="shared" si="594"/>
        <v>Septembre</v>
      </c>
      <c r="V3848" s="36" t="s">
        <v>231</v>
      </c>
      <c r="W3848" s="34"/>
      <c r="X3848" s="91">
        <f t="shared" si="595"/>
        <v>0</v>
      </c>
      <c r="Y3848" s="92" t="str">
        <f>VLOOKUP('CM-CIC'!B3779,Annuaire_roster!B:F,4,0)</f>
        <v>KINANA Widad</v>
      </c>
      <c r="Z3848" s="37">
        <v>0</v>
      </c>
      <c r="AA3848" s="60">
        <v>0</v>
      </c>
      <c r="AB3848" s="35" t="s">
        <v>63</v>
      </c>
      <c r="AC3848" s="35" t="s">
        <v>63</v>
      </c>
      <c r="AD3848" s="35" t="s">
        <v>63</v>
      </c>
      <c r="AE3848" s="44" t="s">
        <v>63</v>
      </c>
      <c r="AF3848" s="61"/>
      <c r="AG3848" s="45"/>
    </row>
    <row r="3849" spans="1:33" x14ac:dyDescent="0.2">
      <c r="A3849" s="59" t="str">
        <f>+VLOOKUP(B3849,Annuaire_roster!B:G,5,0)</f>
        <v>01665</v>
      </c>
      <c r="B3849" s="78" t="s">
        <v>279</v>
      </c>
      <c r="C3849" s="65">
        <v>0.375</v>
      </c>
      <c r="D3849" s="65">
        <v>0.375</v>
      </c>
      <c r="E3849" s="66">
        <v>0.79166666666666663</v>
      </c>
      <c r="F3849" s="66">
        <v>0.79166666666666663</v>
      </c>
      <c r="G3849" s="49"/>
      <c r="H3849" s="48"/>
      <c r="I3849" s="124" t="s">
        <v>63</v>
      </c>
      <c r="J3849" s="48"/>
      <c r="K3849" s="58">
        <v>0</v>
      </c>
      <c r="L3849" s="48">
        <v>0</v>
      </c>
      <c r="M3849" s="70">
        <v>0</v>
      </c>
      <c r="N3849" s="34">
        <v>0.37499999999999994</v>
      </c>
      <c r="O3849" s="38">
        <v>0.37499999999999994</v>
      </c>
      <c r="P3849" s="82" t="s">
        <v>234</v>
      </c>
      <c r="Q3849" s="43">
        <v>44807</v>
      </c>
      <c r="R3849" s="35">
        <v>0</v>
      </c>
      <c r="S3849" s="35">
        <v>0</v>
      </c>
      <c r="T3849" s="10" t="str">
        <f t="shared" si="593"/>
        <v>Sem - 36</v>
      </c>
      <c r="U3849" s="10" t="str">
        <f t="shared" si="594"/>
        <v>Septembre</v>
      </c>
      <c r="V3849" s="36" t="s">
        <v>231</v>
      </c>
      <c r="W3849" s="34"/>
      <c r="X3849" s="91">
        <f t="shared" si="595"/>
        <v>0</v>
      </c>
      <c r="Y3849" s="92" t="str">
        <f>VLOOKUP('CM-CIC'!B3780,Annuaire_roster!B:F,4,0)</f>
        <v>KINANA Widad</v>
      </c>
      <c r="Z3849" s="37" t="s">
        <v>80</v>
      </c>
      <c r="AA3849" s="60" t="s">
        <v>80</v>
      </c>
      <c r="AB3849" s="35" t="s">
        <v>63</v>
      </c>
      <c r="AC3849" s="35" t="s">
        <v>63</v>
      </c>
      <c r="AD3849" s="35" t="s">
        <v>63</v>
      </c>
      <c r="AE3849" s="44" t="s">
        <v>63</v>
      </c>
      <c r="AF3849" s="61"/>
      <c r="AG3849" s="45"/>
    </row>
    <row r="3850" spans="1:33" x14ac:dyDescent="0.2">
      <c r="A3850" s="59" t="str">
        <f>+VLOOKUP(B3850,Annuaire_roster!B:G,5,0)</f>
        <v>01605</v>
      </c>
      <c r="B3850" s="78" t="s">
        <v>280</v>
      </c>
      <c r="C3850" s="65"/>
      <c r="D3850" s="65">
        <v>0.375</v>
      </c>
      <c r="E3850" s="66"/>
      <c r="F3850" s="66">
        <v>0.79166666666666663</v>
      </c>
      <c r="G3850" s="49"/>
      <c r="H3850" s="48"/>
      <c r="I3850" s="124" t="s">
        <v>63</v>
      </c>
      <c r="J3850" s="48"/>
      <c r="K3850" s="58">
        <v>0</v>
      </c>
      <c r="L3850" s="48">
        <v>0</v>
      </c>
      <c r="M3850" s="70" t="s">
        <v>187</v>
      </c>
      <c r="N3850" s="34" t="s">
        <v>63</v>
      </c>
      <c r="O3850" s="38">
        <v>0.37499999999999994</v>
      </c>
      <c r="P3850" s="82" t="s">
        <v>234</v>
      </c>
      <c r="Q3850" s="43">
        <v>44807</v>
      </c>
      <c r="R3850" s="35">
        <v>0.37499999999999994</v>
      </c>
      <c r="S3850" s="35">
        <v>0.37499999999999994</v>
      </c>
      <c r="T3850" s="10" t="str">
        <f t="shared" si="593"/>
        <v>Sem - 36</v>
      </c>
      <c r="U3850" s="10" t="str">
        <f t="shared" si="594"/>
        <v>Septembre</v>
      </c>
      <c r="V3850" s="36" t="s">
        <v>231</v>
      </c>
      <c r="W3850" s="34"/>
      <c r="X3850" s="91">
        <f t="shared" si="595"/>
        <v>0</v>
      </c>
      <c r="Y3850" s="92" t="str">
        <f>VLOOKUP('CM-CIC'!B3781,Annuaire_roster!B:F,4,0)</f>
        <v>KINANA Widad</v>
      </c>
      <c r="Z3850" s="37" t="s">
        <v>80</v>
      </c>
      <c r="AA3850" s="60" t="s">
        <v>80</v>
      </c>
      <c r="AB3850" s="35" t="s">
        <v>63</v>
      </c>
      <c r="AC3850" s="35" t="s">
        <v>63</v>
      </c>
      <c r="AD3850" s="35" t="s">
        <v>63</v>
      </c>
      <c r="AE3850" s="44" t="s">
        <v>63</v>
      </c>
      <c r="AF3850" s="61"/>
      <c r="AG3850" s="45"/>
    </row>
    <row r="3851" spans="1:33" x14ac:dyDescent="0.2">
      <c r="A3851" s="59" t="str">
        <f>+VLOOKUP(B3851,Annuaire_roster!B:G,5,0)</f>
        <v>01643</v>
      </c>
      <c r="B3851" s="78" t="s">
        <v>281</v>
      </c>
      <c r="C3851" s="65">
        <v>0.375</v>
      </c>
      <c r="D3851" s="65">
        <v>0.375</v>
      </c>
      <c r="E3851" s="66">
        <v>0.79166666666666663</v>
      </c>
      <c r="F3851" s="66">
        <v>0.79166666666666663</v>
      </c>
      <c r="G3851" s="49"/>
      <c r="H3851" s="48"/>
      <c r="I3851" s="124" t="s">
        <v>63</v>
      </c>
      <c r="J3851" s="48"/>
      <c r="K3851" s="58">
        <v>0</v>
      </c>
      <c r="L3851" s="48">
        <v>0</v>
      </c>
      <c r="M3851" s="70">
        <v>0</v>
      </c>
      <c r="N3851" s="34">
        <v>0.37499999999999994</v>
      </c>
      <c r="O3851" s="38">
        <v>0.37499999999999994</v>
      </c>
      <c r="P3851" s="82" t="s">
        <v>234</v>
      </c>
      <c r="Q3851" s="43">
        <v>44807</v>
      </c>
      <c r="R3851" s="35">
        <v>0</v>
      </c>
      <c r="S3851" s="35">
        <v>0</v>
      </c>
      <c r="T3851" s="10" t="str">
        <f t="shared" si="593"/>
        <v>Sem - 36</v>
      </c>
      <c r="U3851" s="10" t="str">
        <f t="shared" si="594"/>
        <v>Septembre</v>
      </c>
      <c r="V3851" s="36" t="s">
        <v>231</v>
      </c>
      <c r="W3851" s="34"/>
      <c r="X3851" s="91">
        <f t="shared" si="595"/>
        <v>0</v>
      </c>
      <c r="Y3851" s="92" t="str">
        <f>VLOOKUP('CM-CIC'!B3782,Annuaire_roster!B:F,4,0)</f>
        <v>KINANA Widad</v>
      </c>
      <c r="Z3851" s="37" t="s">
        <v>80</v>
      </c>
      <c r="AA3851" s="60" t="s">
        <v>80</v>
      </c>
      <c r="AB3851" s="35" t="s">
        <v>63</v>
      </c>
      <c r="AC3851" s="35" t="s">
        <v>63</v>
      </c>
      <c r="AD3851" s="35" t="s">
        <v>63</v>
      </c>
      <c r="AE3851" s="44" t="s">
        <v>63</v>
      </c>
      <c r="AF3851" s="61"/>
      <c r="AG3851" s="45"/>
    </row>
    <row r="3852" spans="1:33" x14ac:dyDescent="0.2">
      <c r="A3852" s="59" t="str">
        <f>+VLOOKUP(B3852,Annuaire_roster!B:G,5,0)</f>
        <v>01620</v>
      </c>
      <c r="B3852" s="78" t="s">
        <v>282</v>
      </c>
      <c r="C3852" s="65"/>
      <c r="D3852" s="65">
        <v>0.375</v>
      </c>
      <c r="E3852" s="66"/>
      <c r="F3852" s="66">
        <v>0.79166666666666663</v>
      </c>
      <c r="G3852" s="49"/>
      <c r="H3852" s="48"/>
      <c r="I3852" s="124" t="s">
        <v>63</v>
      </c>
      <c r="J3852" s="48"/>
      <c r="K3852" s="58">
        <v>0</v>
      </c>
      <c r="L3852" s="48">
        <v>0</v>
      </c>
      <c r="M3852" s="70" t="s">
        <v>187</v>
      </c>
      <c r="N3852" s="34" t="s">
        <v>63</v>
      </c>
      <c r="O3852" s="38">
        <v>0.37499999999999994</v>
      </c>
      <c r="P3852" s="82" t="s">
        <v>234</v>
      </c>
      <c r="Q3852" s="43">
        <v>44807</v>
      </c>
      <c r="R3852" s="35">
        <v>0.37499999999999994</v>
      </c>
      <c r="S3852" s="35">
        <v>0.37499999999999994</v>
      </c>
      <c r="T3852" s="10" t="str">
        <f t="shared" si="593"/>
        <v>Sem - 36</v>
      </c>
      <c r="U3852" s="10" t="str">
        <f t="shared" si="594"/>
        <v>Septembre</v>
      </c>
      <c r="V3852" s="36" t="s">
        <v>231</v>
      </c>
      <c r="W3852" s="34"/>
      <c r="X3852" s="91">
        <f t="shared" si="595"/>
        <v>0</v>
      </c>
      <c r="Y3852" s="92" t="str">
        <f>VLOOKUP('CM-CIC'!B3783,Annuaire_roster!B:F,4,0)</f>
        <v>KINANA Widad</v>
      </c>
      <c r="Z3852" s="37" t="s">
        <v>80</v>
      </c>
      <c r="AA3852" s="60" t="s">
        <v>80</v>
      </c>
      <c r="AB3852" s="35" t="s">
        <v>63</v>
      </c>
      <c r="AC3852" s="35" t="s">
        <v>63</v>
      </c>
      <c r="AD3852" s="35" t="s">
        <v>63</v>
      </c>
      <c r="AE3852" s="44" t="s">
        <v>63</v>
      </c>
      <c r="AF3852" s="61"/>
      <c r="AG3852" s="45"/>
    </row>
    <row r="3853" spans="1:33" x14ac:dyDescent="0.2">
      <c r="A3853" s="59" t="str">
        <f>+VLOOKUP(B3853,Annuaire_roster!B:G,5,0)</f>
        <v>01644</v>
      </c>
      <c r="B3853" s="78" t="s">
        <v>283</v>
      </c>
      <c r="C3853" s="65">
        <v>0.375</v>
      </c>
      <c r="D3853" s="65">
        <v>0.375</v>
      </c>
      <c r="E3853" s="66">
        <v>0.79166666666666663</v>
      </c>
      <c r="F3853" s="66">
        <v>0.79166666666666663</v>
      </c>
      <c r="G3853" s="49"/>
      <c r="H3853" s="48"/>
      <c r="I3853" s="124" t="s">
        <v>63</v>
      </c>
      <c r="J3853" s="48"/>
      <c r="K3853" s="58">
        <v>0</v>
      </c>
      <c r="L3853" s="48">
        <v>0</v>
      </c>
      <c r="M3853" s="70">
        <v>0</v>
      </c>
      <c r="N3853" s="34">
        <v>0.37499999999999994</v>
      </c>
      <c r="O3853" s="38">
        <v>0.37499999999999994</v>
      </c>
      <c r="P3853" s="82" t="s">
        <v>234</v>
      </c>
      <c r="Q3853" s="43">
        <v>44807</v>
      </c>
      <c r="R3853" s="35">
        <v>0</v>
      </c>
      <c r="S3853" s="35">
        <v>0</v>
      </c>
      <c r="T3853" s="10" t="str">
        <f t="shared" si="593"/>
        <v>Sem - 36</v>
      </c>
      <c r="U3853" s="10" t="str">
        <f t="shared" si="594"/>
        <v>Septembre</v>
      </c>
      <c r="V3853" s="36" t="s">
        <v>231</v>
      </c>
      <c r="W3853" s="34"/>
      <c r="X3853" s="91">
        <f t="shared" si="595"/>
        <v>0</v>
      </c>
      <c r="Y3853" s="92" t="str">
        <f>VLOOKUP('CM-CIC'!B3784,Annuaire_roster!B:F,4,0)</f>
        <v>KINANA Widad</v>
      </c>
      <c r="Z3853" s="37" t="s">
        <v>80</v>
      </c>
      <c r="AA3853" s="60" t="s">
        <v>80</v>
      </c>
      <c r="AB3853" s="35" t="s">
        <v>63</v>
      </c>
      <c r="AC3853" s="35" t="s">
        <v>63</v>
      </c>
      <c r="AD3853" s="35" t="s">
        <v>63</v>
      </c>
      <c r="AE3853" s="44" t="s">
        <v>63</v>
      </c>
      <c r="AF3853" s="61"/>
      <c r="AG3853" s="45"/>
    </row>
    <row r="3854" spans="1:33" x14ac:dyDescent="0.2">
      <c r="A3854" s="59" t="str">
        <f>+VLOOKUP(B3854,Annuaire_roster!B:G,5,0)</f>
        <v>01614</v>
      </c>
      <c r="B3854" s="78" t="s">
        <v>284</v>
      </c>
      <c r="C3854" s="65">
        <v>0.375</v>
      </c>
      <c r="D3854" s="65">
        <v>0.375</v>
      </c>
      <c r="E3854" s="66">
        <v>0.79166666666666663</v>
      </c>
      <c r="F3854" s="66">
        <v>0.79166666666666663</v>
      </c>
      <c r="G3854" s="49"/>
      <c r="H3854" s="48"/>
      <c r="I3854" s="124" t="s">
        <v>63</v>
      </c>
      <c r="J3854" s="48"/>
      <c r="K3854" s="58">
        <v>0</v>
      </c>
      <c r="L3854" s="48">
        <v>0</v>
      </c>
      <c r="M3854" s="70">
        <v>0</v>
      </c>
      <c r="N3854" s="34">
        <v>0.37499999999999994</v>
      </c>
      <c r="O3854" s="38">
        <v>0.37499999999999994</v>
      </c>
      <c r="P3854" s="82" t="s">
        <v>234</v>
      </c>
      <c r="Q3854" s="43">
        <v>44807</v>
      </c>
      <c r="R3854" s="35">
        <v>0</v>
      </c>
      <c r="S3854" s="35">
        <v>0</v>
      </c>
      <c r="T3854" s="10" t="str">
        <f t="shared" si="593"/>
        <v>Sem - 36</v>
      </c>
      <c r="U3854" s="10" t="str">
        <f t="shared" si="594"/>
        <v>Septembre</v>
      </c>
      <c r="V3854" s="36" t="s">
        <v>231</v>
      </c>
      <c r="W3854" s="34"/>
      <c r="X3854" s="91">
        <f t="shared" si="595"/>
        <v>0</v>
      </c>
      <c r="Y3854" s="92" t="str">
        <f>VLOOKUP('CM-CIC'!B3785,Annuaire_roster!B:F,4,0)</f>
        <v>KINANA Widad</v>
      </c>
      <c r="Z3854" s="37" t="s">
        <v>80</v>
      </c>
      <c r="AA3854" s="60" t="s">
        <v>80</v>
      </c>
      <c r="AB3854" s="35" t="s">
        <v>63</v>
      </c>
      <c r="AC3854" s="35" t="s">
        <v>63</v>
      </c>
      <c r="AD3854" s="35" t="s">
        <v>63</v>
      </c>
      <c r="AE3854" s="44" t="s">
        <v>63</v>
      </c>
      <c r="AF3854" s="61"/>
      <c r="AG3854" s="45"/>
    </row>
    <row r="3855" spans="1:33" x14ac:dyDescent="0.2">
      <c r="A3855" s="59" t="str">
        <f>+VLOOKUP(B3855,Annuaire_roster!B:G,5,0)</f>
        <v>01645</v>
      </c>
      <c r="B3855" s="78" t="s">
        <v>285</v>
      </c>
      <c r="C3855" s="65">
        <v>0.375</v>
      </c>
      <c r="D3855" s="65">
        <v>0.375</v>
      </c>
      <c r="E3855" s="66">
        <v>0.79166666666666663</v>
      </c>
      <c r="F3855" s="66">
        <v>0.79166666666666663</v>
      </c>
      <c r="G3855" s="49"/>
      <c r="H3855" s="48"/>
      <c r="I3855" s="124" t="s">
        <v>63</v>
      </c>
      <c r="J3855" s="48"/>
      <c r="K3855" s="58">
        <v>0</v>
      </c>
      <c r="L3855" s="48">
        <v>0</v>
      </c>
      <c r="M3855" s="70">
        <v>0</v>
      </c>
      <c r="N3855" s="34">
        <v>0.37499999999999994</v>
      </c>
      <c r="O3855" s="38">
        <v>0.37499999999999994</v>
      </c>
      <c r="P3855" s="82" t="s">
        <v>234</v>
      </c>
      <c r="Q3855" s="43">
        <v>44807</v>
      </c>
      <c r="R3855" s="35">
        <v>0</v>
      </c>
      <c r="S3855" s="35">
        <v>0</v>
      </c>
      <c r="T3855" s="10" t="str">
        <f t="shared" si="593"/>
        <v>Sem - 36</v>
      </c>
      <c r="U3855" s="10" t="str">
        <f t="shared" si="594"/>
        <v>Septembre</v>
      </c>
      <c r="V3855" s="36" t="s">
        <v>231</v>
      </c>
      <c r="W3855" s="34"/>
      <c r="X3855" s="91">
        <f t="shared" si="595"/>
        <v>0</v>
      </c>
      <c r="Y3855" s="92" t="str">
        <f>VLOOKUP('CM-CIC'!B3786,Annuaire_roster!B:F,4,0)</f>
        <v>IHASSANE Ikram</v>
      </c>
      <c r="Z3855" s="37" t="s">
        <v>80</v>
      </c>
      <c r="AA3855" s="60" t="s">
        <v>80</v>
      </c>
      <c r="AB3855" s="35" t="s">
        <v>63</v>
      </c>
      <c r="AC3855" s="35" t="s">
        <v>63</v>
      </c>
      <c r="AD3855" s="35" t="s">
        <v>63</v>
      </c>
      <c r="AE3855" s="44" t="s">
        <v>63</v>
      </c>
      <c r="AF3855" s="61"/>
      <c r="AG3855" s="45"/>
    </row>
    <row r="3856" spans="1:33" x14ac:dyDescent="0.2">
      <c r="A3856" s="59" t="str">
        <f>+VLOOKUP(B3856,Annuaire_roster!B:G,5,0)</f>
        <v>01654</v>
      </c>
      <c r="B3856" s="78" t="s">
        <v>286</v>
      </c>
      <c r="C3856" s="65">
        <v>0.375</v>
      </c>
      <c r="D3856" s="65">
        <v>0.375</v>
      </c>
      <c r="E3856" s="66">
        <v>0.79166666666666663</v>
      </c>
      <c r="F3856" s="66">
        <v>0.79166666666666663</v>
      </c>
      <c r="G3856" s="49"/>
      <c r="H3856" s="48"/>
      <c r="I3856" s="124" t="s">
        <v>63</v>
      </c>
      <c r="J3856" s="48"/>
      <c r="K3856" s="58">
        <v>0</v>
      </c>
      <c r="L3856" s="48">
        <v>0</v>
      </c>
      <c r="M3856" s="70">
        <v>0</v>
      </c>
      <c r="N3856" s="34">
        <v>0.37499999999999994</v>
      </c>
      <c r="O3856" s="38">
        <v>0.37499999999999994</v>
      </c>
      <c r="P3856" s="82" t="s">
        <v>234</v>
      </c>
      <c r="Q3856" s="43">
        <v>44807</v>
      </c>
      <c r="R3856" s="35">
        <v>0</v>
      </c>
      <c r="S3856" s="35">
        <v>0</v>
      </c>
      <c r="T3856" s="10" t="str">
        <f t="shared" si="593"/>
        <v>Sem - 36</v>
      </c>
      <c r="U3856" s="10" t="str">
        <f t="shared" si="594"/>
        <v>Septembre</v>
      </c>
      <c r="V3856" s="36" t="s">
        <v>231</v>
      </c>
      <c r="W3856" s="34"/>
      <c r="X3856" s="91">
        <f t="shared" si="595"/>
        <v>0</v>
      </c>
      <c r="Y3856" s="92" t="str">
        <f>VLOOKUP('CM-CIC'!B3787,Annuaire_roster!B:F,4,0)</f>
        <v>IHASSANE Ikram</v>
      </c>
      <c r="Z3856" s="37" t="s">
        <v>80</v>
      </c>
      <c r="AA3856" s="60" t="s">
        <v>80</v>
      </c>
      <c r="AB3856" s="35" t="s">
        <v>63</v>
      </c>
      <c r="AC3856" s="35" t="s">
        <v>63</v>
      </c>
      <c r="AD3856" s="35" t="s">
        <v>63</v>
      </c>
      <c r="AE3856" s="44" t="s">
        <v>63</v>
      </c>
      <c r="AF3856" s="61"/>
      <c r="AG3856" s="45"/>
    </row>
    <row r="3857" spans="1:33" x14ac:dyDescent="0.2">
      <c r="A3857" s="59" t="str">
        <f>+VLOOKUP(B3857,Annuaire_roster!B:G,5,0)</f>
        <v>01666</v>
      </c>
      <c r="B3857" s="78" t="s">
        <v>287</v>
      </c>
      <c r="C3857" s="65">
        <v>0.54166666666666663</v>
      </c>
      <c r="D3857" s="65">
        <v>0.375</v>
      </c>
      <c r="E3857" s="66">
        <v>0.79166666666666663</v>
      </c>
      <c r="F3857" s="66">
        <v>0.79166666666666663</v>
      </c>
      <c r="G3857" s="49"/>
      <c r="H3857" s="48"/>
      <c r="I3857" s="124">
        <v>0.16666666666666666</v>
      </c>
      <c r="J3857" s="48"/>
      <c r="K3857" s="58">
        <v>0.16666666666666666</v>
      </c>
      <c r="L3857" s="48">
        <v>0</v>
      </c>
      <c r="M3857" s="70"/>
      <c r="N3857" s="34">
        <v>0.20833333333333329</v>
      </c>
      <c r="O3857" s="38">
        <v>0.37499999999999994</v>
      </c>
      <c r="P3857" s="82" t="s">
        <v>234</v>
      </c>
      <c r="Q3857" s="43">
        <v>44807</v>
      </c>
      <c r="R3857" s="35">
        <v>0</v>
      </c>
      <c r="S3857" s="35">
        <v>0.16666666666666666</v>
      </c>
      <c r="T3857" s="10" t="str">
        <f t="shared" si="593"/>
        <v>Sem - 36</v>
      </c>
      <c r="U3857" s="10" t="str">
        <f t="shared" si="594"/>
        <v>Septembre</v>
      </c>
      <c r="V3857" s="36" t="s">
        <v>231</v>
      </c>
      <c r="W3857" s="34"/>
      <c r="X3857" s="91">
        <f t="shared" si="595"/>
        <v>0</v>
      </c>
      <c r="Y3857" s="92" t="str">
        <f>VLOOKUP('CM-CIC'!B3788,Annuaire_roster!B:F,4,0)</f>
        <v>IHASSANE Ikram</v>
      </c>
      <c r="Z3857" s="37" t="s">
        <v>80</v>
      </c>
      <c r="AA3857" s="60" t="s">
        <v>80</v>
      </c>
      <c r="AB3857" s="35" t="s">
        <v>63</v>
      </c>
      <c r="AC3857" s="35" t="s">
        <v>63</v>
      </c>
      <c r="AD3857" s="35" t="s">
        <v>63</v>
      </c>
      <c r="AE3857" s="44" t="s">
        <v>63</v>
      </c>
      <c r="AF3857" s="61" t="s">
        <v>293</v>
      </c>
      <c r="AG3857" s="45"/>
    </row>
    <row r="3858" spans="1:33" x14ac:dyDescent="0.2">
      <c r="A3858" s="59" t="str">
        <f>+VLOOKUP(B3858,Annuaire_roster!B:G,5,0)</f>
        <v>01651</v>
      </c>
      <c r="B3858" s="78" t="s">
        <v>288</v>
      </c>
      <c r="C3858" s="66">
        <v>0.375</v>
      </c>
      <c r="D3858" s="73">
        <v>0.375</v>
      </c>
      <c r="E3858" s="66">
        <v>0.79166666666666663</v>
      </c>
      <c r="F3858" s="66">
        <v>0.79166666666666663</v>
      </c>
      <c r="G3858" s="49"/>
      <c r="H3858" s="48"/>
      <c r="I3858" s="125" t="s">
        <v>63</v>
      </c>
      <c r="J3858" s="48"/>
      <c r="K3858" s="58"/>
      <c r="L3858" s="48">
        <v>0</v>
      </c>
      <c r="M3858" s="74">
        <v>0</v>
      </c>
      <c r="N3858" s="34">
        <v>0.37499999999999994</v>
      </c>
      <c r="O3858" s="38">
        <v>0.37499999999999994</v>
      </c>
      <c r="P3858" s="82" t="s">
        <v>234</v>
      </c>
      <c r="Q3858" s="43">
        <v>44807</v>
      </c>
      <c r="R3858" s="35">
        <v>0</v>
      </c>
      <c r="S3858" s="35">
        <v>0</v>
      </c>
      <c r="T3858" s="10" t="str">
        <f t="shared" si="593"/>
        <v>Sem - 36</v>
      </c>
      <c r="U3858" s="10" t="str">
        <f t="shared" si="594"/>
        <v>Septembre</v>
      </c>
      <c r="V3858" s="36" t="s">
        <v>231</v>
      </c>
      <c r="W3858" s="34"/>
      <c r="X3858" s="91">
        <f t="shared" si="595"/>
        <v>0</v>
      </c>
      <c r="Y3858" s="92" t="str">
        <f>VLOOKUP('CM-CIC'!B3789,Annuaire_roster!B:F,4,0)</f>
        <v>KINANA Widad</v>
      </c>
      <c r="Z3858" s="37" t="s">
        <v>80</v>
      </c>
      <c r="AA3858" s="60" t="s">
        <v>80</v>
      </c>
      <c r="AB3858" s="35" t="s">
        <v>63</v>
      </c>
      <c r="AC3858" s="35" t="s">
        <v>63</v>
      </c>
      <c r="AD3858" s="35" t="s">
        <v>63</v>
      </c>
      <c r="AE3858" s="44" t="s">
        <v>63</v>
      </c>
      <c r="AF3858" s="61"/>
      <c r="AG3858" s="45"/>
    </row>
    <row r="3859" spans="1:33" x14ac:dyDescent="0.2">
      <c r="A3859" s="59" t="str">
        <f>+VLOOKUP(B3859,Annuaire_roster!B:G,5,0)</f>
        <v>01652</v>
      </c>
      <c r="B3859" s="78" t="s">
        <v>289</v>
      </c>
      <c r="C3859" s="66">
        <v>0.375</v>
      </c>
      <c r="D3859" s="73">
        <v>0.375</v>
      </c>
      <c r="E3859" s="66">
        <v>0.79166666666666663</v>
      </c>
      <c r="F3859" s="66">
        <v>0.79166666666666663</v>
      </c>
      <c r="G3859" s="49"/>
      <c r="H3859" s="48"/>
      <c r="I3859" s="125" t="s">
        <v>63</v>
      </c>
      <c r="J3859" s="48"/>
      <c r="K3859" s="58">
        <v>0</v>
      </c>
      <c r="L3859" s="48">
        <v>0</v>
      </c>
      <c r="M3859" s="74">
        <v>0</v>
      </c>
      <c r="N3859" s="34">
        <v>0.37499999999999994</v>
      </c>
      <c r="O3859" s="38">
        <v>0.37499999999999994</v>
      </c>
      <c r="P3859" s="82" t="s">
        <v>234</v>
      </c>
      <c r="Q3859" s="43">
        <v>44807</v>
      </c>
      <c r="R3859" s="35">
        <v>0</v>
      </c>
      <c r="S3859" s="35">
        <v>0</v>
      </c>
      <c r="T3859" s="10" t="str">
        <f t="shared" si="593"/>
        <v>Sem - 36</v>
      </c>
      <c r="U3859" s="10" t="str">
        <f t="shared" si="594"/>
        <v>Septembre</v>
      </c>
      <c r="V3859" s="36" t="s">
        <v>231</v>
      </c>
      <c r="W3859" s="34"/>
      <c r="X3859" s="91">
        <f t="shared" si="595"/>
        <v>0</v>
      </c>
      <c r="Y3859" s="92" t="str">
        <f>VLOOKUP('CM-CIC'!B3790,Annuaire_roster!B:F,4,0)</f>
        <v>KINANA Widad</v>
      </c>
      <c r="Z3859" s="37" t="s">
        <v>80</v>
      </c>
      <c r="AA3859" s="60" t="s">
        <v>80</v>
      </c>
      <c r="AB3859" s="35" t="s">
        <v>63</v>
      </c>
      <c r="AC3859" s="35" t="s">
        <v>63</v>
      </c>
      <c r="AD3859" s="35" t="s">
        <v>63</v>
      </c>
      <c r="AE3859" s="44" t="s">
        <v>63</v>
      </c>
      <c r="AF3859" s="61"/>
      <c r="AG3859" s="45"/>
    </row>
    <row r="3860" spans="1:33" x14ac:dyDescent="0.2">
      <c r="A3860" s="59" t="str">
        <f>+VLOOKUP(B3860,Annuaire_roster!B:G,5,0)</f>
        <v>01653</v>
      </c>
      <c r="B3860" s="78" t="s">
        <v>290</v>
      </c>
      <c r="C3860" s="66">
        <v>0.375</v>
      </c>
      <c r="D3860" s="73">
        <v>0.375</v>
      </c>
      <c r="E3860" s="66">
        <v>0.79166666666666663</v>
      </c>
      <c r="F3860" s="66">
        <v>0.79166666666666663</v>
      </c>
      <c r="G3860" s="49"/>
      <c r="H3860" s="48"/>
      <c r="I3860" s="125" t="s">
        <v>63</v>
      </c>
      <c r="J3860" s="48"/>
      <c r="K3860" s="58">
        <v>0</v>
      </c>
      <c r="L3860" s="48">
        <v>0</v>
      </c>
      <c r="M3860" s="74">
        <v>0</v>
      </c>
      <c r="N3860" s="34">
        <v>0.37499999999999994</v>
      </c>
      <c r="O3860" s="38">
        <v>0.37499999999999994</v>
      </c>
      <c r="P3860" s="82" t="s">
        <v>234</v>
      </c>
      <c r="Q3860" s="43">
        <v>44807</v>
      </c>
      <c r="R3860" s="35">
        <v>0</v>
      </c>
      <c r="S3860" s="35">
        <v>0</v>
      </c>
      <c r="T3860" s="10" t="str">
        <f t="shared" si="593"/>
        <v>Sem - 36</v>
      </c>
      <c r="U3860" s="10" t="str">
        <f t="shared" si="594"/>
        <v>Septembre</v>
      </c>
      <c r="V3860" s="36" t="s">
        <v>231</v>
      </c>
      <c r="W3860" s="34"/>
      <c r="X3860" s="91">
        <f t="shared" si="595"/>
        <v>0</v>
      </c>
      <c r="Y3860" s="92" t="str">
        <f>VLOOKUP('CM-CIC'!B3791,Annuaire_roster!B:F,4,0)</f>
        <v>KINANA Widad</v>
      </c>
      <c r="Z3860" s="37" t="s">
        <v>80</v>
      </c>
      <c r="AA3860" s="60" t="s">
        <v>80</v>
      </c>
      <c r="AB3860" s="35" t="s">
        <v>63</v>
      </c>
      <c r="AC3860" s="35" t="s">
        <v>63</v>
      </c>
      <c r="AD3860" s="35" t="s">
        <v>63</v>
      </c>
      <c r="AE3860" s="44" t="s">
        <v>63</v>
      </c>
      <c r="AF3860" s="61"/>
      <c r="AG3860" s="45"/>
    </row>
    <row r="3861" spans="1:33" x14ac:dyDescent="0.2">
      <c r="A3861" s="59" t="str">
        <f>+VLOOKUP(B3861,Annuaire_roster!B:G,5,0)</f>
        <v>01649</v>
      </c>
      <c r="B3861" s="78" t="s">
        <v>1670</v>
      </c>
      <c r="C3861" s="66">
        <v>0.375</v>
      </c>
      <c r="D3861" s="73">
        <v>0.375</v>
      </c>
      <c r="E3861" s="66">
        <v>0.79166666666666663</v>
      </c>
      <c r="F3861" s="66">
        <v>0.79166666666666663</v>
      </c>
      <c r="G3861" s="49"/>
      <c r="H3861" s="48"/>
      <c r="I3861" s="125" t="s">
        <v>63</v>
      </c>
      <c r="J3861" s="48"/>
      <c r="K3861" s="58">
        <v>0</v>
      </c>
      <c r="L3861" s="48">
        <v>0</v>
      </c>
      <c r="M3861" s="74">
        <v>0</v>
      </c>
      <c r="N3861" s="34">
        <v>0.37499999999999994</v>
      </c>
      <c r="O3861" s="38">
        <v>0.37499999999999994</v>
      </c>
      <c r="P3861" s="82" t="s">
        <v>234</v>
      </c>
      <c r="Q3861" s="43">
        <v>44807</v>
      </c>
      <c r="R3861" s="35">
        <v>0</v>
      </c>
      <c r="S3861" s="35">
        <v>0</v>
      </c>
      <c r="T3861" s="10" t="str">
        <f t="shared" si="593"/>
        <v>Sem - 36</v>
      </c>
      <c r="U3861" s="10" t="str">
        <f t="shared" si="594"/>
        <v>Septembre</v>
      </c>
      <c r="V3861" s="36" t="s">
        <v>231</v>
      </c>
      <c r="W3861" s="34"/>
      <c r="X3861" s="91">
        <f t="shared" si="595"/>
        <v>0</v>
      </c>
      <c r="Y3861" s="92" t="str">
        <f>VLOOKUP('CM-CIC'!B3792,Annuaire_roster!B:F,4,0)</f>
        <v>KINANA Widad</v>
      </c>
      <c r="Z3861" s="37" t="s">
        <v>80</v>
      </c>
      <c r="AA3861" s="60" t="s">
        <v>80</v>
      </c>
      <c r="AB3861" s="35" t="s">
        <v>63</v>
      </c>
      <c r="AC3861" s="35" t="s">
        <v>63</v>
      </c>
      <c r="AD3861" s="35" t="s">
        <v>63</v>
      </c>
      <c r="AE3861" s="44" t="s">
        <v>63</v>
      </c>
      <c r="AF3861" s="61"/>
      <c r="AG3861" s="45"/>
    </row>
    <row r="3862" spans="1:33" x14ac:dyDescent="0.2">
      <c r="A3862" s="59" t="str">
        <f>+VLOOKUP(B3862,Annuaire_roster!B:G,5,0)</f>
        <v>01650</v>
      </c>
      <c r="B3862" s="78" t="s">
        <v>1671</v>
      </c>
      <c r="C3862" s="73">
        <v>0.375</v>
      </c>
      <c r="D3862" s="73">
        <v>0.375</v>
      </c>
      <c r="E3862" s="66">
        <v>0.79166666666666663</v>
      </c>
      <c r="F3862" s="66">
        <v>0.79166666666666663</v>
      </c>
      <c r="G3862" s="49"/>
      <c r="H3862" s="48"/>
      <c r="I3862" s="125" t="s">
        <v>63</v>
      </c>
      <c r="J3862" s="48"/>
      <c r="K3862" s="58">
        <v>0</v>
      </c>
      <c r="L3862" s="48">
        <v>0</v>
      </c>
      <c r="M3862" s="74">
        <v>0</v>
      </c>
      <c r="N3862" s="34">
        <v>0.37499999999999994</v>
      </c>
      <c r="O3862" s="38">
        <v>0.37499999999999994</v>
      </c>
      <c r="P3862" s="82" t="s">
        <v>234</v>
      </c>
      <c r="Q3862" s="43">
        <v>44807</v>
      </c>
      <c r="R3862" s="35">
        <v>0</v>
      </c>
      <c r="S3862" s="35">
        <v>0</v>
      </c>
      <c r="T3862" s="10" t="str">
        <f t="shared" si="593"/>
        <v>Sem - 36</v>
      </c>
      <c r="U3862" s="10" t="str">
        <f t="shared" si="594"/>
        <v>Septembre</v>
      </c>
      <c r="V3862" s="36" t="s">
        <v>231</v>
      </c>
      <c r="W3862" s="34"/>
      <c r="X3862" s="91">
        <f t="shared" si="595"/>
        <v>0</v>
      </c>
      <c r="Y3862" s="92" t="str">
        <f>VLOOKUP('CM-CIC'!B3793,Annuaire_roster!B:F,4,0)</f>
        <v>KINANA Widad</v>
      </c>
      <c r="Z3862" s="37" t="s">
        <v>80</v>
      </c>
      <c r="AA3862" s="60" t="s">
        <v>80</v>
      </c>
      <c r="AB3862" s="35" t="s">
        <v>63</v>
      </c>
      <c r="AC3862" s="35" t="s">
        <v>63</v>
      </c>
      <c r="AD3862" s="35" t="s">
        <v>63</v>
      </c>
      <c r="AE3862" s="44" t="s">
        <v>63</v>
      </c>
      <c r="AF3862" s="61"/>
      <c r="AG3862" s="45"/>
    </row>
    <row r="3863" spans="1:33" x14ac:dyDescent="0.2">
      <c r="A3863" s="59" t="str">
        <f>+VLOOKUP(B3863,Annuaire_roster!B:G,5,0)</f>
        <v>01646</v>
      </c>
      <c r="B3863" s="78" t="s">
        <v>291</v>
      </c>
      <c r="C3863" s="65">
        <v>0.375</v>
      </c>
      <c r="D3863" s="65">
        <v>0.375</v>
      </c>
      <c r="E3863" s="66">
        <v>0.79166666666666663</v>
      </c>
      <c r="F3863" s="66">
        <v>0.79166666666666663</v>
      </c>
      <c r="G3863" s="49"/>
      <c r="H3863" s="48"/>
      <c r="I3863" s="125" t="s">
        <v>63</v>
      </c>
      <c r="J3863" s="48"/>
      <c r="K3863" s="58">
        <v>0</v>
      </c>
      <c r="L3863" s="48">
        <v>0</v>
      </c>
      <c r="M3863" s="74">
        <v>0</v>
      </c>
      <c r="N3863" s="34">
        <v>0.37499999999999994</v>
      </c>
      <c r="O3863" s="38">
        <v>0.37499999999999994</v>
      </c>
      <c r="P3863" s="82" t="s">
        <v>234</v>
      </c>
      <c r="Q3863" s="43">
        <v>44807</v>
      </c>
      <c r="R3863" s="35">
        <v>0</v>
      </c>
      <c r="S3863" s="35">
        <v>0</v>
      </c>
      <c r="T3863" s="10" t="str">
        <f t="shared" si="593"/>
        <v>Sem - 36</v>
      </c>
      <c r="U3863" s="10" t="str">
        <f t="shared" si="594"/>
        <v>Septembre</v>
      </c>
      <c r="V3863" s="36" t="s">
        <v>231</v>
      </c>
      <c r="W3863" s="34"/>
      <c r="X3863" s="91">
        <f t="shared" si="595"/>
        <v>0</v>
      </c>
      <c r="Y3863" s="92" t="str">
        <f>VLOOKUP('CM-CIC'!B3794,Annuaire_roster!B:F,4,0)</f>
        <v>KINANA Widad</v>
      </c>
      <c r="Z3863" s="37" t="s">
        <v>80</v>
      </c>
      <c r="AA3863" s="60" t="s">
        <v>80</v>
      </c>
      <c r="AB3863" s="35" t="s">
        <v>63</v>
      </c>
      <c r="AC3863" s="35" t="s">
        <v>63</v>
      </c>
      <c r="AD3863" s="35" t="s">
        <v>63</v>
      </c>
      <c r="AE3863" s="44" t="s">
        <v>63</v>
      </c>
      <c r="AF3863" s="61"/>
      <c r="AG3863" s="45"/>
    </row>
    <row r="3864" spans="1:33" x14ac:dyDescent="0.2">
      <c r="A3864" s="59" t="str">
        <f>+VLOOKUP(B3864,Annuaire_roster!B:G,5,0)</f>
        <v>01647</v>
      </c>
      <c r="B3864" s="78" t="s">
        <v>292</v>
      </c>
      <c r="C3864" s="65">
        <v>0.375</v>
      </c>
      <c r="D3864" s="65">
        <v>0.375</v>
      </c>
      <c r="E3864" s="66">
        <v>0.79166666666666663</v>
      </c>
      <c r="F3864" s="66">
        <v>0.79166666666666663</v>
      </c>
      <c r="G3864" s="49"/>
      <c r="H3864" s="48"/>
      <c r="I3864" s="124" t="s">
        <v>63</v>
      </c>
      <c r="J3864" s="48"/>
      <c r="K3864" s="58">
        <v>0</v>
      </c>
      <c r="L3864" s="48">
        <v>0</v>
      </c>
      <c r="M3864" s="70">
        <v>0</v>
      </c>
      <c r="N3864" s="34">
        <v>0.37499999999999994</v>
      </c>
      <c r="O3864" s="38">
        <v>0.37499999999999994</v>
      </c>
      <c r="P3864" s="82" t="s">
        <v>234</v>
      </c>
      <c r="Q3864" s="43">
        <v>44807</v>
      </c>
      <c r="R3864" s="35">
        <v>0</v>
      </c>
      <c r="S3864" s="35">
        <v>0</v>
      </c>
      <c r="T3864" s="10" t="str">
        <f t="shared" si="593"/>
        <v>Sem - 36</v>
      </c>
      <c r="U3864" s="10" t="str">
        <f t="shared" si="594"/>
        <v>Septembre</v>
      </c>
      <c r="V3864" s="36" t="s">
        <v>231</v>
      </c>
      <c r="W3864" s="34"/>
      <c r="X3864" s="91">
        <f t="shared" si="595"/>
        <v>0</v>
      </c>
      <c r="Y3864" s="92" t="str">
        <f>VLOOKUP('CM-CIC'!B3795,Annuaire_roster!B:F,4,0)</f>
        <v>KINANA Widad</v>
      </c>
      <c r="Z3864" s="37" t="s">
        <v>80</v>
      </c>
      <c r="AA3864" s="60" t="s">
        <v>80</v>
      </c>
      <c r="AB3864" s="35" t="s">
        <v>63</v>
      </c>
      <c r="AC3864" s="35" t="s">
        <v>63</v>
      </c>
      <c r="AD3864" s="35" t="s">
        <v>63</v>
      </c>
      <c r="AE3864" s="44" t="s">
        <v>63</v>
      </c>
      <c r="AF3864" s="61"/>
      <c r="AG3864" s="45"/>
    </row>
    <row r="3865" spans="1:33" x14ac:dyDescent="0.2">
      <c r="A3865" s="59" t="str">
        <f>+VLOOKUP(B3865,Annuaire_roster!B:G,5,0)</f>
        <v>01566</v>
      </c>
      <c r="B3865" s="78" t="s">
        <v>233</v>
      </c>
      <c r="C3865" s="66"/>
      <c r="D3865" s="73" t="s">
        <v>64</v>
      </c>
      <c r="E3865" s="66"/>
      <c r="F3865" s="66" t="s">
        <v>64</v>
      </c>
      <c r="G3865" s="49"/>
      <c r="H3865" s="48"/>
      <c r="I3865" s="125" t="s">
        <v>63</v>
      </c>
      <c r="J3865" s="48"/>
      <c r="K3865" s="58">
        <v>0</v>
      </c>
      <c r="L3865" s="48">
        <v>0</v>
      </c>
      <c r="M3865" s="74">
        <v>0</v>
      </c>
      <c r="N3865" s="34" t="s">
        <v>63</v>
      </c>
      <c r="O3865" s="38">
        <v>0</v>
      </c>
      <c r="P3865" s="82" t="s">
        <v>234</v>
      </c>
      <c r="Q3865" s="43">
        <v>44808</v>
      </c>
      <c r="R3865" s="35">
        <v>0</v>
      </c>
      <c r="S3865" s="35">
        <v>0</v>
      </c>
      <c r="T3865" s="10" t="str">
        <f t="shared" si="593"/>
        <v>Sem - 36</v>
      </c>
      <c r="U3865" s="10" t="str">
        <f t="shared" si="594"/>
        <v>Septembre</v>
      </c>
      <c r="V3865" s="36" t="s">
        <v>231</v>
      </c>
      <c r="W3865" s="34"/>
      <c r="X3865" s="91">
        <f t="shared" si="595"/>
        <v>0</v>
      </c>
      <c r="Y3865" s="92" t="str">
        <f>VLOOKUP('CM-CIC'!B3796,Annuaire_roster!B:F,4,0)</f>
        <v>KINANA Widad</v>
      </c>
      <c r="Z3865" s="37" t="s">
        <v>80</v>
      </c>
      <c r="AA3865" s="60" t="s">
        <v>80</v>
      </c>
      <c r="AB3865" s="35" t="s">
        <v>63</v>
      </c>
      <c r="AC3865" s="35" t="s">
        <v>63</v>
      </c>
      <c r="AD3865" s="35" t="s">
        <v>63</v>
      </c>
      <c r="AE3865" s="44" t="s">
        <v>63</v>
      </c>
      <c r="AF3865" s="61"/>
      <c r="AG3865" s="45"/>
    </row>
    <row r="3866" spans="1:33" x14ac:dyDescent="0.2">
      <c r="A3866" s="59" t="str">
        <f>+VLOOKUP(B3866,Annuaire_roster!B:G,5,0)</f>
        <v>01572</v>
      </c>
      <c r="B3866" s="78" t="s">
        <v>235</v>
      </c>
      <c r="C3866" s="66"/>
      <c r="D3866" s="73" t="s">
        <v>64</v>
      </c>
      <c r="E3866" s="66"/>
      <c r="F3866" s="66" t="s">
        <v>64</v>
      </c>
      <c r="G3866" s="49"/>
      <c r="H3866" s="48"/>
      <c r="I3866" s="125" t="s">
        <v>63</v>
      </c>
      <c r="J3866" s="48"/>
      <c r="K3866" s="58">
        <v>0</v>
      </c>
      <c r="L3866" s="48">
        <v>0</v>
      </c>
      <c r="M3866" s="74">
        <v>0</v>
      </c>
      <c r="N3866" s="34" t="s">
        <v>63</v>
      </c>
      <c r="O3866" s="38">
        <v>0</v>
      </c>
      <c r="P3866" s="82" t="s">
        <v>234</v>
      </c>
      <c r="Q3866" s="43">
        <v>44808</v>
      </c>
      <c r="R3866" s="35">
        <v>0</v>
      </c>
      <c r="S3866" s="35">
        <v>0</v>
      </c>
      <c r="T3866" s="10" t="str">
        <f t="shared" si="593"/>
        <v>Sem - 36</v>
      </c>
      <c r="U3866" s="10" t="str">
        <f t="shared" si="594"/>
        <v>Septembre</v>
      </c>
      <c r="V3866" s="36" t="s">
        <v>231</v>
      </c>
      <c r="W3866" s="34"/>
      <c r="X3866" s="91">
        <f t="shared" si="595"/>
        <v>0</v>
      </c>
      <c r="Y3866" s="92" t="str">
        <f>VLOOKUP('CM-CIC'!B3797,Annuaire_roster!B:F,4,0)</f>
        <v>KINANA Widad</v>
      </c>
      <c r="Z3866" s="37" t="s">
        <v>80</v>
      </c>
      <c r="AA3866" s="60" t="s">
        <v>80</v>
      </c>
      <c r="AB3866" s="35" t="s">
        <v>63</v>
      </c>
      <c r="AC3866" s="35" t="s">
        <v>63</v>
      </c>
      <c r="AD3866" s="35" t="s">
        <v>63</v>
      </c>
      <c r="AE3866" s="44" t="s">
        <v>63</v>
      </c>
      <c r="AF3866" s="61"/>
      <c r="AG3866" s="45"/>
    </row>
    <row r="3867" spans="1:33" x14ac:dyDescent="0.2">
      <c r="A3867" s="59" t="str">
        <f>+VLOOKUP(B3867,Annuaire_roster!B:G,5,0)</f>
        <v>01575</v>
      </c>
      <c r="B3867" s="78" t="s">
        <v>191</v>
      </c>
      <c r="C3867" s="66"/>
      <c r="D3867" s="73" t="s">
        <v>64</v>
      </c>
      <c r="E3867" s="66"/>
      <c r="F3867" s="66" t="s">
        <v>64</v>
      </c>
      <c r="G3867" s="49"/>
      <c r="H3867" s="48"/>
      <c r="I3867" s="125" t="s">
        <v>63</v>
      </c>
      <c r="J3867" s="48"/>
      <c r="K3867" s="58">
        <v>0</v>
      </c>
      <c r="L3867" s="48">
        <v>0</v>
      </c>
      <c r="M3867" s="74">
        <v>0</v>
      </c>
      <c r="N3867" s="34" t="s">
        <v>63</v>
      </c>
      <c r="O3867" s="38">
        <v>0</v>
      </c>
      <c r="P3867" s="82" t="s">
        <v>234</v>
      </c>
      <c r="Q3867" s="43">
        <v>44808</v>
      </c>
      <c r="R3867" s="35">
        <v>0</v>
      </c>
      <c r="S3867" s="35">
        <v>0</v>
      </c>
      <c r="T3867" s="10" t="str">
        <f t="shared" si="593"/>
        <v>Sem - 36</v>
      </c>
      <c r="U3867" s="10" t="str">
        <f t="shared" si="594"/>
        <v>Septembre</v>
      </c>
      <c r="V3867" s="36" t="s">
        <v>231</v>
      </c>
      <c r="W3867" s="34"/>
      <c r="X3867" s="91">
        <f t="shared" si="595"/>
        <v>0</v>
      </c>
      <c r="Y3867" s="92" t="str">
        <f>VLOOKUP('CM-CIC'!B3798,Annuaire_roster!B:F,4,0)</f>
        <v>KINANA Widad</v>
      </c>
      <c r="Z3867" s="37" t="s">
        <v>80</v>
      </c>
      <c r="AA3867" s="60" t="s">
        <v>80</v>
      </c>
      <c r="AB3867" s="35" t="s">
        <v>63</v>
      </c>
      <c r="AC3867" s="35" t="s">
        <v>63</v>
      </c>
      <c r="AD3867" s="35" t="s">
        <v>63</v>
      </c>
      <c r="AE3867" s="44" t="s">
        <v>63</v>
      </c>
      <c r="AF3867" s="61"/>
      <c r="AG3867" s="45"/>
    </row>
    <row r="3868" spans="1:33" x14ac:dyDescent="0.2">
      <c r="A3868" s="59" t="str">
        <f>+VLOOKUP(B3868,Annuaire_roster!B:G,5,0)</f>
        <v>01575</v>
      </c>
      <c r="B3868" s="78" t="s">
        <v>236</v>
      </c>
      <c r="C3868" s="66"/>
      <c r="D3868" s="73" t="s">
        <v>64</v>
      </c>
      <c r="E3868" s="66"/>
      <c r="F3868" s="66" t="s">
        <v>64</v>
      </c>
      <c r="G3868" s="49"/>
      <c r="H3868" s="48"/>
      <c r="I3868" s="125" t="s">
        <v>63</v>
      </c>
      <c r="J3868" s="48"/>
      <c r="K3868" s="58">
        <v>0</v>
      </c>
      <c r="L3868" s="48">
        <v>0</v>
      </c>
      <c r="M3868" s="74">
        <v>0</v>
      </c>
      <c r="N3868" s="34" t="s">
        <v>63</v>
      </c>
      <c r="O3868" s="38">
        <v>0</v>
      </c>
      <c r="P3868" s="82" t="s">
        <v>234</v>
      </c>
      <c r="Q3868" s="43">
        <v>44808</v>
      </c>
      <c r="R3868" s="35">
        <v>0</v>
      </c>
      <c r="S3868" s="35">
        <v>0</v>
      </c>
      <c r="T3868" s="10" t="str">
        <f t="shared" si="593"/>
        <v>Sem - 36</v>
      </c>
      <c r="U3868" s="10" t="str">
        <f t="shared" si="594"/>
        <v>Septembre</v>
      </c>
      <c r="V3868" s="36" t="s">
        <v>231</v>
      </c>
      <c r="W3868" s="34"/>
      <c r="X3868" s="91">
        <f t="shared" si="595"/>
        <v>0</v>
      </c>
      <c r="Y3868" s="92" t="str">
        <f>VLOOKUP('CM-CIC'!B3799,Annuaire_roster!B:F,4,0)</f>
        <v>KINANA Widad</v>
      </c>
      <c r="Z3868" s="37" t="s">
        <v>80</v>
      </c>
      <c r="AA3868" s="60" t="s">
        <v>80</v>
      </c>
      <c r="AB3868" s="35" t="s">
        <v>63</v>
      </c>
      <c r="AC3868" s="35" t="s">
        <v>63</v>
      </c>
      <c r="AD3868" s="35" t="s">
        <v>63</v>
      </c>
      <c r="AE3868" s="44" t="s">
        <v>63</v>
      </c>
      <c r="AF3868" s="61"/>
      <c r="AG3868" s="45"/>
    </row>
    <row r="3869" spans="1:33" x14ac:dyDescent="0.2">
      <c r="A3869" s="59" t="str">
        <f>+VLOOKUP(B3869,Annuaire_roster!B:G,5,0)</f>
        <v>01578</v>
      </c>
      <c r="B3869" s="78" t="s">
        <v>1669</v>
      </c>
      <c r="C3869" s="73"/>
      <c r="D3869" s="73" t="s">
        <v>64</v>
      </c>
      <c r="E3869" s="66"/>
      <c r="F3869" s="66" t="s">
        <v>64</v>
      </c>
      <c r="G3869" s="49"/>
      <c r="H3869" s="48"/>
      <c r="I3869" s="125" t="s">
        <v>63</v>
      </c>
      <c r="J3869" s="48"/>
      <c r="K3869" s="58">
        <v>0</v>
      </c>
      <c r="L3869" s="48">
        <v>0</v>
      </c>
      <c r="M3869" s="74">
        <v>0</v>
      </c>
      <c r="N3869" s="34" t="s">
        <v>63</v>
      </c>
      <c r="O3869" s="38">
        <v>0</v>
      </c>
      <c r="P3869" s="82" t="s">
        <v>234</v>
      </c>
      <c r="Q3869" s="43">
        <v>44808</v>
      </c>
      <c r="R3869" s="35">
        <v>0</v>
      </c>
      <c r="S3869" s="35">
        <v>0</v>
      </c>
      <c r="T3869" s="10" t="str">
        <f t="shared" si="593"/>
        <v>Sem - 36</v>
      </c>
      <c r="U3869" s="10" t="str">
        <f t="shared" si="594"/>
        <v>Septembre</v>
      </c>
      <c r="V3869" s="36" t="s">
        <v>231</v>
      </c>
      <c r="W3869" s="34"/>
      <c r="X3869" s="91">
        <f t="shared" si="595"/>
        <v>0</v>
      </c>
      <c r="Y3869" s="92" t="str">
        <f>VLOOKUP('CM-CIC'!B3800,Annuaire_roster!B:F,4,0)</f>
        <v>KINANA Widad</v>
      </c>
      <c r="Z3869" s="37" t="s">
        <v>80</v>
      </c>
      <c r="AA3869" s="60" t="s">
        <v>80</v>
      </c>
      <c r="AB3869" s="35" t="s">
        <v>63</v>
      </c>
      <c r="AC3869" s="35" t="s">
        <v>63</v>
      </c>
      <c r="AD3869" s="35" t="s">
        <v>63</v>
      </c>
      <c r="AE3869" s="44" t="s">
        <v>63</v>
      </c>
      <c r="AF3869" s="61"/>
      <c r="AG3869" s="45"/>
    </row>
    <row r="3870" spans="1:33" x14ac:dyDescent="0.2">
      <c r="A3870" s="59" t="str">
        <f>+VLOOKUP(B3870,Annuaire_roster!B:G,5,0)</f>
        <v>01581</v>
      </c>
      <c r="B3870" s="78" t="s">
        <v>237</v>
      </c>
      <c r="C3870" s="65"/>
      <c r="D3870" s="65" t="s">
        <v>64</v>
      </c>
      <c r="E3870" s="66"/>
      <c r="F3870" s="66" t="s">
        <v>64</v>
      </c>
      <c r="G3870" s="49"/>
      <c r="H3870" s="48"/>
      <c r="I3870" s="124" t="s">
        <v>63</v>
      </c>
      <c r="J3870" s="48"/>
      <c r="K3870" s="58">
        <v>0</v>
      </c>
      <c r="L3870" s="48">
        <v>0</v>
      </c>
      <c r="M3870" s="70">
        <v>0</v>
      </c>
      <c r="N3870" s="34" t="s">
        <v>63</v>
      </c>
      <c r="O3870" s="38">
        <v>0</v>
      </c>
      <c r="P3870" s="82" t="s">
        <v>234</v>
      </c>
      <c r="Q3870" s="43">
        <v>44808</v>
      </c>
      <c r="R3870" s="35">
        <v>0</v>
      </c>
      <c r="S3870" s="35">
        <v>0</v>
      </c>
      <c r="T3870" s="10" t="str">
        <f t="shared" si="593"/>
        <v>Sem - 36</v>
      </c>
      <c r="U3870" s="10" t="str">
        <f t="shared" si="594"/>
        <v>Septembre</v>
      </c>
      <c r="V3870" s="36" t="s">
        <v>231</v>
      </c>
      <c r="W3870" s="34"/>
      <c r="X3870" s="91">
        <f t="shared" si="595"/>
        <v>0</v>
      </c>
      <c r="Y3870" s="92" t="str">
        <f>VLOOKUP('CM-CIC'!B3801,Annuaire_roster!B:F,4,0)</f>
        <v>KINANA Widad</v>
      </c>
      <c r="Z3870" s="37" t="s">
        <v>80</v>
      </c>
      <c r="AA3870" s="60" t="s">
        <v>80</v>
      </c>
      <c r="AB3870" s="35" t="s">
        <v>63</v>
      </c>
      <c r="AC3870" s="35" t="s">
        <v>63</v>
      </c>
      <c r="AD3870" s="35" t="s">
        <v>63</v>
      </c>
      <c r="AE3870" s="44" t="s">
        <v>63</v>
      </c>
      <c r="AF3870" s="61"/>
      <c r="AG3870" s="45"/>
    </row>
    <row r="3871" spans="1:33" x14ac:dyDescent="0.2">
      <c r="A3871" s="59" t="str">
        <f>+VLOOKUP(B3871,Annuaire_roster!B:G,5,0)</f>
        <v>01582</v>
      </c>
      <c r="B3871" s="78" t="s">
        <v>238</v>
      </c>
      <c r="C3871" s="65"/>
      <c r="D3871" s="65" t="s">
        <v>64</v>
      </c>
      <c r="E3871" s="66"/>
      <c r="F3871" s="66" t="s">
        <v>64</v>
      </c>
      <c r="G3871" s="49"/>
      <c r="H3871" s="48"/>
      <c r="I3871" s="124" t="s">
        <v>63</v>
      </c>
      <c r="J3871" s="48"/>
      <c r="K3871" s="58">
        <v>0</v>
      </c>
      <c r="L3871" s="48">
        <v>0</v>
      </c>
      <c r="M3871" s="70">
        <v>0</v>
      </c>
      <c r="N3871" s="34" t="s">
        <v>63</v>
      </c>
      <c r="O3871" s="38">
        <v>0</v>
      </c>
      <c r="P3871" s="82" t="s">
        <v>234</v>
      </c>
      <c r="Q3871" s="43">
        <v>44808</v>
      </c>
      <c r="R3871" s="35">
        <v>0</v>
      </c>
      <c r="S3871" s="35">
        <v>0</v>
      </c>
      <c r="T3871" s="10" t="str">
        <f t="shared" si="593"/>
        <v>Sem - 36</v>
      </c>
      <c r="U3871" s="10" t="str">
        <f t="shared" si="594"/>
        <v>Septembre</v>
      </c>
      <c r="V3871" s="36" t="s">
        <v>231</v>
      </c>
      <c r="W3871" s="34"/>
      <c r="X3871" s="91">
        <f t="shared" si="595"/>
        <v>0</v>
      </c>
      <c r="Y3871" s="92" t="str">
        <f>VLOOKUP('CM-CIC'!B3802,Annuaire_roster!B:F,4,0)</f>
        <v>KINANA Widad</v>
      </c>
      <c r="Z3871" s="37" t="s">
        <v>80</v>
      </c>
      <c r="AA3871" s="60" t="s">
        <v>80</v>
      </c>
      <c r="AB3871" s="35" t="s">
        <v>63</v>
      </c>
      <c r="AC3871" s="35" t="s">
        <v>63</v>
      </c>
      <c r="AD3871" s="35" t="s">
        <v>63</v>
      </c>
      <c r="AE3871" s="44" t="s">
        <v>63</v>
      </c>
      <c r="AF3871" s="61"/>
      <c r="AG3871" s="45"/>
    </row>
    <row r="3872" spans="1:33" x14ac:dyDescent="0.2">
      <c r="A3872" s="59" t="str">
        <f>+VLOOKUP(B3872,Annuaire_roster!B:G,5,0)</f>
        <v>01586</v>
      </c>
      <c r="B3872" s="78" t="s">
        <v>217</v>
      </c>
      <c r="C3872" s="66"/>
      <c r="D3872" s="73" t="s">
        <v>64</v>
      </c>
      <c r="E3872" s="66"/>
      <c r="F3872" s="66" t="s">
        <v>64</v>
      </c>
      <c r="G3872" s="49"/>
      <c r="H3872" s="48"/>
      <c r="I3872" s="125" t="s">
        <v>63</v>
      </c>
      <c r="J3872" s="48"/>
      <c r="K3872" s="58">
        <v>0</v>
      </c>
      <c r="L3872" s="48">
        <v>0</v>
      </c>
      <c r="M3872" s="74">
        <v>0</v>
      </c>
      <c r="N3872" s="34" t="s">
        <v>63</v>
      </c>
      <c r="O3872" s="38">
        <v>0</v>
      </c>
      <c r="P3872" s="82" t="s">
        <v>234</v>
      </c>
      <c r="Q3872" s="43">
        <v>44808</v>
      </c>
      <c r="R3872" s="35">
        <v>0</v>
      </c>
      <c r="S3872" s="35">
        <v>0</v>
      </c>
      <c r="T3872" s="10" t="str">
        <f t="shared" si="593"/>
        <v>Sem - 36</v>
      </c>
      <c r="U3872" s="10" t="str">
        <f t="shared" si="594"/>
        <v>Septembre</v>
      </c>
      <c r="V3872" s="36" t="s">
        <v>231</v>
      </c>
      <c r="W3872" s="34"/>
      <c r="X3872" s="91">
        <f t="shared" si="595"/>
        <v>0</v>
      </c>
      <c r="Y3872" s="92" t="str">
        <f>VLOOKUP('CM-CIC'!B3803,Annuaire_roster!B:F,4,0)</f>
        <v>ABDELLAOUI KHADIJA</v>
      </c>
      <c r="Z3872" s="37" t="s">
        <v>80</v>
      </c>
      <c r="AA3872" s="60" t="s">
        <v>80</v>
      </c>
      <c r="AB3872" s="35" t="s">
        <v>63</v>
      </c>
      <c r="AC3872" s="35" t="s">
        <v>63</v>
      </c>
      <c r="AD3872" s="35" t="s">
        <v>63</v>
      </c>
      <c r="AE3872" s="44" t="s">
        <v>63</v>
      </c>
      <c r="AF3872" s="61"/>
      <c r="AG3872" s="45"/>
    </row>
    <row r="3873" spans="1:33" x14ac:dyDescent="0.2">
      <c r="A3873" s="59" t="str">
        <f>+VLOOKUP(B3873,Annuaire_roster!B:G,5,0)</f>
        <v>01587</v>
      </c>
      <c r="B3873" s="78" t="s">
        <v>218</v>
      </c>
      <c r="C3873" s="66"/>
      <c r="D3873" s="73" t="s">
        <v>64</v>
      </c>
      <c r="E3873" s="66"/>
      <c r="F3873" s="66" t="s">
        <v>64</v>
      </c>
      <c r="G3873" s="49"/>
      <c r="H3873" s="48"/>
      <c r="I3873" s="125" t="s">
        <v>63</v>
      </c>
      <c r="J3873" s="48"/>
      <c r="K3873" s="58">
        <v>0</v>
      </c>
      <c r="L3873" s="48">
        <v>0</v>
      </c>
      <c r="M3873" s="74">
        <v>0</v>
      </c>
      <c r="N3873" s="34" t="s">
        <v>63</v>
      </c>
      <c r="O3873" s="38">
        <v>0</v>
      </c>
      <c r="P3873" s="82" t="s">
        <v>234</v>
      </c>
      <c r="Q3873" s="43">
        <v>44808</v>
      </c>
      <c r="R3873" s="35">
        <v>0</v>
      </c>
      <c r="S3873" s="35">
        <v>0</v>
      </c>
      <c r="T3873" s="10" t="str">
        <f t="shared" si="593"/>
        <v>Sem - 36</v>
      </c>
      <c r="U3873" s="10" t="str">
        <f t="shared" si="594"/>
        <v>Septembre</v>
      </c>
      <c r="V3873" s="36" t="s">
        <v>231</v>
      </c>
      <c r="W3873" s="34"/>
      <c r="X3873" s="91">
        <f t="shared" si="595"/>
        <v>0</v>
      </c>
      <c r="Y3873" s="92" t="str">
        <f>VLOOKUP('CM-CIC'!B3804,Annuaire_roster!B:F,4,0)</f>
        <v>ABDELLAOUI KHADIJA</v>
      </c>
      <c r="Z3873" s="37" t="s">
        <v>80</v>
      </c>
      <c r="AA3873" s="60" t="s">
        <v>80</v>
      </c>
      <c r="AB3873" s="35" t="s">
        <v>63</v>
      </c>
      <c r="AC3873" s="35" t="s">
        <v>63</v>
      </c>
      <c r="AD3873" s="35" t="s">
        <v>63</v>
      </c>
      <c r="AE3873" s="44" t="s">
        <v>63</v>
      </c>
      <c r="AF3873" s="61"/>
      <c r="AG3873" s="45"/>
    </row>
    <row r="3874" spans="1:33" x14ac:dyDescent="0.2">
      <c r="A3874" s="59" t="str">
        <f>+VLOOKUP(B3874,Annuaire_roster!B:G,5,0)</f>
        <v>01590</v>
      </c>
      <c r="B3874" s="78" t="s">
        <v>222</v>
      </c>
      <c r="C3874" s="66"/>
      <c r="D3874" s="73" t="s">
        <v>64</v>
      </c>
      <c r="E3874" s="66"/>
      <c r="F3874" s="66" t="s">
        <v>64</v>
      </c>
      <c r="G3874" s="49"/>
      <c r="H3874" s="48"/>
      <c r="I3874" s="125" t="s">
        <v>63</v>
      </c>
      <c r="J3874" s="48"/>
      <c r="K3874" s="58">
        <v>0</v>
      </c>
      <c r="L3874" s="48">
        <v>0</v>
      </c>
      <c r="M3874" s="74">
        <v>0</v>
      </c>
      <c r="N3874" s="34" t="s">
        <v>63</v>
      </c>
      <c r="O3874" s="38">
        <v>0</v>
      </c>
      <c r="P3874" s="82" t="s">
        <v>234</v>
      </c>
      <c r="Q3874" s="43">
        <v>44808</v>
      </c>
      <c r="R3874" s="35">
        <v>0</v>
      </c>
      <c r="S3874" s="35">
        <v>0</v>
      </c>
      <c r="T3874" s="10" t="str">
        <f t="shared" si="593"/>
        <v>Sem - 36</v>
      </c>
      <c r="U3874" s="10" t="str">
        <f t="shared" si="594"/>
        <v>Septembre</v>
      </c>
      <c r="V3874" s="36" t="s">
        <v>231</v>
      </c>
      <c r="W3874" s="34"/>
      <c r="X3874" s="91">
        <f t="shared" si="595"/>
        <v>0</v>
      </c>
      <c r="Y3874" s="92" t="str">
        <f>VLOOKUP('CM-CIC'!B3805,Annuaire_roster!B:F,4,0)</f>
        <v>ABDELLAOUI KHADIJA</v>
      </c>
      <c r="Z3874" s="37" t="s">
        <v>80</v>
      </c>
      <c r="AA3874" s="60" t="s">
        <v>80</v>
      </c>
      <c r="AB3874" s="35" t="s">
        <v>63</v>
      </c>
      <c r="AC3874" s="35" t="s">
        <v>63</v>
      </c>
      <c r="AD3874" s="35" t="s">
        <v>63</v>
      </c>
      <c r="AE3874" s="44" t="s">
        <v>63</v>
      </c>
      <c r="AF3874" s="61"/>
      <c r="AG3874" s="45"/>
    </row>
    <row r="3875" spans="1:33" x14ac:dyDescent="0.2">
      <c r="A3875" s="59" t="str">
        <f>+VLOOKUP(B3875,Annuaire_roster!B:G,5,0)</f>
        <v>01594</v>
      </c>
      <c r="B3875" s="78" t="s">
        <v>295</v>
      </c>
      <c r="C3875" s="66"/>
      <c r="D3875" s="73" t="s">
        <v>64</v>
      </c>
      <c r="E3875" s="66"/>
      <c r="F3875" s="66" t="s">
        <v>64</v>
      </c>
      <c r="G3875" s="49"/>
      <c r="H3875" s="48"/>
      <c r="I3875" s="125" t="s">
        <v>63</v>
      </c>
      <c r="J3875" s="48"/>
      <c r="K3875" s="58">
        <v>0</v>
      </c>
      <c r="L3875" s="48">
        <v>0</v>
      </c>
      <c r="M3875" s="74">
        <v>0</v>
      </c>
      <c r="N3875" s="34" t="s">
        <v>63</v>
      </c>
      <c r="O3875" s="38">
        <v>0</v>
      </c>
      <c r="P3875" s="82" t="s">
        <v>234</v>
      </c>
      <c r="Q3875" s="43">
        <v>44808</v>
      </c>
      <c r="R3875" s="35">
        <v>0</v>
      </c>
      <c r="S3875" s="35">
        <v>0</v>
      </c>
      <c r="T3875" s="10" t="str">
        <f t="shared" si="593"/>
        <v>Sem - 36</v>
      </c>
      <c r="U3875" s="10" t="str">
        <f t="shared" si="594"/>
        <v>Septembre</v>
      </c>
      <c r="V3875" s="36" t="s">
        <v>231</v>
      </c>
      <c r="W3875" s="34"/>
      <c r="X3875" s="91">
        <f t="shared" si="595"/>
        <v>0</v>
      </c>
      <c r="Y3875" s="92" t="str">
        <f>VLOOKUP('CM-CIC'!B3806,Annuaire_roster!B:F,4,0)</f>
        <v>ABDELLAOUI KHADIJA</v>
      </c>
      <c r="Z3875" s="37" t="s">
        <v>80</v>
      </c>
      <c r="AA3875" s="60" t="s">
        <v>80</v>
      </c>
      <c r="AB3875" s="35" t="s">
        <v>63</v>
      </c>
      <c r="AC3875" s="35" t="s">
        <v>63</v>
      </c>
      <c r="AD3875" s="35" t="s">
        <v>63</v>
      </c>
      <c r="AE3875" s="44" t="s">
        <v>63</v>
      </c>
      <c r="AF3875" s="61"/>
      <c r="AG3875" s="45"/>
    </row>
    <row r="3876" spans="1:33" x14ac:dyDescent="0.2">
      <c r="A3876" s="59" t="str">
        <f>+VLOOKUP(B3876,Annuaire_roster!B:G,5,0)</f>
        <v>01596</v>
      </c>
      <c r="B3876" s="78" t="s">
        <v>239</v>
      </c>
      <c r="C3876" s="73"/>
      <c r="D3876" s="73" t="s">
        <v>64</v>
      </c>
      <c r="E3876" s="66"/>
      <c r="F3876" s="66" t="s">
        <v>64</v>
      </c>
      <c r="G3876" s="49"/>
      <c r="H3876" s="48"/>
      <c r="I3876" s="125" t="s">
        <v>63</v>
      </c>
      <c r="J3876" s="48"/>
      <c r="K3876" s="58">
        <v>0</v>
      </c>
      <c r="L3876" s="48">
        <v>0</v>
      </c>
      <c r="M3876" s="74">
        <v>0</v>
      </c>
      <c r="N3876" s="34" t="s">
        <v>63</v>
      </c>
      <c r="O3876" s="38">
        <v>0</v>
      </c>
      <c r="P3876" s="82" t="s">
        <v>234</v>
      </c>
      <c r="Q3876" s="43">
        <v>44808</v>
      </c>
      <c r="R3876" s="35">
        <v>0</v>
      </c>
      <c r="S3876" s="35">
        <v>0</v>
      </c>
      <c r="T3876" s="10" t="str">
        <f t="shared" si="593"/>
        <v>Sem - 36</v>
      </c>
      <c r="U3876" s="10" t="str">
        <f t="shared" si="594"/>
        <v>Septembre</v>
      </c>
      <c r="V3876" s="36" t="s">
        <v>231</v>
      </c>
      <c r="W3876" s="34"/>
      <c r="X3876" s="91">
        <f t="shared" si="595"/>
        <v>0</v>
      </c>
      <c r="Y3876" s="92" t="str">
        <f>VLOOKUP('CM-CIC'!B3807,Annuaire_roster!B:F,4,0)</f>
        <v>ABDELLAOUI KHADIJA</v>
      </c>
      <c r="Z3876" s="37" t="s">
        <v>80</v>
      </c>
      <c r="AA3876" s="60" t="s">
        <v>80</v>
      </c>
      <c r="AB3876" s="35" t="s">
        <v>63</v>
      </c>
      <c r="AC3876" s="35" t="s">
        <v>63</v>
      </c>
      <c r="AD3876" s="35" t="s">
        <v>63</v>
      </c>
      <c r="AE3876" s="44" t="s">
        <v>63</v>
      </c>
      <c r="AF3876" s="61"/>
      <c r="AG3876" s="45"/>
    </row>
    <row r="3877" spans="1:33" x14ac:dyDescent="0.2">
      <c r="A3877" s="59" t="str">
        <f>+VLOOKUP(B3877,Annuaire_roster!B:G,5,0)</f>
        <v>01598</v>
      </c>
      <c r="B3877" s="78" t="s">
        <v>240</v>
      </c>
      <c r="C3877" s="73"/>
      <c r="D3877" s="73" t="s">
        <v>64</v>
      </c>
      <c r="E3877" s="66"/>
      <c r="F3877" s="66" t="s">
        <v>64</v>
      </c>
      <c r="G3877" s="49"/>
      <c r="H3877" s="48"/>
      <c r="I3877" s="125" t="s">
        <v>63</v>
      </c>
      <c r="J3877" s="48"/>
      <c r="K3877" s="58">
        <v>0</v>
      </c>
      <c r="L3877" s="48">
        <v>0</v>
      </c>
      <c r="M3877" s="74">
        <v>0</v>
      </c>
      <c r="N3877" s="34" t="s">
        <v>63</v>
      </c>
      <c r="O3877" s="38">
        <v>0</v>
      </c>
      <c r="P3877" s="82" t="s">
        <v>234</v>
      </c>
      <c r="Q3877" s="43">
        <v>44808</v>
      </c>
      <c r="R3877" s="35">
        <v>0</v>
      </c>
      <c r="S3877" s="35">
        <v>0</v>
      </c>
      <c r="T3877" s="10" t="str">
        <f t="shared" si="593"/>
        <v>Sem - 36</v>
      </c>
      <c r="U3877" s="10" t="str">
        <f t="shared" si="594"/>
        <v>Septembre</v>
      </c>
      <c r="V3877" s="36" t="s">
        <v>231</v>
      </c>
      <c r="W3877" s="34"/>
      <c r="X3877" s="91">
        <f t="shared" si="595"/>
        <v>0</v>
      </c>
      <c r="Y3877" s="92" t="str">
        <f>VLOOKUP('CM-CIC'!B3808,Annuaire_roster!B:F,4,0)</f>
        <v>ABDELLAOUI KHADIJA</v>
      </c>
      <c r="Z3877" s="37" t="s">
        <v>80</v>
      </c>
      <c r="AA3877" s="60" t="s">
        <v>80</v>
      </c>
      <c r="AB3877" s="35" t="s">
        <v>63</v>
      </c>
      <c r="AC3877" s="35" t="s">
        <v>63</v>
      </c>
      <c r="AD3877" s="35" t="s">
        <v>63</v>
      </c>
      <c r="AE3877" s="44" t="s">
        <v>63</v>
      </c>
      <c r="AF3877" s="61"/>
      <c r="AG3877" s="45"/>
    </row>
    <row r="3878" spans="1:33" x14ac:dyDescent="0.2">
      <c r="A3878" s="59" t="str">
        <f>+VLOOKUP(B3878,Annuaire_roster!B:G,5,0)</f>
        <v>01567</v>
      </c>
      <c r="B3878" s="78" t="s">
        <v>198</v>
      </c>
      <c r="C3878" s="73"/>
      <c r="D3878" s="73" t="s">
        <v>64</v>
      </c>
      <c r="E3878" s="66"/>
      <c r="F3878" s="66" t="s">
        <v>64</v>
      </c>
      <c r="G3878" s="49"/>
      <c r="H3878" s="48"/>
      <c r="I3878" s="125" t="s">
        <v>63</v>
      </c>
      <c r="J3878" s="48"/>
      <c r="K3878" s="58">
        <v>0</v>
      </c>
      <c r="L3878" s="48">
        <v>0</v>
      </c>
      <c r="M3878" s="74">
        <v>0</v>
      </c>
      <c r="N3878" s="34" t="s">
        <v>63</v>
      </c>
      <c r="O3878" s="38">
        <v>0</v>
      </c>
      <c r="P3878" s="82" t="s">
        <v>234</v>
      </c>
      <c r="Q3878" s="43">
        <v>44808</v>
      </c>
      <c r="R3878" s="35">
        <v>0</v>
      </c>
      <c r="S3878" s="35">
        <v>0</v>
      </c>
      <c r="T3878" s="10" t="str">
        <f t="shared" si="593"/>
        <v>Sem - 36</v>
      </c>
      <c r="U3878" s="10" t="str">
        <f t="shared" si="594"/>
        <v>Septembre</v>
      </c>
      <c r="V3878" s="36" t="s">
        <v>231</v>
      </c>
      <c r="W3878" s="34"/>
      <c r="X3878" s="91">
        <f t="shared" si="595"/>
        <v>0</v>
      </c>
      <c r="Y3878" s="92" t="str">
        <f>VLOOKUP('CM-CIC'!B3809,Annuaire_roster!B:F,4,0)</f>
        <v>ABDELLAOUI KHADIJA</v>
      </c>
      <c r="Z3878" s="37" t="s">
        <v>80</v>
      </c>
      <c r="AA3878" s="60" t="s">
        <v>80</v>
      </c>
      <c r="AB3878" s="35" t="s">
        <v>63</v>
      </c>
      <c r="AC3878" s="35" t="s">
        <v>63</v>
      </c>
      <c r="AD3878" s="35" t="s">
        <v>63</v>
      </c>
      <c r="AE3878" s="44" t="s">
        <v>63</v>
      </c>
      <c r="AF3878" s="61"/>
      <c r="AG3878" s="45"/>
    </row>
    <row r="3879" spans="1:33" x14ac:dyDescent="0.2">
      <c r="A3879" s="59" t="str">
        <f>+VLOOKUP(B3879,Annuaire_roster!B:G,5,0)</f>
        <v>01420</v>
      </c>
      <c r="B3879" s="78" t="s">
        <v>151</v>
      </c>
      <c r="C3879" s="65"/>
      <c r="D3879" s="65" t="s">
        <v>64</v>
      </c>
      <c r="E3879" s="66"/>
      <c r="F3879" s="66" t="s">
        <v>64</v>
      </c>
      <c r="G3879" s="49"/>
      <c r="H3879" s="48"/>
      <c r="I3879" s="124" t="s">
        <v>63</v>
      </c>
      <c r="J3879" s="48"/>
      <c r="K3879" s="58">
        <v>0</v>
      </c>
      <c r="L3879" s="48">
        <v>0</v>
      </c>
      <c r="M3879" s="70">
        <v>0</v>
      </c>
      <c r="N3879" s="34" t="s">
        <v>63</v>
      </c>
      <c r="O3879" s="38">
        <v>0</v>
      </c>
      <c r="P3879" s="82" t="s">
        <v>234</v>
      </c>
      <c r="Q3879" s="43">
        <v>44808</v>
      </c>
      <c r="R3879" s="35">
        <v>0</v>
      </c>
      <c r="S3879" s="35">
        <v>0</v>
      </c>
      <c r="T3879" s="10" t="str">
        <f t="shared" si="593"/>
        <v>Sem - 36</v>
      </c>
      <c r="U3879" s="10" t="str">
        <f t="shared" si="594"/>
        <v>Septembre</v>
      </c>
      <c r="V3879" s="36" t="s">
        <v>231</v>
      </c>
      <c r="W3879" s="34"/>
      <c r="X3879" s="91">
        <f t="shared" si="595"/>
        <v>0</v>
      </c>
      <c r="Y3879" s="92" t="str">
        <f>VLOOKUP('CM-CIC'!B3810,Annuaire_roster!B:F,4,0)</f>
        <v>ABDELLAOUI KHADIJA</v>
      </c>
      <c r="Z3879" s="37" t="s">
        <v>80</v>
      </c>
      <c r="AA3879" s="60" t="s">
        <v>80</v>
      </c>
      <c r="AB3879" s="35" t="s">
        <v>63</v>
      </c>
      <c r="AC3879" s="35" t="s">
        <v>63</v>
      </c>
      <c r="AD3879" s="35" t="s">
        <v>63</v>
      </c>
      <c r="AE3879" s="44" t="s">
        <v>63</v>
      </c>
      <c r="AF3879" s="61"/>
      <c r="AG3879" s="45"/>
    </row>
    <row r="3880" spans="1:33" x14ac:dyDescent="0.2">
      <c r="A3880" s="59" t="str">
        <f>+VLOOKUP(B3880,Annuaire_roster!B:G,5,0)</f>
        <v>01621</v>
      </c>
      <c r="B3880" s="78" t="s">
        <v>241</v>
      </c>
      <c r="C3880" s="65"/>
      <c r="D3880" s="65" t="s">
        <v>64</v>
      </c>
      <c r="E3880" s="66"/>
      <c r="F3880" s="66" t="s">
        <v>64</v>
      </c>
      <c r="G3880" s="49"/>
      <c r="H3880" s="48"/>
      <c r="I3880" s="124" t="s">
        <v>63</v>
      </c>
      <c r="J3880" s="48"/>
      <c r="K3880" s="58">
        <v>0</v>
      </c>
      <c r="L3880" s="48">
        <v>0</v>
      </c>
      <c r="M3880" s="70">
        <v>0</v>
      </c>
      <c r="N3880" s="34" t="s">
        <v>63</v>
      </c>
      <c r="O3880" s="38">
        <v>0</v>
      </c>
      <c r="P3880" s="82" t="s">
        <v>234</v>
      </c>
      <c r="Q3880" s="43">
        <v>44808</v>
      </c>
      <c r="R3880" s="35">
        <v>0</v>
      </c>
      <c r="S3880" s="35">
        <v>0</v>
      </c>
      <c r="T3880" s="10" t="str">
        <f t="shared" si="593"/>
        <v>Sem - 36</v>
      </c>
      <c r="U3880" s="10" t="str">
        <f t="shared" si="594"/>
        <v>Septembre</v>
      </c>
      <c r="V3880" s="36" t="s">
        <v>231</v>
      </c>
      <c r="W3880" s="34"/>
      <c r="X3880" s="91">
        <f t="shared" si="595"/>
        <v>0</v>
      </c>
      <c r="Y3880" s="92" t="str">
        <f>VLOOKUP('CM-CIC'!B3811,Annuaire_roster!B:F,4,0)</f>
        <v>ABDELLAOUI KHADIJA</v>
      </c>
      <c r="Z3880" s="37" t="s">
        <v>80</v>
      </c>
      <c r="AA3880" s="60" t="s">
        <v>80</v>
      </c>
      <c r="AB3880" s="35" t="s">
        <v>63</v>
      </c>
      <c r="AC3880" s="35" t="s">
        <v>63</v>
      </c>
      <c r="AD3880" s="35" t="s">
        <v>63</v>
      </c>
      <c r="AE3880" s="44" t="s">
        <v>63</v>
      </c>
      <c r="AF3880" s="61"/>
      <c r="AG3880" s="45"/>
    </row>
    <row r="3881" spans="1:33" x14ac:dyDescent="0.2">
      <c r="A3881" s="59" t="str">
        <f>+VLOOKUP(B3881,Annuaire_roster!B:G,5,0)</f>
        <v>01622</v>
      </c>
      <c r="B3881" s="78" t="s">
        <v>242</v>
      </c>
      <c r="C3881" s="65"/>
      <c r="D3881" s="65" t="s">
        <v>64</v>
      </c>
      <c r="E3881" s="66"/>
      <c r="F3881" s="66" t="s">
        <v>64</v>
      </c>
      <c r="G3881" s="49"/>
      <c r="H3881" s="48"/>
      <c r="I3881" s="124" t="s">
        <v>63</v>
      </c>
      <c r="J3881" s="48"/>
      <c r="K3881" s="58">
        <v>0</v>
      </c>
      <c r="L3881" s="48">
        <v>0</v>
      </c>
      <c r="M3881" s="70">
        <v>0</v>
      </c>
      <c r="N3881" s="34" t="s">
        <v>63</v>
      </c>
      <c r="O3881" s="38">
        <v>0</v>
      </c>
      <c r="P3881" s="82" t="s">
        <v>234</v>
      </c>
      <c r="Q3881" s="43">
        <v>44808</v>
      </c>
      <c r="R3881" s="35">
        <v>0</v>
      </c>
      <c r="S3881" s="35">
        <v>0</v>
      </c>
      <c r="T3881" s="10" t="str">
        <f t="shared" si="593"/>
        <v>Sem - 36</v>
      </c>
      <c r="U3881" s="10" t="str">
        <f t="shared" si="594"/>
        <v>Septembre</v>
      </c>
      <c r="V3881" s="36" t="s">
        <v>231</v>
      </c>
      <c r="W3881" s="34"/>
      <c r="X3881" s="91">
        <f t="shared" si="595"/>
        <v>0</v>
      </c>
      <c r="Y3881" s="92" t="str">
        <f>VLOOKUP('CM-CIC'!B3812,Annuaire_roster!B:F,4,0)</f>
        <v>ABDELLAOUI KHADIJA</v>
      </c>
      <c r="Z3881" s="37" t="s">
        <v>80</v>
      </c>
      <c r="AA3881" s="60" t="s">
        <v>80</v>
      </c>
      <c r="AB3881" s="35" t="s">
        <v>63</v>
      </c>
      <c r="AC3881" s="35" t="s">
        <v>63</v>
      </c>
      <c r="AD3881" s="35" t="s">
        <v>63</v>
      </c>
      <c r="AE3881" s="44" t="s">
        <v>63</v>
      </c>
      <c r="AF3881" s="61"/>
      <c r="AG3881" s="45"/>
    </row>
    <row r="3882" spans="1:33" x14ac:dyDescent="0.2">
      <c r="A3882" s="59" t="str">
        <f>+VLOOKUP(B3882,Annuaire_roster!B:G,5,0)</f>
        <v>01606</v>
      </c>
      <c r="B3882" s="78" t="s">
        <v>243</v>
      </c>
      <c r="C3882" s="65"/>
      <c r="D3882" s="65" t="s">
        <v>64</v>
      </c>
      <c r="E3882" s="66"/>
      <c r="F3882" s="66" t="s">
        <v>64</v>
      </c>
      <c r="G3882" s="49"/>
      <c r="H3882" s="48"/>
      <c r="I3882" s="124" t="s">
        <v>63</v>
      </c>
      <c r="J3882" s="48"/>
      <c r="K3882" s="58">
        <v>0</v>
      </c>
      <c r="L3882" s="48">
        <v>0</v>
      </c>
      <c r="M3882" s="70">
        <v>0</v>
      </c>
      <c r="N3882" s="34" t="s">
        <v>63</v>
      </c>
      <c r="O3882" s="38">
        <v>0</v>
      </c>
      <c r="P3882" s="82" t="s">
        <v>234</v>
      </c>
      <c r="Q3882" s="43">
        <v>44808</v>
      </c>
      <c r="R3882" s="35">
        <v>0</v>
      </c>
      <c r="S3882" s="35">
        <v>0</v>
      </c>
      <c r="T3882" s="10" t="str">
        <f t="shared" si="593"/>
        <v>Sem - 36</v>
      </c>
      <c r="U3882" s="10" t="str">
        <f t="shared" si="594"/>
        <v>Septembre</v>
      </c>
      <c r="V3882" s="36" t="s">
        <v>231</v>
      </c>
      <c r="W3882" s="34"/>
      <c r="X3882" s="91">
        <f t="shared" si="595"/>
        <v>0</v>
      </c>
      <c r="Y3882" s="92" t="str">
        <f>VLOOKUP('CM-CIC'!B3813,Annuaire_roster!B:F,4,0)</f>
        <v>ABDELLAOUI KHADIJA</v>
      </c>
      <c r="Z3882" s="37" t="s">
        <v>80</v>
      </c>
      <c r="AA3882" s="60" t="s">
        <v>80</v>
      </c>
      <c r="AB3882" s="35" t="s">
        <v>63</v>
      </c>
      <c r="AC3882" s="35" t="s">
        <v>63</v>
      </c>
      <c r="AD3882" s="35" t="s">
        <v>63</v>
      </c>
      <c r="AE3882" s="44" t="s">
        <v>63</v>
      </c>
      <c r="AF3882" s="61"/>
      <c r="AG3882" s="45"/>
    </row>
    <row r="3883" spans="1:33" x14ac:dyDescent="0.2">
      <c r="A3883" s="59" t="str">
        <f>+VLOOKUP(B3883,Annuaire_roster!B:G,5,0)</f>
        <v>01607</v>
      </c>
      <c r="B3883" s="78" t="s">
        <v>244</v>
      </c>
      <c r="C3883" s="65"/>
      <c r="D3883" s="65" t="s">
        <v>64</v>
      </c>
      <c r="E3883" s="66"/>
      <c r="F3883" s="66" t="s">
        <v>64</v>
      </c>
      <c r="G3883" s="49"/>
      <c r="H3883" s="48"/>
      <c r="I3883" s="124" t="s">
        <v>63</v>
      </c>
      <c r="J3883" s="48"/>
      <c r="K3883" s="58">
        <v>0</v>
      </c>
      <c r="L3883" s="48">
        <v>0</v>
      </c>
      <c r="M3883" s="70">
        <v>0</v>
      </c>
      <c r="N3883" s="34" t="s">
        <v>63</v>
      </c>
      <c r="O3883" s="38">
        <v>0</v>
      </c>
      <c r="P3883" s="82" t="s">
        <v>234</v>
      </c>
      <c r="Q3883" s="43">
        <v>44808</v>
      </c>
      <c r="R3883" s="35">
        <v>0</v>
      </c>
      <c r="S3883" s="35">
        <v>0</v>
      </c>
      <c r="T3883" s="10" t="str">
        <f t="shared" si="593"/>
        <v>Sem - 36</v>
      </c>
      <c r="U3883" s="10" t="str">
        <f t="shared" si="594"/>
        <v>Septembre</v>
      </c>
      <c r="V3883" s="36" t="s">
        <v>231</v>
      </c>
      <c r="W3883" s="34"/>
      <c r="X3883" s="91">
        <f t="shared" si="595"/>
        <v>0</v>
      </c>
      <c r="Y3883" s="92" t="str">
        <f>VLOOKUP('CM-CIC'!B3814,Annuaire_roster!B:F,4,0)</f>
        <v>ABDELLAOUI KHADIJA</v>
      </c>
      <c r="Z3883" s="37" t="s">
        <v>80</v>
      </c>
      <c r="AA3883" s="60" t="s">
        <v>80</v>
      </c>
      <c r="AB3883" s="35" t="s">
        <v>63</v>
      </c>
      <c r="AC3883" s="35" t="s">
        <v>63</v>
      </c>
      <c r="AD3883" s="35" t="s">
        <v>63</v>
      </c>
      <c r="AE3883" s="44" t="s">
        <v>63</v>
      </c>
      <c r="AF3883" s="61"/>
      <c r="AG3883" s="45"/>
    </row>
    <row r="3884" spans="1:33" x14ac:dyDescent="0.2">
      <c r="A3884" s="59" t="str">
        <f>+VLOOKUP(B3884,Annuaire_roster!B:G,5,0)</f>
        <v>01648</v>
      </c>
      <c r="B3884" s="78" t="s">
        <v>245</v>
      </c>
      <c r="C3884" s="65"/>
      <c r="D3884" s="65" t="s">
        <v>64</v>
      </c>
      <c r="E3884" s="66"/>
      <c r="F3884" s="66" t="s">
        <v>64</v>
      </c>
      <c r="G3884" s="49"/>
      <c r="H3884" s="48"/>
      <c r="I3884" s="124" t="s">
        <v>63</v>
      </c>
      <c r="J3884" s="48"/>
      <c r="K3884" s="58">
        <v>0</v>
      </c>
      <c r="L3884" s="48">
        <v>0</v>
      </c>
      <c r="M3884" s="70">
        <v>0</v>
      </c>
      <c r="N3884" s="34" t="s">
        <v>63</v>
      </c>
      <c r="O3884" s="38">
        <v>0</v>
      </c>
      <c r="P3884" s="82" t="s">
        <v>234</v>
      </c>
      <c r="Q3884" s="43">
        <v>44808</v>
      </c>
      <c r="R3884" s="35">
        <v>0</v>
      </c>
      <c r="S3884" s="35">
        <v>0</v>
      </c>
      <c r="T3884" s="10" t="str">
        <f t="shared" si="593"/>
        <v>Sem - 36</v>
      </c>
      <c r="U3884" s="10" t="str">
        <f t="shared" si="594"/>
        <v>Septembre</v>
      </c>
      <c r="V3884" s="36" t="s">
        <v>231</v>
      </c>
      <c r="W3884" s="34"/>
      <c r="X3884" s="91">
        <f t="shared" si="595"/>
        <v>0</v>
      </c>
      <c r="Y3884" s="92" t="str">
        <f>VLOOKUP('CM-CIC'!B3815,Annuaire_roster!B:F,4,0)</f>
        <v>ABDELLAOUI KHADIJA</v>
      </c>
      <c r="Z3884" s="37" t="s">
        <v>80</v>
      </c>
      <c r="AA3884" s="60" t="s">
        <v>80</v>
      </c>
      <c r="AB3884" s="35" t="s">
        <v>63</v>
      </c>
      <c r="AC3884" s="35" t="s">
        <v>63</v>
      </c>
      <c r="AD3884" s="35" t="s">
        <v>63</v>
      </c>
      <c r="AE3884" s="44" t="s">
        <v>63</v>
      </c>
      <c r="AF3884" s="61"/>
      <c r="AG3884" s="45"/>
    </row>
    <row r="3885" spans="1:33" x14ac:dyDescent="0.2">
      <c r="A3885" s="59" t="str">
        <f>+VLOOKUP(B3885,Annuaire_roster!B:G,5,0)</f>
        <v>01608</v>
      </c>
      <c r="B3885" s="78" t="s">
        <v>246</v>
      </c>
      <c r="C3885" s="65"/>
      <c r="D3885" s="65" t="s">
        <v>64</v>
      </c>
      <c r="E3885" s="66"/>
      <c r="F3885" s="66" t="s">
        <v>64</v>
      </c>
      <c r="G3885" s="49"/>
      <c r="H3885" s="48"/>
      <c r="I3885" s="124" t="s">
        <v>63</v>
      </c>
      <c r="J3885" s="48"/>
      <c r="K3885" s="58">
        <v>0</v>
      </c>
      <c r="L3885" s="48">
        <v>0</v>
      </c>
      <c r="M3885" s="70">
        <v>0</v>
      </c>
      <c r="N3885" s="34" t="s">
        <v>63</v>
      </c>
      <c r="O3885" s="38">
        <v>0</v>
      </c>
      <c r="P3885" s="82" t="s">
        <v>234</v>
      </c>
      <c r="Q3885" s="43">
        <v>44808</v>
      </c>
      <c r="R3885" s="35">
        <v>0</v>
      </c>
      <c r="S3885" s="35">
        <v>0</v>
      </c>
      <c r="T3885" s="10" t="str">
        <f t="shared" si="593"/>
        <v>Sem - 36</v>
      </c>
      <c r="U3885" s="10" t="str">
        <f t="shared" si="594"/>
        <v>Septembre</v>
      </c>
      <c r="V3885" s="36" t="s">
        <v>231</v>
      </c>
      <c r="W3885" s="34"/>
      <c r="X3885" s="91">
        <f t="shared" si="595"/>
        <v>0</v>
      </c>
      <c r="Y3885" s="92" t="str">
        <f>VLOOKUP('CM-CIC'!B3816,Annuaire_roster!B:F,4,0)</f>
        <v>ABDELLAOUI KHADIJA</v>
      </c>
      <c r="Z3885" s="37" t="s">
        <v>80</v>
      </c>
      <c r="AA3885" s="60" t="s">
        <v>80</v>
      </c>
      <c r="AB3885" s="35" t="s">
        <v>63</v>
      </c>
      <c r="AC3885" s="35" t="s">
        <v>63</v>
      </c>
      <c r="AD3885" s="35" t="s">
        <v>63</v>
      </c>
      <c r="AE3885" s="44" t="s">
        <v>63</v>
      </c>
      <c r="AF3885" s="61"/>
      <c r="AG3885" s="45"/>
    </row>
    <row r="3886" spans="1:33" x14ac:dyDescent="0.2">
      <c r="A3886" s="59" t="str">
        <f>+VLOOKUP(B3886,Annuaire_roster!B:G,5,0)</f>
        <v>01616</v>
      </c>
      <c r="B3886" s="78" t="s">
        <v>247</v>
      </c>
      <c r="C3886" s="65"/>
      <c r="D3886" s="65" t="s">
        <v>64</v>
      </c>
      <c r="E3886" s="66"/>
      <c r="F3886" s="66" t="s">
        <v>64</v>
      </c>
      <c r="G3886" s="49"/>
      <c r="H3886" s="48"/>
      <c r="I3886" s="124" t="s">
        <v>63</v>
      </c>
      <c r="J3886" s="48"/>
      <c r="K3886" s="58">
        <v>0</v>
      </c>
      <c r="L3886" s="48">
        <v>0</v>
      </c>
      <c r="M3886" s="70">
        <v>0</v>
      </c>
      <c r="N3886" s="34" t="s">
        <v>63</v>
      </c>
      <c r="O3886" s="38">
        <v>0</v>
      </c>
      <c r="P3886" s="82" t="s">
        <v>234</v>
      </c>
      <c r="Q3886" s="43">
        <v>44808</v>
      </c>
      <c r="R3886" s="35">
        <v>0</v>
      </c>
      <c r="S3886" s="35">
        <v>0</v>
      </c>
      <c r="T3886" s="10" t="str">
        <f t="shared" si="593"/>
        <v>Sem - 36</v>
      </c>
      <c r="U3886" s="10" t="str">
        <f t="shared" si="594"/>
        <v>Septembre</v>
      </c>
      <c r="V3886" s="36" t="s">
        <v>231</v>
      </c>
      <c r="W3886" s="34"/>
      <c r="X3886" s="91">
        <f t="shared" si="595"/>
        <v>0</v>
      </c>
      <c r="Y3886" s="92" t="str">
        <f>VLOOKUP('CM-CIC'!B3817,Annuaire_roster!B:F,4,0)</f>
        <v>ABDELLAOUI KHADIJA</v>
      </c>
      <c r="Z3886" s="37" t="s">
        <v>80</v>
      </c>
      <c r="AA3886" s="60" t="s">
        <v>80</v>
      </c>
      <c r="AB3886" s="35" t="s">
        <v>63</v>
      </c>
      <c r="AC3886" s="35" t="s">
        <v>63</v>
      </c>
      <c r="AD3886" s="35" t="s">
        <v>63</v>
      </c>
      <c r="AE3886" s="44" t="s">
        <v>63</v>
      </c>
      <c r="AF3886" s="61"/>
      <c r="AG3886" s="45"/>
    </row>
    <row r="3887" spans="1:33" x14ac:dyDescent="0.2">
      <c r="A3887" s="59" t="str">
        <f>+VLOOKUP(B3887,Annuaire_roster!B:G,5,0)</f>
        <v>01617</v>
      </c>
      <c r="B3887" s="78" t="s">
        <v>248</v>
      </c>
      <c r="C3887" s="65"/>
      <c r="D3887" s="65" t="s">
        <v>64</v>
      </c>
      <c r="E3887" s="66"/>
      <c r="F3887" s="66" t="s">
        <v>64</v>
      </c>
      <c r="G3887" s="49"/>
      <c r="H3887" s="48"/>
      <c r="I3887" s="124" t="s">
        <v>63</v>
      </c>
      <c r="J3887" s="48"/>
      <c r="K3887" s="58">
        <v>0</v>
      </c>
      <c r="L3887" s="48">
        <v>0</v>
      </c>
      <c r="M3887" s="70">
        <v>0</v>
      </c>
      <c r="N3887" s="34" t="s">
        <v>63</v>
      </c>
      <c r="O3887" s="38">
        <v>0</v>
      </c>
      <c r="P3887" s="82" t="s">
        <v>234</v>
      </c>
      <c r="Q3887" s="43">
        <v>44808</v>
      </c>
      <c r="R3887" s="35">
        <v>0</v>
      </c>
      <c r="S3887" s="35">
        <v>0</v>
      </c>
      <c r="T3887" s="10" t="str">
        <f t="shared" si="593"/>
        <v>Sem - 36</v>
      </c>
      <c r="U3887" s="10" t="str">
        <f t="shared" si="594"/>
        <v>Septembre</v>
      </c>
      <c r="V3887" s="36" t="s">
        <v>231</v>
      </c>
      <c r="W3887" s="34"/>
      <c r="X3887" s="91">
        <f t="shared" si="595"/>
        <v>0</v>
      </c>
      <c r="Y3887" s="92" t="str">
        <f>VLOOKUP('CM-CIC'!B3818,Annuaire_roster!B:F,4,0)</f>
        <v>ABDELLAOUI KHADIJA</v>
      </c>
      <c r="Z3887" s="37" t="s">
        <v>80</v>
      </c>
      <c r="AA3887" s="60" t="s">
        <v>80</v>
      </c>
      <c r="AB3887" s="35" t="s">
        <v>63</v>
      </c>
      <c r="AC3887" s="35" t="s">
        <v>63</v>
      </c>
      <c r="AD3887" s="35" t="s">
        <v>63</v>
      </c>
      <c r="AE3887" s="44" t="s">
        <v>63</v>
      </c>
      <c r="AF3887" s="61"/>
      <c r="AG3887" s="45"/>
    </row>
    <row r="3888" spans="1:33" x14ac:dyDescent="0.2">
      <c r="A3888" s="59" t="str">
        <f>+VLOOKUP(B3888,Annuaire_roster!B:G,5,0)</f>
        <v>01656</v>
      </c>
      <c r="B3888" s="78" t="s">
        <v>249</v>
      </c>
      <c r="C3888" s="65"/>
      <c r="D3888" s="65" t="s">
        <v>64</v>
      </c>
      <c r="E3888" s="66"/>
      <c r="F3888" s="66" t="s">
        <v>64</v>
      </c>
      <c r="G3888" s="49"/>
      <c r="H3888" s="48"/>
      <c r="I3888" s="124" t="s">
        <v>63</v>
      </c>
      <c r="J3888" s="48"/>
      <c r="K3888" s="58">
        <v>0</v>
      </c>
      <c r="L3888" s="48">
        <v>0</v>
      </c>
      <c r="M3888" s="70">
        <v>0</v>
      </c>
      <c r="N3888" s="34" t="s">
        <v>63</v>
      </c>
      <c r="O3888" s="38">
        <v>0</v>
      </c>
      <c r="P3888" s="82" t="s">
        <v>234</v>
      </c>
      <c r="Q3888" s="43">
        <v>44808</v>
      </c>
      <c r="R3888" s="35">
        <v>0</v>
      </c>
      <c r="S3888" s="35">
        <v>0</v>
      </c>
      <c r="T3888" s="10" t="str">
        <f t="shared" si="593"/>
        <v>Sem - 36</v>
      </c>
      <c r="U3888" s="10" t="str">
        <f t="shared" si="594"/>
        <v>Septembre</v>
      </c>
      <c r="V3888" s="36" t="s">
        <v>231</v>
      </c>
      <c r="W3888" s="34"/>
      <c r="X3888" s="91">
        <f t="shared" si="595"/>
        <v>0</v>
      </c>
      <c r="Y3888" s="92" t="str">
        <f>VLOOKUP('CM-CIC'!B3819,Annuaire_roster!B:F,4,0)</f>
        <v>ABDELLAOUI KHADIJA</v>
      </c>
      <c r="Z3888" s="37" t="s">
        <v>80</v>
      </c>
      <c r="AA3888" s="60" t="s">
        <v>80</v>
      </c>
      <c r="AB3888" s="35" t="s">
        <v>63</v>
      </c>
      <c r="AC3888" s="35" t="s">
        <v>63</v>
      </c>
      <c r="AD3888" s="35" t="s">
        <v>63</v>
      </c>
      <c r="AE3888" s="44" t="s">
        <v>63</v>
      </c>
      <c r="AF3888" s="61"/>
      <c r="AG3888" s="45"/>
    </row>
    <row r="3889" spans="1:33" x14ac:dyDescent="0.2">
      <c r="A3889" s="59" t="str">
        <f>+VLOOKUP(B3889,Annuaire_roster!B:G,5,0)</f>
        <v>01615</v>
      </c>
      <c r="B3889" s="78" t="s">
        <v>250</v>
      </c>
      <c r="C3889" s="65"/>
      <c r="D3889" s="65" t="s">
        <v>64</v>
      </c>
      <c r="E3889" s="66"/>
      <c r="F3889" s="66" t="s">
        <v>64</v>
      </c>
      <c r="G3889" s="49"/>
      <c r="H3889" s="48"/>
      <c r="I3889" s="124" t="s">
        <v>63</v>
      </c>
      <c r="J3889" s="48"/>
      <c r="K3889" s="58">
        <v>0</v>
      </c>
      <c r="L3889" s="48">
        <v>0</v>
      </c>
      <c r="M3889" s="70">
        <v>0</v>
      </c>
      <c r="N3889" s="34" t="s">
        <v>63</v>
      </c>
      <c r="O3889" s="38">
        <v>0</v>
      </c>
      <c r="P3889" s="82" t="s">
        <v>234</v>
      </c>
      <c r="Q3889" s="43">
        <v>44808</v>
      </c>
      <c r="R3889" s="35">
        <v>0</v>
      </c>
      <c r="S3889" s="35">
        <v>0</v>
      </c>
      <c r="T3889" s="10" t="str">
        <f t="shared" si="593"/>
        <v>Sem - 36</v>
      </c>
      <c r="U3889" s="10" t="str">
        <f t="shared" si="594"/>
        <v>Septembre</v>
      </c>
      <c r="V3889" s="36" t="s">
        <v>231</v>
      </c>
      <c r="W3889" s="34"/>
      <c r="X3889" s="91">
        <f t="shared" si="595"/>
        <v>0</v>
      </c>
      <c r="Y3889" s="92" t="str">
        <f>VLOOKUP('CM-CIC'!B3820,Annuaire_roster!B:F,4,0)</f>
        <v>ABDELLAOUI KHADIJA</v>
      </c>
      <c r="Z3889" s="37" t="s">
        <v>80</v>
      </c>
      <c r="AA3889" s="60" t="s">
        <v>80</v>
      </c>
      <c r="AB3889" s="35" t="s">
        <v>63</v>
      </c>
      <c r="AC3889" s="35" t="s">
        <v>63</v>
      </c>
      <c r="AD3889" s="35" t="s">
        <v>63</v>
      </c>
      <c r="AE3889" s="44" t="s">
        <v>63</v>
      </c>
      <c r="AF3889" s="61"/>
      <c r="AG3889" s="45"/>
    </row>
    <row r="3890" spans="1:33" x14ac:dyDescent="0.2">
      <c r="A3890" s="59" t="str">
        <f>+VLOOKUP(B3890,Annuaire_roster!B:G,5,0)</f>
        <v>01609</v>
      </c>
      <c r="B3890" s="78" t="s">
        <v>251</v>
      </c>
      <c r="C3890" s="65"/>
      <c r="D3890" s="65" t="s">
        <v>64</v>
      </c>
      <c r="E3890" s="66"/>
      <c r="F3890" s="66" t="s">
        <v>64</v>
      </c>
      <c r="G3890" s="49"/>
      <c r="H3890" s="48"/>
      <c r="I3890" s="124" t="s">
        <v>63</v>
      </c>
      <c r="J3890" s="48"/>
      <c r="K3890" s="58">
        <v>0</v>
      </c>
      <c r="L3890" s="48">
        <v>0</v>
      </c>
      <c r="M3890" s="70">
        <v>0</v>
      </c>
      <c r="N3890" s="34" t="s">
        <v>63</v>
      </c>
      <c r="O3890" s="38">
        <v>0</v>
      </c>
      <c r="P3890" s="82" t="s">
        <v>234</v>
      </c>
      <c r="Q3890" s="43">
        <v>44808</v>
      </c>
      <c r="R3890" s="35">
        <v>0</v>
      </c>
      <c r="S3890" s="35">
        <v>0</v>
      </c>
      <c r="T3890" s="10" t="str">
        <f t="shared" si="593"/>
        <v>Sem - 36</v>
      </c>
      <c r="U3890" s="10" t="str">
        <f t="shared" si="594"/>
        <v>Septembre</v>
      </c>
      <c r="V3890" s="36" t="s">
        <v>231</v>
      </c>
      <c r="W3890" s="34"/>
      <c r="X3890" s="91">
        <f t="shared" si="595"/>
        <v>0</v>
      </c>
      <c r="Y3890" s="92" t="str">
        <f>VLOOKUP('CM-CIC'!B3821,Annuaire_roster!B:F,4,0)</f>
        <v>ABDELLAOUI KHADIJA</v>
      </c>
      <c r="Z3890" s="37" t="s">
        <v>80</v>
      </c>
      <c r="AA3890" s="60" t="s">
        <v>80</v>
      </c>
      <c r="AB3890" s="35" t="s">
        <v>63</v>
      </c>
      <c r="AC3890" s="35" t="s">
        <v>63</v>
      </c>
      <c r="AD3890" s="35" t="s">
        <v>63</v>
      </c>
      <c r="AE3890" s="44" t="s">
        <v>63</v>
      </c>
      <c r="AF3890" s="61"/>
      <c r="AG3890" s="45"/>
    </row>
    <row r="3891" spans="1:33" x14ac:dyDescent="0.2">
      <c r="A3891" s="59" t="str">
        <f>+VLOOKUP(B3891,Annuaire_roster!B:G,5,0)</f>
        <v>01610</v>
      </c>
      <c r="B3891" s="78" t="s">
        <v>1667</v>
      </c>
      <c r="C3891" s="65"/>
      <c r="D3891" s="65" t="s">
        <v>64</v>
      </c>
      <c r="E3891" s="66"/>
      <c r="F3891" s="66" t="s">
        <v>64</v>
      </c>
      <c r="G3891" s="49"/>
      <c r="H3891" s="48"/>
      <c r="I3891" s="124" t="s">
        <v>63</v>
      </c>
      <c r="J3891" s="48"/>
      <c r="K3891" s="58">
        <v>0</v>
      </c>
      <c r="L3891" s="48">
        <v>0</v>
      </c>
      <c r="M3891" s="70">
        <v>0</v>
      </c>
      <c r="N3891" s="34" t="s">
        <v>63</v>
      </c>
      <c r="O3891" s="38">
        <v>0</v>
      </c>
      <c r="P3891" s="82" t="s">
        <v>234</v>
      </c>
      <c r="Q3891" s="43">
        <v>44808</v>
      </c>
      <c r="R3891" s="35">
        <v>0</v>
      </c>
      <c r="S3891" s="35">
        <v>0</v>
      </c>
      <c r="T3891" s="10" t="str">
        <f t="shared" si="593"/>
        <v>Sem - 36</v>
      </c>
      <c r="U3891" s="10" t="str">
        <f t="shared" si="594"/>
        <v>Septembre</v>
      </c>
      <c r="V3891" s="36" t="s">
        <v>231</v>
      </c>
      <c r="W3891" s="34"/>
      <c r="X3891" s="91">
        <f t="shared" si="595"/>
        <v>0</v>
      </c>
      <c r="Y3891" s="92" t="str">
        <f>VLOOKUP('CM-CIC'!B3822,Annuaire_roster!B:F,4,0)</f>
        <v>ABDELLAOUI KHADIJA</v>
      </c>
      <c r="Z3891" s="37" t="s">
        <v>80</v>
      </c>
      <c r="AA3891" s="60" t="s">
        <v>80</v>
      </c>
      <c r="AB3891" s="35" t="s">
        <v>63</v>
      </c>
      <c r="AC3891" s="35" t="s">
        <v>63</v>
      </c>
      <c r="AD3891" s="35" t="s">
        <v>63</v>
      </c>
      <c r="AE3891" s="44" t="s">
        <v>63</v>
      </c>
      <c r="AF3891" s="61"/>
      <c r="AG3891" s="45"/>
    </row>
    <row r="3892" spans="1:33" x14ac:dyDescent="0.2">
      <c r="A3892" s="59" t="str">
        <f>+VLOOKUP(B3892,Annuaire_roster!B:G,5,0)</f>
        <v>01611</v>
      </c>
      <c r="B3892" s="78" t="s">
        <v>252</v>
      </c>
      <c r="C3892" s="65"/>
      <c r="D3892" s="65" t="s">
        <v>64</v>
      </c>
      <c r="E3892" s="66"/>
      <c r="F3892" s="66" t="s">
        <v>64</v>
      </c>
      <c r="G3892" s="49"/>
      <c r="H3892" s="48"/>
      <c r="I3892" s="124" t="s">
        <v>63</v>
      </c>
      <c r="J3892" s="48"/>
      <c r="K3892" s="58">
        <v>0</v>
      </c>
      <c r="L3892" s="48">
        <v>0</v>
      </c>
      <c r="M3892" s="70">
        <v>0</v>
      </c>
      <c r="N3892" s="34" t="s">
        <v>63</v>
      </c>
      <c r="O3892" s="38">
        <v>0</v>
      </c>
      <c r="P3892" s="82" t="s">
        <v>234</v>
      </c>
      <c r="Q3892" s="43">
        <v>44808</v>
      </c>
      <c r="R3892" s="35">
        <v>0</v>
      </c>
      <c r="S3892" s="35">
        <v>0</v>
      </c>
      <c r="T3892" s="10" t="str">
        <f t="shared" si="593"/>
        <v>Sem - 36</v>
      </c>
      <c r="U3892" s="10" t="str">
        <f t="shared" si="594"/>
        <v>Septembre</v>
      </c>
      <c r="V3892" s="36" t="s">
        <v>231</v>
      </c>
      <c r="W3892" s="34"/>
      <c r="X3892" s="91">
        <f t="shared" si="595"/>
        <v>0</v>
      </c>
      <c r="Y3892" s="92" t="str">
        <f>VLOOKUP('CM-CIC'!B3823,Annuaire_roster!B:F,4,0)</f>
        <v>ABDELLAOUI KHADIJA</v>
      </c>
      <c r="Z3892" s="37" t="s">
        <v>80</v>
      </c>
      <c r="AA3892" s="60" t="s">
        <v>80</v>
      </c>
      <c r="AB3892" s="35" t="s">
        <v>63</v>
      </c>
      <c r="AC3892" s="35" t="s">
        <v>63</v>
      </c>
      <c r="AD3892" s="35" t="s">
        <v>63</v>
      </c>
      <c r="AE3892" s="44" t="s">
        <v>63</v>
      </c>
      <c r="AF3892" s="61"/>
      <c r="AG3892" s="45"/>
    </row>
    <row r="3893" spans="1:33" x14ac:dyDescent="0.2">
      <c r="A3893" s="59" t="str">
        <f>+VLOOKUP(B3893,Annuaire_roster!B:G,5,0)</f>
        <v>01612</v>
      </c>
      <c r="B3893" s="78" t="s">
        <v>253</v>
      </c>
      <c r="C3893" s="65"/>
      <c r="D3893" s="65" t="s">
        <v>64</v>
      </c>
      <c r="E3893" s="66"/>
      <c r="F3893" s="66" t="s">
        <v>64</v>
      </c>
      <c r="G3893" s="49"/>
      <c r="H3893" s="48"/>
      <c r="I3893" s="124" t="s">
        <v>63</v>
      </c>
      <c r="J3893" s="48"/>
      <c r="K3893" s="58">
        <v>0</v>
      </c>
      <c r="L3893" s="48">
        <v>0</v>
      </c>
      <c r="M3893" s="70">
        <v>0</v>
      </c>
      <c r="N3893" s="34" t="s">
        <v>63</v>
      </c>
      <c r="O3893" s="38">
        <v>0</v>
      </c>
      <c r="P3893" s="82" t="s">
        <v>234</v>
      </c>
      <c r="Q3893" s="43">
        <v>44808</v>
      </c>
      <c r="R3893" s="35">
        <v>0</v>
      </c>
      <c r="S3893" s="35">
        <v>0</v>
      </c>
      <c r="T3893" s="10" t="str">
        <f t="shared" si="593"/>
        <v>Sem - 36</v>
      </c>
      <c r="U3893" s="10" t="str">
        <f t="shared" si="594"/>
        <v>Septembre</v>
      </c>
      <c r="V3893" s="36" t="s">
        <v>231</v>
      </c>
      <c r="W3893" s="34"/>
      <c r="X3893" s="91">
        <f t="shared" si="595"/>
        <v>0</v>
      </c>
      <c r="Y3893" s="92" t="str">
        <f>VLOOKUP('CM-CIC'!B3824,Annuaire_roster!B:F,4,0)</f>
        <v>ABDELLAOUI KHADIJA</v>
      </c>
      <c r="Z3893" s="37" t="s">
        <v>80</v>
      </c>
      <c r="AA3893" s="60" t="s">
        <v>80</v>
      </c>
      <c r="AB3893" s="35" t="s">
        <v>63</v>
      </c>
      <c r="AC3893" s="35" t="s">
        <v>63</v>
      </c>
      <c r="AD3893" s="35" t="s">
        <v>63</v>
      </c>
      <c r="AE3893" s="44" t="s">
        <v>63</v>
      </c>
      <c r="AF3893" s="61"/>
      <c r="AG3893" s="45"/>
    </row>
    <row r="3894" spans="1:33" x14ac:dyDescent="0.2">
      <c r="A3894" s="59" t="str">
        <f>+VLOOKUP(B3894,Annuaire_roster!B:G,5,0)</f>
        <v>01613</v>
      </c>
      <c r="B3894" s="78" t="s">
        <v>254</v>
      </c>
      <c r="C3894" s="65"/>
      <c r="D3894" s="65" t="s">
        <v>64</v>
      </c>
      <c r="E3894" s="66"/>
      <c r="F3894" s="66" t="s">
        <v>64</v>
      </c>
      <c r="G3894" s="49"/>
      <c r="H3894" s="48"/>
      <c r="I3894" s="124" t="s">
        <v>63</v>
      </c>
      <c r="J3894" s="48"/>
      <c r="K3894" s="58">
        <v>0</v>
      </c>
      <c r="L3894" s="48">
        <v>0</v>
      </c>
      <c r="M3894" s="70">
        <v>0</v>
      </c>
      <c r="N3894" s="34" t="s">
        <v>63</v>
      </c>
      <c r="O3894" s="38">
        <v>0</v>
      </c>
      <c r="P3894" s="82" t="s">
        <v>234</v>
      </c>
      <c r="Q3894" s="43">
        <v>44808</v>
      </c>
      <c r="R3894" s="35">
        <v>0</v>
      </c>
      <c r="S3894" s="35">
        <v>0</v>
      </c>
      <c r="T3894" s="10" t="str">
        <f t="shared" si="593"/>
        <v>Sem - 36</v>
      </c>
      <c r="U3894" s="10" t="str">
        <f t="shared" si="594"/>
        <v>Septembre</v>
      </c>
      <c r="V3894" s="36" t="s">
        <v>231</v>
      </c>
      <c r="W3894" s="34"/>
      <c r="X3894" s="91">
        <f t="shared" si="595"/>
        <v>0</v>
      </c>
      <c r="Y3894" s="92" t="str">
        <f>VLOOKUP('CM-CIC'!B3825,Annuaire_roster!B:F,4,0)</f>
        <v>ABDELLAOUI KHADIJA</v>
      </c>
      <c r="Z3894" s="37" t="s">
        <v>80</v>
      </c>
      <c r="AA3894" s="60" t="s">
        <v>80</v>
      </c>
      <c r="AB3894" s="35" t="s">
        <v>63</v>
      </c>
      <c r="AC3894" s="35" t="s">
        <v>63</v>
      </c>
      <c r="AD3894" s="35" t="s">
        <v>63</v>
      </c>
      <c r="AE3894" s="44" t="s">
        <v>63</v>
      </c>
      <c r="AF3894" s="61"/>
      <c r="AG3894" s="45"/>
    </row>
    <row r="3895" spans="1:33" x14ac:dyDescent="0.2">
      <c r="A3895" s="59" t="str">
        <f>+VLOOKUP(B3895,Annuaire_roster!B:G,5,0)</f>
        <v>01618</v>
      </c>
      <c r="B3895" s="78" t="s">
        <v>255</v>
      </c>
      <c r="C3895" s="65"/>
      <c r="D3895" s="65" t="s">
        <v>64</v>
      </c>
      <c r="E3895" s="66"/>
      <c r="F3895" s="66" t="s">
        <v>64</v>
      </c>
      <c r="G3895" s="49"/>
      <c r="H3895" s="48"/>
      <c r="I3895" s="124" t="s">
        <v>63</v>
      </c>
      <c r="J3895" s="48"/>
      <c r="K3895" s="58">
        <v>0</v>
      </c>
      <c r="L3895" s="48">
        <v>0</v>
      </c>
      <c r="M3895" s="70">
        <v>0</v>
      </c>
      <c r="N3895" s="34" t="s">
        <v>63</v>
      </c>
      <c r="O3895" s="38">
        <v>0</v>
      </c>
      <c r="P3895" s="82" t="s">
        <v>234</v>
      </c>
      <c r="Q3895" s="43">
        <v>44808</v>
      </c>
      <c r="R3895" s="35">
        <v>0</v>
      </c>
      <c r="S3895" s="35">
        <v>0</v>
      </c>
      <c r="T3895" s="10" t="str">
        <f t="shared" si="593"/>
        <v>Sem - 36</v>
      </c>
      <c r="U3895" s="10" t="str">
        <f t="shared" si="594"/>
        <v>Septembre</v>
      </c>
      <c r="V3895" s="36" t="s">
        <v>231</v>
      </c>
      <c r="W3895" s="34"/>
      <c r="X3895" s="91">
        <f t="shared" si="595"/>
        <v>0</v>
      </c>
      <c r="Y3895" s="92" t="str">
        <f>VLOOKUP('CM-CIC'!B3826,Annuaire_roster!B:F,4,0)</f>
        <v>ABDELLAOUI KHADIJA</v>
      </c>
      <c r="Z3895" s="37" t="s">
        <v>80</v>
      </c>
      <c r="AA3895" s="60" t="s">
        <v>80</v>
      </c>
      <c r="AB3895" s="35" t="s">
        <v>63</v>
      </c>
      <c r="AC3895" s="35" t="s">
        <v>63</v>
      </c>
      <c r="AD3895" s="35" t="s">
        <v>63</v>
      </c>
      <c r="AE3895" s="44" t="s">
        <v>63</v>
      </c>
      <c r="AF3895" s="61"/>
      <c r="AG3895" s="45"/>
    </row>
    <row r="3896" spans="1:33" x14ac:dyDescent="0.2">
      <c r="A3896" s="59" t="str">
        <f>+VLOOKUP(B3896,Annuaire_roster!B:G,5,0)</f>
        <v>01619</v>
      </c>
      <c r="B3896" s="78" t="s">
        <v>256</v>
      </c>
      <c r="C3896" s="65"/>
      <c r="D3896" s="65" t="s">
        <v>64</v>
      </c>
      <c r="E3896" s="66"/>
      <c r="F3896" s="66" t="s">
        <v>64</v>
      </c>
      <c r="G3896" s="49"/>
      <c r="H3896" s="48"/>
      <c r="I3896" s="124" t="s">
        <v>63</v>
      </c>
      <c r="J3896" s="48"/>
      <c r="K3896" s="58">
        <v>0</v>
      </c>
      <c r="L3896" s="48">
        <v>0</v>
      </c>
      <c r="M3896" s="70">
        <v>0</v>
      </c>
      <c r="N3896" s="34" t="s">
        <v>63</v>
      </c>
      <c r="O3896" s="38">
        <v>0</v>
      </c>
      <c r="P3896" s="82" t="s">
        <v>234</v>
      </c>
      <c r="Q3896" s="43">
        <v>44808</v>
      </c>
      <c r="R3896" s="35">
        <v>0</v>
      </c>
      <c r="S3896" s="35">
        <v>0</v>
      </c>
      <c r="T3896" s="10" t="str">
        <f t="shared" si="593"/>
        <v>Sem - 36</v>
      </c>
      <c r="U3896" s="10" t="str">
        <f t="shared" si="594"/>
        <v>Septembre</v>
      </c>
      <c r="V3896" s="36" t="s">
        <v>231</v>
      </c>
      <c r="W3896" s="34"/>
      <c r="X3896" s="91">
        <f t="shared" si="595"/>
        <v>0</v>
      </c>
      <c r="Y3896" s="92" t="str">
        <f>VLOOKUP('CM-CIC'!B3827,Annuaire_roster!B:F,4,0)</f>
        <v>ABDELLAOUI KHADIJA</v>
      </c>
      <c r="Z3896" s="37" t="s">
        <v>80</v>
      </c>
      <c r="AA3896" s="60" t="s">
        <v>80</v>
      </c>
      <c r="AB3896" s="35" t="s">
        <v>63</v>
      </c>
      <c r="AC3896" s="35" t="s">
        <v>63</v>
      </c>
      <c r="AD3896" s="35" t="s">
        <v>63</v>
      </c>
      <c r="AE3896" s="44" t="s">
        <v>63</v>
      </c>
      <c r="AF3896" s="61"/>
      <c r="AG3896" s="45"/>
    </row>
    <row r="3897" spans="1:33" x14ac:dyDescent="0.2">
      <c r="A3897" s="59" t="str">
        <f>+VLOOKUP(B3897,Annuaire_roster!B:G,5,0)</f>
        <v>01624</v>
      </c>
      <c r="B3897" s="78" t="s">
        <v>257</v>
      </c>
      <c r="C3897" s="65"/>
      <c r="D3897" s="65" t="s">
        <v>64</v>
      </c>
      <c r="E3897" s="66"/>
      <c r="F3897" s="66" t="s">
        <v>64</v>
      </c>
      <c r="G3897" s="49"/>
      <c r="H3897" s="48"/>
      <c r="I3897" s="124" t="s">
        <v>63</v>
      </c>
      <c r="J3897" s="48"/>
      <c r="K3897" s="58">
        <v>0</v>
      </c>
      <c r="L3897" s="48">
        <v>0</v>
      </c>
      <c r="M3897" s="70">
        <v>0</v>
      </c>
      <c r="N3897" s="34" t="s">
        <v>63</v>
      </c>
      <c r="O3897" s="38">
        <v>0</v>
      </c>
      <c r="P3897" s="82" t="s">
        <v>234</v>
      </c>
      <c r="Q3897" s="43">
        <v>44808</v>
      </c>
      <c r="R3897" s="35">
        <v>0</v>
      </c>
      <c r="S3897" s="35">
        <v>0</v>
      </c>
      <c r="T3897" s="10" t="str">
        <f t="shared" si="593"/>
        <v>Sem - 36</v>
      </c>
      <c r="U3897" s="10" t="str">
        <f t="shared" si="594"/>
        <v>Septembre</v>
      </c>
      <c r="V3897" s="36" t="s">
        <v>231</v>
      </c>
      <c r="W3897" s="34"/>
      <c r="X3897" s="91">
        <f t="shared" si="595"/>
        <v>0</v>
      </c>
      <c r="Y3897" s="92" t="str">
        <f>VLOOKUP('CM-CIC'!B3828,Annuaire_roster!B:F,4,0)</f>
        <v>ABDELLAOUI KHADIJA</v>
      </c>
      <c r="Z3897" s="37" t="s">
        <v>80</v>
      </c>
      <c r="AA3897" s="60" t="s">
        <v>80</v>
      </c>
      <c r="AB3897" s="35" t="s">
        <v>63</v>
      </c>
      <c r="AC3897" s="35" t="s">
        <v>63</v>
      </c>
      <c r="AD3897" s="35" t="s">
        <v>63</v>
      </c>
      <c r="AE3897" s="44" t="s">
        <v>63</v>
      </c>
      <c r="AF3897" s="61"/>
      <c r="AG3897" s="45"/>
    </row>
    <row r="3898" spans="1:33" x14ac:dyDescent="0.2">
      <c r="A3898" s="59" t="str">
        <f>+VLOOKUP(B3898,Annuaire_roster!B:G,5,0)</f>
        <v>01625</v>
      </c>
      <c r="B3898" s="78" t="s">
        <v>258</v>
      </c>
      <c r="C3898" s="65"/>
      <c r="D3898" s="65" t="s">
        <v>64</v>
      </c>
      <c r="E3898" s="66"/>
      <c r="F3898" s="66" t="s">
        <v>64</v>
      </c>
      <c r="G3898" s="49"/>
      <c r="H3898" s="48"/>
      <c r="I3898" s="124" t="s">
        <v>63</v>
      </c>
      <c r="J3898" s="48"/>
      <c r="K3898" s="58">
        <v>0</v>
      </c>
      <c r="L3898" s="48">
        <v>0</v>
      </c>
      <c r="M3898" s="70">
        <v>0</v>
      </c>
      <c r="N3898" s="34" t="s">
        <v>63</v>
      </c>
      <c r="O3898" s="38">
        <v>0</v>
      </c>
      <c r="P3898" s="82" t="s">
        <v>234</v>
      </c>
      <c r="Q3898" s="43">
        <v>44808</v>
      </c>
      <c r="R3898" s="35">
        <v>0</v>
      </c>
      <c r="S3898" s="35">
        <v>0</v>
      </c>
      <c r="T3898" s="10" t="str">
        <f t="shared" si="593"/>
        <v>Sem - 36</v>
      </c>
      <c r="U3898" s="10" t="str">
        <f t="shared" si="594"/>
        <v>Septembre</v>
      </c>
      <c r="V3898" s="36" t="s">
        <v>231</v>
      </c>
      <c r="W3898" s="34"/>
      <c r="X3898" s="91">
        <f t="shared" si="595"/>
        <v>0</v>
      </c>
      <c r="Y3898" s="92" t="str">
        <f>VLOOKUP('CM-CIC'!B3829,Annuaire_roster!B:F,4,0)</f>
        <v>IHASSANE Ikram</v>
      </c>
      <c r="Z3898" s="37" t="s">
        <v>80</v>
      </c>
      <c r="AA3898" s="60" t="s">
        <v>80</v>
      </c>
      <c r="AB3898" s="35" t="s">
        <v>63</v>
      </c>
      <c r="AC3898" s="35" t="s">
        <v>63</v>
      </c>
      <c r="AD3898" s="35" t="s">
        <v>63</v>
      </c>
      <c r="AE3898" s="44" t="s">
        <v>63</v>
      </c>
      <c r="AF3898" s="61"/>
      <c r="AG3898" s="45"/>
    </row>
    <row r="3899" spans="1:33" x14ac:dyDescent="0.2">
      <c r="A3899" s="59" t="str">
        <f>+VLOOKUP(B3899,Annuaire_roster!B:G,5,0)</f>
        <v>01626</v>
      </c>
      <c r="B3899" s="78" t="s">
        <v>259</v>
      </c>
      <c r="C3899" s="65"/>
      <c r="D3899" s="65" t="s">
        <v>64</v>
      </c>
      <c r="E3899" s="66"/>
      <c r="F3899" s="66" t="s">
        <v>64</v>
      </c>
      <c r="G3899" s="49"/>
      <c r="H3899" s="48"/>
      <c r="I3899" s="124" t="s">
        <v>63</v>
      </c>
      <c r="J3899" s="48"/>
      <c r="K3899" s="58">
        <v>0</v>
      </c>
      <c r="L3899" s="48">
        <v>0</v>
      </c>
      <c r="M3899" s="70">
        <v>0</v>
      </c>
      <c r="N3899" s="34" t="s">
        <v>63</v>
      </c>
      <c r="O3899" s="38">
        <v>0</v>
      </c>
      <c r="P3899" s="82" t="s">
        <v>234</v>
      </c>
      <c r="Q3899" s="43">
        <v>44808</v>
      </c>
      <c r="R3899" s="35">
        <v>0</v>
      </c>
      <c r="S3899" s="35">
        <v>0</v>
      </c>
      <c r="T3899" s="10" t="str">
        <f t="shared" si="593"/>
        <v>Sem - 36</v>
      </c>
      <c r="U3899" s="10" t="str">
        <f t="shared" si="594"/>
        <v>Septembre</v>
      </c>
      <c r="V3899" s="36" t="s">
        <v>231</v>
      </c>
      <c r="W3899" s="34"/>
      <c r="X3899" s="91">
        <f t="shared" si="595"/>
        <v>0</v>
      </c>
      <c r="Y3899" s="92" t="str">
        <f>VLOOKUP('CM-CIC'!B3830,Annuaire_roster!B:F,4,0)</f>
        <v>IHASSANE Ikram</v>
      </c>
      <c r="Z3899" s="37" t="s">
        <v>80</v>
      </c>
      <c r="AA3899" s="60" t="s">
        <v>80</v>
      </c>
      <c r="AB3899" s="35" t="s">
        <v>63</v>
      </c>
      <c r="AC3899" s="35" t="s">
        <v>63</v>
      </c>
      <c r="AD3899" s="35" t="s">
        <v>63</v>
      </c>
      <c r="AE3899" s="44" t="s">
        <v>63</v>
      </c>
      <c r="AF3899" s="61"/>
      <c r="AG3899" s="45"/>
    </row>
    <row r="3900" spans="1:33" x14ac:dyDescent="0.2">
      <c r="A3900" s="59" t="str">
        <f>+VLOOKUP(B3900,Annuaire_roster!B:G,5,0)</f>
        <v>01627</v>
      </c>
      <c r="B3900" s="78" t="s">
        <v>260</v>
      </c>
      <c r="C3900" s="65"/>
      <c r="D3900" s="65" t="s">
        <v>64</v>
      </c>
      <c r="E3900" s="66"/>
      <c r="F3900" s="66" t="s">
        <v>64</v>
      </c>
      <c r="G3900" s="49"/>
      <c r="H3900" s="48"/>
      <c r="I3900" s="124" t="s">
        <v>63</v>
      </c>
      <c r="J3900" s="48"/>
      <c r="K3900" s="58">
        <v>0</v>
      </c>
      <c r="L3900" s="48">
        <v>0</v>
      </c>
      <c r="M3900" s="70">
        <v>0</v>
      </c>
      <c r="N3900" s="34" t="s">
        <v>63</v>
      </c>
      <c r="O3900" s="38">
        <v>0</v>
      </c>
      <c r="P3900" s="82" t="s">
        <v>234</v>
      </c>
      <c r="Q3900" s="43">
        <v>44808</v>
      </c>
      <c r="R3900" s="35">
        <v>0</v>
      </c>
      <c r="S3900" s="35">
        <v>0</v>
      </c>
      <c r="T3900" s="10" t="str">
        <f t="shared" si="593"/>
        <v>Sem - 36</v>
      </c>
      <c r="U3900" s="10" t="str">
        <f t="shared" si="594"/>
        <v>Septembre</v>
      </c>
      <c r="V3900" s="36" t="s">
        <v>231</v>
      </c>
      <c r="W3900" s="34"/>
      <c r="X3900" s="91">
        <f t="shared" si="595"/>
        <v>0</v>
      </c>
      <c r="Y3900" s="92" t="str">
        <f>VLOOKUP('CM-CIC'!B3831,Annuaire_roster!B:F,4,0)</f>
        <v>IHASSANE Ikram</v>
      </c>
      <c r="Z3900" s="37" t="s">
        <v>80</v>
      </c>
      <c r="AA3900" s="60" t="s">
        <v>80</v>
      </c>
      <c r="AB3900" s="35" t="s">
        <v>63</v>
      </c>
      <c r="AC3900" s="35" t="s">
        <v>63</v>
      </c>
      <c r="AD3900" s="35" t="s">
        <v>63</v>
      </c>
      <c r="AE3900" s="44" t="s">
        <v>63</v>
      </c>
      <c r="AF3900" s="61"/>
      <c r="AG3900" s="45"/>
    </row>
    <row r="3901" spans="1:33" x14ac:dyDescent="0.2">
      <c r="A3901" s="59" t="str">
        <f>+VLOOKUP(B3901,Annuaire_roster!B:G,5,0)</f>
        <v>01623</v>
      </c>
      <c r="B3901" s="78" t="s">
        <v>261</v>
      </c>
      <c r="C3901" s="65"/>
      <c r="D3901" s="65" t="s">
        <v>64</v>
      </c>
      <c r="E3901" s="66"/>
      <c r="F3901" s="66" t="s">
        <v>64</v>
      </c>
      <c r="G3901" s="49"/>
      <c r="H3901" s="48"/>
      <c r="I3901" s="124" t="s">
        <v>63</v>
      </c>
      <c r="J3901" s="48"/>
      <c r="K3901" s="58">
        <v>0</v>
      </c>
      <c r="L3901" s="48">
        <v>0</v>
      </c>
      <c r="M3901" s="70">
        <v>0</v>
      </c>
      <c r="N3901" s="34" t="s">
        <v>63</v>
      </c>
      <c r="O3901" s="38">
        <v>0</v>
      </c>
      <c r="P3901" s="82" t="s">
        <v>234</v>
      </c>
      <c r="Q3901" s="43">
        <v>44808</v>
      </c>
      <c r="R3901" s="35">
        <v>0</v>
      </c>
      <c r="S3901" s="35">
        <v>0</v>
      </c>
      <c r="T3901" s="10" t="str">
        <f t="shared" si="593"/>
        <v>Sem - 36</v>
      </c>
      <c r="U3901" s="10" t="str">
        <f t="shared" si="594"/>
        <v>Septembre</v>
      </c>
      <c r="V3901" s="36" t="s">
        <v>231</v>
      </c>
      <c r="W3901" s="34"/>
      <c r="X3901" s="91">
        <f t="shared" si="595"/>
        <v>0</v>
      </c>
      <c r="Y3901" s="92" t="str">
        <f>VLOOKUP('CM-CIC'!B3832,Annuaire_roster!B:F,4,0)</f>
        <v>IHASSANE Ikram</v>
      </c>
      <c r="Z3901" s="37" t="s">
        <v>80</v>
      </c>
      <c r="AA3901" s="60" t="s">
        <v>80</v>
      </c>
      <c r="AB3901" s="35" t="s">
        <v>63</v>
      </c>
      <c r="AC3901" s="35" t="s">
        <v>63</v>
      </c>
      <c r="AD3901" s="35" t="s">
        <v>63</v>
      </c>
      <c r="AE3901" s="44" t="s">
        <v>63</v>
      </c>
      <c r="AF3901" s="61"/>
      <c r="AG3901" s="45"/>
    </row>
    <row r="3902" spans="1:33" x14ac:dyDescent="0.2">
      <c r="A3902" s="59" t="str">
        <f>+VLOOKUP(B3902,Annuaire_roster!B:G,5,0)</f>
        <v>01628</v>
      </c>
      <c r="B3902" s="78" t="s">
        <v>262</v>
      </c>
      <c r="C3902" s="65"/>
      <c r="D3902" s="65" t="s">
        <v>64</v>
      </c>
      <c r="E3902" s="66"/>
      <c r="F3902" s="66" t="s">
        <v>64</v>
      </c>
      <c r="G3902" s="49"/>
      <c r="H3902" s="48"/>
      <c r="I3902" s="124" t="s">
        <v>63</v>
      </c>
      <c r="J3902" s="48"/>
      <c r="K3902" s="58">
        <v>0</v>
      </c>
      <c r="L3902" s="48">
        <v>0</v>
      </c>
      <c r="M3902" s="70">
        <v>0</v>
      </c>
      <c r="N3902" s="34" t="s">
        <v>63</v>
      </c>
      <c r="O3902" s="38">
        <v>0</v>
      </c>
      <c r="P3902" s="82" t="s">
        <v>234</v>
      </c>
      <c r="Q3902" s="43">
        <v>44808</v>
      </c>
      <c r="R3902" s="35">
        <v>0</v>
      </c>
      <c r="S3902" s="35">
        <v>0</v>
      </c>
      <c r="T3902" s="10" t="str">
        <f t="shared" si="593"/>
        <v>Sem - 36</v>
      </c>
      <c r="U3902" s="10" t="str">
        <f t="shared" si="594"/>
        <v>Septembre</v>
      </c>
      <c r="V3902" s="36" t="s">
        <v>231</v>
      </c>
      <c r="W3902" s="34"/>
      <c r="X3902" s="91">
        <f t="shared" si="595"/>
        <v>0</v>
      </c>
      <c r="Y3902" s="92" t="str">
        <f>VLOOKUP('CM-CIC'!B3833,Annuaire_roster!B:F,4,0)</f>
        <v>IHASSANE Ikram</v>
      </c>
      <c r="Z3902" s="37" t="s">
        <v>80</v>
      </c>
      <c r="AA3902" s="60" t="s">
        <v>80</v>
      </c>
      <c r="AB3902" s="35" t="s">
        <v>63</v>
      </c>
      <c r="AC3902" s="35" t="s">
        <v>63</v>
      </c>
      <c r="AD3902" s="35" t="s">
        <v>63</v>
      </c>
      <c r="AE3902" s="44" t="s">
        <v>63</v>
      </c>
      <c r="AF3902" s="61"/>
      <c r="AG3902" s="45"/>
    </row>
    <row r="3903" spans="1:33" x14ac:dyDescent="0.2">
      <c r="A3903" s="59" t="str">
        <f>+VLOOKUP(B3903,Annuaire_roster!B:G,5,0)</f>
        <v>01629</v>
      </c>
      <c r="B3903" s="78" t="s">
        <v>263</v>
      </c>
      <c r="C3903" s="65"/>
      <c r="D3903" s="65" t="s">
        <v>64</v>
      </c>
      <c r="E3903" s="66"/>
      <c r="F3903" s="66" t="s">
        <v>64</v>
      </c>
      <c r="G3903" s="49"/>
      <c r="H3903" s="48"/>
      <c r="I3903" s="124" t="s">
        <v>63</v>
      </c>
      <c r="J3903" s="48"/>
      <c r="K3903" s="58">
        <v>0</v>
      </c>
      <c r="L3903" s="48">
        <v>0</v>
      </c>
      <c r="M3903" s="70">
        <v>0</v>
      </c>
      <c r="N3903" s="34" t="s">
        <v>63</v>
      </c>
      <c r="O3903" s="38">
        <v>0</v>
      </c>
      <c r="P3903" s="82" t="s">
        <v>234</v>
      </c>
      <c r="Q3903" s="43">
        <v>44808</v>
      </c>
      <c r="R3903" s="35">
        <v>0</v>
      </c>
      <c r="S3903" s="35">
        <v>0</v>
      </c>
      <c r="T3903" s="10" t="str">
        <f t="shared" si="593"/>
        <v>Sem - 36</v>
      </c>
      <c r="U3903" s="10" t="str">
        <f t="shared" si="594"/>
        <v>Septembre</v>
      </c>
      <c r="V3903" s="36" t="s">
        <v>231</v>
      </c>
      <c r="W3903" s="34"/>
      <c r="X3903" s="91">
        <f t="shared" si="595"/>
        <v>0</v>
      </c>
      <c r="Y3903" s="92" t="str">
        <f>VLOOKUP('CM-CIC'!B3834,Annuaire_roster!B:F,4,0)</f>
        <v>KINANA Widad</v>
      </c>
      <c r="Z3903" s="37" t="s">
        <v>80</v>
      </c>
      <c r="AA3903" s="60" t="s">
        <v>80</v>
      </c>
      <c r="AB3903" s="35" t="s">
        <v>63</v>
      </c>
      <c r="AC3903" s="35" t="s">
        <v>63</v>
      </c>
      <c r="AD3903" s="35" t="s">
        <v>63</v>
      </c>
      <c r="AE3903" s="44" t="s">
        <v>63</v>
      </c>
      <c r="AF3903" s="61"/>
      <c r="AG3903" s="45"/>
    </row>
    <row r="3904" spans="1:33" x14ac:dyDescent="0.2">
      <c r="A3904" s="59" t="str">
        <f>+VLOOKUP(B3904,Annuaire_roster!B:G,5,0)</f>
        <v>01630</v>
      </c>
      <c r="B3904" s="78" t="s">
        <v>264</v>
      </c>
      <c r="C3904" s="65"/>
      <c r="D3904" s="65" t="s">
        <v>64</v>
      </c>
      <c r="E3904" s="66"/>
      <c r="F3904" s="66" t="s">
        <v>64</v>
      </c>
      <c r="G3904" s="49"/>
      <c r="H3904" s="48"/>
      <c r="I3904" s="124" t="s">
        <v>63</v>
      </c>
      <c r="J3904" s="48"/>
      <c r="K3904" s="58">
        <v>0</v>
      </c>
      <c r="L3904" s="48">
        <v>0</v>
      </c>
      <c r="M3904" s="70">
        <v>0</v>
      </c>
      <c r="N3904" s="34" t="s">
        <v>63</v>
      </c>
      <c r="O3904" s="38">
        <v>0</v>
      </c>
      <c r="P3904" s="82" t="s">
        <v>234</v>
      </c>
      <c r="Q3904" s="43">
        <v>44808</v>
      </c>
      <c r="R3904" s="35">
        <v>0</v>
      </c>
      <c r="S3904" s="35">
        <v>0</v>
      </c>
      <c r="T3904" s="10" t="str">
        <f t="shared" si="593"/>
        <v>Sem - 36</v>
      </c>
      <c r="U3904" s="10" t="str">
        <f t="shared" si="594"/>
        <v>Septembre</v>
      </c>
      <c r="V3904" s="36" t="s">
        <v>231</v>
      </c>
      <c r="W3904" s="34"/>
      <c r="X3904" s="91">
        <f t="shared" si="595"/>
        <v>0</v>
      </c>
      <c r="Y3904" s="92" t="str">
        <f>VLOOKUP('CM-CIC'!B3835,Annuaire_roster!B:F,4,0)</f>
        <v>IHASSANE Ikram</v>
      </c>
      <c r="Z3904" s="37" t="s">
        <v>80</v>
      </c>
      <c r="AA3904" s="60" t="s">
        <v>80</v>
      </c>
      <c r="AB3904" s="35" t="s">
        <v>63</v>
      </c>
      <c r="AC3904" s="35" t="s">
        <v>63</v>
      </c>
      <c r="AD3904" s="35" t="s">
        <v>63</v>
      </c>
      <c r="AE3904" s="44" t="s">
        <v>63</v>
      </c>
      <c r="AF3904" s="61"/>
      <c r="AG3904" s="45"/>
    </row>
    <row r="3905" spans="1:33" x14ac:dyDescent="0.2">
      <c r="A3905" s="59" t="str">
        <f>+VLOOKUP(B3905,Annuaire_roster!B:G,5,0)</f>
        <v>01631</v>
      </c>
      <c r="B3905" s="78" t="s">
        <v>265</v>
      </c>
      <c r="C3905" s="65"/>
      <c r="D3905" s="65" t="s">
        <v>64</v>
      </c>
      <c r="E3905" s="66"/>
      <c r="F3905" s="66" t="s">
        <v>64</v>
      </c>
      <c r="G3905" s="49"/>
      <c r="H3905" s="48"/>
      <c r="I3905" s="124" t="s">
        <v>63</v>
      </c>
      <c r="J3905" s="48"/>
      <c r="K3905" s="58">
        <v>0</v>
      </c>
      <c r="L3905" s="48">
        <v>0</v>
      </c>
      <c r="M3905" s="70">
        <v>0</v>
      </c>
      <c r="N3905" s="34" t="s">
        <v>63</v>
      </c>
      <c r="O3905" s="38">
        <v>0</v>
      </c>
      <c r="P3905" s="82" t="s">
        <v>234</v>
      </c>
      <c r="Q3905" s="43">
        <v>44808</v>
      </c>
      <c r="R3905" s="35">
        <v>0</v>
      </c>
      <c r="S3905" s="35">
        <v>0</v>
      </c>
      <c r="T3905" s="10" t="str">
        <f t="shared" si="593"/>
        <v>Sem - 36</v>
      </c>
      <c r="U3905" s="10" t="str">
        <f t="shared" si="594"/>
        <v>Septembre</v>
      </c>
      <c r="V3905" s="36" t="s">
        <v>231</v>
      </c>
      <c r="W3905" s="34"/>
      <c r="X3905" s="91">
        <f t="shared" si="595"/>
        <v>0</v>
      </c>
      <c r="Y3905" s="92" t="str">
        <f>VLOOKUP('CM-CIC'!B3836,Annuaire_roster!B:F,4,0)</f>
        <v>KINANA Widad</v>
      </c>
      <c r="Z3905" s="37" t="s">
        <v>80</v>
      </c>
      <c r="AA3905" s="60" t="s">
        <v>80</v>
      </c>
      <c r="AB3905" s="35" t="s">
        <v>63</v>
      </c>
      <c r="AC3905" s="35" t="s">
        <v>63</v>
      </c>
      <c r="AD3905" s="35" t="s">
        <v>63</v>
      </c>
      <c r="AE3905" s="44" t="s">
        <v>63</v>
      </c>
      <c r="AF3905" s="61"/>
      <c r="AG3905" s="45"/>
    </row>
    <row r="3906" spans="1:33" x14ac:dyDescent="0.2">
      <c r="A3906" s="59" t="str">
        <f>+VLOOKUP(B3906,Annuaire_roster!B:G,5,0)</f>
        <v>01632</v>
      </c>
      <c r="B3906" s="78" t="s">
        <v>266</v>
      </c>
      <c r="C3906" s="65"/>
      <c r="D3906" s="65" t="s">
        <v>64</v>
      </c>
      <c r="E3906" s="66"/>
      <c r="F3906" s="66" t="s">
        <v>64</v>
      </c>
      <c r="G3906" s="49"/>
      <c r="H3906" s="48"/>
      <c r="I3906" s="124" t="s">
        <v>63</v>
      </c>
      <c r="J3906" s="48"/>
      <c r="K3906" s="58">
        <v>0</v>
      </c>
      <c r="L3906" s="48">
        <v>0</v>
      </c>
      <c r="M3906" s="70">
        <v>0</v>
      </c>
      <c r="N3906" s="34" t="s">
        <v>63</v>
      </c>
      <c r="O3906" s="38">
        <v>0</v>
      </c>
      <c r="P3906" s="82" t="s">
        <v>234</v>
      </c>
      <c r="Q3906" s="43">
        <v>44808</v>
      </c>
      <c r="R3906" s="35">
        <v>0</v>
      </c>
      <c r="S3906" s="35">
        <v>0</v>
      </c>
      <c r="T3906" s="10" t="str">
        <f t="shared" ref="T3906:T3969" si="596">"Sem - "&amp;WEEKNUM(Q3906,21)</f>
        <v>Sem - 36</v>
      </c>
      <c r="U3906" s="10" t="str">
        <f t="shared" ref="U3906:U3969" si="597">PROPER(TEXT(Q3906,"mmmm"))</f>
        <v>Septembre</v>
      </c>
      <c r="V3906" s="36" t="s">
        <v>231</v>
      </c>
      <c r="W3906" s="34"/>
      <c r="X3906" s="91">
        <f t="shared" ref="X3906:X3969" si="598">IFERROR(IF(M3906="Abs",0,IF((D3906-C3906+E3906-F3906)&lt;0.000694444444444444,0,(D3906-C3906+E3906-F3906))),0)</f>
        <v>0</v>
      </c>
      <c r="Y3906" s="92" t="str">
        <f>VLOOKUP('CM-CIC'!B3837,Annuaire_roster!B:F,4,0)</f>
        <v>KINANA Widad</v>
      </c>
      <c r="Z3906" s="37" t="s">
        <v>80</v>
      </c>
      <c r="AA3906" s="60" t="s">
        <v>80</v>
      </c>
      <c r="AB3906" s="35" t="s">
        <v>63</v>
      </c>
      <c r="AC3906" s="35" t="s">
        <v>63</v>
      </c>
      <c r="AD3906" s="35" t="s">
        <v>63</v>
      </c>
      <c r="AE3906" s="44" t="s">
        <v>63</v>
      </c>
      <c r="AF3906" s="61"/>
      <c r="AG3906" s="45"/>
    </row>
    <row r="3907" spans="1:33" x14ac:dyDescent="0.2">
      <c r="A3907" s="59" t="str">
        <f>+VLOOKUP(B3907,Annuaire_roster!B:G,5,0)</f>
        <v>01633</v>
      </c>
      <c r="B3907" s="78" t="s">
        <v>267</v>
      </c>
      <c r="C3907" s="65"/>
      <c r="D3907" s="65" t="s">
        <v>64</v>
      </c>
      <c r="E3907" s="66"/>
      <c r="F3907" s="66" t="s">
        <v>64</v>
      </c>
      <c r="G3907" s="49"/>
      <c r="H3907" s="48"/>
      <c r="I3907" s="124" t="s">
        <v>63</v>
      </c>
      <c r="J3907" s="48"/>
      <c r="K3907" s="58">
        <v>0</v>
      </c>
      <c r="L3907" s="48">
        <v>0</v>
      </c>
      <c r="M3907" s="70">
        <v>0</v>
      </c>
      <c r="N3907" s="34" t="s">
        <v>63</v>
      </c>
      <c r="O3907" s="38">
        <v>0</v>
      </c>
      <c r="P3907" s="82" t="s">
        <v>234</v>
      </c>
      <c r="Q3907" s="43">
        <v>44808</v>
      </c>
      <c r="R3907" s="35">
        <v>0</v>
      </c>
      <c r="S3907" s="35">
        <v>0</v>
      </c>
      <c r="T3907" s="10" t="str">
        <f t="shared" si="596"/>
        <v>Sem - 36</v>
      </c>
      <c r="U3907" s="10" t="str">
        <f t="shared" si="597"/>
        <v>Septembre</v>
      </c>
      <c r="V3907" s="36" t="s">
        <v>231</v>
      </c>
      <c r="W3907" s="34"/>
      <c r="X3907" s="91">
        <f t="shared" si="598"/>
        <v>0</v>
      </c>
      <c r="Y3907" s="92" t="str">
        <f>VLOOKUP('CM-CIC'!B3838,Annuaire_roster!B:F,4,0)</f>
        <v>IHASSANE Ikram</v>
      </c>
      <c r="Z3907" s="37" t="s">
        <v>80</v>
      </c>
      <c r="AA3907" s="60" t="s">
        <v>80</v>
      </c>
      <c r="AB3907" s="35" t="s">
        <v>63</v>
      </c>
      <c r="AC3907" s="35" t="s">
        <v>63</v>
      </c>
      <c r="AD3907" s="35" t="s">
        <v>63</v>
      </c>
      <c r="AE3907" s="44" t="s">
        <v>63</v>
      </c>
      <c r="AF3907" s="61"/>
      <c r="AG3907" s="45"/>
    </row>
    <row r="3908" spans="1:33" x14ac:dyDescent="0.2">
      <c r="A3908" s="59" t="str">
        <f>+VLOOKUP(B3908,Annuaire_roster!B:G,5,0)</f>
        <v>01634</v>
      </c>
      <c r="B3908" s="78" t="s">
        <v>268</v>
      </c>
      <c r="C3908" s="65"/>
      <c r="D3908" s="65" t="s">
        <v>64</v>
      </c>
      <c r="E3908" s="66"/>
      <c r="F3908" s="66" t="s">
        <v>64</v>
      </c>
      <c r="G3908" s="49"/>
      <c r="H3908" s="48"/>
      <c r="I3908" s="124" t="s">
        <v>63</v>
      </c>
      <c r="J3908" s="48"/>
      <c r="K3908" s="58">
        <v>0</v>
      </c>
      <c r="L3908" s="48">
        <v>0</v>
      </c>
      <c r="M3908" s="70">
        <v>0</v>
      </c>
      <c r="N3908" s="34" t="s">
        <v>63</v>
      </c>
      <c r="O3908" s="38">
        <v>0</v>
      </c>
      <c r="P3908" s="82" t="s">
        <v>234</v>
      </c>
      <c r="Q3908" s="43">
        <v>44808</v>
      </c>
      <c r="R3908" s="35">
        <v>0</v>
      </c>
      <c r="S3908" s="35">
        <v>0</v>
      </c>
      <c r="T3908" s="10" t="str">
        <f t="shared" si="596"/>
        <v>Sem - 36</v>
      </c>
      <c r="U3908" s="10" t="str">
        <f t="shared" si="597"/>
        <v>Septembre</v>
      </c>
      <c r="V3908" s="36" t="s">
        <v>231</v>
      </c>
      <c r="W3908" s="34"/>
      <c r="X3908" s="91">
        <f t="shared" si="598"/>
        <v>0</v>
      </c>
      <c r="Y3908" s="92" t="str">
        <f>VLOOKUP('CM-CIC'!B3839,Annuaire_roster!B:F,4,0)</f>
        <v>IHASSANE Ikram</v>
      </c>
      <c r="Z3908" s="37" t="s">
        <v>80</v>
      </c>
      <c r="AA3908" s="60" t="s">
        <v>80</v>
      </c>
      <c r="AB3908" s="35" t="s">
        <v>63</v>
      </c>
      <c r="AC3908" s="35" t="s">
        <v>63</v>
      </c>
      <c r="AD3908" s="35" t="s">
        <v>63</v>
      </c>
      <c r="AE3908" s="44" t="s">
        <v>63</v>
      </c>
      <c r="AF3908" s="61"/>
      <c r="AG3908" s="45"/>
    </row>
    <row r="3909" spans="1:33" x14ac:dyDescent="0.2">
      <c r="A3909" s="59" t="str">
        <f>+VLOOKUP(B3909,Annuaire_roster!B:G,5,0)</f>
        <v>01635</v>
      </c>
      <c r="B3909" s="78" t="s">
        <v>269</v>
      </c>
      <c r="C3909" s="65"/>
      <c r="D3909" s="65" t="s">
        <v>64</v>
      </c>
      <c r="E3909" s="66"/>
      <c r="F3909" s="66" t="s">
        <v>64</v>
      </c>
      <c r="G3909" s="49"/>
      <c r="H3909" s="48"/>
      <c r="I3909" s="124" t="s">
        <v>63</v>
      </c>
      <c r="J3909" s="48"/>
      <c r="K3909" s="58">
        <v>0</v>
      </c>
      <c r="L3909" s="48">
        <v>0</v>
      </c>
      <c r="M3909" s="70">
        <v>0</v>
      </c>
      <c r="N3909" s="34" t="s">
        <v>63</v>
      </c>
      <c r="O3909" s="38">
        <v>0</v>
      </c>
      <c r="P3909" s="82" t="s">
        <v>234</v>
      </c>
      <c r="Q3909" s="43">
        <v>44808</v>
      </c>
      <c r="R3909" s="35">
        <v>0</v>
      </c>
      <c r="S3909" s="35">
        <v>0</v>
      </c>
      <c r="T3909" s="10" t="str">
        <f t="shared" si="596"/>
        <v>Sem - 36</v>
      </c>
      <c r="U3909" s="10" t="str">
        <f t="shared" si="597"/>
        <v>Septembre</v>
      </c>
      <c r="V3909" s="36" t="s">
        <v>231</v>
      </c>
      <c r="W3909" s="34"/>
      <c r="X3909" s="91">
        <f t="shared" si="598"/>
        <v>0</v>
      </c>
      <c r="Y3909" s="92" t="str">
        <f>VLOOKUP('CM-CIC'!B3840,Annuaire_roster!B:F,4,0)</f>
        <v>IHASSANE Ikram</v>
      </c>
      <c r="Z3909" s="37" t="s">
        <v>80</v>
      </c>
      <c r="AA3909" s="60" t="s">
        <v>80</v>
      </c>
      <c r="AB3909" s="35" t="s">
        <v>63</v>
      </c>
      <c r="AC3909" s="35" t="s">
        <v>63</v>
      </c>
      <c r="AD3909" s="35" t="s">
        <v>63</v>
      </c>
      <c r="AE3909" s="44" t="s">
        <v>63</v>
      </c>
      <c r="AF3909" s="61"/>
      <c r="AG3909" s="45"/>
    </row>
    <row r="3910" spans="1:33" x14ac:dyDescent="0.2">
      <c r="A3910" s="59" t="str">
        <f>+VLOOKUP(B3910,Annuaire_roster!B:G,5,0)</f>
        <v>01636</v>
      </c>
      <c r="B3910" s="78" t="s">
        <v>270</v>
      </c>
      <c r="C3910" s="65"/>
      <c r="D3910" s="65" t="s">
        <v>64</v>
      </c>
      <c r="E3910" s="66"/>
      <c r="F3910" s="66" t="s">
        <v>64</v>
      </c>
      <c r="G3910" s="49"/>
      <c r="H3910" s="48"/>
      <c r="I3910" s="124" t="s">
        <v>63</v>
      </c>
      <c r="J3910" s="48"/>
      <c r="K3910" s="58">
        <v>0</v>
      </c>
      <c r="L3910" s="48">
        <v>0</v>
      </c>
      <c r="M3910" s="70">
        <v>0</v>
      </c>
      <c r="N3910" s="34" t="s">
        <v>63</v>
      </c>
      <c r="O3910" s="38">
        <v>0</v>
      </c>
      <c r="P3910" s="82" t="s">
        <v>234</v>
      </c>
      <c r="Q3910" s="43">
        <v>44808</v>
      </c>
      <c r="R3910" s="35">
        <v>0</v>
      </c>
      <c r="S3910" s="35">
        <v>0</v>
      </c>
      <c r="T3910" s="10" t="str">
        <f t="shared" si="596"/>
        <v>Sem - 36</v>
      </c>
      <c r="U3910" s="10" t="str">
        <f t="shared" si="597"/>
        <v>Septembre</v>
      </c>
      <c r="V3910" s="36" t="s">
        <v>231</v>
      </c>
      <c r="W3910" s="34"/>
      <c r="X3910" s="91">
        <f t="shared" si="598"/>
        <v>0</v>
      </c>
      <c r="Y3910" s="92" t="str">
        <f>VLOOKUP('CM-CIC'!B3841,Annuaire_roster!B:F,4,0)</f>
        <v>IHASSANE Ikram</v>
      </c>
      <c r="Z3910" s="37" t="s">
        <v>80</v>
      </c>
      <c r="AA3910" s="60" t="s">
        <v>80</v>
      </c>
      <c r="AB3910" s="35" t="s">
        <v>63</v>
      </c>
      <c r="AC3910" s="35" t="s">
        <v>63</v>
      </c>
      <c r="AD3910" s="35" t="s">
        <v>63</v>
      </c>
      <c r="AE3910" s="44" t="s">
        <v>63</v>
      </c>
      <c r="AF3910" s="61"/>
      <c r="AG3910" s="45"/>
    </row>
    <row r="3911" spans="1:33" x14ac:dyDescent="0.2">
      <c r="A3911" s="59" t="str">
        <f>+VLOOKUP(B3911,Annuaire_roster!B:G,5,0)</f>
        <v>01637</v>
      </c>
      <c r="B3911" s="78" t="s">
        <v>271</v>
      </c>
      <c r="C3911" s="65"/>
      <c r="D3911" s="65" t="s">
        <v>64</v>
      </c>
      <c r="E3911" s="66"/>
      <c r="F3911" s="66" t="s">
        <v>64</v>
      </c>
      <c r="G3911" s="49"/>
      <c r="H3911" s="48"/>
      <c r="I3911" s="124" t="s">
        <v>63</v>
      </c>
      <c r="J3911" s="48"/>
      <c r="K3911" s="58">
        <v>0</v>
      </c>
      <c r="L3911" s="48">
        <v>0</v>
      </c>
      <c r="M3911" s="70">
        <v>0</v>
      </c>
      <c r="N3911" s="34" t="s">
        <v>63</v>
      </c>
      <c r="O3911" s="38">
        <v>0</v>
      </c>
      <c r="P3911" s="82" t="s">
        <v>234</v>
      </c>
      <c r="Q3911" s="43">
        <v>44808</v>
      </c>
      <c r="R3911" s="35">
        <v>0</v>
      </c>
      <c r="S3911" s="35">
        <v>0</v>
      </c>
      <c r="T3911" s="10" t="str">
        <f t="shared" si="596"/>
        <v>Sem - 36</v>
      </c>
      <c r="U3911" s="10" t="str">
        <f t="shared" si="597"/>
        <v>Septembre</v>
      </c>
      <c r="V3911" s="36" t="s">
        <v>231</v>
      </c>
      <c r="W3911" s="34"/>
      <c r="X3911" s="91">
        <f t="shared" si="598"/>
        <v>0</v>
      </c>
      <c r="Y3911" s="92" t="str">
        <f>VLOOKUP('CM-CIC'!B3842,Annuaire_roster!B:F,4,0)</f>
        <v>IHASSANE Ikram</v>
      </c>
      <c r="Z3911" s="37" t="s">
        <v>80</v>
      </c>
      <c r="AA3911" s="60" t="s">
        <v>80</v>
      </c>
      <c r="AB3911" s="35" t="s">
        <v>63</v>
      </c>
      <c r="AC3911" s="35" t="s">
        <v>63</v>
      </c>
      <c r="AD3911" s="35" t="s">
        <v>63</v>
      </c>
      <c r="AE3911" s="44" t="s">
        <v>63</v>
      </c>
      <c r="AF3911" s="61"/>
      <c r="AG3911" s="45"/>
    </row>
    <row r="3912" spans="1:33" x14ac:dyDescent="0.2">
      <c r="A3912" s="59" t="str">
        <f>+VLOOKUP(B3912,Annuaire_roster!B:G,5,0)</f>
        <v>01638</v>
      </c>
      <c r="B3912" s="78" t="s">
        <v>272</v>
      </c>
      <c r="C3912" s="65"/>
      <c r="D3912" s="65" t="s">
        <v>64</v>
      </c>
      <c r="E3912" s="66"/>
      <c r="F3912" s="66" t="s">
        <v>64</v>
      </c>
      <c r="G3912" s="49"/>
      <c r="H3912" s="48"/>
      <c r="I3912" s="124" t="s">
        <v>63</v>
      </c>
      <c r="J3912" s="48"/>
      <c r="K3912" s="58">
        <v>0</v>
      </c>
      <c r="L3912" s="48">
        <v>0</v>
      </c>
      <c r="M3912" s="70">
        <v>0</v>
      </c>
      <c r="N3912" s="34" t="s">
        <v>63</v>
      </c>
      <c r="O3912" s="38">
        <v>0</v>
      </c>
      <c r="P3912" s="82" t="s">
        <v>234</v>
      </c>
      <c r="Q3912" s="43">
        <v>44808</v>
      </c>
      <c r="R3912" s="35">
        <v>0</v>
      </c>
      <c r="S3912" s="35">
        <v>0</v>
      </c>
      <c r="T3912" s="10" t="str">
        <f t="shared" si="596"/>
        <v>Sem - 36</v>
      </c>
      <c r="U3912" s="10" t="str">
        <f t="shared" si="597"/>
        <v>Septembre</v>
      </c>
      <c r="V3912" s="36" t="s">
        <v>231</v>
      </c>
      <c r="W3912" s="34"/>
      <c r="X3912" s="91">
        <f t="shared" si="598"/>
        <v>0</v>
      </c>
      <c r="Y3912" s="92" t="str">
        <f>VLOOKUP('CM-CIC'!B3843,Annuaire_roster!B:F,4,0)</f>
        <v>IHASSANE Ikram</v>
      </c>
      <c r="Z3912" s="37" t="s">
        <v>80</v>
      </c>
      <c r="AA3912" s="60" t="s">
        <v>80</v>
      </c>
      <c r="AB3912" s="35" t="s">
        <v>63</v>
      </c>
      <c r="AC3912" s="35" t="s">
        <v>63</v>
      </c>
      <c r="AD3912" s="35" t="s">
        <v>63</v>
      </c>
      <c r="AE3912" s="44" t="s">
        <v>63</v>
      </c>
      <c r="AF3912" s="61"/>
      <c r="AG3912" s="45"/>
    </row>
    <row r="3913" spans="1:33" x14ac:dyDescent="0.2">
      <c r="A3913" s="59" t="str">
        <f>+VLOOKUP(B3913,Annuaire_roster!B:G,5,0)</f>
        <v>01639</v>
      </c>
      <c r="B3913" s="78" t="s">
        <v>273</v>
      </c>
      <c r="C3913" s="65"/>
      <c r="D3913" s="65" t="s">
        <v>64</v>
      </c>
      <c r="E3913" s="66"/>
      <c r="F3913" s="66" t="s">
        <v>64</v>
      </c>
      <c r="G3913" s="49"/>
      <c r="H3913" s="48"/>
      <c r="I3913" s="124" t="s">
        <v>63</v>
      </c>
      <c r="J3913" s="48"/>
      <c r="K3913" s="58">
        <v>0</v>
      </c>
      <c r="L3913" s="48">
        <v>0</v>
      </c>
      <c r="M3913" s="70">
        <v>0</v>
      </c>
      <c r="N3913" s="34" t="s">
        <v>63</v>
      </c>
      <c r="O3913" s="38">
        <v>0</v>
      </c>
      <c r="P3913" s="82" t="s">
        <v>234</v>
      </c>
      <c r="Q3913" s="43">
        <v>44808</v>
      </c>
      <c r="R3913" s="35">
        <v>0</v>
      </c>
      <c r="S3913" s="35">
        <v>0</v>
      </c>
      <c r="T3913" s="10" t="str">
        <f t="shared" si="596"/>
        <v>Sem - 36</v>
      </c>
      <c r="U3913" s="10" t="str">
        <f t="shared" si="597"/>
        <v>Septembre</v>
      </c>
      <c r="V3913" s="36" t="s">
        <v>231</v>
      </c>
      <c r="W3913" s="34"/>
      <c r="X3913" s="91">
        <f t="shared" si="598"/>
        <v>0</v>
      </c>
      <c r="Y3913" s="92" t="str">
        <f>VLOOKUP('CM-CIC'!B3844,Annuaire_roster!B:F,4,0)</f>
        <v>IHASSANE Ikram</v>
      </c>
      <c r="Z3913" s="37" t="s">
        <v>80</v>
      </c>
      <c r="AA3913" s="60" t="s">
        <v>80</v>
      </c>
      <c r="AB3913" s="35" t="s">
        <v>63</v>
      </c>
      <c r="AC3913" s="35" t="s">
        <v>63</v>
      </c>
      <c r="AD3913" s="35" t="s">
        <v>63</v>
      </c>
      <c r="AE3913" s="44" t="s">
        <v>63</v>
      </c>
      <c r="AF3913" s="61"/>
      <c r="AG3913" s="45"/>
    </row>
    <row r="3914" spans="1:33" x14ac:dyDescent="0.2">
      <c r="A3914" s="59" t="str">
        <f>+VLOOKUP(B3914,Annuaire_roster!B:G,5,0)</f>
        <v>01640</v>
      </c>
      <c r="B3914" s="78" t="s">
        <v>274</v>
      </c>
      <c r="C3914" s="65"/>
      <c r="D3914" s="65" t="s">
        <v>64</v>
      </c>
      <c r="E3914" s="66"/>
      <c r="F3914" s="66" t="s">
        <v>64</v>
      </c>
      <c r="G3914" s="49"/>
      <c r="H3914" s="48"/>
      <c r="I3914" s="124" t="s">
        <v>63</v>
      </c>
      <c r="J3914" s="48"/>
      <c r="K3914" s="58">
        <v>0</v>
      </c>
      <c r="L3914" s="48">
        <v>0</v>
      </c>
      <c r="M3914" s="70">
        <v>0</v>
      </c>
      <c r="N3914" s="34" t="s">
        <v>63</v>
      </c>
      <c r="O3914" s="38">
        <v>0</v>
      </c>
      <c r="P3914" s="82" t="s">
        <v>234</v>
      </c>
      <c r="Q3914" s="43">
        <v>44808</v>
      </c>
      <c r="R3914" s="35">
        <v>0</v>
      </c>
      <c r="S3914" s="35">
        <v>0</v>
      </c>
      <c r="T3914" s="10" t="str">
        <f t="shared" si="596"/>
        <v>Sem - 36</v>
      </c>
      <c r="U3914" s="10" t="str">
        <f t="shared" si="597"/>
        <v>Septembre</v>
      </c>
      <c r="V3914" s="36" t="s">
        <v>231</v>
      </c>
      <c r="W3914" s="34"/>
      <c r="X3914" s="91">
        <f t="shared" si="598"/>
        <v>0</v>
      </c>
      <c r="Y3914" s="92" t="str">
        <f>VLOOKUP('CM-CIC'!B3845,Annuaire_roster!B:F,4,0)</f>
        <v>IHASSANE Ikram</v>
      </c>
      <c r="Z3914" s="37" t="s">
        <v>80</v>
      </c>
      <c r="AA3914" s="60" t="s">
        <v>80</v>
      </c>
      <c r="AB3914" s="35" t="s">
        <v>63</v>
      </c>
      <c r="AC3914" s="35" t="s">
        <v>63</v>
      </c>
      <c r="AD3914" s="35" t="s">
        <v>63</v>
      </c>
      <c r="AE3914" s="44" t="s">
        <v>63</v>
      </c>
      <c r="AF3914" s="61"/>
      <c r="AG3914" s="45"/>
    </row>
    <row r="3915" spans="1:33" x14ac:dyDescent="0.2">
      <c r="A3915" s="59" t="str">
        <f>+VLOOKUP(B3915,Annuaire_roster!B:G,5,0)</f>
        <v>01567</v>
      </c>
      <c r="B3915" s="78" t="s">
        <v>275</v>
      </c>
      <c r="C3915" s="65"/>
      <c r="D3915" s="65" t="s">
        <v>64</v>
      </c>
      <c r="E3915" s="66"/>
      <c r="F3915" s="66" t="s">
        <v>64</v>
      </c>
      <c r="G3915" s="49"/>
      <c r="H3915" s="48"/>
      <c r="I3915" s="124" t="s">
        <v>63</v>
      </c>
      <c r="J3915" s="48"/>
      <c r="K3915" s="58">
        <v>0</v>
      </c>
      <c r="L3915" s="48">
        <v>0</v>
      </c>
      <c r="M3915" s="70">
        <v>0</v>
      </c>
      <c r="N3915" s="34" t="s">
        <v>63</v>
      </c>
      <c r="O3915" s="38">
        <v>0</v>
      </c>
      <c r="P3915" s="82" t="s">
        <v>234</v>
      </c>
      <c r="Q3915" s="43">
        <v>44808</v>
      </c>
      <c r="R3915" s="35">
        <v>0</v>
      </c>
      <c r="S3915" s="35">
        <v>0</v>
      </c>
      <c r="T3915" s="10" t="str">
        <f t="shared" si="596"/>
        <v>Sem - 36</v>
      </c>
      <c r="U3915" s="10" t="str">
        <f t="shared" si="597"/>
        <v>Septembre</v>
      </c>
      <c r="V3915" s="36" t="s">
        <v>231</v>
      </c>
      <c r="W3915" s="34"/>
      <c r="X3915" s="91">
        <f t="shared" si="598"/>
        <v>0</v>
      </c>
      <c r="Y3915" s="92" t="str">
        <f>VLOOKUP('CM-CIC'!B3846,Annuaire_roster!B:F,4,0)</f>
        <v>IHASSANE Ikram</v>
      </c>
      <c r="Z3915" s="37" t="s">
        <v>80</v>
      </c>
      <c r="AA3915" s="60" t="s">
        <v>80</v>
      </c>
      <c r="AB3915" s="35" t="s">
        <v>63</v>
      </c>
      <c r="AC3915" s="35" t="s">
        <v>63</v>
      </c>
      <c r="AD3915" s="35" t="s">
        <v>63</v>
      </c>
      <c r="AE3915" s="44" t="s">
        <v>63</v>
      </c>
      <c r="AF3915" s="61"/>
      <c r="AG3915" s="45"/>
    </row>
    <row r="3916" spans="1:33" x14ac:dyDescent="0.2">
      <c r="A3916" s="59" t="str">
        <f>+VLOOKUP(B3916,Annuaire_roster!B:G,5,0)</f>
        <v>01642</v>
      </c>
      <c r="B3916" s="78" t="s">
        <v>276</v>
      </c>
      <c r="C3916" s="65"/>
      <c r="D3916" s="65" t="s">
        <v>64</v>
      </c>
      <c r="E3916" s="66"/>
      <c r="F3916" s="66" t="s">
        <v>64</v>
      </c>
      <c r="G3916" s="49"/>
      <c r="H3916" s="48"/>
      <c r="I3916" s="124"/>
      <c r="J3916" s="48"/>
      <c r="K3916" s="58"/>
      <c r="L3916" s="48"/>
      <c r="M3916" s="70"/>
      <c r="N3916" s="34"/>
      <c r="O3916" s="38"/>
      <c r="P3916" s="82" t="s">
        <v>234</v>
      </c>
      <c r="Q3916" s="43">
        <v>44808</v>
      </c>
      <c r="R3916" s="35">
        <v>0</v>
      </c>
      <c r="S3916" s="35">
        <v>0</v>
      </c>
      <c r="T3916" s="10" t="str">
        <f t="shared" si="596"/>
        <v>Sem - 36</v>
      </c>
      <c r="U3916" s="10" t="str">
        <f t="shared" si="597"/>
        <v>Septembre</v>
      </c>
      <c r="V3916" s="36" t="s">
        <v>231</v>
      </c>
      <c r="W3916" s="34"/>
      <c r="X3916" s="91">
        <f t="shared" si="598"/>
        <v>0</v>
      </c>
      <c r="Y3916" s="92" t="str">
        <f>VLOOKUP('CM-CIC'!B3847,Annuaire_roster!B:F,4,0)</f>
        <v>IHASSANE Ikram</v>
      </c>
      <c r="Z3916" s="37" t="s">
        <v>80</v>
      </c>
      <c r="AA3916" s="60" t="s">
        <v>80</v>
      </c>
      <c r="AB3916" s="35" t="s">
        <v>63</v>
      </c>
      <c r="AC3916" s="35" t="s">
        <v>63</v>
      </c>
      <c r="AD3916" s="35" t="s">
        <v>63</v>
      </c>
      <c r="AE3916" s="44" t="s">
        <v>63</v>
      </c>
      <c r="AF3916" s="61"/>
      <c r="AG3916" s="45"/>
    </row>
    <row r="3917" spans="1:33" x14ac:dyDescent="0.2">
      <c r="A3917" s="59" t="str">
        <f>+VLOOKUP(B3917,Annuaire_roster!B:G,5,0)</f>
        <v>01657</v>
      </c>
      <c r="B3917" s="78" t="s">
        <v>277</v>
      </c>
      <c r="C3917" s="65"/>
      <c r="D3917" s="65" t="s">
        <v>64</v>
      </c>
      <c r="E3917" s="66"/>
      <c r="F3917" s="66" t="s">
        <v>64</v>
      </c>
      <c r="G3917" s="49"/>
      <c r="H3917" s="48"/>
      <c r="I3917" s="124"/>
      <c r="J3917" s="48"/>
      <c r="K3917" s="58"/>
      <c r="L3917" s="48"/>
      <c r="M3917" s="70"/>
      <c r="N3917" s="34"/>
      <c r="O3917" s="38"/>
      <c r="P3917" s="82" t="s">
        <v>234</v>
      </c>
      <c r="Q3917" s="43">
        <v>44808</v>
      </c>
      <c r="R3917" s="35">
        <v>0</v>
      </c>
      <c r="S3917" s="35">
        <v>0</v>
      </c>
      <c r="T3917" s="10" t="str">
        <f t="shared" si="596"/>
        <v>Sem - 36</v>
      </c>
      <c r="U3917" s="10" t="str">
        <f t="shared" si="597"/>
        <v>Septembre</v>
      </c>
      <c r="V3917" s="36" t="s">
        <v>231</v>
      </c>
      <c r="W3917" s="34"/>
      <c r="X3917" s="91">
        <f t="shared" si="598"/>
        <v>0</v>
      </c>
      <c r="Y3917" s="92" t="str">
        <f>VLOOKUP('CM-CIC'!B3848,Annuaire_roster!B:F,4,0)</f>
        <v>IHASSANE Ikram</v>
      </c>
      <c r="Z3917" s="37" t="s">
        <v>80</v>
      </c>
      <c r="AA3917" s="60" t="s">
        <v>80</v>
      </c>
      <c r="AB3917" s="35" t="s">
        <v>63</v>
      </c>
      <c r="AC3917" s="35" t="s">
        <v>63</v>
      </c>
      <c r="AD3917" s="35" t="s">
        <v>63</v>
      </c>
      <c r="AE3917" s="44" t="s">
        <v>63</v>
      </c>
      <c r="AF3917" s="61"/>
      <c r="AG3917" s="45"/>
    </row>
    <row r="3918" spans="1:33" x14ac:dyDescent="0.2">
      <c r="A3918" s="59" t="str">
        <f>+VLOOKUP(B3918,Annuaire_roster!B:G,5,0)</f>
        <v>01658</v>
      </c>
      <c r="B3918" s="78" t="s">
        <v>165</v>
      </c>
      <c r="C3918" s="65"/>
      <c r="D3918" s="65" t="s">
        <v>64</v>
      </c>
      <c r="E3918" s="66"/>
      <c r="F3918" s="66" t="s">
        <v>64</v>
      </c>
      <c r="G3918" s="49"/>
      <c r="H3918" s="48"/>
      <c r="I3918" s="124"/>
      <c r="J3918" s="48"/>
      <c r="K3918" s="58"/>
      <c r="L3918" s="48"/>
      <c r="M3918" s="70"/>
      <c r="N3918" s="34"/>
      <c r="O3918" s="38"/>
      <c r="P3918" s="82" t="s">
        <v>234</v>
      </c>
      <c r="Q3918" s="43">
        <v>44808</v>
      </c>
      <c r="R3918" s="35">
        <v>0</v>
      </c>
      <c r="S3918" s="35">
        <v>0</v>
      </c>
      <c r="T3918" s="10" t="str">
        <f t="shared" si="596"/>
        <v>Sem - 36</v>
      </c>
      <c r="U3918" s="10" t="str">
        <f t="shared" si="597"/>
        <v>Septembre</v>
      </c>
      <c r="V3918" s="36" t="s">
        <v>231</v>
      </c>
      <c r="W3918" s="34"/>
      <c r="X3918" s="91">
        <f t="shared" si="598"/>
        <v>0</v>
      </c>
      <c r="Y3918" s="92" t="str">
        <f>VLOOKUP('CM-CIC'!B3849,Annuaire_roster!B:F,4,0)</f>
        <v>IHASSANE Ikram</v>
      </c>
      <c r="Z3918" s="37" t="s">
        <v>80</v>
      </c>
      <c r="AA3918" s="60" t="s">
        <v>80</v>
      </c>
      <c r="AB3918" s="35" t="s">
        <v>63</v>
      </c>
      <c r="AC3918" s="35" t="s">
        <v>63</v>
      </c>
      <c r="AD3918" s="35" t="s">
        <v>63</v>
      </c>
      <c r="AE3918" s="44" t="s">
        <v>63</v>
      </c>
      <c r="AF3918" s="61"/>
      <c r="AG3918" s="45"/>
    </row>
    <row r="3919" spans="1:33" x14ac:dyDescent="0.2">
      <c r="A3919" s="59" t="str">
        <f>+VLOOKUP(B3919,Annuaire_roster!B:G,5,0)</f>
        <v>01659</v>
      </c>
      <c r="B3919" s="78" t="s">
        <v>167</v>
      </c>
      <c r="C3919" s="65"/>
      <c r="D3919" s="65" t="s">
        <v>64</v>
      </c>
      <c r="E3919" s="66"/>
      <c r="F3919" s="66" t="s">
        <v>64</v>
      </c>
      <c r="G3919" s="49"/>
      <c r="H3919" s="48"/>
      <c r="I3919" s="124"/>
      <c r="J3919" s="48"/>
      <c r="K3919" s="58"/>
      <c r="L3919" s="48"/>
      <c r="M3919" s="70"/>
      <c r="N3919" s="34"/>
      <c r="O3919" s="38"/>
      <c r="P3919" s="82" t="s">
        <v>234</v>
      </c>
      <c r="Q3919" s="43">
        <v>44808</v>
      </c>
      <c r="R3919" s="35">
        <v>0</v>
      </c>
      <c r="S3919" s="35">
        <v>0</v>
      </c>
      <c r="T3919" s="10" t="str">
        <f t="shared" si="596"/>
        <v>Sem - 36</v>
      </c>
      <c r="U3919" s="10" t="str">
        <f t="shared" si="597"/>
        <v>Septembre</v>
      </c>
      <c r="V3919" s="36" t="s">
        <v>231</v>
      </c>
      <c r="W3919" s="34"/>
      <c r="X3919" s="91">
        <f t="shared" si="598"/>
        <v>0</v>
      </c>
      <c r="Y3919" s="92" t="str">
        <f>VLOOKUP('CM-CIC'!B3850,Annuaire_roster!B:F,4,0)</f>
        <v>IHASSANE Ikram</v>
      </c>
      <c r="Z3919" s="37" t="s">
        <v>80</v>
      </c>
      <c r="AA3919" s="60" t="s">
        <v>80</v>
      </c>
      <c r="AB3919" s="35" t="s">
        <v>63</v>
      </c>
      <c r="AC3919" s="35" t="s">
        <v>63</v>
      </c>
      <c r="AD3919" s="35" t="s">
        <v>63</v>
      </c>
      <c r="AE3919" s="44" t="s">
        <v>63</v>
      </c>
      <c r="AF3919" s="61"/>
      <c r="AG3919" s="45"/>
    </row>
    <row r="3920" spans="1:33" x14ac:dyDescent="0.2">
      <c r="A3920" s="59" t="str">
        <f>+VLOOKUP(B3920,Annuaire_roster!B:G,5,0)</f>
        <v>01660</v>
      </c>
      <c r="B3920" s="78" t="s">
        <v>278</v>
      </c>
      <c r="C3920" s="65"/>
      <c r="D3920" s="65" t="s">
        <v>64</v>
      </c>
      <c r="E3920" s="66"/>
      <c r="F3920" s="66" t="s">
        <v>64</v>
      </c>
      <c r="G3920" s="49"/>
      <c r="H3920" s="48"/>
      <c r="I3920" s="124"/>
      <c r="J3920" s="48"/>
      <c r="K3920" s="58"/>
      <c r="L3920" s="48"/>
      <c r="M3920" s="70"/>
      <c r="N3920" s="34"/>
      <c r="O3920" s="38"/>
      <c r="P3920" s="82" t="s">
        <v>234</v>
      </c>
      <c r="Q3920" s="43">
        <v>44808</v>
      </c>
      <c r="R3920" s="35">
        <v>0</v>
      </c>
      <c r="S3920" s="35">
        <v>0</v>
      </c>
      <c r="T3920" s="10" t="str">
        <f t="shared" si="596"/>
        <v>Sem - 36</v>
      </c>
      <c r="U3920" s="10" t="str">
        <f t="shared" si="597"/>
        <v>Septembre</v>
      </c>
      <c r="V3920" s="36" t="s">
        <v>231</v>
      </c>
      <c r="W3920" s="34"/>
      <c r="X3920" s="91">
        <f t="shared" si="598"/>
        <v>0</v>
      </c>
      <c r="Y3920" s="92" t="str">
        <f>VLOOKUP('CM-CIC'!B3851,Annuaire_roster!B:F,4,0)</f>
        <v>IHASSANE Ikram</v>
      </c>
      <c r="Z3920" s="37" t="s">
        <v>80</v>
      </c>
      <c r="AA3920" s="60" t="s">
        <v>80</v>
      </c>
      <c r="AB3920" s="35" t="s">
        <v>63</v>
      </c>
      <c r="AC3920" s="35" t="s">
        <v>63</v>
      </c>
      <c r="AD3920" s="35" t="s">
        <v>63</v>
      </c>
      <c r="AE3920" s="44" t="s">
        <v>63</v>
      </c>
      <c r="AF3920" s="61"/>
      <c r="AG3920" s="45"/>
    </row>
    <row r="3921" spans="1:33" x14ac:dyDescent="0.2">
      <c r="A3921" s="59" t="str">
        <f>+VLOOKUP(B3921,Annuaire_roster!B:G,5,0)</f>
        <v>01655</v>
      </c>
      <c r="B3921" s="78" t="s">
        <v>168</v>
      </c>
      <c r="C3921" s="65"/>
      <c r="D3921" s="65" t="s">
        <v>64</v>
      </c>
      <c r="E3921" s="66"/>
      <c r="F3921" s="66" t="s">
        <v>64</v>
      </c>
      <c r="G3921" s="49"/>
      <c r="H3921" s="48"/>
      <c r="I3921" s="124"/>
      <c r="J3921" s="48"/>
      <c r="K3921" s="58"/>
      <c r="L3921" s="48"/>
      <c r="M3921" s="70"/>
      <c r="N3921" s="34"/>
      <c r="O3921" s="38"/>
      <c r="P3921" s="82" t="s">
        <v>234</v>
      </c>
      <c r="Q3921" s="43">
        <v>44808</v>
      </c>
      <c r="R3921" s="35">
        <v>0</v>
      </c>
      <c r="S3921" s="35">
        <v>0</v>
      </c>
      <c r="T3921" s="10" t="str">
        <f t="shared" si="596"/>
        <v>Sem - 36</v>
      </c>
      <c r="U3921" s="10" t="str">
        <f t="shared" si="597"/>
        <v>Septembre</v>
      </c>
      <c r="V3921" s="36" t="s">
        <v>231</v>
      </c>
      <c r="W3921" s="34"/>
      <c r="X3921" s="91">
        <f t="shared" si="598"/>
        <v>0</v>
      </c>
      <c r="Y3921" s="92" t="str">
        <f>VLOOKUP('CM-CIC'!B3852,Annuaire_roster!B:F,4,0)</f>
        <v>IHASSANE Ikram</v>
      </c>
      <c r="Z3921" s="37" t="s">
        <v>80</v>
      </c>
      <c r="AA3921" s="60" t="s">
        <v>80</v>
      </c>
      <c r="AB3921" s="35" t="s">
        <v>63</v>
      </c>
      <c r="AC3921" s="35" t="s">
        <v>63</v>
      </c>
      <c r="AD3921" s="35" t="s">
        <v>63</v>
      </c>
      <c r="AE3921" s="44" t="s">
        <v>63</v>
      </c>
      <c r="AF3921" s="61"/>
      <c r="AG3921" s="45"/>
    </row>
    <row r="3922" spans="1:33" x14ac:dyDescent="0.2">
      <c r="A3922" s="59" t="str">
        <f>+VLOOKUP(B3922,Annuaire_roster!B:G,5,0)</f>
        <v>01661</v>
      </c>
      <c r="B3922" s="78" t="s">
        <v>169</v>
      </c>
      <c r="C3922" s="65"/>
      <c r="D3922" s="65" t="s">
        <v>64</v>
      </c>
      <c r="E3922" s="66"/>
      <c r="F3922" s="66" t="s">
        <v>64</v>
      </c>
      <c r="G3922" s="49"/>
      <c r="H3922" s="48"/>
      <c r="I3922" s="124"/>
      <c r="J3922" s="48"/>
      <c r="K3922" s="58"/>
      <c r="L3922" s="48"/>
      <c r="M3922" s="70"/>
      <c r="N3922" s="34"/>
      <c r="O3922" s="38"/>
      <c r="P3922" s="82" t="s">
        <v>234</v>
      </c>
      <c r="Q3922" s="43">
        <v>44808</v>
      </c>
      <c r="R3922" s="35">
        <v>0</v>
      </c>
      <c r="S3922" s="35">
        <v>0</v>
      </c>
      <c r="T3922" s="10" t="str">
        <f t="shared" si="596"/>
        <v>Sem - 36</v>
      </c>
      <c r="U3922" s="10" t="str">
        <f t="shared" si="597"/>
        <v>Septembre</v>
      </c>
      <c r="V3922" s="36" t="s">
        <v>231</v>
      </c>
      <c r="W3922" s="34"/>
      <c r="X3922" s="91">
        <f t="shared" si="598"/>
        <v>0</v>
      </c>
      <c r="Y3922" s="92" t="str">
        <f>VLOOKUP('CM-CIC'!B3853,Annuaire_roster!B:F,4,0)</f>
        <v>IHASSANE Ikram</v>
      </c>
      <c r="Z3922" s="37" t="s">
        <v>80</v>
      </c>
      <c r="AA3922" s="60" t="s">
        <v>80</v>
      </c>
      <c r="AB3922" s="35" t="s">
        <v>63</v>
      </c>
      <c r="AC3922" s="35" t="s">
        <v>63</v>
      </c>
      <c r="AD3922" s="35" t="s">
        <v>63</v>
      </c>
      <c r="AE3922" s="44" t="s">
        <v>63</v>
      </c>
      <c r="AF3922" s="61"/>
      <c r="AG3922" s="45"/>
    </row>
    <row r="3923" spans="1:33" x14ac:dyDescent="0.2">
      <c r="A3923" s="59" t="str">
        <f>+VLOOKUP(B3923,Annuaire_roster!B:G,5,0)</f>
        <v>00214</v>
      </c>
      <c r="B3923" s="78" t="s">
        <v>171</v>
      </c>
      <c r="C3923" s="65"/>
      <c r="D3923" s="65" t="s">
        <v>64</v>
      </c>
      <c r="E3923" s="66"/>
      <c r="F3923" s="66" t="s">
        <v>64</v>
      </c>
      <c r="G3923" s="49"/>
      <c r="H3923" s="48"/>
      <c r="I3923" s="124"/>
      <c r="J3923" s="48"/>
      <c r="K3923" s="58"/>
      <c r="L3923" s="48"/>
      <c r="M3923" s="70"/>
      <c r="N3923" s="34"/>
      <c r="O3923" s="38"/>
      <c r="P3923" s="82" t="s">
        <v>234</v>
      </c>
      <c r="Q3923" s="43">
        <v>44808</v>
      </c>
      <c r="R3923" s="35">
        <v>0</v>
      </c>
      <c r="S3923" s="35">
        <v>0</v>
      </c>
      <c r="T3923" s="10" t="str">
        <f t="shared" si="596"/>
        <v>Sem - 36</v>
      </c>
      <c r="U3923" s="10" t="str">
        <f t="shared" si="597"/>
        <v>Septembre</v>
      </c>
      <c r="V3923" s="36" t="s">
        <v>231</v>
      </c>
      <c r="W3923" s="34"/>
      <c r="X3923" s="91">
        <f t="shared" si="598"/>
        <v>0</v>
      </c>
      <c r="Y3923" s="92" t="str">
        <f>VLOOKUP('CM-CIC'!B3854,Annuaire_roster!B:F,4,0)</f>
        <v>IHASSANE Ikram</v>
      </c>
      <c r="Z3923" s="37" t="s">
        <v>80</v>
      </c>
      <c r="AA3923" s="60" t="s">
        <v>80</v>
      </c>
      <c r="AB3923" s="35" t="s">
        <v>63</v>
      </c>
      <c r="AC3923" s="35" t="s">
        <v>63</v>
      </c>
      <c r="AD3923" s="35" t="s">
        <v>63</v>
      </c>
      <c r="AE3923" s="44" t="s">
        <v>63</v>
      </c>
      <c r="AF3923" s="61"/>
      <c r="AG3923" s="45"/>
    </row>
    <row r="3924" spans="1:33" x14ac:dyDescent="0.2">
      <c r="A3924" s="59" t="str">
        <f>+VLOOKUP(B3924,Annuaire_roster!B:G,5,0)</f>
        <v>01663</v>
      </c>
      <c r="B3924" s="78" t="s">
        <v>175</v>
      </c>
      <c r="C3924" s="65"/>
      <c r="D3924" s="65" t="s">
        <v>64</v>
      </c>
      <c r="E3924" s="66"/>
      <c r="F3924" s="66" t="s">
        <v>64</v>
      </c>
      <c r="G3924" s="49"/>
      <c r="H3924" s="48"/>
      <c r="I3924" s="124"/>
      <c r="J3924" s="48"/>
      <c r="K3924" s="58"/>
      <c r="L3924" s="48"/>
      <c r="M3924" s="70"/>
      <c r="N3924" s="34"/>
      <c r="O3924" s="38"/>
      <c r="P3924" s="82" t="s">
        <v>234</v>
      </c>
      <c r="Q3924" s="43">
        <v>44808</v>
      </c>
      <c r="R3924" s="35">
        <v>0</v>
      </c>
      <c r="S3924" s="35">
        <v>0</v>
      </c>
      <c r="T3924" s="10" t="str">
        <f t="shared" si="596"/>
        <v>Sem - 36</v>
      </c>
      <c r="U3924" s="10" t="str">
        <f t="shared" si="597"/>
        <v>Septembre</v>
      </c>
      <c r="V3924" s="36" t="s">
        <v>231</v>
      </c>
      <c r="W3924" s="34"/>
      <c r="X3924" s="91">
        <f t="shared" si="598"/>
        <v>0</v>
      </c>
      <c r="Y3924" s="92" t="str">
        <f>VLOOKUP('CM-CIC'!B3855,Annuaire_roster!B:F,4,0)</f>
        <v>KINANA Widad</v>
      </c>
      <c r="Z3924" s="37" t="s">
        <v>80</v>
      </c>
      <c r="AA3924" s="60" t="s">
        <v>80</v>
      </c>
      <c r="AB3924" s="35" t="s">
        <v>63</v>
      </c>
      <c r="AC3924" s="35" t="s">
        <v>63</v>
      </c>
      <c r="AD3924" s="35" t="s">
        <v>63</v>
      </c>
      <c r="AE3924" s="44" t="s">
        <v>63</v>
      </c>
      <c r="AF3924" s="61"/>
      <c r="AG3924" s="45"/>
    </row>
    <row r="3925" spans="1:33" x14ac:dyDescent="0.2">
      <c r="A3925" s="59" t="str">
        <f>+VLOOKUP(B3925,Annuaire_roster!B:G,5,0)</f>
        <v>01664</v>
      </c>
      <c r="B3925" s="78" t="s">
        <v>176</v>
      </c>
      <c r="C3925" s="65"/>
      <c r="D3925" s="65" t="s">
        <v>64</v>
      </c>
      <c r="E3925" s="66"/>
      <c r="F3925" s="66" t="s">
        <v>64</v>
      </c>
      <c r="G3925" s="49"/>
      <c r="H3925" s="48"/>
      <c r="I3925" s="124"/>
      <c r="J3925" s="48"/>
      <c r="K3925" s="58"/>
      <c r="L3925" s="48"/>
      <c r="M3925" s="70"/>
      <c r="N3925" s="34"/>
      <c r="O3925" s="38"/>
      <c r="P3925" s="82" t="s">
        <v>234</v>
      </c>
      <c r="Q3925" s="43">
        <v>44808</v>
      </c>
      <c r="R3925" s="35">
        <v>0</v>
      </c>
      <c r="S3925" s="35">
        <v>0</v>
      </c>
      <c r="T3925" s="10" t="str">
        <f t="shared" si="596"/>
        <v>Sem - 36</v>
      </c>
      <c r="U3925" s="10" t="str">
        <f t="shared" si="597"/>
        <v>Septembre</v>
      </c>
      <c r="V3925" s="36" t="s">
        <v>231</v>
      </c>
      <c r="W3925" s="34"/>
      <c r="X3925" s="91">
        <f t="shared" si="598"/>
        <v>0</v>
      </c>
      <c r="Y3925" s="92" t="str">
        <f>VLOOKUP('CM-CIC'!B3856,Annuaire_roster!B:F,4,0)</f>
        <v>KINANA Widad</v>
      </c>
      <c r="Z3925" s="37" t="s">
        <v>80</v>
      </c>
      <c r="AA3925" s="60" t="s">
        <v>80</v>
      </c>
      <c r="AB3925" s="35" t="s">
        <v>63</v>
      </c>
      <c r="AC3925" s="35" t="s">
        <v>63</v>
      </c>
      <c r="AD3925" s="35" t="s">
        <v>63</v>
      </c>
      <c r="AE3925" s="44" t="s">
        <v>63</v>
      </c>
      <c r="AF3925" s="61"/>
      <c r="AG3925" s="45"/>
    </row>
    <row r="3926" spans="1:33" x14ac:dyDescent="0.2">
      <c r="A3926" s="59" t="str">
        <f>+VLOOKUP(B3926,Annuaire_roster!B:G,5,0)</f>
        <v>01665</v>
      </c>
      <c r="B3926" s="78" t="s">
        <v>279</v>
      </c>
      <c r="C3926" s="65"/>
      <c r="D3926" s="65" t="s">
        <v>64</v>
      </c>
      <c r="E3926" s="66"/>
      <c r="F3926" s="66" t="s">
        <v>64</v>
      </c>
      <c r="G3926" s="49"/>
      <c r="H3926" s="48"/>
      <c r="I3926" s="124"/>
      <c r="J3926" s="48"/>
      <c r="K3926" s="58"/>
      <c r="L3926" s="48"/>
      <c r="M3926" s="70"/>
      <c r="N3926" s="34"/>
      <c r="O3926" s="38"/>
      <c r="P3926" s="82" t="s">
        <v>234</v>
      </c>
      <c r="Q3926" s="43">
        <v>44808</v>
      </c>
      <c r="R3926" s="35">
        <v>0</v>
      </c>
      <c r="S3926" s="35">
        <v>0</v>
      </c>
      <c r="T3926" s="10" t="str">
        <f t="shared" si="596"/>
        <v>Sem - 36</v>
      </c>
      <c r="U3926" s="10" t="str">
        <f t="shared" si="597"/>
        <v>Septembre</v>
      </c>
      <c r="V3926" s="36" t="s">
        <v>231</v>
      </c>
      <c r="W3926" s="34"/>
      <c r="X3926" s="91">
        <f t="shared" si="598"/>
        <v>0</v>
      </c>
      <c r="Y3926" s="92" t="str">
        <f>VLOOKUP('CM-CIC'!B3857,Annuaire_roster!B:F,4,0)</f>
        <v>KINANA Widad</v>
      </c>
      <c r="Z3926" s="37" t="s">
        <v>80</v>
      </c>
      <c r="AA3926" s="60" t="s">
        <v>80</v>
      </c>
      <c r="AB3926" s="35" t="s">
        <v>63</v>
      </c>
      <c r="AC3926" s="35" t="s">
        <v>63</v>
      </c>
      <c r="AD3926" s="35" t="s">
        <v>63</v>
      </c>
      <c r="AE3926" s="44" t="s">
        <v>63</v>
      </c>
      <c r="AF3926" s="61"/>
      <c r="AG3926" s="45"/>
    </row>
    <row r="3927" spans="1:33" x14ac:dyDescent="0.2">
      <c r="A3927" s="59" t="str">
        <f>+VLOOKUP(B3927,Annuaire_roster!B:G,5,0)</f>
        <v>01605</v>
      </c>
      <c r="B3927" s="78" t="s">
        <v>280</v>
      </c>
      <c r="C3927" s="65"/>
      <c r="D3927" s="65" t="s">
        <v>64</v>
      </c>
      <c r="E3927" s="66"/>
      <c r="F3927" s="66" t="s">
        <v>64</v>
      </c>
      <c r="G3927" s="49"/>
      <c r="H3927" s="48"/>
      <c r="I3927" s="124"/>
      <c r="J3927" s="48"/>
      <c r="K3927" s="58"/>
      <c r="L3927" s="48"/>
      <c r="M3927" s="70"/>
      <c r="N3927" s="34"/>
      <c r="O3927" s="38"/>
      <c r="P3927" s="82" t="s">
        <v>234</v>
      </c>
      <c r="Q3927" s="43">
        <v>44808</v>
      </c>
      <c r="R3927" s="35">
        <v>0</v>
      </c>
      <c r="S3927" s="35">
        <v>0</v>
      </c>
      <c r="T3927" s="10" t="str">
        <f t="shared" si="596"/>
        <v>Sem - 36</v>
      </c>
      <c r="U3927" s="10" t="str">
        <f t="shared" si="597"/>
        <v>Septembre</v>
      </c>
      <c r="V3927" s="36" t="s">
        <v>231</v>
      </c>
      <c r="W3927" s="34"/>
      <c r="X3927" s="91">
        <f t="shared" si="598"/>
        <v>0</v>
      </c>
      <c r="Y3927" s="92" t="str">
        <f>VLOOKUP('CM-CIC'!B3858,Annuaire_roster!B:F,4,0)</f>
        <v>KINANA Widad</v>
      </c>
      <c r="Z3927" s="37" t="s">
        <v>80</v>
      </c>
      <c r="AA3927" s="60" t="s">
        <v>80</v>
      </c>
      <c r="AB3927" s="35" t="s">
        <v>63</v>
      </c>
      <c r="AC3927" s="35" t="s">
        <v>63</v>
      </c>
      <c r="AD3927" s="35" t="s">
        <v>63</v>
      </c>
      <c r="AE3927" s="44" t="s">
        <v>63</v>
      </c>
      <c r="AF3927" s="61"/>
      <c r="AG3927" s="45"/>
    </row>
    <row r="3928" spans="1:33" x14ac:dyDescent="0.2">
      <c r="A3928" s="59" t="str">
        <f>+VLOOKUP(B3928,Annuaire_roster!B:G,5,0)</f>
        <v>01643</v>
      </c>
      <c r="B3928" s="78" t="s">
        <v>281</v>
      </c>
      <c r="C3928" s="65"/>
      <c r="D3928" s="65" t="s">
        <v>64</v>
      </c>
      <c r="E3928" s="66"/>
      <c r="F3928" s="66" t="s">
        <v>64</v>
      </c>
      <c r="G3928" s="49"/>
      <c r="H3928" s="48"/>
      <c r="I3928" s="124"/>
      <c r="J3928" s="48"/>
      <c r="K3928" s="58"/>
      <c r="L3928" s="48"/>
      <c r="M3928" s="70"/>
      <c r="N3928" s="34"/>
      <c r="O3928" s="38"/>
      <c r="P3928" s="82" t="s">
        <v>234</v>
      </c>
      <c r="Q3928" s="43">
        <v>44808</v>
      </c>
      <c r="R3928" s="35">
        <v>0</v>
      </c>
      <c r="S3928" s="35">
        <v>0</v>
      </c>
      <c r="T3928" s="10" t="str">
        <f t="shared" si="596"/>
        <v>Sem - 36</v>
      </c>
      <c r="U3928" s="10" t="str">
        <f t="shared" si="597"/>
        <v>Septembre</v>
      </c>
      <c r="V3928" s="36" t="s">
        <v>231</v>
      </c>
      <c r="W3928" s="34"/>
      <c r="X3928" s="91">
        <f t="shared" si="598"/>
        <v>0</v>
      </c>
      <c r="Y3928" s="92" t="str">
        <f>VLOOKUP('CM-CIC'!B3859,Annuaire_roster!B:F,4,0)</f>
        <v>KINANA Widad</v>
      </c>
      <c r="Z3928" s="37" t="s">
        <v>80</v>
      </c>
      <c r="AA3928" s="60" t="s">
        <v>80</v>
      </c>
      <c r="AB3928" s="35" t="s">
        <v>63</v>
      </c>
      <c r="AC3928" s="35" t="s">
        <v>63</v>
      </c>
      <c r="AD3928" s="35" t="s">
        <v>63</v>
      </c>
      <c r="AE3928" s="44" t="s">
        <v>63</v>
      </c>
      <c r="AF3928" s="61"/>
      <c r="AG3928" s="45"/>
    </row>
    <row r="3929" spans="1:33" x14ac:dyDescent="0.2">
      <c r="A3929" s="59" t="str">
        <f>+VLOOKUP(B3929,Annuaire_roster!B:G,5,0)</f>
        <v>01620</v>
      </c>
      <c r="B3929" s="78" t="s">
        <v>282</v>
      </c>
      <c r="C3929" s="65"/>
      <c r="D3929" s="65" t="s">
        <v>64</v>
      </c>
      <c r="E3929" s="66"/>
      <c r="F3929" s="66" t="s">
        <v>64</v>
      </c>
      <c r="G3929" s="49"/>
      <c r="H3929" s="48"/>
      <c r="I3929" s="124"/>
      <c r="J3929" s="48"/>
      <c r="K3929" s="58"/>
      <c r="L3929" s="48"/>
      <c r="M3929" s="70"/>
      <c r="N3929" s="34"/>
      <c r="O3929" s="38"/>
      <c r="P3929" s="82" t="s">
        <v>234</v>
      </c>
      <c r="Q3929" s="43">
        <v>44808</v>
      </c>
      <c r="R3929" s="35">
        <v>0</v>
      </c>
      <c r="S3929" s="35">
        <v>0</v>
      </c>
      <c r="T3929" s="10" t="str">
        <f t="shared" si="596"/>
        <v>Sem - 36</v>
      </c>
      <c r="U3929" s="10" t="str">
        <f t="shared" si="597"/>
        <v>Septembre</v>
      </c>
      <c r="V3929" s="36" t="s">
        <v>231</v>
      </c>
      <c r="W3929" s="34"/>
      <c r="X3929" s="91">
        <f t="shared" si="598"/>
        <v>0</v>
      </c>
      <c r="Y3929" s="92" t="str">
        <f>VLOOKUP('CM-CIC'!B3860,Annuaire_roster!B:F,4,0)</f>
        <v>KINANA Widad</v>
      </c>
      <c r="Z3929" s="37" t="s">
        <v>80</v>
      </c>
      <c r="AA3929" s="60" t="s">
        <v>80</v>
      </c>
      <c r="AB3929" s="35" t="s">
        <v>63</v>
      </c>
      <c r="AC3929" s="35" t="s">
        <v>63</v>
      </c>
      <c r="AD3929" s="35" t="s">
        <v>63</v>
      </c>
      <c r="AE3929" s="44" t="s">
        <v>63</v>
      </c>
      <c r="AF3929" s="61"/>
      <c r="AG3929" s="45"/>
    </row>
    <row r="3930" spans="1:33" x14ac:dyDescent="0.2">
      <c r="A3930" s="59" t="str">
        <f>+VLOOKUP(B3930,Annuaire_roster!B:G,5,0)</f>
        <v>01644</v>
      </c>
      <c r="B3930" s="78" t="s">
        <v>283</v>
      </c>
      <c r="C3930" s="65"/>
      <c r="D3930" s="65" t="s">
        <v>64</v>
      </c>
      <c r="E3930" s="66"/>
      <c r="F3930" s="66" t="s">
        <v>64</v>
      </c>
      <c r="G3930" s="49"/>
      <c r="H3930" s="48"/>
      <c r="I3930" s="124"/>
      <c r="J3930" s="48"/>
      <c r="K3930" s="58"/>
      <c r="L3930" s="48"/>
      <c r="M3930" s="70"/>
      <c r="N3930" s="34"/>
      <c r="O3930" s="38"/>
      <c r="P3930" s="82" t="s">
        <v>234</v>
      </c>
      <c r="Q3930" s="43">
        <v>44808</v>
      </c>
      <c r="R3930" s="35">
        <v>0</v>
      </c>
      <c r="S3930" s="35">
        <v>0</v>
      </c>
      <c r="T3930" s="10" t="str">
        <f t="shared" si="596"/>
        <v>Sem - 36</v>
      </c>
      <c r="U3930" s="10" t="str">
        <f t="shared" si="597"/>
        <v>Septembre</v>
      </c>
      <c r="V3930" s="36" t="s">
        <v>231</v>
      </c>
      <c r="W3930" s="34"/>
      <c r="X3930" s="91">
        <f t="shared" si="598"/>
        <v>0</v>
      </c>
      <c r="Y3930" s="92" t="str">
        <f>VLOOKUP('CM-CIC'!B3861,Annuaire_roster!B:F,4,0)</f>
        <v>KINANA Widad</v>
      </c>
      <c r="Z3930" s="37" t="s">
        <v>80</v>
      </c>
      <c r="AA3930" s="60" t="s">
        <v>80</v>
      </c>
      <c r="AB3930" s="35" t="s">
        <v>63</v>
      </c>
      <c r="AC3930" s="35" t="s">
        <v>63</v>
      </c>
      <c r="AD3930" s="35" t="s">
        <v>63</v>
      </c>
      <c r="AE3930" s="44" t="s">
        <v>63</v>
      </c>
      <c r="AF3930" s="61"/>
      <c r="AG3930" s="45"/>
    </row>
    <row r="3931" spans="1:33" x14ac:dyDescent="0.2">
      <c r="A3931" s="59" t="str">
        <f>+VLOOKUP(B3931,Annuaire_roster!B:G,5,0)</f>
        <v>01614</v>
      </c>
      <c r="B3931" s="78" t="s">
        <v>284</v>
      </c>
      <c r="C3931" s="65"/>
      <c r="D3931" s="65" t="s">
        <v>64</v>
      </c>
      <c r="E3931" s="66"/>
      <c r="F3931" s="66" t="s">
        <v>64</v>
      </c>
      <c r="G3931" s="49"/>
      <c r="H3931" s="48"/>
      <c r="I3931" s="124"/>
      <c r="J3931" s="48"/>
      <c r="K3931" s="58"/>
      <c r="L3931" s="48"/>
      <c r="M3931" s="70"/>
      <c r="N3931" s="34"/>
      <c r="O3931" s="38"/>
      <c r="P3931" s="82" t="s">
        <v>234</v>
      </c>
      <c r="Q3931" s="43">
        <v>44808</v>
      </c>
      <c r="R3931" s="35">
        <v>0</v>
      </c>
      <c r="S3931" s="35">
        <v>0</v>
      </c>
      <c r="T3931" s="10" t="str">
        <f t="shared" si="596"/>
        <v>Sem - 36</v>
      </c>
      <c r="U3931" s="10" t="str">
        <f t="shared" si="597"/>
        <v>Septembre</v>
      </c>
      <c r="V3931" s="36" t="s">
        <v>231</v>
      </c>
      <c r="W3931" s="34"/>
      <c r="X3931" s="91">
        <f t="shared" si="598"/>
        <v>0</v>
      </c>
      <c r="Y3931" s="92" t="str">
        <f>VLOOKUP('CM-CIC'!B3862,Annuaire_roster!B:F,4,0)</f>
        <v>KINANA Widad</v>
      </c>
      <c r="Z3931" s="37" t="s">
        <v>80</v>
      </c>
      <c r="AA3931" s="60" t="s">
        <v>80</v>
      </c>
      <c r="AB3931" s="35" t="s">
        <v>63</v>
      </c>
      <c r="AC3931" s="35" t="s">
        <v>63</v>
      </c>
      <c r="AD3931" s="35" t="s">
        <v>63</v>
      </c>
      <c r="AE3931" s="44" t="s">
        <v>63</v>
      </c>
      <c r="AF3931" s="61"/>
      <c r="AG3931" s="45"/>
    </row>
    <row r="3932" spans="1:33" x14ac:dyDescent="0.2">
      <c r="A3932" s="59" t="str">
        <f>+VLOOKUP(B3932,Annuaire_roster!B:G,5,0)</f>
        <v>01645</v>
      </c>
      <c r="B3932" s="78" t="s">
        <v>285</v>
      </c>
      <c r="C3932" s="65"/>
      <c r="D3932" s="65" t="s">
        <v>64</v>
      </c>
      <c r="E3932" s="66"/>
      <c r="F3932" s="66" t="s">
        <v>64</v>
      </c>
      <c r="G3932" s="49"/>
      <c r="H3932" s="48"/>
      <c r="I3932" s="124"/>
      <c r="J3932" s="48"/>
      <c r="K3932" s="58"/>
      <c r="L3932" s="48"/>
      <c r="M3932" s="70"/>
      <c r="N3932" s="34"/>
      <c r="O3932" s="38"/>
      <c r="P3932" s="82" t="s">
        <v>234</v>
      </c>
      <c r="Q3932" s="43">
        <v>44808</v>
      </c>
      <c r="R3932" s="35">
        <v>0</v>
      </c>
      <c r="S3932" s="35">
        <v>0</v>
      </c>
      <c r="T3932" s="10" t="str">
        <f t="shared" si="596"/>
        <v>Sem - 36</v>
      </c>
      <c r="U3932" s="10" t="str">
        <f t="shared" si="597"/>
        <v>Septembre</v>
      </c>
      <c r="V3932" s="36" t="s">
        <v>231</v>
      </c>
      <c r="W3932" s="34"/>
      <c r="X3932" s="91">
        <f t="shared" si="598"/>
        <v>0</v>
      </c>
      <c r="Y3932" s="92" t="str">
        <f>VLOOKUP('CM-CIC'!B3863,Annuaire_roster!B:F,4,0)</f>
        <v>IHASSANE Ikram</v>
      </c>
      <c r="Z3932" s="37" t="s">
        <v>80</v>
      </c>
      <c r="AA3932" s="60" t="s">
        <v>80</v>
      </c>
      <c r="AB3932" s="35" t="s">
        <v>63</v>
      </c>
      <c r="AC3932" s="35" t="s">
        <v>63</v>
      </c>
      <c r="AD3932" s="35" t="s">
        <v>63</v>
      </c>
      <c r="AE3932" s="44" t="s">
        <v>63</v>
      </c>
      <c r="AF3932" s="61"/>
      <c r="AG3932" s="45"/>
    </row>
    <row r="3933" spans="1:33" x14ac:dyDescent="0.2">
      <c r="A3933" s="59" t="str">
        <f>+VLOOKUP(B3933,Annuaire_roster!B:G,5,0)</f>
        <v>01654</v>
      </c>
      <c r="B3933" s="78" t="s">
        <v>286</v>
      </c>
      <c r="C3933" s="65"/>
      <c r="D3933" s="65" t="s">
        <v>64</v>
      </c>
      <c r="E3933" s="66"/>
      <c r="F3933" s="66" t="s">
        <v>64</v>
      </c>
      <c r="G3933" s="49"/>
      <c r="H3933" s="48"/>
      <c r="I3933" s="124"/>
      <c r="J3933" s="48"/>
      <c r="K3933" s="58"/>
      <c r="L3933" s="48"/>
      <c r="M3933" s="70"/>
      <c r="N3933" s="34"/>
      <c r="O3933" s="38"/>
      <c r="P3933" s="82" t="s">
        <v>234</v>
      </c>
      <c r="Q3933" s="43">
        <v>44808</v>
      </c>
      <c r="R3933" s="35">
        <v>0</v>
      </c>
      <c r="S3933" s="35">
        <v>0</v>
      </c>
      <c r="T3933" s="10" t="str">
        <f t="shared" si="596"/>
        <v>Sem - 36</v>
      </c>
      <c r="U3933" s="10" t="str">
        <f t="shared" si="597"/>
        <v>Septembre</v>
      </c>
      <c r="V3933" s="36" t="s">
        <v>231</v>
      </c>
      <c r="W3933" s="34"/>
      <c r="X3933" s="91">
        <f t="shared" si="598"/>
        <v>0</v>
      </c>
      <c r="Y3933" s="92" t="str">
        <f>VLOOKUP('CM-CIC'!B3864,Annuaire_roster!B:F,4,0)</f>
        <v>IHASSANE Ikram</v>
      </c>
      <c r="Z3933" s="37" t="s">
        <v>80</v>
      </c>
      <c r="AA3933" s="60" t="s">
        <v>80</v>
      </c>
      <c r="AB3933" s="35" t="s">
        <v>63</v>
      </c>
      <c r="AC3933" s="35" t="s">
        <v>63</v>
      </c>
      <c r="AD3933" s="35" t="s">
        <v>63</v>
      </c>
      <c r="AE3933" s="44" t="s">
        <v>63</v>
      </c>
      <c r="AF3933" s="61"/>
      <c r="AG3933" s="45"/>
    </row>
    <row r="3934" spans="1:33" x14ac:dyDescent="0.2">
      <c r="A3934" s="59" t="str">
        <f>+VLOOKUP(B3934,Annuaire_roster!B:G,5,0)</f>
        <v>01666</v>
      </c>
      <c r="B3934" s="78" t="s">
        <v>287</v>
      </c>
      <c r="C3934" s="65"/>
      <c r="D3934" s="65" t="s">
        <v>64</v>
      </c>
      <c r="E3934" s="66"/>
      <c r="F3934" s="66" t="s">
        <v>64</v>
      </c>
      <c r="G3934" s="49"/>
      <c r="H3934" s="48"/>
      <c r="I3934" s="124"/>
      <c r="J3934" s="48"/>
      <c r="K3934" s="58"/>
      <c r="L3934" s="48"/>
      <c r="M3934" s="70"/>
      <c r="N3934" s="34"/>
      <c r="O3934" s="38"/>
      <c r="P3934" s="82" t="s">
        <v>234</v>
      </c>
      <c r="Q3934" s="43">
        <v>44808</v>
      </c>
      <c r="R3934" s="35">
        <v>0</v>
      </c>
      <c r="S3934" s="35">
        <v>0</v>
      </c>
      <c r="T3934" s="10" t="str">
        <f t="shared" si="596"/>
        <v>Sem - 36</v>
      </c>
      <c r="U3934" s="10" t="str">
        <f t="shared" si="597"/>
        <v>Septembre</v>
      </c>
      <c r="V3934" s="36" t="s">
        <v>231</v>
      </c>
      <c r="W3934" s="34"/>
      <c r="X3934" s="91">
        <f t="shared" si="598"/>
        <v>0</v>
      </c>
      <c r="Y3934" s="92" t="str">
        <f>VLOOKUP('CM-CIC'!B3865,Annuaire_roster!B:F,4,0)</f>
        <v>IHASSANE Ikram</v>
      </c>
      <c r="Z3934" s="37" t="s">
        <v>80</v>
      </c>
      <c r="AA3934" s="60" t="s">
        <v>80</v>
      </c>
      <c r="AB3934" s="35" t="s">
        <v>63</v>
      </c>
      <c r="AC3934" s="35" t="s">
        <v>63</v>
      </c>
      <c r="AD3934" s="35" t="s">
        <v>63</v>
      </c>
      <c r="AE3934" s="44" t="s">
        <v>63</v>
      </c>
      <c r="AF3934" s="61"/>
      <c r="AG3934" s="45"/>
    </row>
    <row r="3935" spans="1:33" x14ac:dyDescent="0.2">
      <c r="A3935" s="59" t="str">
        <f>+VLOOKUP(B3935,Annuaire_roster!B:G,5,0)</f>
        <v>01651</v>
      </c>
      <c r="B3935" s="78" t="s">
        <v>288</v>
      </c>
      <c r="C3935" s="65"/>
      <c r="D3935" s="65" t="s">
        <v>64</v>
      </c>
      <c r="E3935" s="66"/>
      <c r="F3935" s="66" t="s">
        <v>64</v>
      </c>
      <c r="G3935" s="49"/>
      <c r="H3935" s="48"/>
      <c r="I3935" s="124"/>
      <c r="J3935" s="48"/>
      <c r="K3935" s="58"/>
      <c r="L3935" s="48"/>
      <c r="M3935" s="70"/>
      <c r="N3935" s="34"/>
      <c r="O3935" s="38"/>
      <c r="P3935" s="82" t="s">
        <v>234</v>
      </c>
      <c r="Q3935" s="43">
        <v>44808</v>
      </c>
      <c r="R3935" s="35">
        <v>0</v>
      </c>
      <c r="S3935" s="35">
        <v>0</v>
      </c>
      <c r="T3935" s="10" t="str">
        <f t="shared" si="596"/>
        <v>Sem - 36</v>
      </c>
      <c r="U3935" s="10" t="str">
        <f t="shared" si="597"/>
        <v>Septembre</v>
      </c>
      <c r="V3935" s="36" t="s">
        <v>231</v>
      </c>
      <c r="W3935" s="34"/>
      <c r="X3935" s="91">
        <f t="shared" si="598"/>
        <v>0</v>
      </c>
      <c r="Y3935" s="92" t="str">
        <f>VLOOKUP('CM-CIC'!B3866,Annuaire_roster!B:F,4,0)</f>
        <v>KINANA Widad</v>
      </c>
      <c r="Z3935" s="37" t="s">
        <v>80</v>
      </c>
      <c r="AA3935" s="60" t="s">
        <v>80</v>
      </c>
      <c r="AB3935" s="35" t="s">
        <v>63</v>
      </c>
      <c r="AC3935" s="35" t="s">
        <v>63</v>
      </c>
      <c r="AD3935" s="35" t="s">
        <v>63</v>
      </c>
      <c r="AE3935" s="44" t="s">
        <v>63</v>
      </c>
      <c r="AF3935" s="61"/>
      <c r="AG3935" s="45"/>
    </row>
    <row r="3936" spans="1:33" x14ac:dyDescent="0.2">
      <c r="A3936" s="59" t="str">
        <f>+VLOOKUP(B3936,Annuaire_roster!B:G,5,0)</f>
        <v>01652</v>
      </c>
      <c r="B3936" s="78" t="s">
        <v>289</v>
      </c>
      <c r="C3936" s="65"/>
      <c r="D3936" s="65" t="s">
        <v>64</v>
      </c>
      <c r="E3936" s="66"/>
      <c r="F3936" s="66" t="s">
        <v>64</v>
      </c>
      <c r="G3936" s="49"/>
      <c r="H3936" s="48"/>
      <c r="I3936" s="124"/>
      <c r="J3936" s="48"/>
      <c r="K3936" s="58"/>
      <c r="L3936" s="48"/>
      <c r="M3936" s="70"/>
      <c r="N3936" s="34"/>
      <c r="O3936" s="38"/>
      <c r="P3936" s="82" t="s">
        <v>234</v>
      </c>
      <c r="Q3936" s="43">
        <v>44808</v>
      </c>
      <c r="R3936" s="35">
        <v>0</v>
      </c>
      <c r="S3936" s="35">
        <v>0</v>
      </c>
      <c r="T3936" s="10" t="str">
        <f t="shared" si="596"/>
        <v>Sem - 36</v>
      </c>
      <c r="U3936" s="10" t="str">
        <f t="shared" si="597"/>
        <v>Septembre</v>
      </c>
      <c r="V3936" s="36" t="s">
        <v>231</v>
      </c>
      <c r="W3936" s="34"/>
      <c r="X3936" s="91">
        <f t="shared" si="598"/>
        <v>0</v>
      </c>
      <c r="Y3936" s="92" t="str">
        <f>VLOOKUP('CM-CIC'!B3867,Annuaire_roster!B:F,4,0)</f>
        <v>KINANA Widad</v>
      </c>
      <c r="Z3936" s="37" t="s">
        <v>80</v>
      </c>
      <c r="AA3936" s="60" t="s">
        <v>80</v>
      </c>
      <c r="AB3936" s="35" t="s">
        <v>63</v>
      </c>
      <c r="AC3936" s="35" t="s">
        <v>63</v>
      </c>
      <c r="AD3936" s="35" t="s">
        <v>63</v>
      </c>
      <c r="AE3936" s="44" t="s">
        <v>63</v>
      </c>
      <c r="AF3936" s="61"/>
      <c r="AG3936" s="45"/>
    </row>
    <row r="3937" spans="1:33" x14ac:dyDescent="0.2">
      <c r="A3937" s="59" t="str">
        <f>+VLOOKUP(B3937,Annuaire_roster!B:G,5,0)</f>
        <v>01653</v>
      </c>
      <c r="B3937" s="78" t="s">
        <v>290</v>
      </c>
      <c r="C3937" s="65"/>
      <c r="D3937" s="65" t="s">
        <v>64</v>
      </c>
      <c r="E3937" s="66"/>
      <c r="F3937" s="66" t="s">
        <v>64</v>
      </c>
      <c r="G3937" s="49"/>
      <c r="H3937" s="48"/>
      <c r="I3937" s="124"/>
      <c r="J3937" s="48"/>
      <c r="K3937" s="58"/>
      <c r="L3937" s="48"/>
      <c r="M3937" s="70"/>
      <c r="N3937" s="34"/>
      <c r="O3937" s="38"/>
      <c r="P3937" s="82" t="s">
        <v>234</v>
      </c>
      <c r="Q3937" s="43">
        <v>44808</v>
      </c>
      <c r="R3937" s="35">
        <v>0</v>
      </c>
      <c r="S3937" s="35">
        <v>0</v>
      </c>
      <c r="T3937" s="10" t="str">
        <f t="shared" si="596"/>
        <v>Sem - 36</v>
      </c>
      <c r="U3937" s="10" t="str">
        <f t="shared" si="597"/>
        <v>Septembre</v>
      </c>
      <c r="V3937" s="36" t="s">
        <v>231</v>
      </c>
      <c r="W3937" s="34"/>
      <c r="X3937" s="91">
        <f t="shared" si="598"/>
        <v>0</v>
      </c>
      <c r="Y3937" s="92" t="str">
        <f>VLOOKUP('CM-CIC'!B3868,Annuaire_roster!B:F,4,0)</f>
        <v>KINANA Widad</v>
      </c>
      <c r="Z3937" s="37" t="s">
        <v>80</v>
      </c>
      <c r="AA3937" s="60" t="s">
        <v>80</v>
      </c>
      <c r="AB3937" s="35" t="s">
        <v>63</v>
      </c>
      <c r="AC3937" s="35" t="s">
        <v>63</v>
      </c>
      <c r="AD3937" s="35" t="s">
        <v>63</v>
      </c>
      <c r="AE3937" s="44" t="s">
        <v>63</v>
      </c>
      <c r="AF3937" s="61"/>
      <c r="AG3937" s="45"/>
    </row>
    <row r="3938" spans="1:33" x14ac:dyDescent="0.2">
      <c r="A3938" s="59" t="str">
        <f>+VLOOKUP(B3938,Annuaire_roster!B:G,5,0)</f>
        <v>01649</v>
      </c>
      <c r="B3938" s="78" t="s">
        <v>1670</v>
      </c>
      <c r="C3938" s="65"/>
      <c r="D3938" s="65" t="s">
        <v>64</v>
      </c>
      <c r="E3938" s="66"/>
      <c r="F3938" s="66" t="s">
        <v>64</v>
      </c>
      <c r="G3938" s="49"/>
      <c r="H3938" s="48"/>
      <c r="I3938" s="124"/>
      <c r="J3938" s="48"/>
      <c r="K3938" s="58"/>
      <c r="L3938" s="48"/>
      <c r="M3938" s="70"/>
      <c r="N3938" s="34"/>
      <c r="O3938" s="38"/>
      <c r="P3938" s="82" t="s">
        <v>234</v>
      </c>
      <c r="Q3938" s="43">
        <v>44808</v>
      </c>
      <c r="R3938" s="35">
        <v>0</v>
      </c>
      <c r="S3938" s="35">
        <v>0</v>
      </c>
      <c r="T3938" s="10" t="str">
        <f t="shared" si="596"/>
        <v>Sem - 36</v>
      </c>
      <c r="U3938" s="10" t="str">
        <f t="shared" si="597"/>
        <v>Septembre</v>
      </c>
      <c r="V3938" s="36" t="s">
        <v>231</v>
      </c>
      <c r="W3938" s="34"/>
      <c r="X3938" s="91">
        <f t="shared" si="598"/>
        <v>0</v>
      </c>
      <c r="Y3938" s="92" t="str">
        <f>VLOOKUP('CM-CIC'!B3869,Annuaire_roster!B:F,4,0)</f>
        <v>KINANA Widad</v>
      </c>
      <c r="Z3938" s="37" t="s">
        <v>80</v>
      </c>
      <c r="AA3938" s="60" t="s">
        <v>80</v>
      </c>
      <c r="AB3938" s="35" t="s">
        <v>63</v>
      </c>
      <c r="AC3938" s="35" t="s">
        <v>63</v>
      </c>
      <c r="AD3938" s="35" t="s">
        <v>63</v>
      </c>
      <c r="AE3938" s="44" t="s">
        <v>63</v>
      </c>
      <c r="AF3938" s="61"/>
      <c r="AG3938" s="45"/>
    </row>
    <row r="3939" spans="1:33" x14ac:dyDescent="0.2">
      <c r="A3939" s="59" t="str">
        <f>+VLOOKUP(B3939,Annuaire_roster!B:G,5,0)</f>
        <v>01650</v>
      </c>
      <c r="B3939" s="78" t="s">
        <v>1671</v>
      </c>
      <c r="C3939" s="65"/>
      <c r="D3939" s="65" t="s">
        <v>64</v>
      </c>
      <c r="E3939" s="66"/>
      <c r="F3939" s="66" t="s">
        <v>64</v>
      </c>
      <c r="G3939" s="49"/>
      <c r="H3939" s="48"/>
      <c r="I3939" s="124"/>
      <c r="J3939" s="48"/>
      <c r="K3939" s="58"/>
      <c r="L3939" s="48"/>
      <c r="M3939" s="70"/>
      <c r="N3939" s="34"/>
      <c r="O3939" s="38"/>
      <c r="P3939" s="82" t="s">
        <v>234</v>
      </c>
      <c r="Q3939" s="43">
        <v>44808</v>
      </c>
      <c r="R3939" s="35">
        <v>0</v>
      </c>
      <c r="S3939" s="35">
        <v>0</v>
      </c>
      <c r="T3939" s="10" t="str">
        <f t="shared" si="596"/>
        <v>Sem - 36</v>
      </c>
      <c r="U3939" s="10" t="str">
        <f t="shared" si="597"/>
        <v>Septembre</v>
      </c>
      <c r="V3939" s="36" t="s">
        <v>231</v>
      </c>
      <c r="W3939" s="34"/>
      <c r="X3939" s="91">
        <f t="shared" si="598"/>
        <v>0</v>
      </c>
      <c r="Y3939" s="92" t="str">
        <f>VLOOKUP('CM-CIC'!B3870,Annuaire_roster!B:F,4,0)</f>
        <v>KINANA Widad</v>
      </c>
      <c r="Z3939" s="37" t="s">
        <v>80</v>
      </c>
      <c r="AA3939" s="60" t="s">
        <v>80</v>
      </c>
      <c r="AB3939" s="35" t="s">
        <v>63</v>
      </c>
      <c r="AC3939" s="35" t="s">
        <v>63</v>
      </c>
      <c r="AD3939" s="35" t="s">
        <v>63</v>
      </c>
      <c r="AE3939" s="44" t="s">
        <v>63</v>
      </c>
      <c r="AF3939" s="61"/>
      <c r="AG3939" s="45"/>
    </row>
    <row r="3940" spans="1:33" x14ac:dyDescent="0.2">
      <c r="A3940" s="59" t="str">
        <f>+VLOOKUP(B3940,Annuaire_roster!B:G,5,0)</f>
        <v>01646</v>
      </c>
      <c r="B3940" s="78" t="s">
        <v>291</v>
      </c>
      <c r="C3940" s="65"/>
      <c r="D3940" s="65" t="s">
        <v>64</v>
      </c>
      <c r="E3940" s="66"/>
      <c r="F3940" s="66" t="s">
        <v>64</v>
      </c>
      <c r="G3940" s="49"/>
      <c r="H3940" s="48"/>
      <c r="I3940" s="124"/>
      <c r="J3940" s="48"/>
      <c r="K3940" s="58"/>
      <c r="L3940" s="48"/>
      <c r="M3940" s="70"/>
      <c r="N3940" s="34"/>
      <c r="O3940" s="38"/>
      <c r="P3940" s="82" t="s">
        <v>234</v>
      </c>
      <c r="Q3940" s="43">
        <v>44808</v>
      </c>
      <c r="R3940" s="35">
        <v>0</v>
      </c>
      <c r="S3940" s="35">
        <v>0</v>
      </c>
      <c r="T3940" s="10" t="str">
        <f t="shared" si="596"/>
        <v>Sem - 36</v>
      </c>
      <c r="U3940" s="10" t="str">
        <f t="shared" si="597"/>
        <v>Septembre</v>
      </c>
      <c r="V3940" s="36" t="s">
        <v>231</v>
      </c>
      <c r="W3940" s="34"/>
      <c r="X3940" s="91">
        <f t="shared" si="598"/>
        <v>0</v>
      </c>
      <c r="Y3940" s="92" t="str">
        <f>VLOOKUP('CM-CIC'!B3871,Annuaire_roster!B:F,4,0)</f>
        <v>KINANA Widad</v>
      </c>
      <c r="Z3940" s="37" t="s">
        <v>80</v>
      </c>
      <c r="AA3940" s="60" t="s">
        <v>80</v>
      </c>
      <c r="AB3940" s="35" t="s">
        <v>63</v>
      </c>
      <c r="AC3940" s="35" t="s">
        <v>63</v>
      </c>
      <c r="AD3940" s="35" t="s">
        <v>63</v>
      </c>
      <c r="AE3940" s="44" t="s">
        <v>63</v>
      </c>
      <c r="AF3940" s="61"/>
      <c r="AG3940" s="45"/>
    </row>
    <row r="3941" spans="1:33" x14ac:dyDescent="0.2">
      <c r="A3941" s="59" t="str">
        <f>+VLOOKUP(B3941,Annuaire_roster!B:G,5,0)</f>
        <v>01647</v>
      </c>
      <c r="B3941" s="78" t="s">
        <v>292</v>
      </c>
      <c r="C3941" s="65"/>
      <c r="D3941" s="65" t="s">
        <v>64</v>
      </c>
      <c r="E3941" s="66"/>
      <c r="F3941" s="66" t="s">
        <v>64</v>
      </c>
      <c r="G3941" s="49"/>
      <c r="H3941" s="48"/>
      <c r="I3941" s="124"/>
      <c r="J3941" s="48"/>
      <c r="K3941" s="58"/>
      <c r="L3941" s="48"/>
      <c r="M3941" s="70"/>
      <c r="N3941" s="34"/>
      <c r="O3941" s="38"/>
      <c r="P3941" s="82" t="s">
        <v>234</v>
      </c>
      <c r="Q3941" s="43">
        <v>44808</v>
      </c>
      <c r="R3941" s="35">
        <v>0</v>
      </c>
      <c r="S3941" s="35">
        <v>0</v>
      </c>
      <c r="T3941" s="10" t="str">
        <f t="shared" si="596"/>
        <v>Sem - 36</v>
      </c>
      <c r="U3941" s="10" t="str">
        <f t="shared" si="597"/>
        <v>Septembre</v>
      </c>
      <c r="V3941" s="36" t="s">
        <v>231</v>
      </c>
      <c r="W3941" s="34"/>
      <c r="X3941" s="91">
        <f t="shared" si="598"/>
        <v>0</v>
      </c>
      <c r="Y3941" s="92" t="str">
        <f>VLOOKUP('CM-CIC'!B3872,Annuaire_roster!B:F,4,0)</f>
        <v>KINANA Widad</v>
      </c>
      <c r="Z3941" s="37" t="s">
        <v>80</v>
      </c>
      <c r="AA3941" s="60" t="s">
        <v>80</v>
      </c>
      <c r="AB3941" s="35" t="s">
        <v>63</v>
      </c>
      <c r="AC3941" s="35" t="s">
        <v>63</v>
      </c>
      <c r="AD3941" s="35" t="s">
        <v>63</v>
      </c>
      <c r="AE3941" s="44" t="s">
        <v>63</v>
      </c>
      <c r="AF3941" s="61"/>
      <c r="AG3941" s="45"/>
    </row>
    <row r="3942" spans="1:33" x14ac:dyDescent="0.2">
      <c r="A3942" s="59" t="str">
        <f>+VLOOKUP(B3942,Annuaire_roster!B:G,5,0)</f>
        <v>01566</v>
      </c>
      <c r="B3942" s="78" t="s">
        <v>233</v>
      </c>
      <c r="C3942" s="65"/>
      <c r="D3942" s="65" t="s">
        <v>64</v>
      </c>
      <c r="E3942" s="66"/>
      <c r="F3942" s="66" t="s">
        <v>64</v>
      </c>
      <c r="G3942" s="49"/>
      <c r="H3942" s="48"/>
      <c r="I3942" s="124"/>
      <c r="J3942" s="48"/>
      <c r="K3942" s="58"/>
      <c r="L3942" s="48"/>
      <c r="M3942" s="70"/>
      <c r="N3942" s="34"/>
      <c r="O3942" s="38"/>
      <c r="P3942" s="82" t="s">
        <v>234</v>
      </c>
      <c r="Q3942" s="43">
        <v>44809</v>
      </c>
      <c r="R3942" s="35">
        <v>0</v>
      </c>
      <c r="S3942" s="35">
        <v>0</v>
      </c>
      <c r="T3942" s="10" t="str">
        <f t="shared" si="596"/>
        <v>Sem - 36</v>
      </c>
      <c r="U3942" s="10" t="str">
        <f t="shared" si="597"/>
        <v>Septembre</v>
      </c>
      <c r="V3942" s="36" t="s">
        <v>231</v>
      </c>
      <c r="W3942" s="34"/>
      <c r="X3942" s="91">
        <f t="shared" si="598"/>
        <v>0</v>
      </c>
      <c r="Y3942" s="92" t="str">
        <f>VLOOKUP('CM-CIC'!B3873,Annuaire_roster!B:F,4,0)</f>
        <v>KINANA Widad</v>
      </c>
      <c r="Z3942" s="37" t="s">
        <v>80</v>
      </c>
      <c r="AA3942" s="60" t="s">
        <v>80</v>
      </c>
      <c r="AB3942" s="35" t="s">
        <v>63</v>
      </c>
      <c r="AC3942" s="35" t="s">
        <v>63</v>
      </c>
      <c r="AD3942" s="35" t="s">
        <v>63</v>
      </c>
      <c r="AE3942" s="44" t="s">
        <v>63</v>
      </c>
      <c r="AF3942" s="61"/>
      <c r="AG3942" s="45"/>
    </row>
    <row r="3943" spans="1:33" x14ac:dyDescent="0.2">
      <c r="A3943" s="59" t="str">
        <f>+VLOOKUP(B3943,Annuaire_roster!B:G,5,0)</f>
        <v>01572</v>
      </c>
      <c r="B3943" s="78" t="s">
        <v>235</v>
      </c>
      <c r="C3943" s="65"/>
      <c r="D3943" s="65" t="s">
        <v>64</v>
      </c>
      <c r="E3943" s="66"/>
      <c r="F3943" s="66" t="s">
        <v>64</v>
      </c>
      <c r="G3943" s="49"/>
      <c r="H3943" s="48"/>
      <c r="I3943" s="124"/>
      <c r="J3943" s="48"/>
      <c r="K3943" s="58"/>
      <c r="L3943" s="48"/>
      <c r="M3943" s="70"/>
      <c r="N3943" s="34"/>
      <c r="O3943" s="38"/>
      <c r="P3943" s="82" t="s">
        <v>234</v>
      </c>
      <c r="Q3943" s="43">
        <v>44809</v>
      </c>
      <c r="R3943" s="35">
        <v>0</v>
      </c>
      <c r="S3943" s="35">
        <v>0</v>
      </c>
      <c r="T3943" s="10" t="str">
        <f t="shared" si="596"/>
        <v>Sem - 36</v>
      </c>
      <c r="U3943" s="10" t="str">
        <f t="shared" si="597"/>
        <v>Septembre</v>
      </c>
      <c r="V3943" s="36" t="s">
        <v>231</v>
      </c>
      <c r="W3943" s="34"/>
      <c r="X3943" s="91">
        <f t="shared" si="598"/>
        <v>0</v>
      </c>
      <c r="Y3943" s="92" t="str">
        <f>VLOOKUP('CM-CIC'!B3874,Annuaire_roster!B:F,4,0)</f>
        <v>KINANA Widad</v>
      </c>
      <c r="Z3943" s="37" t="s">
        <v>80</v>
      </c>
      <c r="AA3943" s="60" t="s">
        <v>80</v>
      </c>
      <c r="AB3943" s="35" t="s">
        <v>63</v>
      </c>
      <c r="AC3943" s="35" t="s">
        <v>63</v>
      </c>
      <c r="AD3943" s="35" t="s">
        <v>63</v>
      </c>
      <c r="AE3943" s="44" t="s">
        <v>63</v>
      </c>
      <c r="AF3943" s="61"/>
      <c r="AG3943" s="45"/>
    </row>
    <row r="3944" spans="1:33" x14ac:dyDescent="0.2">
      <c r="A3944" s="59" t="str">
        <f>+VLOOKUP(B3944,Annuaire_roster!B:G,5,0)</f>
        <v>01575</v>
      </c>
      <c r="B3944" s="78" t="s">
        <v>191</v>
      </c>
      <c r="C3944" s="65"/>
      <c r="D3944" s="65" t="s">
        <v>64</v>
      </c>
      <c r="E3944" s="66"/>
      <c r="F3944" s="66" t="s">
        <v>64</v>
      </c>
      <c r="G3944" s="49"/>
      <c r="H3944" s="48"/>
      <c r="I3944" s="124"/>
      <c r="J3944" s="48"/>
      <c r="K3944" s="58"/>
      <c r="L3944" s="48"/>
      <c r="M3944" s="70"/>
      <c r="N3944" s="34"/>
      <c r="O3944" s="38"/>
      <c r="P3944" s="82" t="s">
        <v>234</v>
      </c>
      <c r="Q3944" s="43">
        <v>44809</v>
      </c>
      <c r="R3944" s="35">
        <v>0</v>
      </c>
      <c r="S3944" s="35">
        <v>0</v>
      </c>
      <c r="T3944" s="10" t="str">
        <f t="shared" si="596"/>
        <v>Sem - 36</v>
      </c>
      <c r="U3944" s="10" t="str">
        <f t="shared" si="597"/>
        <v>Septembre</v>
      </c>
      <c r="V3944" s="36" t="s">
        <v>231</v>
      </c>
      <c r="W3944" s="34"/>
      <c r="X3944" s="91">
        <f t="shared" si="598"/>
        <v>0</v>
      </c>
      <c r="Y3944" s="92" t="str">
        <f>VLOOKUP('CM-CIC'!B3875,Annuaire_roster!B:F,4,0)</f>
        <v>KINANA Widad</v>
      </c>
      <c r="Z3944" s="37" t="s">
        <v>80</v>
      </c>
      <c r="AA3944" s="60" t="s">
        <v>80</v>
      </c>
      <c r="AB3944" s="35" t="s">
        <v>63</v>
      </c>
      <c r="AC3944" s="35" t="s">
        <v>63</v>
      </c>
      <c r="AD3944" s="35" t="s">
        <v>63</v>
      </c>
      <c r="AE3944" s="44" t="s">
        <v>63</v>
      </c>
      <c r="AF3944" s="61"/>
      <c r="AG3944" s="45"/>
    </row>
    <row r="3945" spans="1:33" x14ac:dyDescent="0.2">
      <c r="A3945" s="59" t="str">
        <f>+VLOOKUP(B3945,Annuaire_roster!B:G,5,0)</f>
        <v>01575</v>
      </c>
      <c r="B3945" s="78" t="s">
        <v>236</v>
      </c>
      <c r="C3945" s="65"/>
      <c r="D3945" s="65" t="s">
        <v>64</v>
      </c>
      <c r="E3945" s="66"/>
      <c r="F3945" s="66" t="s">
        <v>64</v>
      </c>
      <c r="G3945" s="49"/>
      <c r="H3945" s="48"/>
      <c r="I3945" s="124"/>
      <c r="J3945" s="48"/>
      <c r="K3945" s="58"/>
      <c r="L3945" s="48"/>
      <c r="M3945" s="70"/>
      <c r="N3945" s="34"/>
      <c r="O3945" s="38"/>
      <c r="P3945" s="82" t="s">
        <v>234</v>
      </c>
      <c r="Q3945" s="43">
        <v>44809</v>
      </c>
      <c r="R3945" s="35">
        <v>0</v>
      </c>
      <c r="S3945" s="35">
        <v>0</v>
      </c>
      <c r="T3945" s="10" t="str">
        <f t="shared" si="596"/>
        <v>Sem - 36</v>
      </c>
      <c r="U3945" s="10" t="str">
        <f t="shared" si="597"/>
        <v>Septembre</v>
      </c>
      <c r="V3945" s="36" t="s">
        <v>231</v>
      </c>
      <c r="W3945" s="34"/>
      <c r="X3945" s="91">
        <f t="shared" si="598"/>
        <v>0</v>
      </c>
      <c r="Y3945" s="92" t="str">
        <f>VLOOKUP('CM-CIC'!B3876,Annuaire_roster!B:F,4,0)</f>
        <v>KINANA Widad</v>
      </c>
      <c r="Z3945" s="37" t="s">
        <v>80</v>
      </c>
      <c r="AA3945" s="60" t="s">
        <v>80</v>
      </c>
      <c r="AB3945" s="35" t="s">
        <v>63</v>
      </c>
      <c r="AC3945" s="35" t="s">
        <v>63</v>
      </c>
      <c r="AD3945" s="35" t="s">
        <v>63</v>
      </c>
      <c r="AE3945" s="44" t="s">
        <v>63</v>
      </c>
      <c r="AF3945" s="61"/>
      <c r="AG3945" s="45"/>
    </row>
    <row r="3946" spans="1:33" x14ac:dyDescent="0.2">
      <c r="A3946" s="59" t="str">
        <f>+VLOOKUP(B3946,Annuaire_roster!B:G,5,0)</f>
        <v>01578</v>
      </c>
      <c r="B3946" s="78" t="s">
        <v>1669</v>
      </c>
      <c r="C3946" s="65"/>
      <c r="D3946" s="65" t="s">
        <v>64</v>
      </c>
      <c r="E3946" s="66"/>
      <c r="F3946" s="66" t="s">
        <v>64</v>
      </c>
      <c r="G3946" s="49"/>
      <c r="H3946" s="48"/>
      <c r="I3946" s="124"/>
      <c r="J3946" s="48"/>
      <c r="K3946" s="58"/>
      <c r="L3946" s="48"/>
      <c r="M3946" s="70"/>
      <c r="N3946" s="34"/>
      <c r="O3946" s="38"/>
      <c r="P3946" s="82" t="s">
        <v>234</v>
      </c>
      <c r="Q3946" s="43">
        <v>44809</v>
      </c>
      <c r="R3946" s="35">
        <v>0</v>
      </c>
      <c r="S3946" s="35">
        <v>0</v>
      </c>
      <c r="T3946" s="10" t="str">
        <f t="shared" si="596"/>
        <v>Sem - 36</v>
      </c>
      <c r="U3946" s="10" t="str">
        <f t="shared" si="597"/>
        <v>Septembre</v>
      </c>
      <c r="V3946" s="36" t="s">
        <v>231</v>
      </c>
      <c r="W3946" s="34"/>
      <c r="X3946" s="91">
        <f t="shared" si="598"/>
        <v>0</v>
      </c>
      <c r="Y3946" s="92" t="str">
        <f>VLOOKUP('CM-CIC'!B3877,Annuaire_roster!B:F,4,0)</f>
        <v>KINANA Widad</v>
      </c>
      <c r="Z3946" s="37" t="s">
        <v>80</v>
      </c>
      <c r="AA3946" s="60" t="s">
        <v>80</v>
      </c>
      <c r="AB3946" s="35" t="s">
        <v>63</v>
      </c>
      <c r="AC3946" s="35" t="s">
        <v>63</v>
      </c>
      <c r="AD3946" s="35" t="s">
        <v>63</v>
      </c>
      <c r="AE3946" s="44" t="s">
        <v>63</v>
      </c>
      <c r="AF3946" s="61"/>
      <c r="AG3946" s="45"/>
    </row>
    <row r="3947" spans="1:33" x14ac:dyDescent="0.2">
      <c r="A3947" s="59" t="str">
        <f>+VLOOKUP(B3947,Annuaire_roster!B:G,5,0)</f>
        <v>01581</v>
      </c>
      <c r="B3947" s="78" t="s">
        <v>237</v>
      </c>
      <c r="C3947" s="65"/>
      <c r="D3947" s="65" t="s">
        <v>64</v>
      </c>
      <c r="E3947" s="66"/>
      <c r="F3947" s="66" t="s">
        <v>64</v>
      </c>
      <c r="G3947" s="49"/>
      <c r="H3947" s="48"/>
      <c r="I3947" s="124"/>
      <c r="J3947" s="48"/>
      <c r="K3947" s="58"/>
      <c r="L3947" s="48"/>
      <c r="M3947" s="70"/>
      <c r="N3947" s="34"/>
      <c r="O3947" s="38"/>
      <c r="P3947" s="82" t="s">
        <v>234</v>
      </c>
      <c r="Q3947" s="43">
        <v>44809</v>
      </c>
      <c r="R3947" s="35">
        <v>0</v>
      </c>
      <c r="S3947" s="35">
        <v>0</v>
      </c>
      <c r="T3947" s="10" t="str">
        <f t="shared" si="596"/>
        <v>Sem - 36</v>
      </c>
      <c r="U3947" s="10" t="str">
        <f t="shared" si="597"/>
        <v>Septembre</v>
      </c>
      <c r="V3947" s="36" t="s">
        <v>231</v>
      </c>
      <c r="W3947" s="34"/>
      <c r="X3947" s="91">
        <f t="shared" si="598"/>
        <v>0</v>
      </c>
      <c r="Y3947" s="92" t="str">
        <f>VLOOKUP('CM-CIC'!B3878,Annuaire_roster!B:F,4,0)</f>
        <v>KINANA Widad</v>
      </c>
      <c r="Z3947" s="37" t="s">
        <v>80</v>
      </c>
      <c r="AA3947" s="60" t="s">
        <v>80</v>
      </c>
      <c r="AB3947" s="35" t="s">
        <v>63</v>
      </c>
      <c r="AC3947" s="35" t="s">
        <v>63</v>
      </c>
      <c r="AD3947" s="35" t="s">
        <v>63</v>
      </c>
      <c r="AE3947" s="44" t="s">
        <v>63</v>
      </c>
      <c r="AF3947" s="61"/>
      <c r="AG3947" s="45"/>
    </row>
    <row r="3948" spans="1:33" x14ac:dyDescent="0.2">
      <c r="A3948" s="59" t="str">
        <f>+VLOOKUP(B3948,Annuaire_roster!B:G,5,0)</f>
        <v>01582</v>
      </c>
      <c r="B3948" s="78" t="s">
        <v>238</v>
      </c>
      <c r="C3948" s="65"/>
      <c r="D3948" s="65" t="s">
        <v>64</v>
      </c>
      <c r="E3948" s="66"/>
      <c r="F3948" s="66" t="s">
        <v>64</v>
      </c>
      <c r="G3948" s="49"/>
      <c r="H3948" s="48"/>
      <c r="I3948" s="124"/>
      <c r="J3948" s="48"/>
      <c r="K3948" s="58"/>
      <c r="L3948" s="48"/>
      <c r="M3948" s="70"/>
      <c r="N3948" s="34"/>
      <c r="O3948" s="38"/>
      <c r="P3948" s="82" t="s">
        <v>234</v>
      </c>
      <c r="Q3948" s="43">
        <v>44809</v>
      </c>
      <c r="R3948" s="35">
        <v>0</v>
      </c>
      <c r="S3948" s="35">
        <v>0</v>
      </c>
      <c r="T3948" s="10" t="str">
        <f t="shared" si="596"/>
        <v>Sem - 36</v>
      </c>
      <c r="U3948" s="10" t="str">
        <f t="shared" si="597"/>
        <v>Septembre</v>
      </c>
      <c r="V3948" s="36" t="s">
        <v>231</v>
      </c>
      <c r="W3948" s="34"/>
      <c r="X3948" s="91">
        <f t="shared" si="598"/>
        <v>0</v>
      </c>
      <c r="Y3948" s="92" t="str">
        <f>VLOOKUP('CM-CIC'!B3879,Annuaire_roster!B:F,4,0)</f>
        <v>KINANA Widad</v>
      </c>
      <c r="Z3948" s="37" t="s">
        <v>80</v>
      </c>
      <c r="AA3948" s="60" t="s">
        <v>80</v>
      </c>
      <c r="AB3948" s="35" t="s">
        <v>63</v>
      </c>
      <c r="AC3948" s="35" t="s">
        <v>63</v>
      </c>
      <c r="AD3948" s="35" t="s">
        <v>63</v>
      </c>
      <c r="AE3948" s="44" t="s">
        <v>63</v>
      </c>
      <c r="AF3948" s="61"/>
      <c r="AG3948" s="45"/>
    </row>
    <row r="3949" spans="1:33" x14ac:dyDescent="0.2">
      <c r="A3949" s="59" t="str">
        <f>+VLOOKUP(B3949,Annuaire_roster!B:G,5,0)</f>
        <v>01586</v>
      </c>
      <c r="B3949" s="78" t="s">
        <v>217</v>
      </c>
      <c r="C3949" s="65"/>
      <c r="D3949" s="65" t="s">
        <v>64</v>
      </c>
      <c r="E3949" s="66"/>
      <c r="F3949" s="66" t="s">
        <v>64</v>
      </c>
      <c r="G3949" s="49"/>
      <c r="H3949" s="48"/>
      <c r="I3949" s="124"/>
      <c r="J3949" s="48"/>
      <c r="K3949" s="58"/>
      <c r="L3949" s="48"/>
      <c r="M3949" s="70"/>
      <c r="N3949" s="34"/>
      <c r="O3949" s="38"/>
      <c r="P3949" s="82" t="s">
        <v>234</v>
      </c>
      <c r="Q3949" s="43">
        <v>44809</v>
      </c>
      <c r="R3949" s="35">
        <v>0</v>
      </c>
      <c r="S3949" s="35">
        <v>0</v>
      </c>
      <c r="T3949" s="10" t="str">
        <f t="shared" si="596"/>
        <v>Sem - 36</v>
      </c>
      <c r="U3949" s="10" t="str">
        <f t="shared" si="597"/>
        <v>Septembre</v>
      </c>
      <c r="V3949" s="36" t="s">
        <v>231</v>
      </c>
      <c r="W3949" s="34"/>
      <c r="X3949" s="91">
        <f t="shared" si="598"/>
        <v>0</v>
      </c>
      <c r="Y3949" s="92" t="str">
        <f>VLOOKUP('CM-CIC'!B3880,Annuaire_roster!B:F,4,0)</f>
        <v>ABDELLAOUI KHADIJA</v>
      </c>
      <c r="Z3949" s="37" t="s">
        <v>80</v>
      </c>
      <c r="AA3949" s="60" t="s">
        <v>80</v>
      </c>
      <c r="AB3949" s="35" t="s">
        <v>63</v>
      </c>
      <c r="AC3949" s="35" t="s">
        <v>63</v>
      </c>
      <c r="AD3949" s="35" t="s">
        <v>63</v>
      </c>
      <c r="AE3949" s="44" t="s">
        <v>63</v>
      </c>
      <c r="AF3949" s="61"/>
      <c r="AG3949" s="45"/>
    </row>
    <row r="3950" spans="1:33" x14ac:dyDescent="0.2">
      <c r="A3950" s="59" t="str">
        <f>+VLOOKUP(B3950,Annuaire_roster!B:G,5,0)</f>
        <v>01587</v>
      </c>
      <c r="B3950" s="78" t="s">
        <v>218</v>
      </c>
      <c r="C3950" s="65"/>
      <c r="D3950" s="65" t="s">
        <v>64</v>
      </c>
      <c r="E3950" s="66"/>
      <c r="F3950" s="66" t="s">
        <v>64</v>
      </c>
      <c r="G3950" s="49"/>
      <c r="H3950" s="48"/>
      <c r="I3950" s="124"/>
      <c r="J3950" s="48"/>
      <c r="K3950" s="58"/>
      <c r="L3950" s="48"/>
      <c r="M3950" s="70"/>
      <c r="N3950" s="34"/>
      <c r="O3950" s="38"/>
      <c r="P3950" s="82" t="s">
        <v>234</v>
      </c>
      <c r="Q3950" s="43">
        <v>44809</v>
      </c>
      <c r="R3950" s="35">
        <v>0</v>
      </c>
      <c r="S3950" s="35">
        <v>0</v>
      </c>
      <c r="T3950" s="10" t="str">
        <f t="shared" si="596"/>
        <v>Sem - 36</v>
      </c>
      <c r="U3950" s="10" t="str">
        <f t="shared" si="597"/>
        <v>Septembre</v>
      </c>
      <c r="V3950" s="36" t="s">
        <v>231</v>
      </c>
      <c r="W3950" s="34"/>
      <c r="X3950" s="91">
        <f t="shared" si="598"/>
        <v>0</v>
      </c>
      <c r="Y3950" s="92" t="str">
        <f>VLOOKUP('CM-CIC'!B3881,Annuaire_roster!B:F,4,0)</f>
        <v>ABDELLAOUI KHADIJA</v>
      </c>
      <c r="Z3950" s="37" t="s">
        <v>80</v>
      </c>
      <c r="AA3950" s="60" t="s">
        <v>80</v>
      </c>
      <c r="AB3950" s="35" t="s">
        <v>63</v>
      </c>
      <c r="AC3950" s="35" t="s">
        <v>63</v>
      </c>
      <c r="AD3950" s="35" t="s">
        <v>63</v>
      </c>
      <c r="AE3950" s="44" t="s">
        <v>63</v>
      </c>
      <c r="AF3950" s="61"/>
      <c r="AG3950" s="45"/>
    </row>
    <row r="3951" spans="1:33" x14ac:dyDescent="0.2">
      <c r="A3951" s="59" t="str">
        <f>+VLOOKUP(B3951,Annuaire_roster!B:G,5,0)</f>
        <v>01590</v>
      </c>
      <c r="B3951" s="78" t="s">
        <v>222</v>
      </c>
      <c r="C3951" s="65"/>
      <c r="D3951" s="65" t="s">
        <v>64</v>
      </c>
      <c r="E3951" s="66"/>
      <c r="F3951" s="66" t="s">
        <v>64</v>
      </c>
      <c r="G3951" s="49"/>
      <c r="H3951" s="48"/>
      <c r="I3951" s="124"/>
      <c r="J3951" s="48"/>
      <c r="K3951" s="58"/>
      <c r="L3951" s="48"/>
      <c r="M3951" s="70"/>
      <c r="N3951" s="34"/>
      <c r="O3951" s="38"/>
      <c r="P3951" s="82" t="s">
        <v>234</v>
      </c>
      <c r="Q3951" s="43">
        <v>44809</v>
      </c>
      <c r="R3951" s="35">
        <v>0</v>
      </c>
      <c r="S3951" s="35">
        <v>0</v>
      </c>
      <c r="T3951" s="10" t="str">
        <f t="shared" si="596"/>
        <v>Sem - 36</v>
      </c>
      <c r="U3951" s="10" t="str">
        <f t="shared" si="597"/>
        <v>Septembre</v>
      </c>
      <c r="V3951" s="36" t="s">
        <v>231</v>
      </c>
      <c r="W3951" s="34"/>
      <c r="X3951" s="91">
        <f t="shared" si="598"/>
        <v>0</v>
      </c>
      <c r="Y3951" s="92" t="str">
        <f>VLOOKUP('CM-CIC'!B3882,Annuaire_roster!B:F,4,0)</f>
        <v>ABDELLAOUI KHADIJA</v>
      </c>
      <c r="Z3951" s="37" t="s">
        <v>80</v>
      </c>
      <c r="AA3951" s="60" t="s">
        <v>80</v>
      </c>
      <c r="AB3951" s="35" t="s">
        <v>63</v>
      </c>
      <c r="AC3951" s="35" t="s">
        <v>63</v>
      </c>
      <c r="AD3951" s="35" t="s">
        <v>63</v>
      </c>
      <c r="AE3951" s="44" t="s">
        <v>63</v>
      </c>
      <c r="AF3951" s="61"/>
      <c r="AG3951" s="45"/>
    </row>
    <row r="3952" spans="1:33" x14ac:dyDescent="0.2">
      <c r="A3952" s="59" t="str">
        <f>+VLOOKUP(Annuaire_roster!B203,Annuaire_roster!B:G,5,0)</f>
        <v>01594</v>
      </c>
      <c r="B3952" s="78" t="s">
        <v>295</v>
      </c>
      <c r="C3952" s="65"/>
      <c r="D3952" s="65" t="s">
        <v>64</v>
      </c>
      <c r="E3952" s="66"/>
      <c r="F3952" s="66" t="s">
        <v>64</v>
      </c>
      <c r="G3952" s="49"/>
      <c r="H3952" s="48"/>
      <c r="I3952" s="124"/>
      <c r="J3952" s="48"/>
      <c r="K3952" s="58"/>
      <c r="L3952" s="48"/>
      <c r="M3952" s="70"/>
      <c r="N3952" s="34"/>
      <c r="O3952" s="38"/>
      <c r="P3952" s="82" t="s">
        <v>234</v>
      </c>
      <c r="Q3952" s="43">
        <v>44809</v>
      </c>
      <c r="R3952" s="35">
        <v>0</v>
      </c>
      <c r="S3952" s="35">
        <v>0</v>
      </c>
      <c r="T3952" s="10" t="str">
        <f t="shared" si="596"/>
        <v>Sem - 36</v>
      </c>
      <c r="U3952" s="10" t="str">
        <f t="shared" si="597"/>
        <v>Septembre</v>
      </c>
      <c r="V3952" s="36" t="s">
        <v>231</v>
      </c>
      <c r="W3952" s="34"/>
      <c r="X3952" s="91">
        <f t="shared" si="598"/>
        <v>0</v>
      </c>
      <c r="Y3952" s="92" t="str">
        <f>VLOOKUP('CM-CIC'!B3883,Annuaire_roster!B:F,4,0)</f>
        <v>ABDELLAOUI KHADIJA</v>
      </c>
      <c r="Z3952" s="37" t="s">
        <v>80</v>
      </c>
      <c r="AA3952" s="60" t="s">
        <v>80</v>
      </c>
      <c r="AB3952" s="35" t="s">
        <v>63</v>
      </c>
      <c r="AC3952" s="35" t="s">
        <v>63</v>
      </c>
      <c r="AD3952" s="35" t="s">
        <v>63</v>
      </c>
      <c r="AE3952" s="44" t="s">
        <v>63</v>
      </c>
      <c r="AF3952" s="61"/>
      <c r="AG3952" s="45"/>
    </row>
    <row r="3953" spans="1:33" x14ac:dyDescent="0.2">
      <c r="A3953" s="59" t="str">
        <f>+VLOOKUP(B3953,Annuaire_roster!B:G,5,0)</f>
        <v>01596</v>
      </c>
      <c r="B3953" s="78" t="s">
        <v>239</v>
      </c>
      <c r="C3953" s="65"/>
      <c r="D3953" s="65" t="s">
        <v>64</v>
      </c>
      <c r="E3953" s="66"/>
      <c r="F3953" s="66" t="s">
        <v>64</v>
      </c>
      <c r="G3953" s="49"/>
      <c r="H3953" s="48"/>
      <c r="I3953" s="124"/>
      <c r="J3953" s="48"/>
      <c r="K3953" s="58"/>
      <c r="L3953" s="48"/>
      <c r="M3953" s="70"/>
      <c r="N3953" s="34"/>
      <c r="O3953" s="38"/>
      <c r="P3953" s="82" t="s">
        <v>234</v>
      </c>
      <c r="Q3953" s="43">
        <v>44809</v>
      </c>
      <c r="R3953" s="35">
        <v>0</v>
      </c>
      <c r="S3953" s="35">
        <v>0</v>
      </c>
      <c r="T3953" s="10" t="str">
        <f t="shared" si="596"/>
        <v>Sem - 36</v>
      </c>
      <c r="U3953" s="10" t="str">
        <f t="shared" si="597"/>
        <v>Septembre</v>
      </c>
      <c r="V3953" s="36" t="s">
        <v>231</v>
      </c>
      <c r="W3953" s="34"/>
      <c r="X3953" s="91">
        <f t="shared" si="598"/>
        <v>0</v>
      </c>
      <c r="Y3953" s="92" t="str">
        <f>VLOOKUP('CM-CIC'!B3884,Annuaire_roster!B:F,4,0)</f>
        <v>ABDELLAOUI KHADIJA</v>
      </c>
      <c r="Z3953" s="37" t="s">
        <v>80</v>
      </c>
      <c r="AA3953" s="60" t="s">
        <v>80</v>
      </c>
      <c r="AB3953" s="35" t="s">
        <v>63</v>
      </c>
      <c r="AC3953" s="35" t="s">
        <v>63</v>
      </c>
      <c r="AD3953" s="35" t="s">
        <v>63</v>
      </c>
      <c r="AE3953" s="44" t="s">
        <v>63</v>
      </c>
      <c r="AF3953" s="61"/>
      <c r="AG3953" s="45"/>
    </row>
    <row r="3954" spans="1:33" x14ac:dyDescent="0.2">
      <c r="A3954" s="59" t="str">
        <f>+VLOOKUP(B3954,Annuaire_roster!B:G,5,0)</f>
        <v>01598</v>
      </c>
      <c r="B3954" s="78" t="s">
        <v>240</v>
      </c>
      <c r="C3954" s="65"/>
      <c r="D3954" s="65" t="s">
        <v>64</v>
      </c>
      <c r="E3954" s="66"/>
      <c r="F3954" s="66" t="s">
        <v>64</v>
      </c>
      <c r="G3954" s="49"/>
      <c r="H3954" s="48"/>
      <c r="I3954" s="124"/>
      <c r="J3954" s="48"/>
      <c r="K3954" s="58"/>
      <c r="L3954" s="48"/>
      <c r="M3954" s="70"/>
      <c r="N3954" s="34"/>
      <c r="O3954" s="38"/>
      <c r="P3954" s="82" t="s">
        <v>234</v>
      </c>
      <c r="Q3954" s="43">
        <v>44809</v>
      </c>
      <c r="R3954" s="35">
        <v>0</v>
      </c>
      <c r="S3954" s="35">
        <v>0</v>
      </c>
      <c r="T3954" s="10" t="str">
        <f t="shared" si="596"/>
        <v>Sem - 36</v>
      </c>
      <c r="U3954" s="10" t="str">
        <f t="shared" si="597"/>
        <v>Septembre</v>
      </c>
      <c r="V3954" s="36" t="s">
        <v>231</v>
      </c>
      <c r="W3954" s="34"/>
      <c r="X3954" s="91">
        <f t="shared" si="598"/>
        <v>0</v>
      </c>
      <c r="Y3954" s="92" t="str">
        <f>VLOOKUP('CM-CIC'!B3885,Annuaire_roster!B:F,4,0)</f>
        <v>ABDELLAOUI KHADIJA</v>
      </c>
      <c r="Z3954" s="37" t="s">
        <v>80</v>
      </c>
      <c r="AA3954" s="60" t="s">
        <v>80</v>
      </c>
      <c r="AB3954" s="35" t="s">
        <v>63</v>
      </c>
      <c r="AC3954" s="35" t="s">
        <v>63</v>
      </c>
      <c r="AD3954" s="35" t="s">
        <v>63</v>
      </c>
      <c r="AE3954" s="44" t="s">
        <v>63</v>
      </c>
      <c r="AF3954" s="61"/>
      <c r="AG3954" s="45"/>
    </row>
    <row r="3955" spans="1:33" x14ac:dyDescent="0.2">
      <c r="A3955" s="59" t="str">
        <f>+VLOOKUP(B3955,Annuaire_roster!B:G,5,0)</f>
        <v>01567</v>
      </c>
      <c r="B3955" s="78" t="s">
        <v>198</v>
      </c>
      <c r="C3955" s="65"/>
      <c r="D3955" s="65" t="s">
        <v>64</v>
      </c>
      <c r="E3955" s="66"/>
      <c r="F3955" s="66" t="s">
        <v>64</v>
      </c>
      <c r="G3955" s="49"/>
      <c r="H3955" s="48"/>
      <c r="I3955" s="124"/>
      <c r="J3955" s="48"/>
      <c r="K3955" s="58"/>
      <c r="L3955" s="48"/>
      <c r="M3955" s="70"/>
      <c r="N3955" s="34"/>
      <c r="O3955" s="38"/>
      <c r="P3955" s="82" t="s">
        <v>234</v>
      </c>
      <c r="Q3955" s="43">
        <v>44809</v>
      </c>
      <c r="R3955" s="35">
        <v>0</v>
      </c>
      <c r="S3955" s="35">
        <v>0</v>
      </c>
      <c r="T3955" s="10" t="str">
        <f t="shared" si="596"/>
        <v>Sem - 36</v>
      </c>
      <c r="U3955" s="10" t="str">
        <f t="shared" si="597"/>
        <v>Septembre</v>
      </c>
      <c r="V3955" s="36" t="s">
        <v>231</v>
      </c>
      <c r="W3955" s="34"/>
      <c r="X3955" s="91">
        <f t="shared" si="598"/>
        <v>0</v>
      </c>
      <c r="Y3955" s="92" t="str">
        <f>VLOOKUP('CM-CIC'!B3886,Annuaire_roster!B:F,4,0)</f>
        <v>ABDELLAOUI KHADIJA</v>
      </c>
      <c r="Z3955" s="37" t="s">
        <v>80</v>
      </c>
      <c r="AA3955" s="60" t="s">
        <v>80</v>
      </c>
      <c r="AB3955" s="35" t="s">
        <v>63</v>
      </c>
      <c r="AC3955" s="35" t="s">
        <v>63</v>
      </c>
      <c r="AD3955" s="35" t="s">
        <v>63</v>
      </c>
      <c r="AE3955" s="44" t="s">
        <v>63</v>
      </c>
      <c r="AF3955" s="61"/>
      <c r="AG3955" s="45"/>
    </row>
    <row r="3956" spans="1:33" x14ac:dyDescent="0.2">
      <c r="A3956" s="59" t="str">
        <f>+VLOOKUP(B3956,Annuaire_roster!B:G,5,0)</f>
        <v>01420</v>
      </c>
      <c r="B3956" s="78" t="s">
        <v>151</v>
      </c>
      <c r="C3956" s="65"/>
      <c r="D3956" s="65" t="s">
        <v>64</v>
      </c>
      <c r="E3956" s="66"/>
      <c r="F3956" s="66" t="s">
        <v>64</v>
      </c>
      <c r="G3956" s="49"/>
      <c r="H3956" s="48"/>
      <c r="I3956" s="124"/>
      <c r="J3956" s="48"/>
      <c r="K3956" s="58"/>
      <c r="L3956" s="48"/>
      <c r="M3956" s="70"/>
      <c r="N3956" s="34"/>
      <c r="O3956" s="38"/>
      <c r="P3956" s="82" t="s">
        <v>234</v>
      </c>
      <c r="Q3956" s="43">
        <v>44809</v>
      </c>
      <c r="R3956" s="35">
        <v>0</v>
      </c>
      <c r="S3956" s="35">
        <v>0</v>
      </c>
      <c r="T3956" s="10" t="str">
        <f t="shared" si="596"/>
        <v>Sem - 36</v>
      </c>
      <c r="U3956" s="10" t="str">
        <f t="shared" si="597"/>
        <v>Septembre</v>
      </c>
      <c r="V3956" s="36" t="s">
        <v>231</v>
      </c>
      <c r="W3956" s="34"/>
      <c r="X3956" s="91">
        <f t="shared" si="598"/>
        <v>0</v>
      </c>
      <c r="Y3956" s="92" t="str">
        <f>VLOOKUP('CM-CIC'!B3887,Annuaire_roster!B:F,4,0)</f>
        <v>ABDELLAOUI KHADIJA</v>
      </c>
      <c r="Z3956" s="37" t="s">
        <v>80</v>
      </c>
      <c r="AA3956" s="60" t="s">
        <v>80</v>
      </c>
      <c r="AB3956" s="35" t="s">
        <v>63</v>
      </c>
      <c r="AC3956" s="35" t="s">
        <v>63</v>
      </c>
      <c r="AD3956" s="35" t="s">
        <v>63</v>
      </c>
      <c r="AE3956" s="44" t="s">
        <v>63</v>
      </c>
      <c r="AF3956" s="61"/>
      <c r="AG3956" s="45"/>
    </row>
    <row r="3957" spans="1:33" x14ac:dyDescent="0.2">
      <c r="A3957" s="59" t="str">
        <f>+VLOOKUP(B3957,Annuaire_roster!B:G,5,0)</f>
        <v>01621</v>
      </c>
      <c r="B3957" s="78" t="s">
        <v>241</v>
      </c>
      <c r="C3957" s="65"/>
      <c r="D3957" s="65" t="s">
        <v>64</v>
      </c>
      <c r="E3957" s="66"/>
      <c r="F3957" s="66" t="s">
        <v>64</v>
      </c>
      <c r="G3957" s="49"/>
      <c r="H3957" s="48"/>
      <c r="I3957" s="124"/>
      <c r="J3957" s="48"/>
      <c r="K3957" s="58"/>
      <c r="L3957" s="48"/>
      <c r="M3957" s="70"/>
      <c r="N3957" s="34"/>
      <c r="O3957" s="38"/>
      <c r="P3957" s="82" t="s">
        <v>234</v>
      </c>
      <c r="Q3957" s="43">
        <v>44809</v>
      </c>
      <c r="R3957" s="35">
        <v>0</v>
      </c>
      <c r="S3957" s="35">
        <v>0</v>
      </c>
      <c r="T3957" s="10" t="str">
        <f t="shared" si="596"/>
        <v>Sem - 36</v>
      </c>
      <c r="U3957" s="10" t="str">
        <f t="shared" si="597"/>
        <v>Septembre</v>
      </c>
      <c r="V3957" s="36" t="s">
        <v>231</v>
      </c>
      <c r="W3957" s="34"/>
      <c r="X3957" s="91">
        <f t="shared" si="598"/>
        <v>0</v>
      </c>
      <c r="Y3957" s="92" t="str">
        <f>VLOOKUP('CM-CIC'!B3888,Annuaire_roster!B:F,4,0)</f>
        <v>ABDELLAOUI KHADIJA</v>
      </c>
      <c r="Z3957" s="37" t="s">
        <v>80</v>
      </c>
      <c r="AA3957" s="60" t="s">
        <v>80</v>
      </c>
      <c r="AB3957" s="35" t="s">
        <v>63</v>
      </c>
      <c r="AC3957" s="35" t="s">
        <v>63</v>
      </c>
      <c r="AD3957" s="35" t="s">
        <v>63</v>
      </c>
      <c r="AE3957" s="44" t="s">
        <v>63</v>
      </c>
      <c r="AF3957" s="61"/>
      <c r="AG3957" s="45"/>
    </row>
    <row r="3958" spans="1:33" x14ac:dyDescent="0.2">
      <c r="A3958" s="59" t="str">
        <f>+VLOOKUP(B3958,Annuaire_roster!B:G,5,0)</f>
        <v>01622</v>
      </c>
      <c r="B3958" s="78" t="s">
        <v>242</v>
      </c>
      <c r="C3958" s="65"/>
      <c r="D3958" s="65" t="s">
        <v>64</v>
      </c>
      <c r="E3958" s="66"/>
      <c r="F3958" s="66" t="s">
        <v>64</v>
      </c>
      <c r="G3958" s="49"/>
      <c r="H3958" s="48"/>
      <c r="I3958" s="124"/>
      <c r="J3958" s="48"/>
      <c r="K3958" s="58"/>
      <c r="L3958" s="48"/>
      <c r="M3958" s="70"/>
      <c r="N3958" s="34"/>
      <c r="O3958" s="38"/>
      <c r="P3958" s="82" t="s">
        <v>234</v>
      </c>
      <c r="Q3958" s="43">
        <v>44809</v>
      </c>
      <c r="R3958" s="35">
        <v>0</v>
      </c>
      <c r="S3958" s="35">
        <v>0</v>
      </c>
      <c r="T3958" s="10" t="str">
        <f t="shared" si="596"/>
        <v>Sem - 36</v>
      </c>
      <c r="U3958" s="10" t="str">
        <f t="shared" si="597"/>
        <v>Septembre</v>
      </c>
      <c r="V3958" s="36" t="s">
        <v>231</v>
      </c>
      <c r="W3958" s="34"/>
      <c r="X3958" s="91">
        <f t="shared" si="598"/>
        <v>0</v>
      </c>
      <c r="Y3958" s="92" t="str">
        <f>VLOOKUP('CM-CIC'!B3889,Annuaire_roster!B:F,4,0)</f>
        <v>ABDELLAOUI KHADIJA</v>
      </c>
      <c r="Z3958" s="37" t="s">
        <v>80</v>
      </c>
      <c r="AA3958" s="60" t="s">
        <v>80</v>
      </c>
      <c r="AB3958" s="35" t="s">
        <v>63</v>
      </c>
      <c r="AC3958" s="35" t="s">
        <v>63</v>
      </c>
      <c r="AD3958" s="35" t="s">
        <v>63</v>
      </c>
      <c r="AE3958" s="44" t="s">
        <v>63</v>
      </c>
      <c r="AF3958" s="61"/>
      <c r="AG3958" s="45"/>
    </row>
    <row r="3959" spans="1:33" x14ac:dyDescent="0.2">
      <c r="A3959" s="59" t="str">
        <f>+VLOOKUP(B3959,Annuaire_roster!B:G,5,0)</f>
        <v>01606</v>
      </c>
      <c r="B3959" s="78" t="s">
        <v>243</v>
      </c>
      <c r="C3959" s="65"/>
      <c r="D3959" s="65" t="s">
        <v>64</v>
      </c>
      <c r="E3959" s="66"/>
      <c r="F3959" s="66" t="s">
        <v>64</v>
      </c>
      <c r="G3959" s="49"/>
      <c r="H3959" s="48"/>
      <c r="I3959" s="124"/>
      <c r="J3959" s="48"/>
      <c r="K3959" s="58"/>
      <c r="L3959" s="48"/>
      <c r="M3959" s="70"/>
      <c r="N3959" s="34"/>
      <c r="O3959" s="38"/>
      <c r="P3959" s="82" t="s">
        <v>234</v>
      </c>
      <c r="Q3959" s="43">
        <v>44809</v>
      </c>
      <c r="R3959" s="35">
        <v>0</v>
      </c>
      <c r="S3959" s="35">
        <v>0</v>
      </c>
      <c r="T3959" s="10" t="str">
        <f t="shared" si="596"/>
        <v>Sem - 36</v>
      </c>
      <c r="U3959" s="10" t="str">
        <f t="shared" si="597"/>
        <v>Septembre</v>
      </c>
      <c r="V3959" s="36" t="s">
        <v>231</v>
      </c>
      <c r="W3959" s="34"/>
      <c r="X3959" s="91">
        <f t="shared" si="598"/>
        <v>0</v>
      </c>
      <c r="Y3959" s="92" t="str">
        <f>VLOOKUP('CM-CIC'!B3890,Annuaire_roster!B:F,4,0)</f>
        <v>ABDELLAOUI KHADIJA</v>
      </c>
      <c r="Z3959" s="37" t="s">
        <v>80</v>
      </c>
      <c r="AA3959" s="60" t="s">
        <v>80</v>
      </c>
      <c r="AB3959" s="35" t="s">
        <v>63</v>
      </c>
      <c r="AC3959" s="35" t="s">
        <v>63</v>
      </c>
      <c r="AD3959" s="35" t="s">
        <v>63</v>
      </c>
      <c r="AE3959" s="44" t="s">
        <v>63</v>
      </c>
      <c r="AF3959" s="61"/>
      <c r="AG3959" s="45"/>
    </row>
    <row r="3960" spans="1:33" x14ac:dyDescent="0.2">
      <c r="A3960" s="59" t="str">
        <f>+VLOOKUP(B3960,Annuaire_roster!B:G,5,0)</f>
        <v>01607</v>
      </c>
      <c r="B3960" s="78" t="s">
        <v>244</v>
      </c>
      <c r="C3960" s="65"/>
      <c r="D3960" s="65" t="s">
        <v>64</v>
      </c>
      <c r="E3960" s="66"/>
      <c r="F3960" s="66" t="s">
        <v>64</v>
      </c>
      <c r="G3960" s="49"/>
      <c r="H3960" s="48"/>
      <c r="I3960" s="124"/>
      <c r="J3960" s="48"/>
      <c r="K3960" s="58"/>
      <c r="L3960" s="48"/>
      <c r="M3960" s="70"/>
      <c r="N3960" s="34"/>
      <c r="O3960" s="38"/>
      <c r="P3960" s="82" t="s">
        <v>234</v>
      </c>
      <c r="Q3960" s="43">
        <v>44809</v>
      </c>
      <c r="R3960" s="35">
        <v>0</v>
      </c>
      <c r="S3960" s="35">
        <v>0</v>
      </c>
      <c r="T3960" s="10" t="str">
        <f t="shared" si="596"/>
        <v>Sem - 36</v>
      </c>
      <c r="U3960" s="10" t="str">
        <f t="shared" si="597"/>
        <v>Septembre</v>
      </c>
      <c r="V3960" s="36" t="s">
        <v>231</v>
      </c>
      <c r="W3960" s="34"/>
      <c r="X3960" s="91">
        <f t="shared" si="598"/>
        <v>0</v>
      </c>
      <c r="Y3960" s="92" t="str">
        <f>VLOOKUP('CM-CIC'!B3891,Annuaire_roster!B:F,4,0)</f>
        <v>ABDELLAOUI KHADIJA</v>
      </c>
      <c r="Z3960" s="37" t="s">
        <v>80</v>
      </c>
      <c r="AA3960" s="60" t="s">
        <v>80</v>
      </c>
      <c r="AB3960" s="35" t="s">
        <v>63</v>
      </c>
      <c r="AC3960" s="35" t="s">
        <v>63</v>
      </c>
      <c r="AD3960" s="35" t="s">
        <v>63</v>
      </c>
      <c r="AE3960" s="44" t="s">
        <v>63</v>
      </c>
      <c r="AF3960" s="61"/>
      <c r="AG3960" s="45"/>
    </row>
    <row r="3961" spans="1:33" x14ac:dyDescent="0.2">
      <c r="A3961" s="59" t="str">
        <f>+VLOOKUP(B3961,Annuaire_roster!B:G,5,0)</f>
        <v>01648</v>
      </c>
      <c r="B3961" s="78" t="s">
        <v>245</v>
      </c>
      <c r="C3961" s="65"/>
      <c r="D3961" s="65" t="s">
        <v>64</v>
      </c>
      <c r="E3961" s="66"/>
      <c r="F3961" s="66" t="s">
        <v>64</v>
      </c>
      <c r="G3961" s="49"/>
      <c r="H3961" s="48"/>
      <c r="I3961" s="124"/>
      <c r="J3961" s="48"/>
      <c r="K3961" s="58"/>
      <c r="L3961" s="48"/>
      <c r="M3961" s="70"/>
      <c r="N3961" s="34"/>
      <c r="O3961" s="38"/>
      <c r="P3961" s="82" t="s">
        <v>234</v>
      </c>
      <c r="Q3961" s="43">
        <v>44809</v>
      </c>
      <c r="R3961" s="35">
        <v>0</v>
      </c>
      <c r="S3961" s="35">
        <v>0</v>
      </c>
      <c r="T3961" s="10" t="str">
        <f t="shared" si="596"/>
        <v>Sem - 36</v>
      </c>
      <c r="U3961" s="10" t="str">
        <f t="shared" si="597"/>
        <v>Septembre</v>
      </c>
      <c r="V3961" s="36" t="s">
        <v>231</v>
      </c>
      <c r="W3961" s="34"/>
      <c r="X3961" s="91">
        <f t="shared" si="598"/>
        <v>0</v>
      </c>
      <c r="Y3961" s="92" t="str">
        <f>VLOOKUP('CM-CIC'!B3892,Annuaire_roster!B:F,4,0)</f>
        <v>ABDELLAOUI KHADIJA</v>
      </c>
      <c r="Z3961" s="37" t="s">
        <v>80</v>
      </c>
      <c r="AA3961" s="60" t="s">
        <v>80</v>
      </c>
      <c r="AB3961" s="35" t="s">
        <v>63</v>
      </c>
      <c r="AC3961" s="35" t="s">
        <v>63</v>
      </c>
      <c r="AD3961" s="35" t="s">
        <v>63</v>
      </c>
      <c r="AE3961" s="44" t="s">
        <v>63</v>
      </c>
      <c r="AF3961" s="61"/>
      <c r="AG3961" s="45"/>
    </row>
    <row r="3962" spans="1:33" x14ac:dyDescent="0.2">
      <c r="A3962" s="59" t="str">
        <f>+VLOOKUP(B3962,Annuaire_roster!B:G,5,0)</f>
        <v>01608</v>
      </c>
      <c r="B3962" s="78" t="s">
        <v>246</v>
      </c>
      <c r="C3962" s="65"/>
      <c r="D3962" s="65" t="s">
        <v>64</v>
      </c>
      <c r="E3962" s="66"/>
      <c r="F3962" s="66" t="s">
        <v>64</v>
      </c>
      <c r="G3962" s="49"/>
      <c r="H3962" s="48"/>
      <c r="I3962" s="124"/>
      <c r="J3962" s="48"/>
      <c r="K3962" s="58"/>
      <c r="L3962" s="48"/>
      <c r="M3962" s="70"/>
      <c r="N3962" s="34"/>
      <c r="O3962" s="38"/>
      <c r="P3962" s="82" t="s">
        <v>234</v>
      </c>
      <c r="Q3962" s="43">
        <v>44809</v>
      </c>
      <c r="R3962" s="35">
        <v>0</v>
      </c>
      <c r="S3962" s="35">
        <v>0</v>
      </c>
      <c r="T3962" s="10" t="str">
        <f t="shared" si="596"/>
        <v>Sem - 36</v>
      </c>
      <c r="U3962" s="10" t="str">
        <f t="shared" si="597"/>
        <v>Septembre</v>
      </c>
      <c r="V3962" s="36" t="s">
        <v>231</v>
      </c>
      <c r="W3962" s="34"/>
      <c r="X3962" s="91">
        <f t="shared" si="598"/>
        <v>0</v>
      </c>
      <c r="Y3962" s="92" t="str">
        <f>VLOOKUP('CM-CIC'!B3893,Annuaire_roster!B:F,4,0)</f>
        <v>ABDELLAOUI KHADIJA</v>
      </c>
      <c r="Z3962" s="37" t="s">
        <v>80</v>
      </c>
      <c r="AA3962" s="60" t="s">
        <v>80</v>
      </c>
      <c r="AB3962" s="35" t="s">
        <v>63</v>
      </c>
      <c r="AC3962" s="35" t="s">
        <v>63</v>
      </c>
      <c r="AD3962" s="35" t="s">
        <v>63</v>
      </c>
      <c r="AE3962" s="44" t="s">
        <v>63</v>
      </c>
      <c r="AF3962" s="61"/>
      <c r="AG3962" s="45"/>
    </row>
    <row r="3963" spans="1:33" x14ac:dyDescent="0.2">
      <c r="A3963" s="59" t="str">
        <f>+VLOOKUP(B3963,Annuaire_roster!B:G,5,0)</f>
        <v>01616</v>
      </c>
      <c r="B3963" s="78" t="s">
        <v>247</v>
      </c>
      <c r="C3963" s="65"/>
      <c r="D3963" s="65" t="s">
        <v>64</v>
      </c>
      <c r="E3963" s="66"/>
      <c r="F3963" s="66" t="s">
        <v>64</v>
      </c>
      <c r="G3963" s="49"/>
      <c r="H3963" s="48"/>
      <c r="I3963" s="124"/>
      <c r="J3963" s="48"/>
      <c r="K3963" s="58"/>
      <c r="L3963" s="48"/>
      <c r="M3963" s="70"/>
      <c r="N3963" s="34"/>
      <c r="O3963" s="38"/>
      <c r="P3963" s="82" t="s">
        <v>234</v>
      </c>
      <c r="Q3963" s="43">
        <v>44809</v>
      </c>
      <c r="R3963" s="35">
        <v>0</v>
      </c>
      <c r="S3963" s="35">
        <v>0</v>
      </c>
      <c r="T3963" s="10" t="str">
        <f t="shared" si="596"/>
        <v>Sem - 36</v>
      </c>
      <c r="U3963" s="10" t="str">
        <f t="shared" si="597"/>
        <v>Septembre</v>
      </c>
      <c r="V3963" s="36" t="s">
        <v>231</v>
      </c>
      <c r="W3963" s="34"/>
      <c r="X3963" s="91">
        <f t="shared" si="598"/>
        <v>0</v>
      </c>
      <c r="Y3963" s="92" t="str">
        <f>VLOOKUP('CM-CIC'!B3894,Annuaire_roster!B:F,4,0)</f>
        <v>ABDELLAOUI KHADIJA</v>
      </c>
      <c r="Z3963" s="37" t="s">
        <v>80</v>
      </c>
      <c r="AA3963" s="60" t="s">
        <v>80</v>
      </c>
      <c r="AB3963" s="35" t="s">
        <v>63</v>
      </c>
      <c r="AC3963" s="35" t="s">
        <v>63</v>
      </c>
      <c r="AD3963" s="35" t="s">
        <v>63</v>
      </c>
      <c r="AE3963" s="44" t="s">
        <v>63</v>
      </c>
      <c r="AF3963" s="61"/>
      <c r="AG3963" s="45"/>
    </row>
    <row r="3964" spans="1:33" x14ac:dyDescent="0.2">
      <c r="A3964" s="59" t="str">
        <f>+VLOOKUP(B3964,Annuaire_roster!B:G,5,0)</f>
        <v>01617</v>
      </c>
      <c r="B3964" s="78" t="s">
        <v>248</v>
      </c>
      <c r="C3964" s="65"/>
      <c r="D3964" s="65" t="s">
        <v>64</v>
      </c>
      <c r="E3964" s="66"/>
      <c r="F3964" s="66" t="s">
        <v>64</v>
      </c>
      <c r="G3964" s="49"/>
      <c r="H3964" s="48"/>
      <c r="I3964" s="124"/>
      <c r="J3964" s="48"/>
      <c r="K3964" s="58"/>
      <c r="L3964" s="48"/>
      <c r="M3964" s="70"/>
      <c r="N3964" s="34"/>
      <c r="O3964" s="38"/>
      <c r="P3964" s="82" t="s">
        <v>234</v>
      </c>
      <c r="Q3964" s="43">
        <v>44809</v>
      </c>
      <c r="R3964" s="35">
        <v>0</v>
      </c>
      <c r="S3964" s="35">
        <v>0</v>
      </c>
      <c r="T3964" s="10" t="str">
        <f t="shared" si="596"/>
        <v>Sem - 36</v>
      </c>
      <c r="U3964" s="10" t="str">
        <f t="shared" si="597"/>
        <v>Septembre</v>
      </c>
      <c r="V3964" s="36" t="s">
        <v>231</v>
      </c>
      <c r="W3964" s="34"/>
      <c r="X3964" s="91">
        <f t="shared" si="598"/>
        <v>0</v>
      </c>
      <c r="Y3964" s="92" t="str">
        <f>VLOOKUP('CM-CIC'!B3895,Annuaire_roster!B:F,4,0)</f>
        <v>ABDELLAOUI KHADIJA</v>
      </c>
      <c r="Z3964" s="37" t="s">
        <v>80</v>
      </c>
      <c r="AA3964" s="60" t="s">
        <v>80</v>
      </c>
      <c r="AB3964" s="35" t="s">
        <v>63</v>
      </c>
      <c r="AC3964" s="35" t="s">
        <v>63</v>
      </c>
      <c r="AD3964" s="35" t="s">
        <v>63</v>
      </c>
      <c r="AE3964" s="44" t="s">
        <v>63</v>
      </c>
      <c r="AF3964" s="61"/>
      <c r="AG3964" s="45"/>
    </row>
    <row r="3965" spans="1:33" x14ac:dyDescent="0.2">
      <c r="A3965" s="59" t="str">
        <f>+VLOOKUP(B3965,Annuaire_roster!B:G,5,0)</f>
        <v>01656</v>
      </c>
      <c r="B3965" s="78" t="s">
        <v>249</v>
      </c>
      <c r="C3965" s="65"/>
      <c r="D3965" s="65" t="s">
        <v>64</v>
      </c>
      <c r="E3965" s="66"/>
      <c r="F3965" s="66" t="s">
        <v>64</v>
      </c>
      <c r="G3965" s="49"/>
      <c r="H3965" s="48"/>
      <c r="I3965" s="124"/>
      <c r="J3965" s="48"/>
      <c r="K3965" s="58"/>
      <c r="L3965" s="48"/>
      <c r="M3965" s="70"/>
      <c r="N3965" s="34"/>
      <c r="O3965" s="38"/>
      <c r="P3965" s="82" t="s">
        <v>234</v>
      </c>
      <c r="Q3965" s="43">
        <v>44809</v>
      </c>
      <c r="R3965" s="35">
        <v>0</v>
      </c>
      <c r="S3965" s="35">
        <v>0</v>
      </c>
      <c r="T3965" s="10" t="str">
        <f t="shared" si="596"/>
        <v>Sem - 36</v>
      </c>
      <c r="U3965" s="10" t="str">
        <f t="shared" si="597"/>
        <v>Septembre</v>
      </c>
      <c r="V3965" s="36" t="s">
        <v>231</v>
      </c>
      <c r="W3965" s="34"/>
      <c r="X3965" s="91">
        <f t="shared" si="598"/>
        <v>0</v>
      </c>
      <c r="Y3965" s="92" t="str">
        <f>VLOOKUP('CM-CIC'!B3896,Annuaire_roster!B:F,4,0)</f>
        <v>ABDELLAOUI KHADIJA</v>
      </c>
      <c r="Z3965" s="37" t="s">
        <v>80</v>
      </c>
      <c r="AA3965" s="60" t="s">
        <v>80</v>
      </c>
      <c r="AB3965" s="35" t="s">
        <v>63</v>
      </c>
      <c r="AC3965" s="35" t="s">
        <v>63</v>
      </c>
      <c r="AD3965" s="35" t="s">
        <v>63</v>
      </c>
      <c r="AE3965" s="44" t="s">
        <v>63</v>
      </c>
      <c r="AF3965" s="61"/>
      <c r="AG3965" s="45"/>
    </row>
    <row r="3966" spans="1:33" x14ac:dyDescent="0.2">
      <c r="A3966" s="59" t="str">
        <f>+VLOOKUP(B3966,Annuaire_roster!B:G,5,0)</f>
        <v>01615</v>
      </c>
      <c r="B3966" s="78" t="s">
        <v>250</v>
      </c>
      <c r="C3966" s="65"/>
      <c r="D3966" s="65" t="s">
        <v>64</v>
      </c>
      <c r="E3966" s="66"/>
      <c r="F3966" s="66" t="s">
        <v>64</v>
      </c>
      <c r="G3966" s="49"/>
      <c r="H3966" s="48"/>
      <c r="I3966" s="124"/>
      <c r="J3966" s="48"/>
      <c r="K3966" s="58"/>
      <c r="L3966" s="48"/>
      <c r="M3966" s="70"/>
      <c r="N3966" s="34"/>
      <c r="O3966" s="38"/>
      <c r="P3966" s="82" t="s">
        <v>234</v>
      </c>
      <c r="Q3966" s="43">
        <v>44809</v>
      </c>
      <c r="R3966" s="35">
        <v>0</v>
      </c>
      <c r="S3966" s="35">
        <v>0</v>
      </c>
      <c r="T3966" s="10" t="str">
        <f t="shared" si="596"/>
        <v>Sem - 36</v>
      </c>
      <c r="U3966" s="10" t="str">
        <f t="shared" si="597"/>
        <v>Septembre</v>
      </c>
      <c r="V3966" s="36" t="s">
        <v>231</v>
      </c>
      <c r="W3966" s="34"/>
      <c r="X3966" s="91">
        <f t="shared" si="598"/>
        <v>0</v>
      </c>
      <c r="Y3966" s="92" t="str">
        <f>VLOOKUP('CM-CIC'!B3897,Annuaire_roster!B:F,4,0)</f>
        <v>ABDELLAOUI KHADIJA</v>
      </c>
      <c r="Z3966" s="37" t="s">
        <v>80</v>
      </c>
      <c r="AA3966" s="60" t="s">
        <v>80</v>
      </c>
      <c r="AB3966" s="35" t="s">
        <v>63</v>
      </c>
      <c r="AC3966" s="35" t="s">
        <v>63</v>
      </c>
      <c r="AD3966" s="35" t="s">
        <v>63</v>
      </c>
      <c r="AE3966" s="44" t="s">
        <v>63</v>
      </c>
      <c r="AF3966" s="61"/>
      <c r="AG3966" s="45"/>
    </row>
    <row r="3967" spans="1:33" x14ac:dyDescent="0.2">
      <c r="A3967" s="59" t="str">
        <f>+VLOOKUP(B3967,Annuaire_roster!B:G,5,0)</f>
        <v>01609</v>
      </c>
      <c r="B3967" s="78" t="s">
        <v>251</v>
      </c>
      <c r="C3967" s="65"/>
      <c r="D3967" s="65" t="s">
        <v>64</v>
      </c>
      <c r="E3967" s="66"/>
      <c r="F3967" s="66" t="s">
        <v>64</v>
      </c>
      <c r="G3967" s="49"/>
      <c r="H3967" s="48"/>
      <c r="I3967" s="124"/>
      <c r="J3967" s="48"/>
      <c r="K3967" s="58"/>
      <c r="L3967" s="48"/>
      <c r="M3967" s="70"/>
      <c r="N3967" s="34"/>
      <c r="O3967" s="38"/>
      <c r="P3967" s="82" t="s">
        <v>234</v>
      </c>
      <c r="Q3967" s="43">
        <v>44809</v>
      </c>
      <c r="R3967" s="35">
        <v>0</v>
      </c>
      <c r="S3967" s="35">
        <v>0</v>
      </c>
      <c r="T3967" s="10" t="str">
        <f t="shared" si="596"/>
        <v>Sem - 36</v>
      </c>
      <c r="U3967" s="10" t="str">
        <f t="shared" si="597"/>
        <v>Septembre</v>
      </c>
      <c r="V3967" s="36" t="s">
        <v>231</v>
      </c>
      <c r="W3967" s="34"/>
      <c r="X3967" s="91">
        <f t="shared" si="598"/>
        <v>0</v>
      </c>
      <c r="Y3967" s="92" t="str">
        <f>VLOOKUP('CM-CIC'!B3898,Annuaire_roster!B:F,4,0)</f>
        <v>ABDELLAOUI KHADIJA</v>
      </c>
      <c r="Z3967" s="37" t="s">
        <v>80</v>
      </c>
      <c r="AA3967" s="60" t="s">
        <v>80</v>
      </c>
      <c r="AB3967" s="35" t="s">
        <v>63</v>
      </c>
      <c r="AC3967" s="35" t="s">
        <v>63</v>
      </c>
      <c r="AD3967" s="35" t="s">
        <v>63</v>
      </c>
      <c r="AE3967" s="44" t="s">
        <v>63</v>
      </c>
      <c r="AF3967" s="61"/>
      <c r="AG3967" s="45"/>
    </row>
    <row r="3968" spans="1:33" x14ac:dyDescent="0.2">
      <c r="A3968" s="59" t="str">
        <f>+VLOOKUP(B3968,Annuaire_roster!B:G,5,0)</f>
        <v>01610</v>
      </c>
      <c r="B3968" s="78" t="s">
        <v>1667</v>
      </c>
      <c r="C3968" s="65"/>
      <c r="D3968" s="65" t="s">
        <v>64</v>
      </c>
      <c r="E3968" s="66"/>
      <c r="F3968" s="66" t="s">
        <v>64</v>
      </c>
      <c r="G3968" s="49"/>
      <c r="H3968" s="48"/>
      <c r="I3968" s="124"/>
      <c r="J3968" s="48"/>
      <c r="K3968" s="58"/>
      <c r="L3968" s="48"/>
      <c r="M3968" s="70"/>
      <c r="N3968" s="34"/>
      <c r="O3968" s="38"/>
      <c r="P3968" s="82" t="s">
        <v>234</v>
      </c>
      <c r="Q3968" s="43">
        <v>44809</v>
      </c>
      <c r="R3968" s="35">
        <v>0</v>
      </c>
      <c r="S3968" s="35">
        <v>0</v>
      </c>
      <c r="T3968" s="10" t="str">
        <f t="shared" si="596"/>
        <v>Sem - 36</v>
      </c>
      <c r="U3968" s="10" t="str">
        <f t="shared" si="597"/>
        <v>Septembre</v>
      </c>
      <c r="V3968" s="36" t="s">
        <v>231</v>
      </c>
      <c r="W3968" s="34"/>
      <c r="X3968" s="91">
        <f t="shared" si="598"/>
        <v>0</v>
      </c>
      <c r="Y3968" s="92" t="str">
        <f>VLOOKUP('CM-CIC'!B3899,Annuaire_roster!B:F,4,0)</f>
        <v>ABDELLAOUI KHADIJA</v>
      </c>
      <c r="Z3968" s="37" t="s">
        <v>80</v>
      </c>
      <c r="AA3968" s="60" t="s">
        <v>80</v>
      </c>
      <c r="AB3968" s="35" t="s">
        <v>63</v>
      </c>
      <c r="AC3968" s="35" t="s">
        <v>63</v>
      </c>
      <c r="AD3968" s="35" t="s">
        <v>63</v>
      </c>
      <c r="AE3968" s="44" t="s">
        <v>63</v>
      </c>
      <c r="AF3968" s="61"/>
      <c r="AG3968" s="45"/>
    </row>
    <row r="3969" spans="1:33" x14ac:dyDescent="0.2">
      <c r="A3969" s="59" t="str">
        <f>+VLOOKUP(B3969,Annuaire_roster!B:G,5,0)</f>
        <v>01611</v>
      </c>
      <c r="B3969" s="78" t="s">
        <v>252</v>
      </c>
      <c r="C3969" s="65"/>
      <c r="D3969" s="65" t="s">
        <v>64</v>
      </c>
      <c r="E3969" s="66"/>
      <c r="F3969" s="66" t="s">
        <v>64</v>
      </c>
      <c r="G3969" s="49"/>
      <c r="H3969" s="48"/>
      <c r="I3969" s="124"/>
      <c r="J3969" s="48"/>
      <c r="K3969" s="58"/>
      <c r="L3969" s="48"/>
      <c r="M3969" s="70"/>
      <c r="N3969" s="34"/>
      <c r="O3969" s="38"/>
      <c r="P3969" s="82" t="s">
        <v>234</v>
      </c>
      <c r="Q3969" s="43">
        <v>44809</v>
      </c>
      <c r="R3969" s="35">
        <v>0</v>
      </c>
      <c r="S3969" s="35">
        <v>0</v>
      </c>
      <c r="T3969" s="10" t="str">
        <f t="shared" si="596"/>
        <v>Sem - 36</v>
      </c>
      <c r="U3969" s="10" t="str">
        <f t="shared" si="597"/>
        <v>Septembre</v>
      </c>
      <c r="V3969" s="36" t="s">
        <v>231</v>
      </c>
      <c r="W3969" s="34"/>
      <c r="X3969" s="91">
        <f t="shared" si="598"/>
        <v>0</v>
      </c>
      <c r="Y3969" s="92" t="str">
        <f>VLOOKUP('CM-CIC'!B3900,Annuaire_roster!B:F,4,0)</f>
        <v>ABDELLAOUI KHADIJA</v>
      </c>
      <c r="Z3969" s="37" t="s">
        <v>80</v>
      </c>
      <c r="AA3969" s="60" t="s">
        <v>80</v>
      </c>
      <c r="AB3969" s="35" t="s">
        <v>63</v>
      </c>
      <c r="AC3969" s="35" t="s">
        <v>63</v>
      </c>
      <c r="AD3969" s="35" t="s">
        <v>63</v>
      </c>
      <c r="AE3969" s="44" t="s">
        <v>63</v>
      </c>
      <c r="AF3969" s="61"/>
      <c r="AG3969" s="45"/>
    </row>
    <row r="3970" spans="1:33" x14ac:dyDescent="0.2">
      <c r="A3970" s="59" t="str">
        <f>+VLOOKUP(B3970,Annuaire_roster!B:G,5,0)</f>
        <v>01612</v>
      </c>
      <c r="B3970" s="78" t="s">
        <v>253</v>
      </c>
      <c r="C3970" s="65"/>
      <c r="D3970" s="65" t="s">
        <v>64</v>
      </c>
      <c r="E3970" s="66"/>
      <c r="F3970" s="66" t="s">
        <v>64</v>
      </c>
      <c r="G3970" s="49"/>
      <c r="H3970" s="48"/>
      <c r="I3970" s="124"/>
      <c r="J3970" s="48"/>
      <c r="K3970" s="58"/>
      <c r="L3970" s="48"/>
      <c r="M3970" s="70"/>
      <c r="N3970" s="34"/>
      <c r="O3970" s="38"/>
      <c r="P3970" s="82" t="s">
        <v>234</v>
      </c>
      <c r="Q3970" s="43">
        <v>44809</v>
      </c>
      <c r="R3970" s="35">
        <v>0</v>
      </c>
      <c r="S3970" s="35">
        <v>0</v>
      </c>
      <c r="T3970" s="10" t="str">
        <f t="shared" ref="T3970:T4033" si="599">"Sem - "&amp;WEEKNUM(Q3970,21)</f>
        <v>Sem - 36</v>
      </c>
      <c r="U3970" s="10" t="str">
        <f t="shared" ref="U3970:U4033" si="600">PROPER(TEXT(Q3970,"mmmm"))</f>
        <v>Septembre</v>
      </c>
      <c r="V3970" s="36" t="s">
        <v>231</v>
      </c>
      <c r="W3970" s="34"/>
      <c r="X3970" s="91">
        <f t="shared" ref="X3970:X4033" si="601">IFERROR(IF(M3970="Abs",0,IF((D3970-C3970+E3970-F3970)&lt;0.000694444444444444,0,(D3970-C3970+E3970-F3970))),0)</f>
        <v>0</v>
      </c>
      <c r="Y3970" s="92" t="str">
        <f>VLOOKUP('CM-CIC'!B3901,Annuaire_roster!B:F,4,0)</f>
        <v>ABDELLAOUI KHADIJA</v>
      </c>
      <c r="Z3970" s="37" t="s">
        <v>80</v>
      </c>
      <c r="AA3970" s="60" t="s">
        <v>80</v>
      </c>
      <c r="AB3970" s="35" t="s">
        <v>63</v>
      </c>
      <c r="AC3970" s="35" t="s">
        <v>63</v>
      </c>
      <c r="AD3970" s="35" t="s">
        <v>63</v>
      </c>
      <c r="AE3970" s="44" t="s">
        <v>63</v>
      </c>
      <c r="AF3970" s="61"/>
      <c r="AG3970" s="45"/>
    </row>
    <row r="3971" spans="1:33" x14ac:dyDescent="0.2">
      <c r="A3971" s="59" t="str">
        <f>+VLOOKUP(B3971,Annuaire_roster!B:G,5,0)</f>
        <v>01613</v>
      </c>
      <c r="B3971" s="78" t="s">
        <v>254</v>
      </c>
      <c r="C3971" s="65"/>
      <c r="D3971" s="65" t="s">
        <v>64</v>
      </c>
      <c r="E3971" s="66"/>
      <c r="F3971" s="66" t="s">
        <v>64</v>
      </c>
      <c r="G3971" s="49"/>
      <c r="H3971" s="48"/>
      <c r="I3971" s="124"/>
      <c r="J3971" s="48"/>
      <c r="K3971" s="58"/>
      <c r="L3971" s="48"/>
      <c r="M3971" s="70"/>
      <c r="N3971" s="34"/>
      <c r="O3971" s="38"/>
      <c r="P3971" s="82" t="s">
        <v>234</v>
      </c>
      <c r="Q3971" s="43">
        <v>44809</v>
      </c>
      <c r="R3971" s="35">
        <v>0</v>
      </c>
      <c r="S3971" s="35">
        <v>0</v>
      </c>
      <c r="T3971" s="10" t="str">
        <f t="shared" si="599"/>
        <v>Sem - 36</v>
      </c>
      <c r="U3971" s="10" t="str">
        <f t="shared" si="600"/>
        <v>Septembre</v>
      </c>
      <c r="V3971" s="36" t="s">
        <v>231</v>
      </c>
      <c r="W3971" s="34"/>
      <c r="X3971" s="91">
        <f t="shared" si="601"/>
        <v>0</v>
      </c>
      <c r="Y3971" s="92" t="str">
        <f>VLOOKUP('CM-CIC'!B3902,Annuaire_roster!B:F,4,0)</f>
        <v>ABDELLAOUI KHADIJA</v>
      </c>
      <c r="Z3971" s="37" t="s">
        <v>80</v>
      </c>
      <c r="AA3971" s="60" t="s">
        <v>80</v>
      </c>
      <c r="AB3971" s="35" t="s">
        <v>63</v>
      </c>
      <c r="AC3971" s="35" t="s">
        <v>63</v>
      </c>
      <c r="AD3971" s="35" t="s">
        <v>63</v>
      </c>
      <c r="AE3971" s="44" t="s">
        <v>63</v>
      </c>
      <c r="AF3971" s="61"/>
      <c r="AG3971" s="45"/>
    </row>
    <row r="3972" spans="1:33" x14ac:dyDescent="0.2">
      <c r="A3972" s="59" t="str">
        <f>+VLOOKUP(B3972,Annuaire_roster!B:G,5,0)</f>
        <v>01618</v>
      </c>
      <c r="B3972" s="78" t="s">
        <v>255</v>
      </c>
      <c r="C3972" s="65"/>
      <c r="D3972" s="65" t="s">
        <v>64</v>
      </c>
      <c r="E3972" s="66"/>
      <c r="F3972" s="66" t="s">
        <v>64</v>
      </c>
      <c r="G3972" s="49"/>
      <c r="H3972" s="48"/>
      <c r="I3972" s="124"/>
      <c r="J3972" s="48"/>
      <c r="K3972" s="58"/>
      <c r="L3972" s="48"/>
      <c r="M3972" s="70"/>
      <c r="N3972" s="34"/>
      <c r="O3972" s="38"/>
      <c r="P3972" s="82" t="s">
        <v>234</v>
      </c>
      <c r="Q3972" s="43">
        <v>44809</v>
      </c>
      <c r="R3972" s="35">
        <v>0</v>
      </c>
      <c r="S3972" s="35">
        <v>0</v>
      </c>
      <c r="T3972" s="10" t="str">
        <f t="shared" si="599"/>
        <v>Sem - 36</v>
      </c>
      <c r="U3972" s="10" t="str">
        <f t="shared" si="600"/>
        <v>Septembre</v>
      </c>
      <c r="V3972" s="36" t="s">
        <v>231</v>
      </c>
      <c r="W3972" s="34"/>
      <c r="X3972" s="91">
        <f t="shared" si="601"/>
        <v>0</v>
      </c>
      <c r="Y3972" s="92" t="str">
        <f>VLOOKUP('CM-CIC'!B3903,Annuaire_roster!B:F,4,0)</f>
        <v>ABDELLAOUI KHADIJA</v>
      </c>
      <c r="Z3972" s="37" t="s">
        <v>80</v>
      </c>
      <c r="AA3972" s="60" t="s">
        <v>80</v>
      </c>
      <c r="AB3972" s="35" t="s">
        <v>63</v>
      </c>
      <c r="AC3972" s="35" t="s">
        <v>63</v>
      </c>
      <c r="AD3972" s="35" t="s">
        <v>63</v>
      </c>
      <c r="AE3972" s="44" t="s">
        <v>63</v>
      </c>
      <c r="AF3972" s="61"/>
      <c r="AG3972" s="45"/>
    </row>
    <row r="3973" spans="1:33" x14ac:dyDescent="0.2">
      <c r="A3973" s="59" t="str">
        <f>+VLOOKUP(B3973,Annuaire_roster!B:G,5,0)</f>
        <v>01619</v>
      </c>
      <c r="B3973" s="78" t="s">
        <v>256</v>
      </c>
      <c r="C3973" s="65"/>
      <c r="D3973" s="65" t="s">
        <v>64</v>
      </c>
      <c r="E3973" s="66"/>
      <c r="F3973" s="66" t="s">
        <v>64</v>
      </c>
      <c r="G3973" s="49"/>
      <c r="H3973" s="48"/>
      <c r="I3973" s="124"/>
      <c r="J3973" s="48"/>
      <c r="K3973" s="58"/>
      <c r="L3973" s="48"/>
      <c r="M3973" s="70"/>
      <c r="N3973" s="34"/>
      <c r="O3973" s="38"/>
      <c r="P3973" s="82" t="s">
        <v>234</v>
      </c>
      <c r="Q3973" s="43">
        <v>44809</v>
      </c>
      <c r="R3973" s="35">
        <v>0</v>
      </c>
      <c r="S3973" s="35">
        <v>0</v>
      </c>
      <c r="T3973" s="10" t="str">
        <f t="shared" si="599"/>
        <v>Sem - 36</v>
      </c>
      <c r="U3973" s="10" t="str">
        <f t="shared" si="600"/>
        <v>Septembre</v>
      </c>
      <c r="V3973" s="36" t="s">
        <v>231</v>
      </c>
      <c r="W3973" s="34"/>
      <c r="X3973" s="91">
        <f t="shared" si="601"/>
        <v>0</v>
      </c>
      <c r="Y3973" s="92" t="str">
        <f>VLOOKUP('CM-CIC'!B3904,Annuaire_roster!B:F,4,0)</f>
        <v>ABDELLAOUI KHADIJA</v>
      </c>
      <c r="Z3973" s="37" t="s">
        <v>80</v>
      </c>
      <c r="AA3973" s="60" t="s">
        <v>80</v>
      </c>
      <c r="AB3973" s="35" t="s">
        <v>63</v>
      </c>
      <c r="AC3973" s="35" t="s">
        <v>63</v>
      </c>
      <c r="AD3973" s="35" t="s">
        <v>63</v>
      </c>
      <c r="AE3973" s="44" t="s">
        <v>63</v>
      </c>
      <c r="AF3973" s="61"/>
      <c r="AG3973" s="45"/>
    </row>
    <row r="3974" spans="1:33" x14ac:dyDescent="0.2">
      <c r="A3974" s="59" t="str">
        <f>+VLOOKUP(B3974,Annuaire_roster!B:G,5,0)</f>
        <v>01624</v>
      </c>
      <c r="B3974" s="78" t="s">
        <v>257</v>
      </c>
      <c r="C3974" s="65"/>
      <c r="D3974" s="65" t="s">
        <v>64</v>
      </c>
      <c r="E3974" s="66"/>
      <c r="F3974" s="66" t="s">
        <v>64</v>
      </c>
      <c r="G3974" s="49"/>
      <c r="H3974" s="48"/>
      <c r="I3974" s="124"/>
      <c r="J3974" s="48"/>
      <c r="K3974" s="58"/>
      <c r="L3974" s="48"/>
      <c r="M3974" s="70"/>
      <c r="N3974" s="34"/>
      <c r="O3974" s="38"/>
      <c r="P3974" s="82" t="s">
        <v>234</v>
      </c>
      <c r="Q3974" s="43">
        <v>44809</v>
      </c>
      <c r="R3974" s="35">
        <v>0</v>
      </c>
      <c r="S3974" s="35">
        <v>0</v>
      </c>
      <c r="T3974" s="10" t="str">
        <f t="shared" si="599"/>
        <v>Sem - 36</v>
      </c>
      <c r="U3974" s="10" t="str">
        <f t="shared" si="600"/>
        <v>Septembre</v>
      </c>
      <c r="V3974" s="36" t="s">
        <v>231</v>
      </c>
      <c r="W3974" s="34"/>
      <c r="X3974" s="91">
        <f t="shared" si="601"/>
        <v>0</v>
      </c>
      <c r="Y3974" s="92" t="str">
        <f>VLOOKUP('CM-CIC'!B3905,Annuaire_roster!B:F,4,0)</f>
        <v>ABDELLAOUI KHADIJA</v>
      </c>
      <c r="Z3974" s="37" t="s">
        <v>80</v>
      </c>
      <c r="AA3974" s="60" t="s">
        <v>80</v>
      </c>
      <c r="AB3974" s="35" t="s">
        <v>63</v>
      </c>
      <c r="AC3974" s="35" t="s">
        <v>63</v>
      </c>
      <c r="AD3974" s="35" t="s">
        <v>63</v>
      </c>
      <c r="AE3974" s="44" t="s">
        <v>63</v>
      </c>
      <c r="AF3974" s="61"/>
      <c r="AG3974" s="45"/>
    </row>
    <row r="3975" spans="1:33" x14ac:dyDescent="0.2">
      <c r="A3975" s="59" t="str">
        <f>+VLOOKUP(B3975,Annuaire_roster!B:G,5,0)</f>
        <v>01625</v>
      </c>
      <c r="B3975" s="78" t="s">
        <v>258</v>
      </c>
      <c r="C3975" s="65"/>
      <c r="D3975" s="65" t="s">
        <v>64</v>
      </c>
      <c r="E3975" s="66"/>
      <c r="F3975" s="66" t="s">
        <v>64</v>
      </c>
      <c r="G3975" s="49"/>
      <c r="H3975" s="48"/>
      <c r="I3975" s="124"/>
      <c r="J3975" s="48"/>
      <c r="K3975" s="58"/>
      <c r="L3975" s="48"/>
      <c r="M3975" s="70"/>
      <c r="N3975" s="34"/>
      <c r="O3975" s="38"/>
      <c r="P3975" s="82" t="s">
        <v>234</v>
      </c>
      <c r="Q3975" s="43">
        <v>44809</v>
      </c>
      <c r="R3975" s="35">
        <v>0</v>
      </c>
      <c r="S3975" s="35">
        <v>0</v>
      </c>
      <c r="T3975" s="10" t="str">
        <f t="shared" si="599"/>
        <v>Sem - 36</v>
      </c>
      <c r="U3975" s="10" t="str">
        <f t="shared" si="600"/>
        <v>Septembre</v>
      </c>
      <c r="V3975" s="36" t="s">
        <v>231</v>
      </c>
      <c r="W3975" s="34"/>
      <c r="X3975" s="91">
        <f t="shared" si="601"/>
        <v>0</v>
      </c>
      <c r="Y3975" s="92" t="str">
        <f>VLOOKUP('CM-CIC'!B3906,Annuaire_roster!B:F,4,0)</f>
        <v>IHASSANE Ikram</v>
      </c>
      <c r="Z3975" s="37" t="s">
        <v>80</v>
      </c>
      <c r="AA3975" s="60" t="s">
        <v>80</v>
      </c>
      <c r="AB3975" s="35" t="s">
        <v>63</v>
      </c>
      <c r="AC3975" s="35" t="s">
        <v>63</v>
      </c>
      <c r="AD3975" s="35" t="s">
        <v>63</v>
      </c>
      <c r="AE3975" s="44" t="s">
        <v>63</v>
      </c>
      <c r="AF3975" s="61"/>
      <c r="AG3975" s="45"/>
    </row>
    <row r="3976" spans="1:33" x14ac:dyDescent="0.2">
      <c r="A3976" s="59" t="str">
        <f>+VLOOKUP(B3976,Annuaire_roster!B:G,5,0)</f>
        <v>01626</v>
      </c>
      <c r="B3976" s="78" t="s">
        <v>259</v>
      </c>
      <c r="C3976" s="65"/>
      <c r="D3976" s="65" t="s">
        <v>64</v>
      </c>
      <c r="E3976" s="66"/>
      <c r="F3976" s="66" t="s">
        <v>64</v>
      </c>
      <c r="G3976" s="49"/>
      <c r="H3976" s="48"/>
      <c r="I3976" s="124"/>
      <c r="J3976" s="48"/>
      <c r="K3976" s="58"/>
      <c r="L3976" s="48"/>
      <c r="M3976" s="70"/>
      <c r="N3976" s="34"/>
      <c r="O3976" s="38"/>
      <c r="P3976" s="82" t="s">
        <v>234</v>
      </c>
      <c r="Q3976" s="43">
        <v>44809</v>
      </c>
      <c r="R3976" s="35">
        <v>0</v>
      </c>
      <c r="S3976" s="35">
        <v>0</v>
      </c>
      <c r="T3976" s="10" t="str">
        <f t="shared" si="599"/>
        <v>Sem - 36</v>
      </c>
      <c r="U3976" s="10" t="str">
        <f t="shared" si="600"/>
        <v>Septembre</v>
      </c>
      <c r="V3976" s="36" t="s">
        <v>231</v>
      </c>
      <c r="W3976" s="34"/>
      <c r="X3976" s="91">
        <f t="shared" si="601"/>
        <v>0</v>
      </c>
      <c r="Y3976" s="92" t="str">
        <f>VLOOKUP('CM-CIC'!B3907,Annuaire_roster!B:F,4,0)</f>
        <v>IHASSANE Ikram</v>
      </c>
      <c r="Z3976" s="37" t="s">
        <v>80</v>
      </c>
      <c r="AA3976" s="60" t="s">
        <v>80</v>
      </c>
      <c r="AB3976" s="35" t="s">
        <v>63</v>
      </c>
      <c r="AC3976" s="35" t="s">
        <v>63</v>
      </c>
      <c r="AD3976" s="35" t="s">
        <v>63</v>
      </c>
      <c r="AE3976" s="44" t="s">
        <v>63</v>
      </c>
      <c r="AF3976" s="61"/>
      <c r="AG3976" s="45"/>
    </row>
    <row r="3977" spans="1:33" x14ac:dyDescent="0.2">
      <c r="A3977" s="59" t="str">
        <f>+VLOOKUP(B3977,Annuaire_roster!B:G,5,0)</f>
        <v>01627</v>
      </c>
      <c r="B3977" s="78" t="s">
        <v>260</v>
      </c>
      <c r="C3977" s="65"/>
      <c r="D3977" s="65" t="s">
        <v>64</v>
      </c>
      <c r="E3977" s="66"/>
      <c r="F3977" s="66" t="s">
        <v>64</v>
      </c>
      <c r="G3977" s="49"/>
      <c r="H3977" s="48"/>
      <c r="I3977" s="124"/>
      <c r="J3977" s="48"/>
      <c r="K3977" s="58"/>
      <c r="L3977" s="48"/>
      <c r="M3977" s="70"/>
      <c r="N3977" s="34"/>
      <c r="O3977" s="38"/>
      <c r="P3977" s="82" t="s">
        <v>234</v>
      </c>
      <c r="Q3977" s="43">
        <v>44809</v>
      </c>
      <c r="R3977" s="35">
        <v>0</v>
      </c>
      <c r="S3977" s="35">
        <v>0</v>
      </c>
      <c r="T3977" s="10" t="str">
        <f t="shared" si="599"/>
        <v>Sem - 36</v>
      </c>
      <c r="U3977" s="10" t="str">
        <f t="shared" si="600"/>
        <v>Septembre</v>
      </c>
      <c r="V3977" s="36" t="s">
        <v>231</v>
      </c>
      <c r="W3977" s="34"/>
      <c r="X3977" s="91">
        <f t="shared" si="601"/>
        <v>0</v>
      </c>
      <c r="Y3977" s="92" t="str">
        <f>VLOOKUP('CM-CIC'!B3908,Annuaire_roster!B:F,4,0)</f>
        <v>IHASSANE Ikram</v>
      </c>
      <c r="Z3977" s="37" t="s">
        <v>80</v>
      </c>
      <c r="AA3977" s="60" t="s">
        <v>80</v>
      </c>
      <c r="AB3977" s="35" t="s">
        <v>63</v>
      </c>
      <c r="AC3977" s="35" t="s">
        <v>63</v>
      </c>
      <c r="AD3977" s="35" t="s">
        <v>63</v>
      </c>
      <c r="AE3977" s="44" t="s">
        <v>63</v>
      </c>
      <c r="AF3977" s="61"/>
      <c r="AG3977" s="45"/>
    </row>
    <row r="3978" spans="1:33" x14ac:dyDescent="0.2">
      <c r="A3978" s="59" t="str">
        <f>+VLOOKUP(B3978,Annuaire_roster!B:G,5,0)</f>
        <v>01623</v>
      </c>
      <c r="B3978" s="78" t="s">
        <v>261</v>
      </c>
      <c r="C3978" s="65"/>
      <c r="D3978" s="65" t="s">
        <v>64</v>
      </c>
      <c r="E3978" s="66"/>
      <c r="F3978" s="66" t="s">
        <v>64</v>
      </c>
      <c r="G3978" s="49"/>
      <c r="H3978" s="48"/>
      <c r="I3978" s="124"/>
      <c r="J3978" s="48"/>
      <c r="K3978" s="58"/>
      <c r="L3978" s="48"/>
      <c r="M3978" s="70"/>
      <c r="N3978" s="34"/>
      <c r="O3978" s="38"/>
      <c r="P3978" s="82" t="s">
        <v>234</v>
      </c>
      <c r="Q3978" s="43">
        <v>44809</v>
      </c>
      <c r="R3978" s="35">
        <v>0</v>
      </c>
      <c r="S3978" s="35">
        <v>0</v>
      </c>
      <c r="T3978" s="10" t="str">
        <f t="shared" si="599"/>
        <v>Sem - 36</v>
      </c>
      <c r="U3978" s="10" t="str">
        <f t="shared" si="600"/>
        <v>Septembre</v>
      </c>
      <c r="V3978" s="36" t="s">
        <v>231</v>
      </c>
      <c r="W3978" s="34"/>
      <c r="X3978" s="91">
        <f t="shared" si="601"/>
        <v>0</v>
      </c>
      <c r="Y3978" s="92" t="str">
        <f>VLOOKUP('CM-CIC'!B3909,Annuaire_roster!B:F,4,0)</f>
        <v>IHASSANE Ikram</v>
      </c>
      <c r="Z3978" s="37" t="s">
        <v>80</v>
      </c>
      <c r="AA3978" s="60" t="s">
        <v>80</v>
      </c>
      <c r="AB3978" s="35" t="s">
        <v>63</v>
      </c>
      <c r="AC3978" s="35" t="s">
        <v>63</v>
      </c>
      <c r="AD3978" s="35" t="s">
        <v>63</v>
      </c>
      <c r="AE3978" s="44" t="s">
        <v>63</v>
      </c>
      <c r="AF3978" s="61"/>
      <c r="AG3978" s="45"/>
    </row>
    <row r="3979" spans="1:33" x14ac:dyDescent="0.2">
      <c r="A3979" s="59" t="str">
        <f>+VLOOKUP(B3979,Annuaire_roster!B:G,5,0)</f>
        <v>01628</v>
      </c>
      <c r="B3979" s="78" t="s">
        <v>262</v>
      </c>
      <c r="C3979" s="65"/>
      <c r="D3979" s="65" t="s">
        <v>64</v>
      </c>
      <c r="E3979" s="66"/>
      <c r="F3979" s="66" t="s">
        <v>64</v>
      </c>
      <c r="G3979" s="49"/>
      <c r="H3979" s="48"/>
      <c r="I3979" s="124"/>
      <c r="J3979" s="48"/>
      <c r="K3979" s="58"/>
      <c r="L3979" s="48"/>
      <c r="M3979" s="70"/>
      <c r="N3979" s="34"/>
      <c r="O3979" s="38"/>
      <c r="P3979" s="82" t="s">
        <v>234</v>
      </c>
      <c r="Q3979" s="43">
        <v>44809</v>
      </c>
      <c r="R3979" s="35">
        <v>0</v>
      </c>
      <c r="S3979" s="35">
        <v>0</v>
      </c>
      <c r="T3979" s="10" t="str">
        <f t="shared" si="599"/>
        <v>Sem - 36</v>
      </c>
      <c r="U3979" s="10" t="str">
        <f t="shared" si="600"/>
        <v>Septembre</v>
      </c>
      <c r="V3979" s="36" t="s">
        <v>231</v>
      </c>
      <c r="W3979" s="34"/>
      <c r="X3979" s="91">
        <f t="shared" si="601"/>
        <v>0</v>
      </c>
      <c r="Y3979" s="92" t="str">
        <f>VLOOKUP('CM-CIC'!B3910,Annuaire_roster!B:F,4,0)</f>
        <v>IHASSANE Ikram</v>
      </c>
      <c r="Z3979" s="37" t="s">
        <v>80</v>
      </c>
      <c r="AA3979" s="60" t="s">
        <v>80</v>
      </c>
      <c r="AB3979" s="35" t="s">
        <v>63</v>
      </c>
      <c r="AC3979" s="35" t="s">
        <v>63</v>
      </c>
      <c r="AD3979" s="35" t="s">
        <v>63</v>
      </c>
      <c r="AE3979" s="44" t="s">
        <v>63</v>
      </c>
      <c r="AF3979" s="61"/>
      <c r="AG3979" s="45"/>
    </row>
    <row r="3980" spans="1:33" x14ac:dyDescent="0.2">
      <c r="A3980" s="59" t="str">
        <f>+VLOOKUP(B3980,Annuaire_roster!B:G,5,0)</f>
        <v>01629</v>
      </c>
      <c r="B3980" s="78" t="s">
        <v>263</v>
      </c>
      <c r="C3980" s="65"/>
      <c r="D3980" s="65" t="s">
        <v>64</v>
      </c>
      <c r="E3980" s="66"/>
      <c r="F3980" s="66" t="s">
        <v>64</v>
      </c>
      <c r="G3980" s="49"/>
      <c r="H3980" s="48"/>
      <c r="I3980" s="124"/>
      <c r="J3980" s="48"/>
      <c r="K3980" s="58"/>
      <c r="L3980" s="48"/>
      <c r="M3980" s="70"/>
      <c r="N3980" s="34"/>
      <c r="O3980" s="38"/>
      <c r="P3980" s="82" t="s">
        <v>234</v>
      </c>
      <c r="Q3980" s="43">
        <v>44809</v>
      </c>
      <c r="R3980" s="35">
        <v>0</v>
      </c>
      <c r="S3980" s="35">
        <v>0</v>
      </c>
      <c r="T3980" s="10" t="str">
        <f t="shared" si="599"/>
        <v>Sem - 36</v>
      </c>
      <c r="U3980" s="10" t="str">
        <f t="shared" si="600"/>
        <v>Septembre</v>
      </c>
      <c r="V3980" s="36" t="s">
        <v>231</v>
      </c>
      <c r="W3980" s="34"/>
      <c r="X3980" s="91">
        <f t="shared" si="601"/>
        <v>0</v>
      </c>
      <c r="Y3980" s="92" t="str">
        <f>VLOOKUP('CM-CIC'!B3911,Annuaire_roster!B:F,4,0)</f>
        <v>KINANA Widad</v>
      </c>
      <c r="Z3980" s="37" t="s">
        <v>80</v>
      </c>
      <c r="AA3980" s="60" t="s">
        <v>80</v>
      </c>
      <c r="AB3980" s="35" t="s">
        <v>63</v>
      </c>
      <c r="AC3980" s="35" t="s">
        <v>63</v>
      </c>
      <c r="AD3980" s="35" t="s">
        <v>63</v>
      </c>
      <c r="AE3980" s="44" t="s">
        <v>63</v>
      </c>
      <c r="AF3980" s="61"/>
      <c r="AG3980" s="45"/>
    </row>
    <row r="3981" spans="1:33" x14ac:dyDescent="0.2">
      <c r="A3981" s="59" t="str">
        <f>+VLOOKUP(B3981,Annuaire_roster!B:G,5,0)</f>
        <v>01630</v>
      </c>
      <c r="B3981" s="78" t="s">
        <v>264</v>
      </c>
      <c r="C3981" s="65"/>
      <c r="D3981" s="65" t="s">
        <v>64</v>
      </c>
      <c r="E3981" s="66"/>
      <c r="F3981" s="66" t="s">
        <v>64</v>
      </c>
      <c r="G3981" s="49"/>
      <c r="H3981" s="48"/>
      <c r="I3981" s="124"/>
      <c r="J3981" s="48"/>
      <c r="K3981" s="58"/>
      <c r="L3981" s="48"/>
      <c r="M3981" s="70"/>
      <c r="N3981" s="34"/>
      <c r="O3981" s="38"/>
      <c r="P3981" s="82" t="s">
        <v>234</v>
      </c>
      <c r="Q3981" s="43">
        <v>44809</v>
      </c>
      <c r="R3981" s="35">
        <v>0</v>
      </c>
      <c r="S3981" s="35">
        <v>0</v>
      </c>
      <c r="T3981" s="10" t="str">
        <f t="shared" si="599"/>
        <v>Sem - 36</v>
      </c>
      <c r="U3981" s="10" t="str">
        <f t="shared" si="600"/>
        <v>Septembre</v>
      </c>
      <c r="V3981" s="36" t="s">
        <v>231</v>
      </c>
      <c r="W3981" s="34"/>
      <c r="X3981" s="91">
        <f t="shared" si="601"/>
        <v>0</v>
      </c>
      <c r="Y3981" s="92" t="str">
        <f>VLOOKUP('CM-CIC'!B3912,Annuaire_roster!B:F,4,0)</f>
        <v>IHASSANE Ikram</v>
      </c>
      <c r="Z3981" s="37" t="s">
        <v>80</v>
      </c>
      <c r="AA3981" s="60" t="s">
        <v>80</v>
      </c>
      <c r="AB3981" s="35" t="s">
        <v>63</v>
      </c>
      <c r="AC3981" s="35" t="s">
        <v>63</v>
      </c>
      <c r="AD3981" s="35" t="s">
        <v>63</v>
      </c>
      <c r="AE3981" s="44" t="s">
        <v>63</v>
      </c>
      <c r="AF3981" s="61"/>
      <c r="AG3981" s="45"/>
    </row>
    <row r="3982" spans="1:33" x14ac:dyDescent="0.2">
      <c r="A3982" s="59" t="str">
        <f>+VLOOKUP(B3982,Annuaire_roster!B:G,5,0)</f>
        <v>01631</v>
      </c>
      <c r="B3982" s="78" t="s">
        <v>265</v>
      </c>
      <c r="C3982" s="65"/>
      <c r="D3982" s="65" t="s">
        <v>64</v>
      </c>
      <c r="E3982" s="66"/>
      <c r="F3982" s="66" t="s">
        <v>64</v>
      </c>
      <c r="G3982" s="49"/>
      <c r="H3982" s="48"/>
      <c r="I3982" s="124"/>
      <c r="J3982" s="48"/>
      <c r="K3982" s="58"/>
      <c r="L3982" s="48"/>
      <c r="M3982" s="70"/>
      <c r="N3982" s="34"/>
      <c r="O3982" s="38"/>
      <c r="P3982" s="82" t="s">
        <v>234</v>
      </c>
      <c r="Q3982" s="43">
        <v>44809</v>
      </c>
      <c r="R3982" s="35">
        <v>0</v>
      </c>
      <c r="S3982" s="35">
        <v>0</v>
      </c>
      <c r="T3982" s="10" t="str">
        <f t="shared" si="599"/>
        <v>Sem - 36</v>
      </c>
      <c r="U3982" s="10" t="str">
        <f t="shared" si="600"/>
        <v>Septembre</v>
      </c>
      <c r="V3982" s="36" t="s">
        <v>231</v>
      </c>
      <c r="W3982" s="34"/>
      <c r="X3982" s="91">
        <f t="shared" si="601"/>
        <v>0</v>
      </c>
      <c r="Y3982" s="92" t="str">
        <f>VLOOKUP('CM-CIC'!B3913,Annuaire_roster!B:F,4,0)</f>
        <v>KINANA Widad</v>
      </c>
      <c r="Z3982" s="37" t="s">
        <v>80</v>
      </c>
      <c r="AA3982" s="60" t="s">
        <v>80</v>
      </c>
      <c r="AB3982" s="35" t="s">
        <v>63</v>
      </c>
      <c r="AC3982" s="35" t="s">
        <v>63</v>
      </c>
      <c r="AD3982" s="35" t="s">
        <v>63</v>
      </c>
      <c r="AE3982" s="44" t="s">
        <v>63</v>
      </c>
      <c r="AF3982" s="61"/>
      <c r="AG3982" s="45"/>
    </row>
    <row r="3983" spans="1:33" x14ac:dyDescent="0.2">
      <c r="A3983" s="59" t="str">
        <f>+VLOOKUP(B3983,Annuaire_roster!B:G,5,0)</f>
        <v>01632</v>
      </c>
      <c r="B3983" s="78" t="s">
        <v>266</v>
      </c>
      <c r="C3983" s="65"/>
      <c r="D3983" s="65" t="s">
        <v>64</v>
      </c>
      <c r="E3983" s="66"/>
      <c r="F3983" s="66" t="s">
        <v>64</v>
      </c>
      <c r="G3983" s="49"/>
      <c r="H3983" s="48"/>
      <c r="I3983" s="124"/>
      <c r="J3983" s="48"/>
      <c r="K3983" s="58"/>
      <c r="L3983" s="48"/>
      <c r="M3983" s="70"/>
      <c r="N3983" s="34"/>
      <c r="O3983" s="38"/>
      <c r="P3983" s="82" t="s">
        <v>234</v>
      </c>
      <c r="Q3983" s="43">
        <v>44809</v>
      </c>
      <c r="R3983" s="35">
        <v>0</v>
      </c>
      <c r="S3983" s="35">
        <v>0</v>
      </c>
      <c r="T3983" s="10" t="str">
        <f t="shared" si="599"/>
        <v>Sem - 36</v>
      </c>
      <c r="U3983" s="10" t="str">
        <f t="shared" si="600"/>
        <v>Septembre</v>
      </c>
      <c r="V3983" s="36" t="s">
        <v>231</v>
      </c>
      <c r="W3983" s="34"/>
      <c r="X3983" s="91">
        <f t="shared" si="601"/>
        <v>0</v>
      </c>
      <c r="Y3983" s="92" t="str">
        <f>VLOOKUP('CM-CIC'!B3914,Annuaire_roster!B:F,4,0)</f>
        <v>KINANA Widad</v>
      </c>
      <c r="Z3983" s="37" t="s">
        <v>80</v>
      </c>
      <c r="AA3983" s="60" t="s">
        <v>80</v>
      </c>
      <c r="AB3983" s="35" t="s">
        <v>63</v>
      </c>
      <c r="AC3983" s="35" t="s">
        <v>63</v>
      </c>
      <c r="AD3983" s="35" t="s">
        <v>63</v>
      </c>
      <c r="AE3983" s="44" t="s">
        <v>63</v>
      </c>
      <c r="AF3983" s="61"/>
      <c r="AG3983" s="45"/>
    </row>
    <row r="3984" spans="1:33" x14ac:dyDescent="0.2">
      <c r="A3984" s="59" t="str">
        <f>+VLOOKUP(B3984,Annuaire_roster!B:G,5,0)</f>
        <v>01633</v>
      </c>
      <c r="B3984" s="78" t="s">
        <v>267</v>
      </c>
      <c r="C3984" s="65"/>
      <c r="D3984" s="65" t="s">
        <v>64</v>
      </c>
      <c r="E3984" s="66"/>
      <c r="F3984" s="66" t="s">
        <v>64</v>
      </c>
      <c r="G3984" s="49"/>
      <c r="H3984" s="48"/>
      <c r="I3984" s="124"/>
      <c r="J3984" s="48"/>
      <c r="K3984" s="58"/>
      <c r="L3984" s="48"/>
      <c r="M3984" s="70"/>
      <c r="N3984" s="34"/>
      <c r="O3984" s="38"/>
      <c r="P3984" s="82" t="s">
        <v>234</v>
      </c>
      <c r="Q3984" s="43">
        <v>44809</v>
      </c>
      <c r="R3984" s="35">
        <v>0</v>
      </c>
      <c r="S3984" s="35">
        <v>0</v>
      </c>
      <c r="T3984" s="10" t="str">
        <f t="shared" si="599"/>
        <v>Sem - 36</v>
      </c>
      <c r="U3984" s="10" t="str">
        <f t="shared" si="600"/>
        <v>Septembre</v>
      </c>
      <c r="V3984" s="36" t="s">
        <v>231</v>
      </c>
      <c r="W3984" s="34"/>
      <c r="X3984" s="91">
        <f t="shared" si="601"/>
        <v>0</v>
      </c>
      <c r="Y3984" s="92" t="str">
        <f>VLOOKUP('CM-CIC'!B3915,Annuaire_roster!B:F,4,0)</f>
        <v>IHASSANE Ikram</v>
      </c>
      <c r="Z3984" s="37" t="s">
        <v>80</v>
      </c>
      <c r="AA3984" s="60" t="s">
        <v>80</v>
      </c>
      <c r="AB3984" s="35" t="s">
        <v>63</v>
      </c>
      <c r="AC3984" s="35" t="s">
        <v>63</v>
      </c>
      <c r="AD3984" s="35" t="s">
        <v>63</v>
      </c>
      <c r="AE3984" s="44" t="s">
        <v>63</v>
      </c>
      <c r="AF3984" s="61"/>
      <c r="AG3984" s="45"/>
    </row>
    <row r="3985" spans="1:33" x14ac:dyDescent="0.2">
      <c r="A3985" s="59" t="str">
        <f>+VLOOKUP(B3985,Annuaire_roster!B:G,5,0)</f>
        <v>01634</v>
      </c>
      <c r="B3985" s="78" t="s">
        <v>268</v>
      </c>
      <c r="C3985" s="65"/>
      <c r="D3985" s="65" t="s">
        <v>64</v>
      </c>
      <c r="E3985" s="66"/>
      <c r="F3985" s="66" t="s">
        <v>64</v>
      </c>
      <c r="G3985" s="49"/>
      <c r="H3985" s="48"/>
      <c r="I3985" s="124"/>
      <c r="J3985" s="48"/>
      <c r="K3985" s="58"/>
      <c r="L3985" s="48"/>
      <c r="M3985" s="70"/>
      <c r="N3985" s="34"/>
      <c r="O3985" s="38"/>
      <c r="P3985" s="82" t="s">
        <v>234</v>
      </c>
      <c r="Q3985" s="43">
        <v>44809</v>
      </c>
      <c r="R3985" s="35">
        <v>0</v>
      </c>
      <c r="S3985" s="35">
        <v>0</v>
      </c>
      <c r="T3985" s="10" t="str">
        <f t="shared" si="599"/>
        <v>Sem - 36</v>
      </c>
      <c r="U3985" s="10" t="str">
        <f t="shared" si="600"/>
        <v>Septembre</v>
      </c>
      <c r="V3985" s="36" t="s">
        <v>231</v>
      </c>
      <c r="W3985" s="34"/>
      <c r="X3985" s="91">
        <f t="shared" si="601"/>
        <v>0</v>
      </c>
      <c r="Y3985" s="92" t="str">
        <f>VLOOKUP('CM-CIC'!B3916,Annuaire_roster!B:F,4,0)</f>
        <v>IHASSANE Ikram</v>
      </c>
      <c r="Z3985" s="37" t="s">
        <v>80</v>
      </c>
      <c r="AA3985" s="60" t="s">
        <v>80</v>
      </c>
      <c r="AB3985" s="35" t="s">
        <v>63</v>
      </c>
      <c r="AC3985" s="35" t="s">
        <v>63</v>
      </c>
      <c r="AD3985" s="35" t="s">
        <v>63</v>
      </c>
      <c r="AE3985" s="44" t="s">
        <v>63</v>
      </c>
      <c r="AF3985" s="61"/>
      <c r="AG3985" s="45"/>
    </row>
    <row r="3986" spans="1:33" x14ac:dyDescent="0.2">
      <c r="A3986" s="59" t="str">
        <f>+VLOOKUP(B3986,Annuaire_roster!B:G,5,0)</f>
        <v>01635</v>
      </c>
      <c r="B3986" s="78" t="s">
        <v>269</v>
      </c>
      <c r="C3986" s="65"/>
      <c r="D3986" s="65" t="s">
        <v>64</v>
      </c>
      <c r="E3986" s="66"/>
      <c r="F3986" s="66" t="s">
        <v>64</v>
      </c>
      <c r="G3986" s="49"/>
      <c r="H3986" s="48"/>
      <c r="I3986" s="124"/>
      <c r="J3986" s="48"/>
      <c r="K3986" s="58"/>
      <c r="L3986" s="48"/>
      <c r="M3986" s="70"/>
      <c r="N3986" s="34"/>
      <c r="O3986" s="38"/>
      <c r="P3986" s="82" t="s">
        <v>234</v>
      </c>
      <c r="Q3986" s="43">
        <v>44809</v>
      </c>
      <c r="R3986" s="35">
        <v>0</v>
      </c>
      <c r="S3986" s="35">
        <v>0</v>
      </c>
      <c r="T3986" s="10" t="str">
        <f t="shared" si="599"/>
        <v>Sem - 36</v>
      </c>
      <c r="U3986" s="10" t="str">
        <f t="shared" si="600"/>
        <v>Septembre</v>
      </c>
      <c r="V3986" s="36" t="s">
        <v>231</v>
      </c>
      <c r="W3986" s="34"/>
      <c r="X3986" s="91">
        <f t="shared" si="601"/>
        <v>0</v>
      </c>
      <c r="Y3986" s="92" t="str">
        <f>VLOOKUP('CM-CIC'!B3917,Annuaire_roster!B:F,4,0)</f>
        <v>IHASSANE Ikram</v>
      </c>
      <c r="Z3986" s="37" t="s">
        <v>80</v>
      </c>
      <c r="AA3986" s="60" t="s">
        <v>80</v>
      </c>
      <c r="AB3986" s="35" t="s">
        <v>63</v>
      </c>
      <c r="AC3986" s="35" t="s">
        <v>63</v>
      </c>
      <c r="AD3986" s="35" t="s">
        <v>63</v>
      </c>
      <c r="AE3986" s="44" t="s">
        <v>63</v>
      </c>
      <c r="AF3986" s="61"/>
      <c r="AG3986" s="45"/>
    </row>
    <row r="3987" spans="1:33" x14ac:dyDescent="0.2">
      <c r="A3987" s="59" t="str">
        <f>+VLOOKUP(B3987,Annuaire_roster!B:G,5,0)</f>
        <v>01636</v>
      </c>
      <c r="B3987" s="78" t="s">
        <v>270</v>
      </c>
      <c r="C3987" s="65"/>
      <c r="D3987" s="65" t="s">
        <v>64</v>
      </c>
      <c r="E3987" s="66"/>
      <c r="F3987" s="66" t="s">
        <v>64</v>
      </c>
      <c r="G3987" s="49"/>
      <c r="H3987" s="48"/>
      <c r="I3987" s="124"/>
      <c r="J3987" s="48"/>
      <c r="K3987" s="58"/>
      <c r="L3987" s="48"/>
      <c r="M3987" s="70"/>
      <c r="N3987" s="34"/>
      <c r="O3987" s="38"/>
      <c r="P3987" s="82" t="s">
        <v>234</v>
      </c>
      <c r="Q3987" s="43">
        <v>44809</v>
      </c>
      <c r="R3987" s="35">
        <v>0</v>
      </c>
      <c r="S3987" s="35">
        <v>0</v>
      </c>
      <c r="T3987" s="10" t="str">
        <f t="shared" si="599"/>
        <v>Sem - 36</v>
      </c>
      <c r="U3987" s="10" t="str">
        <f t="shared" si="600"/>
        <v>Septembre</v>
      </c>
      <c r="V3987" s="36" t="s">
        <v>231</v>
      </c>
      <c r="W3987" s="34"/>
      <c r="X3987" s="91">
        <f t="shared" si="601"/>
        <v>0</v>
      </c>
      <c r="Y3987" s="92" t="str">
        <f>VLOOKUP('CM-CIC'!B3918,Annuaire_roster!B:F,4,0)</f>
        <v>IHASSANE Ikram</v>
      </c>
      <c r="Z3987" s="37" t="s">
        <v>80</v>
      </c>
      <c r="AA3987" s="60" t="s">
        <v>80</v>
      </c>
      <c r="AB3987" s="35" t="s">
        <v>63</v>
      </c>
      <c r="AC3987" s="35" t="s">
        <v>63</v>
      </c>
      <c r="AD3987" s="35" t="s">
        <v>63</v>
      </c>
      <c r="AE3987" s="44" t="s">
        <v>63</v>
      </c>
      <c r="AF3987" s="61"/>
      <c r="AG3987" s="45"/>
    </row>
    <row r="3988" spans="1:33" x14ac:dyDescent="0.2">
      <c r="A3988" s="59" t="str">
        <f>+VLOOKUP(B3988,Annuaire_roster!B:G,5,0)</f>
        <v>01637</v>
      </c>
      <c r="B3988" s="78" t="s">
        <v>271</v>
      </c>
      <c r="C3988" s="65"/>
      <c r="D3988" s="65" t="s">
        <v>64</v>
      </c>
      <c r="E3988" s="66"/>
      <c r="F3988" s="66" t="s">
        <v>64</v>
      </c>
      <c r="G3988" s="49"/>
      <c r="H3988" s="48"/>
      <c r="I3988" s="124"/>
      <c r="J3988" s="48"/>
      <c r="K3988" s="58"/>
      <c r="L3988" s="48"/>
      <c r="M3988" s="70"/>
      <c r="N3988" s="34"/>
      <c r="O3988" s="38"/>
      <c r="P3988" s="82" t="s">
        <v>234</v>
      </c>
      <c r="Q3988" s="43">
        <v>44809</v>
      </c>
      <c r="R3988" s="35">
        <v>0</v>
      </c>
      <c r="S3988" s="35">
        <v>0</v>
      </c>
      <c r="T3988" s="10" t="str">
        <f t="shared" si="599"/>
        <v>Sem - 36</v>
      </c>
      <c r="U3988" s="10" t="str">
        <f t="shared" si="600"/>
        <v>Septembre</v>
      </c>
      <c r="V3988" s="36" t="s">
        <v>231</v>
      </c>
      <c r="W3988" s="34"/>
      <c r="X3988" s="91">
        <f t="shared" si="601"/>
        <v>0</v>
      </c>
      <c r="Y3988" s="92" t="str">
        <f>VLOOKUP('CM-CIC'!B3919,Annuaire_roster!B:F,4,0)</f>
        <v>IHASSANE Ikram</v>
      </c>
      <c r="Z3988" s="37" t="s">
        <v>80</v>
      </c>
      <c r="AA3988" s="60" t="s">
        <v>80</v>
      </c>
      <c r="AB3988" s="35" t="s">
        <v>63</v>
      </c>
      <c r="AC3988" s="35" t="s">
        <v>63</v>
      </c>
      <c r="AD3988" s="35" t="s">
        <v>63</v>
      </c>
      <c r="AE3988" s="44" t="s">
        <v>63</v>
      </c>
      <c r="AF3988" s="61"/>
      <c r="AG3988" s="45"/>
    </row>
    <row r="3989" spans="1:33" x14ac:dyDescent="0.2">
      <c r="A3989" s="59" t="str">
        <f>+VLOOKUP(B3989,Annuaire_roster!B:G,5,0)</f>
        <v>01638</v>
      </c>
      <c r="B3989" s="78" t="s">
        <v>272</v>
      </c>
      <c r="C3989" s="65"/>
      <c r="D3989" s="65" t="s">
        <v>64</v>
      </c>
      <c r="E3989" s="66"/>
      <c r="F3989" s="66" t="s">
        <v>64</v>
      </c>
      <c r="G3989" s="49"/>
      <c r="H3989" s="48"/>
      <c r="I3989" s="124"/>
      <c r="J3989" s="48"/>
      <c r="K3989" s="58"/>
      <c r="L3989" s="48"/>
      <c r="M3989" s="70"/>
      <c r="N3989" s="34"/>
      <c r="O3989" s="38"/>
      <c r="P3989" s="82" t="s">
        <v>234</v>
      </c>
      <c r="Q3989" s="43">
        <v>44809</v>
      </c>
      <c r="R3989" s="35">
        <v>0</v>
      </c>
      <c r="S3989" s="35">
        <v>0</v>
      </c>
      <c r="T3989" s="10" t="str">
        <f t="shared" si="599"/>
        <v>Sem - 36</v>
      </c>
      <c r="U3989" s="10" t="str">
        <f t="shared" si="600"/>
        <v>Septembre</v>
      </c>
      <c r="V3989" s="36" t="s">
        <v>231</v>
      </c>
      <c r="W3989" s="34"/>
      <c r="X3989" s="91">
        <f t="shared" si="601"/>
        <v>0</v>
      </c>
      <c r="Y3989" s="92" t="str">
        <f>VLOOKUP('CM-CIC'!B3920,Annuaire_roster!B:F,4,0)</f>
        <v>IHASSANE Ikram</v>
      </c>
      <c r="Z3989" s="37" t="s">
        <v>80</v>
      </c>
      <c r="AA3989" s="60" t="s">
        <v>80</v>
      </c>
      <c r="AB3989" s="35" t="s">
        <v>63</v>
      </c>
      <c r="AC3989" s="35" t="s">
        <v>63</v>
      </c>
      <c r="AD3989" s="35" t="s">
        <v>63</v>
      </c>
      <c r="AE3989" s="44" t="s">
        <v>63</v>
      </c>
      <c r="AF3989" s="61"/>
      <c r="AG3989" s="45"/>
    </row>
    <row r="3990" spans="1:33" x14ac:dyDescent="0.2">
      <c r="A3990" s="59" t="str">
        <f>+VLOOKUP(B3990,Annuaire_roster!B:G,5,0)</f>
        <v>01639</v>
      </c>
      <c r="B3990" s="78" t="s">
        <v>273</v>
      </c>
      <c r="C3990" s="65"/>
      <c r="D3990" s="65" t="s">
        <v>64</v>
      </c>
      <c r="E3990" s="66"/>
      <c r="F3990" s="66" t="s">
        <v>64</v>
      </c>
      <c r="G3990" s="49"/>
      <c r="H3990" s="48"/>
      <c r="I3990" s="124"/>
      <c r="J3990" s="48"/>
      <c r="K3990" s="58"/>
      <c r="L3990" s="48"/>
      <c r="M3990" s="70"/>
      <c r="N3990" s="34"/>
      <c r="O3990" s="38"/>
      <c r="P3990" s="82" t="s">
        <v>234</v>
      </c>
      <c r="Q3990" s="43">
        <v>44809</v>
      </c>
      <c r="R3990" s="35">
        <v>0</v>
      </c>
      <c r="S3990" s="35">
        <v>0</v>
      </c>
      <c r="T3990" s="10" t="str">
        <f t="shared" si="599"/>
        <v>Sem - 36</v>
      </c>
      <c r="U3990" s="10" t="str">
        <f t="shared" si="600"/>
        <v>Septembre</v>
      </c>
      <c r="V3990" s="36" t="s">
        <v>231</v>
      </c>
      <c r="W3990" s="34"/>
      <c r="X3990" s="91">
        <f t="shared" si="601"/>
        <v>0</v>
      </c>
      <c r="Y3990" s="92" t="str">
        <f>VLOOKUP('CM-CIC'!B3921,Annuaire_roster!B:F,4,0)</f>
        <v>IHASSANE Ikram</v>
      </c>
      <c r="Z3990" s="37" t="s">
        <v>80</v>
      </c>
      <c r="AA3990" s="60" t="s">
        <v>80</v>
      </c>
      <c r="AB3990" s="35" t="s">
        <v>63</v>
      </c>
      <c r="AC3990" s="35" t="s">
        <v>63</v>
      </c>
      <c r="AD3990" s="35" t="s">
        <v>63</v>
      </c>
      <c r="AE3990" s="44" t="s">
        <v>63</v>
      </c>
      <c r="AF3990" s="61"/>
      <c r="AG3990" s="45"/>
    </row>
    <row r="3991" spans="1:33" x14ac:dyDescent="0.2">
      <c r="A3991" s="59" t="str">
        <f>+VLOOKUP(B3991,Annuaire_roster!B:G,5,0)</f>
        <v>01640</v>
      </c>
      <c r="B3991" s="78" t="s">
        <v>274</v>
      </c>
      <c r="C3991" s="65"/>
      <c r="D3991" s="65" t="s">
        <v>64</v>
      </c>
      <c r="E3991" s="66"/>
      <c r="F3991" s="66" t="s">
        <v>64</v>
      </c>
      <c r="G3991" s="49"/>
      <c r="H3991" s="48"/>
      <c r="I3991" s="124"/>
      <c r="J3991" s="48"/>
      <c r="K3991" s="58"/>
      <c r="L3991" s="48"/>
      <c r="M3991" s="70"/>
      <c r="N3991" s="34"/>
      <c r="O3991" s="38"/>
      <c r="P3991" s="82" t="s">
        <v>234</v>
      </c>
      <c r="Q3991" s="43">
        <v>44809</v>
      </c>
      <c r="R3991" s="35">
        <v>0</v>
      </c>
      <c r="S3991" s="35">
        <v>0</v>
      </c>
      <c r="T3991" s="10" t="str">
        <f t="shared" si="599"/>
        <v>Sem - 36</v>
      </c>
      <c r="U3991" s="10" t="str">
        <f t="shared" si="600"/>
        <v>Septembre</v>
      </c>
      <c r="V3991" s="36" t="s">
        <v>231</v>
      </c>
      <c r="W3991" s="34"/>
      <c r="X3991" s="91">
        <f t="shared" si="601"/>
        <v>0</v>
      </c>
      <c r="Y3991" s="92" t="str">
        <f>VLOOKUP('CM-CIC'!B3922,Annuaire_roster!B:F,4,0)</f>
        <v>IHASSANE Ikram</v>
      </c>
      <c r="Z3991" s="37" t="s">
        <v>80</v>
      </c>
      <c r="AA3991" s="60" t="s">
        <v>80</v>
      </c>
      <c r="AB3991" s="35" t="s">
        <v>63</v>
      </c>
      <c r="AC3991" s="35" t="s">
        <v>63</v>
      </c>
      <c r="AD3991" s="35" t="s">
        <v>63</v>
      </c>
      <c r="AE3991" s="44" t="s">
        <v>63</v>
      </c>
      <c r="AF3991" s="61"/>
      <c r="AG3991" s="45"/>
    </row>
    <row r="3992" spans="1:33" x14ac:dyDescent="0.2">
      <c r="A3992" s="59" t="str">
        <f>+VLOOKUP(B3992,Annuaire_roster!B:G,5,0)</f>
        <v>01567</v>
      </c>
      <c r="B3992" s="78" t="s">
        <v>275</v>
      </c>
      <c r="C3992" s="65"/>
      <c r="D3992" s="65" t="s">
        <v>64</v>
      </c>
      <c r="E3992" s="66"/>
      <c r="F3992" s="66" t="s">
        <v>64</v>
      </c>
      <c r="G3992" s="49"/>
      <c r="H3992" s="48"/>
      <c r="I3992" s="124"/>
      <c r="J3992" s="48"/>
      <c r="K3992" s="58"/>
      <c r="L3992" s="48"/>
      <c r="M3992" s="70"/>
      <c r="N3992" s="34"/>
      <c r="O3992" s="38"/>
      <c r="P3992" s="82" t="s">
        <v>234</v>
      </c>
      <c r="Q3992" s="43">
        <v>44809</v>
      </c>
      <c r="R3992" s="35">
        <v>0</v>
      </c>
      <c r="S3992" s="35">
        <v>0</v>
      </c>
      <c r="T3992" s="10" t="str">
        <f t="shared" si="599"/>
        <v>Sem - 36</v>
      </c>
      <c r="U3992" s="10" t="str">
        <f t="shared" si="600"/>
        <v>Septembre</v>
      </c>
      <c r="V3992" s="36" t="s">
        <v>231</v>
      </c>
      <c r="W3992" s="34"/>
      <c r="X3992" s="91">
        <f t="shared" si="601"/>
        <v>0</v>
      </c>
      <c r="Y3992" s="92" t="str">
        <f>VLOOKUP('CM-CIC'!B3923,Annuaire_roster!B:F,4,0)</f>
        <v>IHASSANE Ikram</v>
      </c>
      <c r="Z3992" s="37" t="s">
        <v>80</v>
      </c>
      <c r="AA3992" s="60" t="s">
        <v>80</v>
      </c>
      <c r="AB3992" s="35" t="s">
        <v>63</v>
      </c>
      <c r="AC3992" s="35" t="s">
        <v>63</v>
      </c>
      <c r="AD3992" s="35" t="s">
        <v>63</v>
      </c>
      <c r="AE3992" s="44" t="s">
        <v>63</v>
      </c>
      <c r="AF3992" s="61"/>
      <c r="AG3992" s="45"/>
    </row>
    <row r="3993" spans="1:33" x14ac:dyDescent="0.2">
      <c r="A3993" s="59" t="str">
        <f>+VLOOKUP(B3993,Annuaire_roster!B:G,5,0)</f>
        <v>01642</v>
      </c>
      <c r="B3993" s="78" t="s">
        <v>276</v>
      </c>
      <c r="C3993" s="65"/>
      <c r="D3993" s="65" t="s">
        <v>64</v>
      </c>
      <c r="E3993" s="66"/>
      <c r="F3993" s="66" t="s">
        <v>64</v>
      </c>
      <c r="G3993" s="49"/>
      <c r="H3993" s="48"/>
      <c r="I3993" s="124"/>
      <c r="J3993" s="48"/>
      <c r="K3993" s="58"/>
      <c r="L3993" s="48"/>
      <c r="M3993" s="70"/>
      <c r="N3993" s="34"/>
      <c r="O3993" s="38"/>
      <c r="P3993" s="82" t="s">
        <v>234</v>
      </c>
      <c r="Q3993" s="43">
        <v>44809</v>
      </c>
      <c r="R3993" s="35">
        <v>0</v>
      </c>
      <c r="S3993" s="35">
        <v>0</v>
      </c>
      <c r="T3993" s="10" t="str">
        <f t="shared" si="599"/>
        <v>Sem - 36</v>
      </c>
      <c r="U3993" s="10" t="str">
        <f t="shared" si="600"/>
        <v>Septembre</v>
      </c>
      <c r="V3993" s="36" t="s">
        <v>231</v>
      </c>
      <c r="W3993" s="34"/>
      <c r="X3993" s="91">
        <f t="shared" si="601"/>
        <v>0</v>
      </c>
      <c r="Y3993" s="92" t="str">
        <f>VLOOKUP('CM-CIC'!B3924,Annuaire_roster!B:F,4,0)</f>
        <v>IHASSANE Ikram</v>
      </c>
      <c r="Z3993" s="37" t="s">
        <v>80</v>
      </c>
      <c r="AA3993" s="60" t="s">
        <v>80</v>
      </c>
      <c r="AB3993" s="35" t="s">
        <v>63</v>
      </c>
      <c r="AC3993" s="35" t="s">
        <v>63</v>
      </c>
      <c r="AD3993" s="35" t="s">
        <v>63</v>
      </c>
      <c r="AE3993" s="44" t="s">
        <v>63</v>
      </c>
      <c r="AF3993" s="61"/>
      <c r="AG3993" s="45"/>
    </row>
    <row r="3994" spans="1:33" x14ac:dyDescent="0.2">
      <c r="A3994" s="59" t="str">
        <f>+VLOOKUP(B3994,Annuaire_roster!B:G,5,0)</f>
        <v>01657</v>
      </c>
      <c r="B3994" s="78" t="s">
        <v>277</v>
      </c>
      <c r="C3994" s="65"/>
      <c r="D3994" s="65" t="s">
        <v>64</v>
      </c>
      <c r="E3994" s="66"/>
      <c r="F3994" s="66" t="s">
        <v>64</v>
      </c>
      <c r="G3994" s="49"/>
      <c r="H3994" s="48"/>
      <c r="I3994" s="124"/>
      <c r="J3994" s="48"/>
      <c r="K3994" s="58"/>
      <c r="L3994" s="48"/>
      <c r="M3994" s="70"/>
      <c r="N3994" s="34"/>
      <c r="O3994" s="38"/>
      <c r="P3994" s="82" t="s">
        <v>234</v>
      </c>
      <c r="Q3994" s="43">
        <v>44809</v>
      </c>
      <c r="R3994" s="35">
        <v>0</v>
      </c>
      <c r="S3994" s="35">
        <v>0</v>
      </c>
      <c r="T3994" s="10" t="str">
        <f t="shared" si="599"/>
        <v>Sem - 36</v>
      </c>
      <c r="U3994" s="10" t="str">
        <f t="shared" si="600"/>
        <v>Septembre</v>
      </c>
      <c r="V3994" s="36" t="s">
        <v>231</v>
      </c>
      <c r="W3994" s="34"/>
      <c r="X3994" s="91">
        <f t="shared" si="601"/>
        <v>0</v>
      </c>
      <c r="Y3994" s="92" t="str">
        <f>VLOOKUP('CM-CIC'!B3925,Annuaire_roster!B:F,4,0)</f>
        <v>IHASSANE Ikram</v>
      </c>
      <c r="Z3994" s="37" t="s">
        <v>80</v>
      </c>
      <c r="AA3994" s="60" t="s">
        <v>80</v>
      </c>
      <c r="AB3994" s="35" t="s">
        <v>63</v>
      </c>
      <c r="AC3994" s="35" t="s">
        <v>63</v>
      </c>
      <c r="AD3994" s="35" t="s">
        <v>63</v>
      </c>
      <c r="AE3994" s="44" t="s">
        <v>63</v>
      </c>
      <c r="AF3994" s="61"/>
      <c r="AG3994" s="45"/>
    </row>
    <row r="3995" spans="1:33" x14ac:dyDescent="0.2">
      <c r="A3995" s="59" t="str">
        <f>+VLOOKUP(B3995,Annuaire_roster!B:G,5,0)</f>
        <v>01658</v>
      </c>
      <c r="B3995" s="78" t="s">
        <v>165</v>
      </c>
      <c r="C3995" s="65"/>
      <c r="D3995" s="65" t="s">
        <v>64</v>
      </c>
      <c r="E3995" s="66"/>
      <c r="F3995" s="66" t="s">
        <v>64</v>
      </c>
      <c r="G3995" s="49"/>
      <c r="H3995" s="48"/>
      <c r="I3995" s="124"/>
      <c r="J3995" s="48"/>
      <c r="K3995" s="58"/>
      <c r="L3995" s="48"/>
      <c r="M3995" s="70"/>
      <c r="N3995" s="34"/>
      <c r="O3995" s="38"/>
      <c r="P3995" s="82" t="s">
        <v>234</v>
      </c>
      <c r="Q3995" s="43">
        <v>44809</v>
      </c>
      <c r="R3995" s="35">
        <v>0</v>
      </c>
      <c r="S3995" s="35">
        <v>0</v>
      </c>
      <c r="T3995" s="10" t="str">
        <f t="shared" si="599"/>
        <v>Sem - 36</v>
      </c>
      <c r="U3995" s="10" t="str">
        <f t="shared" si="600"/>
        <v>Septembre</v>
      </c>
      <c r="V3995" s="36" t="s">
        <v>231</v>
      </c>
      <c r="W3995" s="34"/>
      <c r="X3995" s="91">
        <f t="shared" si="601"/>
        <v>0</v>
      </c>
      <c r="Y3995" s="92" t="str">
        <f>VLOOKUP('CM-CIC'!B3926,Annuaire_roster!B:F,4,0)</f>
        <v>IHASSANE Ikram</v>
      </c>
      <c r="Z3995" s="37" t="s">
        <v>80</v>
      </c>
      <c r="AA3995" s="60" t="s">
        <v>80</v>
      </c>
      <c r="AB3995" s="35" t="s">
        <v>63</v>
      </c>
      <c r="AC3995" s="35" t="s">
        <v>63</v>
      </c>
      <c r="AD3995" s="35" t="s">
        <v>63</v>
      </c>
      <c r="AE3995" s="44" t="s">
        <v>63</v>
      </c>
      <c r="AF3995" s="61"/>
      <c r="AG3995" s="45"/>
    </row>
    <row r="3996" spans="1:33" x14ac:dyDescent="0.2">
      <c r="A3996" s="59" t="str">
        <f>+VLOOKUP(B3996,Annuaire_roster!B:G,5,0)</f>
        <v>01659</v>
      </c>
      <c r="B3996" s="78" t="s">
        <v>167</v>
      </c>
      <c r="C3996" s="65"/>
      <c r="D3996" s="65" t="s">
        <v>64</v>
      </c>
      <c r="E3996" s="66"/>
      <c r="F3996" s="66" t="s">
        <v>64</v>
      </c>
      <c r="G3996" s="49"/>
      <c r="H3996" s="48"/>
      <c r="I3996" s="124"/>
      <c r="J3996" s="48"/>
      <c r="K3996" s="58"/>
      <c r="L3996" s="48"/>
      <c r="M3996" s="70"/>
      <c r="N3996" s="34"/>
      <c r="O3996" s="38"/>
      <c r="P3996" s="82" t="s">
        <v>234</v>
      </c>
      <c r="Q3996" s="43">
        <v>44809</v>
      </c>
      <c r="R3996" s="35">
        <v>0</v>
      </c>
      <c r="S3996" s="35">
        <v>0</v>
      </c>
      <c r="T3996" s="10" t="str">
        <f t="shared" si="599"/>
        <v>Sem - 36</v>
      </c>
      <c r="U3996" s="10" t="str">
        <f t="shared" si="600"/>
        <v>Septembre</v>
      </c>
      <c r="V3996" s="36" t="s">
        <v>231</v>
      </c>
      <c r="W3996" s="34"/>
      <c r="X3996" s="91">
        <f t="shared" si="601"/>
        <v>0</v>
      </c>
      <c r="Y3996" s="92" t="str">
        <f>VLOOKUP('CM-CIC'!B3927,Annuaire_roster!B:F,4,0)</f>
        <v>IHASSANE Ikram</v>
      </c>
      <c r="Z3996" s="37" t="s">
        <v>80</v>
      </c>
      <c r="AA3996" s="60" t="s">
        <v>80</v>
      </c>
      <c r="AB3996" s="35" t="s">
        <v>63</v>
      </c>
      <c r="AC3996" s="35" t="s">
        <v>63</v>
      </c>
      <c r="AD3996" s="35" t="s">
        <v>63</v>
      </c>
      <c r="AE3996" s="44" t="s">
        <v>63</v>
      </c>
      <c r="AF3996" s="61"/>
      <c r="AG3996" s="45"/>
    </row>
    <row r="3997" spans="1:33" x14ac:dyDescent="0.2">
      <c r="A3997" s="59" t="str">
        <f>+VLOOKUP(B3997,Annuaire_roster!B:G,5,0)</f>
        <v>01660</v>
      </c>
      <c r="B3997" s="78" t="s">
        <v>278</v>
      </c>
      <c r="C3997" s="65"/>
      <c r="D3997" s="65" t="s">
        <v>64</v>
      </c>
      <c r="E3997" s="66"/>
      <c r="F3997" s="66" t="s">
        <v>64</v>
      </c>
      <c r="G3997" s="49"/>
      <c r="H3997" s="48"/>
      <c r="I3997" s="124"/>
      <c r="J3997" s="48"/>
      <c r="K3997" s="58"/>
      <c r="L3997" s="48"/>
      <c r="M3997" s="70"/>
      <c r="N3997" s="34"/>
      <c r="O3997" s="38"/>
      <c r="P3997" s="82" t="s">
        <v>234</v>
      </c>
      <c r="Q3997" s="43">
        <v>44809</v>
      </c>
      <c r="R3997" s="35">
        <v>0</v>
      </c>
      <c r="S3997" s="35">
        <v>0</v>
      </c>
      <c r="T3997" s="10" t="str">
        <f t="shared" si="599"/>
        <v>Sem - 36</v>
      </c>
      <c r="U3997" s="10" t="str">
        <f t="shared" si="600"/>
        <v>Septembre</v>
      </c>
      <c r="V3997" s="36" t="s">
        <v>231</v>
      </c>
      <c r="W3997" s="34"/>
      <c r="X3997" s="91">
        <f t="shared" si="601"/>
        <v>0</v>
      </c>
      <c r="Y3997" s="92" t="str">
        <f>VLOOKUP('CM-CIC'!B3928,Annuaire_roster!B:F,4,0)</f>
        <v>IHASSANE Ikram</v>
      </c>
      <c r="Z3997" s="37" t="s">
        <v>80</v>
      </c>
      <c r="AA3997" s="60" t="s">
        <v>80</v>
      </c>
      <c r="AB3997" s="35" t="s">
        <v>63</v>
      </c>
      <c r="AC3997" s="35" t="s">
        <v>63</v>
      </c>
      <c r="AD3997" s="35" t="s">
        <v>63</v>
      </c>
      <c r="AE3997" s="44" t="s">
        <v>63</v>
      </c>
      <c r="AF3997" s="61"/>
      <c r="AG3997" s="45"/>
    </row>
    <row r="3998" spans="1:33" x14ac:dyDescent="0.2">
      <c r="A3998" s="59" t="str">
        <f>+VLOOKUP(B3998,Annuaire_roster!B:G,5,0)</f>
        <v>01655</v>
      </c>
      <c r="B3998" s="78" t="s">
        <v>168</v>
      </c>
      <c r="C3998" s="65"/>
      <c r="D3998" s="65" t="s">
        <v>64</v>
      </c>
      <c r="E3998" s="66"/>
      <c r="F3998" s="66" t="s">
        <v>64</v>
      </c>
      <c r="G3998" s="49"/>
      <c r="H3998" s="48"/>
      <c r="I3998" s="124"/>
      <c r="J3998" s="48"/>
      <c r="K3998" s="58"/>
      <c r="L3998" s="48"/>
      <c r="M3998" s="70"/>
      <c r="N3998" s="34"/>
      <c r="O3998" s="38"/>
      <c r="P3998" s="82" t="s">
        <v>234</v>
      </c>
      <c r="Q3998" s="43">
        <v>44809</v>
      </c>
      <c r="R3998" s="35">
        <v>0</v>
      </c>
      <c r="S3998" s="35">
        <v>0</v>
      </c>
      <c r="T3998" s="10" t="str">
        <f t="shared" si="599"/>
        <v>Sem - 36</v>
      </c>
      <c r="U3998" s="10" t="str">
        <f t="shared" si="600"/>
        <v>Septembre</v>
      </c>
      <c r="V3998" s="36" t="s">
        <v>231</v>
      </c>
      <c r="W3998" s="34"/>
      <c r="X3998" s="91">
        <f t="shared" si="601"/>
        <v>0</v>
      </c>
      <c r="Y3998" s="92" t="str">
        <f>VLOOKUP('CM-CIC'!B3929,Annuaire_roster!B:F,4,0)</f>
        <v>IHASSANE Ikram</v>
      </c>
      <c r="Z3998" s="37" t="s">
        <v>80</v>
      </c>
      <c r="AA3998" s="60" t="s">
        <v>80</v>
      </c>
      <c r="AB3998" s="35" t="s">
        <v>63</v>
      </c>
      <c r="AC3998" s="35" t="s">
        <v>63</v>
      </c>
      <c r="AD3998" s="35" t="s">
        <v>63</v>
      </c>
      <c r="AE3998" s="44" t="s">
        <v>63</v>
      </c>
      <c r="AF3998" s="61"/>
      <c r="AG3998" s="45"/>
    </row>
    <row r="3999" spans="1:33" x14ac:dyDescent="0.2">
      <c r="A3999" s="59" t="str">
        <f>+VLOOKUP(B3999,Annuaire_roster!B:G,5,0)</f>
        <v>01661</v>
      </c>
      <c r="B3999" s="78" t="s">
        <v>169</v>
      </c>
      <c r="C3999" s="65"/>
      <c r="D3999" s="65" t="s">
        <v>64</v>
      </c>
      <c r="E3999" s="66"/>
      <c r="F3999" s="66" t="s">
        <v>64</v>
      </c>
      <c r="G3999" s="49"/>
      <c r="H3999" s="48"/>
      <c r="I3999" s="124"/>
      <c r="J3999" s="48"/>
      <c r="K3999" s="58"/>
      <c r="L3999" s="48"/>
      <c r="M3999" s="70"/>
      <c r="N3999" s="34"/>
      <c r="O3999" s="38"/>
      <c r="P3999" s="82" t="s">
        <v>234</v>
      </c>
      <c r="Q3999" s="43">
        <v>44809</v>
      </c>
      <c r="R3999" s="35">
        <v>0</v>
      </c>
      <c r="S3999" s="35">
        <v>0</v>
      </c>
      <c r="T3999" s="10" t="str">
        <f t="shared" si="599"/>
        <v>Sem - 36</v>
      </c>
      <c r="U3999" s="10" t="str">
        <f t="shared" si="600"/>
        <v>Septembre</v>
      </c>
      <c r="V3999" s="36" t="s">
        <v>231</v>
      </c>
      <c r="W3999" s="34"/>
      <c r="X3999" s="91">
        <f t="shared" si="601"/>
        <v>0</v>
      </c>
      <c r="Y3999" s="92" t="str">
        <f>VLOOKUP('CM-CIC'!B3930,Annuaire_roster!B:F,4,0)</f>
        <v>IHASSANE Ikram</v>
      </c>
      <c r="Z3999" s="37" t="s">
        <v>80</v>
      </c>
      <c r="AA3999" s="60" t="s">
        <v>80</v>
      </c>
      <c r="AB3999" s="35" t="s">
        <v>63</v>
      </c>
      <c r="AC3999" s="35" t="s">
        <v>63</v>
      </c>
      <c r="AD3999" s="35" t="s">
        <v>63</v>
      </c>
      <c r="AE3999" s="44" t="s">
        <v>63</v>
      </c>
      <c r="AF3999" s="61"/>
      <c r="AG3999" s="45"/>
    </row>
    <row r="4000" spans="1:33" x14ac:dyDescent="0.2">
      <c r="A4000" s="59" t="str">
        <f>+VLOOKUP(B4000,Annuaire_roster!B:G,5,0)</f>
        <v>00214</v>
      </c>
      <c r="B4000" s="78" t="s">
        <v>171</v>
      </c>
      <c r="C4000" s="65"/>
      <c r="D4000" s="65" t="s">
        <v>64</v>
      </c>
      <c r="E4000" s="66"/>
      <c r="F4000" s="66" t="s">
        <v>64</v>
      </c>
      <c r="G4000" s="49"/>
      <c r="H4000" s="48"/>
      <c r="I4000" s="124"/>
      <c r="J4000" s="48"/>
      <c r="K4000" s="58"/>
      <c r="L4000" s="48"/>
      <c r="M4000" s="70"/>
      <c r="N4000" s="34"/>
      <c r="O4000" s="38"/>
      <c r="P4000" s="82" t="s">
        <v>234</v>
      </c>
      <c r="Q4000" s="43">
        <v>44809</v>
      </c>
      <c r="R4000" s="35">
        <v>0</v>
      </c>
      <c r="S4000" s="35">
        <v>0</v>
      </c>
      <c r="T4000" s="10" t="str">
        <f t="shared" si="599"/>
        <v>Sem - 36</v>
      </c>
      <c r="U4000" s="10" t="str">
        <f t="shared" si="600"/>
        <v>Septembre</v>
      </c>
      <c r="V4000" s="36" t="s">
        <v>231</v>
      </c>
      <c r="W4000" s="34"/>
      <c r="X4000" s="91">
        <f t="shared" si="601"/>
        <v>0</v>
      </c>
      <c r="Y4000" s="92" t="str">
        <f>VLOOKUP('CM-CIC'!B3931,Annuaire_roster!B:F,4,0)</f>
        <v>IHASSANE Ikram</v>
      </c>
      <c r="Z4000" s="37" t="s">
        <v>80</v>
      </c>
      <c r="AA4000" s="60" t="s">
        <v>80</v>
      </c>
      <c r="AB4000" s="35" t="s">
        <v>63</v>
      </c>
      <c r="AC4000" s="35" t="s">
        <v>63</v>
      </c>
      <c r="AD4000" s="35" t="s">
        <v>63</v>
      </c>
      <c r="AE4000" s="44" t="s">
        <v>63</v>
      </c>
      <c r="AF4000" s="61"/>
      <c r="AG4000" s="45"/>
    </row>
    <row r="4001" spans="1:33" x14ac:dyDescent="0.2">
      <c r="A4001" s="59" t="str">
        <f>+VLOOKUP(B4001,Annuaire_roster!B:G,5,0)</f>
        <v>01663</v>
      </c>
      <c r="B4001" s="78" t="s">
        <v>175</v>
      </c>
      <c r="C4001" s="65"/>
      <c r="D4001" s="65" t="s">
        <v>64</v>
      </c>
      <c r="E4001" s="66"/>
      <c r="F4001" s="66" t="s">
        <v>64</v>
      </c>
      <c r="G4001" s="49"/>
      <c r="H4001" s="48"/>
      <c r="I4001" s="124"/>
      <c r="J4001" s="48"/>
      <c r="K4001" s="58"/>
      <c r="L4001" s="48"/>
      <c r="M4001" s="70"/>
      <c r="N4001" s="34"/>
      <c r="O4001" s="38"/>
      <c r="P4001" s="82" t="s">
        <v>234</v>
      </c>
      <c r="Q4001" s="43">
        <v>44809</v>
      </c>
      <c r="R4001" s="35">
        <v>0</v>
      </c>
      <c r="S4001" s="35">
        <v>0</v>
      </c>
      <c r="T4001" s="10" t="str">
        <f t="shared" si="599"/>
        <v>Sem - 36</v>
      </c>
      <c r="U4001" s="10" t="str">
        <f t="shared" si="600"/>
        <v>Septembre</v>
      </c>
      <c r="V4001" s="36" t="s">
        <v>231</v>
      </c>
      <c r="W4001" s="34"/>
      <c r="X4001" s="91">
        <f t="shared" si="601"/>
        <v>0</v>
      </c>
      <c r="Y4001" s="92" t="str">
        <f>VLOOKUP('CM-CIC'!B3932,Annuaire_roster!B:F,4,0)</f>
        <v>KINANA Widad</v>
      </c>
      <c r="Z4001" s="37" t="s">
        <v>80</v>
      </c>
      <c r="AA4001" s="60" t="s">
        <v>80</v>
      </c>
      <c r="AB4001" s="35" t="s">
        <v>63</v>
      </c>
      <c r="AC4001" s="35" t="s">
        <v>63</v>
      </c>
      <c r="AD4001" s="35" t="s">
        <v>63</v>
      </c>
      <c r="AE4001" s="44" t="s">
        <v>63</v>
      </c>
      <c r="AF4001" s="61"/>
      <c r="AG4001" s="45"/>
    </row>
    <row r="4002" spans="1:33" x14ac:dyDescent="0.2">
      <c r="A4002" s="59" t="str">
        <f>+VLOOKUP(B4002,Annuaire_roster!B:G,5,0)</f>
        <v>01664</v>
      </c>
      <c r="B4002" s="78" t="s">
        <v>176</v>
      </c>
      <c r="C4002" s="65"/>
      <c r="D4002" s="65" t="s">
        <v>64</v>
      </c>
      <c r="E4002" s="66"/>
      <c r="F4002" s="66" t="s">
        <v>64</v>
      </c>
      <c r="G4002" s="49"/>
      <c r="H4002" s="48"/>
      <c r="I4002" s="124"/>
      <c r="J4002" s="48"/>
      <c r="K4002" s="58"/>
      <c r="L4002" s="48"/>
      <c r="M4002" s="70"/>
      <c r="N4002" s="34"/>
      <c r="O4002" s="38"/>
      <c r="P4002" s="82" t="s">
        <v>234</v>
      </c>
      <c r="Q4002" s="43">
        <v>44809</v>
      </c>
      <c r="R4002" s="35">
        <v>0</v>
      </c>
      <c r="S4002" s="35">
        <v>0</v>
      </c>
      <c r="T4002" s="10" t="str">
        <f t="shared" si="599"/>
        <v>Sem - 36</v>
      </c>
      <c r="U4002" s="10" t="str">
        <f t="shared" si="600"/>
        <v>Septembre</v>
      </c>
      <c r="V4002" s="36" t="s">
        <v>231</v>
      </c>
      <c r="W4002" s="34"/>
      <c r="X4002" s="91">
        <f t="shared" si="601"/>
        <v>0</v>
      </c>
      <c r="Y4002" s="92" t="str">
        <f>VLOOKUP('CM-CIC'!B3933,Annuaire_roster!B:F,4,0)</f>
        <v>KINANA Widad</v>
      </c>
      <c r="Z4002" s="37" t="s">
        <v>80</v>
      </c>
      <c r="AA4002" s="60" t="s">
        <v>80</v>
      </c>
      <c r="AB4002" s="35" t="s">
        <v>63</v>
      </c>
      <c r="AC4002" s="35" t="s">
        <v>63</v>
      </c>
      <c r="AD4002" s="35" t="s">
        <v>63</v>
      </c>
      <c r="AE4002" s="44" t="s">
        <v>63</v>
      </c>
      <c r="AF4002" s="61"/>
      <c r="AG4002" s="45"/>
    </row>
    <row r="4003" spans="1:33" x14ac:dyDescent="0.2">
      <c r="A4003" s="59" t="str">
        <f>+VLOOKUP(B4003,Annuaire_roster!B:G,5,0)</f>
        <v>01665</v>
      </c>
      <c r="B4003" s="78" t="s">
        <v>279</v>
      </c>
      <c r="C4003" s="65"/>
      <c r="D4003" s="65" t="s">
        <v>64</v>
      </c>
      <c r="E4003" s="66"/>
      <c r="F4003" s="66" t="s">
        <v>64</v>
      </c>
      <c r="G4003" s="49"/>
      <c r="H4003" s="48"/>
      <c r="I4003" s="124"/>
      <c r="J4003" s="48"/>
      <c r="K4003" s="58"/>
      <c r="L4003" s="48"/>
      <c r="M4003" s="70"/>
      <c r="N4003" s="34"/>
      <c r="O4003" s="38"/>
      <c r="P4003" s="82" t="s">
        <v>234</v>
      </c>
      <c r="Q4003" s="43">
        <v>44809</v>
      </c>
      <c r="R4003" s="35">
        <v>0</v>
      </c>
      <c r="S4003" s="35">
        <v>0</v>
      </c>
      <c r="T4003" s="10" t="str">
        <f t="shared" si="599"/>
        <v>Sem - 36</v>
      </c>
      <c r="U4003" s="10" t="str">
        <f t="shared" si="600"/>
        <v>Septembre</v>
      </c>
      <c r="V4003" s="36" t="s">
        <v>231</v>
      </c>
      <c r="W4003" s="34"/>
      <c r="X4003" s="91">
        <f t="shared" si="601"/>
        <v>0</v>
      </c>
      <c r="Y4003" s="92" t="str">
        <f>VLOOKUP('CM-CIC'!B3934,Annuaire_roster!B:F,4,0)</f>
        <v>KINANA Widad</v>
      </c>
      <c r="Z4003" s="37" t="s">
        <v>80</v>
      </c>
      <c r="AA4003" s="60" t="s">
        <v>80</v>
      </c>
      <c r="AB4003" s="35" t="s">
        <v>63</v>
      </c>
      <c r="AC4003" s="35" t="s">
        <v>63</v>
      </c>
      <c r="AD4003" s="35" t="s">
        <v>63</v>
      </c>
      <c r="AE4003" s="44" t="s">
        <v>63</v>
      </c>
      <c r="AF4003" s="61"/>
      <c r="AG4003" s="45"/>
    </row>
    <row r="4004" spans="1:33" x14ac:dyDescent="0.2">
      <c r="A4004" s="59" t="str">
        <f>+VLOOKUP(B4004,Annuaire_roster!B:G,5,0)</f>
        <v>01605</v>
      </c>
      <c r="B4004" s="78" t="s">
        <v>280</v>
      </c>
      <c r="C4004" s="65"/>
      <c r="D4004" s="65" t="s">
        <v>64</v>
      </c>
      <c r="E4004" s="66"/>
      <c r="F4004" s="66" t="s">
        <v>64</v>
      </c>
      <c r="G4004" s="49"/>
      <c r="H4004" s="48"/>
      <c r="I4004" s="124"/>
      <c r="J4004" s="48"/>
      <c r="K4004" s="58"/>
      <c r="L4004" s="48"/>
      <c r="M4004" s="70"/>
      <c r="N4004" s="34"/>
      <c r="O4004" s="38"/>
      <c r="P4004" s="82" t="s">
        <v>234</v>
      </c>
      <c r="Q4004" s="43">
        <v>44809</v>
      </c>
      <c r="R4004" s="35">
        <v>0</v>
      </c>
      <c r="S4004" s="35">
        <v>0</v>
      </c>
      <c r="T4004" s="10" t="str">
        <f t="shared" si="599"/>
        <v>Sem - 36</v>
      </c>
      <c r="U4004" s="10" t="str">
        <f t="shared" si="600"/>
        <v>Septembre</v>
      </c>
      <c r="V4004" s="36" t="s">
        <v>231</v>
      </c>
      <c r="W4004" s="34"/>
      <c r="X4004" s="91">
        <f t="shared" si="601"/>
        <v>0</v>
      </c>
      <c r="Y4004" s="92" t="str">
        <f>VLOOKUP('CM-CIC'!B3935,Annuaire_roster!B:F,4,0)</f>
        <v>KINANA Widad</v>
      </c>
      <c r="Z4004" s="37" t="s">
        <v>80</v>
      </c>
      <c r="AA4004" s="60" t="s">
        <v>80</v>
      </c>
      <c r="AB4004" s="35" t="s">
        <v>63</v>
      </c>
      <c r="AC4004" s="35" t="s">
        <v>63</v>
      </c>
      <c r="AD4004" s="35" t="s">
        <v>63</v>
      </c>
      <c r="AE4004" s="44" t="s">
        <v>63</v>
      </c>
      <c r="AF4004" s="61"/>
      <c r="AG4004" s="45"/>
    </row>
    <row r="4005" spans="1:33" x14ac:dyDescent="0.2">
      <c r="A4005" s="59" t="str">
        <f>+VLOOKUP(B4005,Annuaire_roster!B:G,5,0)</f>
        <v>01643</v>
      </c>
      <c r="B4005" s="78" t="s">
        <v>281</v>
      </c>
      <c r="C4005" s="65"/>
      <c r="D4005" s="65" t="s">
        <v>64</v>
      </c>
      <c r="E4005" s="66"/>
      <c r="F4005" s="66" t="s">
        <v>64</v>
      </c>
      <c r="G4005" s="49"/>
      <c r="H4005" s="48"/>
      <c r="I4005" s="124"/>
      <c r="J4005" s="48"/>
      <c r="K4005" s="58"/>
      <c r="L4005" s="48"/>
      <c r="M4005" s="70"/>
      <c r="N4005" s="34"/>
      <c r="O4005" s="38"/>
      <c r="P4005" s="82" t="s">
        <v>234</v>
      </c>
      <c r="Q4005" s="43">
        <v>44809</v>
      </c>
      <c r="R4005" s="35">
        <v>0</v>
      </c>
      <c r="S4005" s="35">
        <v>0</v>
      </c>
      <c r="T4005" s="10" t="str">
        <f t="shared" si="599"/>
        <v>Sem - 36</v>
      </c>
      <c r="U4005" s="10" t="str">
        <f t="shared" si="600"/>
        <v>Septembre</v>
      </c>
      <c r="V4005" s="36" t="s">
        <v>231</v>
      </c>
      <c r="W4005" s="34"/>
      <c r="X4005" s="91">
        <f t="shared" si="601"/>
        <v>0</v>
      </c>
      <c r="Y4005" s="92" t="str">
        <f>VLOOKUP('CM-CIC'!B3936,Annuaire_roster!B:F,4,0)</f>
        <v>KINANA Widad</v>
      </c>
      <c r="Z4005" s="37" t="s">
        <v>80</v>
      </c>
      <c r="AA4005" s="60" t="s">
        <v>80</v>
      </c>
      <c r="AB4005" s="35" t="s">
        <v>63</v>
      </c>
      <c r="AC4005" s="35" t="s">
        <v>63</v>
      </c>
      <c r="AD4005" s="35" t="s">
        <v>63</v>
      </c>
      <c r="AE4005" s="44" t="s">
        <v>63</v>
      </c>
      <c r="AF4005" s="61"/>
      <c r="AG4005" s="45"/>
    </row>
    <row r="4006" spans="1:33" x14ac:dyDescent="0.2">
      <c r="A4006" s="59" t="str">
        <f>+VLOOKUP(B4006,Annuaire_roster!B:G,5,0)</f>
        <v>01620</v>
      </c>
      <c r="B4006" s="78" t="s">
        <v>282</v>
      </c>
      <c r="C4006" s="65"/>
      <c r="D4006" s="65" t="s">
        <v>64</v>
      </c>
      <c r="E4006" s="66"/>
      <c r="F4006" s="66" t="s">
        <v>64</v>
      </c>
      <c r="G4006" s="49"/>
      <c r="H4006" s="48"/>
      <c r="I4006" s="124"/>
      <c r="J4006" s="48"/>
      <c r="K4006" s="58"/>
      <c r="L4006" s="48"/>
      <c r="M4006" s="70"/>
      <c r="N4006" s="34"/>
      <c r="O4006" s="38"/>
      <c r="P4006" s="82" t="s">
        <v>234</v>
      </c>
      <c r="Q4006" s="43">
        <v>44809</v>
      </c>
      <c r="R4006" s="35">
        <v>0</v>
      </c>
      <c r="S4006" s="35">
        <v>0</v>
      </c>
      <c r="T4006" s="10" t="str">
        <f t="shared" si="599"/>
        <v>Sem - 36</v>
      </c>
      <c r="U4006" s="10" t="str">
        <f t="shared" si="600"/>
        <v>Septembre</v>
      </c>
      <c r="V4006" s="36" t="s">
        <v>231</v>
      </c>
      <c r="W4006" s="34"/>
      <c r="X4006" s="91">
        <f t="shared" si="601"/>
        <v>0</v>
      </c>
      <c r="Y4006" s="92" t="str">
        <f>VLOOKUP('CM-CIC'!B3937,Annuaire_roster!B:F,4,0)</f>
        <v>KINANA Widad</v>
      </c>
      <c r="Z4006" s="37" t="s">
        <v>80</v>
      </c>
      <c r="AA4006" s="60" t="s">
        <v>80</v>
      </c>
      <c r="AB4006" s="35" t="s">
        <v>63</v>
      </c>
      <c r="AC4006" s="35" t="s">
        <v>63</v>
      </c>
      <c r="AD4006" s="35" t="s">
        <v>63</v>
      </c>
      <c r="AE4006" s="44" t="s">
        <v>63</v>
      </c>
      <c r="AF4006" s="61"/>
      <c r="AG4006" s="45"/>
    </row>
    <row r="4007" spans="1:33" x14ac:dyDescent="0.2">
      <c r="A4007" s="59" t="str">
        <f>+VLOOKUP(B4007,Annuaire_roster!B:G,5,0)</f>
        <v>01644</v>
      </c>
      <c r="B4007" s="78" t="s">
        <v>283</v>
      </c>
      <c r="C4007" s="65"/>
      <c r="D4007" s="65" t="s">
        <v>64</v>
      </c>
      <c r="E4007" s="66"/>
      <c r="F4007" s="66" t="s">
        <v>64</v>
      </c>
      <c r="G4007" s="49"/>
      <c r="H4007" s="48"/>
      <c r="I4007" s="124"/>
      <c r="J4007" s="48"/>
      <c r="K4007" s="58"/>
      <c r="L4007" s="48"/>
      <c r="M4007" s="70"/>
      <c r="N4007" s="34"/>
      <c r="O4007" s="38"/>
      <c r="P4007" s="82" t="s">
        <v>234</v>
      </c>
      <c r="Q4007" s="43">
        <v>44809</v>
      </c>
      <c r="R4007" s="35">
        <v>0</v>
      </c>
      <c r="S4007" s="35">
        <v>0</v>
      </c>
      <c r="T4007" s="10" t="str">
        <f t="shared" si="599"/>
        <v>Sem - 36</v>
      </c>
      <c r="U4007" s="10" t="str">
        <f t="shared" si="600"/>
        <v>Septembre</v>
      </c>
      <c r="V4007" s="36" t="s">
        <v>231</v>
      </c>
      <c r="W4007" s="34"/>
      <c r="X4007" s="91">
        <f t="shared" si="601"/>
        <v>0</v>
      </c>
      <c r="Y4007" s="92" t="str">
        <f>VLOOKUP('CM-CIC'!B3938,Annuaire_roster!B:F,4,0)</f>
        <v>KINANA Widad</v>
      </c>
      <c r="Z4007" s="37" t="s">
        <v>80</v>
      </c>
      <c r="AA4007" s="60" t="s">
        <v>80</v>
      </c>
      <c r="AB4007" s="35" t="s">
        <v>63</v>
      </c>
      <c r="AC4007" s="35" t="s">
        <v>63</v>
      </c>
      <c r="AD4007" s="35" t="s">
        <v>63</v>
      </c>
      <c r="AE4007" s="44" t="s">
        <v>63</v>
      </c>
      <c r="AF4007" s="61"/>
      <c r="AG4007" s="45"/>
    </row>
    <row r="4008" spans="1:33" x14ac:dyDescent="0.2">
      <c r="A4008" s="59" t="str">
        <f>+VLOOKUP(B4008,Annuaire_roster!B:G,5,0)</f>
        <v>01614</v>
      </c>
      <c r="B4008" s="78" t="s">
        <v>284</v>
      </c>
      <c r="C4008" s="65"/>
      <c r="D4008" s="65" t="s">
        <v>64</v>
      </c>
      <c r="E4008" s="66"/>
      <c r="F4008" s="66" t="s">
        <v>64</v>
      </c>
      <c r="G4008" s="49"/>
      <c r="H4008" s="48"/>
      <c r="I4008" s="124"/>
      <c r="J4008" s="48"/>
      <c r="K4008" s="58"/>
      <c r="L4008" s="48"/>
      <c r="M4008" s="70"/>
      <c r="N4008" s="34"/>
      <c r="O4008" s="38"/>
      <c r="P4008" s="82" t="s">
        <v>234</v>
      </c>
      <c r="Q4008" s="43">
        <v>44809</v>
      </c>
      <c r="R4008" s="35">
        <v>0</v>
      </c>
      <c r="S4008" s="35">
        <v>0</v>
      </c>
      <c r="T4008" s="10" t="str">
        <f t="shared" si="599"/>
        <v>Sem - 36</v>
      </c>
      <c r="U4008" s="10" t="str">
        <f t="shared" si="600"/>
        <v>Septembre</v>
      </c>
      <c r="V4008" s="36" t="s">
        <v>231</v>
      </c>
      <c r="W4008" s="34"/>
      <c r="X4008" s="91">
        <f t="shared" si="601"/>
        <v>0</v>
      </c>
      <c r="Y4008" s="92" t="str">
        <f>VLOOKUP('CM-CIC'!B3939,Annuaire_roster!B:F,4,0)</f>
        <v>KINANA Widad</v>
      </c>
      <c r="Z4008" s="37" t="s">
        <v>80</v>
      </c>
      <c r="AA4008" s="60" t="s">
        <v>80</v>
      </c>
      <c r="AB4008" s="35" t="s">
        <v>63</v>
      </c>
      <c r="AC4008" s="35" t="s">
        <v>63</v>
      </c>
      <c r="AD4008" s="35" t="s">
        <v>63</v>
      </c>
      <c r="AE4008" s="44" t="s">
        <v>63</v>
      </c>
      <c r="AF4008" s="61"/>
      <c r="AG4008" s="45"/>
    </row>
    <row r="4009" spans="1:33" x14ac:dyDescent="0.2">
      <c r="A4009" s="59" t="str">
        <f>+VLOOKUP(B4009,Annuaire_roster!B:G,5,0)</f>
        <v>01645</v>
      </c>
      <c r="B4009" s="78" t="s">
        <v>285</v>
      </c>
      <c r="C4009" s="65"/>
      <c r="D4009" s="65" t="s">
        <v>64</v>
      </c>
      <c r="E4009" s="66"/>
      <c r="F4009" s="66" t="s">
        <v>64</v>
      </c>
      <c r="G4009" s="49"/>
      <c r="H4009" s="48"/>
      <c r="I4009" s="124"/>
      <c r="J4009" s="48"/>
      <c r="K4009" s="58"/>
      <c r="L4009" s="48"/>
      <c r="M4009" s="70"/>
      <c r="N4009" s="34"/>
      <c r="O4009" s="38"/>
      <c r="P4009" s="82" t="s">
        <v>234</v>
      </c>
      <c r="Q4009" s="43">
        <v>44809</v>
      </c>
      <c r="R4009" s="35">
        <v>0</v>
      </c>
      <c r="S4009" s="35">
        <v>0</v>
      </c>
      <c r="T4009" s="10" t="str">
        <f t="shared" si="599"/>
        <v>Sem - 36</v>
      </c>
      <c r="U4009" s="10" t="str">
        <f t="shared" si="600"/>
        <v>Septembre</v>
      </c>
      <c r="V4009" s="36" t="s">
        <v>231</v>
      </c>
      <c r="W4009" s="34"/>
      <c r="X4009" s="91">
        <f t="shared" si="601"/>
        <v>0</v>
      </c>
      <c r="Y4009" s="92" t="str">
        <f>VLOOKUP('CM-CIC'!B3940,Annuaire_roster!B:F,4,0)</f>
        <v>IHASSANE Ikram</v>
      </c>
      <c r="Z4009" s="37" t="s">
        <v>80</v>
      </c>
      <c r="AA4009" s="60" t="s">
        <v>80</v>
      </c>
      <c r="AB4009" s="35" t="s">
        <v>63</v>
      </c>
      <c r="AC4009" s="35" t="s">
        <v>63</v>
      </c>
      <c r="AD4009" s="35" t="s">
        <v>63</v>
      </c>
      <c r="AE4009" s="44" t="s">
        <v>63</v>
      </c>
      <c r="AF4009" s="61"/>
      <c r="AG4009" s="45"/>
    </row>
    <row r="4010" spans="1:33" x14ac:dyDescent="0.2">
      <c r="A4010" s="59" t="str">
        <f>+VLOOKUP(B4010,Annuaire_roster!B:G,5,0)</f>
        <v>01654</v>
      </c>
      <c r="B4010" s="78" t="s">
        <v>286</v>
      </c>
      <c r="C4010" s="65"/>
      <c r="D4010" s="65" t="s">
        <v>64</v>
      </c>
      <c r="E4010" s="66"/>
      <c r="F4010" s="66" t="s">
        <v>64</v>
      </c>
      <c r="G4010" s="49"/>
      <c r="H4010" s="48"/>
      <c r="I4010" s="124"/>
      <c r="J4010" s="48"/>
      <c r="K4010" s="58"/>
      <c r="L4010" s="48"/>
      <c r="M4010" s="70"/>
      <c r="N4010" s="34"/>
      <c r="O4010" s="38"/>
      <c r="P4010" s="82" t="s">
        <v>234</v>
      </c>
      <c r="Q4010" s="43">
        <v>44809</v>
      </c>
      <c r="R4010" s="35">
        <v>0</v>
      </c>
      <c r="S4010" s="35">
        <v>0</v>
      </c>
      <c r="T4010" s="10" t="str">
        <f t="shared" si="599"/>
        <v>Sem - 36</v>
      </c>
      <c r="U4010" s="10" t="str">
        <f t="shared" si="600"/>
        <v>Septembre</v>
      </c>
      <c r="V4010" s="36" t="s">
        <v>231</v>
      </c>
      <c r="W4010" s="34"/>
      <c r="X4010" s="91">
        <f t="shared" si="601"/>
        <v>0</v>
      </c>
      <c r="Y4010" s="92" t="str">
        <f>VLOOKUP('CM-CIC'!B3941,Annuaire_roster!B:F,4,0)</f>
        <v>IHASSANE Ikram</v>
      </c>
      <c r="Z4010" s="37" t="s">
        <v>80</v>
      </c>
      <c r="AA4010" s="60" t="s">
        <v>80</v>
      </c>
      <c r="AB4010" s="35" t="s">
        <v>63</v>
      </c>
      <c r="AC4010" s="35" t="s">
        <v>63</v>
      </c>
      <c r="AD4010" s="35" t="s">
        <v>63</v>
      </c>
      <c r="AE4010" s="44" t="s">
        <v>63</v>
      </c>
      <c r="AF4010" s="61"/>
      <c r="AG4010" s="45"/>
    </row>
    <row r="4011" spans="1:33" x14ac:dyDescent="0.2">
      <c r="A4011" s="59" t="str">
        <f>+VLOOKUP(B4011,Annuaire_roster!B:G,5,0)</f>
        <v>01666</v>
      </c>
      <c r="B4011" s="78" t="s">
        <v>287</v>
      </c>
      <c r="C4011" s="65"/>
      <c r="D4011" s="65" t="s">
        <v>64</v>
      </c>
      <c r="E4011" s="66"/>
      <c r="F4011" s="66" t="s">
        <v>64</v>
      </c>
      <c r="G4011" s="49"/>
      <c r="H4011" s="48"/>
      <c r="I4011" s="124"/>
      <c r="J4011" s="48"/>
      <c r="K4011" s="58"/>
      <c r="L4011" s="48"/>
      <c r="M4011" s="70"/>
      <c r="N4011" s="34"/>
      <c r="O4011" s="38"/>
      <c r="P4011" s="82" t="s">
        <v>234</v>
      </c>
      <c r="Q4011" s="43">
        <v>44809</v>
      </c>
      <c r="R4011" s="35">
        <v>0</v>
      </c>
      <c r="S4011" s="35">
        <v>0</v>
      </c>
      <c r="T4011" s="10" t="str">
        <f t="shared" si="599"/>
        <v>Sem - 36</v>
      </c>
      <c r="U4011" s="10" t="str">
        <f t="shared" si="600"/>
        <v>Septembre</v>
      </c>
      <c r="V4011" s="36" t="s">
        <v>231</v>
      </c>
      <c r="W4011" s="34"/>
      <c r="X4011" s="91">
        <f t="shared" si="601"/>
        <v>0</v>
      </c>
      <c r="Y4011" s="92" t="str">
        <f>VLOOKUP('CM-CIC'!B3942,Annuaire_roster!B:F,4,0)</f>
        <v>IHASSANE Ikram</v>
      </c>
      <c r="Z4011" s="37" t="s">
        <v>80</v>
      </c>
      <c r="AA4011" s="60" t="s">
        <v>80</v>
      </c>
      <c r="AB4011" s="35" t="s">
        <v>63</v>
      </c>
      <c r="AC4011" s="35" t="s">
        <v>63</v>
      </c>
      <c r="AD4011" s="35" t="s">
        <v>63</v>
      </c>
      <c r="AE4011" s="44" t="s">
        <v>63</v>
      </c>
      <c r="AF4011" s="61"/>
      <c r="AG4011" s="45"/>
    </row>
    <row r="4012" spans="1:33" x14ac:dyDescent="0.2">
      <c r="A4012" s="59" t="str">
        <f>+VLOOKUP(B4012,Annuaire_roster!B:G,5,0)</f>
        <v>01651</v>
      </c>
      <c r="B4012" s="78" t="s">
        <v>288</v>
      </c>
      <c r="C4012" s="65"/>
      <c r="D4012" s="65" t="s">
        <v>64</v>
      </c>
      <c r="E4012" s="66"/>
      <c r="F4012" s="66" t="s">
        <v>64</v>
      </c>
      <c r="G4012" s="49"/>
      <c r="H4012" s="48"/>
      <c r="I4012" s="124"/>
      <c r="J4012" s="48"/>
      <c r="K4012" s="58"/>
      <c r="L4012" s="48"/>
      <c r="M4012" s="70"/>
      <c r="N4012" s="34"/>
      <c r="O4012" s="38"/>
      <c r="P4012" s="82" t="s">
        <v>234</v>
      </c>
      <c r="Q4012" s="43">
        <v>44809</v>
      </c>
      <c r="R4012" s="35">
        <v>0</v>
      </c>
      <c r="S4012" s="35">
        <v>0</v>
      </c>
      <c r="T4012" s="10" t="str">
        <f t="shared" si="599"/>
        <v>Sem - 36</v>
      </c>
      <c r="U4012" s="10" t="str">
        <f t="shared" si="600"/>
        <v>Septembre</v>
      </c>
      <c r="V4012" s="36" t="s">
        <v>231</v>
      </c>
      <c r="W4012" s="34"/>
      <c r="X4012" s="91">
        <f t="shared" si="601"/>
        <v>0</v>
      </c>
      <c r="Y4012" s="92" t="str">
        <f>VLOOKUP('CM-CIC'!B3943,Annuaire_roster!B:F,4,0)</f>
        <v>KINANA Widad</v>
      </c>
      <c r="Z4012" s="37" t="s">
        <v>80</v>
      </c>
      <c r="AA4012" s="60" t="s">
        <v>80</v>
      </c>
      <c r="AB4012" s="35" t="s">
        <v>63</v>
      </c>
      <c r="AC4012" s="35" t="s">
        <v>63</v>
      </c>
      <c r="AD4012" s="35" t="s">
        <v>63</v>
      </c>
      <c r="AE4012" s="44" t="s">
        <v>63</v>
      </c>
      <c r="AF4012" s="61"/>
      <c r="AG4012" s="45"/>
    </row>
    <row r="4013" spans="1:33" x14ac:dyDescent="0.2">
      <c r="A4013" s="59" t="str">
        <f>+VLOOKUP(B4013,Annuaire_roster!B:G,5,0)</f>
        <v>01652</v>
      </c>
      <c r="B4013" s="78" t="s">
        <v>289</v>
      </c>
      <c r="C4013" s="65"/>
      <c r="D4013" s="65" t="s">
        <v>64</v>
      </c>
      <c r="E4013" s="66"/>
      <c r="F4013" s="66" t="s">
        <v>64</v>
      </c>
      <c r="G4013" s="49"/>
      <c r="H4013" s="48"/>
      <c r="I4013" s="124"/>
      <c r="J4013" s="48"/>
      <c r="K4013" s="58"/>
      <c r="L4013" s="48"/>
      <c r="M4013" s="70"/>
      <c r="N4013" s="34"/>
      <c r="O4013" s="38"/>
      <c r="P4013" s="82" t="s">
        <v>234</v>
      </c>
      <c r="Q4013" s="43">
        <v>44809</v>
      </c>
      <c r="R4013" s="35">
        <v>0</v>
      </c>
      <c r="S4013" s="35">
        <v>0</v>
      </c>
      <c r="T4013" s="10" t="str">
        <f t="shared" si="599"/>
        <v>Sem - 36</v>
      </c>
      <c r="U4013" s="10" t="str">
        <f t="shared" si="600"/>
        <v>Septembre</v>
      </c>
      <c r="V4013" s="36" t="s">
        <v>231</v>
      </c>
      <c r="W4013" s="34"/>
      <c r="X4013" s="91">
        <f t="shared" si="601"/>
        <v>0</v>
      </c>
      <c r="Y4013" s="92" t="str">
        <f>VLOOKUP('CM-CIC'!B3944,Annuaire_roster!B:F,4,0)</f>
        <v>KINANA Widad</v>
      </c>
      <c r="Z4013" s="37" t="s">
        <v>80</v>
      </c>
      <c r="AA4013" s="60" t="s">
        <v>80</v>
      </c>
      <c r="AB4013" s="35" t="s">
        <v>63</v>
      </c>
      <c r="AC4013" s="35" t="s">
        <v>63</v>
      </c>
      <c r="AD4013" s="35" t="s">
        <v>63</v>
      </c>
      <c r="AE4013" s="44" t="s">
        <v>63</v>
      </c>
      <c r="AF4013" s="61"/>
      <c r="AG4013" s="45"/>
    </row>
    <row r="4014" spans="1:33" x14ac:dyDescent="0.2">
      <c r="A4014" s="59" t="str">
        <f>+VLOOKUP(B4014,Annuaire_roster!B:G,5,0)</f>
        <v>01653</v>
      </c>
      <c r="B4014" s="78" t="s">
        <v>290</v>
      </c>
      <c r="C4014" s="65"/>
      <c r="D4014" s="65" t="s">
        <v>64</v>
      </c>
      <c r="E4014" s="66"/>
      <c r="F4014" s="66" t="s">
        <v>64</v>
      </c>
      <c r="G4014" s="49"/>
      <c r="H4014" s="48"/>
      <c r="I4014" s="124"/>
      <c r="J4014" s="48"/>
      <c r="K4014" s="147"/>
      <c r="L4014" s="148"/>
      <c r="M4014" s="70"/>
      <c r="N4014" s="34"/>
      <c r="O4014" s="38"/>
      <c r="P4014" s="82" t="s">
        <v>234</v>
      </c>
      <c r="Q4014" s="43">
        <v>44809</v>
      </c>
      <c r="R4014" s="35">
        <v>0</v>
      </c>
      <c r="S4014" s="35">
        <v>0</v>
      </c>
      <c r="T4014" s="10" t="str">
        <f t="shared" si="599"/>
        <v>Sem - 36</v>
      </c>
      <c r="U4014" s="10" t="str">
        <f t="shared" si="600"/>
        <v>Septembre</v>
      </c>
      <c r="V4014" s="36" t="s">
        <v>231</v>
      </c>
      <c r="W4014" s="34"/>
      <c r="X4014" s="91">
        <f t="shared" si="601"/>
        <v>0</v>
      </c>
      <c r="Y4014" s="92" t="str">
        <f>VLOOKUP('CM-CIC'!B3945,Annuaire_roster!B:F,4,0)</f>
        <v>KINANA Widad</v>
      </c>
      <c r="Z4014" s="37" t="s">
        <v>80</v>
      </c>
      <c r="AA4014" s="60" t="s">
        <v>80</v>
      </c>
      <c r="AB4014" s="35" t="s">
        <v>63</v>
      </c>
      <c r="AC4014" s="35" t="s">
        <v>63</v>
      </c>
      <c r="AD4014" s="35" t="s">
        <v>63</v>
      </c>
      <c r="AE4014" s="44" t="s">
        <v>63</v>
      </c>
      <c r="AF4014" s="61"/>
      <c r="AG4014" s="45"/>
    </row>
    <row r="4015" spans="1:33" x14ac:dyDescent="0.2">
      <c r="A4015" s="59" t="str">
        <f>+VLOOKUP(B4015,Annuaire_roster!B:G,5,0)</f>
        <v>01649</v>
      </c>
      <c r="B4015" s="78" t="s">
        <v>1670</v>
      </c>
      <c r="C4015" s="65"/>
      <c r="D4015" s="65" t="s">
        <v>64</v>
      </c>
      <c r="E4015" s="66"/>
      <c r="F4015" s="66" t="s">
        <v>64</v>
      </c>
      <c r="G4015" s="49"/>
      <c r="H4015" s="48"/>
      <c r="I4015" s="124"/>
      <c r="J4015" s="48"/>
      <c r="K4015" s="147"/>
      <c r="L4015" s="148"/>
      <c r="M4015" s="70"/>
      <c r="N4015" s="34"/>
      <c r="O4015" s="38"/>
      <c r="P4015" s="82" t="s">
        <v>234</v>
      </c>
      <c r="Q4015" s="43">
        <v>44809</v>
      </c>
      <c r="R4015" s="35">
        <v>0</v>
      </c>
      <c r="S4015" s="35">
        <v>0</v>
      </c>
      <c r="T4015" s="10" t="str">
        <f t="shared" si="599"/>
        <v>Sem - 36</v>
      </c>
      <c r="U4015" s="10" t="str">
        <f t="shared" si="600"/>
        <v>Septembre</v>
      </c>
      <c r="V4015" s="36" t="s">
        <v>231</v>
      </c>
      <c r="W4015" s="34"/>
      <c r="X4015" s="91">
        <f t="shared" si="601"/>
        <v>0</v>
      </c>
      <c r="Y4015" s="92" t="str">
        <f>VLOOKUP('CM-CIC'!B3946,Annuaire_roster!B:F,4,0)</f>
        <v>KINANA Widad</v>
      </c>
      <c r="Z4015" s="37" t="s">
        <v>80</v>
      </c>
      <c r="AA4015" s="60" t="s">
        <v>80</v>
      </c>
      <c r="AB4015" s="35" t="s">
        <v>63</v>
      </c>
      <c r="AC4015" s="35" t="s">
        <v>63</v>
      </c>
      <c r="AD4015" s="35" t="s">
        <v>63</v>
      </c>
      <c r="AE4015" s="44" t="s">
        <v>63</v>
      </c>
      <c r="AF4015" s="61"/>
      <c r="AG4015" s="45"/>
    </row>
    <row r="4016" spans="1:33" x14ac:dyDescent="0.2">
      <c r="A4016" s="59" t="str">
        <f>+VLOOKUP(B4016,Annuaire_roster!B:G,5,0)</f>
        <v>01650</v>
      </c>
      <c r="B4016" s="78" t="s">
        <v>1671</v>
      </c>
      <c r="C4016" s="65"/>
      <c r="D4016" s="65" t="s">
        <v>64</v>
      </c>
      <c r="E4016" s="66"/>
      <c r="F4016" s="66" t="s">
        <v>64</v>
      </c>
      <c r="G4016" s="49"/>
      <c r="H4016" s="48"/>
      <c r="I4016" s="124"/>
      <c r="J4016" s="48"/>
      <c r="K4016" s="147"/>
      <c r="L4016" s="148"/>
      <c r="M4016" s="70"/>
      <c r="N4016" s="34"/>
      <c r="O4016" s="38"/>
      <c r="P4016" s="82" t="s">
        <v>234</v>
      </c>
      <c r="Q4016" s="43">
        <v>44809</v>
      </c>
      <c r="R4016" s="35">
        <v>0</v>
      </c>
      <c r="S4016" s="35">
        <v>0</v>
      </c>
      <c r="T4016" s="10" t="str">
        <f t="shared" si="599"/>
        <v>Sem - 36</v>
      </c>
      <c r="U4016" s="10" t="str">
        <f t="shared" si="600"/>
        <v>Septembre</v>
      </c>
      <c r="V4016" s="36" t="s">
        <v>231</v>
      </c>
      <c r="W4016" s="34"/>
      <c r="X4016" s="91">
        <f t="shared" si="601"/>
        <v>0</v>
      </c>
      <c r="Y4016" s="92" t="str">
        <f>VLOOKUP('CM-CIC'!B3947,Annuaire_roster!B:F,4,0)</f>
        <v>KINANA Widad</v>
      </c>
      <c r="Z4016" s="37" t="s">
        <v>80</v>
      </c>
      <c r="AA4016" s="60" t="s">
        <v>80</v>
      </c>
      <c r="AB4016" s="35" t="s">
        <v>63</v>
      </c>
      <c r="AC4016" s="35" t="s">
        <v>63</v>
      </c>
      <c r="AD4016" s="35" t="s">
        <v>63</v>
      </c>
      <c r="AE4016" s="44" t="s">
        <v>63</v>
      </c>
      <c r="AF4016" s="61"/>
      <c r="AG4016" s="45"/>
    </row>
    <row r="4017" spans="1:33" x14ac:dyDescent="0.2">
      <c r="A4017" s="59" t="str">
        <f>+VLOOKUP(B4017,Annuaire_roster!B:G,5,0)</f>
        <v>01646</v>
      </c>
      <c r="B4017" s="78" t="s">
        <v>291</v>
      </c>
      <c r="C4017" s="65"/>
      <c r="D4017" s="65" t="s">
        <v>64</v>
      </c>
      <c r="E4017" s="66"/>
      <c r="F4017" s="66" t="s">
        <v>64</v>
      </c>
      <c r="G4017" s="49"/>
      <c r="H4017" s="48"/>
      <c r="I4017" s="124"/>
      <c r="J4017" s="48"/>
      <c r="K4017" s="147"/>
      <c r="L4017" s="148"/>
      <c r="M4017" s="70"/>
      <c r="N4017" s="34"/>
      <c r="O4017" s="38"/>
      <c r="P4017" s="82" t="s">
        <v>234</v>
      </c>
      <c r="Q4017" s="43">
        <v>44809</v>
      </c>
      <c r="R4017" s="35">
        <v>0</v>
      </c>
      <c r="S4017" s="35">
        <v>0</v>
      </c>
      <c r="T4017" s="10" t="str">
        <f t="shared" si="599"/>
        <v>Sem - 36</v>
      </c>
      <c r="U4017" s="10" t="str">
        <f t="shared" si="600"/>
        <v>Septembre</v>
      </c>
      <c r="V4017" s="36" t="s">
        <v>231</v>
      </c>
      <c r="W4017" s="34"/>
      <c r="X4017" s="91">
        <f t="shared" si="601"/>
        <v>0</v>
      </c>
      <c r="Y4017" s="92" t="str">
        <f>VLOOKUP('CM-CIC'!B3948,Annuaire_roster!B:F,4,0)</f>
        <v>KINANA Widad</v>
      </c>
      <c r="Z4017" s="37" t="s">
        <v>80</v>
      </c>
      <c r="AA4017" s="60" t="s">
        <v>80</v>
      </c>
      <c r="AB4017" s="35" t="s">
        <v>63</v>
      </c>
      <c r="AC4017" s="35" t="s">
        <v>63</v>
      </c>
      <c r="AD4017" s="35" t="s">
        <v>63</v>
      </c>
      <c r="AE4017" s="44" t="s">
        <v>63</v>
      </c>
      <c r="AF4017" s="61"/>
      <c r="AG4017" s="45"/>
    </row>
    <row r="4018" spans="1:33" x14ac:dyDescent="0.2">
      <c r="A4018" s="59" t="str">
        <f>+VLOOKUP(B4018,Annuaire_roster!B:G,5,0)</f>
        <v>01647</v>
      </c>
      <c r="B4018" s="78" t="s">
        <v>292</v>
      </c>
      <c r="C4018" s="65"/>
      <c r="D4018" s="65" t="s">
        <v>64</v>
      </c>
      <c r="E4018" s="66"/>
      <c r="F4018" s="66" t="s">
        <v>64</v>
      </c>
      <c r="G4018" s="49"/>
      <c r="H4018" s="48"/>
      <c r="I4018" s="124"/>
      <c r="J4018" s="48"/>
      <c r="K4018" s="147"/>
      <c r="L4018" s="148"/>
      <c r="M4018" s="70"/>
      <c r="N4018" s="34"/>
      <c r="O4018" s="38"/>
      <c r="P4018" s="82" t="s">
        <v>234</v>
      </c>
      <c r="Q4018" s="43">
        <v>44809</v>
      </c>
      <c r="R4018" s="35">
        <v>0</v>
      </c>
      <c r="S4018" s="35">
        <v>0</v>
      </c>
      <c r="T4018" s="10" t="str">
        <f t="shared" si="599"/>
        <v>Sem - 36</v>
      </c>
      <c r="U4018" s="10" t="str">
        <f t="shared" si="600"/>
        <v>Septembre</v>
      </c>
      <c r="V4018" s="36" t="s">
        <v>231</v>
      </c>
      <c r="W4018" s="34"/>
      <c r="X4018" s="91">
        <f t="shared" si="601"/>
        <v>0</v>
      </c>
      <c r="Y4018" s="92" t="str">
        <f>VLOOKUP('CM-CIC'!B3949,Annuaire_roster!B:F,4,0)</f>
        <v>KINANA Widad</v>
      </c>
      <c r="Z4018" s="37" t="s">
        <v>80</v>
      </c>
      <c r="AA4018" s="60" t="s">
        <v>80</v>
      </c>
      <c r="AB4018" s="35" t="s">
        <v>63</v>
      </c>
      <c r="AC4018" s="35" t="s">
        <v>63</v>
      </c>
      <c r="AD4018" s="35" t="s">
        <v>63</v>
      </c>
      <c r="AE4018" s="44" t="s">
        <v>63</v>
      </c>
      <c r="AF4018" s="61"/>
      <c r="AG4018" s="45"/>
    </row>
    <row r="4019" spans="1:33" x14ac:dyDescent="0.2">
      <c r="A4019" s="59" t="str">
        <f>+VLOOKUP(B4019,Annuaire_roster!B:G,5,0)</f>
        <v>01566</v>
      </c>
      <c r="B4019" s="78" t="s">
        <v>233</v>
      </c>
      <c r="C4019" s="65">
        <v>0.375</v>
      </c>
      <c r="D4019" s="65">
        <v>0.375</v>
      </c>
      <c r="E4019" s="66">
        <v>0.79166666666666663</v>
      </c>
      <c r="F4019" s="66">
        <v>0.79166666666666663</v>
      </c>
      <c r="G4019" s="67"/>
      <c r="H4019" s="67"/>
      <c r="I4019" s="68" t="s">
        <v>63</v>
      </c>
      <c r="J4019" s="67"/>
      <c r="K4019" s="132">
        <v>0</v>
      </c>
      <c r="L4019" s="133">
        <v>0</v>
      </c>
      <c r="M4019" s="70">
        <v>0</v>
      </c>
      <c r="N4019" s="34">
        <f t="shared" ref="N4019:N4082" si="602">IFERROR(IF(OR(D4019="OFF",D4019="Congé",M4019="Abs",D4019="Congé sans solde",D4019="Férié"),"",IF(O4019-K4019-L4019&gt;O4019,O4019,IF(O4019-K4019-L4019&lt;0,"",O4019-K4019-L4019))),"")</f>
        <v>0.37499999999999994</v>
      </c>
      <c r="O4019" s="38">
        <f t="shared" ref="O4019:O4082" si="603">IF(AG4019="2H Pause déjeuner",IF(F4019-D4019-0.0833333333333333&lt;0,F4019-D4019-0.0833333333333333+1,F4019-D4019-0.0833333333333333),IF(OR(AND(F4019="OFF",D4019="OFF"),AND(F4019="Congé",D4019="Congé"),AND(F4019="Congé sans solde",D4019="Congé sans solde"),AND(F4019="Congé spécial",D4019="Congé spécial"),AND(F4019="Férié",D4019="Férié"),AND(F4019="OFF",D4019="Congé"),AND(F4019="OFF",D4019="Congé sans solde"),AND(F4019="OFF",D4019="Congé spécial"),AND(F4019="OFF",D4019="Férié"),AND(F4019="Congé",D4019="OFF"),AND(F4019="Congé",D4019="Congé sans solde"),AND(F4019="Congé",D4019="Congé spécial"),AND(F4019="Congé",D4019="Férié"),AND(F4019="Congé sans solde",D4019="OFF"),AND(F4019="Congé sans solde",D4019="Congé"),AND(F4019="Congé sans solde",D4019="Congé spécial"),AND(F4019="Congé sans solde",D4019="Férié"),AND(F4019="Congé spécial",D4019="OFF"),AND(F4019="Congé spécial",D4019="Congé"),AND(F4019="Congé spécial",D4019="Congé sans solde"),AND(F4019="Congé spécial",D4019="Férié"),AND(F4019="Férié",D4019="OFF"),AND(F4019="Férié",D4019="Congé"),AND(F4019="Férié",D4019="Congé sans solde"),AND(F4019="Férié",D4019="Congé spécial")),0,IF(OR(F4019="OFF",F4019="Congé",F4019="Congé spécial",F4019="Congé sans solde",D4019="OFF",D4019="Congé",D4019="Congé spécial",D4019="Congé sans solde"),0.208333333333334,IF(AND(AG4019="",F4019-D4019&lt;0),("24:00:00"-D4019)+("00:00:00"+F4019)-0.0416666666666667,IF(AND(OR(AG4019="Allaitement",AG4019="Sans déjeuner"),F4019-D4019&lt;0),("24:00:00"-D4019)+("00:00:00"+F4019),IF(AND(AG4019="",F4019-D4019&gt;0.166666666666667),F4019-D4019-0.0416666666666667,IF(AND(OR(AG4019="Allaitement",AG4019="Sans déjeuner"),F4019-D4019&gt;0.166666666666667),F4019-D4019,F4019-D4019)))))))</f>
        <v>0.37499999999999994</v>
      </c>
      <c r="P4019" s="72" t="s">
        <v>234</v>
      </c>
      <c r="Q4019" s="43">
        <v>44810</v>
      </c>
      <c r="R4019" s="35">
        <v>0</v>
      </c>
      <c r="S4019" s="35">
        <v>0</v>
      </c>
      <c r="T4019" s="10" t="str">
        <f t="shared" si="599"/>
        <v>Sem - 37</v>
      </c>
      <c r="U4019" s="10" t="str">
        <f t="shared" si="600"/>
        <v>Septembre</v>
      </c>
      <c r="V4019" s="36" t="s">
        <v>296</v>
      </c>
      <c r="W4019" s="34"/>
      <c r="X4019" s="91">
        <f t="shared" si="601"/>
        <v>0</v>
      </c>
      <c r="Y4019" s="92" t="str">
        <f>VLOOKUP('CM-CIC'!B3950,Annuaire_roster!B:F,4,0)</f>
        <v>KINANA Widad</v>
      </c>
      <c r="Z4019" s="37" t="s">
        <v>110</v>
      </c>
      <c r="AA4019" s="60" t="s">
        <v>232</v>
      </c>
      <c r="AB4019" s="35" t="s">
        <v>63</v>
      </c>
      <c r="AC4019" s="35" t="s">
        <v>63</v>
      </c>
      <c r="AD4019" s="35" t="s">
        <v>63</v>
      </c>
      <c r="AE4019" s="44" t="s">
        <v>63</v>
      </c>
      <c r="AF4019" s="61"/>
      <c r="AG4019" s="45"/>
    </row>
    <row r="4020" spans="1:33" x14ac:dyDescent="0.2">
      <c r="A4020" s="59" t="str">
        <f>+VLOOKUP(B4020,Annuaire_roster!B:G,5,0)</f>
        <v>01572</v>
      </c>
      <c r="B4020" s="78" t="s">
        <v>235</v>
      </c>
      <c r="C4020" s="65">
        <v>0.375</v>
      </c>
      <c r="D4020" s="65">
        <v>0.375</v>
      </c>
      <c r="E4020" s="66">
        <v>0.79166666666666663</v>
      </c>
      <c r="F4020" s="66">
        <v>0.79166666666666663</v>
      </c>
      <c r="G4020" s="67"/>
      <c r="H4020" s="67"/>
      <c r="I4020" s="68" t="s">
        <v>63</v>
      </c>
      <c r="J4020" s="67"/>
      <c r="K4020" s="132">
        <v>0</v>
      </c>
      <c r="L4020" s="133">
        <v>0</v>
      </c>
      <c r="M4020" s="70">
        <v>0</v>
      </c>
      <c r="N4020" s="34">
        <f t="shared" si="602"/>
        <v>0.37499999999999994</v>
      </c>
      <c r="O4020" s="38">
        <f t="shared" si="603"/>
        <v>0.37499999999999994</v>
      </c>
      <c r="P4020" s="72" t="s">
        <v>234</v>
      </c>
      <c r="Q4020" s="43">
        <v>44810</v>
      </c>
      <c r="R4020" s="35">
        <v>0</v>
      </c>
      <c r="S4020" s="35">
        <v>0</v>
      </c>
      <c r="T4020" s="10" t="str">
        <f t="shared" si="599"/>
        <v>Sem - 37</v>
      </c>
      <c r="U4020" s="10" t="str">
        <f t="shared" si="600"/>
        <v>Septembre</v>
      </c>
      <c r="V4020" s="36" t="s">
        <v>297</v>
      </c>
      <c r="W4020" s="34"/>
      <c r="X4020" s="91">
        <f t="shared" si="601"/>
        <v>0</v>
      </c>
      <c r="Y4020" s="92" t="str">
        <f>VLOOKUP('CM-CIC'!B3951,Annuaire_roster!B:F,4,0)</f>
        <v>KINANA Widad</v>
      </c>
      <c r="Z4020" s="37" t="s">
        <v>110</v>
      </c>
      <c r="AA4020" s="60" t="s">
        <v>232</v>
      </c>
      <c r="AB4020" s="35" t="s">
        <v>63</v>
      </c>
      <c r="AC4020" s="35" t="s">
        <v>63</v>
      </c>
      <c r="AD4020" s="35" t="s">
        <v>63</v>
      </c>
      <c r="AE4020" s="44" t="s">
        <v>63</v>
      </c>
      <c r="AF4020" s="61"/>
      <c r="AG4020" s="45"/>
    </row>
    <row r="4021" spans="1:33" x14ac:dyDescent="0.2">
      <c r="A4021" s="59" t="str">
        <f>+VLOOKUP(B4021,Annuaire_roster!B:G,5,0)</f>
        <v>01575</v>
      </c>
      <c r="B4021" s="78" t="s">
        <v>191</v>
      </c>
      <c r="C4021" s="65">
        <v>0.375</v>
      </c>
      <c r="D4021" s="65">
        <v>0.375</v>
      </c>
      <c r="E4021" s="66">
        <v>0.79166666666666663</v>
      </c>
      <c r="F4021" s="66">
        <v>0.79166666666666663</v>
      </c>
      <c r="G4021" s="67"/>
      <c r="H4021" s="67"/>
      <c r="I4021" s="68" t="s">
        <v>63</v>
      </c>
      <c r="J4021" s="67"/>
      <c r="K4021" s="132">
        <v>0</v>
      </c>
      <c r="L4021" s="133">
        <v>0</v>
      </c>
      <c r="M4021" s="70">
        <v>0</v>
      </c>
      <c r="N4021" s="34">
        <f t="shared" si="602"/>
        <v>0.37499999999999994</v>
      </c>
      <c r="O4021" s="38">
        <f t="shared" si="603"/>
        <v>0.37499999999999994</v>
      </c>
      <c r="P4021" s="72" t="s">
        <v>234</v>
      </c>
      <c r="Q4021" s="43">
        <v>44810</v>
      </c>
      <c r="R4021" s="35">
        <v>0</v>
      </c>
      <c r="S4021" s="35">
        <v>0</v>
      </c>
      <c r="T4021" s="10" t="str">
        <f t="shared" si="599"/>
        <v>Sem - 37</v>
      </c>
      <c r="U4021" s="10" t="str">
        <f t="shared" si="600"/>
        <v>Septembre</v>
      </c>
      <c r="V4021" s="36" t="s">
        <v>298</v>
      </c>
      <c r="W4021" s="34"/>
      <c r="X4021" s="91">
        <f t="shared" si="601"/>
        <v>0</v>
      </c>
      <c r="Y4021" s="92" t="str">
        <f>VLOOKUP('CM-CIC'!B3952,Annuaire_roster!B:F,4,0)</f>
        <v>KINANA Widad</v>
      </c>
      <c r="Z4021" s="37" t="s">
        <v>110</v>
      </c>
      <c r="AA4021" s="60" t="s">
        <v>232</v>
      </c>
      <c r="AB4021" s="35" t="s">
        <v>63</v>
      </c>
      <c r="AC4021" s="35" t="s">
        <v>63</v>
      </c>
      <c r="AD4021" s="35" t="s">
        <v>63</v>
      </c>
      <c r="AE4021" s="44" t="s">
        <v>63</v>
      </c>
      <c r="AF4021" s="61"/>
      <c r="AG4021" s="45"/>
    </row>
    <row r="4022" spans="1:33" x14ac:dyDescent="0.2">
      <c r="A4022" s="59" t="str">
        <f>+VLOOKUP(B4022,Annuaire_roster!B:G,5,0)</f>
        <v>01575</v>
      </c>
      <c r="B4022" s="78" t="s">
        <v>236</v>
      </c>
      <c r="C4022" s="65">
        <v>0.375</v>
      </c>
      <c r="D4022" s="65">
        <v>0.375</v>
      </c>
      <c r="E4022" s="66">
        <v>0.79166666666666663</v>
      </c>
      <c r="F4022" s="66">
        <v>0.79166666666666663</v>
      </c>
      <c r="G4022" s="67"/>
      <c r="H4022" s="67"/>
      <c r="I4022" s="68" t="s">
        <v>63</v>
      </c>
      <c r="J4022" s="67"/>
      <c r="K4022" s="132">
        <v>0</v>
      </c>
      <c r="L4022" s="133">
        <v>0</v>
      </c>
      <c r="M4022" s="70">
        <v>0</v>
      </c>
      <c r="N4022" s="34">
        <f t="shared" si="602"/>
        <v>0.37499999999999994</v>
      </c>
      <c r="O4022" s="38">
        <f t="shared" si="603"/>
        <v>0.37499999999999994</v>
      </c>
      <c r="P4022" s="72" t="s">
        <v>234</v>
      </c>
      <c r="Q4022" s="43">
        <v>44810</v>
      </c>
      <c r="R4022" s="35">
        <v>0</v>
      </c>
      <c r="S4022" s="35">
        <v>0</v>
      </c>
      <c r="T4022" s="10" t="str">
        <f t="shared" si="599"/>
        <v>Sem - 37</v>
      </c>
      <c r="U4022" s="10" t="str">
        <f t="shared" si="600"/>
        <v>Septembre</v>
      </c>
      <c r="V4022" s="36" t="s">
        <v>299</v>
      </c>
      <c r="W4022" s="34"/>
      <c r="X4022" s="91">
        <f t="shared" si="601"/>
        <v>0</v>
      </c>
      <c r="Y4022" s="92" t="str">
        <f>VLOOKUP('CM-CIC'!B3953,Annuaire_roster!B:F,4,0)</f>
        <v>KINANA Widad</v>
      </c>
      <c r="Z4022" s="37" t="s">
        <v>110</v>
      </c>
      <c r="AA4022" s="60" t="s">
        <v>232</v>
      </c>
      <c r="AB4022" s="35" t="s">
        <v>63</v>
      </c>
      <c r="AC4022" s="35" t="s">
        <v>63</v>
      </c>
      <c r="AD4022" s="35" t="s">
        <v>63</v>
      </c>
      <c r="AE4022" s="44" t="s">
        <v>63</v>
      </c>
      <c r="AF4022" s="61"/>
      <c r="AG4022" s="45"/>
    </row>
    <row r="4023" spans="1:33" x14ac:dyDescent="0.2">
      <c r="A4023" s="59" t="str">
        <f>+VLOOKUP(B4023,Annuaire_roster!B:G,5,0)</f>
        <v>01578</v>
      </c>
      <c r="B4023" s="78" t="s">
        <v>1669</v>
      </c>
      <c r="C4023" s="65">
        <v>0.375</v>
      </c>
      <c r="D4023" s="65">
        <v>0.375</v>
      </c>
      <c r="E4023" s="66">
        <v>0.79166666666666663</v>
      </c>
      <c r="F4023" s="66">
        <v>0.79166666666666663</v>
      </c>
      <c r="G4023" s="67"/>
      <c r="H4023" s="67"/>
      <c r="I4023" s="68" t="s">
        <v>63</v>
      </c>
      <c r="J4023" s="67"/>
      <c r="K4023" s="132">
        <v>0</v>
      </c>
      <c r="L4023" s="133">
        <v>0</v>
      </c>
      <c r="M4023" s="70">
        <v>0</v>
      </c>
      <c r="N4023" s="34">
        <f t="shared" si="602"/>
        <v>0.37499999999999994</v>
      </c>
      <c r="O4023" s="38">
        <f t="shared" si="603"/>
        <v>0.37499999999999994</v>
      </c>
      <c r="P4023" s="72" t="s">
        <v>234</v>
      </c>
      <c r="Q4023" s="43">
        <v>44810</v>
      </c>
      <c r="R4023" s="35">
        <v>0</v>
      </c>
      <c r="S4023" s="35">
        <v>0</v>
      </c>
      <c r="T4023" s="10" t="str">
        <f t="shared" si="599"/>
        <v>Sem - 37</v>
      </c>
      <c r="U4023" s="10" t="str">
        <f t="shared" si="600"/>
        <v>Septembre</v>
      </c>
      <c r="V4023" s="36" t="s">
        <v>300</v>
      </c>
      <c r="W4023" s="34"/>
      <c r="X4023" s="91">
        <f t="shared" si="601"/>
        <v>0</v>
      </c>
      <c r="Y4023" s="92" t="str">
        <f>VLOOKUP('CM-CIC'!B3954,Annuaire_roster!B:F,4,0)</f>
        <v>KINANA Widad</v>
      </c>
      <c r="Z4023" s="37" t="s">
        <v>110</v>
      </c>
      <c r="AA4023" s="60" t="s">
        <v>232</v>
      </c>
      <c r="AB4023" s="35" t="s">
        <v>63</v>
      </c>
      <c r="AC4023" s="35" t="s">
        <v>63</v>
      </c>
      <c r="AD4023" s="35" t="s">
        <v>63</v>
      </c>
      <c r="AE4023" s="44" t="s">
        <v>63</v>
      </c>
      <c r="AF4023" s="61"/>
      <c r="AG4023" s="45"/>
    </row>
    <row r="4024" spans="1:33" x14ac:dyDescent="0.2">
      <c r="A4024" s="59" t="str">
        <f>+VLOOKUP(B4024,Annuaire_roster!B:G,5,0)</f>
        <v>01581</v>
      </c>
      <c r="B4024" s="78" t="s">
        <v>237</v>
      </c>
      <c r="C4024" s="65">
        <v>0.375</v>
      </c>
      <c r="D4024" s="65">
        <v>0.375</v>
      </c>
      <c r="E4024" s="66">
        <v>0.79166666666666663</v>
      </c>
      <c r="F4024" s="66">
        <v>0.79166666666666663</v>
      </c>
      <c r="G4024" s="67"/>
      <c r="H4024" s="67"/>
      <c r="I4024" s="68" t="s">
        <v>63</v>
      </c>
      <c r="J4024" s="67"/>
      <c r="K4024" s="132">
        <v>0</v>
      </c>
      <c r="L4024" s="133">
        <v>0</v>
      </c>
      <c r="M4024" s="70">
        <v>0</v>
      </c>
      <c r="N4024" s="34">
        <f t="shared" si="602"/>
        <v>0.37499999999999994</v>
      </c>
      <c r="O4024" s="38">
        <f t="shared" si="603"/>
        <v>0.37499999999999994</v>
      </c>
      <c r="P4024" s="72" t="s">
        <v>234</v>
      </c>
      <c r="Q4024" s="43">
        <v>44810</v>
      </c>
      <c r="R4024" s="35">
        <v>0</v>
      </c>
      <c r="S4024" s="35">
        <v>0</v>
      </c>
      <c r="T4024" s="10" t="str">
        <f t="shared" si="599"/>
        <v>Sem - 37</v>
      </c>
      <c r="U4024" s="10" t="str">
        <f t="shared" si="600"/>
        <v>Septembre</v>
      </c>
      <c r="V4024" s="36" t="s">
        <v>301</v>
      </c>
      <c r="W4024" s="34"/>
      <c r="X4024" s="91">
        <f t="shared" si="601"/>
        <v>0</v>
      </c>
      <c r="Y4024" s="92" t="str">
        <f>VLOOKUP('CM-CIC'!B3955,Annuaire_roster!B:F,4,0)</f>
        <v>KINANA Widad</v>
      </c>
      <c r="Z4024" s="37" t="s">
        <v>110</v>
      </c>
      <c r="AA4024" s="60" t="s">
        <v>232</v>
      </c>
      <c r="AB4024" s="35" t="s">
        <v>63</v>
      </c>
      <c r="AC4024" s="35" t="s">
        <v>63</v>
      </c>
      <c r="AD4024" s="35" t="s">
        <v>63</v>
      </c>
      <c r="AE4024" s="44" t="s">
        <v>63</v>
      </c>
      <c r="AF4024" s="61"/>
      <c r="AG4024" s="45"/>
    </row>
    <row r="4025" spans="1:33" x14ac:dyDescent="0.2">
      <c r="A4025" s="59" t="str">
        <f>+VLOOKUP(B4025,Annuaire_roster!B:G,5,0)</f>
        <v>01582</v>
      </c>
      <c r="B4025" s="78" t="s">
        <v>238</v>
      </c>
      <c r="C4025" s="65">
        <v>0.375</v>
      </c>
      <c r="D4025" s="65">
        <v>0.375</v>
      </c>
      <c r="E4025" s="66">
        <v>0.79166666666666663</v>
      </c>
      <c r="F4025" s="66">
        <v>0.79166666666666663</v>
      </c>
      <c r="G4025" s="67"/>
      <c r="H4025" s="67"/>
      <c r="I4025" s="68" t="s">
        <v>63</v>
      </c>
      <c r="J4025" s="67"/>
      <c r="K4025" s="132">
        <v>0</v>
      </c>
      <c r="L4025" s="133">
        <v>0</v>
      </c>
      <c r="M4025" s="70">
        <v>0</v>
      </c>
      <c r="N4025" s="34">
        <f t="shared" si="602"/>
        <v>0.37499999999999994</v>
      </c>
      <c r="O4025" s="38">
        <f t="shared" si="603"/>
        <v>0.37499999999999994</v>
      </c>
      <c r="P4025" s="72" t="s">
        <v>234</v>
      </c>
      <c r="Q4025" s="43">
        <v>44810</v>
      </c>
      <c r="R4025" s="35">
        <v>0</v>
      </c>
      <c r="S4025" s="35">
        <v>0</v>
      </c>
      <c r="T4025" s="10" t="str">
        <f t="shared" si="599"/>
        <v>Sem - 37</v>
      </c>
      <c r="U4025" s="10" t="str">
        <f t="shared" si="600"/>
        <v>Septembre</v>
      </c>
      <c r="V4025" s="36" t="s">
        <v>302</v>
      </c>
      <c r="W4025" s="34"/>
      <c r="X4025" s="91">
        <f t="shared" si="601"/>
        <v>0</v>
      </c>
      <c r="Y4025" s="92" t="str">
        <f>VLOOKUP('CM-CIC'!B3956,Annuaire_roster!B:F,4,0)</f>
        <v>KINANA Widad</v>
      </c>
      <c r="Z4025" s="37" t="s">
        <v>110</v>
      </c>
      <c r="AA4025" s="60" t="s">
        <v>232</v>
      </c>
      <c r="AB4025" s="35" t="s">
        <v>63</v>
      </c>
      <c r="AC4025" s="35" t="s">
        <v>63</v>
      </c>
      <c r="AD4025" s="35" t="s">
        <v>63</v>
      </c>
      <c r="AE4025" s="44" t="s">
        <v>63</v>
      </c>
      <c r="AF4025" s="61"/>
      <c r="AG4025" s="45"/>
    </row>
    <row r="4026" spans="1:33" x14ac:dyDescent="0.2">
      <c r="A4026" s="59" t="str">
        <f>+VLOOKUP(B4026,Annuaire_roster!B:G,5,0)</f>
        <v>01586</v>
      </c>
      <c r="B4026" s="78" t="s">
        <v>217</v>
      </c>
      <c r="C4026" s="65">
        <v>0.375</v>
      </c>
      <c r="D4026" s="65">
        <v>0.375</v>
      </c>
      <c r="E4026" s="66">
        <v>0.79166666666666663</v>
      </c>
      <c r="F4026" s="66">
        <v>0.79166666666666663</v>
      </c>
      <c r="G4026" s="67"/>
      <c r="H4026" s="67"/>
      <c r="I4026" s="68" t="s">
        <v>63</v>
      </c>
      <c r="J4026" s="67"/>
      <c r="K4026" s="132">
        <v>0</v>
      </c>
      <c r="L4026" s="133">
        <v>0</v>
      </c>
      <c r="M4026" s="70">
        <v>0</v>
      </c>
      <c r="N4026" s="34">
        <f t="shared" si="602"/>
        <v>0.37499999999999994</v>
      </c>
      <c r="O4026" s="38">
        <f t="shared" si="603"/>
        <v>0.37499999999999994</v>
      </c>
      <c r="P4026" s="72" t="s">
        <v>234</v>
      </c>
      <c r="Q4026" s="43">
        <v>44810</v>
      </c>
      <c r="R4026" s="35">
        <v>0</v>
      </c>
      <c r="S4026" s="35">
        <v>0</v>
      </c>
      <c r="T4026" s="10" t="str">
        <f t="shared" si="599"/>
        <v>Sem - 37</v>
      </c>
      <c r="U4026" s="10" t="str">
        <f t="shared" si="600"/>
        <v>Septembre</v>
      </c>
      <c r="V4026" s="36" t="s">
        <v>304</v>
      </c>
      <c r="W4026" s="34"/>
      <c r="X4026" s="91">
        <f t="shared" si="601"/>
        <v>0</v>
      </c>
      <c r="Y4026" s="92" t="str">
        <f>VLOOKUP('CM-CIC'!B3957,Annuaire_roster!B:F,4,0)</f>
        <v>ABDELLAOUI KHADIJA</v>
      </c>
      <c r="Z4026" s="37" t="s">
        <v>110</v>
      </c>
      <c r="AA4026" s="60" t="s">
        <v>232</v>
      </c>
      <c r="AB4026" s="35" t="s">
        <v>63</v>
      </c>
      <c r="AC4026" s="35" t="s">
        <v>63</v>
      </c>
      <c r="AD4026" s="35" t="s">
        <v>63</v>
      </c>
      <c r="AE4026" s="44" t="s">
        <v>63</v>
      </c>
      <c r="AF4026" s="61"/>
      <c r="AG4026" s="45"/>
    </row>
    <row r="4027" spans="1:33" x14ac:dyDescent="0.2">
      <c r="A4027" s="59" t="str">
        <f>+VLOOKUP(B4027,Annuaire_roster!B:G,5,0)</f>
        <v>01587</v>
      </c>
      <c r="B4027" s="78" t="s">
        <v>218</v>
      </c>
      <c r="C4027" s="65">
        <v>0.375</v>
      </c>
      <c r="D4027" s="65">
        <v>0.375</v>
      </c>
      <c r="E4027" s="66">
        <v>0.79166666666666663</v>
      </c>
      <c r="F4027" s="66">
        <v>0.79166666666666663</v>
      </c>
      <c r="G4027" s="67"/>
      <c r="H4027" s="67"/>
      <c r="I4027" s="68" t="s">
        <v>63</v>
      </c>
      <c r="J4027" s="67"/>
      <c r="K4027" s="132">
        <v>0</v>
      </c>
      <c r="L4027" s="133">
        <v>0</v>
      </c>
      <c r="M4027" s="70">
        <v>0</v>
      </c>
      <c r="N4027" s="34">
        <f t="shared" si="602"/>
        <v>0.37499999999999994</v>
      </c>
      <c r="O4027" s="38">
        <f t="shared" si="603"/>
        <v>0.37499999999999994</v>
      </c>
      <c r="P4027" s="72" t="s">
        <v>234</v>
      </c>
      <c r="Q4027" s="43">
        <v>44810</v>
      </c>
      <c r="R4027" s="35">
        <v>0</v>
      </c>
      <c r="S4027" s="35">
        <v>0</v>
      </c>
      <c r="T4027" s="10" t="str">
        <f t="shared" si="599"/>
        <v>Sem - 37</v>
      </c>
      <c r="U4027" s="10" t="str">
        <f t="shared" si="600"/>
        <v>Septembre</v>
      </c>
      <c r="V4027" s="36" t="s">
        <v>305</v>
      </c>
      <c r="W4027" s="34"/>
      <c r="X4027" s="91">
        <f t="shared" si="601"/>
        <v>0</v>
      </c>
      <c r="Y4027" s="92" t="str">
        <f>VLOOKUP('CM-CIC'!B3958,Annuaire_roster!B:F,4,0)</f>
        <v>ABDELLAOUI KHADIJA</v>
      </c>
      <c r="Z4027" s="37" t="s">
        <v>110</v>
      </c>
      <c r="AA4027" s="60" t="s">
        <v>232</v>
      </c>
      <c r="AB4027" s="35" t="s">
        <v>63</v>
      </c>
      <c r="AC4027" s="35" t="s">
        <v>63</v>
      </c>
      <c r="AD4027" s="35" t="s">
        <v>63</v>
      </c>
      <c r="AE4027" s="44" t="s">
        <v>63</v>
      </c>
      <c r="AF4027" s="61"/>
      <c r="AG4027" s="45"/>
    </row>
    <row r="4028" spans="1:33" x14ac:dyDescent="0.2">
      <c r="A4028" s="59" t="str">
        <f>+VLOOKUP(B4028,Annuaire_roster!B:G,5,0)</f>
        <v>01590</v>
      </c>
      <c r="B4028" s="78" t="s">
        <v>222</v>
      </c>
      <c r="C4028" s="65">
        <v>0.375</v>
      </c>
      <c r="D4028" s="65">
        <v>0.375</v>
      </c>
      <c r="E4028" s="66">
        <v>0.79166666666666663</v>
      </c>
      <c r="F4028" s="66">
        <v>0.79166666666666663</v>
      </c>
      <c r="G4028" s="67"/>
      <c r="H4028" s="67"/>
      <c r="I4028" s="68" t="s">
        <v>63</v>
      </c>
      <c r="J4028" s="67"/>
      <c r="K4028" s="132">
        <v>0</v>
      </c>
      <c r="L4028" s="133">
        <v>0</v>
      </c>
      <c r="M4028" s="70">
        <v>0</v>
      </c>
      <c r="N4028" s="34">
        <f t="shared" si="602"/>
        <v>0.37499999999999994</v>
      </c>
      <c r="O4028" s="38">
        <f t="shared" si="603"/>
        <v>0.37499999999999994</v>
      </c>
      <c r="P4028" s="72" t="s">
        <v>234</v>
      </c>
      <c r="Q4028" s="43">
        <v>44810</v>
      </c>
      <c r="R4028" s="35">
        <v>0</v>
      </c>
      <c r="S4028" s="35">
        <v>0</v>
      </c>
      <c r="T4028" s="10" t="str">
        <f t="shared" si="599"/>
        <v>Sem - 37</v>
      </c>
      <c r="U4028" s="10" t="str">
        <f t="shared" si="600"/>
        <v>Septembre</v>
      </c>
      <c r="V4028" s="36" t="s">
        <v>306</v>
      </c>
      <c r="W4028" s="34"/>
      <c r="X4028" s="91">
        <f t="shared" si="601"/>
        <v>0</v>
      </c>
      <c r="Y4028" s="92" t="str">
        <f>VLOOKUP('CM-CIC'!B3959,Annuaire_roster!B:F,4,0)</f>
        <v>ABDELLAOUI KHADIJA</v>
      </c>
      <c r="Z4028" s="37" t="s">
        <v>110</v>
      </c>
      <c r="AA4028" s="60" t="s">
        <v>232</v>
      </c>
      <c r="AB4028" s="35" t="s">
        <v>63</v>
      </c>
      <c r="AC4028" s="35" t="s">
        <v>63</v>
      </c>
      <c r="AD4028" s="35" t="s">
        <v>63</v>
      </c>
      <c r="AE4028" s="44" t="s">
        <v>63</v>
      </c>
      <c r="AF4028" s="61"/>
      <c r="AG4028" s="45"/>
    </row>
    <row r="4029" spans="1:33" x14ac:dyDescent="0.2">
      <c r="A4029" s="59" t="str">
        <f>+VLOOKUP(B4029,Annuaire_roster!B:G,5,0)</f>
        <v>01594</v>
      </c>
      <c r="B4029" s="78" t="s">
        <v>1674</v>
      </c>
      <c r="C4029" s="65">
        <v>0.375</v>
      </c>
      <c r="D4029" s="65">
        <v>0.375</v>
      </c>
      <c r="E4029" s="66">
        <v>0.79166666666666663</v>
      </c>
      <c r="F4029" s="66">
        <v>0.79166666666666663</v>
      </c>
      <c r="G4029" s="67"/>
      <c r="H4029" s="67"/>
      <c r="I4029" s="68" t="s">
        <v>63</v>
      </c>
      <c r="J4029" s="67"/>
      <c r="K4029" s="132">
        <v>0</v>
      </c>
      <c r="L4029" s="133">
        <v>0</v>
      </c>
      <c r="M4029" s="70">
        <v>0</v>
      </c>
      <c r="N4029" s="34">
        <f t="shared" si="602"/>
        <v>0.37499999999999994</v>
      </c>
      <c r="O4029" s="38">
        <f t="shared" si="603"/>
        <v>0.37499999999999994</v>
      </c>
      <c r="P4029" s="72" t="s">
        <v>234</v>
      </c>
      <c r="Q4029" s="43">
        <v>44810</v>
      </c>
      <c r="R4029" s="35">
        <v>0</v>
      </c>
      <c r="S4029" s="35">
        <v>0</v>
      </c>
      <c r="T4029" s="10" t="str">
        <f t="shared" si="599"/>
        <v>Sem - 37</v>
      </c>
      <c r="U4029" s="10" t="str">
        <f t="shared" si="600"/>
        <v>Septembre</v>
      </c>
      <c r="V4029" s="36" t="s">
        <v>307</v>
      </c>
      <c r="W4029" s="34"/>
      <c r="X4029" s="91">
        <f t="shared" si="601"/>
        <v>0</v>
      </c>
      <c r="Y4029" s="92" t="str">
        <f>VLOOKUP('CM-CIC'!B3960,Annuaire_roster!B:F,4,0)</f>
        <v>ABDELLAOUI KHADIJA</v>
      </c>
      <c r="Z4029" s="37" t="s">
        <v>110</v>
      </c>
      <c r="AA4029" s="60" t="s">
        <v>232</v>
      </c>
      <c r="AB4029" s="35" t="s">
        <v>63</v>
      </c>
      <c r="AC4029" s="35" t="s">
        <v>63</v>
      </c>
      <c r="AD4029" s="35" t="s">
        <v>63</v>
      </c>
      <c r="AE4029" s="44" t="s">
        <v>63</v>
      </c>
      <c r="AF4029" s="61"/>
      <c r="AG4029" s="45"/>
    </row>
    <row r="4030" spans="1:33" x14ac:dyDescent="0.2">
      <c r="A4030" s="59" t="str">
        <f>+VLOOKUP(B4030,Annuaire_roster!B:G,5,0)</f>
        <v>01596</v>
      </c>
      <c r="B4030" s="78" t="s">
        <v>239</v>
      </c>
      <c r="C4030" s="65">
        <v>0.375</v>
      </c>
      <c r="D4030" s="65">
        <v>0.375</v>
      </c>
      <c r="E4030" s="66">
        <v>0.79166666666666663</v>
      </c>
      <c r="F4030" s="66">
        <v>0.79166666666666663</v>
      </c>
      <c r="G4030" s="67"/>
      <c r="H4030" s="67"/>
      <c r="I4030" s="68" t="s">
        <v>63</v>
      </c>
      <c r="J4030" s="67"/>
      <c r="K4030" s="132">
        <v>0</v>
      </c>
      <c r="L4030" s="133">
        <v>0</v>
      </c>
      <c r="M4030" s="70">
        <v>0</v>
      </c>
      <c r="N4030" s="34">
        <f t="shared" si="602"/>
        <v>0.37499999999999994</v>
      </c>
      <c r="O4030" s="38">
        <f t="shared" si="603"/>
        <v>0.37499999999999994</v>
      </c>
      <c r="P4030" s="72" t="s">
        <v>234</v>
      </c>
      <c r="Q4030" s="43">
        <v>44810</v>
      </c>
      <c r="R4030" s="35">
        <v>0</v>
      </c>
      <c r="S4030" s="35">
        <v>0</v>
      </c>
      <c r="T4030" s="10" t="str">
        <f t="shared" si="599"/>
        <v>Sem - 37</v>
      </c>
      <c r="U4030" s="10" t="str">
        <f t="shared" si="600"/>
        <v>Septembre</v>
      </c>
      <c r="V4030" s="36" t="s">
        <v>308</v>
      </c>
      <c r="W4030" s="34"/>
      <c r="X4030" s="91">
        <f t="shared" si="601"/>
        <v>0</v>
      </c>
      <c r="Y4030" s="92" t="str">
        <f>VLOOKUP('CM-CIC'!B3961,Annuaire_roster!B:F,4,0)</f>
        <v>ABDELLAOUI KHADIJA</v>
      </c>
      <c r="Z4030" s="37" t="s">
        <v>110</v>
      </c>
      <c r="AA4030" s="60" t="s">
        <v>232</v>
      </c>
      <c r="AB4030" s="35" t="s">
        <v>63</v>
      </c>
      <c r="AC4030" s="35" t="s">
        <v>63</v>
      </c>
      <c r="AD4030" s="35" t="s">
        <v>63</v>
      </c>
      <c r="AE4030" s="44" t="s">
        <v>63</v>
      </c>
      <c r="AF4030" s="61"/>
      <c r="AG4030" s="45"/>
    </row>
    <row r="4031" spans="1:33" x14ac:dyDescent="0.2">
      <c r="A4031" s="59" t="str">
        <f>+VLOOKUP(B4031,Annuaire_roster!B:G,5,0)</f>
        <v>01598</v>
      </c>
      <c r="B4031" s="78" t="s">
        <v>240</v>
      </c>
      <c r="C4031" s="65">
        <v>0.375</v>
      </c>
      <c r="D4031" s="65">
        <v>0.375</v>
      </c>
      <c r="E4031" s="66">
        <v>0.79166666666666663</v>
      </c>
      <c r="F4031" s="66">
        <v>0.79166666666666663</v>
      </c>
      <c r="G4031" s="67"/>
      <c r="H4031" s="67"/>
      <c r="I4031" s="68" t="s">
        <v>63</v>
      </c>
      <c r="J4031" s="67"/>
      <c r="K4031" s="132">
        <v>0</v>
      </c>
      <c r="L4031" s="133">
        <v>0</v>
      </c>
      <c r="M4031" s="70">
        <v>0</v>
      </c>
      <c r="N4031" s="34">
        <f t="shared" si="602"/>
        <v>0.37499999999999994</v>
      </c>
      <c r="O4031" s="38">
        <f t="shared" si="603"/>
        <v>0.37499999999999994</v>
      </c>
      <c r="P4031" s="72" t="s">
        <v>234</v>
      </c>
      <c r="Q4031" s="43">
        <v>44810</v>
      </c>
      <c r="R4031" s="35">
        <v>0</v>
      </c>
      <c r="S4031" s="35">
        <v>0</v>
      </c>
      <c r="T4031" s="10" t="str">
        <f t="shared" si="599"/>
        <v>Sem - 37</v>
      </c>
      <c r="U4031" s="10" t="str">
        <f t="shared" si="600"/>
        <v>Septembre</v>
      </c>
      <c r="V4031" s="36" t="s">
        <v>309</v>
      </c>
      <c r="W4031" s="34"/>
      <c r="X4031" s="91">
        <f t="shared" si="601"/>
        <v>0</v>
      </c>
      <c r="Y4031" s="92" t="str">
        <f>VLOOKUP('CM-CIC'!B3962,Annuaire_roster!B:F,4,0)</f>
        <v>ABDELLAOUI KHADIJA</v>
      </c>
      <c r="Z4031" s="37" t="s">
        <v>110</v>
      </c>
      <c r="AA4031" s="60" t="s">
        <v>232</v>
      </c>
      <c r="AB4031" s="35" t="s">
        <v>63</v>
      </c>
      <c r="AC4031" s="35" t="s">
        <v>63</v>
      </c>
      <c r="AD4031" s="35" t="s">
        <v>63</v>
      </c>
      <c r="AE4031" s="44" t="s">
        <v>63</v>
      </c>
      <c r="AF4031" s="61"/>
      <c r="AG4031" s="45"/>
    </row>
    <row r="4032" spans="1:33" x14ac:dyDescent="0.2">
      <c r="A4032" s="59" t="str">
        <f>+VLOOKUP(B4032,Annuaire_roster!B:G,5,0)</f>
        <v>01567</v>
      </c>
      <c r="B4032" s="78" t="s">
        <v>198</v>
      </c>
      <c r="C4032" s="65">
        <v>0.375</v>
      </c>
      <c r="D4032" s="65">
        <v>0.375</v>
      </c>
      <c r="E4032" s="66">
        <v>0.79166666666666663</v>
      </c>
      <c r="F4032" s="66">
        <v>0.79166666666666663</v>
      </c>
      <c r="G4032" s="67"/>
      <c r="H4032" s="67"/>
      <c r="I4032" s="68" t="s">
        <v>63</v>
      </c>
      <c r="J4032" s="67"/>
      <c r="K4032" s="132">
        <v>0</v>
      </c>
      <c r="L4032" s="133">
        <v>0</v>
      </c>
      <c r="M4032" s="70">
        <v>0</v>
      </c>
      <c r="N4032" s="34">
        <f t="shared" si="602"/>
        <v>0.37499999999999994</v>
      </c>
      <c r="O4032" s="38">
        <f t="shared" si="603"/>
        <v>0.37499999999999994</v>
      </c>
      <c r="P4032" s="72" t="s">
        <v>234</v>
      </c>
      <c r="Q4032" s="43">
        <v>44810</v>
      </c>
      <c r="R4032" s="35">
        <v>0</v>
      </c>
      <c r="S4032" s="35">
        <v>0</v>
      </c>
      <c r="T4032" s="10" t="str">
        <f t="shared" si="599"/>
        <v>Sem - 37</v>
      </c>
      <c r="U4032" s="10" t="str">
        <f t="shared" si="600"/>
        <v>Septembre</v>
      </c>
      <c r="V4032" s="36" t="s">
        <v>310</v>
      </c>
      <c r="W4032" s="34"/>
      <c r="X4032" s="91">
        <f t="shared" si="601"/>
        <v>0</v>
      </c>
      <c r="Y4032" s="92" t="str">
        <f>VLOOKUP('CM-CIC'!B3963,Annuaire_roster!B:F,4,0)</f>
        <v>ABDELLAOUI KHADIJA</v>
      </c>
      <c r="Z4032" s="37" t="s">
        <v>110</v>
      </c>
      <c r="AA4032" s="60" t="s">
        <v>232</v>
      </c>
      <c r="AB4032" s="35" t="s">
        <v>63</v>
      </c>
      <c r="AC4032" s="35" t="s">
        <v>63</v>
      </c>
      <c r="AD4032" s="35" t="s">
        <v>63</v>
      </c>
      <c r="AE4032" s="44" t="s">
        <v>63</v>
      </c>
      <c r="AF4032" s="61"/>
      <c r="AG4032" s="45"/>
    </row>
    <row r="4033" spans="1:33" x14ac:dyDescent="0.2">
      <c r="A4033" s="59" t="str">
        <f>+VLOOKUP(B4033,Annuaire_roster!B:G,5,0)</f>
        <v>01420</v>
      </c>
      <c r="B4033" s="78" t="s">
        <v>151</v>
      </c>
      <c r="C4033" s="65">
        <v>0.375</v>
      </c>
      <c r="D4033" s="65">
        <v>0.375</v>
      </c>
      <c r="E4033" s="66">
        <v>0.79166666666666663</v>
      </c>
      <c r="F4033" s="66">
        <v>0.79166666666666663</v>
      </c>
      <c r="G4033" s="67"/>
      <c r="H4033" s="67"/>
      <c r="I4033" s="68" t="s">
        <v>63</v>
      </c>
      <c r="J4033" s="67"/>
      <c r="K4033" s="132">
        <v>0</v>
      </c>
      <c r="L4033" s="133">
        <v>0</v>
      </c>
      <c r="M4033" s="70">
        <v>0</v>
      </c>
      <c r="N4033" s="34">
        <f t="shared" si="602"/>
        <v>0.37499999999999994</v>
      </c>
      <c r="O4033" s="38">
        <f t="shared" si="603"/>
        <v>0.37499999999999994</v>
      </c>
      <c r="P4033" s="72" t="s">
        <v>234</v>
      </c>
      <c r="Q4033" s="43">
        <v>44810</v>
      </c>
      <c r="R4033" s="35">
        <v>0</v>
      </c>
      <c r="S4033" s="35">
        <v>0</v>
      </c>
      <c r="T4033" s="10" t="str">
        <f t="shared" si="599"/>
        <v>Sem - 37</v>
      </c>
      <c r="U4033" s="10" t="str">
        <f t="shared" si="600"/>
        <v>Septembre</v>
      </c>
      <c r="V4033" s="36" t="s">
        <v>311</v>
      </c>
      <c r="W4033" s="34"/>
      <c r="X4033" s="91">
        <f t="shared" si="601"/>
        <v>0</v>
      </c>
      <c r="Y4033" s="92" t="str">
        <f>VLOOKUP('CM-CIC'!B3964,Annuaire_roster!B:F,4,0)</f>
        <v>ABDELLAOUI KHADIJA</v>
      </c>
      <c r="Z4033" s="37" t="s">
        <v>110</v>
      </c>
      <c r="AA4033" s="60" t="s">
        <v>232</v>
      </c>
      <c r="AB4033" s="35" t="s">
        <v>63</v>
      </c>
      <c r="AC4033" s="35" t="s">
        <v>63</v>
      </c>
      <c r="AD4033" s="35" t="s">
        <v>63</v>
      </c>
      <c r="AE4033" s="44" t="s">
        <v>63</v>
      </c>
      <c r="AF4033" s="61"/>
      <c r="AG4033" s="45"/>
    </row>
    <row r="4034" spans="1:33" x14ac:dyDescent="0.2">
      <c r="A4034" s="59" t="str">
        <f>+VLOOKUP(B4034,Annuaire_roster!B:G,5,0)</f>
        <v>01621</v>
      </c>
      <c r="B4034" s="78" t="s">
        <v>241</v>
      </c>
      <c r="C4034" s="65">
        <v>0.375</v>
      </c>
      <c r="D4034" s="65">
        <v>0.375</v>
      </c>
      <c r="E4034" s="66">
        <v>0.79166666666666663</v>
      </c>
      <c r="F4034" s="66">
        <v>0.79166666666666663</v>
      </c>
      <c r="G4034" s="67"/>
      <c r="H4034" s="67"/>
      <c r="I4034" s="68" t="s">
        <v>63</v>
      </c>
      <c r="J4034" s="67"/>
      <c r="K4034" s="132">
        <v>0</v>
      </c>
      <c r="L4034" s="133">
        <v>0</v>
      </c>
      <c r="M4034" s="70">
        <v>0</v>
      </c>
      <c r="N4034" s="34">
        <f t="shared" si="602"/>
        <v>0.37499999999999994</v>
      </c>
      <c r="O4034" s="38">
        <f t="shared" si="603"/>
        <v>0.37499999999999994</v>
      </c>
      <c r="P4034" s="72" t="s">
        <v>234</v>
      </c>
      <c r="Q4034" s="43">
        <v>44810</v>
      </c>
      <c r="R4034" s="35">
        <v>0</v>
      </c>
      <c r="S4034" s="35">
        <v>0</v>
      </c>
      <c r="T4034" s="10" t="str">
        <f t="shared" ref="T4034:T4097" si="604">"Sem - "&amp;WEEKNUM(Q4034,21)</f>
        <v>Sem - 37</v>
      </c>
      <c r="U4034" s="10" t="str">
        <f t="shared" ref="U4034:U4097" si="605">PROPER(TEXT(Q4034,"mmmm"))</f>
        <v>Septembre</v>
      </c>
      <c r="V4034" s="36" t="s">
        <v>312</v>
      </c>
      <c r="W4034" s="34"/>
      <c r="X4034" s="91">
        <f t="shared" ref="X4034:X4097" si="606">IFERROR(IF(M4034="Abs",0,IF((D4034-C4034+E4034-F4034)&lt;0.000694444444444444,0,(D4034-C4034+E4034-F4034))),0)</f>
        <v>0</v>
      </c>
      <c r="Y4034" s="92" t="str">
        <f>VLOOKUP('CM-CIC'!B3965,Annuaire_roster!B:F,4,0)</f>
        <v>ABDELLAOUI KHADIJA</v>
      </c>
      <c r="Z4034" s="37" t="s">
        <v>110</v>
      </c>
      <c r="AA4034" s="60" t="s">
        <v>232</v>
      </c>
      <c r="AB4034" s="35" t="s">
        <v>63</v>
      </c>
      <c r="AC4034" s="35" t="s">
        <v>63</v>
      </c>
      <c r="AD4034" s="35" t="s">
        <v>63</v>
      </c>
      <c r="AE4034" s="44" t="s">
        <v>63</v>
      </c>
      <c r="AF4034" s="61"/>
      <c r="AG4034" s="45"/>
    </row>
    <row r="4035" spans="1:33" x14ac:dyDescent="0.2">
      <c r="A4035" s="59" t="str">
        <f>+VLOOKUP(B4035,Annuaire_roster!B:G,5,0)</f>
        <v>01622</v>
      </c>
      <c r="B4035" s="78" t="s">
        <v>242</v>
      </c>
      <c r="C4035" s="65">
        <v>0.375</v>
      </c>
      <c r="D4035" s="65">
        <v>0.375</v>
      </c>
      <c r="E4035" s="66">
        <v>0.79166666666666663</v>
      </c>
      <c r="F4035" s="66">
        <v>0.79166666666666663</v>
      </c>
      <c r="G4035" s="67"/>
      <c r="H4035" s="67"/>
      <c r="I4035" s="68" t="s">
        <v>63</v>
      </c>
      <c r="J4035" s="67"/>
      <c r="K4035" s="132">
        <v>0</v>
      </c>
      <c r="L4035" s="133">
        <v>0</v>
      </c>
      <c r="M4035" s="70">
        <v>0</v>
      </c>
      <c r="N4035" s="34">
        <f t="shared" si="602"/>
        <v>0.37499999999999994</v>
      </c>
      <c r="O4035" s="38">
        <f t="shared" si="603"/>
        <v>0.37499999999999994</v>
      </c>
      <c r="P4035" s="72" t="s">
        <v>234</v>
      </c>
      <c r="Q4035" s="43">
        <v>44810</v>
      </c>
      <c r="R4035" s="35">
        <v>0</v>
      </c>
      <c r="S4035" s="35">
        <v>0</v>
      </c>
      <c r="T4035" s="10" t="str">
        <f t="shared" si="604"/>
        <v>Sem - 37</v>
      </c>
      <c r="U4035" s="10" t="str">
        <f t="shared" si="605"/>
        <v>Septembre</v>
      </c>
      <c r="V4035" s="36" t="s">
        <v>313</v>
      </c>
      <c r="W4035" s="34"/>
      <c r="X4035" s="91">
        <f t="shared" si="606"/>
        <v>0</v>
      </c>
      <c r="Y4035" s="92" t="str">
        <f>VLOOKUP('CM-CIC'!B3966,Annuaire_roster!B:F,4,0)</f>
        <v>ABDELLAOUI KHADIJA</v>
      </c>
      <c r="Z4035" s="37" t="s">
        <v>110</v>
      </c>
      <c r="AA4035" s="60" t="s">
        <v>232</v>
      </c>
      <c r="AB4035" s="35" t="s">
        <v>63</v>
      </c>
      <c r="AC4035" s="35" t="s">
        <v>63</v>
      </c>
      <c r="AD4035" s="35" t="s">
        <v>63</v>
      </c>
      <c r="AE4035" s="44" t="s">
        <v>63</v>
      </c>
      <c r="AF4035" s="61"/>
      <c r="AG4035" s="45"/>
    </row>
    <row r="4036" spans="1:33" x14ac:dyDescent="0.2">
      <c r="A4036" s="59" t="str">
        <f>+VLOOKUP(B4036,Annuaire_roster!B:G,5,0)</f>
        <v>01606</v>
      </c>
      <c r="B4036" s="78" t="s">
        <v>243</v>
      </c>
      <c r="C4036" s="65"/>
      <c r="D4036" s="65">
        <v>0.375</v>
      </c>
      <c r="E4036" s="66"/>
      <c r="F4036" s="66">
        <v>0.79166666666666663</v>
      </c>
      <c r="G4036" s="67"/>
      <c r="H4036" s="67"/>
      <c r="I4036" s="68" t="s">
        <v>63</v>
      </c>
      <c r="J4036" s="67"/>
      <c r="K4036" s="132">
        <v>0</v>
      </c>
      <c r="L4036" s="133">
        <v>0</v>
      </c>
      <c r="M4036" s="70" t="s">
        <v>187</v>
      </c>
      <c r="N4036" s="34" t="str">
        <f t="shared" si="602"/>
        <v/>
      </c>
      <c r="O4036" s="38">
        <f t="shared" si="603"/>
        <v>0.37499999999999994</v>
      </c>
      <c r="P4036" s="72" t="s">
        <v>234</v>
      </c>
      <c r="Q4036" s="43">
        <v>44810</v>
      </c>
      <c r="R4036" s="35">
        <v>0</v>
      </c>
      <c r="S4036" s="35">
        <v>0</v>
      </c>
      <c r="T4036" s="10" t="str">
        <f t="shared" si="604"/>
        <v>Sem - 37</v>
      </c>
      <c r="U4036" s="10" t="str">
        <f t="shared" si="605"/>
        <v>Septembre</v>
      </c>
      <c r="V4036" s="36" t="s">
        <v>314</v>
      </c>
      <c r="W4036" s="34"/>
      <c r="X4036" s="91">
        <f t="shared" si="606"/>
        <v>0</v>
      </c>
      <c r="Y4036" s="92" t="str">
        <f>VLOOKUP('CM-CIC'!B3967,Annuaire_roster!B:F,4,0)</f>
        <v>ABDELLAOUI KHADIJA</v>
      </c>
      <c r="Z4036" s="37" t="s">
        <v>110</v>
      </c>
      <c r="AA4036" s="60" t="s">
        <v>232</v>
      </c>
      <c r="AB4036" s="35" t="s">
        <v>63</v>
      </c>
      <c r="AC4036" s="35" t="s">
        <v>63</v>
      </c>
      <c r="AD4036" s="35" t="s">
        <v>63</v>
      </c>
      <c r="AE4036" s="44" t="s">
        <v>63</v>
      </c>
      <c r="AF4036" s="61"/>
      <c r="AG4036" s="45"/>
    </row>
    <row r="4037" spans="1:33" x14ac:dyDescent="0.2">
      <c r="A4037" s="59" t="str">
        <f>+VLOOKUP(B4037,Annuaire_roster!B:G,5,0)</f>
        <v>01607</v>
      </c>
      <c r="B4037" s="78" t="s">
        <v>244</v>
      </c>
      <c r="C4037" s="65">
        <v>0.375</v>
      </c>
      <c r="D4037" s="65">
        <v>0.375</v>
      </c>
      <c r="E4037" s="66">
        <v>0.79166666666666663</v>
      </c>
      <c r="F4037" s="66">
        <v>0.79166666666666663</v>
      </c>
      <c r="G4037" s="67"/>
      <c r="H4037" s="67"/>
      <c r="I4037" s="68" t="s">
        <v>63</v>
      </c>
      <c r="J4037" s="67"/>
      <c r="K4037" s="132">
        <v>0</v>
      </c>
      <c r="L4037" s="133">
        <v>0</v>
      </c>
      <c r="M4037" s="70">
        <v>0</v>
      </c>
      <c r="N4037" s="34">
        <f t="shared" si="602"/>
        <v>0.37499999999999994</v>
      </c>
      <c r="O4037" s="38">
        <f t="shared" si="603"/>
        <v>0.37499999999999994</v>
      </c>
      <c r="P4037" s="72" t="s">
        <v>234</v>
      </c>
      <c r="Q4037" s="43">
        <v>44810</v>
      </c>
      <c r="R4037" s="35">
        <v>0</v>
      </c>
      <c r="S4037" s="35">
        <v>0</v>
      </c>
      <c r="T4037" s="10" t="str">
        <f t="shared" si="604"/>
        <v>Sem - 37</v>
      </c>
      <c r="U4037" s="10" t="str">
        <f t="shared" si="605"/>
        <v>Septembre</v>
      </c>
      <c r="V4037" s="36" t="s">
        <v>315</v>
      </c>
      <c r="W4037" s="34"/>
      <c r="X4037" s="91">
        <f t="shared" si="606"/>
        <v>0</v>
      </c>
      <c r="Y4037" s="92" t="str">
        <f>VLOOKUP('CM-CIC'!B3968,Annuaire_roster!B:F,4,0)</f>
        <v>ABDELLAOUI KHADIJA</v>
      </c>
      <c r="Z4037" s="37" t="s">
        <v>110</v>
      </c>
      <c r="AA4037" s="60" t="s">
        <v>232</v>
      </c>
      <c r="AB4037" s="35" t="s">
        <v>63</v>
      </c>
      <c r="AC4037" s="35" t="s">
        <v>63</v>
      </c>
      <c r="AD4037" s="35" t="s">
        <v>63</v>
      </c>
      <c r="AE4037" s="44" t="s">
        <v>63</v>
      </c>
      <c r="AF4037" s="61"/>
      <c r="AG4037" s="45"/>
    </row>
    <row r="4038" spans="1:33" x14ac:dyDescent="0.2">
      <c r="A4038" s="59" t="str">
        <f>+VLOOKUP(B4038,Annuaire_roster!B:G,5,0)</f>
        <v>01648</v>
      </c>
      <c r="B4038" s="78" t="s">
        <v>245</v>
      </c>
      <c r="C4038" s="65">
        <v>0.375</v>
      </c>
      <c r="D4038" s="65">
        <v>0.375</v>
      </c>
      <c r="E4038" s="66">
        <v>0.79166666666666663</v>
      </c>
      <c r="F4038" s="66">
        <v>0.79166666666666663</v>
      </c>
      <c r="G4038" s="67"/>
      <c r="H4038" s="67"/>
      <c r="I4038" s="68" t="s">
        <v>63</v>
      </c>
      <c r="J4038" s="67"/>
      <c r="K4038" s="132">
        <v>0</v>
      </c>
      <c r="L4038" s="133">
        <v>0</v>
      </c>
      <c r="M4038" s="70">
        <v>0</v>
      </c>
      <c r="N4038" s="34">
        <f t="shared" si="602"/>
        <v>0.37499999999999994</v>
      </c>
      <c r="O4038" s="38">
        <f t="shared" si="603"/>
        <v>0.37499999999999994</v>
      </c>
      <c r="P4038" s="72" t="s">
        <v>234</v>
      </c>
      <c r="Q4038" s="43">
        <v>44810</v>
      </c>
      <c r="R4038" s="35">
        <v>0</v>
      </c>
      <c r="S4038" s="35">
        <v>0</v>
      </c>
      <c r="T4038" s="10" t="str">
        <f t="shared" si="604"/>
        <v>Sem - 37</v>
      </c>
      <c r="U4038" s="10" t="str">
        <f t="shared" si="605"/>
        <v>Septembre</v>
      </c>
      <c r="V4038" s="36" t="s">
        <v>316</v>
      </c>
      <c r="W4038" s="34"/>
      <c r="X4038" s="91">
        <f t="shared" si="606"/>
        <v>0</v>
      </c>
      <c r="Y4038" s="92" t="str">
        <f>VLOOKUP('CM-CIC'!B3969,Annuaire_roster!B:F,4,0)</f>
        <v>ABDELLAOUI KHADIJA</v>
      </c>
      <c r="Z4038" s="37" t="s">
        <v>110</v>
      </c>
      <c r="AA4038" s="60" t="s">
        <v>232</v>
      </c>
      <c r="AB4038" s="35" t="s">
        <v>63</v>
      </c>
      <c r="AC4038" s="35" t="s">
        <v>63</v>
      </c>
      <c r="AD4038" s="35" t="s">
        <v>63</v>
      </c>
      <c r="AE4038" s="44" t="s">
        <v>63</v>
      </c>
      <c r="AF4038" s="61"/>
      <c r="AG4038" s="45"/>
    </row>
    <row r="4039" spans="1:33" x14ac:dyDescent="0.2">
      <c r="A4039" s="59" t="str">
        <f>+VLOOKUP(B4039,Annuaire_roster!B:G,5,0)</f>
        <v>01608</v>
      </c>
      <c r="B4039" s="78" t="s">
        <v>246</v>
      </c>
      <c r="C4039" s="65">
        <v>0.375</v>
      </c>
      <c r="D4039" s="65">
        <v>0.375</v>
      </c>
      <c r="E4039" s="66">
        <v>0.79166666666666663</v>
      </c>
      <c r="F4039" s="66">
        <v>0.79166666666666663</v>
      </c>
      <c r="G4039" s="67"/>
      <c r="H4039" s="67"/>
      <c r="I4039" s="68" t="s">
        <v>63</v>
      </c>
      <c r="J4039" s="67"/>
      <c r="K4039" s="132">
        <v>0</v>
      </c>
      <c r="L4039" s="133">
        <v>0</v>
      </c>
      <c r="M4039" s="70">
        <v>0</v>
      </c>
      <c r="N4039" s="34">
        <f t="shared" si="602"/>
        <v>0.37499999999999994</v>
      </c>
      <c r="O4039" s="38">
        <f t="shared" si="603"/>
        <v>0.37499999999999994</v>
      </c>
      <c r="P4039" s="72" t="s">
        <v>234</v>
      </c>
      <c r="Q4039" s="43">
        <v>44810</v>
      </c>
      <c r="R4039" s="35">
        <v>0</v>
      </c>
      <c r="S4039" s="35">
        <v>0</v>
      </c>
      <c r="T4039" s="10" t="str">
        <f t="shared" si="604"/>
        <v>Sem - 37</v>
      </c>
      <c r="U4039" s="10" t="str">
        <f t="shared" si="605"/>
        <v>Septembre</v>
      </c>
      <c r="V4039" s="36" t="s">
        <v>317</v>
      </c>
      <c r="W4039" s="34"/>
      <c r="X4039" s="91">
        <f t="shared" si="606"/>
        <v>0</v>
      </c>
      <c r="Y4039" s="92" t="str">
        <f>VLOOKUP('CM-CIC'!B3970,Annuaire_roster!B:F,4,0)</f>
        <v>ABDELLAOUI KHADIJA</v>
      </c>
      <c r="Z4039" s="37" t="s">
        <v>110</v>
      </c>
      <c r="AA4039" s="60" t="s">
        <v>232</v>
      </c>
      <c r="AB4039" s="35" t="s">
        <v>63</v>
      </c>
      <c r="AC4039" s="35" t="s">
        <v>63</v>
      </c>
      <c r="AD4039" s="35" t="s">
        <v>63</v>
      </c>
      <c r="AE4039" s="44" t="s">
        <v>63</v>
      </c>
      <c r="AF4039" s="61"/>
      <c r="AG4039" s="45"/>
    </row>
    <row r="4040" spans="1:33" x14ac:dyDescent="0.2">
      <c r="A4040" s="59" t="str">
        <f>+VLOOKUP(B4040,Annuaire_roster!B:G,5,0)</f>
        <v>01616</v>
      </c>
      <c r="B4040" s="78" t="s">
        <v>247</v>
      </c>
      <c r="C4040" s="65">
        <v>0.375</v>
      </c>
      <c r="D4040" s="65">
        <v>0.375</v>
      </c>
      <c r="E4040" s="66">
        <v>0.79166666666666663</v>
      </c>
      <c r="F4040" s="66">
        <v>0.79166666666666663</v>
      </c>
      <c r="G4040" s="67"/>
      <c r="H4040" s="67"/>
      <c r="I4040" s="68" t="s">
        <v>63</v>
      </c>
      <c r="J4040" s="67"/>
      <c r="K4040" s="132">
        <v>0</v>
      </c>
      <c r="L4040" s="133">
        <v>0</v>
      </c>
      <c r="M4040" s="70">
        <v>0</v>
      </c>
      <c r="N4040" s="34">
        <f t="shared" si="602"/>
        <v>0.37499999999999994</v>
      </c>
      <c r="O4040" s="38">
        <f t="shared" si="603"/>
        <v>0.37499999999999994</v>
      </c>
      <c r="P4040" s="72" t="s">
        <v>234</v>
      </c>
      <c r="Q4040" s="43">
        <v>44810</v>
      </c>
      <c r="R4040" s="35">
        <v>0</v>
      </c>
      <c r="S4040" s="35">
        <v>0</v>
      </c>
      <c r="T4040" s="10" t="str">
        <f t="shared" si="604"/>
        <v>Sem - 37</v>
      </c>
      <c r="U4040" s="10" t="str">
        <f t="shared" si="605"/>
        <v>Septembre</v>
      </c>
      <c r="V4040" s="36" t="s">
        <v>318</v>
      </c>
      <c r="W4040" s="34"/>
      <c r="X4040" s="91">
        <f t="shared" si="606"/>
        <v>0</v>
      </c>
      <c r="Y4040" s="92" t="str">
        <f>VLOOKUP('CM-CIC'!B3971,Annuaire_roster!B:F,4,0)</f>
        <v>ABDELLAOUI KHADIJA</v>
      </c>
      <c r="Z4040" s="37" t="s">
        <v>110</v>
      </c>
      <c r="AA4040" s="60" t="s">
        <v>232</v>
      </c>
      <c r="AB4040" s="35" t="s">
        <v>63</v>
      </c>
      <c r="AC4040" s="35" t="s">
        <v>63</v>
      </c>
      <c r="AD4040" s="35" t="s">
        <v>63</v>
      </c>
      <c r="AE4040" s="44" t="s">
        <v>63</v>
      </c>
      <c r="AF4040" s="61"/>
      <c r="AG4040" s="45"/>
    </row>
    <row r="4041" spans="1:33" x14ac:dyDescent="0.2">
      <c r="A4041" s="59" t="str">
        <f>+VLOOKUP(B4041,Annuaire_roster!B:G,5,0)</f>
        <v>01617</v>
      </c>
      <c r="B4041" s="78" t="s">
        <v>248</v>
      </c>
      <c r="C4041" s="65"/>
      <c r="D4041" s="65">
        <v>0.375</v>
      </c>
      <c r="E4041" s="66"/>
      <c r="F4041" s="66">
        <v>0.79166666666666663</v>
      </c>
      <c r="G4041" s="67"/>
      <c r="H4041" s="67"/>
      <c r="I4041" s="68" t="s">
        <v>63</v>
      </c>
      <c r="J4041" s="67"/>
      <c r="K4041" s="132">
        <v>0</v>
      </c>
      <c r="L4041" s="133">
        <v>0</v>
      </c>
      <c r="M4041" s="70" t="s">
        <v>187</v>
      </c>
      <c r="N4041" s="34" t="str">
        <f t="shared" si="602"/>
        <v/>
      </c>
      <c r="O4041" s="38">
        <f t="shared" si="603"/>
        <v>0.37499999999999994</v>
      </c>
      <c r="P4041" s="72" t="s">
        <v>234</v>
      </c>
      <c r="Q4041" s="43">
        <v>44810</v>
      </c>
      <c r="R4041" s="35">
        <v>0</v>
      </c>
      <c r="S4041" s="35">
        <v>0</v>
      </c>
      <c r="T4041" s="10" t="str">
        <f t="shared" si="604"/>
        <v>Sem - 37</v>
      </c>
      <c r="U4041" s="10" t="str">
        <f t="shared" si="605"/>
        <v>Septembre</v>
      </c>
      <c r="V4041" s="36" t="s">
        <v>319</v>
      </c>
      <c r="W4041" s="34"/>
      <c r="X4041" s="91">
        <f t="shared" si="606"/>
        <v>0</v>
      </c>
      <c r="Y4041" s="92" t="str">
        <f>VLOOKUP('CM-CIC'!B3972,Annuaire_roster!B:F,4,0)</f>
        <v>ABDELLAOUI KHADIJA</v>
      </c>
      <c r="Z4041" s="37" t="s">
        <v>110</v>
      </c>
      <c r="AA4041" s="60" t="s">
        <v>232</v>
      </c>
      <c r="AB4041" s="35" t="s">
        <v>63</v>
      </c>
      <c r="AC4041" s="35" t="s">
        <v>63</v>
      </c>
      <c r="AD4041" s="35" t="s">
        <v>63</v>
      </c>
      <c r="AE4041" s="44" t="s">
        <v>63</v>
      </c>
      <c r="AF4041" s="61"/>
      <c r="AG4041" s="45"/>
    </row>
    <row r="4042" spans="1:33" x14ac:dyDescent="0.2">
      <c r="A4042" s="59" t="str">
        <f>+VLOOKUP(B4042,Annuaire_roster!B:G,5,0)</f>
        <v>01656</v>
      </c>
      <c r="B4042" s="78" t="s">
        <v>249</v>
      </c>
      <c r="C4042" s="65">
        <v>0.375</v>
      </c>
      <c r="D4042" s="65">
        <v>0.375</v>
      </c>
      <c r="E4042" s="66">
        <v>0.79166666666666663</v>
      </c>
      <c r="F4042" s="66">
        <v>0.79166666666666663</v>
      </c>
      <c r="G4042" s="67"/>
      <c r="H4042" s="67"/>
      <c r="I4042" s="68" t="s">
        <v>63</v>
      </c>
      <c r="J4042" s="67"/>
      <c r="K4042" s="132">
        <v>0</v>
      </c>
      <c r="L4042" s="133">
        <v>0</v>
      </c>
      <c r="M4042" s="70">
        <v>0</v>
      </c>
      <c r="N4042" s="34">
        <f t="shared" si="602"/>
        <v>0.37499999999999994</v>
      </c>
      <c r="O4042" s="38">
        <f t="shared" si="603"/>
        <v>0.37499999999999994</v>
      </c>
      <c r="P4042" s="72" t="s">
        <v>234</v>
      </c>
      <c r="Q4042" s="43">
        <v>44810</v>
      </c>
      <c r="R4042" s="35">
        <v>0</v>
      </c>
      <c r="S4042" s="35">
        <v>0</v>
      </c>
      <c r="T4042" s="10" t="str">
        <f t="shared" si="604"/>
        <v>Sem - 37</v>
      </c>
      <c r="U4042" s="10" t="str">
        <f t="shared" si="605"/>
        <v>Septembre</v>
      </c>
      <c r="V4042" s="36" t="s">
        <v>320</v>
      </c>
      <c r="W4042" s="34"/>
      <c r="X4042" s="91">
        <f t="shared" si="606"/>
        <v>0</v>
      </c>
      <c r="Y4042" s="92" t="str">
        <f>VLOOKUP('CM-CIC'!B3973,Annuaire_roster!B:F,4,0)</f>
        <v>ABDELLAOUI KHADIJA</v>
      </c>
      <c r="Z4042" s="37" t="s">
        <v>110</v>
      </c>
      <c r="AA4042" s="60" t="s">
        <v>232</v>
      </c>
      <c r="AB4042" s="35" t="s">
        <v>63</v>
      </c>
      <c r="AC4042" s="35" t="s">
        <v>63</v>
      </c>
      <c r="AD4042" s="35" t="s">
        <v>63</v>
      </c>
      <c r="AE4042" s="44" t="s">
        <v>63</v>
      </c>
      <c r="AF4042" s="61"/>
      <c r="AG4042" s="45"/>
    </row>
    <row r="4043" spans="1:33" x14ac:dyDescent="0.2">
      <c r="A4043" s="59" t="str">
        <f>+VLOOKUP(B4043,Annuaire_roster!B:G,5,0)</f>
        <v>01615</v>
      </c>
      <c r="B4043" s="78" t="s">
        <v>250</v>
      </c>
      <c r="C4043" s="65"/>
      <c r="D4043" s="65">
        <v>0.375</v>
      </c>
      <c r="E4043" s="66"/>
      <c r="F4043" s="66">
        <v>0.79166666666666663</v>
      </c>
      <c r="G4043" s="67"/>
      <c r="H4043" s="67"/>
      <c r="I4043" s="68" t="s">
        <v>63</v>
      </c>
      <c r="J4043" s="67"/>
      <c r="K4043" s="132">
        <v>0</v>
      </c>
      <c r="L4043" s="133">
        <v>0</v>
      </c>
      <c r="M4043" s="70" t="s">
        <v>187</v>
      </c>
      <c r="N4043" s="34" t="str">
        <f t="shared" si="602"/>
        <v/>
      </c>
      <c r="O4043" s="38">
        <f t="shared" si="603"/>
        <v>0.37499999999999994</v>
      </c>
      <c r="P4043" s="72" t="s">
        <v>234</v>
      </c>
      <c r="Q4043" s="43">
        <v>44810</v>
      </c>
      <c r="R4043" s="35">
        <v>0</v>
      </c>
      <c r="S4043" s="35">
        <v>0</v>
      </c>
      <c r="T4043" s="10" t="str">
        <f t="shared" si="604"/>
        <v>Sem - 37</v>
      </c>
      <c r="U4043" s="10" t="str">
        <f t="shared" si="605"/>
        <v>Septembre</v>
      </c>
      <c r="V4043" s="36" t="s">
        <v>321</v>
      </c>
      <c r="W4043" s="34"/>
      <c r="X4043" s="91">
        <f t="shared" si="606"/>
        <v>0</v>
      </c>
      <c r="Y4043" s="92" t="str">
        <f>VLOOKUP('CM-CIC'!B3974,Annuaire_roster!B:F,4,0)</f>
        <v>ABDELLAOUI KHADIJA</v>
      </c>
      <c r="Z4043" s="37" t="s">
        <v>110</v>
      </c>
      <c r="AA4043" s="60" t="s">
        <v>232</v>
      </c>
      <c r="AB4043" s="35" t="s">
        <v>63</v>
      </c>
      <c r="AC4043" s="35" t="s">
        <v>63</v>
      </c>
      <c r="AD4043" s="35" t="s">
        <v>63</v>
      </c>
      <c r="AE4043" s="44" t="s">
        <v>63</v>
      </c>
      <c r="AF4043" s="61"/>
      <c r="AG4043" s="45"/>
    </row>
    <row r="4044" spans="1:33" x14ac:dyDescent="0.2">
      <c r="A4044" s="59" t="str">
        <f>+VLOOKUP(B4044,Annuaire_roster!B:G,5,0)</f>
        <v>01609</v>
      </c>
      <c r="B4044" s="78" t="s">
        <v>251</v>
      </c>
      <c r="C4044" s="65">
        <v>0.375</v>
      </c>
      <c r="D4044" s="65">
        <v>0.375</v>
      </c>
      <c r="E4044" s="66">
        <v>0.79166666666666663</v>
      </c>
      <c r="F4044" s="66">
        <v>0.79166666666666663</v>
      </c>
      <c r="G4044" s="67"/>
      <c r="H4044" s="67"/>
      <c r="I4044" s="68" t="s">
        <v>63</v>
      </c>
      <c r="J4044" s="67"/>
      <c r="K4044" s="132">
        <v>0</v>
      </c>
      <c r="L4044" s="133">
        <v>0</v>
      </c>
      <c r="M4044" s="70">
        <v>0</v>
      </c>
      <c r="N4044" s="34">
        <f t="shared" si="602"/>
        <v>0.37499999999999994</v>
      </c>
      <c r="O4044" s="38">
        <f t="shared" si="603"/>
        <v>0.37499999999999994</v>
      </c>
      <c r="P4044" s="72" t="s">
        <v>234</v>
      </c>
      <c r="Q4044" s="43">
        <v>44810</v>
      </c>
      <c r="R4044" s="35">
        <v>0</v>
      </c>
      <c r="S4044" s="35">
        <v>0</v>
      </c>
      <c r="T4044" s="10" t="str">
        <f t="shared" si="604"/>
        <v>Sem - 37</v>
      </c>
      <c r="U4044" s="10" t="str">
        <f t="shared" si="605"/>
        <v>Septembre</v>
      </c>
      <c r="V4044" s="36" t="s">
        <v>322</v>
      </c>
      <c r="W4044" s="34"/>
      <c r="X4044" s="91">
        <f t="shared" si="606"/>
        <v>0</v>
      </c>
      <c r="Y4044" s="92" t="str">
        <f>VLOOKUP('CM-CIC'!B3975,Annuaire_roster!B:F,4,0)</f>
        <v>ABDELLAOUI KHADIJA</v>
      </c>
      <c r="Z4044" s="37" t="s">
        <v>110</v>
      </c>
      <c r="AA4044" s="60" t="s">
        <v>232</v>
      </c>
      <c r="AB4044" s="35" t="s">
        <v>63</v>
      </c>
      <c r="AC4044" s="35" t="s">
        <v>63</v>
      </c>
      <c r="AD4044" s="35" t="s">
        <v>63</v>
      </c>
      <c r="AE4044" s="44" t="s">
        <v>63</v>
      </c>
      <c r="AF4044" s="61"/>
      <c r="AG4044" s="45"/>
    </row>
    <row r="4045" spans="1:33" x14ac:dyDescent="0.2">
      <c r="A4045" s="59" t="str">
        <f>+VLOOKUP(B4045,Annuaire_roster!B:G,5,0)</f>
        <v>01610</v>
      </c>
      <c r="B4045" s="78" t="s">
        <v>1667</v>
      </c>
      <c r="C4045" s="65">
        <v>0.375</v>
      </c>
      <c r="D4045" s="65">
        <v>0.375</v>
      </c>
      <c r="E4045" s="66">
        <v>0.79166666666666663</v>
      </c>
      <c r="F4045" s="66">
        <v>0.79166666666666663</v>
      </c>
      <c r="G4045" s="67"/>
      <c r="H4045" s="67"/>
      <c r="I4045" s="68" t="s">
        <v>63</v>
      </c>
      <c r="J4045" s="67"/>
      <c r="K4045" s="132">
        <v>0</v>
      </c>
      <c r="L4045" s="133">
        <v>0</v>
      </c>
      <c r="M4045" s="70">
        <v>0</v>
      </c>
      <c r="N4045" s="34">
        <f t="shared" si="602"/>
        <v>0.37499999999999994</v>
      </c>
      <c r="O4045" s="38">
        <f t="shared" si="603"/>
        <v>0.37499999999999994</v>
      </c>
      <c r="P4045" s="72" t="s">
        <v>234</v>
      </c>
      <c r="Q4045" s="43">
        <v>44810</v>
      </c>
      <c r="R4045" s="35">
        <v>0</v>
      </c>
      <c r="S4045" s="35">
        <v>0</v>
      </c>
      <c r="T4045" s="10" t="str">
        <f t="shared" si="604"/>
        <v>Sem - 37</v>
      </c>
      <c r="U4045" s="10" t="str">
        <f t="shared" si="605"/>
        <v>Septembre</v>
      </c>
      <c r="V4045" s="36" t="s">
        <v>323</v>
      </c>
      <c r="W4045" s="34"/>
      <c r="X4045" s="91">
        <f t="shared" si="606"/>
        <v>0</v>
      </c>
      <c r="Y4045" s="92" t="str">
        <f>VLOOKUP('CM-CIC'!B3976,Annuaire_roster!B:F,4,0)</f>
        <v>ABDELLAOUI KHADIJA</v>
      </c>
      <c r="Z4045" s="37" t="s">
        <v>110</v>
      </c>
      <c r="AA4045" s="60" t="s">
        <v>232</v>
      </c>
      <c r="AB4045" s="35" t="s">
        <v>63</v>
      </c>
      <c r="AC4045" s="35" t="s">
        <v>63</v>
      </c>
      <c r="AD4045" s="35" t="s">
        <v>63</v>
      </c>
      <c r="AE4045" s="44" t="s">
        <v>63</v>
      </c>
      <c r="AF4045" s="61"/>
      <c r="AG4045" s="45"/>
    </row>
    <row r="4046" spans="1:33" x14ac:dyDescent="0.2">
      <c r="A4046" s="59" t="str">
        <f>+VLOOKUP(B4046,Annuaire_roster!B:G,5,0)</f>
        <v>01611</v>
      </c>
      <c r="B4046" s="78" t="s">
        <v>252</v>
      </c>
      <c r="C4046" s="65">
        <v>0.375</v>
      </c>
      <c r="D4046" s="65">
        <v>0.375</v>
      </c>
      <c r="E4046" s="66">
        <v>0.79166666666666663</v>
      </c>
      <c r="F4046" s="66">
        <v>0.79166666666666663</v>
      </c>
      <c r="G4046" s="67"/>
      <c r="H4046" s="67"/>
      <c r="I4046" s="68" t="s">
        <v>63</v>
      </c>
      <c r="J4046" s="67"/>
      <c r="K4046" s="132">
        <v>0</v>
      </c>
      <c r="L4046" s="133">
        <v>0</v>
      </c>
      <c r="M4046" s="70">
        <v>0</v>
      </c>
      <c r="N4046" s="34">
        <f t="shared" si="602"/>
        <v>0.37499999999999994</v>
      </c>
      <c r="O4046" s="38">
        <f t="shared" si="603"/>
        <v>0.37499999999999994</v>
      </c>
      <c r="P4046" s="72" t="s">
        <v>234</v>
      </c>
      <c r="Q4046" s="43">
        <v>44810</v>
      </c>
      <c r="R4046" s="35">
        <v>0</v>
      </c>
      <c r="S4046" s="35">
        <v>0</v>
      </c>
      <c r="T4046" s="10" t="str">
        <f t="shared" si="604"/>
        <v>Sem - 37</v>
      </c>
      <c r="U4046" s="10" t="str">
        <f t="shared" si="605"/>
        <v>Septembre</v>
      </c>
      <c r="V4046" s="36" t="s">
        <v>324</v>
      </c>
      <c r="W4046" s="34"/>
      <c r="X4046" s="91">
        <f t="shared" si="606"/>
        <v>0</v>
      </c>
      <c r="Y4046" s="92" t="str">
        <f>VLOOKUP('CM-CIC'!B3977,Annuaire_roster!B:F,4,0)</f>
        <v>ABDELLAOUI KHADIJA</v>
      </c>
      <c r="Z4046" s="37" t="s">
        <v>110</v>
      </c>
      <c r="AA4046" s="60" t="s">
        <v>232</v>
      </c>
      <c r="AB4046" s="35" t="s">
        <v>63</v>
      </c>
      <c r="AC4046" s="35" t="s">
        <v>63</v>
      </c>
      <c r="AD4046" s="35" t="s">
        <v>63</v>
      </c>
      <c r="AE4046" s="44" t="s">
        <v>63</v>
      </c>
      <c r="AF4046" s="61"/>
      <c r="AG4046" s="45"/>
    </row>
    <row r="4047" spans="1:33" x14ac:dyDescent="0.2">
      <c r="A4047" s="59" t="str">
        <f>+VLOOKUP(B4047,Annuaire_roster!B:G,5,0)</f>
        <v>01612</v>
      </c>
      <c r="B4047" s="78" t="s">
        <v>253</v>
      </c>
      <c r="C4047" s="65">
        <v>0.375</v>
      </c>
      <c r="D4047" s="65">
        <v>0.375</v>
      </c>
      <c r="E4047" s="66">
        <v>0.79166666666666663</v>
      </c>
      <c r="F4047" s="66">
        <v>0.79166666666666663</v>
      </c>
      <c r="G4047" s="67"/>
      <c r="H4047" s="67"/>
      <c r="I4047" s="68" t="s">
        <v>63</v>
      </c>
      <c r="J4047" s="67"/>
      <c r="K4047" s="132">
        <v>0</v>
      </c>
      <c r="L4047" s="133">
        <v>0</v>
      </c>
      <c r="M4047" s="70">
        <v>0</v>
      </c>
      <c r="N4047" s="34">
        <f t="shared" si="602"/>
        <v>0.37499999999999994</v>
      </c>
      <c r="O4047" s="38">
        <f t="shared" si="603"/>
        <v>0.37499999999999994</v>
      </c>
      <c r="P4047" s="72" t="s">
        <v>234</v>
      </c>
      <c r="Q4047" s="43">
        <v>44810</v>
      </c>
      <c r="R4047" s="35">
        <v>0</v>
      </c>
      <c r="S4047" s="35">
        <v>0</v>
      </c>
      <c r="T4047" s="10" t="str">
        <f t="shared" si="604"/>
        <v>Sem - 37</v>
      </c>
      <c r="U4047" s="10" t="str">
        <f t="shared" si="605"/>
        <v>Septembre</v>
      </c>
      <c r="V4047" s="36" t="s">
        <v>325</v>
      </c>
      <c r="W4047" s="34"/>
      <c r="X4047" s="91">
        <f t="shared" si="606"/>
        <v>0</v>
      </c>
      <c r="Y4047" s="92" t="str">
        <f>VLOOKUP('CM-CIC'!B3978,Annuaire_roster!B:F,4,0)</f>
        <v>ABDELLAOUI KHADIJA</v>
      </c>
      <c r="Z4047" s="37" t="s">
        <v>110</v>
      </c>
      <c r="AA4047" s="60" t="s">
        <v>232</v>
      </c>
      <c r="AB4047" s="35" t="s">
        <v>63</v>
      </c>
      <c r="AC4047" s="35" t="s">
        <v>63</v>
      </c>
      <c r="AD4047" s="35" t="s">
        <v>63</v>
      </c>
      <c r="AE4047" s="44" t="s">
        <v>63</v>
      </c>
      <c r="AF4047" s="61"/>
      <c r="AG4047" s="45"/>
    </row>
    <row r="4048" spans="1:33" x14ac:dyDescent="0.2">
      <c r="A4048" s="59" t="str">
        <f>+VLOOKUP(B4048,Annuaire_roster!B:G,5,0)</f>
        <v>01613</v>
      </c>
      <c r="B4048" s="78" t="s">
        <v>254</v>
      </c>
      <c r="C4048" s="65">
        <v>0.375</v>
      </c>
      <c r="D4048" s="65">
        <v>0.375</v>
      </c>
      <c r="E4048" s="66">
        <v>0.79166666666666663</v>
      </c>
      <c r="F4048" s="66">
        <v>0.79166666666666663</v>
      </c>
      <c r="G4048" s="67"/>
      <c r="H4048" s="67"/>
      <c r="I4048" s="68" t="s">
        <v>63</v>
      </c>
      <c r="J4048" s="67"/>
      <c r="K4048" s="132">
        <v>0</v>
      </c>
      <c r="L4048" s="133">
        <v>0</v>
      </c>
      <c r="M4048" s="70">
        <v>0</v>
      </c>
      <c r="N4048" s="34">
        <f t="shared" si="602"/>
        <v>0.37499999999999994</v>
      </c>
      <c r="O4048" s="38">
        <f t="shared" si="603"/>
        <v>0.37499999999999994</v>
      </c>
      <c r="P4048" s="72" t="s">
        <v>234</v>
      </c>
      <c r="Q4048" s="43">
        <v>44810</v>
      </c>
      <c r="R4048" s="35">
        <v>0</v>
      </c>
      <c r="S4048" s="35">
        <v>0</v>
      </c>
      <c r="T4048" s="10" t="str">
        <f t="shared" si="604"/>
        <v>Sem - 37</v>
      </c>
      <c r="U4048" s="10" t="str">
        <f t="shared" si="605"/>
        <v>Septembre</v>
      </c>
      <c r="V4048" s="36" t="s">
        <v>326</v>
      </c>
      <c r="W4048" s="34"/>
      <c r="X4048" s="91">
        <f t="shared" si="606"/>
        <v>0</v>
      </c>
      <c r="Y4048" s="92" t="str">
        <f>VLOOKUP('CM-CIC'!B3979,Annuaire_roster!B:F,4,0)</f>
        <v>ABDELLAOUI KHADIJA</v>
      </c>
      <c r="Z4048" s="37" t="s">
        <v>110</v>
      </c>
      <c r="AA4048" s="60" t="s">
        <v>232</v>
      </c>
      <c r="AB4048" s="35" t="s">
        <v>63</v>
      </c>
      <c r="AC4048" s="35" t="s">
        <v>63</v>
      </c>
      <c r="AD4048" s="35" t="s">
        <v>63</v>
      </c>
      <c r="AE4048" s="44" t="s">
        <v>63</v>
      </c>
      <c r="AF4048" s="61"/>
      <c r="AG4048" s="45"/>
    </row>
    <row r="4049" spans="1:33" x14ac:dyDescent="0.2">
      <c r="A4049" s="59" t="str">
        <f>+VLOOKUP(B4049,Annuaire_roster!B:G,5,0)</f>
        <v>01618</v>
      </c>
      <c r="B4049" s="78" t="s">
        <v>255</v>
      </c>
      <c r="C4049" s="65">
        <v>0.375</v>
      </c>
      <c r="D4049" s="65">
        <v>0.375</v>
      </c>
      <c r="E4049" s="66">
        <v>0.79166666666666663</v>
      </c>
      <c r="F4049" s="66">
        <v>0.79166666666666663</v>
      </c>
      <c r="G4049" s="67"/>
      <c r="H4049" s="67"/>
      <c r="I4049" s="68" t="s">
        <v>63</v>
      </c>
      <c r="J4049" s="67"/>
      <c r="K4049" s="132">
        <v>0</v>
      </c>
      <c r="L4049" s="133">
        <v>0</v>
      </c>
      <c r="M4049" s="70">
        <v>0</v>
      </c>
      <c r="N4049" s="34">
        <f t="shared" si="602"/>
        <v>0.37499999999999994</v>
      </c>
      <c r="O4049" s="38">
        <f t="shared" si="603"/>
        <v>0.37499999999999994</v>
      </c>
      <c r="P4049" s="72" t="s">
        <v>234</v>
      </c>
      <c r="Q4049" s="43">
        <v>44810</v>
      </c>
      <c r="R4049" s="35">
        <v>0</v>
      </c>
      <c r="S4049" s="35">
        <v>0</v>
      </c>
      <c r="T4049" s="10" t="str">
        <f t="shared" si="604"/>
        <v>Sem - 37</v>
      </c>
      <c r="U4049" s="10" t="str">
        <f t="shared" si="605"/>
        <v>Septembre</v>
      </c>
      <c r="V4049" s="36" t="s">
        <v>327</v>
      </c>
      <c r="W4049" s="34"/>
      <c r="X4049" s="91">
        <f t="shared" si="606"/>
        <v>0</v>
      </c>
      <c r="Y4049" s="92" t="str">
        <f>VLOOKUP('CM-CIC'!B3980,Annuaire_roster!B:F,4,0)</f>
        <v>ABDELLAOUI KHADIJA</v>
      </c>
      <c r="Z4049" s="37" t="s">
        <v>110</v>
      </c>
      <c r="AA4049" s="60" t="s">
        <v>232</v>
      </c>
      <c r="AB4049" s="35" t="s">
        <v>63</v>
      </c>
      <c r="AC4049" s="35" t="s">
        <v>63</v>
      </c>
      <c r="AD4049" s="35" t="s">
        <v>63</v>
      </c>
      <c r="AE4049" s="44" t="s">
        <v>63</v>
      </c>
      <c r="AF4049" s="61"/>
      <c r="AG4049" s="45"/>
    </row>
    <row r="4050" spans="1:33" x14ac:dyDescent="0.2">
      <c r="A4050" s="59" t="str">
        <f>+VLOOKUP(B4050,Annuaire_roster!B:G,5,0)</f>
        <v>01619</v>
      </c>
      <c r="B4050" s="78" t="s">
        <v>256</v>
      </c>
      <c r="C4050" s="65">
        <v>0.375</v>
      </c>
      <c r="D4050" s="65">
        <v>0.375</v>
      </c>
      <c r="E4050" s="66">
        <v>0.79166666666666663</v>
      </c>
      <c r="F4050" s="66">
        <v>0.79166666666666663</v>
      </c>
      <c r="G4050" s="67"/>
      <c r="H4050" s="67"/>
      <c r="I4050" s="68" t="s">
        <v>63</v>
      </c>
      <c r="J4050" s="67"/>
      <c r="K4050" s="132">
        <v>0</v>
      </c>
      <c r="L4050" s="133">
        <v>0</v>
      </c>
      <c r="M4050" s="70">
        <v>0</v>
      </c>
      <c r="N4050" s="34">
        <f t="shared" si="602"/>
        <v>0.37499999999999994</v>
      </c>
      <c r="O4050" s="38">
        <f t="shared" si="603"/>
        <v>0.37499999999999994</v>
      </c>
      <c r="P4050" s="72" t="s">
        <v>234</v>
      </c>
      <c r="Q4050" s="43">
        <v>44810</v>
      </c>
      <c r="R4050" s="35">
        <v>0</v>
      </c>
      <c r="S4050" s="35">
        <v>0</v>
      </c>
      <c r="T4050" s="10" t="str">
        <f t="shared" si="604"/>
        <v>Sem - 37</v>
      </c>
      <c r="U4050" s="10" t="str">
        <f t="shared" si="605"/>
        <v>Septembre</v>
      </c>
      <c r="V4050" s="36" t="s">
        <v>328</v>
      </c>
      <c r="W4050" s="34"/>
      <c r="X4050" s="91">
        <f t="shared" si="606"/>
        <v>0</v>
      </c>
      <c r="Y4050" s="92" t="str">
        <f>VLOOKUP('CM-CIC'!B3981,Annuaire_roster!B:F,4,0)</f>
        <v>ABDELLAOUI KHADIJA</v>
      </c>
      <c r="Z4050" s="37" t="s">
        <v>110</v>
      </c>
      <c r="AA4050" s="60" t="s">
        <v>232</v>
      </c>
      <c r="AB4050" s="35" t="s">
        <v>63</v>
      </c>
      <c r="AC4050" s="35" t="s">
        <v>63</v>
      </c>
      <c r="AD4050" s="35" t="s">
        <v>63</v>
      </c>
      <c r="AE4050" s="44" t="s">
        <v>63</v>
      </c>
      <c r="AF4050" s="61"/>
      <c r="AG4050" s="45"/>
    </row>
    <row r="4051" spans="1:33" x14ac:dyDescent="0.2">
      <c r="A4051" s="59" t="str">
        <f>+VLOOKUP(B4051,Annuaire_roster!B:G,5,0)</f>
        <v>01624</v>
      </c>
      <c r="B4051" s="78" t="s">
        <v>257</v>
      </c>
      <c r="C4051" s="65">
        <v>0.375</v>
      </c>
      <c r="D4051" s="65">
        <v>0.375</v>
      </c>
      <c r="E4051" s="66">
        <v>0.79166666666666663</v>
      </c>
      <c r="F4051" s="66">
        <v>0.79166666666666663</v>
      </c>
      <c r="G4051" s="67"/>
      <c r="H4051" s="67"/>
      <c r="I4051" s="68" t="s">
        <v>63</v>
      </c>
      <c r="J4051" s="67"/>
      <c r="K4051" s="132">
        <v>0</v>
      </c>
      <c r="L4051" s="133">
        <v>0</v>
      </c>
      <c r="M4051" s="70">
        <v>0</v>
      </c>
      <c r="N4051" s="34">
        <f t="shared" si="602"/>
        <v>0.37499999999999994</v>
      </c>
      <c r="O4051" s="38">
        <f t="shared" si="603"/>
        <v>0.37499999999999994</v>
      </c>
      <c r="P4051" s="72" t="s">
        <v>234</v>
      </c>
      <c r="Q4051" s="43">
        <v>44810</v>
      </c>
      <c r="R4051" s="35">
        <v>0</v>
      </c>
      <c r="S4051" s="35">
        <v>0</v>
      </c>
      <c r="T4051" s="10" t="str">
        <f t="shared" si="604"/>
        <v>Sem - 37</v>
      </c>
      <c r="U4051" s="10" t="str">
        <f t="shared" si="605"/>
        <v>Septembre</v>
      </c>
      <c r="V4051" s="36" t="s">
        <v>329</v>
      </c>
      <c r="W4051" s="34"/>
      <c r="X4051" s="91">
        <f t="shared" si="606"/>
        <v>0</v>
      </c>
      <c r="Y4051" s="92" t="str">
        <f>VLOOKUP('CM-CIC'!B3982,Annuaire_roster!B:F,4,0)</f>
        <v>ABDELLAOUI KHADIJA</v>
      </c>
      <c r="Z4051" s="37" t="s">
        <v>110</v>
      </c>
      <c r="AA4051" s="60" t="s">
        <v>232</v>
      </c>
      <c r="AB4051" s="35" t="s">
        <v>63</v>
      </c>
      <c r="AC4051" s="35" t="s">
        <v>63</v>
      </c>
      <c r="AD4051" s="35" t="s">
        <v>63</v>
      </c>
      <c r="AE4051" s="44" t="s">
        <v>63</v>
      </c>
      <c r="AF4051" s="61"/>
      <c r="AG4051" s="45"/>
    </row>
    <row r="4052" spans="1:33" x14ac:dyDescent="0.2">
      <c r="A4052" s="59" t="str">
        <f>+VLOOKUP(B4052,Annuaire_roster!B:G,5,0)</f>
        <v>01625</v>
      </c>
      <c r="B4052" s="78" t="s">
        <v>258</v>
      </c>
      <c r="C4052" s="65">
        <v>0.375</v>
      </c>
      <c r="D4052" s="65">
        <v>0.375</v>
      </c>
      <c r="E4052" s="66">
        <v>0.79166666666666663</v>
      </c>
      <c r="F4052" s="66">
        <v>0.79166666666666663</v>
      </c>
      <c r="G4052" s="67"/>
      <c r="H4052" s="67"/>
      <c r="I4052" s="68" t="s">
        <v>63</v>
      </c>
      <c r="J4052" s="67"/>
      <c r="K4052" s="132">
        <v>0</v>
      </c>
      <c r="L4052" s="133">
        <v>0</v>
      </c>
      <c r="M4052" s="70">
        <v>0</v>
      </c>
      <c r="N4052" s="34">
        <f t="shared" si="602"/>
        <v>0.37499999999999994</v>
      </c>
      <c r="O4052" s="38">
        <f t="shared" si="603"/>
        <v>0.37499999999999994</v>
      </c>
      <c r="P4052" s="72" t="s">
        <v>234</v>
      </c>
      <c r="Q4052" s="43">
        <v>44810</v>
      </c>
      <c r="R4052" s="35">
        <v>0</v>
      </c>
      <c r="S4052" s="35">
        <v>0</v>
      </c>
      <c r="T4052" s="10" t="str">
        <f t="shared" si="604"/>
        <v>Sem - 37</v>
      </c>
      <c r="U4052" s="10" t="str">
        <f t="shared" si="605"/>
        <v>Septembre</v>
      </c>
      <c r="V4052" s="36" t="s">
        <v>330</v>
      </c>
      <c r="W4052" s="34"/>
      <c r="X4052" s="91">
        <f t="shared" si="606"/>
        <v>0</v>
      </c>
      <c r="Y4052" s="92" t="str">
        <f>VLOOKUP('CM-CIC'!B3983,Annuaire_roster!B:F,4,0)</f>
        <v>IHASSANE Ikram</v>
      </c>
      <c r="Z4052" s="37" t="s">
        <v>110</v>
      </c>
      <c r="AA4052" s="60" t="s">
        <v>232</v>
      </c>
      <c r="AB4052" s="35" t="s">
        <v>63</v>
      </c>
      <c r="AC4052" s="35" t="s">
        <v>63</v>
      </c>
      <c r="AD4052" s="35" t="s">
        <v>63</v>
      </c>
      <c r="AE4052" s="44" t="s">
        <v>63</v>
      </c>
      <c r="AF4052" s="61"/>
      <c r="AG4052" s="45"/>
    </row>
    <row r="4053" spans="1:33" x14ac:dyDescent="0.2">
      <c r="A4053" s="59" t="str">
        <f>+VLOOKUP(B4053,Annuaire_roster!B:G,5,0)</f>
        <v>01626</v>
      </c>
      <c r="B4053" s="78" t="s">
        <v>259</v>
      </c>
      <c r="C4053" s="65">
        <v>0.375</v>
      </c>
      <c r="D4053" s="65">
        <v>0.375</v>
      </c>
      <c r="E4053" s="66">
        <v>0.79166666666666663</v>
      </c>
      <c r="F4053" s="66">
        <v>0.79166666666666663</v>
      </c>
      <c r="G4053" s="67"/>
      <c r="H4053" s="67"/>
      <c r="I4053" s="68" t="s">
        <v>63</v>
      </c>
      <c r="J4053" s="67"/>
      <c r="K4053" s="132">
        <v>0</v>
      </c>
      <c r="L4053" s="133">
        <v>0</v>
      </c>
      <c r="M4053" s="70">
        <v>0</v>
      </c>
      <c r="N4053" s="34">
        <f t="shared" si="602"/>
        <v>0.37499999999999994</v>
      </c>
      <c r="O4053" s="38">
        <f t="shared" si="603"/>
        <v>0.37499999999999994</v>
      </c>
      <c r="P4053" s="72" t="s">
        <v>234</v>
      </c>
      <c r="Q4053" s="43">
        <v>44810</v>
      </c>
      <c r="R4053" s="35">
        <v>0</v>
      </c>
      <c r="S4053" s="35">
        <v>0</v>
      </c>
      <c r="T4053" s="10" t="str">
        <f t="shared" si="604"/>
        <v>Sem - 37</v>
      </c>
      <c r="U4053" s="10" t="str">
        <f t="shared" si="605"/>
        <v>Septembre</v>
      </c>
      <c r="V4053" s="36" t="s">
        <v>331</v>
      </c>
      <c r="W4053" s="34"/>
      <c r="X4053" s="91">
        <f t="shared" si="606"/>
        <v>0</v>
      </c>
      <c r="Y4053" s="92" t="str">
        <f>VLOOKUP('CM-CIC'!B3984,Annuaire_roster!B:F,4,0)</f>
        <v>IHASSANE Ikram</v>
      </c>
      <c r="Z4053" s="37" t="s">
        <v>110</v>
      </c>
      <c r="AA4053" s="60" t="s">
        <v>232</v>
      </c>
      <c r="AB4053" s="35" t="s">
        <v>63</v>
      </c>
      <c r="AC4053" s="35" t="s">
        <v>63</v>
      </c>
      <c r="AD4053" s="35" t="s">
        <v>63</v>
      </c>
      <c r="AE4053" s="44" t="s">
        <v>63</v>
      </c>
      <c r="AF4053" s="61"/>
      <c r="AG4053" s="45"/>
    </row>
    <row r="4054" spans="1:33" x14ac:dyDescent="0.2">
      <c r="A4054" s="59" t="str">
        <f>+VLOOKUP(B4054,Annuaire_roster!B:G,5,0)</f>
        <v>01627</v>
      </c>
      <c r="B4054" s="78" t="s">
        <v>260</v>
      </c>
      <c r="C4054" s="65">
        <v>0.375</v>
      </c>
      <c r="D4054" s="65">
        <v>0.375</v>
      </c>
      <c r="E4054" s="66">
        <v>0.79166666666666663</v>
      </c>
      <c r="F4054" s="66">
        <v>0.79166666666666663</v>
      </c>
      <c r="G4054" s="67"/>
      <c r="H4054" s="67"/>
      <c r="I4054" s="68" t="s">
        <v>63</v>
      </c>
      <c r="J4054" s="67"/>
      <c r="K4054" s="132">
        <v>0</v>
      </c>
      <c r="L4054" s="133">
        <v>0</v>
      </c>
      <c r="M4054" s="70">
        <v>0</v>
      </c>
      <c r="N4054" s="34">
        <f t="shared" si="602"/>
        <v>0.37499999999999994</v>
      </c>
      <c r="O4054" s="38">
        <f t="shared" si="603"/>
        <v>0.37499999999999994</v>
      </c>
      <c r="P4054" s="72" t="s">
        <v>234</v>
      </c>
      <c r="Q4054" s="43">
        <v>44810</v>
      </c>
      <c r="R4054" s="35">
        <v>0</v>
      </c>
      <c r="S4054" s="35">
        <v>0</v>
      </c>
      <c r="T4054" s="10" t="str">
        <f t="shared" si="604"/>
        <v>Sem - 37</v>
      </c>
      <c r="U4054" s="10" t="str">
        <f t="shared" si="605"/>
        <v>Septembre</v>
      </c>
      <c r="V4054" s="36" t="s">
        <v>332</v>
      </c>
      <c r="W4054" s="34"/>
      <c r="X4054" s="91">
        <f t="shared" si="606"/>
        <v>0</v>
      </c>
      <c r="Y4054" s="92" t="str">
        <f>VLOOKUP('CM-CIC'!B3985,Annuaire_roster!B:F,4,0)</f>
        <v>IHASSANE Ikram</v>
      </c>
      <c r="Z4054" s="37" t="s">
        <v>110</v>
      </c>
      <c r="AA4054" s="60" t="s">
        <v>232</v>
      </c>
      <c r="AB4054" s="35" t="s">
        <v>63</v>
      </c>
      <c r="AC4054" s="35" t="s">
        <v>63</v>
      </c>
      <c r="AD4054" s="35" t="s">
        <v>63</v>
      </c>
      <c r="AE4054" s="44" t="s">
        <v>63</v>
      </c>
      <c r="AF4054" s="61"/>
      <c r="AG4054" s="45"/>
    </row>
    <row r="4055" spans="1:33" x14ac:dyDescent="0.2">
      <c r="A4055" s="59" t="str">
        <f>+VLOOKUP(B4055,Annuaire_roster!B:G,5,0)</f>
        <v>01623</v>
      </c>
      <c r="B4055" s="78" t="s">
        <v>261</v>
      </c>
      <c r="C4055" s="65"/>
      <c r="D4055" s="65">
        <v>0.375</v>
      </c>
      <c r="E4055" s="66"/>
      <c r="F4055" s="66">
        <v>0.79166666666666663</v>
      </c>
      <c r="G4055" s="67"/>
      <c r="H4055" s="67"/>
      <c r="I4055" s="68" t="s">
        <v>63</v>
      </c>
      <c r="J4055" s="67"/>
      <c r="K4055" s="132">
        <v>0</v>
      </c>
      <c r="L4055" s="133">
        <v>0</v>
      </c>
      <c r="M4055" s="70" t="s">
        <v>187</v>
      </c>
      <c r="N4055" s="34" t="str">
        <f t="shared" si="602"/>
        <v/>
      </c>
      <c r="O4055" s="38">
        <f t="shared" si="603"/>
        <v>0.37499999999999994</v>
      </c>
      <c r="P4055" s="72" t="s">
        <v>234</v>
      </c>
      <c r="Q4055" s="43">
        <v>44810</v>
      </c>
      <c r="R4055" s="35">
        <v>0</v>
      </c>
      <c r="S4055" s="35">
        <v>0</v>
      </c>
      <c r="T4055" s="10" t="str">
        <f t="shared" si="604"/>
        <v>Sem - 37</v>
      </c>
      <c r="U4055" s="10" t="str">
        <f t="shared" si="605"/>
        <v>Septembre</v>
      </c>
      <c r="V4055" s="36" t="s">
        <v>333</v>
      </c>
      <c r="W4055" s="34"/>
      <c r="X4055" s="91">
        <f t="shared" si="606"/>
        <v>0</v>
      </c>
      <c r="Y4055" s="92" t="str">
        <f>VLOOKUP('CM-CIC'!B3986,Annuaire_roster!B:F,4,0)</f>
        <v>IHASSANE Ikram</v>
      </c>
      <c r="Z4055" s="37" t="s">
        <v>110</v>
      </c>
      <c r="AA4055" s="60" t="s">
        <v>232</v>
      </c>
      <c r="AB4055" s="35" t="s">
        <v>63</v>
      </c>
      <c r="AC4055" s="35" t="s">
        <v>63</v>
      </c>
      <c r="AD4055" s="35" t="s">
        <v>63</v>
      </c>
      <c r="AE4055" s="44" t="s">
        <v>63</v>
      </c>
      <c r="AF4055" s="61"/>
      <c r="AG4055" s="45"/>
    </row>
    <row r="4056" spans="1:33" x14ac:dyDescent="0.2">
      <c r="A4056" s="59" t="str">
        <f>+VLOOKUP(B4056,Annuaire_roster!B:G,5,0)</f>
        <v>01628</v>
      </c>
      <c r="B4056" s="78" t="s">
        <v>262</v>
      </c>
      <c r="C4056" s="65">
        <v>0.375</v>
      </c>
      <c r="D4056" s="65">
        <v>0.375</v>
      </c>
      <c r="E4056" s="66">
        <v>0.79166666666666663</v>
      </c>
      <c r="F4056" s="66">
        <v>0.79166666666666663</v>
      </c>
      <c r="G4056" s="67"/>
      <c r="H4056" s="67"/>
      <c r="I4056" s="68" t="s">
        <v>63</v>
      </c>
      <c r="J4056" s="67"/>
      <c r="K4056" s="132">
        <v>0</v>
      </c>
      <c r="L4056" s="133">
        <v>0</v>
      </c>
      <c r="M4056" s="70">
        <v>0</v>
      </c>
      <c r="N4056" s="34">
        <f t="shared" si="602"/>
        <v>0.37499999999999994</v>
      </c>
      <c r="O4056" s="38">
        <f t="shared" si="603"/>
        <v>0.37499999999999994</v>
      </c>
      <c r="P4056" s="72" t="s">
        <v>234</v>
      </c>
      <c r="Q4056" s="43">
        <v>44810</v>
      </c>
      <c r="R4056" s="35">
        <v>0</v>
      </c>
      <c r="S4056" s="35">
        <v>0</v>
      </c>
      <c r="T4056" s="10" t="str">
        <f t="shared" si="604"/>
        <v>Sem - 37</v>
      </c>
      <c r="U4056" s="10" t="str">
        <f t="shared" si="605"/>
        <v>Septembre</v>
      </c>
      <c r="V4056" s="36" t="s">
        <v>334</v>
      </c>
      <c r="W4056" s="34"/>
      <c r="X4056" s="91">
        <f t="shared" si="606"/>
        <v>0</v>
      </c>
      <c r="Y4056" s="92" t="str">
        <f>VLOOKUP('CM-CIC'!B3987,Annuaire_roster!B:F,4,0)</f>
        <v>IHASSANE Ikram</v>
      </c>
      <c r="Z4056" s="37" t="s">
        <v>110</v>
      </c>
      <c r="AA4056" s="60" t="s">
        <v>232</v>
      </c>
      <c r="AB4056" s="35" t="s">
        <v>63</v>
      </c>
      <c r="AC4056" s="35" t="s">
        <v>63</v>
      </c>
      <c r="AD4056" s="35" t="s">
        <v>63</v>
      </c>
      <c r="AE4056" s="44" t="s">
        <v>63</v>
      </c>
      <c r="AF4056" s="61"/>
      <c r="AG4056" s="45"/>
    </row>
    <row r="4057" spans="1:33" x14ac:dyDescent="0.2">
      <c r="A4057" s="59" t="str">
        <f>+VLOOKUP(B4057,Annuaire_roster!B:G,5,0)</f>
        <v>01629</v>
      </c>
      <c r="B4057" s="78" t="s">
        <v>263</v>
      </c>
      <c r="C4057" s="65">
        <v>0.375</v>
      </c>
      <c r="D4057" s="65">
        <v>0.375</v>
      </c>
      <c r="E4057" s="66">
        <v>0.79166666666666663</v>
      </c>
      <c r="F4057" s="66">
        <v>0.79166666666666663</v>
      </c>
      <c r="G4057" s="67"/>
      <c r="H4057" s="67"/>
      <c r="I4057" s="68" t="s">
        <v>63</v>
      </c>
      <c r="J4057" s="67"/>
      <c r="K4057" s="132">
        <v>0</v>
      </c>
      <c r="L4057" s="133">
        <v>0</v>
      </c>
      <c r="M4057" s="70">
        <v>0</v>
      </c>
      <c r="N4057" s="34">
        <f t="shared" si="602"/>
        <v>0.37499999999999994</v>
      </c>
      <c r="O4057" s="38">
        <f t="shared" si="603"/>
        <v>0.37499999999999994</v>
      </c>
      <c r="P4057" s="72" t="s">
        <v>234</v>
      </c>
      <c r="Q4057" s="43">
        <v>44810</v>
      </c>
      <c r="R4057" s="35">
        <v>0</v>
      </c>
      <c r="S4057" s="35">
        <v>0</v>
      </c>
      <c r="T4057" s="10" t="str">
        <f t="shared" si="604"/>
        <v>Sem - 37</v>
      </c>
      <c r="U4057" s="10" t="str">
        <f t="shared" si="605"/>
        <v>Septembre</v>
      </c>
      <c r="V4057" s="36" t="s">
        <v>335</v>
      </c>
      <c r="W4057" s="34"/>
      <c r="X4057" s="91">
        <f t="shared" si="606"/>
        <v>0</v>
      </c>
      <c r="Y4057" s="92" t="str">
        <f>VLOOKUP('CM-CIC'!B3988,Annuaire_roster!B:F,4,0)</f>
        <v>KINANA Widad</v>
      </c>
      <c r="Z4057" s="37" t="s">
        <v>110</v>
      </c>
      <c r="AA4057" s="60" t="s">
        <v>232</v>
      </c>
      <c r="AB4057" s="35" t="s">
        <v>63</v>
      </c>
      <c r="AC4057" s="35" t="s">
        <v>63</v>
      </c>
      <c r="AD4057" s="35" t="s">
        <v>63</v>
      </c>
      <c r="AE4057" s="44" t="s">
        <v>63</v>
      </c>
      <c r="AF4057" s="61"/>
      <c r="AG4057" s="45"/>
    </row>
    <row r="4058" spans="1:33" x14ac:dyDescent="0.2">
      <c r="A4058" s="59" t="str">
        <f>+VLOOKUP(B4058,Annuaire_roster!B:G,5,0)</f>
        <v>01630</v>
      </c>
      <c r="B4058" s="78" t="s">
        <v>264</v>
      </c>
      <c r="C4058" s="65">
        <v>0.375</v>
      </c>
      <c r="D4058" s="65">
        <v>0.375</v>
      </c>
      <c r="E4058" s="66">
        <v>0.79166666666666663</v>
      </c>
      <c r="F4058" s="66">
        <v>0.79166666666666663</v>
      </c>
      <c r="G4058" s="67"/>
      <c r="H4058" s="67"/>
      <c r="I4058" s="68" t="s">
        <v>63</v>
      </c>
      <c r="J4058" s="67"/>
      <c r="K4058" s="132">
        <v>0</v>
      </c>
      <c r="L4058" s="133">
        <v>0</v>
      </c>
      <c r="M4058" s="70">
        <v>0</v>
      </c>
      <c r="N4058" s="34">
        <f t="shared" si="602"/>
        <v>0.37499999999999994</v>
      </c>
      <c r="O4058" s="38">
        <f t="shared" si="603"/>
        <v>0.37499999999999994</v>
      </c>
      <c r="P4058" s="72" t="s">
        <v>234</v>
      </c>
      <c r="Q4058" s="43">
        <v>44810</v>
      </c>
      <c r="R4058" s="35">
        <v>0</v>
      </c>
      <c r="S4058" s="35">
        <v>0</v>
      </c>
      <c r="T4058" s="10" t="str">
        <f t="shared" si="604"/>
        <v>Sem - 37</v>
      </c>
      <c r="U4058" s="10" t="str">
        <f t="shared" si="605"/>
        <v>Septembre</v>
      </c>
      <c r="V4058" s="36" t="s">
        <v>336</v>
      </c>
      <c r="W4058" s="34"/>
      <c r="X4058" s="91">
        <f t="shared" si="606"/>
        <v>0</v>
      </c>
      <c r="Y4058" s="92" t="str">
        <f>VLOOKUP('CM-CIC'!B3989,Annuaire_roster!B:F,4,0)</f>
        <v>IHASSANE Ikram</v>
      </c>
      <c r="Z4058" s="37" t="s">
        <v>110</v>
      </c>
      <c r="AA4058" s="60" t="s">
        <v>232</v>
      </c>
      <c r="AB4058" s="35" t="s">
        <v>63</v>
      </c>
      <c r="AC4058" s="35" t="s">
        <v>63</v>
      </c>
      <c r="AD4058" s="35" t="s">
        <v>63</v>
      </c>
      <c r="AE4058" s="44" t="s">
        <v>63</v>
      </c>
      <c r="AF4058" s="61"/>
      <c r="AG4058" s="45"/>
    </row>
    <row r="4059" spans="1:33" x14ac:dyDescent="0.2">
      <c r="A4059" s="59" t="str">
        <f>+VLOOKUP(B4059,Annuaire_roster!B:G,5,0)</f>
        <v>01631</v>
      </c>
      <c r="B4059" s="78" t="s">
        <v>265</v>
      </c>
      <c r="C4059" s="65">
        <v>0.375</v>
      </c>
      <c r="D4059" s="65">
        <v>0.375</v>
      </c>
      <c r="E4059" s="66">
        <v>0.79166666666666663</v>
      </c>
      <c r="F4059" s="66">
        <v>0.79166666666666663</v>
      </c>
      <c r="G4059" s="67"/>
      <c r="H4059" s="67"/>
      <c r="I4059" s="68" t="s">
        <v>63</v>
      </c>
      <c r="J4059" s="67"/>
      <c r="K4059" s="132">
        <v>0</v>
      </c>
      <c r="L4059" s="133">
        <v>0</v>
      </c>
      <c r="M4059" s="70">
        <v>0</v>
      </c>
      <c r="N4059" s="34">
        <f t="shared" si="602"/>
        <v>0.37499999999999994</v>
      </c>
      <c r="O4059" s="38">
        <f t="shared" si="603"/>
        <v>0.37499999999999994</v>
      </c>
      <c r="P4059" s="72" t="s">
        <v>234</v>
      </c>
      <c r="Q4059" s="43">
        <v>44810</v>
      </c>
      <c r="R4059" s="35">
        <v>0</v>
      </c>
      <c r="S4059" s="35">
        <v>0</v>
      </c>
      <c r="T4059" s="10" t="str">
        <f t="shared" si="604"/>
        <v>Sem - 37</v>
      </c>
      <c r="U4059" s="10" t="str">
        <f t="shared" si="605"/>
        <v>Septembre</v>
      </c>
      <c r="V4059" s="36" t="s">
        <v>337</v>
      </c>
      <c r="W4059" s="34"/>
      <c r="X4059" s="91">
        <f t="shared" si="606"/>
        <v>0</v>
      </c>
      <c r="Y4059" s="92" t="str">
        <f>VLOOKUP('CM-CIC'!B3990,Annuaire_roster!B:F,4,0)</f>
        <v>KINANA Widad</v>
      </c>
      <c r="Z4059" s="37" t="s">
        <v>110</v>
      </c>
      <c r="AA4059" s="60" t="s">
        <v>232</v>
      </c>
      <c r="AB4059" s="35" t="s">
        <v>63</v>
      </c>
      <c r="AC4059" s="35" t="s">
        <v>63</v>
      </c>
      <c r="AD4059" s="35" t="s">
        <v>63</v>
      </c>
      <c r="AE4059" s="44" t="s">
        <v>63</v>
      </c>
      <c r="AF4059" s="61"/>
      <c r="AG4059" s="45"/>
    </row>
    <row r="4060" spans="1:33" x14ac:dyDescent="0.2">
      <c r="A4060" s="59" t="str">
        <f>+VLOOKUP(B4060,Annuaire_roster!B:G,5,0)</f>
        <v>01632</v>
      </c>
      <c r="B4060" s="78" t="s">
        <v>266</v>
      </c>
      <c r="C4060" s="65">
        <v>0.375</v>
      </c>
      <c r="D4060" s="65">
        <v>0.375</v>
      </c>
      <c r="E4060" s="66">
        <v>0.79166666666666663</v>
      </c>
      <c r="F4060" s="66">
        <v>0.79166666666666663</v>
      </c>
      <c r="G4060" s="67"/>
      <c r="H4060" s="67"/>
      <c r="I4060" s="68" t="s">
        <v>63</v>
      </c>
      <c r="J4060" s="67"/>
      <c r="K4060" s="132">
        <v>0</v>
      </c>
      <c r="L4060" s="133">
        <v>0</v>
      </c>
      <c r="M4060" s="70">
        <v>0</v>
      </c>
      <c r="N4060" s="34">
        <f t="shared" si="602"/>
        <v>0.37499999999999994</v>
      </c>
      <c r="O4060" s="38">
        <f t="shared" si="603"/>
        <v>0.37499999999999994</v>
      </c>
      <c r="P4060" s="72" t="s">
        <v>234</v>
      </c>
      <c r="Q4060" s="43">
        <v>44810</v>
      </c>
      <c r="R4060" s="35">
        <v>0</v>
      </c>
      <c r="S4060" s="35">
        <v>0</v>
      </c>
      <c r="T4060" s="10" t="str">
        <f t="shared" si="604"/>
        <v>Sem - 37</v>
      </c>
      <c r="U4060" s="10" t="str">
        <f t="shared" si="605"/>
        <v>Septembre</v>
      </c>
      <c r="V4060" s="36" t="s">
        <v>338</v>
      </c>
      <c r="W4060" s="34"/>
      <c r="X4060" s="91">
        <f t="shared" si="606"/>
        <v>0</v>
      </c>
      <c r="Y4060" s="92" t="str">
        <f>VLOOKUP('CM-CIC'!B3991,Annuaire_roster!B:F,4,0)</f>
        <v>KINANA Widad</v>
      </c>
      <c r="Z4060" s="37" t="s">
        <v>110</v>
      </c>
      <c r="AA4060" s="60" t="s">
        <v>232</v>
      </c>
      <c r="AB4060" s="35" t="s">
        <v>63</v>
      </c>
      <c r="AC4060" s="35" t="s">
        <v>63</v>
      </c>
      <c r="AD4060" s="35" t="s">
        <v>63</v>
      </c>
      <c r="AE4060" s="44" t="s">
        <v>63</v>
      </c>
      <c r="AF4060" s="61"/>
      <c r="AG4060" s="45"/>
    </row>
    <row r="4061" spans="1:33" x14ac:dyDescent="0.2">
      <c r="A4061" s="59" t="str">
        <f>+VLOOKUP(B4061,Annuaire_roster!B:G,5,0)</f>
        <v>01633</v>
      </c>
      <c r="B4061" s="78" t="s">
        <v>267</v>
      </c>
      <c r="C4061" s="65">
        <v>0.375</v>
      </c>
      <c r="D4061" s="65">
        <v>0.375</v>
      </c>
      <c r="E4061" s="66">
        <v>0.79166666666666663</v>
      </c>
      <c r="F4061" s="66">
        <v>0.79166666666666663</v>
      </c>
      <c r="G4061" s="67"/>
      <c r="H4061" s="67"/>
      <c r="I4061" s="68" t="s">
        <v>63</v>
      </c>
      <c r="J4061" s="67"/>
      <c r="K4061" s="132">
        <v>0</v>
      </c>
      <c r="L4061" s="133">
        <v>0</v>
      </c>
      <c r="M4061" s="70">
        <v>0</v>
      </c>
      <c r="N4061" s="34">
        <f t="shared" si="602"/>
        <v>0.37499999999999994</v>
      </c>
      <c r="O4061" s="38">
        <f t="shared" si="603"/>
        <v>0.37499999999999994</v>
      </c>
      <c r="P4061" s="72" t="s">
        <v>234</v>
      </c>
      <c r="Q4061" s="43">
        <v>44810</v>
      </c>
      <c r="R4061" s="35">
        <v>0</v>
      </c>
      <c r="S4061" s="35">
        <v>0</v>
      </c>
      <c r="T4061" s="10" t="str">
        <f t="shared" si="604"/>
        <v>Sem - 37</v>
      </c>
      <c r="U4061" s="10" t="str">
        <f t="shared" si="605"/>
        <v>Septembre</v>
      </c>
      <c r="V4061" s="36" t="s">
        <v>339</v>
      </c>
      <c r="W4061" s="34"/>
      <c r="X4061" s="91">
        <f t="shared" si="606"/>
        <v>0</v>
      </c>
      <c r="Y4061" s="92" t="str">
        <f>VLOOKUP('CM-CIC'!B3992,Annuaire_roster!B:F,4,0)</f>
        <v>IHASSANE Ikram</v>
      </c>
      <c r="Z4061" s="37" t="s">
        <v>110</v>
      </c>
      <c r="AA4061" s="60" t="s">
        <v>232</v>
      </c>
      <c r="AB4061" s="35" t="s">
        <v>63</v>
      </c>
      <c r="AC4061" s="35" t="s">
        <v>63</v>
      </c>
      <c r="AD4061" s="35" t="s">
        <v>63</v>
      </c>
      <c r="AE4061" s="44" t="s">
        <v>63</v>
      </c>
      <c r="AF4061" s="61"/>
      <c r="AG4061" s="45"/>
    </row>
    <row r="4062" spans="1:33" x14ac:dyDescent="0.2">
      <c r="A4062" s="59" t="str">
        <f>+VLOOKUP(B4062,Annuaire_roster!B:G,5,0)</f>
        <v>01634</v>
      </c>
      <c r="B4062" s="78" t="s">
        <v>268</v>
      </c>
      <c r="C4062" s="65">
        <v>0.375</v>
      </c>
      <c r="D4062" s="65">
        <v>0.375</v>
      </c>
      <c r="E4062" s="66">
        <v>0.79166666666666663</v>
      </c>
      <c r="F4062" s="66">
        <v>0.79166666666666663</v>
      </c>
      <c r="G4062" s="67"/>
      <c r="H4062" s="67"/>
      <c r="I4062" s="68" t="s">
        <v>63</v>
      </c>
      <c r="J4062" s="67"/>
      <c r="K4062" s="132">
        <v>0</v>
      </c>
      <c r="L4062" s="133">
        <v>0</v>
      </c>
      <c r="M4062" s="70">
        <v>0</v>
      </c>
      <c r="N4062" s="34">
        <f t="shared" si="602"/>
        <v>0.37499999999999994</v>
      </c>
      <c r="O4062" s="38">
        <f t="shared" si="603"/>
        <v>0.37499999999999994</v>
      </c>
      <c r="P4062" s="72" t="s">
        <v>234</v>
      </c>
      <c r="Q4062" s="43">
        <v>44810</v>
      </c>
      <c r="R4062" s="35">
        <v>0</v>
      </c>
      <c r="S4062" s="35">
        <v>0</v>
      </c>
      <c r="T4062" s="10" t="str">
        <f t="shared" si="604"/>
        <v>Sem - 37</v>
      </c>
      <c r="U4062" s="10" t="str">
        <f t="shared" si="605"/>
        <v>Septembre</v>
      </c>
      <c r="V4062" s="36" t="s">
        <v>340</v>
      </c>
      <c r="W4062" s="34"/>
      <c r="X4062" s="91">
        <f t="shared" si="606"/>
        <v>0</v>
      </c>
      <c r="Y4062" s="92" t="str">
        <f>VLOOKUP('CM-CIC'!B3993,Annuaire_roster!B:F,4,0)</f>
        <v>IHASSANE Ikram</v>
      </c>
      <c r="Z4062" s="37" t="s">
        <v>110</v>
      </c>
      <c r="AA4062" s="60" t="s">
        <v>232</v>
      </c>
      <c r="AB4062" s="35" t="s">
        <v>63</v>
      </c>
      <c r="AC4062" s="35" t="s">
        <v>63</v>
      </c>
      <c r="AD4062" s="35" t="s">
        <v>63</v>
      </c>
      <c r="AE4062" s="44" t="s">
        <v>63</v>
      </c>
      <c r="AF4062" s="61"/>
      <c r="AG4062" s="45"/>
    </row>
    <row r="4063" spans="1:33" x14ac:dyDescent="0.2">
      <c r="A4063" s="59" t="str">
        <f>+VLOOKUP(B4063,Annuaire_roster!B:G,5,0)</f>
        <v>01635</v>
      </c>
      <c r="B4063" s="78" t="s">
        <v>269</v>
      </c>
      <c r="C4063" s="65">
        <v>0.375</v>
      </c>
      <c r="D4063" s="65">
        <v>0.375</v>
      </c>
      <c r="E4063" s="66">
        <v>0.79166666666666663</v>
      </c>
      <c r="F4063" s="66">
        <v>0.79166666666666663</v>
      </c>
      <c r="G4063" s="67"/>
      <c r="H4063" s="67"/>
      <c r="I4063" s="68" t="s">
        <v>63</v>
      </c>
      <c r="J4063" s="67"/>
      <c r="K4063" s="132">
        <v>0</v>
      </c>
      <c r="L4063" s="133">
        <v>0</v>
      </c>
      <c r="M4063" s="70">
        <v>0</v>
      </c>
      <c r="N4063" s="34">
        <f t="shared" si="602"/>
        <v>0.37499999999999994</v>
      </c>
      <c r="O4063" s="38">
        <f t="shared" si="603"/>
        <v>0.37499999999999994</v>
      </c>
      <c r="P4063" s="72" t="s">
        <v>234</v>
      </c>
      <c r="Q4063" s="43">
        <v>44810</v>
      </c>
      <c r="R4063" s="35">
        <v>0</v>
      </c>
      <c r="S4063" s="35">
        <v>0</v>
      </c>
      <c r="T4063" s="10" t="str">
        <f t="shared" si="604"/>
        <v>Sem - 37</v>
      </c>
      <c r="U4063" s="10" t="str">
        <f t="shared" si="605"/>
        <v>Septembre</v>
      </c>
      <c r="V4063" s="36" t="s">
        <v>341</v>
      </c>
      <c r="W4063" s="34"/>
      <c r="X4063" s="91">
        <f t="shared" si="606"/>
        <v>0</v>
      </c>
      <c r="Y4063" s="92" t="str">
        <f>VLOOKUP('CM-CIC'!B3994,Annuaire_roster!B:F,4,0)</f>
        <v>IHASSANE Ikram</v>
      </c>
      <c r="Z4063" s="37" t="s">
        <v>110</v>
      </c>
      <c r="AA4063" s="60" t="s">
        <v>232</v>
      </c>
      <c r="AB4063" s="35" t="s">
        <v>63</v>
      </c>
      <c r="AC4063" s="35" t="s">
        <v>63</v>
      </c>
      <c r="AD4063" s="35" t="s">
        <v>63</v>
      </c>
      <c r="AE4063" s="44" t="s">
        <v>63</v>
      </c>
      <c r="AF4063" s="61"/>
      <c r="AG4063" s="45"/>
    </row>
    <row r="4064" spans="1:33" x14ac:dyDescent="0.2">
      <c r="A4064" s="59" t="str">
        <f>+VLOOKUP(B4064,Annuaire_roster!B:G,5,0)</f>
        <v>01636</v>
      </c>
      <c r="B4064" s="78" t="s">
        <v>270</v>
      </c>
      <c r="C4064" s="65">
        <v>0.375</v>
      </c>
      <c r="D4064" s="65">
        <v>0.375</v>
      </c>
      <c r="E4064" s="66">
        <v>0.79166666666666663</v>
      </c>
      <c r="F4064" s="66">
        <v>0.79166666666666663</v>
      </c>
      <c r="G4064" s="67"/>
      <c r="H4064" s="67"/>
      <c r="I4064" s="68" t="s">
        <v>63</v>
      </c>
      <c r="J4064" s="67"/>
      <c r="K4064" s="132">
        <v>0</v>
      </c>
      <c r="L4064" s="133">
        <v>0</v>
      </c>
      <c r="M4064" s="70">
        <v>0</v>
      </c>
      <c r="N4064" s="34">
        <f t="shared" si="602"/>
        <v>0.37499999999999994</v>
      </c>
      <c r="O4064" s="38">
        <f t="shared" si="603"/>
        <v>0.37499999999999994</v>
      </c>
      <c r="P4064" s="72" t="s">
        <v>234</v>
      </c>
      <c r="Q4064" s="43">
        <v>44810</v>
      </c>
      <c r="R4064" s="35">
        <v>0</v>
      </c>
      <c r="S4064" s="35">
        <v>0</v>
      </c>
      <c r="T4064" s="10" t="str">
        <f t="shared" si="604"/>
        <v>Sem - 37</v>
      </c>
      <c r="U4064" s="10" t="str">
        <f t="shared" si="605"/>
        <v>Septembre</v>
      </c>
      <c r="V4064" s="36" t="s">
        <v>342</v>
      </c>
      <c r="W4064" s="34"/>
      <c r="X4064" s="91">
        <f t="shared" si="606"/>
        <v>0</v>
      </c>
      <c r="Y4064" s="92" t="str">
        <f>VLOOKUP('CM-CIC'!B3995,Annuaire_roster!B:F,4,0)</f>
        <v>IHASSANE Ikram</v>
      </c>
      <c r="Z4064" s="37" t="s">
        <v>110</v>
      </c>
      <c r="AA4064" s="60" t="s">
        <v>232</v>
      </c>
      <c r="AB4064" s="35" t="s">
        <v>63</v>
      </c>
      <c r="AC4064" s="35" t="s">
        <v>63</v>
      </c>
      <c r="AD4064" s="35" t="s">
        <v>63</v>
      </c>
      <c r="AE4064" s="44" t="s">
        <v>63</v>
      </c>
      <c r="AF4064" s="61"/>
      <c r="AG4064" s="45"/>
    </row>
    <row r="4065" spans="1:33" x14ac:dyDescent="0.2">
      <c r="A4065" s="59" t="str">
        <f>+VLOOKUP(B4065,Annuaire_roster!B:G,5,0)</f>
        <v>01637</v>
      </c>
      <c r="B4065" s="78" t="s">
        <v>271</v>
      </c>
      <c r="C4065" s="65">
        <v>0.375</v>
      </c>
      <c r="D4065" s="65">
        <v>0.375</v>
      </c>
      <c r="E4065" s="66">
        <v>0.79166666666666663</v>
      </c>
      <c r="F4065" s="66">
        <v>0.79166666666666663</v>
      </c>
      <c r="G4065" s="67"/>
      <c r="H4065" s="67"/>
      <c r="I4065" s="68" t="s">
        <v>63</v>
      </c>
      <c r="J4065" s="67"/>
      <c r="K4065" s="132">
        <v>0</v>
      </c>
      <c r="L4065" s="133">
        <v>0</v>
      </c>
      <c r="M4065" s="70">
        <v>0</v>
      </c>
      <c r="N4065" s="34">
        <f t="shared" si="602"/>
        <v>0.37499999999999994</v>
      </c>
      <c r="O4065" s="38">
        <f t="shared" si="603"/>
        <v>0.37499999999999994</v>
      </c>
      <c r="P4065" s="72" t="s">
        <v>234</v>
      </c>
      <c r="Q4065" s="43">
        <v>44810</v>
      </c>
      <c r="R4065" s="35">
        <v>0</v>
      </c>
      <c r="S4065" s="35">
        <v>0</v>
      </c>
      <c r="T4065" s="10" t="str">
        <f t="shared" si="604"/>
        <v>Sem - 37</v>
      </c>
      <c r="U4065" s="10" t="str">
        <f t="shared" si="605"/>
        <v>Septembre</v>
      </c>
      <c r="V4065" s="36" t="s">
        <v>343</v>
      </c>
      <c r="W4065" s="34"/>
      <c r="X4065" s="91">
        <f t="shared" si="606"/>
        <v>0</v>
      </c>
      <c r="Y4065" s="92" t="str">
        <f>VLOOKUP('CM-CIC'!B3996,Annuaire_roster!B:F,4,0)</f>
        <v>IHASSANE Ikram</v>
      </c>
      <c r="Z4065" s="37" t="s">
        <v>110</v>
      </c>
      <c r="AA4065" s="60" t="s">
        <v>232</v>
      </c>
      <c r="AB4065" s="35" t="s">
        <v>63</v>
      </c>
      <c r="AC4065" s="35" t="s">
        <v>63</v>
      </c>
      <c r="AD4065" s="35" t="s">
        <v>63</v>
      </c>
      <c r="AE4065" s="44" t="s">
        <v>63</v>
      </c>
      <c r="AF4065" s="61"/>
      <c r="AG4065" s="45"/>
    </row>
    <row r="4066" spans="1:33" x14ac:dyDescent="0.2">
      <c r="A4066" s="59" t="str">
        <f>+VLOOKUP(B4066,Annuaire_roster!B:G,5,0)</f>
        <v>01638</v>
      </c>
      <c r="B4066" s="78" t="s">
        <v>272</v>
      </c>
      <c r="C4066" s="65">
        <v>0.375</v>
      </c>
      <c r="D4066" s="65">
        <v>0.375</v>
      </c>
      <c r="E4066" s="66">
        <v>0.79166666666666663</v>
      </c>
      <c r="F4066" s="66">
        <v>0.79166666666666663</v>
      </c>
      <c r="G4066" s="67"/>
      <c r="H4066" s="67"/>
      <c r="I4066" s="68" t="s">
        <v>63</v>
      </c>
      <c r="J4066" s="67"/>
      <c r="K4066" s="132">
        <v>0</v>
      </c>
      <c r="L4066" s="133">
        <v>0</v>
      </c>
      <c r="M4066" s="70">
        <v>0</v>
      </c>
      <c r="N4066" s="34">
        <f t="shared" si="602"/>
        <v>0.37499999999999994</v>
      </c>
      <c r="O4066" s="38">
        <f t="shared" si="603"/>
        <v>0.37499999999999994</v>
      </c>
      <c r="P4066" s="72" t="s">
        <v>234</v>
      </c>
      <c r="Q4066" s="43">
        <v>44810</v>
      </c>
      <c r="R4066" s="35">
        <v>0</v>
      </c>
      <c r="S4066" s="35">
        <v>0</v>
      </c>
      <c r="T4066" s="10" t="str">
        <f t="shared" si="604"/>
        <v>Sem - 37</v>
      </c>
      <c r="U4066" s="10" t="str">
        <f t="shared" si="605"/>
        <v>Septembre</v>
      </c>
      <c r="V4066" s="36" t="s">
        <v>344</v>
      </c>
      <c r="W4066" s="34"/>
      <c r="X4066" s="91">
        <f t="shared" si="606"/>
        <v>0</v>
      </c>
      <c r="Y4066" s="92" t="str">
        <f>VLOOKUP('CM-CIC'!B3997,Annuaire_roster!B:F,4,0)</f>
        <v>IHASSANE Ikram</v>
      </c>
      <c r="Z4066" s="37" t="s">
        <v>110</v>
      </c>
      <c r="AA4066" s="60" t="s">
        <v>232</v>
      </c>
      <c r="AB4066" s="35" t="s">
        <v>63</v>
      </c>
      <c r="AC4066" s="35" t="s">
        <v>63</v>
      </c>
      <c r="AD4066" s="35" t="s">
        <v>63</v>
      </c>
      <c r="AE4066" s="44" t="s">
        <v>63</v>
      </c>
      <c r="AF4066" s="61"/>
      <c r="AG4066" s="45"/>
    </row>
    <row r="4067" spans="1:33" x14ac:dyDescent="0.2">
      <c r="A4067" s="59" t="str">
        <f>+VLOOKUP(B4067,Annuaire_roster!B:G,5,0)</f>
        <v>01639</v>
      </c>
      <c r="B4067" s="78" t="s">
        <v>273</v>
      </c>
      <c r="C4067" s="65">
        <v>0.375</v>
      </c>
      <c r="D4067" s="65">
        <v>0.375</v>
      </c>
      <c r="E4067" s="66">
        <v>0.79166666666666663</v>
      </c>
      <c r="F4067" s="66">
        <v>0.79166666666666663</v>
      </c>
      <c r="G4067" s="67"/>
      <c r="H4067" s="67"/>
      <c r="I4067" s="68" t="s">
        <v>63</v>
      </c>
      <c r="J4067" s="67"/>
      <c r="K4067" s="132">
        <v>0</v>
      </c>
      <c r="L4067" s="133">
        <v>0</v>
      </c>
      <c r="M4067" s="70">
        <v>0</v>
      </c>
      <c r="N4067" s="34">
        <f t="shared" si="602"/>
        <v>0.37499999999999994</v>
      </c>
      <c r="O4067" s="38">
        <f t="shared" si="603"/>
        <v>0.37499999999999994</v>
      </c>
      <c r="P4067" s="72" t="s">
        <v>234</v>
      </c>
      <c r="Q4067" s="43">
        <v>44810</v>
      </c>
      <c r="R4067" s="35">
        <v>0</v>
      </c>
      <c r="S4067" s="35">
        <v>0</v>
      </c>
      <c r="T4067" s="10" t="str">
        <f t="shared" si="604"/>
        <v>Sem - 37</v>
      </c>
      <c r="U4067" s="10" t="str">
        <f t="shared" si="605"/>
        <v>Septembre</v>
      </c>
      <c r="V4067" s="36" t="s">
        <v>345</v>
      </c>
      <c r="W4067" s="34"/>
      <c r="X4067" s="91">
        <f t="shared" si="606"/>
        <v>0</v>
      </c>
      <c r="Y4067" s="92" t="str">
        <f>VLOOKUP('CM-CIC'!B3998,Annuaire_roster!B:F,4,0)</f>
        <v>IHASSANE Ikram</v>
      </c>
      <c r="Z4067" s="37" t="s">
        <v>110</v>
      </c>
      <c r="AA4067" s="60" t="s">
        <v>232</v>
      </c>
      <c r="AB4067" s="35" t="s">
        <v>63</v>
      </c>
      <c r="AC4067" s="35" t="s">
        <v>63</v>
      </c>
      <c r="AD4067" s="35" t="s">
        <v>63</v>
      </c>
      <c r="AE4067" s="44" t="s">
        <v>63</v>
      </c>
      <c r="AF4067" s="61"/>
      <c r="AG4067" s="45"/>
    </row>
    <row r="4068" spans="1:33" x14ac:dyDescent="0.2">
      <c r="A4068" s="59" t="str">
        <f>+VLOOKUP(B4068,Annuaire_roster!B:G,5,0)</f>
        <v>01567</v>
      </c>
      <c r="B4068" s="78" t="s">
        <v>275</v>
      </c>
      <c r="C4068" s="65">
        <v>0.375</v>
      </c>
      <c r="D4068" s="65">
        <v>0.375</v>
      </c>
      <c r="E4068" s="66">
        <v>0.79166666666666663</v>
      </c>
      <c r="F4068" s="66">
        <v>0.79166666666666663</v>
      </c>
      <c r="G4068" s="67"/>
      <c r="H4068" s="67"/>
      <c r="I4068" s="68" t="s">
        <v>63</v>
      </c>
      <c r="J4068" s="67"/>
      <c r="K4068" s="132">
        <v>0</v>
      </c>
      <c r="L4068" s="133">
        <v>0</v>
      </c>
      <c r="M4068" s="70">
        <v>0</v>
      </c>
      <c r="N4068" s="34">
        <f t="shared" si="602"/>
        <v>0.37499999999999994</v>
      </c>
      <c r="O4068" s="38">
        <f t="shared" si="603"/>
        <v>0.37499999999999994</v>
      </c>
      <c r="P4068" s="72" t="s">
        <v>234</v>
      </c>
      <c r="Q4068" s="43">
        <v>44810</v>
      </c>
      <c r="R4068" s="35">
        <v>0</v>
      </c>
      <c r="S4068" s="35">
        <v>0</v>
      </c>
      <c r="T4068" s="10" t="str">
        <f t="shared" si="604"/>
        <v>Sem - 37</v>
      </c>
      <c r="U4068" s="10" t="str">
        <f t="shared" si="605"/>
        <v>Septembre</v>
      </c>
      <c r="V4068" s="36" t="s">
        <v>346</v>
      </c>
      <c r="W4068" s="34"/>
      <c r="X4068" s="91">
        <f t="shared" si="606"/>
        <v>0</v>
      </c>
      <c r="Y4068" s="92" t="str">
        <f>VLOOKUP('CM-CIC'!B3999,Annuaire_roster!B:F,4,0)</f>
        <v>IHASSANE Ikram</v>
      </c>
      <c r="Z4068" s="37" t="s">
        <v>110</v>
      </c>
      <c r="AA4068" s="60" t="s">
        <v>232</v>
      </c>
      <c r="AB4068" s="35" t="s">
        <v>63</v>
      </c>
      <c r="AC4068" s="35" t="s">
        <v>63</v>
      </c>
      <c r="AD4068" s="35" t="s">
        <v>63</v>
      </c>
      <c r="AE4068" s="44" t="s">
        <v>63</v>
      </c>
      <c r="AF4068" s="61"/>
      <c r="AG4068" s="45"/>
    </row>
    <row r="4069" spans="1:33" x14ac:dyDescent="0.2">
      <c r="A4069" s="59" t="str">
        <f>+VLOOKUP(B4069,Annuaire_roster!B:G,5,0)</f>
        <v>01642</v>
      </c>
      <c r="B4069" s="78" t="s">
        <v>276</v>
      </c>
      <c r="C4069" s="65">
        <v>0.375</v>
      </c>
      <c r="D4069" s="65">
        <v>0.375</v>
      </c>
      <c r="E4069" s="66">
        <v>0.79166666666666663</v>
      </c>
      <c r="F4069" s="66">
        <v>0.79166666666666663</v>
      </c>
      <c r="G4069" s="67"/>
      <c r="H4069" s="67"/>
      <c r="I4069" s="68" t="s">
        <v>63</v>
      </c>
      <c r="J4069" s="67"/>
      <c r="K4069" s="132">
        <v>0</v>
      </c>
      <c r="L4069" s="133">
        <v>0</v>
      </c>
      <c r="M4069" s="70">
        <v>0</v>
      </c>
      <c r="N4069" s="34">
        <f t="shared" si="602"/>
        <v>0.37499999999999994</v>
      </c>
      <c r="O4069" s="38">
        <f t="shared" si="603"/>
        <v>0.37499999999999994</v>
      </c>
      <c r="P4069" s="72" t="s">
        <v>234</v>
      </c>
      <c r="Q4069" s="43">
        <v>44810</v>
      </c>
      <c r="R4069" s="35">
        <v>0</v>
      </c>
      <c r="S4069" s="35">
        <v>0</v>
      </c>
      <c r="T4069" s="10" t="str">
        <f t="shared" si="604"/>
        <v>Sem - 37</v>
      </c>
      <c r="U4069" s="10" t="str">
        <f t="shared" si="605"/>
        <v>Septembre</v>
      </c>
      <c r="V4069" s="36" t="s">
        <v>347</v>
      </c>
      <c r="W4069" s="34"/>
      <c r="X4069" s="91">
        <f t="shared" si="606"/>
        <v>0</v>
      </c>
      <c r="Y4069" s="92" t="str">
        <f>VLOOKUP('CM-CIC'!B4000,Annuaire_roster!B:F,4,0)</f>
        <v>IHASSANE Ikram</v>
      </c>
      <c r="Z4069" s="37" t="s">
        <v>110</v>
      </c>
      <c r="AA4069" s="60" t="s">
        <v>232</v>
      </c>
      <c r="AB4069" s="35" t="s">
        <v>63</v>
      </c>
      <c r="AC4069" s="35" t="s">
        <v>63</v>
      </c>
      <c r="AD4069" s="35" t="s">
        <v>63</v>
      </c>
      <c r="AE4069" s="44" t="s">
        <v>63</v>
      </c>
      <c r="AF4069" s="61"/>
      <c r="AG4069" s="45"/>
    </row>
    <row r="4070" spans="1:33" x14ac:dyDescent="0.2">
      <c r="A4070" s="59" t="str">
        <f>+VLOOKUP(B4070,Annuaire_roster!B:G,5,0)</f>
        <v>01657</v>
      </c>
      <c r="B4070" s="78" t="s">
        <v>277</v>
      </c>
      <c r="C4070" s="65">
        <v>0.375</v>
      </c>
      <c r="D4070" s="65">
        <v>0.375</v>
      </c>
      <c r="E4070" s="66">
        <v>0.79166666666666663</v>
      </c>
      <c r="F4070" s="66">
        <v>0.79166666666666663</v>
      </c>
      <c r="G4070" s="67"/>
      <c r="H4070" s="67"/>
      <c r="I4070" s="68" t="s">
        <v>63</v>
      </c>
      <c r="J4070" s="67"/>
      <c r="K4070" s="132">
        <v>0</v>
      </c>
      <c r="L4070" s="133">
        <v>0</v>
      </c>
      <c r="M4070" s="70">
        <v>0</v>
      </c>
      <c r="N4070" s="34">
        <f t="shared" si="602"/>
        <v>0.37499999999999994</v>
      </c>
      <c r="O4070" s="38">
        <f t="shared" si="603"/>
        <v>0.37499999999999994</v>
      </c>
      <c r="P4070" s="72" t="s">
        <v>234</v>
      </c>
      <c r="Q4070" s="43">
        <v>44810</v>
      </c>
      <c r="R4070" s="35">
        <v>0</v>
      </c>
      <c r="S4070" s="35">
        <v>0</v>
      </c>
      <c r="T4070" s="10" t="str">
        <f t="shared" si="604"/>
        <v>Sem - 37</v>
      </c>
      <c r="U4070" s="10" t="str">
        <f t="shared" si="605"/>
        <v>Septembre</v>
      </c>
      <c r="V4070" s="36" t="s">
        <v>348</v>
      </c>
      <c r="W4070" s="34"/>
      <c r="X4070" s="91">
        <f t="shared" si="606"/>
        <v>0</v>
      </c>
      <c r="Y4070" s="92" t="str">
        <f>VLOOKUP('CM-CIC'!B4001,Annuaire_roster!B:F,4,0)</f>
        <v>IHASSANE Ikram</v>
      </c>
      <c r="Z4070" s="37" t="s">
        <v>110</v>
      </c>
      <c r="AA4070" s="60" t="s">
        <v>232</v>
      </c>
      <c r="AB4070" s="35" t="s">
        <v>63</v>
      </c>
      <c r="AC4070" s="35" t="s">
        <v>63</v>
      </c>
      <c r="AD4070" s="35" t="s">
        <v>63</v>
      </c>
      <c r="AE4070" s="44" t="s">
        <v>63</v>
      </c>
      <c r="AF4070" s="61"/>
      <c r="AG4070" s="45"/>
    </row>
    <row r="4071" spans="1:33" x14ac:dyDescent="0.2">
      <c r="A4071" s="59" t="str">
        <f>+VLOOKUP(B4071,Annuaire_roster!B:G,5,0)</f>
        <v>01658</v>
      </c>
      <c r="B4071" s="78" t="s">
        <v>165</v>
      </c>
      <c r="C4071" s="65">
        <v>0.375</v>
      </c>
      <c r="D4071" s="65">
        <v>0.375</v>
      </c>
      <c r="E4071" s="66">
        <v>0.79166666666666663</v>
      </c>
      <c r="F4071" s="66">
        <v>0.79166666666666663</v>
      </c>
      <c r="G4071" s="67"/>
      <c r="H4071" s="67"/>
      <c r="I4071" s="68" t="s">
        <v>63</v>
      </c>
      <c r="J4071" s="67"/>
      <c r="K4071" s="132">
        <v>0</v>
      </c>
      <c r="L4071" s="133">
        <v>0</v>
      </c>
      <c r="M4071" s="70">
        <v>0</v>
      </c>
      <c r="N4071" s="34">
        <f t="shared" si="602"/>
        <v>0.37499999999999994</v>
      </c>
      <c r="O4071" s="38">
        <f t="shared" si="603"/>
        <v>0.37499999999999994</v>
      </c>
      <c r="P4071" s="72" t="s">
        <v>234</v>
      </c>
      <c r="Q4071" s="43">
        <v>44810</v>
      </c>
      <c r="R4071" s="35">
        <v>0</v>
      </c>
      <c r="S4071" s="35">
        <v>0</v>
      </c>
      <c r="T4071" s="10" t="str">
        <f t="shared" si="604"/>
        <v>Sem - 37</v>
      </c>
      <c r="U4071" s="10" t="str">
        <f t="shared" si="605"/>
        <v>Septembre</v>
      </c>
      <c r="V4071" s="36" t="s">
        <v>349</v>
      </c>
      <c r="W4071" s="34"/>
      <c r="X4071" s="91">
        <f t="shared" si="606"/>
        <v>0</v>
      </c>
      <c r="Y4071" s="92" t="str">
        <f>VLOOKUP('CM-CIC'!B4002,Annuaire_roster!B:F,4,0)</f>
        <v>IHASSANE Ikram</v>
      </c>
      <c r="Z4071" s="37" t="s">
        <v>110</v>
      </c>
      <c r="AA4071" s="60" t="s">
        <v>232</v>
      </c>
      <c r="AB4071" s="35" t="s">
        <v>63</v>
      </c>
      <c r="AC4071" s="35" t="s">
        <v>63</v>
      </c>
      <c r="AD4071" s="35" t="s">
        <v>63</v>
      </c>
      <c r="AE4071" s="44" t="s">
        <v>63</v>
      </c>
      <c r="AF4071" s="61"/>
      <c r="AG4071" s="45"/>
    </row>
    <row r="4072" spans="1:33" x14ac:dyDescent="0.2">
      <c r="A4072" s="59" t="str">
        <f>+VLOOKUP(B4072,Annuaire_roster!B:G,5,0)</f>
        <v>01659</v>
      </c>
      <c r="B4072" s="78" t="s">
        <v>167</v>
      </c>
      <c r="C4072" s="65">
        <v>0.375</v>
      </c>
      <c r="D4072" s="65">
        <v>0.375</v>
      </c>
      <c r="E4072" s="66">
        <v>0.79166666666666663</v>
      </c>
      <c r="F4072" s="66">
        <v>0.79166666666666663</v>
      </c>
      <c r="G4072" s="67"/>
      <c r="H4072" s="67"/>
      <c r="I4072" s="68" t="s">
        <v>63</v>
      </c>
      <c r="J4072" s="67"/>
      <c r="K4072" s="132">
        <v>0</v>
      </c>
      <c r="L4072" s="133">
        <v>0</v>
      </c>
      <c r="M4072" s="70">
        <v>0</v>
      </c>
      <c r="N4072" s="34">
        <f t="shared" si="602"/>
        <v>0.37499999999999994</v>
      </c>
      <c r="O4072" s="38">
        <f t="shared" si="603"/>
        <v>0.37499999999999994</v>
      </c>
      <c r="P4072" s="72" t="s">
        <v>234</v>
      </c>
      <c r="Q4072" s="43">
        <v>44810</v>
      </c>
      <c r="R4072" s="35">
        <v>0</v>
      </c>
      <c r="S4072" s="35">
        <v>0</v>
      </c>
      <c r="T4072" s="10" t="str">
        <f t="shared" si="604"/>
        <v>Sem - 37</v>
      </c>
      <c r="U4072" s="10" t="str">
        <f t="shared" si="605"/>
        <v>Septembre</v>
      </c>
      <c r="V4072" s="36" t="s">
        <v>350</v>
      </c>
      <c r="W4072" s="34"/>
      <c r="X4072" s="91">
        <f t="shared" si="606"/>
        <v>0</v>
      </c>
      <c r="Y4072" s="92" t="str">
        <f>VLOOKUP('CM-CIC'!B4003,Annuaire_roster!B:F,4,0)</f>
        <v>IHASSANE Ikram</v>
      </c>
      <c r="Z4072" s="37" t="s">
        <v>110</v>
      </c>
      <c r="AA4072" s="60" t="s">
        <v>232</v>
      </c>
      <c r="AB4072" s="35" t="s">
        <v>63</v>
      </c>
      <c r="AC4072" s="35" t="s">
        <v>63</v>
      </c>
      <c r="AD4072" s="35" t="s">
        <v>63</v>
      </c>
      <c r="AE4072" s="44" t="s">
        <v>63</v>
      </c>
      <c r="AF4072" s="61"/>
      <c r="AG4072" s="45"/>
    </row>
    <row r="4073" spans="1:33" x14ac:dyDescent="0.2">
      <c r="A4073" s="59" t="str">
        <f>+VLOOKUP(B4073,Annuaire_roster!B:G,5,0)</f>
        <v>01660</v>
      </c>
      <c r="B4073" s="78" t="s">
        <v>278</v>
      </c>
      <c r="C4073" s="65">
        <v>0.375</v>
      </c>
      <c r="D4073" s="65">
        <v>0.375</v>
      </c>
      <c r="E4073" s="66">
        <v>0.79166666666666663</v>
      </c>
      <c r="F4073" s="66">
        <v>0.79166666666666663</v>
      </c>
      <c r="G4073" s="67"/>
      <c r="H4073" s="67"/>
      <c r="I4073" s="68" t="s">
        <v>63</v>
      </c>
      <c r="J4073" s="67"/>
      <c r="K4073" s="132">
        <v>0</v>
      </c>
      <c r="L4073" s="133">
        <v>0</v>
      </c>
      <c r="M4073" s="70">
        <v>0</v>
      </c>
      <c r="N4073" s="34">
        <f t="shared" si="602"/>
        <v>0.37499999999999994</v>
      </c>
      <c r="O4073" s="38">
        <f t="shared" si="603"/>
        <v>0.37499999999999994</v>
      </c>
      <c r="P4073" s="72" t="s">
        <v>234</v>
      </c>
      <c r="Q4073" s="43">
        <v>44810</v>
      </c>
      <c r="R4073" s="35">
        <v>0</v>
      </c>
      <c r="S4073" s="35">
        <v>0</v>
      </c>
      <c r="T4073" s="10" t="str">
        <f t="shared" si="604"/>
        <v>Sem - 37</v>
      </c>
      <c r="U4073" s="10" t="str">
        <f t="shared" si="605"/>
        <v>Septembre</v>
      </c>
      <c r="V4073" s="36" t="s">
        <v>351</v>
      </c>
      <c r="W4073" s="34"/>
      <c r="X4073" s="91">
        <f t="shared" si="606"/>
        <v>0</v>
      </c>
      <c r="Y4073" s="92" t="str">
        <f>VLOOKUP('CM-CIC'!B4004,Annuaire_roster!B:F,4,0)</f>
        <v>IHASSANE Ikram</v>
      </c>
      <c r="Z4073" s="37" t="s">
        <v>110</v>
      </c>
      <c r="AA4073" s="60" t="s">
        <v>232</v>
      </c>
      <c r="AB4073" s="35" t="s">
        <v>63</v>
      </c>
      <c r="AC4073" s="35" t="s">
        <v>63</v>
      </c>
      <c r="AD4073" s="35" t="s">
        <v>63</v>
      </c>
      <c r="AE4073" s="44" t="s">
        <v>63</v>
      </c>
      <c r="AF4073" s="61"/>
      <c r="AG4073" s="45"/>
    </row>
    <row r="4074" spans="1:33" x14ac:dyDescent="0.2">
      <c r="A4074" s="59" t="str">
        <f>+VLOOKUP(B4074,Annuaire_roster!B:G,5,0)</f>
        <v>01655</v>
      </c>
      <c r="B4074" s="78" t="s">
        <v>168</v>
      </c>
      <c r="C4074" s="65">
        <v>0.375</v>
      </c>
      <c r="D4074" s="65">
        <v>0.375</v>
      </c>
      <c r="E4074" s="66">
        <v>0.79166666666666663</v>
      </c>
      <c r="F4074" s="66">
        <v>0.79166666666666663</v>
      </c>
      <c r="G4074" s="67"/>
      <c r="H4074" s="67"/>
      <c r="I4074" s="68" t="s">
        <v>63</v>
      </c>
      <c r="J4074" s="67"/>
      <c r="K4074" s="132">
        <v>0</v>
      </c>
      <c r="L4074" s="133">
        <v>0</v>
      </c>
      <c r="M4074" s="70">
        <v>0</v>
      </c>
      <c r="N4074" s="34">
        <f t="shared" si="602"/>
        <v>0.37499999999999994</v>
      </c>
      <c r="O4074" s="38">
        <f t="shared" si="603"/>
        <v>0.37499999999999994</v>
      </c>
      <c r="P4074" s="72" t="s">
        <v>234</v>
      </c>
      <c r="Q4074" s="43">
        <v>44810</v>
      </c>
      <c r="R4074" s="35">
        <v>0</v>
      </c>
      <c r="S4074" s="35">
        <v>0</v>
      </c>
      <c r="T4074" s="10" t="str">
        <f t="shared" si="604"/>
        <v>Sem - 37</v>
      </c>
      <c r="U4074" s="10" t="str">
        <f t="shared" si="605"/>
        <v>Septembre</v>
      </c>
      <c r="V4074" s="36" t="s">
        <v>352</v>
      </c>
      <c r="W4074" s="34"/>
      <c r="X4074" s="91">
        <f t="shared" si="606"/>
        <v>0</v>
      </c>
      <c r="Y4074" s="92" t="str">
        <f>VLOOKUP('CM-CIC'!B4005,Annuaire_roster!B:F,4,0)</f>
        <v>IHASSANE Ikram</v>
      </c>
      <c r="Z4074" s="37" t="s">
        <v>110</v>
      </c>
      <c r="AA4074" s="60" t="s">
        <v>232</v>
      </c>
      <c r="AB4074" s="35" t="s">
        <v>63</v>
      </c>
      <c r="AC4074" s="35" t="s">
        <v>63</v>
      </c>
      <c r="AD4074" s="35" t="s">
        <v>63</v>
      </c>
      <c r="AE4074" s="44" t="s">
        <v>63</v>
      </c>
      <c r="AF4074" s="61"/>
      <c r="AG4074" s="45"/>
    </row>
    <row r="4075" spans="1:33" x14ac:dyDescent="0.2">
      <c r="A4075" s="59" t="str">
        <f>+VLOOKUP(B4075,Annuaire_roster!B:G,5,0)</f>
        <v>01661</v>
      </c>
      <c r="B4075" s="78" t="s">
        <v>169</v>
      </c>
      <c r="C4075" s="65">
        <v>0.375</v>
      </c>
      <c r="D4075" s="65">
        <v>0.375</v>
      </c>
      <c r="E4075" s="66">
        <v>0.79166666666666663</v>
      </c>
      <c r="F4075" s="66">
        <v>0.79166666666666663</v>
      </c>
      <c r="G4075" s="67"/>
      <c r="H4075" s="67"/>
      <c r="I4075" s="68" t="s">
        <v>63</v>
      </c>
      <c r="J4075" s="67"/>
      <c r="K4075" s="132">
        <v>0</v>
      </c>
      <c r="L4075" s="133">
        <v>0</v>
      </c>
      <c r="M4075" s="70">
        <v>0</v>
      </c>
      <c r="N4075" s="34">
        <f t="shared" si="602"/>
        <v>0.37499999999999994</v>
      </c>
      <c r="O4075" s="38">
        <f t="shared" si="603"/>
        <v>0.37499999999999994</v>
      </c>
      <c r="P4075" s="72" t="s">
        <v>234</v>
      </c>
      <c r="Q4075" s="43">
        <v>44810</v>
      </c>
      <c r="R4075" s="35">
        <v>0</v>
      </c>
      <c r="S4075" s="35">
        <v>0</v>
      </c>
      <c r="T4075" s="10" t="str">
        <f t="shared" si="604"/>
        <v>Sem - 37</v>
      </c>
      <c r="U4075" s="10" t="str">
        <f t="shared" si="605"/>
        <v>Septembre</v>
      </c>
      <c r="V4075" s="36" t="s">
        <v>353</v>
      </c>
      <c r="W4075" s="34"/>
      <c r="X4075" s="91">
        <f t="shared" si="606"/>
        <v>0</v>
      </c>
      <c r="Y4075" s="92" t="str">
        <f>VLOOKUP('CM-CIC'!B4006,Annuaire_roster!B:F,4,0)</f>
        <v>IHASSANE Ikram</v>
      </c>
      <c r="Z4075" s="37" t="s">
        <v>110</v>
      </c>
      <c r="AA4075" s="60" t="s">
        <v>232</v>
      </c>
      <c r="AB4075" s="35" t="s">
        <v>63</v>
      </c>
      <c r="AC4075" s="35" t="s">
        <v>63</v>
      </c>
      <c r="AD4075" s="35" t="s">
        <v>63</v>
      </c>
      <c r="AE4075" s="44" t="s">
        <v>63</v>
      </c>
      <c r="AF4075" s="61"/>
      <c r="AG4075" s="45"/>
    </row>
    <row r="4076" spans="1:33" x14ac:dyDescent="0.2">
      <c r="A4076" s="59" t="str">
        <f>+VLOOKUP(B4076,Annuaire_roster!B:G,5,0)</f>
        <v>00214</v>
      </c>
      <c r="B4076" s="78" t="s">
        <v>171</v>
      </c>
      <c r="C4076" s="65">
        <v>0.375</v>
      </c>
      <c r="D4076" s="65">
        <v>0.375</v>
      </c>
      <c r="E4076" s="66">
        <v>0.79166666666666663</v>
      </c>
      <c r="F4076" s="66">
        <v>0.79166666666666663</v>
      </c>
      <c r="G4076" s="67"/>
      <c r="H4076" s="67"/>
      <c r="I4076" s="68" t="s">
        <v>63</v>
      </c>
      <c r="J4076" s="67"/>
      <c r="K4076" s="132">
        <v>0</v>
      </c>
      <c r="L4076" s="133">
        <v>0</v>
      </c>
      <c r="M4076" s="70">
        <v>0</v>
      </c>
      <c r="N4076" s="34">
        <f t="shared" si="602"/>
        <v>0.37499999999999994</v>
      </c>
      <c r="O4076" s="38">
        <f t="shared" si="603"/>
        <v>0.37499999999999994</v>
      </c>
      <c r="P4076" s="72" t="s">
        <v>234</v>
      </c>
      <c r="Q4076" s="43">
        <v>44810</v>
      </c>
      <c r="R4076" s="35">
        <v>0</v>
      </c>
      <c r="S4076" s="35">
        <v>0</v>
      </c>
      <c r="T4076" s="10" t="str">
        <f t="shared" si="604"/>
        <v>Sem - 37</v>
      </c>
      <c r="U4076" s="10" t="str">
        <f t="shared" si="605"/>
        <v>Septembre</v>
      </c>
      <c r="V4076" s="36" t="s">
        <v>354</v>
      </c>
      <c r="W4076" s="34"/>
      <c r="X4076" s="91">
        <f t="shared" si="606"/>
        <v>0</v>
      </c>
      <c r="Y4076" s="92" t="str">
        <f>VLOOKUP('CM-CIC'!B4007,Annuaire_roster!B:F,4,0)</f>
        <v>IHASSANE Ikram</v>
      </c>
      <c r="Z4076" s="37" t="s">
        <v>110</v>
      </c>
      <c r="AA4076" s="60" t="s">
        <v>232</v>
      </c>
      <c r="AB4076" s="35" t="s">
        <v>63</v>
      </c>
      <c r="AC4076" s="35" t="s">
        <v>63</v>
      </c>
      <c r="AD4076" s="35" t="s">
        <v>63</v>
      </c>
      <c r="AE4076" s="44" t="s">
        <v>63</v>
      </c>
      <c r="AF4076" s="61"/>
      <c r="AG4076" s="45"/>
    </row>
    <row r="4077" spans="1:33" x14ac:dyDescent="0.2">
      <c r="A4077" s="59" t="str">
        <f>+VLOOKUP(B4077,Annuaire_roster!B:G,5,0)</f>
        <v>01663</v>
      </c>
      <c r="B4077" s="78" t="s">
        <v>175</v>
      </c>
      <c r="C4077" s="65"/>
      <c r="D4077" s="65">
        <v>0.375</v>
      </c>
      <c r="E4077" s="66"/>
      <c r="F4077" s="66">
        <v>0.79166666666666663</v>
      </c>
      <c r="G4077" s="67"/>
      <c r="H4077" s="67"/>
      <c r="I4077" s="68" t="s">
        <v>63</v>
      </c>
      <c r="J4077" s="67"/>
      <c r="K4077" s="132">
        <v>0</v>
      </c>
      <c r="L4077" s="133">
        <v>0</v>
      </c>
      <c r="M4077" s="70" t="s">
        <v>187</v>
      </c>
      <c r="N4077" s="34" t="str">
        <f t="shared" si="602"/>
        <v/>
      </c>
      <c r="O4077" s="38">
        <f t="shared" si="603"/>
        <v>0.37499999999999994</v>
      </c>
      <c r="P4077" s="72" t="s">
        <v>234</v>
      </c>
      <c r="Q4077" s="43">
        <v>44810</v>
      </c>
      <c r="R4077" s="35">
        <v>0</v>
      </c>
      <c r="S4077" s="35">
        <v>0</v>
      </c>
      <c r="T4077" s="10" t="str">
        <f t="shared" si="604"/>
        <v>Sem - 37</v>
      </c>
      <c r="U4077" s="10" t="str">
        <f t="shared" si="605"/>
        <v>Septembre</v>
      </c>
      <c r="V4077" s="36" t="s">
        <v>355</v>
      </c>
      <c r="W4077" s="34"/>
      <c r="X4077" s="91">
        <f t="shared" si="606"/>
        <v>0</v>
      </c>
      <c r="Y4077" s="92" t="str">
        <f>VLOOKUP('CM-CIC'!B4008,Annuaire_roster!B:F,4,0)</f>
        <v>IHASSANE Ikram</v>
      </c>
      <c r="Z4077" s="37" t="s">
        <v>110</v>
      </c>
      <c r="AA4077" s="60" t="s">
        <v>232</v>
      </c>
      <c r="AB4077" s="35" t="s">
        <v>63</v>
      </c>
      <c r="AC4077" s="35" t="s">
        <v>63</v>
      </c>
      <c r="AD4077" s="35" t="s">
        <v>63</v>
      </c>
      <c r="AE4077" s="44" t="s">
        <v>63</v>
      </c>
      <c r="AF4077" s="61"/>
      <c r="AG4077" s="45"/>
    </row>
    <row r="4078" spans="1:33" x14ac:dyDescent="0.2">
      <c r="A4078" s="59" t="str">
        <f>+VLOOKUP(B4078,Annuaire_roster!B:G,5,0)</f>
        <v>01664</v>
      </c>
      <c r="B4078" s="78" t="s">
        <v>176</v>
      </c>
      <c r="C4078" s="65">
        <v>0.375</v>
      </c>
      <c r="D4078" s="65">
        <v>0.375</v>
      </c>
      <c r="E4078" s="66">
        <v>0.79166666666666663</v>
      </c>
      <c r="F4078" s="66">
        <v>0.79166666666666663</v>
      </c>
      <c r="G4078" s="67"/>
      <c r="H4078" s="67"/>
      <c r="I4078" s="68" t="s">
        <v>63</v>
      </c>
      <c r="J4078" s="67"/>
      <c r="K4078" s="132">
        <v>0</v>
      </c>
      <c r="L4078" s="133">
        <v>0</v>
      </c>
      <c r="M4078" s="70">
        <v>0</v>
      </c>
      <c r="N4078" s="34">
        <f t="shared" si="602"/>
        <v>0.37499999999999994</v>
      </c>
      <c r="O4078" s="38">
        <f t="shared" si="603"/>
        <v>0.37499999999999994</v>
      </c>
      <c r="P4078" s="72" t="s">
        <v>234</v>
      </c>
      <c r="Q4078" s="43">
        <v>44810</v>
      </c>
      <c r="R4078" s="35">
        <v>0</v>
      </c>
      <c r="S4078" s="35">
        <v>0</v>
      </c>
      <c r="T4078" s="10" t="str">
        <f t="shared" si="604"/>
        <v>Sem - 37</v>
      </c>
      <c r="U4078" s="10" t="str">
        <f t="shared" si="605"/>
        <v>Septembre</v>
      </c>
      <c r="V4078" s="36" t="s">
        <v>356</v>
      </c>
      <c r="W4078" s="34"/>
      <c r="X4078" s="91">
        <f t="shared" si="606"/>
        <v>0</v>
      </c>
      <c r="Y4078" s="92" t="str">
        <f>VLOOKUP('CM-CIC'!B4009,Annuaire_roster!B:F,4,0)</f>
        <v>KINANA Widad</v>
      </c>
      <c r="Z4078" s="37" t="s">
        <v>110</v>
      </c>
      <c r="AA4078" s="60" t="s">
        <v>232</v>
      </c>
      <c r="AB4078" s="35" t="s">
        <v>63</v>
      </c>
      <c r="AC4078" s="35" t="s">
        <v>63</v>
      </c>
      <c r="AD4078" s="35" t="s">
        <v>63</v>
      </c>
      <c r="AE4078" s="44" t="s">
        <v>63</v>
      </c>
      <c r="AF4078" s="61"/>
      <c r="AG4078" s="45"/>
    </row>
    <row r="4079" spans="1:33" x14ac:dyDescent="0.2">
      <c r="A4079" s="59" t="str">
        <f>+VLOOKUP(B4079,Annuaire_roster!B:G,5,0)</f>
        <v>01665</v>
      </c>
      <c r="B4079" s="78" t="s">
        <v>279</v>
      </c>
      <c r="C4079" s="65">
        <v>0.375</v>
      </c>
      <c r="D4079" s="65">
        <v>0.375</v>
      </c>
      <c r="E4079" s="66">
        <v>0.79166666666666663</v>
      </c>
      <c r="F4079" s="66">
        <v>0.79166666666666663</v>
      </c>
      <c r="G4079" s="67"/>
      <c r="H4079" s="67"/>
      <c r="I4079" s="68" t="s">
        <v>63</v>
      </c>
      <c r="J4079" s="67"/>
      <c r="K4079" s="132">
        <v>0</v>
      </c>
      <c r="L4079" s="133">
        <v>0</v>
      </c>
      <c r="M4079" s="70">
        <v>0</v>
      </c>
      <c r="N4079" s="34">
        <f t="shared" si="602"/>
        <v>0.37499999999999994</v>
      </c>
      <c r="O4079" s="38">
        <f t="shared" si="603"/>
        <v>0.37499999999999994</v>
      </c>
      <c r="P4079" s="72" t="s">
        <v>234</v>
      </c>
      <c r="Q4079" s="43">
        <v>44810</v>
      </c>
      <c r="R4079" s="35">
        <v>0</v>
      </c>
      <c r="S4079" s="35">
        <v>0</v>
      </c>
      <c r="T4079" s="10" t="str">
        <f t="shared" si="604"/>
        <v>Sem - 37</v>
      </c>
      <c r="U4079" s="10" t="str">
        <f t="shared" si="605"/>
        <v>Septembre</v>
      </c>
      <c r="V4079" s="36" t="s">
        <v>357</v>
      </c>
      <c r="W4079" s="34"/>
      <c r="X4079" s="91">
        <f t="shared" si="606"/>
        <v>0</v>
      </c>
      <c r="Y4079" s="92" t="str">
        <f>VLOOKUP('CM-CIC'!B4010,Annuaire_roster!B:F,4,0)</f>
        <v>KINANA Widad</v>
      </c>
      <c r="Z4079" s="37" t="s">
        <v>110</v>
      </c>
      <c r="AA4079" s="60" t="s">
        <v>232</v>
      </c>
      <c r="AB4079" s="35" t="s">
        <v>63</v>
      </c>
      <c r="AC4079" s="35" t="s">
        <v>63</v>
      </c>
      <c r="AD4079" s="35" t="s">
        <v>63</v>
      </c>
      <c r="AE4079" s="44" t="s">
        <v>63</v>
      </c>
      <c r="AF4079" s="61"/>
      <c r="AG4079" s="45"/>
    </row>
    <row r="4080" spans="1:33" x14ac:dyDescent="0.2">
      <c r="A4080" s="59" t="str">
        <f>+VLOOKUP(B4080,Annuaire_roster!B:G,5,0)</f>
        <v>01643</v>
      </c>
      <c r="B4080" s="78" t="s">
        <v>281</v>
      </c>
      <c r="C4080" s="65">
        <v>0.375</v>
      </c>
      <c r="D4080" s="65">
        <v>0.375</v>
      </c>
      <c r="E4080" s="66">
        <v>0.79166666666666663</v>
      </c>
      <c r="F4080" s="66">
        <v>0.79166666666666663</v>
      </c>
      <c r="G4080" s="67"/>
      <c r="H4080" s="67"/>
      <c r="I4080" s="68" t="s">
        <v>63</v>
      </c>
      <c r="J4080" s="67"/>
      <c r="K4080" s="132">
        <v>0</v>
      </c>
      <c r="L4080" s="133">
        <v>0</v>
      </c>
      <c r="M4080" s="70">
        <v>0</v>
      </c>
      <c r="N4080" s="34">
        <f t="shared" si="602"/>
        <v>0.37499999999999994</v>
      </c>
      <c r="O4080" s="38">
        <f t="shared" si="603"/>
        <v>0.37499999999999994</v>
      </c>
      <c r="P4080" s="72" t="s">
        <v>234</v>
      </c>
      <c r="Q4080" s="43">
        <v>44810</v>
      </c>
      <c r="R4080" s="35">
        <v>0</v>
      </c>
      <c r="S4080" s="35">
        <v>0</v>
      </c>
      <c r="T4080" s="10" t="str">
        <f t="shared" si="604"/>
        <v>Sem - 37</v>
      </c>
      <c r="U4080" s="10" t="str">
        <f t="shared" si="605"/>
        <v>Septembre</v>
      </c>
      <c r="V4080" s="36" t="s">
        <v>358</v>
      </c>
      <c r="W4080" s="34"/>
      <c r="X4080" s="91">
        <f t="shared" si="606"/>
        <v>0</v>
      </c>
      <c r="Y4080" s="92" t="str">
        <f>VLOOKUP('CM-CIC'!B4011,Annuaire_roster!B:F,4,0)</f>
        <v>KINANA Widad</v>
      </c>
      <c r="Z4080" s="37" t="s">
        <v>110</v>
      </c>
      <c r="AA4080" s="60" t="s">
        <v>232</v>
      </c>
      <c r="AB4080" s="35" t="s">
        <v>63</v>
      </c>
      <c r="AC4080" s="35" t="s">
        <v>63</v>
      </c>
      <c r="AD4080" s="35" t="s">
        <v>63</v>
      </c>
      <c r="AE4080" s="44" t="s">
        <v>63</v>
      </c>
      <c r="AF4080" s="61"/>
      <c r="AG4080" s="45"/>
    </row>
    <row r="4081" spans="1:33" x14ac:dyDescent="0.2">
      <c r="A4081" s="59" t="str">
        <f>+VLOOKUP(B4081,Annuaire_roster!B:G,5,0)</f>
        <v>01620</v>
      </c>
      <c r="B4081" s="78" t="s">
        <v>282</v>
      </c>
      <c r="C4081" s="65">
        <v>0.375</v>
      </c>
      <c r="D4081" s="65">
        <v>0.375</v>
      </c>
      <c r="E4081" s="66">
        <v>0.79166666666666663</v>
      </c>
      <c r="F4081" s="66">
        <v>0.79166666666666663</v>
      </c>
      <c r="G4081" s="67"/>
      <c r="H4081" s="67"/>
      <c r="I4081" s="68" t="s">
        <v>63</v>
      </c>
      <c r="J4081" s="67"/>
      <c r="K4081" s="132">
        <v>0</v>
      </c>
      <c r="L4081" s="133">
        <v>0</v>
      </c>
      <c r="M4081" s="70">
        <v>0</v>
      </c>
      <c r="N4081" s="34">
        <f t="shared" si="602"/>
        <v>0.37499999999999994</v>
      </c>
      <c r="O4081" s="38">
        <f t="shared" si="603"/>
        <v>0.37499999999999994</v>
      </c>
      <c r="P4081" s="72" t="s">
        <v>234</v>
      </c>
      <c r="Q4081" s="43">
        <v>44810</v>
      </c>
      <c r="R4081" s="35">
        <v>0</v>
      </c>
      <c r="S4081" s="35">
        <v>0</v>
      </c>
      <c r="T4081" s="10" t="str">
        <f t="shared" si="604"/>
        <v>Sem - 37</v>
      </c>
      <c r="U4081" s="10" t="str">
        <f t="shared" si="605"/>
        <v>Septembre</v>
      </c>
      <c r="V4081" s="36" t="s">
        <v>359</v>
      </c>
      <c r="W4081" s="34"/>
      <c r="X4081" s="91">
        <f t="shared" si="606"/>
        <v>0</v>
      </c>
      <c r="Y4081" s="92" t="str">
        <f>VLOOKUP('CM-CIC'!B4012,Annuaire_roster!B:F,4,0)</f>
        <v>KINANA Widad</v>
      </c>
      <c r="Z4081" s="37" t="s">
        <v>110</v>
      </c>
      <c r="AA4081" s="60" t="s">
        <v>232</v>
      </c>
      <c r="AB4081" s="35" t="s">
        <v>63</v>
      </c>
      <c r="AC4081" s="35" t="s">
        <v>63</v>
      </c>
      <c r="AD4081" s="35" t="s">
        <v>63</v>
      </c>
      <c r="AE4081" s="44" t="s">
        <v>63</v>
      </c>
      <c r="AF4081" s="61"/>
      <c r="AG4081" s="45"/>
    </row>
    <row r="4082" spans="1:33" x14ac:dyDescent="0.2">
      <c r="A4082" s="59" t="str">
        <f>+VLOOKUP(B4082,Annuaire_roster!B:G,5,0)</f>
        <v>01644</v>
      </c>
      <c r="B4082" s="78" t="s">
        <v>283</v>
      </c>
      <c r="C4082" s="65">
        <v>0.375</v>
      </c>
      <c r="D4082" s="65">
        <v>0.375</v>
      </c>
      <c r="E4082" s="66">
        <v>0.79166666666666663</v>
      </c>
      <c r="F4082" s="66">
        <v>0.79166666666666663</v>
      </c>
      <c r="G4082" s="67"/>
      <c r="H4082" s="67"/>
      <c r="I4082" s="68" t="s">
        <v>63</v>
      </c>
      <c r="J4082" s="67"/>
      <c r="K4082" s="132">
        <v>0</v>
      </c>
      <c r="L4082" s="133">
        <v>0</v>
      </c>
      <c r="M4082" s="70">
        <v>0</v>
      </c>
      <c r="N4082" s="34">
        <f t="shared" si="602"/>
        <v>0.37499999999999994</v>
      </c>
      <c r="O4082" s="38">
        <f t="shared" si="603"/>
        <v>0.37499999999999994</v>
      </c>
      <c r="P4082" s="72" t="s">
        <v>234</v>
      </c>
      <c r="Q4082" s="43">
        <v>44810</v>
      </c>
      <c r="R4082" s="35">
        <v>0</v>
      </c>
      <c r="S4082" s="35">
        <v>0</v>
      </c>
      <c r="T4082" s="10" t="str">
        <f t="shared" si="604"/>
        <v>Sem - 37</v>
      </c>
      <c r="U4082" s="10" t="str">
        <f t="shared" si="605"/>
        <v>Septembre</v>
      </c>
      <c r="V4082" s="36" t="s">
        <v>360</v>
      </c>
      <c r="W4082" s="34"/>
      <c r="X4082" s="91">
        <f t="shared" si="606"/>
        <v>0</v>
      </c>
      <c r="Y4082" s="92" t="str">
        <f>VLOOKUP('CM-CIC'!B4013,Annuaire_roster!B:F,4,0)</f>
        <v>KINANA Widad</v>
      </c>
      <c r="Z4082" s="37" t="s">
        <v>110</v>
      </c>
      <c r="AA4082" s="60" t="s">
        <v>232</v>
      </c>
      <c r="AB4082" s="35" t="s">
        <v>63</v>
      </c>
      <c r="AC4082" s="35" t="s">
        <v>63</v>
      </c>
      <c r="AD4082" s="35" t="s">
        <v>63</v>
      </c>
      <c r="AE4082" s="44" t="s">
        <v>63</v>
      </c>
      <c r="AF4082" s="61"/>
      <c r="AG4082" s="45"/>
    </row>
    <row r="4083" spans="1:33" x14ac:dyDescent="0.2">
      <c r="A4083" s="59" t="str">
        <f>+VLOOKUP(B4083,Annuaire_roster!B:G,5,0)</f>
        <v>01614</v>
      </c>
      <c r="B4083" s="78" t="s">
        <v>284</v>
      </c>
      <c r="C4083" s="65">
        <v>0.375</v>
      </c>
      <c r="D4083" s="65">
        <v>0.375</v>
      </c>
      <c r="E4083" s="66">
        <v>0.79166666666666663</v>
      </c>
      <c r="F4083" s="66">
        <v>0.79166666666666663</v>
      </c>
      <c r="G4083" s="67"/>
      <c r="H4083" s="67"/>
      <c r="I4083" s="68" t="s">
        <v>63</v>
      </c>
      <c r="J4083" s="67"/>
      <c r="K4083" s="132">
        <v>0</v>
      </c>
      <c r="L4083" s="133">
        <v>0</v>
      </c>
      <c r="M4083" s="70">
        <v>0</v>
      </c>
      <c r="N4083" s="34">
        <f t="shared" ref="N4083:N4146" si="607">IFERROR(IF(OR(D4083="OFF",D4083="Congé",M4083="Abs",D4083="Congé sans solde",D4083="Férié"),"",IF(O4083-K4083-L4083&gt;O4083,O4083,IF(O4083-K4083-L4083&lt;0,"",O4083-K4083-L4083))),"")</f>
        <v>0.37499999999999994</v>
      </c>
      <c r="O4083" s="38">
        <f t="shared" ref="O4083:O4146" si="608">IF(AG4083="2H Pause déjeuner",IF(F4083-D4083-0.0833333333333333&lt;0,F4083-D4083-0.0833333333333333+1,F4083-D4083-0.0833333333333333),IF(OR(AND(F4083="OFF",D4083="OFF"),AND(F4083="Congé",D4083="Congé"),AND(F4083="Congé sans solde",D4083="Congé sans solde"),AND(F4083="Congé spécial",D4083="Congé spécial"),AND(F4083="Férié",D4083="Férié"),AND(F4083="OFF",D4083="Congé"),AND(F4083="OFF",D4083="Congé sans solde"),AND(F4083="OFF",D4083="Congé spécial"),AND(F4083="OFF",D4083="Férié"),AND(F4083="Congé",D4083="OFF"),AND(F4083="Congé",D4083="Congé sans solde"),AND(F4083="Congé",D4083="Congé spécial"),AND(F4083="Congé",D4083="Férié"),AND(F4083="Congé sans solde",D4083="OFF"),AND(F4083="Congé sans solde",D4083="Congé"),AND(F4083="Congé sans solde",D4083="Congé spécial"),AND(F4083="Congé sans solde",D4083="Férié"),AND(F4083="Congé spécial",D4083="OFF"),AND(F4083="Congé spécial",D4083="Congé"),AND(F4083="Congé spécial",D4083="Congé sans solde"),AND(F4083="Congé spécial",D4083="Férié"),AND(F4083="Férié",D4083="OFF"),AND(F4083="Férié",D4083="Congé"),AND(F4083="Férié",D4083="Congé sans solde"),AND(F4083="Férié",D4083="Congé spécial")),0,IF(OR(F4083="OFF",F4083="Congé",F4083="Congé spécial",F4083="Congé sans solde",D4083="OFF",D4083="Congé",D4083="Congé spécial",D4083="Congé sans solde"),0.208333333333334,IF(AND(AG4083="",F4083-D4083&lt;0),("24:00:00"-D4083)+("00:00:00"+F4083)-0.0416666666666667,IF(AND(OR(AG4083="Allaitement",AG4083="Sans déjeuner"),F4083-D4083&lt;0),("24:00:00"-D4083)+("00:00:00"+F4083),IF(AND(AG4083="",F4083-D4083&gt;0.166666666666667),F4083-D4083-0.0416666666666667,IF(AND(OR(AG4083="Allaitement",AG4083="Sans déjeuner"),F4083-D4083&gt;0.166666666666667),F4083-D4083,F4083-D4083)))))))</f>
        <v>0.37499999999999994</v>
      </c>
      <c r="P4083" s="72" t="s">
        <v>234</v>
      </c>
      <c r="Q4083" s="43">
        <v>44810</v>
      </c>
      <c r="R4083" s="35">
        <v>0</v>
      </c>
      <c r="S4083" s="35">
        <v>0</v>
      </c>
      <c r="T4083" s="10" t="str">
        <f t="shared" si="604"/>
        <v>Sem - 37</v>
      </c>
      <c r="U4083" s="10" t="str">
        <f t="shared" si="605"/>
        <v>Septembre</v>
      </c>
      <c r="V4083" s="36" t="s">
        <v>361</v>
      </c>
      <c r="W4083" s="34"/>
      <c r="X4083" s="91">
        <f t="shared" si="606"/>
        <v>0</v>
      </c>
      <c r="Y4083" s="92" t="str">
        <f>VLOOKUP('CM-CIC'!B4014,Annuaire_roster!B:F,4,0)</f>
        <v>KINANA Widad</v>
      </c>
      <c r="Z4083" s="37" t="s">
        <v>110</v>
      </c>
      <c r="AA4083" s="60" t="s">
        <v>232</v>
      </c>
      <c r="AB4083" s="35" t="s">
        <v>63</v>
      </c>
      <c r="AC4083" s="35" t="s">
        <v>63</v>
      </c>
      <c r="AD4083" s="35" t="s">
        <v>63</v>
      </c>
      <c r="AE4083" s="44" t="s">
        <v>63</v>
      </c>
      <c r="AF4083" s="61"/>
      <c r="AG4083" s="45"/>
    </row>
    <row r="4084" spans="1:33" x14ac:dyDescent="0.2">
      <c r="A4084" s="59" t="str">
        <f>+VLOOKUP(B4084,Annuaire_roster!B:G,5,0)</f>
        <v>01645</v>
      </c>
      <c r="B4084" s="78" t="s">
        <v>285</v>
      </c>
      <c r="C4084" s="65">
        <v>0.375</v>
      </c>
      <c r="D4084" s="65">
        <v>0.375</v>
      </c>
      <c r="E4084" s="66">
        <v>0.79166666666666663</v>
      </c>
      <c r="F4084" s="66">
        <v>0.79166666666666663</v>
      </c>
      <c r="G4084" s="67"/>
      <c r="H4084" s="67"/>
      <c r="I4084" s="68" t="s">
        <v>63</v>
      </c>
      <c r="J4084" s="67"/>
      <c r="K4084" s="132">
        <v>0</v>
      </c>
      <c r="L4084" s="133">
        <v>0</v>
      </c>
      <c r="M4084" s="70">
        <v>0</v>
      </c>
      <c r="N4084" s="34">
        <f t="shared" si="607"/>
        <v>0.37499999999999994</v>
      </c>
      <c r="O4084" s="38">
        <f t="shared" si="608"/>
        <v>0.37499999999999994</v>
      </c>
      <c r="P4084" s="72" t="s">
        <v>234</v>
      </c>
      <c r="Q4084" s="43">
        <v>44810</v>
      </c>
      <c r="R4084" s="35">
        <v>0</v>
      </c>
      <c r="S4084" s="35">
        <v>0</v>
      </c>
      <c r="T4084" s="10" t="str">
        <f t="shared" si="604"/>
        <v>Sem - 37</v>
      </c>
      <c r="U4084" s="10" t="str">
        <f t="shared" si="605"/>
        <v>Septembre</v>
      </c>
      <c r="V4084" s="36" t="s">
        <v>362</v>
      </c>
      <c r="W4084" s="34"/>
      <c r="X4084" s="91">
        <f t="shared" si="606"/>
        <v>0</v>
      </c>
      <c r="Y4084" s="92" t="str">
        <f>VLOOKUP('CM-CIC'!B4015,Annuaire_roster!B:F,4,0)</f>
        <v>KINANA Widad</v>
      </c>
      <c r="Z4084" s="37" t="s">
        <v>110</v>
      </c>
      <c r="AA4084" s="60" t="s">
        <v>232</v>
      </c>
      <c r="AB4084" s="35" t="s">
        <v>63</v>
      </c>
      <c r="AC4084" s="35" t="s">
        <v>63</v>
      </c>
      <c r="AD4084" s="35" t="s">
        <v>63</v>
      </c>
      <c r="AE4084" s="44" t="s">
        <v>63</v>
      </c>
      <c r="AF4084" s="61"/>
      <c r="AG4084" s="45"/>
    </row>
    <row r="4085" spans="1:33" x14ac:dyDescent="0.2">
      <c r="A4085" s="59" t="str">
        <f>+VLOOKUP(B4085,Annuaire_roster!B:G,5,0)</f>
        <v>01654</v>
      </c>
      <c r="B4085" s="78" t="s">
        <v>286</v>
      </c>
      <c r="C4085" s="65">
        <v>0.375</v>
      </c>
      <c r="D4085" s="65">
        <v>0.375</v>
      </c>
      <c r="E4085" s="66">
        <v>0.79166666666666663</v>
      </c>
      <c r="F4085" s="66">
        <v>0.79166666666666663</v>
      </c>
      <c r="G4085" s="67"/>
      <c r="H4085" s="67"/>
      <c r="I4085" s="68" t="s">
        <v>63</v>
      </c>
      <c r="J4085" s="67"/>
      <c r="K4085" s="132">
        <v>0</v>
      </c>
      <c r="L4085" s="133">
        <v>0</v>
      </c>
      <c r="M4085" s="70">
        <v>0</v>
      </c>
      <c r="N4085" s="34">
        <f t="shared" si="607"/>
        <v>0.37499999999999994</v>
      </c>
      <c r="O4085" s="38">
        <f t="shared" si="608"/>
        <v>0.37499999999999994</v>
      </c>
      <c r="P4085" s="72" t="s">
        <v>234</v>
      </c>
      <c r="Q4085" s="43">
        <v>44810</v>
      </c>
      <c r="R4085" s="35">
        <v>0</v>
      </c>
      <c r="S4085" s="35">
        <v>0</v>
      </c>
      <c r="T4085" s="10" t="str">
        <f t="shared" si="604"/>
        <v>Sem - 37</v>
      </c>
      <c r="U4085" s="10" t="str">
        <f t="shared" si="605"/>
        <v>Septembre</v>
      </c>
      <c r="V4085" s="36" t="s">
        <v>363</v>
      </c>
      <c r="W4085" s="34"/>
      <c r="X4085" s="91">
        <f t="shared" si="606"/>
        <v>0</v>
      </c>
      <c r="Y4085" s="92" t="str">
        <f>VLOOKUP('CM-CIC'!B4016,Annuaire_roster!B:F,4,0)</f>
        <v>KINANA Widad</v>
      </c>
      <c r="Z4085" s="37" t="s">
        <v>110</v>
      </c>
      <c r="AA4085" s="60" t="s">
        <v>232</v>
      </c>
      <c r="AB4085" s="35" t="s">
        <v>63</v>
      </c>
      <c r="AC4085" s="35" t="s">
        <v>63</v>
      </c>
      <c r="AD4085" s="35" t="s">
        <v>63</v>
      </c>
      <c r="AE4085" s="44" t="s">
        <v>63</v>
      </c>
      <c r="AF4085" s="61"/>
      <c r="AG4085" s="45"/>
    </row>
    <row r="4086" spans="1:33" x14ac:dyDescent="0.2">
      <c r="A4086" s="59" t="str">
        <f>+VLOOKUP(B4086,Annuaire_roster!B:G,5,0)</f>
        <v>01666</v>
      </c>
      <c r="B4086" s="78" t="s">
        <v>287</v>
      </c>
      <c r="C4086" s="65">
        <v>0.375</v>
      </c>
      <c r="D4086" s="65">
        <v>0.375</v>
      </c>
      <c r="E4086" s="66">
        <v>0.79166666666666663</v>
      </c>
      <c r="F4086" s="66">
        <v>0.79166666666666663</v>
      </c>
      <c r="G4086" s="67"/>
      <c r="H4086" s="67"/>
      <c r="I4086" s="68" t="s">
        <v>63</v>
      </c>
      <c r="J4086" s="67"/>
      <c r="K4086" s="132">
        <v>0</v>
      </c>
      <c r="L4086" s="133">
        <v>0</v>
      </c>
      <c r="M4086" s="70">
        <v>0</v>
      </c>
      <c r="N4086" s="34">
        <f t="shared" si="607"/>
        <v>0.37499999999999994</v>
      </c>
      <c r="O4086" s="38">
        <f t="shared" si="608"/>
        <v>0.37499999999999994</v>
      </c>
      <c r="P4086" s="72" t="s">
        <v>234</v>
      </c>
      <c r="Q4086" s="43">
        <v>44810</v>
      </c>
      <c r="R4086" s="35">
        <v>0</v>
      </c>
      <c r="S4086" s="35">
        <v>0</v>
      </c>
      <c r="T4086" s="10" t="str">
        <f t="shared" si="604"/>
        <v>Sem - 37</v>
      </c>
      <c r="U4086" s="10" t="str">
        <f t="shared" si="605"/>
        <v>Septembre</v>
      </c>
      <c r="V4086" s="36" t="s">
        <v>364</v>
      </c>
      <c r="W4086" s="34"/>
      <c r="X4086" s="91">
        <f t="shared" si="606"/>
        <v>0</v>
      </c>
      <c r="Y4086" s="92" t="str">
        <f>VLOOKUP('CM-CIC'!B4017,Annuaire_roster!B:F,4,0)</f>
        <v>IHASSANE Ikram</v>
      </c>
      <c r="Z4086" s="37" t="s">
        <v>110</v>
      </c>
      <c r="AA4086" s="60" t="s">
        <v>232</v>
      </c>
      <c r="AB4086" s="35" t="s">
        <v>63</v>
      </c>
      <c r="AC4086" s="35" t="s">
        <v>63</v>
      </c>
      <c r="AD4086" s="35" t="s">
        <v>63</v>
      </c>
      <c r="AE4086" s="44" t="s">
        <v>63</v>
      </c>
      <c r="AF4086" s="61"/>
      <c r="AG4086" s="45"/>
    </row>
    <row r="4087" spans="1:33" x14ac:dyDescent="0.2">
      <c r="A4087" s="59" t="str">
        <f>+VLOOKUP(B4087,Annuaire_roster!B:G,5,0)</f>
        <v>01651</v>
      </c>
      <c r="B4087" s="78" t="s">
        <v>288</v>
      </c>
      <c r="C4087" s="65">
        <v>0.375</v>
      </c>
      <c r="D4087" s="65">
        <v>0.375</v>
      </c>
      <c r="E4087" s="66">
        <v>0.79166666666666663</v>
      </c>
      <c r="F4087" s="66">
        <v>0.79166666666666663</v>
      </c>
      <c r="G4087" s="67"/>
      <c r="H4087" s="67"/>
      <c r="I4087" s="68" t="s">
        <v>63</v>
      </c>
      <c r="J4087" s="67"/>
      <c r="K4087" s="132">
        <v>0</v>
      </c>
      <c r="L4087" s="133">
        <v>0</v>
      </c>
      <c r="M4087" s="70">
        <v>0</v>
      </c>
      <c r="N4087" s="34">
        <f t="shared" si="607"/>
        <v>0.37499999999999994</v>
      </c>
      <c r="O4087" s="38">
        <f t="shared" si="608"/>
        <v>0.37499999999999994</v>
      </c>
      <c r="P4087" s="72" t="s">
        <v>234</v>
      </c>
      <c r="Q4087" s="43">
        <v>44810</v>
      </c>
      <c r="R4087" s="35">
        <v>0</v>
      </c>
      <c r="S4087" s="35">
        <v>0</v>
      </c>
      <c r="T4087" s="10" t="str">
        <f t="shared" si="604"/>
        <v>Sem - 37</v>
      </c>
      <c r="U4087" s="10" t="str">
        <f t="shared" si="605"/>
        <v>Septembre</v>
      </c>
      <c r="V4087" s="36" t="s">
        <v>365</v>
      </c>
      <c r="W4087" s="34"/>
      <c r="X4087" s="91">
        <f t="shared" si="606"/>
        <v>0</v>
      </c>
      <c r="Y4087" s="92" t="str">
        <f>VLOOKUP('CM-CIC'!B4018,Annuaire_roster!B:F,4,0)</f>
        <v>IHASSANE Ikram</v>
      </c>
      <c r="Z4087" s="37" t="s">
        <v>110</v>
      </c>
      <c r="AA4087" s="60" t="s">
        <v>232</v>
      </c>
      <c r="AB4087" s="35" t="s">
        <v>63</v>
      </c>
      <c r="AC4087" s="35" t="s">
        <v>63</v>
      </c>
      <c r="AD4087" s="35" t="s">
        <v>63</v>
      </c>
      <c r="AE4087" s="44" t="s">
        <v>63</v>
      </c>
      <c r="AF4087" s="61"/>
      <c r="AG4087" s="45"/>
    </row>
    <row r="4088" spans="1:33" x14ac:dyDescent="0.2">
      <c r="A4088" s="59" t="str">
        <f>+VLOOKUP(B4088,Annuaire_roster!B:G,5,0)</f>
        <v>01652</v>
      </c>
      <c r="B4088" s="78" t="s">
        <v>289</v>
      </c>
      <c r="C4088" s="65">
        <v>0.375</v>
      </c>
      <c r="D4088" s="65">
        <v>0.375</v>
      </c>
      <c r="E4088" s="66">
        <v>0.79166666666666663</v>
      </c>
      <c r="F4088" s="66">
        <v>0.79166666666666663</v>
      </c>
      <c r="G4088" s="67"/>
      <c r="H4088" s="67"/>
      <c r="I4088" s="68" t="s">
        <v>63</v>
      </c>
      <c r="J4088" s="67"/>
      <c r="K4088" s="132">
        <v>0</v>
      </c>
      <c r="L4088" s="133">
        <v>0</v>
      </c>
      <c r="M4088" s="70">
        <v>0</v>
      </c>
      <c r="N4088" s="34">
        <f t="shared" si="607"/>
        <v>0.37499999999999994</v>
      </c>
      <c r="O4088" s="38">
        <f t="shared" si="608"/>
        <v>0.37499999999999994</v>
      </c>
      <c r="P4088" s="72" t="s">
        <v>234</v>
      </c>
      <c r="Q4088" s="43">
        <v>44810</v>
      </c>
      <c r="R4088" s="35">
        <v>0</v>
      </c>
      <c r="S4088" s="35">
        <v>0</v>
      </c>
      <c r="T4088" s="10" t="str">
        <f t="shared" si="604"/>
        <v>Sem - 37</v>
      </c>
      <c r="U4088" s="10" t="str">
        <f t="shared" si="605"/>
        <v>Septembre</v>
      </c>
      <c r="V4088" s="36" t="s">
        <v>366</v>
      </c>
      <c r="W4088" s="34"/>
      <c r="X4088" s="91">
        <f t="shared" si="606"/>
        <v>0</v>
      </c>
      <c r="Y4088" s="92" t="str">
        <f>VLOOKUP('CM-CIC'!B4019,Annuaire_roster!B:F,4,0)</f>
        <v>IHASSANE Ikram</v>
      </c>
      <c r="Z4088" s="37" t="s">
        <v>110</v>
      </c>
      <c r="AA4088" s="60" t="s">
        <v>232</v>
      </c>
      <c r="AB4088" s="35" t="s">
        <v>63</v>
      </c>
      <c r="AC4088" s="35" t="s">
        <v>63</v>
      </c>
      <c r="AD4088" s="35" t="s">
        <v>63</v>
      </c>
      <c r="AE4088" s="44" t="s">
        <v>63</v>
      </c>
      <c r="AF4088" s="61"/>
      <c r="AG4088" s="45"/>
    </row>
    <row r="4089" spans="1:33" x14ac:dyDescent="0.2">
      <c r="A4089" s="59" t="str">
        <f>+VLOOKUP(B4089,Annuaire_roster!B:G,5,0)</f>
        <v>01653</v>
      </c>
      <c r="B4089" s="78" t="s">
        <v>290</v>
      </c>
      <c r="C4089" s="65">
        <v>0.375</v>
      </c>
      <c r="D4089" s="65">
        <v>0.375</v>
      </c>
      <c r="E4089" s="66">
        <v>0.79166666666666663</v>
      </c>
      <c r="F4089" s="66">
        <v>0.79166666666666663</v>
      </c>
      <c r="G4089" s="67"/>
      <c r="H4089" s="67"/>
      <c r="I4089" s="68" t="s">
        <v>63</v>
      </c>
      <c r="J4089" s="67"/>
      <c r="K4089" s="132">
        <v>0</v>
      </c>
      <c r="L4089" s="133">
        <v>0</v>
      </c>
      <c r="M4089" s="70">
        <v>0</v>
      </c>
      <c r="N4089" s="34">
        <f t="shared" si="607"/>
        <v>0.37499999999999994</v>
      </c>
      <c r="O4089" s="38">
        <f t="shared" si="608"/>
        <v>0.37499999999999994</v>
      </c>
      <c r="P4089" s="72" t="s">
        <v>234</v>
      </c>
      <c r="Q4089" s="43">
        <v>44810</v>
      </c>
      <c r="R4089" s="35">
        <v>0</v>
      </c>
      <c r="S4089" s="35">
        <v>0</v>
      </c>
      <c r="T4089" s="10" t="str">
        <f t="shared" si="604"/>
        <v>Sem - 37</v>
      </c>
      <c r="U4089" s="10" t="str">
        <f t="shared" si="605"/>
        <v>Septembre</v>
      </c>
      <c r="V4089" s="36" t="s">
        <v>367</v>
      </c>
      <c r="W4089" s="34"/>
      <c r="X4089" s="91">
        <f t="shared" si="606"/>
        <v>0</v>
      </c>
      <c r="Y4089" s="92" t="str">
        <f>VLOOKUP('CM-CIC'!B4020,Annuaire_roster!B:F,4,0)</f>
        <v>KINANA Widad</v>
      </c>
      <c r="Z4089" s="37" t="s">
        <v>110</v>
      </c>
      <c r="AA4089" s="60" t="s">
        <v>232</v>
      </c>
      <c r="AB4089" s="35" t="s">
        <v>63</v>
      </c>
      <c r="AC4089" s="35" t="s">
        <v>63</v>
      </c>
      <c r="AD4089" s="35" t="s">
        <v>63</v>
      </c>
      <c r="AE4089" s="44" t="s">
        <v>63</v>
      </c>
      <c r="AF4089" s="61"/>
      <c r="AG4089" s="45"/>
    </row>
    <row r="4090" spans="1:33" x14ac:dyDescent="0.2">
      <c r="A4090" s="59" t="str">
        <f>+VLOOKUP(B4090,Annuaire_roster!B:G,5,0)</f>
        <v>01649</v>
      </c>
      <c r="B4090" s="78" t="s">
        <v>1670</v>
      </c>
      <c r="C4090" s="65">
        <v>0.375</v>
      </c>
      <c r="D4090" s="65">
        <v>0.375</v>
      </c>
      <c r="E4090" s="66">
        <v>0.79166666666666663</v>
      </c>
      <c r="F4090" s="66">
        <v>0.79166666666666663</v>
      </c>
      <c r="G4090" s="67"/>
      <c r="H4090" s="67"/>
      <c r="I4090" s="68" t="s">
        <v>63</v>
      </c>
      <c r="J4090" s="67"/>
      <c r="K4090" s="132">
        <v>0</v>
      </c>
      <c r="L4090" s="133">
        <v>0</v>
      </c>
      <c r="M4090" s="70">
        <v>0</v>
      </c>
      <c r="N4090" s="34">
        <f t="shared" si="607"/>
        <v>0.37499999999999994</v>
      </c>
      <c r="O4090" s="38">
        <f t="shared" si="608"/>
        <v>0.37499999999999994</v>
      </c>
      <c r="P4090" s="72" t="s">
        <v>234</v>
      </c>
      <c r="Q4090" s="43">
        <v>44810</v>
      </c>
      <c r="R4090" s="35">
        <v>0</v>
      </c>
      <c r="S4090" s="35">
        <v>0</v>
      </c>
      <c r="T4090" s="10" t="str">
        <f t="shared" si="604"/>
        <v>Sem - 37</v>
      </c>
      <c r="U4090" s="10" t="str">
        <f t="shared" si="605"/>
        <v>Septembre</v>
      </c>
      <c r="V4090" s="36" t="s">
        <v>368</v>
      </c>
      <c r="W4090" s="34"/>
      <c r="X4090" s="91">
        <f t="shared" si="606"/>
        <v>0</v>
      </c>
      <c r="Y4090" s="92" t="str">
        <f>VLOOKUP('CM-CIC'!B4021,Annuaire_roster!B:F,4,0)</f>
        <v>KINANA Widad</v>
      </c>
      <c r="Z4090" s="37" t="s">
        <v>110</v>
      </c>
      <c r="AA4090" s="60" t="s">
        <v>232</v>
      </c>
      <c r="AB4090" s="35" t="s">
        <v>63</v>
      </c>
      <c r="AC4090" s="35" t="s">
        <v>63</v>
      </c>
      <c r="AD4090" s="35" t="s">
        <v>63</v>
      </c>
      <c r="AE4090" s="44" t="s">
        <v>63</v>
      </c>
      <c r="AF4090" s="61"/>
      <c r="AG4090" s="45"/>
    </row>
    <row r="4091" spans="1:33" x14ac:dyDescent="0.2">
      <c r="A4091" s="59" t="str">
        <f>+VLOOKUP(B4091,Annuaire_roster!B:G,5,0)</f>
        <v>01650</v>
      </c>
      <c r="B4091" s="78" t="s">
        <v>1671</v>
      </c>
      <c r="C4091" s="65">
        <v>0.375</v>
      </c>
      <c r="D4091" s="65">
        <v>0.375</v>
      </c>
      <c r="E4091" s="66">
        <v>0.79166666666666663</v>
      </c>
      <c r="F4091" s="66">
        <v>0.79166666666666663</v>
      </c>
      <c r="G4091" s="67"/>
      <c r="H4091" s="67"/>
      <c r="I4091" s="68" t="s">
        <v>63</v>
      </c>
      <c r="J4091" s="67"/>
      <c r="K4091" s="132">
        <v>0</v>
      </c>
      <c r="L4091" s="133">
        <v>0</v>
      </c>
      <c r="M4091" s="70">
        <v>0</v>
      </c>
      <c r="N4091" s="34">
        <f t="shared" si="607"/>
        <v>0.37499999999999994</v>
      </c>
      <c r="O4091" s="38">
        <f t="shared" si="608"/>
        <v>0.37499999999999994</v>
      </c>
      <c r="P4091" s="72" t="s">
        <v>234</v>
      </c>
      <c r="Q4091" s="43">
        <v>44810</v>
      </c>
      <c r="R4091" s="35">
        <v>0</v>
      </c>
      <c r="S4091" s="35">
        <v>0</v>
      </c>
      <c r="T4091" s="10" t="str">
        <f t="shared" si="604"/>
        <v>Sem - 37</v>
      </c>
      <c r="U4091" s="10" t="str">
        <f t="shared" si="605"/>
        <v>Septembre</v>
      </c>
      <c r="V4091" s="36" t="s">
        <v>369</v>
      </c>
      <c r="W4091" s="34"/>
      <c r="X4091" s="91">
        <f t="shared" si="606"/>
        <v>0</v>
      </c>
      <c r="Y4091" s="92" t="str">
        <f>VLOOKUP('CM-CIC'!B4022,Annuaire_roster!B:F,4,0)</f>
        <v>KINANA Widad</v>
      </c>
      <c r="Z4091" s="37" t="s">
        <v>110</v>
      </c>
      <c r="AA4091" s="60" t="s">
        <v>232</v>
      </c>
      <c r="AB4091" s="35" t="s">
        <v>63</v>
      </c>
      <c r="AC4091" s="35" t="s">
        <v>63</v>
      </c>
      <c r="AD4091" s="35" t="s">
        <v>63</v>
      </c>
      <c r="AE4091" s="44" t="s">
        <v>63</v>
      </c>
      <c r="AF4091" s="61"/>
      <c r="AG4091" s="45"/>
    </row>
    <row r="4092" spans="1:33" x14ac:dyDescent="0.2">
      <c r="A4092" s="59" t="str">
        <f>+VLOOKUP(B4092,Annuaire_roster!B:G,5,0)</f>
        <v>01646</v>
      </c>
      <c r="B4092" s="78" t="s">
        <v>291</v>
      </c>
      <c r="C4092" s="65">
        <v>0.375</v>
      </c>
      <c r="D4092" s="65">
        <v>0.375</v>
      </c>
      <c r="E4092" s="66">
        <v>0.79166666666666663</v>
      </c>
      <c r="F4092" s="66">
        <v>0.79166666666666663</v>
      </c>
      <c r="G4092" s="67"/>
      <c r="H4092" s="67"/>
      <c r="I4092" s="68" t="s">
        <v>63</v>
      </c>
      <c r="J4092" s="67"/>
      <c r="K4092" s="132">
        <v>0</v>
      </c>
      <c r="L4092" s="133">
        <v>0</v>
      </c>
      <c r="M4092" s="70">
        <v>0</v>
      </c>
      <c r="N4092" s="34">
        <f t="shared" si="607"/>
        <v>0.37499999999999994</v>
      </c>
      <c r="O4092" s="38">
        <f t="shared" si="608"/>
        <v>0.37499999999999994</v>
      </c>
      <c r="P4092" s="72" t="s">
        <v>234</v>
      </c>
      <c r="Q4092" s="43">
        <v>44810</v>
      </c>
      <c r="R4092" s="35">
        <v>0</v>
      </c>
      <c r="S4092" s="35">
        <v>0</v>
      </c>
      <c r="T4092" s="10" t="str">
        <f t="shared" si="604"/>
        <v>Sem - 37</v>
      </c>
      <c r="U4092" s="10" t="str">
        <f t="shared" si="605"/>
        <v>Septembre</v>
      </c>
      <c r="V4092" s="36" t="s">
        <v>370</v>
      </c>
      <c r="W4092" s="34"/>
      <c r="X4092" s="91">
        <f t="shared" si="606"/>
        <v>0</v>
      </c>
      <c r="Y4092" s="92" t="str">
        <f>VLOOKUP('CM-CIC'!B4023,Annuaire_roster!B:F,4,0)</f>
        <v>KINANA Widad</v>
      </c>
      <c r="Z4092" s="37" t="s">
        <v>110</v>
      </c>
      <c r="AA4092" s="60" t="s">
        <v>232</v>
      </c>
      <c r="AB4092" s="35" t="s">
        <v>63</v>
      </c>
      <c r="AC4092" s="35" t="s">
        <v>63</v>
      </c>
      <c r="AD4092" s="35" t="s">
        <v>63</v>
      </c>
      <c r="AE4092" s="44" t="s">
        <v>63</v>
      </c>
      <c r="AF4092" s="61"/>
      <c r="AG4092" s="45"/>
    </row>
    <row r="4093" spans="1:33" x14ac:dyDescent="0.2">
      <c r="A4093" s="59" t="str">
        <f>+VLOOKUP(B4093,Annuaire_roster!B:G,5,0)</f>
        <v>01647</v>
      </c>
      <c r="B4093" s="78" t="s">
        <v>292</v>
      </c>
      <c r="C4093" s="65">
        <v>0.375</v>
      </c>
      <c r="D4093" s="65">
        <v>0.375</v>
      </c>
      <c r="E4093" s="66">
        <v>0.79166666666666663</v>
      </c>
      <c r="F4093" s="66">
        <v>0.79166666666666663</v>
      </c>
      <c r="G4093" s="67"/>
      <c r="H4093" s="67"/>
      <c r="I4093" s="68" t="s">
        <v>63</v>
      </c>
      <c r="J4093" s="67"/>
      <c r="K4093" s="132">
        <v>0</v>
      </c>
      <c r="L4093" s="133">
        <v>0</v>
      </c>
      <c r="M4093" s="70">
        <v>0</v>
      </c>
      <c r="N4093" s="34">
        <f t="shared" si="607"/>
        <v>0.37499999999999994</v>
      </c>
      <c r="O4093" s="38">
        <f t="shared" si="608"/>
        <v>0.37499999999999994</v>
      </c>
      <c r="P4093" s="72" t="s">
        <v>234</v>
      </c>
      <c r="Q4093" s="43">
        <v>44810</v>
      </c>
      <c r="R4093" s="35">
        <v>0</v>
      </c>
      <c r="S4093" s="35">
        <v>0</v>
      </c>
      <c r="T4093" s="10" t="str">
        <f t="shared" si="604"/>
        <v>Sem - 37</v>
      </c>
      <c r="U4093" s="10" t="str">
        <f t="shared" si="605"/>
        <v>Septembre</v>
      </c>
      <c r="V4093" s="36" t="s">
        <v>371</v>
      </c>
      <c r="W4093" s="34"/>
      <c r="X4093" s="91">
        <f t="shared" si="606"/>
        <v>0</v>
      </c>
      <c r="Y4093" s="92" t="str">
        <f>VLOOKUP('CM-CIC'!B4024,Annuaire_roster!B:F,4,0)</f>
        <v>KINANA Widad</v>
      </c>
      <c r="Z4093" s="37" t="s">
        <v>110</v>
      </c>
      <c r="AA4093" s="60" t="s">
        <v>232</v>
      </c>
      <c r="AB4093" s="35" t="s">
        <v>63</v>
      </c>
      <c r="AC4093" s="35" t="s">
        <v>63</v>
      </c>
      <c r="AD4093" s="35" t="s">
        <v>63</v>
      </c>
      <c r="AE4093" s="44" t="s">
        <v>63</v>
      </c>
      <c r="AF4093" s="61"/>
      <c r="AG4093" s="45"/>
    </row>
    <row r="4094" spans="1:33" x14ac:dyDescent="0.2">
      <c r="A4094" s="59" t="str">
        <f>+VLOOKUP(B4094,Annuaire_roster!B:G,5,0)</f>
        <v>01566</v>
      </c>
      <c r="B4094" s="78" t="s">
        <v>233</v>
      </c>
      <c r="C4094" s="65">
        <v>0.375</v>
      </c>
      <c r="D4094" s="65">
        <v>0.375</v>
      </c>
      <c r="E4094" s="66">
        <v>0.79166666666666663</v>
      </c>
      <c r="F4094" s="66">
        <v>0.79166666666666663</v>
      </c>
      <c r="G4094" s="67"/>
      <c r="H4094" s="67"/>
      <c r="I4094" s="68" t="s">
        <v>63</v>
      </c>
      <c r="J4094" s="67"/>
      <c r="K4094" s="132">
        <v>0</v>
      </c>
      <c r="L4094" s="133">
        <v>0</v>
      </c>
      <c r="M4094" s="70">
        <v>0</v>
      </c>
      <c r="N4094" s="34">
        <f t="shared" si="607"/>
        <v>0.37499999999999994</v>
      </c>
      <c r="O4094" s="38">
        <f t="shared" si="608"/>
        <v>0.37499999999999994</v>
      </c>
      <c r="P4094" s="72" t="s">
        <v>234</v>
      </c>
      <c r="Q4094" s="43">
        <v>44811</v>
      </c>
      <c r="R4094" s="35">
        <v>0</v>
      </c>
      <c r="S4094" s="35">
        <v>0</v>
      </c>
      <c r="T4094" s="10" t="str">
        <f t="shared" si="604"/>
        <v>Sem - 37</v>
      </c>
      <c r="U4094" s="10" t="str">
        <f t="shared" si="605"/>
        <v>Septembre</v>
      </c>
      <c r="V4094" s="36" t="s">
        <v>372</v>
      </c>
      <c r="W4094" s="34"/>
      <c r="X4094" s="91">
        <f t="shared" si="606"/>
        <v>0</v>
      </c>
      <c r="Y4094" s="92" t="str">
        <f>VLOOKUP('CM-CIC'!B4025,Annuaire_roster!B:F,4,0)</f>
        <v>KINANA Widad</v>
      </c>
      <c r="Z4094" s="37" t="s">
        <v>110</v>
      </c>
      <c r="AA4094" s="60" t="s">
        <v>232</v>
      </c>
      <c r="AB4094" s="35" t="s">
        <v>63</v>
      </c>
      <c r="AC4094" s="35" t="s">
        <v>63</v>
      </c>
      <c r="AD4094" s="35" t="s">
        <v>63</v>
      </c>
      <c r="AE4094" s="44" t="s">
        <v>63</v>
      </c>
      <c r="AF4094" s="61"/>
      <c r="AG4094" s="45"/>
    </row>
    <row r="4095" spans="1:33" x14ac:dyDescent="0.2">
      <c r="A4095" s="59" t="str">
        <f>+VLOOKUP(B4095,Annuaire_roster!B:G,5,0)</f>
        <v>01572</v>
      </c>
      <c r="B4095" s="78" t="s">
        <v>235</v>
      </c>
      <c r="C4095" s="65">
        <v>0.375</v>
      </c>
      <c r="D4095" s="65">
        <v>0.375</v>
      </c>
      <c r="E4095" s="66">
        <v>0.79166666666666663</v>
      </c>
      <c r="F4095" s="66">
        <v>0.79166666666666663</v>
      </c>
      <c r="G4095" s="67"/>
      <c r="H4095" s="67"/>
      <c r="I4095" s="68" t="s">
        <v>63</v>
      </c>
      <c r="J4095" s="67"/>
      <c r="K4095" s="132">
        <v>0</v>
      </c>
      <c r="L4095" s="133">
        <v>0</v>
      </c>
      <c r="M4095" s="70">
        <v>0</v>
      </c>
      <c r="N4095" s="34">
        <f t="shared" si="607"/>
        <v>0.37499999999999994</v>
      </c>
      <c r="O4095" s="38">
        <f t="shared" si="608"/>
        <v>0.37499999999999994</v>
      </c>
      <c r="P4095" s="72" t="s">
        <v>234</v>
      </c>
      <c r="Q4095" s="43">
        <v>44811</v>
      </c>
      <c r="R4095" s="35">
        <v>0</v>
      </c>
      <c r="S4095" s="35">
        <v>0</v>
      </c>
      <c r="T4095" s="10" t="str">
        <f t="shared" si="604"/>
        <v>Sem - 37</v>
      </c>
      <c r="U4095" s="10" t="str">
        <f t="shared" si="605"/>
        <v>Septembre</v>
      </c>
      <c r="V4095" s="36" t="s">
        <v>373</v>
      </c>
      <c r="W4095" s="34"/>
      <c r="X4095" s="91">
        <f t="shared" si="606"/>
        <v>0</v>
      </c>
      <c r="Y4095" s="92" t="str">
        <f>VLOOKUP('CM-CIC'!B4026,Annuaire_roster!B:F,4,0)</f>
        <v>KINANA Widad</v>
      </c>
      <c r="Z4095" s="37" t="s">
        <v>110</v>
      </c>
      <c r="AA4095" s="60" t="s">
        <v>232</v>
      </c>
      <c r="AB4095" s="35" t="s">
        <v>63</v>
      </c>
      <c r="AC4095" s="35" t="s">
        <v>63</v>
      </c>
      <c r="AD4095" s="35" t="s">
        <v>63</v>
      </c>
      <c r="AE4095" s="44" t="s">
        <v>63</v>
      </c>
      <c r="AF4095" s="61"/>
      <c r="AG4095" s="45"/>
    </row>
    <row r="4096" spans="1:33" x14ac:dyDescent="0.2">
      <c r="A4096" s="59" t="str">
        <f>+VLOOKUP(B4096,Annuaire_roster!B:G,5,0)</f>
        <v>01575</v>
      </c>
      <c r="B4096" s="78" t="s">
        <v>191</v>
      </c>
      <c r="C4096" s="65">
        <v>0.375</v>
      </c>
      <c r="D4096" s="65">
        <v>0.375</v>
      </c>
      <c r="E4096" s="66">
        <v>0.79166666666666663</v>
      </c>
      <c r="F4096" s="66">
        <v>0.79166666666666663</v>
      </c>
      <c r="G4096" s="67"/>
      <c r="H4096" s="67"/>
      <c r="I4096" s="68" t="s">
        <v>63</v>
      </c>
      <c r="J4096" s="67"/>
      <c r="K4096" s="132">
        <v>0</v>
      </c>
      <c r="L4096" s="133">
        <v>0</v>
      </c>
      <c r="M4096" s="70">
        <v>0</v>
      </c>
      <c r="N4096" s="34">
        <f t="shared" si="607"/>
        <v>0.37499999999999994</v>
      </c>
      <c r="O4096" s="38">
        <f t="shared" si="608"/>
        <v>0.37499999999999994</v>
      </c>
      <c r="P4096" s="72" t="s">
        <v>234</v>
      </c>
      <c r="Q4096" s="43">
        <v>44811</v>
      </c>
      <c r="R4096" s="35">
        <v>0</v>
      </c>
      <c r="S4096" s="35">
        <v>0</v>
      </c>
      <c r="T4096" s="10" t="str">
        <f t="shared" si="604"/>
        <v>Sem - 37</v>
      </c>
      <c r="U4096" s="10" t="str">
        <f t="shared" si="605"/>
        <v>Septembre</v>
      </c>
      <c r="V4096" s="36" t="s">
        <v>374</v>
      </c>
      <c r="W4096" s="34"/>
      <c r="X4096" s="91">
        <f t="shared" si="606"/>
        <v>0</v>
      </c>
      <c r="Y4096" s="92" t="str">
        <f>VLOOKUP('CM-CIC'!B4027,Annuaire_roster!B:F,4,0)</f>
        <v>KINANA Widad</v>
      </c>
      <c r="Z4096" s="37" t="s">
        <v>110</v>
      </c>
      <c r="AA4096" s="60" t="s">
        <v>232</v>
      </c>
      <c r="AB4096" s="35" t="s">
        <v>63</v>
      </c>
      <c r="AC4096" s="35" t="s">
        <v>63</v>
      </c>
      <c r="AD4096" s="35" t="s">
        <v>63</v>
      </c>
      <c r="AE4096" s="44" t="s">
        <v>63</v>
      </c>
      <c r="AF4096" s="61"/>
      <c r="AG4096" s="45"/>
    </row>
    <row r="4097" spans="1:33" x14ac:dyDescent="0.2">
      <c r="A4097" s="59" t="str">
        <f>+VLOOKUP(B4097,Annuaire_roster!B:G,5,0)</f>
        <v>01575</v>
      </c>
      <c r="B4097" s="78" t="s">
        <v>236</v>
      </c>
      <c r="C4097" s="65">
        <v>0.375</v>
      </c>
      <c r="D4097" s="65">
        <v>0.375</v>
      </c>
      <c r="E4097" s="66">
        <v>0.79166666666666663</v>
      </c>
      <c r="F4097" s="66">
        <v>0.79166666666666663</v>
      </c>
      <c r="G4097" s="67"/>
      <c r="H4097" s="67"/>
      <c r="I4097" s="68" t="s">
        <v>63</v>
      </c>
      <c r="J4097" s="67"/>
      <c r="K4097" s="132">
        <v>0</v>
      </c>
      <c r="L4097" s="133">
        <v>0</v>
      </c>
      <c r="M4097" s="70">
        <v>0</v>
      </c>
      <c r="N4097" s="34">
        <f t="shared" si="607"/>
        <v>0.37499999999999994</v>
      </c>
      <c r="O4097" s="38">
        <f t="shared" si="608"/>
        <v>0.37499999999999994</v>
      </c>
      <c r="P4097" s="72" t="s">
        <v>234</v>
      </c>
      <c r="Q4097" s="43">
        <v>44811</v>
      </c>
      <c r="R4097" s="35">
        <v>0</v>
      </c>
      <c r="S4097" s="35">
        <v>0</v>
      </c>
      <c r="T4097" s="10" t="str">
        <f t="shared" si="604"/>
        <v>Sem - 37</v>
      </c>
      <c r="U4097" s="10" t="str">
        <f t="shared" si="605"/>
        <v>Septembre</v>
      </c>
      <c r="V4097" s="36" t="s">
        <v>375</v>
      </c>
      <c r="W4097" s="34"/>
      <c r="X4097" s="91">
        <f t="shared" si="606"/>
        <v>0</v>
      </c>
      <c r="Y4097" s="92" t="str">
        <f>VLOOKUP('CM-CIC'!B4028,Annuaire_roster!B:F,4,0)</f>
        <v>KINANA Widad</v>
      </c>
      <c r="Z4097" s="37" t="s">
        <v>110</v>
      </c>
      <c r="AA4097" s="60" t="s">
        <v>232</v>
      </c>
      <c r="AB4097" s="35" t="s">
        <v>63</v>
      </c>
      <c r="AC4097" s="35" t="s">
        <v>63</v>
      </c>
      <c r="AD4097" s="35" t="s">
        <v>63</v>
      </c>
      <c r="AE4097" s="44" t="s">
        <v>63</v>
      </c>
      <c r="AF4097" s="61"/>
      <c r="AG4097" s="45"/>
    </row>
    <row r="4098" spans="1:33" x14ac:dyDescent="0.2">
      <c r="A4098" s="59" t="str">
        <f>+VLOOKUP(B4098,Annuaire_roster!B:G,5,0)</f>
        <v>01578</v>
      </c>
      <c r="B4098" s="78" t="s">
        <v>1669</v>
      </c>
      <c r="C4098" s="65">
        <v>0.375</v>
      </c>
      <c r="D4098" s="65">
        <v>0.375</v>
      </c>
      <c r="E4098" s="66">
        <v>0.79166666666666663</v>
      </c>
      <c r="F4098" s="66">
        <v>0.79166666666666663</v>
      </c>
      <c r="G4098" s="67"/>
      <c r="H4098" s="67"/>
      <c r="I4098" s="68" t="s">
        <v>63</v>
      </c>
      <c r="J4098" s="67"/>
      <c r="K4098" s="132">
        <v>0</v>
      </c>
      <c r="L4098" s="133">
        <v>0</v>
      </c>
      <c r="M4098" s="70">
        <v>0</v>
      </c>
      <c r="N4098" s="34">
        <f t="shared" si="607"/>
        <v>0.37499999999999994</v>
      </c>
      <c r="O4098" s="38">
        <f t="shared" si="608"/>
        <v>0.37499999999999994</v>
      </c>
      <c r="P4098" s="72" t="s">
        <v>234</v>
      </c>
      <c r="Q4098" s="43">
        <v>44811</v>
      </c>
      <c r="R4098" s="35">
        <v>0</v>
      </c>
      <c r="S4098" s="35">
        <v>0</v>
      </c>
      <c r="T4098" s="10" t="str">
        <f t="shared" ref="T4098:T4161" si="609">"Sem - "&amp;WEEKNUM(Q4098,21)</f>
        <v>Sem - 37</v>
      </c>
      <c r="U4098" s="10" t="str">
        <f t="shared" ref="U4098:U4161" si="610">PROPER(TEXT(Q4098,"mmmm"))</f>
        <v>Septembre</v>
      </c>
      <c r="V4098" s="36" t="s">
        <v>376</v>
      </c>
      <c r="W4098" s="34"/>
      <c r="X4098" s="91">
        <f t="shared" ref="X4098:X4161" si="611">IFERROR(IF(M4098="Abs",0,IF((D4098-C4098+E4098-F4098)&lt;0.000694444444444444,0,(D4098-C4098+E4098-F4098))),0)</f>
        <v>0</v>
      </c>
      <c r="Y4098" s="92" t="str">
        <f>VLOOKUP('CM-CIC'!B4029,Annuaire_roster!B:F,4,0)</f>
        <v>KINANA Widad</v>
      </c>
      <c r="Z4098" s="37" t="s">
        <v>110</v>
      </c>
      <c r="AA4098" s="60" t="s">
        <v>232</v>
      </c>
      <c r="AB4098" s="35" t="s">
        <v>63</v>
      </c>
      <c r="AC4098" s="35" t="s">
        <v>63</v>
      </c>
      <c r="AD4098" s="35" t="s">
        <v>63</v>
      </c>
      <c r="AE4098" s="44" t="s">
        <v>63</v>
      </c>
      <c r="AF4098" s="61"/>
      <c r="AG4098" s="45"/>
    </row>
    <row r="4099" spans="1:33" x14ac:dyDescent="0.2">
      <c r="A4099" s="59" t="str">
        <f>+VLOOKUP(B4099,Annuaire_roster!B:G,5,0)</f>
        <v>01581</v>
      </c>
      <c r="B4099" s="78" t="s">
        <v>237</v>
      </c>
      <c r="C4099" s="65">
        <v>0.375</v>
      </c>
      <c r="D4099" s="65">
        <v>0.375</v>
      </c>
      <c r="E4099" s="66">
        <v>0.79166666666666663</v>
      </c>
      <c r="F4099" s="66">
        <v>0.79166666666666663</v>
      </c>
      <c r="G4099" s="67"/>
      <c r="H4099" s="67"/>
      <c r="I4099" s="68" t="s">
        <v>63</v>
      </c>
      <c r="J4099" s="67"/>
      <c r="K4099" s="132">
        <v>0</v>
      </c>
      <c r="L4099" s="133">
        <v>0</v>
      </c>
      <c r="M4099" s="70">
        <v>0</v>
      </c>
      <c r="N4099" s="34">
        <f t="shared" si="607"/>
        <v>0.37499999999999994</v>
      </c>
      <c r="O4099" s="38">
        <f t="shared" si="608"/>
        <v>0.37499999999999994</v>
      </c>
      <c r="P4099" s="72" t="s">
        <v>234</v>
      </c>
      <c r="Q4099" s="43">
        <v>44811</v>
      </c>
      <c r="R4099" s="35">
        <v>0</v>
      </c>
      <c r="S4099" s="35">
        <v>0</v>
      </c>
      <c r="T4099" s="10" t="str">
        <f t="shared" si="609"/>
        <v>Sem - 37</v>
      </c>
      <c r="U4099" s="10" t="str">
        <f t="shared" si="610"/>
        <v>Septembre</v>
      </c>
      <c r="V4099" s="36" t="s">
        <v>377</v>
      </c>
      <c r="W4099" s="34"/>
      <c r="X4099" s="91">
        <f t="shared" si="611"/>
        <v>0</v>
      </c>
      <c r="Y4099" s="92" t="str">
        <f>VLOOKUP('CM-CIC'!B4030,Annuaire_roster!B:F,4,0)</f>
        <v>KINANA Widad</v>
      </c>
      <c r="Z4099" s="37" t="s">
        <v>110</v>
      </c>
      <c r="AA4099" s="60" t="s">
        <v>232</v>
      </c>
      <c r="AB4099" s="35" t="s">
        <v>63</v>
      </c>
      <c r="AC4099" s="35" t="s">
        <v>63</v>
      </c>
      <c r="AD4099" s="35" t="s">
        <v>63</v>
      </c>
      <c r="AE4099" s="44" t="s">
        <v>63</v>
      </c>
      <c r="AF4099" s="61"/>
      <c r="AG4099" s="45"/>
    </row>
    <row r="4100" spans="1:33" x14ac:dyDescent="0.2">
      <c r="A4100" s="59" t="str">
        <f>+VLOOKUP(B4100,Annuaire_roster!B:G,5,0)</f>
        <v>01582</v>
      </c>
      <c r="B4100" s="78" t="s">
        <v>238</v>
      </c>
      <c r="C4100" s="65">
        <v>0.375</v>
      </c>
      <c r="D4100" s="65">
        <v>0.375</v>
      </c>
      <c r="E4100" s="66">
        <v>0.79166666666666663</v>
      </c>
      <c r="F4100" s="66">
        <v>0.79166666666666663</v>
      </c>
      <c r="G4100" s="67"/>
      <c r="H4100" s="67"/>
      <c r="I4100" s="68" t="s">
        <v>63</v>
      </c>
      <c r="J4100" s="67"/>
      <c r="K4100" s="132">
        <v>0</v>
      </c>
      <c r="L4100" s="133">
        <v>0</v>
      </c>
      <c r="M4100" s="70">
        <v>0</v>
      </c>
      <c r="N4100" s="34">
        <f t="shared" si="607"/>
        <v>0.37499999999999994</v>
      </c>
      <c r="O4100" s="38">
        <f t="shared" si="608"/>
        <v>0.37499999999999994</v>
      </c>
      <c r="P4100" s="72" t="s">
        <v>234</v>
      </c>
      <c r="Q4100" s="43">
        <v>44811</v>
      </c>
      <c r="R4100" s="35">
        <v>0</v>
      </c>
      <c r="S4100" s="35">
        <v>0</v>
      </c>
      <c r="T4100" s="10" t="str">
        <f t="shared" si="609"/>
        <v>Sem - 37</v>
      </c>
      <c r="U4100" s="10" t="str">
        <f t="shared" si="610"/>
        <v>Septembre</v>
      </c>
      <c r="V4100" s="36" t="s">
        <v>378</v>
      </c>
      <c r="W4100" s="34"/>
      <c r="X4100" s="91">
        <f t="shared" si="611"/>
        <v>0</v>
      </c>
      <c r="Y4100" s="92" t="str">
        <f>VLOOKUP('CM-CIC'!B4031,Annuaire_roster!B:F,4,0)</f>
        <v>KINANA Widad</v>
      </c>
      <c r="Z4100" s="37" t="s">
        <v>110</v>
      </c>
      <c r="AA4100" s="60" t="s">
        <v>232</v>
      </c>
      <c r="AB4100" s="35" t="s">
        <v>63</v>
      </c>
      <c r="AC4100" s="35" t="s">
        <v>63</v>
      </c>
      <c r="AD4100" s="35" t="s">
        <v>63</v>
      </c>
      <c r="AE4100" s="44" t="s">
        <v>63</v>
      </c>
      <c r="AF4100" s="61"/>
      <c r="AG4100" s="45"/>
    </row>
    <row r="4101" spans="1:33" x14ac:dyDescent="0.2">
      <c r="A4101" s="59" t="str">
        <f>+VLOOKUP(B4101,Annuaire_roster!B:G,5,0)</f>
        <v>01586</v>
      </c>
      <c r="B4101" s="78" t="s">
        <v>217</v>
      </c>
      <c r="C4101" s="65">
        <v>0.375</v>
      </c>
      <c r="D4101" s="65">
        <v>0.375</v>
      </c>
      <c r="E4101" s="66">
        <v>0.79166666666666663</v>
      </c>
      <c r="F4101" s="66">
        <v>0.79166666666666663</v>
      </c>
      <c r="G4101" s="67"/>
      <c r="H4101" s="67"/>
      <c r="I4101" s="68" t="s">
        <v>63</v>
      </c>
      <c r="J4101" s="67"/>
      <c r="K4101" s="132">
        <v>0</v>
      </c>
      <c r="L4101" s="133">
        <v>0</v>
      </c>
      <c r="M4101" s="70">
        <v>0</v>
      </c>
      <c r="N4101" s="34">
        <f t="shared" si="607"/>
        <v>0.37499999999999994</v>
      </c>
      <c r="O4101" s="38">
        <f t="shared" si="608"/>
        <v>0.37499999999999994</v>
      </c>
      <c r="P4101" s="72" t="s">
        <v>234</v>
      </c>
      <c r="Q4101" s="43">
        <v>44811</v>
      </c>
      <c r="R4101" s="35">
        <v>0</v>
      </c>
      <c r="S4101" s="35">
        <v>0</v>
      </c>
      <c r="T4101" s="10" t="str">
        <f t="shared" si="609"/>
        <v>Sem - 37</v>
      </c>
      <c r="U4101" s="10" t="str">
        <f t="shared" si="610"/>
        <v>Septembre</v>
      </c>
      <c r="V4101" s="36" t="s">
        <v>380</v>
      </c>
      <c r="W4101" s="34"/>
      <c r="X4101" s="91">
        <f t="shared" si="611"/>
        <v>0</v>
      </c>
      <c r="Y4101" s="92" t="str">
        <f>VLOOKUP('CM-CIC'!B4032,Annuaire_roster!B:F,4,0)</f>
        <v>KINANA Widad</v>
      </c>
      <c r="Z4101" s="37" t="s">
        <v>110</v>
      </c>
      <c r="AA4101" s="60" t="s">
        <v>232</v>
      </c>
      <c r="AB4101" s="35" t="s">
        <v>63</v>
      </c>
      <c r="AC4101" s="35" t="s">
        <v>63</v>
      </c>
      <c r="AD4101" s="35" t="s">
        <v>63</v>
      </c>
      <c r="AE4101" s="44" t="s">
        <v>63</v>
      </c>
      <c r="AF4101" s="61"/>
      <c r="AG4101" s="45"/>
    </row>
    <row r="4102" spans="1:33" x14ac:dyDescent="0.2">
      <c r="A4102" s="59" t="str">
        <f>+VLOOKUP(B4102,Annuaire_roster!B:G,5,0)</f>
        <v>01587</v>
      </c>
      <c r="B4102" s="78" t="s">
        <v>218</v>
      </c>
      <c r="C4102" s="65">
        <v>0.375</v>
      </c>
      <c r="D4102" s="65">
        <v>0.375</v>
      </c>
      <c r="E4102" s="66">
        <v>0.79166666666666663</v>
      </c>
      <c r="F4102" s="66">
        <v>0.79166666666666663</v>
      </c>
      <c r="G4102" s="67"/>
      <c r="H4102" s="67"/>
      <c r="I4102" s="68" t="s">
        <v>63</v>
      </c>
      <c r="J4102" s="67"/>
      <c r="K4102" s="132">
        <v>0</v>
      </c>
      <c r="L4102" s="133">
        <v>0</v>
      </c>
      <c r="M4102" s="70">
        <v>0</v>
      </c>
      <c r="N4102" s="34">
        <f t="shared" si="607"/>
        <v>0.37499999999999994</v>
      </c>
      <c r="O4102" s="38">
        <f t="shared" si="608"/>
        <v>0.37499999999999994</v>
      </c>
      <c r="P4102" s="72" t="s">
        <v>234</v>
      </c>
      <c r="Q4102" s="43">
        <v>44811</v>
      </c>
      <c r="R4102" s="35">
        <v>0</v>
      </c>
      <c r="S4102" s="35">
        <v>0</v>
      </c>
      <c r="T4102" s="10" t="str">
        <f t="shared" si="609"/>
        <v>Sem - 37</v>
      </c>
      <c r="U4102" s="10" t="str">
        <f t="shared" si="610"/>
        <v>Septembre</v>
      </c>
      <c r="V4102" s="36" t="s">
        <v>381</v>
      </c>
      <c r="W4102" s="34"/>
      <c r="X4102" s="91">
        <f t="shared" si="611"/>
        <v>0</v>
      </c>
      <c r="Y4102" s="92" t="str">
        <f>VLOOKUP('CM-CIC'!B4033,Annuaire_roster!B:F,4,0)</f>
        <v>KINANA Widad</v>
      </c>
      <c r="Z4102" s="37" t="s">
        <v>110</v>
      </c>
      <c r="AA4102" s="60" t="s">
        <v>232</v>
      </c>
      <c r="AB4102" s="35" t="s">
        <v>63</v>
      </c>
      <c r="AC4102" s="35" t="s">
        <v>63</v>
      </c>
      <c r="AD4102" s="35" t="s">
        <v>63</v>
      </c>
      <c r="AE4102" s="44" t="s">
        <v>63</v>
      </c>
      <c r="AF4102" s="61"/>
      <c r="AG4102" s="45"/>
    </row>
    <row r="4103" spans="1:33" x14ac:dyDescent="0.2">
      <c r="A4103" s="59" t="str">
        <f>+VLOOKUP(B4103,Annuaire_roster!B:G,5,0)</f>
        <v>01590</v>
      </c>
      <c r="B4103" s="78" t="s">
        <v>222</v>
      </c>
      <c r="C4103" s="65">
        <v>0.375</v>
      </c>
      <c r="D4103" s="65">
        <v>0.375</v>
      </c>
      <c r="E4103" s="66">
        <v>0.79166666666666663</v>
      </c>
      <c r="F4103" s="66">
        <v>0.79166666666666663</v>
      </c>
      <c r="G4103" s="67"/>
      <c r="H4103" s="67"/>
      <c r="I4103" s="68" t="s">
        <v>63</v>
      </c>
      <c r="J4103" s="67"/>
      <c r="K4103" s="132">
        <v>0</v>
      </c>
      <c r="L4103" s="133">
        <v>0</v>
      </c>
      <c r="M4103" s="70">
        <v>0</v>
      </c>
      <c r="N4103" s="34">
        <f t="shared" si="607"/>
        <v>0.37499999999999994</v>
      </c>
      <c r="O4103" s="38">
        <f t="shared" si="608"/>
        <v>0.37499999999999994</v>
      </c>
      <c r="P4103" s="72" t="s">
        <v>234</v>
      </c>
      <c r="Q4103" s="43">
        <v>44811</v>
      </c>
      <c r="R4103" s="35">
        <v>0</v>
      </c>
      <c r="S4103" s="35">
        <v>0</v>
      </c>
      <c r="T4103" s="10" t="str">
        <f t="shared" si="609"/>
        <v>Sem - 37</v>
      </c>
      <c r="U4103" s="10" t="str">
        <f t="shared" si="610"/>
        <v>Septembre</v>
      </c>
      <c r="V4103" s="36" t="s">
        <v>382</v>
      </c>
      <c r="W4103" s="34"/>
      <c r="X4103" s="91">
        <f t="shared" si="611"/>
        <v>0</v>
      </c>
      <c r="Y4103" s="92" t="str">
        <f>VLOOKUP('CM-CIC'!B4034,Annuaire_roster!B:F,4,0)</f>
        <v>ABDELLAOUI KHADIJA</v>
      </c>
      <c r="Z4103" s="37" t="s">
        <v>110</v>
      </c>
      <c r="AA4103" s="60" t="s">
        <v>232</v>
      </c>
      <c r="AB4103" s="35" t="s">
        <v>63</v>
      </c>
      <c r="AC4103" s="35" t="s">
        <v>63</v>
      </c>
      <c r="AD4103" s="35" t="s">
        <v>63</v>
      </c>
      <c r="AE4103" s="44" t="s">
        <v>63</v>
      </c>
      <c r="AF4103" s="61"/>
      <c r="AG4103" s="45"/>
    </row>
    <row r="4104" spans="1:33" x14ac:dyDescent="0.2">
      <c r="A4104" s="59" t="str">
        <f>+VLOOKUP(B4104,Annuaire_roster!B:G,5,0)</f>
        <v>01594</v>
      </c>
      <c r="B4104" s="78" t="s">
        <v>295</v>
      </c>
      <c r="C4104" s="65">
        <v>0.375</v>
      </c>
      <c r="D4104" s="65">
        <v>0.375</v>
      </c>
      <c r="E4104" s="66">
        <v>0.79166666666666663</v>
      </c>
      <c r="F4104" s="66">
        <v>0.79166666666666663</v>
      </c>
      <c r="G4104" s="67"/>
      <c r="H4104" s="67"/>
      <c r="I4104" s="68" t="s">
        <v>63</v>
      </c>
      <c r="J4104" s="67"/>
      <c r="K4104" s="132">
        <v>0</v>
      </c>
      <c r="L4104" s="133">
        <v>0</v>
      </c>
      <c r="M4104" s="70">
        <v>0</v>
      </c>
      <c r="N4104" s="34">
        <f t="shared" si="607"/>
        <v>0.37499999999999994</v>
      </c>
      <c r="O4104" s="38">
        <f t="shared" si="608"/>
        <v>0.37499999999999994</v>
      </c>
      <c r="P4104" s="72" t="s">
        <v>234</v>
      </c>
      <c r="Q4104" s="43">
        <v>44811</v>
      </c>
      <c r="R4104" s="35">
        <v>0</v>
      </c>
      <c r="S4104" s="35">
        <v>0</v>
      </c>
      <c r="T4104" s="10" t="str">
        <f t="shared" si="609"/>
        <v>Sem - 37</v>
      </c>
      <c r="U4104" s="10" t="str">
        <f t="shared" si="610"/>
        <v>Septembre</v>
      </c>
      <c r="V4104" s="36" t="s">
        <v>383</v>
      </c>
      <c r="W4104" s="34"/>
      <c r="X4104" s="91">
        <f t="shared" si="611"/>
        <v>0</v>
      </c>
      <c r="Y4104" s="92" t="str">
        <f>VLOOKUP('CM-CIC'!B4035,Annuaire_roster!B:F,4,0)</f>
        <v>ABDELLAOUI KHADIJA</v>
      </c>
      <c r="Z4104" s="37" t="s">
        <v>110</v>
      </c>
      <c r="AA4104" s="60" t="s">
        <v>232</v>
      </c>
      <c r="AB4104" s="35" t="s">
        <v>63</v>
      </c>
      <c r="AC4104" s="35" t="s">
        <v>63</v>
      </c>
      <c r="AD4104" s="35" t="s">
        <v>63</v>
      </c>
      <c r="AE4104" s="44" t="s">
        <v>63</v>
      </c>
      <c r="AF4104" s="61"/>
      <c r="AG4104" s="45"/>
    </row>
    <row r="4105" spans="1:33" x14ac:dyDescent="0.2">
      <c r="A4105" s="59" t="str">
        <f>+VLOOKUP(B4105,Annuaire_roster!B:G,5,0)</f>
        <v>01596</v>
      </c>
      <c r="B4105" s="78" t="s">
        <v>239</v>
      </c>
      <c r="C4105" s="65">
        <v>0.375</v>
      </c>
      <c r="D4105" s="65">
        <v>0.375</v>
      </c>
      <c r="E4105" s="66">
        <v>0.79166666666666663</v>
      </c>
      <c r="F4105" s="66">
        <v>0.79166666666666663</v>
      </c>
      <c r="G4105" s="67"/>
      <c r="H4105" s="67"/>
      <c r="I4105" s="68" t="s">
        <v>63</v>
      </c>
      <c r="J4105" s="67"/>
      <c r="K4105" s="132">
        <v>0</v>
      </c>
      <c r="L4105" s="133">
        <v>0</v>
      </c>
      <c r="M4105" s="70">
        <v>0</v>
      </c>
      <c r="N4105" s="34">
        <f t="shared" si="607"/>
        <v>0.37499999999999994</v>
      </c>
      <c r="O4105" s="38">
        <f t="shared" si="608"/>
        <v>0.37499999999999994</v>
      </c>
      <c r="P4105" s="72" t="s">
        <v>234</v>
      </c>
      <c r="Q4105" s="43">
        <v>44811</v>
      </c>
      <c r="R4105" s="35">
        <v>0</v>
      </c>
      <c r="S4105" s="35">
        <v>0</v>
      </c>
      <c r="T4105" s="10" t="str">
        <f t="shared" si="609"/>
        <v>Sem - 37</v>
      </c>
      <c r="U4105" s="10" t="str">
        <f t="shared" si="610"/>
        <v>Septembre</v>
      </c>
      <c r="V4105" s="36" t="s">
        <v>384</v>
      </c>
      <c r="W4105" s="34"/>
      <c r="X4105" s="91">
        <f t="shared" si="611"/>
        <v>0</v>
      </c>
      <c r="Y4105" s="92" t="str">
        <f>VLOOKUP('CM-CIC'!B4036,Annuaire_roster!B:F,4,0)</f>
        <v>ABDELLAOUI KHADIJA</v>
      </c>
      <c r="Z4105" s="37" t="s">
        <v>110</v>
      </c>
      <c r="AA4105" s="60" t="s">
        <v>232</v>
      </c>
      <c r="AB4105" s="35" t="s">
        <v>63</v>
      </c>
      <c r="AC4105" s="35" t="s">
        <v>63</v>
      </c>
      <c r="AD4105" s="35" t="s">
        <v>63</v>
      </c>
      <c r="AE4105" s="44" t="s">
        <v>63</v>
      </c>
      <c r="AF4105" s="61"/>
      <c r="AG4105" s="45"/>
    </row>
    <row r="4106" spans="1:33" x14ac:dyDescent="0.2">
      <c r="A4106" s="59" t="str">
        <f>+VLOOKUP(B4106,Annuaire_roster!B:G,5,0)</f>
        <v>01598</v>
      </c>
      <c r="B4106" s="78" t="s">
        <v>240</v>
      </c>
      <c r="C4106" s="65">
        <v>0.375</v>
      </c>
      <c r="D4106" s="65">
        <v>0.375</v>
      </c>
      <c r="E4106" s="66">
        <v>0.79166666666666663</v>
      </c>
      <c r="F4106" s="66">
        <v>0.79166666666666663</v>
      </c>
      <c r="G4106" s="67"/>
      <c r="H4106" s="67"/>
      <c r="I4106" s="68" t="s">
        <v>63</v>
      </c>
      <c r="J4106" s="67"/>
      <c r="K4106" s="132">
        <v>0</v>
      </c>
      <c r="L4106" s="133">
        <v>0</v>
      </c>
      <c r="M4106" s="70">
        <v>0</v>
      </c>
      <c r="N4106" s="34">
        <f t="shared" si="607"/>
        <v>0.37499999999999994</v>
      </c>
      <c r="O4106" s="38">
        <f t="shared" si="608"/>
        <v>0.37499999999999994</v>
      </c>
      <c r="P4106" s="72" t="s">
        <v>234</v>
      </c>
      <c r="Q4106" s="43">
        <v>44811</v>
      </c>
      <c r="R4106" s="35">
        <v>0</v>
      </c>
      <c r="S4106" s="35">
        <v>0</v>
      </c>
      <c r="T4106" s="10" t="str">
        <f t="shared" si="609"/>
        <v>Sem - 37</v>
      </c>
      <c r="U4106" s="10" t="str">
        <f t="shared" si="610"/>
        <v>Septembre</v>
      </c>
      <c r="V4106" s="36" t="s">
        <v>385</v>
      </c>
      <c r="W4106" s="34"/>
      <c r="X4106" s="91">
        <f t="shared" si="611"/>
        <v>0</v>
      </c>
      <c r="Y4106" s="92" t="str">
        <f>VLOOKUP('CM-CIC'!B4037,Annuaire_roster!B:F,4,0)</f>
        <v>ABDELLAOUI KHADIJA</v>
      </c>
      <c r="Z4106" s="37" t="s">
        <v>110</v>
      </c>
      <c r="AA4106" s="60" t="s">
        <v>232</v>
      </c>
      <c r="AB4106" s="35" t="s">
        <v>63</v>
      </c>
      <c r="AC4106" s="35" t="s">
        <v>63</v>
      </c>
      <c r="AD4106" s="35" t="s">
        <v>63</v>
      </c>
      <c r="AE4106" s="44" t="s">
        <v>63</v>
      </c>
      <c r="AF4106" s="61"/>
      <c r="AG4106" s="45"/>
    </row>
    <row r="4107" spans="1:33" x14ac:dyDescent="0.2">
      <c r="A4107" s="59" t="str">
        <f>+VLOOKUP(B4107,Annuaire_roster!B:G,5,0)</f>
        <v>01567</v>
      </c>
      <c r="B4107" s="78" t="s">
        <v>198</v>
      </c>
      <c r="C4107" s="65">
        <v>0.375</v>
      </c>
      <c r="D4107" s="65">
        <v>0.375</v>
      </c>
      <c r="E4107" s="66">
        <v>0.79166666666666663</v>
      </c>
      <c r="F4107" s="66">
        <v>0.79166666666666663</v>
      </c>
      <c r="G4107" s="67"/>
      <c r="H4107" s="67"/>
      <c r="I4107" s="68" t="s">
        <v>63</v>
      </c>
      <c r="J4107" s="67"/>
      <c r="K4107" s="132">
        <v>0</v>
      </c>
      <c r="L4107" s="133">
        <v>0</v>
      </c>
      <c r="M4107" s="70">
        <v>0</v>
      </c>
      <c r="N4107" s="34">
        <f t="shared" si="607"/>
        <v>0.37499999999999994</v>
      </c>
      <c r="O4107" s="38">
        <f t="shared" si="608"/>
        <v>0.37499999999999994</v>
      </c>
      <c r="P4107" s="72" t="s">
        <v>234</v>
      </c>
      <c r="Q4107" s="43">
        <v>44811</v>
      </c>
      <c r="R4107" s="35">
        <v>0</v>
      </c>
      <c r="S4107" s="35">
        <v>0</v>
      </c>
      <c r="T4107" s="10" t="str">
        <f t="shared" si="609"/>
        <v>Sem - 37</v>
      </c>
      <c r="U4107" s="10" t="str">
        <f t="shared" si="610"/>
        <v>Septembre</v>
      </c>
      <c r="V4107" s="36" t="s">
        <v>386</v>
      </c>
      <c r="W4107" s="34"/>
      <c r="X4107" s="91">
        <f t="shared" si="611"/>
        <v>0</v>
      </c>
      <c r="Y4107" s="92" t="str">
        <f>VLOOKUP('CM-CIC'!B4038,Annuaire_roster!B:F,4,0)</f>
        <v>ABDELLAOUI KHADIJA</v>
      </c>
      <c r="Z4107" s="37" t="s">
        <v>110</v>
      </c>
      <c r="AA4107" s="60" t="s">
        <v>232</v>
      </c>
      <c r="AB4107" s="35" t="s">
        <v>63</v>
      </c>
      <c r="AC4107" s="35" t="s">
        <v>63</v>
      </c>
      <c r="AD4107" s="35" t="s">
        <v>63</v>
      </c>
      <c r="AE4107" s="44" t="s">
        <v>63</v>
      </c>
      <c r="AF4107" s="61"/>
      <c r="AG4107" s="45"/>
    </row>
    <row r="4108" spans="1:33" x14ac:dyDescent="0.2">
      <c r="A4108" s="59" t="str">
        <f>+VLOOKUP(B4108,Annuaire_roster!B:G,5,0)</f>
        <v>01420</v>
      </c>
      <c r="B4108" s="78" t="s">
        <v>151</v>
      </c>
      <c r="C4108" s="65"/>
      <c r="D4108" s="65">
        <v>0.375</v>
      </c>
      <c r="E4108" s="66"/>
      <c r="F4108" s="66">
        <v>0.79166666666666663</v>
      </c>
      <c r="G4108" s="67"/>
      <c r="H4108" s="67"/>
      <c r="I4108" s="68" t="s">
        <v>63</v>
      </c>
      <c r="J4108" s="67"/>
      <c r="K4108" s="132">
        <v>0</v>
      </c>
      <c r="L4108" s="133">
        <v>0</v>
      </c>
      <c r="M4108" s="70" t="s">
        <v>187</v>
      </c>
      <c r="N4108" s="34" t="str">
        <f t="shared" si="607"/>
        <v/>
      </c>
      <c r="O4108" s="38">
        <f t="shared" si="608"/>
        <v>0.37499999999999994</v>
      </c>
      <c r="P4108" s="72" t="s">
        <v>234</v>
      </c>
      <c r="Q4108" s="43">
        <v>44811</v>
      </c>
      <c r="R4108" s="35">
        <v>0</v>
      </c>
      <c r="S4108" s="35">
        <v>0</v>
      </c>
      <c r="T4108" s="10" t="str">
        <f t="shared" si="609"/>
        <v>Sem - 37</v>
      </c>
      <c r="U4108" s="10" t="str">
        <f t="shared" si="610"/>
        <v>Septembre</v>
      </c>
      <c r="V4108" s="36" t="s">
        <v>387</v>
      </c>
      <c r="W4108" s="34"/>
      <c r="X4108" s="91">
        <f t="shared" si="611"/>
        <v>0</v>
      </c>
      <c r="Y4108" s="92" t="str">
        <f>VLOOKUP('CM-CIC'!B4039,Annuaire_roster!B:F,4,0)</f>
        <v>ABDELLAOUI KHADIJA</v>
      </c>
      <c r="Z4108" s="37" t="s">
        <v>110</v>
      </c>
      <c r="AA4108" s="60" t="s">
        <v>232</v>
      </c>
      <c r="AB4108" s="35" t="s">
        <v>63</v>
      </c>
      <c r="AC4108" s="35" t="s">
        <v>63</v>
      </c>
      <c r="AD4108" s="35" t="s">
        <v>63</v>
      </c>
      <c r="AE4108" s="44" t="s">
        <v>63</v>
      </c>
      <c r="AF4108" s="61"/>
      <c r="AG4108" s="45"/>
    </row>
    <row r="4109" spans="1:33" x14ac:dyDescent="0.2">
      <c r="A4109" s="59" t="str">
        <f>+VLOOKUP(B4109,Annuaire_roster!B:G,5,0)</f>
        <v>01621</v>
      </c>
      <c r="B4109" s="78" t="s">
        <v>241</v>
      </c>
      <c r="C4109" s="65">
        <v>0.375</v>
      </c>
      <c r="D4109" s="65">
        <v>0.375</v>
      </c>
      <c r="E4109" s="66">
        <v>0.79166666666666663</v>
      </c>
      <c r="F4109" s="66">
        <v>0.79166666666666663</v>
      </c>
      <c r="G4109" s="67"/>
      <c r="H4109" s="67"/>
      <c r="I4109" s="68" t="s">
        <v>63</v>
      </c>
      <c r="J4109" s="67"/>
      <c r="K4109" s="132">
        <v>0</v>
      </c>
      <c r="L4109" s="133">
        <v>0</v>
      </c>
      <c r="M4109" s="70">
        <v>0</v>
      </c>
      <c r="N4109" s="34">
        <f t="shared" si="607"/>
        <v>0.37499999999999994</v>
      </c>
      <c r="O4109" s="38">
        <f t="shared" si="608"/>
        <v>0.37499999999999994</v>
      </c>
      <c r="P4109" s="72" t="s">
        <v>234</v>
      </c>
      <c r="Q4109" s="43">
        <v>44811</v>
      </c>
      <c r="R4109" s="35">
        <v>0</v>
      </c>
      <c r="S4109" s="35">
        <v>0</v>
      </c>
      <c r="T4109" s="10" t="str">
        <f t="shared" si="609"/>
        <v>Sem - 37</v>
      </c>
      <c r="U4109" s="10" t="str">
        <f t="shared" si="610"/>
        <v>Septembre</v>
      </c>
      <c r="V4109" s="36" t="s">
        <v>388</v>
      </c>
      <c r="W4109" s="34"/>
      <c r="X4109" s="91">
        <f t="shared" si="611"/>
        <v>0</v>
      </c>
      <c r="Y4109" s="92" t="str">
        <f>VLOOKUP('CM-CIC'!B4040,Annuaire_roster!B:F,4,0)</f>
        <v>ABDELLAOUI KHADIJA</v>
      </c>
      <c r="Z4109" s="37" t="s">
        <v>110</v>
      </c>
      <c r="AA4109" s="60" t="s">
        <v>232</v>
      </c>
      <c r="AB4109" s="35" t="s">
        <v>63</v>
      </c>
      <c r="AC4109" s="35" t="s">
        <v>63</v>
      </c>
      <c r="AD4109" s="35" t="s">
        <v>63</v>
      </c>
      <c r="AE4109" s="44" t="s">
        <v>63</v>
      </c>
      <c r="AF4109" s="61"/>
      <c r="AG4109" s="45"/>
    </row>
    <row r="4110" spans="1:33" x14ac:dyDescent="0.2">
      <c r="A4110" s="59" t="str">
        <f>+VLOOKUP(B4110,Annuaire_roster!B:G,5,0)</f>
        <v>01622</v>
      </c>
      <c r="B4110" s="78" t="s">
        <v>242</v>
      </c>
      <c r="C4110" s="65">
        <v>0.375</v>
      </c>
      <c r="D4110" s="65">
        <v>0.375</v>
      </c>
      <c r="E4110" s="66">
        <v>0.79166666666666663</v>
      </c>
      <c r="F4110" s="66">
        <v>0.79166666666666663</v>
      </c>
      <c r="G4110" s="67"/>
      <c r="H4110" s="67"/>
      <c r="I4110" s="68" t="s">
        <v>63</v>
      </c>
      <c r="J4110" s="67"/>
      <c r="K4110" s="132">
        <v>0</v>
      </c>
      <c r="L4110" s="133">
        <v>0</v>
      </c>
      <c r="M4110" s="70">
        <v>0</v>
      </c>
      <c r="N4110" s="34">
        <f t="shared" si="607"/>
        <v>0.37499999999999994</v>
      </c>
      <c r="O4110" s="38">
        <f t="shared" si="608"/>
        <v>0.37499999999999994</v>
      </c>
      <c r="P4110" s="72" t="s">
        <v>234</v>
      </c>
      <c r="Q4110" s="43">
        <v>44811</v>
      </c>
      <c r="R4110" s="35">
        <v>0</v>
      </c>
      <c r="S4110" s="35">
        <v>0</v>
      </c>
      <c r="T4110" s="10" t="str">
        <f t="shared" si="609"/>
        <v>Sem - 37</v>
      </c>
      <c r="U4110" s="10" t="str">
        <f t="shared" si="610"/>
        <v>Septembre</v>
      </c>
      <c r="V4110" s="36" t="s">
        <v>389</v>
      </c>
      <c r="W4110" s="34"/>
      <c r="X4110" s="91">
        <f t="shared" si="611"/>
        <v>0</v>
      </c>
      <c r="Y4110" s="92" t="str">
        <f>VLOOKUP('CM-CIC'!B4041,Annuaire_roster!B:F,4,0)</f>
        <v>ABDELLAOUI KHADIJA</v>
      </c>
      <c r="Z4110" s="37" t="s">
        <v>110</v>
      </c>
      <c r="AA4110" s="60" t="s">
        <v>232</v>
      </c>
      <c r="AB4110" s="35" t="s">
        <v>63</v>
      </c>
      <c r="AC4110" s="35" t="s">
        <v>63</v>
      </c>
      <c r="AD4110" s="35" t="s">
        <v>63</v>
      </c>
      <c r="AE4110" s="44" t="s">
        <v>63</v>
      </c>
      <c r="AF4110" s="61"/>
      <c r="AG4110" s="45"/>
    </row>
    <row r="4111" spans="1:33" x14ac:dyDescent="0.2">
      <c r="A4111" s="59" t="str">
        <f>+VLOOKUP(B4111,Annuaire_roster!B:G,5,0)</f>
        <v>01606</v>
      </c>
      <c r="B4111" s="78" t="s">
        <v>243</v>
      </c>
      <c r="C4111" s="65">
        <v>0.375</v>
      </c>
      <c r="D4111" s="65">
        <v>0.375</v>
      </c>
      <c r="E4111" s="66">
        <v>0.79166666666666663</v>
      </c>
      <c r="F4111" s="66">
        <v>0.79166666666666663</v>
      </c>
      <c r="G4111" s="67"/>
      <c r="H4111" s="67"/>
      <c r="I4111" s="68" t="s">
        <v>63</v>
      </c>
      <c r="J4111" s="67"/>
      <c r="K4111" s="132">
        <v>0</v>
      </c>
      <c r="L4111" s="133">
        <v>0</v>
      </c>
      <c r="M4111" s="70">
        <v>0</v>
      </c>
      <c r="N4111" s="34">
        <f t="shared" si="607"/>
        <v>0.37499999999999994</v>
      </c>
      <c r="O4111" s="38">
        <f t="shared" si="608"/>
        <v>0.37499999999999994</v>
      </c>
      <c r="P4111" s="72" t="s">
        <v>234</v>
      </c>
      <c r="Q4111" s="43">
        <v>44811</v>
      </c>
      <c r="R4111" s="35">
        <v>0</v>
      </c>
      <c r="S4111" s="35">
        <v>0</v>
      </c>
      <c r="T4111" s="10" t="str">
        <f t="shared" si="609"/>
        <v>Sem - 37</v>
      </c>
      <c r="U4111" s="10" t="str">
        <f t="shared" si="610"/>
        <v>Septembre</v>
      </c>
      <c r="V4111" s="36" t="s">
        <v>390</v>
      </c>
      <c r="W4111" s="34"/>
      <c r="X4111" s="91">
        <f t="shared" si="611"/>
        <v>0</v>
      </c>
      <c r="Y4111" s="92" t="str">
        <f>VLOOKUP('CM-CIC'!B4042,Annuaire_roster!B:F,4,0)</f>
        <v>ABDELLAOUI KHADIJA</v>
      </c>
      <c r="Z4111" s="37" t="s">
        <v>110</v>
      </c>
      <c r="AA4111" s="60" t="s">
        <v>232</v>
      </c>
      <c r="AB4111" s="35" t="s">
        <v>63</v>
      </c>
      <c r="AC4111" s="35" t="s">
        <v>63</v>
      </c>
      <c r="AD4111" s="35" t="s">
        <v>63</v>
      </c>
      <c r="AE4111" s="44" t="s">
        <v>63</v>
      </c>
      <c r="AF4111" s="61"/>
      <c r="AG4111" s="45"/>
    </row>
    <row r="4112" spans="1:33" x14ac:dyDescent="0.2">
      <c r="A4112" s="59" t="str">
        <f>+VLOOKUP(B4112,Annuaire_roster!B:G,5,0)</f>
        <v>01607</v>
      </c>
      <c r="B4112" s="78" t="s">
        <v>244</v>
      </c>
      <c r="C4112" s="65">
        <v>0.375</v>
      </c>
      <c r="D4112" s="65">
        <v>0.375</v>
      </c>
      <c r="E4112" s="66">
        <v>0.79166666666666663</v>
      </c>
      <c r="F4112" s="66">
        <v>0.79166666666666663</v>
      </c>
      <c r="G4112" s="67"/>
      <c r="H4112" s="67"/>
      <c r="I4112" s="68" t="s">
        <v>63</v>
      </c>
      <c r="J4112" s="67"/>
      <c r="K4112" s="132">
        <v>0</v>
      </c>
      <c r="L4112" s="133">
        <v>0</v>
      </c>
      <c r="M4112" s="70">
        <v>0</v>
      </c>
      <c r="N4112" s="34">
        <f t="shared" si="607"/>
        <v>0.37499999999999994</v>
      </c>
      <c r="O4112" s="38">
        <f t="shared" si="608"/>
        <v>0.37499999999999994</v>
      </c>
      <c r="P4112" s="72" t="s">
        <v>234</v>
      </c>
      <c r="Q4112" s="43">
        <v>44811</v>
      </c>
      <c r="R4112" s="35">
        <v>0</v>
      </c>
      <c r="S4112" s="35">
        <v>0</v>
      </c>
      <c r="T4112" s="10" t="str">
        <f t="shared" si="609"/>
        <v>Sem - 37</v>
      </c>
      <c r="U4112" s="10" t="str">
        <f t="shared" si="610"/>
        <v>Septembre</v>
      </c>
      <c r="V4112" s="36" t="s">
        <v>391</v>
      </c>
      <c r="W4112" s="34"/>
      <c r="X4112" s="91">
        <f t="shared" si="611"/>
        <v>0</v>
      </c>
      <c r="Y4112" s="92" t="str">
        <f>VLOOKUP('CM-CIC'!B4043,Annuaire_roster!B:F,4,0)</f>
        <v>ABDELLAOUI KHADIJA</v>
      </c>
      <c r="Z4112" s="37" t="s">
        <v>110</v>
      </c>
      <c r="AA4112" s="60" t="s">
        <v>232</v>
      </c>
      <c r="AB4112" s="35" t="s">
        <v>63</v>
      </c>
      <c r="AC4112" s="35" t="s">
        <v>63</v>
      </c>
      <c r="AD4112" s="35" t="s">
        <v>63</v>
      </c>
      <c r="AE4112" s="44" t="s">
        <v>63</v>
      </c>
      <c r="AF4112" s="61"/>
      <c r="AG4112" s="45"/>
    </row>
    <row r="4113" spans="1:33" x14ac:dyDescent="0.2">
      <c r="A4113" s="59" t="str">
        <f>+VLOOKUP(B4113,Annuaire_roster!B:G,5,0)</f>
        <v>01648</v>
      </c>
      <c r="B4113" s="78" t="s">
        <v>245</v>
      </c>
      <c r="C4113" s="65">
        <v>0.375</v>
      </c>
      <c r="D4113" s="65">
        <v>0.375</v>
      </c>
      <c r="E4113" s="66">
        <v>0.79166666666666663</v>
      </c>
      <c r="F4113" s="66">
        <v>0.79166666666666663</v>
      </c>
      <c r="G4113" s="67"/>
      <c r="H4113" s="67"/>
      <c r="I4113" s="68" t="s">
        <v>63</v>
      </c>
      <c r="J4113" s="67"/>
      <c r="K4113" s="132">
        <v>0</v>
      </c>
      <c r="L4113" s="133">
        <v>0</v>
      </c>
      <c r="M4113" s="70">
        <v>0</v>
      </c>
      <c r="N4113" s="34">
        <f t="shared" si="607"/>
        <v>0.37499999999999994</v>
      </c>
      <c r="O4113" s="38">
        <f t="shared" si="608"/>
        <v>0.37499999999999994</v>
      </c>
      <c r="P4113" s="72" t="s">
        <v>234</v>
      </c>
      <c r="Q4113" s="43">
        <v>44811</v>
      </c>
      <c r="R4113" s="35">
        <v>0</v>
      </c>
      <c r="S4113" s="35">
        <v>0</v>
      </c>
      <c r="T4113" s="10" t="str">
        <f t="shared" si="609"/>
        <v>Sem - 37</v>
      </c>
      <c r="U4113" s="10" t="str">
        <f t="shared" si="610"/>
        <v>Septembre</v>
      </c>
      <c r="V4113" s="36" t="s">
        <v>392</v>
      </c>
      <c r="W4113" s="34"/>
      <c r="X4113" s="91">
        <f t="shared" si="611"/>
        <v>0</v>
      </c>
      <c r="Y4113" s="92" t="str">
        <f>VLOOKUP('CM-CIC'!B4044,Annuaire_roster!B:F,4,0)</f>
        <v>ABDELLAOUI KHADIJA</v>
      </c>
      <c r="Z4113" s="37" t="s">
        <v>110</v>
      </c>
      <c r="AA4113" s="60" t="s">
        <v>232</v>
      </c>
      <c r="AB4113" s="35" t="s">
        <v>63</v>
      </c>
      <c r="AC4113" s="35" t="s">
        <v>63</v>
      </c>
      <c r="AD4113" s="35" t="s">
        <v>63</v>
      </c>
      <c r="AE4113" s="44" t="s">
        <v>63</v>
      </c>
      <c r="AF4113" s="61"/>
      <c r="AG4113" s="45"/>
    </row>
    <row r="4114" spans="1:33" x14ac:dyDescent="0.2">
      <c r="A4114" s="59" t="str">
        <f>+VLOOKUP(B4114,Annuaire_roster!B:G,5,0)</f>
        <v>01608</v>
      </c>
      <c r="B4114" s="78" t="s">
        <v>246</v>
      </c>
      <c r="C4114" s="65">
        <v>0.375</v>
      </c>
      <c r="D4114" s="65">
        <v>0.375</v>
      </c>
      <c r="E4114" s="66">
        <v>0.79166666666666663</v>
      </c>
      <c r="F4114" s="66">
        <v>0.79166666666666663</v>
      </c>
      <c r="G4114" s="67"/>
      <c r="H4114" s="67"/>
      <c r="I4114" s="68" t="s">
        <v>63</v>
      </c>
      <c r="J4114" s="67"/>
      <c r="K4114" s="132">
        <v>0</v>
      </c>
      <c r="L4114" s="133">
        <v>0</v>
      </c>
      <c r="M4114" s="70">
        <v>0</v>
      </c>
      <c r="N4114" s="34">
        <f t="shared" si="607"/>
        <v>0.37499999999999994</v>
      </c>
      <c r="O4114" s="38">
        <f t="shared" si="608"/>
        <v>0.37499999999999994</v>
      </c>
      <c r="P4114" s="72" t="s">
        <v>234</v>
      </c>
      <c r="Q4114" s="43">
        <v>44811</v>
      </c>
      <c r="R4114" s="35">
        <v>0</v>
      </c>
      <c r="S4114" s="35">
        <v>0</v>
      </c>
      <c r="T4114" s="10" t="str">
        <f t="shared" si="609"/>
        <v>Sem - 37</v>
      </c>
      <c r="U4114" s="10" t="str">
        <f t="shared" si="610"/>
        <v>Septembre</v>
      </c>
      <c r="V4114" s="36" t="s">
        <v>393</v>
      </c>
      <c r="W4114" s="34"/>
      <c r="X4114" s="91">
        <f t="shared" si="611"/>
        <v>0</v>
      </c>
      <c r="Y4114" s="92" t="str">
        <f>VLOOKUP('CM-CIC'!B4045,Annuaire_roster!B:F,4,0)</f>
        <v>ABDELLAOUI KHADIJA</v>
      </c>
      <c r="Z4114" s="37" t="s">
        <v>110</v>
      </c>
      <c r="AA4114" s="60" t="s">
        <v>232</v>
      </c>
      <c r="AB4114" s="35" t="s">
        <v>63</v>
      </c>
      <c r="AC4114" s="35" t="s">
        <v>63</v>
      </c>
      <c r="AD4114" s="35" t="s">
        <v>63</v>
      </c>
      <c r="AE4114" s="44" t="s">
        <v>63</v>
      </c>
      <c r="AF4114" s="61"/>
      <c r="AG4114" s="45"/>
    </row>
    <row r="4115" spans="1:33" x14ac:dyDescent="0.2">
      <c r="A4115" s="59" t="str">
        <f>+VLOOKUP(B4115,Annuaire_roster!B:G,5,0)</f>
        <v>01616</v>
      </c>
      <c r="B4115" s="78" t="s">
        <v>247</v>
      </c>
      <c r="C4115" s="65">
        <v>0.375</v>
      </c>
      <c r="D4115" s="65">
        <v>0.375</v>
      </c>
      <c r="E4115" s="66">
        <v>0.79166666666666663</v>
      </c>
      <c r="F4115" s="66">
        <v>0.79166666666666663</v>
      </c>
      <c r="G4115" s="67"/>
      <c r="H4115" s="67"/>
      <c r="I4115" s="68" t="s">
        <v>63</v>
      </c>
      <c r="J4115" s="67"/>
      <c r="K4115" s="132">
        <v>0</v>
      </c>
      <c r="L4115" s="133">
        <v>0</v>
      </c>
      <c r="M4115" s="70">
        <v>0</v>
      </c>
      <c r="N4115" s="34">
        <f t="shared" si="607"/>
        <v>0.37499999999999994</v>
      </c>
      <c r="O4115" s="38">
        <f t="shared" si="608"/>
        <v>0.37499999999999994</v>
      </c>
      <c r="P4115" s="72" t="s">
        <v>234</v>
      </c>
      <c r="Q4115" s="43">
        <v>44811</v>
      </c>
      <c r="R4115" s="35">
        <v>0</v>
      </c>
      <c r="S4115" s="35">
        <v>0</v>
      </c>
      <c r="T4115" s="10" t="str">
        <f t="shared" si="609"/>
        <v>Sem - 37</v>
      </c>
      <c r="U4115" s="10" t="str">
        <f t="shared" si="610"/>
        <v>Septembre</v>
      </c>
      <c r="V4115" s="36" t="s">
        <v>394</v>
      </c>
      <c r="W4115" s="34"/>
      <c r="X4115" s="91">
        <f t="shared" si="611"/>
        <v>0</v>
      </c>
      <c r="Y4115" s="92" t="str">
        <f>VLOOKUP('CM-CIC'!B4046,Annuaire_roster!B:F,4,0)</f>
        <v>ABDELLAOUI KHADIJA</v>
      </c>
      <c r="Z4115" s="37" t="s">
        <v>110</v>
      </c>
      <c r="AA4115" s="60" t="s">
        <v>232</v>
      </c>
      <c r="AB4115" s="35" t="s">
        <v>63</v>
      </c>
      <c r="AC4115" s="35" t="s">
        <v>63</v>
      </c>
      <c r="AD4115" s="35" t="s">
        <v>63</v>
      </c>
      <c r="AE4115" s="44" t="s">
        <v>63</v>
      </c>
      <c r="AF4115" s="61"/>
      <c r="AG4115" s="45"/>
    </row>
    <row r="4116" spans="1:33" x14ac:dyDescent="0.2">
      <c r="A4116" s="59" t="str">
        <f>+VLOOKUP(B4116,Annuaire_roster!B:G,5,0)</f>
        <v>01617</v>
      </c>
      <c r="B4116" s="78" t="s">
        <v>248</v>
      </c>
      <c r="C4116" s="65"/>
      <c r="D4116" s="65">
        <v>0.375</v>
      </c>
      <c r="E4116" s="66"/>
      <c r="F4116" s="66">
        <v>0.79166666666666663</v>
      </c>
      <c r="G4116" s="67"/>
      <c r="H4116" s="67"/>
      <c r="I4116" s="68" t="s">
        <v>63</v>
      </c>
      <c r="J4116" s="67"/>
      <c r="K4116" s="132">
        <v>0</v>
      </c>
      <c r="L4116" s="133">
        <v>0</v>
      </c>
      <c r="M4116" s="70" t="s">
        <v>187</v>
      </c>
      <c r="N4116" s="34" t="str">
        <f t="shared" si="607"/>
        <v/>
      </c>
      <c r="O4116" s="38">
        <f t="shared" si="608"/>
        <v>0.37499999999999994</v>
      </c>
      <c r="P4116" s="72" t="s">
        <v>234</v>
      </c>
      <c r="Q4116" s="43">
        <v>44811</v>
      </c>
      <c r="R4116" s="35">
        <v>0</v>
      </c>
      <c r="S4116" s="35">
        <v>0</v>
      </c>
      <c r="T4116" s="10" t="str">
        <f t="shared" si="609"/>
        <v>Sem - 37</v>
      </c>
      <c r="U4116" s="10" t="str">
        <f t="shared" si="610"/>
        <v>Septembre</v>
      </c>
      <c r="V4116" s="36" t="s">
        <v>395</v>
      </c>
      <c r="W4116" s="34"/>
      <c r="X4116" s="91">
        <f t="shared" si="611"/>
        <v>0</v>
      </c>
      <c r="Y4116" s="92" t="str">
        <f>VLOOKUP('CM-CIC'!B4047,Annuaire_roster!B:F,4,0)</f>
        <v>ABDELLAOUI KHADIJA</v>
      </c>
      <c r="Z4116" s="37" t="s">
        <v>110</v>
      </c>
      <c r="AA4116" s="60" t="s">
        <v>232</v>
      </c>
      <c r="AB4116" s="35" t="s">
        <v>63</v>
      </c>
      <c r="AC4116" s="35" t="s">
        <v>63</v>
      </c>
      <c r="AD4116" s="35" t="s">
        <v>63</v>
      </c>
      <c r="AE4116" s="44" t="s">
        <v>63</v>
      </c>
      <c r="AF4116" s="61"/>
      <c r="AG4116" s="45"/>
    </row>
    <row r="4117" spans="1:33" x14ac:dyDescent="0.2">
      <c r="A4117" s="59" t="str">
        <f>+VLOOKUP(B4117,Annuaire_roster!B:G,5,0)</f>
        <v>01656</v>
      </c>
      <c r="B4117" s="78" t="s">
        <v>249</v>
      </c>
      <c r="C4117" s="65">
        <v>0.375</v>
      </c>
      <c r="D4117" s="65">
        <v>0.375</v>
      </c>
      <c r="E4117" s="66">
        <v>0.79166666666666663</v>
      </c>
      <c r="F4117" s="66">
        <v>0.79166666666666663</v>
      </c>
      <c r="G4117" s="67"/>
      <c r="H4117" s="67"/>
      <c r="I4117" s="68" t="s">
        <v>63</v>
      </c>
      <c r="J4117" s="67"/>
      <c r="K4117" s="132">
        <v>0</v>
      </c>
      <c r="L4117" s="133">
        <v>0</v>
      </c>
      <c r="M4117" s="70">
        <v>0</v>
      </c>
      <c r="N4117" s="34">
        <f t="shared" si="607"/>
        <v>0.37499999999999994</v>
      </c>
      <c r="O4117" s="38">
        <f t="shared" si="608"/>
        <v>0.37499999999999994</v>
      </c>
      <c r="P4117" s="72" t="s">
        <v>234</v>
      </c>
      <c r="Q4117" s="43">
        <v>44811</v>
      </c>
      <c r="R4117" s="35">
        <v>0</v>
      </c>
      <c r="S4117" s="35">
        <v>0</v>
      </c>
      <c r="T4117" s="10" t="str">
        <f t="shared" si="609"/>
        <v>Sem - 37</v>
      </c>
      <c r="U4117" s="10" t="str">
        <f t="shared" si="610"/>
        <v>Septembre</v>
      </c>
      <c r="V4117" s="36" t="s">
        <v>396</v>
      </c>
      <c r="W4117" s="34"/>
      <c r="X4117" s="91">
        <f t="shared" si="611"/>
        <v>0</v>
      </c>
      <c r="Y4117" s="92" t="str">
        <f>VLOOKUP('CM-CIC'!B4048,Annuaire_roster!B:F,4,0)</f>
        <v>ABDELLAOUI KHADIJA</v>
      </c>
      <c r="Z4117" s="37" t="s">
        <v>110</v>
      </c>
      <c r="AA4117" s="60" t="s">
        <v>232</v>
      </c>
      <c r="AB4117" s="35" t="s">
        <v>63</v>
      </c>
      <c r="AC4117" s="35" t="s">
        <v>63</v>
      </c>
      <c r="AD4117" s="35" t="s">
        <v>63</v>
      </c>
      <c r="AE4117" s="44" t="s">
        <v>63</v>
      </c>
      <c r="AF4117" s="61"/>
      <c r="AG4117" s="45"/>
    </row>
    <row r="4118" spans="1:33" x14ac:dyDescent="0.2">
      <c r="A4118" s="59" t="str">
        <f>+VLOOKUP(B4118,Annuaire_roster!B:G,5,0)</f>
        <v>01615</v>
      </c>
      <c r="B4118" s="78" t="s">
        <v>250</v>
      </c>
      <c r="C4118" s="65"/>
      <c r="D4118" s="65">
        <v>0.375</v>
      </c>
      <c r="E4118" s="66"/>
      <c r="F4118" s="66">
        <v>0.79166666666666663</v>
      </c>
      <c r="G4118" s="67"/>
      <c r="H4118" s="67"/>
      <c r="I4118" s="68" t="s">
        <v>63</v>
      </c>
      <c r="J4118" s="67"/>
      <c r="K4118" s="132">
        <v>0</v>
      </c>
      <c r="L4118" s="133">
        <v>0</v>
      </c>
      <c r="M4118" s="70" t="s">
        <v>187</v>
      </c>
      <c r="N4118" s="34" t="str">
        <f t="shared" si="607"/>
        <v/>
      </c>
      <c r="O4118" s="38">
        <f t="shared" si="608"/>
        <v>0.37499999999999994</v>
      </c>
      <c r="P4118" s="72" t="s">
        <v>234</v>
      </c>
      <c r="Q4118" s="43">
        <v>44811</v>
      </c>
      <c r="R4118" s="35">
        <v>0</v>
      </c>
      <c r="S4118" s="35">
        <v>0</v>
      </c>
      <c r="T4118" s="10" t="str">
        <f t="shared" si="609"/>
        <v>Sem - 37</v>
      </c>
      <c r="U4118" s="10" t="str">
        <f t="shared" si="610"/>
        <v>Septembre</v>
      </c>
      <c r="V4118" s="36" t="s">
        <v>397</v>
      </c>
      <c r="W4118" s="34"/>
      <c r="X4118" s="91">
        <f t="shared" si="611"/>
        <v>0</v>
      </c>
      <c r="Y4118" s="92" t="str">
        <f>VLOOKUP('CM-CIC'!B4049,Annuaire_roster!B:F,4,0)</f>
        <v>ABDELLAOUI KHADIJA</v>
      </c>
      <c r="Z4118" s="37" t="s">
        <v>110</v>
      </c>
      <c r="AA4118" s="60" t="s">
        <v>232</v>
      </c>
      <c r="AB4118" s="35" t="s">
        <v>63</v>
      </c>
      <c r="AC4118" s="35" t="s">
        <v>63</v>
      </c>
      <c r="AD4118" s="35" t="s">
        <v>63</v>
      </c>
      <c r="AE4118" s="44" t="s">
        <v>63</v>
      </c>
      <c r="AF4118" s="61"/>
      <c r="AG4118" s="45"/>
    </row>
    <row r="4119" spans="1:33" x14ac:dyDescent="0.2">
      <c r="A4119" s="59" t="str">
        <f>+VLOOKUP(B4119,Annuaire_roster!B:G,5,0)</f>
        <v>01609</v>
      </c>
      <c r="B4119" s="78" t="s">
        <v>251</v>
      </c>
      <c r="C4119" s="65">
        <v>0.375</v>
      </c>
      <c r="D4119" s="65">
        <v>0.375</v>
      </c>
      <c r="E4119" s="66">
        <v>0.79166666666666663</v>
      </c>
      <c r="F4119" s="66">
        <v>0.79166666666666663</v>
      </c>
      <c r="G4119" s="67"/>
      <c r="H4119" s="67"/>
      <c r="I4119" s="68" t="s">
        <v>63</v>
      </c>
      <c r="J4119" s="67"/>
      <c r="K4119" s="132">
        <v>0</v>
      </c>
      <c r="L4119" s="133">
        <v>0</v>
      </c>
      <c r="M4119" s="70">
        <v>0</v>
      </c>
      <c r="N4119" s="34">
        <f t="shared" si="607"/>
        <v>0.37499999999999994</v>
      </c>
      <c r="O4119" s="38">
        <f t="shared" si="608"/>
        <v>0.37499999999999994</v>
      </c>
      <c r="P4119" s="72" t="s">
        <v>234</v>
      </c>
      <c r="Q4119" s="43">
        <v>44811</v>
      </c>
      <c r="R4119" s="35">
        <v>0</v>
      </c>
      <c r="S4119" s="35">
        <v>0</v>
      </c>
      <c r="T4119" s="10" t="str">
        <f t="shared" si="609"/>
        <v>Sem - 37</v>
      </c>
      <c r="U4119" s="10" t="str">
        <f t="shared" si="610"/>
        <v>Septembre</v>
      </c>
      <c r="V4119" s="36" t="s">
        <v>398</v>
      </c>
      <c r="W4119" s="34"/>
      <c r="X4119" s="91">
        <f t="shared" si="611"/>
        <v>0</v>
      </c>
      <c r="Y4119" s="92" t="str">
        <f>VLOOKUP('CM-CIC'!B4050,Annuaire_roster!B:F,4,0)</f>
        <v>ABDELLAOUI KHADIJA</v>
      </c>
      <c r="Z4119" s="37" t="s">
        <v>110</v>
      </c>
      <c r="AA4119" s="60" t="s">
        <v>232</v>
      </c>
      <c r="AB4119" s="35" t="s">
        <v>63</v>
      </c>
      <c r="AC4119" s="35" t="s">
        <v>63</v>
      </c>
      <c r="AD4119" s="35" t="s">
        <v>63</v>
      </c>
      <c r="AE4119" s="44" t="s">
        <v>63</v>
      </c>
      <c r="AF4119" s="61"/>
      <c r="AG4119" s="45"/>
    </row>
    <row r="4120" spans="1:33" x14ac:dyDescent="0.2">
      <c r="A4120" s="59" t="str">
        <f>+VLOOKUP(B4120,Annuaire_roster!B:G,5,0)</f>
        <v>01610</v>
      </c>
      <c r="B4120" s="78" t="s">
        <v>1667</v>
      </c>
      <c r="C4120" s="65">
        <v>0.375</v>
      </c>
      <c r="D4120" s="65">
        <v>0.375</v>
      </c>
      <c r="E4120" s="66">
        <v>0.79166666666666663</v>
      </c>
      <c r="F4120" s="66">
        <v>0.79166666666666663</v>
      </c>
      <c r="G4120" s="67"/>
      <c r="H4120" s="67"/>
      <c r="I4120" s="68" t="s">
        <v>63</v>
      </c>
      <c r="J4120" s="67"/>
      <c r="K4120" s="132">
        <v>0</v>
      </c>
      <c r="L4120" s="133">
        <v>0</v>
      </c>
      <c r="M4120" s="70">
        <v>0</v>
      </c>
      <c r="N4120" s="34">
        <f t="shared" si="607"/>
        <v>0.37499999999999994</v>
      </c>
      <c r="O4120" s="38">
        <f t="shared" si="608"/>
        <v>0.37499999999999994</v>
      </c>
      <c r="P4120" s="72" t="s">
        <v>234</v>
      </c>
      <c r="Q4120" s="43">
        <v>44811</v>
      </c>
      <c r="R4120" s="35">
        <v>0</v>
      </c>
      <c r="S4120" s="35">
        <v>0</v>
      </c>
      <c r="T4120" s="10" t="str">
        <f t="shared" si="609"/>
        <v>Sem - 37</v>
      </c>
      <c r="U4120" s="10" t="str">
        <f t="shared" si="610"/>
        <v>Septembre</v>
      </c>
      <c r="V4120" s="36" t="s">
        <v>399</v>
      </c>
      <c r="W4120" s="34"/>
      <c r="X4120" s="91">
        <f t="shared" si="611"/>
        <v>0</v>
      </c>
      <c r="Y4120" s="92" t="str">
        <f>VLOOKUP('CM-CIC'!B4051,Annuaire_roster!B:F,4,0)</f>
        <v>ABDELLAOUI KHADIJA</v>
      </c>
      <c r="Z4120" s="37" t="s">
        <v>110</v>
      </c>
      <c r="AA4120" s="60" t="s">
        <v>232</v>
      </c>
      <c r="AB4120" s="35" t="s">
        <v>63</v>
      </c>
      <c r="AC4120" s="35" t="s">
        <v>63</v>
      </c>
      <c r="AD4120" s="35" t="s">
        <v>63</v>
      </c>
      <c r="AE4120" s="44" t="s">
        <v>63</v>
      </c>
      <c r="AF4120" s="61"/>
      <c r="AG4120" s="45"/>
    </row>
    <row r="4121" spans="1:33" x14ac:dyDescent="0.2">
      <c r="A4121" s="59" t="str">
        <f>+VLOOKUP(B4121,Annuaire_roster!B:G,5,0)</f>
        <v>01611</v>
      </c>
      <c r="B4121" s="78" t="s">
        <v>252</v>
      </c>
      <c r="C4121" s="65">
        <v>0.375</v>
      </c>
      <c r="D4121" s="65">
        <v>0.375</v>
      </c>
      <c r="E4121" s="66">
        <v>0.79166666666666663</v>
      </c>
      <c r="F4121" s="66">
        <v>0.79166666666666663</v>
      </c>
      <c r="G4121" s="67"/>
      <c r="H4121" s="67"/>
      <c r="I4121" s="68" t="s">
        <v>63</v>
      </c>
      <c r="J4121" s="67"/>
      <c r="K4121" s="132">
        <v>0</v>
      </c>
      <c r="L4121" s="133">
        <v>0</v>
      </c>
      <c r="M4121" s="70">
        <v>0</v>
      </c>
      <c r="N4121" s="34">
        <f t="shared" si="607"/>
        <v>0.37499999999999994</v>
      </c>
      <c r="O4121" s="38">
        <f t="shared" si="608"/>
        <v>0.37499999999999994</v>
      </c>
      <c r="P4121" s="72" t="s">
        <v>234</v>
      </c>
      <c r="Q4121" s="43">
        <v>44811</v>
      </c>
      <c r="R4121" s="35">
        <v>0</v>
      </c>
      <c r="S4121" s="35">
        <v>0</v>
      </c>
      <c r="T4121" s="10" t="str">
        <f t="shared" si="609"/>
        <v>Sem - 37</v>
      </c>
      <c r="U4121" s="10" t="str">
        <f t="shared" si="610"/>
        <v>Septembre</v>
      </c>
      <c r="V4121" s="36" t="s">
        <v>400</v>
      </c>
      <c r="W4121" s="34"/>
      <c r="X4121" s="91">
        <f t="shared" si="611"/>
        <v>0</v>
      </c>
      <c r="Y4121" s="92" t="str">
        <f>VLOOKUP('CM-CIC'!B4052,Annuaire_roster!B:F,4,0)</f>
        <v>ABDELLAOUI KHADIJA</v>
      </c>
      <c r="Z4121" s="37" t="s">
        <v>110</v>
      </c>
      <c r="AA4121" s="60" t="s">
        <v>232</v>
      </c>
      <c r="AB4121" s="35" t="s">
        <v>63</v>
      </c>
      <c r="AC4121" s="35" t="s">
        <v>63</v>
      </c>
      <c r="AD4121" s="35" t="s">
        <v>63</v>
      </c>
      <c r="AE4121" s="44" t="s">
        <v>63</v>
      </c>
      <c r="AF4121" s="61"/>
      <c r="AG4121" s="45"/>
    </row>
    <row r="4122" spans="1:33" x14ac:dyDescent="0.2">
      <c r="A4122" s="59" t="str">
        <f>+VLOOKUP(B4122,Annuaire_roster!B:G,5,0)</f>
        <v>01612</v>
      </c>
      <c r="B4122" s="78" t="s">
        <v>253</v>
      </c>
      <c r="C4122" s="65">
        <v>0.375</v>
      </c>
      <c r="D4122" s="65">
        <v>0.375</v>
      </c>
      <c r="E4122" s="66">
        <v>0.79166666666666663</v>
      </c>
      <c r="F4122" s="66">
        <v>0.79166666666666663</v>
      </c>
      <c r="G4122" s="67"/>
      <c r="H4122" s="67"/>
      <c r="I4122" s="68" t="s">
        <v>63</v>
      </c>
      <c r="J4122" s="67"/>
      <c r="K4122" s="132">
        <v>0</v>
      </c>
      <c r="L4122" s="133">
        <v>0</v>
      </c>
      <c r="M4122" s="70">
        <v>0</v>
      </c>
      <c r="N4122" s="34">
        <f t="shared" si="607"/>
        <v>0.37499999999999994</v>
      </c>
      <c r="O4122" s="38">
        <f t="shared" si="608"/>
        <v>0.37499999999999994</v>
      </c>
      <c r="P4122" s="72" t="s">
        <v>234</v>
      </c>
      <c r="Q4122" s="43">
        <v>44811</v>
      </c>
      <c r="R4122" s="35">
        <v>0</v>
      </c>
      <c r="S4122" s="35">
        <v>0</v>
      </c>
      <c r="T4122" s="10" t="str">
        <f t="shared" si="609"/>
        <v>Sem - 37</v>
      </c>
      <c r="U4122" s="10" t="str">
        <f t="shared" si="610"/>
        <v>Septembre</v>
      </c>
      <c r="V4122" s="36" t="s">
        <v>401</v>
      </c>
      <c r="W4122" s="34"/>
      <c r="X4122" s="91">
        <f t="shared" si="611"/>
        <v>0</v>
      </c>
      <c r="Y4122" s="92" t="str">
        <f>VLOOKUP('CM-CIC'!B4053,Annuaire_roster!B:F,4,0)</f>
        <v>ABDELLAOUI KHADIJA</v>
      </c>
      <c r="Z4122" s="37" t="s">
        <v>110</v>
      </c>
      <c r="AA4122" s="60" t="s">
        <v>232</v>
      </c>
      <c r="AB4122" s="35" t="s">
        <v>63</v>
      </c>
      <c r="AC4122" s="35" t="s">
        <v>63</v>
      </c>
      <c r="AD4122" s="35" t="s">
        <v>63</v>
      </c>
      <c r="AE4122" s="44" t="s">
        <v>63</v>
      </c>
      <c r="AF4122" s="61"/>
      <c r="AG4122" s="45"/>
    </row>
    <row r="4123" spans="1:33" x14ac:dyDescent="0.2">
      <c r="A4123" s="59" t="str">
        <f>+VLOOKUP(B4123,Annuaire_roster!B:G,5,0)</f>
        <v>01613</v>
      </c>
      <c r="B4123" s="78" t="s">
        <v>254</v>
      </c>
      <c r="C4123" s="65">
        <v>0.375</v>
      </c>
      <c r="D4123" s="65">
        <v>0.375</v>
      </c>
      <c r="E4123" s="66">
        <v>0.79166666666666663</v>
      </c>
      <c r="F4123" s="66">
        <v>0.79166666666666663</v>
      </c>
      <c r="G4123" s="67"/>
      <c r="H4123" s="67"/>
      <c r="I4123" s="68" t="s">
        <v>63</v>
      </c>
      <c r="J4123" s="67"/>
      <c r="K4123" s="132">
        <v>0</v>
      </c>
      <c r="L4123" s="133">
        <v>0</v>
      </c>
      <c r="M4123" s="70">
        <v>0</v>
      </c>
      <c r="N4123" s="34">
        <f t="shared" si="607"/>
        <v>0.37499999999999994</v>
      </c>
      <c r="O4123" s="38">
        <f t="shared" si="608"/>
        <v>0.37499999999999994</v>
      </c>
      <c r="P4123" s="72" t="s">
        <v>234</v>
      </c>
      <c r="Q4123" s="43">
        <v>44811</v>
      </c>
      <c r="R4123" s="35">
        <v>0</v>
      </c>
      <c r="S4123" s="35">
        <v>0</v>
      </c>
      <c r="T4123" s="10" t="str">
        <f t="shared" si="609"/>
        <v>Sem - 37</v>
      </c>
      <c r="U4123" s="10" t="str">
        <f t="shared" si="610"/>
        <v>Septembre</v>
      </c>
      <c r="V4123" s="36" t="s">
        <v>402</v>
      </c>
      <c r="W4123" s="34"/>
      <c r="X4123" s="91">
        <f t="shared" si="611"/>
        <v>0</v>
      </c>
      <c r="Y4123" s="92" t="str">
        <f>VLOOKUP('CM-CIC'!B4054,Annuaire_roster!B:F,4,0)</f>
        <v>ABDELLAOUI KHADIJA</v>
      </c>
      <c r="Z4123" s="37" t="s">
        <v>110</v>
      </c>
      <c r="AA4123" s="60" t="s">
        <v>232</v>
      </c>
      <c r="AB4123" s="35" t="s">
        <v>63</v>
      </c>
      <c r="AC4123" s="35" t="s">
        <v>63</v>
      </c>
      <c r="AD4123" s="35" t="s">
        <v>63</v>
      </c>
      <c r="AE4123" s="44" t="s">
        <v>63</v>
      </c>
      <c r="AF4123" s="61"/>
      <c r="AG4123" s="45"/>
    </row>
    <row r="4124" spans="1:33" x14ac:dyDescent="0.2">
      <c r="A4124" s="59" t="str">
        <f>+VLOOKUP(B4124,Annuaire_roster!B:G,5,0)</f>
        <v>01618</v>
      </c>
      <c r="B4124" s="78" t="s">
        <v>255</v>
      </c>
      <c r="C4124" s="65">
        <v>0.375</v>
      </c>
      <c r="D4124" s="65">
        <v>0.375</v>
      </c>
      <c r="E4124" s="66">
        <v>0.79166666666666663</v>
      </c>
      <c r="F4124" s="66">
        <v>0.79166666666666663</v>
      </c>
      <c r="G4124" s="67"/>
      <c r="H4124" s="67"/>
      <c r="I4124" s="68" t="s">
        <v>63</v>
      </c>
      <c r="J4124" s="67"/>
      <c r="K4124" s="132">
        <v>0</v>
      </c>
      <c r="L4124" s="133">
        <v>0</v>
      </c>
      <c r="M4124" s="70">
        <v>0</v>
      </c>
      <c r="N4124" s="34">
        <f t="shared" si="607"/>
        <v>0.37499999999999994</v>
      </c>
      <c r="O4124" s="38">
        <f t="shared" si="608"/>
        <v>0.37499999999999994</v>
      </c>
      <c r="P4124" s="72" t="s">
        <v>234</v>
      </c>
      <c r="Q4124" s="43">
        <v>44811</v>
      </c>
      <c r="R4124" s="35">
        <v>0</v>
      </c>
      <c r="S4124" s="35">
        <v>0</v>
      </c>
      <c r="T4124" s="10" t="str">
        <f t="shared" si="609"/>
        <v>Sem - 37</v>
      </c>
      <c r="U4124" s="10" t="str">
        <f t="shared" si="610"/>
        <v>Septembre</v>
      </c>
      <c r="V4124" s="36" t="s">
        <v>403</v>
      </c>
      <c r="W4124" s="34"/>
      <c r="X4124" s="91">
        <f t="shared" si="611"/>
        <v>0</v>
      </c>
      <c r="Y4124" s="92" t="str">
        <f>VLOOKUP('CM-CIC'!B4055,Annuaire_roster!B:F,4,0)</f>
        <v>ABDELLAOUI KHADIJA</v>
      </c>
      <c r="Z4124" s="37" t="s">
        <v>110</v>
      </c>
      <c r="AA4124" s="60" t="s">
        <v>232</v>
      </c>
      <c r="AB4124" s="35" t="s">
        <v>63</v>
      </c>
      <c r="AC4124" s="35" t="s">
        <v>63</v>
      </c>
      <c r="AD4124" s="35" t="s">
        <v>63</v>
      </c>
      <c r="AE4124" s="44" t="s">
        <v>63</v>
      </c>
      <c r="AF4124" s="61"/>
      <c r="AG4124" s="45"/>
    </row>
    <row r="4125" spans="1:33" x14ac:dyDescent="0.2">
      <c r="A4125" s="59" t="str">
        <f>+VLOOKUP(B4125,Annuaire_roster!B:G,5,0)</f>
        <v>01619</v>
      </c>
      <c r="B4125" s="78" t="s">
        <v>256</v>
      </c>
      <c r="C4125" s="65">
        <v>0.375</v>
      </c>
      <c r="D4125" s="65">
        <v>0.375</v>
      </c>
      <c r="E4125" s="66">
        <v>0.79166666666666663</v>
      </c>
      <c r="F4125" s="66">
        <v>0.79166666666666663</v>
      </c>
      <c r="G4125" s="67"/>
      <c r="H4125" s="67"/>
      <c r="I4125" s="68" t="s">
        <v>63</v>
      </c>
      <c r="J4125" s="67"/>
      <c r="K4125" s="132">
        <v>0</v>
      </c>
      <c r="L4125" s="133">
        <v>0</v>
      </c>
      <c r="M4125" s="70">
        <v>0</v>
      </c>
      <c r="N4125" s="34">
        <f t="shared" si="607"/>
        <v>0.37499999999999994</v>
      </c>
      <c r="O4125" s="38">
        <f t="shared" si="608"/>
        <v>0.37499999999999994</v>
      </c>
      <c r="P4125" s="72" t="s">
        <v>234</v>
      </c>
      <c r="Q4125" s="43">
        <v>44811</v>
      </c>
      <c r="R4125" s="35">
        <v>0</v>
      </c>
      <c r="S4125" s="35">
        <v>0</v>
      </c>
      <c r="T4125" s="10" t="str">
        <f t="shared" si="609"/>
        <v>Sem - 37</v>
      </c>
      <c r="U4125" s="10" t="str">
        <f t="shared" si="610"/>
        <v>Septembre</v>
      </c>
      <c r="V4125" s="36" t="s">
        <v>404</v>
      </c>
      <c r="W4125" s="34"/>
      <c r="X4125" s="91">
        <f t="shared" si="611"/>
        <v>0</v>
      </c>
      <c r="Y4125" s="92" t="str">
        <f>VLOOKUP('CM-CIC'!B4056,Annuaire_roster!B:F,4,0)</f>
        <v>ABDELLAOUI KHADIJA</v>
      </c>
      <c r="Z4125" s="37" t="s">
        <v>110</v>
      </c>
      <c r="AA4125" s="60" t="s">
        <v>232</v>
      </c>
      <c r="AB4125" s="35" t="s">
        <v>63</v>
      </c>
      <c r="AC4125" s="35" t="s">
        <v>63</v>
      </c>
      <c r="AD4125" s="35" t="s">
        <v>63</v>
      </c>
      <c r="AE4125" s="44" t="s">
        <v>63</v>
      </c>
      <c r="AF4125" s="61"/>
      <c r="AG4125" s="45"/>
    </row>
    <row r="4126" spans="1:33" x14ac:dyDescent="0.2">
      <c r="A4126" s="59" t="str">
        <f>+VLOOKUP(B4126,Annuaire_roster!B:G,5,0)</f>
        <v>01624</v>
      </c>
      <c r="B4126" s="78" t="s">
        <v>257</v>
      </c>
      <c r="C4126" s="65">
        <v>0.375</v>
      </c>
      <c r="D4126" s="65">
        <v>0.375</v>
      </c>
      <c r="E4126" s="66">
        <v>0.79166666666666663</v>
      </c>
      <c r="F4126" s="66">
        <v>0.79166666666666663</v>
      </c>
      <c r="G4126" s="67"/>
      <c r="H4126" s="67"/>
      <c r="I4126" s="68" t="s">
        <v>63</v>
      </c>
      <c r="J4126" s="67"/>
      <c r="K4126" s="132">
        <v>0</v>
      </c>
      <c r="L4126" s="133">
        <v>0</v>
      </c>
      <c r="M4126" s="70">
        <v>0</v>
      </c>
      <c r="N4126" s="34">
        <f t="shared" si="607"/>
        <v>0.37499999999999994</v>
      </c>
      <c r="O4126" s="38">
        <f t="shared" si="608"/>
        <v>0.37499999999999994</v>
      </c>
      <c r="P4126" s="72" t="s">
        <v>234</v>
      </c>
      <c r="Q4126" s="43">
        <v>44811</v>
      </c>
      <c r="R4126" s="35">
        <v>0</v>
      </c>
      <c r="S4126" s="35">
        <v>0</v>
      </c>
      <c r="T4126" s="10" t="str">
        <f t="shared" si="609"/>
        <v>Sem - 37</v>
      </c>
      <c r="U4126" s="10" t="str">
        <f t="shared" si="610"/>
        <v>Septembre</v>
      </c>
      <c r="V4126" s="36" t="s">
        <v>405</v>
      </c>
      <c r="W4126" s="34"/>
      <c r="X4126" s="91">
        <f t="shared" si="611"/>
        <v>0</v>
      </c>
      <c r="Y4126" s="92" t="str">
        <f>VLOOKUP('CM-CIC'!B4057,Annuaire_roster!B:F,4,0)</f>
        <v>ABDELLAOUI KHADIJA</v>
      </c>
      <c r="Z4126" s="37" t="s">
        <v>110</v>
      </c>
      <c r="AA4126" s="60" t="s">
        <v>232</v>
      </c>
      <c r="AB4126" s="35" t="s">
        <v>63</v>
      </c>
      <c r="AC4126" s="35" t="s">
        <v>63</v>
      </c>
      <c r="AD4126" s="35" t="s">
        <v>63</v>
      </c>
      <c r="AE4126" s="44" t="s">
        <v>63</v>
      </c>
      <c r="AF4126" s="61"/>
      <c r="AG4126" s="45"/>
    </row>
    <row r="4127" spans="1:33" x14ac:dyDescent="0.2">
      <c r="A4127" s="59" t="str">
        <f>+VLOOKUP(B4127,Annuaire_roster!B:G,5,0)</f>
        <v>01625</v>
      </c>
      <c r="B4127" s="78" t="s">
        <v>258</v>
      </c>
      <c r="C4127" s="65">
        <v>0.375</v>
      </c>
      <c r="D4127" s="65">
        <v>0.375</v>
      </c>
      <c r="E4127" s="66">
        <v>0.79166666666666663</v>
      </c>
      <c r="F4127" s="66">
        <v>0.79166666666666663</v>
      </c>
      <c r="G4127" s="67"/>
      <c r="H4127" s="67"/>
      <c r="I4127" s="68" t="s">
        <v>63</v>
      </c>
      <c r="J4127" s="67"/>
      <c r="K4127" s="132">
        <v>0</v>
      </c>
      <c r="L4127" s="133">
        <v>0</v>
      </c>
      <c r="M4127" s="70">
        <v>0</v>
      </c>
      <c r="N4127" s="34">
        <f t="shared" si="607"/>
        <v>0.37499999999999994</v>
      </c>
      <c r="O4127" s="38">
        <f t="shared" si="608"/>
        <v>0.37499999999999994</v>
      </c>
      <c r="P4127" s="72" t="s">
        <v>234</v>
      </c>
      <c r="Q4127" s="43">
        <v>44811</v>
      </c>
      <c r="R4127" s="35">
        <v>0</v>
      </c>
      <c r="S4127" s="35">
        <v>0</v>
      </c>
      <c r="T4127" s="10" t="str">
        <f t="shared" si="609"/>
        <v>Sem - 37</v>
      </c>
      <c r="U4127" s="10" t="str">
        <f t="shared" si="610"/>
        <v>Septembre</v>
      </c>
      <c r="V4127" s="36" t="s">
        <v>406</v>
      </c>
      <c r="W4127" s="34"/>
      <c r="X4127" s="91">
        <f t="shared" si="611"/>
        <v>0</v>
      </c>
      <c r="Y4127" s="92" t="str">
        <f>VLOOKUP('CM-CIC'!B4058,Annuaire_roster!B:F,4,0)</f>
        <v>ABDELLAOUI KHADIJA</v>
      </c>
      <c r="Z4127" s="37" t="s">
        <v>110</v>
      </c>
      <c r="AA4127" s="60" t="s">
        <v>232</v>
      </c>
      <c r="AB4127" s="35" t="s">
        <v>63</v>
      </c>
      <c r="AC4127" s="35" t="s">
        <v>63</v>
      </c>
      <c r="AD4127" s="35" t="s">
        <v>63</v>
      </c>
      <c r="AE4127" s="44" t="s">
        <v>63</v>
      </c>
      <c r="AF4127" s="61"/>
      <c r="AG4127" s="45"/>
    </row>
    <row r="4128" spans="1:33" x14ac:dyDescent="0.2">
      <c r="A4128" s="59" t="str">
        <f>+VLOOKUP(B4128,Annuaire_roster!B:G,5,0)</f>
        <v>01626</v>
      </c>
      <c r="B4128" s="78" t="s">
        <v>259</v>
      </c>
      <c r="C4128" s="65">
        <v>0.375</v>
      </c>
      <c r="D4128" s="65">
        <v>0.375</v>
      </c>
      <c r="E4128" s="66">
        <v>0.79166666666666663</v>
      </c>
      <c r="F4128" s="66">
        <v>0.79166666666666663</v>
      </c>
      <c r="G4128" s="67"/>
      <c r="H4128" s="67"/>
      <c r="I4128" s="68" t="s">
        <v>63</v>
      </c>
      <c r="J4128" s="67"/>
      <c r="K4128" s="132">
        <v>0</v>
      </c>
      <c r="L4128" s="133">
        <v>0</v>
      </c>
      <c r="M4128" s="70">
        <v>0</v>
      </c>
      <c r="N4128" s="34">
        <f t="shared" si="607"/>
        <v>0.37499999999999994</v>
      </c>
      <c r="O4128" s="38">
        <f t="shared" si="608"/>
        <v>0.37499999999999994</v>
      </c>
      <c r="P4128" s="72" t="s">
        <v>234</v>
      </c>
      <c r="Q4128" s="43">
        <v>44811</v>
      </c>
      <c r="R4128" s="35">
        <v>0</v>
      </c>
      <c r="S4128" s="35">
        <v>0</v>
      </c>
      <c r="T4128" s="10" t="str">
        <f t="shared" si="609"/>
        <v>Sem - 37</v>
      </c>
      <c r="U4128" s="10" t="str">
        <f t="shared" si="610"/>
        <v>Septembre</v>
      </c>
      <c r="V4128" s="36" t="s">
        <v>407</v>
      </c>
      <c r="W4128" s="34"/>
      <c r="X4128" s="91">
        <f t="shared" si="611"/>
        <v>0</v>
      </c>
      <c r="Y4128" s="92" t="str">
        <f>VLOOKUP('CM-CIC'!B4059,Annuaire_roster!B:F,4,0)</f>
        <v>ABDELLAOUI KHADIJA</v>
      </c>
      <c r="Z4128" s="37" t="s">
        <v>110</v>
      </c>
      <c r="AA4128" s="60" t="s">
        <v>232</v>
      </c>
      <c r="AB4128" s="35" t="s">
        <v>63</v>
      </c>
      <c r="AC4128" s="35" t="s">
        <v>63</v>
      </c>
      <c r="AD4128" s="35" t="s">
        <v>63</v>
      </c>
      <c r="AE4128" s="44" t="s">
        <v>63</v>
      </c>
      <c r="AF4128" s="61"/>
      <c r="AG4128" s="45"/>
    </row>
    <row r="4129" spans="1:33" x14ac:dyDescent="0.2">
      <c r="A4129" s="59" t="str">
        <f>+VLOOKUP(B4129,Annuaire_roster!B:G,5,0)</f>
        <v>01627</v>
      </c>
      <c r="B4129" s="78" t="s">
        <v>260</v>
      </c>
      <c r="C4129" s="65">
        <v>0.375</v>
      </c>
      <c r="D4129" s="65">
        <v>0.375</v>
      </c>
      <c r="E4129" s="66">
        <v>0.79166666666666663</v>
      </c>
      <c r="F4129" s="66">
        <v>0.79166666666666663</v>
      </c>
      <c r="G4129" s="67"/>
      <c r="H4129" s="67"/>
      <c r="I4129" s="68" t="s">
        <v>63</v>
      </c>
      <c r="J4129" s="67"/>
      <c r="K4129" s="132">
        <v>0</v>
      </c>
      <c r="L4129" s="133">
        <v>0</v>
      </c>
      <c r="M4129" s="70">
        <v>0</v>
      </c>
      <c r="N4129" s="34">
        <f t="shared" si="607"/>
        <v>0.37499999999999994</v>
      </c>
      <c r="O4129" s="38">
        <f t="shared" si="608"/>
        <v>0.37499999999999994</v>
      </c>
      <c r="P4129" s="72" t="s">
        <v>234</v>
      </c>
      <c r="Q4129" s="43">
        <v>44811</v>
      </c>
      <c r="R4129" s="35">
        <v>0</v>
      </c>
      <c r="S4129" s="35">
        <v>0</v>
      </c>
      <c r="T4129" s="10" t="str">
        <f t="shared" si="609"/>
        <v>Sem - 37</v>
      </c>
      <c r="U4129" s="10" t="str">
        <f t="shared" si="610"/>
        <v>Septembre</v>
      </c>
      <c r="V4129" s="36" t="s">
        <v>408</v>
      </c>
      <c r="W4129" s="34"/>
      <c r="X4129" s="91">
        <f t="shared" si="611"/>
        <v>0</v>
      </c>
      <c r="Y4129" s="92" t="str">
        <f>VLOOKUP('CM-CIC'!B4060,Annuaire_roster!B:F,4,0)</f>
        <v>IHASSANE Ikram</v>
      </c>
      <c r="Z4129" s="37" t="s">
        <v>110</v>
      </c>
      <c r="AA4129" s="60" t="s">
        <v>232</v>
      </c>
      <c r="AB4129" s="35" t="s">
        <v>63</v>
      </c>
      <c r="AC4129" s="35" t="s">
        <v>63</v>
      </c>
      <c r="AD4129" s="35" t="s">
        <v>63</v>
      </c>
      <c r="AE4129" s="44" t="s">
        <v>63</v>
      </c>
      <c r="AF4129" s="61"/>
      <c r="AG4129" s="45"/>
    </row>
    <row r="4130" spans="1:33" x14ac:dyDescent="0.2">
      <c r="A4130" s="59" t="str">
        <f>+VLOOKUP(B4130,Annuaire_roster!B:G,5,0)</f>
        <v>01623</v>
      </c>
      <c r="B4130" s="78" t="s">
        <v>261</v>
      </c>
      <c r="C4130" s="65"/>
      <c r="D4130" s="65">
        <v>0.375</v>
      </c>
      <c r="E4130" s="66"/>
      <c r="F4130" s="66">
        <v>0.79166666666666663</v>
      </c>
      <c r="G4130" s="67"/>
      <c r="H4130" s="67"/>
      <c r="I4130" s="68" t="s">
        <v>63</v>
      </c>
      <c r="J4130" s="67"/>
      <c r="K4130" s="132">
        <v>0</v>
      </c>
      <c r="L4130" s="133">
        <v>0</v>
      </c>
      <c r="M4130" s="70" t="s">
        <v>187</v>
      </c>
      <c r="N4130" s="34" t="str">
        <f t="shared" si="607"/>
        <v/>
      </c>
      <c r="O4130" s="38">
        <f t="shared" si="608"/>
        <v>0.37499999999999994</v>
      </c>
      <c r="P4130" s="72" t="s">
        <v>234</v>
      </c>
      <c r="Q4130" s="43">
        <v>44811</v>
      </c>
      <c r="R4130" s="35">
        <v>0</v>
      </c>
      <c r="S4130" s="35">
        <v>0</v>
      </c>
      <c r="T4130" s="10" t="str">
        <f t="shared" si="609"/>
        <v>Sem - 37</v>
      </c>
      <c r="U4130" s="10" t="str">
        <f t="shared" si="610"/>
        <v>Septembre</v>
      </c>
      <c r="V4130" s="36" t="s">
        <v>409</v>
      </c>
      <c r="W4130" s="34"/>
      <c r="X4130" s="91">
        <f t="shared" si="611"/>
        <v>0</v>
      </c>
      <c r="Y4130" s="92" t="str">
        <f>VLOOKUP('CM-CIC'!B4061,Annuaire_roster!B:F,4,0)</f>
        <v>IHASSANE Ikram</v>
      </c>
      <c r="Z4130" s="37" t="s">
        <v>110</v>
      </c>
      <c r="AA4130" s="60" t="s">
        <v>232</v>
      </c>
      <c r="AB4130" s="35" t="s">
        <v>63</v>
      </c>
      <c r="AC4130" s="35" t="s">
        <v>63</v>
      </c>
      <c r="AD4130" s="35" t="s">
        <v>63</v>
      </c>
      <c r="AE4130" s="44" t="s">
        <v>63</v>
      </c>
      <c r="AF4130" s="61"/>
      <c r="AG4130" s="45"/>
    </row>
    <row r="4131" spans="1:33" x14ac:dyDescent="0.2">
      <c r="A4131" s="59" t="str">
        <f>+VLOOKUP(B4131,Annuaire_roster!B:G,5,0)</f>
        <v>01628</v>
      </c>
      <c r="B4131" s="78" t="s">
        <v>262</v>
      </c>
      <c r="C4131" s="65">
        <v>0.375</v>
      </c>
      <c r="D4131" s="65">
        <v>0.375</v>
      </c>
      <c r="E4131" s="66">
        <v>0.79166666666666663</v>
      </c>
      <c r="F4131" s="66">
        <v>0.79166666666666663</v>
      </c>
      <c r="G4131" s="67"/>
      <c r="H4131" s="67"/>
      <c r="I4131" s="68" t="s">
        <v>63</v>
      </c>
      <c r="J4131" s="67"/>
      <c r="K4131" s="132">
        <v>0</v>
      </c>
      <c r="L4131" s="133">
        <v>0</v>
      </c>
      <c r="M4131" s="70">
        <v>0</v>
      </c>
      <c r="N4131" s="34">
        <f t="shared" si="607"/>
        <v>0.37499999999999994</v>
      </c>
      <c r="O4131" s="38">
        <f t="shared" si="608"/>
        <v>0.37499999999999994</v>
      </c>
      <c r="P4131" s="72" t="s">
        <v>234</v>
      </c>
      <c r="Q4131" s="43">
        <v>44811</v>
      </c>
      <c r="R4131" s="35">
        <v>0</v>
      </c>
      <c r="S4131" s="35">
        <v>0</v>
      </c>
      <c r="T4131" s="10" t="str">
        <f t="shared" si="609"/>
        <v>Sem - 37</v>
      </c>
      <c r="U4131" s="10" t="str">
        <f t="shared" si="610"/>
        <v>Septembre</v>
      </c>
      <c r="V4131" s="36" t="s">
        <v>410</v>
      </c>
      <c r="W4131" s="34"/>
      <c r="X4131" s="91">
        <f t="shared" si="611"/>
        <v>0</v>
      </c>
      <c r="Y4131" s="92" t="str">
        <f>VLOOKUP('CM-CIC'!B4062,Annuaire_roster!B:F,4,0)</f>
        <v>IHASSANE Ikram</v>
      </c>
      <c r="Z4131" s="37" t="s">
        <v>110</v>
      </c>
      <c r="AA4131" s="60" t="s">
        <v>232</v>
      </c>
      <c r="AB4131" s="35" t="s">
        <v>63</v>
      </c>
      <c r="AC4131" s="35" t="s">
        <v>63</v>
      </c>
      <c r="AD4131" s="35" t="s">
        <v>63</v>
      </c>
      <c r="AE4131" s="44" t="s">
        <v>63</v>
      </c>
      <c r="AF4131" s="61"/>
      <c r="AG4131" s="45"/>
    </row>
    <row r="4132" spans="1:33" x14ac:dyDescent="0.2">
      <c r="A4132" s="59" t="str">
        <f>+VLOOKUP(B4132,Annuaire_roster!B:G,5,0)</f>
        <v>01629</v>
      </c>
      <c r="B4132" s="78" t="s">
        <v>263</v>
      </c>
      <c r="C4132" s="65">
        <v>0.375</v>
      </c>
      <c r="D4132" s="65">
        <v>0.375</v>
      </c>
      <c r="E4132" s="66">
        <v>0.79166666666666663</v>
      </c>
      <c r="F4132" s="66">
        <v>0.79166666666666663</v>
      </c>
      <c r="G4132" s="67"/>
      <c r="H4132" s="67"/>
      <c r="I4132" s="68" t="s">
        <v>63</v>
      </c>
      <c r="J4132" s="67"/>
      <c r="K4132" s="132">
        <v>0</v>
      </c>
      <c r="L4132" s="133">
        <v>0</v>
      </c>
      <c r="M4132" s="70">
        <v>0</v>
      </c>
      <c r="N4132" s="34">
        <f t="shared" si="607"/>
        <v>0.37499999999999994</v>
      </c>
      <c r="O4132" s="38">
        <f t="shared" si="608"/>
        <v>0.37499999999999994</v>
      </c>
      <c r="P4132" s="72" t="s">
        <v>234</v>
      </c>
      <c r="Q4132" s="43">
        <v>44811</v>
      </c>
      <c r="R4132" s="35">
        <v>0</v>
      </c>
      <c r="S4132" s="35">
        <v>0</v>
      </c>
      <c r="T4132" s="10" t="str">
        <f t="shared" si="609"/>
        <v>Sem - 37</v>
      </c>
      <c r="U4132" s="10" t="str">
        <f t="shared" si="610"/>
        <v>Septembre</v>
      </c>
      <c r="V4132" s="36" t="s">
        <v>411</v>
      </c>
      <c r="W4132" s="34"/>
      <c r="X4132" s="91">
        <f t="shared" si="611"/>
        <v>0</v>
      </c>
      <c r="Y4132" s="92" t="str">
        <f>VLOOKUP('CM-CIC'!B4063,Annuaire_roster!B:F,4,0)</f>
        <v>IHASSANE Ikram</v>
      </c>
      <c r="Z4132" s="37" t="s">
        <v>110</v>
      </c>
      <c r="AA4132" s="60" t="s">
        <v>232</v>
      </c>
      <c r="AB4132" s="35" t="s">
        <v>63</v>
      </c>
      <c r="AC4132" s="35" t="s">
        <v>63</v>
      </c>
      <c r="AD4132" s="35" t="s">
        <v>63</v>
      </c>
      <c r="AE4132" s="44" t="s">
        <v>63</v>
      </c>
      <c r="AF4132" s="61"/>
      <c r="AG4132" s="45"/>
    </row>
    <row r="4133" spans="1:33" x14ac:dyDescent="0.2">
      <c r="A4133" s="59" t="str">
        <f>+VLOOKUP(B4133,Annuaire_roster!B:G,5,0)</f>
        <v>01630</v>
      </c>
      <c r="B4133" s="78" t="s">
        <v>264</v>
      </c>
      <c r="C4133" s="65">
        <v>0.375</v>
      </c>
      <c r="D4133" s="65">
        <v>0.375</v>
      </c>
      <c r="E4133" s="66">
        <v>0.79166666666666663</v>
      </c>
      <c r="F4133" s="66">
        <v>0.79166666666666663</v>
      </c>
      <c r="G4133" s="67"/>
      <c r="H4133" s="67"/>
      <c r="I4133" s="68" t="s">
        <v>63</v>
      </c>
      <c r="J4133" s="67"/>
      <c r="K4133" s="132">
        <v>0</v>
      </c>
      <c r="L4133" s="133">
        <v>0</v>
      </c>
      <c r="M4133" s="70">
        <v>0</v>
      </c>
      <c r="N4133" s="34">
        <f t="shared" si="607"/>
        <v>0.37499999999999994</v>
      </c>
      <c r="O4133" s="38">
        <f t="shared" si="608"/>
        <v>0.37499999999999994</v>
      </c>
      <c r="P4133" s="72" t="s">
        <v>234</v>
      </c>
      <c r="Q4133" s="43">
        <v>44811</v>
      </c>
      <c r="R4133" s="35">
        <v>0</v>
      </c>
      <c r="S4133" s="35">
        <v>0</v>
      </c>
      <c r="T4133" s="10" t="str">
        <f t="shared" si="609"/>
        <v>Sem - 37</v>
      </c>
      <c r="U4133" s="10" t="str">
        <f t="shared" si="610"/>
        <v>Septembre</v>
      </c>
      <c r="V4133" s="36" t="s">
        <v>412</v>
      </c>
      <c r="W4133" s="34"/>
      <c r="X4133" s="91">
        <f t="shared" si="611"/>
        <v>0</v>
      </c>
      <c r="Y4133" s="92" t="str">
        <f>VLOOKUP('CM-CIC'!B4064,Annuaire_roster!B:F,4,0)</f>
        <v>IHASSANE Ikram</v>
      </c>
      <c r="Z4133" s="37" t="s">
        <v>110</v>
      </c>
      <c r="AA4133" s="60" t="s">
        <v>232</v>
      </c>
      <c r="AB4133" s="35" t="s">
        <v>63</v>
      </c>
      <c r="AC4133" s="35" t="s">
        <v>63</v>
      </c>
      <c r="AD4133" s="35" t="s">
        <v>63</v>
      </c>
      <c r="AE4133" s="44" t="s">
        <v>63</v>
      </c>
      <c r="AF4133" s="61"/>
      <c r="AG4133" s="45"/>
    </row>
    <row r="4134" spans="1:33" x14ac:dyDescent="0.2">
      <c r="A4134" s="59" t="str">
        <f>+VLOOKUP(B4134,Annuaire_roster!B:G,5,0)</f>
        <v>01631</v>
      </c>
      <c r="B4134" s="78" t="s">
        <v>265</v>
      </c>
      <c r="C4134" s="65">
        <v>0.375</v>
      </c>
      <c r="D4134" s="65">
        <v>0.375</v>
      </c>
      <c r="E4134" s="66">
        <v>0.79166666666666663</v>
      </c>
      <c r="F4134" s="66">
        <v>0.79166666666666663</v>
      </c>
      <c r="G4134" s="67"/>
      <c r="H4134" s="67"/>
      <c r="I4134" s="68" t="s">
        <v>63</v>
      </c>
      <c r="J4134" s="67"/>
      <c r="K4134" s="132">
        <v>0</v>
      </c>
      <c r="L4134" s="133">
        <v>0</v>
      </c>
      <c r="M4134" s="70">
        <v>0</v>
      </c>
      <c r="N4134" s="34">
        <f t="shared" si="607"/>
        <v>0.37499999999999994</v>
      </c>
      <c r="O4134" s="38">
        <f t="shared" si="608"/>
        <v>0.37499999999999994</v>
      </c>
      <c r="P4134" s="72" t="s">
        <v>234</v>
      </c>
      <c r="Q4134" s="43">
        <v>44811</v>
      </c>
      <c r="R4134" s="35">
        <v>0</v>
      </c>
      <c r="S4134" s="35">
        <v>0</v>
      </c>
      <c r="T4134" s="10" t="str">
        <f t="shared" si="609"/>
        <v>Sem - 37</v>
      </c>
      <c r="U4134" s="10" t="str">
        <f t="shared" si="610"/>
        <v>Septembre</v>
      </c>
      <c r="V4134" s="36" t="s">
        <v>413</v>
      </c>
      <c r="W4134" s="34"/>
      <c r="X4134" s="91">
        <f t="shared" si="611"/>
        <v>0</v>
      </c>
      <c r="Y4134" s="92" t="str">
        <f>VLOOKUP('CM-CIC'!B4065,Annuaire_roster!B:F,4,0)</f>
        <v>KINANA Widad</v>
      </c>
      <c r="Z4134" s="37" t="s">
        <v>110</v>
      </c>
      <c r="AA4134" s="60" t="s">
        <v>232</v>
      </c>
      <c r="AB4134" s="35" t="s">
        <v>63</v>
      </c>
      <c r="AC4134" s="35" t="s">
        <v>63</v>
      </c>
      <c r="AD4134" s="35" t="s">
        <v>63</v>
      </c>
      <c r="AE4134" s="44" t="s">
        <v>63</v>
      </c>
      <c r="AF4134" s="61"/>
      <c r="AG4134" s="45"/>
    </row>
    <row r="4135" spans="1:33" x14ac:dyDescent="0.2">
      <c r="A4135" s="59" t="str">
        <f>+VLOOKUP(B4135,Annuaire_roster!B:G,5,0)</f>
        <v>01632</v>
      </c>
      <c r="B4135" s="78" t="s">
        <v>266</v>
      </c>
      <c r="C4135" s="65">
        <v>0.375</v>
      </c>
      <c r="D4135" s="65">
        <v>0.375</v>
      </c>
      <c r="E4135" s="66">
        <v>0.79166666666666663</v>
      </c>
      <c r="F4135" s="66">
        <v>0.79166666666666663</v>
      </c>
      <c r="G4135" s="67"/>
      <c r="H4135" s="67"/>
      <c r="I4135" s="68" t="s">
        <v>63</v>
      </c>
      <c r="J4135" s="67"/>
      <c r="K4135" s="132">
        <v>0</v>
      </c>
      <c r="L4135" s="133">
        <v>0</v>
      </c>
      <c r="M4135" s="70">
        <v>0</v>
      </c>
      <c r="N4135" s="34">
        <f t="shared" si="607"/>
        <v>0.37499999999999994</v>
      </c>
      <c r="O4135" s="38">
        <f t="shared" si="608"/>
        <v>0.37499999999999994</v>
      </c>
      <c r="P4135" s="72" t="s">
        <v>234</v>
      </c>
      <c r="Q4135" s="43">
        <v>44811</v>
      </c>
      <c r="R4135" s="35">
        <v>0</v>
      </c>
      <c r="S4135" s="35">
        <v>0</v>
      </c>
      <c r="T4135" s="10" t="str">
        <f t="shared" si="609"/>
        <v>Sem - 37</v>
      </c>
      <c r="U4135" s="10" t="str">
        <f t="shared" si="610"/>
        <v>Septembre</v>
      </c>
      <c r="V4135" s="36" t="s">
        <v>414</v>
      </c>
      <c r="W4135" s="34"/>
      <c r="X4135" s="91">
        <f t="shared" si="611"/>
        <v>0</v>
      </c>
      <c r="Y4135" s="92" t="str">
        <f>VLOOKUP('CM-CIC'!B4066,Annuaire_roster!B:F,4,0)</f>
        <v>IHASSANE Ikram</v>
      </c>
      <c r="Z4135" s="37" t="s">
        <v>110</v>
      </c>
      <c r="AA4135" s="60" t="s">
        <v>232</v>
      </c>
      <c r="AB4135" s="35" t="s">
        <v>63</v>
      </c>
      <c r="AC4135" s="35" t="s">
        <v>63</v>
      </c>
      <c r="AD4135" s="35" t="s">
        <v>63</v>
      </c>
      <c r="AE4135" s="44" t="s">
        <v>63</v>
      </c>
      <c r="AF4135" s="61"/>
      <c r="AG4135" s="45"/>
    </row>
    <row r="4136" spans="1:33" x14ac:dyDescent="0.2">
      <c r="A4136" s="59" t="str">
        <f>+VLOOKUP(B4136,Annuaire_roster!B:G,5,0)</f>
        <v>01633</v>
      </c>
      <c r="B4136" s="78" t="s">
        <v>267</v>
      </c>
      <c r="C4136" s="65">
        <v>0.375</v>
      </c>
      <c r="D4136" s="65">
        <v>0.375</v>
      </c>
      <c r="E4136" s="66">
        <v>0.79166666666666663</v>
      </c>
      <c r="F4136" s="66">
        <v>0.79166666666666663</v>
      </c>
      <c r="G4136" s="67"/>
      <c r="H4136" s="67"/>
      <c r="I4136" s="68" t="s">
        <v>63</v>
      </c>
      <c r="J4136" s="67"/>
      <c r="K4136" s="132">
        <v>0</v>
      </c>
      <c r="L4136" s="133">
        <v>0</v>
      </c>
      <c r="M4136" s="70">
        <v>0</v>
      </c>
      <c r="N4136" s="34">
        <f t="shared" si="607"/>
        <v>0.37499999999999994</v>
      </c>
      <c r="O4136" s="38">
        <f t="shared" si="608"/>
        <v>0.37499999999999994</v>
      </c>
      <c r="P4136" s="72" t="s">
        <v>234</v>
      </c>
      <c r="Q4136" s="43">
        <v>44811</v>
      </c>
      <c r="R4136" s="35">
        <v>0</v>
      </c>
      <c r="S4136" s="35">
        <v>0</v>
      </c>
      <c r="T4136" s="10" t="str">
        <f t="shared" si="609"/>
        <v>Sem - 37</v>
      </c>
      <c r="U4136" s="10" t="str">
        <f t="shared" si="610"/>
        <v>Septembre</v>
      </c>
      <c r="V4136" s="36" t="s">
        <v>415</v>
      </c>
      <c r="W4136" s="34"/>
      <c r="X4136" s="91">
        <f t="shared" si="611"/>
        <v>0</v>
      </c>
      <c r="Y4136" s="92" t="str">
        <f>VLOOKUP('CM-CIC'!B4067,Annuaire_roster!B:F,4,0)</f>
        <v>KINANA Widad</v>
      </c>
      <c r="Z4136" s="37" t="s">
        <v>110</v>
      </c>
      <c r="AA4136" s="60" t="s">
        <v>232</v>
      </c>
      <c r="AB4136" s="35" t="s">
        <v>63</v>
      </c>
      <c r="AC4136" s="35" t="s">
        <v>63</v>
      </c>
      <c r="AD4136" s="35" t="s">
        <v>63</v>
      </c>
      <c r="AE4136" s="44" t="s">
        <v>63</v>
      </c>
      <c r="AF4136" s="61"/>
      <c r="AG4136" s="45"/>
    </row>
    <row r="4137" spans="1:33" x14ac:dyDescent="0.2">
      <c r="A4137" s="59" t="str">
        <f>+VLOOKUP(B4137,Annuaire_roster!B:G,5,0)</f>
        <v>01634</v>
      </c>
      <c r="B4137" s="78" t="s">
        <v>268</v>
      </c>
      <c r="C4137" s="65">
        <v>0.375</v>
      </c>
      <c r="D4137" s="65">
        <v>0.375</v>
      </c>
      <c r="E4137" s="66">
        <v>0.79166666666666663</v>
      </c>
      <c r="F4137" s="66">
        <v>0.79166666666666663</v>
      </c>
      <c r="G4137" s="67"/>
      <c r="H4137" s="67"/>
      <c r="I4137" s="68" t="s">
        <v>63</v>
      </c>
      <c r="J4137" s="67"/>
      <c r="K4137" s="132">
        <v>0</v>
      </c>
      <c r="L4137" s="133">
        <v>0</v>
      </c>
      <c r="M4137" s="70">
        <v>0</v>
      </c>
      <c r="N4137" s="34">
        <f t="shared" si="607"/>
        <v>0.37499999999999994</v>
      </c>
      <c r="O4137" s="38">
        <f t="shared" si="608"/>
        <v>0.37499999999999994</v>
      </c>
      <c r="P4137" s="72" t="s">
        <v>234</v>
      </c>
      <c r="Q4137" s="43">
        <v>44811</v>
      </c>
      <c r="R4137" s="35">
        <v>0</v>
      </c>
      <c r="S4137" s="35">
        <v>0</v>
      </c>
      <c r="T4137" s="10" t="str">
        <f t="shared" si="609"/>
        <v>Sem - 37</v>
      </c>
      <c r="U4137" s="10" t="str">
        <f t="shared" si="610"/>
        <v>Septembre</v>
      </c>
      <c r="V4137" s="36" t="s">
        <v>416</v>
      </c>
      <c r="W4137" s="34"/>
      <c r="X4137" s="91">
        <f t="shared" si="611"/>
        <v>0</v>
      </c>
      <c r="Y4137" s="92" t="str">
        <f>VLOOKUP('CM-CIC'!B4068,Annuaire_roster!B:F,4,0)</f>
        <v>IHASSANE Ikram</v>
      </c>
      <c r="Z4137" s="37" t="s">
        <v>110</v>
      </c>
      <c r="AA4137" s="60" t="s">
        <v>232</v>
      </c>
      <c r="AB4137" s="35" t="s">
        <v>63</v>
      </c>
      <c r="AC4137" s="35" t="s">
        <v>63</v>
      </c>
      <c r="AD4137" s="35" t="s">
        <v>63</v>
      </c>
      <c r="AE4137" s="44" t="s">
        <v>63</v>
      </c>
      <c r="AF4137" s="61"/>
      <c r="AG4137" s="45"/>
    </row>
    <row r="4138" spans="1:33" x14ac:dyDescent="0.2">
      <c r="A4138" s="59" t="str">
        <f>+VLOOKUP(B4138,Annuaire_roster!B:G,5,0)</f>
        <v>01635</v>
      </c>
      <c r="B4138" s="78" t="s">
        <v>269</v>
      </c>
      <c r="C4138" s="65">
        <v>0.375</v>
      </c>
      <c r="D4138" s="65">
        <v>0.375</v>
      </c>
      <c r="E4138" s="66">
        <v>0.79166666666666663</v>
      </c>
      <c r="F4138" s="66">
        <v>0.79166666666666663</v>
      </c>
      <c r="G4138" s="67"/>
      <c r="H4138" s="67"/>
      <c r="I4138" s="68" t="s">
        <v>63</v>
      </c>
      <c r="J4138" s="67"/>
      <c r="K4138" s="132">
        <v>0</v>
      </c>
      <c r="L4138" s="133">
        <v>0</v>
      </c>
      <c r="M4138" s="70">
        <v>0</v>
      </c>
      <c r="N4138" s="34">
        <f t="shared" si="607"/>
        <v>0.37499999999999994</v>
      </c>
      <c r="O4138" s="38">
        <f t="shared" si="608"/>
        <v>0.37499999999999994</v>
      </c>
      <c r="P4138" s="72" t="s">
        <v>234</v>
      </c>
      <c r="Q4138" s="43">
        <v>44811</v>
      </c>
      <c r="R4138" s="35">
        <v>0</v>
      </c>
      <c r="S4138" s="35">
        <v>0</v>
      </c>
      <c r="T4138" s="10" t="str">
        <f t="shared" si="609"/>
        <v>Sem - 37</v>
      </c>
      <c r="U4138" s="10" t="str">
        <f t="shared" si="610"/>
        <v>Septembre</v>
      </c>
      <c r="V4138" s="36" t="s">
        <v>417</v>
      </c>
      <c r="W4138" s="34"/>
      <c r="X4138" s="91">
        <f t="shared" si="611"/>
        <v>0</v>
      </c>
      <c r="Y4138" s="92" t="str">
        <f>VLOOKUP('CM-CIC'!B4069,Annuaire_roster!B:F,4,0)</f>
        <v>IHASSANE Ikram</v>
      </c>
      <c r="Z4138" s="37" t="s">
        <v>110</v>
      </c>
      <c r="AA4138" s="60" t="s">
        <v>232</v>
      </c>
      <c r="AB4138" s="35" t="s">
        <v>63</v>
      </c>
      <c r="AC4138" s="35" t="s">
        <v>63</v>
      </c>
      <c r="AD4138" s="35" t="s">
        <v>63</v>
      </c>
      <c r="AE4138" s="44" t="s">
        <v>63</v>
      </c>
      <c r="AF4138" s="61"/>
      <c r="AG4138" s="45"/>
    </row>
    <row r="4139" spans="1:33" x14ac:dyDescent="0.2">
      <c r="A4139" s="59" t="str">
        <f>+VLOOKUP(B4139,Annuaire_roster!B:G,5,0)</f>
        <v>01636</v>
      </c>
      <c r="B4139" s="78" t="s">
        <v>270</v>
      </c>
      <c r="C4139" s="65">
        <v>0.375</v>
      </c>
      <c r="D4139" s="65">
        <v>0.375</v>
      </c>
      <c r="E4139" s="66">
        <v>0.79166666666666663</v>
      </c>
      <c r="F4139" s="66">
        <v>0.79166666666666663</v>
      </c>
      <c r="G4139" s="67"/>
      <c r="H4139" s="67"/>
      <c r="I4139" s="68" t="s">
        <v>63</v>
      </c>
      <c r="J4139" s="67"/>
      <c r="K4139" s="132">
        <v>0</v>
      </c>
      <c r="L4139" s="133">
        <v>0</v>
      </c>
      <c r="M4139" s="70">
        <v>0</v>
      </c>
      <c r="N4139" s="34">
        <f t="shared" si="607"/>
        <v>0.37499999999999994</v>
      </c>
      <c r="O4139" s="38">
        <f t="shared" si="608"/>
        <v>0.37499999999999994</v>
      </c>
      <c r="P4139" s="72" t="s">
        <v>234</v>
      </c>
      <c r="Q4139" s="43">
        <v>44811</v>
      </c>
      <c r="R4139" s="35">
        <v>0</v>
      </c>
      <c r="S4139" s="35">
        <v>0</v>
      </c>
      <c r="T4139" s="10" t="str">
        <f t="shared" si="609"/>
        <v>Sem - 37</v>
      </c>
      <c r="U4139" s="10" t="str">
        <f t="shared" si="610"/>
        <v>Septembre</v>
      </c>
      <c r="V4139" s="36" t="s">
        <v>418</v>
      </c>
      <c r="W4139" s="34"/>
      <c r="X4139" s="91">
        <f t="shared" si="611"/>
        <v>0</v>
      </c>
      <c r="Y4139" s="92" t="str">
        <f>VLOOKUP('CM-CIC'!B4070,Annuaire_roster!B:F,4,0)</f>
        <v>IHASSANE Ikram</v>
      </c>
      <c r="Z4139" s="37" t="s">
        <v>110</v>
      </c>
      <c r="AA4139" s="60" t="s">
        <v>232</v>
      </c>
      <c r="AB4139" s="35" t="s">
        <v>63</v>
      </c>
      <c r="AC4139" s="35" t="s">
        <v>63</v>
      </c>
      <c r="AD4139" s="35" t="s">
        <v>63</v>
      </c>
      <c r="AE4139" s="44" t="s">
        <v>63</v>
      </c>
      <c r="AF4139" s="61"/>
      <c r="AG4139" s="45"/>
    </row>
    <row r="4140" spans="1:33" x14ac:dyDescent="0.2">
      <c r="A4140" s="59" t="str">
        <f>+VLOOKUP(B4140,Annuaire_roster!B:G,5,0)</f>
        <v>01637</v>
      </c>
      <c r="B4140" s="78" t="s">
        <v>271</v>
      </c>
      <c r="C4140" s="65">
        <v>0.375</v>
      </c>
      <c r="D4140" s="65">
        <v>0.375</v>
      </c>
      <c r="E4140" s="66">
        <v>0.79166666666666663</v>
      </c>
      <c r="F4140" s="66">
        <v>0.79166666666666663</v>
      </c>
      <c r="G4140" s="67"/>
      <c r="H4140" s="67"/>
      <c r="I4140" s="68" t="s">
        <v>63</v>
      </c>
      <c r="J4140" s="67"/>
      <c r="K4140" s="132">
        <v>0</v>
      </c>
      <c r="L4140" s="133">
        <v>0</v>
      </c>
      <c r="M4140" s="70">
        <v>0</v>
      </c>
      <c r="N4140" s="34">
        <f t="shared" si="607"/>
        <v>0.37499999999999994</v>
      </c>
      <c r="O4140" s="38">
        <f t="shared" si="608"/>
        <v>0.37499999999999994</v>
      </c>
      <c r="P4140" s="72" t="s">
        <v>234</v>
      </c>
      <c r="Q4140" s="43">
        <v>44811</v>
      </c>
      <c r="R4140" s="35">
        <v>0</v>
      </c>
      <c r="S4140" s="35">
        <v>0</v>
      </c>
      <c r="T4140" s="10" t="str">
        <f t="shared" si="609"/>
        <v>Sem - 37</v>
      </c>
      <c r="U4140" s="10" t="str">
        <f t="shared" si="610"/>
        <v>Septembre</v>
      </c>
      <c r="V4140" s="36" t="s">
        <v>419</v>
      </c>
      <c r="W4140" s="34"/>
      <c r="X4140" s="91">
        <f t="shared" si="611"/>
        <v>0</v>
      </c>
      <c r="Y4140" s="92" t="str">
        <f>VLOOKUP('CM-CIC'!B4071,Annuaire_roster!B:F,4,0)</f>
        <v>IHASSANE Ikram</v>
      </c>
      <c r="Z4140" s="37" t="s">
        <v>110</v>
      </c>
      <c r="AA4140" s="60" t="s">
        <v>232</v>
      </c>
      <c r="AB4140" s="35" t="s">
        <v>63</v>
      </c>
      <c r="AC4140" s="35" t="s">
        <v>63</v>
      </c>
      <c r="AD4140" s="35" t="s">
        <v>63</v>
      </c>
      <c r="AE4140" s="44" t="s">
        <v>63</v>
      </c>
      <c r="AF4140" s="61"/>
      <c r="AG4140" s="45"/>
    </row>
    <row r="4141" spans="1:33" x14ac:dyDescent="0.2">
      <c r="A4141" s="59" t="str">
        <f>+VLOOKUP(B4141,Annuaire_roster!B:G,5,0)</f>
        <v>01638</v>
      </c>
      <c r="B4141" s="78" t="s">
        <v>272</v>
      </c>
      <c r="C4141" s="65">
        <v>0.375</v>
      </c>
      <c r="D4141" s="65">
        <v>0.375</v>
      </c>
      <c r="E4141" s="66">
        <v>0.79166666666666663</v>
      </c>
      <c r="F4141" s="66">
        <v>0.79166666666666663</v>
      </c>
      <c r="G4141" s="67"/>
      <c r="H4141" s="67"/>
      <c r="I4141" s="68" t="s">
        <v>63</v>
      </c>
      <c r="J4141" s="67"/>
      <c r="K4141" s="132">
        <v>0</v>
      </c>
      <c r="L4141" s="133">
        <v>0</v>
      </c>
      <c r="M4141" s="70">
        <v>0</v>
      </c>
      <c r="N4141" s="34">
        <f t="shared" si="607"/>
        <v>0.37499999999999994</v>
      </c>
      <c r="O4141" s="38">
        <f t="shared" si="608"/>
        <v>0.37499999999999994</v>
      </c>
      <c r="P4141" s="72" t="s">
        <v>234</v>
      </c>
      <c r="Q4141" s="43">
        <v>44811</v>
      </c>
      <c r="R4141" s="35">
        <v>0</v>
      </c>
      <c r="S4141" s="35">
        <v>0</v>
      </c>
      <c r="T4141" s="10" t="str">
        <f t="shared" si="609"/>
        <v>Sem - 37</v>
      </c>
      <c r="U4141" s="10" t="str">
        <f t="shared" si="610"/>
        <v>Septembre</v>
      </c>
      <c r="V4141" s="36" t="s">
        <v>420</v>
      </c>
      <c r="W4141" s="34"/>
      <c r="X4141" s="91">
        <f t="shared" si="611"/>
        <v>0</v>
      </c>
      <c r="Y4141" s="92" t="str">
        <f>VLOOKUP('CM-CIC'!B4072,Annuaire_roster!B:F,4,0)</f>
        <v>IHASSANE Ikram</v>
      </c>
      <c r="Z4141" s="37" t="s">
        <v>110</v>
      </c>
      <c r="AA4141" s="60" t="s">
        <v>232</v>
      </c>
      <c r="AB4141" s="35" t="s">
        <v>63</v>
      </c>
      <c r="AC4141" s="35" t="s">
        <v>63</v>
      </c>
      <c r="AD4141" s="35" t="s">
        <v>63</v>
      </c>
      <c r="AE4141" s="44" t="s">
        <v>63</v>
      </c>
      <c r="AF4141" s="61"/>
      <c r="AG4141" s="45"/>
    </row>
    <row r="4142" spans="1:33" x14ac:dyDescent="0.2">
      <c r="A4142" s="59" t="str">
        <f>+VLOOKUP(B4142,Annuaire_roster!B:G,5,0)</f>
        <v>01639</v>
      </c>
      <c r="B4142" s="78" t="s">
        <v>273</v>
      </c>
      <c r="C4142" s="65">
        <v>0.375</v>
      </c>
      <c r="D4142" s="65">
        <v>0.375</v>
      </c>
      <c r="E4142" s="66">
        <v>0.79166666666666663</v>
      </c>
      <c r="F4142" s="66">
        <v>0.79166666666666663</v>
      </c>
      <c r="G4142" s="67"/>
      <c r="H4142" s="67"/>
      <c r="I4142" s="68" t="s">
        <v>63</v>
      </c>
      <c r="J4142" s="67"/>
      <c r="K4142" s="132">
        <v>0</v>
      </c>
      <c r="L4142" s="133">
        <v>0</v>
      </c>
      <c r="M4142" s="70">
        <v>0</v>
      </c>
      <c r="N4142" s="34">
        <f t="shared" si="607"/>
        <v>0.37499999999999994</v>
      </c>
      <c r="O4142" s="38">
        <f t="shared" si="608"/>
        <v>0.37499999999999994</v>
      </c>
      <c r="P4142" s="72" t="s">
        <v>234</v>
      </c>
      <c r="Q4142" s="43">
        <v>44811</v>
      </c>
      <c r="R4142" s="35">
        <v>0</v>
      </c>
      <c r="S4142" s="35">
        <v>0</v>
      </c>
      <c r="T4142" s="10" t="str">
        <f t="shared" si="609"/>
        <v>Sem - 37</v>
      </c>
      <c r="U4142" s="10" t="str">
        <f t="shared" si="610"/>
        <v>Septembre</v>
      </c>
      <c r="V4142" s="36" t="s">
        <v>421</v>
      </c>
      <c r="W4142" s="34"/>
      <c r="X4142" s="91">
        <f t="shared" si="611"/>
        <v>0</v>
      </c>
      <c r="Y4142" s="92" t="str">
        <f>VLOOKUP('CM-CIC'!B4073,Annuaire_roster!B:F,4,0)</f>
        <v>IHASSANE Ikram</v>
      </c>
      <c r="Z4142" s="37" t="s">
        <v>110</v>
      </c>
      <c r="AA4142" s="60" t="s">
        <v>232</v>
      </c>
      <c r="AB4142" s="35" t="s">
        <v>63</v>
      </c>
      <c r="AC4142" s="35" t="s">
        <v>63</v>
      </c>
      <c r="AD4142" s="35" t="s">
        <v>63</v>
      </c>
      <c r="AE4142" s="44" t="s">
        <v>63</v>
      </c>
      <c r="AF4142" s="61"/>
      <c r="AG4142" s="45"/>
    </row>
    <row r="4143" spans="1:33" x14ac:dyDescent="0.2">
      <c r="A4143" s="59" t="str">
        <f>+VLOOKUP(B4143,Annuaire_roster!B:G,5,0)</f>
        <v>01567</v>
      </c>
      <c r="B4143" s="78" t="s">
        <v>275</v>
      </c>
      <c r="C4143" s="65">
        <v>0.375</v>
      </c>
      <c r="D4143" s="65">
        <v>0.375</v>
      </c>
      <c r="E4143" s="66">
        <v>0.79166666666666663</v>
      </c>
      <c r="F4143" s="66">
        <v>0.79166666666666663</v>
      </c>
      <c r="G4143" s="67"/>
      <c r="H4143" s="67"/>
      <c r="I4143" s="68" t="s">
        <v>63</v>
      </c>
      <c r="J4143" s="67"/>
      <c r="K4143" s="132">
        <v>0</v>
      </c>
      <c r="L4143" s="133">
        <v>0</v>
      </c>
      <c r="M4143" s="70">
        <v>0</v>
      </c>
      <c r="N4143" s="34">
        <f t="shared" si="607"/>
        <v>0.37499999999999994</v>
      </c>
      <c r="O4143" s="38">
        <f t="shared" si="608"/>
        <v>0.37499999999999994</v>
      </c>
      <c r="P4143" s="72" t="s">
        <v>234</v>
      </c>
      <c r="Q4143" s="43">
        <v>44811</v>
      </c>
      <c r="R4143" s="35">
        <v>0</v>
      </c>
      <c r="S4143" s="35">
        <v>0</v>
      </c>
      <c r="T4143" s="10" t="str">
        <f t="shared" si="609"/>
        <v>Sem - 37</v>
      </c>
      <c r="U4143" s="10" t="str">
        <f t="shared" si="610"/>
        <v>Septembre</v>
      </c>
      <c r="V4143" s="36" t="s">
        <v>422</v>
      </c>
      <c r="W4143" s="34"/>
      <c r="X4143" s="91">
        <f t="shared" si="611"/>
        <v>0</v>
      </c>
      <c r="Y4143" s="92" t="str">
        <f>VLOOKUP('CM-CIC'!B4074,Annuaire_roster!B:F,4,0)</f>
        <v>IHASSANE Ikram</v>
      </c>
      <c r="Z4143" s="37" t="s">
        <v>110</v>
      </c>
      <c r="AA4143" s="60" t="s">
        <v>232</v>
      </c>
      <c r="AB4143" s="35" t="s">
        <v>63</v>
      </c>
      <c r="AC4143" s="35" t="s">
        <v>63</v>
      </c>
      <c r="AD4143" s="35" t="s">
        <v>63</v>
      </c>
      <c r="AE4143" s="44" t="s">
        <v>63</v>
      </c>
      <c r="AF4143" s="61"/>
      <c r="AG4143" s="45"/>
    </row>
    <row r="4144" spans="1:33" x14ac:dyDescent="0.2">
      <c r="A4144" s="59" t="str">
        <f>+VLOOKUP(B4144,Annuaire_roster!B:G,5,0)</f>
        <v>01642</v>
      </c>
      <c r="B4144" s="78" t="s">
        <v>276</v>
      </c>
      <c r="C4144" s="65">
        <v>0.375</v>
      </c>
      <c r="D4144" s="65">
        <v>0.375</v>
      </c>
      <c r="E4144" s="66">
        <v>0.79166666666666663</v>
      </c>
      <c r="F4144" s="66">
        <v>0.79166666666666663</v>
      </c>
      <c r="G4144" s="67"/>
      <c r="H4144" s="67"/>
      <c r="I4144" s="68" t="s">
        <v>63</v>
      </c>
      <c r="J4144" s="67"/>
      <c r="K4144" s="132">
        <v>0</v>
      </c>
      <c r="L4144" s="133">
        <v>0</v>
      </c>
      <c r="M4144" s="70">
        <v>0</v>
      </c>
      <c r="N4144" s="34">
        <f t="shared" si="607"/>
        <v>0.37499999999999994</v>
      </c>
      <c r="O4144" s="38">
        <f t="shared" si="608"/>
        <v>0.37499999999999994</v>
      </c>
      <c r="P4144" s="72" t="s">
        <v>234</v>
      </c>
      <c r="Q4144" s="43">
        <v>44811</v>
      </c>
      <c r="R4144" s="35">
        <v>0</v>
      </c>
      <c r="S4144" s="35">
        <v>0</v>
      </c>
      <c r="T4144" s="10" t="str">
        <f t="shared" si="609"/>
        <v>Sem - 37</v>
      </c>
      <c r="U4144" s="10" t="str">
        <f t="shared" si="610"/>
        <v>Septembre</v>
      </c>
      <c r="V4144" s="36" t="s">
        <v>423</v>
      </c>
      <c r="W4144" s="34"/>
      <c r="X4144" s="91">
        <f t="shared" si="611"/>
        <v>0</v>
      </c>
      <c r="Y4144" s="92" t="str">
        <f>VLOOKUP('CM-CIC'!B4075,Annuaire_roster!B:F,4,0)</f>
        <v>IHASSANE Ikram</v>
      </c>
      <c r="Z4144" s="37" t="s">
        <v>110</v>
      </c>
      <c r="AA4144" s="60" t="s">
        <v>232</v>
      </c>
      <c r="AB4144" s="35" t="s">
        <v>63</v>
      </c>
      <c r="AC4144" s="35" t="s">
        <v>63</v>
      </c>
      <c r="AD4144" s="35" t="s">
        <v>63</v>
      </c>
      <c r="AE4144" s="44" t="s">
        <v>63</v>
      </c>
      <c r="AF4144" s="61"/>
      <c r="AG4144" s="45"/>
    </row>
    <row r="4145" spans="1:33" x14ac:dyDescent="0.2">
      <c r="A4145" s="59" t="str">
        <f>+VLOOKUP(B4145,Annuaire_roster!B:G,5,0)</f>
        <v>01657</v>
      </c>
      <c r="B4145" s="78" t="s">
        <v>277</v>
      </c>
      <c r="C4145" s="65">
        <v>0.375</v>
      </c>
      <c r="D4145" s="65">
        <v>0.375</v>
      </c>
      <c r="E4145" s="66">
        <v>0.79166666666666663</v>
      </c>
      <c r="F4145" s="66">
        <v>0.79166666666666663</v>
      </c>
      <c r="G4145" s="67"/>
      <c r="H4145" s="67"/>
      <c r="I4145" s="68" t="s">
        <v>63</v>
      </c>
      <c r="J4145" s="67"/>
      <c r="K4145" s="132">
        <v>0</v>
      </c>
      <c r="L4145" s="133">
        <v>0</v>
      </c>
      <c r="M4145" s="70">
        <v>0</v>
      </c>
      <c r="N4145" s="34">
        <f t="shared" si="607"/>
        <v>0.37499999999999994</v>
      </c>
      <c r="O4145" s="38">
        <f t="shared" si="608"/>
        <v>0.37499999999999994</v>
      </c>
      <c r="P4145" s="72" t="s">
        <v>234</v>
      </c>
      <c r="Q4145" s="43">
        <v>44811</v>
      </c>
      <c r="R4145" s="35">
        <v>0</v>
      </c>
      <c r="S4145" s="35">
        <v>0</v>
      </c>
      <c r="T4145" s="10" t="str">
        <f t="shared" si="609"/>
        <v>Sem - 37</v>
      </c>
      <c r="U4145" s="10" t="str">
        <f t="shared" si="610"/>
        <v>Septembre</v>
      </c>
      <c r="V4145" s="36" t="s">
        <v>424</v>
      </c>
      <c r="W4145" s="34"/>
      <c r="X4145" s="91">
        <f t="shared" si="611"/>
        <v>0</v>
      </c>
      <c r="Y4145" s="92" t="str">
        <f>VLOOKUP('CM-CIC'!B4076,Annuaire_roster!B:F,4,0)</f>
        <v>IHASSANE Ikram</v>
      </c>
      <c r="Z4145" s="37" t="s">
        <v>110</v>
      </c>
      <c r="AA4145" s="60" t="s">
        <v>232</v>
      </c>
      <c r="AB4145" s="35" t="s">
        <v>63</v>
      </c>
      <c r="AC4145" s="35" t="s">
        <v>63</v>
      </c>
      <c r="AD4145" s="35" t="s">
        <v>63</v>
      </c>
      <c r="AE4145" s="44" t="s">
        <v>63</v>
      </c>
      <c r="AF4145" s="61"/>
      <c r="AG4145" s="45"/>
    </row>
    <row r="4146" spans="1:33" x14ac:dyDescent="0.2">
      <c r="A4146" s="59" t="str">
        <f>+VLOOKUP(B4146,Annuaire_roster!B:G,5,0)</f>
        <v>01658</v>
      </c>
      <c r="B4146" s="78" t="s">
        <v>165</v>
      </c>
      <c r="C4146" s="65">
        <v>0.375</v>
      </c>
      <c r="D4146" s="65">
        <v>0.375</v>
      </c>
      <c r="E4146" s="66">
        <v>0.79166666666666663</v>
      </c>
      <c r="F4146" s="66">
        <v>0.79166666666666663</v>
      </c>
      <c r="G4146" s="67"/>
      <c r="H4146" s="67"/>
      <c r="I4146" s="68" t="s">
        <v>63</v>
      </c>
      <c r="J4146" s="67"/>
      <c r="K4146" s="132">
        <v>0</v>
      </c>
      <c r="L4146" s="133">
        <v>0</v>
      </c>
      <c r="M4146" s="70">
        <v>0</v>
      </c>
      <c r="N4146" s="34">
        <f t="shared" si="607"/>
        <v>0.37499999999999994</v>
      </c>
      <c r="O4146" s="38">
        <f t="shared" si="608"/>
        <v>0.37499999999999994</v>
      </c>
      <c r="P4146" s="72" t="s">
        <v>234</v>
      </c>
      <c r="Q4146" s="43">
        <v>44811</v>
      </c>
      <c r="R4146" s="35">
        <v>0</v>
      </c>
      <c r="S4146" s="35">
        <v>0</v>
      </c>
      <c r="T4146" s="10" t="str">
        <f t="shared" si="609"/>
        <v>Sem - 37</v>
      </c>
      <c r="U4146" s="10" t="str">
        <f t="shared" si="610"/>
        <v>Septembre</v>
      </c>
      <c r="V4146" s="36" t="s">
        <v>425</v>
      </c>
      <c r="W4146" s="34"/>
      <c r="X4146" s="91">
        <f t="shared" si="611"/>
        <v>0</v>
      </c>
      <c r="Y4146" s="92" t="str">
        <f>VLOOKUP('CM-CIC'!B4077,Annuaire_roster!B:F,4,0)</f>
        <v>IHASSANE Ikram</v>
      </c>
      <c r="Z4146" s="37" t="s">
        <v>110</v>
      </c>
      <c r="AA4146" s="60" t="s">
        <v>232</v>
      </c>
      <c r="AB4146" s="35" t="s">
        <v>63</v>
      </c>
      <c r="AC4146" s="35" t="s">
        <v>63</v>
      </c>
      <c r="AD4146" s="35" t="s">
        <v>63</v>
      </c>
      <c r="AE4146" s="44" t="s">
        <v>63</v>
      </c>
      <c r="AF4146" s="61"/>
      <c r="AG4146" s="45"/>
    </row>
    <row r="4147" spans="1:33" x14ac:dyDescent="0.2">
      <c r="A4147" s="59" t="str">
        <f>+VLOOKUP(B4147,Annuaire_roster!B:G,5,0)</f>
        <v>01659</v>
      </c>
      <c r="B4147" s="78" t="s">
        <v>167</v>
      </c>
      <c r="C4147" s="65">
        <v>0.375</v>
      </c>
      <c r="D4147" s="65">
        <v>0.375</v>
      </c>
      <c r="E4147" s="66">
        <v>0.79166666666666663</v>
      </c>
      <c r="F4147" s="66">
        <v>0.79166666666666663</v>
      </c>
      <c r="G4147" s="67"/>
      <c r="H4147" s="67"/>
      <c r="I4147" s="68" t="s">
        <v>63</v>
      </c>
      <c r="J4147" s="67"/>
      <c r="K4147" s="132">
        <v>0</v>
      </c>
      <c r="L4147" s="133">
        <v>0</v>
      </c>
      <c r="M4147" s="70">
        <v>0</v>
      </c>
      <c r="N4147" s="34">
        <f t="shared" ref="N4147:N4210" si="612">IFERROR(IF(OR(D4147="OFF",D4147="Congé",M4147="Abs",D4147="Congé sans solde",D4147="Férié"),"",IF(O4147-K4147-L4147&gt;O4147,O4147,IF(O4147-K4147-L4147&lt;0,"",O4147-K4147-L4147))),"")</f>
        <v>0.37499999999999994</v>
      </c>
      <c r="O4147" s="38">
        <f t="shared" ref="O4147:O4210" si="613">IF(AG4147="2H Pause déjeuner",IF(F4147-D4147-0.0833333333333333&lt;0,F4147-D4147-0.0833333333333333+1,F4147-D4147-0.0833333333333333),IF(OR(AND(F4147="OFF",D4147="OFF"),AND(F4147="Congé",D4147="Congé"),AND(F4147="Congé sans solde",D4147="Congé sans solde"),AND(F4147="Congé spécial",D4147="Congé spécial"),AND(F4147="Férié",D4147="Férié"),AND(F4147="OFF",D4147="Congé"),AND(F4147="OFF",D4147="Congé sans solde"),AND(F4147="OFF",D4147="Congé spécial"),AND(F4147="OFF",D4147="Férié"),AND(F4147="Congé",D4147="OFF"),AND(F4147="Congé",D4147="Congé sans solde"),AND(F4147="Congé",D4147="Congé spécial"),AND(F4147="Congé",D4147="Férié"),AND(F4147="Congé sans solde",D4147="OFF"),AND(F4147="Congé sans solde",D4147="Congé"),AND(F4147="Congé sans solde",D4147="Congé spécial"),AND(F4147="Congé sans solde",D4147="Férié"),AND(F4147="Congé spécial",D4147="OFF"),AND(F4147="Congé spécial",D4147="Congé"),AND(F4147="Congé spécial",D4147="Congé sans solde"),AND(F4147="Congé spécial",D4147="Férié"),AND(F4147="Férié",D4147="OFF"),AND(F4147="Férié",D4147="Congé"),AND(F4147="Férié",D4147="Congé sans solde"),AND(F4147="Férié",D4147="Congé spécial")),0,IF(OR(F4147="OFF",F4147="Congé",F4147="Congé spécial",F4147="Congé sans solde",D4147="OFF",D4147="Congé",D4147="Congé spécial",D4147="Congé sans solde"),0.208333333333334,IF(AND(AG4147="",F4147-D4147&lt;0),("24:00:00"-D4147)+("00:00:00"+F4147)-0.0416666666666667,IF(AND(OR(AG4147="Allaitement",AG4147="Sans déjeuner"),F4147-D4147&lt;0),("24:00:00"-D4147)+("00:00:00"+F4147),IF(AND(AG4147="",F4147-D4147&gt;0.166666666666667),F4147-D4147-0.0416666666666667,IF(AND(OR(AG4147="Allaitement",AG4147="Sans déjeuner"),F4147-D4147&gt;0.166666666666667),F4147-D4147,F4147-D4147)))))))</f>
        <v>0.37499999999999994</v>
      </c>
      <c r="P4147" s="72" t="s">
        <v>234</v>
      </c>
      <c r="Q4147" s="43">
        <v>44811</v>
      </c>
      <c r="R4147" s="35">
        <v>0</v>
      </c>
      <c r="S4147" s="35">
        <v>0</v>
      </c>
      <c r="T4147" s="10" t="str">
        <f t="shared" si="609"/>
        <v>Sem - 37</v>
      </c>
      <c r="U4147" s="10" t="str">
        <f t="shared" si="610"/>
        <v>Septembre</v>
      </c>
      <c r="V4147" s="36" t="s">
        <v>426</v>
      </c>
      <c r="W4147" s="34"/>
      <c r="X4147" s="91">
        <f t="shared" si="611"/>
        <v>0</v>
      </c>
      <c r="Y4147" s="92" t="str">
        <f>VLOOKUP('CM-CIC'!B4078,Annuaire_roster!B:F,4,0)</f>
        <v>IHASSANE Ikram</v>
      </c>
      <c r="Z4147" s="37" t="s">
        <v>110</v>
      </c>
      <c r="AA4147" s="60" t="s">
        <v>232</v>
      </c>
      <c r="AB4147" s="35" t="s">
        <v>63</v>
      </c>
      <c r="AC4147" s="35" t="s">
        <v>63</v>
      </c>
      <c r="AD4147" s="35" t="s">
        <v>63</v>
      </c>
      <c r="AE4147" s="44" t="s">
        <v>63</v>
      </c>
      <c r="AF4147" s="61"/>
      <c r="AG4147" s="45"/>
    </row>
    <row r="4148" spans="1:33" x14ac:dyDescent="0.2">
      <c r="A4148" s="59" t="str">
        <f>+VLOOKUP(B4148,Annuaire_roster!B:G,5,0)</f>
        <v>01660</v>
      </c>
      <c r="B4148" s="78" t="s">
        <v>278</v>
      </c>
      <c r="C4148" s="65">
        <v>0.375</v>
      </c>
      <c r="D4148" s="65">
        <v>0.375</v>
      </c>
      <c r="E4148" s="66">
        <v>0.79166666666666663</v>
      </c>
      <c r="F4148" s="66">
        <v>0.79166666666666663</v>
      </c>
      <c r="G4148" s="67"/>
      <c r="H4148" s="67"/>
      <c r="I4148" s="68" t="s">
        <v>63</v>
      </c>
      <c r="J4148" s="67"/>
      <c r="K4148" s="132">
        <v>0</v>
      </c>
      <c r="L4148" s="133">
        <v>0</v>
      </c>
      <c r="M4148" s="70">
        <v>0</v>
      </c>
      <c r="N4148" s="34">
        <f t="shared" si="612"/>
        <v>0.37499999999999994</v>
      </c>
      <c r="O4148" s="38">
        <f t="shared" si="613"/>
        <v>0.37499999999999994</v>
      </c>
      <c r="P4148" s="72" t="s">
        <v>234</v>
      </c>
      <c r="Q4148" s="43">
        <v>44811</v>
      </c>
      <c r="R4148" s="35">
        <v>0</v>
      </c>
      <c r="S4148" s="35">
        <v>0</v>
      </c>
      <c r="T4148" s="10" t="str">
        <f t="shared" si="609"/>
        <v>Sem - 37</v>
      </c>
      <c r="U4148" s="10" t="str">
        <f t="shared" si="610"/>
        <v>Septembre</v>
      </c>
      <c r="V4148" s="36" t="s">
        <v>427</v>
      </c>
      <c r="W4148" s="34"/>
      <c r="X4148" s="91">
        <f t="shared" si="611"/>
        <v>0</v>
      </c>
      <c r="Y4148" s="92" t="str">
        <f>VLOOKUP('CM-CIC'!B4079,Annuaire_roster!B:F,4,0)</f>
        <v>IHASSANE Ikram</v>
      </c>
      <c r="Z4148" s="37" t="s">
        <v>110</v>
      </c>
      <c r="AA4148" s="60" t="s">
        <v>232</v>
      </c>
      <c r="AB4148" s="35" t="s">
        <v>63</v>
      </c>
      <c r="AC4148" s="35" t="s">
        <v>63</v>
      </c>
      <c r="AD4148" s="35" t="s">
        <v>63</v>
      </c>
      <c r="AE4148" s="44" t="s">
        <v>63</v>
      </c>
      <c r="AF4148" s="61"/>
      <c r="AG4148" s="45"/>
    </row>
    <row r="4149" spans="1:33" x14ac:dyDescent="0.2">
      <c r="A4149" s="59" t="str">
        <f>+VLOOKUP(B4149,Annuaire_roster!B:G,5,0)</f>
        <v>01655</v>
      </c>
      <c r="B4149" s="78" t="s">
        <v>168</v>
      </c>
      <c r="C4149" s="65">
        <v>0.375</v>
      </c>
      <c r="D4149" s="65">
        <v>0.375</v>
      </c>
      <c r="E4149" s="66">
        <v>0.79166666666666663</v>
      </c>
      <c r="F4149" s="66">
        <v>0.79166666666666663</v>
      </c>
      <c r="G4149" s="67"/>
      <c r="H4149" s="67"/>
      <c r="I4149" s="68" t="s">
        <v>63</v>
      </c>
      <c r="J4149" s="67"/>
      <c r="K4149" s="132">
        <v>0</v>
      </c>
      <c r="L4149" s="133">
        <v>0</v>
      </c>
      <c r="M4149" s="70">
        <v>0</v>
      </c>
      <c r="N4149" s="34">
        <f t="shared" si="612"/>
        <v>0.37499999999999994</v>
      </c>
      <c r="O4149" s="38">
        <f t="shared" si="613"/>
        <v>0.37499999999999994</v>
      </c>
      <c r="P4149" s="72" t="s">
        <v>234</v>
      </c>
      <c r="Q4149" s="43">
        <v>44811</v>
      </c>
      <c r="R4149" s="35">
        <v>0</v>
      </c>
      <c r="S4149" s="35">
        <v>0</v>
      </c>
      <c r="T4149" s="10" t="str">
        <f t="shared" si="609"/>
        <v>Sem - 37</v>
      </c>
      <c r="U4149" s="10" t="str">
        <f t="shared" si="610"/>
        <v>Septembre</v>
      </c>
      <c r="V4149" s="36" t="s">
        <v>428</v>
      </c>
      <c r="W4149" s="34"/>
      <c r="X4149" s="91">
        <f t="shared" si="611"/>
        <v>0</v>
      </c>
      <c r="Y4149" s="92" t="str">
        <f>VLOOKUP('CM-CIC'!B4080,Annuaire_roster!B:F,4,0)</f>
        <v>IHASSANE Ikram</v>
      </c>
      <c r="Z4149" s="37" t="s">
        <v>110</v>
      </c>
      <c r="AA4149" s="60" t="s">
        <v>232</v>
      </c>
      <c r="AB4149" s="35" t="s">
        <v>63</v>
      </c>
      <c r="AC4149" s="35" t="s">
        <v>63</v>
      </c>
      <c r="AD4149" s="35" t="s">
        <v>63</v>
      </c>
      <c r="AE4149" s="44" t="s">
        <v>63</v>
      </c>
      <c r="AF4149" s="61"/>
      <c r="AG4149" s="45"/>
    </row>
    <row r="4150" spans="1:33" x14ac:dyDescent="0.2">
      <c r="A4150" s="59" t="str">
        <f>+VLOOKUP(B4150,Annuaire_roster!B:G,5,0)</f>
        <v>01661</v>
      </c>
      <c r="B4150" s="78" t="s">
        <v>169</v>
      </c>
      <c r="C4150" s="65">
        <v>0.375</v>
      </c>
      <c r="D4150" s="65">
        <v>0.375</v>
      </c>
      <c r="E4150" s="66">
        <v>0.79166666666666663</v>
      </c>
      <c r="F4150" s="66">
        <v>0.79166666666666663</v>
      </c>
      <c r="G4150" s="67"/>
      <c r="H4150" s="67"/>
      <c r="I4150" s="68" t="s">
        <v>63</v>
      </c>
      <c r="J4150" s="67"/>
      <c r="K4150" s="132">
        <v>0</v>
      </c>
      <c r="L4150" s="133">
        <v>0</v>
      </c>
      <c r="M4150" s="70">
        <v>0</v>
      </c>
      <c r="N4150" s="34">
        <f t="shared" si="612"/>
        <v>0.37499999999999994</v>
      </c>
      <c r="O4150" s="38">
        <f t="shared" si="613"/>
        <v>0.37499999999999994</v>
      </c>
      <c r="P4150" s="72" t="s">
        <v>234</v>
      </c>
      <c r="Q4150" s="43">
        <v>44811</v>
      </c>
      <c r="R4150" s="35">
        <v>0</v>
      </c>
      <c r="S4150" s="35">
        <v>0</v>
      </c>
      <c r="T4150" s="10" t="str">
        <f t="shared" si="609"/>
        <v>Sem - 37</v>
      </c>
      <c r="U4150" s="10" t="str">
        <f t="shared" si="610"/>
        <v>Septembre</v>
      </c>
      <c r="V4150" s="36" t="s">
        <v>429</v>
      </c>
      <c r="W4150" s="34"/>
      <c r="X4150" s="91">
        <f t="shared" si="611"/>
        <v>0</v>
      </c>
      <c r="Y4150" s="92" t="str">
        <f>VLOOKUP('CM-CIC'!B4081,Annuaire_roster!B:F,4,0)</f>
        <v>IHASSANE Ikram</v>
      </c>
      <c r="Z4150" s="37" t="s">
        <v>110</v>
      </c>
      <c r="AA4150" s="60" t="s">
        <v>232</v>
      </c>
      <c r="AB4150" s="35" t="s">
        <v>63</v>
      </c>
      <c r="AC4150" s="35" t="s">
        <v>63</v>
      </c>
      <c r="AD4150" s="35" t="s">
        <v>63</v>
      </c>
      <c r="AE4150" s="44" t="s">
        <v>63</v>
      </c>
      <c r="AF4150" s="61"/>
      <c r="AG4150" s="45"/>
    </row>
    <row r="4151" spans="1:33" x14ac:dyDescent="0.2">
      <c r="A4151" s="59" t="str">
        <f>+VLOOKUP(B4151,Annuaire_roster!B:G,5,0)</f>
        <v>00214</v>
      </c>
      <c r="B4151" s="78" t="s">
        <v>171</v>
      </c>
      <c r="C4151" s="65">
        <v>0.375</v>
      </c>
      <c r="D4151" s="65">
        <v>0.375</v>
      </c>
      <c r="E4151" s="66">
        <v>0.79166666666666663</v>
      </c>
      <c r="F4151" s="66">
        <v>0.79166666666666663</v>
      </c>
      <c r="G4151" s="67"/>
      <c r="H4151" s="67"/>
      <c r="I4151" s="68" t="s">
        <v>63</v>
      </c>
      <c r="J4151" s="67"/>
      <c r="K4151" s="132">
        <v>0</v>
      </c>
      <c r="L4151" s="133">
        <v>0</v>
      </c>
      <c r="M4151" s="70">
        <v>0</v>
      </c>
      <c r="N4151" s="34">
        <f t="shared" si="612"/>
        <v>0.37499999999999994</v>
      </c>
      <c r="O4151" s="38">
        <f t="shared" si="613"/>
        <v>0.37499999999999994</v>
      </c>
      <c r="P4151" s="72" t="s">
        <v>234</v>
      </c>
      <c r="Q4151" s="43">
        <v>44811</v>
      </c>
      <c r="R4151" s="35">
        <v>0</v>
      </c>
      <c r="S4151" s="35">
        <v>0</v>
      </c>
      <c r="T4151" s="10" t="str">
        <f t="shared" si="609"/>
        <v>Sem - 37</v>
      </c>
      <c r="U4151" s="10" t="str">
        <f t="shared" si="610"/>
        <v>Septembre</v>
      </c>
      <c r="V4151" s="36" t="s">
        <v>430</v>
      </c>
      <c r="W4151" s="34"/>
      <c r="X4151" s="91">
        <f t="shared" si="611"/>
        <v>0</v>
      </c>
      <c r="Y4151" s="92" t="str">
        <f>VLOOKUP('CM-CIC'!B4082,Annuaire_roster!B:F,4,0)</f>
        <v>IHASSANE Ikram</v>
      </c>
      <c r="Z4151" s="37" t="s">
        <v>110</v>
      </c>
      <c r="AA4151" s="60" t="s">
        <v>232</v>
      </c>
      <c r="AB4151" s="35" t="s">
        <v>63</v>
      </c>
      <c r="AC4151" s="35" t="s">
        <v>63</v>
      </c>
      <c r="AD4151" s="35" t="s">
        <v>63</v>
      </c>
      <c r="AE4151" s="44" t="s">
        <v>63</v>
      </c>
      <c r="AF4151" s="61"/>
      <c r="AG4151" s="45"/>
    </row>
    <row r="4152" spans="1:33" x14ac:dyDescent="0.2">
      <c r="A4152" s="59" t="str">
        <f>+VLOOKUP(B4152,Annuaire_roster!B:G,5,0)</f>
        <v>01663</v>
      </c>
      <c r="B4152" s="78" t="s">
        <v>175</v>
      </c>
      <c r="C4152" s="65"/>
      <c r="D4152" s="65">
        <v>0.375</v>
      </c>
      <c r="E4152" s="66"/>
      <c r="F4152" s="66">
        <v>0.79166666666666663</v>
      </c>
      <c r="G4152" s="67"/>
      <c r="H4152" s="67"/>
      <c r="I4152" s="68" t="s">
        <v>63</v>
      </c>
      <c r="J4152" s="67"/>
      <c r="K4152" s="132">
        <v>0</v>
      </c>
      <c r="L4152" s="133">
        <v>0</v>
      </c>
      <c r="M4152" s="70" t="s">
        <v>187</v>
      </c>
      <c r="N4152" s="34" t="str">
        <f t="shared" si="612"/>
        <v/>
      </c>
      <c r="O4152" s="38">
        <f t="shared" si="613"/>
        <v>0.37499999999999994</v>
      </c>
      <c r="P4152" s="72" t="s">
        <v>234</v>
      </c>
      <c r="Q4152" s="43">
        <v>44811</v>
      </c>
      <c r="R4152" s="35">
        <v>0</v>
      </c>
      <c r="S4152" s="35">
        <v>0</v>
      </c>
      <c r="T4152" s="10" t="str">
        <f t="shared" si="609"/>
        <v>Sem - 37</v>
      </c>
      <c r="U4152" s="10" t="str">
        <f t="shared" si="610"/>
        <v>Septembre</v>
      </c>
      <c r="V4152" s="36" t="s">
        <v>431</v>
      </c>
      <c r="W4152" s="34"/>
      <c r="X4152" s="91">
        <f t="shared" si="611"/>
        <v>0</v>
      </c>
      <c r="Y4152" s="92" t="str">
        <f>VLOOKUP('CM-CIC'!B4083,Annuaire_roster!B:F,4,0)</f>
        <v>IHASSANE Ikram</v>
      </c>
      <c r="Z4152" s="37" t="s">
        <v>110</v>
      </c>
      <c r="AA4152" s="60" t="s">
        <v>232</v>
      </c>
      <c r="AB4152" s="35" t="s">
        <v>63</v>
      </c>
      <c r="AC4152" s="35" t="s">
        <v>63</v>
      </c>
      <c r="AD4152" s="35" t="s">
        <v>63</v>
      </c>
      <c r="AE4152" s="44" t="s">
        <v>63</v>
      </c>
      <c r="AF4152" s="61"/>
      <c r="AG4152" s="45"/>
    </row>
    <row r="4153" spans="1:33" x14ac:dyDescent="0.2">
      <c r="A4153" s="59" t="str">
        <f>+VLOOKUP(B4153,Annuaire_roster!B:G,5,0)</f>
        <v>01664</v>
      </c>
      <c r="B4153" s="78" t="s">
        <v>176</v>
      </c>
      <c r="C4153" s="65">
        <v>0.375</v>
      </c>
      <c r="D4153" s="65">
        <v>0.375</v>
      </c>
      <c r="E4153" s="66">
        <v>0.79166666666666663</v>
      </c>
      <c r="F4153" s="66">
        <v>0.79166666666666663</v>
      </c>
      <c r="G4153" s="67"/>
      <c r="H4153" s="67"/>
      <c r="I4153" s="68" t="s">
        <v>63</v>
      </c>
      <c r="J4153" s="67"/>
      <c r="K4153" s="132">
        <v>0</v>
      </c>
      <c r="L4153" s="133">
        <v>0</v>
      </c>
      <c r="M4153" s="70">
        <v>0</v>
      </c>
      <c r="N4153" s="34">
        <f t="shared" si="612"/>
        <v>0.37499999999999994</v>
      </c>
      <c r="O4153" s="38">
        <f t="shared" si="613"/>
        <v>0.37499999999999994</v>
      </c>
      <c r="P4153" s="72" t="s">
        <v>234</v>
      </c>
      <c r="Q4153" s="43">
        <v>44811</v>
      </c>
      <c r="R4153" s="35">
        <v>0</v>
      </c>
      <c r="S4153" s="35">
        <v>0</v>
      </c>
      <c r="T4153" s="10" t="str">
        <f t="shared" si="609"/>
        <v>Sem - 37</v>
      </c>
      <c r="U4153" s="10" t="str">
        <f t="shared" si="610"/>
        <v>Septembre</v>
      </c>
      <c r="V4153" s="36" t="s">
        <v>432</v>
      </c>
      <c r="W4153" s="34"/>
      <c r="X4153" s="91">
        <f t="shared" si="611"/>
        <v>0</v>
      </c>
      <c r="Y4153" s="92" t="str">
        <f>VLOOKUP('CM-CIC'!B4084,Annuaire_roster!B:F,4,0)</f>
        <v>KINANA Widad</v>
      </c>
      <c r="Z4153" s="37" t="s">
        <v>110</v>
      </c>
      <c r="AA4153" s="60" t="s">
        <v>232</v>
      </c>
      <c r="AB4153" s="35" t="s">
        <v>63</v>
      </c>
      <c r="AC4153" s="35" t="s">
        <v>63</v>
      </c>
      <c r="AD4153" s="35" t="s">
        <v>63</v>
      </c>
      <c r="AE4153" s="44" t="s">
        <v>63</v>
      </c>
      <c r="AF4153" s="61"/>
      <c r="AG4153" s="45"/>
    </row>
    <row r="4154" spans="1:33" x14ac:dyDescent="0.2">
      <c r="A4154" s="59" t="str">
        <f>+VLOOKUP(B4154,Annuaire_roster!B:G,5,0)</f>
        <v>01665</v>
      </c>
      <c r="B4154" s="78" t="s">
        <v>279</v>
      </c>
      <c r="C4154" s="65">
        <v>0.375</v>
      </c>
      <c r="D4154" s="65">
        <v>0.375</v>
      </c>
      <c r="E4154" s="66">
        <v>0.79166666666666663</v>
      </c>
      <c r="F4154" s="66">
        <v>0.79166666666666663</v>
      </c>
      <c r="G4154" s="67"/>
      <c r="H4154" s="67"/>
      <c r="I4154" s="68" t="s">
        <v>63</v>
      </c>
      <c r="J4154" s="67"/>
      <c r="K4154" s="132">
        <v>0</v>
      </c>
      <c r="L4154" s="133">
        <v>0</v>
      </c>
      <c r="M4154" s="70">
        <v>0</v>
      </c>
      <c r="N4154" s="34">
        <f t="shared" si="612"/>
        <v>0.37499999999999994</v>
      </c>
      <c r="O4154" s="38">
        <f t="shared" si="613"/>
        <v>0.37499999999999994</v>
      </c>
      <c r="P4154" s="72" t="s">
        <v>234</v>
      </c>
      <c r="Q4154" s="43">
        <v>44811</v>
      </c>
      <c r="R4154" s="35">
        <v>0</v>
      </c>
      <c r="S4154" s="35">
        <v>0</v>
      </c>
      <c r="T4154" s="10" t="str">
        <f t="shared" si="609"/>
        <v>Sem - 37</v>
      </c>
      <c r="U4154" s="10" t="str">
        <f t="shared" si="610"/>
        <v>Septembre</v>
      </c>
      <c r="V4154" s="36" t="s">
        <v>433</v>
      </c>
      <c r="W4154" s="34"/>
      <c r="X4154" s="91">
        <f t="shared" si="611"/>
        <v>0</v>
      </c>
      <c r="Y4154" s="92" t="str">
        <f>VLOOKUP('CM-CIC'!B4085,Annuaire_roster!B:F,4,0)</f>
        <v>KINANA Widad</v>
      </c>
      <c r="Z4154" s="37" t="s">
        <v>110</v>
      </c>
      <c r="AA4154" s="60" t="s">
        <v>232</v>
      </c>
      <c r="AB4154" s="35" t="s">
        <v>63</v>
      </c>
      <c r="AC4154" s="35" t="s">
        <v>63</v>
      </c>
      <c r="AD4154" s="35" t="s">
        <v>63</v>
      </c>
      <c r="AE4154" s="44" t="s">
        <v>63</v>
      </c>
      <c r="AF4154" s="61"/>
      <c r="AG4154" s="45"/>
    </row>
    <row r="4155" spans="1:33" x14ac:dyDescent="0.2">
      <c r="A4155" s="59" t="str">
        <f>+VLOOKUP(B4155,Annuaire_roster!B:G,5,0)</f>
        <v>01643</v>
      </c>
      <c r="B4155" s="78" t="s">
        <v>281</v>
      </c>
      <c r="C4155" s="65">
        <v>0.375</v>
      </c>
      <c r="D4155" s="65">
        <v>0.375</v>
      </c>
      <c r="E4155" s="66">
        <v>0.79166666666666663</v>
      </c>
      <c r="F4155" s="66">
        <v>0.79166666666666663</v>
      </c>
      <c r="G4155" s="67"/>
      <c r="H4155" s="67"/>
      <c r="I4155" s="68" t="s">
        <v>63</v>
      </c>
      <c r="J4155" s="67"/>
      <c r="K4155" s="132">
        <v>0</v>
      </c>
      <c r="L4155" s="133">
        <v>0</v>
      </c>
      <c r="M4155" s="70">
        <v>0</v>
      </c>
      <c r="N4155" s="34">
        <f t="shared" si="612"/>
        <v>0.37499999999999994</v>
      </c>
      <c r="O4155" s="38">
        <f t="shared" si="613"/>
        <v>0.37499999999999994</v>
      </c>
      <c r="P4155" s="72" t="s">
        <v>234</v>
      </c>
      <c r="Q4155" s="43">
        <v>44811</v>
      </c>
      <c r="R4155" s="35">
        <v>0</v>
      </c>
      <c r="S4155" s="35">
        <v>0</v>
      </c>
      <c r="T4155" s="10" t="str">
        <f t="shared" si="609"/>
        <v>Sem - 37</v>
      </c>
      <c r="U4155" s="10" t="str">
        <f t="shared" si="610"/>
        <v>Septembre</v>
      </c>
      <c r="V4155" s="36" t="s">
        <v>434</v>
      </c>
      <c r="W4155" s="34"/>
      <c r="X4155" s="91">
        <f t="shared" si="611"/>
        <v>0</v>
      </c>
      <c r="Y4155" s="92" t="str">
        <f>VLOOKUP('CM-CIC'!B4086,Annuaire_roster!B:F,4,0)</f>
        <v>KINANA Widad</v>
      </c>
      <c r="Z4155" s="37" t="s">
        <v>110</v>
      </c>
      <c r="AA4155" s="60" t="s">
        <v>232</v>
      </c>
      <c r="AB4155" s="35" t="s">
        <v>63</v>
      </c>
      <c r="AC4155" s="35" t="s">
        <v>63</v>
      </c>
      <c r="AD4155" s="35" t="s">
        <v>63</v>
      </c>
      <c r="AE4155" s="44" t="s">
        <v>63</v>
      </c>
      <c r="AF4155" s="61"/>
      <c r="AG4155" s="45"/>
    </row>
    <row r="4156" spans="1:33" x14ac:dyDescent="0.2">
      <c r="A4156" s="59" t="str">
        <f>+VLOOKUP(B4156,Annuaire_roster!B:G,5,0)</f>
        <v>01620</v>
      </c>
      <c r="B4156" s="78" t="s">
        <v>282</v>
      </c>
      <c r="C4156" s="65">
        <v>0.375</v>
      </c>
      <c r="D4156" s="65">
        <v>0.375</v>
      </c>
      <c r="E4156" s="66">
        <v>0.79166666666666663</v>
      </c>
      <c r="F4156" s="66">
        <v>0.79166666666666663</v>
      </c>
      <c r="G4156" s="67"/>
      <c r="H4156" s="67"/>
      <c r="I4156" s="68" t="s">
        <v>63</v>
      </c>
      <c r="J4156" s="67"/>
      <c r="K4156" s="132">
        <v>0</v>
      </c>
      <c r="L4156" s="133">
        <v>0</v>
      </c>
      <c r="M4156" s="70">
        <v>0</v>
      </c>
      <c r="N4156" s="34">
        <f t="shared" si="612"/>
        <v>0.37499999999999994</v>
      </c>
      <c r="O4156" s="38">
        <f t="shared" si="613"/>
        <v>0.37499999999999994</v>
      </c>
      <c r="P4156" s="72" t="s">
        <v>234</v>
      </c>
      <c r="Q4156" s="43">
        <v>44811</v>
      </c>
      <c r="R4156" s="35">
        <v>0</v>
      </c>
      <c r="S4156" s="35">
        <v>0</v>
      </c>
      <c r="T4156" s="10" t="str">
        <f t="shared" si="609"/>
        <v>Sem - 37</v>
      </c>
      <c r="U4156" s="10" t="str">
        <f t="shared" si="610"/>
        <v>Septembre</v>
      </c>
      <c r="V4156" s="36" t="s">
        <v>435</v>
      </c>
      <c r="W4156" s="34"/>
      <c r="X4156" s="91">
        <f t="shared" si="611"/>
        <v>0</v>
      </c>
      <c r="Y4156" s="92" t="str">
        <f>VLOOKUP('CM-CIC'!B4087,Annuaire_roster!B:F,4,0)</f>
        <v>KINANA Widad</v>
      </c>
      <c r="Z4156" s="37" t="s">
        <v>110</v>
      </c>
      <c r="AA4156" s="60" t="s">
        <v>232</v>
      </c>
      <c r="AB4156" s="35" t="s">
        <v>63</v>
      </c>
      <c r="AC4156" s="35" t="s">
        <v>63</v>
      </c>
      <c r="AD4156" s="35" t="s">
        <v>63</v>
      </c>
      <c r="AE4156" s="44" t="s">
        <v>63</v>
      </c>
      <c r="AF4156" s="61"/>
      <c r="AG4156" s="45"/>
    </row>
    <row r="4157" spans="1:33" x14ac:dyDescent="0.2">
      <c r="A4157" s="59" t="str">
        <f>+VLOOKUP(B4157,Annuaire_roster!B:G,5,0)</f>
        <v>01644</v>
      </c>
      <c r="B4157" s="78" t="s">
        <v>283</v>
      </c>
      <c r="C4157" s="65">
        <v>0.375</v>
      </c>
      <c r="D4157" s="65">
        <v>0.375</v>
      </c>
      <c r="E4157" s="66">
        <v>0.79166666666666663</v>
      </c>
      <c r="F4157" s="66">
        <v>0.79166666666666663</v>
      </c>
      <c r="G4157" s="67"/>
      <c r="H4157" s="67"/>
      <c r="I4157" s="68" t="s">
        <v>63</v>
      </c>
      <c r="J4157" s="67"/>
      <c r="K4157" s="132">
        <v>0</v>
      </c>
      <c r="L4157" s="133">
        <v>0</v>
      </c>
      <c r="M4157" s="70">
        <v>0</v>
      </c>
      <c r="N4157" s="34">
        <f t="shared" si="612"/>
        <v>0.37499999999999994</v>
      </c>
      <c r="O4157" s="38">
        <f t="shared" si="613"/>
        <v>0.37499999999999994</v>
      </c>
      <c r="P4157" s="72" t="s">
        <v>234</v>
      </c>
      <c r="Q4157" s="43">
        <v>44811</v>
      </c>
      <c r="R4157" s="35">
        <v>0</v>
      </c>
      <c r="S4157" s="35">
        <v>0</v>
      </c>
      <c r="T4157" s="10" t="str">
        <f t="shared" si="609"/>
        <v>Sem - 37</v>
      </c>
      <c r="U4157" s="10" t="str">
        <f t="shared" si="610"/>
        <v>Septembre</v>
      </c>
      <c r="V4157" s="36" t="s">
        <v>436</v>
      </c>
      <c r="W4157" s="34"/>
      <c r="X4157" s="91">
        <f t="shared" si="611"/>
        <v>0</v>
      </c>
      <c r="Y4157" s="92" t="str">
        <f>VLOOKUP('CM-CIC'!B4088,Annuaire_roster!B:F,4,0)</f>
        <v>KINANA Widad</v>
      </c>
      <c r="Z4157" s="37" t="s">
        <v>110</v>
      </c>
      <c r="AA4157" s="60" t="s">
        <v>232</v>
      </c>
      <c r="AB4157" s="35" t="s">
        <v>63</v>
      </c>
      <c r="AC4157" s="35" t="s">
        <v>63</v>
      </c>
      <c r="AD4157" s="35" t="s">
        <v>63</v>
      </c>
      <c r="AE4157" s="44" t="s">
        <v>63</v>
      </c>
      <c r="AF4157" s="61"/>
      <c r="AG4157" s="45"/>
    </row>
    <row r="4158" spans="1:33" x14ac:dyDescent="0.2">
      <c r="A4158" s="59" t="str">
        <f>+VLOOKUP(B4158,Annuaire_roster!B:G,5,0)</f>
        <v>01614</v>
      </c>
      <c r="B4158" s="78" t="s">
        <v>284</v>
      </c>
      <c r="C4158" s="65">
        <v>0.375</v>
      </c>
      <c r="D4158" s="65">
        <v>0.375</v>
      </c>
      <c r="E4158" s="66">
        <v>0.79166666666666663</v>
      </c>
      <c r="F4158" s="66">
        <v>0.79166666666666663</v>
      </c>
      <c r="G4158" s="67"/>
      <c r="H4158" s="67"/>
      <c r="I4158" s="68" t="s">
        <v>63</v>
      </c>
      <c r="J4158" s="67"/>
      <c r="K4158" s="132">
        <v>0</v>
      </c>
      <c r="L4158" s="133">
        <v>0</v>
      </c>
      <c r="M4158" s="70">
        <v>0</v>
      </c>
      <c r="N4158" s="34">
        <f t="shared" si="612"/>
        <v>0.37499999999999994</v>
      </c>
      <c r="O4158" s="38">
        <f t="shared" si="613"/>
        <v>0.37499999999999994</v>
      </c>
      <c r="P4158" s="72" t="s">
        <v>234</v>
      </c>
      <c r="Q4158" s="43">
        <v>44811</v>
      </c>
      <c r="R4158" s="35">
        <v>0</v>
      </c>
      <c r="S4158" s="35">
        <v>0</v>
      </c>
      <c r="T4158" s="10" t="str">
        <f t="shared" si="609"/>
        <v>Sem - 37</v>
      </c>
      <c r="U4158" s="10" t="str">
        <f t="shared" si="610"/>
        <v>Septembre</v>
      </c>
      <c r="V4158" s="36" t="s">
        <v>437</v>
      </c>
      <c r="W4158" s="34"/>
      <c r="X4158" s="91">
        <f t="shared" si="611"/>
        <v>0</v>
      </c>
      <c r="Y4158" s="92" t="str">
        <f>VLOOKUP('CM-CIC'!B4089,Annuaire_roster!B:F,4,0)</f>
        <v>KINANA Widad</v>
      </c>
      <c r="Z4158" s="37" t="s">
        <v>110</v>
      </c>
      <c r="AA4158" s="60" t="s">
        <v>232</v>
      </c>
      <c r="AB4158" s="35" t="s">
        <v>63</v>
      </c>
      <c r="AC4158" s="35" t="s">
        <v>63</v>
      </c>
      <c r="AD4158" s="35" t="s">
        <v>63</v>
      </c>
      <c r="AE4158" s="44" t="s">
        <v>63</v>
      </c>
      <c r="AF4158" s="61"/>
      <c r="AG4158" s="45"/>
    </row>
    <row r="4159" spans="1:33" x14ac:dyDescent="0.2">
      <c r="A4159" s="59" t="str">
        <f>+VLOOKUP(B4159,Annuaire_roster!B:G,5,0)</f>
        <v>01645</v>
      </c>
      <c r="B4159" s="78" t="s">
        <v>285</v>
      </c>
      <c r="C4159" s="65">
        <v>0.375</v>
      </c>
      <c r="D4159" s="65">
        <v>0.375</v>
      </c>
      <c r="E4159" s="66">
        <v>0.79166666666666663</v>
      </c>
      <c r="F4159" s="66">
        <v>0.79166666666666663</v>
      </c>
      <c r="G4159" s="67"/>
      <c r="H4159" s="67"/>
      <c r="I4159" s="68" t="s">
        <v>63</v>
      </c>
      <c r="J4159" s="67"/>
      <c r="K4159" s="132">
        <v>0</v>
      </c>
      <c r="L4159" s="133">
        <v>0</v>
      </c>
      <c r="M4159" s="70">
        <v>0</v>
      </c>
      <c r="N4159" s="34">
        <f t="shared" si="612"/>
        <v>0.37499999999999994</v>
      </c>
      <c r="O4159" s="38">
        <f t="shared" si="613"/>
        <v>0.37499999999999994</v>
      </c>
      <c r="P4159" s="72" t="s">
        <v>234</v>
      </c>
      <c r="Q4159" s="43">
        <v>44811</v>
      </c>
      <c r="R4159" s="35">
        <v>0</v>
      </c>
      <c r="S4159" s="35">
        <v>0</v>
      </c>
      <c r="T4159" s="10" t="str">
        <f t="shared" si="609"/>
        <v>Sem - 37</v>
      </c>
      <c r="U4159" s="10" t="str">
        <f t="shared" si="610"/>
        <v>Septembre</v>
      </c>
      <c r="V4159" s="36" t="s">
        <v>438</v>
      </c>
      <c r="W4159" s="34"/>
      <c r="X4159" s="91">
        <f t="shared" si="611"/>
        <v>0</v>
      </c>
      <c r="Y4159" s="92" t="str">
        <f>VLOOKUP('CM-CIC'!B4090,Annuaire_roster!B:F,4,0)</f>
        <v>KINANA Widad</v>
      </c>
      <c r="Z4159" s="37" t="s">
        <v>110</v>
      </c>
      <c r="AA4159" s="60" t="s">
        <v>232</v>
      </c>
      <c r="AB4159" s="35" t="s">
        <v>63</v>
      </c>
      <c r="AC4159" s="35" t="s">
        <v>63</v>
      </c>
      <c r="AD4159" s="35" t="s">
        <v>63</v>
      </c>
      <c r="AE4159" s="44" t="s">
        <v>63</v>
      </c>
      <c r="AF4159" s="61"/>
      <c r="AG4159" s="45"/>
    </row>
    <row r="4160" spans="1:33" x14ac:dyDescent="0.2">
      <c r="A4160" s="59" t="str">
        <f>+VLOOKUP(B4160,Annuaire_roster!B:G,5,0)</f>
        <v>01654</v>
      </c>
      <c r="B4160" s="78" t="s">
        <v>286</v>
      </c>
      <c r="C4160" s="65">
        <v>0.375</v>
      </c>
      <c r="D4160" s="65">
        <v>0.375</v>
      </c>
      <c r="E4160" s="66">
        <v>0.79166666666666663</v>
      </c>
      <c r="F4160" s="66">
        <v>0.79166666666666663</v>
      </c>
      <c r="G4160" s="67"/>
      <c r="H4160" s="67"/>
      <c r="I4160" s="68" t="s">
        <v>63</v>
      </c>
      <c r="J4160" s="67"/>
      <c r="K4160" s="132">
        <v>0</v>
      </c>
      <c r="L4160" s="133">
        <v>0</v>
      </c>
      <c r="M4160" s="70">
        <v>0</v>
      </c>
      <c r="N4160" s="34">
        <f t="shared" si="612"/>
        <v>0.37499999999999994</v>
      </c>
      <c r="O4160" s="38">
        <f t="shared" si="613"/>
        <v>0.37499999999999994</v>
      </c>
      <c r="P4160" s="72" t="s">
        <v>234</v>
      </c>
      <c r="Q4160" s="43">
        <v>44811</v>
      </c>
      <c r="R4160" s="35">
        <v>0</v>
      </c>
      <c r="S4160" s="35">
        <v>0</v>
      </c>
      <c r="T4160" s="10" t="str">
        <f t="shared" si="609"/>
        <v>Sem - 37</v>
      </c>
      <c r="U4160" s="10" t="str">
        <f t="shared" si="610"/>
        <v>Septembre</v>
      </c>
      <c r="V4160" s="36" t="s">
        <v>439</v>
      </c>
      <c r="W4160" s="34"/>
      <c r="X4160" s="91">
        <f t="shared" si="611"/>
        <v>0</v>
      </c>
      <c r="Y4160" s="92" t="str">
        <f>VLOOKUP('CM-CIC'!B4091,Annuaire_roster!B:F,4,0)</f>
        <v>KINANA Widad</v>
      </c>
      <c r="Z4160" s="37" t="s">
        <v>110</v>
      </c>
      <c r="AA4160" s="60" t="s">
        <v>232</v>
      </c>
      <c r="AB4160" s="35" t="s">
        <v>63</v>
      </c>
      <c r="AC4160" s="35" t="s">
        <v>63</v>
      </c>
      <c r="AD4160" s="35" t="s">
        <v>63</v>
      </c>
      <c r="AE4160" s="44" t="s">
        <v>63</v>
      </c>
      <c r="AF4160" s="61"/>
      <c r="AG4160" s="45"/>
    </row>
    <row r="4161" spans="1:33" x14ac:dyDescent="0.2">
      <c r="A4161" s="59" t="str">
        <f>+VLOOKUP(B4161,Annuaire_roster!B:G,5,0)</f>
        <v>01666</v>
      </c>
      <c r="B4161" s="78" t="s">
        <v>287</v>
      </c>
      <c r="C4161" s="65">
        <v>0.375</v>
      </c>
      <c r="D4161" s="65">
        <v>0.375</v>
      </c>
      <c r="E4161" s="66">
        <v>0.79166666666666663</v>
      </c>
      <c r="F4161" s="66">
        <v>0.79166666666666663</v>
      </c>
      <c r="G4161" s="67"/>
      <c r="H4161" s="67"/>
      <c r="I4161" s="68" t="s">
        <v>63</v>
      </c>
      <c r="J4161" s="67"/>
      <c r="K4161" s="132">
        <v>0</v>
      </c>
      <c r="L4161" s="133">
        <v>0</v>
      </c>
      <c r="M4161" s="70">
        <v>0</v>
      </c>
      <c r="N4161" s="34">
        <f t="shared" si="612"/>
        <v>0.37499999999999994</v>
      </c>
      <c r="O4161" s="38">
        <f t="shared" si="613"/>
        <v>0.37499999999999994</v>
      </c>
      <c r="P4161" s="72" t="s">
        <v>234</v>
      </c>
      <c r="Q4161" s="43">
        <v>44811</v>
      </c>
      <c r="R4161" s="35">
        <v>0</v>
      </c>
      <c r="S4161" s="35">
        <v>0</v>
      </c>
      <c r="T4161" s="10" t="str">
        <f t="shared" si="609"/>
        <v>Sem - 37</v>
      </c>
      <c r="U4161" s="10" t="str">
        <f t="shared" si="610"/>
        <v>Septembre</v>
      </c>
      <c r="V4161" s="36" t="s">
        <v>440</v>
      </c>
      <c r="W4161" s="34"/>
      <c r="X4161" s="91">
        <f t="shared" si="611"/>
        <v>0</v>
      </c>
      <c r="Y4161" s="92" t="str">
        <f>VLOOKUP('CM-CIC'!B4092,Annuaire_roster!B:F,4,0)</f>
        <v>IHASSANE Ikram</v>
      </c>
      <c r="Z4161" s="37" t="s">
        <v>110</v>
      </c>
      <c r="AA4161" s="60" t="s">
        <v>232</v>
      </c>
      <c r="AB4161" s="35" t="s">
        <v>63</v>
      </c>
      <c r="AC4161" s="35" t="s">
        <v>63</v>
      </c>
      <c r="AD4161" s="35" t="s">
        <v>63</v>
      </c>
      <c r="AE4161" s="44" t="s">
        <v>63</v>
      </c>
      <c r="AF4161" s="61"/>
      <c r="AG4161" s="45"/>
    </row>
    <row r="4162" spans="1:33" x14ac:dyDescent="0.2">
      <c r="A4162" s="59" t="str">
        <f>+VLOOKUP(B4162,Annuaire_roster!B:G,5,0)</f>
        <v>01651</v>
      </c>
      <c r="B4162" s="78" t="s">
        <v>288</v>
      </c>
      <c r="C4162" s="65">
        <v>0.375</v>
      </c>
      <c r="D4162" s="65">
        <v>0.375</v>
      </c>
      <c r="E4162" s="66">
        <v>0.79166666666666663</v>
      </c>
      <c r="F4162" s="66">
        <v>0.79166666666666663</v>
      </c>
      <c r="G4162" s="67"/>
      <c r="H4162" s="67"/>
      <c r="I4162" s="68" t="s">
        <v>63</v>
      </c>
      <c r="J4162" s="67"/>
      <c r="K4162" s="132">
        <v>0</v>
      </c>
      <c r="L4162" s="133">
        <v>0</v>
      </c>
      <c r="M4162" s="70">
        <v>0</v>
      </c>
      <c r="N4162" s="34">
        <f t="shared" si="612"/>
        <v>0.37499999999999994</v>
      </c>
      <c r="O4162" s="38">
        <f t="shared" si="613"/>
        <v>0.37499999999999994</v>
      </c>
      <c r="P4162" s="72" t="s">
        <v>234</v>
      </c>
      <c r="Q4162" s="43">
        <v>44811</v>
      </c>
      <c r="R4162" s="35">
        <v>0</v>
      </c>
      <c r="S4162" s="35">
        <v>0</v>
      </c>
      <c r="T4162" s="10" t="str">
        <f t="shared" ref="T4162:T4225" si="614">"Sem - "&amp;WEEKNUM(Q4162,21)</f>
        <v>Sem - 37</v>
      </c>
      <c r="U4162" s="10" t="str">
        <f t="shared" ref="U4162:U4225" si="615">PROPER(TEXT(Q4162,"mmmm"))</f>
        <v>Septembre</v>
      </c>
      <c r="V4162" s="36" t="s">
        <v>441</v>
      </c>
      <c r="W4162" s="34"/>
      <c r="X4162" s="91">
        <f t="shared" ref="X4162:X4225" si="616">IFERROR(IF(M4162="Abs",0,IF((D4162-C4162+E4162-F4162)&lt;0.000694444444444444,0,(D4162-C4162+E4162-F4162))),0)</f>
        <v>0</v>
      </c>
      <c r="Y4162" s="92" t="str">
        <f>VLOOKUP('CM-CIC'!B4093,Annuaire_roster!B:F,4,0)</f>
        <v>IHASSANE Ikram</v>
      </c>
      <c r="Z4162" s="37" t="s">
        <v>110</v>
      </c>
      <c r="AA4162" s="60" t="s">
        <v>232</v>
      </c>
      <c r="AB4162" s="35" t="s">
        <v>63</v>
      </c>
      <c r="AC4162" s="35" t="s">
        <v>63</v>
      </c>
      <c r="AD4162" s="35" t="s">
        <v>63</v>
      </c>
      <c r="AE4162" s="44" t="s">
        <v>63</v>
      </c>
      <c r="AF4162" s="61"/>
      <c r="AG4162" s="45"/>
    </row>
    <row r="4163" spans="1:33" x14ac:dyDescent="0.2">
      <c r="A4163" s="59" t="str">
        <f>+VLOOKUP(B4163,Annuaire_roster!B:G,5,0)</f>
        <v>01652</v>
      </c>
      <c r="B4163" s="78" t="s">
        <v>289</v>
      </c>
      <c r="C4163" s="65">
        <v>0.375</v>
      </c>
      <c r="D4163" s="65">
        <v>0.375</v>
      </c>
      <c r="E4163" s="66">
        <v>0.79166666666666663</v>
      </c>
      <c r="F4163" s="66">
        <v>0.79166666666666663</v>
      </c>
      <c r="G4163" s="67"/>
      <c r="H4163" s="67"/>
      <c r="I4163" s="68" t="s">
        <v>63</v>
      </c>
      <c r="J4163" s="67"/>
      <c r="K4163" s="132">
        <v>0</v>
      </c>
      <c r="L4163" s="133">
        <v>0</v>
      </c>
      <c r="M4163" s="70">
        <v>0</v>
      </c>
      <c r="N4163" s="34">
        <f t="shared" si="612"/>
        <v>0.37499999999999994</v>
      </c>
      <c r="O4163" s="38">
        <f t="shared" si="613"/>
        <v>0.37499999999999994</v>
      </c>
      <c r="P4163" s="72" t="s">
        <v>234</v>
      </c>
      <c r="Q4163" s="43">
        <v>44811</v>
      </c>
      <c r="R4163" s="35">
        <v>0</v>
      </c>
      <c r="S4163" s="35">
        <v>0</v>
      </c>
      <c r="T4163" s="10" t="str">
        <f t="shared" si="614"/>
        <v>Sem - 37</v>
      </c>
      <c r="U4163" s="10" t="str">
        <f t="shared" si="615"/>
        <v>Septembre</v>
      </c>
      <c r="V4163" s="36" t="s">
        <v>442</v>
      </c>
      <c r="W4163" s="34"/>
      <c r="X4163" s="91">
        <f t="shared" si="616"/>
        <v>0</v>
      </c>
      <c r="Y4163" s="92" t="str">
        <f>VLOOKUP('CM-CIC'!B4094,Annuaire_roster!B:F,4,0)</f>
        <v>IHASSANE Ikram</v>
      </c>
      <c r="Z4163" s="37" t="s">
        <v>110</v>
      </c>
      <c r="AA4163" s="60" t="s">
        <v>232</v>
      </c>
      <c r="AB4163" s="35" t="s">
        <v>63</v>
      </c>
      <c r="AC4163" s="35" t="s">
        <v>63</v>
      </c>
      <c r="AD4163" s="35" t="s">
        <v>63</v>
      </c>
      <c r="AE4163" s="44" t="s">
        <v>63</v>
      </c>
      <c r="AF4163" s="61"/>
      <c r="AG4163" s="45"/>
    </row>
    <row r="4164" spans="1:33" x14ac:dyDescent="0.2">
      <c r="A4164" s="59" t="str">
        <f>+VLOOKUP(B4164,Annuaire_roster!B:G,5,0)</f>
        <v>01653</v>
      </c>
      <c r="B4164" s="78" t="s">
        <v>290</v>
      </c>
      <c r="C4164" s="65">
        <v>0.375</v>
      </c>
      <c r="D4164" s="65">
        <v>0.375</v>
      </c>
      <c r="E4164" s="66">
        <v>0.79166666666666663</v>
      </c>
      <c r="F4164" s="66">
        <v>0.79166666666666663</v>
      </c>
      <c r="G4164" s="67"/>
      <c r="H4164" s="67"/>
      <c r="I4164" s="68" t="s">
        <v>63</v>
      </c>
      <c r="J4164" s="67"/>
      <c r="K4164" s="132">
        <v>0</v>
      </c>
      <c r="L4164" s="133">
        <v>0</v>
      </c>
      <c r="M4164" s="70">
        <v>0</v>
      </c>
      <c r="N4164" s="34">
        <f t="shared" si="612"/>
        <v>0.37499999999999994</v>
      </c>
      <c r="O4164" s="38">
        <f t="shared" si="613"/>
        <v>0.37499999999999994</v>
      </c>
      <c r="P4164" s="72" t="s">
        <v>234</v>
      </c>
      <c r="Q4164" s="43">
        <v>44811</v>
      </c>
      <c r="R4164" s="35">
        <v>0</v>
      </c>
      <c r="S4164" s="35">
        <v>0</v>
      </c>
      <c r="T4164" s="10" t="str">
        <f t="shared" si="614"/>
        <v>Sem - 37</v>
      </c>
      <c r="U4164" s="10" t="str">
        <f t="shared" si="615"/>
        <v>Septembre</v>
      </c>
      <c r="V4164" s="36" t="s">
        <v>443</v>
      </c>
      <c r="W4164" s="34"/>
      <c r="X4164" s="91">
        <f t="shared" si="616"/>
        <v>0</v>
      </c>
      <c r="Y4164" s="92" t="str">
        <f>VLOOKUP('CM-CIC'!B4095,Annuaire_roster!B:F,4,0)</f>
        <v>KINANA Widad</v>
      </c>
      <c r="Z4164" s="37" t="s">
        <v>110</v>
      </c>
      <c r="AA4164" s="60" t="s">
        <v>232</v>
      </c>
      <c r="AB4164" s="35" t="s">
        <v>63</v>
      </c>
      <c r="AC4164" s="35" t="s">
        <v>63</v>
      </c>
      <c r="AD4164" s="35" t="s">
        <v>63</v>
      </c>
      <c r="AE4164" s="44" t="s">
        <v>63</v>
      </c>
      <c r="AF4164" s="61"/>
      <c r="AG4164" s="45"/>
    </row>
    <row r="4165" spans="1:33" x14ac:dyDescent="0.2">
      <c r="A4165" s="59" t="str">
        <f>+VLOOKUP(B4165,Annuaire_roster!B:G,5,0)</f>
        <v>01649</v>
      </c>
      <c r="B4165" s="78" t="s">
        <v>1670</v>
      </c>
      <c r="C4165" s="65">
        <v>0.375</v>
      </c>
      <c r="D4165" s="65">
        <v>0.375</v>
      </c>
      <c r="E4165" s="66">
        <v>0.79166666666666663</v>
      </c>
      <c r="F4165" s="66">
        <v>0.79166666666666663</v>
      </c>
      <c r="G4165" s="67"/>
      <c r="H4165" s="67"/>
      <c r="I4165" s="68" t="s">
        <v>63</v>
      </c>
      <c r="J4165" s="67"/>
      <c r="K4165" s="132">
        <v>0</v>
      </c>
      <c r="L4165" s="133">
        <v>0</v>
      </c>
      <c r="M4165" s="70">
        <v>0</v>
      </c>
      <c r="N4165" s="34">
        <f t="shared" si="612"/>
        <v>0.37499999999999994</v>
      </c>
      <c r="O4165" s="38">
        <f t="shared" si="613"/>
        <v>0.37499999999999994</v>
      </c>
      <c r="P4165" s="72" t="s">
        <v>234</v>
      </c>
      <c r="Q4165" s="43">
        <v>44811</v>
      </c>
      <c r="R4165" s="35">
        <v>0</v>
      </c>
      <c r="S4165" s="35">
        <v>0</v>
      </c>
      <c r="T4165" s="10" t="str">
        <f t="shared" si="614"/>
        <v>Sem - 37</v>
      </c>
      <c r="U4165" s="10" t="str">
        <f t="shared" si="615"/>
        <v>Septembre</v>
      </c>
      <c r="V4165" s="36" t="s">
        <v>444</v>
      </c>
      <c r="W4165" s="34"/>
      <c r="X4165" s="91">
        <f t="shared" si="616"/>
        <v>0</v>
      </c>
      <c r="Y4165" s="92" t="str">
        <f>VLOOKUP('CM-CIC'!B4096,Annuaire_roster!B:F,4,0)</f>
        <v>KINANA Widad</v>
      </c>
      <c r="Z4165" s="37" t="s">
        <v>110</v>
      </c>
      <c r="AA4165" s="60" t="s">
        <v>232</v>
      </c>
      <c r="AB4165" s="35" t="s">
        <v>63</v>
      </c>
      <c r="AC4165" s="35" t="s">
        <v>63</v>
      </c>
      <c r="AD4165" s="35" t="s">
        <v>63</v>
      </c>
      <c r="AE4165" s="44" t="s">
        <v>63</v>
      </c>
      <c r="AF4165" s="61"/>
      <c r="AG4165" s="45"/>
    </row>
    <row r="4166" spans="1:33" x14ac:dyDescent="0.2">
      <c r="A4166" s="59" t="str">
        <f>+VLOOKUP(B4166,Annuaire_roster!B:G,5,0)</f>
        <v>01650</v>
      </c>
      <c r="B4166" s="78" t="s">
        <v>1671</v>
      </c>
      <c r="C4166" s="65">
        <v>0.375</v>
      </c>
      <c r="D4166" s="65">
        <v>0.375</v>
      </c>
      <c r="E4166" s="66">
        <v>0.79166666666666663</v>
      </c>
      <c r="F4166" s="66">
        <v>0.79166666666666663</v>
      </c>
      <c r="G4166" s="67"/>
      <c r="H4166" s="67"/>
      <c r="I4166" s="68" t="s">
        <v>63</v>
      </c>
      <c r="J4166" s="67"/>
      <c r="K4166" s="132">
        <v>0</v>
      </c>
      <c r="L4166" s="133">
        <v>0</v>
      </c>
      <c r="M4166" s="70">
        <v>0</v>
      </c>
      <c r="N4166" s="34">
        <f t="shared" si="612"/>
        <v>0.37499999999999994</v>
      </c>
      <c r="O4166" s="38">
        <f t="shared" si="613"/>
        <v>0.37499999999999994</v>
      </c>
      <c r="P4166" s="72" t="s">
        <v>234</v>
      </c>
      <c r="Q4166" s="43">
        <v>44811</v>
      </c>
      <c r="R4166" s="35">
        <v>0</v>
      </c>
      <c r="S4166" s="35">
        <v>0</v>
      </c>
      <c r="T4166" s="10" t="str">
        <f t="shared" si="614"/>
        <v>Sem - 37</v>
      </c>
      <c r="U4166" s="10" t="str">
        <f t="shared" si="615"/>
        <v>Septembre</v>
      </c>
      <c r="V4166" s="36" t="s">
        <v>445</v>
      </c>
      <c r="W4166" s="34"/>
      <c r="X4166" s="91">
        <f t="shared" si="616"/>
        <v>0</v>
      </c>
      <c r="Y4166" s="92" t="str">
        <f>VLOOKUP('CM-CIC'!B4097,Annuaire_roster!B:F,4,0)</f>
        <v>KINANA Widad</v>
      </c>
      <c r="Z4166" s="37" t="s">
        <v>110</v>
      </c>
      <c r="AA4166" s="60" t="s">
        <v>232</v>
      </c>
      <c r="AB4166" s="35" t="s">
        <v>63</v>
      </c>
      <c r="AC4166" s="35" t="s">
        <v>63</v>
      </c>
      <c r="AD4166" s="35" t="s">
        <v>63</v>
      </c>
      <c r="AE4166" s="44" t="s">
        <v>63</v>
      </c>
      <c r="AF4166" s="61"/>
      <c r="AG4166" s="45"/>
    </row>
    <row r="4167" spans="1:33" x14ac:dyDescent="0.2">
      <c r="A4167" s="59" t="str">
        <f>+VLOOKUP(B4167,Annuaire_roster!B:G,5,0)</f>
        <v>01646</v>
      </c>
      <c r="B4167" s="78" t="s">
        <v>291</v>
      </c>
      <c r="C4167" s="65">
        <v>0.375</v>
      </c>
      <c r="D4167" s="65">
        <v>0.375</v>
      </c>
      <c r="E4167" s="66">
        <v>0.79166666666666663</v>
      </c>
      <c r="F4167" s="66">
        <v>0.79166666666666663</v>
      </c>
      <c r="G4167" s="67"/>
      <c r="H4167" s="67"/>
      <c r="I4167" s="68" t="s">
        <v>63</v>
      </c>
      <c r="J4167" s="67"/>
      <c r="K4167" s="132">
        <v>0</v>
      </c>
      <c r="L4167" s="133">
        <v>0</v>
      </c>
      <c r="M4167" s="70">
        <v>0</v>
      </c>
      <c r="N4167" s="34">
        <f t="shared" si="612"/>
        <v>0.37499999999999994</v>
      </c>
      <c r="O4167" s="38">
        <f t="shared" si="613"/>
        <v>0.37499999999999994</v>
      </c>
      <c r="P4167" s="72" t="s">
        <v>234</v>
      </c>
      <c r="Q4167" s="43">
        <v>44811</v>
      </c>
      <c r="R4167" s="35">
        <v>0</v>
      </c>
      <c r="S4167" s="35">
        <v>0</v>
      </c>
      <c r="T4167" s="10" t="str">
        <f t="shared" si="614"/>
        <v>Sem - 37</v>
      </c>
      <c r="U4167" s="10" t="str">
        <f t="shared" si="615"/>
        <v>Septembre</v>
      </c>
      <c r="V4167" s="36" t="s">
        <v>446</v>
      </c>
      <c r="W4167" s="34"/>
      <c r="X4167" s="91">
        <f t="shared" si="616"/>
        <v>0</v>
      </c>
      <c r="Y4167" s="92" t="str">
        <f>VLOOKUP('CM-CIC'!B4098,Annuaire_roster!B:F,4,0)</f>
        <v>KINANA Widad</v>
      </c>
      <c r="Z4167" s="37" t="s">
        <v>110</v>
      </c>
      <c r="AA4167" s="60" t="s">
        <v>232</v>
      </c>
      <c r="AB4167" s="35" t="s">
        <v>63</v>
      </c>
      <c r="AC4167" s="35" t="s">
        <v>63</v>
      </c>
      <c r="AD4167" s="35" t="s">
        <v>63</v>
      </c>
      <c r="AE4167" s="44" t="s">
        <v>63</v>
      </c>
      <c r="AF4167" s="61"/>
      <c r="AG4167" s="45"/>
    </row>
    <row r="4168" spans="1:33" x14ac:dyDescent="0.2">
      <c r="A4168" s="59" t="str">
        <f>+VLOOKUP(B4168,Annuaire_roster!B:G,5,0)</f>
        <v>01647</v>
      </c>
      <c r="B4168" s="78" t="s">
        <v>292</v>
      </c>
      <c r="C4168" s="65"/>
      <c r="D4168" s="65">
        <v>0.375</v>
      </c>
      <c r="E4168" s="66"/>
      <c r="F4168" s="66">
        <v>0.79166666666666663</v>
      </c>
      <c r="G4168" s="67"/>
      <c r="H4168" s="67"/>
      <c r="I4168" s="68" t="s">
        <v>63</v>
      </c>
      <c r="J4168" s="67"/>
      <c r="K4168" s="132">
        <v>0</v>
      </c>
      <c r="L4168" s="133">
        <v>0</v>
      </c>
      <c r="M4168" s="70" t="s">
        <v>187</v>
      </c>
      <c r="N4168" s="34" t="str">
        <f t="shared" si="612"/>
        <v/>
      </c>
      <c r="O4168" s="38">
        <f t="shared" si="613"/>
        <v>0.37499999999999994</v>
      </c>
      <c r="P4168" s="72" t="s">
        <v>234</v>
      </c>
      <c r="Q4168" s="43">
        <v>44811</v>
      </c>
      <c r="R4168" s="35">
        <v>0</v>
      </c>
      <c r="S4168" s="35">
        <v>0</v>
      </c>
      <c r="T4168" s="10" t="str">
        <f t="shared" si="614"/>
        <v>Sem - 37</v>
      </c>
      <c r="U4168" s="10" t="str">
        <f t="shared" si="615"/>
        <v>Septembre</v>
      </c>
      <c r="V4168" s="36" t="s">
        <v>447</v>
      </c>
      <c r="W4168" s="34"/>
      <c r="X4168" s="91">
        <f t="shared" si="616"/>
        <v>0</v>
      </c>
      <c r="Y4168" s="92" t="str">
        <f>VLOOKUP('CM-CIC'!B4099,Annuaire_roster!B:F,4,0)</f>
        <v>KINANA Widad</v>
      </c>
      <c r="Z4168" s="37" t="s">
        <v>110</v>
      </c>
      <c r="AA4168" s="60" t="s">
        <v>232</v>
      </c>
      <c r="AB4168" s="35" t="s">
        <v>63</v>
      </c>
      <c r="AC4168" s="35" t="s">
        <v>63</v>
      </c>
      <c r="AD4168" s="35" t="s">
        <v>63</v>
      </c>
      <c r="AE4168" s="44" t="s">
        <v>63</v>
      </c>
      <c r="AF4168" s="61"/>
      <c r="AG4168" s="45"/>
    </row>
    <row r="4169" spans="1:33" x14ac:dyDescent="0.2">
      <c r="A4169" s="59" t="str">
        <f>+VLOOKUP(B4169,Annuaire_roster!B:G,5,0)</f>
        <v>01566</v>
      </c>
      <c r="B4169" s="78" t="s">
        <v>233</v>
      </c>
      <c r="C4169" s="65">
        <v>0.375</v>
      </c>
      <c r="D4169" s="65">
        <v>0.375</v>
      </c>
      <c r="E4169" s="66">
        <v>0.79166666666666663</v>
      </c>
      <c r="F4169" s="66">
        <v>0.79166666666666663</v>
      </c>
      <c r="G4169" s="67"/>
      <c r="H4169" s="67"/>
      <c r="I4169" s="68" t="s">
        <v>63</v>
      </c>
      <c r="J4169" s="67"/>
      <c r="K4169" s="132">
        <v>0</v>
      </c>
      <c r="L4169" s="133">
        <v>0</v>
      </c>
      <c r="M4169" s="70">
        <v>0</v>
      </c>
      <c r="N4169" s="34">
        <f t="shared" si="612"/>
        <v>0.37499999999999994</v>
      </c>
      <c r="O4169" s="38">
        <f t="shared" si="613"/>
        <v>0.37499999999999994</v>
      </c>
      <c r="P4169" s="72" t="s">
        <v>234</v>
      </c>
      <c r="Q4169" s="43">
        <v>44812</v>
      </c>
      <c r="R4169" s="35">
        <v>0</v>
      </c>
      <c r="S4169" s="35">
        <v>0</v>
      </c>
      <c r="T4169" s="10" t="str">
        <f t="shared" si="614"/>
        <v>Sem - 37</v>
      </c>
      <c r="U4169" s="10" t="str">
        <f t="shared" si="615"/>
        <v>Septembre</v>
      </c>
      <c r="V4169" s="36" t="s">
        <v>448</v>
      </c>
      <c r="W4169" s="34"/>
      <c r="X4169" s="91">
        <f t="shared" si="616"/>
        <v>0</v>
      </c>
      <c r="Y4169" s="92" t="str">
        <f>VLOOKUP('CM-CIC'!B4100,Annuaire_roster!B:F,4,0)</f>
        <v>KINANA Widad</v>
      </c>
      <c r="Z4169" s="37" t="s">
        <v>110</v>
      </c>
      <c r="AA4169" s="60" t="s">
        <v>232</v>
      </c>
      <c r="AB4169" s="35" t="s">
        <v>63</v>
      </c>
      <c r="AC4169" s="35" t="s">
        <v>63</v>
      </c>
      <c r="AD4169" s="35" t="s">
        <v>63</v>
      </c>
      <c r="AE4169" s="44" t="s">
        <v>63</v>
      </c>
      <c r="AF4169" s="61"/>
      <c r="AG4169" s="45"/>
    </row>
    <row r="4170" spans="1:33" x14ac:dyDescent="0.2">
      <c r="A4170" s="59" t="str">
        <f>+VLOOKUP(B4170,Annuaire_roster!B:G,5,0)</f>
        <v>01572</v>
      </c>
      <c r="B4170" s="78" t="s">
        <v>235</v>
      </c>
      <c r="C4170" s="65">
        <v>0.375</v>
      </c>
      <c r="D4170" s="65">
        <v>0.375</v>
      </c>
      <c r="E4170" s="66">
        <v>0.79166666666666663</v>
      </c>
      <c r="F4170" s="66">
        <v>0.79166666666666663</v>
      </c>
      <c r="G4170" s="67"/>
      <c r="H4170" s="67"/>
      <c r="I4170" s="68" t="s">
        <v>63</v>
      </c>
      <c r="J4170" s="67"/>
      <c r="K4170" s="132">
        <v>0</v>
      </c>
      <c r="L4170" s="133">
        <v>0</v>
      </c>
      <c r="M4170" s="70">
        <v>0</v>
      </c>
      <c r="N4170" s="34">
        <f t="shared" si="612"/>
        <v>0.37499999999999994</v>
      </c>
      <c r="O4170" s="38">
        <f t="shared" si="613"/>
        <v>0.37499999999999994</v>
      </c>
      <c r="P4170" s="72" t="s">
        <v>234</v>
      </c>
      <c r="Q4170" s="43">
        <v>44812</v>
      </c>
      <c r="R4170" s="35">
        <v>0</v>
      </c>
      <c r="S4170" s="35">
        <v>0</v>
      </c>
      <c r="T4170" s="10" t="str">
        <f t="shared" si="614"/>
        <v>Sem - 37</v>
      </c>
      <c r="U4170" s="10" t="str">
        <f t="shared" si="615"/>
        <v>Septembre</v>
      </c>
      <c r="V4170" s="36" t="s">
        <v>449</v>
      </c>
      <c r="W4170" s="34"/>
      <c r="X4170" s="91">
        <f t="shared" si="616"/>
        <v>0</v>
      </c>
      <c r="Y4170" s="92" t="str">
        <f>VLOOKUP('CM-CIC'!B4101,Annuaire_roster!B:F,4,0)</f>
        <v>KINANA Widad</v>
      </c>
      <c r="Z4170" s="37" t="s">
        <v>110</v>
      </c>
      <c r="AA4170" s="60" t="s">
        <v>232</v>
      </c>
      <c r="AB4170" s="35" t="s">
        <v>63</v>
      </c>
      <c r="AC4170" s="35" t="s">
        <v>63</v>
      </c>
      <c r="AD4170" s="35" t="s">
        <v>63</v>
      </c>
      <c r="AE4170" s="44" t="s">
        <v>63</v>
      </c>
      <c r="AF4170" s="61"/>
      <c r="AG4170" s="45"/>
    </row>
    <row r="4171" spans="1:33" x14ac:dyDescent="0.2">
      <c r="A4171" s="59" t="str">
        <f>+VLOOKUP(B4171,Annuaire_roster!B:G,5,0)</f>
        <v>01575</v>
      </c>
      <c r="B4171" s="78" t="s">
        <v>191</v>
      </c>
      <c r="C4171" s="65">
        <v>0.375</v>
      </c>
      <c r="D4171" s="65">
        <v>0.375</v>
      </c>
      <c r="E4171" s="66">
        <v>0.79166666666666663</v>
      </c>
      <c r="F4171" s="66">
        <v>0.79166666666666663</v>
      </c>
      <c r="G4171" s="67"/>
      <c r="H4171" s="67"/>
      <c r="I4171" s="68" t="s">
        <v>63</v>
      </c>
      <c r="J4171" s="67"/>
      <c r="K4171" s="132">
        <v>0</v>
      </c>
      <c r="L4171" s="133">
        <v>0</v>
      </c>
      <c r="M4171" s="70">
        <v>0</v>
      </c>
      <c r="N4171" s="34">
        <f t="shared" si="612"/>
        <v>0.37499999999999994</v>
      </c>
      <c r="O4171" s="38">
        <f t="shared" si="613"/>
        <v>0.37499999999999994</v>
      </c>
      <c r="P4171" s="72" t="s">
        <v>234</v>
      </c>
      <c r="Q4171" s="43">
        <v>44812</v>
      </c>
      <c r="R4171" s="35">
        <v>0</v>
      </c>
      <c r="S4171" s="35">
        <v>0</v>
      </c>
      <c r="T4171" s="10" t="str">
        <f t="shared" si="614"/>
        <v>Sem - 37</v>
      </c>
      <c r="U4171" s="10" t="str">
        <f t="shared" si="615"/>
        <v>Septembre</v>
      </c>
      <c r="V4171" s="36" t="s">
        <v>450</v>
      </c>
      <c r="W4171" s="34"/>
      <c r="X4171" s="91">
        <f t="shared" si="616"/>
        <v>0</v>
      </c>
      <c r="Y4171" s="92" t="str">
        <f>VLOOKUP('CM-CIC'!B4102,Annuaire_roster!B:F,4,0)</f>
        <v>KINANA Widad</v>
      </c>
      <c r="Z4171" s="37" t="s">
        <v>110</v>
      </c>
      <c r="AA4171" s="60" t="s">
        <v>232</v>
      </c>
      <c r="AB4171" s="35" t="s">
        <v>63</v>
      </c>
      <c r="AC4171" s="35" t="s">
        <v>63</v>
      </c>
      <c r="AD4171" s="35" t="s">
        <v>63</v>
      </c>
      <c r="AE4171" s="44" t="s">
        <v>63</v>
      </c>
      <c r="AF4171" s="61"/>
      <c r="AG4171" s="45"/>
    </row>
    <row r="4172" spans="1:33" x14ac:dyDescent="0.2">
      <c r="A4172" s="59" t="str">
        <f>+VLOOKUP(B4172,Annuaire_roster!B:G,5,0)</f>
        <v>01575</v>
      </c>
      <c r="B4172" s="78" t="s">
        <v>236</v>
      </c>
      <c r="C4172" s="65">
        <v>0.375</v>
      </c>
      <c r="D4172" s="65">
        <v>0.375</v>
      </c>
      <c r="E4172" s="66">
        <v>0.79166666666666663</v>
      </c>
      <c r="F4172" s="66">
        <v>0.79166666666666663</v>
      </c>
      <c r="G4172" s="67"/>
      <c r="H4172" s="67"/>
      <c r="I4172" s="68" t="s">
        <v>63</v>
      </c>
      <c r="J4172" s="67"/>
      <c r="K4172" s="132">
        <v>0</v>
      </c>
      <c r="L4172" s="133">
        <v>0</v>
      </c>
      <c r="M4172" s="70">
        <v>0</v>
      </c>
      <c r="N4172" s="34">
        <f t="shared" si="612"/>
        <v>0.37499999999999994</v>
      </c>
      <c r="O4172" s="38">
        <f t="shared" si="613"/>
        <v>0.37499999999999994</v>
      </c>
      <c r="P4172" s="72" t="s">
        <v>234</v>
      </c>
      <c r="Q4172" s="43">
        <v>44812</v>
      </c>
      <c r="R4172" s="35">
        <v>0</v>
      </c>
      <c r="S4172" s="35">
        <v>0</v>
      </c>
      <c r="T4172" s="10" t="str">
        <f t="shared" si="614"/>
        <v>Sem - 37</v>
      </c>
      <c r="U4172" s="10" t="str">
        <f t="shared" si="615"/>
        <v>Septembre</v>
      </c>
      <c r="V4172" s="36" t="s">
        <v>451</v>
      </c>
      <c r="W4172" s="34"/>
      <c r="X4172" s="91">
        <f t="shared" si="616"/>
        <v>0</v>
      </c>
      <c r="Y4172" s="92" t="str">
        <f>VLOOKUP('CM-CIC'!B4103,Annuaire_roster!B:F,4,0)</f>
        <v>KINANA Widad</v>
      </c>
      <c r="Z4172" s="37" t="s">
        <v>110</v>
      </c>
      <c r="AA4172" s="60" t="s">
        <v>232</v>
      </c>
      <c r="AB4172" s="35" t="s">
        <v>63</v>
      </c>
      <c r="AC4172" s="35" t="s">
        <v>63</v>
      </c>
      <c r="AD4172" s="35" t="s">
        <v>63</v>
      </c>
      <c r="AE4172" s="44" t="s">
        <v>63</v>
      </c>
      <c r="AF4172" s="61"/>
      <c r="AG4172" s="45"/>
    </row>
    <row r="4173" spans="1:33" x14ac:dyDescent="0.2">
      <c r="A4173" s="59" t="str">
        <f>+VLOOKUP(B4173,Annuaire_roster!B:G,5,0)</f>
        <v>01578</v>
      </c>
      <c r="B4173" s="78" t="s">
        <v>1669</v>
      </c>
      <c r="C4173" s="65">
        <v>0.375</v>
      </c>
      <c r="D4173" s="65">
        <v>0.375</v>
      </c>
      <c r="E4173" s="66">
        <v>0.79166666666666663</v>
      </c>
      <c r="F4173" s="66">
        <v>0.79166666666666663</v>
      </c>
      <c r="G4173" s="67"/>
      <c r="H4173" s="67"/>
      <c r="I4173" s="68" t="s">
        <v>63</v>
      </c>
      <c r="J4173" s="67"/>
      <c r="K4173" s="132">
        <v>0</v>
      </c>
      <c r="L4173" s="133">
        <v>0</v>
      </c>
      <c r="M4173" s="70">
        <v>0</v>
      </c>
      <c r="N4173" s="34">
        <f t="shared" si="612"/>
        <v>0.37499999999999994</v>
      </c>
      <c r="O4173" s="38">
        <f t="shared" si="613"/>
        <v>0.37499999999999994</v>
      </c>
      <c r="P4173" s="72" t="s">
        <v>234</v>
      </c>
      <c r="Q4173" s="43">
        <v>44812</v>
      </c>
      <c r="R4173" s="35">
        <v>0</v>
      </c>
      <c r="S4173" s="35">
        <v>0</v>
      </c>
      <c r="T4173" s="10" t="str">
        <f t="shared" si="614"/>
        <v>Sem - 37</v>
      </c>
      <c r="U4173" s="10" t="str">
        <f t="shared" si="615"/>
        <v>Septembre</v>
      </c>
      <c r="V4173" s="36" t="s">
        <v>452</v>
      </c>
      <c r="W4173" s="34"/>
      <c r="X4173" s="91">
        <f t="shared" si="616"/>
        <v>0</v>
      </c>
      <c r="Y4173" s="92" t="str">
        <f>VLOOKUP('CM-CIC'!B4104,Annuaire_roster!B:F,4,0)</f>
        <v>KINANA Widad</v>
      </c>
      <c r="Z4173" s="37" t="s">
        <v>110</v>
      </c>
      <c r="AA4173" s="60" t="s">
        <v>232</v>
      </c>
      <c r="AB4173" s="35" t="s">
        <v>63</v>
      </c>
      <c r="AC4173" s="35" t="s">
        <v>63</v>
      </c>
      <c r="AD4173" s="35" t="s">
        <v>63</v>
      </c>
      <c r="AE4173" s="44" t="s">
        <v>63</v>
      </c>
      <c r="AF4173" s="61"/>
      <c r="AG4173" s="45"/>
    </row>
    <row r="4174" spans="1:33" x14ac:dyDescent="0.2">
      <c r="A4174" s="59" t="str">
        <f>+VLOOKUP(B4174,Annuaire_roster!B:G,5,0)</f>
        <v>01581</v>
      </c>
      <c r="B4174" s="78" t="s">
        <v>237</v>
      </c>
      <c r="C4174" s="65">
        <v>0.375</v>
      </c>
      <c r="D4174" s="65">
        <v>0.375</v>
      </c>
      <c r="E4174" s="66">
        <v>0.79166666666666663</v>
      </c>
      <c r="F4174" s="66">
        <v>0.79166666666666663</v>
      </c>
      <c r="G4174" s="67"/>
      <c r="H4174" s="67"/>
      <c r="I4174" s="68" t="s">
        <v>63</v>
      </c>
      <c r="J4174" s="67"/>
      <c r="K4174" s="132">
        <v>0</v>
      </c>
      <c r="L4174" s="133">
        <v>0</v>
      </c>
      <c r="M4174" s="70">
        <v>0</v>
      </c>
      <c r="N4174" s="34">
        <f t="shared" si="612"/>
        <v>0.37499999999999994</v>
      </c>
      <c r="O4174" s="38">
        <f t="shared" si="613"/>
        <v>0.37499999999999994</v>
      </c>
      <c r="P4174" s="72" t="s">
        <v>234</v>
      </c>
      <c r="Q4174" s="43">
        <v>44812</v>
      </c>
      <c r="R4174" s="35">
        <v>0</v>
      </c>
      <c r="S4174" s="35">
        <v>0</v>
      </c>
      <c r="T4174" s="10" t="str">
        <f t="shared" si="614"/>
        <v>Sem - 37</v>
      </c>
      <c r="U4174" s="10" t="str">
        <f t="shared" si="615"/>
        <v>Septembre</v>
      </c>
      <c r="V4174" s="36" t="s">
        <v>453</v>
      </c>
      <c r="W4174" s="34"/>
      <c r="X4174" s="91">
        <f t="shared" si="616"/>
        <v>0</v>
      </c>
      <c r="Y4174" s="92" t="str">
        <f>VLOOKUP('CM-CIC'!B4105,Annuaire_roster!B:F,4,0)</f>
        <v>KINANA Widad</v>
      </c>
      <c r="Z4174" s="37" t="s">
        <v>110</v>
      </c>
      <c r="AA4174" s="60" t="s">
        <v>232</v>
      </c>
      <c r="AB4174" s="35" t="s">
        <v>63</v>
      </c>
      <c r="AC4174" s="35" t="s">
        <v>63</v>
      </c>
      <c r="AD4174" s="35" t="s">
        <v>63</v>
      </c>
      <c r="AE4174" s="44" t="s">
        <v>63</v>
      </c>
      <c r="AF4174" s="61"/>
      <c r="AG4174" s="45"/>
    </row>
    <row r="4175" spans="1:33" x14ac:dyDescent="0.2">
      <c r="A4175" s="59" t="str">
        <f>+VLOOKUP(B4175,Annuaire_roster!B:G,5,0)</f>
        <v>01582</v>
      </c>
      <c r="B4175" s="78" t="s">
        <v>238</v>
      </c>
      <c r="C4175" s="65">
        <v>0.375</v>
      </c>
      <c r="D4175" s="65">
        <v>0.375</v>
      </c>
      <c r="E4175" s="66">
        <v>0.79166666666666663</v>
      </c>
      <c r="F4175" s="66">
        <v>0.79166666666666663</v>
      </c>
      <c r="G4175" s="67"/>
      <c r="H4175" s="67"/>
      <c r="I4175" s="68" t="s">
        <v>63</v>
      </c>
      <c r="J4175" s="67"/>
      <c r="K4175" s="132">
        <v>0</v>
      </c>
      <c r="L4175" s="133">
        <v>0</v>
      </c>
      <c r="M4175" s="70">
        <v>0</v>
      </c>
      <c r="N4175" s="34">
        <f t="shared" si="612"/>
        <v>0.37499999999999994</v>
      </c>
      <c r="O4175" s="38">
        <f t="shared" si="613"/>
        <v>0.37499999999999994</v>
      </c>
      <c r="P4175" s="72" t="s">
        <v>234</v>
      </c>
      <c r="Q4175" s="43">
        <v>44812</v>
      </c>
      <c r="R4175" s="35">
        <v>0</v>
      </c>
      <c r="S4175" s="35">
        <v>0</v>
      </c>
      <c r="T4175" s="10" t="str">
        <f t="shared" si="614"/>
        <v>Sem - 37</v>
      </c>
      <c r="U4175" s="10" t="str">
        <f t="shared" si="615"/>
        <v>Septembre</v>
      </c>
      <c r="V4175" s="36" t="s">
        <v>454</v>
      </c>
      <c r="W4175" s="34"/>
      <c r="X4175" s="91">
        <f t="shared" si="616"/>
        <v>0</v>
      </c>
      <c r="Y4175" s="92" t="str">
        <f>VLOOKUP('CM-CIC'!B4106,Annuaire_roster!B:F,4,0)</f>
        <v>KINANA Widad</v>
      </c>
      <c r="Z4175" s="37" t="s">
        <v>110</v>
      </c>
      <c r="AA4175" s="60" t="s">
        <v>232</v>
      </c>
      <c r="AB4175" s="35" t="s">
        <v>63</v>
      </c>
      <c r="AC4175" s="35" t="s">
        <v>63</v>
      </c>
      <c r="AD4175" s="35" t="s">
        <v>63</v>
      </c>
      <c r="AE4175" s="44" t="s">
        <v>63</v>
      </c>
      <c r="AF4175" s="61"/>
      <c r="AG4175" s="45"/>
    </row>
    <row r="4176" spans="1:33" x14ac:dyDescent="0.2">
      <c r="A4176" s="59" t="str">
        <f>+VLOOKUP(B4176,Annuaire_roster!B:G,5,0)</f>
        <v>01586</v>
      </c>
      <c r="B4176" s="78" t="s">
        <v>217</v>
      </c>
      <c r="C4176" s="65">
        <v>0.375</v>
      </c>
      <c r="D4176" s="65">
        <v>0.375</v>
      </c>
      <c r="E4176" s="66">
        <v>0.79166666666666663</v>
      </c>
      <c r="F4176" s="66">
        <v>0.79166666666666663</v>
      </c>
      <c r="G4176" s="67"/>
      <c r="H4176" s="67"/>
      <c r="I4176" s="68" t="s">
        <v>63</v>
      </c>
      <c r="J4176" s="67"/>
      <c r="K4176" s="132">
        <v>0</v>
      </c>
      <c r="L4176" s="133">
        <v>0</v>
      </c>
      <c r="M4176" s="70">
        <v>0</v>
      </c>
      <c r="N4176" s="34">
        <f t="shared" si="612"/>
        <v>0.37499999999999994</v>
      </c>
      <c r="O4176" s="38">
        <f t="shared" si="613"/>
        <v>0.37499999999999994</v>
      </c>
      <c r="P4176" s="72" t="s">
        <v>234</v>
      </c>
      <c r="Q4176" s="43">
        <v>44812</v>
      </c>
      <c r="R4176" s="35">
        <v>0</v>
      </c>
      <c r="S4176" s="35">
        <v>0</v>
      </c>
      <c r="T4176" s="10" t="str">
        <f t="shared" si="614"/>
        <v>Sem - 37</v>
      </c>
      <c r="U4176" s="10" t="str">
        <f t="shared" si="615"/>
        <v>Septembre</v>
      </c>
      <c r="V4176" s="36" t="s">
        <v>456</v>
      </c>
      <c r="W4176" s="34"/>
      <c r="X4176" s="91">
        <f t="shared" si="616"/>
        <v>0</v>
      </c>
      <c r="Y4176" s="92" t="str">
        <f>VLOOKUP('CM-CIC'!B4107,Annuaire_roster!B:F,4,0)</f>
        <v>KINANA Widad</v>
      </c>
      <c r="Z4176" s="37" t="s">
        <v>110</v>
      </c>
      <c r="AA4176" s="60" t="s">
        <v>232</v>
      </c>
      <c r="AB4176" s="35" t="s">
        <v>63</v>
      </c>
      <c r="AC4176" s="35" t="s">
        <v>63</v>
      </c>
      <c r="AD4176" s="35" t="s">
        <v>63</v>
      </c>
      <c r="AE4176" s="44" t="s">
        <v>63</v>
      </c>
      <c r="AF4176" s="61"/>
      <c r="AG4176" s="45"/>
    </row>
    <row r="4177" spans="1:33" x14ac:dyDescent="0.2">
      <c r="A4177" s="59" t="str">
        <f>+VLOOKUP(B4177,Annuaire_roster!B:G,5,0)</f>
        <v>01587</v>
      </c>
      <c r="B4177" s="78" t="s">
        <v>218</v>
      </c>
      <c r="C4177" s="65">
        <v>0.375</v>
      </c>
      <c r="D4177" s="65">
        <v>0.375</v>
      </c>
      <c r="E4177" s="66">
        <v>0.79166666666666663</v>
      </c>
      <c r="F4177" s="66">
        <v>0.79166666666666663</v>
      </c>
      <c r="G4177" s="67"/>
      <c r="H4177" s="67"/>
      <c r="I4177" s="68" t="s">
        <v>63</v>
      </c>
      <c r="J4177" s="67"/>
      <c r="K4177" s="132">
        <v>0</v>
      </c>
      <c r="L4177" s="133">
        <v>0</v>
      </c>
      <c r="M4177" s="70">
        <v>0</v>
      </c>
      <c r="N4177" s="34">
        <f t="shared" si="612"/>
        <v>0.37499999999999994</v>
      </c>
      <c r="O4177" s="38">
        <f t="shared" si="613"/>
        <v>0.37499999999999994</v>
      </c>
      <c r="P4177" s="72" t="s">
        <v>234</v>
      </c>
      <c r="Q4177" s="43">
        <v>44812</v>
      </c>
      <c r="R4177" s="35">
        <v>0</v>
      </c>
      <c r="S4177" s="35">
        <v>0</v>
      </c>
      <c r="T4177" s="10" t="str">
        <f t="shared" si="614"/>
        <v>Sem - 37</v>
      </c>
      <c r="U4177" s="10" t="str">
        <f t="shared" si="615"/>
        <v>Septembre</v>
      </c>
      <c r="V4177" s="36" t="s">
        <v>457</v>
      </c>
      <c r="W4177" s="34"/>
      <c r="X4177" s="91">
        <f t="shared" si="616"/>
        <v>0</v>
      </c>
      <c r="Y4177" s="92" t="str">
        <f>VLOOKUP('CM-CIC'!B4108,Annuaire_roster!B:F,4,0)</f>
        <v>KINANA Widad</v>
      </c>
      <c r="Z4177" s="37" t="s">
        <v>110</v>
      </c>
      <c r="AA4177" s="60" t="s">
        <v>232</v>
      </c>
      <c r="AB4177" s="35" t="s">
        <v>63</v>
      </c>
      <c r="AC4177" s="35" t="s">
        <v>63</v>
      </c>
      <c r="AD4177" s="35" t="s">
        <v>63</v>
      </c>
      <c r="AE4177" s="44" t="s">
        <v>63</v>
      </c>
      <c r="AF4177" s="61"/>
      <c r="AG4177" s="45"/>
    </row>
    <row r="4178" spans="1:33" x14ac:dyDescent="0.2">
      <c r="A4178" s="59" t="str">
        <f>+VLOOKUP(B4178,Annuaire_roster!B:G,5,0)</f>
        <v>01590</v>
      </c>
      <c r="B4178" s="78" t="s">
        <v>222</v>
      </c>
      <c r="C4178" s="65">
        <v>0.375</v>
      </c>
      <c r="D4178" s="65">
        <v>0.375</v>
      </c>
      <c r="E4178" s="66">
        <v>0.79166666666666663</v>
      </c>
      <c r="F4178" s="66">
        <v>0.79166666666666663</v>
      </c>
      <c r="G4178" s="67"/>
      <c r="H4178" s="67"/>
      <c r="I4178" s="68" t="s">
        <v>63</v>
      </c>
      <c r="J4178" s="67"/>
      <c r="K4178" s="132">
        <v>0</v>
      </c>
      <c r="L4178" s="133">
        <v>0</v>
      </c>
      <c r="M4178" s="70">
        <v>0</v>
      </c>
      <c r="N4178" s="34">
        <f t="shared" si="612"/>
        <v>0.37499999999999994</v>
      </c>
      <c r="O4178" s="38">
        <f t="shared" si="613"/>
        <v>0.37499999999999994</v>
      </c>
      <c r="P4178" s="72" t="s">
        <v>234</v>
      </c>
      <c r="Q4178" s="43">
        <v>44812</v>
      </c>
      <c r="R4178" s="35">
        <v>0</v>
      </c>
      <c r="S4178" s="35">
        <v>0</v>
      </c>
      <c r="T4178" s="10" t="str">
        <f t="shared" si="614"/>
        <v>Sem - 37</v>
      </c>
      <c r="U4178" s="10" t="str">
        <f t="shared" si="615"/>
        <v>Septembre</v>
      </c>
      <c r="V4178" s="36" t="s">
        <v>458</v>
      </c>
      <c r="W4178" s="34"/>
      <c r="X4178" s="91">
        <f t="shared" si="616"/>
        <v>0</v>
      </c>
      <c r="Y4178" s="92" t="str">
        <f>VLOOKUP('CM-CIC'!B4109,Annuaire_roster!B:F,4,0)</f>
        <v>ABDELLAOUI KHADIJA</v>
      </c>
      <c r="Z4178" s="37" t="s">
        <v>110</v>
      </c>
      <c r="AA4178" s="60" t="s">
        <v>232</v>
      </c>
      <c r="AB4178" s="35" t="s">
        <v>63</v>
      </c>
      <c r="AC4178" s="35" t="s">
        <v>63</v>
      </c>
      <c r="AD4178" s="35" t="s">
        <v>63</v>
      </c>
      <c r="AE4178" s="44" t="s">
        <v>63</v>
      </c>
      <c r="AF4178" s="61"/>
      <c r="AG4178" s="45"/>
    </row>
    <row r="4179" spans="1:33" x14ac:dyDescent="0.2">
      <c r="A4179" s="59" t="str">
        <f>+VLOOKUP(B4179,Annuaire_roster!B:G,5,0)</f>
        <v>01594</v>
      </c>
      <c r="B4179" s="78" t="s">
        <v>295</v>
      </c>
      <c r="C4179" s="65">
        <v>0.375</v>
      </c>
      <c r="D4179" s="65">
        <v>0.375</v>
      </c>
      <c r="E4179" s="66">
        <v>0.79166666666666663</v>
      </c>
      <c r="F4179" s="66">
        <v>0.79166666666666663</v>
      </c>
      <c r="G4179" s="67"/>
      <c r="H4179" s="67"/>
      <c r="I4179" s="68" t="s">
        <v>63</v>
      </c>
      <c r="J4179" s="67"/>
      <c r="K4179" s="132">
        <v>0</v>
      </c>
      <c r="L4179" s="133">
        <v>0</v>
      </c>
      <c r="M4179" s="70">
        <v>0</v>
      </c>
      <c r="N4179" s="34">
        <f t="shared" si="612"/>
        <v>0.37499999999999994</v>
      </c>
      <c r="O4179" s="38">
        <f t="shared" si="613"/>
        <v>0.37499999999999994</v>
      </c>
      <c r="P4179" s="72" t="s">
        <v>234</v>
      </c>
      <c r="Q4179" s="43">
        <v>44812</v>
      </c>
      <c r="R4179" s="35">
        <v>0</v>
      </c>
      <c r="S4179" s="35">
        <v>0</v>
      </c>
      <c r="T4179" s="10" t="str">
        <f t="shared" si="614"/>
        <v>Sem - 37</v>
      </c>
      <c r="U4179" s="10" t="str">
        <f t="shared" si="615"/>
        <v>Septembre</v>
      </c>
      <c r="V4179" s="36" t="s">
        <v>459</v>
      </c>
      <c r="W4179" s="34"/>
      <c r="X4179" s="91">
        <f t="shared" si="616"/>
        <v>0</v>
      </c>
      <c r="Y4179" s="92" t="str">
        <f>VLOOKUP('CM-CIC'!B4110,Annuaire_roster!B:F,4,0)</f>
        <v>ABDELLAOUI KHADIJA</v>
      </c>
      <c r="Z4179" s="37" t="s">
        <v>110</v>
      </c>
      <c r="AA4179" s="60" t="s">
        <v>232</v>
      </c>
      <c r="AB4179" s="35" t="s">
        <v>63</v>
      </c>
      <c r="AC4179" s="35" t="s">
        <v>63</v>
      </c>
      <c r="AD4179" s="35" t="s">
        <v>63</v>
      </c>
      <c r="AE4179" s="44" t="s">
        <v>63</v>
      </c>
      <c r="AF4179" s="61"/>
      <c r="AG4179" s="45"/>
    </row>
    <row r="4180" spans="1:33" x14ac:dyDescent="0.2">
      <c r="A4180" s="59" t="str">
        <f>+VLOOKUP(B4180,Annuaire_roster!B:G,5,0)</f>
        <v>01596</v>
      </c>
      <c r="B4180" s="78" t="s">
        <v>239</v>
      </c>
      <c r="C4180" s="65"/>
      <c r="D4180" s="65">
        <v>0.375</v>
      </c>
      <c r="E4180" s="66"/>
      <c r="F4180" s="66">
        <v>0.79166666666666663</v>
      </c>
      <c r="G4180" s="67"/>
      <c r="H4180" s="67"/>
      <c r="I4180" s="68" t="s">
        <v>63</v>
      </c>
      <c r="J4180" s="67"/>
      <c r="K4180" s="132">
        <v>0</v>
      </c>
      <c r="L4180" s="133">
        <v>0</v>
      </c>
      <c r="M4180" s="70" t="s">
        <v>187</v>
      </c>
      <c r="N4180" s="34" t="str">
        <f t="shared" si="612"/>
        <v/>
      </c>
      <c r="O4180" s="38">
        <f t="shared" si="613"/>
        <v>0.37499999999999994</v>
      </c>
      <c r="P4180" s="72" t="s">
        <v>234</v>
      </c>
      <c r="Q4180" s="43">
        <v>44812</v>
      </c>
      <c r="R4180" s="35">
        <v>0</v>
      </c>
      <c r="S4180" s="35">
        <v>0</v>
      </c>
      <c r="T4180" s="10" t="str">
        <f t="shared" si="614"/>
        <v>Sem - 37</v>
      </c>
      <c r="U4180" s="10" t="str">
        <f t="shared" si="615"/>
        <v>Septembre</v>
      </c>
      <c r="V4180" s="36" t="s">
        <v>460</v>
      </c>
      <c r="W4180" s="34"/>
      <c r="X4180" s="91">
        <f t="shared" si="616"/>
        <v>0</v>
      </c>
      <c r="Y4180" s="92" t="str">
        <f>VLOOKUP('CM-CIC'!B4111,Annuaire_roster!B:F,4,0)</f>
        <v>ABDELLAOUI KHADIJA</v>
      </c>
      <c r="Z4180" s="37" t="s">
        <v>110</v>
      </c>
      <c r="AA4180" s="60" t="s">
        <v>232</v>
      </c>
      <c r="AB4180" s="35" t="s">
        <v>63</v>
      </c>
      <c r="AC4180" s="35" t="s">
        <v>63</v>
      </c>
      <c r="AD4180" s="35" t="s">
        <v>63</v>
      </c>
      <c r="AE4180" s="44" t="s">
        <v>63</v>
      </c>
      <c r="AF4180" s="61"/>
      <c r="AG4180" s="45"/>
    </row>
    <row r="4181" spans="1:33" x14ac:dyDescent="0.2">
      <c r="A4181" s="59" t="str">
        <f>+VLOOKUP(B4181,Annuaire_roster!B:G,5,0)</f>
        <v>01598</v>
      </c>
      <c r="B4181" s="78" t="s">
        <v>240</v>
      </c>
      <c r="C4181" s="65">
        <v>0.375</v>
      </c>
      <c r="D4181" s="65">
        <v>0.375</v>
      </c>
      <c r="E4181" s="66">
        <v>0.79166666666666663</v>
      </c>
      <c r="F4181" s="66">
        <v>0.79166666666666663</v>
      </c>
      <c r="G4181" s="67"/>
      <c r="H4181" s="67"/>
      <c r="I4181" s="68" t="s">
        <v>63</v>
      </c>
      <c r="J4181" s="67"/>
      <c r="K4181" s="132">
        <v>0</v>
      </c>
      <c r="L4181" s="133">
        <v>0</v>
      </c>
      <c r="M4181" s="70">
        <v>0</v>
      </c>
      <c r="N4181" s="34">
        <f t="shared" si="612"/>
        <v>0.37499999999999994</v>
      </c>
      <c r="O4181" s="38">
        <f t="shared" si="613"/>
        <v>0.37499999999999994</v>
      </c>
      <c r="P4181" s="72" t="s">
        <v>234</v>
      </c>
      <c r="Q4181" s="43">
        <v>44812</v>
      </c>
      <c r="R4181" s="35">
        <v>0</v>
      </c>
      <c r="S4181" s="35">
        <v>0</v>
      </c>
      <c r="T4181" s="10" t="str">
        <f t="shared" si="614"/>
        <v>Sem - 37</v>
      </c>
      <c r="U4181" s="10" t="str">
        <f t="shared" si="615"/>
        <v>Septembre</v>
      </c>
      <c r="V4181" s="36" t="s">
        <v>461</v>
      </c>
      <c r="W4181" s="34"/>
      <c r="X4181" s="91">
        <f t="shared" si="616"/>
        <v>0</v>
      </c>
      <c r="Y4181" s="92" t="str">
        <f>VLOOKUP('CM-CIC'!B4112,Annuaire_roster!B:F,4,0)</f>
        <v>ABDELLAOUI KHADIJA</v>
      </c>
      <c r="Z4181" s="37" t="s">
        <v>110</v>
      </c>
      <c r="AA4181" s="60" t="s">
        <v>232</v>
      </c>
      <c r="AB4181" s="35" t="s">
        <v>63</v>
      </c>
      <c r="AC4181" s="35" t="s">
        <v>63</v>
      </c>
      <c r="AD4181" s="35" t="s">
        <v>63</v>
      </c>
      <c r="AE4181" s="44" t="s">
        <v>63</v>
      </c>
      <c r="AF4181" s="61"/>
      <c r="AG4181" s="45"/>
    </row>
    <row r="4182" spans="1:33" x14ac:dyDescent="0.2">
      <c r="A4182" s="59" t="str">
        <f>+VLOOKUP(B4182,Annuaire_roster!B:G,5,0)</f>
        <v>01567</v>
      </c>
      <c r="B4182" s="78" t="s">
        <v>198</v>
      </c>
      <c r="C4182" s="65">
        <v>0.375</v>
      </c>
      <c r="D4182" s="65">
        <v>0.375</v>
      </c>
      <c r="E4182" s="66">
        <v>0.79166666666666663</v>
      </c>
      <c r="F4182" s="66">
        <v>0.79166666666666663</v>
      </c>
      <c r="G4182" s="67"/>
      <c r="H4182" s="67"/>
      <c r="I4182" s="68" t="s">
        <v>63</v>
      </c>
      <c r="J4182" s="67"/>
      <c r="K4182" s="132">
        <v>0</v>
      </c>
      <c r="L4182" s="133">
        <v>0</v>
      </c>
      <c r="M4182" s="70">
        <v>0</v>
      </c>
      <c r="N4182" s="34">
        <f t="shared" si="612"/>
        <v>0.37499999999999994</v>
      </c>
      <c r="O4182" s="38">
        <f t="shared" si="613"/>
        <v>0.37499999999999994</v>
      </c>
      <c r="P4182" s="72" t="s">
        <v>234</v>
      </c>
      <c r="Q4182" s="43">
        <v>44812</v>
      </c>
      <c r="R4182" s="35">
        <v>0</v>
      </c>
      <c r="S4182" s="35">
        <v>0</v>
      </c>
      <c r="T4182" s="10" t="str">
        <f t="shared" si="614"/>
        <v>Sem - 37</v>
      </c>
      <c r="U4182" s="10" t="str">
        <f t="shared" si="615"/>
        <v>Septembre</v>
      </c>
      <c r="V4182" s="36" t="s">
        <v>462</v>
      </c>
      <c r="W4182" s="34"/>
      <c r="X4182" s="91">
        <f t="shared" si="616"/>
        <v>0</v>
      </c>
      <c r="Y4182" s="92" t="str">
        <f>VLOOKUP('CM-CIC'!B4113,Annuaire_roster!B:F,4,0)</f>
        <v>ABDELLAOUI KHADIJA</v>
      </c>
      <c r="Z4182" s="37" t="s">
        <v>110</v>
      </c>
      <c r="AA4182" s="60" t="s">
        <v>232</v>
      </c>
      <c r="AB4182" s="35" t="s">
        <v>63</v>
      </c>
      <c r="AC4182" s="35" t="s">
        <v>63</v>
      </c>
      <c r="AD4182" s="35" t="s">
        <v>63</v>
      </c>
      <c r="AE4182" s="44" t="s">
        <v>63</v>
      </c>
      <c r="AF4182" s="61"/>
      <c r="AG4182" s="45"/>
    </row>
    <row r="4183" spans="1:33" x14ac:dyDescent="0.2">
      <c r="A4183" s="59" t="str">
        <f>+VLOOKUP(B4183,Annuaire_roster!B:G,5,0)</f>
        <v>01420</v>
      </c>
      <c r="B4183" s="78" t="s">
        <v>151</v>
      </c>
      <c r="C4183" s="65">
        <v>0.375</v>
      </c>
      <c r="D4183" s="65">
        <v>0.375</v>
      </c>
      <c r="E4183" s="66">
        <v>0.79166666666666663</v>
      </c>
      <c r="F4183" s="66">
        <v>0.79166666666666663</v>
      </c>
      <c r="G4183" s="67"/>
      <c r="H4183" s="67"/>
      <c r="I4183" s="68" t="s">
        <v>63</v>
      </c>
      <c r="J4183" s="67"/>
      <c r="K4183" s="132">
        <v>0</v>
      </c>
      <c r="L4183" s="133">
        <v>0</v>
      </c>
      <c r="M4183" s="70">
        <v>0</v>
      </c>
      <c r="N4183" s="34">
        <f t="shared" si="612"/>
        <v>0.37499999999999994</v>
      </c>
      <c r="O4183" s="38">
        <f t="shared" si="613"/>
        <v>0.37499999999999994</v>
      </c>
      <c r="P4183" s="72" t="s">
        <v>234</v>
      </c>
      <c r="Q4183" s="43">
        <v>44812</v>
      </c>
      <c r="R4183" s="35">
        <v>0</v>
      </c>
      <c r="S4183" s="35">
        <v>0</v>
      </c>
      <c r="T4183" s="10" t="str">
        <f t="shared" si="614"/>
        <v>Sem - 37</v>
      </c>
      <c r="U4183" s="10" t="str">
        <f t="shared" si="615"/>
        <v>Septembre</v>
      </c>
      <c r="V4183" s="36" t="s">
        <v>463</v>
      </c>
      <c r="W4183" s="34"/>
      <c r="X4183" s="91">
        <f t="shared" si="616"/>
        <v>0</v>
      </c>
      <c r="Y4183" s="92" t="str">
        <f>VLOOKUP('CM-CIC'!B4114,Annuaire_roster!B:F,4,0)</f>
        <v>ABDELLAOUI KHADIJA</v>
      </c>
      <c r="Z4183" s="37" t="s">
        <v>110</v>
      </c>
      <c r="AA4183" s="60" t="s">
        <v>232</v>
      </c>
      <c r="AB4183" s="35" t="s">
        <v>63</v>
      </c>
      <c r="AC4183" s="35" t="s">
        <v>63</v>
      </c>
      <c r="AD4183" s="35" t="s">
        <v>63</v>
      </c>
      <c r="AE4183" s="44" t="s">
        <v>63</v>
      </c>
      <c r="AF4183" s="61"/>
      <c r="AG4183" s="45"/>
    </row>
    <row r="4184" spans="1:33" x14ac:dyDescent="0.2">
      <c r="A4184" s="59" t="str">
        <f>+VLOOKUP(B4184,Annuaire_roster!B:G,5,0)</f>
        <v>01621</v>
      </c>
      <c r="B4184" s="78" t="s">
        <v>241</v>
      </c>
      <c r="C4184" s="65">
        <v>0.375</v>
      </c>
      <c r="D4184" s="65">
        <v>0.375</v>
      </c>
      <c r="E4184" s="66">
        <v>0.79166666666666663</v>
      </c>
      <c r="F4184" s="66">
        <v>0.79166666666666663</v>
      </c>
      <c r="G4184" s="67"/>
      <c r="H4184" s="67"/>
      <c r="I4184" s="68" t="s">
        <v>63</v>
      </c>
      <c r="J4184" s="67"/>
      <c r="K4184" s="132">
        <v>0</v>
      </c>
      <c r="L4184" s="133">
        <v>0</v>
      </c>
      <c r="M4184" s="70">
        <v>0</v>
      </c>
      <c r="N4184" s="34">
        <f t="shared" si="612"/>
        <v>0.37499999999999994</v>
      </c>
      <c r="O4184" s="38">
        <f t="shared" si="613"/>
        <v>0.37499999999999994</v>
      </c>
      <c r="P4184" s="72" t="s">
        <v>234</v>
      </c>
      <c r="Q4184" s="43">
        <v>44812</v>
      </c>
      <c r="R4184" s="35">
        <v>0</v>
      </c>
      <c r="S4184" s="35">
        <v>0</v>
      </c>
      <c r="T4184" s="10" t="str">
        <f t="shared" si="614"/>
        <v>Sem - 37</v>
      </c>
      <c r="U4184" s="10" t="str">
        <f t="shared" si="615"/>
        <v>Septembre</v>
      </c>
      <c r="V4184" s="36" t="s">
        <v>464</v>
      </c>
      <c r="W4184" s="34"/>
      <c r="X4184" s="91">
        <f t="shared" si="616"/>
        <v>0</v>
      </c>
      <c r="Y4184" s="92" t="str">
        <f>VLOOKUP('CM-CIC'!B4115,Annuaire_roster!B:F,4,0)</f>
        <v>ABDELLAOUI KHADIJA</v>
      </c>
      <c r="Z4184" s="37" t="s">
        <v>110</v>
      </c>
      <c r="AA4184" s="60" t="s">
        <v>232</v>
      </c>
      <c r="AB4184" s="35" t="s">
        <v>63</v>
      </c>
      <c r="AC4184" s="35" t="s">
        <v>63</v>
      </c>
      <c r="AD4184" s="35" t="s">
        <v>63</v>
      </c>
      <c r="AE4184" s="44" t="s">
        <v>63</v>
      </c>
      <c r="AF4184" s="61"/>
      <c r="AG4184" s="45"/>
    </row>
    <row r="4185" spans="1:33" x14ac:dyDescent="0.2">
      <c r="A4185" s="59" t="str">
        <f>+VLOOKUP(B4185,Annuaire_roster!B:G,5,0)</f>
        <v>01622</v>
      </c>
      <c r="B4185" s="78" t="s">
        <v>242</v>
      </c>
      <c r="C4185" s="65">
        <v>0.40694444444444444</v>
      </c>
      <c r="D4185" s="65">
        <v>0.375</v>
      </c>
      <c r="E4185" s="66">
        <v>0.79166666666666663</v>
      </c>
      <c r="F4185" s="66">
        <v>0.79166666666666663</v>
      </c>
      <c r="G4185" s="67"/>
      <c r="H4185" s="67"/>
      <c r="I4185" s="68">
        <v>3.1944444444444442E-2</v>
      </c>
      <c r="J4185" s="67"/>
      <c r="K4185" s="132">
        <v>3.1944444444444442E-2</v>
      </c>
      <c r="L4185" s="133">
        <v>0</v>
      </c>
      <c r="M4185" s="70">
        <v>0</v>
      </c>
      <c r="N4185" s="34">
        <f t="shared" si="612"/>
        <v>0.3430555555555555</v>
      </c>
      <c r="O4185" s="38">
        <f t="shared" si="613"/>
        <v>0.37499999999999994</v>
      </c>
      <c r="P4185" s="72" t="s">
        <v>234</v>
      </c>
      <c r="Q4185" s="43">
        <v>44812</v>
      </c>
      <c r="R4185" s="35">
        <v>0</v>
      </c>
      <c r="S4185" s="35">
        <v>0</v>
      </c>
      <c r="T4185" s="10" t="str">
        <f t="shared" si="614"/>
        <v>Sem - 37</v>
      </c>
      <c r="U4185" s="10" t="str">
        <f t="shared" si="615"/>
        <v>Septembre</v>
      </c>
      <c r="V4185" s="36" t="s">
        <v>465</v>
      </c>
      <c r="W4185" s="34"/>
      <c r="X4185" s="91">
        <f t="shared" si="616"/>
        <v>0</v>
      </c>
      <c r="Y4185" s="92" t="str">
        <f>VLOOKUP('CM-CIC'!B4116,Annuaire_roster!B:F,4,0)</f>
        <v>ABDELLAOUI KHADIJA</v>
      </c>
      <c r="Z4185" s="37" t="s">
        <v>110</v>
      </c>
      <c r="AA4185" s="60" t="s">
        <v>232</v>
      </c>
      <c r="AB4185" s="35" t="s">
        <v>63</v>
      </c>
      <c r="AC4185" s="35" t="s">
        <v>63</v>
      </c>
      <c r="AD4185" s="35" t="s">
        <v>63</v>
      </c>
      <c r="AE4185" s="44" t="s">
        <v>63</v>
      </c>
      <c r="AF4185" s="61"/>
      <c r="AG4185" s="45"/>
    </row>
    <row r="4186" spans="1:33" x14ac:dyDescent="0.2">
      <c r="A4186" s="59" t="str">
        <f>+VLOOKUP(B4186,Annuaire_roster!B:G,5,0)</f>
        <v>01606</v>
      </c>
      <c r="B4186" s="78" t="s">
        <v>243</v>
      </c>
      <c r="C4186" s="65"/>
      <c r="D4186" s="65">
        <v>0.375</v>
      </c>
      <c r="E4186" s="66"/>
      <c r="F4186" s="66">
        <v>0.79166666666666663</v>
      </c>
      <c r="G4186" s="67"/>
      <c r="H4186" s="67"/>
      <c r="I4186" s="68" t="s">
        <v>63</v>
      </c>
      <c r="J4186" s="67"/>
      <c r="K4186" s="132">
        <v>0</v>
      </c>
      <c r="L4186" s="133">
        <v>0</v>
      </c>
      <c r="M4186" s="70" t="s">
        <v>187</v>
      </c>
      <c r="N4186" s="34" t="str">
        <f t="shared" si="612"/>
        <v/>
      </c>
      <c r="O4186" s="38">
        <f t="shared" si="613"/>
        <v>0.37499999999999994</v>
      </c>
      <c r="P4186" s="72" t="s">
        <v>234</v>
      </c>
      <c r="Q4186" s="43">
        <v>44812</v>
      </c>
      <c r="R4186" s="35">
        <v>0</v>
      </c>
      <c r="S4186" s="35">
        <v>0</v>
      </c>
      <c r="T4186" s="10" t="str">
        <f t="shared" si="614"/>
        <v>Sem - 37</v>
      </c>
      <c r="U4186" s="10" t="str">
        <f t="shared" si="615"/>
        <v>Septembre</v>
      </c>
      <c r="V4186" s="36" t="s">
        <v>466</v>
      </c>
      <c r="W4186" s="34"/>
      <c r="X4186" s="91">
        <f t="shared" si="616"/>
        <v>0</v>
      </c>
      <c r="Y4186" s="92" t="str">
        <f>VLOOKUP('CM-CIC'!B4117,Annuaire_roster!B:F,4,0)</f>
        <v>ABDELLAOUI KHADIJA</v>
      </c>
      <c r="Z4186" s="37" t="s">
        <v>110</v>
      </c>
      <c r="AA4186" s="60" t="s">
        <v>232</v>
      </c>
      <c r="AB4186" s="35" t="s">
        <v>63</v>
      </c>
      <c r="AC4186" s="35" t="s">
        <v>63</v>
      </c>
      <c r="AD4186" s="35" t="s">
        <v>63</v>
      </c>
      <c r="AE4186" s="44" t="s">
        <v>63</v>
      </c>
      <c r="AF4186" s="61"/>
      <c r="AG4186" s="45"/>
    </row>
    <row r="4187" spans="1:33" x14ac:dyDescent="0.2">
      <c r="A4187" s="59" t="str">
        <f>+VLOOKUP(B4187,Annuaire_roster!B:G,5,0)</f>
        <v>01607</v>
      </c>
      <c r="B4187" s="78" t="s">
        <v>244</v>
      </c>
      <c r="C4187" s="65">
        <v>0.375</v>
      </c>
      <c r="D4187" s="65">
        <v>0.375</v>
      </c>
      <c r="E4187" s="66">
        <v>0.79166666666666663</v>
      </c>
      <c r="F4187" s="66">
        <v>0.79166666666666663</v>
      </c>
      <c r="G4187" s="67"/>
      <c r="H4187" s="67"/>
      <c r="I4187" s="68" t="s">
        <v>63</v>
      </c>
      <c r="J4187" s="67"/>
      <c r="K4187" s="132">
        <v>0</v>
      </c>
      <c r="L4187" s="133">
        <v>0</v>
      </c>
      <c r="M4187" s="70">
        <v>0</v>
      </c>
      <c r="N4187" s="34">
        <f t="shared" si="612"/>
        <v>0.37499999999999994</v>
      </c>
      <c r="O4187" s="38">
        <f t="shared" si="613"/>
        <v>0.37499999999999994</v>
      </c>
      <c r="P4187" s="72" t="s">
        <v>234</v>
      </c>
      <c r="Q4187" s="43">
        <v>44812</v>
      </c>
      <c r="R4187" s="35">
        <v>0</v>
      </c>
      <c r="S4187" s="35">
        <v>0</v>
      </c>
      <c r="T4187" s="10" t="str">
        <f t="shared" si="614"/>
        <v>Sem - 37</v>
      </c>
      <c r="U4187" s="10" t="str">
        <f t="shared" si="615"/>
        <v>Septembre</v>
      </c>
      <c r="V4187" s="36" t="s">
        <v>467</v>
      </c>
      <c r="W4187" s="34"/>
      <c r="X4187" s="91">
        <f t="shared" si="616"/>
        <v>0</v>
      </c>
      <c r="Y4187" s="92" t="str">
        <f>VLOOKUP('CM-CIC'!B4118,Annuaire_roster!B:F,4,0)</f>
        <v>ABDELLAOUI KHADIJA</v>
      </c>
      <c r="Z4187" s="37" t="s">
        <v>110</v>
      </c>
      <c r="AA4187" s="60" t="s">
        <v>232</v>
      </c>
      <c r="AB4187" s="35" t="s">
        <v>63</v>
      </c>
      <c r="AC4187" s="35" t="s">
        <v>63</v>
      </c>
      <c r="AD4187" s="35" t="s">
        <v>63</v>
      </c>
      <c r="AE4187" s="44" t="s">
        <v>63</v>
      </c>
      <c r="AF4187" s="61"/>
      <c r="AG4187" s="45"/>
    </row>
    <row r="4188" spans="1:33" x14ac:dyDescent="0.2">
      <c r="A4188" s="59" t="str">
        <f>+VLOOKUP(B4188,Annuaire_roster!B:G,5,0)</f>
        <v>01648</v>
      </c>
      <c r="B4188" s="78" t="s">
        <v>245</v>
      </c>
      <c r="C4188" s="65">
        <v>0.375</v>
      </c>
      <c r="D4188" s="65">
        <v>0.375</v>
      </c>
      <c r="E4188" s="66">
        <v>0.79166666666666663</v>
      </c>
      <c r="F4188" s="66">
        <v>0.79166666666666663</v>
      </c>
      <c r="G4188" s="67"/>
      <c r="H4188" s="67"/>
      <c r="I4188" s="68" t="s">
        <v>63</v>
      </c>
      <c r="J4188" s="67"/>
      <c r="K4188" s="132">
        <v>0</v>
      </c>
      <c r="L4188" s="133">
        <v>0</v>
      </c>
      <c r="M4188" s="70">
        <v>0</v>
      </c>
      <c r="N4188" s="34">
        <f t="shared" si="612"/>
        <v>0.37499999999999994</v>
      </c>
      <c r="O4188" s="38">
        <f t="shared" si="613"/>
        <v>0.37499999999999994</v>
      </c>
      <c r="P4188" s="72" t="s">
        <v>234</v>
      </c>
      <c r="Q4188" s="43">
        <v>44812</v>
      </c>
      <c r="R4188" s="35">
        <v>0</v>
      </c>
      <c r="S4188" s="35">
        <v>0</v>
      </c>
      <c r="T4188" s="10" t="str">
        <f t="shared" si="614"/>
        <v>Sem - 37</v>
      </c>
      <c r="U4188" s="10" t="str">
        <f t="shared" si="615"/>
        <v>Septembre</v>
      </c>
      <c r="V4188" s="36" t="s">
        <v>468</v>
      </c>
      <c r="W4188" s="34"/>
      <c r="X4188" s="91">
        <f t="shared" si="616"/>
        <v>0</v>
      </c>
      <c r="Y4188" s="92" t="str">
        <f>VLOOKUP('CM-CIC'!B4119,Annuaire_roster!B:F,4,0)</f>
        <v>ABDELLAOUI KHADIJA</v>
      </c>
      <c r="Z4188" s="37" t="s">
        <v>110</v>
      </c>
      <c r="AA4188" s="60" t="s">
        <v>232</v>
      </c>
      <c r="AB4188" s="35" t="s">
        <v>63</v>
      </c>
      <c r="AC4188" s="35" t="s">
        <v>63</v>
      </c>
      <c r="AD4188" s="35" t="s">
        <v>63</v>
      </c>
      <c r="AE4188" s="44" t="s">
        <v>63</v>
      </c>
      <c r="AF4188" s="61"/>
      <c r="AG4188" s="45"/>
    </row>
    <row r="4189" spans="1:33" x14ac:dyDescent="0.2">
      <c r="A4189" s="59" t="str">
        <f>+VLOOKUP(B4189,Annuaire_roster!B:G,5,0)</f>
        <v>01608</v>
      </c>
      <c r="B4189" s="78" t="s">
        <v>246</v>
      </c>
      <c r="C4189" s="65">
        <v>0.375</v>
      </c>
      <c r="D4189" s="65">
        <v>0.375</v>
      </c>
      <c r="E4189" s="66">
        <v>0.79166666666666663</v>
      </c>
      <c r="F4189" s="66">
        <v>0.79166666666666663</v>
      </c>
      <c r="G4189" s="67"/>
      <c r="H4189" s="67"/>
      <c r="I4189" s="68" t="s">
        <v>63</v>
      </c>
      <c r="J4189" s="67"/>
      <c r="K4189" s="132">
        <v>0</v>
      </c>
      <c r="L4189" s="133">
        <v>0</v>
      </c>
      <c r="M4189" s="70">
        <v>0</v>
      </c>
      <c r="N4189" s="34">
        <f t="shared" si="612"/>
        <v>0.37499999999999994</v>
      </c>
      <c r="O4189" s="38">
        <f t="shared" si="613"/>
        <v>0.37499999999999994</v>
      </c>
      <c r="P4189" s="72" t="s">
        <v>234</v>
      </c>
      <c r="Q4189" s="43">
        <v>44812</v>
      </c>
      <c r="R4189" s="35">
        <v>0</v>
      </c>
      <c r="S4189" s="35">
        <v>0</v>
      </c>
      <c r="T4189" s="10" t="str">
        <f t="shared" si="614"/>
        <v>Sem - 37</v>
      </c>
      <c r="U4189" s="10" t="str">
        <f t="shared" si="615"/>
        <v>Septembre</v>
      </c>
      <c r="V4189" s="36" t="s">
        <v>469</v>
      </c>
      <c r="W4189" s="34"/>
      <c r="X4189" s="91">
        <f t="shared" si="616"/>
        <v>0</v>
      </c>
      <c r="Y4189" s="92" t="str">
        <f>VLOOKUP('CM-CIC'!B4120,Annuaire_roster!B:F,4,0)</f>
        <v>ABDELLAOUI KHADIJA</v>
      </c>
      <c r="Z4189" s="37" t="s">
        <v>110</v>
      </c>
      <c r="AA4189" s="60" t="s">
        <v>232</v>
      </c>
      <c r="AB4189" s="35" t="s">
        <v>63</v>
      </c>
      <c r="AC4189" s="35" t="s">
        <v>63</v>
      </c>
      <c r="AD4189" s="35" t="s">
        <v>63</v>
      </c>
      <c r="AE4189" s="44" t="s">
        <v>63</v>
      </c>
      <c r="AF4189" s="61"/>
      <c r="AG4189" s="45"/>
    </row>
    <row r="4190" spans="1:33" x14ac:dyDescent="0.2">
      <c r="A4190" s="59" t="str">
        <f>+VLOOKUP(B4190,Annuaire_roster!B:G,5,0)</f>
        <v>01616</v>
      </c>
      <c r="B4190" s="78" t="s">
        <v>247</v>
      </c>
      <c r="C4190" s="65">
        <v>0.375</v>
      </c>
      <c r="D4190" s="65">
        <v>0.375</v>
      </c>
      <c r="E4190" s="66">
        <v>0.79166666666666663</v>
      </c>
      <c r="F4190" s="66">
        <v>0.79166666666666663</v>
      </c>
      <c r="G4190" s="67"/>
      <c r="H4190" s="67"/>
      <c r="I4190" s="68" t="s">
        <v>63</v>
      </c>
      <c r="J4190" s="67"/>
      <c r="K4190" s="132">
        <v>0</v>
      </c>
      <c r="L4190" s="133">
        <v>0</v>
      </c>
      <c r="M4190" s="70">
        <v>0</v>
      </c>
      <c r="N4190" s="34">
        <f t="shared" si="612"/>
        <v>0.37499999999999994</v>
      </c>
      <c r="O4190" s="38">
        <f t="shared" si="613"/>
        <v>0.37499999999999994</v>
      </c>
      <c r="P4190" s="72" t="s">
        <v>234</v>
      </c>
      <c r="Q4190" s="43">
        <v>44812</v>
      </c>
      <c r="R4190" s="35">
        <v>0</v>
      </c>
      <c r="S4190" s="35">
        <v>0</v>
      </c>
      <c r="T4190" s="10" t="str">
        <f t="shared" si="614"/>
        <v>Sem - 37</v>
      </c>
      <c r="U4190" s="10" t="str">
        <f t="shared" si="615"/>
        <v>Septembre</v>
      </c>
      <c r="V4190" s="36" t="s">
        <v>470</v>
      </c>
      <c r="W4190" s="34"/>
      <c r="X4190" s="91">
        <f t="shared" si="616"/>
        <v>0</v>
      </c>
      <c r="Y4190" s="92" t="str">
        <f>VLOOKUP('CM-CIC'!B4121,Annuaire_roster!B:F,4,0)</f>
        <v>ABDELLAOUI KHADIJA</v>
      </c>
      <c r="Z4190" s="37" t="s">
        <v>110</v>
      </c>
      <c r="AA4190" s="60" t="s">
        <v>232</v>
      </c>
      <c r="AB4190" s="35" t="s">
        <v>63</v>
      </c>
      <c r="AC4190" s="35" t="s">
        <v>63</v>
      </c>
      <c r="AD4190" s="35" t="s">
        <v>63</v>
      </c>
      <c r="AE4190" s="44" t="s">
        <v>63</v>
      </c>
      <c r="AF4190" s="61"/>
      <c r="AG4190" s="45"/>
    </row>
    <row r="4191" spans="1:33" x14ac:dyDescent="0.2">
      <c r="A4191" s="59" t="str">
        <f>+VLOOKUP(B4191,Annuaire_roster!B:G,5,0)</f>
        <v>01617</v>
      </c>
      <c r="B4191" s="78" t="s">
        <v>248</v>
      </c>
      <c r="C4191" s="65"/>
      <c r="D4191" s="65">
        <v>0.375</v>
      </c>
      <c r="E4191" s="66"/>
      <c r="F4191" s="66">
        <v>0.79166666666666663</v>
      </c>
      <c r="G4191" s="67"/>
      <c r="H4191" s="67"/>
      <c r="I4191" s="68" t="s">
        <v>63</v>
      </c>
      <c r="J4191" s="67"/>
      <c r="K4191" s="132">
        <v>0</v>
      </c>
      <c r="L4191" s="133">
        <v>0</v>
      </c>
      <c r="M4191" s="70" t="s">
        <v>187</v>
      </c>
      <c r="N4191" s="34" t="str">
        <f t="shared" si="612"/>
        <v/>
      </c>
      <c r="O4191" s="38">
        <f t="shared" si="613"/>
        <v>0.37499999999999994</v>
      </c>
      <c r="P4191" s="72" t="s">
        <v>234</v>
      </c>
      <c r="Q4191" s="43">
        <v>44812</v>
      </c>
      <c r="R4191" s="35">
        <v>0</v>
      </c>
      <c r="S4191" s="35">
        <v>0</v>
      </c>
      <c r="T4191" s="10" t="str">
        <f t="shared" si="614"/>
        <v>Sem - 37</v>
      </c>
      <c r="U4191" s="10" t="str">
        <f t="shared" si="615"/>
        <v>Septembre</v>
      </c>
      <c r="V4191" s="36" t="s">
        <v>471</v>
      </c>
      <c r="W4191" s="34"/>
      <c r="X4191" s="91">
        <f t="shared" si="616"/>
        <v>0</v>
      </c>
      <c r="Y4191" s="92" t="str">
        <f>VLOOKUP('CM-CIC'!B4122,Annuaire_roster!B:F,4,0)</f>
        <v>ABDELLAOUI KHADIJA</v>
      </c>
      <c r="Z4191" s="37" t="s">
        <v>110</v>
      </c>
      <c r="AA4191" s="60" t="s">
        <v>232</v>
      </c>
      <c r="AB4191" s="35" t="s">
        <v>63</v>
      </c>
      <c r="AC4191" s="35" t="s">
        <v>63</v>
      </c>
      <c r="AD4191" s="35" t="s">
        <v>63</v>
      </c>
      <c r="AE4191" s="44" t="s">
        <v>63</v>
      </c>
      <c r="AF4191" s="61"/>
      <c r="AG4191" s="45"/>
    </row>
    <row r="4192" spans="1:33" x14ac:dyDescent="0.2">
      <c r="A4192" s="59" t="str">
        <f>+VLOOKUP(B4192,Annuaire_roster!B:G,5,0)</f>
        <v>01656</v>
      </c>
      <c r="B4192" s="78" t="s">
        <v>249</v>
      </c>
      <c r="C4192" s="65">
        <v>0.375</v>
      </c>
      <c r="D4192" s="65">
        <v>0.375</v>
      </c>
      <c r="E4192" s="66">
        <v>0.79166666666666663</v>
      </c>
      <c r="F4192" s="66">
        <v>0.79166666666666663</v>
      </c>
      <c r="G4192" s="67"/>
      <c r="H4192" s="67"/>
      <c r="I4192" s="68" t="s">
        <v>63</v>
      </c>
      <c r="J4192" s="67"/>
      <c r="K4192" s="132">
        <v>0</v>
      </c>
      <c r="L4192" s="133">
        <v>0</v>
      </c>
      <c r="M4192" s="70">
        <v>0</v>
      </c>
      <c r="N4192" s="34">
        <f t="shared" si="612"/>
        <v>0.37499999999999994</v>
      </c>
      <c r="O4192" s="38">
        <f t="shared" si="613"/>
        <v>0.37499999999999994</v>
      </c>
      <c r="P4192" s="72" t="s">
        <v>234</v>
      </c>
      <c r="Q4192" s="43">
        <v>44812</v>
      </c>
      <c r="R4192" s="35">
        <v>0</v>
      </c>
      <c r="S4192" s="35">
        <v>0</v>
      </c>
      <c r="T4192" s="10" t="str">
        <f t="shared" si="614"/>
        <v>Sem - 37</v>
      </c>
      <c r="U4192" s="10" t="str">
        <f t="shared" si="615"/>
        <v>Septembre</v>
      </c>
      <c r="V4192" s="36" t="s">
        <v>472</v>
      </c>
      <c r="W4192" s="34"/>
      <c r="X4192" s="91">
        <f t="shared" si="616"/>
        <v>0</v>
      </c>
      <c r="Y4192" s="92" t="str">
        <f>VLOOKUP('CM-CIC'!B4123,Annuaire_roster!B:F,4,0)</f>
        <v>ABDELLAOUI KHADIJA</v>
      </c>
      <c r="Z4192" s="37" t="s">
        <v>110</v>
      </c>
      <c r="AA4192" s="60" t="s">
        <v>232</v>
      </c>
      <c r="AB4192" s="35" t="s">
        <v>63</v>
      </c>
      <c r="AC4192" s="35" t="s">
        <v>63</v>
      </c>
      <c r="AD4192" s="35" t="s">
        <v>63</v>
      </c>
      <c r="AE4192" s="44" t="s">
        <v>63</v>
      </c>
      <c r="AF4192" s="61"/>
      <c r="AG4192" s="45"/>
    </row>
    <row r="4193" spans="1:33" x14ac:dyDescent="0.2">
      <c r="A4193" s="59" t="str">
        <f>+VLOOKUP(B4193,Annuaire_roster!B:G,5,0)</f>
        <v>01609</v>
      </c>
      <c r="B4193" s="78" t="s">
        <v>251</v>
      </c>
      <c r="C4193" s="65">
        <v>0.375</v>
      </c>
      <c r="D4193" s="65">
        <v>0.375</v>
      </c>
      <c r="E4193" s="66">
        <v>0.79166666666666663</v>
      </c>
      <c r="F4193" s="66">
        <v>0.79166666666666663</v>
      </c>
      <c r="G4193" s="67"/>
      <c r="H4193" s="67"/>
      <c r="I4193" s="68" t="s">
        <v>63</v>
      </c>
      <c r="J4193" s="67"/>
      <c r="K4193" s="132">
        <v>0</v>
      </c>
      <c r="L4193" s="133">
        <v>0</v>
      </c>
      <c r="M4193" s="70">
        <v>0</v>
      </c>
      <c r="N4193" s="34">
        <f t="shared" si="612"/>
        <v>0.37499999999999994</v>
      </c>
      <c r="O4193" s="38">
        <f t="shared" si="613"/>
        <v>0.37499999999999994</v>
      </c>
      <c r="P4193" s="72" t="s">
        <v>234</v>
      </c>
      <c r="Q4193" s="43">
        <v>44812</v>
      </c>
      <c r="R4193" s="35">
        <v>0</v>
      </c>
      <c r="S4193" s="35">
        <v>0</v>
      </c>
      <c r="T4193" s="10" t="str">
        <f t="shared" si="614"/>
        <v>Sem - 37</v>
      </c>
      <c r="U4193" s="10" t="str">
        <f t="shared" si="615"/>
        <v>Septembre</v>
      </c>
      <c r="V4193" s="36" t="s">
        <v>473</v>
      </c>
      <c r="W4193" s="34"/>
      <c r="X4193" s="91">
        <f t="shared" si="616"/>
        <v>0</v>
      </c>
      <c r="Y4193" s="92" t="str">
        <f>VLOOKUP('CM-CIC'!B4124,Annuaire_roster!B:F,4,0)</f>
        <v>ABDELLAOUI KHADIJA</v>
      </c>
      <c r="Z4193" s="37" t="s">
        <v>110</v>
      </c>
      <c r="AA4193" s="60" t="s">
        <v>232</v>
      </c>
      <c r="AB4193" s="35" t="s">
        <v>63</v>
      </c>
      <c r="AC4193" s="35" t="s">
        <v>63</v>
      </c>
      <c r="AD4193" s="35" t="s">
        <v>63</v>
      </c>
      <c r="AE4193" s="44" t="s">
        <v>63</v>
      </c>
      <c r="AF4193" s="61"/>
      <c r="AG4193" s="45"/>
    </row>
    <row r="4194" spans="1:33" x14ac:dyDescent="0.2">
      <c r="A4194" s="59" t="str">
        <f>+VLOOKUP(B4194,Annuaire_roster!B:G,5,0)</f>
        <v>01610</v>
      </c>
      <c r="B4194" s="78" t="s">
        <v>1667</v>
      </c>
      <c r="C4194" s="65">
        <v>0.375</v>
      </c>
      <c r="D4194" s="65">
        <v>0.375</v>
      </c>
      <c r="E4194" s="66">
        <v>0.79166666666666663</v>
      </c>
      <c r="F4194" s="66">
        <v>0.79166666666666663</v>
      </c>
      <c r="G4194" s="67"/>
      <c r="H4194" s="67"/>
      <c r="I4194" s="68" t="s">
        <v>63</v>
      </c>
      <c r="J4194" s="67"/>
      <c r="K4194" s="132">
        <v>0</v>
      </c>
      <c r="L4194" s="133">
        <v>0</v>
      </c>
      <c r="M4194" s="70">
        <v>0</v>
      </c>
      <c r="N4194" s="34">
        <f t="shared" si="612"/>
        <v>0.37499999999999994</v>
      </c>
      <c r="O4194" s="38">
        <f t="shared" si="613"/>
        <v>0.37499999999999994</v>
      </c>
      <c r="P4194" s="72" t="s">
        <v>234</v>
      </c>
      <c r="Q4194" s="43">
        <v>44812</v>
      </c>
      <c r="R4194" s="35">
        <v>0</v>
      </c>
      <c r="S4194" s="35">
        <v>0</v>
      </c>
      <c r="T4194" s="10" t="str">
        <f t="shared" si="614"/>
        <v>Sem - 37</v>
      </c>
      <c r="U4194" s="10" t="str">
        <f t="shared" si="615"/>
        <v>Septembre</v>
      </c>
      <c r="V4194" s="36" t="s">
        <v>474</v>
      </c>
      <c r="W4194" s="34"/>
      <c r="X4194" s="91">
        <f t="shared" si="616"/>
        <v>0</v>
      </c>
      <c r="Y4194" s="92" t="str">
        <f>VLOOKUP('CM-CIC'!B4125,Annuaire_roster!B:F,4,0)</f>
        <v>ABDELLAOUI KHADIJA</v>
      </c>
      <c r="Z4194" s="37" t="s">
        <v>110</v>
      </c>
      <c r="AA4194" s="60" t="s">
        <v>232</v>
      </c>
      <c r="AB4194" s="35" t="s">
        <v>63</v>
      </c>
      <c r="AC4194" s="35" t="s">
        <v>63</v>
      </c>
      <c r="AD4194" s="35" t="s">
        <v>63</v>
      </c>
      <c r="AE4194" s="44" t="s">
        <v>63</v>
      </c>
      <c r="AF4194" s="61"/>
      <c r="AG4194" s="45"/>
    </row>
    <row r="4195" spans="1:33" x14ac:dyDescent="0.2">
      <c r="A4195" s="59" t="str">
        <f>+VLOOKUP(B4195,Annuaire_roster!B:G,5,0)</f>
        <v>01611</v>
      </c>
      <c r="B4195" s="78" t="s">
        <v>252</v>
      </c>
      <c r="C4195" s="65">
        <v>0.375</v>
      </c>
      <c r="D4195" s="65">
        <v>0.375</v>
      </c>
      <c r="E4195" s="66">
        <v>0.79166666666666663</v>
      </c>
      <c r="F4195" s="66">
        <v>0.79166666666666663</v>
      </c>
      <c r="G4195" s="67"/>
      <c r="H4195" s="67"/>
      <c r="I4195" s="68" t="s">
        <v>63</v>
      </c>
      <c r="J4195" s="67"/>
      <c r="K4195" s="132">
        <v>0</v>
      </c>
      <c r="L4195" s="133">
        <v>0</v>
      </c>
      <c r="M4195" s="70">
        <v>0</v>
      </c>
      <c r="N4195" s="34">
        <f t="shared" si="612"/>
        <v>0.37499999999999994</v>
      </c>
      <c r="O4195" s="38">
        <f t="shared" si="613"/>
        <v>0.37499999999999994</v>
      </c>
      <c r="P4195" s="72" t="s">
        <v>234</v>
      </c>
      <c r="Q4195" s="43">
        <v>44812</v>
      </c>
      <c r="R4195" s="35">
        <v>0</v>
      </c>
      <c r="S4195" s="35">
        <v>0</v>
      </c>
      <c r="T4195" s="10" t="str">
        <f t="shared" si="614"/>
        <v>Sem - 37</v>
      </c>
      <c r="U4195" s="10" t="str">
        <f t="shared" si="615"/>
        <v>Septembre</v>
      </c>
      <c r="V4195" s="36" t="s">
        <v>475</v>
      </c>
      <c r="W4195" s="34"/>
      <c r="X4195" s="91">
        <f t="shared" si="616"/>
        <v>0</v>
      </c>
      <c r="Y4195" s="92" t="str">
        <f>VLOOKUP('CM-CIC'!B4126,Annuaire_roster!B:F,4,0)</f>
        <v>ABDELLAOUI KHADIJA</v>
      </c>
      <c r="Z4195" s="37" t="s">
        <v>110</v>
      </c>
      <c r="AA4195" s="60" t="s">
        <v>232</v>
      </c>
      <c r="AB4195" s="35" t="s">
        <v>63</v>
      </c>
      <c r="AC4195" s="35" t="s">
        <v>63</v>
      </c>
      <c r="AD4195" s="35" t="s">
        <v>63</v>
      </c>
      <c r="AE4195" s="44" t="s">
        <v>63</v>
      </c>
      <c r="AF4195" s="61"/>
      <c r="AG4195" s="45"/>
    </row>
    <row r="4196" spans="1:33" x14ac:dyDescent="0.2">
      <c r="A4196" s="59" t="str">
        <f>+VLOOKUP(B4196,Annuaire_roster!B:G,5,0)</f>
        <v>01612</v>
      </c>
      <c r="B4196" s="78" t="s">
        <v>253</v>
      </c>
      <c r="C4196" s="65">
        <v>0.375</v>
      </c>
      <c r="D4196" s="65">
        <v>0.375</v>
      </c>
      <c r="E4196" s="66">
        <v>0.79166666666666663</v>
      </c>
      <c r="F4196" s="66">
        <v>0.79166666666666663</v>
      </c>
      <c r="G4196" s="67"/>
      <c r="H4196" s="67"/>
      <c r="I4196" s="68" t="s">
        <v>63</v>
      </c>
      <c r="J4196" s="67"/>
      <c r="K4196" s="132">
        <v>0</v>
      </c>
      <c r="L4196" s="133">
        <v>0</v>
      </c>
      <c r="M4196" s="70">
        <v>0</v>
      </c>
      <c r="N4196" s="34">
        <f t="shared" si="612"/>
        <v>0.37499999999999994</v>
      </c>
      <c r="O4196" s="38">
        <f t="shared" si="613"/>
        <v>0.37499999999999994</v>
      </c>
      <c r="P4196" s="72" t="s">
        <v>234</v>
      </c>
      <c r="Q4196" s="43">
        <v>44812</v>
      </c>
      <c r="R4196" s="35">
        <v>0</v>
      </c>
      <c r="S4196" s="35">
        <v>0</v>
      </c>
      <c r="T4196" s="10" t="str">
        <f t="shared" si="614"/>
        <v>Sem - 37</v>
      </c>
      <c r="U4196" s="10" t="str">
        <f t="shared" si="615"/>
        <v>Septembre</v>
      </c>
      <c r="V4196" s="36" t="s">
        <v>476</v>
      </c>
      <c r="W4196" s="34"/>
      <c r="X4196" s="91">
        <f t="shared" si="616"/>
        <v>0</v>
      </c>
      <c r="Y4196" s="92" t="str">
        <f>VLOOKUP('CM-CIC'!B4127,Annuaire_roster!B:F,4,0)</f>
        <v>ABDELLAOUI KHADIJA</v>
      </c>
      <c r="Z4196" s="37" t="s">
        <v>110</v>
      </c>
      <c r="AA4196" s="60" t="s">
        <v>232</v>
      </c>
      <c r="AB4196" s="35" t="s">
        <v>63</v>
      </c>
      <c r="AC4196" s="35" t="s">
        <v>63</v>
      </c>
      <c r="AD4196" s="35" t="s">
        <v>63</v>
      </c>
      <c r="AE4196" s="44" t="s">
        <v>63</v>
      </c>
      <c r="AF4196" s="61"/>
      <c r="AG4196" s="45"/>
    </row>
    <row r="4197" spans="1:33" x14ac:dyDescent="0.2">
      <c r="A4197" s="59" t="str">
        <f>+VLOOKUP(B4197,Annuaire_roster!B:G,5,0)</f>
        <v>01613</v>
      </c>
      <c r="B4197" s="78" t="s">
        <v>254</v>
      </c>
      <c r="C4197" s="65">
        <v>0.375</v>
      </c>
      <c r="D4197" s="65">
        <v>0.375</v>
      </c>
      <c r="E4197" s="66">
        <v>0.79166666666666663</v>
      </c>
      <c r="F4197" s="66">
        <v>0.79166666666666663</v>
      </c>
      <c r="G4197" s="67"/>
      <c r="H4197" s="67"/>
      <c r="I4197" s="68" t="s">
        <v>63</v>
      </c>
      <c r="J4197" s="67"/>
      <c r="K4197" s="132">
        <v>0</v>
      </c>
      <c r="L4197" s="133">
        <v>0</v>
      </c>
      <c r="M4197" s="70">
        <v>0</v>
      </c>
      <c r="N4197" s="34">
        <f t="shared" si="612"/>
        <v>0.37499999999999994</v>
      </c>
      <c r="O4197" s="38">
        <f t="shared" si="613"/>
        <v>0.37499999999999994</v>
      </c>
      <c r="P4197" s="72" t="s">
        <v>234</v>
      </c>
      <c r="Q4197" s="43">
        <v>44812</v>
      </c>
      <c r="R4197" s="35">
        <v>0</v>
      </c>
      <c r="S4197" s="35">
        <v>0</v>
      </c>
      <c r="T4197" s="10" t="str">
        <f t="shared" si="614"/>
        <v>Sem - 37</v>
      </c>
      <c r="U4197" s="10" t="str">
        <f t="shared" si="615"/>
        <v>Septembre</v>
      </c>
      <c r="V4197" s="36" t="s">
        <v>477</v>
      </c>
      <c r="W4197" s="34"/>
      <c r="X4197" s="91">
        <f t="shared" si="616"/>
        <v>0</v>
      </c>
      <c r="Y4197" s="92" t="str">
        <f>VLOOKUP('CM-CIC'!B4128,Annuaire_roster!B:F,4,0)</f>
        <v>ABDELLAOUI KHADIJA</v>
      </c>
      <c r="Z4197" s="37" t="s">
        <v>110</v>
      </c>
      <c r="AA4197" s="60" t="s">
        <v>232</v>
      </c>
      <c r="AB4197" s="35" t="s">
        <v>63</v>
      </c>
      <c r="AC4197" s="35" t="s">
        <v>63</v>
      </c>
      <c r="AD4197" s="35" t="s">
        <v>63</v>
      </c>
      <c r="AE4197" s="44" t="s">
        <v>63</v>
      </c>
      <c r="AF4197" s="61"/>
      <c r="AG4197" s="45"/>
    </row>
    <row r="4198" spans="1:33" x14ac:dyDescent="0.2">
      <c r="A4198" s="59" t="str">
        <f>+VLOOKUP(B4198,Annuaire_roster!B:G,5,0)</f>
        <v>01618</v>
      </c>
      <c r="B4198" s="78" t="s">
        <v>255</v>
      </c>
      <c r="C4198" s="65">
        <v>0.375</v>
      </c>
      <c r="D4198" s="65">
        <v>0.375</v>
      </c>
      <c r="E4198" s="66">
        <v>0.79166666666666663</v>
      </c>
      <c r="F4198" s="66">
        <v>0.79166666666666663</v>
      </c>
      <c r="G4198" s="67"/>
      <c r="H4198" s="67"/>
      <c r="I4198" s="68" t="s">
        <v>63</v>
      </c>
      <c r="J4198" s="67"/>
      <c r="K4198" s="132">
        <v>0</v>
      </c>
      <c r="L4198" s="133">
        <v>0</v>
      </c>
      <c r="M4198" s="70">
        <v>0</v>
      </c>
      <c r="N4198" s="34">
        <f t="shared" si="612"/>
        <v>0.37499999999999994</v>
      </c>
      <c r="O4198" s="38">
        <f t="shared" si="613"/>
        <v>0.37499999999999994</v>
      </c>
      <c r="P4198" s="72" t="s">
        <v>234</v>
      </c>
      <c r="Q4198" s="43">
        <v>44812</v>
      </c>
      <c r="R4198" s="35">
        <v>0</v>
      </c>
      <c r="S4198" s="35">
        <v>0</v>
      </c>
      <c r="T4198" s="10" t="str">
        <f t="shared" si="614"/>
        <v>Sem - 37</v>
      </c>
      <c r="U4198" s="10" t="str">
        <f t="shared" si="615"/>
        <v>Septembre</v>
      </c>
      <c r="V4198" s="36" t="s">
        <v>478</v>
      </c>
      <c r="W4198" s="34"/>
      <c r="X4198" s="91">
        <f t="shared" si="616"/>
        <v>0</v>
      </c>
      <c r="Y4198" s="92" t="str">
        <f>VLOOKUP('CM-CIC'!B4129,Annuaire_roster!B:F,4,0)</f>
        <v>ABDELLAOUI KHADIJA</v>
      </c>
      <c r="Z4198" s="37" t="s">
        <v>110</v>
      </c>
      <c r="AA4198" s="60" t="s">
        <v>232</v>
      </c>
      <c r="AB4198" s="35" t="s">
        <v>63</v>
      </c>
      <c r="AC4198" s="35" t="s">
        <v>63</v>
      </c>
      <c r="AD4198" s="35" t="s">
        <v>63</v>
      </c>
      <c r="AE4198" s="44" t="s">
        <v>63</v>
      </c>
      <c r="AF4198" s="61"/>
      <c r="AG4198" s="45"/>
    </row>
    <row r="4199" spans="1:33" x14ac:dyDescent="0.2">
      <c r="A4199" s="59" t="str">
        <f>+VLOOKUP(B4199,Annuaire_roster!B:G,5,0)</f>
        <v>01619</v>
      </c>
      <c r="B4199" s="78" t="s">
        <v>256</v>
      </c>
      <c r="C4199" s="65">
        <v>0.375</v>
      </c>
      <c r="D4199" s="65">
        <v>0.375</v>
      </c>
      <c r="E4199" s="66">
        <v>0.79166666666666663</v>
      </c>
      <c r="F4199" s="66">
        <v>0.79166666666666663</v>
      </c>
      <c r="G4199" s="67"/>
      <c r="H4199" s="67"/>
      <c r="I4199" s="68" t="s">
        <v>63</v>
      </c>
      <c r="J4199" s="67"/>
      <c r="K4199" s="132">
        <v>0</v>
      </c>
      <c r="L4199" s="133">
        <v>0</v>
      </c>
      <c r="M4199" s="70">
        <v>0</v>
      </c>
      <c r="N4199" s="34">
        <f t="shared" si="612"/>
        <v>0.37499999999999994</v>
      </c>
      <c r="O4199" s="38">
        <f t="shared" si="613"/>
        <v>0.37499999999999994</v>
      </c>
      <c r="P4199" s="72" t="s">
        <v>234</v>
      </c>
      <c r="Q4199" s="43">
        <v>44812</v>
      </c>
      <c r="R4199" s="35">
        <v>0</v>
      </c>
      <c r="S4199" s="35">
        <v>0</v>
      </c>
      <c r="T4199" s="10" t="str">
        <f t="shared" si="614"/>
        <v>Sem - 37</v>
      </c>
      <c r="U4199" s="10" t="str">
        <f t="shared" si="615"/>
        <v>Septembre</v>
      </c>
      <c r="V4199" s="36" t="s">
        <v>479</v>
      </c>
      <c r="W4199" s="34"/>
      <c r="X4199" s="91">
        <f t="shared" si="616"/>
        <v>0</v>
      </c>
      <c r="Y4199" s="92" t="str">
        <f>VLOOKUP('CM-CIC'!B4130,Annuaire_roster!B:F,4,0)</f>
        <v>ABDELLAOUI KHADIJA</v>
      </c>
      <c r="Z4199" s="37" t="s">
        <v>110</v>
      </c>
      <c r="AA4199" s="60" t="s">
        <v>232</v>
      </c>
      <c r="AB4199" s="35" t="s">
        <v>63</v>
      </c>
      <c r="AC4199" s="35" t="s">
        <v>63</v>
      </c>
      <c r="AD4199" s="35" t="s">
        <v>63</v>
      </c>
      <c r="AE4199" s="44" t="s">
        <v>63</v>
      </c>
      <c r="AF4199" s="61"/>
      <c r="AG4199" s="45"/>
    </row>
    <row r="4200" spans="1:33" x14ac:dyDescent="0.2">
      <c r="A4200" s="59" t="str">
        <f>+VLOOKUP(B4200,Annuaire_roster!B:G,5,0)</f>
        <v>01624</v>
      </c>
      <c r="B4200" s="78" t="s">
        <v>257</v>
      </c>
      <c r="C4200" s="65">
        <v>0.375</v>
      </c>
      <c r="D4200" s="65">
        <v>0.375</v>
      </c>
      <c r="E4200" s="66">
        <v>0.79166666666666663</v>
      </c>
      <c r="F4200" s="66">
        <v>0.79166666666666663</v>
      </c>
      <c r="G4200" s="67"/>
      <c r="H4200" s="67"/>
      <c r="I4200" s="68" t="s">
        <v>63</v>
      </c>
      <c r="J4200" s="67"/>
      <c r="K4200" s="132">
        <v>0</v>
      </c>
      <c r="L4200" s="133">
        <v>0</v>
      </c>
      <c r="M4200" s="70">
        <v>0</v>
      </c>
      <c r="N4200" s="34">
        <f t="shared" si="612"/>
        <v>0.37499999999999994</v>
      </c>
      <c r="O4200" s="38">
        <f t="shared" si="613"/>
        <v>0.37499999999999994</v>
      </c>
      <c r="P4200" s="72" t="s">
        <v>234</v>
      </c>
      <c r="Q4200" s="43">
        <v>44812</v>
      </c>
      <c r="R4200" s="35">
        <v>0</v>
      </c>
      <c r="S4200" s="35">
        <v>0</v>
      </c>
      <c r="T4200" s="10" t="str">
        <f t="shared" si="614"/>
        <v>Sem - 37</v>
      </c>
      <c r="U4200" s="10" t="str">
        <f t="shared" si="615"/>
        <v>Septembre</v>
      </c>
      <c r="V4200" s="36" t="s">
        <v>480</v>
      </c>
      <c r="W4200" s="34"/>
      <c r="X4200" s="91">
        <f t="shared" si="616"/>
        <v>0</v>
      </c>
      <c r="Y4200" s="92" t="str">
        <f>VLOOKUP('CM-CIC'!B4131,Annuaire_roster!B:F,4,0)</f>
        <v>ABDELLAOUI KHADIJA</v>
      </c>
      <c r="Z4200" s="37" t="s">
        <v>110</v>
      </c>
      <c r="AA4200" s="60" t="s">
        <v>232</v>
      </c>
      <c r="AB4200" s="35" t="s">
        <v>63</v>
      </c>
      <c r="AC4200" s="35" t="s">
        <v>63</v>
      </c>
      <c r="AD4200" s="35" t="s">
        <v>63</v>
      </c>
      <c r="AE4200" s="44" t="s">
        <v>63</v>
      </c>
      <c r="AF4200" s="61"/>
      <c r="AG4200" s="45"/>
    </row>
    <row r="4201" spans="1:33" x14ac:dyDescent="0.2">
      <c r="A4201" s="59" t="str">
        <f>+VLOOKUP(B4201,Annuaire_roster!B:G,5,0)</f>
        <v>01625</v>
      </c>
      <c r="B4201" s="78" t="s">
        <v>258</v>
      </c>
      <c r="C4201" s="65">
        <v>0.375</v>
      </c>
      <c r="D4201" s="65">
        <v>0.375</v>
      </c>
      <c r="E4201" s="66">
        <v>0.79166666666666663</v>
      </c>
      <c r="F4201" s="66">
        <v>0.79166666666666663</v>
      </c>
      <c r="G4201" s="67"/>
      <c r="H4201" s="67"/>
      <c r="I4201" s="68" t="s">
        <v>63</v>
      </c>
      <c r="J4201" s="67"/>
      <c r="K4201" s="132">
        <v>0</v>
      </c>
      <c r="L4201" s="133">
        <v>0</v>
      </c>
      <c r="M4201" s="70">
        <v>0</v>
      </c>
      <c r="N4201" s="34">
        <f t="shared" si="612"/>
        <v>0.37499999999999994</v>
      </c>
      <c r="O4201" s="38">
        <f t="shared" si="613"/>
        <v>0.37499999999999994</v>
      </c>
      <c r="P4201" s="72" t="s">
        <v>234</v>
      </c>
      <c r="Q4201" s="43">
        <v>44812</v>
      </c>
      <c r="R4201" s="35">
        <v>0</v>
      </c>
      <c r="S4201" s="35">
        <v>0</v>
      </c>
      <c r="T4201" s="10" t="str">
        <f t="shared" si="614"/>
        <v>Sem - 37</v>
      </c>
      <c r="U4201" s="10" t="str">
        <f t="shared" si="615"/>
        <v>Septembre</v>
      </c>
      <c r="V4201" s="36" t="s">
        <v>481</v>
      </c>
      <c r="W4201" s="34"/>
      <c r="X4201" s="91">
        <f t="shared" si="616"/>
        <v>0</v>
      </c>
      <c r="Y4201" s="92" t="str">
        <f>VLOOKUP('CM-CIC'!B4132,Annuaire_roster!B:F,4,0)</f>
        <v>ABDELLAOUI KHADIJA</v>
      </c>
      <c r="Z4201" s="37" t="s">
        <v>110</v>
      </c>
      <c r="AA4201" s="60" t="s">
        <v>232</v>
      </c>
      <c r="AB4201" s="35" t="s">
        <v>63</v>
      </c>
      <c r="AC4201" s="35" t="s">
        <v>63</v>
      </c>
      <c r="AD4201" s="35" t="s">
        <v>63</v>
      </c>
      <c r="AE4201" s="44" t="s">
        <v>63</v>
      </c>
      <c r="AF4201" s="61"/>
      <c r="AG4201" s="45"/>
    </row>
    <row r="4202" spans="1:33" x14ac:dyDescent="0.2">
      <c r="A4202" s="59" t="str">
        <f>+VLOOKUP(B4202,Annuaire_roster!B:G,5,0)</f>
        <v>01626</v>
      </c>
      <c r="B4202" s="78" t="s">
        <v>259</v>
      </c>
      <c r="C4202" s="65"/>
      <c r="D4202" s="65">
        <v>0.375</v>
      </c>
      <c r="E4202" s="66"/>
      <c r="F4202" s="66">
        <v>0.79166666666666663</v>
      </c>
      <c r="G4202" s="67"/>
      <c r="H4202" s="67"/>
      <c r="I4202" s="68" t="s">
        <v>63</v>
      </c>
      <c r="J4202" s="67"/>
      <c r="K4202" s="132">
        <v>0</v>
      </c>
      <c r="L4202" s="133">
        <v>0</v>
      </c>
      <c r="M4202" s="70" t="s">
        <v>187</v>
      </c>
      <c r="N4202" s="34" t="str">
        <f t="shared" si="612"/>
        <v/>
      </c>
      <c r="O4202" s="38">
        <f t="shared" si="613"/>
        <v>0.37499999999999994</v>
      </c>
      <c r="P4202" s="72" t="s">
        <v>234</v>
      </c>
      <c r="Q4202" s="43">
        <v>44812</v>
      </c>
      <c r="R4202" s="35">
        <v>0</v>
      </c>
      <c r="S4202" s="35">
        <v>0</v>
      </c>
      <c r="T4202" s="10" t="str">
        <f t="shared" si="614"/>
        <v>Sem - 37</v>
      </c>
      <c r="U4202" s="10" t="str">
        <f t="shared" si="615"/>
        <v>Septembre</v>
      </c>
      <c r="V4202" s="36" t="s">
        <v>482</v>
      </c>
      <c r="W4202" s="34"/>
      <c r="X4202" s="91">
        <f t="shared" si="616"/>
        <v>0</v>
      </c>
      <c r="Y4202" s="92" t="str">
        <f>VLOOKUP('CM-CIC'!B4133,Annuaire_roster!B:F,4,0)</f>
        <v>ABDELLAOUI KHADIJA</v>
      </c>
      <c r="Z4202" s="37" t="s">
        <v>110</v>
      </c>
      <c r="AA4202" s="60" t="s">
        <v>232</v>
      </c>
      <c r="AB4202" s="35" t="s">
        <v>63</v>
      </c>
      <c r="AC4202" s="35" t="s">
        <v>63</v>
      </c>
      <c r="AD4202" s="35" t="s">
        <v>63</v>
      </c>
      <c r="AE4202" s="44" t="s">
        <v>63</v>
      </c>
      <c r="AF4202" s="61"/>
      <c r="AG4202" s="45"/>
    </row>
    <row r="4203" spans="1:33" x14ac:dyDescent="0.2">
      <c r="A4203" s="59" t="str">
        <f>+VLOOKUP(B4203,Annuaire_roster!B:G,5,0)</f>
        <v>01627</v>
      </c>
      <c r="B4203" s="78" t="s">
        <v>260</v>
      </c>
      <c r="C4203" s="65">
        <v>0.375</v>
      </c>
      <c r="D4203" s="65">
        <v>0.375</v>
      </c>
      <c r="E4203" s="66">
        <v>0.79166666666666663</v>
      </c>
      <c r="F4203" s="66">
        <v>0.79166666666666663</v>
      </c>
      <c r="G4203" s="67"/>
      <c r="H4203" s="67"/>
      <c r="I4203" s="68" t="s">
        <v>63</v>
      </c>
      <c r="J4203" s="67"/>
      <c r="K4203" s="132">
        <v>0</v>
      </c>
      <c r="L4203" s="133">
        <v>0</v>
      </c>
      <c r="M4203" s="70">
        <v>0</v>
      </c>
      <c r="N4203" s="34">
        <f t="shared" si="612"/>
        <v>0.37499999999999994</v>
      </c>
      <c r="O4203" s="38">
        <f t="shared" si="613"/>
        <v>0.37499999999999994</v>
      </c>
      <c r="P4203" s="72" t="s">
        <v>234</v>
      </c>
      <c r="Q4203" s="43">
        <v>44812</v>
      </c>
      <c r="R4203" s="35">
        <v>0</v>
      </c>
      <c r="S4203" s="35">
        <v>0</v>
      </c>
      <c r="T4203" s="10" t="str">
        <f t="shared" si="614"/>
        <v>Sem - 37</v>
      </c>
      <c r="U4203" s="10" t="str">
        <f t="shared" si="615"/>
        <v>Septembre</v>
      </c>
      <c r="V4203" s="36" t="s">
        <v>483</v>
      </c>
      <c r="W4203" s="34"/>
      <c r="X4203" s="91">
        <f t="shared" si="616"/>
        <v>0</v>
      </c>
      <c r="Y4203" s="92" t="str">
        <f>VLOOKUP('CM-CIC'!B4134,Annuaire_roster!B:F,4,0)</f>
        <v>ABDELLAOUI KHADIJA</v>
      </c>
      <c r="Z4203" s="37" t="s">
        <v>110</v>
      </c>
      <c r="AA4203" s="60" t="s">
        <v>232</v>
      </c>
      <c r="AB4203" s="35" t="s">
        <v>63</v>
      </c>
      <c r="AC4203" s="35" t="s">
        <v>63</v>
      </c>
      <c r="AD4203" s="35" t="s">
        <v>63</v>
      </c>
      <c r="AE4203" s="44" t="s">
        <v>63</v>
      </c>
      <c r="AF4203" s="61"/>
      <c r="AG4203" s="45"/>
    </row>
    <row r="4204" spans="1:33" x14ac:dyDescent="0.2">
      <c r="A4204" s="59" t="str">
        <f>+VLOOKUP(B4204,Annuaire_roster!B:G,5,0)</f>
        <v>01623</v>
      </c>
      <c r="B4204" s="78" t="s">
        <v>261</v>
      </c>
      <c r="C4204" s="65">
        <v>0.375</v>
      </c>
      <c r="D4204" s="65">
        <v>0.375</v>
      </c>
      <c r="E4204" s="66">
        <v>0.79166666666666663</v>
      </c>
      <c r="F4204" s="66">
        <v>0.79166666666666663</v>
      </c>
      <c r="G4204" s="67"/>
      <c r="H4204" s="67"/>
      <c r="I4204" s="68" t="s">
        <v>63</v>
      </c>
      <c r="J4204" s="67"/>
      <c r="K4204" s="132">
        <v>0</v>
      </c>
      <c r="L4204" s="133">
        <v>0</v>
      </c>
      <c r="M4204" s="70">
        <v>0</v>
      </c>
      <c r="N4204" s="34">
        <f t="shared" si="612"/>
        <v>0.37499999999999994</v>
      </c>
      <c r="O4204" s="38">
        <f t="shared" si="613"/>
        <v>0.37499999999999994</v>
      </c>
      <c r="P4204" s="72" t="s">
        <v>234</v>
      </c>
      <c r="Q4204" s="43">
        <v>44812</v>
      </c>
      <c r="R4204" s="35">
        <v>0</v>
      </c>
      <c r="S4204" s="35">
        <v>0</v>
      </c>
      <c r="T4204" s="10" t="str">
        <f t="shared" si="614"/>
        <v>Sem - 37</v>
      </c>
      <c r="U4204" s="10" t="str">
        <f t="shared" si="615"/>
        <v>Septembre</v>
      </c>
      <c r="V4204" s="36" t="s">
        <v>484</v>
      </c>
      <c r="W4204" s="34"/>
      <c r="X4204" s="91">
        <f t="shared" si="616"/>
        <v>0</v>
      </c>
      <c r="Y4204" s="92" t="str">
        <f>VLOOKUP('CM-CIC'!B4135,Annuaire_roster!B:F,4,0)</f>
        <v>IHASSANE Ikram</v>
      </c>
      <c r="Z4204" s="37" t="s">
        <v>110</v>
      </c>
      <c r="AA4204" s="60" t="s">
        <v>232</v>
      </c>
      <c r="AB4204" s="35" t="s">
        <v>63</v>
      </c>
      <c r="AC4204" s="35" t="s">
        <v>63</v>
      </c>
      <c r="AD4204" s="35" t="s">
        <v>63</v>
      </c>
      <c r="AE4204" s="44" t="s">
        <v>63</v>
      </c>
      <c r="AF4204" s="61"/>
      <c r="AG4204" s="45"/>
    </row>
    <row r="4205" spans="1:33" x14ac:dyDescent="0.2">
      <c r="A4205" s="59" t="str">
        <f>+VLOOKUP(B4205,Annuaire_roster!B:G,5,0)</f>
        <v>01628</v>
      </c>
      <c r="B4205" s="78" t="s">
        <v>262</v>
      </c>
      <c r="C4205" s="65">
        <v>0.375</v>
      </c>
      <c r="D4205" s="65">
        <v>0.375</v>
      </c>
      <c r="E4205" s="66">
        <v>0.79166666666666663</v>
      </c>
      <c r="F4205" s="66">
        <v>0.79166666666666663</v>
      </c>
      <c r="G4205" s="67"/>
      <c r="H4205" s="67"/>
      <c r="I4205" s="68" t="s">
        <v>63</v>
      </c>
      <c r="J4205" s="67"/>
      <c r="K4205" s="132">
        <v>0</v>
      </c>
      <c r="L4205" s="133">
        <v>0</v>
      </c>
      <c r="M4205" s="70">
        <v>0</v>
      </c>
      <c r="N4205" s="34">
        <f t="shared" si="612"/>
        <v>0.37499999999999994</v>
      </c>
      <c r="O4205" s="38">
        <f t="shared" si="613"/>
        <v>0.37499999999999994</v>
      </c>
      <c r="P4205" s="72" t="s">
        <v>234</v>
      </c>
      <c r="Q4205" s="43">
        <v>44812</v>
      </c>
      <c r="R4205" s="35">
        <v>0</v>
      </c>
      <c r="S4205" s="35">
        <v>0</v>
      </c>
      <c r="T4205" s="10" t="str">
        <f t="shared" si="614"/>
        <v>Sem - 37</v>
      </c>
      <c r="U4205" s="10" t="str">
        <f t="shared" si="615"/>
        <v>Septembre</v>
      </c>
      <c r="V4205" s="36" t="s">
        <v>485</v>
      </c>
      <c r="W4205" s="34"/>
      <c r="X4205" s="91">
        <f t="shared" si="616"/>
        <v>0</v>
      </c>
      <c r="Y4205" s="92" t="str">
        <f>VLOOKUP('CM-CIC'!B4136,Annuaire_roster!B:F,4,0)</f>
        <v>IHASSANE Ikram</v>
      </c>
      <c r="Z4205" s="37" t="s">
        <v>110</v>
      </c>
      <c r="AA4205" s="60" t="s">
        <v>232</v>
      </c>
      <c r="AB4205" s="35" t="s">
        <v>63</v>
      </c>
      <c r="AC4205" s="35" t="s">
        <v>63</v>
      </c>
      <c r="AD4205" s="35" t="s">
        <v>63</v>
      </c>
      <c r="AE4205" s="44" t="s">
        <v>63</v>
      </c>
      <c r="AF4205" s="61"/>
      <c r="AG4205" s="45"/>
    </row>
    <row r="4206" spans="1:33" x14ac:dyDescent="0.2">
      <c r="A4206" s="59" t="str">
        <f>+VLOOKUP(B4206,Annuaire_roster!B:G,5,0)</f>
        <v>01629</v>
      </c>
      <c r="B4206" s="78" t="s">
        <v>263</v>
      </c>
      <c r="C4206" s="65">
        <v>0.375</v>
      </c>
      <c r="D4206" s="65">
        <v>0.375</v>
      </c>
      <c r="E4206" s="66">
        <v>0.79166666666666663</v>
      </c>
      <c r="F4206" s="66">
        <v>0.79166666666666663</v>
      </c>
      <c r="G4206" s="67"/>
      <c r="H4206" s="67"/>
      <c r="I4206" s="68" t="s">
        <v>63</v>
      </c>
      <c r="J4206" s="67"/>
      <c r="K4206" s="132">
        <v>0</v>
      </c>
      <c r="L4206" s="133">
        <v>0</v>
      </c>
      <c r="M4206" s="70">
        <v>0</v>
      </c>
      <c r="N4206" s="34">
        <f t="shared" si="612"/>
        <v>0.37499999999999994</v>
      </c>
      <c r="O4206" s="38">
        <f t="shared" si="613"/>
        <v>0.37499999999999994</v>
      </c>
      <c r="P4206" s="72" t="s">
        <v>234</v>
      </c>
      <c r="Q4206" s="43">
        <v>44812</v>
      </c>
      <c r="R4206" s="35">
        <v>0</v>
      </c>
      <c r="S4206" s="35">
        <v>0</v>
      </c>
      <c r="T4206" s="10" t="str">
        <f t="shared" si="614"/>
        <v>Sem - 37</v>
      </c>
      <c r="U4206" s="10" t="str">
        <f t="shared" si="615"/>
        <v>Septembre</v>
      </c>
      <c r="V4206" s="36" t="s">
        <v>486</v>
      </c>
      <c r="W4206" s="34"/>
      <c r="X4206" s="91">
        <f t="shared" si="616"/>
        <v>0</v>
      </c>
      <c r="Y4206" s="92" t="str">
        <f>VLOOKUP('CM-CIC'!B4137,Annuaire_roster!B:F,4,0)</f>
        <v>IHASSANE Ikram</v>
      </c>
      <c r="Z4206" s="37" t="s">
        <v>110</v>
      </c>
      <c r="AA4206" s="60" t="s">
        <v>232</v>
      </c>
      <c r="AB4206" s="35" t="s">
        <v>63</v>
      </c>
      <c r="AC4206" s="35" t="s">
        <v>63</v>
      </c>
      <c r="AD4206" s="35" t="s">
        <v>63</v>
      </c>
      <c r="AE4206" s="44" t="s">
        <v>63</v>
      </c>
      <c r="AF4206" s="61"/>
      <c r="AG4206" s="45"/>
    </row>
    <row r="4207" spans="1:33" x14ac:dyDescent="0.2">
      <c r="A4207" s="59" t="str">
        <f>+VLOOKUP(B4207,Annuaire_roster!B:G,5,0)</f>
        <v>01630</v>
      </c>
      <c r="B4207" s="78" t="s">
        <v>264</v>
      </c>
      <c r="C4207" s="65">
        <v>0.375</v>
      </c>
      <c r="D4207" s="65">
        <v>0.375</v>
      </c>
      <c r="E4207" s="66">
        <v>0.79166666666666663</v>
      </c>
      <c r="F4207" s="66">
        <v>0.79166666666666663</v>
      </c>
      <c r="G4207" s="67"/>
      <c r="H4207" s="67"/>
      <c r="I4207" s="68" t="s">
        <v>63</v>
      </c>
      <c r="J4207" s="67"/>
      <c r="K4207" s="132">
        <v>0</v>
      </c>
      <c r="L4207" s="133">
        <v>0</v>
      </c>
      <c r="M4207" s="70">
        <v>0</v>
      </c>
      <c r="N4207" s="34">
        <f t="shared" si="612"/>
        <v>0.37499999999999994</v>
      </c>
      <c r="O4207" s="38">
        <f t="shared" si="613"/>
        <v>0.37499999999999994</v>
      </c>
      <c r="P4207" s="72" t="s">
        <v>234</v>
      </c>
      <c r="Q4207" s="43">
        <v>44812</v>
      </c>
      <c r="R4207" s="35">
        <v>0</v>
      </c>
      <c r="S4207" s="35">
        <v>0</v>
      </c>
      <c r="T4207" s="10" t="str">
        <f t="shared" si="614"/>
        <v>Sem - 37</v>
      </c>
      <c r="U4207" s="10" t="str">
        <f t="shared" si="615"/>
        <v>Septembre</v>
      </c>
      <c r="V4207" s="36" t="s">
        <v>487</v>
      </c>
      <c r="W4207" s="34"/>
      <c r="X4207" s="91">
        <f t="shared" si="616"/>
        <v>0</v>
      </c>
      <c r="Y4207" s="92" t="str">
        <f>VLOOKUP('CM-CIC'!B4138,Annuaire_roster!B:F,4,0)</f>
        <v>IHASSANE Ikram</v>
      </c>
      <c r="Z4207" s="37" t="s">
        <v>110</v>
      </c>
      <c r="AA4207" s="60" t="s">
        <v>232</v>
      </c>
      <c r="AB4207" s="35" t="s">
        <v>63</v>
      </c>
      <c r="AC4207" s="35" t="s">
        <v>63</v>
      </c>
      <c r="AD4207" s="35" t="s">
        <v>63</v>
      </c>
      <c r="AE4207" s="44" t="s">
        <v>63</v>
      </c>
      <c r="AF4207" s="61"/>
      <c r="AG4207" s="45"/>
    </row>
    <row r="4208" spans="1:33" x14ac:dyDescent="0.2">
      <c r="A4208" s="59" t="str">
        <f>+VLOOKUP(B4208,Annuaire_roster!B:G,5,0)</f>
        <v>01631</v>
      </c>
      <c r="B4208" s="78" t="s">
        <v>265</v>
      </c>
      <c r="C4208" s="65">
        <v>0.375</v>
      </c>
      <c r="D4208" s="65">
        <v>0.375</v>
      </c>
      <c r="E4208" s="66">
        <v>0.79166666666666663</v>
      </c>
      <c r="F4208" s="66">
        <v>0.79166666666666663</v>
      </c>
      <c r="G4208" s="67"/>
      <c r="H4208" s="67"/>
      <c r="I4208" s="68" t="s">
        <v>63</v>
      </c>
      <c r="J4208" s="67"/>
      <c r="K4208" s="132">
        <v>0</v>
      </c>
      <c r="L4208" s="133">
        <v>0</v>
      </c>
      <c r="M4208" s="70">
        <v>0</v>
      </c>
      <c r="N4208" s="34">
        <f t="shared" si="612"/>
        <v>0.37499999999999994</v>
      </c>
      <c r="O4208" s="38">
        <f t="shared" si="613"/>
        <v>0.37499999999999994</v>
      </c>
      <c r="P4208" s="72" t="s">
        <v>234</v>
      </c>
      <c r="Q4208" s="43">
        <v>44812</v>
      </c>
      <c r="R4208" s="35">
        <v>0</v>
      </c>
      <c r="S4208" s="35">
        <v>0</v>
      </c>
      <c r="T4208" s="10" t="str">
        <f t="shared" si="614"/>
        <v>Sem - 37</v>
      </c>
      <c r="U4208" s="10" t="str">
        <f t="shared" si="615"/>
        <v>Septembre</v>
      </c>
      <c r="V4208" s="36" t="s">
        <v>488</v>
      </c>
      <c r="W4208" s="34"/>
      <c r="X4208" s="91">
        <f t="shared" si="616"/>
        <v>0</v>
      </c>
      <c r="Y4208" s="92" t="str">
        <f>VLOOKUP('CM-CIC'!B4139,Annuaire_roster!B:F,4,0)</f>
        <v>IHASSANE Ikram</v>
      </c>
      <c r="Z4208" s="37" t="s">
        <v>110</v>
      </c>
      <c r="AA4208" s="60" t="s">
        <v>232</v>
      </c>
      <c r="AB4208" s="35" t="s">
        <v>63</v>
      </c>
      <c r="AC4208" s="35" t="s">
        <v>63</v>
      </c>
      <c r="AD4208" s="35" t="s">
        <v>63</v>
      </c>
      <c r="AE4208" s="44" t="s">
        <v>63</v>
      </c>
      <c r="AF4208" s="61"/>
      <c r="AG4208" s="45"/>
    </row>
    <row r="4209" spans="1:33" x14ac:dyDescent="0.2">
      <c r="A4209" s="59" t="str">
        <f>+VLOOKUP(B4209,Annuaire_roster!B:G,5,0)</f>
        <v>01632</v>
      </c>
      <c r="B4209" s="78" t="s">
        <v>266</v>
      </c>
      <c r="C4209" s="65"/>
      <c r="D4209" s="65">
        <v>0.375</v>
      </c>
      <c r="E4209" s="66"/>
      <c r="F4209" s="66">
        <v>0.79166666666666663</v>
      </c>
      <c r="G4209" s="67"/>
      <c r="H4209" s="67"/>
      <c r="I4209" s="68" t="s">
        <v>63</v>
      </c>
      <c r="J4209" s="67"/>
      <c r="K4209" s="132">
        <v>0</v>
      </c>
      <c r="L4209" s="133">
        <v>0</v>
      </c>
      <c r="M4209" s="70" t="s">
        <v>187</v>
      </c>
      <c r="N4209" s="34" t="str">
        <f t="shared" si="612"/>
        <v/>
      </c>
      <c r="O4209" s="38">
        <f t="shared" si="613"/>
        <v>0.37499999999999994</v>
      </c>
      <c r="P4209" s="72" t="s">
        <v>234</v>
      </c>
      <c r="Q4209" s="43">
        <v>44812</v>
      </c>
      <c r="R4209" s="35">
        <v>0</v>
      </c>
      <c r="S4209" s="35">
        <v>0</v>
      </c>
      <c r="T4209" s="10" t="str">
        <f t="shared" si="614"/>
        <v>Sem - 37</v>
      </c>
      <c r="U4209" s="10" t="str">
        <f t="shared" si="615"/>
        <v>Septembre</v>
      </c>
      <c r="V4209" s="36" t="s">
        <v>489</v>
      </c>
      <c r="W4209" s="34"/>
      <c r="X4209" s="91">
        <f t="shared" si="616"/>
        <v>0</v>
      </c>
      <c r="Y4209" s="92" t="str">
        <f>VLOOKUP('CM-CIC'!B4140,Annuaire_roster!B:F,4,0)</f>
        <v>KINANA Widad</v>
      </c>
      <c r="Z4209" s="37" t="s">
        <v>110</v>
      </c>
      <c r="AA4209" s="60" t="s">
        <v>232</v>
      </c>
      <c r="AB4209" s="35" t="s">
        <v>63</v>
      </c>
      <c r="AC4209" s="35" t="s">
        <v>63</v>
      </c>
      <c r="AD4209" s="35" t="s">
        <v>63</v>
      </c>
      <c r="AE4209" s="44" t="s">
        <v>63</v>
      </c>
      <c r="AF4209" s="61"/>
      <c r="AG4209" s="45"/>
    </row>
    <row r="4210" spans="1:33" x14ac:dyDescent="0.2">
      <c r="A4210" s="59" t="str">
        <f>+VLOOKUP(B4210,Annuaire_roster!B:G,5,0)</f>
        <v>01633</v>
      </c>
      <c r="B4210" s="78" t="s">
        <v>267</v>
      </c>
      <c r="C4210" s="65">
        <v>0.375</v>
      </c>
      <c r="D4210" s="65">
        <v>0.375</v>
      </c>
      <c r="E4210" s="66">
        <v>0.79166666666666663</v>
      </c>
      <c r="F4210" s="66">
        <v>0.79166666666666663</v>
      </c>
      <c r="G4210" s="67"/>
      <c r="H4210" s="67"/>
      <c r="I4210" s="68" t="s">
        <v>63</v>
      </c>
      <c r="J4210" s="67"/>
      <c r="K4210" s="132">
        <v>0</v>
      </c>
      <c r="L4210" s="133">
        <v>0</v>
      </c>
      <c r="M4210" s="70">
        <v>0</v>
      </c>
      <c r="N4210" s="34">
        <f t="shared" si="612"/>
        <v>0.37499999999999994</v>
      </c>
      <c r="O4210" s="38">
        <f t="shared" si="613"/>
        <v>0.37499999999999994</v>
      </c>
      <c r="P4210" s="72" t="s">
        <v>234</v>
      </c>
      <c r="Q4210" s="43">
        <v>44812</v>
      </c>
      <c r="R4210" s="35">
        <v>0</v>
      </c>
      <c r="S4210" s="35">
        <v>0</v>
      </c>
      <c r="T4210" s="10" t="str">
        <f t="shared" si="614"/>
        <v>Sem - 37</v>
      </c>
      <c r="U4210" s="10" t="str">
        <f t="shared" si="615"/>
        <v>Septembre</v>
      </c>
      <c r="V4210" s="36" t="s">
        <v>490</v>
      </c>
      <c r="W4210" s="34"/>
      <c r="X4210" s="91">
        <f t="shared" si="616"/>
        <v>0</v>
      </c>
      <c r="Y4210" s="92" t="str">
        <f>VLOOKUP('CM-CIC'!B4141,Annuaire_roster!B:F,4,0)</f>
        <v>IHASSANE Ikram</v>
      </c>
      <c r="Z4210" s="37" t="s">
        <v>110</v>
      </c>
      <c r="AA4210" s="60" t="s">
        <v>232</v>
      </c>
      <c r="AB4210" s="35" t="s">
        <v>63</v>
      </c>
      <c r="AC4210" s="35" t="s">
        <v>63</v>
      </c>
      <c r="AD4210" s="35" t="s">
        <v>63</v>
      </c>
      <c r="AE4210" s="44" t="s">
        <v>63</v>
      </c>
      <c r="AF4210" s="61"/>
      <c r="AG4210" s="45"/>
    </row>
    <row r="4211" spans="1:33" x14ac:dyDescent="0.2">
      <c r="A4211" s="59" t="str">
        <f>+VLOOKUP(B4211,Annuaire_roster!B:G,5,0)</f>
        <v>01634</v>
      </c>
      <c r="B4211" s="78" t="s">
        <v>268</v>
      </c>
      <c r="C4211" s="65">
        <v>0.375</v>
      </c>
      <c r="D4211" s="65">
        <v>0.375</v>
      </c>
      <c r="E4211" s="66">
        <v>0.79166666666666663</v>
      </c>
      <c r="F4211" s="66">
        <v>0.79166666666666663</v>
      </c>
      <c r="G4211" s="67"/>
      <c r="H4211" s="67"/>
      <c r="I4211" s="68" t="s">
        <v>63</v>
      </c>
      <c r="J4211" s="67"/>
      <c r="K4211" s="132">
        <v>0</v>
      </c>
      <c r="L4211" s="133">
        <v>0</v>
      </c>
      <c r="M4211" s="70">
        <v>0</v>
      </c>
      <c r="N4211" s="34">
        <f t="shared" ref="N4211:N4274" si="617">IFERROR(IF(OR(D4211="OFF",D4211="Congé",M4211="Abs",D4211="Congé sans solde",D4211="Férié"),"",IF(O4211-K4211-L4211&gt;O4211,O4211,IF(O4211-K4211-L4211&lt;0,"",O4211-K4211-L4211))),"")</f>
        <v>0.37499999999999994</v>
      </c>
      <c r="O4211" s="38">
        <f t="shared" ref="O4211:O4274" si="618">IF(AG4211="2H Pause déjeuner",IF(F4211-D4211-0.0833333333333333&lt;0,F4211-D4211-0.0833333333333333+1,F4211-D4211-0.0833333333333333),IF(OR(AND(F4211="OFF",D4211="OFF"),AND(F4211="Congé",D4211="Congé"),AND(F4211="Congé sans solde",D4211="Congé sans solde"),AND(F4211="Congé spécial",D4211="Congé spécial"),AND(F4211="Férié",D4211="Férié"),AND(F4211="OFF",D4211="Congé"),AND(F4211="OFF",D4211="Congé sans solde"),AND(F4211="OFF",D4211="Congé spécial"),AND(F4211="OFF",D4211="Férié"),AND(F4211="Congé",D4211="OFF"),AND(F4211="Congé",D4211="Congé sans solde"),AND(F4211="Congé",D4211="Congé spécial"),AND(F4211="Congé",D4211="Férié"),AND(F4211="Congé sans solde",D4211="OFF"),AND(F4211="Congé sans solde",D4211="Congé"),AND(F4211="Congé sans solde",D4211="Congé spécial"),AND(F4211="Congé sans solde",D4211="Férié"),AND(F4211="Congé spécial",D4211="OFF"),AND(F4211="Congé spécial",D4211="Congé"),AND(F4211="Congé spécial",D4211="Congé sans solde"),AND(F4211="Congé spécial",D4211="Férié"),AND(F4211="Férié",D4211="OFF"),AND(F4211="Férié",D4211="Congé"),AND(F4211="Férié",D4211="Congé sans solde"),AND(F4211="Férié",D4211="Congé spécial")),0,IF(OR(F4211="OFF",F4211="Congé",F4211="Congé spécial",F4211="Congé sans solde",D4211="OFF",D4211="Congé",D4211="Congé spécial",D4211="Congé sans solde"),0.208333333333334,IF(AND(AG4211="",F4211-D4211&lt;0),("24:00:00"-D4211)+("00:00:00"+F4211)-0.0416666666666667,IF(AND(OR(AG4211="Allaitement",AG4211="Sans déjeuner"),F4211-D4211&lt;0),("24:00:00"-D4211)+("00:00:00"+F4211),IF(AND(AG4211="",F4211-D4211&gt;0.166666666666667),F4211-D4211-0.0416666666666667,IF(AND(OR(AG4211="Allaitement",AG4211="Sans déjeuner"),F4211-D4211&gt;0.166666666666667),F4211-D4211,F4211-D4211)))))))</f>
        <v>0.37499999999999994</v>
      </c>
      <c r="P4211" s="72" t="s">
        <v>234</v>
      </c>
      <c r="Q4211" s="43">
        <v>44812</v>
      </c>
      <c r="R4211" s="35">
        <v>0</v>
      </c>
      <c r="S4211" s="35">
        <v>0</v>
      </c>
      <c r="T4211" s="10" t="str">
        <f t="shared" si="614"/>
        <v>Sem - 37</v>
      </c>
      <c r="U4211" s="10" t="str">
        <f t="shared" si="615"/>
        <v>Septembre</v>
      </c>
      <c r="V4211" s="36" t="s">
        <v>491</v>
      </c>
      <c r="W4211" s="34"/>
      <c r="X4211" s="91">
        <f t="shared" si="616"/>
        <v>0</v>
      </c>
      <c r="Y4211" s="92" t="str">
        <f>VLOOKUP('CM-CIC'!B4142,Annuaire_roster!B:F,4,0)</f>
        <v>KINANA Widad</v>
      </c>
      <c r="Z4211" s="37" t="s">
        <v>110</v>
      </c>
      <c r="AA4211" s="60" t="s">
        <v>232</v>
      </c>
      <c r="AB4211" s="35" t="s">
        <v>63</v>
      </c>
      <c r="AC4211" s="35" t="s">
        <v>63</v>
      </c>
      <c r="AD4211" s="35" t="s">
        <v>63</v>
      </c>
      <c r="AE4211" s="44" t="s">
        <v>63</v>
      </c>
      <c r="AF4211" s="61"/>
      <c r="AG4211" s="45"/>
    </row>
    <row r="4212" spans="1:33" x14ac:dyDescent="0.2">
      <c r="A4212" s="59" t="str">
        <f>+VLOOKUP(B4212,Annuaire_roster!B:G,5,0)</f>
        <v>01635</v>
      </c>
      <c r="B4212" s="78" t="s">
        <v>269</v>
      </c>
      <c r="C4212" s="65">
        <v>0.375</v>
      </c>
      <c r="D4212" s="65">
        <v>0.375</v>
      </c>
      <c r="E4212" s="66">
        <v>0.79166666666666663</v>
      </c>
      <c r="F4212" s="66">
        <v>0.79166666666666663</v>
      </c>
      <c r="G4212" s="67"/>
      <c r="H4212" s="67"/>
      <c r="I4212" s="68" t="s">
        <v>63</v>
      </c>
      <c r="J4212" s="67"/>
      <c r="K4212" s="132">
        <v>0</v>
      </c>
      <c r="L4212" s="133">
        <v>0</v>
      </c>
      <c r="M4212" s="70">
        <v>0</v>
      </c>
      <c r="N4212" s="34">
        <f t="shared" si="617"/>
        <v>0.37499999999999994</v>
      </c>
      <c r="O4212" s="38">
        <f t="shared" si="618"/>
        <v>0.37499999999999994</v>
      </c>
      <c r="P4212" s="72" t="s">
        <v>234</v>
      </c>
      <c r="Q4212" s="43">
        <v>44812</v>
      </c>
      <c r="R4212" s="35">
        <v>0</v>
      </c>
      <c r="S4212" s="35">
        <v>0</v>
      </c>
      <c r="T4212" s="10" t="str">
        <f t="shared" si="614"/>
        <v>Sem - 37</v>
      </c>
      <c r="U4212" s="10" t="str">
        <f t="shared" si="615"/>
        <v>Septembre</v>
      </c>
      <c r="V4212" s="36" t="s">
        <v>492</v>
      </c>
      <c r="W4212" s="34"/>
      <c r="X4212" s="91">
        <f t="shared" si="616"/>
        <v>0</v>
      </c>
      <c r="Y4212" s="92" t="str">
        <f>VLOOKUP('CM-CIC'!B4143,Annuaire_roster!B:F,4,0)</f>
        <v>IHASSANE Ikram</v>
      </c>
      <c r="Z4212" s="37" t="s">
        <v>110</v>
      </c>
      <c r="AA4212" s="60" t="s">
        <v>232</v>
      </c>
      <c r="AB4212" s="35" t="s">
        <v>63</v>
      </c>
      <c r="AC4212" s="35" t="s">
        <v>63</v>
      </c>
      <c r="AD4212" s="35" t="s">
        <v>63</v>
      </c>
      <c r="AE4212" s="44" t="s">
        <v>63</v>
      </c>
      <c r="AF4212" s="61"/>
      <c r="AG4212" s="45"/>
    </row>
    <row r="4213" spans="1:33" x14ac:dyDescent="0.2">
      <c r="A4213" s="59" t="str">
        <f>+VLOOKUP(B4213,Annuaire_roster!B:G,5,0)</f>
        <v>01636</v>
      </c>
      <c r="B4213" s="78" t="s">
        <v>270</v>
      </c>
      <c r="C4213" s="65">
        <v>0.375</v>
      </c>
      <c r="D4213" s="65">
        <v>0.375</v>
      </c>
      <c r="E4213" s="66">
        <v>0.79166666666666663</v>
      </c>
      <c r="F4213" s="66">
        <v>0.79166666666666663</v>
      </c>
      <c r="G4213" s="67"/>
      <c r="H4213" s="67"/>
      <c r="I4213" s="68" t="s">
        <v>63</v>
      </c>
      <c r="J4213" s="67"/>
      <c r="K4213" s="132">
        <v>0</v>
      </c>
      <c r="L4213" s="133">
        <v>0</v>
      </c>
      <c r="M4213" s="70">
        <v>0</v>
      </c>
      <c r="N4213" s="34">
        <f t="shared" si="617"/>
        <v>0.37499999999999994</v>
      </c>
      <c r="O4213" s="38">
        <f t="shared" si="618"/>
        <v>0.37499999999999994</v>
      </c>
      <c r="P4213" s="72" t="s">
        <v>234</v>
      </c>
      <c r="Q4213" s="43">
        <v>44812</v>
      </c>
      <c r="R4213" s="35">
        <v>0</v>
      </c>
      <c r="S4213" s="35">
        <v>0</v>
      </c>
      <c r="T4213" s="10" t="str">
        <f t="shared" si="614"/>
        <v>Sem - 37</v>
      </c>
      <c r="U4213" s="10" t="str">
        <f t="shared" si="615"/>
        <v>Septembre</v>
      </c>
      <c r="V4213" s="36" t="s">
        <v>493</v>
      </c>
      <c r="W4213" s="34"/>
      <c r="X4213" s="91">
        <f t="shared" si="616"/>
        <v>0</v>
      </c>
      <c r="Y4213" s="92" t="str">
        <f>VLOOKUP('CM-CIC'!B4144,Annuaire_roster!B:F,4,0)</f>
        <v>IHASSANE Ikram</v>
      </c>
      <c r="Z4213" s="37" t="s">
        <v>110</v>
      </c>
      <c r="AA4213" s="60" t="s">
        <v>232</v>
      </c>
      <c r="AB4213" s="35" t="s">
        <v>63</v>
      </c>
      <c r="AC4213" s="35" t="s">
        <v>63</v>
      </c>
      <c r="AD4213" s="35" t="s">
        <v>63</v>
      </c>
      <c r="AE4213" s="44" t="s">
        <v>63</v>
      </c>
      <c r="AF4213" s="61"/>
      <c r="AG4213" s="45"/>
    </row>
    <row r="4214" spans="1:33" x14ac:dyDescent="0.2">
      <c r="A4214" s="59" t="str">
        <f>+VLOOKUP(B4214,Annuaire_roster!B:G,5,0)</f>
        <v>01637</v>
      </c>
      <c r="B4214" s="78" t="s">
        <v>271</v>
      </c>
      <c r="C4214" s="65">
        <v>0.375</v>
      </c>
      <c r="D4214" s="65">
        <v>0.375</v>
      </c>
      <c r="E4214" s="66">
        <v>0.79166666666666663</v>
      </c>
      <c r="F4214" s="66">
        <v>0.79166666666666663</v>
      </c>
      <c r="G4214" s="67"/>
      <c r="H4214" s="67"/>
      <c r="I4214" s="68" t="s">
        <v>63</v>
      </c>
      <c r="J4214" s="67"/>
      <c r="K4214" s="132">
        <v>0</v>
      </c>
      <c r="L4214" s="133">
        <v>0</v>
      </c>
      <c r="M4214" s="70">
        <v>0</v>
      </c>
      <c r="N4214" s="34">
        <f t="shared" si="617"/>
        <v>0.37499999999999994</v>
      </c>
      <c r="O4214" s="38">
        <f t="shared" si="618"/>
        <v>0.37499999999999994</v>
      </c>
      <c r="P4214" s="72" t="s">
        <v>234</v>
      </c>
      <c r="Q4214" s="43">
        <v>44812</v>
      </c>
      <c r="R4214" s="35">
        <v>0</v>
      </c>
      <c r="S4214" s="35">
        <v>0</v>
      </c>
      <c r="T4214" s="10" t="str">
        <f t="shared" si="614"/>
        <v>Sem - 37</v>
      </c>
      <c r="U4214" s="10" t="str">
        <f t="shared" si="615"/>
        <v>Septembre</v>
      </c>
      <c r="V4214" s="36" t="s">
        <v>494</v>
      </c>
      <c r="W4214" s="34"/>
      <c r="X4214" s="91">
        <f t="shared" si="616"/>
        <v>0</v>
      </c>
      <c r="Y4214" s="92" t="str">
        <f>VLOOKUP('CM-CIC'!B4145,Annuaire_roster!B:F,4,0)</f>
        <v>IHASSANE Ikram</v>
      </c>
      <c r="Z4214" s="37" t="s">
        <v>110</v>
      </c>
      <c r="AA4214" s="60" t="s">
        <v>232</v>
      </c>
      <c r="AB4214" s="35" t="s">
        <v>63</v>
      </c>
      <c r="AC4214" s="35" t="s">
        <v>63</v>
      </c>
      <c r="AD4214" s="35" t="s">
        <v>63</v>
      </c>
      <c r="AE4214" s="44" t="s">
        <v>63</v>
      </c>
      <c r="AF4214" s="61"/>
      <c r="AG4214" s="45"/>
    </row>
    <row r="4215" spans="1:33" x14ac:dyDescent="0.2">
      <c r="A4215" s="59" t="str">
        <f>+VLOOKUP(B4215,Annuaire_roster!B:G,5,0)</f>
        <v>01638</v>
      </c>
      <c r="B4215" s="78" t="s">
        <v>272</v>
      </c>
      <c r="C4215" s="65">
        <v>0.375</v>
      </c>
      <c r="D4215" s="65">
        <v>0.375</v>
      </c>
      <c r="E4215" s="66">
        <v>0.79166666666666663</v>
      </c>
      <c r="F4215" s="66">
        <v>0.79166666666666663</v>
      </c>
      <c r="G4215" s="67"/>
      <c r="H4215" s="67"/>
      <c r="I4215" s="68" t="s">
        <v>63</v>
      </c>
      <c r="J4215" s="67"/>
      <c r="K4215" s="132">
        <v>0</v>
      </c>
      <c r="L4215" s="133">
        <v>0</v>
      </c>
      <c r="M4215" s="70">
        <v>0</v>
      </c>
      <c r="N4215" s="34">
        <f t="shared" si="617"/>
        <v>0.37499999999999994</v>
      </c>
      <c r="O4215" s="38">
        <f t="shared" si="618"/>
        <v>0.37499999999999994</v>
      </c>
      <c r="P4215" s="72" t="s">
        <v>234</v>
      </c>
      <c r="Q4215" s="43">
        <v>44812</v>
      </c>
      <c r="R4215" s="35">
        <v>0</v>
      </c>
      <c r="S4215" s="35">
        <v>0</v>
      </c>
      <c r="T4215" s="10" t="str">
        <f t="shared" si="614"/>
        <v>Sem - 37</v>
      </c>
      <c r="U4215" s="10" t="str">
        <f t="shared" si="615"/>
        <v>Septembre</v>
      </c>
      <c r="V4215" s="36" t="s">
        <v>495</v>
      </c>
      <c r="W4215" s="34"/>
      <c r="X4215" s="91">
        <f t="shared" si="616"/>
        <v>0</v>
      </c>
      <c r="Y4215" s="92" t="str">
        <f>VLOOKUP('CM-CIC'!B4146,Annuaire_roster!B:F,4,0)</f>
        <v>IHASSANE Ikram</v>
      </c>
      <c r="Z4215" s="37" t="s">
        <v>110</v>
      </c>
      <c r="AA4215" s="60" t="s">
        <v>232</v>
      </c>
      <c r="AB4215" s="35" t="s">
        <v>63</v>
      </c>
      <c r="AC4215" s="35" t="s">
        <v>63</v>
      </c>
      <c r="AD4215" s="35" t="s">
        <v>63</v>
      </c>
      <c r="AE4215" s="44" t="s">
        <v>63</v>
      </c>
      <c r="AF4215" s="61"/>
      <c r="AG4215" s="45"/>
    </row>
    <row r="4216" spans="1:33" x14ac:dyDescent="0.2">
      <c r="A4216" s="59" t="str">
        <f>+VLOOKUP(B4216,Annuaire_roster!B:G,5,0)</f>
        <v>01639</v>
      </c>
      <c r="B4216" s="78" t="s">
        <v>273</v>
      </c>
      <c r="C4216" s="65">
        <v>0.375</v>
      </c>
      <c r="D4216" s="65">
        <v>0.375</v>
      </c>
      <c r="E4216" s="66">
        <v>0.79166666666666663</v>
      </c>
      <c r="F4216" s="66">
        <v>0.79166666666666663</v>
      </c>
      <c r="G4216" s="67"/>
      <c r="H4216" s="67"/>
      <c r="I4216" s="68" t="s">
        <v>63</v>
      </c>
      <c r="J4216" s="67"/>
      <c r="K4216" s="132">
        <v>0</v>
      </c>
      <c r="L4216" s="133">
        <v>0</v>
      </c>
      <c r="M4216" s="70">
        <v>0</v>
      </c>
      <c r="N4216" s="34">
        <f t="shared" si="617"/>
        <v>0.37499999999999994</v>
      </c>
      <c r="O4216" s="38">
        <f t="shared" si="618"/>
        <v>0.37499999999999994</v>
      </c>
      <c r="P4216" s="72" t="s">
        <v>234</v>
      </c>
      <c r="Q4216" s="43">
        <v>44812</v>
      </c>
      <c r="R4216" s="35">
        <v>0</v>
      </c>
      <c r="S4216" s="35">
        <v>0</v>
      </c>
      <c r="T4216" s="10" t="str">
        <f t="shared" si="614"/>
        <v>Sem - 37</v>
      </c>
      <c r="U4216" s="10" t="str">
        <f t="shared" si="615"/>
        <v>Septembre</v>
      </c>
      <c r="V4216" s="36" t="s">
        <v>496</v>
      </c>
      <c r="W4216" s="34"/>
      <c r="X4216" s="91">
        <f t="shared" si="616"/>
        <v>0</v>
      </c>
      <c r="Y4216" s="92" t="str">
        <f>VLOOKUP('CM-CIC'!B4147,Annuaire_roster!B:F,4,0)</f>
        <v>IHASSANE Ikram</v>
      </c>
      <c r="Z4216" s="37" t="s">
        <v>110</v>
      </c>
      <c r="AA4216" s="60" t="s">
        <v>232</v>
      </c>
      <c r="AB4216" s="35" t="s">
        <v>63</v>
      </c>
      <c r="AC4216" s="35" t="s">
        <v>63</v>
      </c>
      <c r="AD4216" s="35" t="s">
        <v>63</v>
      </c>
      <c r="AE4216" s="44" t="s">
        <v>63</v>
      </c>
      <c r="AF4216" s="61"/>
      <c r="AG4216" s="45"/>
    </row>
    <row r="4217" spans="1:33" x14ac:dyDescent="0.2">
      <c r="A4217" s="59" t="str">
        <f>+VLOOKUP(B4217,Annuaire_roster!B:G,5,0)</f>
        <v>01567</v>
      </c>
      <c r="B4217" s="78" t="s">
        <v>275</v>
      </c>
      <c r="C4217" s="65">
        <v>0.375</v>
      </c>
      <c r="D4217" s="65">
        <v>0.375</v>
      </c>
      <c r="E4217" s="66">
        <v>0.79166666666666663</v>
      </c>
      <c r="F4217" s="66">
        <v>0.79166666666666663</v>
      </c>
      <c r="G4217" s="67"/>
      <c r="H4217" s="67"/>
      <c r="I4217" s="68" t="s">
        <v>63</v>
      </c>
      <c r="J4217" s="67"/>
      <c r="K4217" s="132">
        <v>0</v>
      </c>
      <c r="L4217" s="133">
        <v>0</v>
      </c>
      <c r="M4217" s="70">
        <v>0</v>
      </c>
      <c r="N4217" s="34">
        <f t="shared" si="617"/>
        <v>0.37499999999999994</v>
      </c>
      <c r="O4217" s="38">
        <f t="shared" si="618"/>
        <v>0.37499999999999994</v>
      </c>
      <c r="P4217" s="72" t="s">
        <v>234</v>
      </c>
      <c r="Q4217" s="43">
        <v>44812</v>
      </c>
      <c r="R4217" s="35">
        <v>0</v>
      </c>
      <c r="S4217" s="35">
        <v>0</v>
      </c>
      <c r="T4217" s="10" t="str">
        <f t="shared" si="614"/>
        <v>Sem - 37</v>
      </c>
      <c r="U4217" s="10" t="str">
        <f t="shared" si="615"/>
        <v>Septembre</v>
      </c>
      <c r="V4217" s="36" t="s">
        <v>497</v>
      </c>
      <c r="W4217" s="34"/>
      <c r="X4217" s="91">
        <f t="shared" si="616"/>
        <v>0</v>
      </c>
      <c r="Y4217" s="92" t="str">
        <f>VLOOKUP('CM-CIC'!B4148,Annuaire_roster!B:F,4,0)</f>
        <v>IHASSANE Ikram</v>
      </c>
      <c r="Z4217" s="37" t="s">
        <v>110</v>
      </c>
      <c r="AA4217" s="60" t="s">
        <v>232</v>
      </c>
      <c r="AB4217" s="35" t="s">
        <v>63</v>
      </c>
      <c r="AC4217" s="35" t="s">
        <v>63</v>
      </c>
      <c r="AD4217" s="35" t="s">
        <v>63</v>
      </c>
      <c r="AE4217" s="44" t="s">
        <v>63</v>
      </c>
      <c r="AF4217" s="61"/>
      <c r="AG4217" s="45"/>
    </row>
    <row r="4218" spans="1:33" x14ac:dyDescent="0.2">
      <c r="A4218" s="59" t="str">
        <f>+VLOOKUP(B4218,Annuaire_roster!B:G,5,0)</f>
        <v>01642</v>
      </c>
      <c r="B4218" s="78" t="s">
        <v>276</v>
      </c>
      <c r="C4218" s="65">
        <v>0.375</v>
      </c>
      <c r="D4218" s="65">
        <v>0.375</v>
      </c>
      <c r="E4218" s="66">
        <v>0.79166666666666663</v>
      </c>
      <c r="F4218" s="66">
        <v>0.79166666666666663</v>
      </c>
      <c r="G4218" s="67"/>
      <c r="H4218" s="67"/>
      <c r="I4218" s="68" t="s">
        <v>63</v>
      </c>
      <c r="J4218" s="67"/>
      <c r="K4218" s="132">
        <v>0</v>
      </c>
      <c r="L4218" s="133">
        <v>0</v>
      </c>
      <c r="M4218" s="70">
        <v>0</v>
      </c>
      <c r="N4218" s="34">
        <f t="shared" si="617"/>
        <v>0.37499999999999994</v>
      </c>
      <c r="O4218" s="38">
        <f t="shared" si="618"/>
        <v>0.37499999999999994</v>
      </c>
      <c r="P4218" s="72" t="s">
        <v>234</v>
      </c>
      <c r="Q4218" s="43">
        <v>44812</v>
      </c>
      <c r="R4218" s="35">
        <v>0</v>
      </c>
      <c r="S4218" s="35">
        <v>0</v>
      </c>
      <c r="T4218" s="10" t="str">
        <f t="shared" si="614"/>
        <v>Sem - 37</v>
      </c>
      <c r="U4218" s="10" t="str">
        <f t="shared" si="615"/>
        <v>Septembre</v>
      </c>
      <c r="V4218" s="36" t="s">
        <v>498</v>
      </c>
      <c r="W4218" s="34"/>
      <c r="X4218" s="91">
        <f t="shared" si="616"/>
        <v>0</v>
      </c>
      <c r="Y4218" s="92" t="str">
        <f>VLOOKUP('CM-CIC'!B4149,Annuaire_roster!B:F,4,0)</f>
        <v>IHASSANE Ikram</v>
      </c>
      <c r="Z4218" s="37" t="s">
        <v>110</v>
      </c>
      <c r="AA4218" s="60" t="s">
        <v>232</v>
      </c>
      <c r="AB4218" s="35" t="s">
        <v>63</v>
      </c>
      <c r="AC4218" s="35" t="s">
        <v>63</v>
      </c>
      <c r="AD4218" s="35" t="s">
        <v>63</v>
      </c>
      <c r="AE4218" s="44" t="s">
        <v>63</v>
      </c>
      <c r="AF4218" s="61"/>
      <c r="AG4218" s="45"/>
    </row>
    <row r="4219" spans="1:33" x14ac:dyDescent="0.2">
      <c r="A4219" s="59" t="str">
        <f>+VLOOKUP(B4219,Annuaire_roster!B:G,5,0)</f>
        <v>01657</v>
      </c>
      <c r="B4219" s="78" t="s">
        <v>277</v>
      </c>
      <c r="C4219" s="65">
        <v>0.375</v>
      </c>
      <c r="D4219" s="65">
        <v>0.375</v>
      </c>
      <c r="E4219" s="66">
        <v>0.79166666666666663</v>
      </c>
      <c r="F4219" s="66">
        <v>0.79166666666666663</v>
      </c>
      <c r="G4219" s="67"/>
      <c r="H4219" s="67"/>
      <c r="I4219" s="68" t="s">
        <v>63</v>
      </c>
      <c r="J4219" s="67"/>
      <c r="K4219" s="132">
        <v>0</v>
      </c>
      <c r="L4219" s="133">
        <v>0</v>
      </c>
      <c r="M4219" s="70">
        <v>0</v>
      </c>
      <c r="N4219" s="34">
        <f t="shared" si="617"/>
        <v>0.37499999999999994</v>
      </c>
      <c r="O4219" s="38">
        <f t="shared" si="618"/>
        <v>0.37499999999999994</v>
      </c>
      <c r="P4219" s="72" t="s">
        <v>234</v>
      </c>
      <c r="Q4219" s="43">
        <v>44812</v>
      </c>
      <c r="R4219" s="35">
        <v>0</v>
      </c>
      <c r="S4219" s="35">
        <v>0</v>
      </c>
      <c r="T4219" s="10" t="str">
        <f t="shared" si="614"/>
        <v>Sem - 37</v>
      </c>
      <c r="U4219" s="10" t="str">
        <f t="shared" si="615"/>
        <v>Septembre</v>
      </c>
      <c r="V4219" s="36" t="s">
        <v>499</v>
      </c>
      <c r="W4219" s="34"/>
      <c r="X4219" s="91">
        <f t="shared" si="616"/>
        <v>0</v>
      </c>
      <c r="Y4219" s="92" t="str">
        <f>VLOOKUP('CM-CIC'!B4150,Annuaire_roster!B:F,4,0)</f>
        <v>IHASSANE Ikram</v>
      </c>
      <c r="Z4219" s="37" t="s">
        <v>110</v>
      </c>
      <c r="AA4219" s="60" t="s">
        <v>232</v>
      </c>
      <c r="AB4219" s="35" t="s">
        <v>63</v>
      </c>
      <c r="AC4219" s="35" t="s">
        <v>63</v>
      </c>
      <c r="AD4219" s="35" t="s">
        <v>63</v>
      </c>
      <c r="AE4219" s="44" t="s">
        <v>63</v>
      </c>
      <c r="AF4219" s="61"/>
      <c r="AG4219" s="45"/>
    </row>
    <row r="4220" spans="1:33" x14ac:dyDescent="0.2">
      <c r="A4220" s="59" t="str">
        <f>+VLOOKUP(B4220,Annuaire_roster!B:G,5,0)</f>
        <v>01658</v>
      </c>
      <c r="B4220" s="78" t="s">
        <v>165</v>
      </c>
      <c r="C4220" s="65">
        <v>0.375</v>
      </c>
      <c r="D4220" s="65">
        <v>0.375</v>
      </c>
      <c r="E4220" s="66">
        <v>0.79166666666666663</v>
      </c>
      <c r="F4220" s="66">
        <v>0.79166666666666663</v>
      </c>
      <c r="G4220" s="67"/>
      <c r="H4220" s="67"/>
      <c r="I4220" s="68" t="s">
        <v>63</v>
      </c>
      <c r="J4220" s="67"/>
      <c r="K4220" s="132">
        <v>0</v>
      </c>
      <c r="L4220" s="133">
        <v>0</v>
      </c>
      <c r="M4220" s="70">
        <v>0</v>
      </c>
      <c r="N4220" s="34">
        <f t="shared" si="617"/>
        <v>0.37499999999999994</v>
      </c>
      <c r="O4220" s="38">
        <f t="shared" si="618"/>
        <v>0.37499999999999994</v>
      </c>
      <c r="P4220" s="72" t="s">
        <v>234</v>
      </c>
      <c r="Q4220" s="43">
        <v>44812</v>
      </c>
      <c r="R4220" s="35">
        <v>0</v>
      </c>
      <c r="S4220" s="35">
        <v>0</v>
      </c>
      <c r="T4220" s="10" t="str">
        <f t="shared" si="614"/>
        <v>Sem - 37</v>
      </c>
      <c r="U4220" s="10" t="str">
        <f t="shared" si="615"/>
        <v>Septembre</v>
      </c>
      <c r="V4220" s="36" t="s">
        <v>500</v>
      </c>
      <c r="W4220" s="34"/>
      <c r="X4220" s="91">
        <f t="shared" si="616"/>
        <v>0</v>
      </c>
      <c r="Y4220" s="92" t="str">
        <f>VLOOKUP('CM-CIC'!B4151,Annuaire_roster!B:F,4,0)</f>
        <v>IHASSANE Ikram</v>
      </c>
      <c r="Z4220" s="37" t="s">
        <v>110</v>
      </c>
      <c r="AA4220" s="60" t="s">
        <v>232</v>
      </c>
      <c r="AB4220" s="35" t="s">
        <v>63</v>
      </c>
      <c r="AC4220" s="35" t="s">
        <v>63</v>
      </c>
      <c r="AD4220" s="35" t="s">
        <v>63</v>
      </c>
      <c r="AE4220" s="44" t="s">
        <v>63</v>
      </c>
      <c r="AF4220" s="61"/>
      <c r="AG4220" s="45"/>
    </row>
    <row r="4221" spans="1:33" x14ac:dyDescent="0.2">
      <c r="A4221" s="59" t="str">
        <f>+VLOOKUP(B4221,Annuaire_roster!B:G,5,0)</f>
        <v>01659</v>
      </c>
      <c r="B4221" s="78" t="s">
        <v>167</v>
      </c>
      <c r="C4221" s="65">
        <v>0.375</v>
      </c>
      <c r="D4221" s="65">
        <v>0.375</v>
      </c>
      <c r="E4221" s="66">
        <v>0.79166666666666663</v>
      </c>
      <c r="F4221" s="66">
        <v>0.79166666666666663</v>
      </c>
      <c r="G4221" s="67"/>
      <c r="H4221" s="67"/>
      <c r="I4221" s="68" t="s">
        <v>63</v>
      </c>
      <c r="J4221" s="67"/>
      <c r="K4221" s="132">
        <v>0</v>
      </c>
      <c r="L4221" s="133">
        <v>0</v>
      </c>
      <c r="M4221" s="70">
        <v>0</v>
      </c>
      <c r="N4221" s="34">
        <f t="shared" si="617"/>
        <v>0.37499999999999994</v>
      </c>
      <c r="O4221" s="38">
        <f t="shared" si="618"/>
        <v>0.37499999999999994</v>
      </c>
      <c r="P4221" s="72" t="s">
        <v>234</v>
      </c>
      <c r="Q4221" s="43">
        <v>44812</v>
      </c>
      <c r="R4221" s="35">
        <v>0</v>
      </c>
      <c r="S4221" s="35">
        <v>0</v>
      </c>
      <c r="T4221" s="10" t="str">
        <f t="shared" si="614"/>
        <v>Sem - 37</v>
      </c>
      <c r="U4221" s="10" t="str">
        <f t="shared" si="615"/>
        <v>Septembre</v>
      </c>
      <c r="V4221" s="36" t="s">
        <v>501</v>
      </c>
      <c r="W4221" s="34"/>
      <c r="X4221" s="91">
        <f t="shared" si="616"/>
        <v>0</v>
      </c>
      <c r="Y4221" s="92" t="str">
        <f>VLOOKUP('CM-CIC'!B4152,Annuaire_roster!B:F,4,0)</f>
        <v>IHASSANE Ikram</v>
      </c>
      <c r="Z4221" s="37" t="s">
        <v>110</v>
      </c>
      <c r="AA4221" s="60" t="s">
        <v>232</v>
      </c>
      <c r="AB4221" s="35" t="s">
        <v>63</v>
      </c>
      <c r="AC4221" s="35" t="s">
        <v>63</v>
      </c>
      <c r="AD4221" s="35" t="s">
        <v>63</v>
      </c>
      <c r="AE4221" s="44" t="s">
        <v>63</v>
      </c>
      <c r="AF4221" s="61"/>
      <c r="AG4221" s="45"/>
    </row>
    <row r="4222" spans="1:33" x14ac:dyDescent="0.2">
      <c r="A4222" s="59" t="str">
        <f>+VLOOKUP(B4222,Annuaire_roster!B:G,5,0)</f>
        <v>01660</v>
      </c>
      <c r="B4222" s="78" t="s">
        <v>278</v>
      </c>
      <c r="C4222" s="65">
        <v>0.375</v>
      </c>
      <c r="D4222" s="65">
        <v>0.375</v>
      </c>
      <c r="E4222" s="66">
        <v>0.79166666666666663</v>
      </c>
      <c r="F4222" s="66">
        <v>0.79166666666666663</v>
      </c>
      <c r="G4222" s="67"/>
      <c r="H4222" s="67"/>
      <c r="I4222" s="68" t="s">
        <v>63</v>
      </c>
      <c r="J4222" s="67"/>
      <c r="K4222" s="132">
        <v>0</v>
      </c>
      <c r="L4222" s="133">
        <v>0</v>
      </c>
      <c r="M4222" s="70">
        <v>0</v>
      </c>
      <c r="N4222" s="34">
        <f t="shared" si="617"/>
        <v>0.37499999999999994</v>
      </c>
      <c r="O4222" s="38">
        <f t="shared" si="618"/>
        <v>0.37499999999999994</v>
      </c>
      <c r="P4222" s="72" t="s">
        <v>234</v>
      </c>
      <c r="Q4222" s="43">
        <v>44812</v>
      </c>
      <c r="R4222" s="35">
        <v>0</v>
      </c>
      <c r="S4222" s="35">
        <v>0</v>
      </c>
      <c r="T4222" s="10" t="str">
        <f t="shared" si="614"/>
        <v>Sem - 37</v>
      </c>
      <c r="U4222" s="10" t="str">
        <f t="shared" si="615"/>
        <v>Septembre</v>
      </c>
      <c r="V4222" s="36" t="s">
        <v>502</v>
      </c>
      <c r="W4222" s="34"/>
      <c r="X4222" s="91">
        <f t="shared" si="616"/>
        <v>0</v>
      </c>
      <c r="Y4222" s="92" t="str">
        <f>VLOOKUP('CM-CIC'!B4153,Annuaire_roster!B:F,4,0)</f>
        <v>IHASSANE Ikram</v>
      </c>
      <c r="Z4222" s="37" t="s">
        <v>110</v>
      </c>
      <c r="AA4222" s="60" t="s">
        <v>232</v>
      </c>
      <c r="AB4222" s="35" t="s">
        <v>63</v>
      </c>
      <c r="AC4222" s="35" t="s">
        <v>63</v>
      </c>
      <c r="AD4222" s="35" t="s">
        <v>63</v>
      </c>
      <c r="AE4222" s="44" t="s">
        <v>63</v>
      </c>
      <c r="AF4222" s="61"/>
      <c r="AG4222" s="45"/>
    </row>
    <row r="4223" spans="1:33" x14ac:dyDescent="0.2">
      <c r="A4223" s="59" t="str">
        <f>+VLOOKUP(B4223,Annuaire_roster!B:G,5,0)</f>
        <v>01655</v>
      </c>
      <c r="B4223" s="78" t="s">
        <v>168</v>
      </c>
      <c r="C4223" s="65">
        <v>0.375</v>
      </c>
      <c r="D4223" s="65">
        <v>0.375</v>
      </c>
      <c r="E4223" s="66">
        <v>0.79166666666666663</v>
      </c>
      <c r="F4223" s="66">
        <v>0.79166666666666663</v>
      </c>
      <c r="G4223" s="67"/>
      <c r="H4223" s="67"/>
      <c r="I4223" s="68" t="s">
        <v>63</v>
      </c>
      <c r="J4223" s="67"/>
      <c r="K4223" s="132">
        <v>0</v>
      </c>
      <c r="L4223" s="133">
        <v>0</v>
      </c>
      <c r="M4223" s="70">
        <v>0</v>
      </c>
      <c r="N4223" s="34">
        <f t="shared" si="617"/>
        <v>0.37499999999999994</v>
      </c>
      <c r="O4223" s="38">
        <f t="shared" si="618"/>
        <v>0.37499999999999994</v>
      </c>
      <c r="P4223" s="72" t="s">
        <v>234</v>
      </c>
      <c r="Q4223" s="43">
        <v>44812</v>
      </c>
      <c r="R4223" s="35">
        <v>0</v>
      </c>
      <c r="S4223" s="35">
        <v>0</v>
      </c>
      <c r="T4223" s="10" t="str">
        <f t="shared" si="614"/>
        <v>Sem - 37</v>
      </c>
      <c r="U4223" s="10" t="str">
        <f t="shared" si="615"/>
        <v>Septembre</v>
      </c>
      <c r="V4223" s="36" t="s">
        <v>503</v>
      </c>
      <c r="W4223" s="34"/>
      <c r="X4223" s="91">
        <f t="shared" si="616"/>
        <v>0</v>
      </c>
      <c r="Y4223" s="92" t="str">
        <f>VLOOKUP('CM-CIC'!B4154,Annuaire_roster!B:F,4,0)</f>
        <v>IHASSANE Ikram</v>
      </c>
      <c r="Z4223" s="37" t="s">
        <v>110</v>
      </c>
      <c r="AA4223" s="60" t="s">
        <v>232</v>
      </c>
      <c r="AB4223" s="35" t="s">
        <v>63</v>
      </c>
      <c r="AC4223" s="35" t="s">
        <v>63</v>
      </c>
      <c r="AD4223" s="35" t="s">
        <v>63</v>
      </c>
      <c r="AE4223" s="44" t="s">
        <v>63</v>
      </c>
      <c r="AF4223" s="61"/>
      <c r="AG4223" s="45"/>
    </row>
    <row r="4224" spans="1:33" x14ac:dyDescent="0.2">
      <c r="A4224" s="59" t="str">
        <f>+VLOOKUP(B4224,Annuaire_roster!B:G,5,0)</f>
        <v>01661</v>
      </c>
      <c r="B4224" s="78" t="s">
        <v>169</v>
      </c>
      <c r="C4224" s="65">
        <v>0.375</v>
      </c>
      <c r="D4224" s="65">
        <v>0.375</v>
      </c>
      <c r="E4224" s="66">
        <v>0.79166666666666663</v>
      </c>
      <c r="F4224" s="66">
        <v>0.79166666666666663</v>
      </c>
      <c r="G4224" s="67"/>
      <c r="H4224" s="67"/>
      <c r="I4224" s="68" t="s">
        <v>63</v>
      </c>
      <c r="J4224" s="67"/>
      <c r="K4224" s="132">
        <v>0</v>
      </c>
      <c r="L4224" s="133">
        <v>0</v>
      </c>
      <c r="M4224" s="70">
        <v>0</v>
      </c>
      <c r="N4224" s="34">
        <f t="shared" si="617"/>
        <v>0.37499999999999994</v>
      </c>
      <c r="O4224" s="38">
        <f t="shared" si="618"/>
        <v>0.37499999999999994</v>
      </c>
      <c r="P4224" s="72" t="s">
        <v>234</v>
      </c>
      <c r="Q4224" s="43">
        <v>44812</v>
      </c>
      <c r="R4224" s="35">
        <v>0</v>
      </c>
      <c r="S4224" s="35">
        <v>0</v>
      </c>
      <c r="T4224" s="10" t="str">
        <f t="shared" si="614"/>
        <v>Sem - 37</v>
      </c>
      <c r="U4224" s="10" t="str">
        <f t="shared" si="615"/>
        <v>Septembre</v>
      </c>
      <c r="V4224" s="36" t="s">
        <v>504</v>
      </c>
      <c r="W4224" s="34"/>
      <c r="X4224" s="91">
        <f t="shared" si="616"/>
        <v>0</v>
      </c>
      <c r="Y4224" s="92" t="str">
        <f>VLOOKUP('CM-CIC'!B4155,Annuaire_roster!B:F,4,0)</f>
        <v>IHASSANE Ikram</v>
      </c>
      <c r="Z4224" s="37" t="s">
        <v>110</v>
      </c>
      <c r="AA4224" s="60" t="s">
        <v>232</v>
      </c>
      <c r="AB4224" s="35" t="s">
        <v>63</v>
      </c>
      <c r="AC4224" s="35" t="s">
        <v>63</v>
      </c>
      <c r="AD4224" s="35" t="s">
        <v>63</v>
      </c>
      <c r="AE4224" s="44" t="s">
        <v>63</v>
      </c>
      <c r="AF4224" s="61"/>
      <c r="AG4224" s="45"/>
    </row>
    <row r="4225" spans="1:33" x14ac:dyDescent="0.2">
      <c r="A4225" s="59" t="str">
        <f>+VLOOKUP(B4225,Annuaire_roster!B:G,5,0)</f>
        <v>00214</v>
      </c>
      <c r="B4225" s="78" t="s">
        <v>171</v>
      </c>
      <c r="C4225" s="65">
        <v>0.375</v>
      </c>
      <c r="D4225" s="65">
        <v>0.375</v>
      </c>
      <c r="E4225" s="66">
        <v>0.79166666666666663</v>
      </c>
      <c r="F4225" s="66">
        <v>0.79166666666666663</v>
      </c>
      <c r="G4225" s="67"/>
      <c r="H4225" s="67"/>
      <c r="I4225" s="68" t="s">
        <v>63</v>
      </c>
      <c r="J4225" s="67"/>
      <c r="K4225" s="132">
        <v>0</v>
      </c>
      <c r="L4225" s="133">
        <v>0</v>
      </c>
      <c r="M4225" s="70">
        <v>0</v>
      </c>
      <c r="N4225" s="34">
        <f t="shared" si="617"/>
        <v>0.37499999999999994</v>
      </c>
      <c r="O4225" s="38">
        <f t="shared" si="618"/>
        <v>0.37499999999999994</v>
      </c>
      <c r="P4225" s="72" t="s">
        <v>234</v>
      </c>
      <c r="Q4225" s="43">
        <v>44812</v>
      </c>
      <c r="R4225" s="35">
        <v>0</v>
      </c>
      <c r="S4225" s="35">
        <v>0</v>
      </c>
      <c r="T4225" s="10" t="str">
        <f t="shared" si="614"/>
        <v>Sem - 37</v>
      </c>
      <c r="U4225" s="10" t="str">
        <f t="shared" si="615"/>
        <v>Septembre</v>
      </c>
      <c r="V4225" s="36" t="s">
        <v>505</v>
      </c>
      <c r="W4225" s="34"/>
      <c r="X4225" s="91">
        <f t="shared" si="616"/>
        <v>0</v>
      </c>
      <c r="Y4225" s="92" t="str">
        <f>VLOOKUP('CM-CIC'!B4156,Annuaire_roster!B:F,4,0)</f>
        <v>IHASSANE Ikram</v>
      </c>
      <c r="Z4225" s="37" t="s">
        <v>110</v>
      </c>
      <c r="AA4225" s="60" t="s">
        <v>232</v>
      </c>
      <c r="AB4225" s="35" t="s">
        <v>63</v>
      </c>
      <c r="AC4225" s="35" t="s">
        <v>63</v>
      </c>
      <c r="AD4225" s="35" t="s">
        <v>63</v>
      </c>
      <c r="AE4225" s="44" t="s">
        <v>63</v>
      </c>
      <c r="AF4225" s="61"/>
      <c r="AG4225" s="45"/>
    </row>
    <row r="4226" spans="1:33" x14ac:dyDescent="0.2">
      <c r="A4226" s="59" t="str">
        <f>+VLOOKUP(B4226,Annuaire_roster!B:G,5,0)</f>
        <v>01663</v>
      </c>
      <c r="B4226" s="78" t="s">
        <v>175</v>
      </c>
      <c r="C4226" s="65"/>
      <c r="D4226" s="65">
        <v>0.375</v>
      </c>
      <c r="E4226" s="66"/>
      <c r="F4226" s="66">
        <v>0.79166666666666663</v>
      </c>
      <c r="G4226" s="67"/>
      <c r="H4226" s="67"/>
      <c r="I4226" s="68" t="s">
        <v>63</v>
      </c>
      <c r="J4226" s="67"/>
      <c r="K4226" s="132">
        <v>0</v>
      </c>
      <c r="L4226" s="133">
        <v>0</v>
      </c>
      <c r="M4226" s="70" t="s">
        <v>187</v>
      </c>
      <c r="N4226" s="34" t="str">
        <f t="shared" si="617"/>
        <v/>
      </c>
      <c r="O4226" s="38">
        <f t="shared" si="618"/>
        <v>0.37499999999999994</v>
      </c>
      <c r="P4226" s="72" t="s">
        <v>234</v>
      </c>
      <c r="Q4226" s="43">
        <v>44812</v>
      </c>
      <c r="R4226" s="35">
        <v>0</v>
      </c>
      <c r="S4226" s="35">
        <v>0</v>
      </c>
      <c r="T4226" s="10" t="str">
        <f t="shared" ref="T4226:T4289" si="619">"Sem - "&amp;WEEKNUM(Q4226,21)</f>
        <v>Sem - 37</v>
      </c>
      <c r="U4226" s="10" t="str">
        <f t="shared" ref="U4226:U4289" si="620">PROPER(TEXT(Q4226,"mmmm"))</f>
        <v>Septembre</v>
      </c>
      <c r="V4226" s="36" t="s">
        <v>506</v>
      </c>
      <c r="W4226" s="34"/>
      <c r="X4226" s="91">
        <f t="shared" ref="X4226:X4289" si="621">IFERROR(IF(M4226="Abs",0,IF((D4226-C4226+E4226-F4226)&lt;0.000694444444444444,0,(D4226-C4226+E4226-F4226))),0)</f>
        <v>0</v>
      </c>
      <c r="Y4226" s="92" t="str">
        <f>VLOOKUP('CM-CIC'!B4157,Annuaire_roster!B:F,4,0)</f>
        <v>IHASSANE Ikram</v>
      </c>
      <c r="Z4226" s="37" t="s">
        <v>110</v>
      </c>
      <c r="AA4226" s="60" t="s">
        <v>232</v>
      </c>
      <c r="AB4226" s="35" t="s">
        <v>63</v>
      </c>
      <c r="AC4226" s="35" t="s">
        <v>63</v>
      </c>
      <c r="AD4226" s="35" t="s">
        <v>63</v>
      </c>
      <c r="AE4226" s="44" t="s">
        <v>63</v>
      </c>
      <c r="AF4226" s="61"/>
      <c r="AG4226" s="45"/>
    </row>
    <row r="4227" spans="1:33" x14ac:dyDescent="0.2">
      <c r="A4227" s="59" t="str">
        <f>+VLOOKUP(B4227,Annuaire_roster!B:G,5,0)</f>
        <v>01664</v>
      </c>
      <c r="B4227" s="78" t="s">
        <v>176</v>
      </c>
      <c r="C4227" s="65">
        <v>0.375</v>
      </c>
      <c r="D4227" s="65">
        <v>0.375</v>
      </c>
      <c r="E4227" s="66">
        <v>0.79166666666666663</v>
      </c>
      <c r="F4227" s="66">
        <v>0.79166666666666663</v>
      </c>
      <c r="G4227" s="67"/>
      <c r="H4227" s="67"/>
      <c r="I4227" s="68" t="s">
        <v>63</v>
      </c>
      <c r="J4227" s="67"/>
      <c r="K4227" s="132">
        <v>0</v>
      </c>
      <c r="L4227" s="133">
        <v>0</v>
      </c>
      <c r="M4227" s="70">
        <v>0</v>
      </c>
      <c r="N4227" s="34">
        <f t="shared" si="617"/>
        <v>0.37499999999999994</v>
      </c>
      <c r="O4227" s="38">
        <f t="shared" si="618"/>
        <v>0.37499999999999994</v>
      </c>
      <c r="P4227" s="72" t="s">
        <v>234</v>
      </c>
      <c r="Q4227" s="43">
        <v>44812</v>
      </c>
      <c r="R4227" s="35">
        <v>0</v>
      </c>
      <c r="S4227" s="35">
        <v>0</v>
      </c>
      <c r="T4227" s="10" t="str">
        <f t="shared" si="619"/>
        <v>Sem - 37</v>
      </c>
      <c r="U4227" s="10" t="str">
        <f t="shared" si="620"/>
        <v>Septembre</v>
      </c>
      <c r="V4227" s="36" t="s">
        <v>507</v>
      </c>
      <c r="W4227" s="34"/>
      <c r="X4227" s="91">
        <f t="shared" si="621"/>
        <v>0</v>
      </c>
      <c r="Y4227" s="92" t="str">
        <f>VLOOKUP('CM-CIC'!B4158,Annuaire_roster!B:F,4,0)</f>
        <v>IHASSANE Ikram</v>
      </c>
      <c r="Z4227" s="37" t="s">
        <v>110</v>
      </c>
      <c r="AA4227" s="60" t="s">
        <v>232</v>
      </c>
      <c r="AB4227" s="35" t="s">
        <v>63</v>
      </c>
      <c r="AC4227" s="35" t="s">
        <v>63</v>
      </c>
      <c r="AD4227" s="35" t="s">
        <v>63</v>
      </c>
      <c r="AE4227" s="44" t="s">
        <v>63</v>
      </c>
      <c r="AF4227" s="61"/>
      <c r="AG4227" s="45"/>
    </row>
    <row r="4228" spans="1:33" x14ac:dyDescent="0.2">
      <c r="A4228" s="59" t="str">
        <f>+VLOOKUP(B4228,Annuaire_roster!B:G,5,0)</f>
        <v>01665</v>
      </c>
      <c r="B4228" s="78" t="s">
        <v>279</v>
      </c>
      <c r="C4228" s="65">
        <v>0.375</v>
      </c>
      <c r="D4228" s="65">
        <v>0.375</v>
      </c>
      <c r="E4228" s="66">
        <v>0.79166666666666663</v>
      </c>
      <c r="F4228" s="66">
        <v>0.79166666666666663</v>
      </c>
      <c r="G4228" s="67"/>
      <c r="H4228" s="67"/>
      <c r="I4228" s="68" t="s">
        <v>63</v>
      </c>
      <c r="J4228" s="67"/>
      <c r="K4228" s="132">
        <v>0</v>
      </c>
      <c r="L4228" s="133">
        <v>0</v>
      </c>
      <c r="M4228" s="70">
        <v>0</v>
      </c>
      <c r="N4228" s="34">
        <f t="shared" si="617"/>
        <v>0.37499999999999994</v>
      </c>
      <c r="O4228" s="38">
        <f t="shared" si="618"/>
        <v>0.37499999999999994</v>
      </c>
      <c r="P4228" s="72" t="s">
        <v>234</v>
      </c>
      <c r="Q4228" s="43">
        <v>44812</v>
      </c>
      <c r="R4228" s="35">
        <v>0</v>
      </c>
      <c r="S4228" s="35">
        <v>0</v>
      </c>
      <c r="T4228" s="10" t="str">
        <f t="shared" si="619"/>
        <v>Sem - 37</v>
      </c>
      <c r="U4228" s="10" t="str">
        <f t="shared" si="620"/>
        <v>Septembre</v>
      </c>
      <c r="V4228" s="36" t="s">
        <v>508</v>
      </c>
      <c r="W4228" s="34"/>
      <c r="X4228" s="91">
        <f t="shared" si="621"/>
        <v>0</v>
      </c>
      <c r="Y4228" s="92" t="str">
        <f>VLOOKUP('CM-CIC'!B4159,Annuaire_roster!B:F,4,0)</f>
        <v>KINANA Widad</v>
      </c>
      <c r="Z4228" s="37" t="s">
        <v>110</v>
      </c>
      <c r="AA4228" s="60" t="s">
        <v>232</v>
      </c>
      <c r="AB4228" s="35" t="s">
        <v>63</v>
      </c>
      <c r="AC4228" s="35" t="s">
        <v>63</v>
      </c>
      <c r="AD4228" s="35" t="s">
        <v>63</v>
      </c>
      <c r="AE4228" s="44" t="s">
        <v>63</v>
      </c>
      <c r="AF4228" s="61"/>
      <c r="AG4228" s="45"/>
    </row>
    <row r="4229" spans="1:33" x14ac:dyDescent="0.2">
      <c r="A4229" s="59" t="str">
        <f>+VLOOKUP(B4229,Annuaire_roster!B:G,5,0)</f>
        <v>01643</v>
      </c>
      <c r="B4229" s="78" t="s">
        <v>281</v>
      </c>
      <c r="C4229" s="65">
        <v>0.375</v>
      </c>
      <c r="D4229" s="65">
        <v>0.375</v>
      </c>
      <c r="E4229" s="66">
        <v>0.79166666666666663</v>
      </c>
      <c r="F4229" s="66">
        <v>0.79166666666666663</v>
      </c>
      <c r="G4229" s="67"/>
      <c r="H4229" s="67"/>
      <c r="I4229" s="68" t="s">
        <v>63</v>
      </c>
      <c r="J4229" s="67"/>
      <c r="K4229" s="132">
        <v>0</v>
      </c>
      <c r="L4229" s="133">
        <v>0</v>
      </c>
      <c r="M4229" s="70">
        <v>0</v>
      </c>
      <c r="N4229" s="34">
        <f t="shared" si="617"/>
        <v>0.37499999999999994</v>
      </c>
      <c r="O4229" s="38">
        <f t="shared" si="618"/>
        <v>0.37499999999999994</v>
      </c>
      <c r="P4229" s="72" t="s">
        <v>234</v>
      </c>
      <c r="Q4229" s="43">
        <v>44812</v>
      </c>
      <c r="R4229" s="35">
        <v>0</v>
      </c>
      <c r="S4229" s="35">
        <v>0</v>
      </c>
      <c r="T4229" s="10" t="str">
        <f t="shared" si="619"/>
        <v>Sem - 37</v>
      </c>
      <c r="U4229" s="10" t="str">
        <f t="shared" si="620"/>
        <v>Septembre</v>
      </c>
      <c r="V4229" s="36" t="s">
        <v>509</v>
      </c>
      <c r="W4229" s="34"/>
      <c r="X4229" s="91">
        <f t="shared" si="621"/>
        <v>0</v>
      </c>
      <c r="Y4229" s="92" t="str">
        <f>VLOOKUP('CM-CIC'!B4160,Annuaire_roster!B:F,4,0)</f>
        <v>KINANA Widad</v>
      </c>
      <c r="Z4229" s="37" t="s">
        <v>110</v>
      </c>
      <c r="AA4229" s="60" t="s">
        <v>232</v>
      </c>
      <c r="AB4229" s="35" t="s">
        <v>63</v>
      </c>
      <c r="AC4229" s="35" t="s">
        <v>63</v>
      </c>
      <c r="AD4229" s="35" t="s">
        <v>63</v>
      </c>
      <c r="AE4229" s="44" t="s">
        <v>63</v>
      </c>
      <c r="AF4229" s="61"/>
      <c r="AG4229" s="45"/>
    </row>
    <row r="4230" spans="1:33" x14ac:dyDescent="0.2">
      <c r="A4230" s="59" t="str">
        <f>+VLOOKUP(B4230,Annuaire_roster!B:G,5,0)</f>
        <v>01620</v>
      </c>
      <c r="B4230" s="78" t="s">
        <v>282</v>
      </c>
      <c r="C4230" s="65">
        <v>0.375</v>
      </c>
      <c r="D4230" s="65">
        <v>0.375</v>
      </c>
      <c r="E4230" s="66">
        <v>0.79166666666666663</v>
      </c>
      <c r="F4230" s="66">
        <v>0.79166666666666663</v>
      </c>
      <c r="G4230" s="67"/>
      <c r="H4230" s="67"/>
      <c r="I4230" s="68" t="s">
        <v>63</v>
      </c>
      <c r="J4230" s="67"/>
      <c r="K4230" s="132">
        <v>0</v>
      </c>
      <c r="L4230" s="133">
        <v>0</v>
      </c>
      <c r="M4230" s="70">
        <v>0</v>
      </c>
      <c r="N4230" s="34">
        <f t="shared" si="617"/>
        <v>0.37499999999999994</v>
      </c>
      <c r="O4230" s="38">
        <f t="shared" si="618"/>
        <v>0.37499999999999994</v>
      </c>
      <c r="P4230" s="72" t="s">
        <v>234</v>
      </c>
      <c r="Q4230" s="43">
        <v>44812</v>
      </c>
      <c r="R4230" s="35">
        <v>0</v>
      </c>
      <c r="S4230" s="35">
        <v>0</v>
      </c>
      <c r="T4230" s="10" t="str">
        <f t="shared" si="619"/>
        <v>Sem - 37</v>
      </c>
      <c r="U4230" s="10" t="str">
        <f t="shared" si="620"/>
        <v>Septembre</v>
      </c>
      <c r="V4230" s="36" t="s">
        <v>510</v>
      </c>
      <c r="W4230" s="34"/>
      <c r="X4230" s="91">
        <f t="shared" si="621"/>
        <v>0</v>
      </c>
      <c r="Y4230" s="92" t="str">
        <f>VLOOKUP('CM-CIC'!B4161,Annuaire_roster!B:F,4,0)</f>
        <v>KINANA Widad</v>
      </c>
      <c r="Z4230" s="37" t="s">
        <v>110</v>
      </c>
      <c r="AA4230" s="60" t="s">
        <v>232</v>
      </c>
      <c r="AB4230" s="35" t="s">
        <v>63</v>
      </c>
      <c r="AC4230" s="35" t="s">
        <v>63</v>
      </c>
      <c r="AD4230" s="35" t="s">
        <v>63</v>
      </c>
      <c r="AE4230" s="44" t="s">
        <v>63</v>
      </c>
      <c r="AF4230" s="61"/>
      <c r="AG4230" s="45"/>
    </row>
    <row r="4231" spans="1:33" x14ac:dyDescent="0.2">
      <c r="A4231" s="59" t="str">
        <f>+VLOOKUP(B4231,Annuaire_roster!B:G,5,0)</f>
        <v>01644</v>
      </c>
      <c r="B4231" s="78" t="s">
        <v>283</v>
      </c>
      <c r="C4231" s="65">
        <v>0.375</v>
      </c>
      <c r="D4231" s="65">
        <v>0.375</v>
      </c>
      <c r="E4231" s="66">
        <v>0.79166666666666663</v>
      </c>
      <c r="F4231" s="66">
        <v>0.79166666666666663</v>
      </c>
      <c r="G4231" s="67"/>
      <c r="H4231" s="67"/>
      <c r="I4231" s="68" t="s">
        <v>63</v>
      </c>
      <c r="J4231" s="67"/>
      <c r="K4231" s="132">
        <v>0</v>
      </c>
      <c r="L4231" s="133">
        <v>0</v>
      </c>
      <c r="M4231" s="70">
        <v>0</v>
      </c>
      <c r="N4231" s="34">
        <f t="shared" si="617"/>
        <v>0.37499999999999994</v>
      </c>
      <c r="O4231" s="38">
        <f t="shared" si="618"/>
        <v>0.37499999999999994</v>
      </c>
      <c r="P4231" s="72" t="s">
        <v>234</v>
      </c>
      <c r="Q4231" s="43">
        <v>44812</v>
      </c>
      <c r="R4231" s="35">
        <v>0</v>
      </c>
      <c r="S4231" s="35">
        <v>0</v>
      </c>
      <c r="T4231" s="10" t="str">
        <f t="shared" si="619"/>
        <v>Sem - 37</v>
      </c>
      <c r="U4231" s="10" t="str">
        <f t="shared" si="620"/>
        <v>Septembre</v>
      </c>
      <c r="V4231" s="36" t="s">
        <v>511</v>
      </c>
      <c r="W4231" s="34"/>
      <c r="X4231" s="91">
        <f t="shared" si="621"/>
        <v>0</v>
      </c>
      <c r="Y4231" s="92" t="str">
        <f>VLOOKUP('CM-CIC'!B4162,Annuaire_roster!B:F,4,0)</f>
        <v>KINANA Widad</v>
      </c>
      <c r="Z4231" s="37" t="s">
        <v>110</v>
      </c>
      <c r="AA4231" s="60" t="s">
        <v>232</v>
      </c>
      <c r="AB4231" s="35" t="s">
        <v>63</v>
      </c>
      <c r="AC4231" s="35" t="s">
        <v>63</v>
      </c>
      <c r="AD4231" s="35" t="s">
        <v>63</v>
      </c>
      <c r="AE4231" s="44" t="s">
        <v>63</v>
      </c>
      <c r="AF4231" s="61"/>
      <c r="AG4231" s="45"/>
    </row>
    <row r="4232" spans="1:33" x14ac:dyDescent="0.2">
      <c r="A4232" s="59" t="str">
        <f>+VLOOKUP(B4232,Annuaire_roster!B:G,5,0)</f>
        <v>01614</v>
      </c>
      <c r="B4232" s="78" t="s">
        <v>284</v>
      </c>
      <c r="C4232" s="65">
        <v>0.375</v>
      </c>
      <c r="D4232" s="65">
        <v>0.375</v>
      </c>
      <c r="E4232" s="66">
        <v>0.79166666666666663</v>
      </c>
      <c r="F4232" s="66">
        <v>0.79166666666666663</v>
      </c>
      <c r="G4232" s="67"/>
      <c r="H4232" s="67"/>
      <c r="I4232" s="68" t="s">
        <v>63</v>
      </c>
      <c r="J4232" s="67"/>
      <c r="K4232" s="132">
        <v>0</v>
      </c>
      <c r="L4232" s="133">
        <v>0</v>
      </c>
      <c r="M4232" s="70">
        <v>0</v>
      </c>
      <c r="N4232" s="34">
        <f t="shared" si="617"/>
        <v>0.37499999999999994</v>
      </c>
      <c r="O4232" s="38">
        <f t="shared" si="618"/>
        <v>0.37499999999999994</v>
      </c>
      <c r="P4232" s="72" t="s">
        <v>234</v>
      </c>
      <c r="Q4232" s="43">
        <v>44812</v>
      </c>
      <c r="R4232" s="35">
        <v>0</v>
      </c>
      <c r="S4232" s="35">
        <v>0</v>
      </c>
      <c r="T4232" s="10" t="str">
        <f t="shared" si="619"/>
        <v>Sem - 37</v>
      </c>
      <c r="U4232" s="10" t="str">
        <f t="shared" si="620"/>
        <v>Septembre</v>
      </c>
      <c r="V4232" s="36" t="s">
        <v>512</v>
      </c>
      <c r="W4232" s="34"/>
      <c r="X4232" s="91">
        <f t="shared" si="621"/>
        <v>0</v>
      </c>
      <c r="Y4232" s="92" t="str">
        <f>VLOOKUP('CM-CIC'!B4163,Annuaire_roster!B:F,4,0)</f>
        <v>KINANA Widad</v>
      </c>
      <c r="Z4232" s="37" t="s">
        <v>110</v>
      </c>
      <c r="AA4232" s="60" t="s">
        <v>232</v>
      </c>
      <c r="AB4232" s="35" t="s">
        <v>63</v>
      </c>
      <c r="AC4232" s="35" t="s">
        <v>63</v>
      </c>
      <c r="AD4232" s="35" t="s">
        <v>63</v>
      </c>
      <c r="AE4232" s="44" t="s">
        <v>63</v>
      </c>
      <c r="AF4232" s="61"/>
      <c r="AG4232" s="45"/>
    </row>
    <row r="4233" spans="1:33" x14ac:dyDescent="0.2">
      <c r="A4233" s="59" t="str">
        <f>+VLOOKUP(B4233,Annuaire_roster!B:G,5,0)</f>
        <v>01645</v>
      </c>
      <c r="B4233" s="78" t="s">
        <v>285</v>
      </c>
      <c r="C4233" s="65"/>
      <c r="D4233" s="65">
        <v>0.375</v>
      </c>
      <c r="E4233" s="66"/>
      <c r="F4233" s="66">
        <v>0.79166666666666663</v>
      </c>
      <c r="G4233" s="67"/>
      <c r="H4233" s="67"/>
      <c r="I4233" s="68" t="s">
        <v>63</v>
      </c>
      <c r="J4233" s="67"/>
      <c r="K4233" s="132">
        <v>0</v>
      </c>
      <c r="L4233" s="133">
        <v>0</v>
      </c>
      <c r="M4233" s="70" t="s">
        <v>187</v>
      </c>
      <c r="N4233" s="34" t="str">
        <f t="shared" si="617"/>
        <v/>
      </c>
      <c r="O4233" s="38">
        <f t="shared" si="618"/>
        <v>0.37499999999999994</v>
      </c>
      <c r="P4233" s="72" t="s">
        <v>234</v>
      </c>
      <c r="Q4233" s="43">
        <v>44812</v>
      </c>
      <c r="R4233" s="35">
        <v>0</v>
      </c>
      <c r="S4233" s="35">
        <v>0</v>
      </c>
      <c r="T4233" s="10" t="str">
        <f t="shared" si="619"/>
        <v>Sem - 37</v>
      </c>
      <c r="U4233" s="10" t="str">
        <f t="shared" si="620"/>
        <v>Septembre</v>
      </c>
      <c r="V4233" s="36" t="s">
        <v>513</v>
      </c>
      <c r="W4233" s="34"/>
      <c r="X4233" s="91">
        <f t="shared" si="621"/>
        <v>0</v>
      </c>
      <c r="Y4233" s="92" t="str">
        <f>VLOOKUP('CM-CIC'!B4164,Annuaire_roster!B:F,4,0)</f>
        <v>KINANA Widad</v>
      </c>
      <c r="Z4233" s="37" t="s">
        <v>110</v>
      </c>
      <c r="AA4233" s="60" t="s">
        <v>232</v>
      </c>
      <c r="AB4233" s="35" t="s">
        <v>63</v>
      </c>
      <c r="AC4233" s="35" t="s">
        <v>63</v>
      </c>
      <c r="AD4233" s="35" t="s">
        <v>63</v>
      </c>
      <c r="AE4233" s="44" t="s">
        <v>63</v>
      </c>
      <c r="AF4233" s="61"/>
      <c r="AG4233" s="45"/>
    </row>
    <row r="4234" spans="1:33" x14ac:dyDescent="0.2">
      <c r="A4234" s="59" t="str">
        <f>+VLOOKUP(B4234,Annuaire_roster!B:G,5,0)</f>
        <v>01654</v>
      </c>
      <c r="B4234" s="78" t="s">
        <v>286</v>
      </c>
      <c r="C4234" s="65">
        <v>0.375</v>
      </c>
      <c r="D4234" s="65">
        <v>0.375</v>
      </c>
      <c r="E4234" s="66">
        <v>0.79166666666666663</v>
      </c>
      <c r="F4234" s="66">
        <v>0.79166666666666663</v>
      </c>
      <c r="G4234" s="67"/>
      <c r="H4234" s="67"/>
      <c r="I4234" s="68" t="s">
        <v>63</v>
      </c>
      <c r="J4234" s="67"/>
      <c r="K4234" s="132">
        <v>0</v>
      </c>
      <c r="L4234" s="133">
        <v>0</v>
      </c>
      <c r="M4234" s="70">
        <v>0</v>
      </c>
      <c r="N4234" s="34">
        <f t="shared" si="617"/>
        <v>0.37499999999999994</v>
      </c>
      <c r="O4234" s="38">
        <f t="shared" si="618"/>
        <v>0.37499999999999994</v>
      </c>
      <c r="P4234" s="72" t="s">
        <v>234</v>
      </c>
      <c r="Q4234" s="43">
        <v>44812</v>
      </c>
      <c r="R4234" s="35">
        <v>0</v>
      </c>
      <c r="S4234" s="35">
        <v>0</v>
      </c>
      <c r="T4234" s="10" t="str">
        <f t="shared" si="619"/>
        <v>Sem - 37</v>
      </c>
      <c r="U4234" s="10" t="str">
        <f t="shared" si="620"/>
        <v>Septembre</v>
      </c>
      <c r="V4234" s="36" t="s">
        <v>514</v>
      </c>
      <c r="W4234" s="34"/>
      <c r="X4234" s="91">
        <f t="shared" si="621"/>
        <v>0</v>
      </c>
      <c r="Y4234" s="92" t="str">
        <f>VLOOKUP('CM-CIC'!B4165,Annuaire_roster!B:F,4,0)</f>
        <v>KINANA Widad</v>
      </c>
      <c r="Z4234" s="37" t="s">
        <v>110</v>
      </c>
      <c r="AA4234" s="60" t="s">
        <v>232</v>
      </c>
      <c r="AB4234" s="35" t="s">
        <v>63</v>
      </c>
      <c r="AC4234" s="35" t="s">
        <v>63</v>
      </c>
      <c r="AD4234" s="35" t="s">
        <v>63</v>
      </c>
      <c r="AE4234" s="44" t="s">
        <v>63</v>
      </c>
      <c r="AF4234" s="61"/>
      <c r="AG4234" s="45"/>
    </row>
    <row r="4235" spans="1:33" x14ac:dyDescent="0.2">
      <c r="A4235" s="59" t="str">
        <f>+VLOOKUP(B4235,Annuaire_roster!B:G,5,0)</f>
        <v>01666</v>
      </c>
      <c r="B4235" s="78" t="s">
        <v>287</v>
      </c>
      <c r="C4235" s="65">
        <v>0.375</v>
      </c>
      <c r="D4235" s="65">
        <v>0.375</v>
      </c>
      <c r="E4235" s="66">
        <v>0.79166666666666663</v>
      </c>
      <c r="F4235" s="66">
        <v>0.79166666666666663</v>
      </c>
      <c r="G4235" s="67"/>
      <c r="H4235" s="67"/>
      <c r="I4235" s="68" t="s">
        <v>63</v>
      </c>
      <c r="J4235" s="67"/>
      <c r="K4235" s="132">
        <v>0</v>
      </c>
      <c r="L4235" s="133">
        <v>0</v>
      </c>
      <c r="M4235" s="70">
        <v>0</v>
      </c>
      <c r="N4235" s="34">
        <f t="shared" si="617"/>
        <v>0.37499999999999994</v>
      </c>
      <c r="O4235" s="38">
        <f t="shared" si="618"/>
        <v>0.37499999999999994</v>
      </c>
      <c r="P4235" s="72" t="s">
        <v>234</v>
      </c>
      <c r="Q4235" s="43">
        <v>44812</v>
      </c>
      <c r="R4235" s="35">
        <v>0</v>
      </c>
      <c r="S4235" s="35">
        <v>0</v>
      </c>
      <c r="T4235" s="10" t="str">
        <f t="shared" si="619"/>
        <v>Sem - 37</v>
      </c>
      <c r="U4235" s="10" t="str">
        <f t="shared" si="620"/>
        <v>Septembre</v>
      </c>
      <c r="V4235" s="36" t="s">
        <v>515</v>
      </c>
      <c r="W4235" s="34"/>
      <c r="X4235" s="91">
        <f t="shared" si="621"/>
        <v>0</v>
      </c>
      <c r="Y4235" s="92" t="str">
        <f>VLOOKUP('CM-CIC'!B4166,Annuaire_roster!B:F,4,0)</f>
        <v>KINANA Widad</v>
      </c>
      <c r="Z4235" s="37" t="s">
        <v>110</v>
      </c>
      <c r="AA4235" s="60" t="s">
        <v>232</v>
      </c>
      <c r="AB4235" s="35" t="s">
        <v>63</v>
      </c>
      <c r="AC4235" s="35" t="s">
        <v>63</v>
      </c>
      <c r="AD4235" s="35" t="s">
        <v>63</v>
      </c>
      <c r="AE4235" s="44" t="s">
        <v>63</v>
      </c>
      <c r="AF4235" s="61"/>
      <c r="AG4235" s="45"/>
    </row>
    <row r="4236" spans="1:33" x14ac:dyDescent="0.2">
      <c r="A4236" s="59" t="str">
        <f>+VLOOKUP(B4236,Annuaire_roster!B:G,5,0)</f>
        <v>01651</v>
      </c>
      <c r="B4236" s="78" t="s">
        <v>288</v>
      </c>
      <c r="C4236" s="65">
        <v>0.375</v>
      </c>
      <c r="D4236" s="65">
        <v>0.375</v>
      </c>
      <c r="E4236" s="66">
        <v>0.79166666666666663</v>
      </c>
      <c r="F4236" s="66">
        <v>0.79166666666666663</v>
      </c>
      <c r="G4236" s="67"/>
      <c r="H4236" s="67"/>
      <c r="I4236" s="68" t="s">
        <v>63</v>
      </c>
      <c r="J4236" s="67"/>
      <c r="K4236" s="132">
        <v>0</v>
      </c>
      <c r="L4236" s="133">
        <v>0</v>
      </c>
      <c r="M4236" s="70">
        <v>0</v>
      </c>
      <c r="N4236" s="34">
        <f t="shared" si="617"/>
        <v>0.37499999999999994</v>
      </c>
      <c r="O4236" s="38">
        <f t="shared" si="618"/>
        <v>0.37499999999999994</v>
      </c>
      <c r="P4236" s="72" t="s">
        <v>234</v>
      </c>
      <c r="Q4236" s="43">
        <v>44812</v>
      </c>
      <c r="R4236" s="35">
        <v>0</v>
      </c>
      <c r="S4236" s="35">
        <v>0</v>
      </c>
      <c r="T4236" s="10" t="str">
        <f t="shared" si="619"/>
        <v>Sem - 37</v>
      </c>
      <c r="U4236" s="10" t="str">
        <f t="shared" si="620"/>
        <v>Septembre</v>
      </c>
      <c r="V4236" s="36" t="s">
        <v>516</v>
      </c>
      <c r="W4236" s="34"/>
      <c r="X4236" s="91">
        <f t="shared" si="621"/>
        <v>0</v>
      </c>
      <c r="Y4236" s="92" t="str">
        <f>VLOOKUP('CM-CIC'!B4167,Annuaire_roster!B:F,4,0)</f>
        <v>IHASSANE Ikram</v>
      </c>
      <c r="Z4236" s="37" t="s">
        <v>110</v>
      </c>
      <c r="AA4236" s="60" t="s">
        <v>232</v>
      </c>
      <c r="AB4236" s="35" t="s">
        <v>63</v>
      </c>
      <c r="AC4236" s="35" t="s">
        <v>63</v>
      </c>
      <c r="AD4236" s="35" t="s">
        <v>63</v>
      </c>
      <c r="AE4236" s="44" t="s">
        <v>63</v>
      </c>
      <c r="AF4236" s="61"/>
      <c r="AG4236" s="45"/>
    </row>
    <row r="4237" spans="1:33" x14ac:dyDescent="0.2">
      <c r="A4237" s="59" t="str">
        <f>+VLOOKUP(B4237,Annuaire_roster!B:G,5,0)</f>
        <v>01652</v>
      </c>
      <c r="B4237" s="78" t="s">
        <v>289</v>
      </c>
      <c r="C4237" s="65">
        <v>0.375</v>
      </c>
      <c r="D4237" s="65">
        <v>0.375</v>
      </c>
      <c r="E4237" s="66">
        <v>0.79166666666666663</v>
      </c>
      <c r="F4237" s="66">
        <v>0.79166666666666663</v>
      </c>
      <c r="G4237" s="67"/>
      <c r="H4237" s="67"/>
      <c r="I4237" s="68" t="s">
        <v>63</v>
      </c>
      <c r="J4237" s="67"/>
      <c r="K4237" s="132">
        <v>0</v>
      </c>
      <c r="L4237" s="133">
        <v>0</v>
      </c>
      <c r="M4237" s="70">
        <v>0</v>
      </c>
      <c r="N4237" s="34">
        <f t="shared" si="617"/>
        <v>0.37499999999999994</v>
      </c>
      <c r="O4237" s="38">
        <f t="shared" si="618"/>
        <v>0.37499999999999994</v>
      </c>
      <c r="P4237" s="72" t="s">
        <v>234</v>
      </c>
      <c r="Q4237" s="43">
        <v>44812</v>
      </c>
      <c r="R4237" s="35">
        <v>0</v>
      </c>
      <c r="S4237" s="35">
        <v>0</v>
      </c>
      <c r="T4237" s="10" t="str">
        <f t="shared" si="619"/>
        <v>Sem - 37</v>
      </c>
      <c r="U4237" s="10" t="str">
        <f t="shared" si="620"/>
        <v>Septembre</v>
      </c>
      <c r="V4237" s="36" t="s">
        <v>517</v>
      </c>
      <c r="W4237" s="34"/>
      <c r="X4237" s="91">
        <f t="shared" si="621"/>
        <v>0</v>
      </c>
      <c r="Y4237" s="92" t="str">
        <f>VLOOKUP('CM-CIC'!B4168,Annuaire_roster!B:F,4,0)</f>
        <v>IHASSANE Ikram</v>
      </c>
      <c r="Z4237" s="37" t="s">
        <v>110</v>
      </c>
      <c r="AA4237" s="60" t="s">
        <v>232</v>
      </c>
      <c r="AB4237" s="35" t="s">
        <v>63</v>
      </c>
      <c r="AC4237" s="35" t="s">
        <v>63</v>
      </c>
      <c r="AD4237" s="35" t="s">
        <v>63</v>
      </c>
      <c r="AE4237" s="44" t="s">
        <v>63</v>
      </c>
      <c r="AF4237" s="61"/>
      <c r="AG4237" s="45"/>
    </row>
    <row r="4238" spans="1:33" x14ac:dyDescent="0.2">
      <c r="A4238" s="59" t="str">
        <f>+VLOOKUP(B4238,Annuaire_roster!B:G,5,0)</f>
        <v>01653</v>
      </c>
      <c r="B4238" s="78" t="s">
        <v>290</v>
      </c>
      <c r="C4238" s="65">
        <v>0.375</v>
      </c>
      <c r="D4238" s="65">
        <v>0.375</v>
      </c>
      <c r="E4238" s="66">
        <v>0.79166666666666663</v>
      </c>
      <c r="F4238" s="66">
        <v>0.79166666666666663</v>
      </c>
      <c r="G4238" s="67"/>
      <c r="H4238" s="67"/>
      <c r="I4238" s="68" t="s">
        <v>63</v>
      </c>
      <c r="J4238" s="67"/>
      <c r="K4238" s="132">
        <v>0</v>
      </c>
      <c r="L4238" s="133">
        <v>0</v>
      </c>
      <c r="M4238" s="70">
        <v>0</v>
      </c>
      <c r="N4238" s="34">
        <f t="shared" si="617"/>
        <v>0.37499999999999994</v>
      </c>
      <c r="O4238" s="38">
        <f t="shared" si="618"/>
        <v>0.37499999999999994</v>
      </c>
      <c r="P4238" s="72" t="s">
        <v>234</v>
      </c>
      <c r="Q4238" s="43">
        <v>44812</v>
      </c>
      <c r="R4238" s="35">
        <v>0</v>
      </c>
      <c r="S4238" s="35">
        <v>0</v>
      </c>
      <c r="T4238" s="10" t="str">
        <f t="shared" si="619"/>
        <v>Sem - 37</v>
      </c>
      <c r="U4238" s="10" t="str">
        <f t="shared" si="620"/>
        <v>Septembre</v>
      </c>
      <c r="V4238" s="36" t="s">
        <v>518</v>
      </c>
      <c r="W4238" s="34"/>
      <c r="X4238" s="91">
        <f t="shared" si="621"/>
        <v>0</v>
      </c>
      <c r="Y4238" s="92" t="str">
        <f>VLOOKUP('CM-CIC'!B4169,Annuaire_roster!B:F,4,0)</f>
        <v>IHASSANE Ikram</v>
      </c>
      <c r="Z4238" s="37" t="s">
        <v>110</v>
      </c>
      <c r="AA4238" s="60" t="s">
        <v>232</v>
      </c>
      <c r="AB4238" s="35" t="s">
        <v>63</v>
      </c>
      <c r="AC4238" s="35" t="s">
        <v>63</v>
      </c>
      <c r="AD4238" s="35" t="s">
        <v>63</v>
      </c>
      <c r="AE4238" s="44" t="s">
        <v>63</v>
      </c>
      <c r="AF4238" s="61"/>
      <c r="AG4238" s="45"/>
    </row>
    <row r="4239" spans="1:33" x14ac:dyDescent="0.2">
      <c r="A4239" s="59" t="str">
        <f>+VLOOKUP(B4239,Annuaire_roster!B:G,5,0)</f>
        <v>01649</v>
      </c>
      <c r="B4239" s="78" t="s">
        <v>1670</v>
      </c>
      <c r="C4239" s="65">
        <v>0.375</v>
      </c>
      <c r="D4239" s="65">
        <v>0.375</v>
      </c>
      <c r="E4239" s="66">
        <v>0.79166666666666663</v>
      </c>
      <c r="F4239" s="66">
        <v>0.79166666666666663</v>
      </c>
      <c r="G4239" s="67"/>
      <c r="H4239" s="67"/>
      <c r="I4239" s="68" t="s">
        <v>63</v>
      </c>
      <c r="J4239" s="67"/>
      <c r="K4239" s="132">
        <v>0</v>
      </c>
      <c r="L4239" s="133">
        <v>0</v>
      </c>
      <c r="M4239" s="70">
        <v>0</v>
      </c>
      <c r="N4239" s="34">
        <f t="shared" si="617"/>
        <v>0.37499999999999994</v>
      </c>
      <c r="O4239" s="38">
        <f t="shared" si="618"/>
        <v>0.37499999999999994</v>
      </c>
      <c r="P4239" s="72" t="s">
        <v>234</v>
      </c>
      <c r="Q4239" s="43">
        <v>44812</v>
      </c>
      <c r="R4239" s="35">
        <v>0</v>
      </c>
      <c r="S4239" s="35">
        <v>0</v>
      </c>
      <c r="T4239" s="10" t="str">
        <f t="shared" si="619"/>
        <v>Sem - 37</v>
      </c>
      <c r="U4239" s="10" t="str">
        <f t="shared" si="620"/>
        <v>Septembre</v>
      </c>
      <c r="V4239" s="36" t="s">
        <v>519</v>
      </c>
      <c r="W4239" s="34"/>
      <c r="X4239" s="91">
        <f t="shared" si="621"/>
        <v>0</v>
      </c>
      <c r="Y4239" s="92" t="str">
        <f>VLOOKUP('CM-CIC'!B4170,Annuaire_roster!B:F,4,0)</f>
        <v>KINANA Widad</v>
      </c>
      <c r="Z4239" s="37" t="s">
        <v>110</v>
      </c>
      <c r="AA4239" s="60" t="s">
        <v>232</v>
      </c>
      <c r="AB4239" s="35" t="s">
        <v>63</v>
      </c>
      <c r="AC4239" s="35" t="s">
        <v>63</v>
      </c>
      <c r="AD4239" s="35" t="s">
        <v>63</v>
      </c>
      <c r="AE4239" s="44" t="s">
        <v>63</v>
      </c>
      <c r="AF4239" s="61"/>
      <c r="AG4239" s="45"/>
    </row>
    <row r="4240" spans="1:33" x14ac:dyDescent="0.2">
      <c r="A4240" s="59" t="str">
        <f>+VLOOKUP(B4240,Annuaire_roster!B:G,5,0)</f>
        <v>01650</v>
      </c>
      <c r="B4240" s="78" t="s">
        <v>1671</v>
      </c>
      <c r="C4240" s="65">
        <v>0.5625</v>
      </c>
      <c r="D4240" s="65">
        <v>0.375</v>
      </c>
      <c r="E4240" s="66">
        <v>0.79166666666666663</v>
      </c>
      <c r="F4240" s="66">
        <v>0.79166666666666663</v>
      </c>
      <c r="G4240" s="67"/>
      <c r="H4240" s="67"/>
      <c r="I4240" s="68">
        <v>0.1875</v>
      </c>
      <c r="J4240" s="67"/>
      <c r="K4240" s="132">
        <v>0.1875</v>
      </c>
      <c r="L4240" s="133">
        <v>0</v>
      </c>
      <c r="M4240" s="70">
        <v>0</v>
      </c>
      <c r="N4240" s="34">
        <f t="shared" si="617"/>
        <v>0.18749999999999994</v>
      </c>
      <c r="O4240" s="38">
        <f t="shared" si="618"/>
        <v>0.37499999999999994</v>
      </c>
      <c r="P4240" s="72" t="s">
        <v>234</v>
      </c>
      <c r="Q4240" s="43">
        <v>44812</v>
      </c>
      <c r="R4240" s="35">
        <v>0</v>
      </c>
      <c r="S4240" s="35">
        <v>0</v>
      </c>
      <c r="T4240" s="10" t="str">
        <f t="shared" si="619"/>
        <v>Sem - 37</v>
      </c>
      <c r="U4240" s="10" t="str">
        <f t="shared" si="620"/>
        <v>Septembre</v>
      </c>
      <c r="V4240" s="36" t="s">
        <v>520</v>
      </c>
      <c r="W4240" s="34"/>
      <c r="X4240" s="91">
        <f t="shared" si="621"/>
        <v>0</v>
      </c>
      <c r="Y4240" s="92" t="str">
        <f>VLOOKUP('CM-CIC'!B4171,Annuaire_roster!B:F,4,0)</f>
        <v>KINANA Widad</v>
      </c>
      <c r="Z4240" s="37" t="s">
        <v>110</v>
      </c>
      <c r="AA4240" s="60" t="s">
        <v>232</v>
      </c>
      <c r="AB4240" s="35" t="s">
        <v>63</v>
      </c>
      <c r="AC4240" s="35" t="s">
        <v>63</v>
      </c>
      <c r="AD4240" s="35" t="s">
        <v>63</v>
      </c>
      <c r="AE4240" s="44" t="s">
        <v>63</v>
      </c>
      <c r="AF4240" s="61"/>
      <c r="AG4240" s="45"/>
    </row>
    <row r="4241" spans="1:33" x14ac:dyDescent="0.2">
      <c r="A4241" s="59" t="str">
        <f>+VLOOKUP(B4241,Annuaire_roster!B:G,5,0)</f>
        <v>01646</v>
      </c>
      <c r="B4241" s="78" t="s">
        <v>291</v>
      </c>
      <c r="C4241" s="65">
        <v>0.375</v>
      </c>
      <c r="D4241" s="65">
        <v>0.375</v>
      </c>
      <c r="E4241" s="66">
        <v>0.79166666666666663</v>
      </c>
      <c r="F4241" s="66">
        <v>0.79166666666666663</v>
      </c>
      <c r="G4241" s="67"/>
      <c r="H4241" s="67"/>
      <c r="I4241" s="68" t="s">
        <v>63</v>
      </c>
      <c r="J4241" s="67"/>
      <c r="K4241" s="132">
        <v>0</v>
      </c>
      <c r="L4241" s="133">
        <v>0</v>
      </c>
      <c r="M4241" s="70">
        <v>0</v>
      </c>
      <c r="N4241" s="34">
        <f t="shared" si="617"/>
        <v>0.37499999999999994</v>
      </c>
      <c r="O4241" s="38">
        <f t="shared" si="618"/>
        <v>0.37499999999999994</v>
      </c>
      <c r="P4241" s="72" t="s">
        <v>234</v>
      </c>
      <c r="Q4241" s="43">
        <v>44812</v>
      </c>
      <c r="R4241" s="35">
        <v>0</v>
      </c>
      <c r="S4241" s="35">
        <v>0</v>
      </c>
      <c r="T4241" s="10" t="str">
        <f t="shared" si="619"/>
        <v>Sem - 37</v>
      </c>
      <c r="U4241" s="10" t="str">
        <f t="shared" si="620"/>
        <v>Septembre</v>
      </c>
      <c r="V4241" s="36" t="s">
        <v>521</v>
      </c>
      <c r="W4241" s="34"/>
      <c r="X4241" s="91">
        <f t="shared" si="621"/>
        <v>0</v>
      </c>
      <c r="Y4241" s="92" t="str">
        <f>VLOOKUP('CM-CIC'!B4172,Annuaire_roster!B:F,4,0)</f>
        <v>KINANA Widad</v>
      </c>
      <c r="Z4241" s="37" t="s">
        <v>110</v>
      </c>
      <c r="AA4241" s="60" t="s">
        <v>232</v>
      </c>
      <c r="AB4241" s="35" t="s">
        <v>63</v>
      </c>
      <c r="AC4241" s="35" t="s">
        <v>63</v>
      </c>
      <c r="AD4241" s="35" t="s">
        <v>63</v>
      </c>
      <c r="AE4241" s="44" t="s">
        <v>63</v>
      </c>
      <c r="AF4241" s="61"/>
      <c r="AG4241" s="45"/>
    </row>
    <row r="4242" spans="1:33" x14ac:dyDescent="0.2">
      <c r="A4242" s="59" t="str">
        <f>+VLOOKUP(B4242,Annuaire_roster!B:G,5,0)</f>
        <v>01647</v>
      </c>
      <c r="B4242" s="78" t="s">
        <v>292</v>
      </c>
      <c r="C4242" s="65">
        <v>0.375</v>
      </c>
      <c r="D4242" s="65">
        <v>0.375</v>
      </c>
      <c r="E4242" s="66">
        <v>0.79166666666666663</v>
      </c>
      <c r="F4242" s="66">
        <v>0.79166666666666663</v>
      </c>
      <c r="G4242" s="67"/>
      <c r="H4242" s="67"/>
      <c r="I4242" s="68" t="s">
        <v>63</v>
      </c>
      <c r="J4242" s="67"/>
      <c r="K4242" s="132">
        <v>0</v>
      </c>
      <c r="L4242" s="133">
        <v>0</v>
      </c>
      <c r="M4242" s="70">
        <v>0</v>
      </c>
      <c r="N4242" s="34">
        <f t="shared" si="617"/>
        <v>0.37499999999999994</v>
      </c>
      <c r="O4242" s="38">
        <f t="shared" si="618"/>
        <v>0.37499999999999994</v>
      </c>
      <c r="P4242" s="72" t="s">
        <v>234</v>
      </c>
      <c r="Q4242" s="43">
        <v>44812</v>
      </c>
      <c r="R4242" s="35">
        <v>0</v>
      </c>
      <c r="S4242" s="35">
        <v>0</v>
      </c>
      <c r="T4242" s="10" t="str">
        <f t="shared" si="619"/>
        <v>Sem - 37</v>
      </c>
      <c r="U4242" s="10" t="str">
        <f t="shared" si="620"/>
        <v>Septembre</v>
      </c>
      <c r="V4242" s="36" t="s">
        <v>522</v>
      </c>
      <c r="W4242" s="34"/>
      <c r="X4242" s="91">
        <f t="shared" si="621"/>
        <v>0</v>
      </c>
      <c r="Y4242" s="92" t="str">
        <f>VLOOKUP('CM-CIC'!B4173,Annuaire_roster!B:F,4,0)</f>
        <v>KINANA Widad</v>
      </c>
      <c r="Z4242" s="37" t="s">
        <v>110</v>
      </c>
      <c r="AA4242" s="60" t="s">
        <v>232</v>
      </c>
      <c r="AB4242" s="35" t="s">
        <v>63</v>
      </c>
      <c r="AC4242" s="35" t="s">
        <v>63</v>
      </c>
      <c r="AD4242" s="35" t="s">
        <v>63</v>
      </c>
      <c r="AE4242" s="44" t="s">
        <v>63</v>
      </c>
      <c r="AF4242" s="61"/>
      <c r="AG4242" s="45"/>
    </row>
    <row r="4243" spans="1:33" x14ac:dyDescent="0.2">
      <c r="A4243" s="59" t="str">
        <f>+VLOOKUP(B4243,Annuaire_roster!B:G,5,0)</f>
        <v>01566</v>
      </c>
      <c r="B4243" s="78" t="s">
        <v>233</v>
      </c>
      <c r="C4243" s="65">
        <v>0.375</v>
      </c>
      <c r="D4243" s="65">
        <v>0.375</v>
      </c>
      <c r="E4243" s="66">
        <v>0.79166666666666663</v>
      </c>
      <c r="F4243" s="66">
        <v>0.79166666666666663</v>
      </c>
      <c r="G4243" s="67"/>
      <c r="H4243" s="67"/>
      <c r="I4243" s="68" t="s">
        <v>63</v>
      </c>
      <c r="J4243" s="67"/>
      <c r="K4243" s="132">
        <v>0</v>
      </c>
      <c r="L4243" s="133">
        <v>0</v>
      </c>
      <c r="M4243" s="70">
        <v>0</v>
      </c>
      <c r="N4243" s="34">
        <f t="shared" si="617"/>
        <v>0.37499999999999994</v>
      </c>
      <c r="O4243" s="38">
        <f t="shared" si="618"/>
        <v>0.37499999999999994</v>
      </c>
      <c r="P4243" s="72" t="s">
        <v>234</v>
      </c>
      <c r="Q4243" s="43">
        <v>44813</v>
      </c>
      <c r="R4243" s="35">
        <v>0</v>
      </c>
      <c r="S4243" s="35">
        <v>0</v>
      </c>
      <c r="T4243" s="10" t="str">
        <f t="shared" si="619"/>
        <v>Sem - 37</v>
      </c>
      <c r="U4243" s="10" t="str">
        <f t="shared" si="620"/>
        <v>Septembre</v>
      </c>
      <c r="V4243" s="36" t="s">
        <v>523</v>
      </c>
      <c r="W4243" s="34"/>
      <c r="X4243" s="91">
        <f t="shared" si="621"/>
        <v>0</v>
      </c>
      <c r="Y4243" s="92" t="str">
        <f>VLOOKUP('CM-CIC'!B4174,Annuaire_roster!B:F,4,0)</f>
        <v>KINANA Widad</v>
      </c>
      <c r="Z4243" s="37" t="s">
        <v>110</v>
      </c>
      <c r="AA4243" s="60" t="s">
        <v>232</v>
      </c>
      <c r="AB4243" s="35" t="s">
        <v>63</v>
      </c>
      <c r="AC4243" s="35" t="s">
        <v>63</v>
      </c>
      <c r="AD4243" s="35" t="s">
        <v>63</v>
      </c>
      <c r="AE4243" s="44" t="s">
        <v>63</v>
      </c>
      <c r="AF4243" s="61"/>
      <c r="AG4243" s="45"/>
    </row>
    <row r="4244" spans="1:33" x14ac:dyDescent="0.2">
      <c r="A4244" s="59" t="str">
        <f>+VLOOKUP(B4244,Annuaire_roster!B:G,5,0)</f>
        <v>01572</v>
      </c>
      <c r="B4244" s="78" t="s">
        <v>235</v>
      </c>
      <c r="C4244" s="65">
        <v>0.375</v>
      </c>
      <c r="D4244" s="65">
        <v>0.375</v>
      </c>
      <c r="E4244" s="66">
        <v>0.79166666666666663</v>
      </c>
      <c r="F4244" s="66">
        <v>0.79166666666666663</v>
      </c>
      <c r="G4244" s="67"/>
      <c r="H4244" s="67"/>
      <c r="I4244" s="68" t="s">
        <v>63</v>
      </c>
      <c r="J4244" s="67"/>
      <c r="K4244" s="132">
        <v>0</v>
      </c>
      <c r="L4244" s="133">
        <v>0</v>
      </c>
      <c r="M4244" s="70">
        <v>0</v>
      </c>
      <c r="N4244" s="34">
        <f t="shared" si="617"/>
        <v>0.37499999999999994</v>
      </c>
      <c r="O4244" s="38">
        <f t="shared" si="618"/>
        <v>0.37499999999999994</v>
      </c>
      <c r="P4244" s="72" t="s">
        <v>234</v>
      </c>
      <c r="Q4244" s="43">
        <v>44813</v>
      </c>
      <c r="R4244" s="35">
        <v>0</v>
      </c>
      <c r="S4244" s="35">
        <v>0</v>
      </c>
      <c r="T4244" s="10" t="str">
        <f t="shared" si="619"/>
        <v>Sem - 37</v>
      </c>
      <c r="U4244" s="10" t="str">
        <f t="shared" si="620"/>
        <v>Septembre</v>
      </c>
      <c r="V4244" s="36" t="s">
        <v>524</v>
      </c>
      <c r="W4244" s="34"/>
      <c r="X4244" s="91">
        <f t="shared" si="621"/>
        <v>0</v>
      </c>
      <c r="Y4244" s="92" t="str">
        <f>VLOOKUP('CM-CIC'!B4175,Annuaire_roster!B:F,4,0)</f>
        <v>KINANA Widad</v>
      </c>
      <c r="Z4244" s="37" t="s">
        <v>110</v>
      </c>
      <c r="AA4244" s="60" t="s">
        <v>232</v>
      </c>
      <c r="AB4244" s="35" t="s">
        <v>63</v>
      </c>
      <c r="AC4244" s="35" t="s">
        <v>63</v>
      </c>
      <c r="AD4244" s="35" t="s">
        <v>63</v>
      </c>
      <c r="AE4244" s="44" t="s">
        <v>63</v>
      </c>
      <c r="AF4244" s="61"/>
      <c r="AG4244" s="45"/>
    </row>
    <row r="4245" spans="1:33" x14ac:dyDescent="0.2">
      <c r="A4245" s="59" t="str">
        <f>+VLOOKUP(B4245,Annuaire_roster!B:G,5,0)</f>
        <v>01575</v>
      </c>
      <c r="B4245" s="78" t="s">
        <v>191</v>
      </c>
      <c r="C4245" s="65">
        <v>0.375</v>
      </c>
      <c r="D4245" s="65">
        <v>0.375</v>
      </c>
      <c r="E4245" s="66">
        <v>0.79166666666666663</v>
      </c>
      <c r="F4245" s="66">
        <v>0.79166666666666663</v>
      </c>
      <c r="G4245" s="67"/>
      <c r="H4245" s="67"/>
      <c r="I4245" s="68" t="s">
        <v>63</v>
      </c>
      <c r="J4245" s="67"/>
      <c r="K4245" s="132">
        <v>0</v>
      </c>
      <c r="L4245" s="133">
        <v>0</v>
      </c>
      <c r="M4245" s="70">
        <v>0</v>
      </c>
      <c r="N4245" s="34">
        <f t="shared" si="617"/>
        <v>0.37499999999999994</v>
      </c>
      <c r="O4245" s="38">
        <f t="shared" si="618"/>
        <v>0.37499999999999994</v>
      </c>
      <c r="P4245" s="72" t="s">
        <v>234</v>
      </c>
      <c r="Q4245" s="43">
        <v>44813</v>
      </c>
      <c r="R4245" s="35">
        <v>0</v>
      </c>
      <c r="S4245" s="35">
        <v>0</v>
      </c>
      <c r="T4245" s="10" t="str">
        <f t="shared" si="619"/>
        <v>Sem - 37</v>
      </c>
      <c r="U4245" s="10" t="str">
        <f t="shared" si="620"/>
        <v>Septembre</v>
      </c>
      <c r="V4245" s="36" t="s">
        <v>525</v>
      </c>
      <c r="W4245" s="34"/>
      <c r="X4245" s="91">
        <f t="shared" si="621"/>
        <v>0</v>
      </c>
      <c r="Y4245" s="92" t="str">
        <f>VLOOKUP('CM-CIC'!B4176,Annuaire_roster!B:F,4,0)</f>
        <v>KINANA Widad</v>
      </c>
      <c r="Z4245" s="37" t="s">
        <v>110</v>
      </c>
      <c r="AA4245" s="60" t="s">
        <v>232</v>
      </c>
      <c r="AB4245" s="35" t="s">
        <v>63</v>
      </c>
      <c r="AC4245" s="35" t="s">
        <v>63</v>
      </c>
      <c r="AD4245" s="35" t="s">
        <v>63</v>
      </c>
      <c r="AE4245" s="44" t="s">
        <v>63</v>
      </c>
      <c r="AF4245" s="61"/>
      <c r="AG4245" s="45"/>
    </row>
    <row r="4246" spans="1:33" x14ac:dyDescent="0.2">
      <c r="A4246" s="59" t="str">
        <f>+VLOOKUP(B4246,Annuaire_roster!B:G,5,0)</f>
        <v>01575</v>
      </c>
      <c r="B4246" s="78" t="s">
        <v>236</v>
      </c>
      <c r="C4246" s="65">
        <v>0.375</v>
      </c>
      <c r="D4246" s="65">
        <v>0.375</v>
      </c>
      <c r="E4246" s="66">
        <v>0.79166666666666663</v>
      </c>
      <c r="F4246" s="66">
        <v>0.79166666666666663</v>
      </c>
      <c r="G4246" s="67"/>
      <c r="H4246" s="67"/>
      <c r="I4246" s="68" t="s">
        <v>63</v>
      </c>
      <c r="J4246" s="67"/>
      <c r="K4246" s="132">
        <v>0</v>
      </c>
      <c r="L4246" s="133">
        <v>0</v>
      </c>
      <c r="M4246" s="70">
        <v>0</v>
      </c>
      <c r="N4246" s="34">
        <f t="shared" si="617"/>
        <v>0.37499999999999994</v>
      </c>
      <c r="O4246" s="38">
        <f t="shared" si="618"/>
        <v>0.37499999999999994</v>
      </c>
      <c r="P4246" s="72" t="s">
        <v>234</v>
      </c>
      <c r="Q4246" s="43">
        <v>44813</v>
      </c>
      <c r="R4246" s="35">
        <v>0</v>
      </c>
      <c r="S4246" s="35">
        <v>0</v>
      </c>
      <c r="T4246" s="10" t="str">
        <f t="shared" si="619"/>
        <v>Sem - 37</v>
      </c>
      <c r="U4246" s="10" t="str">
        <f t="shared" si="620"/>
        <v>Septembre</v>
      </c>
      <c r="V4246" s="36" t="s">
        <v>526</v>
      </c>
      <c r="W4246" s="34"/>
      <c r="X4246" s="91">
        <f t="shared" si="621"/>
        <v>0</v>
      </c>
      <c r="Y4246" s="92" t="str">
        <f>VLOOKUP('CM-CIC'!B4177,Annuaire_roster!B:F,4,0)</f>
        <v>KINANA Widad</v>
      </c>
      <c r="Z4246" s="37" t="s">
        <v>110</v>
      </c>
      <c r="AA4246" s="60" t="s">
        <v>232</v>
      </c>
      <c r="AB4246" s="35" t="s">
        <v>63</v>
      </c>
      <c r="AC4246" s="35" t="s">
        <v>63</v>
      </c>
      <c r="AD4246" s="35" t="s">
        <v>63</v>
      </c>
      <c r="AE4246" s="44" t="s">
        <v>63</v>
      </c>
      <c r="AF4246" s="61"/>
      <c r="AG4246" s="45"/>
    </row>
    <row r="4247" spans="1:33" x14ac:dyDescent="0.2">
      <c r="A4247" s="59" t="str">
        <f>+VLOOKUP(B4247,Annuaire_roster!B:G,5,0)</f>
        <v>01578</v>
      </c>
      <c r="B4247" s="78" t="s">
        <v>1669</v>
      </c>
      <c r="C4247" s="65">
        <v>0.375</v>
      </c>
      <c r="D4247" s="65">
        <v>0.375</v>
      </c>
      <c r="E4247" s="66">
        <v>0.79166666666666663</v>
      </c>
      <c r="F4247" s="66">
        <v>0.79166666666666663</v>
      </c>
      <c r="G4247" s="67"/>
      <c r="H4247" s="67"/>
      <c r="I4247" s="68" t="s">
        <v>63</v>
      </c>
      <c r="J4247" s="67"/>
      <c r="K4247" s="132">
        <v>0</v>
      </c>
      <c r="L4247" s="133">
        <v>0</v>
      </c>
      <c r="M4247" s="70">
        <v>0</v>
      </c>
      <c r="N4247" s="34">
        <f t="shared" si="617"/>
        <v>0.37499999999999994</v>
      </c>
      <c r="O4247" s="38">
        <f t="shared" si="618"/>
        <v>0.37499999999999994</v>
      </c>
      <c r="P4247" s="72" t="s">
        <v>234</v>
      </c>
      <c r="Q4247" s="43">
        <v>44813</v>
      </c>
      <c r="R4247" s="35">
        <v>0</v>
      </c>
      <c r="S4247" s="35">
        <v>0</v>
      </c>
      <c r="T4247" s="10" t="str">
        <f t="shared" si="619"/>
        <v>Sem - 37</v>
      </c>
      <c r="U4247" s="10" t="str">
        <f t="shared" si="620"/>
        <v>Septembre</v>
      </c>
      <c r="V4247" s="36" t="s">
        <v>527</v>
      </c>
      <c r="W4247" s="34"/>
      <c r="X4247" s="91">
        <f t="shared" si="621"/>
        <v>0</v>
      </c>
      <c r="Y4247" s="92" t="str">
        <f>VLOOKUP('CM-CIC'!B4178,Annuaire_roster!B:F,4,0)</f>
        <v>KINANA Widad</v>
      </c>
      <c r="Z4247" s="37" t="s">
        <v>110</v>
      </c>
      <c r="AA4247" s="60" t="s">
        <v>232</v>
      </c>
      <c r="AB4247" s="35" t="s">
        <v>63</v>
      </c>
      <c r="AC4247" s="35" t="s">
        <v>63</v>
      </c>
      <c r="AD4247" s="35" t="s">
        <v>63</v>
      </c>
      <c r="AE4247" s="44" t="s">
        <v>63</v>
      </c>
      <c r="AF4247" s="61"/>
      <c r="AG4247" s="45"/>
    </row>
    <row r="4248" spans="1:33" x14ac:dyDescent="0.2">
      <c r="A4248" s="59" t="str">
        <f>+VLOOKUP(B4248,Annuaire_roster!B:G,5,0)</f>
        <v>01581</v>
      </c>
      <c r="B4248" s="78" t="s">
        <v>237</v>
      </c>
      <c r="C4248" s="65">
        <v>0.4826388888888889</v>
      </c>
      <c r="D4248" s="65">
        <v>0.375</v>
      </c>
      <c r="E4248" s="66">
        <v>0.79166666666666663</v>
      </c>
      <c r="F4248" s="66">
        <v>0.79166666666666663</v>
      </c>
      <c r="G4248" s="67"/>
      <c r="H4248" s="67"/>
      <c r="I4248" s="68">
        <v>0.1076388888888889</v>
      </c>
      <c r="J4248" s="67"/>
      <c r="K4248" s="132">
        <v>0.1076388888888889</v>
      </c>
      <c r="L4248" s="133">
        <v>0</v>
      </c>
      <c r="M4248" s="70">
        <v>0</v>
      </c>
      <c r="N4248" s="34">
        <f t="shared" si="617"/>
        <v>0.26736111111111105</v>
      </c>
      <c r="O4248" s="38">
        <f t="shared" si="618"/>
        <v>0.37499999999999994</v>
      </c>
      <c r="P4248" s="72" t="s">
        <v>234</v>
      </c>
      <c r="Q4248" s="43">
        <v>44813</v>
      </c>
      <c r="R4248" s="35">
        <v>0</v>
      </c>
      <c r="S4248" s="35">
        <v>0</v>
      </c>
      <c r="T4248" s="10" t="str">
        <f t="shared" si="619"/>
        <v>Sem - 37</v>
      </c>
      <c r="U4248" s="10" t="str">
        <f t="shared" si="620"/>
        <v>Septembre</v>
      </c>
      <c r="V4248" s="36" t="s">
        <v>528</v>
      </c>
      <c r="W4248" s="34"/>
      <c r="X4248" s="91">
        <f t="shared" si="621"/>
        <v>0</v>
      </c>
      <c r="Y4248" s="92" t="str">
        <f>VLOOKUP('CM-CIC'!B4179,Annuaire_roster!B:F,4,0)</f>
        <v>KINANA Widad</v>
      </c>
      <c r="Z4248" s="37" t="s">
        <v>110</v>
      </c>
      <c r="AA4248" s="60" t="s">
        <v>232</v>
      </c>
      <c r="AB4248" s="35" t="s">
        <v>63</v>
      </c>
      <c r="AC4248" s="35" t="s">
        <v>63</v>
      </c>
      <c r="AD4248" s="35" t="s">
        <v>63</v>
      </c>
      <c r="AE4248" s="44" t="s">
        <v>63</v>
      </c>
      <c r="AF4248" s="61"/>
      <c r="AG4248" s="45"/>
    </row>
    <row r="4249" spans="1:33" x14ac:dyDescent="0.2">
      <c r="A4249" s="59" t="str">
        <f>+VLOOKUP(B4249,Annuaire_roster!B:G,5,0)</f>
        <v>01582</v>
      </c>
      <c r="B4249" s="78" t="s">
        <v>238</v>
      </c>
      <c r="C4249" s="65">
        <v>0.375</v>
      </c>
      <c r="D4249" s="65">
        <v>0.375</v>
      </c>
      <c r="E4249" s="66">
        <v>0.79166666666666663</v>
      </c>
      <c r="F4249" s="66">
        <v>0.79166666666666663</v>
      </c>
      <c r="G4249" s="67"/>
      <c r="H4249" s="67"/>
      <c r="I4249" s="68" t="s">
        <v>63</v>
      </c>
      <c r="J4249" s="67"/>
      <c r="K4249" s="132">
        <v>0</v>
      </c>
      <c r="L4249" s="133">
        <v>0</v>
      </c>
      <c r="M4249" s="70">
        <v>0</v>
      </c>
      <c r="N4249" s="34">
        <f t="shared" si="617"/>
        <v>0.37499999999999994</v>
      </c>
      <c r="O4249" s="38">
        <f t="shared" si="618"/>
        <v>0.37499999999999994</v>
      </c>
      <c r="P4249" s="72" t="s">
        <v>234</v>
      </c>
      <c r="Q4249" s="43">
        <v>44813</v>
      </c>
      <c r="R4249" s="35">
        <v>0</v>
      </c>
      <c r="S4249" s="35">
        <v>0</v>
      </c>
      <c r="T4249" s="10" t="str">
        <f t="shared" si="619"/>
        <v>Sem - 37</v>
      </c>
      <c r="U4249" s="10" t="str">
        <f t="shared" si="620"/>
        <v>Septembre</v>
      </c>
      <c r="V4249" s="36" t="s">
        <v>529</v>
      </c>
      <c r="W4249" s="34"/>
      <c r="X4249" s="91">
        <f t="shared" si="621"/>
        <v>0</v>
      </c>
      <c r="Y4249" s="92" t="str">
        <f>VLOOKUP('CM-CIC'!B4180,Annuaire_roster!B:F,4,0)</f>
        <v>KINANA Widad</v>
      </c>
      <c r="Z4249" s="37" t="s">
        <v>110</v>
      </c>
      <c r="AA4249" s="60" t="s">
        <v>232</v>
      </c>
      <c r="AB4249" s="35" t="s">
        <v>63</v>
      </c>
      <c r="AC4249" s="35" t="s">
        <v>63</v>
      </c>
      <c r="AD4249" s="35" t="s">
        <v>63</v>
      </c>
      <c r="AE4249" s="44" t="s">
        <v>63</v>
      </c>
      <c r="AF4249" s="61"/>
      <c r="AG4249" s="45"/>
    </row>
    <row r="4250" spans="1:33" x14ac:dyDescent="0.2">
      <c r="A4250" s="59" t="str">
        <f>+VLOOKUP(B4250,Annuaire_roster!B:G,5,0)</f>
        <v>01586</v>
      </c>
      <c r="B4250" s="78" t="s">
        <v>217</v>
      </c>
      <c r="C4250" s="65">
        <v>0.375</v>
      </c>
      <c r="D4250" s="65">
        <v>0.375</v>
      </c>
      <c r="E4250" s="66">
        <v>0.79166666666666663</v>
      </c>
      <c r="F4250" s="66">
        <v>0.79166666666666663</v>
      </c>
      <c r="G4250" s="67"/>
      <c r="H4250" s="67"/>
      <c r="I4250" s="68" t="s">
        <v>63</v>
      </c>
      <c r="J4250" s="67"/>
      <c r="K4250" s="132">
        <v>0</v>
      </c>
      <c r="L4250" s="133">
        <v>0</v>
      </c>
      <c r="M4250" s="70">
        <v>0</v>
      </c>
      <c r="N4250" s="34">
        <f t="shared" si="617"/>
        <v>0.37499999999999994</v>
      </c>
      <c r="O4250" s="38">
        <f t="shared" si="618"/>
        <v>0.37499999999999994</v>
      </c>
      <c r="P4250" s="72" t="s">
        <v>234</v>
      </c>
      <c r="Q4250" s="43">
        <v>44813</v>
      </c>
      <c r="R4250" s="35">
        <v>0</v>
      </c>
      <c r="S4250" s="35">
        <v>0</v>
      </c>
      <c r="T4250" s="10" t="str">
        <f t="shared" si="619"/>
        <v>Sem - 37</v>
      </c>
      <c r="U4250" s="10" t="str">
        <f t="shared" si="620"/>
        <v>Septembre</v>
      </c>
      <c r="V4250" s="36" t="s">
        <v>531</v>
      </c>
      <c r="W4250" s="34"/>
      <c r="X4250" s="91">
        <f t="shared" si="621"/>
        <v>0</v>
      </c>
      <c r="Y4250" s="92" t="str">
        <f>VLOOKUP('CM-CIC'!B4181,Annuaire_roster!B:F,4,0)</f>
        <v>KINANA Widad</v>
      </c>
      <c r="Z4250" s="37" t="s">
        <v>110</v>
      </c>
      <c r="AA4250" s="60" t="s">
        <v>232</v>
      </c>
      <c r="AB4250" s="35" t="s">
        <v>63</v>
      </c>
      <c r="AC4250" s="35" t="s">
        <v>63</v>
      </c>
      <c r="AD4250" s="35" t="s">
        <v>63</v>
      </c>
      <c r="AE4250" s="44" t="s">
        <v>63</v>
      </c>
      <c r="AF4250" s="61"/>
      <c r="AG4250" s="45"/>
    </row>
    <row r="4251" spans="1:33" x14ac:dyDescent="0.2">
      <c r="A4251" s="59" t="str">
        <f>+VLOOKUP(B4251,Annuaire_roster!B:G,5,0)</f>
        <v>01587</v>
      </c>
      <c r="B4251" s="78" t="s">
        <v>218</v>
      </c>
      <c r="C4251" s="65">
        <v>0.375</v>
      </c>
      <c r="D4251" s="65">
        <v>0.375</v>
      </c>
      <c r="E4251" s="66">
        <v>0.79166666666666663</v>
      </c>
      <c r="F4251" s="66">
        <v>0.79166666666666663</v>
      </c>
      <c r="G4251" s="67"/>
      <c r="H4251" s="67"/>
      <c r="I4251" s="68" t="s">
        <v>63</v>
      </c>
      <c r="J4251" s="67"/>
      <c r="K4251" s="132">
        <v>0</v>
      </c>
      <c r="L4251" s="133">
        <v>0</v>
      </c>
      <c r="M4251" s="70">
        <v>0</v>
      </c>
      <c r="N4251" s="34">
        <f t="shared" si="617"/>
        <v>0.37499999999999994</v>
      </c>
      <c r="O4251" s="38">
        <f t="shared" si="618"/>
        <v>0.37499999999999994</v>
      </c>
      <c r="P4251" s="72" t="s">
        <v>234</v>
      </c>
      <c r="Q4251" s="43">
        <v>44813</v>
      </c>
      <c r="R4251" s="35">
        <v>0</v>
      </c>
      <c r="S4251" s="35">
        <v>0</v>
      </c>
      <c r="T4251" s="10" t="str">
        <f t="shared" si="619"/>
        <v>Sem - 37</v>
      </c>
      <c r="U4251" s="10" t="str">
        <f t="shared" si="620"/>
        <v>Septembre</v>
      </c>
      <c r="V4251" s="36" t="s">
        <v>532</v>
      </c>
      <c r="W4251" s="34"/>
      <c r="X4251" s="91">
        <f t="shared" si="621"/>
        <v>0</v>
      </c>
      <c r="Y4251" s="92" t="str">
        <f>VLOOKUP('CM-CIC'!B4182,Annuaire_roster!B:F,4,0)</f>
        <v>KINANA Widad</v>
      </c>
      <c r="Z4251" s="37" t="s">
        <v>110</v>
      </c>
      <c r="AA4251" s="60" t="s">
        <v>232</v>
      </c>
      <c r="AB4251" s="35" t="s">
        <v>63</v>
      </c>
      <c r="AC4251" s="35" t="s">
        <v>63</v>
      </c>
      <c r="AD4251" s="35" t="s">
        <v>63</v>
      </c>
      <c r="AE4251" s="44" t="s">
        <v>63</v>
      </c>
      <c r="AF4251" s="61"/>
      <c r="AG4251" s="45"/>
    </row>
    <row r="4252" spans="1:33" x14ac:dyDescent="0.2">
      <c r="A4252" s="59" t="str">
        <f>+VLOOKUP(B4252,Annuaire_roster!B:G,5,0)</f>
        <v>01590</v>
      </c>
      <c r="B4252" s="78" t="s">
        <v>222</v>
      </c>
      <c r="C4252" s="65">
        <v>0.375</v>
      </c>
      <c r="D4252" s="65">
        <v>0.375</v>
      </c>
      <c r="E4252" s="66">
        <v>0.79166666666666663</v>
      </c>
      <c r="F4252" s="66">
        <v>0.79166666666666663</v>
      </c>
      <c r="G4252" s="67"/>
      <c r="H4252" s="67"/>
      <c r="I4252" s="68" t="s">
        <v>63</v>
      </c>
      <c r="J4252" s="67"/>
      <c r="K4252" s="132">
        <v>0</v>
      </c>
      <c r="L4252" s="133">
        <v>0</v>
      </c>
      <c r="M4252" s="70">
        <v>0</v>
      </c>
      <c r="N4252" s="34">
        <f t="shared" si="617"/>
        <v>0.37499999999999994</v>
      </c>
      <c r="O4252" s="38">
        <f t="shared" si="618"/>
        <v>0.37499999999999994</v>
      </c>
      <c r="P4252" s="72" t="s">
        <v>234</v>
      </c>
      <c r="Q4252" s="43">
        <v>44813</v>
      </c>
      <c r="R4252" s="35">
        <v>0</v>
      </c>
      <c r="S4252" s="35">
        <v>0</v>
      </c>
      <c r="T4252" s="10" t="str">
        <f t="shared" si="619"/>
        <v>Sem - 37</v>
      </c>
      <c r="U4252" s="10" t="str">
        <f t="shared" si="620"/>
        <v>Septembre</v>
      </c>
      <c r="V4252" s="36" t="s">
        <v>533</v>
      </c>
      <c r="W4252" s="34"/>
      <c r="X4252" s="91">
        <f t="shared" si="621"/>
        <v>0</v>
      </c>
      <c r="Y4252" s="92" t="str">
        <f>VLOOKUP('CM-CIC'!B4183,Annuaire_roster!B:F,4,0)</f>
        <v>KINANA Widad</v>
      </c>
      <c r="Z4252" s="37" t="s">
        <v>110</v>
      </c>
      <c r="AA4252" s="60" t="s">
        <v>232</v>
      </c>
      <c r="AB4252" s="35" t="s">
        <v>63</v>
      </c>
      <c r="AC4252" s="35" t="s">
        <v>63</v>
      </c>
      <c r="AD4252" s="35" t="s">
        <v>63</v>
      </c>
      <c r="AE4252" s="44" t="s">
        <v>63</v>
      </c>
      <c r="AF4252" s="61"/>
      <c r="AG4252" s="45"/>
    </row>
    <row r="4253" spans="1:33" x14ac:dyDescent="0.2">
      <c r="A4253" s="59" t="str">
        <f>+VLOOKUP(B4253,Annuaire_roster!B:G,5,0)</f>
        <v>01594</v>
      </c>
      <c r="B4253" s="78" t="s">
        <v>295</v>
      </c>
      <c r="C4253" s="65">
        <v>0.375</v>
      </c>
      <c r="D4253" s="65">
        <v>0.375</v>
      </c>
      <c r="E4253" s="66">
        <v>0.79166666666666663</v>
      </c>
      <c r="F4253" s="66">
        <v>0.79166666666666663</v>
      </c>
      <c r="G4253" s="67"/>
      <c r="H4253" s="67"/>
      <c r="I4253" s="68" t="s">
        <v>63</v>
      </c>
      <c r="J4253" s="67"/>
      <c r="K4253" s="132">
        <v>0</v>
      </c>
      <c r="L4253" s="133">
        <v>0</v>
      </c>
      <c r="M4253" s="70">
        <v>0</v>
      </c>
      <c r="N4253" s="34">
        <f t="shared" si="617"/>
        <v>0.37499999999999994</v>
      </c>
      <c r="O4253" s="38">
        <f t="shared" si="618"/>
        <v>0.37499999999999994</v>
      </c>
      <c r="P4253" s="72" t="s">
        <v>234</v>
      </c>
      <c r="Q4253" s="43">
        <v>44813</v>
      </c>
      <c r="R4253" s="35">
        <v>0</v>
      </c>
      <c r="S4253" s="35">
        <v>0</v>
      </c>
      <c r="T4253" s="10" t="str">
        <f t="shared" si="619"/>
        <v>Sem - 37</v>
      </c>
      <c r="U4253" s="10" t="str">
        <f t="shared" si="620"/>
        <v>Septembre</v>
      </c>
      <c r="V4253" s="36" t="s">
        <v>534</v>
      </c>
      <c r="W4253" s="34"/>
      <c r="X4253" s="91">
        <f t="shared" si="621"/>
        <v>0</v>
      </c>
      <c r="Y4253" s="92" t="str">
        <f>VLOOKUP('CM-CIC'!B4184,Annuaire_roster!B:F,4,0)</f>
        <v>ABDELLAOUI KHADIJA</v>
      </c>
      <c r="Z4253" s="37" t="s">
        <v>110</v>
      </c>
      <c r="AA4253" s="60" t="s">
        <v>232</v>
      </c>
      <c r="AB4253" s="35" t="s">
        <v>63</v>
      </c>
      <c r="AC4253" s="35" t="s">
        <v>63</v>
      </c>
      <c r="AD4253" s="35" t="s">
        <v>63</v>
      </c>
      <c r="AE4253" s="44" t="s">
        <v>63</v>
      </c>
      <c r="AF4253" s="61"/>
      <c r="AG4253" s="45"/>
    </row>
    <row r="4254" spans="1:33" x14ac:dyDescent="0.2">
      <c r="A4254" s="59" t="str">
        <f>+VLOOKUP(B4254,Annuaire_roster!B:G,5,0)</f>
        <v>01596</v>
      </c>
      <c r="B4254" s="78" t="s">
        <v>239</v>
      </c>
      <c r="C4254" s="65">
        <v>0.375</v>
      </c>
      <c r="D4254" s="65">
        <v>0.375</v>
      </c>
      <c r="E4254" s="66">
        <v>0.79166666666666663</v>
      </c>
      <c r="F4254" s="66">
        <v>0.79166666666666663</v>
      </c>
      <c r="G4254" s="67"/>
      <c r="H4254" s="67"/>
      <c r="I4254" s="68" t="s">
        <v>63</v>
      </c>
      <c r="J4254" s="67"/>
      <c r="K4254" s="132">
        <v>0</v>
      </c>
      <c r="L4254" s="133">
        <v>0</v>
      </c>
      <c r="M4254" s="70">
        <v>0</v>
      </c>
      <c r="N4254" s="34">
        <f t="shared" si="617"/>
        <v>0.37499999999999994</v>
      </c>
      <c r="O4254" s="38">
        <f t="shared" si="618"/>
        <v>0.37499999999999994</v>
      </c>
      <c r="P4254" s="72" t="s">
        <v>234</v>
      </c>
      <c r="Q4254" s="43">
        <v>44813</v>
      </c>
      <c r="R4254" s="35">
        <v>0</v>
      </c>
      <c r="S4254" s="35">
        <v>0</v>
      </c>
      <c r="T4254" s="10" t="str">
        <f t="shared" si="619"/>
        <v>Sem - 37</v>
      </c>
      <c r="U4254" s="10" t="str">
        <f t="shared" si="620"/>
        <v>Septembre</v>
      </c>
      <c r="V4254" s="36" t="s">
        <v>535</v>
      </c>
      <c r="W4254" s="34"/>
      <c r="X4254" s="91">
        <f t="shared" si="621"/>
        <v>0</v>
      </c>
      <c r="Y4254" s="92" t="str">
        <f>VLOOKUP('CM-CIC'!B4185,Annuaire_roster!B:F,4,0)</f>
        <v>ABDELLAOUI KHADIJA</v>
      </c>
      <c r="Z4254" s="37" t="s">
        <v>110</v>
      </c>
      <c r="AA4254" s="60" t="s">
        <v>232</v>
      </c>
      <c r="AB4254" s="35" t="s">
        <v>63</v>
      </c>
      <c r="AC4254" s="35" t="s">
        <v>63</v>
      </c>
      <c r="AD4254" s="35" t="s">
        <v>63</v>
      </c>
      <c r="AE4254" s="44" t="s">
        <v>63</v>
      </c>
      <c r="AF4254" s="61"/>
      <c r="AG4254" s="45"/>
    </row>
    <row r="4255" spans="1:33" x14ac:dyDescent="0.2">
      <c r="A4255" s="59" t="str">
        <f>+VLOOKUP(B4255,Annuaire_roster!B:G,5,0)</f>
        <v>01598</v>
      </c>
      <c r="B4255" s="78" t="s">
        <v>240</v>
      </c>
      <c r="C4255" s="65">
        <v>0.375</v>
      </c>
      <c r="D4255" s="65">
        <v>0.375</v>
      </c>
      <c r="E4255" s="66">
        <v>0.79166666666666663</v>
      </c>
      <c r="F4255" s="66">
        <v>0.79166666666666663</v>
      </c>
      <c r="G4255" s="67"/>
      <c r="H4255" s="67"/>
      <c r="I4255" s="68" t="s">
        <v>63</v>
      </c>
      <c r="J4255" s="67"/>
      <c r="K4255" s="132">
        <v>0</v>
      </c>
      <c r="L4255" s="133">
        <v>0</v>
      </c>
      <c r="M4255" s="70">
        <v>0</v>
      </c>
      <c r="N4255" s="34">
        <f t="shared" si="617"/>
        <v>0.37499999999999994</v>
      </c>
      <c r="O4255" s="38">
        <f t="shared" si="618"/>
        <v>0.37499999999999994</v>
      </c>
      <c r="P4255" s="72" t="s">
        <v>234</v>
      </c>
      <c r="Q4255" s="43">
        <v>44813</v>
      </c>
      <c r="R4255" s="35">
        <v>0</v>
      </c>
      <c r="S4255" s="35">
        <v>0</v>
      </c>
      <c r="T4255" s="10" t="str">
        <f t="shared" si="619"/>
        <v>Sem - 37</v>
      </c>
      <c r="U4255" s="10" t="str">
        <f t="shared" si="620"/>
        <v>Septembre</v>
      </c>
      <c r="V4255" s="36" t="s">
        <v>536</v>
      </c>
      <c r="W4255" s="34"/>
      <c r="X4255" s="91">
        <f t="shared" si="621"/>
        <v>0</v>
      </c>
      <c r="Y4255" s="92" t="str">
        <f>VLOOKUP('CM-CIC'!B4186,Annuaire_roster!B:F,4,0)</f>
        <v>ABDELLAOUI KHADIJA</v>
      </c>
      <c r="Z4255" s="37" t="s">
        <v>110</v>
      </c>
      <c r="AA4255" s="60" t="s">
        <v>232</v>
      </c>
      <c r="AB4255" s="35" t="s">
        <v>63</v>
      </c>
      <c r="AC4255" s="35" t="s">
        <v>63</v>
      </c>
      <c r="AD4255" s="35" t="s">
        <v>63</v>
      </c>
      <c r="AE4255" s="44" t="s">
        <v>63</v>
      </c>
      <c r="AF4255" s="61"/>
      <c r="AG4255" s="45"/>
    </row>
    <row r="4256" spans="1:33" x14ac:dyDescent="0.2">
      <c r="A4256" s="59" t="str">
        <f>+VLOOKUP(B4256,Annuaire_roster!B:G,5,0)</f>
        <v>01567</v>
      </c>
      <c r="B4256" s="78" t="s">
        <v>198</v>
      </c>
      <c r="C4256" s="65">
        <v>0.375</v>
      </c>
      <c r="D4256" s="65">
        <v>0.375</v>
      </c>
      <c r="E4256" s="66">
        <v>0.79166666666666663</v>
      </c>
      <c r="F4256" s="66">
        <v>0.79166666666666663</v>
      </c>
      <c r="G4256" s="67"/>
      <c r="H4256" s="67"/>
      <c r="I4256" s="68" t="s">
        <v>63</v>
      </c>
      <c r="J4256" s="67"/>
      <c r="K4256" s="132">
        <v>0</v>
      </c>
      <c r="L4256" s="133">
        <v>0</v>
      </c>
      <c r="M4256" s="70">
        <v>0</v>
      </c>
      <c r="N4256" s="34">
        <f t="shared" si="617"/>
        <v>0.37499999999999994</v>
      </c>
      <c r="O4256" s="38">
        <f t="shared" si="618"/>
        <v>0.37499999999999994</v>
      </c>
      <c r="P4256" s="72" t="s">
        <v>234</v>
      </c>
      <c r="Q4256" s="43">
        <v>44813</v>
      </c>
      <c r="R4256" s="35">
        <v>0</v>
      </c>
      <c r="S4256" s="35">
        <v>0</v>
      </c>
      <c r="T4256" s="10" t="str">
        <f t="shared" si="619"/>
        <v>Sem - 37</v>
      </c>
      <c r="U4256" s="10" t="str">
        <f t="shared" si="620"/>
        <v>Septembre</v>
      </c>
      <c r="V4256" s="36" t="s">
        <v>537</v>
      </c>
      <c r="W4256" s="34"/>
      <c r="X4256" s="91">
        <f t="shared" si="621"/>
        <v>0</v>
      </c>
      <c r="Y4256" s="92" t="str">
        <f>VLOOKUP('CM-CIC'!B4187,Annuaire_roster!B:F,4,0)</f>
        <v>ABDELLAOUI KHADIJA</v>
      </c>
      <c r="Z4256" s="37" t="s">
        <v>110</v>
      </c>
      <c r="AA4256" s="60" t="s">
        <v>232</v>
      </c>
      <c r="AB4256" s="35" t="s">
        <v>63</v>
      </c>
      <c r="AC4256" s="35" t="s">
        <v>63</v>
      </c>
      <c r="AD4256" s="35" t="s">
        <v>63</v>
      </c>
      <c r="AE4256" s="44" t="s">
        <v>63</v>
      </c>
      <c r="AF4256" s="61"/>
      <c r="AG4256" s="45"/>
    </row>
    <row r="4257" spans="1:33" x14ac:dyDescent="0.2">
      <c r="A4257" s="59" t="str">
        <f>+VLOOKUP(B4257,Annuaire_roster!B:G,5,0)</f>
        <v>01420</v>
      </c>
      <c r="B4257" s="78" t="s">
        <v>151</v>
      </c>
      <c r="C4257" s="65">
        <v>0.375</v>
      </c>
      <c r="D4257" s="65">
        <v>0.375</v>
      </c>
      <c r="E4257" s="66">
        <v>0.79166666666666663</v>
      </c>
      <c r="F4257" s="66">
        <v>0.79166666666666663</v>
      </c>
      <c r="G4257" s="67"/>
      <c r="H4257" s="67"/>
      <c r="I4257" s="68" t="s">
        <v>63</v>
      </c>
      <c r="J4257" s="67"/>
      <c r="K4257" s="132">
        <v>0</v>
      </c>
      <c r="L4257" s="133">
        <v>0</v>
      </c>
      <c r="M4257" s="70">
        <v>0</v>
      </c>
      <c r="N4257" s="34">
        <f t="shared" si="617"/>
        <v>0.37499999999999994</v>
      </c>
      <c r="O4257" s="38">
        <f t="shared" si="618"/>
        <v>0.37499999999999994</v>
      </c>
      <c r="P4257" s="72" t="s">
        <v>234</v>
      </c>
      <c r="Q4257" s="43">
        <v>44813</v>
      </c>
      <c r="R4257" s="35">
        <v>0</v>
      </c>
      <c r="S4257" s="35">
        <v>0</v>
      </c>
      <c r="T4257" s="10" t="str">
        <f t="shared" si="619"/>
        <v>Sem - 37</v>
      </c>
      <c r="U4257" s="10" t="str">
        <f t="shared" si="620"/>
        <v>Septembre</v>
      </c>
      <c r="V4257" s="36" t="s">
        <v>538</v>
      </c>
      <c r="W4257" s="34"/>
      <c r="X4257" s="91">
        <f t="shared" si="621"/>
        <v>0</v>
      </c>
      <c r="Y4257" s="92" t="str">
        <f>VLOOKUP('CM-CIC'!B4188,Annuaire_roster!B:F,4,0)</f>
        <v>ABDELLAOUI KHADIJA</v>
      </c>
      <c r="Z4257" s="37" t="s">
        <v>110</v>
      </c>
      <c r="AA4257" s="60" t="s">
        <v>232</v>
      </c>
      <c r="AB4257" s="35" t="s">
        <v>63</v>
      </c>
      <c r="AC4257" s="35" t="s">
        <v>63</v>
      </c>
      <c r="AD4257" s="35" t="s">
        <v>63</v>
      </c>
      <c r="AE4257" s="44" t="s">
        <v>63</v>
      </c>
      <c r="AF4257" s="61"/>
      <c r="AG4257" s="45"/>
    </row>
    <row r="4258" spans="1:33" x14ac:dyDescent="0.2">
      <c r="A4258" s="59" t="str">
        <f>+VLOOKUP(B4258,Annuaire_roster!B:G,5,0)</f>
        <v>01621</v>
      </c>
      <c r="B4258" s="78" t="s">
        <v>241</v>
      </c>
      <c r="C4258" s="65">
        <v>0.375</v>
      </c>
      <c r="D4258" s="65">
        <v>0.375</v>
      </c>
      <c r="E4258" s="66">
        <v>0.79166666666666663</v>
      </c>
      <c r="F4258" s="66">
        <v>0.79166666666666663</v>
      </c>
      <c r="G4258" s="67"/>
      <c r="H4258" s="67"/>
      <c r="I4258" s="68" t="s">
        <v>63</v>
      </c>
      <c r="J4258" s="67"/>
      <c r="K4258" s="132">
        <v>0</v>
      </c>
      <c r="L4258" s="133">
        <v>0</v>
      </c>
      <c r="M4258" s="70">
        <v>0</v>
      </c>
      <c r="N4258" s="34">
        <f t="shared" si="617"/>
        <v>0.37499999999999994</v>
      </c>
      <c r="O4258" s="38">
        <f t="shared" si="618"/>
        <v>0.37499999999999994</v>
      </c>
      <c r="P4258" s="72" t="s">
        <v>234</v>
      </c>
      <c r="Q4258" s="43">
        <v>44813</v>
      </c>
      <c r="R4258" s="35">
        <v>0</v>
      </c>
      <c r="S4258" s="35">
        <v>0</v>
      </c>
      <c r="T4258" s="10" t="str">
        <f t="shared" si="619"/>
        <v>Sem - 37</v>
      </c>
      <c r="U4258" s="10" t="str">
        <f t="shared" si="620"/>
        <v>Septembre</v>
      </c>
      <c r="V4258" s="36" t="s">
        <v>539</v>
      </c>
      <c r="W4258" s="34"/>
      <c r="X4258" s="91">
        <f t="shared" si="621"/>
        <v>0</v>
      </c>
      <c r="Y4258" s="92" t="str">
        <f>VLOOKUP('CM-CIC'!B4189,Annuaire_roster!B:F,4,0)</f>
        <v>ABDELLAOUI KHADIJA</v>
      </c>
      <c r="Z4258" s="37" t="s">
        <v>110</v>
      </c>
      <c r="AA4258" s="60" t="s">
        <v>232</v>
      </c>
      <c r="AB4258" s="35" t="s">
        <v>63</v>
      </c>
      <c r="AC4258" s="35" t="s">
        <v>63</v>
      </c>
      <c r="AD4258" s="35" t="s">
        <v>63</v>
      </c>
      <c r="AE4258" s="44" t="s">
        <v>63</v>
      </c>
      <c r="AF4258" s="61"/>
      <c r="AG4258" s="45"/>
    </row>
    <row r="4259" spans="1:33" x14ac:dyDescent="0.2">
      <c r="A4259" s="59" t="str">
        <f>+VLOOKUP(B4259,Annuaire_roster!B:G,5,0)</f>
        <v>01622</v>
      </c>
      <c r="B4259" s="78" t="s">
        <v>242</v>
      </c>
      <c r="C4259" s="65">
        <v>0.375</v>
      </c>
      <c r="D4259" s="65">
        <v>0.375</v>
      </c>
      <c r="E4259" s="66">
        <v>0.79166666666666663</v>
      </c>
      <c r="F4259" s="66">
        <v>0.79166666666666663</v>
      </c>
      <c r="G4259" s="67"/>
      <c r="H4259" s="67"/>
      <c r="I4259" s="68" t="s">
        <v>63</v>
      </c>
      <c r="J4259" s="67"/>
      <c r="K4259" s="132">
        <v>0</v>
      </c>
      <c r="L4259" s="133">
        <v>0</v>
      </c>
      <c r="M4259" s="70">
        <v>0</v>
      </c>
      <c r="N4259" s="34">
        <f t="shared" si="617"/>
        <v>0.37499999999999994</v>
      </c>
      <c r="O4259" s="38">
        <f t="shared" si="618"/>
        <v>0.37499999999999994</v>
      </c>
      <c r="P4259" s="72" t="s">
        <v>234</v>
      </c>
      <c r="Q4259" s="43">
        <v>44813</v>
      </c>
      <c r="R4259" s="35">
        <v>0</v>
      </c>
      <c r="S4259" s="35">
        <v>0</v>
      </c>
      <c r="T4259" s="10" t="str">
        <f t="shared" si="619"/>
        <v>Sem - 37</v>
      </c>
      <c r="U4259" s="10" t="str">
        <f t="shared" si="620"/>
        <v>Septembre</v>
      </c>
      <c r="V4259" s="36" t="s">
        <v>540</v>
      </c>
      <c r="W4259" s="34"/>
      <c r="X4259" s="91">
        <f t="shared" si="621"/>
        <v>0</v>
      </c>
      <c r="Y4259" s="92" t="str">
        <f>VLOOKUP('CM-CIC'!B4190,Annuaire_roster!B:F,4,0)</f>
        <v>ABDELLAOUI KHADIJA</v>
      </c>
      <c r="Z4259" s="37" t="s">
        <v>110</v>
      </c>
      <c r="AA4259" s="60" t="s">
        <v>232</v>
      </c>
      <c r="AB4259" s="35" t="s">
        <v>63</v>
      </c>
      <c r="AC4259" s="35" t="s">
        <v>63</v>
      </c>
      <c r="AD4259" s="35" t="s">
        <v>63</v>
      </c>
      <c r="AE4259" s="44" t="s">
        <v>63</v>
      </c>
      <c r="AF4259" s="61"/>
      <c r="AG4259" s="45"/>
    </row>
    <row r="4260" spans="1:33" x14ac:dyDescent="0.2">
      <c r="A4260" s="59" t="str">
        <f>+VLOOKUP(B4260,Annuaire_roster!B:G,5,0)</f>
        <v>01606</v>
      </c>
      <c r="B4260" s="78" t="s">
        <v>243</v>
      </c>
      <c r="C4260" s="65"/>
      <c r="D4260" s="65">
        <v>0.375</v>
      </c>
      <c r="E4260" s="66"/>
      <c r="F4260" s="66">
        <v>0.79166666666666663</v>
      </c>
      <c r="G4260" s="67"/>
      <c r="H4260" s="67"/>
      <c r="I4260" s="68" t="s">
        <v>63</v>
      </c>
      <c r="J4260" s="67"/>
      <c r="K4260" s="132">
        <v>0</v>
      </c>
      <c r="L4260" s="133">
        <v>0</v>
      </c>
      <c r="M4260" s="70" t="s">
        <v>187</v>
      </c>
      <c r="N4260" s="34" t="str">
        <f t="shared" si="617"/>
        <v/>
      </c>
      <c r="O4260" s="38">
        <f t="shared" si="618"/>
        <v>0.37499999999999994</v>
      </c>
      <c r="P4260" s="72" t="s">
        <v>234</v>
      </c>
      <c r="Q4260" s="43">
        <v>44813</v>
      </c>
      <c r="R4260" s="35">
        <v>0</v>
      </c>
      <c r="S4260" s="35">
        <v>0</v>
      </c>
      <c r="T4260" s="10" t="str">
        <f t="shared" si="619"/>
        <v>Sem - 37</v>
      </c>
      <c r="U4260" s="10" t="str">
        <f t="shared" si="620"/>
        <v>Septembre</v>
      </c>
      <c r="V4260" s="36" t="s">
        <v>541</v>
      </c>
      <c r="W4260" s="34"/>
      <c r="X4260" s="91">
        <f t="shared" si="621"/>
        <v>0</v>
      </c>
      <c r="Y4260" s="92" t="str">
        <f>VLOOKUP('CM-CIC'!B4191,Annuaire_roster!B:F,4,0)</f>
        <v>ABDELLAOUI KHADIJA</v>
      </c>
      <c r="Z4260" s="37" t="s">
        <v>110</v>
      </c>
      <c r="AA4260" s="60" t="s">
        <v>232</v>
      </c>
      <c r="AB4260" s="35" t="s">
        <v>63</v>
      </c>
      <c r="AC4260" s="35" t="s">
        <v>63</v>
      </c>
      <c r="AD4260" s="35" t="s">
        <v>63</v>
      </c>
      <c r="AE4260" s="44" t="s">
        <v>63</v>
      </c>
      <c r="AF4260" s="61"/>
      <c r="AG4260" s="45"/>
    </row>
    <row r="4261" spans="1:33" x14ac:dyDescent="0.2">
      <c r="A4261" s="59" t="str">
        <f>+VLOOKUP(B4261,Annuaire_roster!B:G,5,0)</f>
        <v>01607</v>
      </c>
      <c r="B4261" s="78" t="s">
        <v>244</v>
      </c>
      <c r="C4261" s="65">
        <v>0.375</v>
      </c>
      <c r="D4261" s="65">
        <v>0.375</v>
      </c>
      <c r="E4261" s="66">
        <v>0.79166666666666663</v>
      </c>
      <c r="F4261" s="66">
        <v>0.79166666666666663</v>
      </c>
      <c r="G4261" s="67"/>
      <c r="H4261" s="67"/>
      <c r="I4261" s="68" t="s">
        <v>63</v>
      </c>
      <c r="J4261" s="67"/>
      <c r="K4261" s="132">
        <v>0</v>
      </c>
      <c r="L4261" s="133">
        <v>0</v>
      </c>
      <c r="M4261" s="70">
        <v>0</v>
      </c>
      <c r="N4261" s="34">
        <f t="shared" si="617"/>
        <v>0.37499999999999994</v>
      </c>
      <c r="O4261" s="38">
        <f t="shared" si="618"/>
        <v>0.37499999999999994</v>
      </c>
      <c r="P4261" s="72" t="s">
        <v>234</v>
      </c>
      <c r="Q4261" s="43">
        <v>44813</v>
      </c>
      <c r="R4261" s="35">
        <v>0</v>
      </c>
      <c r="S4261" s="35">
        <v>0</v>
      </c>
      <c r="T4261" s="10" t="str">
        <f t="shared" si="619"/>
        <v>Sem - 37</v>
      </c>
      <c r="U4261" s="10" t="str">
        <f t="shared" si="620"/>
        <v>Septembre</v>
      </c>
      <c r="V4261" s="36" t="s">
        <v>542</v>
      </c>
      <c r="W4261" s="34"/>
      <c r="X4261" s="91">
        <f t="shared" si="621"/>
        <v>0</v>
      </c>
      <c r="Y4261" s="92" t="str">
        <f>VLOOKUP('CM-CIC'!B4192,Annuaire_roster!B:F,4,0)</f>
        <v>ABDELLAOUI KHADIJA</v>
      </c>
      <c r="Z4261" s="37" t="s">
        <v>110</v>
      </c>
      <c r="AA4261" s="60" t="s">
        <v>232</v>
      </c>
      <c r="AB4261" s="35" t="s">
        <v>63</v>
      </c>
      <c r="AC4261" s="35" t="s">
        <v>63</v>
      </c>
      <c r="AD4261" s="35" t="s">
        <v>63</v>
      </c>
      <c r="AE4261" s="44" t="s">
        <v>63</v>
      </c>
      <c r="AF4261" s="61"/>
      <c r="AG4261" s="45"/>
    </row>
    <row r="4262" spans="1:33" x14ac:dyDescent="0.2">
      <c r="A4262" s="59" t="str">
        <f>+VLOOKUP(B4262,Annuaire_roster!B:G,5,0)</f>
        <v>01648</v>
      </c>
      <c r="B4262" s="78" t="s">
        <v>245</v>
      </c>
      <c r="C4262" s="65">
        <v>0.375</v>
      </c>
      <c r="D4262" s="65">
        <v>0.375</v>
      </c>
      <c r="E4262" s="66">
        <v>0.79166666666666663</v>
      </c>
      <c r="F4262" s="66">
        <v>0.79166666666666663</v>
      </c>
      <c r="G4262" s="67"/>
      <c r="H4262" s="67"/>
      <c r="I4262" s="68" t="s">
        <v>63</v>
      </c>
      <c r="J4262" s="67"/>
      <c r="K4262" s="132">
        <v>0</v>
      </c>
      <c r="L4262" s="133">
        <v>0</v>
      </c>
      <c r="M4262" s="70">
        <v>0</v>
      </c>
      <c r="N4262" s="34">
        <f t="shared" si="617"/>
        <v>0.37499999999999994</v>
      </c>
      <c r="O4262" s="38">
        <f t="shared" si="618"/>
        <v>0.37499999999999994</v>
      </c>
      <c r="P4262" s="72" t="s">
        <v>234</v>
      </c>
      <c r="Q4262" s="43">
        <v>44813</v>
      </c>
      <c r="R4262" s="35">
        <v>0</v>
      </c>
      <c r="S4262" s="35">
        <v>0</v>
      </c>
      <c r="T4262" s="10" t="str">
        <f t="shared" si="619"/>
        <v>Sem - 37</v>
      </c>
      <c r="U4262" s="10" t="str">
        <f t="shared" si="620"/>
        <v>Septembre</v>
      </c>
      <c r="V4262" s="36" t="s">
        <v>543</v>
      </c>
      <c r="W4262" s="34"/>
      <c r="X4262" s="91">
        <f t="shared" si="621"/>
        <v>0</v>
      </c>
      <c r="Y4262" s="92" t="str">
        <f>VLOOKUP('CM-CIC'!B4193,Annuaire_roster!B:F,4,0)</f>
        <v>ABDELLAOUI KHADIJA</v>
      </c>
      <c r="Z4262" s="37" t="s">
        <v>110</v>
      </c>
      <c r="AA4262" s="60" t="s">
        <v>232</v>
      </c>
      <c r="AB4262" s="35" t="s">
        <v>63</v>
      </c>
      <c r="AC4262" s="35" t="s">
        <v>63</v>
      </c>
      <c r="AD4262" s="35" t="s">
        <v>63</v>
      </c>
      <c r="AE4262" s="44" t="s">
        <v>63</v>
      </c>
      <c r="AF4262" s="61"/>
      <c r="AG4262" s="45"/>
    </row>
    <row r="4263" spans="1:33" x14ac:dyDescent="0.2">
      <c r="A4263" s="59" t="str">
        <f>+VLOOKUP(B4263,Annuaire_roster!B:G,5,0)</f>
        <v>01608</v>
      </c>
      <c r="B4263" s="78" t="s">
        <v>246</v>
      </c>
      <c r="C4263" s="65">
        <v>0.375</v>
      </c>
      <c r="D4263" s="65">
        <v>0.375</v>
      </c>
      <c r="E4263" s="66">
        <v>0.79166666666666663</v>
      </c>
      <c r="F4263" s="66">
        <v>0.79166666666666663</v>
      </c>
      <c r="G4263" s="67"/>
      <c r="H4263" s="67"/>
      <c r="I4263" s="68" t="s">
        <v>63</v>
      </c>
      <c r="J4263" s="67"/>
      <c r="K4263" s="132">
        <v>0</v>
      </c>
      <c r="L4263" s="133">
        <v>0</v>
      </c>
      <c r="M4263" s="70">
        <v>0</v>
      </c>
      <c r="N4263" s="34">
        <f t="shared" si="617"/>
        <v>0.37499999999999994</v>
      </c>
      <c r="O4263" s="38">
        <f t="shared" si="618"/>
        <v>0.37499999999999994</v>
      </c>
      <c r="P4263" s="72" t="s">
        <v>234</v>
      </c>
      <c r="Q4263" s="43">
        <v>44813</v>
      </c>
      <c r="R4263" s="35">
        <v>0</v>
      </c>
      <c r="S4263" s="35">
        <v>0</v>
      </c>
      <c r="T4263" s="10" t="str">
        <f t="shared" si="619"/>
        <v>Sem - 37</v>
      </c>
      <c r="U4263" s="10" t="str">
        <f t="shared" si="620"/>
        <v>Septembre</v>
      </c>
      <c r="V4263" s="36" t="s">
        <v>544</v>
      </c>
      <c r="W4263" s="34"/>
      <c r="X4263" s="91">
        <f t="shared" si="621"/>
        <v>0</v>
      </c>
      <c r="Y4263" s="92" t="str">
        <f>VLOOKUP('CM-CIC'!B4194,Annuaire_roster!B:F,4,0)</f>
        <v>ABDELLAOUI KHADIJA</v>
      </c>
      <c r="Z4263" s="37" t="s">
        <v>110</v>
      </c>
      <c r="AA4263" s="60" t="s">
        <v>232</v>
      </c>
      <c r="AB4263" s="35" t="s">
        <v>63</v>
      </c>
      <c r="AC4263" s="35" t="s">
        <v>63</v>
      </c>
      <c r="AD4263" s="35" t="s">
        <v>63</v>
      </c>
      <c r="AE4263" s="44" t="s">
        <v>63</v>
      </c>
      <c r="AF4263" s="61"/>
      <c r="AG4263" s="45"/>
    </row>
    <row r="4264" spans="1:33" x14ac:dyDescent="0.2">
      <c r="A4264" s="59" t="str">
        <f>+VLOOKUP(B4264,Annuaire_roster!B:G,5,0)</f>
        <v>01616</v>
      </c>
      <c r="B4264" s="78" t="s">
        <v>247</v>
      </c>
      <c r="C4264" s="65">
        <v>0.375</v>
      </c>
      <c r="D4264" s="65">
        <v>0.375</v>
      </c>
      <c r="E4264" s="66">
        <v>0.79166666666666663</v>
      </c>
      <c r="F4264" s="66">
        <v>0.79166666666666663</v>
      </c>
      <c r="G4264" s="67"/>
      <c r="H4264" s="67"/>
      <c r="I4264" s="68" t="s">
        <v>63</v>
      </c>
      <c r="J4264" s="67"/>
      <c r="K4264" s="132">
        <v>0</v>
      </c>
      <c r="L4264" s="133">
        <v>0</v>
      </c>
      <c r="M4264" s="70">
        <v>0</v>
      </c>
      <c r="N4264" s="34">
        <f t="shared" si="617"/>
        <v>0.37499999999999994</v>
      </c>
      <c r="O4264" s="38">
        <f t="shared" si="618"/>
        <v>0.37499999999999994</v>
      </c>
      <c r="P4264" s="72" t="s">
        <v>234</v>
      </c>
      <c r="Q4264" s="43">
        <v>44813</v>
      </c>
      <c r="R4264" s="35">
        <v>0</v>
      </c>
      <c r="S4264" s="35">
        <v>0</v>
      </c>
      <c r="T4264" s="10" t="str">
        <f t="shared" si="619"/>
        <v>Sem - 37</v>
      </c>
      <c r="U4264" s="10" t="str">
        <f t="shared" si="620"/>
        <v>Septembre</v>
      </c>
      <c r="V4264" s="36" t="s">
        <v>545</v>
      </c>
      <c r="W4264" s="34"/>
      <c r="X4264" s="91">
        <f t="shared" si="621"/>
        <v>0</v>
      </c>
      <c r="Y4264" s="92" t="str">
        <f>VLOOKUP('CM-CIC'!B4195,Annuaire_roster!B:F,4,0)</f>
        <v>ABDELLAOUI KHADIJA</v>
      </c>
      <c r="Z4264" s="37" t="s">
        <v>110</v>
      </c>
      <c r="AA4264" s="60" t="s">
        <v>232</v>
      </c>
      <c r="AB4264" s="35" t="s">
        <v>63</v>
      </c>
      <c r="AC4264" s="35" t="s">
        <v>63</v>
      </c>
      <c r="AD4264" s="35" t="s">
        <v>63</v>
      </c>
      <c r="AE4264" s="44" t="s">
        <v>63</v>
      </c>
      <c r="AF4264" s="61"/>
      <c r="AG4264" s="45"/>
    </row>
    <row r="4265" spans="1:33" x14ac:dyDescent="0.2">
      <c r="A4265" s="59" t="str">
        <f>+VLOOKUP(B4265,Annuaire_roster!B:G,5,0)</f>
        <v>01617</v>
      </c>
      <c r="B4265" s="78" t="s">
        <v>248</v>
      </c>
      <c r="C4265" s="65">
        <v>0.375</v>
      </c>
      <c r="D4265" s="65">
        <v>0.375</v>
      </c>
      <c r="E4265" s="66">
        <v>0.79166666666666663</v>
      </c>
      <c r="F4265" s="66">
        <v>0.79166666666666663</v>
      </c>
      <c r="G4265" s="67"/>
      <c r="H4265" s="67"/>
      <c r="I4265" s="68" t="s">
        <v>63</v>
      </c>
      <c r="J4265" s="67"/>
      <c r="K4265" s="132">
        <v>0</v>
      </c>
      <c r="L4265" s="133">
        <v>0</v>
      </c>
      <c r="M4265" s="70">
        <v>0</v>
      </c>
      <c r="N4265" s="34">
        <f t="shared" si="617"/>
        <v>0.37499999999999994</v>
      </c>
      <c r="O4265" s="38">
        <f t="shared" si="618"/>
        <v>0.37499999999999994</v>
      </c>
      <c r="P4265" s="72" t="s">
        <v>234</v>
      </c>
      <c r="Q4265" s="43">
        <v>44813</v>
      </c>
      <c r="R4265" s="35">
        <v>0</v>
      </c>
      <c r="S4265" s="35">
        <v>0</v>
      </c>
      <c r="T4265" s="10" t="str">
        <f t="shared" si="619"/>
        <v>Sem - 37</v>
      </c>
      <c r="U4265" s="10" t="str">
        <f t="shared" si="620"/>
        <v>Septembre</v>
      </c>
      <c r="V4265" s="36" t="s">
        <v>546</v>
      </c>
      <c r="W4265" s="34"/>
      <c r="X4265" s="91">
        <f t="shared" si="621"/>
        <v>0</v>
      </c>
      <c r="Y4265" s="92" t="str">
        <f>VLOOKUP('CM-CIC'!B4196,Annuaire_roster!B:F,4,0)</f>
        <v>ABDELLAOUI KHADIJA</v>
      </c>
      <c r="Z4265" s="37" t="s">
        <v>110</v>
      </c>
      <c r="AA4265" s="60" t="s">
        <v>232</v>
      </c>
      <c r="AB4265" s="35" t="s">
        <v>63</v>
      </c>
      <c r="AC4265" s="35" t="s">
        <v>63</v>
      </c>
      <c r="AD4265" s="35" t="s">
        <v>63</v>
      </c>
      <c r="AE4265" s="44" t="s">
        <v>63</v>
      </c>
      <c r="AF4265" s="61"/>
      <c r="AG4265" s="45"/>
    </row>
    <row r="4266" spans="1:33" x14ac:dyDescent="0.2">
      <c r="A4266" s="59" t="str">
        <f>+VLOOKUP(B4266,Annuaire_roster!B:G,5,0)</f>
        <v>01656</v>
      </c>
      <c r="B4266" s="78" t="s">
        <v>249</v>
      </c>
      <c r="C4266" s="65">
        <v>0.375</v>
      </c>
      <c r="D4266" s="65">
        <v>0.375</v>
      </c>
      <c r="E4266" s="66">
        <v>0.79166666666666663</v>
      </c>
      <c r="F4266" s="66">
        <v>0.79166666666666663</v>
      </c>
      <c r="G4266" s="67"/>
      <c r="H4266" s="67"/>
      <c r="I4266" s="68" t="s">
        <v>63</v>
      </c>
      <c r="J4266" s="67"/>
      <c r="K4266" s="132">
        <v>0</v>
      </c>
      <c r="L4266" s="133">
        <v>0</v>
      </c>
      <c r="M4266" s="70">
        <v>0</v>
      </c>
      <c r="N4266" s="34">
        <f t="shared" si="617"/>
        <v>0.37499999999999994</v>
      </c>
      <c r="O4266" s="38">
        <f t="shared" si="618"/>
        <v>0.37499999999999994</v>
      </c>
      <c r="P4266" s="72" t="s">
        <v>234</v>
      </c>
      <c r="Q4266" s="43">
        <v>44813</v>
      </c>
      <c r="R4266" s="35">
        <v>0</v>
      </c>
      <c r="S4266" s="35">
        <v>0</v>
      </c>
      <c r="T4266" s="10" t="str">
        <f t="shared" si="619"/>
        <v>Sem - 37</v>
      </c>
      <c r="U4266" s="10" t="str">
        <f t="shared" si="620"/>
        <v>Septembre</v>
      </c>
      <c r="V4266" s="36" t="s">
        <v>547</v>
      </c>
      <c r="W4266" s="34"/>
      <c r="X4266" s="91">
        <f t="shared" si="621"/>
        <v>0</v>
      </c>
      <c r="Y4266" s="92" t="str">
        <f>VLOOKUP('CM-CIC'!B4197,Annuaire_roster!B:F,4,0)</f>
        <v>ABDELLAOUI KHADIJA</v>
      </c>
      <c r="Z4266" s="37" t="s">
        <v>110</v>
      </c>
      <c r="AA4266" s="60" t="s">
        <v>232</v>
      </c>
      <c r="AB4266" s="35" t="s">
        <v>63</v>
      </c>
      <c r="AC4266" s="35" t="s">
        <v>63</v>
      </c>
      <c r="AD4266" s="35" t="s">
        <v>63</v>
      </c>
      <c r="AE4266" s="44" t="s">
        <v>63</v>
      </c>
      <c r="AF4266" s="61"/>
      <c r="AG4266" s="45"/>
    </row>
    <row r="4267" spans="1:33" x14ac:dyDescent="0.2">
      <c r="A4267" s="59" t="str">
        <f>+VLOOKUP(B4267,Annuaire_roster!B:G,5,0)</f>
        <v>01609</v>
      </c>
      <c r="B4267" s="78" t="s">
        <v>251</v>
      </c>
      <c r="C4267" s="65">
        <v>0.375</v>
      </c>
      <c r="D4267" s="65">
        <v>0.375</v>
      </c>
      <c r="E4267" s="66">
        <v>0.79166666666666663</v>
      </c>
      <c r="F4267" s="66">
        <v>0.79166666666666663</v>
      </c>
      <c r="G4267" s="67"/>
      <c r="H4267" s="67"/>
      <c r="I4267" s="68" t="s">
        <v>63</v>
      </c>
      <c r="J4267" s="67"/>
      <c r="K4267" s="132">
        <v>0</v>
      </c>
      <c r="L4267" s="133">
        <v>0</v>
      </c>
      <c r="M4267" s="70">
        <v>0</v>
      </c>
      <c r="N4267" s="34">
        <f t="shared" si="617"/>
        <v>0.37499999999999994</v>
      </c>
      <c r="O4267" s="38">
        <f t="shared" si="618"/>
        <v>0.37499999999999994</v>
      </c>
      <c r="P4267" s="72" t="s">
        <v>234</v>
      </c>
      <c r="Q4267" s="43">
        <v>44813</v>
      </c>
      <c r="R4267" s="35">
        <v>0</v>
      </c>
      <c r="S4267" s="35">
        <v>0</v>
      </c>
      <c r="T4267" s="10" t="str">
        <f t="shared" si="619"/>
        <v>Sem - 37</v>
      </c>
      <c r="U4267" s="10" t="str">
        <f t="shared" si="620"/>
        <v>Septembre</v>
      </c>
      <c r="V4267" s="36" t="s">
        <v>548</v>
      </c>
      <c r="W4267" s="34"/>
      <c r="X4267" s="91">
        <f t="shared" si="621"/>
        <v>0</v>
      </c>
      <c r="Y4267" s="92" t="str">
        <f>VLOOKUP('CM-CIC'!B4198,Annuaire_roster!B:F,4,0)</f>
        <v>ABDELLAOUI KHADIJA</v>
      </c>
      <c r="Z4267" s="37" t="s">
        <v>110</v>
      </c>
      <c r="AA4267" s="60" t="s">
        <v>232</v>
      </c>
      <c r="AB4267" s="35" t="s">
        <v>63</v>
      </c>
      <c r="AC4267" s="35" t="s">
        <v>63</v>
      </c>
      <c r="AD4267" s="35" t="s">
        <v>63</v>
      </c>
      <c r="AE4267" s="44" t="s">
        <v>63</v>
      </c>
      <c r="AF4267" s="61"/>
      <c r="AG4267" s="45"/>
    </row>
    <row r="4268" spans="1:33" x14ac:dyDescent="0.2">
      <c r="A4268" s="59" t="str">
        <f>+VLOOKUP(B4268,Annuaire_roster!B:G,5,0)</f>
        <v>01610</v>
      </c>
      <c r="B4268" s="78" t="s">
        <v>1667</v>
      </c>
      <c r="C4268" s="65">
        <v>0.375</v>
      </c>
      <c r="D4268" s="65">
        <v>0.375</v>
      </c>
      <c r="E4268" s="66">
        <v>0.79166666666666663</v>
      </c>
      <c r="F4268" s="66">
        <v>0.79166666666666663</v>
      </c>
      <c r="G4268" s="67"/>
      <c r="H4268" s="67"/>
      <c r="I4268" s="68" t="s">
        <v>63</v>
      </c>
      <c r="J4268" s="67"/>
      <c r="K4268" s="132">
        <v>0</v>
      </c>
      <c r="L4268" s="133">
        <v>0</v>
      </c>
      <c r="M4268" s="70">
        <v>0</v>
      </c>
      <c r="N4268" s="34">
        <f t="shared" si="617"/>
        <v>0.37499999999999994</v>
      </c>
      <c r="O4268" s="38">
        <f t="shared" si="618"/>
        <v>0.37499999999999994</v>
      </c>
      <c r="P4268" s="72" t="s">
        <v>234</v>
      </c>
      <c r="Q4268" s="43">
        <v>44813</v>
      </c>
      <c r="R4268" s="35">
        <v>0</v>
      </c>
      <c r="S4268" s="35">
        <v>0</v>
      </c>
      <c r="T4268" s="10" t="str">
        <f t="shared" si="619"/>
        <v>Sem - 37</v>
      </c>
      <c r="U4268" s="10" t="str">
        <f t="shared" si="620"/>
        <v>Septembre</v>
      </c>
      <c r="V4268" s="36" t="s">
        <v>549</v>
      </c>
      <c r="W4268" s="34"/>
      <c r="X4268" s="91">
        <f t="shared" si="621"/>
        <v>0</v>
      </c>
      <c r="Y4268" s="92" t="str">
        <f>VLOOKUP('CM-CIC'!B4199,Annuaire_roster!B:F,4,0)</f>
        <v>ABDELLAOUI KHADIJA</v>
      </c>
      <c r="Z4268" s="37" t="s">
        <v>110</v>
      </c>
      <c r="AA4268" s="60" t="s">
        <v>232</v>
      </c>
      <c r="AB4268" s="35" t="s">
        <v>63</v>
      </c>
      <c r="AC4268" s="35" t="s">
        <v>63</v>
      </c>
      <c r="AD4268" s="35" t="s">
        <v>63</v>
      </c>
      <c r="AE4268" s="44" t="s">
        <v>63</v>
      </c>
      <c r="AF4268" s="61"/>
      <c r="AG4268" s="45"/>
    </row>
    <row r="4269" spans="1:33" x14ac:dyDescent="0.2">
      <c r="A4269" s="59" t="str">
        <f>+VLOOKUP(B4269,Annuaire_roster!B:G,5,0)</f>
        <v>01611</v>
      </c>
      <c r="B4269" s="78" t="s">
        <v>252</v>
      </c>
      <c r="C4269" s="65">
        <v>0.375</v>
      </c>
      <c r="D4269" s="65">
        <v>0.375</v>
      </c>
      <c r="E4269" s="66">
        <v>0.79166666666666663</v>
      </c>
      <c r="F4269" s="66">
        <v>0.79166666666666663</v>
      </c>
      <c r="G4269" s="67"/>
      <c r="H4269" s="67"/>
      <c r="I4269" s="68" t="s">
        <v>63</v>
      </c>
      <c r="J4269" s="67"/>
      <c r="K4269" s="132">
        <v>0</v>
      </c>
      <c r="L4269" s="133">
        <v>0</v>
      </c>
      <c r="M4269" s="70">
        <v>0</v>
      </c>
      <c r="N4269" s="34">
        <f t="shared" si="617"/>
        <v>0.37499999999999994</v>
      </c>
      <c r="O4269" s="38">
        <f t="shared" si="618"/>
        <v>0.37499999999999994</v>
      </c>
      <c r="P4269" s="72" t="s">
        <v>234</v>
      </c>
      <c r="Q4269" s="43">
        <v>44813</v>
      </c>
      <c r="R4269" s="35">
        <v>0</v>
      </c>
      <c r="S4269" s="35">
        <v>0</v>
      </c>
      <c r="T4269" s="10" t="str">
        <f t="shared" si="619"/>
        <v>Sem - 37</v>
      </c>
      <c r="U4269" s="10" t="str">
        <f t="shared" si="620"/>
        <v>Septembre</v>
      </c>
      <c r="V4269" s="36" t="s">
        <v>550</v>
      </c>
      <c r="W4269" s="34"/>
      <c r="X4269" s="91">
        <f t="shared" si="621"/>
        <v>0</v>
      </c>
      <c r="Y4269" s="92" t="str">
        <f>VLOOKUP('CM-CIC'!B4200,Annuaire_roster!B:F,4,0)</f>
        <v>ABDELLAOUI KHADIJA</v>
      </c>
      <c r="Z4269" s="37" t="s">
        <v>110</v>
      </c>
      <c r="AA4269" s="60" t="s">
        <v>232</v>
      </c>
      <c r="AB4269" s="35" t="s">
        <v>63</v>
      </c>
      <c r="AC4269" s="35" t="s">
        <v>63</v>
      </c>
      <c r="AD4269" s="35" t="s">
        <v>63</v>
      </c>
      <c r="AE4269" s="44" t="s">
        <v>63</v>
      </c>
      <c r="AF4269" s="61"/>
      <c r="AG4269" s="45"/>
    </row>
    <row r="4270" spans="1:33" x14ac:dyDescent="0.2">
      <c r="A4270" s="59" t="str">
        <f>+VLOOKUP(B4270,Annuaire_roster!B:G,5,0)</f>
        <v>01612</v>
      </c>
      <c r="B4270" s="78" t="s">
        <v>253</v>
      </c>
      <c r="C4270" s="65">
        <v>0.375</v>
      </c>
      <c r="D4270" s="65">
        <v>0.375</v>
      </c>
      <c r="E4270" s="66">
        <v>0.79166666666666663</v>
      </c>
      <c r="F4270" s="66">
        <v>0.79166666666666663</v>
      </c>
      <c r="G4270" s="67"/>
      <c r="H4270" s="67"/>
      <c r="I4270" s="68" t="s">
        <v>63</v>
      </c>
      <c r="J4270" s="67"/>
      <c r="K4270" s="132">
        <v>0</v>
      </c>
      <c r="L4270" s="133">
        <v>0</v>
      </c>
      <c r="M4270" s="70">
        <v>0</v>
      </c>
      <c r="N4270" s="34">
        <f t="shared" si="617"/>
        <v>0.37499999999999994</v>
      </c>
      <c r="O4270" s="38">
        <f t="shared" si="618"/>
        <v>0.37499999999999994</v>
      </c>
      <c r="P4270" s="72" t="s">
        <v>234</v>
      </c>
      <c r="Q4270" s="43">
        <v>44813</v>
      </c>
      <c r="R4270" s="35">
        <v>0</v>
      </c>
      <c r="S4270" s="35">
        <v>0</v>
      </c>
      <c r="T4270" s="10" t="str">
        <f t="shared" si="619"/>
        <v>Sem - 37</v>
      </c>
      <c r="U4270" s="10" t="str">
        <f t="shared" si="620"/>
        <v>Septembre</v>
      </c>
      <c r="V4270" s="36" t="s">
        <v>551</v>
      </c>
      <c r="W4270" s="34"/>
      <c r="X4270" s="91">
        <f t="shared" si="621"/>
        <v>0</v>
      </c>
      <c r="Y4270" s="92" t="str">
        <f>VLOOKUP('CM-CIC'!B4201,Annuaire_roster!B:F,4,0)</f>
        <v>ABDELLAOUI KHADIJA</v>
      </c>
      <c r="Z4270" s="37" t="s">
        <v>110</v>
      </c>
      <c r="AA4270" s="60" t="s">
        <v>232</v>
      </c>
      <c r="AB4270" s="35" t="s">
        <v>63</v>
      </c>
      <c r="AC4270" s="35" t="s">
        <v>63</v>
      </c>
      <c r="AD4270" s="35" t="s">
        <v>63</v>
      </c>
      <c r="AE4270" s="44" t="s">
        <v>63</v>
      </c>
      <c r="AF4270" s="61"/>
      <c r="AG4270" s="45"/>
    </row>
    <row r="4271" spans="1:33" x14ac:dyDescent="0.2">
      <c r="A4271" s="59" t="str">
        <f>+VLOOKUP(B4271,Annuaire_roster!B:G,5,0)</f>
        <v>01613</v>
      </c>
      <c r="B4271" s="78" t="s">
        <v>254</v>
      </c>
      <c r="C4271" s="65">
        <v>0.375</v>
      </c>
      <c r="D4271" s="65">
        <v>0.375</v>
      </c>
      <c r="E4271" s="66">
        <v>0.79166666666666663</v>
      </c>
      <c r="F4271" s="66">
        <v>0.79166666666666663</v>
      </c>
      <c r="G4271" s="67"/>
      <c r="H4271" s="67"/>
      <c r="I4271" s="68" t="s">
        <v>63</v>
      </c>
      <c r="J4271" s="67"/>
      <c r="K4271" s="132">
        <v>0</v>
      </c>
      <c r="L4271" s="133">
        <v>0</v>
      </c>
      <c r="M4271" s="70">
        <v>0</v>
      </c>
      <c r="N4271" s="34">
        <f t="shared" si="617"/>
        <v>0.37499999999999994</v>
      </c>
      <c r="O4271" s="38">
        <f t="shared" si="618"/>
        <v>0.37499999999999994</v>
      </c>
      <c r="P4271" s="72" t="s">
        <v>234</v>
      </c>
      <c r="Q4271" s="43">
        <v>44813</v>
      </c>
      <c r="R4271" s="35">
        <v>0</v>
      </c>
      <c r="S4271" s="35">
        <v>0</v>
      </c>
      <c r="T4271" s="10" t="str">
        <f t="shared" si="619"/>
        <v>Sem - 37</v>
      </c>
      <c r="U4271" s="10" t="str">
        <f t="shared" si="620"/>
        <v>Septembre</v>
      </c>
      <c r="V4271" s="36" t="s">
        <v>552</v>
      </c>
      <c r="W4271" s="34"/>
      <c r="X4271" s="91">
        <f t="shared" si="621"/>
        <v>0</v>
      </c>
      <c r="Y4271" s="92" t="str">
        <f>VLOOKUP('CM-CIC'!B4202,Annuaire_roster!B:F,4,0)</f>
        <v>ABDELLAOUI KHADIJA</v>
      </c>
      <c r="Z4271" s="37" t="s">
        <v>110</v>
      </c>
      <c r="AA4271" s="60" t="s">
        <v>232</v>
      </c>
      <c r="AB4271" s="35" t="s">
        <v>63</v>
      </c>
      <c r="AC4271" s="35" t="s">
        <v>63</v>
      </c>
      <c r="AD4271" s="35" t="s">
        <v>63</v>
      </c>
      <c r="AE4271" s="44" t="s">
        <v>63</v>
      </c>
      <c r="AF4271" s="61"/>
      <c r="AG4271" s="45"/>
    </row>
    <row r="4272" spans="1:33" x14ac:dyDescent="0.2">
      <c r="A4272" s="59" t="str">
        <f>+VLOOKUP(B4272,Annuaire_roster!B:G,5,0)</f>
        <v>01618</v>
      </c>
      <c r="B4272" s="78" t="s">
        <v>255</v>
      </c>
      <c r="C4272" s="65">
        <v>0.375</v>
      </c>
      <c r="D4272" s="65">
        <v>0.375</v>
      </c>
      <c r="E4272" s="66">
        <v>0.79166666666666663</v>
      </c>
      <c r="F4272" s="66">
        <v>0.79166666666666663</v>
      </c>
      <c r="G4272" s="67"/>
      <c r="H4272" s="67"/>
      <c r="I4272" s="68" t="s">
        <v>63</v>
      </c>
      <c r="J4272" s="67"/>
      <c r="K4272" s="132">
        <v>0</v>
      </c>
      <c r="L4272" s="133">
        <v>0</v>
      </c>
      <c r="M4272" s="70">
        <v>0</v>
      </c>
      <c r="N4272" s="34">
        <f t="shared" si="617"/>
        <v>0.37499999999999994</v>
      </c>
      <c r="O4272" s="38">
        <f t="shared" si="618"/>
        <v>0.37499999999999994</v>
      </c>
      <c r="P4272" s="72" t="s">
        <v>234</v>
      </c>
      <c r="Q4272" s="43">
        <v>44813</v>
      </c>
      <c r="R4272" s="35">
        <v>0</v>
      </c>
      <c r="S4272" s="35">
        <v>0</v>
      </c>
      <c r="T4272" s="10" t="str">
        <f t="shared" si="619"/>
        <v>Sem - 37</v>
      </c>
      <c r="U4272" s="10" t="str">
        <f t="shared" si="620"/>
        <v>Septembre</v>
      </c>
      <c r="V4272" s="36" t="s">
        <v>553</v>
      </c>
      <c r="W4272" s="34"/>
      <c r="X4272" s="91">
        <f t="shared" si="621"/>
        <v>0</v>
      </c>
      <c r="Y4272" s="92" t="str">
        <f>VLOOKUP('CM-CIC'!B4203,Annuaire_roster!B:F,4,0)</f>
        <v>ABDELLAOUI KHADIJA</v>
      </c>
      <c r="Z4272" s="37" t="s">
        <v>110</v>
      </c>
      <c r="AA4272" s="60" t="s">
        <v>232</v>
      </c>
      <c r="AB4272" s="35" t="s">
        <v>63</v>
      </c>
      <c r="AC4272" s="35" t="s">
        <v>63</v>
      </c>
      <c r="AD4272" s="35" t="s">
        <v>63</v>
      </c>
      <c r="AE4272" s="44" t="s">
        <v>63</v>
      </c>
      <c r="AF4272" s="61"/>
      <c r="AG4272" s="45"/>
    </row>
    <row r="4273" spans="1:33" x14ac:dyDescent="0.2">
      <c r="A4273" s="59" t="str">
        <f>+VLOOKUP(B4273,Annuaire_roster!B:G,5,0)</f>
        <v>01619</v>
      </c>
      <c r="B4273" s="78" t="s">
        <v>256</v>
      </c>
      <c r="C4273" s="65">
        <v>0.375</v>
      </c>
      <c r="D4273" s="65">
        <v>0.375</v>
      </c>
      <c r="E4273" s="66">
        <v>0.79166666666666663</v>
      </c>
      <c r="F4273" s="66">
        <v>0.79166666666666663</v>
      </c>
      <c r="G4273" s="67"/>
      <c r="H4273" s="67"/>
      <c r="I4273" s="68" t="s">
        <v>63</v>
      </c>
      <c r="J4273" s="67"/>
      <c r="K4273" s="132">
        <v>0</v>
      </c>
      <c r="L4273" s="133">
        <v>0</v>
      </c>
      <c r="M4273" s="70">
        <v>0</v>
      </c>
      <c r="N4273" s="34">
        <f t="shared" si="617"/>
        <v>0.37499999999999994</v>
      </c>
      <c r="O4273" s="38">
        <f t="shared" si="618"/>
        <v>0.37499999999999994</v>
      </c>
      <c r="P4273" s="72" t="s">
        <v>234</v>
      </c>
      <c r="Q4273" s="43">
        <v>44813</v>
      </c>
      <c r="R4273" s="35">
        <v>0</v>
      </c>
      <c r="S4273" s="35">
        <v>0</v>
      </c>
      <c r="T4273" s="10" t="str">
        <f t="shared" si="619"/>
        <v>Sem - 37</v>
      </c>
      <c r="U4273" s="10" t="str">
        <f t="shared" si="620"/>
        <v>Septembre</v>
      </c>
      <c r="V4273" s="36" t="s">
        <v>554</v>
      </c>
      <c r="W4273" s="34"/>
      <c r="X4273" s="91">
        <f t="shared" si="621"/>
        <v>0</v>
      </c>
      <c r="Y4273" s="92" t="str">
        <f>VLOOKUP('CM-CIC'!B4204,Annuaire_roster!B:F,4,0)</f>
        <v>ABDELLAOUI KHADIJA</v>
      </c>
      <c r="Z4273" s="37" t="s">
        <v>110</v>
      </c>
      <c r="AA4273" s="60" t="s">
        <v>232</v>
      </c>
      <c r="AB4273" s="35" t="s">
        <v>63</v>
      </c>
      <c r="AC4273" s="35" t="s">
        <v>63</v>
      </c>
      <c r="AD4273" s="35" t="s">
        <v>63</v>
      </c>
      <c r="AE4273" s="44" t="s">
        <v>63</v>
      </c>
      <c r="AF4273" s="61"/>
      <c r="AG4273" s="45"/>
    </row>
    <row r="4274" spans="1:33" x14ac:dyDescent="0.2">
      <c r="A4274" s="59" t="str">
        <f>+VLOOKUP(B4274,Annuaire_roster!B:G,5,0)</f>
        <v>01624</v>
      </c>
      <c r="B4274" s="78" t="s">
        <v>257</v>
      </c>
      <c r="C4274" s="65">
        <v>0.375</v>
      </c>
      <c r="D4274" s="65">
        <v>0.375</v>
      </c>
      <c r="E4274" s="66">
        <v>0.79166666666666663</v>
      </c>
      <c r="F4274" s="66">
        <v>0.79166666666666663</v>
      </c>
      <c r="G4274" s="67"/>
      <c r="H4274" s="67"/>
      <c r="I4274" s="68" t="s">
        <v>63</v>
      </c>
      <c r="J4274" s="67"/>
      <c r="K4274" s="132">
        <v>0</v>
      </c>
      <c r="L4274" s="133">
        <v>0</v>
      </c>
      <c r="M4274" s="70">
        <v>0</v>
      </c>
      <c r="N4274" s="34">
        <f t="shared" si="617"/>
        <v>0.37499999999999994</v>
      </c>
      <c r="O4274" s="38">
        <f t="shared" si="618"/>
        <v>0.37499999999999994</v>
      </c>
      <c r="P4274" s="72" t="s">
        <v>234</v>
      </c>
      <c r="Q4274" s="43">
        <v>44813</v>
      </c>
      <c r="R4274" s="35">
        <v>0</v>
      </c>
      <c r="S4274" s="35">
        <v>0</v>
      </c>
      <c r="T4274" s="10" t="str">
        <f t="shared" si="619"/>
        <v>Sem - 37</v>
      </c>
      <c r="U4274" s="10" t="str">
        <f t="shared" si="620"/>
        <v>Septembre</v>
      </c>
      <c r="V4274" s="36" t="s">
        <v>555</v>
      </c>
      <c r="W4274" s="34"/>
      <c r="X4274" s="91">
        <f t="shared" si="621"/>
        <v>0</v>
      </c>
      <c r="Y4274" s="92" t="str">
        <f>VLOOKUP('CM-CIC'!B4205,Annuaire_roster!B:F,4,0)</f>
        <v>ABDELLAOUI KHADIJA</v>
      </c>
      <c r="Z4274" s="37" t="s">
        <v>110</v>
      </c>
      <c r="AA4274" s="60" t="s">
        <v>232</v>
      </c>
      <c r="AB4274" s="35" t="s">
        <v>63</v>
      </c>
      <c r="AC4274" s="35" t="s">
        <v>63</v>
      </c>
      <c r="AD4274" s="35" t="s">
        <v>63</v>
      </c>
      <c r="AE4274" s="44" t="s">
        <v>63</v>
      </c>
      <c r="AF4274" s="61"/>
      <c r="AG4274" s="45"/>
    </row>
    <row r="4275" spans="1:33" x14ac:dyDescent="0.2">
      <c r="A4275" s="59" t="str">
        <f>+VLOOKUP(B4275,Annuaire_roster!B:G,5,0)</f>
        <v>01625</v>
      </c>
      <c r="B4275" s="78" t="s">
        <v>258</v>
      </c>
      <c r="C4275" s="65">
        <v>0.375</v>
      </c>
      <c r="D4275" s="65">
        <v>0.375</v>
      </c>
      <c r="E4275" s="66">
        <v>0.79166666666666663</v>
      </c>
      <c r="F4275" s="66">
        <v>0.79166666666666663</v>
      </c>
      <c r="G4275" s="67"/>
      <c r="H4275" s="67"/>
      <c r="I4275" s="68" t="s">
        <v>63</v>
      </c>
      <c r="J4275" s="67"/>
      <c r="K4275" s="132">
        <v>0</v>
      </c>
      <c r="L4275" s="133">
        <v>0</v>
      </c>
      <c r="M4275" s="70">
        <v>0</v>
      </c>
      <c r="N4275" s="34">
        <f t="shared" ref="N4275:N4338" si="622">IFERROR(IF(OR(D4275="OFF",D4275="Congé",M4275="Abs",D4275="Congé sans solde",D4275="Férié"),"",IF(O4275-K4275-L4275&gt;O4275,O4275,IF(O4275-K4275-L4275&lt;0,"",O4275-K4275-L4275))),"")</f>
        <v>0.37499999999999994</v>
      </c>
      <c r="O4275" s="38">
        <f t="shared" ref="O4275:O4338" si="623">IF(AG4275="2H Pause déjeuner",IF(F4275-D4275-0.0833333333333333&lt;0,F4275-D4275-0.0833333333333333+1,F4275-D4275-0.0833333333333333),IF(OR(AND(F4275="OFF",D4275="OFF"),AND(F4275="Congé",D4275="Congé"),AND(F4275="Congé sans solde",D4275="Congé sans solde"),AND(F4275="Congé spécial",D4275="Congé spécial"),AND(F4275="Férié",D4275="Férié"),AND(F4275="OFF",D4275="Congé"),AND(F4275="OFF",D4275="Congé sans solde"),AND(F4275="OFF",D4275="Congé spécial"),AND(F4275="OFF",D4275="Férié"),AND(F4275="Congé",D4275="OFF"),AND(F4275="Congé",D4275="Congé sans solde"),AND(F4275="Congé",D4275="Congé spécial"),AND(F4275="Congé",D4275="Férié"),AND(F4275="Congé sans solde",D4275="OFF"),AND(F4275="Congé sans solde",D4275="Congé"),AND(F4275="Congé sans solde",D4275="Congé spécial"),AND(F4275="Congé sans solde",D4275="Férié"),AND(F4275="Congé spécial",D4275="OFF"),AND(F4275="Congé spécial",D4275="Congé"),AND(F4275="Congé spécial",D4275="Congé sans solde"),AND(F4275="Congé spécial",D4275="Férié"),AND(F4275="Férié",D4275="OFF"),AND(F4275="Férié",D4275="Congé"),AND(F4275="Férié",D4275="Congé sans solde"),AND(F4275="Férié",D4275="Congé spécial")),0,IF(OR(F4275="OFF",F4275="Congé",F4275="Congé spécial",F4275="Congé sans solde",D4275="OFF",D4275="Congé",D4275="Congé spécial",D4275="Congé sans solde"),0.208333333333334,IF(AND(AG4275="",F4275-D4275&lt;0),("24:00:00"-D4275)+("00:00:00"+F4275)-0.0416666666666667,IF(AND(OR(AG4275="Allaitement",AG4275="Sans déjeuner"),F4275-D4275&lt;0),("24:00:00"-D4275)+("00:00:00"+F4275),IF(AND(AG4275="",F4275-D4275&gt;0.166666666666667),F4275-D4275-0.0416666666666667,IF(AND(OR(AG4275="Allaitement",AG4275="Sans déjeuner"),F4275-D4275&gt;0.166666666666667),F4275-D4275,F4275-D4275)))))))</f>
        <v>0.37499999999999994</v>
      </c>
      <c r="P4275" s="72" t="s">
        <v>234</v>
      </c>
      <c r="Q4275" s="43">
        <v>44813</v>
      </c>
      <c r="R4275" s="35">
        <v>0</v>
      </c>
      <c r="S4275" s="35">
        <v>0</v>
      </c>
      <c r="T4275" s="10" t="str">
        <f t="shared" si="619"/>
        <v>Sem - 37</v>
      </c>
      <c r="U4275" s="10" t="str">
        <f t="shared" si="620"/>
        <v>Septembre</v>
      </c>
      <c r="V4275" s="36" t="s">
        <v>556</v>
      </c>
      <c r="W4275" s="34"/>
      <c r="X4275" s="91">
        <f t="shared" si="621"/>
        <v>0</v>
      </c>
      <c r="Y4275" s="92" t="str">
        <f>VLOOKUP('CM-CIC'!B4206,Annuaire_roster!B:F,4,0)</f>
        <v>ABDELLAOUI KHADIJA</v>
      </c>
      <c r="Z4275" s="37" t="s">
        <v>110</v>
      </c>
      <c r="AA4275" s="60" t="s">
        <v>232</v>
      </c>
      <c r="AB4275" s="35" t="s">
        <v>63</v>
      </c>
      <c r="AC4275" s="35" t="s">
        <v>63</v>
      </c>
      <c r="AD4275" s="35" t="s">
        <v>63</v>
      </c>
      <c r="AE4275" s="44" t="s">
        <v>63</v>
      </c>
      <c r="AF4275" s="61"/>
      <c r="AG4275" s="45"/>
    </row>
    <row r="4276" spans="1:33" x14ac:dyDescent="0.2">
      <c r="A4276" s="59" t="str">
        <f>+VLOOKUP(B4276,Annuaire_roster!B:G,5,0)</f>
        <v>01626</v>
      </c>
      <c r="B4276" s="78" t="s">
        <v>259</v>
      </c>
      <c r="C4276" s="65">
        <v>0.375</v>
      </c>
      <c r="D4276" s="65">
        <v>0.375</v>
      </c>
      <c r="E4276" s="66">
        <v>0.79166666666666663</v>
      </c>
      <c r="F4276" s="66">
        <v>0.79166666666666663</v>
      </c>
      <c r="G4276" s="67"/>
      <c r="H4276" s="67"/>
      <c r="I4276" s="68" t="s">
        <v>63</v>
      </c>
      <c r="J4276" s="67"/>
      <c r="K4276" s="132">
        <v>0</v>
      </c>
      <c r="L4276" s="133">
        <v>0</v>
      </c>
      <c r="M4276" s="70">
        <v>0</v>
      </c>
      <c r="N4276" s="34">
        <f t="shared" si="622"/>
        <v>0.37499999999999994</v>
      </c>
      <c r="O4276" s="38">
        <f t="shared" si="623"/>
        <v>0.37499999999999994</v>
      </c>
      <c r="P4276" s="72" t="s">
        <v>234</v>
      </c>
      <c r="Q4276" s="43">
        <v>44813</v>
      </c>
      <c r="R4276" s="35">
        <v>0</v>
      </c>
      <c r="S4276" s="35">
        <v>0</v>
      </c>
      <c r="T4276" s="10" t="str">
        <f t="shared" si="619"/>
        <v>Sem - 37</v>
      </c>
      <c r="U4276" s="10" t="str">
        <f t="shared" si="620"/>
        <v>Septembre</v>
      </c>
      <c r="V4276" s="36" t="s">
        <v>557</v>
      </c>
      <c r="W4276" s="34"/>
      <c r="X4276" s="91">
        <f t="shared" si="621"/>
        <v>0</v>
      </c>
      <c r="Y4276" s="92" t="str">
        <f>VLOOKUP('CM-CIC'!B4207,Annuaire_roster!B:F,4,0)</f>
        <v>ABDELLAOUI KHADIJA</v>
      </c>
      <c r="Z4276" s="37" t="s">
        <v>110</v>
      </c>
      <c r="AA4276" s="60" t="s">
        <v>232</v>
      </c>
      <c r="AB4276" s="35" t="s">
        <v>63</v>
      </c>
      <c r="AC4276" s="35" t="s">
        <v>63</v>
      </c>
      <c r="AD4276" s="35" t="s">
        <v>63</v>
      </c>
      <c r="AE4276" s="44" t="s">
        <v>63</v>
      </c>
      <c r="AF4276" s="61"/>
      <c r="AG4276" s="45"/>
    </row>
    <row r="4277" spans="1:33" x14ac:dyDescent="0.2">
      <c r="A4277" s="59" t="str">
        <f>+VLOOKUP(B4277,Annuaire_roster!B:G,5,0)</f>
        <v>01627</v>
      </c>
      <c r="B4277" s="78" t="s">
        <v>260</v>
      </c>
      <c r="C4277" s="65">
        <v>0.375</v>
      </c>
      <c r="D4277" s="65">
        <v>0.375</v>
      </c>
      <c r="E4277" s="66">
        <v>0.79166666666666663</v>
      </c>
      <c r="F4277" s="66">
        <v>0.79166666666666663</v>
      </c>
      <c r="G4277" s="67"/>
      <c r="H4277" s="67"/>
      <c r="I4277" s="68" t="s">
        <v>63</v>
      </c>
      <c r="J4277" s="67"/>
      <c r="K4277" s="132">
        <v>0</v>
      </c>
      <c r="L4277" s="133">
        <v>0</v>
      </c>
      <c r="M4277" s="70">
        <v>0</v>
      </c>
      <c r="N4277" s="34">
        <f t="shared" si="622"/>
        <v>0.37499999999999994</v>
      </c>
      <c r="O4277" s="38">
        <f t="shared" si="623"/>
        <v>0.37499999999999994</v>
      </c>
      <c r="P4277" s="72" t="s">
        <v>234</v>
      </c>
      <c r="Q4277" s="43">
        <v>44813</v>
      </c>
      <c r="R4277" s="35">
        <v>0</v>
      </c>
      <c r="S4277" s="35">
        <v>0</v>
      </c>
      <c r="T4277" s="10" t="str">
        <f t="shared" si="619"/>
        <v>Sem - 37</v>
      </c>
      <c r="U4277" s="10" t="str">
        <f t="shared" si="620"/>
        <v>Septembre</v>
      </c>
      <c r="V4277" s="36" t="s">
        <v>558</v>
      </c>
      <c r="W4277" s="34"/>
      <c r="X4277" s="91">
        <f t="shared" si="621"/>
        <v>0</v>
      </c>
      <c r="Y4277" s="92" t="str">
        <f>VLOOKUP('CM-CIC'!B4208,Annuaire_roster!B:F,4,0)</f>
        <v>ABDELLAOUI KHADIJA</v>
      </c>
      <c r="Z4277" s="37" t="s">
        <v>110</v>
      </c>
      <c r="AA4277" s="60" t="s">
        <v>232</v>
      </c>
      <c r="AB4277" s="35" t="s">
        <v>63</v>
      </c>
      <c r="AC4277" s="35" t="s">
        <v>63</v>
      </c>
      <c r="AD4277" s="35" t="s">
        <v>63</v>
      </c>
      <c r="AE4277" s="44" t="s">
        <v>63</v>
      </c>
      <c r="AF4277" s="61"/>
      <c r="AG4277" s="45"/>
    </row>
    <row r="4278" spans="1:33" x14ac:dyDescent="0.2">
      <c r="A4278" s="59" t="str">
        <f>+VLOOKUP(B4278,Annuaire_roster!B:G,5,0)</f>
        <v>01628</v>
      </c>
      <c r="B4278" s="78" t="s">
        <v>262</v>
      </c>
      <c r="C4278" s="65">
        <v>0.375</v>
      </c>
      <c r="D4278" s="65">
        <v>0.375</v>
      </c>
      <c r="E4278" s="66">
        <v>0.79166666666666663</v>
      </c>
      <c r="F4278" s="66">
        <v>0.79166666666666663</v>
      </c>
      <c r="G4278" s="67"/>
      <c r="H4278" s="67"/>
      <c r="I4278" s="68" t="s">
        <v>63</v>
      </c>
      <c r="J4278" s="67"/>
      <c r="K4278" s="132">
        <v>0</v>
      </c>
      <c r="L4278" s="133">
        <v>0</v>
      </c>
      <c r="M4278" s="70">
        <v>0</v>
      </c>
      <c r="N4278" s="34">
        <f t="shared" si="622"/>
        <v>0.37499999999999994</v>
      </c>
      <c r="O4278" s="38">
        <f t="shared" si="623"/>
        <v>0.37499999999999994</v>
      </c>
      <c r="P4278" s="72" t="s">
        <v>234</v>
      </c>
      <c r="Q4278" s="43">
        <v>44813</v>
      </c>
      <c r="R4278" s="35">
        <v>0</v>
      </c>
      <c r="S4278" s="35">
        <v>0</v>
      </c>
      <c r="T4278" s="10" t="str">
        <f t="shared" si="619"/>
        <v>Sem - 37</v>
      </c>
      <c r="U4278" s="10" t="str">
        <f t="shared" si="620"/>
        <v>Septembre</v>
      </c>
      <c r="V4278" s="36" t="s">
        <v>559</v>
      </c>
      <c r="W4278" s="34"/>
      <c r="X4278" s="91">
        <f t="shared" si="621"/>
        <v>0</v>
      </c>
      <c r="Y4278" s="92" t="str">
        <f>VLOOKUP('CM-CIC'!B4209,Annuaire_roster!B:F,4,0)</f>
        <v>IHASSANE Ikram</v>
      </c>
      <c r="Z4278" s="37" t="s">
        <v>110</v>
      </c>
      <c r="AA4278" s="60" t="s">
        <v>232</v>
      </c>
      <c r="AB4278" s="35" t="s">
        <v>63</v>
      </c>
      <c r="AC4278" s="35" t="s">
        <v>63</v>
      </c>
      <c r="AD4278" s="35" t="s">
        <v>63</v>
      </c>
      <c r="AE4278" s="44" t="s">
        <v>63</v>
      </c>
      <c r="AF4278" s="61"/>
      <c r="AG4278" s="45"/>
    </row>
    <row r="4279" spans="1:33" x14ac:dyDescent="0.2">
      <c r="A4279" s="59" t="str">
        <f>+VLOOKUP(B4279,Annuaire_roster!B:G,5,0)</f>
        <v>01629</v>
      </c>
      <c r="B4279" s="78" t="s">
        <v>263</v>
      </c>
      <c r="C4279" s="65">
        <v>0.375</v>
      </c>
      <c r="D4279" s="65">
        <v>0.375</v>
      </c>
      <c r="E4279" s="66">
        <v>0.79166666666666663</v>
      </c>
      <c r="F4279" s="66">
        <v>0.79166666666666663</v>
      </c>
      <c r="G4279" s="67"/>
      <c r="H4279" s="67"/>
      <c r="I4279" s="68" t="s">
        <v>63</v>
      </c>
      <c r="J4279" s="67"/>
      <c r="K4279" s="132">
        <v>0</v>
      </c>
      <c r="L4279" s="133">
        <v>0</v>
      </c>
      <c r="M4279" s="70">
        <v>0</v>
      </c>
      <c r="N4279" s="34">
        <f t="shared" si="622"/>
        <v>0.37499999999999994</v>
      </c>
      <c r="O4279" s="38">
        <f t="shared" si="623"/>
        <v>0.37499999999999994</v>
      </c>
      <c r="P4279" s="72" t="s">
        <v>234</v>
      </c>
      <c r="Q4279" s="43">
        <v>44813</v>
      </c>
      <c r="R4279" s="35">
        <v>0</v>
      </c>
      <c r="S4279" s="35">
        <v>0</v>
      </c>
      <c r="T4279" s="10" t="str">
        <f t="shared" si="619"/>
        <v>Sem - 37</v>
      </c>
      <c r="U4279" s="10" t="str">
        <f t="shared" si="620"/>
        <v>Septembre</v>
      </c>
      <c r="V4279" s="36" t="s">
        <v>560</v>
      </c>
      <c r="W4279" s="34"/>
      <c r="X4279" s="91">
        <f t="shared" si="621"/>
        <v>0</v>
      </c>
      <c r="Y4279" s="92" t="str">
        <f>VLOOKUP('CM-CIC'!B4210,Annuaire_roster!B:F,4,0)</f>
        <v>IHASSANE Ikram</v>
      </c>
      <c r="Z4279" s="37" t="s">
        <v>110</v>
      </c>
      <c r="AA4279" s="60" t="s">
        <v>232</v>
      </c>
      <c r="AB4279" s="35" t="s">
        <v>63</v>
      </c>
      <c r="AC4279" s="35" t="s">
        <v>63</v>
      </c>
      <c r="AD4279" s="35" t="s">
        <v>63</v>
      </c>
      <c r="AE4279" s="44" t="s">
        <v>63</v>
      </c>
      <c r="AF4279" s="61"/>
      <c r="AG4279" s="45"/>
    </row>
    <row r="4280" spans="1:33" x14ac:dyDescent="0.2">
      <c r="A4280" s="59" t="str">
        <f>+VLOOKUP(B4280,Annuaire_roster!B:G,5,0)</f>
        <v>01630</v>
      </c>
      <c r="B4280" s="78" t="s">
        <v>264</v>
      </c>
      <c r="C4280" s="65"/>
      <c r="D4280" s="65">
        <v>0.375</v>
      </c>
      <c r="E4280" s="66"/>
      <c r="F4280" s="66">
        <v>0.79166666666666663</v>
      </c>
      <c r="G4280" s="67"/>
      <c r="H4280" s="67"/>
      <c r="I4280" s="68" t="s">
        <v>63</v>
      </c>
      <c r="J4280" s="67"/>
      <c r="K4280" s="132">
        <v>0</v>
      </c>
      <c r="L4280" s="133">
        <v>0</v>
      </c>
      <c r="M4280" s="70" t="s">
        <v>187</v>
      </c>
      <c r="N4280" s="34" t="str">
        <f t="shared" si="622"/>
        <v/>
      </c>
      <c r="O4280" s="38">
        <f t="shared" si="623"/>
        <v>0.37499999999999994</v>
      </c>
      <c r="P4280" s="72" t="s">
        <v>234</v>
      </c>
      <c r="Q4280" s="43">
        <v>44813</v>
      </c>
      <c r="R4280" s="35">
        <v>0</v>
      </c>
      <c r="S4280" s="35">
        <v>0</v>
      </c>
      <c r="T4280" s="10" t="str">
        <f t="shared" si="619"/>
        <v>Sem - 37</v>
      </c>
      <c r="U4280" s="10" t="str">
        <f t="shared" si="620"/>
        <v>Septembre</v>
      </c>
      <c r="V4280" s="36" t="s">
        <v>561</v>
      </c>
      <c r="W4280" s="34"/>
      <c r="X4280" s="91">
        <f t="shared" si="621"/>
        <v>0</v>
      </c>
      <c r="Y4280" s="92" t="str">
        <f>VLOOKUP('CM-CIC'!B4211,Annuaire_roster!B:F,4,0)</f>
        <v>IHASSANE Ikram</v>
      </c>
      <c r="Z4280" s="37" t="s">
        <v>110</v>
      </c>
      <c r="AA4280" s="60" t="s">
        <v>232</v>
      </c>
      <c r="AB4280" s="35" t="s">
        <v>63</v>
      </c>
      <c r="AC4280" s="35" t="s">
        <v>63</v>
      </c>
      <c r="AD4280" s="35" t="s">
        <v>63</v>
      </c>
      <c r="AE4280" s="44" t="s">
        <v>63</v>
      </c>
      <c r="AF4280" s="61"/>
      <c r="AG4280" s="45"/>
    </row>
    <row r="4281" spans="1:33" x14ac:dyDescent="0.2">
      <c r="A4281" s="59" t="str">
        <f>+VLOOKUP(B4281,Annuaire_roster!B:G,5,0)</f>
        <v>01631</v>
      </c>
      <c r="B4281" s="78" t="s">
        <v>265</v>
      </c>
      <c r="C4281" s="65">
        <v>0.375</v>
      </c>
      <c r="D4281" s="65">
        <v>0.375</v>
      </c>
      <c r="E4281" s="66">
        <v>0.79166666666666663</v>
      </c>
      <c r="F4281" s="66">
        <v>0.79166666666666663</v>
      </c>
      <c r="G4281" s="67"/>
      <c r="H4281" s="67"/>
      <c r="I4281" s="68" t="s">
        <v>63</v>
      </c>
      <c r="J4281" s="67"/>
      <c r="K4281" s="132">
        <v>0</v>
      </c>
      <c r="L4281" s="133">
        <v>0</v>
      </c>
      <c r="M4281" s="70">
        <v>0</v>
      </c>
      <c r="N4281" s="34">
        <f t="shared" si="622"/>
        <v>0.37499999999999994</v>
      </c>
      <c r="O4281" s="38">
        <f t="shared" si="623"/>
        <v>0.37499999999999994</v>
      </c>
      <c r="P4281" s="72" t="s">
        <v>234</v>
      </c>
      <c r="Q4281" s="43">
        <v>44813</v>
      </c>
      <c r="R4281" s="35">
        <v>0</v>
      </c>
      <c r="S4281" s="35">
        <v>0</v>
      </c>
      <c r="T4281" s="10" t="str">
        <f t="shared" si="619"/>
        <v>Sem - 37</v>
      </c>
      <c r="U4281" s="10" t="str">
        <f t="shared" si="620"/>
        <v>Septembre</v>
      </c>
      <c r="V4281" s="36" t="s">
        <v>562</v>
      </c>
      <c r="W4281" s="34"/>
      <c r="X4281" s="91">
        <f t="shared" si="621"/>
        <v>0</v>
      </c>
      <c r="Y4281" s="92" t="str">
        <f>VLOOKUP('CM-CIC'!B4212,Annuaire_roster!B:F,4,0)</f>
        <v>IHASSANE Ikram</v>
      </c>
      <c r="Z4281" s="37" t="s">
        <v>110</v>
      </c>
      <c r="AA4281" s="60" t="s">
        <v>232</v>
      </c>
      <c r="AB4281" s="35" t="s">
        <v>63</v>
      </c>
      <c r="AC4281" s="35" t="s">
        <v>63</v>
      </c>
      <c r="AD4281" s="35" t="s">
        <v>63</v>
      </c>
      <c r="AE4281" s="44" t="s">
        <v>63</v>
      </c>
      <c r="AF4281" s="61"/>
      <c r="AG4281" s="45"/>
    </row>
    <row r="4282" spans="1:33" x14ac:dyDescent="0.2">
      <c r="A4282" s="59" t="str">
        <f>+VLOOKUP(B4282,Annuaire_roster!B:G,5,0)</f>
        <v>01632</v>
      </c>
      <c r="B4282" s="78" t="s">
        <v>266</v>
      </c>
      <c r="C4282" s="65"/>
      <c r="D4282" s="65">
        <v>0.375</v>
      </c>
      <c r="E4282" s="66"/>
      <c r="F4282" s="66">
        <v>0.79166666666666663</v>
      </c>
      <c r="G4282" s="67"/>
      <c r="H4282" s="67"/>
      <c r="I4282" s="68" t="s">
        <v>63</v>
      </c>
      <c r="J4282" s="67"/>
      <c r="K4282" s="132">
        <v>0</v>
      </c>
      <c r="L4282" s="133">
        <v>0</v>
      </c>
      <c r="M4282" s="70" t="s">
        <v>187</v>
      </c>
      <c r="N4282" s="34" t="str">
        <f t="shared" si="622"/>
        <v/>
      </c>
      <c r="O4282" s="38">
        <f t="shared" si="623"/>
        <v>0.37499999999999994</v>
      </c>
      <c r="P4282" s="72" t="s">
        <v>234</v>
      </c>
      <c r="Q4282" s="43">
        <v>44813</v>
      </c>
      <c r="R4282" s="35">
        <v>0</v>
      </c>
      <c r="S4282" s="35">
        <v>0</v>
      </c>
      <c r="T4282" s="10" t="str">
        <f t="shared" si="619"/>
        <v>Sem - 37</v>
      </c>
      <c r="U4282" s="10" t="str">
        <f t="shared" si="620"/>
        <v>Septembre</v>
      </c>
      <c r="V4282" s="36" t="s">
        <v>563</v>
      </c>
      <c r="W4282" s="34"/>
      <c r="X4282" s="91">
        <f t="shared" si="621"/>
        <v>0</v>
      </c>
      <c r="Y4282" s="92" t="str">
        <f>VLOOKUP('CM-CIC'!B4213,Annuaire_roster!B:F,4,0)</f>
        <v>IHASSANE Ikram</v>
      </c>
      <c r="Z4282" s="37" t="s">
        <v>110</v>
      </c>
      <c r="AA4282" s="60" t="s">
        <v>232</v>
      </c>
      <c r="AB4282" s="35" t="s">
        <v>63</v>
      </c>
      <c r="AC4282" s="35" t="s">
        <v>63</v>
      </c>
      <c r="AD4282" s="35" t="s">
        <v>63</v>
      </c>
      <c r="AE4282" s="44" t="s">
        <v>63</v>
      </c>
      <c r="AF4282" s="61"/>
      <c r="AG4282" s="45"/>
    </row>
    <row r="4283" spans="1:33" x14ac:dyDescent="0.2">
      <c r="A4283" s="59" t="str">
        <f>+VLOOKUP(B4283,Annuaire_roster!B:G,5,0)</f>
        <v>01633</v>
      </c>
      <c r="B4283" s="78" t="s">
        <v>267</v>
      </c>
      <c r="C4283" s="65">
        <v>0.375</v>
      </c>
      <c r="D4283" s="65">
        <v>0.375</v>
      </c>
      <c r="E4283" s="66">
        <v>0.79166666666666663</v>
      </c>
      <c r="F4283" s="66">
        <v>0.79166666666666663</v>
      </c>
      <c r="G4283" s="67"/>
      <c r="H4283" s="67"/>
      <c r="I4283" s="68" t="s">
        <v>63</v>
      </c>
      <c r="J4283" s="67"/>
      <c r="K4283" s="132">
        <v>0</v>
      </c>
      <c r="L4283" s="133">
        <v>0</v>
      </c>
      <c r="M4283" s="70">
        <v>0</v>
      </c>
      <c r="N4283" s="34">
        <f t="shared" si="622"/>
        <v>0.37499999999999994</v>
      </c>
      <c r="O4283" s="38">
        <f t="shared" si="623"/>
        <v>0.37499999999999994</v>
      </c>
      <c r="P4283" s="72" t="s">
        <v>234</v>
      </c>
      <c r="Q4283" s="43">
        <v>44813</v>
      </c>
      <c r="R4283" s="35">
        <v>0</v>
      </c>
      <c r="S4283" s="35">
        <v>0</v>
      </c>
      <c r="T4283" s="10" t="str">
        <f t="shared" si="619"/>
        <v>Sem - 37</v>
      </c>
      <c r="U4283" s="10" t="str">
        <f t="shared" si="620"/>
        <v>Septembre</v>
      </c>
      <c r="V4283" s="36" t="s">
        <v>564</v>
      </c>
      <c r="W4283" s="34"/>
      <c r="X4283" s="91">
        <f t="shared" si="621"/>
        <v>0</v>
      </c>
      <c r="Y4283" s="92" t="str">
        <f>VLOOKUP('CM-CIC'!B4214,Annuaire_roster!B:F,4,0)</f>
        <v>KINANA Widad</v>
      </c>
      <c r="Z4283" s="37" t="s">
        <v>110</v>
      </c>
      <c r="AA4283" s="60" t="s">
        <v>232</v>
      </c>
      <c r="AB4283" s="35" t="s">
        <v>63</v>
      </c>
      <c r="AC4283" s="35" t="s">
        <v>63</v>
      </c>
      <c r="AD4283" s="35" t="s">
        <v>63</v>
      </c>
      <c r="AE4283" s="44" t="s">
        <v>63</v>
      </c>
      <c r="AF4283" s="61"/>
      <c r="AG4283" s="45"/>
    </row>
    <row r="4284" spans="1:33" x14ac:dyDescent="0.2">
      <c r="A4284" s="59" t="str">
        <f>+VLOOKUP(B4284,Annuaire_roster!B:G,5,0)</f>
        <v>01634</v>
      </c>
      <c r="B4284" s="78" t="s">
        <v>268</v>
      </c>
      <c r="C4284" s="65">
        <v>0.375</v>
      </c>
      <c r="D4284" s="65">
        <v>0.375</v>
      </c>
      <c r="E4284" s="66">
        <v>0.79166666666666663</v>
      </c>
      <c r="F4284" s="66">
        <v>0.79166666666666663</v>
      </c>
      <c r="G4284" s="67"/>
      <c r="H4284" s="67"/>
      <c r="I4284" s="68" t="s">
        <v>63</v>
      </c>
      <c r="J4284" s="67"/>
      <c r="K4284" s="132">
        <v>0</v>
      </c>
      <c r="L4284" s="133">
        <v>0</v>
      </c>
      <c r="M4284" s="70">
        <v>0</v>
      </c>
      <c r="N4284" s="34">
        <f t="shared" si="622"/>
        <v>0.37499999999999994</v>
      </c>
      <c r="O4284" s="38">
        <f t="shared" si="623"/>
        <v>0.37499999999999994</v>
      </c>
      <c r="P4284" s="72" t="s">
        <v>234</v>
      </c>
      <c r="Q4284" s="43">
        <v>44813</v>
      </c>
      <c r="R4284" s="35">
        <v>0</v>
      </c>
      <c r="S4284" s="35">
        <v>0</v>
      </c>
      <c r="T4284" s="10" t="str">
        <f t="shared" si="619"/>
        <v>Sem - 37</v>
      </c>
      <c r="U4284" s="10" t="str">
        <f t="shared" si="620"/>
        <v>Septembre</v>
      </c>
      <c r="V4284" s="36" t="s">
        <v>565</v>
      </c>
      <c r="W4284" s="34"/>
      <c r="X4284" s="91">
        <f t="shared" si="621"/>
        <v>0</v>
      </c>
      <c r="Y4284" s="92" t="str">
        <f>VLOOKUP('CM-CIC'!B4215,Annuaire_roster!B:F,4,0)</f>
        <v>IHASSANE Ikram</v>
      </c>
      <c r="Z4284" s="37" t="s">
        <v>110</v>
      </c>
      <c r="AA4284" s="60" t="s">
        <v>232</v>
      </c>
      <c r="AB4284" s="35" t="s">
        <v>63</v>
      </c>
      <c r="AC4284" s="35" t="s">
        <v>63</v>
      </c>
      <c r="AD4284" s="35" t="s">
        <v>63</v>
      </c>
      <c r="AE4284" s="44" t="s">
        <v>63</v>
      </c>
      <c r="AF4284" s="61"/>
      <c r="AG4284" s="45"/>
    </row>
    <row r="4285" spans="1:33" x14ac:dyDescent="0.2">
      <c r="A4285" s="59" t="str">
        <f>+VLOOKUP(B4285,Annuaire_roster!B:G,5,0)</f>
        <v>01635</v>
      </c>
      <c r="B4285" s="78" t="s">
        <v>269</v>
      </c>
      <c r="C4285" s="65">
        <v>0.375</v>
      </c>
      <c r="D4285" s="65">
        <v>0.375</v>
      </c>
      <c r="E4285" s="66">
        <v>0.79166666666666663</v>
      </c>
      <c r="F4285" s="66">
        <v>0.79166666666666663</v>
      </c>
      <c r="G4285" s="67"/>
      <c r="H4285" s="67"/>
      <c r="I4285" s="68" t="s">
        <v>63</v>
      </c>
      <c r="J4285" s="67"/>
      <c r="K4285" s="132">
        <v>0</v>
      </c>
      <c r="L4285" s="133">
        <v>0</v>
      </c>
      <c r="M4285" s="70">
        <v>0</v>
      </c>
      <c r="N4285" s="34">
        <f t="shared" si="622"/>
        <v>0.37499999999999994</v>
      </c>
      <c r="O4285" s="38">
        <f t="shared" si="623"/>
        <v>0.37499999999999994</v>
      </c>
      <c r="P4285" s="72" t="s">
        <v>234</v>
      </c>
      <c r="Q4285" s="43">
        <v>44813</v>
      </c>
      <c r="R4285" s="35">
        <v>0</v>
      </c>
      <c r="S4285" s="35">
        <v>0</v>
      </c>
      <c r="T4285" s="10" t="str">
        <f t="shared" si="619"/>
        <v>Sem - 37</v>
      </c>
      <c r="U4285" s="10" t="str">
        <f t="shared" si="620"/>
        <v>Septembre</v>
      </c>
      <c r="V4285" s="36" t="s">
        <v>566</v>
      </c>
      <c r="W4285" s="34"/>
      <c r="X4285" s="91">
        <f t="shared" si="621"/>
        <v>0</v>
      </c>
      <c r="Y4285" s="92" t="str">
        <f>VLOOKUP('CM-CIC'!B4216,Annuaire_roster!B:F,4,0)</f>
        <v>KINANA Widad</v>
      </c>
      <c r="Z4285" s="37" t="s">
        <v>110</v>
      </c>
      <c r="AA4285" s="60" t="s">
        <v>232</v>
      </c>
      <c r="AB4285" s="35" t="s">
        <v>63</v>
      </c>
      <c r="AC4285" s="35" t="s">
        <v>63</v>
      </c>
      <c r="AD4285" s="35" t="s">
        <v>63</v>
      </c>
      <c r="AE4285" s="44" t="s">
        <v>63</v>
      </c>
      <c r="AF4285" s="61"/>
      <c r="AG4285" s="45"/>
    </row>
    <row r="4286" spans="1:33" x14ac:dyDescent="0.2">
      <c r="A4286" s="59" t="str">
        <f>+VLOOKUP(B4286,Annuaire_roster!B:G,5,0)</f>
        <v>01636</v>
      </c>
      <c r="B4286" s="78" t="s">
        <v>270</v>
      </c>
      <c r="C4286" s="65">
        <v>0.375</v>
      </c>
      <c r="D4286" s="65">
        <v>0.375</v>
      </c>
      <c r="E4286" s="66">
        <v>0.79166666666666663</v>
      </c>
      <c r="F4286" s="66">
        <v>0.79166666666666663</v>
      </c>
      <c r="G4286" s="67"/>
      <c r="H4286" s="67"/>
      <c r="I4286" s="68" t="s">
        <v>63</v>
      </c>
      <c r="J4286" s="67"/>
      <c r="K4286" s="132">
        <v>0</v>
      </c>
      <c r="L4286" s="133">
        <v>0</v>
      </c>
      <c r="M4286" s="70">
        <v>0</v>
      </c>
      <c r="N4286" s="34">
        <f t="shared" si="622"/>
        <v>0.37499999999999994</v>
      </c>
      <c r="O4286" s="38">
        <f t="shared" si="623"/>
        <v>0.37499999999999994</v>
      </c>
      <c r="P4286" s="72" t="s">
        <v>234</v>
      </c>
      <c r="Q4286" s="43">
        <v>44813</v>
      </c>
      <c r="R4286" s="35">
        <v>0</v>
      </c>
      <c r="S4286" s="35">
        <v>0</v>
      </c>
      <c r="T4286" s="10" t="str">
        <f t="shared" si="619"/>
        <v>Sem - 37</v>
      </c>
      <c r="U4286" s="10" t="str">
        <f t="shared" si="620"/>
        <v>Septembre</v>
      </c>
      <c r="V4286" s="36" t="s">
        <v>567</v>
      </c>
      <c r="W4286" s="34"/>
      <c r="X4286" s="91">
        <f t="shared" si="621"/>
        <v>0</v>
      </c>
      <c r="Y4286" s="92" t="str">
        <f>VLOOKUP('CM-CIC'!B4217,Annuaire_roster!B:F,4,0)</f>
        <v>IHASSANE Ikram</v>
      </c>
      <c r="Z4286" s="37" t="s">
        <v>110</v>
      </c>
      <c r="AA4286" s="60" t="s">
        <v>232</v>
      </c>
      <c r="AB4286" s="35" t="s">
        <v>63</v>
      </c>
      <c r="AC4286" s="35" t="s">
        <v>63</v>
      </c>
      <c r="AD4286" s="35" t="s">
        <v>63</v>
      </c>
      <c r="AE4286" s="44" t="s">
        <v>63</v>
      </c>
      <c r="AF4286" s="61"/>
      <c r="AG4286" s="45"/>
    </row>
    <row r="4287" spans="1:33" x14ac:dyDescent="0.2">
      <c r="A4287" s="59" t="str">
        <f>+VLOOKUP(B4287,Annuaire_roster!B:G,5,0)</f>
        <v>01637</v>
      </c>
      <c r="B4287" s="78" t="s">
        <v>271</v>
      </c>
      <c r="C4287" s="65">
        <v>0.375</v>
      </c>
      <c r="D4287" s="65">
        <v>0.375</v>
      </c>
      <c r="E4287" s="66">
        <v>0.79166666666666663</v>
      </c>
      <c r="F4287" s="66">
        <v>0.79166666666666663</v>
      </c>
      <c r="G4287" s="67"/>
      <c r="H4287" s="67"/>
      <c r="I4287" s="68" t="s">
        <v>63</v>
      </c>
      <c r="J4287" s="67"/>
      <c r="K4287" s="132">
        <v>0</v>
      </c>
      <c r="L4287" s="133">
        <v>0</v>
      </c>
      <c r="M4287" s="70">
        <v>0</v>
      </c>
      <c r="N4287" s="34">
        <f t="shared" si="622"/>
        <v>0.37499999999999994</v>
      </c>
      <c r="O4287" s="38">
        <f t="shared" si="623"/>
        <v>0.37499999999999994</v>
      </c>
      <c r="P4287" s="72" t="s">
        <v>234</v>
      </c>
      <c r="Q4287" s="43">
        <v>44813</v>
      </c>
      <c r="R4287" s="35">
        <v>0</v>
      </c>
      <c r="S4287" s="35">
        <v>0</v>
      </c>
      <c r="T4287" s="10" t="str">
        <f t="shared" si="619"/>
        <v>Sem - 37</v>
      </c>
      <c r="U4287" s="10" t="str">
        <f t="shared" si="620"/>
        <v>Septembre</v>
      </c>
      <c r="V4287" s="36" t="s">
        <v>568</v>
      </c>
      <c r="W4287" s="34"/>
      <c r="X4287" s="91">
        <f t="shared" si="621"/>
        <v>0</v>
      </c>
      <c r="Y4287" s="92" t="str">
        <f>VLOOKUP('CM-CIC'!B4218,Annuaire_roster!B:F,4,0)</f>
        <v>IHASSANE Ikram</v>
      </c>
      <c r="Z4287" s="37" t="s">
        <v>110</v>
      </c>
      <c r="AA4287" s="60" t="s">
        <v>232</v>
      </c>
      <c r="AB4287" s="35" t="s">
        <v>63</v>
      </c>
      <c r="AC4287" s="35" t="s">
        <v>63</v>
      </c>
      <c r="AD4287" s="35" t="s">
        <v>63</v>
      </c>
      <c r="AE4287" s="44" t="s">
        <v>63</v>
      </c>
      <c r="AF4287" s="61"/>
      <c r="AG4287" s="45"/>
    </row>
    <row r="4288" spans="1:33" x14ac:dyDescent="0.2">
      <c r="A4288" s="59" t="str">
        <f>+VLOOKUP(B4288,Annuaire_roster!B:G,5,0)</f>
        <v>01638</v>
      </c>
      <c r="B4288" s="78" t="s">
        <v>272</v>
      </c>
      <c r="C4288" s="65">
        <v>0.375</v>
      </c>
      <c r="D4288" s="65">
        <v>0.375</v>
      </c>
      <c r="E4288" s="66">
        <v>0.79166666666666663</v>
      </c>
      <c r="F4288" s="66">
        <v>0.79166666666666663</v>
      </c>
      <c r="G4288" s="67"/>
      <c r="H4288" s="67"/>
      <c r="I4288" s="68" t="s">
        <v>63</v>
      </c>
      <c r="J4288" s="67"/>
      <c r="K4288" s="132">
        <v>0</v>
      </c>
      <c r="L4288" s="133">
        <v>0</v>
      </c>
      <c r="M4288" s="70">
        <v>0</v>
      </c>
      <c r="N4288" s="34">
        <f t="shared" si="622"/>
        <v>0.37499999999999994</v>
      </c>
      <c r="O4288" s="38">
        <f t="shared" si="623"/>
        <v>0.37499999999999994</v>
      </c>
      <c r="P4288" s="72" t="s">
        <v>234</v>
      </c>
      <c r="Q4288" s="43">
        <v>44813</v>
      </c>
      <c r="R4288" s="35">
        <v>0</v>
      </c>
      <c r="S4288" s="35">
        <v>0</v>
      </c>
      <c r="T4288" s="10" t="str">
        <f t="shared" si="619"/>
        <v>Sem - 37</v>
      </c>
      <c r="U4288" s="10" t="str">
        <f t="shared" si="620"/>
        <v>Septembre</v>
      </c>
      <c r="V4288" s="36" t="s">
        <v>569</v>
      </c>
      <c r="W4288" s="34"/>
      <c r="X4288" s="91">
        <f t="shared" si="621"/>
        <v>0</v>
      </c>
      <c r="Y4288" s="92" t="str">
        <f>VLOOKUP('CM-CIC'!B4219,Annuaire_roster!B:F,4,0)</f>
        <v>IHASSANE Ikram</v>
      </c>
      <c r="Z4288" s="37" t="s">
        <v>110</v>
      </c>
      <c r="AA4288" s="60" t="s">
        <v>232</v>
      </c>
      <c r="AB4288" s="35" t="s">
        <v>63</v>
      </c>
      <c r="AC4288" s="35" t="s">
        <v>63</v>
      </c>
      <c r="AD4288" s="35" t="s">
        <v>63</v>
      </c>
      <c r="AE4288" s="44" t="s">
        <v>63</v>
      </c>
      <c r="AF4288" s="61"/>
      <c r="AG4288" s="45"/>
    </row>
    <row r="4289" spans="1:33" x14ac:dyDescent="0.2">
      <c r="A4289" s="59" t="str">
        <f>+VLOOKUP(B4289,Annuaire_roster!B:G,5,0)</f>
        <v>01639</v>
      </c>
      <c r="B4289" s="78" t="s">
        <v>273</v>
      </c>
      <c r="C4289" s="65">
        <v>0.375</v>
      </c>
      <c r="D4289" s="65">
        <v>0.375</v>
      </c>
      <c r="E4289" s="66">
        <v>0.79166666666666663</v>
      </c>
      <c r="F4289" s="66">
        <v>0.79166666666666663</v>
      </c>
      <c r="G4289" s="67"/>
      <c r="H4289" s="67"/>
      <c r="I4289" s="68" t="s">
        <v>63</v>
      </c>
      <c r="J4289" s="67"/>
      <c r="K4289" s="132">
        <v>0</v>
      </c>
      <c r="L4289" s="133">
        <v>0</v>
      </c>
      <c r="M4289" s="70">
        <v>0</v>
      </c>
      <c r="N4289" s="34">
        <f t="shared" si="622"/>
        <v>0.37499999999999994</v>
      </c>
      <c r="O4289" s="38">
        <f t="shared" si="623"/>
        <v>0.37499999999999994</v>
      </c>
      <c r="P4289" s="72" t="s">
        <v>234</v>
      </c>
      <c r="Q4289" s="43">
        <v>44813</v>
      </c>
      <c r="R4289" s="35">
        <v>0</v>
      </c>
      <c r="S4289" s="35">
        <v>0</v>
      </c>
      <c r="T4289" s="10" t="str">
        <f t="shared" si="619"/>
        <v>Sem - 37</v>
      </c>
      <c r="U4289" s="10" t="str">
        <f t="shared" si="620"/>
        <v>Septembre</v>
      </c>
      <c r="V4289" s="36" t="s">
        <v>570</v>
      </c>
      <c r="W4289" s="34"/>
      <c r="X4289" s="91">
        <f t="shared" si="621"/>
        <v>0</v>
      </c>
      <c r="Y4289" s="92" t="str">
        <f>VLOOKUP('CM-CIC'!B4220,Annuaire_roster!B:F,4,0)</f>
        <v>IHASSANE Ikram</v>
      </c>
      <c r="Z4289" s="37" t="s">
        <v>110</v>
      </c>
      <c r="AA4289" s="60" t="s">
        <v>232</v>
      </c>
      <c r="AB4289" s="35" t="s">
        <v>63</v>
      </c>
      <c r="AC4289" s="35" t="s">
        <v>63</v>
      </c>
      <c r="AD4289" s="35" t="s">
        <v>63</v>
      </c>
      <c r="AE4289" s="44" t="s">
        <v>63</v>
      </c>
      <c r="AF4289" s="61"/>
      <c r="AG4289" s="45"/>
    </row>
    <row r="4290" spans="1:33" x14ac:dyDescent="0.2">
      <c r="A4290" s="59" t="str">
        <f>+VLOOKUP(B4290,Annuaire_roster!B:G,5,0)</f>
        <v>01567</v>
      </c>
      <c r="B4290" s="78" t="s">
        <v>275</v>
      </c>
      <c r="C4290" s="65">
        <v>0.375</v>
      </c>
      <c r="D4290" s="65">
        <v>0.375</v>
      </c>
      <c r="E4290" s="66">
        <v>0.79166666666666663</v>
      </c>
      <c r="F4290" s="66">
        <v>0.79166666666666663</v>
      </c>
      <c r="G4290" s="67"/>
      <c r="H4290" s="67"/>
      <c r="I4290" s="68" t="s">
        <v>63</v>
      </c>
      <c r="J4290" s="67"/>
      <c r="K4290" s="132">
        <v>0</v>
      </c>
      <c r="L4290" s="133">
        <v>0</v>
      </c>
      <c r="M4290" s="70">
        <v>0</v>
      </c>
      <c r="N4290" s="34">
        <f t="shared" si="622"/>
        <v>0.37499999999999994</v>
      </c>
      <c r="O4290" s="38">
        <f t="shared" si="623"/>
        <v>0.37499999999999994</v>
      </c>
      <c r="P4290" s="72" t="s">
        <v>234</v>
      </c>
      <c r="Q4290" s="43">
        <v>44813</v>
      </c>
      <c r="R4290" s="35">
        <v>0</v>
      </c>
      <c r="S4290" s="35">
        <v>0</v>
      </c>
      <c r="T4290" s="10" t="str">
        <f t="shared" ref="T4290:T4353" si="624">"Sem - "&amp;WEEKNUM(Q4290,21)</f>
        <v>Sem - 37</v>
      </c>
      <c r="U4290" s="10" t="str">
        <f t="shared" ref="U4290:U4353" si="625">PROPER(TEXT(Q4290,"mmmm"))</f>
        <v>Septembre</v>
      </c>
      <c r="V4290" s="36" t="s">
        <v>571</v>
      </c>
      <c r="W4290" s="34"/>
      <c r="X4290" s="91">
        <f t="shared" ref="X4290:X4353" si="626">IFERROR(IF(M4290="Abs",0,IF((D4290-C4290+E4290-F4290)&lt;0.000694444444444444,0,(D4290-C4290+E4290-F4290))),0)</f>
        <v>0</v>
      </c>
      <c r="Y4290" s="92" t="str">
        <f>VLOOKUP('CM-CIC'!B4221,Annuaire_roster!B:F,4,0)</f>
        <v>IHASSANE Ikram</v>
      </c>
      <c r="Z4290" s="37" t="s">
        <v>110</v>
      </c>
      <c r="AA4290" s="60" t="s">
        <v>232</v>
      </c>
      <c r="AB4290" s="35" t="s">
        <v>63</v>
      </c>
      <c r="AC4290" s="35" t="s">
        <v>63</v>
      </c>
      <c r="AD4290" s="35" t="s">
        <v>63</v>
      </c>
      <c r="AE4290" s="44" t="s">
        <v>63</v>
      </c>
      <c r="AF4290" s="61"/>
      <c r="AG4290" s="45"/>
    </row>
    <row r="4291" spans="1:33" x14ac:dyDescent="0.2">
      <c r="A4291" s="59" t="str">
        <f>+VLOOKUP(B4291,Annuaire_roster!B:G,5,0)</f>
        <v>01642</v>
      </c>
      <c r="B4291" s="78" t="s">
        <v>276</v>
      </c>
      <c r="C4291" s="65">
        <v>0.375</v>
      </c>
      <c r="D4291" s="65">
        <v>0.375</v>
      </c>
      <c r="E4291" s="66">
        <v>0.79166666666666663</v>
      </c>
      <c r="F4291" s="66">
        <v>0.79166666666666663</v>
      </c>
      <c r="G4291" s="67"/>
      <c r="H4291" s="67"/>
      <c r="I4291" s="68" t="s">
        <v>63</v>
      </c>
      <c r="J4291" s="67"/>
      <c r="K4291" s="132">
        <v>0</v>
      </c>
      <c r="L4291" s="133">
        <v>0</v>
      </c>
      <c r="M4291" s="70">
        <v>0</v>
      </c>
      <c r="N4291" s="34">
        <f t="shared" si="622"/>
        <v>0.37499999999999994</v>
      </c>
      <c r="O4291" s="38">
        <f t="shared" si="623"/>
        <v>0.37499999999999994</v>
      </c>
      <c r="P4291" s="72" t="s">
        <v>234</v>
      </c>
      <c r="Q4291" s="43">
        <v>44813</v>
      </c>
      <c r="R4291" s="35">
        <v>0</v>
      </c>
      <c r="S4291" s="35">
        <v>0</v>
      </c>
      <c r="T4291" s="10" t="str">
        <f t="shared" si="624"/>
        <v>Sem - 37</v>
      </c>
      <c r="U4291" s="10" t="str">
        <f t="shared" si="625"/>
        <v>Septembre</v>
      </c>
      <c r="V4291" s="36" t="s">
        <v>572</v>
      </c>
      <c r="W4291" s="34"/>
      <c r="X4291" s="91">
        <f t="shared" si="626"/>
        <v>0</v>
      </c>
      <c r="Y4291" s="92" t="str">
        <f>VLOOKUP('CM-CIC'!B4222,Annuaire_roster!B:F,4,0)</f>
        <v>IHASSANE Ikram</v>
      </c>
      <c r="Z4291" s="37" t="s">
        <v>110</v>
      </c>
      <c r="AA4291" s="60" t="s">
        <v>232</v>
      </c>
      <c r="AB4291" s="35" t="s">
        <v>63</v>
      </c>
      <c r="AC4291" s="35" t="s">
        <v>63</v>
      </c>
      <c r="AD4291" s="35" t="s">
        <v>63</v>
      </c>
      <c r="AE4291" s="44" t="s">
        <v>63</v>
      </c>
      <c r="AF4291" s="61"/>
      <c r="AG4291" s="45"/>
    </row>
    <row r="4292" spans="1:33" x14ac:dyDescent="0.2">
      <c r="A4292" s="59" t="str">
        <f>+VLOOKUP(B4292,Annuaire_roster!B:G,5,0)</f>
        <v>01657</v>
      </c>
      <c r="B4292" s="78" t="s">
        <v>277</v>
      </c>
      <c r="C4292" s="65">
        <v>0.375</v>
      </c>
      <c r="D4292" s="65">
        <v>0.375</v>
      </c>
      <c r="E4292" s="66">
        <v>0.79166666666666663</v>
      </c>
      <c r="F4292" s="66">
        <v>0.79166666666666663</v>
      </c>
      <c r="G4292" s="67"/>
      <c r="H4292" s="67"/>
      <c r="I4292" s="68" t="s">
        <v>63</v>
      </c>
      <c r="J4292" s="67"/>
      <c r="K4292" s="132">
        <v>0</v>
      </c>
      <c r="L4292" s="133">
        <v>0</v>
      </c>
      <c r="M4292" s="70">
        <v>0</v>
      </c>
      <c r="N4292" s="34">
        <f t="shared" si="622"/>
        <v>0.37499999999999994</v>
      </c>
      <c r="O4292" s="38">
        <f t="shared" si="623"/>
        <v>0.37499999999999994</v>
      </c>
      <c r="P4292" s="72" t="s">
        <v>234</v>
      </c>
      <c r="Q4292" s="43">
        <v>44813</v>
      </c>
      <c r="R4292" s="35">
        <v>0</v>
      </c>
      <c r="S4292" s="35">
        <v>0</v>
      </c>
      <c r="T4292" s="10" t="str">
        <f t="shared" si="624"/>
        <v>Sem - 37</v>
      </c>
      <c r="U4292" s="10" t="str">
        <f t="shared" si="625"/>
        <v>Septembre</v>
      </c>
      <c r="V4292" s="36" t="s">
        <v>573</v>
      </c>
      <c r="W4292" s="34"/>
      <c r="X4292" s="91">
        <f t="shared" si="626"/>
        <v>0</v>
      </c>
      <c r="Y4292" s="92" t="str">
        <f>VLOOKUP('CM-CIC'!B4223,Annuaire_roster!B:F,4,0)</f>
        <v>IHASSANE Ikram</v>
      </c>
      <c r="Z4292" s="37" t="s">
        <v>110</v>
      </c>
      <c r="AA4292" s="60" t="s">
        <v>232</v>
      </c>
      <c r="AB4292" s="35" t="s">
        <v>63</v>
      </c>
      <c r="AC4292" s="35" t="s">
        <v>63</v>
      </c>
      <c r="AD4292" s="35" t="s">
        <v>63</v>
      </c>
      <c r="AE4292" s="44" t="s">
        <v>63</v>
      </c>
      <c r="AF4292" s="61"/>
      <c r="AG4292" s="45"/>
    </row>
    <row r="4293" spans="1:33" x14ac:dyDescent="0.2">
      <c r="A4293" s="59" t="str">
        <f>+VLOOKUP(B4293,Annuaire_roster!B:G,5,0)</f>
        <v>01658</v>
      </c>
      <c r="B4293" s="78" t="s">
        <v>165</v>
      </c>
      <c r="C4293" s="65">
        <v>0.375</v>
      </c>
      <c r="D4293" s="65">
        <v>0.375</v>
      </c>
      <c r="E4293" s="66">
        <v>0.79166666666666663</v>
      </c>
      <c r="F4293" s="66">
        <v>0.79166666666666663</v>
      </c>
      <c r="G4293" s="67"/>
      <c r="H4293" s="67"/>
      <c r="I4293" s="68" t="s">
        <v>63</v>
      </c>
      <c r="J4293" s="67"/>
      <c r="K4293" s="132">
        <v>0</v>
      </c>
      <c r="L4293" s="133">
        <v>0</v>
      </c>
      <c r="M4293" s="70">
        <v>0</v>
      </c>
      <c r="N4293" s="34">
        <f t="shared" si="622"/>
        <v>0.37499999999999994</v>
      </c>
      <c r="O4293" s="38">
        <f t="shared" si="623"/>
        <v>0.37499999999999994</v>
      </c>
      <c r="P4293" s="72" t="s">
        <v>234</v>
      </c>
      <c r="Q4293" s="43">
        <v>44813</v>
      </c>
      <c r="R4293" s="35">
        <v>0</v>
      </c>
      <c r="S4293" s="35">
        <v>0</v>
      </c>
      <c r="T4293" s="10" t="str">
        <f t="shared" si="624"/>
        <v>Sem - 37</v>
      </c>
      <c r="U4293" s="10" t="str">
        <f t="shared" si="625"/>
        <v>Septembre</v>
      </c>
      <c r="V4293" s="36" t="s">
        <v>574</v>
      </c>
      <c r="W4293" s="34"/>
      <c r="X4293" s="91">
        <f t="shared" si="626"/>
        <v>0</v>
      </c>
      <c r="Y4293" s="92" t="str">
        <f>VLOOKUP('CM-CIC'!B4224,Annuaire_roster!B:F,4,0)</f>
        <v>IHASSANE Ikram</v>
      </c>
      <c r="Z4293" s="37" t="s">
        <v>110</v>
      </c>
      <c r="AA4293" s="60" t="s">
        <v>232</v>
      </c>
      <c r="AB4293" s="35" t="s">
        <v>63</v>
      </c>
      <c r="AC4293" s="35" t="s">
        <v>63</v>
      </c>
      <c r="AD4293" s="35" t="s">
        <v>63</v>
      </c>
      <c r="AE4293" s="44" t="s">
        <v>63</v>
      </c>
      <c r="AF4293" s="61"/>
      <c r="AG4293" s="45"/>
    </row>
    <row r="4294" spans="1:33" x14ac:dyDescent="0.2">
      <c r="A4294" s="59" t="str">
        <f>+VLOOKUP(B4294,Annuaire_roster!B:G,5,0)</f>
        <v>01659</v>
      </c>
      <c r="B4294" s="78" t="s">
        <v>167</v>
      </c>
      <c r="C4294" s="65">
        <v>0.375</v>
      </c>
      <c r="D4294" s="65">
        <v>0.375</v>
      </c>
      <c r="E4294" s="66">
        <v>0.79166666666666663</v>
      </c>
      <c r="F4294" s="66">
        <v>0.79166666666666663</v>
      </c>
      <c r="G4294" s="67"/>
      <c r="H4294" s="67"/>
      <c r="I4294" s="68" t="s">
        <v>63</v>
      </c>
      <c r="J4294" s="67"/>
      <c r="K4294" s="132">
        <v>0</v>
      </c>
      <c r="L4294" s="133">
        <v>0</v>
      </c>
      <c r="M4294" s="70">
        <v>0</v>
      </c>
      <c r="N4294" s="34">
        <f t="shared" si="622"/>
        <v>0.37499999999999994</v>
      </c>
      <c r="O4294" s="38">
        <f t="shared" si="623"/>
        <v>0.37499999999999994</v>
      </c>
      <c r="P4294" s="72" t="s">
        <v>234</v>
      </c>
      <c r="Q4294" s="43">
        <v>44813</v>
      </c>
      <c r="R4294" s="35">
        <v>0</v>
      </c>
      <c r="S4294" s="35">
        <v>0</v>
      </c>
      <c r="T4294" s="10" t="str">
        <f t="shared" si="624"/>
        <v>Sem - 37</v>
      </c>
      <c r="U4294" s="10" t="str">
        <f t="shared" si="625"/>
        <v>Septembre</v>
      </c>
      <c r="V4294" s="36" t="s">
        <v>575</v>
      </c>
      <c r="W4294" s="34"/>
      <c r="X4294" s="91">
        <f t="shared" si="626"/>
        <v>0</v>
      </c>
      <c r="Y4294" s="92" t="str">
        <f>VLOOKUP('CM-CIC'!B4225,Annuaire_roster!B:F,4,0)</f>
        <v>IHASSANE Ikram</v>
      </c>
      <c r="Z4294" s="37" t="s">
        <v>110</v>
      </c>
      <c r="AA4294" s="60" t="s">
        <v>232</v>
      </c>
      <c r="AB4294" s="35" t="s">
        <v>63</v>
      </c>
      <c r="AC4294" s="35" t="s">
        <v>63</v>
      </c>
      <c r="AD4294" s="35" t="s">
        <v>63</v>
      </c>
      <c r="AE4294" s="44" t="s">
        <v>63</v>
      </c>
      <c r="AF4294" s="61"/>
      <c r="AG4294" s="45"/>
    </row>
    <row r="4295" spans="1:33" x14ac:dyDescent="0.2">
      <c r="A4295" s="59" t="str">
        <f>+VLOOKUP(B4295,Annuaire_roster!B:G,5,0)</f>
        <v>01660</v>
      </c>
      <c r="B4295" s="78" t="s">
        <v>278</v>
      </c>
      <c r="C4295" s="65">
        <v>0.375</v>
      </c>
      <c r="D4295" s="65">
        <v>0.375</v>
      </c>
      <c r="E4295" s="66">
        <v>0.79166666666666663</v>
      </c>
      <c r="F4295" s="66">
        <v>0.79166666666666663</v>
      </c>
      <c r="G4295" s="67"/>
      <c r="H4295" s="67"/>
      <c r="I4295" s="68" t="s">
        <v>63</v>
      </c>
      <c r="J4295" s="67"/>
      <c r="K4295" s="132">
        <v>0</v>
      </c>
      <c r="L4295" s="133">
        <v>0</v>
      </c>
      <c r="M4295" s="70">
        <v>0</v>
      </c>
      <c r="N4295" s="34">
        <f t="shared" si="622"/>
        <v>0.37499999999999994</v>
      </c>
      <c r="O4295" s="38">
        <f t="shared" si="623"/>
        <v>0.37499999999999994</v>
      </c>
      <c r="P4295" s="72" t="s">
        <v>234</v>
      </c>
      <c r="Q4295" s="43">
        <v>44813</v>
      </c>
      <c r="R4295" s="35">
        <v>0</v>
      </c>
      <c r="S4295" s="35">
        <v>0</v>
      </c>
      <c r="T4295" s="10" t="str">
        <f t="shared" si="624"/>
        <v>Sem - 37</v>
      </c>
      <c r="U4295" s="10" t="str">
        <f t="shared" si="625"/>
        <v>Septembre</v>
      </c>
      <c r="V4295" s="36" t="s">
        <v>576</v>
      </c>
      <c r="W4295" s="34"/>
      <c r="X4295" s="91">
        <f t="shared" si="626"/>
        <v>0</v>
      </c>
      <c r="Y4295" s="92" t="str">
        <f>VLOOKUP('CM-CIC'!B4226,Annuaire_roster!B:F,4,0)</f>
        <v>IHASSANE Ikram</v>
      </c>
      <c r="Z4295" s="37" t="s">
        <v>110</v>
      </c>
      <c r="AA4295" s="60" t="s">
        <v>232</v>
      </c>
      <c r="AB4295" s="35" t="s">
        <v>63</v>
      </c>
      <c r="AC4295" s="35" t="s">
        <v>63</v>
      </c>
      <c r="AD4295" s="35" t="s">
        <v>63</v>
      </c>
      <c r="AE4295" s="44" t="s">
        <v>63</v>
      </c>
      <c r="AF4295" s="61"/>
      <c r="AG4295" s="45"/>
    </row>
    <row r="4296" spans="1:33" x14ac:dyDescent="0.2">
      <c r="A4296" s="59" t="str">
        <f>+VLOOKUP(B4296,Annuaire_roster!B:G,5,0)</f>
        <v>01655</v>
      </c>
      <c r="B4296" s="78" t="s">
        <v>168</v>
      </c>
      <c r="C4296" s="65">
        <v>0.375</v>
      </c>
      <c r="D4296" s="65">
        <v>0.375</v>
      </c>
      <c r="E4296" s="66">
        <v>0.79166666666666663</v>
      </c>
      <c r="F4296" s="66">
        <v>0.79166666666666663</v>
      </c>
      <c r="G4296" s="67"/>
      <c r="H4296" s="67"/>
      <c r="I4296" s="68" t="s">
        <v>63</v>
      </c>
      <c r="J4296" s="67"/>
      <c r="K4296" s="132">
        <v>0</v>
      </c>
      <c r="L4296" s="133">
        <v>0</v>
      </c>
      <c r="M4296" s="70">
        <v>0</v>
      </c>
      <c r="N4296" s="34">
        <f t="shared" si="622"/>
        <v>0.37499999999999994</v>
      </c>
      <c r="O4296" s="38">
        <f t="shared" si="623"/>
        <v>0.37499999999999994</v>
      </c>
      <c r="P4296" s="72" t="s">
        <v>234</v>
      </c>
      <c r="Q4296" s="43">
        <v>44813</v>
      </c>
      <c r="R4296" s="35">
        <v>0</v>
      </c>
      <c r="S4296" s="35">
        <v>0</v>
      </c>
      <c r="T4296" s="10" t="str">
        <f t="shared" si="624"/>
        <v>Sem - 37</v>
      </c>
      <c r="U4296" s="10" t="str">
        <f t="shared" si="625"/>
        <v>Septembre</v>
      </c>
      <c r="V4296" s="36" t="s">
        <v>577</v>
      </c>
      <c r="W4296" s="34"/>
      <c r="X4296" s="91">
        <f t="shared" si="626"/>
        <v>0</v>
      </c>
      <c r="Y4296" s="92" t="str">
        <f>VLOOKUP('CM-CIC'!B4227,Annuaire_roster!B:F,4,0)</f>
        <v>IHASSANE Ikram</v>
      </c>
      <c r="Z4296" s="37" t="s">
        <v>110</v>
      </c>
      <c r="AA4296" s="60" t="s">
        <v>232</v>
      </c>
      <c r="AB4296" s="35" t="s">
        <v>63</v>
      </c>
      <c r="AC4296" s="35" t="s">
        <v>63</v>
      </c>
      <c r="AD4296" s="35" t="s">
        <v>63</v>
      </c>
      <c r="AE4296" s="44" t="s">
        <v>63</v>
      </c>
      <c r="AF4296" s="61"/>
      <c r="AG4296" s="45"/>
    </row>
    <row r="4297" spans="1:33" x14ac:dyDescent="0.2">
      <c r="A4297" s="59" t="str">
        <f>+VLOOKUP(B4297,Annuaire_roster!B:G,5,0)</f>
        <v>01661</v>
      </c>
      <c r="B4297" s="78" t="s">
        <v>169</v>
      </c>
      <c r="C4297" s="65">
        <v>0.375</v>
      </c>
      <c r="D4297" s="65">
        <v>0.375</v>
      </c>
      <c r="E4297" s="66">
        <v>0.79166666666666663</v>
      </c>
      <c r="F4297" s="66">
        <v>0.79166666666666663</v>
      </c>
      <c r="G4297" s="67"/>
      <c r="H4297" s="67"/>
      <c r="I4297" s="68" t="s">
        <v>63</v>
      </c>
      <c r="J4297" s="67"/>
      <c r="K4297" s="132">
        <v>0</v>
      </c>
      <c r="L4297" s="133">
        <v>0</v>
      </c>
      <c r="M4297" s="70">
        <v>0</v>
      </c>
      <c r="N4297" s="34">
        <f t="shared" si="622"/>
        <v>0.37499999999999994</v>
      </c>
      <c r="O4297" s="38">
        <f t="shared" si="623"/>
        <v>0.37499999999999994</v>
      </c>
      <c r="P4297" s="72" t="s">
        <v>234</v>
      </c>
      <c r="Q4297" s="43">
        <v>44813</v>
      </c>
      <c r="R4297" s="35">
        <v>0</v>
      </c>
      <c r="S4297" s="35">
        <v>0</v>
      </c>
      <c r="T4297" s="10" t="str">
        <f t="shared" si="624"/>
        <v>Sem - 37</v>
      </c>
      <c r="U4297" s="10" t="str">
        <f t="shared" si="625"/>
        <v>Septembre</v>
      </c>
      <c r="V4297" s="36" t="s">
        <v>578</v>
      </c>
      <c r="W4297" s="34"/>
      <c r="X4297" s="91">
        <f t="shared" si="626"/>
        <v>0</v>
      </c>
      <c r="Y4297" s="92" t="str">
        <f>VLOOKUP('CM-CIC'!B4228,Annuaire_roster!B:F,4,0)</f>
        <v>IHASSANE Ikram</v>
      </c>
      <c r="Z4297" s="37" t="s">
        <v>110</v>
      </c>
      <c r="AA4297" s="60" t="s">
        <v>232</v>
      </c>
      <c r="AB4297" s="35" t="s">
        <v>63</v>
      </c>
      <c r="AC4297" s="35" t="s">
        <v>63</v>
      </c>
      <c r="AD4297" s="35" t="s">
        <v>63</v>
      </c>
      <c r="AE4297" s="44" t="s">
        <v>63</v>
      </c>
      <c r="AF4297" s="61"/>
      <c r="AG4297" s="45"/>
    </row>
    <row r="4298" spans="1:33" x14ac:dyDescent="0.2">
      <c r="A4298" s="59" t="str">
        <f>+VLOOKUP(B4298,Annuaire_roster!B:G,5,0)</f>
        <v>00214</v>
      </c>
      <c r="B4298" s="78" t="s">
        <v>171</v>
      </c>
      <c r="C4298" s="65">
        <v>0.375</v>
      </c>
      <c r="D4298" s="65">
        <v>0.375</v>
      </c>
      <c r="E4298" s="66">
        <v>0.79166666666666663</v>
      </c>
      <c r="F4298" s="66">
        <v>0.79166666666666663</v>
      </c>
      <c r="G4298" s="67"/>
      <c r="H4298" s="67"/>
      <c r="I4298" s="68" t="s">
        <v>63</v>
      </c>
      <c r="J4298" s="67"/>
      <c r="K4298" s="132">
        <v>0</v>
      </c>
      <c r="L4298" s="133">
        <v>0</v>
      </c>
      <c r="M4298" s="70">
        <v>0</v>
      </c>
      <c r="N4298" s="34">
        <f t="shared" si="622"/>
        <v>0.37499999999999994</v>
      </c>
      <c r="O4298" s="38">
        <f t="shared" si="623"/>
        <v>0.37499999999999994</v>
      </c>
      <c r="P4298" s="72" t="s">
        <v>234</v>
      </c>
      <c r="Q4298" s="43">
        <v>44813</v>
      </c>
      <c r="R4298" s="35">
        <v>0</v>
      </c>
      <c r="S4298" s="35">
        <v>0</v>
      </c>
      <c r="T4298" s="10" t="str">
        <f t="shared" si="624"/>
        <v>Sem - 37</v>
      </c>
      <c r="U4298" s="10" t="str">
        <f t="shared" si="625"/>
        <v>Septembre</v>
      </c>
      <c r="V4298" s="36" t="s">
        <v>579</v>
      </c>
      <c r="W4298" s="34"/>
      <c r="X4298" s="91">
        <f t="shared" si="626"/>
        <v>0</v>
      </c>
      <c r="Y4298" s="92" t="str">
        <f>VLOOKUP('CM-CIC'!B4229,Annuaire_roster!B:F,4,0)</f>
        <v>IHASSANE Ikram</v>
      </c>
      <c r="Z4298" s="37" t="s">
        <v>110</v>
      </c>
      <c r="AA4298" s="60" t="s">
        <v>232</v>
      </c>
      <c r="AB4298" s="35" t="s">
        <v>63</v>
      </c>
      <c r="AC4298" s="35" t="s">
        <v>63</v>
      </c>
      <c r="AD4298" s="35" t="s">
        <v>63</v>
      </c>
      <c r="AE4298" s="44" t="s">
        <v>63</v>
      </c>
      <c r="AF4298" s="61"/>
      <c r="AG4298" s="45"/>
    </row>
    <row r="4299" spans="1:33" x14ac:dyDescent="0.2">
      <c r="A4299" s="59" t="str">
        <f>+VLOOKUP(B4299,Annuaire_roster!B:G,5,0)</f>
        <v>01663</v>
      </c>
      <c r="B4299" s="78" t="s">
        <v>175</v>
      </c>
      <c r="C4299" s="65"/>
      <c r="D4299" s="65">
        <v>0.375</v>
      </c>
      <c r="E4299" s="66"/>
      <c r="F4299" s="66">
        <v>0.79166666666666663</v>
      </c>
      <c r="G4299" s="67"/>
      <c r="H4299" s="67"/>
      <c r="I4299" s="68" t="s">
        <v>63</v>
      </c>
      <c r="J4299" s="67"/>
      <c r="K4299" s="132">
        <v>0</v>
      </c>
      <c r="L4299" s="133">
        <v>0</v>
      </c>
      <c r="M4299" s="70" t="s">
        <v>187</v>
      </c>
      <c r="N4299" s="34" t="str">
        <f t="shared" si="622"/>
        <v/>
      </c>
      <c r="O4299" s="38">
        <f t="shared" si="623"/>
        <v>0.37499999999999994</v>
      </c>
      <c r="P4299" s="72" t="s">
        <v>234</v>
      </c>
      <c r="Q4299" s="43">
        <v>44813</v>
      </c>
      <c r="R4299" s="35">
        <v>0</v>
      </c>
      <c r="S4299" s="35">
        <v>0</v>
      </c>
      <c r="T4299" s="10" t="str">
        <f t="shared" si="624"/>
        <v>Sem - 37</v>
      </c>
      <c r="U4299" s="10" t="str">
        <f t="shared" si="625"/>
        <v>Septembre</v>
      </c>
      <c r="V4299" s="36" t="s">
        <v>580</v>
      </c>
      <c r="W4299" s="34"/>
      <c r="X4299" s="91">
        <f t="shared" si="626"/>
        <v>0</v>
      </c>
      <c r="Y4299" s="92" t="str">
        <f>VLOOKUP('CM-CIC'!B4230,Annuaire_roster!B:F,4,0)</f>
        <v>IHASSANE Ikram</v>
      </c>
      <c r="Z4299" s="37" t="s">
        <v>110</v>
      </c>
      <c r="AA4299" s="60" t="s">
        <v>232</v>
      </c>
      <c r="AB4299" s="35" t="s">
        <v>63</v>
      </c>
      <c r="AC4299" s="35" t="s">
        <v>63</v>
      </c>
      <c r="AD4299" s="35" t="s">
        <v>63</v>
      </c>
      <c r="AE4299" s="44" t="s">
        <v>63</v>
      </c>
      <c r="AF4299" s="61"/>
      <c r="AG4299" s="45"/>
    </row>
    <row r="4300" spans="1:33" x14ac:dyDescent="0.2">
      <c r="A4300" s="59" t="str">
        <f>+VLOOKUP(B4300,Annuaire_roster!B:G,5,0)</f>
        <v>01664</v>
      </c>
      <c r="B4300" s="78" t="s">
        <v>176</v>
      </c>
      <c r="C4300" s="65">
        <v>0.375</v>
      </c>
      <c r="D4300" s="65">
        <v>0.375</v>
      </c>
      <c r="E4300" s="66">
        <v>0.79166666666666663</v>
      </c>
      <c r="F4300" s="66">
        <v>0.79166666666666663</v>
      </c>
      <c r="G4300" s="67"/>
      <c r="H4300" s="67"/>
      <c r="I4300" s="68" t="s">
        <v>63</v>
      </c>
      <c r="J4300" s="67"/>
      <c r="K4300" s="132">
        <v>0</v>
      </c>
      <c r="L4300" s="133">
        <v>0</v>
      </c>
      <c r="M4300" s="70">
        <v>0</v>
      </c>
      <c r="N4300" s="34">
        <f t="shared" si="622"/>
        <v>0.37499999999999994</v>
      </c>
      <c r="O4300" s="38">
        <f t="shared" si="623"/>
        <v>0.37499999999999994</v>
      </c>
      <c r="P4300" s="72" t="s">
        <v>234</v>
      </c>
      <c r="Q4300" s="43">
        <v>44813</v>
      </c>
      <c r="R4300" s="35">
        <v>0</v>
      </c>
      <c r="S4300" s="35">
        <v>0</v>
      </c>
      <c r="T4300" s="10" t="str">
        <f t="shared" si="624"/>
        <v>Sem - 37</v>
      </c>
      <c r="U4300" s="10" t="str">
        <f t="shared" si="625"/>
        <v>Septembre</v>
      </c>
      <c r="V4300" s="36" t="s">
        <v>581</v>
      </c>
      <c r="W4300" s="34"/>
      <c r="X4300" s="91">
        <f t="shared" si="626"/>
        <v>0</v>
      </c>
      <c r="Y4300" s="92" t="str">
        <f>VLOOKUP('CM-CIC'!B4231,Annuaire_roster!B:F,4,0)</f>
        <v>IHASSANE Ikram</v>
      </c>
      <c r="Z4300" s="37" t="s">
        <v>110</v>
      </c>
      <c r="AA4300" s="60" t="s">
        <v>232</v>
      </c>
      <c r="AB4300" s="35" t="s">
        <v>63</v>
      </c>
      <c r="AC4300" s="35" t="s">
        <v>63</v>
      </c>
      <c r="AD4300" s="35" t="s">
        <v>63</v>
      </c>
      <c r="AE4300" s="44" t="s">
        <v>63</v>
      </c>
      <c r="AF4300" s="61"/>
      <c r="AG4300" s="45"/>
    </row>
    <row r="4301" spans="1:33" x14ac:dyDescent="0.2">
      <c r="A4301" s="59" t="str">
        <f>+VLOOKUP(B4301,Annuaire_roster!B:G,5,0)</f>
        <v>01665</v>
      </c>
      <c r="B4301" s="78" t="s">
        <v>279</v>
      </c>
      <c r="C4301" s="65">
        <v>0.375</v>
      </c>
      <c r="D4301" s="65">
        <v>0.375</v>
      </c>
      <c r="E4301" s="66">
        <v>0.79166666666666663</v>
      </c>
      <c r="F4301" s="66">
        <v>0.79166666666666663</v>
      </c>
      <c r="G4301" s="67"/>
      <c r="H4301" s="67"/>
      <c r="I4301" s="68" t="s">
        <v>63</v>
      </c>
      <c r="J4301" s="67"/>
      <c r="K4301" s="132">
        <v>0</v>
      </c>
      <c r="L4301" s="133">
        <v>0</v>
      </c>
      <c r="M4301" s="70">
        <v>0</v>
      </c>
      <c r="N4301" s="34">
        <f t="shared" si="622"/>
        <v>0.37499999999999994</v>
      </c>
      <c r="O4301" s="38">
        <f t="shared" si="623"/>
        <v>0.37499999999999994</v>
      </c>
      <c r="P4301" s="72" t="s">
        <v>234</v>
      </c>
      <c r="Q4301" s="43">
        <v>44813</v>
      </c>
      <c r="R4301" s="35">
        <v>0</v>
      </c>
      <c r="S4301" s="35">
        <v>0</v>
      </c>
      <c r="T4301" s="10" t="str">
        <f t="shared" si="624"/>
        <v>Sem - 37</v>
      </c>
      <c r="U4301" s="10" t="str">
        <f t="shared" si="625"/>
        <v>Septembre</v>
      </c>
      <c r="V4301" s="36" t="s">
        <v>582</v>
      </c>
      <c r="W4301" s="34"/>
      <c r="X4301" s="91">
        <f t="shared" si="626"/>
        <v>0</v>
      </c>
      <c r="Y4301" s="92" t="str">
        <f>VLOOKUP('CM-CIC'!B4232,Annuaire_roster!B:F,4,0)</f>
        <v>IHASSANE Ikram</v>
      </c>
      <c r="Z4301" s="37" t="s">
        <v>110</v>
      </c>
      <c r="AA4301" s="60" t="s">
        <v>232</v>
      </c>
      <c r="AB4301" s="35" t="s">
        <v>63</v>
      </c>
      <c r="AC4301" s="35" t="s">
        <v>63</v>
      </c>
      <c r="AD4301" s="35" t="s">
        <v>63</v>
      </c>
      <c r="AE4301" s="44" t="s">
        <v>63</v>
      </c>
      <c r="AF4301" s="61"/>
      <c r="AG4301" s="45"/>
    </row>
    <row r="4302" spans="1:33" x14ac:dyDescent="0.2">
      <c r="A4302" s="59" t="str">
        <f>+VLOOKUP(B4302,Annuaire_roster!B:G,5,0)</f>
        <v>01643</v>
      </c>
      <c r="B4302" s="78" t="s">
        <v>281</v>
      </c>
      <c r="C4302" s="65">
        <v>0.375</v>
      </c>
      <c r="D4302" s="65">
        <v>0.375</v>
      </c>
      <c r="E4302" s="66">
        <v>0.79166666666666663</v>
      </c>
      <c r="F4302" s="66">
        <v>0.79166666666666663</v>
      </c>
      <c r="G4302" s="67"/>
      <c r="H4302" s="67"/>
      <c r="I4302" s="68" t="s">
        <v>63</v>
      </c>
      <c r="J4302" s="67"/>
      <c r="K4302" s="132">
        <v>0</v>
      </c>
      <c r="L4302" s="133">
        <v>0</v>
      </c>
      <c r="M4302" s="70">
        <v>0</v>
      </c>
      <c r="N4302" s="34">
        <f t="shared" si="622"/>
        <v>0.37499999999999994</v>
      </c>
      <c r="O4302" s="38">
        <f t="shared" si="623"/>
        <v>0.37499999999999994</v>
      </c>
      <c r="P4302" s="72" t="s">
        <v>234</v>
      </c>
      <c r="Q4302" s="43">
        <v>44813</v>
      </c>
      <c r="R4302" s="35">
        <v>0</v>
      </c>
      <c r="S4302" s="35">
        <v>0</v>
      </c>
      <c r="T4302" s="10" t="str">
        <f t="shared" si="624"/>
        <v>Sem - 37</v>
      </c>
      <c r="U4302" s="10" t="str">
        <f t="shared" si="625"/>
        <v>Septembre</v>
      </c>
      <c r="V4302" s="36" t="s">
        <v>583</v>
      </c>
      <c r="W4302" s="34"/>
      <c r="X4302" s="91">
        <f t="shared" si="626"/>
        <v>0</v>
      </c>
      <c r="Y4302" s="92" t="str">
        <f>VLOOKUP('CM-CIC'!B4233,Annuaire_roster!B:F,4,0)</f>
        <v>KINANA Widad</v>
      </c>
      <c r="Z4302" s="37" t="s">
        <v>110</v>
      </c>
      <c r="AA4302" s="60" t="s">
        <v>232</v>
      </c>
      <c r="AB4302" s="35" t="s">
        <v>63</v>
      </c>
      <c r="AC4302" s="35" t="s">
        <v>63</v>
      </c>
      <c r="AD4302" s="35" t="s">
        <v>63</v>
      </c>
      <c r="AE4302" s="44" t="s">
        <v>63</v>
      </c>
      <c r="AF4302" s="61"/>
      <c r="AG4302" s="45"/>
    </row>
    <row r="4303" spans="1:33" x14ac:dyDescent="0.2">
      <c r="A4303" s="59" t="str">
        <f>+VLOOKUP(B4303,Annuaire_roster!B:G,5,0)</f>
        <v>01620</v>
      </c>
      <c r="B4303" s="78" t="s">
        <v>282</v>
      </c>
      <c r="C4303" s="65">
        <v>0.375</v>
      </c>
      <c r="D4303" s="65">
        <v>0.375</v>
      </c>
      <c r="E4303" s="66">
        <v>0.79166666666666663</v>
      </c>
      <c r="F4303" s="66">
        <v>0.79166666666666663</v>
      </c>
      <c r="G4303" s="67"/>
      <c r="H4303" s="67"/>
      <c r="I4303" s="68" t="s">
        <v>63</v>
      </c>
      <c r="J4303" s="67"/>
      <c r="K4303" s="132">
        <v>0</v>
      </c>
      <c r="L4303" s="133">
        <v>0</v>
      </c>
      <c r="M4303" s="70">
        <v>0</v>
      </c>
      <c r="N4303" s="34">
        <f t="shared" si="622"/>
        <v>0.37499999999999994</v>
      </c>
      <c r="O4303" s="38">
        <f t="shared" si="623"/>
        <v>0.37499999999999994</v>
      </c>
      <c r="P4303" s="72" t="s">
        <v>234</v>
      </c>
      <c r="Q4303" s="43">
        <v>44813</v>
      </c>
      <c r="R4303" s="35">
        <v>0</v>
      </c>
      <c r="S4303" s="35">
        <v>0</v>
      </c>
      <c r="T4303" s="10" t="str">
        <f t="shared" si="624"/>
        <v>Sem - 37</v>
      </c>
      <c r="U4303" s="10" t="str">
        <f t="shared" si="625"/>
        <v>Septembre</v>
      </c>
      <c r="V4303" s="36" t="s">
        <v>584</v>
      </c>
      <c r="W4303" s="34"/>
      <c r="X4303" s="91">
        <f t="shared" si="626"/>
        <v>0</v>
      </c>
      <c r="Y4303" s="92" t="str">
        <f>VLOOKUP('CM-CIC'!B4234,Annuaire_roster!B:F,4,0)</f>
        <v>KINANA Widad</v>
      </c>
      <c r="Z4303" s="37" t="s">
        <v>110</v>
      </c>
      <c r="AA4303" s="60" t="s">
        <v>232</v>
      </c>
      <c r="AB4303" s="35" t="s">
        <v>63</v>
      </c>
      <c r="AC4303" s="35" t="s">
        <v>63</v>
      </c>
      <c r="AD4303" s="35" t="s">
        <v>63</v>
      </c>
      <c r="AE4303" s="44" t="s">
        <v>63</v>
      </c>
      <c r="AF4303" s="61"/>
      <c r="AG4303" s="45"/>
    </row>
    <row r="4304" spans="1:33" x14ac:dyDescent="0.2">
      <c r="A4304" s="59" t="str">
        <f>+VLOOKUP(B4304,Annuaire_roster!B:G,5,0)</f>
        <v>01644</v>
      </c>
      <c r="B4304" s="78" t="s">
        <v>283</v>
      </c>
      <c r="C4304" s="65">
        <v>0.375</v>
      </c>
      <c r="D4304" s="65">
        <v>0.375</v>
      </c>
      <c r="E4304" s="66">
        <v>0.79166666666666663</v>
      </c>
      <c r="F4304" s="66">
        <v>0.79166666666666663</v>
      </c>
      <c r="G4304" s="67"/>
      <c r="H4304" s="67"/>
      <c r="I4304" s="68" t="s">
        <v>63</v>
      </c>
      <c r="J4304" s="67"/>
      <c r="K4304" s="132">
        <v>0</v>
      </c>
      <c r="L4304" s="133">
        <v>0</v>
      </c>
      <c r="M4304" s="70">
        <v>0</v>
      </c>
      <c r="N4304" s="34">
        <f t="shared" si="622"/>
        <v>0.37499999999999994</v>
      </c>
      <c r="O4304" s="38">
        <f t="shared" si="623"/>
        <v>0.37499999999999994</v>
      </c>
      <c r="P4304" s="72" t="s">
        <v>234</v>
      </c>
      <c r="Q4304" s="43">
        <v>44813</v>
      </c>
      <c r="R4304" s="35">
        <v>0</v>
      </c>
      <c r="S4304" s="35">
        <v>0</v>
      </c>
      <c r="T4304" s="10" t="str">
        <f t="shared" si="624"/>
        <v>Sem - 37</v>
      </c>
      <c r="U4304" s="10" t="str">
        <f t="shared" si="625"/>
        <v>Septembre</v>
      </c>
      <c r="V4304" s="36" t="s">
        <v>585</v>
      </c>
      <c r="W4304" s="34"/>
      <c r="X4304" s="91">
        <f t="shared" si="626"/>
        <v>0</v>
      </c>
      <c r="Y4304" s="92" t="str">
        <f>VLOOKUP('CM-CIC'!B4235,Annuaire_roster!B:F,4,0)</f>
        <v>KINANA Widad</v>
      </c>
      <c r="Z4304" s="37" t="s">
        <v>110</v>
      </c>
      <c r="AA4304" s="60" t="s">
        <v>232</v>
      </c>
      <c r="AB4304" s="35" t="s">
        <v>63</v>
      </c>
      <c r="AC4304" s="35" t="s">
        <v>63</v>
      </c>
      <c r="AD4304" s="35" t="s">
        <v>63</v>
      </c>
      <c r="AE4304" s="44" t="s">
        <v>63</v>
      </c>
      <c r="AF4304" s="61"/>
      <c r="AG4304" s="45"/>
    </row>
    <row r="4305" spans="1:33" x14ac:dyDescent="0.2">
      <c r="A4305" s="59" t="str">
        <f>+VLOOKUP(B4305,Annuaire_roster!B:G,5,0)</f>
        <v>01614</v>
      </c>
      <c r="B4305" s="78" t="s">
        <v>284</v>
      </c>
      <c r="C4305" s="65">
        <v>0.375</v>
      </c>
      <c r="D4305" s="65">
        <v>0.375</v>
      </c>
      <c r="E4305" s="66">
        <v>0.79166666666666663</v>
      </c>
      <c r="F4305" s="66">
        <v>0.79166666666666663</v>
      </c>
      <c r="G4305" s="67"/>
      <c r="H4305" s="67"/>
      <c r="I4305" s="68" t="s">
        <v>63</v>
      </c>
      <c r="J4305" s="67"/>
      <c r="K4305" s="132">
        <v>0</v>
      </c>
      <c r="L4305" s="133">
        <v>0</v>
      </c>
      <c r="M4305" s="70">
        <v>0</v>
      </c>
      <c r="N4305" s="34">
        <f t="shared" si="622"/>
        <v>0.37499999999999994</v>
      </c>
      <c r="O4305" s="38">
        <f t="shared" si="623"/>
        <v>0.37499999999999994</v>
      </c>
      <c r="P4305" s="72" t="s">
        <v>234</v>
      </c>
      <c r="Q4305" s="43">
        <v>44813</v>
      </c>
      <c r="R4305" s="35">
        <v>0</v>
      </c>
      <c r="S4305" s="35">
        <v>0</v>
      </c>
      <c r="T4305" s="10" t="str">
        <f t="shared" si="624"/>
        <v>Sem - 37</v>
      </c>
      <c r="U4305" s="10" t="str">
        <f t="shared" si="625"/>
        <v>Septembre</v>
      </c>
      <c r="V4305" s="36" t="s">
        <v>586</v>
      </c>
      <c r="W4305" s="34"/>
      <c r="X4305" s="91">
        <f t="shared" si="626"/>
        <v>0</v>
      </c>
      <c r="Y4305" s="92" t="str">
        <f>VLOOKUP('CM-CIC'!B4236,Annuaire_roster!B:F,4,0)</f>
        <v>KINANA Widad</v>
      </c>
      <c r="Z4305" s="37" t="s">
        <v>110</v>
      </c>
      <c r="AA4305" s="60" t="s">
        <v>232</v>
      </c>
      <c r="AB4305" s="35" t="s">
        <v>63</v>
      </c>
      <c r="AC4305" s="35" t="s">
        <v>63</v>
      </c>
      <c r="AD4305" s="35" t="s">
        <v>63</v>
      </c>
      <c r="AE4305" s="44" t="s">
        <v>63</v>
      </c>
      <c r="AF4305" s="61"/>
      <c r="AG4305" s="45"/>
    </row>
    <row r="4306" spans="1:33" x14ac:dyDescent="0.2">
      <c r="A4306" s="59" t="str">
        <f>+VLOOKUP(B4306,Annuaire_roster!B:G,5,0)</f>
        <v>01645</v>
      </c>
      <c r="B4306" s="78" t="s">
        <v>285</v>
      </c>
      <c r="C4306" s="65">
        <v>0.375</v>
      </c>
      <c r="D4306" s="65">
        <v>0.375</v>
      </c>
      <c r="E4306" s="66">
        <v>0.79166666666666663</v>
      </c>
      <c r="F4306" s="66">
        <v>0.79166666666666663</v>
      </c>
      <c r="G4306" s="67"/>
      <c r="H4306" s="67"/>
      <c r="I4306" s="68" t="s">
        <v>63</v>
      </c>
      <c r="J4306" s="67"/>
      <c r="K4306" s="132">
        <v>0</v>
      </c>
      <c r="L4306" s="133">
        <v>0</v>
      </c>
      <c r="M4306" s="70">
        <v>0</v>
      </c>
      <c r="N4306" s="34">
        <f t="shared" si="622"/>
        <v>0.37499999999999994</v>
      </c>
      <c r="O4306" s="38">
        <f t="shared" si="623"/>
        <v>0.37499999999999994</v>
      </c>
      <c r="P4306" s="72" t="s">
        <v>234</v>
      </c>
      <c r="Q4306" s="43">
        <v>44813</v>
      </c>
      <c r="R4306" s="35">
        <v>0</v>
      </c>
      <c r="S4306" s="35">
        <v>0</v>
      </c>
      <c r="T4306" s="10" t="str">
        <f t="shared" si="624"/>
        <v>Sem - 37</v>
      </c>
      <c r="U4306" s="10" t="str">
        <f t="shared" si="625"/>
        <v>Septembre</v>
      </c>
      <c r="V4306" s="36" t="s">
        <v>587</v>
      </c>
      <c r="W4306" s="34"/>
      <c r="X4306" s="91">
        <f t="shared" si="626"/>
        <v>0</v>
      </c>
      <c r="Y4306" s="92" t="str">
        <f>VLOOKUP('CM-CIC'!B4237,Annuaire_roster!B:F,4,0)</f>
        <v>KINANA Widad</v>
      </c>
      <c r="Z4306" s="37" t="s">
        <v>110</v>
      </c>
      <c r="AA4306" s="60" t="s">
        <v>232</v>
      </c>
      <c r="AB4306" s="35" t="s">
        <v>63</v>
      </c>
      <c r="AC4306" s="35" t="s">
        <v>63</v>
      </c>
      <c r="AD4306" s="35" t="s">
        <v>63</v>
      </c>
      <c r="AE4306" s="44" t="s">
        <v>63</v>
      </c>
      <c r="AF4306" s="61"/>
      <c r="AG4306" s="45"/>
    </row>
    <row r="4307" spans="1:33" x14ac:dyDescent="0.2">
      <c r="A4307" s="59" t="str">
        <f>+VLOOKUP(B4307,Annuaire_roster!B:G,5,0)</f>
        <v>01654</v>
      </c>
      <c r="B4307" s="78" t="s">
        <v>286</v>
      </c>
      <c r="C4307" s="65">
        <v>0.375</v>
      </c>
      <c r="D4307" s="65">
        <v>0.375</v>
      </c>
      <c r="E4307" s="66">
        <v>0.79166666666666663</v>
      </c>
      <c r="F4307" s="66">
        <v>0.79166666666666663</v>
      </c>
      <c r="G4307" s="67"/>
      <c r="H4307" s="67"/>
      <c r="I4307" s="68" t="s">
        <v>63</v>
      </c>
      <c r="J4307" s="67"/>
      <c r="K4307" s="132">
        <v>0</v>
      </c>
      <c r="L4307" s="133">
        <v>0</v>
      </c>
      <c r="M4307" s="70">
        <v>0</v>
      </c>
      <c r="N4307" s="34">
        <f t="shared" si="622"/>
        <v>0.37499999999999994</v>
      </c>
      <c r="O4307" s="38">
        <f t="shared" si="623"/>
        <v>0.37499999999999994</v>
      </c>
      <c r="P4307" s="72" t="s">
        <v>234</v>
      </c>
      <c r="Q4307" s="43">
        <v>44813</v>
      </c>
      <c r="R4307" s="35">
        <v>0</v>
      </c>
      <c r="S4307" s="35">
        <v>0</v>
      </c>
      <c r="T4307" s="10" t="str">
        <f t="shared" si="624"/>
        <v>Sem - 37</v>
      </c>
      <c r="U4307" s="10" t="str">
        <f t="shared" si="625"/>
        <v>Septembre</v>
      </c>
      <c r="V4307" s="36" t="s">
        <v>588</v>
      </c>
      <c r="W4307" s="34"/>
      <c r="X4307" s="91">
        <f t="shared" si="626"/>
        <v>0</v>
      </c>
      <c r="Y4307" s="92" t="str">
        <f>VLOOKUP('CM-CIC'!B4238,Annuaire_roster!B:F,4,0)</f>
        <v>KINANA Widad</v>
      </c>
      <c r="Z4307" s="37" t="s">
        <v>110</v>
      </c>
      <c r="AA4307" s="60" t="s">
        <v>232</v>
      </c>
      <c r="AB4307" s="35" t="s">
        <v>63</v>
      </c>
      <c r="AC4307" s="35" t="s">
        <v>63</v>
      </c>
      <c r="AD4307" s="35" t="s">
        <v>63</v>
      </c>
      <c r="AE4307" s="44" t="s">
        <v>63</v>
      </c>
      <c r="AF4307" s="61"/>
      <c r="AG4307" s="45"/>
    </row>
    <row r="4308" spans="1:33" x14ac:dyDescent="0.2">
      <c r="A4308" s="59" t="str">
        <f>+VLOOKUP(B4308,Annuaire_roster!B:G,5,0)</f>
        <v>01666</v>
      </c>
      <c r="B4308" s="78" t="s">
        <v>287</v>
      </c>
      <c r="C4308" s="65">
        <v>0.375</v>
      </c>
      <c r="D4308" s="65">
        <v>0.375</v>
      </c>
      <c r="E4308" s="66">
        <v>0.79166666666666663</v>
      </c>
      <c r="F4308" s="66">
        <v>0.79166666666666663</v>
      </c>
      <c r="G4308" s="67"/>
      <c r="H4308" s="67"/>
      <c r="I4308" s="68" t="s">
        <v>63</v>
      </c>
      <c r="J4308" s="67"/>
      <c r="K4308" s="132">
        <v>0</v>
      </c>
      <c r="L4308" s="133">
        <v>0</v>
      </c>
      <c r="M4308" s="70">
        <v>0</v>
      </c>
      <c r="N4308" s="34">
        <f t="shared" si="622"/>
        <v>0.37499999999999994</v>
      </c>
      <c r="O4308" s="38">
        <f t="shared" si="623"/>
        <v>0.37499999999999994</v>
      </c>
      <c r="P4308" s="72" t="s">
        <v>234</v>
      </c>
      <c r="Q4308" s="43">
        <v>44813</v>
      </c>
      <c r="R4308" s="35">
        <v>0</v>
      </c>
      <c r="S4308" s="35">
        <v>0</v>
      </c>
      <c r="T4308" s="10" t="str">
        <f t="shared" si="624"/>
        <v>Sem - 37</v>
      </c>
      <c r="U4308" s="10" t="str">
        <f t="shared" si="625"/>
        <v>Septembre</v>
      </c>
      <c r="V4308" s="36" t="s">
        <v>589</v>
      </c>
      <c r="W4308" s="34"/>
      <c r="X4308" s="91">
        <f t="shared" si="626"/>
        <v>0</v>
      </c>
      <c r="Y4308" s="92" t="str">
        <f>VLOOKUP('CM-CIC'!B4239,Annuaire_roster!B:F,4,0)</f>
        <v>KINANA Widad</v>
      </c>
      <c r="Z4308" s="37" t="s">
        <v>110</v>
      </c>
      <c r="AA4308" s="60" t="s">
        <v>232</v>
      </c>
      <c r="AB4308" s="35" t="s">
        <v>63</v>
      </c>
      <c r="AC4308" s="35" t="s">
        <v>63</v>
      </c>
      <c r="AD4308" s="35" t="s">
        <v>63</v>
      </c>
      <c r="AE4308" s="44" t="s">
        <v>63</v>
      </c>
      <c r="AF4308" s="61"/>
      <c r="AG4308" s="45"/>
    </row>
    <row r="4309" spans="1:33" x14ac:dyDescent="0.2">
      <c r="A4309" s="59" t="str">
        <f>+VLOOKUP(B4309,Annuaire_roster!B:G,5,0)</f>
        <v>01651</v>
      </c>
      <c r="B4309" s="78" t="s">
        <v>288</v>
      </c>
      <c r="C4309" s="65">
        <v>0.375</v>
      </c>
      <c r="D4309" s="65">
        <v>0.375</v>
      </c>
      <c r="E4309" s="66">
        <v>0.79166666666666663</v>
      </c>
      <c r="F4309" s="66">
        <v>0.79166666666666663</v>
      </c>
      <c r="G4309" s="67"/>
      <c r="H4309" s="67"/>
      <c r="I4309" s="68" t="s">
        <v>63</v>
      </c>
      <c r="J4309" s="67"/>
      <c r="K4309" s="132">
        <v>0</v>
      </c>
      <c r="L4309" s="133">
        <v>0</v>
      </c>
      <c r="M4309" s="70">
        <v>0</v>
      </c>
      <c r="N4309" s="34">
        <f t="shared" si="622"/>
        <v>0.37499999999999994</v>
      </c>
      <c r="O4309" s="38">
        <f t="shared" si="623"/>
        <v>0.37499999999999994</v>
      </c>
      <c r="P4309" s="72" t="s">
        <v>234</v>
      </c>
      <c r="Q4309" s="43">
        <v>44813</v>
      </c>
      <c r="R4309" s="35">
        <v>0</v>
      </c>
      <c r="S4309" s="35">
        <v>0</v>
      </c>
      <c r="T4309" s="10" t="str">
        <f t="shared" si="624"/>
        <v>Sem - 37</v>
      </c>
      <c r="U4309" s="10" t="str">
        <f t="shared" si="625"/>
        <v>Septembre</v>
      </c>
      <c r="V4309" s="36" t="s">
        <v>590</v>
      </c>
      <c r="W4309" s="34"/>
      <c r="X4309" s="91">
        <f t="shared" si="626"/>
        <v>0</v>
      </c>
      <c r="Y4309" s="92" t="str">
        <f>VLOOKUP('CM-CIC'!B4240,Annuaire_roster!B:F,4,0)</f>
        <v>KINANA Widad</v>
      </c>
      <c r="Z4309" s="37" t="s">
        <v>110</v>
      </c>
      <c r="AA4309" s="60" t="s">
        <v>232</v>
      </c>
      <c r="AB4309" s="35" t="s">
        <v>63</v>
      </c>
      <c r="AC4309" s="35" t="s">
        <v>63</v>
      </c>
      <c r="AD4309" s="35" t="s">
        <v>63</v>
      </c>
      <c r="AE4309" s="44" t="s">
        <v>63</v>
      </c>
      <c r="AF4309" s="61"/>
      <c r="AG4309" s="45"/>
    </row>
    <row r="4310" spans="1:33" x14ac:dyDescent="0.2">
      <c r="A4310" s="59" t="str">
        <f>+VLOOKUP(B4310,Annuaire_roster!B:G,5,0)</f>
        <v>01652</v>
      </c>
      <c r="B4310" s="78" t="s">
        <v>289</v>
      </c>
      <c r="C4310" s="65">
        <v>0.375</v>
      </c>
      <c r="D4310" s="65">
        <v>0.375</v>
      </c>
      <c r="E4310" s="66">
        <v>0.79166666666666663</v>
      </c>
      <c r="F4310" s="66">
        <v>0.79166666666666663</v>
      </c>
      <c r="G4310" s="67"/>
      <c r="H4310" s="67"/>
      <c r="I4310" s="68" t="s">
        <v>63</v>
      </c>
      <c r="J4310" s="67"/>
      <c r="K4310" s="132">
        <v>0</v>
      </c>
      <c r="L4310" s="133">
        <v>0</v>
      </c>
      <c r="M4310" s="70">
        <v>0</v>
      </c>
      <c r="N4310" s="34">
        <f t="shared" si="622"/>
        <v>0.37499999999999994</v>
      </c>
      <c r="O4310" s="38">
        <f t="shared" si="623"/>
        <v>0.37499999999999994</v>
      </c>
      <c r="P4310" s="72" t="s">
        <v>234</v>
      </c>
      <c r="Q4310" s="43">
        <v>44813</v>
      </c>
      <c r="R4310" s="35">
        <v>0</v>
      </c>
      <c r="S4310" s="35">
        <v>0</v>
      </c>
      <c r="T4310" s="10" t="str">
        <f t="shared" si="624"/>
        <v>Sem - 37</v>
      </c>
      <c r="U4310" s="10" t="str">
        <f t="shared" si="625"/>
        <v>Septembre</v>
      </c>
      <c r="V4310" s="36" t="s">
        <v>591</v>
      </c>
      <c r="W4310" s="34"/>
      <c r="X4310" s="91">
        <f t="shared" si="626"/>
        <v>0</v>
      </c>
      <c r="Y4310" s="92" t="str">
        <f>VLOOKUP('CM-CIC'!B4241,Annuaire_roster!B:F,4,0)</f>
        <v>IHASSANE Ikram</v>
      </c>
      <c r="Z4310" s="37" t="s">
        <v>110</v>
      </c>
      <c r="AA4310" s="60" t="s">
        <v>232</v>
      </c>
      <c r="AB4310" s="35" t="s">
        <v>63</v>
      </c>
      <c r="AC4310" s="35" t="s">
        <v>63</v>
      </c>
      <c r="AD4310" s="35" t="s">
        <v>63</v>
      </c>
      <c r="AE4310" s="44" t="s">
        <v>63</v>
      </c>
      <c r="AF4310" s="61"/>
      <c r="AG4310" s="45"/>
    </row>
    <row r="4311" spans="1:33" x14ac:dyDescent="0.2">
      <c r="A4311" s="59" t="str">
        <f>+VLOOKUP(B4311,Annuaire_roster!B:G,5,0)</f>
        <v>01653</v>
      </c>
      <c r="B4311" s="78" t="s">
        <v>290</v>
      </c>
      <c r="C4311" s="65">
        <v>0.375</v>
      </c>
      <c r="D4311" s="65">
        <v>0.375</v>
      </c>
      <c r="E4311" s="66">
        <v>0.79166666666666663</v>
      </c>
      <c r="F4311" s="66">
        <v>0.79166666666666663</v>
      </c>
      <c r="G4311" s="67"/>
      <c r="H4311" s="67"/>
      <c r="I4311" s="68" t="s">
        <v>63</v>
      </c>
      <c r="J4311" s="67"/>
      <c r="K4311" s="132">
        <v>0</v>
      </c>
      <c r="L4311" s="133">
        <v>0</v>
      </c>
      <c r="M4311" s="70">
        <v>0</v>
      </c>
      <c r="N4311" s="34">
        <f t="shared" si="622"/>
        <v>0.37499999999999994</v>
      </c>
      <c r="O4311" s="38">
        <f t="shared" si="623"/>
        <v>0.37499999999999994</v>
      </c>
      <c r="P4311" s="72" t="s">
        <v>234</v>
      </c>
      <c r="Q4311" s="43">
        <v>44813</v>
      </c>
      <c r="R4311" s="35">
        <v>0</v>
      </c>
      <c r="S4311" s="35">
        <v>0</v>
      </c>
      <c r="T4311" s="10" t="str">
        <f t="shared" si="624"/>
        <v>Sem - 37</v>
      </c>
      <c r="U4311" s="10" t="str">
        <f t="shared" si="625"/>
        <v>Septembre</v>
      </c>
      <c r="V4311" s="36" t="s">
        <v>592</v>
      </c>
      <c r="W4311" s="34"/>
      <c r="X4311" s="91">
        <f t="shared" si="626"/>
        <v>0</v>
      </c>
      <c r="Y4311" s="92" t="str">
        <f>VLOOKUP('CM-CIC'!B4242,Annuaire_roster!B:F,4,0)</f>
        <v>IHASSANE Ikram</v>
      </c>
      <c r="Z4311" s="37" t="s">
        <v>110</v>
      </c>
      <c r="AA4311" s="60" t="s">
        <v>232</v>
      </c>
      <c r="AB4311" s="35" t="s">
        <v>63</v>
      </c>
      <c r="AC4311" s="35" t="s">
        <v>63</v>
      </c>
      <c r="AD4311" s="35" t="s">
        <v>63</v>
      </c>
      <c r="AE4311" s="44" t="s">
        <v>63</v>
      </c>
      <c r="AF4311" s="61"/>
      <c r="AG4311" s="45"/>
    </row>
    <row r="4312" spans="1:33" x14ac:dyDescent="0.2">
      <c r="A4312" s="59" t="str">
        <f>+VLOOKUP(B4312,Annuaire_roster!B:G,5,0)</f>
        <v>01649</v>
      </c>
      <c r="B4312" s="78" t="s">
        <v>1670</v>
      </c>
      <c r="C4312" s="65">
        <v>0.375</v>
      </c>
      <c r="D4312" s="65">
        <v>0.375</v>
      </c>
      <c r="E4312" s="66">
        <v>0.79166666666666663</v>
      </c>
      <c r="F4312" s="66">
        <v>0.79166666666666663</v>
      </c>
      <c r="G4312" s="67"/>
      <c r="H4312" s="67"/>
      <c r="I4312" s="68" t="s">
        <v>63</v>
      </c>
      <c r="J4312" s="67"/>
      <c r="K4312" s="132">
        <v>0</v>
      </c>
      <c r="L4312" s="133">
        <v>0</v>
      </c>
      <c r="M4312" s="70">
        <v>0</v>
      </c>
      <c r="N4312" s="34">
        <f t="shared" si="622"/>
        <v>0.37499999999999994</v>
      </c>
      <c r="O4312" s="38">
        <f t="shared" si="623"/>
        <v>0.37499999999999994</v>
      </c>
      <c r="P4312" s="72" t="s">
        <v>234</v>
      </c>
      <c r="Q4312" s="43">
        <v>44813</v>
      </c>
      <c r="R4312" s="35">
        <v>0</v>
      </c>
      <c r="S4312" s="35">
        <v>0</v>
      </c>
      <c r="T4312" s="10" t="str">
        <f t="shared" si="624"/>
        <v>Sem - 37</v>
      </c>
      <c r="U4312" s="10" t="str">
        <f t="shared" si="625"/>
        <v>Septembre</v>
      </c>
      <c r="V4312" s="36" t="s">
        <v>593</v>
      </c>
      <c r="W4312" s="34"/>
      <c r="X4312" s="91">
        <f t="shared" si="626"/>
        <v>0</v>
      </c>
      <c r="Y4312" s="92" t="str">
        <f>VLOOKUP('CM-CIC'!B4243,Annuaire_roster!B:F,4,0)</f>
        <v>IHASSANE Ikram</v>
      </c>
      <c r="Z4312" s="37" t="s">
        <v>110</v>
      </c>
      <c r="AA4312" s="60" t="s">
        <v>232</v>
      </c>
      <c r="AB4312" s="35" t="s">
        <v>63</v>
      </c>
      <c r="AC4312" s="35" t="s">
        <v>63</v>
      </c>
      <c r="AD4312" s="35" t="s">
        <v>63</v>
      </c>
      <c r="AE4312" s="44" t="s">
        <v>63</v>
      </c>
      <c r="AF4312" s="61"/>
      <c r="AG4312" s="45"/>
    </row>
    <row r="4313" spans="1:33" x14ac:dyDescent="0.2">
      <c r="A4313" s="59" t="str">
        <f>+VLOOKUP(B4313,Annuaire_roster!B:G,5,0)</f>
        <v>01650</v>
      </c>
      <c r="B4313" s="78" t="s">
        <v>1671</v>
      </c>
      <c r="C4313" s="65">
        <v>0.375</v>
      </c>
      <c r="D4313" s="65">
        <v>0.375</v>
      </c>
      <c r="E4313" s="66">
        <v>0.79166666666666663</v>
      </c>
      <c r="F4313" s="66">
        <v>0.79166666666666663</v>
      </c>
      <c r="G4313" s="67"/>
      <c r="H4313" s="67"/>
      <c r="I4313" s="68" t="s">
        <v>63</v>
      </c>
      <c r="J4313" s="67"/>
      <c r="K4313" s="132">
        <v>0</v>
      </c>
      <c r="L4313" s="133">
        <v>0</v>
      </c>
      <c r="M4313" s="70">
        <v>0</v>
      </c>
      <c r="N4313" s="34">
        <f t="shared" si="622"/>
        <v>0.37499999999999994</v>
      </c>
      <c r="O4313" s="38">
        <f t="shared" si="623"/>
        <v>0.37499999999999994</v>
      </c>
      <c r="P4313" s="72" t="s">
        <v>234</v>
      </c>
      <c r="Q4313" s="43">
        <v>44813</v>
      </c>
      <c r="R4313" s="35">
        <v>0</v>
      </c>
      <c r="S4313" s="35">
        <v>0</v>
      </c>
      <c r="T4313" s="10" t="str">
        <f t="shared" si="624"/>
        <v>Sem - 37</v>
      </c>
      <c r="U4313" s="10" t="str">
        <f t="shared" si="625"/>
        <v>Septembre</v>
      </c>
      <c r="V4313" s="36" t="s">
        <v>594</v>
      </c>
      <c r="W4313" s="34"/>
      <c r="X4313" s="91">
        <f t="shared" si="626"/>
        <v>0</v>
      </c>
      <c r="Y4313" s="92" t="str">
        <f>VLOOKUP('CM-CIC'!B4244,Annuaire_roster!B:F,4,0)</f>
        <v>KINANA Widad</v>
      </c>
      <c r="Z4313" s="37" t="s">
        <v>110</v>
      </c>
      <c r="AA4313" s="60" t="s">
        <v>232</v>
      </c>
      <c r="AB4313" s="35" t="s">
        <v>63</v>
      </c>
      <c r="AC4313" s="35" t="s">
        <v>63</v>
      </c>
      <c r="AD4313" s="35" t="s">
        <v>63</v>
      </c>
      <c r="AE4313" s="44" t="s">
        <v>63</v>
      </c>
      <c r="AF4313" s="61"/>
      <c r="AG4313" s="45"/>
    </row>
    <row r="4314" spans="1:33" x14ac:dyDescent="0.2">
      <c r="A4314" s="59" t="str">
        <f>+VLOOKUP(B4314,Annuaire_roster!B:G,5,0)</f>
        <v>01646</v>
      </c>
      <c r="B4314" s="78" t="s">
        <v>291</v>
      </c>
      <c r="C4314" s="65">
        <v>0.375</v>
      </c>
      <c r="D4314" s="65">
        <v>0.375</v>
      </c>
      <c r="E4314" s="66">
        <v>0.79166666666666663</v>
      </c>
      <c r="F4314" s="66">
        <v>0.79166666666666663</v>
      </c>
      <c r="G4314" s="67"/>
      <c r="H4314" s="67"/>
      <c r="I4314" s="68" t="s">
        <v>63</v>
      </c>
      <c r="J4314" s="67"/>
      <c r="K4314" s="132">
        <v>0</v>
      </c>
      <c r="L4314" s="133">
        <v>0</v>
      </c>
      <c r="M4314" s="70">
        <v>0</v>
      </c>
      <c r="N4314" s="34">
        <f t="shared" si="622"/>
        <v>0.37499999999999994</v>
      </c>
      <c r="O4314" s="38">
        <f t="shared" si="623"/>
        <v>0.37499999999999994</v>
      </c>
      <c r="P4314" s="72" t="s">
        <v>234</v>
      </c>
      <c r="Q4314" s="43">
        <v>44813</v>
      </c>
      <c r="R4314" s="35">
        <v>0</v>
      </c>
      <c r="S4314" s="35">
        <v>0</v>
      </c>
      <c r="T4314" s="10" t="str">
        <f t="shared" si="624"/>
        <v>Sem - 37</v>
      </c>
      <c r="U4314" s="10" t="str">
        <f t="shared" si="625"/>
        <v>Septembre</v>
      </c>
      <c r="V4314" s="36" t="s">
        <v>595</v>
      </c>
      <c r="W4314" s="34"/>
      <c r="X4314" s="91">
        <f t="shared" si="626"/>
        <v>0</v>
      </c>
      <c r="Y4314" s="92" t="str">
        <f>VLOOKUP('CM-CIC'!B4245,Annuaire_roster!B:F,4,0)</f>
        <v>KINANA Widad</v>
      </c>
      <c r="Z4314" s="37" t="s">
        <v>110</v>
      </c>
      <c r="AA4314" s="60" t="s">
        <v>232</v>
      </c>
      <c r="AB4314" s="35" t="s">
        <v>63</v>
      </c>
      <c r="AC4314" s="35" t="s">
        <v>63</v>
      </c>
      <c r="AD4314" s="35" t="s">
        <v>63</v>
      </c>
      <c r="AE4314" s="44" t="s">
        <v>63</v>
      </c>
      <c r="AF4314" s="61"/>
      <c r="AG4314" s="45"/>
    </row>
    <row r="4315" spans="1:33" x14ac:dyDescent="0.2">
      <c r="A4315" s="59" t="str">
        <f>+VLOOKUP(B4315,Annuaire_roster!B:G,5,0)</f>
        <v>01647</v>
      </c>
      <c r="B4315" s="78" t="s">
        <v>292</v>
      </c>
      <c r="C4315" s="65">
        <v>0.375</v>
      </c>
      <c r="D4315" s="65">
        <v>0.375</v>
      </c>
      <c r="E4315" s="66">
        <v>0.79166666666666663</v>
      </c>
      <c r="F4315" s="66">
        <v>0.79166666666666663</v>
      </c>
      <c r="G4315" s="67"/>
      <c r="H4315" s="67"/>
      <c r="I4315" s="68" t="s">
        <v>63</v>
      </c>
      <c r="J4315" s="67"/>
      <c r="K4315" s="132">
        <v>0</v>
      </c>
      <c r="L4315" s="133">
        <v>0</v>
      </c>
      <c r="M4315" s="70">
        <v>0</v>
      </c>
      <c r="N4315" s="34">
        <f t="shared" si="622"/>
        <v>0.37499999999999994</v>
      </c>
      <c r="O4315" s="38">
        <f t="shared" si="623"/>
        <v>0.37499999999999994</v>
      </c>
      <c r="P4315" s="72" t="s">
        <v>234</v>
      </c>
      <c r="Q4315" s="43">
        <v>44813</v>
      </c>
      <c r="R4315" s="35">
        <v>0</v>
      </c>
      <c r="S4315" s="35">
        <v>0</v>
      </c>
      <c r="T4315" s="10" t="str">
        <f t="shared" si="624"/>
        <v>Sem - 37</v>
      </c>
      <c r="U4315" s="10" t="str">
        <f t="shared" si="625"/>
        <v>Septembre</v>
      </c>
      <c r="V4315" s="36" t="s">
        <v>596</v>
      </c>
      <c r="W4315" s="34"/>
      <c r="X4315" s="91">
        <f t="shared" si="626"/>
        <v>0</v>
      </c>
      <c r="Y4315" s="92" t="str">
        <f>VLOOKUP('CM-CIC'!B4246,Annuaire_roster!B:F,4,0)</f>
        <v>KINANA Widad</v>
      </c>
      <c r="Z4315" s="37" t="s">
        <v>110</v>
      </c>
      <c r="AA4315" s="60" t="s">
        <v>232</v>
      </c>
      <c r="AB4315" s="35" t="s">
        <v>63</v>
      </c>
      <c r="AC4315" s="35" t="s">
        <v>63</v>
      </c>
      <c r="AD4315" s="35" t="s">
        <v>63</v>
      </c>
      <c r="AE4315" s="44" t="s">
        <v>63</v>
      </c>
      <c r="AF4315" s="61"/>
      <c r="AG4315" s="45"/>
    </row>
    <row r="4316" spans="1:33" x14ac:dyDescent="0.2">
      <c r="A4316" s="59" t="str">
        <f>+VLOOKUP(B4316,Annuaire_roster!B:G,5,0)</f>
        <v>01566</v>
      </c>
      <c r="B4316" s="78" t="s">
        <v>233</v>
      </c>
      <c r="C4316" s="65">
        <v>0.41666666666666669</v>
      </c>
      <c r="D4316" s="65">
        <v>0.41666666666666669</v>
      </c>
      <c r="E4316" s="66">
        <v>0.79166666666666663</v>
      </c>
      <c r="F4316" s="66">
        <v>0.79166666666666663</v>
      </c>
      <c r="G4316" s="67"/>
      <c r="H4316" s="67"/>
      <c r="I4316" s="68" t="s">
        <v>63</v>
      </c>
      <c r="J4316" s="67"/>
      <c r="K4316" s="132">
        <v>0</v>
      </c>
      <c r="L4316" s="133">
        <v>0</v>
      </c>
      <c r="M4316" s="70">
        <v>0</v>
      </c>
      <c r="N4316" s="34">
        <f t="shared" si="622"/>
        <v>0.33333333333333326</v>
      </c>
      <c r="O4316" s="38">
        <f t="shared" si="623"/>
        <v>0.33333333333333326</v>
      </c>
      <c r="P4316" s="72" t="s">
        <v>234</v>
      </c>
      <c r="Q4316" s="43">
        <v>44814</v>
      </c>
      <c r="R4316" s="35">
        <v>0</v>
      </c>
      <c r="S4316" s="35">
        <v>0</v>
      </c>
      <c r="T4316" s="10" t="str">
        <f t="shared" si="624"/>
        <v>Sem - 37</v>
      </c>
      <c r="U4316" s="10" t="str">
        <f t="shared" si="625"/>
        <v>Septembre</v>
      </c>
      <c r="V4316" s="36" t="s">
        <v>597</v>
      </c>
      <c r="W4316" s="34"/>
      <c r="X4316" s="91">
        <f t="shared" si="626"/>
        <v>0</v>
      </c>
      <c r="Y4316" s="92" t="str">
        <f>VLOOKUP('CM-CIC'!B4247,Annuaire_roster!B:F,4,0)</f>
        <v>KINANA Widad</v>
      </c>
      <c r="Z4316" s="37" t="s">
        <v>110</v>
      </c>
      <c r="AA4316" s="60" t="s">
        <v>232</v>
      </c>
      <c r="AB4316" s="35" t="s">
        <v>63</v>
      </c>
      <c r="AC4316" s="35" t="s">
        <v>63</v>
      </c>
      <c r="AD4316" s="35" t="s">
        <v>63</v>
      </c>
      <c r="AE4316" s="44" t="s">
        <v>63</v>
      </c>
      <c r="AF4316" s="61"/>
      <c r="AG4316" s="45"/>
    </row>
    <row r="4317" spans="1:33" x14ac:dyDescent="0.2">
      <c r="A4317" s="59" t="str">
        <f>+VLOOKUP(B4317,Annuaire_roster!B:G,5,0)</f>
        <v>01572</v>
      </c>
      <c r="B4317" s="78" t="s">
        <v>235</v>
      </c>
      <c r="C4317" s="65">
        <v>0.41666666666666669</v>
      </c>
      <c r="D4317" s="65">
        <v>0.41666666666666669</v>
      </c>
      <c r="E4317" s="66">
        <v>0.79166666666666663</v>
      </c>
      <c r="F4317" s="66">
        <v>0.79166666666666663</v>
      </c>
      <c r="G4317" s="67"/>
      <c r="H4317" s="67"/>
      <c r="I4317" s="68" t="s">
        <v>63</v>
      </c>
      <c r="J4317" s="67"/>
      <c r="K4317" s="132">
        <v>0</v>
      </c>
      <c r="L4317" s="133">
        <v>0</v>
      </c>
      <c r="M4317" s="70">
        <v>0</v>
      </c>
      <c r="N4317" s="34">
        <f t="shared" si="622"/>
        <v>0.33333333333333326</v>
      </c>
      <c r="O4317" s="38">
        <f t="shared" si="623"/>
        <v>0.33333333333333326</v>
      </c>
      <c r="P4317" s="72" t="s">
        <v>234</v>
      </c>
      <c r="Q4317" s="43">
        <v>44814</v>
      </c>
      <c r="R4317" s="35">
        <v>0</v>
      </c>
      <c r="S4317" s="35">
        <v>0</v>
      </c>
      <c r="T4317" s="10" t="str">
        <f t="shared" si="624"/>
        <v>Sem - 37</v>
      </c>
      <c r="U4317" s="10" t="str">
        <f t="shared" si="625"/>
        <v>Septembre</v>
      </c>
      <c r="V4317" s="36" t="s">
        <v>598</v>
      </c>
      <c r="W4317" s="34"/>
      <c r="X4317" s="91">
        <f t="shared" si="626"/>
        <v>0</v>
      </c>
      <c r="Y4317" s="92" t="str">
        <f>VLOOKUP('CM-CIC'!B4248,Annuaire_roster!B:F,4,0)</f>
        <v>KINANA Widad</v>
      </c>
      <c r="Z4317" s="37" t="s">
        <v>110</v>
      </c>
      <c r="AA4317" s="60" t="s">
        <v>232</v>
      </c>
      <c r="AB4317" s="35" t="s">
        <v>63</v>
      </c>
      <c r="AC4317" s="35" t="s">
        <v>63</v>
      </c>
      <c r="AD4317" s="35" t="s">
        <v>63</v>
      </c>
      <c r="AE4317" s="44" t="s">
        <v>63</v>
      </c>
      <c r="AF4317" s="61"/>
      <c r="AG4317" s="45"/>
    </row>
    <row r="4318" spans="1:33" x14ac:dyDescent="0.2">
      <c r="A4318" s="59" t="str">
        <f>+VLOOKUP(B4318,Annuaire_roster!B:G,5,0)</f>
        <v>01575</v>
      </c>
      <c r="B4318" s="78" t="s">
        <v>191</v>
      </c>
      <c r="C4318" s="65"/>
      <c r="D4318" s="65">
        <v>0.41666666666666669</v>
      </c>
      <c r="E4318" s="66"/>
      <c r="F4318" s="66">
        <v>0.79166666666666663</v>
      </c>
      <c r="G4318" s="67"/>
      <c r="H4318" s="67"/>
      <c r="I4318" s="68" t="s">
        <v>63</v>
      </c>
      <c r="J4318" s="67"/>
      <c r="K4318" s="132">
        <v>0</v>
      </c>
      <c r="L4318" s="133">
        <v>0</v>
      </c>
      <c r="M4318" s="70" t="s">
        <v>187</v>
      </c>
      <c r="N4318" s="34" t="str">
        <f t="shared" si="622"/>
        <v/>
      </c>
      <c r="O4318" s="38">
        <f t="shared" si="623"/>
        <v>0.33333333333333326</v>
      </c>
      <c r="P4318" s="72" t="s">
        <v>234</v>
      </c>
      <c r="Q4318" s="43">
        <v>44814</v>
      </c>
      <c r="R4318" s="35">
        <v>0</v>
      </c>
      <c r="S4318" s="35">
        <v>0</v>
      </c>
      <c r="T4318" s="10" t="str">
        <f t="shared" si="624"/>
        <v>Sem - 37</v>
      </c>
      <c r="U4318" s="10" t="str">
        <f t="shared" si="625"/>
        <v>Septembre</v>
      </c>
      <c r="V4318" s="36" t="s">
        <v>599</v>
      </c>
      <c r="W4318" s="34"/>
      <c r="X4318" s="91">
        <f t="shared" si="626"/>
        <v>0</v>
      </c>
      <c r="Y4318" s="92" t="str">
        <f>VLOOKUP('CM-CIC'!B4249,Annuaire_roster!B:F,4,0)</f>
        <v>KINANA Widad</v>
      </c>
      <c r="Z4318" s="37" t="s">
        <v>110</v>
      </c>
      <c r="AA4318" s="60" t="s">
        <v>232</v>
      </c>
      <c r="AB4318" s="35" t="s">
        <v>63</v>
      </c>
      <c r="AC4318" s="35" t="s">
        <v>63</v>
      </c>
      <c r="AD4318" s="35" t="s">
        <v>63</v>
      </c>
      <c r="AE4318" s="44" t="s">
        <v>63</v>
      </c>
      <c r="AF4318" s="61"/>
      <c r="AG4318" s="45"/>
    </row>
    <row r="4319" spans="1:33" x14ac:dyDescent="0.2">
      <c r="A4319" s="59" t="str">
        <f>+VLOOKUP(B4319,Annuaire_roster!B:G,5,0)</f>
        <v>01575</v>
      </c>
      <c r="B4319" s="78" t="s">
        <v>236</v>
      </c>
      <c r="C4319" s="65">
        <v>0.48958333333333331</v>
      </c>
      <c r="D4319" s="65">
        <v>0.41666666666666669</v>
      </c>
      <c r="E4319" s="66">
        <v>0.79166666666666663</v>
      </c>
      <c r="F4319" s="66">
        <v>0.79166666666666663</v>
      </c>
      <c r="G4319" s="67"/>
      <c r="H4319" s="67"/>
      <c r="I4319" s="68">
        <v>7.291666666666663E-2</v>
      </c>
      <c r="J4319" s="67"/>
      <c r="K4319" s="132">
        <v>7.291666666666663E-2</v>
      </c>
      <c r="L4319" s="133">
        <v>0</v>
      </c>
      <c r="M4319" s="70">
        <v>0</v>
      </c>
      <c r="N4319" s="34">
        <f t="shared" si="622"/>
        <v>0.26041666666666663</v>
      </c>
      <c r="O4319" s="38">
        <f t="shared" si="623"/>
        <v>0.33333333333333326</v>
      </c>
      <c r="P4319" s="72" t="s">
        <v>234</v>
      </c>
      <c r="Q4319" s="43">
        <v>44814</v>
      </c>
      <c r="R4319" s="35">
        <v>0</v>
      </c>
      <c r="S4319" s="35">
        <v>0</v>
      </c>
      <c r="T4319" s="10" t="str">
        <f t="shared" si="624"/>
        <v>Sem - 37</v>
      </c>
      <c r="U4319" s="10" t="str">
        <f t="shared" si="625"/>
        <v>Septembre</v>
      </c>
      <c r="V4319" s="36" t="s">
        <v>600</v>
      </c>
      <c r="W4319" s="34"/>
      <c r="X4319" s="91">
        <f t="shared" si="626"/>
        <v>0</v>
      </c>
      <c r="Y4319" s="92" t="str">
        <f>VLOOKUP('CM-CIC'!B4250,Annuaire_roster!B:F,4,0)</f>
        <v>KINANA Widad</v>
      </c>
      <c r="Z4319" s="37" t="s">
        <v>110</v>
      </c>
      <c r="AA4319" s="60" t="s">
        <v>232</v>
      </c>
      <c r="AB4319" s="35" t="s">
        <v>63</v>
      </c>
      <c r="AC4319" s="35" t="s">
        <v>63</v>
      </c>
      <c r="AD4319" s="35" t="s">
        <v>63</v>
      </c>
      <c r="AE4319" s="44" t="s">
        <v>63</v>
      </c>
      <c r="AF4319" s="61"/>
      <c r="AG4319" s="45"/>
    </row>
    <row r="4320" spans="1:33" x14ac:dyDescent="0.2">
      <c r="A4320" s="59" t="str">
        <f>+VLOOKUP(B4320,Annuaire_roster!B:G,5,0)</f>
        <v>01578</v>
      </c>
      <c r="B4320" s="78" t="s">
        <v>1669</v>
      </c>
      <c r="C4320" s="65">
        <v>0.41666666666666669</v>
      </c>
      <c r="D4320" s="65">
        <v>0.41666666666666669</v>
      </c>
      <c r="E4320" s="66">
        <v>0.79166666666666663</v>
      </c>
      <c r="F4320" s="66">
        <v>0.79166666666666663</v>
      </c>
      <c r="G4320" s="67"/>
      <c r="H4320" s="67"/>
      <c r="I4320" s="68" t="s">
        <v>63</v>
      </c>
      <c r="J4320" s="67"/>
      <c r="K4320" s="132">
        <v>0</v>
      </c>
      <c r="L4320" s="133">
        <v>0</v>
      </c>
      <c r="M4320" s="70">
        <v>0</v>
      </c>
      <c r="N4320" s="34">
        <f t="shared" si="622"/>
        <v>0.33333333333333326</v>
      </c>
      <c r="O4320" s="38">
        <f t="shared" si="623"/>
        <v>0.33333333333333326</v>
      </c>
      <c r="P4320" s="72" t="s">
        <v>234</v>
      </c>
      <c r="Q4320" s="43">
        <v>44814</v>
      </c>
      <c r="R4320" s="35">
        <v>0</v>
      </c>
      <c r="S4320" s="35">
        <v>0</v>
      </c>
      <c r="T4320" s="10" t="str">
        <f t="shared" si="624"/>
        <v>Sem - 37</v>
      </c>
      <c r="U4320" s="10" t="str">
        <f t="shared" si="625"/>
        <v>Septembre</v>
      </c>
      <c r="V4320" s="36" t="s">
        <v>601</v>
      </c>
      <c r="W4320" s="34"/>
      <c r="X4320" s="91">
        <f t="shared" si="626"/>
        <v>0</v>
      </c>
      <c r="Y4320" s="92" t="str">
        <f>VLOOKUP('CM-CIC'!B4251,Annuaire_roster!B:F,4,0)</f>
        <v>KINANA Widad</v>
      </c>
      <c r="Z4320" s="37" t="s">
        <v>110</v>
      </c>
      <c r="AA4320" s="60" t="s">
        <v>232</v>
      </c>
      <c r="AB4320" s="35" t="s">
        <v>63</v>
      </c>
      <c r="AC4320" s="35" t="s">
        <v>63</v>
      </c>
      <c r="AD4320" s="35" t="s">
        <v>63</v>
      </c>
      <c r="AE4320" s="44" t="s">
        <v>63</v>
      </c>
      <c r="AF4320" s="61"/>
      <c r="AG4320" s="45"/>
    </row>
    <row r="4321" spans="1:33" x14ac:dyDescent="0.2">
      <c r="A4321" s="59" t="str">
        <f>+VLOOKUP(B4321,Annuaire_roster!B:G,5,0)</f>
        <v>01581</v>
      </c>
      <c r="B4321" s="78" t="s">
        <v>237</v>
      </c>
      <c r="C4321" s="65">
        <v>0.41666666666666669</v>
      </c>
      <c r="D4321" s="65">
        <v>0.41666666666666669</v>
      </c>
      <c r="E4321" s="66">
        <v>0.79166666666666663</v>
      </c>
      <c r="F4321" s="66">
        <v>0.79166666666666663</v>
      </c>
      <c r="G4321" s="67"/>
      <c r="H4321" s="67"/>
      <c r="I4321" s="68" t="s">
        <v>63</v>
      </c>
      <c r="J4321" s="67"/>
      <c r="K4321" s="132">
        <v>0</v>
      </c>
      <c r="L4321" s="133">
        <v>0</v>
      </c>
      <c r="M4321" s="70">
        <v>0</v>
      </c>
      <c r="N4321" s="34">
        <f t="shared" si="622"/>
        <v>0.33333333333333326</v>
      </c>
      <c r="O4321" s="38">
        <f t="shared" si="623"/>
        <v>0.33333333333333326</v>
      </c>
      <c r="P4321" s="72" t="s">
        <v>234</v>
      </c>
      <c r="Q4321" s="43">
        <v>44814</v>
      </c>
      <c r="R4321" s="35">
        <v>0</v>
      </c>
      <c r="S4321" s="35">
        <v>0</v>
      </c>
      <c r="T4321" s="10" t="str">
        <f t="shared" si="624"/>
        <v>Sem - 37</v>
      </c>
      <c r="U4321" s="10" t="str">
        <f t="shared" si="625"/>
        <v>Septembre</v>
      </c>
      <c r="V4321" s="36" t="s">
        <v>602</v>
      </c>
      <c r="W4321" s="34"/>
      <c r="X4321" s="91">
        <f t="shared" si="626"/>
        <v>0</v>
      </c>
      <c r="Y4321" s="92" t="str">
        <f>VLOOKUP('CM-CIC'!B4252,Annuaire_roster!B:F,4,0)</f>
        <v>KINANA Widad</v>
      </c>
      <c r="Z4321" s="37" t="s">
        <v>110</v>
      </c>
      <c r="AA4321" s="60" t="s">
        <v>232</v>
      </c>
      <c r="AB4321" s="35" t="s">
        <v>63</v>
      </c>
      <c r="AC4321" s="35" t="s">
        <v>63</v>
      </c>
      <c r="AD4321" s="35" t="s">
        <v>63</v>
      </c>
      <c r="AE4321" s="44" t="s">
        <v>63</v>
      </c>
      <c r="AF4321" s="61"/>
      <c r="AG4321" s="45"/>
    </row>
    <row r="4322" spans="1:33" x14ac:dyDescent="0.2">
      <c r="A4322" s="59" t="str">
        <f>+VLOOKUP(B4322,Annuaire_roster!B:G,5,0)</f>
        <v>01582</v>
      </c>
      <c r="B4322" s="78" t="s">
        <v>238</v>
      </c>
      <c r="C4322" s="65">
        <v>0.41666666666666669</v>
      </c>
      <c r="D4322" s="65">
        <v>0.41666666666666669</v>
      </c>
      <c r="E4322" s="66">
        <v>0.79166666666666663</v>
      </c>
      <c r="F4322" s="66">
        <v>0.79166666666666663</v>
      </c>
      <c r="G4322" s="67"/>
      <c r="H4322" s="67"/>
      <c r="I4322" s="68" t="s">
        <v>63</v>
      </c>
      <c r="J4322" s="67"/>
      <c r="K4322" s="132">
        <v>0</v>
      </c>
      <c r="L4322" s="133">
        <v>0</v>
      </c>
      <c r="M4322" s="70">
        <v>0</v>
      </c>
      <c r="N4322" s="34">
        <f t="shared" si="622"/>
        <v>0.33333333333333326</v>
      </c>
      <c r="O4322" s="38">
        <f t="shared" si="623"/>
        <v>0.33333333333333326</v>
      </c>
      <c r="P4322" s="72" t="s">
        <v>234</v>
      </c>
      <c r="Q4322" s="43">
        <v>44814</v>
      </c>
      <c r="R4322" s="35">
        <v>0</v>
      </c>
      <c r="S4322" s="35">
        <v>0</v>
      </c>
      <c r="T4322" s="10" t="str">
        <f t="shared" si="624"/>
        <v>Sem - 37</v>
      </c>
      <c r="U4322" s="10" t="str">
        <f t="shared" si="625"/>
        <v>Septembre</v>
      </c>
      <c r="V4322" s="36" t="s">
        <v>603</v>
      </c>
      <c r="W4322" s="34"/>
      <c r="X4322" s="91">
        <f t="shared" si="626"/>
        <v>0</v>
      </c>
      <c r="Y4322" s="92" t="str">
        <f>VLOOKUP('CM-CIC'!B4253,Annuaire_roster!B:F,4,0)</f>
        <v>KINANA Widad</v>
      </c>
      <c r="Z4322" s="37" t="s">
        <v>110</v>
      </c>
      <c r="AA4322" s="60" t="s">
        <v>232</v>
      </c>
      <c r="AB4322" s="35" t="s">
        <v>63</v>
      </c>
      <c r="AC4322" s="35" t="s">
        <v>63</v>
      </c>
      <c r="AD4322" s="35" t="s">
        <v>63</v>
      </c>
      <c r="AE4322" s="44" t="s">
        <v>63</v>
      </c>
      <c r="AF4322" s="61"/>
      <c r="AG4322" s="45"/>
    </row>
    <row r="4323" spans="1:33" x14ac:dyDescent="0.2">
      <c r="A4323" s="59" t="str">
        <f>+VLOOKUP(B4323,Annuaire_roster!B:G,5,0)</f>
        <v>01586</v>
      </c>
      <c r="B4323" s="78" t="s">
        <v>217</v>
      </c>
      <c r="C4323" s="65">
        <v>0.41666666666666669</v>
      </c>
      <c r="D4323" s="65">
        <v>0.41666666666666669</v>
      </c>
      <c r="E4323" s="66">
        <v>0.79166666666666663</v>
      </c>
      <c r="F4323" s="66">
        <v>0.79166666666666663</v>
      </c>
      <c r="G4323" s="67"/>
      <c r="H4323" s="67"/>
      <c r="I4323" s="68" t="s">
        <v>63</v>
      </c>
      <c r="J4323" s="67"/>
      <c r="K4323" s="132">
        <v>0</v>
      </c>
      <c r="L4323" s="133">
        <v>0</v>
      </c>
      <c r="M4323" s="70">
        <v>0</v>
      </c>
      <c r="N4323" s="34">
        <f t="shared" si="622"/>
        <v>0.33333333333333326</v>
      </c>
      <c r="O4323" s="38">
        <f t="shared" si="623"/>
        <v>0.33333333333333326</v>
      </c>
      <c r="P4323" s="72" t="s">
        <v>234</v>
      </c>
      <c r="Q4323" s="43">
        <v>44814</v>
      </c>
      <c r="R4323" s="35">
        <v>0</v>
      </c>
      <c r="S4323" s="35">
        <v>0</v>
      </c>
      <c r="T4323" s="10" t="str">
        <f t="shared" si="624"/>
        <v>Sem - 37</v>
      </c>
      <c r="U4323" s="10" t="str">
        <f t="shared" si="625"/>
        <v>Septembre</v>
      </c>
      <c r="V4323" s="36" t="s">
        <v>605</v>
      </c>
      <c r="W4323" s="34"/>
      <c r="X4323" s="91">
        <f t="shared" si="626"/>
        <v>0</v>
      </c>
      <c r="Y4323" s="92" t="str">
        <f>VLOOKUP('CM-CIC'!B4254,Annuaire_roster!B:F,4,0)</f>
        <v>KINANA Widad</v>
      </c>
      <c r="Z4323" s="37" t="s">
        <v>110</v>
      </c>
      <c r="AA4323" s="60" t="s">
        <v>232</v>
      </c>
      <c r="AB4323" s="35" t="s">
        <v>63</v>
      </c>
      <c r="AC4323" s="35" t="s">
        <v>63</v>
      </c>
      <c r="AD4323" s="35" t="s">
        <v>63</v>
      </c>
      <c r="AE4323" s="44" t="s">
        <v>63</v>
      </c>
      <c r="AF4323" s="61"/>
      <c r="AG4323" s="45"/>
    </row>
    <row r="4324" spans="1:33" x14ac:dyDescent="0.2">
      <c r="A4324" s="59" t="str">
        <f>+VLOOKUP(B4324,Annuaire_roster!B:G,5,0)</f>
        <v>01587</v>
      </c>
      <c r="B4324" s="78" t="s">
        <v>218</v>
      </c>
      <c r="C4324" s="65">
        <v>0.41666666666666669</v>
      </c>
      <c r="D4324" s="65">
        <v>0.41666666666666669</v>
      </c>
      <c r="E4324" s="66">
        <v>0.79166666666666663</v>
      </c>
      <c r="F4324" s="66">
        <v>0.79166666666666663</v>
      </c>
      <c r="G4324" s="67"/>
      <c r="H4324" s="67"/>
      <c r="I4324" s="68" t="s">
        <v>63</v>
      </c>
      <c r="J4324" s="67"/>
      <c r="K4324" s="132">
        <v>0</v>
      </c>
      <c r="L4324" s="133">
        <v>0</v>
      </c>
      <c r="M4324" s="70">
        <v>0</v>
      </c>
      <c r="N4324" s="34">
        <f t="shared" si="622"/>
        <v>0.33333333333333326</v>
      </c>
      <c r="O4324" s="38">
        <f t="shared" si="623"/>
        <v>0.33333333333333326</v>
      </c>
      <c r="P4324" s="72" t="s">
        <v>234</v>
      </c>
      <c r="Q4324" s="43">
        <v>44814</v>
      </c>
      <c r="R4324" s="35">
        <v>0</v>
      </c>
      <c r="S4324" s="35">
        <v>0</v>
      </c>
      <c r="T4324" s="10" t="str">
        <f t="shared" si="624"/>
        <v>Sem - 37</v>
      </c>
      <c r="U4324" s="10" t="str">
        <f t="shared" si="625"/>
        <v>Septembre</v>
      </c>
      <c r="V4324" s="36" t="s">
        <v>606</v>
      </c>
      <c r="W4324" s="34"/>
      <c r="X4324" s="91">
        <f t="shared" si="626"/>
        <v>0</v>
      </c>
      <c r="Y4324" s="92" t="str">
        <f>VLOOKUP('CM-CIC'!B4255,Annuaire_roster!B:F,4,0)</f>
        <v>KINANA Widad</v>
      </c>
      <c r="Z4324" s="37" t="s">
        <v>110</v>
      </c>
      <c r="AA4324" s="60" t="s">
        <v>232</v>
      </c>
      <c r="AB4324" s="35" t="s">
        <v>63</v>
      </c>
      <c r="AC4324" s="35" t="s">
        <v>63</v>
      </c>
      <c r="AD4324" s="35" t="s">
        <v>63</v>
      </c>
      <c r="AE4324" s="44" t="s">
        <v>63</v>
      </c>
      <c r="AF4324" s="61"/>
      <c r="AG4324" s="45"/>
    </row>
    <row r="4325" spans="1:33" x14ac:dyDescent="0.2">
      <c r="A4325" s="59" t="str">
        <f>+VLOOKUP(B4325,Annuaire_roster!B:G,5,0)</f>
        <v>01590</v>
      </c>
      <c r="B4325" s="78" t="s">
        <v>222</v>
      </c>
      <c r="C4325" s="65">
        <v>0.41666666666666669</v>
      </c>
      <c r="D4325" s="65">
        <v>0.41666666666666669</v>
      </c>
      <c r="E4325" s="66">
        <v>0.79166666666666663</v>
      </c>
      <c r="F4325" s="66">
        <v>0.79166666666666663</v>
      </c>
      <c r="G4325" s="67"/>
      <c r="H4325" s="67"/>
      <c r="I4325" s="68" t="s">
        <v>63</v>
      </c>
      <c r="J4325" s="67"/>
      <c r="K4325" s="132">
        <v>0</v>
      </c>
      <c r="L4325" s="133">
        <v>0</v>
      </c>
      <c r="M4325" s="70">
        <v>0</v>
      </c>
      <c r="N4325" s="34">
        <f t="shared" si="622"/>
        <v>0.33333333333333326</v>
      </c>
      <c r="O4325" s="38">
        <f t="shared" si="623"/>
        <v>0.33333333333333326</v>
      </c>
      <c r="P4325" s="72" t="s">
        <v>234</v>
      </c>
      <c r="Q4325" s="43">
        <v>44814</v>
      </c>
      <c r="R4325" s="35">
        <v>0</v>
      </c>
      <c r="S4325" s="35">
        <v>0</v>
      </c>
      <c r="T4325" s="10" t="str">
        <f t="shared" si="624"/>
        <v>Sem - 37</v>
      </c>
      <c r="U4325" s="10" t="str">
        <f t="shared" si="625"/>
        <v>Septembre</v>
      </c>
      <c r="V4325" s="36" t="s">
        <v>607</v>
      </c>
      <c r="W4325" s="34"/>
      <c r="X4325" s="91">
        <f t="shared" si="626"/>
        <v>0</v>
      </c>
      <c r="Y4325" s="92" t="str">
        <f>VLOOKUP('CM-CIC'!B4256,Annuaire_roster!B:F,4,0)</f>
        <v>KINANA Widad</v>
      </c>
      <c r="Z4325" s="37" t="s">
        <v>110</v>
      </c>
      <c r="AA4325" s="60" t="s">
        <v>232</v>
      </c>
      <c r="AB4325" s="35" t="s">
        <v>63</v>
      </c>
      <c r="AC4325" s="35" t="s">
        <v>63</v>
      </c>
      <c r="AD4325" s="35" t="s">
        <v>63</v>
      </c>
      <c r="AE4325" s="44" t="s">
        <v>63</v>
      </c>
      <c r="AF4325" s="61"/>
      <c r="AG4325" s="45"/>
    </row>
    <row r="4326" spans="1:33" x14ac:dyDescent="0.2">
      <c r="A4326" s="59" t="str">
        <f>+VLOOKUP(B4326,Annuaire_roster!B:G,5,0)</f>
        <v>01594</v>
      </c>
      <c r="B4326" s="78" t="s">
        <v>295</v>
      </c>
      <c r="C4326" s="65">
        <v>0.41666666666666669</v>
      </c>
      <c r="D4326" s="65">
        <v>0.41666666666666669</v>
      </c>
      <c r="E4326" s="66">
        <v>0.79166666666666663</v>
      </c>
      <c r="F4326" s="66">
        <v>0.79166666666666663</v>
      </c>
      <c r="G4326" s="67"/>
      <c r="H4326" s="67"/>
      <c r="I4326" s="68" t="s">
        <v>63</v>
      </c>
      <c r="J4326" s="67"/>
      <c r="K4326" s="132">
        <v>0</v>
      </c>
      <c r="L4326" s="133">
        <v>0</v>
      </c>
      <c r="M4326" s="70">
        <v>0</v>
      </c>
      <c r="N4326" s="34">
        <f t="shared" si="622"/>
        <v>0.33333333333333326</v>
      </c>
      <c r="O4326" s="38">
        <f t="shared" si="623"/>
        <v>0.33333333333333326</v>
      </c>
      <c r="P4326" s="72" t="s">
        <v>234</v>
      </c>
      <c r="Q4326" s="43">
        <v>44814</v>
      </c>
      <c r="R4326" s="35">
        <v>0</v>
      </c>
      <c r="S4326" s="35">
        <v>0</v>
      </c>
      <c r="T4326" s="10" t="str">
        <f t="shared" si="624"/>
        <v>Sem - 37</v>
      </c>
      <c r="U4326" s="10" t="str">
        <f t="shared" si="625"/>
        <v>Septembre</v>
      </c>
      <c r="V4326" s="36" t="s">
        <v>608</v>
      </c>
      <c r="W4326" s="34"/>
      <c r="X4326" s="91">
        <f t="shared" si="626"/>
        <v>0</v>
      </c>
      <c r="Y4326" s="92" t="str">
        <f>VLOOKUP('CM-CIC'!B4257,Annuaire_roster!B:F,4,0)</f>
        <v>KINANA Widad</v>
      </c>
      <c r="Z4326" s="37" t="s">
        <v>110</v>
      </c>
      <c r="AA4326" s="60" t="s">
        <v>232</v>
      </c>
      <c r="AB4326" s="35" t="s">
        <v>63</v>
      </c>
      <c r="AC4326" s="35" t="s">
        <v>63</v>
      </c>
      <c r="AD4326" s="35" t="s">
        <v>63</v>
      </c>
      <c r="AE4326" s="44" t="s">
        <v>63</v>
      </c>
      <c r="AF4326" s="61"/>
      <c r="AG4326" s="45"/>
    </row>
    <row r="4327" spans="1:33" x14ac:dyDescent="0.2">
      <c r="A4327" s="59" t="str">
        <f>+VLOOKUP(B4327,Annuaire_roster!B:G,5,0)</f>
        <v>01596</v>
      </c>
      <c r="B4327" s="78" t="s">
        <v>239</v>
      </c>
      <c r="C4327" s="65">
        <v>0.41666666666666669</v>
      </c>
      <c r="D4327" s="65">
        <v>0.41666666666666669</v>
      </c>
      <c r="E4327" s="66">
        <v>0.70833333333333337</v>
      </c>
      <c r="F4327" s="66">
        <v>0.79166666666666663</v>
      </c>
      <c r="G4327" s="67"/>
      <c r="H4327" s="67"/>
      <c r="I4327" s="68" t="s">
        <v>63</v>
      </c>
      <c r="J4327" s="67"/>
      <c r="K4327" s="132">
        <v>0</v>
      </c>
      <c r="L4327" s="156">
        <v>8.3333333333333259E-2</v>
      </c>
      <c r="M4327" s="70">
        <v>0</v>
      </c>
      <c r="N4327" s="34">
        <f t="shared" si="622"/>
        <v>0.25</v>
      </c>
      <c r="O4327" s="38">
        <f t="shared" si="623"/>
        <v>0.33333333333333326</v>
      </c>
      <c r="P4327" s="72" t="s">
        <v>234</v>
      </c>
      <c r="Q4327" s="43">
        <v>44814</v>
      </c>
      <c r="R4327" s="35">
        <v>0</v>
      </c>
      <c r="S4327" s="35">
        <v>0</v>
      </c>
      <c r="T4327" s="10" t="str">
        <f t="shared" si="624"/>
        <v>Sem - 37</v>
      </c>
      <c r="U4327" s="10" t="str">
        <f t="shared" si="625"/>
        <v>Septembre</v>
      </c>
      <c r="V4327" s="36" t="s">
        <v>609</v>
      </c>
      <c r="W4327" s="34"/>
      <c r="X4327" s="91">
        <f t="shared" si="626"/>
        <v>0</v>
      </c>
      <c r="Y4327" s="92" t="str">
        <f>VLOOKUP('CM-CIC'!B4258,Annuaire_roster!B:F,4,0)</f>
        <v>ABDELLAOUI KHADIJA</v>
      </c>
      <c r="Z4327" s="37" t="s">
        <v>110</v>
      </c>
      <c r="AA4327" s="60" t="s">
        <v>232</v>
      </c>
      <c r="AB4327" s="35" t="s">
        <v>63</v>
      </c>
      <c r="AC4327" s="35" t="s">
        <v>63</v>
      </c>
      <c r="AD4327" s="35" t="s">
        <v>63</v>
      </c>
      <c r="AE4327" s="44" t="s">
        <v>63</v>
      </c>
      <c r="AF4327" s="61"/>
      <c r="AG4327" s="45"/>
    </row>
    <row r="4328" spans="1:33" x14ac:dyDescent="0.2">
      <c r="A4328" s="59" t="str">
        <f>+VLOOKUP(B4328,Annuaire_roster!B:G,5,0)</f>
        <v>01598</v>
      </c>
      <c r="B4328" s="78" t="s">
        <v>240</v>
      </c>
      <c r="C4328" s="65">
        <v>0.41666666666666669</v>
      </c>
      <c r="D4328" s="65">
        <v>0.41666666666666669</v>
      </c>
      <c r="E4328" s="66">
        <v>0.79166666666666663</v>
      </c>
      <c r="F4328" s="66">
        <v>0.79166666666666663</v>
      </c>
      <c r="G4328" s="67"/>
      <c r="H4328" s="67"/>
      <c r="I4328" s="68" t="s">
        <v>63</v>
      </c>
      <c r="J4328" s="67"/>
      <c r="K4328" s="132">
        <v>0</v>
      </c>
      <c r="L4328" s="133">
        <v>0</v>
      </c>
      <c r="M4328" s="70">
        <v>0</v>
      </c>
      <c r="N4328" s="34">
        <f t="shared" si="622"/>
        <v>0.33333333333333326</v>
      </c>
      <c r="O4328" s="38">
        <f t="shared" si="623"/>
        <v>0.33333333333333326</v>
      </c>
      <c r="P4328" s="72" t="s">
        <v>234</v>
      </c>
      <c r="Q4328" s="43">
        <v>44814</v>
      </c>
      <c r="R4328" s="35">
        <v>0</v>
      </c>
      <c r="S4328" s="35">
        <v>0</v>
      </c>
      <c r="T4328" s="10" t="str">
        <f t="shared" si="624"/>
        <v>Sem - 37</v>
      </c>
      <c r="U4328" s="10" t="str">
        <f t="shared" si="625"/>
        <v>Septembre</v>
      </c>
      <c r="V4328" s="36" t="s">
        <v>610</v>
      </c>
      <c r="W4328" s="34"/>
      <c r="X4328" s="91">
        <f t="shared" si="626"/>
        <v>0</v>
      </c>
      <c r="Y4328" s="92" t="str">
        <f>VLOOKUP('CM-CIC'!B4259,Annuaire_roster!B:F,4,0)</f>
        <v>ABDELLAOUI KHADIJA</v>
      </c>
      <c r="Z4328" s="37" t="s">
        <v>110</v>
      </c>
      <c r="AA4328" s="60" t="s">
        <v>232</v>
      </c>
      <c r="AB4328" s="35" t="s">
        <v>63</v>
      </c>
      <c r="AC4328" s="35" t="s">
        <v>63</v>
      </c>
      <c r="AD4328" s="35" t="s">
        <v>63</v>
      </c>
      <c r="AE4328" s="44" t="s">
        <v>63</v>
      </c>
      <c r="AF4328" s="61"/>
      <c r="AG4328" s="45"/>
    </row>
    <row r="4329" spans="1:33" x14ac:dyDescent="0.2">
      <c r="A4329" s="59" t="str">
        <f>+VLOOKUP(B4329,Annuaire_roster!B:G,5,0)</f>
        <v>01567</v>
      </c>
      <c r="B4329" s="78" t="s">
        <v>198</v>
      </c>
      <c r="C4329" s="65">
        <v>0.41666666666666669</v>
      </c>
      <c r="D4329" s="65">
        <v>0.41666666666666669</v>
      </c>
      <c r="E4329" s="66">
        <v>0.79166666666666663</v>
      </c>
      <c r="F4329" s="66">
        <v>0.79166666666666663</v>
      </c>
      <c r="G4329" s="67"/>
      <c r="H4329" s="67"/>
      <c r="I4329" s="68" t="s">
        <v>63</v>
      </c>
      <c r="J4329" s="67"/>
      <c r="K4329" s="132">
        <v>0</v>
      </c>
      <c r="L4329" s="133">
        <v>0</v>
      </c>
      <c r="M4329" s="70">
        <v>0</v>
      </c>
      <c r="N4329" s="34">
        <f t="shared" si="622"/>
        <v>0.33333333333333326</v>
      </c>
      <c r="O4329" s="38">
        <f t="shared" si="623"/>
        <v>0.33333333333333326</v>
      </c>
      <c r="P4329" s="72" t="s">
        <v>234</v>
      </c>
      <c r="Q4329" s="43">
        <v>44814</v>
      </c>
      <c r="R4329" s="35">
        <v>0</v>
      </c>
      <c r="S4329" s="35">
        <v>0</v>
      </c>
      <c r="T4329" s="10" t="str">
        <f t="shared" si="624"/>
        <v>Sem - 37</v>
      </c>
      <c r="U4329" s="10" t="str">
        <f t="shared" si="625"/>
        <v>Septembre</v>
      </c>
      <c r="V4329" s="36" t="s">
        <v>611</v>
      </c>
      <c r="W4329" s="34"/>
      <c r="X4329" s="91">
        <f t="shared" si="626"/>
        <v>0</v>
      </c>
      <c r="Y4329" s="92" t="str">
        <f>VLOOKUP('CM-CIC'!B4260,Annuaire_roster!B:F,4,0)</f>
        <v>ABDELLAOUI KHADIJA</v>
      </c>
      <c r="Z4329" s="37" t="s">
        <v>110</v>
      </c>
      <c r="AA4329" s="60" t="s">
        <v>232</v>
      </c>
      <c r="AB4329" s="35" t="s">
        <v>63</v>
      </c>
      <c r="AC4329" s="35" t="s">
        <v>63</v>
      </c>
      <c r="AD4329" s="35" t="s">
        <v>63</v>
      </c>
      <c r="AE4329" s="44" t="s">
        <v>63</v>
      </c>
      <c r="AF4329" s="61"/>
      <c r="AG4329" s="45"/>
    </row>
    <row r="4330" spans="1:33" x14ac:dyDescent="0.2">
      <c r="A4330" s="59" t="str">
        <f>+VLOOKUP(B4330,Annuaire_roster!B:G,5,0)</f>
        <v>01420</v>
      </c>
      <c r="B4330" s="78" t="s">
        <v>151</v>
      </c>
      <c r="C4330" s="65">
        <v>0.41666666666666669</v>
      </c>
      <c r="D4330" s="65">
        <v>0.41666666666666669</v>
      </c>
      <c r="E4330" s="66">
        <v>0.79166666666666663</v>
      </c>
      <c r="F4330" s="66">
        <v>0.79166666666666663</v>
      </c>
      <c r="G4330" s="67"/>
      <c r="H4330" s="67"/>
      <c r="I4330" s="68" t="s">
        <v>63</v>
      </c>
      <c r="J4330" s="67"/>
      <c r="K4330" s="132">
        <v>0</v>
      </c>
      <c r="L4330" s="133">
        <v>0</v>
      </c>
      <c r="M4330" s="70">
        <v>0</v>
      </c>
      <c r="N4330" s="34">
        <f t="shared" si="622"/>
        <v>0.33333333333333326</v>
      </c>
      <c r="O4330" s="38">
        <f t="shared" si="623"/>
        <v>0.33333333333333326</v>
      </c>
      <c r="P4330" s="72" t="s">
        <v>234</v>
      </c>
      <c r="Q4330" s="43">
        <v>44814</v>
      </c>
      <c r="R4330" s="35">
        <v>0</v>
      </c>
      <c r="S4330" s="35">
        <v>0</v>
      </c>
      <c r="T4330" s="10" t="str">
        <f t="shared" si="624"/>
        <v>Sem - 37</v>
      </c>
      <c r="U4330" s="10" t="str">
        <f t="shared" si="625"/>
        <v>Septembre</v>
      </c>
      <c r="V4330" s="36" t="s">
        <v>612</v>
      </c>
      <c r="W4330" s="34"/>
      <c r="X4330" s="91">
        <f t="shared" si="626"/>
        <v>0</v>
      </c>
      <c r="Y4330" s="92" t="str">
        <f>VLOOKUP('CM-CIC'!B4261,Annuaire_roster!B:F,4,0)</f>
        <v>ABDELLAOUI KHADIJA</v>
      </c>
      <c r="Z4330" s="37" t="s">
        <v>110</v>
      </c>
      <c r="AA4330" s="60" t="s">
        <v>232</v>
      </c>
      <c r="AB4330" s="35" t="s">
        <v>63</v>
      </c>
      <c r="AC4330" s="35" t="s">
        <v>63</v>
      </c>
      <c r="AD4330" s="35" t="s">
        <v>63</v>
      </c>
      <c r="AE4330" s="44" t="s">
        <v>63</v>
      </c>
      <c r="AF4330" s="61"/>
      <c r="AG4330" s="45"/>
    </row>
    <row r="4331" spans="1:33" x14ac:dyDescent="0.2">
      <c r="A4331" s="59" t="str">
        <f>+VLOOKUP(B4331,Annuaire_roster!B:G,5,0)</f>
        <v>01621</v>
      </c>
      <c r="B4331" s="78" t="s">
        <v>241</v>
      </c>
      <c r="C4331" s="65">
        <v>0.41666666666666669</v>
      </c>
      <c r="D4331" s="65">
        <v>0.41666666666666669</v>
      </c>
      <c r="E4331" s="66">
        <v>0.79166666666666663</v>
      </c>
      <c r="F4331" s="66">
        <v>0.79166666666666663</v>
      </c>
      <c r="G4331" s="67"/>
      <c r="H4331" s="67"/>
      <c r="I4331" s="68" t="s">
        <v>63</v>
      </c>
      <c r="J4331" s="67"/>
      <c r="K4331" s="132">
        <v>0</v>
      </c>
      <c r="L4331" s="133">
        <v>0</v>
      </c>
      <c r="M4331" s="70">
        <v>0</v>
      </c>
      <c r="N4331" s="34">
        <f t="shared" si="622"/>
        <v>0.33333333333333326</v>
      </c>
      <c r="O4331" s="38">
        <f t="shared" si="623"/>
        <v>0.33333333333333326</v>
      </c>
      <c r="P4331" s="72" t="s">
        <v>234</v>
      </c>
      <c r="Q4331" s="43">
        <v>44814</v>
      </c>
      <c r="R4331" s="35">
        <v>0</v>
      </c>
      <c r="S4331" s="35">
        <v>0</v>
      </c>
      <c r="T4331" s="10" t="str">
        <f t="shared" si="624"/>
        <v>Sem - 37</v>
      </c>
      <c r="U4331" s="10" t="str">
        <f t="shared" si="625"/>
        <v>Septembre</v>
      </c>
      <c r="V4331" s="36" t="s">
        <v>613</v>
      </c>
      <c r="W4331" s="34"/>
      <c r="X4331" s="91">
        <f t="shared" si="626"/>
        <v>0</v>
      </c>
      <c r="Y4331" s="92" t="str">
        <f>VLOOKUP('CM-CIC'!B4262,Annuaire_roster!B:F,4,0)</f>
        <v>ABDELLAOUI KHADIJA</v>
      </c>
      <c r="Z4331" s="37" t="s">
        <v>110</v>
      </c>
      <c r="AA4331" s="60" t="s">
        <v>232</v>
      </c>
      <c r="AB4331" s="35" t="s">
        <v>63</v>
      </c>
      <c r="AC4331" s="35" t="s">
        <v>63</v>
      </c>
      <c r="AD4331" s="35" t="s">
        <v>63</v>
      </c>
      <c r="AE4331" s="44" t="s">
        <v>63</v>
      </c>
      <c r="AF4331" s="61"/>
      <c r="AG4331" s="45"/>
    </row>
    <row r="4332" spans="1:33" x14ac:dyDescent="0.2">
      <c r="A4332" s="59" t="str">
        <f>+VLOOKUP(B4332,Annuaire_roster!B:G,5,0)</f>
        <v>01622</v>
      </c>
      <c r="B4332" s="78" t="s">
        <v>242</v>
      </c>
      <c r="C4332" s="65">
        <v>0.41666666666666669</v>
      </c>
      <c r="D4332" s="65">
        <v>0.41666666666666669</v>
      </c>
      <c r="E4332" s="66">
        <v>0.79166666666666663</v>
      </c>
      <c r="F4332" s="66">
        <v>0.79166666666666663</v>
      </c>
      <c r="G4332" s="67"/>
      <c r="H4332" s="67"/>
      <c r="I4332" s="68" t="s">
        <v>63</v>
      </c>
      <c r="J4332" s="67"/>
      <c r="K4332" s="132">
        <v>0</v>
      </c>
      <c r="L4332" s="133">
        <v>0</v>
      </c>
      <c r="M4332" s="70">
        <v>0</v>
      </c>
      <c r="N4332" s="34">
        <f t="shared" si="622"/>
        <v>0.33333333333333326</v>
      </c>
      <c r="O4332" s="38">
        <f t="shared" si="623"/>
        <v>0.33333333333333326</v>
      </c>
      <c r="P4332" s="72" t="s">
        <v>234</v>
      </c>
      <c r="Q4332" s="43">
        <v>44814</v>
      </c>
      <c r="R4332" s="35">
        <v>0</v>
      </c>
      <c r="S4332" s="35">
        <v>0</v>
      </c>
      <c r="T4332" s="10" t="str">
        <f t="shared" si="624"/>
        <v>Sem - 37</v>
      </c>
      <c r="U4332" s="10" t="str">
        <f t="shared" si="625"/>
        <v>Septembre</v>
      </c>
      <c r="V4332" s="36" t="s">
        <v>614</v>
      </c>
      <c r="W4332" s="34"/>
      <c r="X4332" s="91">
        <f t="shared" si="626"/>
        <v>0</v>
      </c>
      <c r="Y4332" s="92" t="str">
        <f>VLOOKUP('CM-CIC'!B4263,Annuaire_roster!B:F,4,0)</f>
        <v>ABDELLAOUI KHADIJA</v>
      </c>
      <c r="Z4332" s="37" t="s">
        <v>110</v>
      </c>
      <c r="AA4332" s="60" t="s">
        <v>232</v>
      </c>
      <c r="AB4332" s="35" t="s">
        <v>63</v>
      </c>
      <c r="AC4332" s="35" t="s">
        <v>63</v>
      </c>
      <c r="AD4332" s="35" t="s">
        <v>63</v>
      </c>
      <c r="AE4332" s="44" t="s">
        <v>63</v>
      </c>
      <c r="AF4332" s="61"/>
      <c r="AG4332" s="45"/>
    </row>
    <row r="4333" spans="1:33" x14ac:dyDescent="0.2">
      <c r="A4333" s="59" t="str">
        <f>+VLOOKUP(B4333,Annuaire_roster!B:G,5,0)</f>
        <v>01606</v>
      </c>
      <c r="B4333" s="78" t="s">
        <v>243</v>
      </c>
      <c r="C4333" s="65">
        <v>0.41666666666666669</v>
      </c>
      <c r="D4333" s="65">
        <v>0.41666666666666669</v>
      </c>
      <c r="E4333" s="66">
        <v>0.79166666666666663</v>
      </c>
      <c r="F4333" s="66">
        <v>0.79166666666666663</v>
      </c>
      <c r="G4333" s="67"/>
      <c r="H4333" s="67"/>
      <c r="I4333" s="68" t="s">
        <v>63</v>
      </c>
      <c r="J4333" s="67"/>
      <c r="K4333" s="132">
        <v>0</v>
      </c>
      <c r="L4333" s="133">
        <v>0</v>
      </c>
      <c r="M4333" s="70">
        <v>0</v>
      </c>
      <c r="N4333" s="34">
        <f t="shared" si="622"/>
        <v>0.33333333333333326</v>
      </c>
      <c r="O4333" s="38">
        <f t="shared" si="623"/>
        <v>0.33333333333333326</v>
      </c>
      <c r="P4333" s="72" t="s">
        <v>234</v>
      </c>
      <c r="Q4333" s="43">
        <v>44814</v>
      </c>
      <c r="R4333" s="35">
        <v>0</v>
      </c>
      <c r="S4333" s="35">
        <v>0</v>
      </c>
      <c r="T4333" s="10" t="str">
        <f t="shared" si="624"/>
        <v>Sem - 37</v>
      </c>
      <c r="U4333" s="10" t="str">
        <f t="shared" si="625"/>
        <v>Septembre</v>
      </c>
      <c r="V4333" s="36" t="s">
        <v>615</v>
      </c>
      <c r="W4333" s="34"/>
      <c r="X4333" s="91">
        <f t="shared" si="626"/>
        <v>0</v>
      </c>
      <c r="Y4333" s="92" t="str">
        <f>VLOOKUP('CM-CIC'!B4264,Annuaire_roster!B:F,4,0)</f>
        <v>ABDELLAOUI KHADIJA</v>
      </c>
      <c r="Z4333" s="37" t="s">
        <v>110</v>
      </c>
      <c r="AA4333" s="60" t="s">
        <v>232</v>
      </c>
      <c r="AB4333" s="35" t="s">
        <v>63</v>
      </c>
      <c r="AC4333" s="35" t="s">
        <v>63</v>
      </c>
      <c r="AD4333" s="35" t="s">
        <v>63</v>
      </c>
      <c r="AE4333" s="44" t="s">
        <v>63</v>
      </c>
      <c r="AF4333" s="61"/>
      <c r="AG4333" s="45"/>
    </row>
    <row r="4334" spans="1:33" x14ac:dyDescent="0.2">
      <c r="A4334" s="59" t="str">
        <f>+VLOOKUP(B4334,Annuaire_roster!B:G,5,0)</f>
        <v>01607</v>
      </c>
      <c r="B4334" s="78" t="s">
        <v>244</v>
      </c>
      <c r="C4334" s="65">
        <v>0.41666666666666669</v>
      </c>
      <c r="D4334" s="65">
        <v>0.41666666666666669</v>
      </c>
      <c r="E4334" s="66">
        <v>0.79166666666666663</v>
      </c>
      <c r="F4334" s="66">
        <v>0.79166666666666663</v>
      </c>
      <c r="G4334" s="67"/>
      <c r="H4334" s="67"/>
      <c r="I4334" s="68" t="s">
        <v>63</v>
      </c>
      <c r="J4334" s="67"/>
      <c r="K4334" s="132">
        <v>0</v>
      </c>
      <c r="L4334" s="133">
        <v>0</v>
      </c>
      <c r="M4334" s="70">
        <v>0</v>
      </c>
      <c r="N4334" s="34">
        <f t="shared" si="622"/>
        <v>0.33333333333333326</v>
      </c>
      <c r="O4334" s="38">
        <f t="shared" si="623"/>
        <v>0.33333333333333326</v>
      </c>
      <c r="P4334" s="72" t="s">
        <v>234</v>
      </c>
      <c r="Q4334" s="43">
        <v>44814</v>
      </c>
      <c r="R4334" s="35">
        <v>0</v>
      </c>
      <c r="S4334" s="35">
        <v>0</v>
      </c>
      <c r="T4334" s="10" t="str">
        <f t="shared" si="624"/>
        <v>Sem - 37</v>
      </c>
      <c r="U4334" s="10" t="str">
        <f t="shared" si="625"/>
        <v>Septembre</v>
      </c>
      <c r="V4334" s="36" t="s">
        <v>616</v>
      </c>
      <c r="W4334" s="34"/>
      <c r="X4334" s="91">
        <f t="shared" si="626"/>
        <v>0</v>
      </c>
      <c r="Y4334" s="92" t="str">
        <f>VLOOKUP('CM-CIC'!B4265,Annuaire_roster!B:F,4,0)</f>
        <v>ABDELLAOUI KHADIJA</v>
      </c>
      <c r="Z4334" s="37" t="s">
        <v>110</v>
      </c>
      <c r="AA4334" s="60" t="s">
        <v>232</v>
      </c>
      <c r="AB4334" s="35" t="s">
        <v>63</v>
      </c>
      <c r="AC4334" s="35" t="s">
        <v>63</v>
      </c>
      <c r="AD4334" s="35" t="s">
        <v>63</v>
      </c>
      <c r="AE4334" s="44" t="s">
        <v>63</v>
      </c>
      <c r="AF4334" s="61"/>
      <c r="AG4334" s="45"/>
    </row>
    <row r="4335" spans="1:33" x14ac:dyDescent="0.2">
      <c r="A4335" s="59" t="str">
        <f>+VLOOKUP(B4335,Annuaire_roster!B:G,5,0)</f>
        <v>01648</v>
      </c>
      <c r="B4335" s="78" t="s">
        <v>245</v>
      </c>
      <c r="C4335" s="65">
        <v>0.41666666666666669</v>
      </c>
      <c r="D4335" s="65">
        <v>0.41666666666666669</v>
      </c>
      <c r="E4335" s="66">
        <v>0.79166666666666663</v>
      </c>
      <c r="F4335" s="66">
        <v>0.79166666666666663</v>
      </c>
      <c r="G4335" s="67"/>
      <c r="H4335" s="67"/>
      <c r="I4335" s="68" t="s">
        <v>63</v>
      </c>
      <c r="J4335" s="67"/>
      <c r="K4335" s="132">
        <v>0</v>
      </c>
      <c r="L4335" s="133">
        <v>0</v>
      </c>
      <c r="M4335" s="70">
        <v>0</v>
      </c>
      <c r="N4335" s="34">
        <f t="shared" si="622"/>
        <v>0.33333333333333326</v>
      </c>
      <c r="O4335" s="38">
        <f t="shared" si="623"/>
        <v>0.33333333333333326</v>
      </c>
      <c r="P4335" s="72" t="s">
        <v>234</v>
      </c>
      <c r="Q4335" s="43">
        <v>44814</v>
      </c>
      <c r="R4335" s="35">
        <v>0</v>
      </c>
      <c r="S4335" s="35">
        <v>0</v>
      </c>
      <c r="T4335" s="10" t="str">
        <f t="shared" si="624"/>
        <v>Sem - 37</v>
      </c>
      <c r="U4335" s="10" t="str">
        <f t="shared" si="625"/>
        <v>Septembre</v>
      </c>
      <c r="V4335" s="36" t="s">
        <v>617</v>
      </c>
      <c r="W4335" s="34"/>
      <c r="X4335" s="91">
        <f t="shared" si="626"/>
        <v>0</v>
      </c>
      <c r="Y4335" s="92" t="str">
        <f>VLOOKUP('CM-CIC'!B4266,Annuaire_roster!B:F,4,0)</f>
        <v>ABDELLAOUI KHADIJA</v>
      </c>
      <c r="Z4335" s="37" t="s">
        <v>110</v>
      </c>
      <c r="AA4335" s="60" t="s">
        <v>232</v>
      </c>
      <c r="AB4335" s="35" t="s">
        <v>63</v>
      </c>
      <c r="AC4335" s="35" t="s">
        <v>63</v>
      </c>
      <c r="AD4335" s="35" t="s">
        <v>63</v>
      </c>
      <c r="AE4335" s="44" t="s">
        <v>63</v>
      </c>
      <c r="AF4335" s="61"/>
      <c r="AG4335" s="45"/>
    </row>
    <row r="4336" spans="1:33" x14ac:dyDescent="0.2">
      <c r="A4336" s="59" t="str">
        <f>+VLOOKUP(B4336,Annuaire_roster!B:G,5,0)</f>
        <v>01608</v>
      </c>
      <c r="B4336" s="78" t="s">
        <v>246</v>
      </c>
      <c r="C4336" s="65">
        <v>0.41666666666666669</v>
      </c>
      <c r="D4336" s="65">
        <v>0.41666666666666669</v>
      </c>
      <c r="E4336" s="66">
        <v>0.79166666666666663</v>
      </c>
      <c r="F4336" s="66">
        <v>0.79166666666666663</v>
      </c>
      <c r="G4336" s="67"/>
      <c r="H4336" s="67"/>
      <c r="I4336" s="68" t="s">
        <v>63</v>
      </c>
      <c r="J4336" s="67"/>
      <c r="K4336" s="132">
        <v>0</v>
      </c>
      <c r="L4336" s="133">
        <v>0</v>
      </c>
      <c r="M4336" s="70">
        <v>0</v>
      </c>
      <c r="N4336" s="34">
        <f t="shared" si="622"/>
        <v>0.33333333333333326</v>
      </c>
      <c r="O4336" s="38">
        <f t="shared" si="623"/>
        <v>0.33333333333333326</v>
      </c>
      <c r="P4336" s="72" t="s">
        <v>234</v>
      </c>
      <c r="Q4336" s="43">
        <v>44814</v>
      </c>
      <c r="R4336" s="35">
        <v>0</v>
      </c>
      <c r="S4336" s="35">
        <v>0</v>
      </c>
      <c r="T4336" s="10" t="str">
        <f t="shared" si="624"/>
        <v>Sem - 37</v>
      </c>
      <c r="U4336" s="10" t="str">
        <f t="shared" si="625"/>
        <v>Septembre</v>
      </c>
      <c r="V4336" s="36" t="s">
        <v>618</v>
      </c>
      <c r="W4336" s="34"/>
      <c r="X4336" s="91">
        <f t="shared" si="626"/>
        <v>0</v>
      </c>
      <c r="Y4336" s="92" t="str">
        <f>VLOOKUP('CM-CIC'!B4267,Annuaire_roster!B:F,4,0)</f>
        <v>ABDELLAOUI KHADIJA</v>
      </c>
      <c r="Z4336" s="37" t="s">
        <v>110</v>
      </c>
      <c r="AA4336" s="60" t="s">
        <v>232</v>
      </c>
      <c r="AB4336" s="35" t="s">
        <v>63</v>
      </c>
      <c r="AC4336" s="35" t="s">
        <v>63</v>
      </c>
      <c r="AD4336" s="35" t="s">
        <v>63</v>
      </c>
      <c r="AE4336" s="44" t="s">
        <v>63</v>
      </c>
      <c r="AF4336" s="61"/>
      <c r="AG4336" s="45"/>
    </row>
    <row r="4337" spans="1:33" x14ac:dyDescent="0.2">
      <c r="A4337" s="59" t="str">
        <f>+VLOOKUP(B4337,Annuaire_roster!B:G,5,0)</f>
        <v>01616</v>
      </c>
      <c r="B4337" s="78" t="s">
        <v>247</v>
      </c>
      <c r="C4337" s="65">
        <v>0.41666666666666669</v>
      </c>
      <c r="D4337" s="65">
        <v>0.41666666666666669</v>
      </c>
      <c r="E4337" s="66">
        <v>0.79166666666666663</v>
      </c>
      <c r="F4337" s="66">
        <v>0.79166666666666663</v>
      </c>
      <c r="G4337" s="67"/>
      <c r="H4337" s="67"/>
      <c r="I4337" s="68" t="s">
        <v>63</v>
      </c>
      <c r="J4337" s="67"/>
      <c r="K4337" s="132">
        <v>0</v>
      </c>
      <c r="L4337" s="133">
        <v>0</v>
      </c>
      <c r="M4337" s="70">
        <v>0</v>
      </c>
      <c r="N4337" s="34">
        <f t="shared" si="622"/>
        <v>0.33333333333333326</v>
      </c>
      <c r="O4337" s="38">
        <f t="shared" si="623"/>
        <v>0.33333333333333326</v>
      </c>
      <c r="P4337" s="72" t="s">
        <v>234</v>
      </c>
      <c r="Q4337" s="43">
        <v>44814</v>
      </c>
      <c r="R4337" s="35">
        <v>0</v>
      </c>
      <c r="S4337" s="35">
        <v>0</v>
      </c>
      <c r="T4337" s="10" t="str">
        <f t="shared" si="624"/>
        <v>Sem - 37</v>
      </c>
      <c r="U4337" s="10" t="str">
        <f t="shared" si="625"/>
        <v>Septembre</v>
      </c>
      <c r="V4337" s="36" t="s">
        <v>619</v>
      </c>
      <c r="W4337" s="34"/>
      <c r="X4337" s="91">
        <f t="shared" si="626"/>
        <v>0</v>
      </c>
      <c r="Y4337" s="92" t="str">
        <f>VLOOKUP('CM-CIC'!B4268,Annuaire_roster!B:F,4,0)</f>
        <v>ABDELLAOUI KHADIJA</v>
      </c>
      <c r="Z4337" s="37" t="s">
        <v>110</v>
      </c>
      <c r="AA4337" s="60" t="s">
        <v>232</v>
      </c>
      <c r="AB4337" s="35" t="s">
        <v>63</v>
      </c>
      <c r="AC4337" s="35" t="s">
        <v>63</v>
      </c>
      <c r="AD4337" s="35" t="s">
        <v>63</v>
      </c>
      <c r="AE4337" s="44" t="s">
        <v>63</v>
      </c>
      <c r="AF4337" s="61"/>
      <c r="AG4337" s="45"/>
    </row>
    <row r="4338" spans="1:33" x14ac:dyDescent="0.2">
      <c r="A4338" s="59" t="str">
        <f>+VLOOKUP(B4338,Annuaire_roster!B:G,5,0)</f>
        <v>01617</v>
      </c>
      <c r="B4338" s="78" t="s">
        <v>248</v>
      </c>
      <c r="C4338" s="65"/>
      <c r="D4338" s="65">
        <v>0.41666666666666669</v>
      </c>
      <c r="E4338" s="66"/>
      <c r="F4338" s="66">
        <v>0.79166666666666663</v>
      </c>
      <c r="G4338" s="67"/>
      <c r="H4338" s="67"/>
      <c r="I4338" s="68" t="s">
        <v>63</v>
      </c>
      <c r="J4338" s="67"/>
      <c r="K4338" s="132">
        <v>0</v>
      </c>
      <c r="L4338" s="133">
        <v>0</v>
      </c>
      <c r="M4338" s="70" t="s">
        <v>187</v>
      </c>
      <c r="N4338" s="34" t="str">
        <f t="shared" si="622"/>
        <v/>
      </c>
      <c r="O4338" s="38">
        <f t="shared" si="623"/>
        <v>0.33333333333333326</v>
      </c>
      <c r="P4338" s="72" t="s">
        <v>234</v>
      </c>
      <c r="Q4338" s="43">
        <v>44814</v>
      </c>
      <c r="R4338" s="35">
        <v>0</v>
      </c>
      <c r="S4338" s="35">
        <v>0</v>
      </c>
      <c r="T4338" s="10" t="str">
        <f t="shared" si="624"/>
        <v>Sem - 37</v>
      </c>
      <c r="U4338" s="10" t="str">
        <f t="shared" si="625"/>
        <v>Septembre</v>
      </c>
      <c r="V4338" s="36" t="s">
        <v>620</v>
      </c>
      <c r="W4338" s="34"/>
      <c r="X4338" s="91">
        <f t="shared" si="626"/>
        <v>0</v>
      </c>
      <c r="Y4338" s="92" t="str">
        <f>VLOOKUP('CM-CIC'!B4269,Annuaire_roster!B:F,4,0)</f>
        <v>ABDELLAOUI KHADIJA</v>
      </c>
      <c r="Z4338" s="37" t="s">
        <v>110</v>
      </c>
      <c r="AA4338" s="60" t="s">
        <v>232</v>
      </c>
      <c r="AB4338" s="35" t="s">
        <v>63</v>
      </c>
      <c r="AC4338" s="35" t="s">
        <v>63</v>
      </c>
      <c r="AD4338" s="35" t="s">
        <v>63</v>
      </c>
      <c r="AE4338" s="44" t="s">
        <v>63</v>
      </c>
      <c r="AF4338" s="61"/>
      <c r="AG4338" s="45"/>
    </row>
    <row r="4339" spans="1:33" x14ac:dyDescent="0.2">
      <c r="A4339" s="59" t="str">
        <f>+VLOOKUP(B4339,Annuaire_roster!B:G,5,0)</f>
        <v>01656</v>
      </c>
      <c r="B4339" s="78" t="s">
        <v>249</v>
      </c>
      <c r="C4339" s="65">
        <v>0.41666666666666669</v>
      </c>
      <c r="D4339" s="65">
        <v>0.41666666666666669</v>
      </c>
      <c r="E4339" s="66">
        <v>0.79166666666666663</v>
      </c>
      <c r="F4339" s="66">
        <v>0.79166666666666663</v>
      </c>
      <c r="G4339" s="67"/>
      <c r="H4339" s="67"/>
      <c r="I4339" s="68" t="s">
        <v>63</v>
      </c>
      <c r="J4339" s="67"/>
      <c r="K4339" s="132">
        <v>0</v>
      </c>
      <c r="L4339" s="133">
        <v>0</v>
      </c>
      <c r="M4339" s="70">
        <v>0</v>
      </c>
      <c r="N4339" s="34">
        <f t="shared" ref="N4339:N4402" si="627">IFERROR(IF(OR(D4339="OFF",D4339="Congé",M4339="Abs",D4339="Congé sans solde",D4339="Férié"),"",IF(O4339-K4339-L4339&gt;O4339,O4339,IF(O4339-K4339-L4339&lt;0,"",O4339-K4339-L4339))),"")</f>
        <v>0.33333333333333326</v>
      </c>
      <c r="O4339" s="38">
        <f t="shared" ref="O4339:O4402" si="628">IF(AG4339="2H Pause déjeuner",IF(F4339-D4339-0.0833333333333333&lt;0,F4339-D4339-0.0833333333333333+1,F4339-D4339-0.0833333333333333),IF(OR(AND(F4339="OFF",D4339="OFF"),AND(F4339="Congé",D4339="Congé"),AND(F4339="Congé sans solde",D4339="Congé sans solde"),AND(F4339="Congé spécial",D4339="Congé spécial"),AND(F4339="Férié",D4339="Férié"),AND(F4339="OFF",D4339="Congé"),AND(F4339="OFF",D4339="Congé sans solde"),AND(F4339="OFF",D4339="Congé spécial"),AND(F4339="OFF",D4339="Férié"),AND(F4339="Congé",D4339="OFF"),AND(F4339="Congé",D4339="Congé sans solde"),AND(F4339="Congé",D4339="Congé spécial"),AND(F4339="Congé",D4339="Férié"),AND(F4339="Congé sans solde",D4339="OFF"),AND(F4339="Congé sans solde",D4339="Congé"),AND(F4339="Congé sans solde",D4339="Congé spécial"),AND(F4339="Congé sans solde",D4339="Férié"),AND(F4339="Congé spécial",D4339="OFF"),AND(F4339="Congé spécial",D4339="Congé"),AND(F4339="Congé spécial",D4339="Congé sans solde"),AND(F4339="Congé spécial",D4339="Férié"),AND(F4339="Férié",D4339="OFF"),AND(F4339="Férié",D4339="Congé"),AND(F4339="Férié",D4339="Congé sans solde"),AND(F4339="Férié",D4339="Congé spécial")),0,IF(OR(F4339="OFF",F4339="Congé",F4339="Congé spécial",F4339="Congé sans solde",D4339="OFF",D4339="Congé",D4339="Congé spécial",D4339="Congé sans solde"),0.208333333333334,IF(AND(AG4339="",F4339-D4339&lt;0),("24:00:00"-D4339)+("00:00:00"+F4339)-0.0416666666666667,IF(AND(OR(AG4339="Allaitement",AG4339="Sans déjeuner"),F4339-D4339&lt;0),("24:00:00"-D4339)+("00:00:00"+F4339),IF(AND(AG4339="",F4339-D4339&gt;0.166666666666667),F4339-D4339-0.0416666666666667,IF(AND(OR(AG4339="Allaitement",AG4339="Sans déjeuner"),F4339-D4339&gt;0.166666666666667),F4339-D4339,F4339-D4339)))))))</f>
        <v>0.33333333333333326</v>
      </c>
      <c r="P4339" s="72" t="s">
        <v>234</v>
      </c>
      <c r="Q4339" s="43">
        <v>44814</v>
      </c>
      <c r="R4339" s="35">
        <v>0</v>
      </c>
      <c r="S4339" s="35">
        <v>0</v>
      </c>
      <c r="T4339" s="10" t="str">
        <f t="shared" si="624"/>
        <v>Sem - 37</v>
      </c>
      <c r="U4339" s="10" t="str">
        <f t="shared" si="625"/>
        <v>Septembre</v>
      </c>
      <c r="V4339" s="36" t="s">
        <v>621</v>
      </c>
      <c r="W4339" s="34"/>
      <c r="X4339" s="91">
        <f t="shared" si="626"/>
        <v>0</v>
      </c>
      <c r="Y4339" s="92" t="str">
        <f>VLOOKUP('CM-CIC'!B4270,Annuaire_roster!B:F,4,0)</f>
        <v>ABDELLAOUI KHADIJA</v>
      </c>
      <c r="Z4339" s="37" t="s">
        <v>110</v>
      </c>
      <c r="AA4339" s="60" t="s">
        <v>232</v>
      </c>
      <c r="AB4339" s="35" t="s">
        <v>63</v>
      </c>
      <c r="AC4339" s="35" t="s">
        <v>63</v>
      </c>
      <c r="AD4339" s="35" t="s">
        <v>63</v>
      </c>
      <c r="AE4339" s="44" t="s">
        <v>63</v>
      </c>
      <c r="AF4339" s="61"/>
      <c r="AG4339" s="45"/>
    </row>
    <row r="4340" spans="1:33" x14ac:dyDescent="0.2">
      <c r="A4340" s="59" t="str">
        <f>+VLOOKUP(B4340,Annuaire_roster!B:G,5,0)</f>
        <v>01609</v>
      </c>
      <c r="B4340" s="78" t="s">
        <v>251</v>
      </c>
      <c r="C4340" s="65">
        <v>0.41666666666666669</v>
      </c>
      <c r="D4340" s="65">
        <v>0.41666666666666669</v>
      </c>
      <c r="E4340" s="66">
        <v>0.79166666666666663</v>
      </c>
      <c r="F4340" s="66">
        <v>0.79166666666666663</v>
      </c>
      <c r="G4340" s="67"/>
      <c r="H4340" s="67"/>
      <c r="I4340" s="68" t="s">
        <v>63</v>
      </c>
      <c r="J4340" s="67"/>
      <c r="K4340" s="132">
        <v>0</v>
      </c>
      <c r="L4340" s="133">
        <v>0</v>
      </c>
      <c r="M4340" s="70">
        <v>0</v>
      </c>
      <c r="N4340" s="34">
        <f t="shared" si="627"/>
        <v>0.33333333333333326</v>
      </c>
      <c r="O4340" s="38">
        <f t="shared" si="628"/>
        <v>0.33333333333333326</v>
      </c>
      <c r="P4340" s="72" t="s">
        <v>234</v>
      </c>
      <c r="Q4340" s="43">
        <v>44814</v>
      </c>
      <c r="R4340" s="35">
        <v>0</v>
      </c>
      <c r="S4340" s="35">
        <v>0</v>
      </c>
      <c r="T4340" s="10" t="str">
        <f t="shared" si="624"/>
        <v>Sem - 37</v>
      </c>
      <c r="U4340" s="10" t="str">
        <f t="shared" si="625"/>
        <v>Septembre</v>
      </c>
      <c r="V4340" s="36" t="s">
        <v>622</v>
      </c>
      <c r="W4340" s="34"/>
      <c r="X4340" s="91">
        <f t="shared" si="626"/>
        <v>0</v>
      </c>
      <c r="Y4340" s="92" t="str">
        <f>VLOOKUP('CM-CIC'!B4271,Annuaire_roster!B:F,4,0)</f>
        <v>ABDELLAOUI KHADIJA</v>
      </c>
      <c r="Z4340" s="37" t="s">
        <v>110</v>
      </c>
      <c r="AA4340" s="60" t="s">
        <v>232</v>
      </c>
      <c r="AB4340" s="35" t="s">
        <v>63</v>
      </c>
      <c r="AC4340" s="35" t="s">
        <v>63</v>
      </c>
      <c r="AD4340" s="35" t="s">
        <v>63</v>
      </c>
      <c r="AE4340" s="44" t="s">
        <v>63</v>
      </c>
      <c r="AF4340" s="61"/>
      <c r="AG4340" s="45"/>
    </row>
    <row r="4341" spans="1:33" x14ac:dyDescent="0.2">
      <c r="A4341" s="59" t="str">
        <f>+VLOOKUP(B4341,Annuaire_roster!B:G,5,0)</f>
        <v>01610</v>
      </c>
      <c r="B4341" s="78" t="s">
        <v>1667</v>
      </c>
      <c r="C4341" s="65">
        <v>0.41666666666666669</v>
      </c>
      <c r="D4341" s="65">
        <v>0.41666666666666669</v>
      </c>
      <c r="E4341" s="66">
        <v>0.79166666666666663</v>
      </c>
      <c r="F4341" s="66">
        <v>0.79166666666666663</v>
      </c>
      <c r="G4341" s="67"/>
      <c r="H4341" s="67"/>
      <c r="I4341" s="68" t="s">
        <v>63</v>
      </c>
      <c r="J4341" s="67"/>
      <c r="K4341" s="132">
        <v>0</v>
      </c>
      <c r="L4341" s="133">
        <v>0</v>
      </c>
      <c r="M4341" s="70">
        <v>0</v>
      </c>
      <c r="N4341" s="34">
        <f t="shared" si="627"/>
        <v>0.33333333333333326</v>
      </c>
      <c r="O4341" s="38">
        <f t="shared" si="628"/>
        <v>0.33333333333333326</v>
      </c>
      <c r="P4341" s="72" t="s">
        <v>234</v>
      </c>
      <c r="Q4341" s="43">
        <v>44814</v>
      </c>
      <c r="R4341" s="35">
        <v>0</v>
      </c>
      <c r="S4341" s="35">
        <v>0</v>
      </c>
      <c r="T4341" s="10" t="str">
        <f t="shared" si="624"/>
        <v>Sem - 37</v>
      </c>
      <c r="U4341" s="10" t="str">
        <f t="shared" si="625"/>
        <v>Septembre</v>
      </c>
      <c r="V4341" s="36" t="s">
        <v>623</v>
      </c>
      <c r="W4341" s="34"/>
      <c r="X4341" s="91">
        <f t="shared" si="626"/>
        <v>0</v>
      </c>
      <c r="Y4341" s="92" t="str">
        <f>VLOOKUP('CM-CIC'!B4272,Annuaire_roster!B:F,4,0)</f>
        <v>ABDELLAOUI KHADIJA</v>
      </c>
      <c r="Z4341" s="37" t="s">
        <v>110</v>
      </c>
      <c r="AA4341" s="60" t="s">
        <v>232</v>
      </c>
      <c r="AB4341" s="35" t="s">
        <v>63</v>
      </c>
      <c r="AC4341" s="35" t="s">
        <v>63</v>
      </c>
      <c r="AD4341" s="35" t="s">
        <v>63</v>
      </c>
      <c r="AE4341" s="44" t="s">
        <v>63</v>
      </c>
      <c r="AF4341" s="61"/>
      <c r="AG4341" s="45"/>
    </row>
    <row r="4342" spans="1:33" x14ac:dyDescent="0.2">
      <c r="A4342" s="59" t="str">
        <f>+VLOOKUP(B4342,Annuaire_roster!B:G,5,0)</f>
        <v>01611</v>
      </c>
      <c r="B4342" s="78" t="s">
        <v>252</v>
      </c>
      <c r="C4342" s="65">
        <v>0.41666666666666669</v>
      </c>
      <c r="D4342" s="65">
        <v>0.41666666666666669</v>
      </c>
      <c r="E4342" s="66">
        <v>0.79166666666666663</v>
      </c>
      <c r="F4342" s="66">
        <v>0.79166666666666663</v>
      </c>
      <c r="G4342" s="67"/>
      <c r="H4342" s="67"/>
      <c r="I4342" s="68" t="s">
        <v>63</v>
      </c>
      <c r="J4342" s="67"/>
      <c r="K4342" s="132">
        <v>0</v>
      </c>
      <c r="L4342" s="133">
        <v>0</v>
      </c>
      <c r="M4342" s="70">
        <v>0</v>
      </c>
      <c r="N4342" s="34">
        <f t="shared" si="627"/>
        <v>0.33333333333333326</v>
      </c>
      <c r="O4342" s="38">
        <f t="shared" si="628"/>
        <v>0.33333333333333326</v>
      </c>
      <c r="P4342" s="72" t="s">
        <v>234</v>
      </c>
      <c r="Q4342" s="43">
        <v>44814</v>
      </c>
      <c r="R4342" s="35">
        <v>0</v>
      </c>
      <c r="S4342" s="35">
        <v>0</v>
      </c>
      <c r="T4342" s="10" t="str">
        <f t="shared" si="624"/>
        <v>Sem - 37</v>
      </c>
      <c r="U4342" s="10" t="str">
        <f t="shared" si="625"/>
        <v>Septembre</v>
      </c>
      <c r="V4342" s="36" t="s">
        <v>624</v>
      </c>
      <c r="W4342" s="34"/>
      <c r="X4342" s="91">
        <f t="shared" si="626"/>
        <v>0</v>
      </c>
      <c r="Y4342" s="92" t="str">
        <f>VLOOKUP('CM-CIC'!B4273,Annuaire_roster!B:F,4,0)</f>
        <v>ABDELLAOUI KHADIJA</v>
      </c>
      <c r="Z4342" s="37" t="s">
        <v>110</v>
      </c>
      <c r="AA4342" s="60" t="s">
        <v>232</v>
      </c>
      <c r="AB4342" s="35" t="s">
        <v>63</v>
      </c>
      <c r="AC4342" s="35" t="s">
        <v>63</v>
      </c>
      <c r="AD4342" s="35" t="s">
        <v>63</v>
      </c>
      <c r="AE4342" s="44" t="s">
        <v>63</v>
      </c>
      <c r="AF4342" s="61"/>
      <c r="AG4342" s="45"/>
    </row>
    <row r="4343" spans="1:33" x14ac:dyDescent="0.2">
      <c r="A4343" s="59" t="str">
        <f>+VLOOKUP(B4343,Annuaire_roster!B:G,5,0)</f>
        <v>01612</v>
      </c>
      <c r="B4343" s="78" t="s">
        <v>253</v>
      </c>
      <c r="C4343" s="65">
        <v>0.41666666666666669</v>
      </c>
      <c r="D4343" s="65">
        <v>0.41666666666666669</v>
      </c>
      <c r="E4343" s="66">
        <v>0.79166666666666663</v>
      </c>
      <c r="F4343" s="66">
        <v>0.79166666666666663</v>
      </c>
      <c r="G4343" s="67"/>
      <c r="H4343" s="67"/>
      <c r="I4343" s="68" t="s">
        <v>63</v>
      </c>
      <c r="J4343" s="67"/>
      <c r="K4343" s="132">
        <v>0</v>
      </c>
      <c r="L4343" s="133">
        <v>0</v>
      </c>
      <c r="M4343" s="70">
        <v>0</v>
      </c>
      <c r="N4343" s="34">
        <f t="shared" si="627"/>
        <v>0.33333333333333326</v>
      </c>
      <c r="O4343" s="38">
        <f t="shared" si="628"/>
        <v>0.33333333333333326</v>
      </c>
      <c r="P4343" s="72" t="s">
        <v>234</v>
      </c>
      <c r="Q4343" s="43">
        <v>44814</v>
      </c>
      <c r="R4343" s="35">
        <v>0</v>
      </c>
      <c r="S4343" s="35">
        <v>0</v>
      </c>
      <c r="T4343" s="10" t="str">
        <f t="shared" si="624"/>
        <v>Sem - 37</v>
      </c>
      <c r="U4343" s="10" t="str">
        <f t="shared" si="625"/>
        <v>Septembre</v>
      </c>
      <c r="V4343" s="36" t="s">
        <v>625</v>
      </c>
      <c r="W4343" s="34"/>
      <c r="X4343" s="91">
        <f t="shared" si="626"/>
        <v>0</v>
      </c>
      <c r="Y4343" s="92" t="str">
        <f>VLOOKUP('CM-CIC'!B4274,Annuaire_roster!B:F,4,0)</f>
        <v>ABDELLAOUI KHADIJA</v>
      </c>
      <c r="Z4343" s="37" t="s">
        <v>110</v>
      </c>
      <c r="AA4343" s="60" t="s">
        <v>232</v>
      </c>
      <c r="AB4343" s="35" t="s">
        <v>63</v>
      </c>
      <c r="AC4343" s="35" t="s">
        <v>63</v>
      </c>
      <c r="AD4343" s="35" t="s">
        <v>63</v>
      </c>
      <c r="AE4343" s="44" t="s">
        <v>63</v>
      </c>
      <c r="AF4343" s="61"/>
      <c r="AG4343" s="45"/>
    </row>
    <row r="4344" spans="1:33" x14ac:dyDescent="0.2">
      <c r="A4344" s="59" t="str">
        <f>+VLOOKUP(B4344,Annuaire_roster!B:G,5,0)</f>
        <v>01613</v>
      </c>
      <c r="B4344" s="78" t="s">
        <v>254</v>
      </c>
      <c r="C4344" s="65">
        <v>0.41666666666666669</v>
      </c>
      <c r="D4344" s="65">
        <v>0.41666666666666669</v>
      </c>
      <c r="E4344" s="66">
        <v>0.79166666666666663</v>
      </c>
      <c r="F4344" s="66">
        <v>0.79166666666666663</v>
      </c>
      <c r="G4344" s="67"/>
      <c r="H4344" s="67"/>
      <c r="I4344" s="68" t="s">
        <v>63</v>
      </c>
      <c r="J4344" s="67"/>
      <c r="K4344" s="132">
        <v>0</v>
      </c>
      <c r="L4344" s="133">
        <v>0</v>
      </c>
      <c r="M4344" s="70">
        <v>0</v>
      </c>
      <c r="N4344" s="34">
        <f t="shared" si="627"/>
        <v>0.33333333333333326</v>
      </c>
      <c r="O4344" s="38">
        <f t="shared" si="628"/>
        <v>0.33333333333333326</v>
      </c>
      <c r="P4344" s="72" t="s">
        <v>234</v>
      </c>
      <c r="Q4344" s="43">
        <v>44814</v>
      </c>
      <c r="R4344" s="35">
        <v>0</v>
      </c>
      <c r="S4344" s="35">
        <v>0</v>
      </c>
      <c r="T4344" s="10" t="str">
        <f t="shared" si="624"/>
        <v>Sem - 37</v>
      </c>
      <c r="U4344" s="10" t="str">
        <f t="shared" si="625"/>
        <v>Septembre</v>
      </c>
      <c r="V4344" s="36" t="s">
        <v>626</v>
      </c>
      <c r="W4344" s="34"/>
      <c r="X4344" s="91">
        <f t="shared" si="626"/>
        <v>0</v>
      </c>
      <c r="Y4344" s="92" t="str">
        <f>VLOOKUP('CM-CIC'!B4275,Annuaire_roster!B:F,4,0)</f>
        <v>ABDELLAOUI KHADIJA</v>
      </c>
      <c r="Z4344" s="37" t="s">
        <v>110</v>
      </c>
      <c r="AA4344" s="60" t="s">
        <v>232</v>
      </c>
      <c r="AB4344" s="35" t="s">
        <v>63</v>
      </c>
      <c r="AC4344" s="35" t="s">
        <v>63</v>
      </c>
      <c r="AD4344" s="35" t="s">
        <v>63</v>
      </c>
      <c r="AE4344" s="44" t="s">
        <v>63</v>
      </c>
      <c r="AF4344" s="61"/>
      <c r="AG4344" s="45"/>
    </row>
    <row r="4345" spans="1:33" x14ac:dyDescent="0.2">
      <c r="A4345" s="59" t="str">
        <f>+VLOOKUP(B4345,Annuaire_roster!B:G,5,0)</f>
        <v>01618</v>
      </c>
      <c r="B4345" s="78" t="s">
        <v>255</v>
      </c>
      <c r="C4345" s="65">
        <v>0.41666666666666669</v>
      </c>
      <c r="D4345" s="65">
        <v>0.41666666666666669</v>
      </c>
      <c r="E4345" s="66">
        <v>0.79166666666666663</v>
      </c>
      <c r="F4345" s="66">
        <v>0.79166666666666663</v>
      </c>
      <c r="G4345" s="67"/>
      <c r="H4345" s="67"/>
      <c r="I4345" s="68" t="s">
        <v>63</v>
      </c>
      <c r="J4345" s="67"/>
      <c r="K4345" s="132">
        <v>0</v>
      </c>
      <c r="L4345" s="133">
        <v>0</v>
      </c>
      <c r="M4345" s="70">
        <v>0</v>
      </c>
      <c r="N4345" s="34">
        <f t="shared" si="627"/>
        <v>0.33333333333333326</v>
      </c>
      <c r="O4345" s="38">
        <f t="shared" si="628"/>
        <v>0.33333333333333326</v>
      </c>
      <c r="P4345" s="72" t="s">
        <v>234</v>
      </c>
      <c r="Q4345" s="43">
        <v>44814</v>
      </c>
      <c r="R4345" s="35">
        <v>0</v>
      </c>
      <c r="S4345" s="35">
        <v>0</v>
      </c>
      <c r="T4345" s="10" t="str">
        <f t="shared" si="624"/>
        <v>Sem - 37</v>
      </c>
      <c r="U4345" s="10" t="str">
        <f t="shared" si="625"/>
        <v>Septembre</v>
      </c>
      <c r="V4345" s="36" t="s">
        <v>627</v>
      </c>
      <c r="W4345" s="34"/>
      <c r="X4345" s="91">
        <f t="shared" si="626"/>
        <v>0</v>
      </c>
      <c r="Y4345" s="92" t="str">
        <f>VLOOKUP('CM-CIC'!B4276,Annuaire_roster!B:F,4,0)</f>
        <v>ABDELLAOUI KHADIJA</v>
      </c>
      <c r="Z4345" s="37" t="s">
        <v>110</v>
      </c>
      <c r="AA4345" s="60" t="s">
        <v>232</v>
      </c>
      <c r="AB4345" s="35" t="s">
        <v>63</v>
      </c>
      <c r="AC4345" s="35" t="s">
        <v>63</v>
      </c>
      <c r="AD4345" s="35" t="s">
        <v>63</v>
      </c>
      <c r="AE4345" s="44" t="s">
        <v>63</v>
      </c>
      <c r="AF4345" s="61"/>
      <c r="AG4345" s="45"/>
    </row>
    <row r="4346" spans="1:33" x14ac:dyDescent="0.2">
      <c r="A4346" s="59" t="str">
        <f>+VLOOKUP(B4346,Annuaire_roster!B:G,5,0)</f>
        <v>01619</v>
      </c>
      <c r="B4346" s="78" t="s">
        <v>256</v>
      </c>
      <c r="C4346" s="65">
        <v>0.41666666666666669</v>
      </c>
      <c r="D4346" s="65">
        <v>0.41666666666666669</v>
      </c>
      <c r="E4346" s="66">
        <v>0.79166666666666663</v>
      </c>
      <c r="F4346" s="66">
        <v>0.79166666666666663</v>
      </c>
      <c r="G4346" s="67"/>
      <c r="H4346" s="67"/>
      <c r="I4346" s="68" t="s">
        <v>63</v>
      </c>
      <c r="J4346" s="67"/>
      <c r="K4346" s="132">
        <v>0</v>
      </c>
      <c r="L4346" s="133">
        <v>0</v>
      </c>
      <c r="M4346" s="70">
        <v>0</v>
      </c>
      <c r="N4346" s="34">
        <f t="shared" si="627"/>
        <v>0.33333333333333326</v>
      </c>
      <c r="O4346" s="38">
        <f t="shared" si="628"/>
        <v>0.33333333333333326</v>
      </c>
      <c r="P4346" s="72" t="s">
        <v>234</v>
      </c>
      <c r="Q4346" s="43">
        <v>44814</v>
      </c>
      <c r="R4346" s="35">
        <v>0</v>
      </c>
      <c r="S4346" s="35">
        <v>0</v>
      </c>
      <c r="T4346" s="10" t="str">
        <f t="shared" si="624"/>
        <v>Sem - 37</v>
      </c>
      <c r="U4346" s="10" t="str">
        <f t="shared" si="625"/>
        <v>Septembre</v>
      </c>
      <c r="V4346" s="36" t="s">
        <v>628</v>
      </c>
      <c r="W4346" s="34"/>
      <c r="X4346" s="91">
        <f t="shared" si="626"/>
        <v>0</v>
      </c>
      <c r="Y4346" s="92" t="str">
        <f>VLOOKUP('CM-CIC'!B4277,Annuaire_roster!B:F,4,0)</f>
        <v>ABDELLAOUI KHADIJA</v>
      </c>
      <c r="Z4346" s="37" t="s">
        <v>110</v>
      </c>
      <c r="AA4346" s="60" t="s">
        <v>232</v>
      </c>
      <c r="AB4346" s="35" t="s">
        <v>63</v>
      </c>
      <c r="AC4346" s="35" t="s">
        <v>63</v>
      </c>
      <c r="AD4346" s="35" t="s">
        <v>63</v>
      </c>
      <c r="AE4346" s="44" t="s">
        <v>63</v>
      </c>
      <c r="AF4346" s="61"/>
      <c r="AG4346" s="45"/>
    </row>
    <row r="4347" spans="1:33" x14ac:dyDescent="0.2">
      <c r="A4347" s="59" t="str">
        <f>+VLOOKUP(B4347,Annuaire_roster!B:G,5,0)</f>
        <v>01624</v>
      </c>
      <c r="B4347" s="78" t="s">
        <v>257</v>
      </c>
      <c r="C4347" s="65">
        <v>0.41666666666666669</v>
      </c>
      <c r="D4347" s="65">
        <v>0.41666666666666669</v>
      </c>
      <c r="E4347" s="66">
        <v>0.79166666666666663</v>
      </c>
      <c r="F4347" s="66">
        <v>0.79166666666666663</v>
      </c>
      <c r="G4347" s="67"/>
      <c r="H4347" s="67"/>
      <c r="I4347" s="68" t="s">
        <v>63</v>
      </c>
      <c r="J4347" s="67"/>
      <c r="K4347" s="132">
        <v>0</v>
      </c>
      <c r="L4347" s="133">
        <v>0</v>
      </c>
      <c r="M4347" s="70">
        <v>0</v>
      </c>
      <c r="N4347" s="34">
        <f t="shared" si="627"/>
        <v>0.33333333333333326</v>
      </c>
      <c r="O4347" s="38">
        <f t="shared" si="628"/>
        <v>0.33333333333333326</v>
      </c>
      <c r="P4347" s="72" t="s">
        <v>234</v>
      </c>
      <c r="Q4347" s="43">
        <v>44814</v>
      </c>
      <c r="R4347" s="35">
        <v>0</v>
      </c>
      <c r="S4347" s="35">
        <v>0</v>
      </c>
      <c r="T4347" s="10" t="str">
        <f t="shared" si="624"/>
        <v>Sem - 37</v>
      </c>
      <c r="U4347" s="10" t="str">
        <f t="shared" si="625"/>
        <v>Septembre</v>
      </c>
      <c r="V4347" s="36" t="s">
        <v>629</v>
      </c>
      <c r="W4347" s="34"/>
      <c r="X4347" s="91">
        <f t="shared" si="626"/>
        <v>0</v>
      </c>
      <c r="Y4347" s="92" t="str">
        <f>VLOOKUP('CM-CIC'!B4278,Annuaire_roster!B:F,4,0)</f>
        <v>ABDELLAOUI KHADIJA</v>
      </c>
      <c r="Z4347" s="37" t="s">
        <v>110</v>
      </c>
      <c r="AA4347" s="60" t="s">
        <v>232</v>
      </c>
      <c r="AB4347" s="35" t="s">
        <v>63</v>
      </c>
      <c r="AC4347" s="35" t="s">
        <v>63</v>
      </c>
      <c r="AD4347" s="35" t="s">
        <v>63</v>
      </c>
      <c r="AE4347" s="44" t="s">
        <v>63</v>
      </c>
      <c r="AF4347" s="61"/>
      <c r="AG4347" s="45"/>
    </row>
    <row r="4348" spans="1:33" x14ac:dyDescent="0.2">
      <c r="A4348" s="59" t="str">
        <f>+VLOOKUP(B4348,Annuaire_roster!B:G,5,0)</f>
        <v>01625</v>
      </c>
      <c r="B4348" s="78" t="s">
        <v>258</v>
      </c>
      <c r="C4348" s="65">
        <v>0.41666666666666669</v>
      </c>
      <c r="D4348" s="65">
        <v>0.41666666666666669</v>
      </c>
      <c r="E4348" s="66">
        <v>0.79166666666666663</v>
      </c>
      <c r="F4348" s="66">
        <v>0.79166666666666663</v>
      </c>
      <c r="G4348" s="67"/>
      <c r="H4348" s="67"/>
      <c r="I4348" s="68" t="s">
        <v>63</v>
      </c>
      <c r="J4348" s="67"/>
      <c r="K4348" s="132">
        <v>0</v>
      </c>
      <c r="L4348" s="133">
        <v>0</v>
      </c>
      <c r="M4348" s="70">
        <v>0</v>
      </c>
      <c r="N4348" s="34">
        <f t="shared" si="627"/>
        <v>0.33333333333333326</v>
      </c>
      <c r="O4348" s="38">
        <f t="shared" si="628"/>
        <v>0.33333333333333326</v>
      </c>
      <c r="P4348" s="72" t="s">
        <v>234</v>
      </c>
      <c r="Q4348" s="43">
        <v>44814</v>
      </c>
      <c r="R4348" s="35">
        <v>0</v>
      </c>
      <c r="S4348" s="35">
        <v>0</v>
      </c>
      <c r="T4348" s="10" t="str">
        <f t="shared" si="624"/>
        <v>Sem - 37</v>
      </c>
      <c r="U4348" s="10" t="str">
        <f t="shared" si="625"/>
        <v>Septembre</v>
      </c>
      <c r="V4348" s="36" t="s">
        <v>630</v>
      </c>
      <c r="W4348" s="34"/>
      <c r="X4348" s="91">
        <f t="shared" si="626"/>
        <v>0</v>
      </c>
      <c r="Y4348" s="92" t="str">
        <f>VLOOKUP('CM-CIC'!B4279,Annuaire_roster!B:F,4,0)</f>
        <v>ABDELLAOUI KHADIJA</v>
      </c>
      <c r="Z4348" s="37" t="s">
        <v>110</v>
      </c>
      <c r="AA4348" s="60" t="s">
        <v>232</v>
      </c>
      <c r="AB4348" s="35" t="s">
        <v>63</v>
      </c>
      <c r="AC4348" s="35" t="s">
        <v>63</v>
      </c>
      <c r="AD4348" s="35" t="s">
        <v>63</v>
      </c>
      <c r="AE4348" s="44" t="s">
        <v>63</v>
      </c>
      <c r="AF4348" s="61"/>
      <c r="AG4348" s="45"/>
    </row>
    <row r="4349" spans="1:33" x14ac:dyDescent="0.2">
      <c r="A4349" s="59" t="str">
        <f>+VLOOKUP(B4349,Annuaire_roster!B:G,5,0)</f>
        <v>01626</v>
      </c>
      <c r="B4349" s="78" t="s">
        <v>259</v>
      </c>
      <c r="C4349" s="65">
        <v>0.41666666666666669</v>
      </c>
      <c r="D4349" s="65">
        <v>0.41666666666666669</v>
      </c>
      <c r="E4349" s="66">
        <v>0.79166666666666663</v>
      </c>
      <c r="F4349" s="66">
        <v>0.79166666666666663</v>
      </c>
      <c r="G4349" s="67"/>
      <c r="H4349" s="67"/>
      <c r="I4349" s="68" t="s">
        <v>63</v>
      </c>
      <c r="J4349" s="67"/>
      <c r="K4349" s="132">
        <v>0</v>
      </c>
      <c r="L4349" s="133">
        <v>0</v>
      </c>
      <c r="M4349" s="70">
        <v>0</v>
      </c>
      <c r="N4349" s="34">
        <f t="shared" si="627"/>
        <v>0.33333333333333326</v>
      </c>
      <c r="O4349" s="38">
        <f t="shared" si="628"/>
        <v>0.33333333333333326</v>
      </c>
      <c r="P4349" s="72" t="s">
        <v>234</v>
      </c>
      <c r="Q4349" s="43">
        <v>44814</v>
      </c>
      <c r="R4349" s="35">
        <v>0</v>
      </c>
      <c r="S4349" s="35">
        <v>0</v>
      </c>
      <c r="T4349" s="10" t="str">
        <f t="shared" si="624"/>
        <v>Sem - 37</v>
      </c>
      <c r="U4349" s="10" t="str">
        <f t="shared" si="625"/>
        <v>Septembre</v>
      </c>
      <c r="V4349" s="36" t="s">
        <v>631</v>
      </c>
      <c r="W4349" s="34"/>
      <c r="X4349" s="91">
        <f t="shared" si="626"/>
        <v>0</v>
      </c>
      <c r="Y4349" s="92" t="str">
        <f>VLOOKUP('CM-CIC'!B4280,Annuaire_roster!B:F,4,0)</f>
        <v>ABDELLAOUI KHADIJA</v>
      </c>
      <c r="Z4349" s="37" t="s">
        <v>110</v>
      </c>
      <c r="AA4349" s="60" t="s">
        <v>232</v>
      </c>
      <c r="AB4349" s="35" t="s">
        <v>63</v>
      </c>
      <c r="AC4349" s="35" t="s">
        <v>63</v>
      </c>
      <c r="AD4349" s="35" t="s">
        <v>63</v>
      </c>
      <c r="AE4349" s="44" t="s">
        <v>63</v>
      </c>
      <c r="AF4349" s="61"/>
      <c r="AG4349" s="45"/>
    </row>
    <row r="4350" spans="1:33" x14ac:dyDescent="0.2">
      <c r="A4350" s="59" t="str">
        <f>+VLOOKUP(B4350,Annuaire_roster!B:G,5,0)</f>
        <v>01627</v>
      </c>
      <c r="B4350" s="78" t="s">
        <v>260</v>
      </c>
      <c r="C4350" s="65">
        <v>0.41666666666666669</v>
      </c>
      <c r="D4350" s="65">
        <v>0.41666666666666669</v>
      </c>
      <c r="E4350" s="66">
        <v>0.79166666666666663</v>
      </c>
      <c r="F4350" s="66">
        <v>0.79166666666666663</v>
      </c>
      <c r="G4350" s="67"/>
      <c r="H4350" s="67"/>
      <c r="I4350" s="68" t="s">
        <v>63</v>
      </c>
      <c r="J4350" s="67"/>
      <c r="K4350" s="132">
        <v>0</v>
      </c>
      <c r="L4350" s="133">
        <v>0</v>
      </c>
      <c r="M4350" s="70">
        <v>0</v>
      </c>
      <c r="N4350" s="34">
        <f t="shared" si="627"/>
        <v>0.33333333333333326</v>
      </c>
      <c r="O4350" s="38">
        <f t="shared" si="628"/>
        <v>0.33333333333333326</v>
      </c>
      <c r="P4350" s="72" t="s">
        <v>234</v>
      </c>
      <c r="Q4350" s="43">
        <v>44814</v>
      </c>
      <c r="R4350" s="35">
        <v>0</v>
      </c>
      <c r="S4350" s="35">
        <v>0</v>
      </c>
      <c r="T4350" s="10" t="str">
        <f t="shared" si="624"/>
        <v>Sem - 37</v>
      </c>
      <c r="U4350" s="10" t="str">
        <f t="shared" si="625"/>
        <v>Septembre</v>
      </c>
      <c r="V4350" s="36" t="s">
        <v>632</v>
      </c>
      <c r="W4350" s="34"/>
      <c r="X4350" s="91">
        <f t="shared" si="626"/>
        <v>0</v>
      </c>
      <c r="Y4350" s="92" t="str">
        <f>VLOOKUP('CM-CIC'!B4281,Annuaire_roster!B:F,4,0)</f>
        <v>ABDELLAOUI KHADIJA</v>
      </c>
      <c r="Z4350" s="37" t="s">
        <v>110</v>
      </c>
      <c r="AA4350" s="60" t="s">
        <v>232</v>
      </c>
      <c r="AB4350" s="35" t="s">
        <v>63</v>
      </c>
      <c r="AC4350" s="35" t="s">
        <v>63</v>
      </c>
      <c r="AD4350" s="35" t="s">
        <v>63</v>
      </c>
      <c r="AE4350" s="44" t="s">
        <v>63</v>
      </c>
      <c r="AF4350" s="61"/>
      <c r="AG4350" s="45"/>
    </row>
    <row r="4351" spans="1:33" x14ac:dyDescent="0.2">
      <c r="A4351" s="59" t="str">
        <f>+VLOOKUP(B4351,Annuaire_roster!B:G,5,0)</f>
        <v>01628</v>
      </c>
      <c r="B4351" s="78" t="s">
        <v>262</v>
      </c>
      <c r="C4351" s="65">
        <v>0.41666666666666669</v>
      </c>
      <c r="D4351" s="65">
        <v>0.41666666666666669</v>
      </c>
      <c r="E4351" s="66">
        <v>0.79166666666666663</v>
      </c>
      <c r="F4351" s="66">
        <v>0.79166666666666663</v>
      </c>
      <c r="G4351" s="67"/>
      <c r="H4351" s="67"/>
      <c r="I4351" s="68" t="s">
        <v>63</v>
      </c>
      <c r="J4351" s="67"/>
      <c r="K4351" s="132">
        <v>0</v>
      </c>
      <c r="L4351" s="133">
        <v>0</v>
      </c>
      <c r="M4351" s="70">
        <v>0</v>
      </c>
      <c r="N4351" s="34">
        <f t="shared" si="627"/>
        <v>0.33333333333333326</v>
      </c>
      <c r="O4351" s="38">
        <f t="shared" si="628"/>
        <v>0.33333333333333326</v>
      </c>
      <c r="P4351" s="72" t="s">
        <v>234</v>
      </c>
      <c r="Q4351" s="43">
        <v>44814</v>
      </c>
      <c r="R4351" s="35">
        <v>0</v>
      </c>
      <c r="S4351" s="35">
        <v>0</v>
      </c>
      <c r="T4351" s="10" t="str">
        <f t="shared" si="624"/>
        <v>Sem - 37</v>
      </c>
      <c r="U4351" s="10" t="str">
        <f t="shared" si="625"/>
        <v>Septembre</v>
      </c>
      <c r="V4351" s="36" t="s">
        <v>633</v>
      </c>
      <c r="W4351" s="34"/>
      <c r="X4351" s="91">
        <f t="shared" si="626"/>
        <v>0</v>
      </c>
      <c r="Y4351" s="92" t="str">
        <f>VLOOKUP('CM-CIC'!B4282,Annuaire_roster!B:F,4,0)</f>
        <v>IHASSANE Ikram</v>
      </c>
      <c r="Z4351" s="37" t="s">
        <v>110</v>
      </c>
      <c r="AA4351" s="60" t="s">
        <v>232</v>
      </c>
      <c r="AB4351" s="35" t="s">
        <v>63</v>
      </c>
      <c r="AC4351" s="35" t="s">
        <v>63</v>
      </c>
      <c r="AD4351" s="35" t="s">
        <v>63</v>
      </c>
      <c r="AE4351" s="44" t="s">
        <v>63</v>
      </c>
      <c r="AF4351" s="61"/>
      <c r="AG4351" s="45"/>
    </row>
    <row r="4352" spans="1:33" x14ac:dyDescent="0.2">
      <c r="A4352" s="59" t="str">
        <f>+VLOOKUP(B4352,Annuaire_roster!B:G,5,0)</f>
        <v>01629</v>
      </c>
      <c r="B4352" s="78" t="s">
        <v>263</v>
      </c>
      <c r="C4352" s="65">
        <v>0.41666666666666669</v>
      </c>
      <c r="D4352" s="65">
        <v>0.41666666666666669</v>
      </c>
      <c r="E4352" s="66">
        <v>0.79166666666666663</v>
      </c>
      <c r="F4352" s="66">
        <v>0.79166666666666663</v>
      </c>
      <c r="G4352" s="67"/>
      <c r="H4352" s="67"/>
      <c r="I4352" s="68" t="s">
        <v>63</v>
      </c>
      <c r="J4352" s="67"/>
      <c r="K4352" s="132">
        <v>0</v>
      </c>
      <c r="L4352" s="133">
        <v>0</v>
      </c>
      <c r="M4352" s="70">
        <v>0</v>
      </c>
      <c r="N4352" s="34">
        <f t="shared" si="627"/>
        <v>0.33333333333333326</v>
      </c>
      <c r="O4352" s="38">
        <f t="shared" si="628"/>
        <v>0.33333333333333326</v>
      </c>
      <c r="P4352" s="72" t="s">
        <v>234</v>
      </c>
      <c r="Q4352" s="43">
        <v>44814</v>
      </c>
      <c r="R4352" s="35">
        <v>0</v>
      </c>
      <c r="S4352" s="35">
        <v>0</v>
      </c>
      <c r="T4352" s="10" t="str">
        <f t="shared" si="624"/>
        <v>Sem - 37</v>
      </c>
      <c r="U4352" s="10" t="str">
        <f t="shared" si="625"/>
        <v>Septembre</v>
      </c>
      <c r="V4352" s="36" t="s">
        <v>634</v>
      </c>
      <c r="W4352" s="34"/>
      <c r="X4352" s="91">
        <f t="shared" si="626"/>
        <v>0</v>
      </c>
      <c r="Y4352" s="92" t="str">
        <f>VLOOKUP('CM-CIC'!B4283,Annuaire_roster!B:F,4,0)</f>
        <v>IHASSANE Ikram</v>
      </c>
      <c r="Z4352" s="37" t="s">
        <v>110</v>
      </c>
      <c r="AA4352" s="60" t="s">
        <v>232</v>
      </c>
      <c r="AB4352" s="35" t="s">
        <v>63</v>
      </c>
      <c r="AC4352" s="35" t="s">
        <v>63</v>
      </c>
      <c r="AD4352" s="35" t="s">
        <v>63</v>
      </c>
      <c r="AE4352" s="44" t="s">
        <v>63</v>
      </c>
      <c r="AF4352" s="61"/>
      <c r="AG4352" s="45"/>
    </row>
    <row r="4353" spans="1:33" x14ac:dyDescent="0.2">
      <c r="A4353" s="59" t="str">
        <f>+VLOOKUP(B4353,Annuaire_roster!B:G,5,0)</f>
        <v>01630</v>
      </c>
      <c r="B4353" s="78" t="s">
        <v>264</v>
      </c>
      <c r="C4353" s="65">
        <v>0.47916666666666669</v>
      </c>
      <c r="D4353" s="65">
        <v>0.41666666666666669</v>
      </c>
      <c r="E4353" s="66">
        <v>0.79166666666666663</v>
      </c>
      <c r="F4353" s="66">
        <v>0.79166666666666663</v>
      </c>
      <c r="G4353" s="67"/>
      <c r="H4353" s="67"/>
      <c r="I4353" s="68">
        <v>6.25E-2</v>
      </c>
      <c r="J4353" s="67"/>
      <c r="K4353" s="132">
        <v>6.25E-2</v>
      </c>
      <c r="L4353" s="133">
        <v>0</v>
      </c>
      <c r="M4353" s="70">
        <v>0</v>
      </c>
      <c r="N4353" s="34">
        <f t="shared" si="627"/>
        <v>0.27083333333333326</v>
      </c>
      <c r="O4353" s="38">
        <f t="shared" si="628"/>
        <v>0.33333333333333326</v>
      </c>
      <c r="P4353" s="72" t="s">
        <v>234</v>
      </c>
      <c r="Q4353" s="43">
        <v>44814</v>
      </c>
      <c r="R4353" s="35">
        <v>0</v>
      </c>
      <c r="S4353" s="35">
        <v>0</v>
      </c>
      <c r="T4353" s="10" t="str">
        <f t="shared" si="624"/>
        <v>Sem - 37</v>
      </c>
      <c r="U4353" s="10" t="str">
        <f t="shared" si="625"/>
        <v>Septembre</v>
      </c>
      <c r="V4353" s="36" t="s">
        <v>635</v>
      </c>
      <c r="W4353" s="34"/>
      <c r="X4353" s="91">
        <f t="shared" si="626"/>
        <v>0</v>
      </c>
      <c r="Y4353" s="92" t="str">
        <f>VLOOKUP('CM-CIC'!B4284,Annuaire_roster!B:F,4,0)</f>
        <v>IHASSANE Ikram</v>
      </c>
      <c r="Z4353" s="37" t="s">
        <v>110</v>
      </c>
      <c r="AA4353" s="60" t="s">
        <v>232</v>
      </c>
      <c r="AB4353" s="35" t="s">
        <v>63</v>
      </c>
      <c r="AC4353" s="35" t="s">
        <v>63</v>
      </c>
      <c r="AD4353" s="35" t="s">
        <v>63</v>
      </c>
      <c r="AE4353" s="44" t="s">
        <v>63</v>
      </c>
      <c r="AF4353" s="61"/>
      <c r="AG4353" s="45"/>
    </row>
    <row r="4354" spans="1:33" x14ac:dyDescent="0.2">
      <c r="A4354" s="59" t="str">
        <f>+VLOOKUP(B4354,Annuaire_roster!B:G,5,0)</f>
        <v>01631</v>
      </c>
      <c r="B4354" s="78" t="s">
        <v>265</v>
      </c>
      <c r="C4354" s="65">
        <v>0.41666666666666669</v>
      </c>
      <c r="D4354" s="65">
        <v>0.41666666666666669</v>
      </c>
      <c r="E4354" s="66">
        <v>0.79166666666666663</v>
      </c>
      <c r="F4354" s="66">
        <v>0.79166666666666663</v>
      </c>
      <c r="G4354" s="67"/>
      <c r="H4354" s="67"/>
      <c r="I4354" s="68" t="s">
        <v>63</v>
      </c>
      <c r="J4354" s="67"/>
      <c r="K4354" s="132">
        <v>0</v>
      </c>
      <c r="L4354" s="133">
        <v>0</v>
      </c>
      <c r="M4354" s="70">
        <v>0</v>
      </c>
      <c r="N4354" s="34">
        <f t="shared" si="627"/>
        <v>0.33333333333333326</v>
      </c>
      <c r="O4354" s="38">
        <f t="shared" si="628"/>
        <v>0.33333333333333326</v>
      </c>
      <c r="P4354" s="72" t="s">
        <v>234</v>
      </c>
      <c r="Q4354" s="43">
        <v>44814</v>
      </c>
      <c r="R4354" s="35">
        <v>0</v>
      </c>
      <c r="S4354" s="35">
        <v>0</v>
      </c>
      <c r="T4354" s="10" t="str">
        <f t="shared" ref="T4354:T4417" si="629">"Sem - "&amp;WEEKNUM(Q4354,21)</f>
        <v>Sem - 37</v>
      </c>
      <c r="U4354" s="10" t="str">
        <f t="shared" ref="U4354:U4417" si="630">PROPER(TEXT(Q4354,"mmmm"))</f>
        <v>Septembre</v>
      </c>
      <c r="V4354" s="36" t="s">
        <v>636</v>
      </c>
      <c r="W4354" s="34"/>
      <c r="X4354" s="91">
        <f t="shared" ref="X4354:X4417" si="631">IFERROR(IF(M4354="Abs",0,IF((D4354-C4354+E4354-F4354)&lt;0.000694444444444444,0,(D4354-C4354+E4354-F4354))),0)</f>
        <v>0</v>
      </c>
      <c r="Y4354" s="92" t="str">
        <f>VLOOKUP('CM-CIC'!B4285,Annuaire_roster!B:F,4,0)</f>
        <v>IHASSANE Ikram</v>
      </c>
      <c r="Z4354" s="37" t="s">
        <v>110</v>
      </c>
      <c r="AA4354" s="60" t="s">
        <v>232</v>
      </c>
      <c r="AB4354" s="35" t="s">
        <v>63</v>
      </c>
      <c r="AC4354" s="35" t="s">
        <v>63</v>
      </c>
      <c r="AD4354" s="35" t="s">
        <v>63</v>
      </c>
      <c r="AE4354" s="44" t="s">
        <v>63</v>
      </c>
      <c r="AF4354" s="61"/>
      <c r="AG4354" s="45"/>
    </row>
    <row r="4355" spans="1:33" x14ac:dyDescent="0.2">
      <c r="A4355" s="59" t="str">
        <f>+VLOOKUP(B4355,Annuaire_roster!B:G,5,0)</f>
        <v>01632</v>
      </c>
      <c r="B4355" s="78" t="s">
        <v>266</v>
      </c>
      <c r="C4355" s="65">
        <v>0.56944444444444442</v>
      </c>
      <c r="D4355" s="65">
        <v>0.41666666666666669</v>
      </c>
      <c r="E4355" s="66">
        <v>0.79166666666666663</v>
      </c>
      <c r="F4355" s="66">
        <v>0.79166666666666663</v>
      </c>
      <c r="G4355" s="67"/>
      <c r="H4355" s="67"/>
      <c r="I4355" s="68">
        <v>0.15277777777777773</v>
      </c>
      <c r="J4355" s="67"/>
      <c r="K4355" s="132">
        <v>0.15277777777777773</v>
      </c>
      <c r="L4355" s="133">
        <v>0</v>
      </c>
      <c r="M4355" s="70">
        <v>0</v>
      </c>
      <c r="N4355" s="34">
        <f t="shared" si="627"/>
        <v>0.18055555555555552</v>
      </c>
      <c r="O4355" s="38">
        <f t="shared" si="628"/>
        <v>0.33333333333333326</v>
      </c>
      <c r="P4355" s="72" t="s">
        <v>234</v>
      </c>
      <c r="Q4355" s="43">
        <v>44814</v>
      </c>
      <c r="R4355" s="35">
        <v>0</v>
      </c>
      <c r="S4355" s="35">
        <v>0</v>
      </c>
      <c r="T4355" s="10" t="str">
        <f t="shared" si="629"/>
        <v>Sem - 37</v>
      </c>
      <c r="U4355" s="10" t="str">
        <f t="shared" si="630"/>
        <v>Septembre</v>
      </c>
      <c r="V4355" s="36" t="s">
        <v>637</v>
      </c>
      <c r="W4355" s="34"/>
      <c r="X4355" s="91">
        <f t="shared" si="631"/>
        <v>0</v>
      </c>
      <c r="Y4355" s="92" t="str">
        <f>VLOOKUP('CM-CIC'!B4286,Annuaire_roster!B:F,4,0)</f>
        <v>IHASSANE Ikram</v>
      </c>
      <c r="Z4355" s="37" t="s">
        <v>110</v>
      </c>
      <c r="AA4355" s="60" t="s">
        <v>232</v>
      </c>
      <c r="AB4355" s="35" t="s">
        <v>63</v>
      </c>
      <c r="AC4355" s="35" t="s">
        <v>63</v>
      </c>
      <c r="AD4355" s="35" t="s">
        <v>63</v>
      </c>
      <c r="AE4355" s="44" t="s">
        <v>63</v>
      </c>
      <c r="AF4355" s="61"/>
      <c r="AG4355" s="45"/>
    </row>
    <row r="4356" spans="1:33" x14ac:dyDescent="0.2">
      <c r="A4356" s="59" t="str">
        <f>+VLOOKUP(B4356,Annuaire_roster!B:G,5,0)</f>
        <v>01633</v>
      </c>
      <c r="B4356" s="78" t="s">
        <v>267</v>
      </c>
      <c r="C4356" s="65">
        <v>0.41666666666666669</v>
      </c>
      <c r="D4356" s="65">
        <v>0.41666666666666669</v>
      </c>
      <c r="E4356" s="66">
        <v>0.79166666666666663</v>
      </c>
      <c r="F4356" s="66">
        <v>0.79166666666666663</v>
      </c>
      <c r="G4356" s="67"/>
      <c r="H4356" s="67"/>
      <c r="I4356" s="68" t="s">
        <v>63</v>
      </c>
      <c r="J4356" s="67"/>
      <c r="K4356" s="132">
        <v>0</v>
      </c>
      <c r="L4356" s="133">
        <v>0</v>
      </c>
      <c r="M4356" s="70">
        <v>0</v>
      </c>
      <c r="N4356" s="34">
        <f t="shared" si="627"/>
        <v>0.33333333333333326</v>
      </c>
      <c r="O4356" s="38">
        <f t="shared" si="628"/>
        <v>0.33333333333333326</v>
      </c>
      <c r="P4356" s="72" t="s">
        <v>234</v>
      </c>
      <c r="Q4356" s="43">
        <v>44814</v>
      </c>
      <c r="R4356" s="35">
        <v>0</v>
      </c>
      <c r="S4356" s="35">
        <v>0</v>
      </c>
      <c r="T4356" s="10" t="str">
        <f t="shared" si="629"/>
        <v>Sem - 37</v>
      </c>
      <c r="U4356" s="10" t="str">
        <f t="shared" si="630"/>
        <v>Septembre</v>
      </c>
      <c r="V4356" s="36" t="s">
        <v>638</v>
      </c>
      <c r="W4356" s="34"/>
      <c r="X4356" s="91">
        <f t="shared" si="631"/>
        <v>0</v>
      </c>
      <c r="Y4356" s="92" t="str">
        <f>VLOOKUP('CM-CIC'!B4287,Annuaire_roster!B:F,4,0)</f>
        <v>KINANA Widad</v>
      </c>
      <c r="Z4356" s="37" t="s">
        <v>110</v>
      </c>
      <c r="AA4356" s="60" t="s">
        <v>232</v>
      </c>
      <c r="AB4356" s="35" t="s">
        <v>63</v>
      </c>
      <c r="AC4356" s="35" t="s">
        <v>63</v>
      </c>
      <c r="AD4356" s="35" t="s">
        <v>63</v>
      </c>
      <c r="AE4356" s="44" t="s">
        <v>63</v>
      </c>
      <c r="AF4356" s="61"/>
      <c r="AG4356" s="45"/>
    </row>
    <row r="4357" spans="1:33" x14ac:dyDescent="0.2">
      <c r="A4357" s="59" t="str">
        <f>+VLOOKUP(B4357,Annuaire_roster!B:G,5,0)</f>
        <v>01634</v>
      </c>
      <c r="B4357" s="78" t="s">
        <v>268</v>
      </c>
      <c r="C4357" s="65">
        <v>0.41666666666666669</v>
      </c>
      <c r="D4357" s="65">
        <v>0.41666666666666669</v>
      </c>
      <c r="E4357" s="66">
        <v>0.79166666666666663</v>
      </c>
      <c r="F4357" s="66">
        <v>0.79166666666666663</v>
      </c>
      <c r="G4357" s="67"/>
      <c r="H4357" s="67"/>
      <c r="I4357" s="68" t="s">
        <v>63</v>
      </c>
      <c r="J4357" s="67"/>
      <c r="K4357" s="132">
        <v>0</v>
      </c>
      <c r="L4357" s="133">
        <v>0</v>
      </c>
      <c r="M4357" s="70">
        <v>0</v>
      </c>
      <c r="N4357" s="34">
        <f t="shared" si="627"/>
        <v>0.33333333333333326</v>
      </c>
      <c r="O4357" s="38">
        <f t="shared" si="628"/>
        <v>0.33333333333333326</v>
      </c>
      <c r="P4357" s="72" t="s">
        <v>234</v>
      </c>
      <c r="Q4357" s="43">
        <v>44814</v>
      </c>
      <c r="R4357" s="35">
        <v>0</v>
      </c>
      <c r="S4357" s="35">
        <v>0</v>
      </c>
      <c r="T4357" s="10" t="str">
        <f t="shared" si="629"/>
        <v>Sem - 37</v>
      </c>
      <c r="U4357" s="10" t="str">
        <f t="shared" si="630"/>
        <v>Septembre</v>
      </c>
      <c r="V4357" s="36" t="s">
        <v>639</v>
      </c>
      <c r="W4357" s="34"/>
      <c r="X4357" s="91">
        <f t="shared" si="631"/>
        <v>0</v>
      </c>
      <c r="Y4357" s="92" t="str">
        <f>VLOOKUP('CM-CIC'!B4288,Annuaire_roster!B:F,4,0)</f>
        <v>IHASSANE Ikram</v>
      </c>
      <c r="Z4357" s="37" t="s">
        <v>110</v>
      </c>
      <c r="AA4357" s="60" t="s">
        <v>232</v>
      </c>
      <c r="AB4357" s="35" t="s">
        <v>63</v>
      </c>
      <c r="AC4357" s="35" t="s">
        <v>63</v>
      </c>
      <c r="AD4357" s="35" t="s">
        <v>63</v>
      </c>
      <c r="AE4357" s="44" t="s">
        <v>63</v>
      </c>
      <c r="AF4357" s="61"/>
      <c r="AG4357" s="45"/>
    </row>
    <row r="4358" spans="1:33" x14ac:dyDescent="0.2">
      <c r="A4358" s="59" t="str">
        <f>+VLOOKUP(B4358,Annuaire_roster!B:G,5,0)</f>
        <v>01635</v>
      </c>
      <c r="B4358" s="78" t="s">
        <v>269</v>
      </c>
      <c r="C4358" s="65"/>
      <c r="D4358" s="65">
        <v>0.41666666666666669</v>
      </c>
      <c r="E4358" s="66"/>
      <c r="F4358" s="66">
        <v>0.79166666666666663</v>
      </c>
      <c r="G4358" s="67"/>
      <c r="H4358" s="67"/>
      <c r="I4358" s="68" t="s">
        <v>63</v>
      </c>
      <c r="J4358" s="67"/>
      <c r="K4358" s="132">
        <v>0</v>
      </c>
      <c r="L4358" s="133">
        <v>0</v>
      </c>
      <c r="M4358" s="70" t="s">
        <v>187</v>
      </c>
      <c r="N4358" s="34" t="str">
        <f t="shared" si="627"/>
        <v/>
      </c>
      <c r="O4358" s="38">
        <f t="shared" si="628"/>
        <v>0.33333333333333326</v>
      </c>
      <c r="P4358" s="72" t="s">
        <v>234</v>
      </c>
      <c r="Q4358" s="43">
        <v>44814</v>
      </c>
      <c r="R4358" s="35">
        <v>0</v>
      </c>
      <c r="S4358" s="35">
        <v>0</v>
      </c>
      <c r="T4358" s="10" t="str">
        <f t="shared" si="629"/>
        <v>Sem - 37</v>
      </c>
      <c r="U4358" s="10" t="str">
        <f t="shared" si="630"/>
        <v>Septembre</v>
      </c>
      <c r="V4358" s="36" t="s">
        <v>640</v>
      </c>
      <c r="W4358" s="34"/>
      <c r="X4358" s="91">
        <f t="shared" si="631"/>
        <v>0</v>
      </c>
      <c r="Y4358" s="92" t="str">
        <f>VLOOKUP('CM-CIC'!B4289,Annuaire_roster!B:F,4,0)</f>
        <v>KINANA Widad</v>
      </c>
      <c r="Z4358" s="37" t="s">
        <v>110</v>
      </c>
      <c r="AA4358" s="60" t="s">
        <v>232</v>
      </c>
      <c r="AB4358" s="35" t="s">
        <v>63</v>
      </c>
      <c r="AC4358" s="35" t="s">
        <v>63</v>
      </c>
      <c r="AD4358" s="35" t="s">
        <v>63</v>
      </c>
      <c r="AE4358" s="44" t="s">
        <v>63</v>
      </c>
      <c r="AF4358" s="61"/>
      <c r="AG4358" s="45"/>
    </row>
    <row r="4359" spans="1:33" x14ac:dyDescent="0.2">
      <c r="A4359" s="59" t="str">
        <f>+VLOOKUP(B4359,Annuaire_roster!B:G,5,0)</f>
        <v>01636</v>
      </c>
      <c r="B4359" s="78" t="s">
        <v>270</v>
      </c>
      <c r="C4359" s="65">
        <v>0.41666666666666669</v>
      </c>
      <c r="D4359" s="65">
        <v>0.41666666666666669</v>
      </c>
      <c r="E4359" s="66">
        <v>0.79166666666666663</v>
      </c>
      <c r="F4359" s="66">
        <v>0.79166666666666663</v>
      </c>
      <c r="G4359" s="67"/>
      <c r="H4359" s="67"/>
      <c r="I4359" s="68" t="s">
        <v>63</v>
      </c>
      <c r="J4359" s="67"/>
      <c r="K4359" s="132">
        <v>0</v>
      </c>
      <c r="L4359" s="133">
        <v>0</v>
      </c>
      <c r="M4359" s="70">
        <v>0</v>
      </c>
      <c r="N4359" s="34">
        <f t="shared" si="627"/>
        <v>0.33333333333333326</v>
      </c>
      <c r="O4359" s="38">
        <f t="shared" si="628"/>
        <v>0.33333333333333326</v>
      </c>
      <c r="P4359" s="72" t="s">
        <v>234</v>
      </c>
      <c r="Q4359" s="43">
        <v>44814</v>
      </c>
      <c r="R4359" s="35">
        <v>0</v>
      </c>
      <c r="S4359" s="35">
        <v>0</v>
      </c>
      <c r="T4359" s="10" t="str">
        <f t="shared" si="629"/>
        <v>Sem - 37</v>
      </c>
      <c r="U4359" s="10" t="str">
        <f t="shared" si="630"/>
        <v>Septembre</v>
      </c>
      <c r="V4359" s="36" t="s">
        <v>641</v>
      </c>
      <c r="W4359" s="34"/>
      <c r="X4359" s="91">
        <f t="shared" si="631"/>
        <v>0</v>
      </c>
      <c r="Y4359" s="92" t="str">
        <f>VLOOKUP('CM-CIC'!B4290,Annuaire_roster!B:F,4,0)</f>
        <v>IHASSANE Ikram</v>
      </c>
      <c r="Z4359" s="37" t="s">
        <v>110</v>
      </c>
      <c r="AA4359" s="60" t="s">
        <v>232</v>
      </c>
      <c r="AB4359" s="35" t="s">
        <v>63</v>
      </c>
      <c r="AC4359" s="35" t="s">
        <v>63</v>
      </c>
      <c r="AD4359" s="35" t="s">
        <v>63</v>
      </c>
      <c r="AE4359" s="44" t="s">
        <v>63</v>
      </c>
      <c r="AF4359" s="61"/>
      <c r="AG4359" s="45"/>
    </row>
    <row r="4360" spans="1:33" x14ac:dyDescent="0.2">
      <c r="A4360" s="59" t="str">
        <f>+VLOOKUP(B4360,Annuaire_roster!B:G,5,0)</f>
        <v>01637</v>
      </c>
      <c r="B4360" s="78" t="s">
        <v>271</v>
      </c>
      <c r="C4360" s="65">
        <v>0.41666666666666669</v>
      </c>
      <c r="D4360" s="65">
        <v>0.41666666666666669</v>
      </c>
      <c r="E4360" s="66">
        <v>0.79166666666666663</v>
      </c>
      <c r="F4360" s="66">
        <v>0.79166666666666663</v>
      </c>
      <c r="G4360" s="67"/>
      <c r="H4360" s="67"/>
      <c r="I4360" s="68" t="s">
        <v>63</v>
      </c>
      <c r="J4360" s="67"/>
      <c r="K4360" s="132">
        <v>0</v>
      </c>
      <c r="L4360" s="133">
        <v>0</v>
      </c>
      <c r="M4360" s="70">
        <v>0</v>
      </c>
      <c r="N4360" s="34">
        <f t="shared" si="627"/>
        <v>0.33333333333333326</v>
      </c>
      <c r="O4360" s="38">
        <f t="shared" si="628"/>
        <v>0.33333333333333326</v>
      </c>
      <c r="P4360" s="72" t="s">
        <v>234</v>
      </c>
      <c r="Q4360" s="43">
        <v>44814</v>
      </c>
      <c r="R4360" s="35">
        <v>0</v>
      </c>
      <c r="S4360" s="35">
        <v>0</v>
      </c>
      <c r="T4360" s="10" t="str">
        <f t="shared" si="629"/>
        <v>Sem - 37</v>
      </c>
      <c r="U4360" s="10" t="str">
        <f t="shared" si="630"/>
        <v>Septembre</v>
      </c>
      <c r="V4360" s="36" t="s">
        <v>642</v>
      </c>
      <c r="W4360" s="34"/>
      <c r="X4360" s="91">
        <f t="shared" si="631"/>
        <v>0</v>
      </c>
      <c r="Y4360" s="92" t="str">
        <f>VLOOKUP('CM-CIC'!B4291,Annuaire_roster!B:F,4,0)</f>
        <v>IHASSANE Ikram</v>
      </c>
      <c r="Z4360" s="37" t="s">
        <v>110</v>
      </c>
      <c r="AA4360" s="60" t="s">
        <v>232</v>
      </c>
      <c r="AB4360" s="35" t="s">
        <v>63</v>
      </c>
      <c r="AC4360" s="35" t="s">
        <v>63</v>
      </c>
      <c r="AD4360" s="35" t="s">
        <v>63</v>
      </c>
      <c r="AE4360" s="44" t="s">
        <v>63</v>
      </c>
      <c r="AF4360" s="61"/>
      <c r="AG4360" s="45"/>
    </row>
    <row r="4361" spans="1:33" x14ac:dyDescent="0.2">
      <c r="A4361" s="59" t="str">
        <f>+VLOOKUP(B4361,Annuaire_roster!B:G,5,0)</f>
        <v>01638</v>
      </c>
      <c r="B4361" s="78" t="s">
        <v>272</v>
      </c>
      <c r="C4361" s="65">
        <v>0.41666666666666669</v>
      </c>
      <c r="D4361" s="65">
        <v>0.41666666666666669</v>
      </c>
      <c r="E4361" s="66">
        <v>0.79166666666666663</v>
      </c>
      <c r="F4361" s="66">
        <v>0.79166666666666663</v>
      </c>
      <c r="G4361" s="67"/>
      <c r="H4361" s="67"/>
      <c r="I4361" s="68" t="s">
        <v>63</v>
      </c>
      <c r="J4361" s="67"/>
      <c r="K4361" s="132">
        <v>0</v>
      </c>
      <c r="L4361" s="133">
        <v>0</v>
      </c>
      <c r="M4361" s="70">
        <v>0</v>
      </c>
      <c r="N4361" s="34">
        <f t="shared" si="627"/>
        <v>0.33333333333333326</v>
      </c>
      <c r="O4361" s="38">
        <f t="shared" si="628"/>
        <v>0.33333333333333326</v>
      </c>
      <c r="P4361" s="72" t="s">
        <v>234</v>
      </c>
      <c r="Q4361" s="43">
        <v>44814</v>
      </c>
      <c r="R4361" s="35">
        <v>0</v>
      </c>
      <c r="S4361" s="35">
        <v>0</v>
      </c>
      <c r="T4361" s="10" t="str">
        <f t="shared" si="629"/>
        <v>Sem - 37</v>
      </c>
      <c r="U4361" s="10" t="str">
        <f t="shared" si="630"/>
        <v>Septembre</v>
      </c>
      <c r="V4361" s="36" t="s">
        <v>643</v>
      </c>
      <c r="W4361" s="34"/>
      <c r="X4361" s="91">
        <f t="shared" si="631"/>
        <v>0</v>
      </c>
      <c r="Y4361" s="92" t="str">
        <f>VLOOKUP('CM-CIC'!B4292,Annuaire_roster!B:F,4,0)</f>
        <v>IHASSANE Ikram</v>
      </c>
      <c r="Z4361" s="37" t="s">
        <v>110</v>
      </c>
      <c r="AA4361" s="60" t="s">
        <v>232</v>
      </c>
      <c r="AB4361" s="35" t="s">
        <v>63</v>
      </c>
      <c r="AC4361" s="35" t="s">
        <v>63</v>
      </c>
      <c r="AD4361" s="35" t="s">
        <v>63</v>
      </c>
      <c r="AE4361" s="44" t="s">
        <v>63</v>
      </c>
      <c r="AF4361" s="61"/>
      <c r="AG4361" s="45"/>
    </row>
    <row r="4362" spans="1:33" x14ac:dyDescent="0.2">
      <c r="A4362" s="59" t="str">
        <f>+VLOOKUP(B4362,Annuaire_roster!B:G,5,0)</f>
        <v>01639</v>
      </c>
      <c r="B4362" s="78" t="s">
        <v>273</v>
      </c>
      <c r="C4362" s="65">
        <v>0.41666666666666669</v>
      </c>
      <c r="D4362" s="65">
        <v>0.41666666666666669</v>
      </c>
      <c r="E4362" s="66">
        <v>0.79166666666666663</v>
      </c>
      <c r="F4362" s="66">
        <v>0.79166666666666663</v>
      </c>
      <c r="G4362" s="67"/>
      <c r="H4362" s="67"/>
      <c r="I4362" s="68" t="s">
        <v>63</v>
      </c>
      <c r="J4362" s="67"/>
      <c r="K4362" s="132">
        <v>0</v>
      </c>
      <c r="L4362" s="133">
        <v>0</v>
      </c>
      <c r="M4362" s="70">
        <v>0</v>
      </c>
      <c r="N4362" s="34">
        <f t="shared" si="627"/>
        <v>0.33333333333333326</v>
      </c>
      <c r="O4362" s="38">
        <f t="shared" si="628"/>
        <v>0.33333333333333326</v>
      </c>
      <c r="P4362" s="72" t="s">
        <v>234</v>
      </c>
      <c r="Q4362" s="43">
        <v>44814</v>
      </c>
      <c r="R4362" s="35">
        <v>0</v>
      </c>
      <c r="S4362" s="35">
        <v>0</v>
      </c>
      <c r="T4362" s="10" t="str">
        <f t="shared" si="629"/>
        <v>Sem - 37</v>
      </c>
      <c r="U4362" s="10" t="str">
        <f t="shared" si="630"/>
        <v>Septembre</v>
      </c>
      <c r="V4362" s="36" t="s">
        <v>644</v>
      </c>
      <c r="W4362" s="34"/>
      <c r="X4362" s="91">
        <f t="shared" si="631"/>
        <v>0</v>
      </c>
      <c r="Y4362" s="92" t="str">
        <f>VLOOKUP('CM-CIC'!B4293,Annuaire_roster!B:F,4,0)</f>
        <v>IHASSANE Ikram</v>
      </c>
      <c r="Z4362" s="37" t="s">
        <v>110</v>
      </c>
      <c r="AA4362" s="60" t="s">
        <v>232</v>
      </c>
      <c r="AB4362" s="35" t="s">
        <v>63</v>
      </c>
      <c r="AC4362" s="35" t="s">
        <v>63</v>
      </c>
      <c r="AD4362" s="35" t="s">
        <v>63</v>
      </c>
      <c r="AE4362" s="44" t="s">
        <v>63</v>
      </c>
      <c r="AF4362" s="61"/>
      <c r="AG4362" s="45"/>
    </row>
    <row r="4363" spans="1:33" x14ac:dyDescent="0.2">
      <c r="A4363" s="59" t="str">
        <f>+VLOOKUP(B4363,Annuaire_roster!B:G,5,0)</f>
        <v>01567</v>
      </c>
      <c r="B4363" s="78" t="s">
        <v>275</v>
      </c>
      <c r="C4363" s="65">
        <v>0.41666666666666669</v>
      </c>
      <c r="D4363" s="65">
        <v>0.41666666666666669</v>
      </c>
      <c r="E4363" s="66">
        <v>0.79166666666666663</v>
      </c>
      <c r="F4363" s="66">
        <v>0.79166666666666663</v>
      </c>
      <c r="G4363" s="67"/>
      <c r="H4363" s="67"/>
      <c r="I4363" s="68" t="s">
        <v>63</v>
      </c>
      <c r="J4363" s="67"/>
      <c r="K4363" s="132">
        <v>0</v>
      </c>
      <c r="L4363" s="133">
        <v>0</v>
      </c>
      <c r="M4363" s="70">
        <v>0</v>
      </c>
      <c r="N4363" s="34">
        <f t="shared" si="627"/>
        <v>0.33333333333333326</v>
      </c>
      <c r="O4363" s="38">
        <f t="shared" si="628"/>
        <v>0.33333333333333326</v>
      </c>
      <c r="P4363" s="72" t="s">
        <v>234</v>
      </c>
      <c r="Q4363" s="43">
        <v>44814</v>
      </c>
      <c r="R4363" s="35">
        <v>0</v>
      </c>
      <c r="S4363" s="35">
        <v>0</v>
      </c>
      <c r="T4363" s="10" t="str">
        <f t="shared" si="629"/>
        <v>Sem - 37</v>
      </c>
      <c r="U4363" s="10" t="str">
        <f t="shared" si="630"/>
        <v>Septembre</v>
      </c>
      <c r="V4363" s="36" t="s">
        <v>645</v>
      </c>
      <c r="W4363" s="34"/>
      <c r="X4363" s="91">
        <f t="shared" si="631"/>
        <v>0</v>
      </c>
      <c r="Y4363" s="92" t="str">
        <f>VLOOKUP('CM-CIC'!B4294,Annuaire_roster!B:F,4,0)</f>
        <v>IHASSANE Ikram</v>
      </c>
      <c r="Z4363" s="37" t="s">
        <v>110</v>
      </c>
      <c r="AA4363" s="60" t="s">
        <v>232</v>
      </c>
      <c r="AB4363" s="35" t="s">
        <v>63</v>
      </c>
      <c r="AC4363" s="35" t="s">
        <v>63</v>
      </c>
      <c r="AD4363" s="35" t="s">
        <v>63</v>
      </c>
      <c r="AE4363" s="44" t="s">
        <v>63</v>
      </c>
      <c r="AF4363" s="61"/>
      <c r="AG4363" s="45"/>
    </row>
    <row r="4364" spans="1:33" x14ac:dyDescent="0.2">
      <c r="A4364" s="59" t="str">
        <f>+VLOOKUP(B4364,Annuaire_roster!B:G,5,0)</f>
        <v>01642</v>
      </c>
      <c r="B4364" s="78" t="s">
        <v>276</v>
      </c>
      <c r="C4364" s="65">
        <v>0.41666666666666669</v>
      </c>
      <c r="D4364" s="65">
        <v>0.41666666666666669</v>
      </c>
      <c r="E4364" s="66">
        <v>0.79166666666666663</v>
      </c>
      <c r="F4364" s="66">
        <v>0.79166666666666663</v>
      </c>
      <c r="G4364" s="67"/>
      <c r="H4364" s="67"/>
      <c r="I4364" s="68" t="s">
        <v>63</v>
      </c>
      <c r="J4364" s="67"/>
      <c r="K4364" s="132">
        <v>0</v>
      </c>
      <c r="L4364" s="133">
        <v>0</v>
      </c>
      <c r="M4364" s="70">
        <v>0</v>
      </c>
      <c r="N4364" s="34">
        <f t="shared" si="627"/>
        <v>0.33333333333333326</v>
      </c>
      <c r="O4364" s="38">
        <f t="shared" si="628"/>
        <v>0.33333333333333326</v>
      </c>
      <c r="P4364" s="72" t="s">
        <v>234</v>
      </c>
      <c r="Q4364" s="43">
        <v>44814</v>
      </c>
      <c r="R4364" s="35">
        <v>0</v>
      </c>
      <c r="S4364" s="35">
        <v>0</v>
      </c>
      <c r="T4364" s="10" t="str">
        <f t="shared" si="629"/>
        <v>Sem - 37</v>
      </c>
      <c r="U4364" s="10" t="str">
        <f t="shared" si="630"/>
        <v>Septembre</v>
      </c>
      <c r="V4364" s="36" t="s">
        <v>646</v>
      </c>
      <c r="W4364" s="34"/>
      <c r="X4364" s="91">
        <f t="shared" si="631"/>
        <v>0</v>
      </c>
      <c r="Y4364" s="92" t="str">
        <f>VLOOKUP('CM-CIC'!B4295,Annuaire_roster!B:F,4,0)</f>
        <v>IHASSANE Ikram</v>
      </c>
      <c r="Z4364" s="37" t="s">
        <v>110</v>
      </c>
      <c r="AA4364" s="60" t="s">
        <v>232</v>
      </c>
      <c r="AB4364" s="35" t="s">
        <v>63</v>
      </c>
      <c r="AC4364" s="35" t="s">
        <v>63</v>
      </c>
      <c r="AD4364" s="35" t="s">
        <v>63</v>
      </c>
      <c r="AE4364" s="44" t="s">
        <v>63</v>
      </c>
      <c r="AF4364" s="61"/>
      <c r="AG4364" s="45"/>
    </row>
    <row r="4365" spans="1:33" x14ac:dyDescent="0.2">
      <c r="A4365" s="59" t="str">
        <f>+VLOOKUP(B4365,Annuaire_roster!B:G,5,0)</f>
        <v>01657</v>
      </c>
      <c r="B4365" s="78" t="s">
        <v>277</v>
      </c>
      <c r="C4365" s="65">
        <v>0.41666666666666669</v>
      </c>
      <c r="D4365" s="65">
        <v>0.41666666666666669</v>
      </c>
      <c r="E4365" s="66">
        <v>0.79166666666666663</v>
      </c>
      <c r="F4365" s="66">
        <v>0.79166666666666663</v>
      </c>
      <c r="G4365" s="67"/>
      <c r="H4365" s="67"/>
      <c r="I4365" s="68" t="s">
        <v>63</v>
      </c>
      <c r="J4365" s="67"/>
      <c r="K4365" s="132">
        <v>0</v>
      </c>
      <c r="L4365" s="133">
        <v>0</v>
      </c>
      <c r="M4365" s="70">
        <v>0</v>
      </c>
      <c r="N4365" s="34">
        <f t="shared" si="627"/>
        <v>0.33333333333333326</v>
      </c>
      <c r="O4365" s="38">
        <f t="shared" si="628"/>
        <v>0.33333333333333326</v>
      </c>
      <c r="P4365" s="72" t="s">
        <v>234</v>
      </c>
      <c r="Q4365" s="43">
        <v>44814</v>
      </c>
      <c r="R4365" s="35">
        <v>0</v>
      </c>
      <c r="S4365" s="35">
        <v>0</v>
      </c>
      <c r="T4365" s="10" t="str">
        <f t="shared" si="629"/>
        <v>Sem - 37</v>
      </c>
      <c r="U4365" s="10" t="str">
        <f t="shared" si="630"/>
        <v>Septembre</v>
      </c>
      <c r="V4365" s="36" t="s">
        <v>647</v>
      </c>
      <c r="W4365" s="34"/>
      <c r="X4365" s="91">
        <f t="shared" si="631"/>
        <v>0</v>
      </c>
      <c r="Y4365" s="92" t="str">
        <f>VLOOKUP('CM-CIC'!B4296,Annuaire_roster!B:F,4,0)</f>
        <v>IHASSANE Ikram</v>
      </c>
      <c r="Z4365" s="37" t="s">
        <v>110</v>
      </c>
      <c r="AA4365" s="60" t="s">
        <v>232</v>
      </c>
      <c r="AB4365" s="35" t="s">
        <v>63</v>
      </c>
      <c r="AC4365" s="35" t="s">
        <v>63</v>
      </c>
      <c r="AD4365" s="35" t="s">
        <v>63</v>
      </c>
      <c r="AE4365" s="44" t="s">
        <v>63</v>
      </c>
      <c r="AF4365" s="61"/>
      <c r="AG4365" s="45"/>
    </row>
    <row r="4366" spans="1:33" x14ac:dyDescent="0.2">
      <c r="A4366" s="59" t="str">
        <f>+VLOOKUP(B4366,Annuaire_roster!B:G,5,0)</f>
        <v>01658</v>
      </c>
      <c r="B4366" s="78" t="s">
        <v>165</v>
      </c>
      <c r="C4366" s="65">
        <v>0.41666666666666669</v>
      </c>
      <c r="D4366" s="65">
        <v>0.41666666666666669</v>
      </c>
      <c r="E4366" s="66">
        <v>0.79166666666666663</v>
      </c>
      <c r="F4366" s="66">
        <v>0.79166666666666663</v>
      </c>
      <c r="G4366" s="67"/>
      <c r="H4366" s="67"/>
      <c r="I4366" s="68" t="s">
        <v>63</v>
      </c>
      <c r="J4366" s="67"/>
      <c r="K4366" s="132">
        <v>0</v>
      </c>
      <c r="L4366" s="133">
        <v>0</v>
      </c>
      <c r="M4366" s="70">
        <v>0</v>
      </c>
      <c r="N4366" s="34">
        <f t="shared" si="627"/>
        <v>0.33333333333333326</v>
      </c>
      <c r="O4366" s="38">
        <f t="shared" si="628"/>
        <v>0.33333333333333326</v>
      </c>
      <c r="P4366" s="72" t="s">
        <v>234</v>
      </c>
      <c r="Q4366" s="43">
        <v>44814</v>
      </c>
      <c r="R4366" s="35">
        <v>0</v>
      </c>
      <c r="S4366" s="35">
        <v>0</v>
      </c>
      <c r="T4366" s="10" t="str">
        <f t="shared" si="629"/>
        <v>Sem - 37</v>
      </c>
      <c r="U4366" s="10" t="str">
        <f t="shared" si="630"/>
        <v>Septembre</v>
      </c>
      <c r="V4366" s="36" t="s">
        <v>648</v>
      </c>
      <c r="W4366" s="34"/>
      <c r="X4366" s="91">
        <f t="shared" si="631"/>
        <v>0</v>
      </c>
      <c r="Y4366" s="92" t="str">
        <f>VLOOKUP('CM-CIC'!B4297,Annuaire_roster!B:F,4,0)</f>
        <v>IHASSANE Ikram</v>
      </c>
      <c r="Z4366" s="37" t="s">
        <v>110</v>
      </c>
      <c r="AA4366" s="60" t="s">
        <v>232</v>
      </c>
      <c r="AB4366" s="35" t="s">
        <v>63</v>
      </c>
      <c r="AC4366" s="35" t="s">
        <v>63</v>
      </c>
      <c r="AD4366" s="35" t="s">
        <v>63</v>
      </c>
      <c r="AE4366" s="44" t="s">
        <v>63</v>
      </c>
      <c r="AF4366" s="61"/>
      <c r="AG4366" s="45"/>
    </row>
    <row r="4367" spans="1:33" x14ac:dyDescent="0.2">
      <c r="A4367" s="59" t="str">
        <f>+VLOOKUP(B4367,Annuaire_roster!B:G,5,0)</f>
        <v>01659</v>
      </c>
      <c r="B4367" s="78" t="s">
        <v>167</v>
      </c>
      <c r="C4367" s="65">
        <v>0.41666666666666669</v>
      </c>
      <c r="D4367" s="65">
        <v>0.41666666666666669</v>
      </c>
      <c r="E4367" s="66">
        <v>0.5</v>
      </c>
      <c r="F4367" s="66">
        <v>0.79166666666666663</v>
      </c>
      <c r="G4367" s="67"/>
      <c r="H4367" s="67"/>
      <c r="I4367" s="68" t="s">
        <v>63</v>
      </c>
      <c r="J4367" s="67"/>
      <c r="K4367" s="132">
        <v>0</v>
      </c>
      <c r="L4367" s="156">
        <v>0.24999999999999997</v>
      </c>
      <c r="M4367" s="70">
        <v>0</v>
      </c>
      <c r="N4367" s="34">
        <f t="shared" si="627"/>
        <v>8.3333333333333287E-2</v>
      </c>
      <c r="O4367" s="38">
        <f t="shared" si="628"/>
        <v>0.33333333333333326</v>
      </c>
      <c r="P4367" s="72" t="s">
        <v>234</v>
      </c>
      <c r="Q4367" s="43">
        <v>44814</v>
      </c>
      <c r="R4367" s="35">
        <v>0</v>
      </c>
      <c r="S4367" s="35">
        <v>0</v>
      </c>
      <c r="T4367" s="10" t="str">
        <f t="shared" si="629"/>
        <v>Sem - 37</v>
      </c>
      <c r="U4367" s="10" t="str">
        <f t="shared" si="630"/>
        <v>Septembre</v>
      </c>
      <c r="V4367" s="36" t="s">
        <v>649</v>
      </c>
      <c r="W4367" s="34"/>
      <c r="X4367" s="91">
        <f t="shared" si="631"/>
        <v>0</v>
      </c>
      <c r="Y4367" s="92" t="str">
        <f>VLOOKUP('CM-CIC'!B4298,Annuaire_roster!B:F,4,0)</f>
        <v>IHASSANE Ikram</v>
      </c>
      <c r="Z4367" s="37" t="s">
        <v>110</v>
      </c>
      <c r="AA4367" s="60" t="s">
        <v>232</v>
      </c>
      <c r="AB4367" s="35" t="s">
        <v>63</v>
      </c>
      <c r="AC4367" s="35" t="s">
        <v>63</v>
      </c>
      <c r="AD4367" s="35" t="s">
        <v>63</v>
      </c>
      <c r="AE4367" s="44" t="s">
        <v>63</v>
      </c>
      <c r="AF4367" s="61"/>
      <c r="AG4367" s="45"/>
    </row>
    <row r="4368" spans="1:33" x14ac:dyDescent="0.2">
      <c r="A4368" s="59" t="str">
        <f>+VLOOKUP(B4368,Annuaire_roster!B:G,5,0)</f>
        <v>01660</v>
      </c>
      <c r="B4368" s="78" t="s">
        <v>278</v>
      </c>
      <c r="C4368" s="65">
        <v>0.41666666666666669</v>
      </c>
      <c r="D4368" s="65">
        <v>0.41666666666666669</v>
      </c>
      <c r="E4368" s="66">
        <v>0.79166666666666663</v>
      </c>
      <c r="F4368" s="66">
        <v>0.79166666666666663</v>
      </c>
      <c r="G4368" s="67"/>
      <c r="H4368" s="67"/>
      <c r="I4368" s="68" t="s">
        <v>63</v>
      </c>
      <c r="J4368" s="67"/>
      <c r="K4368" s="69">
        <v>0</v>
      </c>
      <c r="L4368" s="67">
        <v>0</v>
      </c>
      <c r="M4368" s="70">
        <v>0</v>
      </c>
      <c r="N4368" s="34">
        <f t="shared" si="627"/>
        <v>0.33333333333333326</v>
      </c>
      <c r="O4368" s="38">
        <f t="shared" si="628"/>
        <v>0.33333333333333326</v>
      </c>
      <c r="P4368" s="72" t="s">
        <v>234</v>
      </c>
      <c r="Q4368" s="43">
        <v>44814</v>
      </c>
      <c r="R4368" s="35">
        <v>0</v>
      </c>
      <c r="S4368" s="35">
        <v>0</v>
      </c>
      <c r="T4368" s="10" t="str">
        <f t="shared" si="629"/>
        <v>Sem - 37</v>
      </c>
      <c r="U4368" s="10" t="str">
        <f t="shared" si="630"/>
        <v>Septembre</v>
      </c>
      <c r="V4368" s="36" t="s">
        <v>650</v>
      </c>
      <c r="W4368" s="34"/>
      <c r="X4368" s="91">
        <f t="shared" si="631"/>
        <v>0</v>
      </c>
      <c r="Y4368" s="92" t="str">
        <f>VLOOKUP('CM-CIC'!B4299,Annuaire_roster!B:F,4,0)</f>
        <v>IHASSANE Ikram</v>
      </c>
      <c r="Z4368" s="37" t="s">
        <v>110</v>
      </c>
      <c r="AA4368" s="60" t="s">
        <v>232</v>
      </c>
      <c r="AB4368" s="35" t="s">
        <v>63</v>
      </c>
      <c r="AC4368" s="35" t="s">
        <v>63</v>
      </c>
      <c r="AD4368" s="35" t="s">
        <v>63</v>
      </c>
      <c r="AE4368" s="44" t="s">
        <v>63</v>
      </c>
      <c r="AF4368" s="61"/>
      <c r="AG4368" s="45"/>
    </row>
    <row r="4369" spans="1:33" x14ac:dyDescent="0.2">
      <c r="A4369" s="59" t="str">
        <f>+VLOOKUP(B4369,Annuaire_roster!B:G,5,0)</f>
        <v>01655</v>
      </c>
      <c r="B4369" s="78" t="s">
        <v>168</v>
      </c>
      <c r="C4369" s="65">
        <v>0.41666666666666669</v>
      </c>
      <c r="D4369" s="65">
        <v>0.41666666666666669</v>
      </c>
      <c r="E4369" s="66">
        <v>0.79166666666666663</v>
      </c>
      <c r="F4369" s="66">
        <v>0.79166666666666663</v>
      </c>
      <c r="G4369" s="67"/>
      <c r="H4369" s="67"/>
      <c r="I4369" s="68" t="s">
        <v>63</v>
      </c>
      <c r="J4369" s="67"/>
      <c r="K4369" s="69">
        <v>0</v>
      </c>
      <c r="L4369" s="67">
        <v>0</v>
      </c>
      <c r="M4369" s="70">
        <v>0</v>
      </c>
      <c r="N4369" s="34">
        <f t="shared" si="627"/>
        <v>0.33333333333333326</v>
      </c>
      <c r="O4369" s="38">
        <f t="shared" si="628"/>
        <v>0.33333333333333326</v>
      </c>
      <c r="P4369" s="72" t="s">
        <v>234</v>
      </c>
      <c r="Q4369" s="43">
        <v>44814</v>
      </c>
      <c r="R4369" s="35">
        <v>0</v>
      </c>
      <c r="S4369" s="35">
        <v>0</v>
      </c>
      <c r="T4369" s="10" t="str">
        <f t="shared" si="629"/>
        <v>Sem - 37</v>
      </c>
      <c r="U4369" s="10" t="str">
        <f t="shared" si="630"/>
        <v>Septembre</v>
      </c>
      <c r="V4369" s="36" t="s">
        <v>651</v>
      </c>
      <c r="W4369" s="34"/>
      <c r="X4369" s="91">
        <f t="shared" si="631"/>
        <v>0</v>
      </c>
      <c r="Y4369" s="92" t="str">
        <f>VLOOKUP('CM-CIC'!B4300,Annuaire_roster!B:F,4,0)</f>
        <v>IHASSANE Ikram</v>
      </c>
      <c r="Z4369" s="37" t="s">
        <v>110</v>
      </c>
      <c r="AA4369" s="60" t="s">
        <v>232</v>
      </c>
      <c r="AB4369" s="35" t="s">
        <v>63</v>
      </c>
      <c r="AC4369" s="35" t="s">
        <v>63</v>
      </c>
      <c r="AD4369" s="35" t="s">
        <v>63</v>
      </c>
      <c r="AE4369" s="44" t="s">
        <v>63</v>
      </c>
      <c r="AF4369" s="61"/>
      <c r="AG4369" s="45"/>
    </row>
    <row r="4370" spans="1:33" x14ac:dyDescent="0.2">
      <c r="A4370" s="59" t="str">
        <f>+VLOOKUP(B4370,Annuaire_roster!B:G,5,0)</f>
        <v>01661</v>
      </c>
      <c r="B4370" s="78" t="s">
        <v>169</v>
      </c>
      <c r="C4370" s="65">
        <v>0.41666666666666669</v>
      </c>
      <c r="D4370" s="65">
        <v>0.41666666666666669</v>
      </c>
      <c r="E4370" s="66">
        <v>0.79166666666666663</v>
      </c>
      <c r="F4370" s="66">
        <v>0.79166666666666663</v>
      </c>
      <c r="G4370" s="67"/>
      <c r="H4370" s="67"/>
      <c r="I4370" s="68" t="s">
        <v>63</v>
      </c>
      <c r="J4370" s="67"/>
      <c r="K4370" s="69">
        <v>0</v>
      </c>
      <c r="L4370" s="67">
        <v>0</v>
      </c>
      <c r="M4370" s="70">
        <v>0</v>
      </c>
      <c r="N4370" s="34">
        <f t="shared" si="627"/>
        <v>0.33333333333333326</v>
      </c>
      <c r="O4370" s="38">
        <f t="shared" si="628"/>
        <v>0.33333333333333326</v>
      </c>
      <c r="P4370" s="72" t="s">
        <v>234</v>
      </c>
      <c r="Q4370" s="43">
        <v>44814</v>
      </c>
      <c r="R4370" s="35">
        <v>0</v>
      </c>
      <c r="S4370" s="35">
        <v>0</v>
      </c>
      <c r="T4370" s="10" t="str">
        <f t="shared" si="629"/>
        <v>Sem - 37</v>
      </c>
      <c r="U4370" s="10" t="str">
        <f t="shared" si="630"/>
        <v>Septembre</v>
      </c>
      <c r="V4370" s="36" t="s">
        <v>652</v>
      </c>
      <c r="W4370" s="34"/>
      <c r="X4370" s="91">
        <f t="shared" si="631"/>
        <v>0</v>
      </c>
      <c r="Y4370" s="92" t="str">
        <f>VLOOKUP('CM-CIC'!B4301,Annuaire_roster!B:F,4,0)</f>
        <v>IHASSANE Ikram</v>
      </c>
      <c r="Z4370" s="37" t="s">
        <v>110</v>
      </c>
      <c r="AA4370" s="60" t="s">
        <v>232</v>
      </c>
      <c r="AB4370" s="35" t="s">
        <v>63</v>
      </c>
      <c r="AC4370" s="35" t="s">
        <v>63</v>
      </c>
      <c r="AD4370" s="35" t="s">
        <v>63</v>
      </c>
      <c r="AE4370" s="44" t="s">
        <v>63</v>
      </c>
      <c r="AF4370" s="61"/>
      <c r="AG4370" s="45"/>
    </row>
    <row r="4371" spans="1:33" x14ac:dyDescent="0.2">
      <c r="A4371" s="59" t="str">
        <f>+VLOOKUP(B4371,Annuaire_roster!B:G,5,0)</f>
        <v>00214</v>
      </c>
      <c r="B4371" s="78" t="s">
        <v>171</v>
      </c>
      <c r="C4371" s="65">
        <v>0.41666666666666669</v>
      </c>
      <c r="D4371" s="65">
        <v>0.41666666666666669</v>
      </c>
      <c r="E4371" s="66">
        <v>0.79166666666666663</v>
      </c>
      <c r="F4371" s="66">
        <v>0.79166666666666663</v>
      </c>
      <c r="G4371" s="67"/>
      <c r="H4371" s="67"/>
      <c r="I4371" s="68" t="s">
        <v>63</v>
      </c>
      <c r="J4371" s="67"/>
      <c r="K4371" s="69">
        <v>0</v>
      </c>
      <c r="L4371" s="67">
        <v>0</v>
      </c>
      <c r="M4371" s="70">
        <v>0</v>
      </c>
      <c r="N4371" s="34">
        <f t="shared" si="627"/>
        <v>0.33333333333333326</v>
      </c>
      <c r="O4371" s="38">
        <f t="shared" si="628"/>
        <v>0.33333333333333326</v>
      </c>
      <c r="P4371" s="72" t="s">
        <v>234</v>
      </c>
      <c r="Q4371" s="43">
        <v>44814</v>
      </c>
      <c r="R4371" s="35">
        <v>0</v>
      </c>
      <c r="S4371" s="35">
        <v>0</v>
      </c>
      <c r="T4371" s="10" t="str">
        <f t="shared" si="629"/>
        <v>Sem - 37</v>
      </c>
      <c r="U4371" s="10" t="str">
        <f t="shared" si="630"/>
        <v>Septembre</v>
      </c>
      <c r="V4371" s="36" t="s">
        <v>653</v>
      </c>
      <c r="W4371" s="34"/>
      <c r="X4371" s="91">
        <f t="shared" si="631"/>
        <v>0</v>
      </c>
      <c r="Y4371" s="92" t="str">
        <f>VLOOKUP('CM-CIC'!B4302,Annuaire_roster!B:F,4,0)</f>
        <v>IHASSANE Ikram</v>
      </c>
      <c r="Z4371" s="37" t="s">
        <v>110</v>
      </c>
      <c r="AA4371" s="60" t="s">
        <v>232</v>
      </c>
      <c r="AB4371" s="35" t="s">
        <v>63</v>
      </c>
      <c r="AC4371" s="35" t="s">
        <v>63</v>
      </c>
      <c r="AD4371" s="35" t="s">
        <v>63</v>
      </c>
      <c r="AE4371" s="44" t="s">
        <v>63</v>
      </c>
      <c r="AF4371" s="61"/>
      <c r="AG4371" s="45"/>
    </row>
    <row r="4372" spans="1:33" x14ac:dyDescent="0.2">
      <c r="A4372" s="59" t="str">
        <f>+VLOOKUP(B4372,Annuaire_roster!B:G,5,0)</f>
        <v>01663</v>
      </c>
      <c r="B4372" s="78" t="s">
        <v>175</v>
      </c>
      <c r="C4372" s="65"/>
      <c r="D4372" s="65">
        <v>0.41666666666666669</v>
      </c>
      <c r="E4372" s="66"/>
      <c r="F4372" s="66">
        <v>0.79166666666666663</v>
      </c>
      <c r="G4372" s="67"/>
      <c r="H4372" s="67"/>
      <c r="I4372" s="68" t="s">
        <v>63</v>
      </c>
      <c r="J4372" s="67"/>
      <c r="K4372" s="69">
        <v>0</v>
      </c>
      <c r="L4372" s="67">
        <v>0</v>
      </c>
      <c r="M4372" s="70" t="s">
        <v>187</v>
      </c>
      <c r="N4372" s="34" t="str">
        <f t="shared" si="627"/>
        <v/>
      </c>
      <c r="O4372" s="38">
        <f t="shared" si="628"/>
        <v>0.33333333333333326</v>
      </c>
      <c r="P4372" s="72" t="s">
        <v>234</v>
      </c>
      <c r="Q4372" s="43">
        <v>44814</v>
      </c>
      <c r="R4372" s="35">
        <v>0</v>
      </c>
      <c r="S4372" s="35">
        <v>0</v>
      </c>
      <c r="T4372" s="10" t="str">
        <f t="shared" si="629"/>
        <v>Sem - 37</v>
      </c>
      <c r="U4372" s="10" t="str">
        <f t="shared" si="630"/>
        <v>Septembre</v>
      </c>
      <c r="V4372" s="36" t="s">
        <v>654</v>
      </c>
      <c r="W4372" s="34"/>
      <c r="X4372" s="91">
        <f t="shared" si="631"/>
        <v>0</v>
      </c>
      <c r="Y4372" s="92" t="str">
        <f>VLOOKUP('CM-CIC'!B4303,Annuaire_roster!B:F,4,0)</f>
        <v>IHASSANE Ikram</v>
      </c>
      <c r="Z4372" s="37" t="s">
        <v>110</v>
      </c>
      <c r="AA4372" s="60" t="s">
        <v>232</v>
      </c>
      <c r="AB4372" s="35" t="s">
        <v>63</v>
      </c>
      <c r="AC4372" s="35" t="s">
        <v>63</v>
      </c>
      <c r="AD4372" s="35" t="s">
        <v>63</v>
      </c>
      <c r="AE4372" s="44" t="s">
        <v>63</v>
      </c>
      <c r="AF4372" s="61"/>
      <c r="AG4372" s="45"/>
    </row>
    <row r="4373" spans="1:33" x14ac:dyDescent="0.2">
      <c r="A4373" s="59" t="str">
        <f>+VLOOKUP(B4373,Annuaire_roster!B:G,5,0)</f>
        <v>01664</v>
      </c>
      <c r="B4373" s="78" t="s">
        <v>176</v>
      </c>
      <c r="C4373" s="65">
        <v>0.41666666666666669</v>
      </c>
      <c r="D4373" s="65">
        <v>0.41666666666666669</v>
      </c>
      <c r="E4373" s="66">
        <v>0.79166666666666663</v>
      </c>
      <c r="F4373" s="66">
        <v>0.79166666666666663</v>
      </c>
      <c r="G4373" s="67"/>
      <c r="H4373" s="67"/>
      <c r="I4373" s="68" t="s">
        <v>63</v>
      </c>
      <c r="J4373" s="67"/>
      <c r="K4373" s="69">
        <v>0</v>
      </c>
      <c r="L4373" s="67">
        <v>0</v>
      </c>
      <c r="M4373" s="70">
        <v>0</v>
      </c>
      <c r="N4373" s="34">
        <f t="shared" si="627"/>
        <v>0.33333333333333326</v>
      </c>
      <c r="O4373" s="38">
        <f t="shared" si="628"/>
        <v>0.33333333333333326</v>
      </c>
      <c r="P4373" s="72" t="s">
        <v>234</v>
      </c>
      <c r="Q4373" s="43">
        <v>44814</v>
      </c>
      <c r="R4373" s="35">
        <v>0</v>
      </c>
      <c r="S4373" s="35">
        <v>0</v>
      </c>
      <c r="T4373" s="10" t="str">
        <f t="shared" si="629"/>
        <v>Sem - 37</v>
      </c>
      <c r="U4373" s="10" t="str">
        <f t="shared" si="630"/>
        <v>Septembre</v>
      </c>
      <c r="V4373" s="36" t="s">
        <v>655</v>
      </c>
      <c r="W4373" s="34"/>
      <c r="X4373" s="91">
        <f t="shared" si="631"/>
        <v>0</v>
      </c>
      <c r="Y4373" s="92" t="str">
        <f>VLOOKUP('CM-CIC'!B4304,Annuaire_roster!B:F,4,0)</f>
        <v>IHASSANE Ikram</v>
      </c>
      <c r="Z4373" s="37" t="s">
        <v>110</v>
      </c>
      <c r="AA4373" s="60" t="s">
        <v>232</v>
      </c>
      <c r="AB4373" s="35" t="s">
        <v>63</v>
      </c>
      <c r="AC4373" s="35" t="s">
        <v>63</v>
      </c>
      <c r="AD4373" s="35" t="s">
        <v>63</v>
      </c>
      <c r="AE4373" s="44" t="s">
        <v>63</v>
      </c>
      <c r="AF4373" s="61"/>
      <c r="AG4373" s="45"/>
    </row>
    <row r="4374" spans="1:33" x14ac:dyDescent="0.2">
      <c r="A4374" s="59" t="str">
        <f>+VLOOKUP(B4374,Annuaire_roster!B:G,5,0)</f>
        <v>01665</v>
      </c>
      <c r="B4374" s="78" t="s">
        <v>279</v>
      </c>
      <c r="C4374" s="65"/>
      <c r="D4374" s="65">
        <v>0.41666666666666669</v>
      </c>
      <c r="E4374" s="66"/>
      <c r="F4374" s="66">
        <v>0.79166666666666663</v>
      </c>
      <c r="G4374" s="67"/>
      <c r="H4374" s="67"/>
      <c r="I4374" s="68" t="s">
        <v>63</v>
      </c>
      <c r="J4374" s="67"/>
      <c r="K4374" s="69">
        <v>0</v>
      </c>
      <c r="L4374" s="67">
        <v>0</v>
      </c>
      <c r="M4374" s="70" t="s">
        <v>187</v>
      </c>
      <c r="N4374" s="34" t="str">
        <f t="shared" si="627"/>
        <v/>
      </c>
      <c r="O4374" s="38">
        <f t="shared" si="628"/>
        <v>0.33333333333333326</v>
      </c>
      <c r="P4374" s="72" t="s">
        <v>234</v>
      </c>
      <c r="Q4374" s="43">
        <v>44814</v>
      </c>
      <c r="R4374" s="35">
        <v>0</v>
      </c>
      <c r="S4374" s="35">
        <v>0</v>
      </c>
      <c r="T4374" s="10" t="str">
        <f t="shared" si="629"/>
        <v>Sem - 37</v>
      </c>
      <c r="U4374" s="10" t="str">
        <f t="shared" si="630"/>
        <v>Septembre</v>
      </c>
      <c r="V4374" s="36" t="s">
        <v>656</v>
      </c>
      <c r="W4374" s="34"/>
      <c r="X4374" s="91">
        <f t="shared" si="631"/>
        <v>0</v>
      </c>
      <c r="Y4374" s="92" t="str">
        <f>VLOOKUP('CM-CIC'!B4305,Annuaire_roster!B:F,4,0)</f>
        <v>IHASSANE Ikram</v>
      </c>
      <c r="Z4374" s="37" t="s">
        <v>110</v>
      </c>
      <c r="AA4374" s="60" t="s">
        <v>232</v>
      </c>
      <c r="AB4374" s="35" t="s">
        <v>63</v>
      </c>
      <c r="AC4374" s="35" t="s">
        <v>63</v>
      </c>
      <c r="AD4374" s="35" t="s">
        <v>63</v>
      </c>
      <c r="AE4374" s="44" t="s">
        <v>63</v>
      </c>
      <c r="AF4374" s="61"/>
      <c r="AG4374" s="45"/>
    </row>
    <row r="4375" spans="1:33" x14ac:dyDescent="0.2">
      <c r="A4375" s="59" t="str">
        <f>+VLOOKUP(B4375,Annuaire_roster!B:G,5,0)</f>
        <v>01643</v>
      </c>
      <c r="B4375" s="78" t="s">
        <v>281</v>
      </c>
      <c r="C4375" s="65">
        <v>0.41666666666666669</v>
      </c>
      <c r="D4375" s="65">
        <v>0.41666666666666669</v>
      </c>
      <c r="E4375" s="66">
        <v>0.79166666666666663</v>
      </c>
      <c r="F4375" s="66">
        <v>0.79166666666666663</v>
      </c>
      <c r="G4375" s="67"/>
      <c r="H4375" s="67"/>
      <c r="I4375" s="68" t="s">
        <v>63</v>
      </c>
      <c r="J4375" s="67"/>
      <c r="K4375" s="69">
        <v>0</v>
      </c>
      <c r="L4375" s="67">
        <v>0</v>
      </c>
      <c r="M4375" s="70">
        <v>0</v>
      </c>
      <c r="N4375" s="34">
        <f t="shared" si="627"/>
        <v>0.33333333333333326</v>
      </c>
      <c r="O4375" s="38">
        <f t="shared" si="628"/>
        <v>0.33333333333333326</v>
      </c>
      <c r="P4375" s="72" t="s">
        <v>234</v>
      </c>
      <c r="Q4375" s="43">
        <v>44814</v>
      </c>
      <c r="R4375" s="35">
        <v>0</v>
      </c>
      <c r="S4375" s="35">
        <v>0</v>
      </c>
      <c r="T4375" s="10" t="str">
        <f t="shared" si="629"/>
        <v>Sem - 37</v>
      </c>
      <c r="U4375" s="10" t="str">
        <f t="shared" si="630"/>
        <v>Septembre</v>
      </c>
      <c r="V4375" s="36" t="s">
        <v>657</v>
      </c>
      <c r="W4375" s="34"/>
      <c r="X4375" s="91">
        <f t="shared" si="631"/>
        <v>0</v>
      </c>
      <c r="Y4375" s="92" t="str">
        <f>VLOOKUP('CM-CIC'!B4306,Annuaire_roster!B:F,4,0)</f>
        <v>KINANA Widad</v>
      </c>
      <c r="Z4375" s="37" t="s">
        <v>110</v>
      </c>
      <c r="AA4375" s="60" t="s">
        <v>232</v>
      </c>
      <c r="AB4375" s="35" t="s">
        <v>63</v>
      </c>
      <c r="AC4375" s="35" t="s">
        <v>63</v>
      </c>
      <c r="AD4375" s="35" t="s">
        <v>63</v>
      </c>
      <c r="AE4375" s="44" t="s">
        <v>63</v>
      </c>
      <c r="AF4375" s="61"/>
      <c r="AG4375" s="45"/>
    </row>
    <row r="4376" spans="1:33" x14ac:dyDescent="0.2">
      <c r="A4376" s="59" t="str">
        <f>+VLOOKUP(B4376,Annuaire_roster!B:G,5,0)</f>
        <v>01620</v>
      </c>
      <c r="B4376" s="78" t="s">
        <v>282</v>
      </c>
      <c r="C4376" s="65"/>
      <c r="D4376" s="65">
        <v>0.41666666666666669</v>
      </c>
      <c r="E4376" s="66"/>
      <c r="F4376" s="66">
        <v>0.79166666666666663</v>
      </c>
      <c r="G4376" s="67"/>
      <c r="H4376" s="67"/>
      <c r="I4376" s="68" t="s">
        <v>63</v>
      </c>
      <c r="J4376" s="67"/>
      <c r="K4376" s="69">
        <v>0</v>
      </c>
      <c r="L4376" s="67">
        <v>0</v>
      </c>
      <c r="M4376" s="70" t="s">
        <v>187</v>
      </c>
      <c r="N4376" s="34" t="str">
        <f t="shared" si="627"/>
        <v/>
      </c>
      <c r="O4376" s="38">
        <f t="shared" si="628"/>
        <v>0.33333333333333326</v>
      </c>
      <c r="P4376" s="72" t="s">
        <v>234</v>
      </c>
      <c r="Q4376" s="43">
        <v>44814</v>
      </c>
      <c r="R4376" s="35">
        <v>0</v>
      </c>
      <c r="S4376" s="35">
        <v>0</v>
      </c>
      <c r="T4376" s="10" t="str">
        <f t="shared" si="629"/>
        <v>Sem - 37</v>
      </c>
      <c r="U4376" s="10" t="str">
        <f t="shared" si="630"/>
        <v>Septembre</v>
      </c>
      <c r="V4376" s="36" t="s">
        <v>658</v>
      </c>
      <c r="W4376" s="34"/>
      <c r="X4376" s="91">
        <f t="shared" si="631"/>
        <v>0</v>
      </c>
      <c r="Y4376" s="92" t="str">
        <f>VLOOKUP('CM-CIC'!B4307,Annuaire_roster!B:F,4,0)</f>
        <v>KINANA Widad</v>
      </c>
      <c r="Z4376" s="37" t="s">
        <v>110</v>
      </c>
      <c r="AA4376" s="60" t="s">
        <v>232</v>
      </c>
      <c r="AB4376" s="35" t="s">
        <v>63</v>
      </c>
      <c r="AC4376" s="35" t="s">
        <v>63</v>
      </c>
      <c r="AD4376" s="35" t="s">
        <v>63</v>
      </c>
      <c r="AE4376" s="44" t="s">
        <v>63</v>
      </c>
      <c r="AF4376" s="61"/>
      <c r="AG4376" s="45"/>
    </row>
    <row r="4377" spans="1:33" x14ac:dyDescent="0.2">
      <c r="A4377" s="59" t="str">
        <f>+VLOOKUP(B4377,Annuaire_roster!B:G,5,0)</f>
        <v>01644</v>
      </c>
      <c r="B4377" s="78" t="s">
        <v>283</v>
      </c>
      <c r="C4377" s="65">
        <v>0.41666666666666669</v>
      </c>
      <c r="D4377" s="65">
        <v>0.41666666666666669</v>
      </c>
      <c r="E4377" s="66">
        <v>0.79166666666666663</v>
      </c>
      <c r="F4377" s="66">
        <v>0.79166666666666663</v>
      </c>
      <c r="G4377" s="67"/>
      <c r="H4377" s="67"/>
      <c r="I4377" s="68" t="s">
        <v>63</v>
      </c>
      <c r="J4377" s="67"/>
      <c r="K4377" s="69">
        <v>0</v>
      </c>
      <c r="L4377" s="67">
        <v>0</v>
      </c>
      <c r="M4377" s="70">
        <v>0</v>
      </c>
      <c r="N4377" s="34">
        <f t="shared" si="627"/>
        <v>0.33333333333333326</v>
      </c>
      <c r="O4377" s="38">
        <f t="shared" si="628"/>
        <v>0.33333333333333326</v>
      </c>
      <c r="P4377" s="72" t="s">
        <v>234</v>
      </c>
      <c r="Q4377" s="43">
        <v>44814</v>
      </c>
      <c r="R4377" s="35">
        <v>0</v>
      </c>
      <c r="S4377" s="35">
        <v>0</v>
      </c>
      <c r="T4377" s="10" t="str">
        <f t="shared" si="629"/>
        <v>Sem - 37</v>
      </c>
      <c r="U4377" s="10" t="str">
        <f t="shared" si="630"/>
        <v>Septembre</v>
      </c>
      <c r="V4377" s="36" t="s">
        <v>659</v>
      </c>
      <c r="W4377" s="34"/>
      <c r="X4377" s="91">
        <f t="shared" si="631"/>
        <v>0</v>
      </c>
      <c r="Y4377" s="92" t="str">
        <f>VLOOKUP('CM-CIC'!B4308,Annuaire_roster!B:F,4,0)</f>
        <v>KINANA Widad</v>
      </c>
      <c r="Z4377" s="37" t="s">
        <v>110</v>
      </c>
      <c r="AA4377" s="60" t="s">
        <v>232</v>
      </c>
      <c r="AB4377" s="35" t="s">
        <v>63</v>
      </c>
      <c r="AC4377" s="35" t="s">
        <v>63</v>
      </c>
      <c r="AD4377" s="35" t="s">
        <v>63</v>
      </c>
      <c r="AE4377" s="44" t="s">
        <v>63</v>
      </c>
      <c r="AF4377" s="61"/>
      <c r="AG4377" s="45"/>
    </row>
    <row r="4378" spans="1:33" x14ac:dyDescent="0.2">
      <c r="A4378" s="59" t="str">
        <f>+VLOOKUP(B4378,Annuaire_roster!B:G,5,0)</f>
        <v>01614</v>
      </c>
      <c r="B4378" s="78" t="s">
        <v>284</v>
      </c>
      <c r="C4378" s="65">
        <v>0.41666666666666669</v>
      </c>
      <c r="D4378" s="65">
        <v>0.41666666666666669</v>
      </c>
      <c r="E4378" s="66">
        <v>0.79166666666666663</v>
      </c>
      <c r="F4378" s="66">
        <v>0.79166666666666663</v>
      </c>
      <c r="G4378" s="67"/>
      <c r="H4378" s="67"/>
      <c r="I4378" s="68" t="s">
        <v>63</v>
      </c>
      <c r="J4378" s="67"/>
      <c r="K4378" s="69">
        <v>0</v>
      </c>
      <c r="L4378" s="67">
        <v>0</v>
      </c>
      <c r="M4378" s="70">
        <v>0</v>
      </c>
      <c r="N4378" s="34">
        <f t="shared" si="627"/>
        <v>0.33333333333333326</v>
      </c>
      <c r="O4378" s="38">
        <f t="shared" si="628"/>
        <v>0.33333333333333326</v>
      </c>
      <c r="P4378" s="72" t="s">
        <v>234</v>
      </c>
      <c r="Q4378" s="43">
        <v>44814</v>
      </c>
      <c r="R4378" s="35">
        <v>0</v>
      </c>
      <c r="S4378" s="35">
        <v>0</v>
      </c>
      <c r="T4378" s="10" t="str">
        <f t="shared" si="629"/>
        <v>Sem - 37</v>
      </c>
      <c r="U4378" s="10" t="str">
        <f t="shared" si="630"/>
        <v>Septembre</v>
      </c>
      <c r="V4378" s="36" t="s">
        <v>660</v>
      </c>
      <c r="W4378" s="34"/>
      <c r="X4378" s="91">
        <f t="shared" si="631"/>
        <v>0</v>
      </c>
      <c r="Y4378" s="92" t="str">
        <f>VLOOKUP('CM-CIC'!B4309,Annuaire_roster!B:F,4,0)</f>
        <v>KINANA Widad</v>
      </c>
      <c r="Z4378" s="37" t="s">
        <v>110</v>
      </c>
      <c r="AA4378" s="60" t="s">
        <v>232</v>
      </c>
      <c r="AB4378" s="35" t="s">
        <v>63</v>
      </c>
      <c r="AC4378" s="35" t="s">
        <v>63</v>
      </c>
      <c r="AD4378" s="35" t="s">
        <v>63</v>
      </c>
      <c r="AE4378" s="44" t="s">
        <v>63</v>
      </c>
      <c r="AF4378" s="61"/>
      <c r="AG4378" s="45"/>
    </row>
    <row r="4379" spans="1:33" x14ac:dyDescent="0.2">
      <c r="A4379" s="59" t="str">
        <f>+VLOOKUP(B4379,Annuaire_roster!B:G,5,0)</f>
        <v>01645</v>
      </c>
      <c r="B4379" s="78" t="s">
        <v>285</v>
      </c>
      <c r="C4379" s="65">
        <v>0.41666666666666669</v>
      </c>
      <c r="D4379" s="65">
        <v>0.41666666666666669</v>
      </c>
      <c r="E4379" s="66">
        <v>0.79166666666666663</v>
      </c>
      <c r="F4379" s="66">
        <v>0.79166666666666663</v>
      </c>
      <c r="G4379" s="67"/>
      <c r="H4379" s="67"/>
      <c r="I4379" s="68" t="s">
        <v>63</v>
      </c>
      <c r="J4379" s="67"/>
      <c r="K4379" s="69">
        <v>0</v>
      </c>
      <c r="L4379" s="67">
        <v>0</v>
      </c>
      <c r="M4379" s="70">
        <v>0</v>
      </c>
      <c r="N4379" s="34">
        <f t="shared" si="627"/>
        <v>0.33333333333333326</v>
      </c>
      <c r="O4379" s="38">
        <f t="shared" si="628"/>
        <v>0.33333333333333326</v>
      </c>
      <c r="P4379" s="72" t="s">
        <v>234</v>
      </c>
      <c r="Q4379" s="43">
        <v>44814</v>
      </c>
      <c r="R4379" s="35">
        <v>0</v>
      </c>
      <c r="S4379" s="35">
        <v>0</v>
      </c>
      <c r="T4379" s="10" t="str">
        <f t="shared" si="629"/>
        <v>Sem - 37</v>
      </c>
      <c r="U4379" s="10" t="str">
        <f t="shared" si="630"/>
        <v>Septembre</v>
      </c>
      <c r="V4379" s="36" t="s">
        <v>661</v>
      </c>
      <c r="W4379" s="34"/>
      <c r="X4379" s="91">
        <f t="shared" si="631"/>
        <v>0</v>
      </c>
      <c r="Y4379" s="92" t="str">
        <f>VLOOKUP('CM-CIC'!B4310,Annuaire_roster!B:F,4,0)</f>
        <v>KINANA Widad</v>
      </c>
      <c r="Z4379" s="37" t="s">
        <v>110</v>
      </c>
      <c r="AA4379" s="60" t="s">
        <v>232</v>
      </c>
      <c r="AB4379" s="35" t="s">
        <v>63</v>
      </c>
      <c r="AC4379" s="35" t="s">
        <v>63</v>
      </c>
      <c r="AD4379" s="35" t="s">
        <v>63</v>
      </c>
      <c r="AE4379" s="44" t="s">
        <v>63</v>
      </c>
      <c r="AF4379" s="61"/>
      <c r="AG4379" s="45"/>
    </row>
    <row r="4380" spans="1:33" x14ac:dyDescent="0.2">
      <c r="A4380" s="59" t="str">
        <f>+VLOOKUP(B4380,Annuaire_roster!B:G,5,0)</f>
        <v>01654</v>
      </c>
      <c r="B4380" s="78" t="s">
        <v>286</v>
      </c>
      <c r="C4380" s="65">
        <v>0.41666666666666669</v>
      </c>
      <c r="D4380" s="65">
        <v>0.41666666666666669</v>
      </c>
      <c r="E4380" s="66">
        <v>0.79166666666666663</v>
      </c>
      <c r="F4380" s="66">
        <v>0.79166666666666663</v>
      </c>
      <c r="G4380" s="67"/>
      <c r="H4380" s="67"/>
      <c r="I4380" s="68" t="s">
        <v>63</v>
      </c>
      <c r="J4380" s="67"/>
      <c r="K4380" s="69">
        <v>0</v>
      </c>
      <c r="L4380" s="67">
        <v>0</v>
      </c>
      <c r="M4380" s="70">
        <v>0</v>
      </c>
      <c r="N4380" s="34">
        <f t="shared" si="627"/>
        <v>0.33333333333333326</v>
      </c>
      <c r="O4380" s="38">
        <f t="shared" si="628"/>
        <v>0.33333333333333326</v>
      </c>
      <c r="P4380" s="72" t="s">
        <v>234</v>
      </c>
      <c r="Q4380" s="43">
        <v>44814</v>
      </c>
      <c r="R4380" s="35">
        <v>0</v>
      </c>
      <c r="S4380" s="35">
        <v>0</v>
      </c>
      <c r="T4380" s="10" t="str">
        <f t="shared" si="629"/>
        <v>Sem - 37</v>
      </c>
      <c r="U4380" s="10" t="str">
        <f t="shared" si="630"/>
        <v>Septembre</v>
      </c>
      <c r="V4380" s="36" t="s">
        <v>662</v>
      </c>
      <c r="W4380" s="34"/>
      <c r="X4380" s="91">
        <f t="shared" si="631"/>
        <v>0</v>
      </c>
      <c r="Y4380" s="92" t="str">
        <f>VLOOKUP('CM-CIC'!B4311,Annuaire_roster!B:F,4,0)</f>
        <v>KINANA Widad</v>
      </c>
      <c r="Z4380" s="37" t="s">
        <v>110</v>
      </c>
      <c r="AA4380" s="60" t="s">
        <v>232</v>
      </c>
      <c r="AB4380" s="35" t="s">
        <v>63</v>
      </c>
      <c r="AC4380" s="35" t="s">
        <v>63</v>
      </c>
      <c r="AD4380" s="35" t="s">
        <v>63</v>
      </c>
      <c r="AE4380" s="44" t="s">
        <v>63</v>
      </c>
      <c r="AF4380" s="61"/>
      <c r="AG4380" s="45"/>
    </row>
    <row r="4381" spans="1:33" x14ac:dyDescent="0.2">
      <c r="A4381" s="59" t="str">
        <f>+VLOOKUP(B4381,Annuaire_roster!B:G,5,0)</f>
        <v>01666</v>
      </c>
      <c r="B4381" s="78" t="s">
        <v>287</v>
      </c>
      <c r="C4381" s="65">
        <v>0.41666666666666669</v>
      </c>
      <c r="D4381" s="65">
        <v>0.41666666666666669</v>
      </c>
      <c r="E4381" s="66">
        <v>0.79166666666666663</v>
      </c>
      <c r="F4381" s="66">
        <v>0.79166666666666663</v>
      </c>
      <c r="G4381" s="67"/>
      <c r="H4381" s="67"/>
      <c r="I4381" s="68" t="s">
        <v>63</v>
      </c>
      <c r="J4381" s="67"/>
      <c r="K4381" s="69">
        <v>0</v>
      </c>
      <c r="L4381" s="67">
        <v>0</v>
      </c>
      <c r="M4381" s="70">
        <v>0</v>
      </c>
      <c r="N4381" s="34">
        <f t="shared" si="627"/>
        <v>0.33333333333333326</v>
      </c>
      <c r="O4381" s="38">
        <f t="shared" si="628"/>
        <v>0.33333333333333326</v>
      </c>
      <c r="P4381" s="72" t="s">
        <v>234</v>
      </c>
      <c r="Q4381" s="43">
        <v>44814</v>
      </c>
      <c r="R4381" s="35">
        <v>0</v>
      </c>
      <c r="S4381" s="35">
        <v>0</v>
      </c>
      <c r="T4381" s="10" t="str">
        <f t="shared" si="629"/>
        <v>Sem - 37</v>
      </c>
      <c r="U4381" s="10" t="str">
        <f t="shared" si="630"/>
        <v>Septembre</v>
      </c>
      <c r="V4381" s="36" t="s">
        <v>663</v>
      </c>
      <c r="W4381" s="34"/>
      <c r="X4381" s="91">
        <f t="shared" si="631"/>
        <v>0</v>
      </c>
      <c r="Y4381" s="92" t="str">
        <f>VLOOKUP('CM-CIC'!B4312,Annuaire_roster!B:F,4,0)</f>
        <v>KINANA Widad</v>
      </c>
      <c r="Z4381" s="37" t="s">
        <v>110</v>
      </c>
      <c r="AA4381" s="60" t="s">
        <v>232</v>
      </c>
      <c r="AB4381" s="35" t="s">
        <v>63</v>
      </c>
      <c r="AC4381" s="35" t="s">
        <v>63</v>
      </c>
      <c r="AD4381" s="35" t="s">
        <v>63</v>
      </c>
      <c r="AE4381" s="44" t="s">
        <v>63</v>
      </c>
      <c r="AF4381" s="61"/>
      <c r="AG4381" s="45"/>
    </row>
    <row r="4382" spans="1:33" x14ac:dyDescent="0.2">
      <c r="A4382" s="59" t="str">
        <f>+VLOOKUP(B4382,Annuaire_roster!B:G,5,0)</f>
        <v>01651</v>
      </c>
      <c r="B4382" s="78" t="s">
        <v>288</v>
      </c>
      <c r="C4382" s="65">
        <v>0.41666666666666669</v>
      </c>
      <c r="D4382" s="65">
        <v>0.41666666666666669</v>
      </c>
      <c r="E4382" s="66">
        <v>0.79166666666666663</v>
      </c>
      <c r="F4382" s="66">
        <v>0.79166666666666663</v>
      </c>
      <c r="G4382" s="67"/>
      <c r="H4382" s="67"/>
      <c r="I4382" s="68" t="s">
        <v>63</v>
      </c>
      <c r="J4382" s="67"/>
      <c r="K4382" s="69">
        <v>0</v>
      </c>
      <c r="L4382" s="67">
        <v>0</v>
      </c>
      <c r="M4382" s="70">
        <v>0</v>
      </c>
      <c r="N4382" s="34">
        <f t="shared" si="627"/>
        <v>0.33333333333333326</v>
      </c>
      <c r="O4382" s="38">
        <f t="shared" si="628"/>
        <v>0.33333333333333326</v>
      </c>
      <c r="P4382" s="72" t="s">
        <v>234</v>
      </c>
      <c r="Q4382" s="43">
        <v>44814</v>
      </c>
      <c r="R4382" s="35">
        <v>0</v>
      </c>
      <c r="S4382" s="35">
        <v>0</v>
      </c>
      <c r="T4382" s="10" t="str">
        <f t="shared" si="629"/>
        <v>Sem - 37</v>
      </c>
      <c r="U4382" s="10" t="str">
        <f t="shared" si="630"/>
        <v>Septembre</v>
      </c>
      <c r="V4382" s="36" t="s">
        <v>664</v>
      </c>
      <c r="W4382" s="34"/>
      <c r="X4382" s="91">
        <f t="shared" si="631"/>
        <v>0</v>
      </c>
      <c r="Y4382" s="92" t="str">
        <f>VLOOKUP('CM-CIC'!B4313,Annuaire_roster!B:F,4,0)</f>
        <v>KINANA Widad</v>
      </c>
      <c r="Z4382" s="37" t="s">
        <v>110</v>
      </c>
      <c r="AA4382" s="60" t="s">
        <v>232</v>
      </c>
      <c r="AB4382" s="35" t="s">
        <v>63</v>
      </c>
      <c r="AC4382" s="35" t="s">
        <v>63</v>
      </c>
      <c r="AD4382" s="35" t="s">
        <v>63</v>
      </c>
      <c r="AE4382" s="44" t="s">
        <v>63</v>
      </c>
      <c r="AF4382" s="61"/>
      <c r="AG4382" s="45"/>
    </row>
    <row r="4383" spans="1:33" x14ac:dyDescent="0.2">
      <c r="A4383" s="59" t="str">
        <f>+VLOOKUP(B4383,Annuaire_roster!B:G,5,0)</f>
        <v>01652</v>
      </c>
      <c r="B4383" s="78" t="s">
        <v>289</v>
      </c>
      <c r="C4383" s="65">
        <v>0.41666666666666669</v>
      </c>
      <c r="D4383" s="65">
        <v>0.41666666666666669</v>
      </c>
      <c r="E4383" s="66">
        <v>0.79166666666666663</v>
      </c>
      <c r="F4383" s="66">
        <v>0.79166666666666663</v>
      </c>
      <c r="G4383" s="67"/>
      <c r="H4383" s="67"/>
      <c r="I4383" s="68" t="s">
        <v>63</v>
      </c>
      <c r="J4383" s="67"/>
      <c r="K4383" s="69">
        <v>0</v>
      </c>
      <c r="L4383" s="67">
        <v>0</v>
      </c>
      <c r="M4383" s="70">
        <v>0</v>
      </c>
      <c r="N4383" s="34">
        <f t="shared" si="627"/>
        <v>0.33333333333333326</v>
      </c>
      <c r="O4383" s="38">
        <f t="shared" si="628"/>
        <v>0.33333333333333326</v>
      </c>
      <c r="P4383" s="72" t="s">
        <v>234</v>
      </c>
      <c r="Q4383" s="43">
        <v>44814</v>
      </c>
      <c r="R4383" s="35">
        <v>0</v>
      </c>
      <c r="S4383" s="35">
        <v>0</v>
      </c>
      <c r="T4383" s="10" t="str">
        <f t="shared" si="629"/>
        <v>Sem - 37</v>
      </c>
      <c r="U4383" s="10" t="str">
        <f t="shared" si="630"/>
        <v>Septembre</v>
      </c>
      <c r="V4383" s="36" t="s">
        <v>665</v>
      </c>
      <c r="W4383" s="34"/>
      <c r="X4383" s="91">
        <f t="shared" si="631"/>
        <v>0</v>
      </c>
      <c r="Y4383" s="92" t="str">
        <f>VLOOKUP('CM-CIC'!B4314,Annuaire_roster!B:F,4,0)</f>
        <v>IHASSANE Ikram</v>
      </c>
      <c r="Z4383" s="37" t="s">
        <v>110</v>
      </c>
      <c r="AA4383" s="60" t="s">
        <v>232</v>
      </c>
      <c r="AB4383" s="35" t="s">
        <v>63</v>
      </c>
      <c r="AC4383" s="35" t="s">
        <v>63</v>
      </c>
      <c r="AD4383" s="35" t="s">
        <v>63</v>
      </c>
      <c r="AE4383" s="44" t="s">
        <v>63</v>
      </c>
      <c r="AF4383" s="61"/>
      <c r="AG4383" s="45"/>
    </row>
    <row r="4384" spans="1:33" x14ac:dyDescent="0.2">
      <c r="A4384" s="59" t="str">
        <f>+VLOOKUP(B4384,Annuaire_roster!B:G,5,0)</f>
        <v>01653</v>
      </c>
      <c r="B4384" s="78" t="s">
        <v>290</v>
      </c>
      <c r="C4384" s="65">
        <v>0.41666666666666669</v>
      </c>
      <c r="D4384" s="65">
        <v>0.41666666666666669</v>
      </c>
      <c r="E4384" s="66">
        <v>0.79166666666666663</v>
      </c>
      <c r="F4384" s="66">
        <v>0.79166666666666663</v>
      </c>
      <c r="G4384" s="67"/>
      <c r="H4384" s="67"/>
      <c r="I4384" s="68" t="s">
        <v>63</v>
      </c>
      <c r="J4384" s="67"/>
      <c r="K4384" s="69">
        <v>0</v>
      </c>
      <c r="L4384" s="67">
        <v>0</v>
      </c>
      <c r="M4384" s="70">
        <v>0</v>
      </c>
      <c r="N4384" s="34">
        <f t="shared" si="627"/>
        <v>0.33333333333333326</v>
      </c>
      <c r="O4384" s="38">
        <f t="shared" si="628"/>
        <v>0.33333333333333326</v>
      </c>
      <c r="P4384" s="72" t="s">
        <v>234</v>
      </c>
      <c r="Q4384" s="43">
        <v>44814</v>
      </c>
      <c r="R4384" s="35">
        <v>0</v>
      </c>
      <c r="S4384" s="35">
        <v>0</v>
      </c>
      <c r="T4384" s="10" t="str">
        <f t="shared" si="629"/>
        <v>Sem - 37</v>
      </c>
      <c r="U4384" s="10" t="str">
        <f t="shared" si="630"/>
        <v>Septembre</v>
      </c>
      <c r="V4384" s="36" t="s">
        <v>666</v>
      </c>
      <c r="W4384" s="34"/>
      <c r="X4384" s="91">
        <f t="shared" si="631"/>
        <v>0</v>
      </c>
      <c r="Y4384" s="92" t="str">
        <f>VLOOKUP('CM-CIC'!B4315,Annuaire_roster!B:F,4,0)</f>
        <v>IHASSANE Ikram</v>
      </c>
      <c r="Z4384" s="37" t="s">
        <v>110</v>
      </c>
      <c r="AA4384" s="60" t="s">
        <v>232</v>
      </c>
      <c r="AB4384" s="35" t="s">
        <v>63</v>
      </c>
      <c r="AC4384" s="35" t="s">
        <v>63</v>
      </c>
      <c r="AD4384" s="35" t="s">
        <v>63</v>
      </c>
      <c r="AE4384" s="44" t="s">
        <v>63</v>
      </c>
      <c r="AF4384" s="61"/>
      <c r="AG4384" s="45"/>
    </row>
    <row r="4385" spans="1:33" x14ac:dyDescent="0.2">
      <c r="A4385" s="59" t="str">
        <f>+VLOOKUP(B4385,Annuaire_roster!B:G,5,0)</f>
        <v>01649</v>
      </c>
      <c r="B4385" s="78" t="s">
        <v>1670</v>
      </c>
      <c r="C4385" s="65">
        <v>0.41666666666666669</v>
      </c>
      <c r="D4385" s="65">
        <v>0.41666666666666669</v>
      </c>
      <c r="E4385" s="66">
        <v>0.79166666666666663</v>
      </c>
      <c r="F4385" s="66">
        <v>0.79166666666666663</v>
      </c>
      <c r="G4385" s="67"/>
      <c r="H4385" s="67"/>
      <c r="I4385" s="68" t="s">
        <v>63</v>
      </c>
      <c r="J4385" s="67"/>
      <c r="K4385" s="69">
        <v>0</v>
      </c>
      <c r="L4385" s="67">
        <v>0</v>
      </c>
      <c r="M4385" s="70">
        <v>0</v>
      </c>
      <c r="N4385" s="34">
        <f t="shared" si="627"/>
        <v>0.33333333333333326</v>
      </c>
      <c r="O4385" s="38">
        <f t="shared" si="628"/>
        <v>0.33333333333333326</v>
      </c>
      <c r="P4385" s="72" t="s">
        <v>234</v>
      </c>
      <c r="Q4385" s="43">
        <v>44814</v>
      </c>
      <c r="R4385" s="35">
        <v>0</v>
      </c>
      <c r="S4385" s="35">
        <v>0</v>
      </c>
      <c r="T4385" s="10" t="str">
        <f t="shared" si="629"/>
        <v>Sem - 37</v>
      </c>
      <c r="U4385" s="10" t="str">
        <f t="shared" si="630"/>
        <v>Septembre</v>
      </c>
      <c r="V4385" s="36" t="s">
        <v>667</v>
      </c>
      <c r="W4385" s="34"/>
      <c r="X4385" s="91">
        <f t="shared" si="631"/>
        <v>0</v>
      </c>
      <c r="Y4385" s="92" t="str">
        <f>VLOOKUP('CM-CIC'!B4316,Annuaire_roster!B:F,4,0)</f>
        <v>IHASSANE Ikram</v>
      </c>
      <c r="Z4385" s="37" t="s">
        <v>110</v>
      </c>
      <c r="AA4385" s="60" t="s">
        <v>232</v>
      </c>
      <c r="AB4385" s="35" t="s">
        <v>63</v>
      </c>
      <c r="AC4385" s="35" t="s">
        <v>63</v>
      </c>
      <c r="AD4385" s="35" t="s">
        <v>63</v>
      </c>
      <c r="AE4385" s="44" t="s">
        <v>63</v>
      </c>
      <c r="AF4385" s="61"/>
      <c r="AG4385" s="45"/>
    </row>
    <row r="4386" spans="1:33" x14ac:dyDescent="0.2">
      <c r="A4386" s="59" t="str">
        <f>+VLOOKUP(B4386,Annuaire_roster!B:G,5,0)</f>
        <v>01650</v>
      </c>
      <c r="B4386" s="78" t="s">
        <v>1671</v>
      </c>
      <c r="C4386" s="65">
        <v>0.41666666666666669</v>
      </c>
      <c r="D4386" s="65">
        <v>0.41666666666666669</v>
      </c>
      <c r="E4386" s="66">
        <v>0.79166666666666663</v>
      </c>
      <c r="F4386" s="66">
        <v>0.79166666666666663</v>
      </c>
      <c r="G4386" s="67"/>
      <c r="H4386" s="67"/>
      <c r="I4386" s="68" t="s">
        <v>63</v>
      </c>
      <c r="J4386" s="67"/>
      <c r="K4386" s="69">
        <v>0</v>
      </c>
      <c r="L4386" s="67">
        <v>0</v>
      </c>
      <c r="M4386" s="70">
        <v>0</v>
      </c>
      <c r="N4386" s="34">
        <f t="shared" si="627"/>
        <v>0.33333333333333326</v>
      </c>
      <c r="O4386" s="38">
        <f t="shared" si="628"/>
        <v>0.33333333333333326</v>
      </c>
      <c r="P4386" s="72" t="s">
        <v>234</v>
      </c>
      <c r="Q4386" s="43">
        <v>44814</v>
      </c>
      <c r="R4386" s="35">
        <v>0</v>
      </c>
      <c r="S4386" s="35">
        <v>0</v>
      </c>
      <c r="T4386" s="10" t="str">
        <f t="shared" si="629"/>
        <v>Sem - 37</v>
      </c>
      <c r="U4386" s="10" t="str">
        <f t="shared" si="630"/>
        <v>Septembre</v>
      </c>
      <c r="V4386" s="36" t="s">
        <v>668</v>
      </c>
      <c r="W4386" s="34"/>
      <c r="X4386" s="91">
        <f t="shared" si="631"/>
        <v>0</v>
      </c>
      <c r="Y4386" s="92" t="str">
        <f>VLOOKUP('CM-CIC'!B4317,Annuaire_roster!B:F,4,0)</f>
        <v>KINANA Widad</v>
      </c>
      <c r="Z4386" s="37" t="s">
        <v>110</v>
      </c>
      <c r="AA4386" s="60" t="s">
        <v>232</v>
      </c>
      <c r="AB4386" s="35" t="s">
        <v>63</v>
      </c>
      <c r="AC4386" s="35" t="s">
        <v>63</v>
      </c>
      <c r="AD4386" s="35" t="s">
        <v>63</v>
      </c>
      <c r="AE4386" s="44" t="s">
        <v>63</v>
      </c>
      <c r="AF4386" s="61"/>
      <c r="AG4386" s="45"/>
    </row>
    <row r="4387" spans="1:33" x14ac:dyDescent="0.2">
      <c r="A4387" s="59" t="str">
        <f>+VLOOKUP(B4387,Annuaire_roster!B:G,5,0)</f>
        <v>01646</v>
      </c>
      <c r="B4387" s="78" t="s">
        <v>291</v>
      </c>
      <c r="C4387" s="65">
        <v>0.41666666666666669</v>
      </c>
      <c r="D4387" s="65">
        <v>0.41666666666666669</v>
      </c>
      <c r="E4387" s="66">
        <v>0.79166666666666663</v>
      </c>
      <c r="F4387" s="66">
        <v>0.79166666666666663</v>
      </c>
      <c r="G4387" s="67"/>
      <c r="H4387" s="67"/>
      <c r="I4387" s="68" t="s">
        <v>63</v>
      </c>
      <c r="J4387" s="67"/>
      <c r="K4387" s="69">
        <v>0</v>
      </c>
      <c r="L4387" s="67">
        <v>0</v>
      </c>
      <c r="M4387" s="70">
        <v>0</v>
      </c>
      <c r="N4387" s="34">
        <f t="shared" si="627"/>
        <v>0.33333333333333326</v>
      </c>
      <c r="O4387" s="38">
        <f t="shared" si="628"/>
        <v>0.33333333333333326</v>
      </c>
      <c r="P4387" s="72" t="s">
        <v>234</v>
      </c>
      <c r="Q4387" s="43">
        <v>44814</v>
      </c>
      <c r="R4387" s="35">
        <v>0</v>
      </c>
      <c r="S4387" s="35">
        <v>0</v>
      </c>
      <c r="T4387" s="10" t="str">
        <f t="shared" si="629"/>
        <v>Sem - 37</v>
      </c>
      <c r="U4387" s="10" t="str">
        <f t="shared" si="630"/>
        <v>Septembre</v>
      </c>
      <c r="V4387" s="36" t="s">
        <v>669</v>
      </c>
      <c r="W4387" s="34"/>
      <c r="X4387" s="91">
        <f t="shared" si="631"/>
        <v>0</v>
      </c>
      <c r="Y4387" s="92" t="str">
        <f>VLOOKUP('CM-CIC'!B4318,Annuaire_roster!B:F,4,0)</f>
        <v>KINANA Widad</v>
      </c>
      <c r="Z4387" s="37" t="s">
        <v>110</v>
      </c>
      <c r="AA4387" s="60" t="s">
        <v>232</v>
      </c>
      <c r="AB4387" s="35" t="s">
        <v>63</v>
      </c>
      <c r="AC4387" s="35" t="s">
        <v>63</v>
      </c>
      <c r="AD4387" s="35" t="s">
        <v>63</v>
      </c>
      <c r="AE4387" s="44" t="s">
        <v>63</v>
      </c>
      <c r="AF4387" s="61"/>
      <c r="AG4387" s="45"/>
    </row>
    <row r="4388" spans="1:33" x14ac:dyDescent="0.2">
      <c r="A4388" s="59" t="str">
        <f>+VLOOKUP(B4388,Annuaire_roster!B:G,5,0)</f>
        <v>01647</v>
      </c>
      <c r="B4388" s="78" t="s">
        <v>292</v>
      </c>
      <c r="C4388" s="65">
        <v>0.41666666666666669</v>
      </c>
      <c r="D4388" s="65">
        <v>0.41666666666666669</v>
      </c>
      <c r="E4388" s="66">
        <v>0.79166666666666663</v>
      </c>
      <c r="F4388" s="66">
        <v>0.79166666666666663</v>
      </c>
      <c r="G4388" s="67"/>
      <c r="H4388" s="67"/>
      <c r="I4388" s="68" t="s">
        <v>63</v>
      </c>
      <c r="J4388" s="67"/>
      <c r="K4388" s="69">
        <v>0</v>
      </c>
      <c r="L4388" s="67">
        <v>0</v>
      </c>
      <c r="M4388" s="70">
        <v>0</v>
      </c>
      <c r="N4388" s="34">
        <f t="shared" si="627"/>
        <v>0.33333333333333326</v>
      </c>
      <c r="O4388" s="38">
        <f t="shared" si="628"/>
        <v>0.33333333333333326</v>
      </c>
      <c r="P4388" s="72" t="s">
        <v>234</v>
      </c>
      <c r="Q4388" s="43">
        <v>44814</v>
      </c>
      <c r="R4388" s="35">
        <v>0</v>
      </c>
      <c r="S4388" s="35">
        <v>0</v>
      </c>
      <c r="T4388" s="10" t="str">
        <f t="shared" si="629"/>
        <v>Sem - 37</v>
      </c>
      <c r="U4388" s="10" t="str">
        <f t="shared" si="630"/>
        <v>Septembre</v>
      </c>
      <c r="V4388" s="36" t="s">
        <v>670</v>
      </c>
      <c r="W4388" s="34"/>
      <c r="X4388" s="91">
        <f t="shared" si="631"/>
        <v>0</v>
      </c>
      <c r="Y4388" s="92" t="str">
        <f>VLOOKUP('CM-CIC'!B4319,Annuaire_roster!B:F,4,0)</f>
        <v>KINANA Widad</v>
      </c>
      <c r="Z4388" s="37" t="s">
        <v>110</v>
      </c>
      <c r="AA4388" s="60" t="s">
        <v>232</v>
      </c>
      <c r="AB4388" s="35" t="s">
        <v>63</v>
      </c>
      <c r="AC4388" s="35" t="s">
        <v>63</v>
      </c>
      <c r="AD4388" s="35" t="s">
        <v>63</v>
      </c>
      <c r="AE4388" s="44" t="s">
        <v>63</v>
      </c>
      <c r="AF4388" s="61"/>
      <c r="AG4388" s="45"/>
    </row>
    <row r="4389" spans="1:33" x14ac:dyDescent="0.2">
      <c r="A4389" s="59" t="str">
        <f>+VLOOKUP(B4389,Annuaire_roster!B:G,5,0)</f>
        <v>01566</v>
      </c>
      <c r="B4389" s="78" t="s">
        <v>233</v>
      </c>
      <c r="C4389" s="65"/>
      <c r="D4389" s="65" t="s">
        <v>64</v>
      </c>
      <c r="E4389" s="66"/>
      <c r="F4389" s="66" t="s">
        <v>64</v>
      </c>
      <c r="G4389" s="67"/>
      <c r="H4389" s="67"/>
      <c r="I4389" s="68" t="s">
        <v>63</v>
      </c>
      <c r="J4389" s="67"/>
      <c r="K4389" s="69">
        <v>0</v>
      </c>
      <c r="L4389" s="67">
        <v>0</v>
      </c>
      <c r="M4389" s="70">
        <v>0</v>
      </c>
      <c r="N4389" s="34" t="str">
        <f t="shared" si="627"/>
        <v/>
      </c>
      <c r="O4389" s="38">
        <f t="shared" si="628"/>
        <v>0</v>
      </c>
      <c r="P4389" s="72" t="s">
        <v>234</v>
      </c>
      <c r="Q4389" s="43">
        <v>44815</v>
      </c>
      <c r="R4389" s="35">
        <v>0</v>
      </c>
      <c r="S4389" s="35">
        <v>0</v>
      </c>
      <c r="T4389" s="10" t="str">
        <f t="shared" si="629"/>
        <v>Sem - 37</v>
      </c>
      <c r="U4389" s="10" t="str">
        <f t="shared" si="630"/>
        <v>Septembre</v>
      </c>
      <c r="V4389" s="36" t="s">
        <v>671</v>
      </c>
      <c r="W4389" s="34"/>
      <c r="X4389" s="91">
        <f t="shared" si="631"/>
        <v>0</v>
      </c>
      <c r="Y4389" s="92" t="str">
        <f>VLOOKUP('CM-CIC'!B4320,Annuaire_roster!B:F,4,0)</f>
        <v>KINANA Widad</v>
      </c>
      <c r="Z4389" s="37" t="s">
        <v>110</v>
      </c>
      <c r="AA4389" s="60" t="s">
        <v>232</v>
      </c>
      <c r="AB4389" s="35" t="s">
        <v>63</v>
      </c>
      <c r="AC4389" s="35" t="s">
        <v>63</v>
      </c>
      <c r="AD4389" s="35" t="s">
        <v>63</v>
      </c>
      <c r="AE4389" s="44" t="s">
        <v>63</v>
      </c>
      <c r="AF4389" s="61"/>
      <c r="AG4389" s="45"/>
    </row>
    <row r="4390" spans="1:33" x14ac:dyDescent="0.2">
      <c r="A4390" s="59" t="str">
        <f>+VLOOKUP(B4390,Annuaire_roster!B:G,5,0)</f>
        <v>01572</v>
      </c>
      <c r="B4390" s="78" t="s">
        <v>235</v>
      </c>
      <c r="C4390" s="65"/>
      <c r="D4390" s="65" t="s">
        <v>64</v>
      </c>
      <c r="E4390" s="66"/>
      <c r="F4390" s="66" t="s">
        <v>64</v>
      </c>
      <c r="G4390" s="67"/>
      <c r="H4390" s="67"/>
      <c r="I4390" s="68" t="s">
        <v>63</v>
      </c>
      <c r="J4390" s="67"/>
      <c r="K4390" s="69">
        <v>0</v>
      </c>
      <c r="L4390" s="67">
        <v>0</v>
      </c>
      <c r="M4390" s="70">
        <v>0</v>
      </c>
      <c r="N4390" s="34" t="str">
        <f t="shared" si="627"/>
        <v/>
      </c>
      <c r="O4390" s="38">
        <f t="shared" si="628"/>
        <v>0</v>
      </c>
      <c r="P4390" s="72" t="s">
        <v>234</v>
      </c>
      <c r="Q4390" s="43">
        <v>44815</v>
      </c>
      <c r="R4390" s="35">
        <v>0</v>
      </c>
      <c r="S4390" s="35">
        <v>0</v>
      </c>
      <c r="T4390" s="10" t="str">
        <f t="shared" si="629"/>
        <v>Sem - 37</v>
      </c>
      <c r="U4390" s="10" t="str">
        <f t="shared" si="630"/>
        <v>Septembre</v>
      </c>
      <c r="V4390" s="36" t="s">
        <v>672</v>
      </c>
      <c r="W4390" s="34"/>
      <c r="X4390" s="91">
        <f t="shared" si="631"/>
        <v>0</v>
      </c>
      <c r="Y4390" s="92" t="str">
        <f>VLOOKUP('CM-CIC'!B4321,Annuaire_roster!B:F,4,0)</f>
        <v>KINANA Widad</v>
      </c>
      <c r="Z4390" s="37" t="s">
        <v>110</v>
      </c>
      <c r="AA4390" s="60" t="s">
        <v>232</v>
      </c>
      <c r="AB4390" s="35" t="s">
        <v>63</v>
      </c>
      <c r="AC4390" s="35" t="s">
        <v>63</v>
      </c>
      <c r="AD4390" s="35" t="s">
        <v>63</v>
      </c>
      <c r="AE4390" s="44" t="s">
        <v>63</v>
      </c>
      <c r="AF4390" s="61"/>
      <c r="AG4390" s="45"/>
    </row>
    <row r="4391" spans="1:33" x14ac:dyDescent="0.2">
      <c r="A4391" s="59" t="str">
        <f>+VLOOKUP(B4391,Annuaire_roster!B:G,5,0)</f>
        <v>01575</v>
      </c>
      <c r="B4391" s="78" t="s">
        <v>191</v>
      </c>
      <c r="C4391" s="65"/>
      <c r="D4391" s="65" t="s">
        <v>64</v>
      </c>
      <c r="E4391" s="66"/>
      <c r="F4391" s="66" t="s">
        <v>64</v>
      </c>
      <c r="G4391" s="67"/>
      <c r="H4391" s="67"/>
      <c r="I4391" s="68" t="s">
        <v>63</v>
      </c>
      <c r="J4391" s="67"/>
      <c r="K4391" s="69">
        <v>0</v>
      </c>
      <c r="L4391" s="67">
        <v>0</v>
      </c>
      <c r="M4391" s="70">
        <v>0</v>
      </c>
      <c r="N4391" s="34" t="str">
        <f t="shared" si="627"/>
        <v/>
      </c>
      <c r="O4391" s="38">
        <f t="shared" si="628"/>
        <v>0</v>
      </c>
      <c r="P4391" s="72" t="s">
        <v>234</v>
      </c>
      <c r="Q4391" s="43">
        <v>44815</v>
      </c>
      <c r="R4391" s="35">
        <v>0</v>
      </c>
      <c r="S4391" s="35">
        <v>0</v>
      </c>
      <c r="T4391" s="10" t="str">
        <f t="shared" si="629"/>
        <v>Sem - 37</v>
      </c>
      <c r="U4391" s="10" t="str">
        <f t="shared" si="630"/>
        <v>Septembre</v>
      </c>
      <c r="V4391" s="36" t="s">
        <v>673</v>
      </c>
      <c r="W4391" s="34"/>
      <c r="X4391" s="91">
        <f t="shared" si="631"/>
        <v>0</v>
      </c>
      <c r="Y4391" s="92" t="str">
        <f>VLOOKUP('CM-CIC'!B4322,Annuaire_roster!B:F,4,0)</f>
        <v>KINANA Widad</v>
      </c>
      <c r="Z4391" s="37" t="s">
        <v>110</v>
      </c>
      <c r="AA4391" s="60" t="s">
        <v>232</v>
      </c>
      <c r="AB4391" s="35" t="s">
        <v>63</v>
      </c>
      <c r="AC4391" s="35" t="s">
        <v>63</v>
      </c>
      <c r="AD4391" s="35" t="s">
        <v>63</v>
      </c>
      <c r="AE4391" s="44" t="s">
        <v>63</v>
      </c>
      <c r="AF4391" s="61"/>
      <c r="AG4391" s="45"/>
    </row>
    <row r="4392" spans="1:33" x14ac:dyDescent="0.2">
      <c r="A4392" s="59" t="str">
        <f>+VLOOKUP(B4392,Annuaire_roster!B:G,5,0)</f>
        <v>01575</v>
      </c>
      <c r="B4392" s="78" t="s">
        <v>236</v>
      </c>
      <c r="C4392" s="65"/>
      <c r="D4392" s="65" t="s">
        <v>64</v>
      </c>
      <c r="E4392" s="66"/>
      <c r="F4392" s="66" t="s">
        <v>64</v>
      </c>
      <c r="G4392" s="67"/>
      <c r="H4392" s="67"/>
      <c r="I4392" s="68" t="s">
        <v>63</v>
      </c>
      <c r="J4392" s="67"/>
      <c r="K4392" s="69">
        <v>0</v>
      </c>
      <c r="L4392" s="67">
        <v>0</v>
      </c>
      <c r="M4392" s="70">
        <v>0</v>
      </c>
      <c r="N4392" s="34" t="str">
        <f t="shared" si="627"/>
        <v/>
      </c>
      <c r="O4392" s="38">
        <f t="shared" si="628"/>
        <v>0</v>
      </c>
      <c r="P4392" s="72" t="s">
        <v>234</v>
      </c>
      <c r="Q4392" s="43">
        <v>44815</v>
      </c>
      <c r="R4392" s="35">
        <v>0</v>
      </c>
      <c r="S4392" s="35">
        <v>0</v>
      </c>
      <c r="T4392" s="10" t="str">
        <f t="shared" si="629"/>
        <v>Sem - 37</v>
      </c>
      <c r="U4392" s="10" t="str">
        <f t="shared" si="630"/>
        <v>Septembre</v>
      </c>
      <c r="V4392" s="36" t="s">
        <v>674</v>
      </c>
      <c r="W4392" s="34"/>
      <c r="X4392" s="91">
        <f t="shared" si="631"/>
        <v>0</v>
      </c>
      <c r="Y4392" s="92" t="str">
        <f>VLOOKUP('CM-CIC'!B4323,Annuaire_roster!B:F,4,0)</f>
        <v>KINANA Widad</v>
      </c>
      <c r="Z4392" s="37" t="s">
        <v>110</v>
      </c>
      <c r="AA4392" s="60" t="s">
        <v>232</v>
      </c>
      <c r="AB4392" s="35" t="s">
        <v>63</v>
      </c>
      <c r="AC4392" s="35" t="s">
        <v>63</v>
      </c>
      <c r="AD4392" s="35" t="s">
        <v>63</v>
      </c>
      <c r="AE4392" s="44" t="s">
        <v>63</v>
      </c>
      <c r="AF4392" s="61"/>
      <c r="AG4392" s="45"/>
    </row>
    <row r="4393" spans="1:33" x14ac:dyDescent="0.2">
      <c r="A4393" s="59" t="str">
        <f>+VLOOKUP(B4393,Annuaire_roster!B:G,5,0)</f>
        <v>01578</v>
      </c>
      <c r="B4393" s="78" t="s">
        <v>1669</v>
      </c>
      <c r="C4393" s="65"/>
      <c r="D4393" s="65" t="s">
        <v>64</v>
      </c>
      <c r="E4393" s="66"/>
      <c r="F4393" s="66" t="s">
        <v>64</v>
      </c>
      <c r="G4393" s="67"/>
      <c r="H4393" s="67"/>
      <c r="I4393" s="68" t="s">
        <v>63</v>
      </c>
      <c r="J4393" s="67"/>
      <c r="K4393" s="69">
        <v>0</v>
      </c>
      <c r="L4393" s="67">
        <v>0</v>
      </c>
      <c r="M4393" s="70">
        <v>0</v>
      </c>
      <c r="N4393" s="34" t="str">
        <f t="shared" si="627"/>
        <v/>
      </c>
      <c r="O4393" s="38">
        <f t="shared" si="628"/>
        <v>0</v>
      </c>
      <c r="P4393" s="72" t="s">
        <v>234</v>
      </c>
      <c r="Q4393" s="43">
        <v>44815</v>
      </c>
      <c r="R4393" s="35">
        <v>0</v>
      </c>
      <c r="S4393" s="35">
        <v>0</v>
      </c>
      <c r="T4393" s="10" t="str">
        <f t="shared" si="629"/>
        <v>Sem - 37</v>
      </c>
      <c r="U4393" s="10" t="str">
        <f t="shared" si="630"/>
        <v>Septembre</v>
      </c>
      <c r="V4393" s="36" t="s">
        <v>675</v>
      </c>
      <c r="W4393" s="34"/>
      <c r="X4393" s="91">
        <f t="shared" si="631"/>
        <v>0</v>
      </c>
      <c r="Y4393" s="92" t="str">
        <f>VLOOKUP('CM-CIC'!B4324,Annuaire_roster!B:F,4,0)</f>
        <v>KINANA Widad</v>
      </c>
      <c r="Z4393" s="37" t="s">
        <v>110</v>
      </c>
      <c r="AA4393" s="60" t="s">
        <v>232</v>
      </c>
      <c r="AB4393" s="35" t="s">
        <v>63</v>
      </c>
      <c r="AC4393" s="35" t="s">
        <v>63</v>
      </c>
      <c r="AD4393" s="35" t="s">
        <v>63</v>
      </c>
      <c r="AE4393" s="44" t="s">
        <v>63</v>
      </c>
      <c r="AF4393" s="61"/>
      <c r="AG4393" s="45"/>
    </row>
    <row r="4394" spans="1:33" x14ac:dyDescent="0.2">
      <c r="A4394" s="59" t="str">
        <f>+VLOOKUP(B4394,Annuaire_roster!B:G,5,0)</f>
        <v>01581</v>
      </c>
      <c r="B4394" s="78" t="s">
        <v>237</v>
      </c>
      <c r="C4394" s="65"/>
      <c r="D4394" s="65" t="s">
        <v>64</v>
      </c>
      <c r="E4394" s="66"/>
      <c r="F4394" s="66" t="s">
        <v>64</v>
      </c>
      <c r="G4394" s="67"/>
      <c r="H4394" s="67"/>
      <c r="I4394" s="68" t="s">
        <v>63</v>
      </c>
      <c r="J4394" s="67"/>
      <c r="K4394" s="69">
        <v>0</v>
      </c>
      <c r="L4394" s="67">
        <v>0</v>
      </c>
      <c r="M4394" s="70">
        <v>0</v>
      </c>
      <c r="N4394" s="34" t="str">
        <f t="shared" si="627"/>
        <v/>
      </c>
      <c r="O4394" s="38">
        <f t="shared" si="628"/>
        <v>0</v>
      </c>
      <c r="P4394" s="72" t="s">
        <v>234</v>
      </c>
      <c r="Q4394" s="43">
        <v>44815</v>
      </c>
      <c r="R4394" s="35">
        <v>0</v>
      </c>
      <c r="S4394" s="35">
        <v>0</v>
      </c>
      <c r="T4394" s="10" t="str">
        <f t="shared" si="629"/>
        <v>Sem - 37</v>
      </c>
      <c r="U4394" s="10" t="str">
        <f t="shared" si="630"/>
        <v>Septembre</v>
      </c>
      <c r="V4394" s="36" t="s">
        <v>676</v>
      </c>
      <c r="W4394" s="34"/>
      <c r="X4394" s="91">
        <f t="shared" si="631"/>
        <v>0</v>
      </c>
      <c r="Y4394" s="92" t="str">
        <f>VLOOKUP('CM-CIC'!B4325,Annuaire_roster!B:F,4,0)</f>
        <v>KINANA Widad</v>
      </c>
      <c r="Z4394" s="37" t="s">
        <v>110</v>
      </c>
      <c r="AA4394" s="60" t="s">
        <v>232</v>
      </c>
      <c r="AB4394" s="35" t="s">
        <v>63</v>
      </c>
      <c r="AC4394" s="35" t="s">
        <v>63</v>
      </c>
      <c r="AD4394" s="35" t="s">
        <v>63</v>
      </c>
      <c r="AE4394" s="44" t="s">
        <v>63</v>
      </c>
      <c r="AF4394" s="61"/>
      <c r="AG4394" s="45"/>
    </row>
    <row r="4395" spans="1:33" x14ac:dyDescent="0.2">
      <c r="A4395" s="59" t="str">
        <f>+VLOOKUP(B4395,Annuaire_roster!B:G,5,0)</f>
        <v>01582</v>
      </c>
      <c r="B4395" s="78" t="s">
        <v>238</v>
      </c>
      <c r="C4395" s="65"/>
      <c r="D4395" s="65" t="s">
        <v>64</v>
      </c>
      <c r="E4395" s="66"/>
      <c r="F4395" s="66" t="s">
        <v>64</v>
      </c>
      <c r="G4395" s="67"/>
      <c r="H4395" s="67"/>
      <c r="I4395" s="68" t="s">
        <v>63</v>
      </c>
      <c r="J4395" s="67"/>
      <c r="K4395" s="69">
        <v>0</v>
      </c>
      <c r="L4395" s="67">
        <v>0</v>
      </c>
      <c r="M4395" s="70">
        <v>0</v>
      </c>
      <c r="N4395" s="34" t="str">
        <f t="shared" si="627"/>
        <v/>
      </c>
      <c r="O4395" s="38">
        <f t="shared" si="628"/>
        <v>0</v>
      </c>
      <c r="P4395" s="72" t="s">
        <v>234</v>
      </c>
      <c r="Q4395" s="43">
        <v>44815</v>
      </c>
      <c r="R4395" s="35">
        <v>0</v>
      </c>
      <c r="S4395" s="35">
        <v>0</v>
      </c>
      <c r="T4395" s="10" t="str">
        <f t="shared" si="629"/>
        <v>Sem - 37</v>
      </c>
      <c r="U4395" s="10" t="str">
        <f t="shared" si="630"/>
        <v>Septembre</v>
      </c>
      <c r="V4395" s="36" t="s">
        <v>677</v>
      </c>
      <c r="W4395" s="34"/>
      <c r="X4395" s="91">
        <f t="shared" si="631"/>
        <v>0</v>
      </c>
      <c r="Y4395" s="92" t="str">
        <f>VLOOKUP('CM-CIC'!B4326,Annuaire_roster!B:F,4,0)</f>
        <v>KINANA Widad</v>
      </c>
      <c r="Z4395" s="37" t="s">
        <v>110</v>
      </c>
      <c r="AA4395" s="60" t="s">
        <v>232</v>
      </c>
      <c r="AB4395" s="35" t="s">
        <v>63</v>
      </c>
      <c r="AC4395" s="35" t="s">
        <v>63</v>
      </c>
      <c r="AD4395" s="35" t="s">
        <v>63</v>
      </c>
      <c r="AE4395" s="44" t="s">
        <v>63</v>
      </c>
      <c r="AF4395" s="61"/>
      <c r="AG4395" s="45"/>
    </row>
    <row r="4396" spans="1:33" x14ac:dyDescent="0.2">
      <c r="A4396" s="59" t="str">
        <f>+VLOOKUP(B4396,Annuaire_roster!B:G,5,0)</f>
        <v>01586</v>
      </c>
      <c r="B4396" s="78" t="s">
        <v>217</v>
      </c>
      <c r="C4396" s="65"/>
      <c r="D4396" s="65" t="s">
        <v>64</v>
      </c>
      <c r="E4396" s="66"/>
      <c r="F4396" s="66" t="s">
        <v>64</v>
      </c>
      <c r="G4396" s="67"/>
      <c r="H4396" s="67"/>
      <c r="I4396" s="68" t="s">
        <v>63</v>
      </c>
      <c r="J4396" s="67"/>
      <c r="K4396" s="69">
        <v>0</v>
      </c>
      <c r="L4396" s="67">
        <v>0</v>
      </c>
      <c r="M4396" s="70">
        <v>0</v>
      </c>
      <c r="N4396" s="34" t="str">
        <f t="shared" si="627"/>
        <v/>
      </c>
      <c r="O4396" s="38">
        <f t="shared" si="628"/>
        <v>0</v>
      </c>
      <c r="P4396" s="72" t="s">
        <v>234</v>
      </c>
      <c r="Q4396" s="43">
        <v>44815</v>
      </c>
      <c r="R4396" s="35">
        <v>0</v>
      </c>
      <c r="S4396" s="35">
        <v>0</v>
      </c>
      <c r="T4396" s="10" t="str">
        <f t="shared" si="629"/>
        <v>Sem - 37</v>
      </c>
      <c r="U4396" s="10" t="str">
        <f t="shared" si="630"/>
        <v>Septembre</v>
      </c>
      <c r="V4396" s="36" t="s">
        <v>679</v>
      </c>
      <c r="W4396" s="34"/>
      <c r="X4396" s="91">
        <f t="shared" si="631"/>
        <v>0</v>
      </c>
      <c r="Y4396" s="92" t="str">
        <f>VLOOKUP('CM-CIC'!B4327,Annuaire_roster!B:F,4,0)</f>
        <v>KINANA Widad</v>
      </c>
      <c r="Z4396" s="37" t="s">
        <v>110</v>
      </c>
      <c r="AA4396" s="60" t="s">
        <v>232</v>
      </c>
      <c r="AB4396" s="35" t="s">
        <v>63</v>
      </c>
      <c r="AC4396" s="35" t="s">
        <v>63</v>
      </c>
      <c r="AD4396" s="35" t="s">
        <v>63</v>
      </c>
      <c r="AE4396" s="44" t="s">
        <v>63</v>
      </c>
      <c r="AF4396" s="61"/>
      <c r="AG4396" s="45"/>
    </row>
    <row r="4397" spans="1:33" x14ac:dyDescent="0.2">
      <c r="A4397" s="59" t="str">
        <f>+VLOOKUP(B4397,Annuaire_roster!B:G,5,0)</f>
        <v>01587</v>
      </c>
      <c r="B4397" s="78" t="s">
        <v>218</v>
      </c>
      <c r="C4397" s="65"/>
      <c r="D4397" s="65" t="s">
        <v>64</v>
      </c>
      <c r="E4397" s="66"/>
      <c r="F4397" s="66" t="s">
        <v>64</v>
      </c>
      <c r="G4397" s="67"/>
      <c r="H4397" s="67"/>
      <c r="I4397" s="68" t="s">
        <v>63</v>
      </c>
      <c r="J4397" s="67"/>
      <c r="K4397" s="69">
        <v>0</v>
      </c>
      <c r="L4397" s="67">
        <v>0</v>
      </c>
      <c r="M4397" s="70">
        <v>0</v>
      </c>
      <c r="N4397" s="34" t="str">
        <f t="shared" si="627"/>
        <v/>
      </c>
      <c r="O4397" s="38">
        <f t="shared" si="628"/>
        <v>0</v>
      </c>
      <c r="P4397" s="72" t="s">
        <v>234</v>
      </c>
      <c r="Q4397" s="43">
        <v>44815</v>
      </c>
      <c r="R4397" s="35">
        <v>0</v>
      </c>
      <c r="S4397" s="35">
        <v>0</v>
      </c>
      <c r="T4397" s="10" t="str">
        <f t="shared" si="629"/>
        <v>Sem - 37</v>
      </c>
      <c r="U4397" s="10" t="str">
        <f t="shared" si="630"/>
        <v>Septembre</v>
      </c>
      <c r="V4397" s="36" t="s">
        <v>680</v>
      </c>
      <c r="W4397" s="34"/>
      <c r="X4397" s="91">
        <f t="shared" si="631"/>
        <v>0</v>
      </c>
      <c r="Y4397" s="92" t="str">
        <f>VLOOKUP('CM-CIC'!B4328,Annuaire_roster!B:F,4,0)</f>
        <v>KINANA Widad</v>
      </c>
      <c r="Z4397" s="37" t="s">
        <v>110</v>
      </c>
      <c r="AA4397" s="60" t="s">
        <v>232</v>
      </c>
      <c r="AB4397" s="35" t="s">
        <v>63</v>
      </c>
      <c r="AC4397" s="35" t="s">
        <v>63</v>
      </c>
      <c r="AD4397" s="35" t="s">
        <v>63</v>
      </c>
      <c r="AE4397" s="44" t="s">
        <v>63</v>
      </c>
      <c r="AF4397" s="61"/>
      <c r="AG4397" s="45"/>
    </row>
    <row r="4398" spans="1:33" x14ac:dyDescent="0.2">
      <c r="A4398" s="59" t="str">
        <f>+VLOOKUP(B4398,Annuaire_roster!B:G,5,0)</f>
        <v>01590</v>
      </c>
      <c r="B4398" s="78" t="s">
        <v>222</v>
      </c>
      <c r="C4398" s="65"/>
      <c r="D4398" s="65" t="s">
        <v>64</v>
      </c>
      <c r="E4398" s="66"/>
      <c r="F4398" s="66" t="s">
        <v>64</v>
      </c>
      <c r="G4398" s="67"/>
      <c r="H4398" s="67"/>
      <c r="I4398" s="68" t="s">
        <v>63</v>
      </c>
      <c r="J4398" s="67"/>
      <c r="K4398" s="69">
        <v>0</v>
      </c>
      <c r="L4398" s="67">
        <v>0</v>
      </c>
      <c r="M4398" s="70">
        <v>0</v>
      </c>
      <c r="N4398" s="34" t="str">
        <f t="shared" si="627"/>
        <v/>
      </c>
      <c r="O4398" s="38">
        <f t="shared" si="628"/>
        <v>0</v>
      </c>
      <c r="P4398" s="72" t="s">
        <v>234</v>
      </c>
      <c r="Q4398" s="43">
        <v>44815</v>
      </c>
      <c r="R4398" s="35">
        <v>0</v>
      </c>
      <c r="S4398" s="35">
        <v>0</v>
      </c>
      <c r="T4398" s="10" t="str">
        <f t="shared" si="629"/>
        <v>Sem - 37</v>
      </c>
      <c r="U4398" s="10" t="str">
        <f t="shared" si="630"/>
        <v>Septembre</v>
      </c>
      <c r="V4398" s="36" t="s">
        <v>681</v>
      </c>
      <c r="W4398" s="34"/>
      <c r="X4398" s="91">
        <f t="shared" si="631"/>
        <v>0</v>
      </c>
      <c r="Y4398" s="92" t="str">
        <f>VLOOKUP('CM-CIC'!B4329,Annuaire_roster!B:F,4,0)</f>
        <v>KINANA Widad</v>
      </c>
      <c r="Z4398" s="37" t="s">
        <v>110</v>
      </c>
      <c r="AA4398" s="60" t="s">
        <v>232</v>
      </c>
      <c r="AB4398" s="35" t="s">
        <v>63</v>
      </c>
      <c r="AC4398" s="35" t="s">
        <v>63</v>
      </c>
      <c r="AD4398" s="35" t="s">
        <v>63</v>
      </c>
      <c r="AE4398" s="44" t="s">
        <v>63</v>
      </c>
      <c r="AF4398" s="61"/>
      <c r="AG4398" s="45"/>
    </row>
    <row r="4399" spans="1:33" x14ac:dyDescent="0.2">
      <c r="A4399" s="59" t="str">
        <f>+VLOOKUP(B4399,Annuaire_roster!B:G,5,0)</f>
        <v>01594</v>
      </c>
      <c r="B4399" s="78" t="s">
        <v>295</v>
      </c>
      <c r="C4399" s="65"/>
      <c r="D4399" s="65" t="s">
        <v>64</v>
      </c>
      <c r="E4399" s="66"/>
      <c r="F4399" s="66" t="s">
        <v>64</v>
      </c>
      <c r="G4399" s="67"/>
      <c r="H4399" s="67"/>
      <c r="I4399" s="68" t="s">
        <v>63</v>
      </c>
      <c r="J4399" s="67"/>
      <c r="K4399" s="69">
        <v>0</v>
      </c>
      <c r="L4399" s="67">
        <v>0</v>
      </c>
      <c r="M4399" s="70">
        <v>0</v>
      </c>
      <c r="N4399" s="34" t="str">
        <f t="shared" si="627"/>
        <v/>
      </c>
      <c r="O4399" s="38">
        <f t="shared" si="628"/>
        <v>0</v>
      </c>
      <c r="P4399" s="72" t="s">
        <v>234</v>
      </c>
      <c r="Q4399" s="43">
        <v>44815</v>
      </c>
      <c r="R4399" s="35">
        <v>0</v>
      </c>
      <c r="S4399" s="35">
        <v>0</v>
      </c>
      <c r="T4399" s="10" t="str">
        <f t="shared" si="629"/>
        <v>Sem - 37</v>
      </c>
      <c r="U4399" s="10" t="str">
        <f t="shared" si="630"/>
        <v>Septembre</v>
      </c>
      <c r="V4399" s="36" t="s">
        <v>682</v>
      </c>
      <c r="W4399" s="34"/>
      <c r="X4399" s="91">
        <f t="shared" si="631"/>
        <v>0</v>
      </c>
      <c r="Y4399" s="92" t="str">
        <f>VLOOKUP('CM-CIC'!B4330,Annuaire_roster!B:F,4,0)</f>
        <v>KINANA Widad</v>
      </c>
      <c r="Z4399" s="37" t="s">
        <v>110</v>
      </c>
      <c r="AA4399" s="60" t="s">
        <v>232</v>
      </c>
      <c r="AB4399" s="35" t="s">
        <v>63</v>
      </c>
      <c r="AC4399" s="35" t="s">
        <v>63</v>
      </c>
      <c r="AD4399" s="35" t="s">
        <v>63</v>
      </c>
      <c r="AE4399" s="44" t="s">
        <v>63</v>
      </c>
      <c r="AF4399" s="61"/>
      <c r="AG4399" s="45"/>
    </row>
    <row r="4400" spans="1:33" x14ac:dyDescent="0.2">
      <c r="A4400" s="59" t="str">
        <f>+VLOOKUP(B4400,Annuaire_roster!B:G,5,0)</f>
        <v>01596</v>
      </c>
      <c r="B4400" s="78" t="s">
        <v>239</v>
      </c>
      <c r="C4400" s="65"/>
      <c r="D4400" s="65" t="s">
        <v>64</v>
      </c>
      <c r="E4400" s="66"/>
      <c r="F4400" s="66" t="s">
        <v>64</v>
      </c>
      <c r="G4400" s="67"/>
      <c r="H4400" s="67"/>
      <c r="I4400" s="68" t="s">
        <v>63</v>
      </c>
      <c r="J4400" s="67"/>
      <c r="K4400" s="69">
        <v>0</v>
      </c>
      <c r="L4400" s="67">
        <v>0</v>
      </c>
      <c r="M4400" s="70">
        <v>0</v>
      </c>
      <c r="N4400" s="34" t="str">
        <f t="shared" si="627"/>
        <v/>
      </c>
      <c r="O4400" s="38">
        <f t="shared" si="628"/>
        <v>0</v>
      </c>
      <c r="P4400" s="72" t="s">
        <v>234</v>
      </c>
      <c r="Q4400" s="43">
        <v>44815</v>
      </c>
      <c r="R4400" s="35">
        <v>0</v>
      </c>
      <c r="S4400" s="35">
        <v>0</v>
      </c>
      <c r="T4400" s="10" t="str">
        <f t="shared" si="629"/>
        <v>Sem - 37</v>
      </c>
      <c r="U4400" s="10" t="str">
        <f t="shared" si="630"/>
        <v>Septembre</v>
      </c>
      <c r="V4400" s="36" t="s">
        <v>683</v>
      </c>
      <c r="W4400" s="34"/>
      <c r="X4400" s="91">
        <f t="shared" si="631"/>
        <v>0</v>
      </c>
      <c r="Y4400" s="92" t="str">
        <f>VLOOKUP('CM-CIC'!B4331,Annuaire_roster!B:F,4,0)</f>
        <v>ABDELLAOUI KHADIJA</v>
      </c>
      <c r="Z4400" s="37" t="s">
        <v>110</v>
      </c>
      <c r="AA4400" s="60" t="s">
        <v>232</v>
      </c>
      <c r="AB4400" s="35" t="s">
        <v>63</v>
      </c>
      <c r="AC4400" s="35" t="s">
        <v>63</v>
      </c>
      <c r="AD4400" s="35" t="s">
        <v>63</v>
      </c>
      <c r="AE4400" s="44" t="s">
        <v>63</v>
      </c>
      <c r="AF4400" s="61"/>
      <c r="AG4400" s="45"/>
    </row>
    <row r="4401" spans="1:33" x14ac:dyDescent="0.2">
      <c r="A4401" s="59" t="str">
        <f>+VLOOKUP(B4401,Annuaire_roster!B:G,5,0)</f>
        <v>01598</v>
      </c>
      <c r="B4401" s="78" t="s">
        <v>240</v>
      </c>
      <c r="C4401" s="65"/>
      <c r="D4401" s="65" t="s">
        <v>64</v>
      </c>
      <c r="E4401" s="66"/>
      <c r="F4401" s="66" t="s">
        <v>64</v>
      </c>
      <c r="G4401" s="67"/>
      <c r="H4401" s="67"/>
      <c r="I4401" s="68" t="s">
        <v>63</v>
      </c>
      <c r="J4401" s="67"/>
      <c r="K4401" s="69">
        <v>0</v>
      </c>
      <c r="L4401" s="67">
        <v>0</v>
      </c>
      <c r="M4401" s="70">
        <v>0</v>
      </c>
      <c r="N4401" s="34" t="str">
        <f t="shared" si="627"/>
        <v/>
      </c>
      <c r="O4401" s="38">
        <f t="shared" si="628"/>
        <v>0</v>
      </c>
      <c r="P4401" s="72" t="s">
        <v>234</v>
      </c>
      <c r="Q4401" s="43">
        <v>44815</v>
      </c>
      <c r="R4401" s="35">
        <v>0</v>
      </c>
      <c r="S4401" s="35">
        <v>0</v>
      </c>
      <c r="T4401" s="10" t="str">
        <f t="shared" si="629"/>
        <v>Sem - 37</v>
      </c>
      <c r="U4401" s="10" t="str">
        <f t="shared" si="630"/>
        <v>Septembre</v>
      </c>
      <c r="V4401" s="36" t="s">
        <v>684</v>
      </c>
      <c r="W4401" s="34"/>
      <c r="X4401" s="91">
        <f t="shared" si="631"/>
        <v>0</v>
      </c>
      <c r="Y4401" s="92" t="str">
        <f>VLOOKUP('CM-CIC'!B4332,Annuaire_roster!B:F,4,0)</f>
        <v>ABDELLAOUI KHADIJA</v>
      </c>
      <c r="Z4401" s="37" t="s">
        <v>110</v>
      </c>
      <c r="AA4401" s="60" t="s">
        <v>232</v>
      </c>
      <c r="AB4401" s="35" t="s">
        <v>63</v>
      </c>
      <c r="AC4401" s="35" t="s">
        <v>63</v>
      </c>
      <c r="AD4401" s="35" t="s">
        <v>63</v>
      </c>
      <c r="AE4401" s="44" t="s">
        <v>63</v>
      </c>
      <c r="AF4401" s="61"/>
      <c r="AG4401" s="45"/>
    </row>
    <row r="4402" spans="1:33" x14ac:dyDescent="0.2">
      <c r="A4402" s="59" t="str">
        <f>+VLOOKUP(B4402,Annuaire_roster!B:G,5,0)</f>
        <v>01567</v>
      </c>
      <c r="B4402" s="78" t="s">
        <v>198</v>
      </c>
      <c r="C4402" s="65"/>
      <c r="D4402" s="65" t="s">
        <v>64</v>
      </c>
      <c r="E4402" s="66"/>
      <c r="F4402" s="66" t="s">
        <v>64</v>
      </c>
      <c r="G4402" s="67"/>
      <c r="H4402" s="67"/>
      <c r="I4402" s="68" t="s">
        <v>63</v>
      </c>
      <c r="J4402" s="67"/>
      <c r="K4402" s="69">
        <v>0</v>
      </c>
      <c r="L4402" s="67">
        <v>0</v>
      </c>
      <c r="M4402" s="70">
        <v>0</v>
      </c>
      <c r="N4402" s="34" t="str">
        <f t="shared" si="627"/>
        <v/>
      </c>
      <c r="O4402" s="38">
        <f t="shared" si="628"/>
        <v>0</v>
      </c>
      <c r="P4402" s="72" t="s">
        <v>234</v>
      </c>
      <c r="Q4402" s="43">
        <v>44815</v>
      </c>
      <c r="R4402" s="35">
        <v>0</v>
      </c>
      <c r="S4402" s="35">
        <v>0</v>
      </c>
      <c r="T4402" s="10" t="str">
        <f t="shared" si="629"/>
        <v>Sem - 37</v>
      </c>
      <c r="U4402" s="10" t="str">
        <f t="shared" si="630"/>
        <v>Septembre</v>
      </c>
      <c r="V4402" s="36" t="s">
        <v>685</v>
      </c>
      <c r="W4402" s="34"/>
      <c r="X4402" s="91">
        <f t="shared" si="631"/>
        <v>0</v>
      </c>
      <c r="Y4402" s="92" t="str">
        <f>VLOOKUP('CM-CIC'!B4333,Annuaire_roster!B:F,4,0)</f>
        <v>ABDELLAOUI KHADIJA</v>
      </c>
      <c r="Z4402" s="37" t="s">
        <v>110</v>
      </c>
      <c r="AA4402" s="60" t="s">
        <v>232</v>
      </c>
      <c r="AB4402" s="35" t="s">
        <v>63</v>
      </c>
      <c r="AC4402" s="35" t="s">
        <v>63</v>
      </c>
      <c r="AD4402" s="35" t="s">
        <v>63</v>
      </c>
      <c r="AE4402" s="44" t="s">
        <v>63</v>
      </c>
      <c r="AF4402" s="61"/>
      <c r="AG4402" s="45"/>
    </row>
    <row r="4403" spans="1:33" x14ac:dyDescent="0.2">
      <c r="A4403" s="59" t="str">
        <f>+VLOOKUP(B4403,Annuaire_roster!B:G,5,0)</f>
        <v>01420</v>
      </c>
      <c r="B4403" s="78" t="s">
        <v>151</v>
      </c>
      <c r="C4403" s="65"/>
      <c r="D4403" s="65" t="s">
        <v>64</v>
      </c>
      <c r="E4403" s="66"/>
      <c r="F4403" s="66" t="s">
        <v>64</v>
      </c>
      <c r="G4403" s="67"/>
      <c r="H4403" s="67"/>
      <c r="I4403" s="68" t="s">
        <v>63</v>
      </c>
      <c r="J4403" s="67"/>
      <c r="K4403" s="69">
        <v>0</v>
      </c>
      <c r="L4403" s="67">
        <v>0</v>
      </c>
      <c r="M4403" s="70">
        <v>0</v>
      </c>
      <c r="N4403" s="34" t="str">
        <f t="shared" ref="N4403:N4466" si="632">IFERROR(IF(OR(D4403="OFF",D4403="Congé",M4403="Abs",D4403="Congé sans solde",D4403="Férié"),"",IF(O4403-K4403-L4403&gt;O4403,O4403,IF(O4403-K4403-L4403&lt;0,"",O4403-K4403-L4403))),"")</f>
        <v/>
      </c>
      <c r="O4403" s="38">
        <f t="shared" ref="O4403:O4466" si="633">IF(AG4403="2H Pause déjeuner",IF(F4403-D4403-0.0833333333333333&lt;0,F4403-D4403-0.0833333333333333+1,F4403-D4403-0.0833333333333333),IF(OR(AND(F4403="OFF",D4403="OFF"),AND(F4403="Congé",D4403="Congé"),AND(F4403="Congé sans solde",D4403="Congé sans solde"),AND(F4403="Congé spécial",D4403="Congé spécial"),AND(F4403="Férié",D4403="Férié"),AND(F4403="OFF",D4403="Congé"),AND(F4403="OFF",D4403="Congé sans solde"),AND(F4403="OFF",D4403="Congé spécial"),AND(F4403="OFF",D4403="Férié"),AND(F4403="Congé",D4403="OFF"),AND(F4403="Congé",D4403="Congé sans solde"),AND(F4403="Congé",D4403="Congé spécial"),AND(F4403="Congé",D4403="Férié"),AND(F4403="Congé sans solde",D4403="OFF"),AND(F4403="Congé sans solde",D4403="Congé"),AND(F4403="Congé sans solde",D4403="Congé spécial"),AND(F4403="Congé sans solde",D4403="Férié"),AND(F4403="Congé spécial",D4403="OFF"),AND(F4403="Congé spécial",D4403="Congé"),AND(F4403="Congé spécial",D4403="Congé sans solde"),AND(F4403="Congé spécial",D4403="Férié"),AND(F4403="Férié",D4403="OFF"),AND(F4403="Férié",D4403="Congé"),AND(F4403="Férié",D4403="Congé sans solde"),AND(F4403="Férié",D4403="Congé spécial")),0,IF(OR(F4403="OFF",F4403="Congé",F4403="Congé spécial",F4403="Congé sans solde",D4403="OFF",D4403="Congé",D4403="Congé spécial",D4403="Congé sans solde"),0.208333333333334,IF(AND(AG4403="",F4403-D4403&lt;0),("24:00:00"-D4403)+("00:00:00"+F4403)-0.0416666666666667,IF(AND(OR(AG4403="Allaitement",AG4403="Sans déjeuner"),F4403-D4403&lt;0),("24:00:00"-D4403)+("00:00:00"+F4403),IF(AND(AG4403="",F4403-D4403&gt;0.166666666666667),F4403-D4403-0.0416666666666667,IF(AND(OR(AG4403="Allaitement",AG4403="Sans déjeuner"),F4403-D4403&gt;0.166666666666667),F4403-D4403,F4403-D4403)))))))</f>
        <v>0</v>
      </c>
      <c r="P4403" s="72" t="s">
        <v>234</v>
      </c>
      <c r="Q4403" s="43">
        <v>44815</v>
      </c>
      <c r="R4403" s="35">
        <v>0</v>
      </c>
      <c r="S4403" s="35">
        <v>0</v>
      </c>
      <c r="T4403" s="10" t="str">
        <f t="shared" si="629"/>
        <v>Sem - 37</v>
      </c>
      <c r="U4403" s="10" t="str">
        <f t="shared" si="630"/>
        <v>Septembre</v>
      </c>
      <c r="V4403" s="36" t="s">
        <v>686</v>
      </c>
      <c r="W4403" s="34"/>
      <c r="X4403" s="91">
        <f t="shared" si="631"/>
        <v>0</v>
      </c>
      <c r="Y4403" s="92" t="str">
        <f>VLOOKUP('CM-CIC'!B4334,Annuaire_roster!B:F,4,0)</f>
        <v>ABDELLAOUI KHADIJA</v>
      </c>
      <c r="Z4403" s="37" t="s">
        <v>110</v>
      </c>
      <c r="AA4403" s="60" t="s">
        <v>232</v>
      </c>
      <c r="AB4403" s="35" t="s">
        <v>63</v>
      </c>
      <c r="AC4403" s="35" t="s">
        <v>63</v>
      </c>
      <c r="AD4403" s="35" t="s">
        <v>63</v>
      </c>
      <c r="AE4403" s="44" t="s">
        <v>63</v>
      </c>
      <c r="AF4403" s="61"/>
      <c r="AG4403" s="45"/>
    </row>
    <row r="4404" spans="1:33" x14ac:dyDescent="0.2">
      <c r="A4404" s="59" t="str">
        <f>+VLOOKUP(B4404,Annuaire_roster!B:G,5,0)</f>
        <v>01621</v>
      </c>
      <c r="B4404" s="78" t="s">
        <v>241</v>
      </c>
      <c r="C4404" s="65"/>
      <c r="D4404" s="65" t="s">
        <v>64</v>
      </c>
      <c r="E4404" s="66"/>
      <c r="F4404" s="66" t="s">
        <v>64</v>
      </c>
      <c r="G4404" s="67"/>
      <c r="H4404" s="67"/>
      <c r="I4404" s="68" t="s">
        <v>63</v>
      </c>
      <c r="J4404" s="67"/>
      <c r="K4404" s="69">
        <v>0</v>
      </c>
      <c r="L4404" s="67">
        <v>0</v>
      </c>
      <c r="M4404" s="70">
        <v>0</v>
      </c>
      <c r="N4404" s="34" t="str">
        <f t="shared" si="632"/>
        <v/>
      </c>
      <c r="O4404" s="38">
        <f t="shared" si="633"/>
        <v>0</v>
      </c>
      <c r="P4404" s="72" t="s">
        <v>234</v>
      </c>
      <c r="Q4404" s="43">
        <v>44815</v>
      </c>
      <c r="R4404" s="35">
        <v>0</v>
      </c>
      <c r="S4404" s="35">
        <v>0</v>
      </c>
      <c r="T4404" s="10" t="str">
        <f t="shared" si="629"/>
        <v>Sem - 37</v>
      </c>
      <c r="U4404" s="10" t="str">
        <f t="shared" si="630"/>
        <v>Septembre</v>
      </c>
      <c r="V4404" s="36" t="s">
        <v>687</v>
      </c>
      <c r="W4404" s="34"/>
      <c r="X4404" s="91">
        <f t="shared" si="631"/>
        <v>0</v>
      </c>
      <c r="Y4404" s="92" t="str">
        <f>VLOOKUP('CM-CIC'!B4335,Annuaire_roster!B:F,4,0)</f>
        <v>ABDELLAOUI KHADIJA</v>
      </c>
      <c r="Z4404" s="37" t="s">
        <v>110</v>
      </c>
      <c r="AA4404" s="60" t="s">
        <v>232</v>
      </c>
      <c r="AB4404" s="35" t="s">
        <v>63</v>
      </c>
      <c r="AC4404" s="35" t="s">
        <v>63</v>
      </c>
      <c r="AD4404" s="35" t="s">
        <v>63</v>
      </c>
      <c r="AE4404" s="44" t="s">
        <v>63</v>
      </c>
      <c r="AF4404" s="61"/>
      <c r="AG4404" s="45"/>
    </row>
    <row r="4405" spans="1:33" x14ac:dyDescent="0.2">
      <c r="A4405" s="59" t="str">
        <f>+VLOOKUP(B4405,Annuaire_roster!B:G,5,0)</f>
        <v>01622</v>
      </c>
      <c r="B4405" s="78" t="s">
        <v>242</v>
      </c>
      <c r="C4405" s="65"/>
      <c r="D4405" s="65" t="s">
        <v>64</v>
      </c>
      <c r="E4405" s="66"/>
      <c r="F4405" s="66" t="s">
        <v>64</v>
      </c>
      <c r="G4405" s="67"/>
      <c r="H4405" s="67"/>
      <c r="I4405" s="68" t="s">
        <v>63</v>
      </c>
      <c r="J4405" s="67"/>
      <c r="K4405" s="69">
        <v>0</v>
      </c>
      <c r="L4405" s="67">
        <v>0</v>
      </c>
      <c r="M4405" s="70">
        <v>0</v>
      </c>
      <c r="N4405" s="34" t="str">
        <f t="shared" si="632"/>
        <v/>
      </c>
      <c r="O4405" s="38">
        <f t="shared" si="633"/>
        <v>0</v>
      </c>
      <c r="P4405" s="72" t="s">
        <v>234</v>
      </c>
      <c r="Q4405" s="43">
        <v>44815</v>
      </c>
      <c r="R4405" s="35">
        <v>0</v>
      </c>
      <c r="S4405" s="35">
        <v>0</v>
      </c>
      <c r="T4405" s="10" t="str">
        <f t="shared" si="629"/>
        <v>Sem - 37</v>
      </c>
      <c r="U4405" s="10" t="str">
        <f t="shared" si="630"/>
        <v>Septembre</v>
      </c>
      <c r="V4405" s="36" t="s">
        <v>688</v>
      </c>
      <c r="W4405" s="34"/>
      <c r="X4405" s="91">
        <f t="shared" si="631"/>
        <v>0</v>
      </c>
      <c r="Y4405" s="92" t="str">
        <f>VLOOKUP('CM-CIC'!B4336,Annuaire_roster!B:F,4,0)</f>
        <v>ABDELLAOUI KHADIJA</v>
      </c>
      <c r="Z4405" s="37" t="s">
        <v>110</v>
      </c>
      <c r="AA4405" s="60" t="s">
        <v>232</v>
      </c>
      <c r="AB4405" s="35" t="s">
        <v>63</v>
      </c>
      <c r="AC4405" s="35" t="s">
        <v>63</v>
      </c>
      <c r="AD4405" s="35" t="s">
        <v>63</v>
      </c>
      <c r="AE4405" s="44" t="s">
        <v>63</v>
      </c>
      <c r="AF4405" s="61"/>
      <c r="AG4405" s="45"/>
    </row>
    <row r="4406" spans="1:33" x14ac:dyDescent="0.2">
      <c r="A4406" s="59" t="str">
        <f>+VLOOKUP(B4406,Annuaire_roster!B:G,5,0)</f>
        <v>01606</v>
      </c>
      <c r="B4406" s="78" t="s">
        <v>243</v>
      </c>
      <c r="C4406" s="65"/>
      <c r="D4406" s="65" t="s">
        <v>64</v>
      </c>
      <c r="E4406" s="66"/>
      <c r="F4406" s="66" t="s">
        <v>64</v>
      </c>
      <c r="G4406" s="67"/>
      <c r="H4406" s="67"/>
      <c r="I4406" s="68" t="s">
        <v>63</v>
      </c>
      <c r="J4406" s="67"/>
      <c r="K4406" s="69">
        <v>0</v>
      </c>
      <c r="L4406" s="67">
        <v>0</v>
      </c>
      <c r="M4406" s="70">
        <v>0</v>
      </c>
      <c r="N4406" s="34" t="str">
        <f t="shared" si="632"/>
        <v/>
      </c>
      <c r="O4406" s="38">
        <f t="shared" si="633"/>
        <v>0</v>
      </c>
      <c r="P4406" s="72" t="s">
        <v>234</v>
      </c>
      <c r="Q4406" s="43">
        <v>44815</v>
      </c>
      <c r="R4406" s="35">
        <v>0</v>
      </c>
      <c r="S4406" s="35">
        <v>0</v>
      </c>
      <c r="T4406" s="10" t="str">
        <f t="shared" si="629"/>
        <v>Sem - 37</v>
      </c>
      <c r="U4406" s="10" t="str">
        <f t="shared" si="630"/>
        <v>Septembre</v>
      </c>
      <c r="V4406" s="36" t="s">
        <v>689</v>
      </c>
      <c r="W4406" s="34"/>
      <c r="X4406" s="91">
        <f t="shared" si="631"/>
        <v>0</v>
      </c>
      <c r="Y4406" s="92" t="str">
        <f>VLOOKUP('CM-CIC'!B4337,Annuaire_roster!B:F,4,0)</f>
        <v>ABDELLAOUI KHADIJA</v>
      </c>
      <c r="Z4406" s="37" t="s">
        <v>110</v>
      </c>
      <c r="AA4406" s="60" t="s">
        <v>232</v>
      </c>
      <c r="AB4406" s="35" t="s">
        <v>63</v>
      </c>
      <c r="AC4406" s="35" t="s">
        <v>63</v>
      </c>
      <c r="AD4406" s="35" t="s">
        <v>63</v>
      </c>
      <c r="AE4406" s="44" t="s">
        <v>63</v>
      </c>
      <c r="AF4406" s="61"/>
      <c r="AG4406" s="45"/>
    </row>
    <row r="4407" spans="1:33" x14ac:dyDescent="0.2">
      <c r="A4407" s="59" t="str">
        <f>+VLOOKUP(B4407,Annuaire_roster!B:G,5,0)</f>
        <v>01607</v>
      </c>
      <c r="B4407" s="78" t="s">
        <v>244</v>
      </c>
      <c r="C4407" s="65"/>
      <c r="D4407" s="65" t="s">
        <v>64</v>
      </c>
      <c r="E4407" s="66"/>
      <c r="F4407" s="66" t="s">
        <v>64</v>
      </c>
      <c r="G4407" s="67"/>
      <c r="H4407" s="67"/>
      <c r="I4407" s="68" t="s">
        <v>63</v>
      </c>
      <c r="J4407" s="67"/>
      <c r="K4407" s="69">
        <v>0</v>
      </c>
      <c r="L4407" s="67">
        <v>0</v>
      </c>
      <c r="M4407" s="70">
        <v>0</v>
      </c>
      <c r="N4407" s="34" t="str">
        <f t="shared" si="632"/>
        <v/>
      </c>
      <c r="O4407" s="38">
        <f t="shared" si="633"/>
        <v>0</v>
      </c>
      <c r="P4407" s="72" t="s">
        <v>234</v>
      </c>
      <c r="Q4407" s="43">
        <v>44815</v>
      </c>
      <c r="R4407" s="35">
        <v>0</v>
      </c>
      <c r="S4407" s="35">
        <v>0</v>
      </c>
      <c r="T4407" s="10" t="str">
        <f t="shared" si="629"/>
        <v>Sem - 37</v>
      </c>
      <c r="U4407" s="10" t="str">
        <f t="shared" si="630"/>
        <v>Septembre</v>
      </c>
      <c r="V4407" s="36" t="s">
        <v>690</v>
      </c>
      <c r="W4407" s="34"/>
      <c r="X4407" s="91">
        <f t="shared" si="631"/>
        <v>0</v>
      </c>
      <c r="Y4407" s="92" t="str">
        <f>VLOOKUP('CM-CIC'!B4338,Annuaire_roster!B:F,4,0)</f>
        <v>ABDELLAOUI KHADIJA</v>
      </c>
      <c r="Z4407" s="37" t="s">
        <v>110</v>
      </c>
      <c r="AA4407" s="60" t="s">
        <v>232</v>
      </c>
      <c r="AB4407" s="35" t="s">
        <v>63</v>
      </c>
      <c r="AC4407" s="35" t="s">
        <v>63</v>
      </c>
      <c r="AD4407" s="35" t="s">
        <v>63</v>
      </c>
      <c r="AE4407" s="44" t="s">
        <v>63</v>
      </c>
      <c r="AF4407" s="61"/>
      <c r="AG4407" s="45"/>
    </row>
    <row r="4408" spans="1:33" x14ac:dyDescent="0.2">
      <c r="A4408" s="59" t="str">
        <f>+VLOOKUP(B4408,Annuaire_roster!B:G,5,0)</f>
        <v>01648</v>
      </c>
      <c r="B4408" s="78" t="s">
        <v>245</v>
      </c>
      <c r="C4408" s="65"/>
      <c r="D4408" s="65" t="s">
        <v>64</v>
      </c>
      <c r="E4408" s="66"/>
      <c r="F4408" s="66" t="s">
        <v>64</v>
      </c>
      <c r="G4408" s="67"/>
      <c r="H4408" s="67"/>
      <c r="I4408" s="68" t="s">
        <v>63</v>
      </c>
      <c r="J4408" s="67"/>
      <c r="K4408" s="69">
        <v>0</v>
      </c>
      <c r="L4408" s="67">
        <v>0</v>
      </c>
      <c r="M4408" s="70">
        <v>0</v>
      </c>
      <c r="N4408" s="34" t="str">
        <f t="shared" si="632"/>
        <v/>
      </c>
      <c r="O4408" s="38">
        <f t="shared" si="633"/>
        <v>0</v>
      </c>
      <c r="P4408" s="72" t="s">
        <v>234</v>
      </c>
      <c r="Q4408" s="43">
        <v>44815</v>
      </c>
      <c r="R4408" s="35">
        <v>0</v>
      </c>
      <c r="S4408" s="35">
        <v>0</v>
      </c>
      <c r="T4408" s="10" t="str">
        <f t="shared" si="629"/>
        <v>Sem - 37</v>
      </c>
      <c r="U4408" s="10" t="str">
        <f t="shared" si="630"/>
        <v>Septembre</v>
      </c>
      <c r="V4408" s="36" t="s">
        <v>691</v>
      </c>
      <c r="W4408" s="34"/>
      <c r="X4408" s="91">
        <f t="shared" si="631"/>
        <v>0</v>
      </c>
      <c r="Y4408" s="92" t="str">
        <f>VLOOKUP('CM-CIC'!B4339,Annuaire_roster!B:F,4,0)</f>
        <v>ABDELLAOUI KHADIJA</v>
      </c>
      <c r="Z4408" s="37" t="s">
        <v>110</v>
      </c>
      <c r="AA4408" s="60" t="s">
        <v>232</v>
      </c>
      <c r="AB4408" s="35" t="s">
        <v>63</v>
      </c>
      <c r="AC4408" s="35" t="s">
        <v>63</v>
      </c>
      <c r="AD4408" s="35" t="s">
        <v>63</v>
      </c>
      <c r="AE4408" s="44" t="s">
        <v>63</v>
      </c>
      <c r="AF4408" s="61"/>
      <c r="AG4408" s="45"/>
    </row>
    <row r="4409" spans="1:33" x14ac:dyDescent="0.2">
      <c r="A4409" s="59" t="str">
        <f>+VLOOKUP(B4409,Annuaire_roster!B:G,5,0)</f>
        <v>01608</v>
      </c>
      <c r="B4409" s="78" t="s">
        <v>246</v>
      </c>
      <c r="C4409" s="65"/>
      <c r="D4409" s="65" t="s">
        <v>64</v>
      </c>
      <c r="E4409" s="66"/>
      <c r="F4409" s="66" t="s">
        <v>64</v>
      </c>
      <c r="G4409" s="67"/>
      <c r="H4409" s="67"/>
      <c r="I4409" s="68" t="s">
        <v>63</v>
      </c>
      <c r="J4409" s="67"/>
      <c r="K4409" s="69">
        <v>0</v>
      </c>
      <c r="L4409" s="67">
        <v>0</v>
      </c>
      <c r="M4409" s="70">
        <v>0</v>
      </c>
      <c r="N4409" s="34" t="str">
        <f t="shared" si="632"/>
        <v/>
      </c>
      <c r="O4409" s="38">
        <f t="shared" si="633"/>
        <v>0</v>
      </c>
      <c r="P4409" s="72" t="s">
        <v>234</v>
      </c>
      <c r="Q4409" s="43">
        <v>44815</v>
      </c>
      <c r="R4409" s="35">
        <v>0</v>
      </c>
      <c r="S4409" s="35">
        <v>0</v>
      </c>
      <c r="T4409" s="10" t="str">
        <f t="shared" si="629"/>
        <v>Sem - 37</v>
      </c>
      <c r="U4409" s="10" t="str">
        <f t="shared" si="630"/>
        <v>Septembre</v>
      </c>
      <c r="V4409" s="36" t="s">
        <v>692</v>
      </c>
      <c r="W4409" s="34"/>
      <c r="X4409" s="91">
        <f t="shared" si="631"/>
        <v>0</v>
      </c>
      <c r="Y4409" s="92" t="str">
        <f>VLOOKUP('CM-CIC'!B4340,Annuaire_roster!B:F,4,0)</f>
        <v>ABDELLAOUI KHADIJA</v>
      </c>
      <c r="Z4409" s="37" t="s">
        <v>110</v>
      </c>
      <c r="AA4409" s="60" t="s">
        <v>232</v>
      </c>
      <c r="AB4409" s="35" t="s">
        <v>63</v>
      </c>
      <c r="AC4409" s="35" t="s">
        <v>63</v>
      </c>
      <c r="AD4409" s="35" t="s">
        <v>63</v>
      </c>
      <c r="AE4409" s="44" t="s">
        <v>63</v>
      </c>
      <c r="AF4409" s="61"/>
      <c r="AG4409" s="45"/>
    </row>
    <row r="4410" spans="1:33" x14ac:dyDescent="0.2">
      <c r="A4410" s="59" t="str">
        <f>+VLOOKUP(B4410,Annuaire_roster!B:G,5,0)</f>
        <v>01616</v>
      </c>
      <c r="B4410" s="78" t="s">
        <v>247</v>
      </c>
      <c r="C4410" s="65"/>
      <c r="D4410" s="65" t="s">
        <v>64</v>
      </c>
      <c r="E4410" s="66"/>
      <c r="F4410" s="66" t="s">
        <v>64</v>
      </c>
      <c r="G4410" s="67"/>
      <c r="H4410" s="67"/>
      <c r="I4410" s="68" t="s">
        <v>63</v>
      </c>
      <c r="J4410" s="67"/>
      <c r="K4410" s="69">
        <v>0</v>
      </c>
      <c r="L4410" s="67">
        <v>0</v>
      </c>
      <c r="M4410" s="70">
        <v>0</v>
      </c>
      <c r="N4410" s="34" t="str">
        <f t="shared" si="632"/>
        <v/>
      </c>
      <c r="O4410" s="38">
        <f t="shared" si="633"/>
        <v>0</v>
      </c>
      <c r="P4410" s="72" t="s">
        <v>234</v>
      </c>
      <c r="Q4410" s="43">
        <v>44815</v>
      </c>
      <c r="R4410" s="35">
        <v>0</v>
      </c>
      <c r="S4410" s="35">
        <v>0</v>
      </c>
      <c r="T4410" s="10" t="str">
        <f t="shared" si="629"/>
        <v>Sem - 37</v>
      </c>
      <c r="U4410" s="10" t="str">
        <f t="shared" si="630"/>
        <v>Septembre</v>
      </c>
      <c r="V4410" s="36" t="s">
        <v>693</v>
      </c>
      <c r="W4410" s="34"/>
      <c r="X4410" s="91">
        <f t="shared" si="631"/>
        <v>0</v>
      </c>
      <c r="Y4410" s="92" t="str">
        <f>VLOOKUP('CM-CIC'!B4341,Annuaire_roster!B:F,4,0)</f>
        <v>ABDELLAOUI KHADIJA</v>
      </c>
      <c r="Z4410" s="37" t="s">
        <v>110</v>
      </c>
      <c r="AA4410" s="60" t="s">
        <v>232</v>
      </c>
      <c r="AB4410" s="35" t="s">
        <v>63</v>
      </c>
      <c r="AC4410" s="35" t="s">
        <v>63</v>
      </c>
      <c r="AD4410" s="35" t="s">
        <v>63</v>
      </c>
      <c r="AE4410" s="44" t="s">
        <v>63</v>
      </c>
      <c r="AF4410" s="61"/>
      <c r="AG4410" s="45"/>
    </row>
    <row r="4411" spans="1:33" x14ac:dyDescent="0.2">
      <c r="A4411" s="59" t="str">
        <f>+VLOOKUP(B4411,Annuaire_roster!B:G,5,0)</f>
        <v>01617</v>
      </c>
      <c r="B4411" s="78" t="s">
        <v>248</v>
      </c>
      <c r="C4411" s="65"/>
      <c r="D4411" s="65" t="s">
        <v>64</v>
      </c>
      <c r="E4411" s="66"/>
      <c r="F4411" s="66" t="s">
        <v>64</v>
      </c>
      <c r="G4411" s="67"/>
      <c r="H4411" s="67"/>
      <c r="I4411" s="68" t="s">
        <v>63</v>
      </c>
      <c r="J4411" s="67"/>
      <c r="K4411" s="69">
        <v>0</v>
      </c>
      <c r="L4411" s="67">
        <v>0</v>
      </c>
      <c r="M4411" s="70">
        <v>0</v>
      </c>
      <c r="N4411" s="34" t="str">
        <f t="shared" si="632"/>
        <v/>
      </c>
      <c r="O4411" s="38">
        <f t="shared" si="633"/>
        <v>0</v>
      </c>
      <c r="P4411" s="72" t="s">
        <v>234</v>
      </c>
      <c r="Q4411" s="43">
        <v>44815</v>
      </c>
      <c r="R4411" s="35">
        <v>0</v>
      </c>
      <c r="S4411" s="35">
        <v>0</v>
      </c>
      <c r="T4411" s="10" t="str">
        <f t="shared" si="629"/>
        <v>Sem - 37</v>
      </c>
      <c r="U4411" s="10" t="str">
        <f t="shared" si="630"/>
        <v>Septembre</v>
      </c>
      <c r="V4411" s="36" t="s">
        <v>694</v>
      </c>
      <c r="W4411" s="34"/>
      <c r="X4411" s="91">
        <f t="shared" si="631"/>
        <v>0</v>
      </c>
      <c r="Y4411" s="92" t="str">
        <f>VLOOKUP('CM-CIC'!B4342,Annuaire_roster!B:F,4,0)</f>
        <v>ABDELLAOUI KHADIJA</v>
      </c>
      <c r="Z4411" s="37" t="s">
        <v>110</v>
      </c>
      <c r="AA4411" s="60" t="s">
        <v>232</v>
      </c>
      <c r="AB4411" s="35" t="s">
        <v>63</v>
      </c>
      <c r="AC4411" s="35" t="s">
        <v>63</v>
      </c>
      <c r="AD4411" s="35" t="s">
        <v>63</v>
      </c>
      <c r="AE4411" s="44" t="s">
        <v>63</v>
      </c>
      <c r="AF4411" s="61"/>
      <c r="AG4411" s="45"/>
    </row>
    <row r="4412" spans="1:33" x14ac:dyDescent="0.2">
      <c r="A4412" s="59" t="str">
        <f>+VLOOKUP(B4412,Annuaire_roster!B:G,5,0)</f>
        <v>01656</v>
      </c>
      <c r="B4412" s="78" t="s">
        <v>249</v>
      </c>
      <c r="C4412" s="65"/>
      <c r="D4412" s="65" t="s">
        <v>64</v>
      </c>
      <c r="E4412" s="66"/>
      <c r="F4412" s="66" t="s">
        <v>64</v>
      </c>
      <c r="G4412" s="67"/>
      <c r="H4412" s="67"/>
      <c r="I4412" s="68" t="s">
        <v>63</v>
      </c>
      <c r="J4412" s="67"/>
      <c r="K4412" s="69">
        <v>0</v>
      </c>
      <c r="L4412" s="67">
        <v>0</v>
      </c>
      <c r="M4412" s="70">
        <v>0</v>
      </c>
      <c r="N4412" s="34" t="str">
        <f t="shared" si="632"/>
        <v/>
      </c>
      <c r="O4412" s="38">
        <f t="shared" si="633"/>
        <v>0</v>
      </c>
      <c r="P4412" s="72" t="s">
        <v>234</v>
      </c>
      <c r="Q4412" s="43">
        <v>44815</v>
      </c>
      <c r="R4412" s="35">
        <v>0</v>
      </c>
      <c r="S4412" s="35">
        <v>0</v>
      </c>
      <c r="T4412" s="10" t="str">
        <f t="shared" si="629"/>
        <v>Sem - 37</v>
      </c>
      <c r="U4412" s="10" t="str">
        <f t="shared" si="630"/>
        <v>Septembre</v>
      </c>
      <c r="V4412" s="36" t="s">
        <v>695</v>
      </c>
      <c r="W4412" s="34"/>
      <c r="X4412" s="91">
        <f t="shared" si="631"/>
        <v>0</v>
      </c>
      <c r="Y4412" s="92" t="str">
        <f>VLOOKUP('CM-CIC'!B4343,Annuaire_roster!B:F,4,0)</f>
        <v>ABDELLAOUI KHADIJA</v>
      </c>
      <c r="Z4412" s="37" t="s">
        <v>110</v>
      </c>
      <c r="AA4412" s="60" t="s">
        <v>232</v>
      </c>
      <c r="AB4412" s="35" t="s">
        <v>63</v>
      </c>
      <c r="AC4412" s="35" t="s">
        <v>63</v>
      </c>
      <c r="AD4412" s="35" t="s">
        <v>63</v>
      </c>
      <c r="AE4412" s="44" t="s">
        <v>63</v>
      </c>
      <c r="AF4412" s="61"/>
      <c r="AG4412" s="45"/>
    </row>
    <row r="4413" spans="1:33" x14ac:dyDescent="0.2">
      <c r="A4413" s="59" t="str">
        <f>+VLOOKUP(B4413,Annuaire_roster!B:G,5,0)</f>
        <v>01615</v>
      </c>
      <c r="B4413" s="78" t="s">
        <v>250</v>
      </c>
      <c r="C4413" s="65"/>
      <c r="D4413" s="65" t="s">
        <v>64</v>
      </c>
      <c r="E4413" s="66"/>
      <c r="F4413" s="66" t="s">
        <v>64</v>
      </c>
      <c r="G4413" s="67"/>
      <c r="H4413" s="67"/>
      <c r="I4413" s="68" t="s">
        <v>63</v>
      </c>
      <c r="J4413" s="67"/>
      <c r="K4413" s="69">
        <v>0</v>
      </c>
      <c r="L4413" s="67">
        <v>0</v>
      </c>
      <c r="M4413" s="70">
        <v>0</v>
      </c>
      <c r="N4413" s="34" t="str">
        <f t="shared" si="632"/>
        <v/>
      </c>
      <c r="O4413" s="38">
        <f t="shared" si="633"/>
        <v>0</v>
      </c>
      <c r="P4413" s="72" t="s">
        <v>234</v>
      </c>
      <c r="Q4413" s="43">
        <v>44815</v>
      </c>
      <c r="R4413" s="35">
        <v>0</v>
      </c>
      <c r="S4413" s="35">
        <v>0</v>
      </c>
      <c r="T4413" s="10" t="str">
        <f t="shared" si="629"/>
        <v>Sem - 37</v>
      </c>
      <c r="U4413" s="10" t="str">
        <f t="shared" si="630"/>
        <v>Septembre</v>
      </c>
      <c r="V4413" s="36" t="s">
        <v>696</v>
      </c>
      <c r="W4413" s="34"/>
      <c r="X4413" s="91">
        <f t="shared" si="631"/>
        <v>0</v>
      </c>
      <c r="Y4413" s="92" t="str">
        <f>VLOOKUP('CM-CIC'!B4344,Annuaire_roster!B:F,4,0)</f>
        <v>ABDELLAOUI KHADIJA</v>
      </c>
      <c r="Z4413" s="37" t="s">
        <v>110</v>
      </c>
      <c r="AA4413" s="60" t="s">
        <v>232</v>
      </c>
      <c r="AB4413" s="35" t="s">
        <v>63</v>
      </c>
      <c r="AC4413" s="35" t="s">
        <v>63</v>
      </c>
      <c r="AD4413" s="35" t="s">
        <v>63</v>
      </c>
      <c r="AE4413" s="44" t="s">
        <v>63</v>
      </c>
      <c r="AF4413" s="61"/>
      <c r="AG4413" s="45"/>
    </row>
    <row r="4414" spans="1:33" x14ac:dyDescent="0.2">
      <c r="A4414" s="59" t="str">
        <f>+VLOOKUP(B4414,Annuaire_roster!B:G,5,0)</f>
        <v>01609</v>
      </c>
      <c r="B4414" s="78" t="s">
        <v>251</v>
      </c>
      <c r="C4414" s="65"/>
      <c r="D4414" s="65" t="s">
        <v>64</v>
      </c>
      <c r="E4414" s="66"/>
      <c r="F4414" s="66" t="s">
        <v>64</v>
      </c>
      <c r="G4414" s="67"/>
      <c r="H4414" s="67"/>
      <c r="I4414" s="68" t="s">
        <v>63</v>
      </c>
      <c r="J4414" s="67"/>
      <c r="K4414" s="69">
        <v>0</v>
      </c>
      <c r="L4414" s="67">
        <v>0</v>
      </c>
      <c r="M4414" s="70">
        <v>0</v>
      </c>
      <c r="N4414" s="34" t="str">
        <f t="shared" si="632"/>
        <v/>
      </c>
      <c r="O4414" s="38">
        <f t="shared" si="633"/>
        <v>0</v>
      </c>
      <c r="P4414" s="72" t="s">
        <v>234</v>
      </c>
      <c r="Q4414" s="43">
        <v>44815</v>
      </c>
      <c r="R4414" s="35">
        <v>0</v>
      </c>
      <c r="S4414" s="35">
        <v>0</v>
      </c>
      <c r="T4414" s="10" t="str">
        <f t="shared" si="629"/>
        <v>Sem - 37</v>
      </c>
      <c r="U4414" s="10" t="str">
        <f t="shared" si="630"/>
        <v>Septembre</v>
      </c>
      <c r="V4414" s="36" t="s">
        <v>697</v>
      </c>
      <c r="W4414" s="34"/>
      <c r="X4414" s="91">
        <f t="shared" si="631"/>
        <v>0</v>
      </c>
      <c r="Y4414" s="92" t="str">
        <f>VLOOKUP('CM-CIC'!B4345,Annuaire_roster!B:F,4,0)</f>
        <v>ABDELLAOUI KHADIJA</v>
      </c>
      <c r="Z4414" s="37" t="s">
        <v>110</v>
      </c>
      <c r="AA4414" s="60" t="s">
        <v>232</v>
      </c>
      <c r="AB4414" s="35" t="s">
        <v>63</v>
      </c>
      <c r="AC4414" s="35" t="s">
        <v>63</v>
      </c>
      <c r="AD4414" s="35" t="s">
        <v>63</v>
      </c>
      <c r="AE4414" s="44" t="s">
        <v>63</v>
      </c>
      <c r="AF4414" s="61"/>
      <c r="AG4414" s="45"/>
    </row>
    <row r="4415" spans="1:33" x14ac:dyDescent="0.2">
      <c r="A4415" s="59" t="str">
        <f>+VLOOKUP(B4415,Annuaire_roster!B:G,5,0)</f>
        <v>01610</v>
      </c>
      <c r="B4415" s="78" t="s">
        <v>1667</v>
      </c>
      <c r="C4415" s="65"/>
      <c r="D4415" s="65" t="s">
        <v>64</v>
      </c>
      <c r="E4415" s="66"/>
      <c r="F4415" s="66" t="s">
        <v>64</v>
      </c>
      <c r="G4415" s="67"/>
      <c r="H4415" s="67"/>
      <c r="I4415" s="68" t="s">
        <v>63</v>
      </c>
      <c r="J4415" s="67"/>
      <c r="K4415" s="69">
        <v>0</v>
      </c>
      <c r="L4415" s="67">
        <v>0</v>
      </c>
      <c r="M4415" s="70">
        <v>0</v>
      </c>
      <c r="N4415" s="34" t="str">
        <f t="shared" si="632"/>
        <v/>
      </c>
      <c r="O4415" s="38">
        <f t="shared" si="633"/>
        <v>0</v>
      </c>
      <c r="P4415" s="72" t="s">
        <v>234</v>
      </c>
      <c r="Q4415" s="43">
        <v>44815</v>
      </c>
      <c r="R4415" s="35">
        <v>0</v>
      </c>
      <c r="S4415" s="35">
        <v>0</v>
      </c>
      <c r="T4415" s="10" t="str">
        <f t="shared" si="629"/>
        <v>Sem - 37</v>
      </c>
      <c r="U4415" s="10" t="str">
        <f t="shared" si="630"/>
        <v>Septembre</v>
      </c>
      <c r="V4415" s="36" t="s">
        <v>698</v>
      </c>
      <c r="W4415" s="34"/>
      <c r="X4415" s="91">
        <f t="shared" si="631"/>
        <v>0</v>
      </c>
      <c r="Y4415" s="92" t="str">
        <f>VLOOKUP('CM-CIC'!B4346,Annuaire_roster!B:F,4,0)</f>
        <v>ABDELLAOUI KHADIJA</v>
      </c>
      <c r="Z4415" s="37" t="s">
        <v>110</v>
      </c>
      <c r="AA4415" s="60" t="s">
        <v>232</v>
      </c>
      <c r="AB4415" s="35" t="s">
        <v>63</v>
      </c>
      <c r="AC4415" s="35" t="s">
        <v>63</v>
      </c>
      <c r="AD4415" s="35" t="s">
        <v>63</v>
      </c>
      <c r="AE4415" s="44" t="s">
        <v>63</v>
      </c>
      <c r="AF4415" s="61"/>
      <c r="AG4415" s="45"/>
    </row>
    <row r="4416" spans="1:33" x14ac:dyDescent="0.2">
      <c r="A4416" s="59" t="str">
        <f>+VLOOKUP(B4416,Annuaire_roster!B:G,5,0)</f>
        <v>01611</v>
      </c>
      <c r="B4416" s="78" t="s">
        <v>252</v>
      </c>
      <c r="C4416" s="65"/>
      <c r="D4416" s="65" t="s">
        <v>64</v>
      </c>
      <c r="E4416" s="66"/>
      <c r="F4416" s="66" t="s">
        <v>64</v>
      </c>
      <c r="G4416" s="67"/>
      <c r="H4416" s="67"/>
      <c r="I4416" s="68" t="s">
        <v>63</v>
      </c>
      <c r="J4416" s="67"/>
      <c r="K4416" s="69">
        <v>0</v>
      </c>
      <c r="L4416" s="67">
        <v>0</v>
      </c>
      <c r="M4416" s="70">
        <v>0</v>
      </c>
      <c r="N4416" s="34" t="str">
        <f t="shared" si="632"/>
        <v/>
      </c>
      <c r="O4416" s="38">
        <f t="shared" si="633"/>
        <v>0</v>
      </c>
      <c r="P4416" s="72" t="s">
        <v>234</v>
      </c>
      <c r="Q4416" s="43">
        <v>44815</v>
      </c>
      <c r="R4416" s="35">
        <v>0</v>
      </c>
      <c r="S4416" s="35">
        <v>0</v>
      </c>
      <c r="T4416" s="10" t="str">
        <f t="shared" si="629"/>
        <v>Sem - 37</v>
      </c>
      <c r="U4416" s="10" t="str">
        <f t="shared" si="630"/>
        <v>Septembre</v>
      </c>
      <c r="V4416" s="36" t="s">
        <v>699</v>
      </c>
      <c r="W4416" s="34"/>
      <c r="X4416" s="91">
        <f t="shared" si="631"/>
        <v>0</v>
      </c>
      <c r="Y4416" s="92" t="str">
        <f>VLOOKUP('CM-CIC'!B4347,Annuaire_roster!B:F,4,0)</f>
        <v>ABDELLAOUI KHADIJA</v>
      </c>
      <c r="Z4416" s="37" t="s">
        <v>110</v>
      </c>
      <c r="AA4416" s="60" t="s">
        <v>232</v>
      </c>
      <c r="AB4416" s="35" t="s">
        <v>63</v>
      </c>
      <c r="AC4416" s="35" t="s">
        <v>63</v>
      </c>
      <c r="AD4416" s="35" t="s">
        <v>63</v>
      </c>
      <c r="AE4416" s="44" t="s">
        <v>63</v>
      </c>
      <c r="AF4416" s="61"/>
      <c r="AG4416" s="45"/>
    </row>
    <row r="4417" spans="1:33" x14ac:dyDescent="0.2">
      <c r="A4417" s="59" t="str">
        <f>+VLOOKUP(B4417,Annuaire_roster!B:G,5,0)</f>
        <v>01612</v>
      </c>
      <c r="B4417" s="78" t="s">
        <v>253</v>
      </c>
      <c r="C4417" s="65"/>
      <c r="D4417" s="65" t="s">
        <v>64</v>
      </c>
      <c r="E4417" s="66"/>
      <c r="F4417" s="66" t="s">
        <v>64</v>
      </c>
      <c r="G4417" s="67"/>
      <c r="H4417" s="67"/>
      <c r="I4417" s="68" t="s">
        <v>63</v>
      </c>
      <c r="J4417" s="67"/>
      <c r="K4417" s="69">
        <v>0</v>
      </c>
      <c r="L4417" s="67">
        <v>0</v>
      </c>
      <c r="M4417" s="70">
        <v>0</v>
      </c>
      <c r="N4417" s="34" t="str">
        <f t="shared" si="632"/>
        <v/>
      </c>
      <c r="O4417" s="38">
        <f t="shared" si="633"/>
        <v>0</v>
      </c>
      <c r="P4417" s="72" t="s">
        <v>234</v>
      </c>
      <c r="Q4417" s="43">
        <v>44815</v>
      </c>
      <c r="R4417" s="35">
        <v>0</v>
      </c>
      <c r="S4417" s="35">
        <v>0</v>
      </c>
      <c r="T4417" s="10" t="str">
        <f t="shared" si="629"/>
        <v>Sem - 37</v>
      </c>
      <c r="U4417" s="10" t="str">
        <f t="shared" si="630"/>
        <v>Septembre</v>
      </c>
      <c r="V4417" s="36" t="s">
        <v>700</v>
      </c>
      <c r="W4417" s="34"/>
      <c r="X4417" s="91">
        <f t="shared" si="631"/>
        <v>0</v>
      </c>
      <c r="Y4417" s="92" t="str">
        <f>VLOOKUP('CM-CIC'!B4348,Annuaire_roster!B:F,4,0)</f>
        <v>ABDELLAOUI KHADIJA</v>
      </c>
      <c r="Z4417" s="37" t="s">
        <v>110</v>
      </c>
      <c r="AA4417" s="60" t="s">
        <v>232</v>
      </c>
      <c r="AB4417" s="35" t="s">
        <v>63</v>
      </c>
      <c r="AC4417" s="35" t="s">
        <v>63</v>
      </c>
      <c r="AD4417" s="35" t="s">
        <v>63</v>
      </c>
      <c r="AE4417" s="44" t="s">
        <v>63</v>
      </c>
      <c r="AF4417" s="61"/>
      <c r="AG4417" s="45"/>
    </row>
    <row r="4418" spans="1:33" x14ac:dyDescent="0.2">
      <c r="A4418" s="59" t="str">
        <f>+VLOOKUP(B4418,Annuaire_roster!B:G,5,0)</f>
        <v>01613</v>
      </c>
      <c r="B4418" s="78" t="s">
        <v>254</v>
      </c>
      <c r="C4418" s="65"/>
      <c r="D4418" s="65" t="s">
        <v>64</v>
      </c>
      <c r="E4418" s="66"/>
      <c r="F4418" s="66" t="s">
        <v>64</v>
      </c>
      <c r="G4418" s="67"/>
      <c r="H4418" s="67"/>
      <c r="I4418" s="68" t="s">
        <v>63</v>
      </c>
      <c r="J4418" s="67"/>
      <c r="K4418" s="69">
        <v>0</v>
      </c>
      <c r="L4418" s="67">
        <v>0</v>
      </c>
      <c r="M4418" s="70">
        <v>0</v>
      </c>
      <c r="N4418" s="34" t="str">
        <f t="shared" si="632"/>
        <v/>
      </c>
      <c r="O4418" s="38">
        <f t="shared" si="633"/>
        <v>0</v>
      </c>
      <c r="P4418" s="72" t="s">
        <v>234</v>
      </c>
      <c r="Q4418" s="43">
        <v>44815</v>
      </c>
      <c r="R4418" s="35">
        <v>0</v>
      </c>
      <c r="S4418" s="35">
        <v>0</v>
      </c>
      <c r="T4418" s="10" t="str">
        <f t="shared" ref="T4418:T4481" si="634">"Sem - "&amp;WEEKNUM(Q4418,21)</f>
        <v>Sem - 37</v>
      </c>
      <c r="U4418" s="10" t="str">
        <f t="shared" ref="U4418:U4481" si="635">PROPER(TEXT(Q4418,"mmmm"))</f>
        <v>Septembre</v>
      </c>
      <c r="V4418" s="36" t="s">
        <v>701</v>
      </c>
      <c r="W4418" s="34"/>
      <c r="X4418" s="91">
        <f t="shared" ref="X4418:X4481" si="636">IFERROR(IF(M4418="Abs",0,IF((D4418-C4418+E4418-F4418)&lt;0.000694444444444444,0,(D4418-C4418+E4418-F4418))),0)</f>
        <v>0</v>
      </c>
      <c r="Y4418" s="92" t="str">
        <f>VLOOKUP('CM-CIC'!B4349,Annuaire_roster!B:F,4,0)</f>
        <v>ABDELLAOUI KHADIJA</v>
      </c>
      <c r="Z4418" s="37" t="s">
        <v>110</v>
      </c>
      <c r="AA4418" s="60" t="s">
        <v>232</v>
      </c>
      <c r="AB4418" s="35" t="s">
        <v>63</v>
      </c>
      <c r="AC4418" s="35" t="s">
        <v>63</v>
      </c>
      <c r="AD4418" s="35" t="s">
        <v>63</v>
      </c>
      <c r="AE4418" s="44" t="s">
        <v>63</v>
      </c>
      <c r="AF4418" s="61"/>
      <c r="AG4418" s="45"/>
    </row>
    <row r="4419" spans="1:33" x14ac:dyDescent="0.2">
      <c r="A4419" s="59" t="str">
        <f>+VLOOKUP(B4419,Annuaire_roster!B:G,5,0)</f>
        <v>01618</v>
      </c>
      <c r="B4419" s="78" t="s">
        <v>255</v>
      </c>
      <c r="C4419" s="65"/>
      <c r="D4419" s="65" t="s">
        <v>64</v>
      </c>
      <c r="E4419" s="66"/>
      <c r="F4419" s="66" t="s">
        <v>64</v>
      </c>
      <c r="G4419" s="67"/>
      <c r="H4419" s="67"/>
      <c r="I4419" s="68" t="s">
        <v>63</v>
      </c>
      <c r="J4419" s="67"/>
      <c r="K4419" s="69">
        <v>0</v>
      </c>
      <c r="L4419" s="67">
        <v>0</v>
      </c>
      <c r="M4419" s="70">
        <v>0</v>
      </c>
      <c r="N4419" s="34" t="str">
        <f t="shared" si="632"/>
        <v/>
      </c>
      <c r="O4419" s="38">
        <f t="shared" si="633"/>
        <v>0</v>
      </c>
      <c r="P4419" s="72" t="s">
        <v>234</v>
      </c>
      <c r="Q4419" s="43">
        <v>44815</v>
      </c>
      <c r="R4419" s="35">
        <v>0</v>
      </c>
      <c r="S4419" s="35">
        <v>0</v>
      </c>
      <c r="T4419" s="10" t="str">
        <f t="shared" si="634"/>
        <v>Sem - 37</v>
      </c>
      <c r="U4419" s="10" t="str">
        <f t="shared" si="635"/>
        <v>Septembre</v>
      </c>
      <c r="V4419" s="36" t="s">
        <v>702</v>
      </c>
      <c r="W4419" s="34"/>
      <c r="X4419" s="91">
        <f t="shared" si="636"/>
        <v>0</v>
      </c>
      <c r="Y4419" s="92" t="str">
        <f>VLOOKUP('CM-CIC'!B4350,Annuaire_roster!B:F,4,0)</f>
        <v>ABDELLAOUI KHADIJA</v>
      </c>
      <c r="Z4419" s="37" t="s">
        <v>110</v>
      </c>
      <c r="AA4419" s="60" t="s">
        <v>232</v>
      </c>
      <c r="AB4419" s="35" t="s">
        <v>63</v>
      </c>
      <c r="AC4419" s="35" t="s">
        <v>63</v>
      </c>
      <c r="AD4419" s="35" t="s">
        <v>63</v>
      </c>
      <c r="AE4419" s="44" t="s">
        <v>63</v>
      </c>
      <c r="AF4419" s="61"/>
      <c r="AG4419" s="45"/>
    </row>
    <row r="4420" spans="1:33" x14ac:dyDescent="0.2">
      <c r="A4420" s="59" t="str">
        <f>+VLOOKUP(B4420,Annuaire_roster!B:G,5,0)</f>
        <v>01619</v>
      </c>
      <c r="B4420" s="78" t="s">
        <v>256</v>
      </c>
      <c r="C4420" s="65"/>
      <c r="D4420" s="65" t="s">
        <v>64</v>
      </c>
      <c r="E4420" s="66"/>
      <c r="F4420" s="66" t="s">
        <v>64</v>
      </c>
      <c r="G4420" s="67"/>
      <c r="H4420" s="67"/>
      <c r="I4420" s="68" t="s">
        <v>63</v>
      </c>
      <c r="J4420" s="67"/>
      <c r="K4420" s="69">
        <v>0</v>
      </c>
      <c r="L4420" s="67">
        <v>0</v>
      </c>
      <c r="M4420" s="70">
        <v>0</v>
      </c>
      <c r="N4420" s="34" t="str">
        <f t="shared" si="632"/>
        <v/>
      </c>
      <c r="O4420" s="38">
        <f t="shared" si="633"/>
        <v>0</v>
      </c>
      <c r="P4420" s="72" t="s">
        <v>234</v>
      </c>
      <c r="Q4420" s="43">
        <v>44815</v>
      </c>
      <c r="R4420" s="35">
        <v>0</v>
      </c>
      <c r="S4420" s="35">
        <v>0</v>
      </c>
      <c r="T4420" s="10" t="str">
        <f t="shared" si="634"/>
        <v>Sem - 37</v>
      </c>
      <c r="U4420" s="10" t="str">
        <f t="shared" si="635"/>
        <v>Septembre</v>
      </c>
      <c r="V4420" s="36" t="s">
        <v>703</v>
      </c>
      <c r="W4420" s="34"/>
      <c r="X4420" s="91">
        <f t="shared" si="636"/>
        <v>0</v>
      </c>
      <c r="Y4420" s="92" t="str">
        <f>VLOOKUP('CM-CIC'!B4351,Annuaire_roster!B:F,4,0)</f>
        <v>ABDELLAOUI KHADIJA</v>
      </c>
      <c r="Z4420" s="37" t="s">
        <v>110</v>
      </c>
      <c r="AA4420" s="60" t="s">
        <v>232</v>
      </c>
      <c r="AB4420" s="35" t="s">
        <v>63</v>
      </c>
      <c r="AC4420" s="35" t="s">
        <v>63</v>
      </c>
      <c r="AD4420" s="35" t="s">
        <v>63</v>
      </c>
      <c r="AE4420" s="44" t="s">
        <v>63</v>
      </c>
      <c r="AF4420" s="61"/>
      <c r="AG4420" s="45"/>
    </row>
    <row r="4421" spans="1:33" x14ac:dyDescent="0.2">
      <c r="A4421" s="59" t="str">
        <f>+VLOOKUP(B4421,Annuaire_roster!B:G,5,0)</f>
        <v>01624</v>
      </c>
      <c r="B4421" s="78" t="s">
        <v>257</v>
      </c>
      <c r="C4421" s="65"/>
      <c r="D4421" s="65" t="s">
        <v>64</v>
      </c>
      <c r="E4421" s="66"/>
      <c r="F4421" s="66" t="s">
        <v>64</v>
      </c>
      <c r="G4421" s="67"/>
      <c r="H4421" s="67"/>
      <c r="I4421" s="68" t="s">
        <v>63</v>
      </c>
      <c r="J4421" s="67"/>
      <c r="K4421" s="69">
        <v>0</v>
      </c>
      <c r="L4421" s="67">
        <v>0</v>
      </c>
      <c r="M4421" s="70">
        <v>0</v>
      </c>
      <c r="N4421" s="34" t="str">
        <f t="shared" si="632"/>
        <v/>
      </c>
      <c r="O4421" s="38">
        <f t="shared" si="633"/>
        <v>0</v>
      </c>
      <c r="P4421" s="72" t="s">
        <v>234</v>
      </c>
      <c r="Q4421" s="43">
        <v>44815</v>
      </c>
      <c r="R4421" s="35">
        <v>0</v>
      </c>
      <c r="S4421" s="35">
        <v>0</v>
      </c>
      <c r="T4421" s="10" t="str">
        <f t="shared" si="634"/>
        <v>Sem - 37</v>
      </c>
      <c r="U4421" s="10" t="str">
        <f t="shared" si="635"/>
        <v>Septembre</v>
      </c>
      <c r="V4421" s="36" t="s">
        <v>704</v>
      </c>
      <c r="W4421" s="34"/>
      <c r="X4421" s="91">
        <f t="shared" si="636"/>
        <v>0</v>
      </c>
      <c r="Y4421" s="92" t="str">
        <f>VLOOKUP('CM-CIC'!B4352,Annuaire_roster!B:F,4,0)</f>
        <v>ABDELLAOUI KHADIJA</v>
      </c>
      <c r="Z4421" s="37" t="s">
        <v>110</v>
      </c>
      <c r="AA4421" s="60" t="s">
        <v>232</v>
      </c>
      <c r="AB4421" s="35" t="s">
        <v>63</v>
      </c>
      <c r="AC4421" s="35" t="s">
        <v>63</v>
      </c>
      <c r="AD4421" s="35" t="s">
        <v>63</v>
      </c>
      <c r="AE4421" s="44" t="s">
        <v>63</v>
      </c>
      <c r="AF4421" s="61"/>
      <c r="AG4421" s="45"/>
    </row>
    <row r="4422" spans="1:33" x14ac:dyDescent="0.2">
      <c r="A4422" s="59" t="str">
        <f>+VLOOKUP(B4422,Annuaire_roster!B:G,5,0)</f>
        <v>01625</v>
      </c>
      <c r="B4422" s="78" t="s">
        <v>258</v>
      </c>
      <c r="C4422" s="65"/>
      <c r="D4422" s="65" t="s">
        <v>64</v>
      </c>
      <c r="E4422" s="66"/>
      <c r="F4422" s="66" t="s">
        <v>64</v>
      </c>
      <c r="G4422" s="67"/>
      <c r="H4422" s="67"/>
      <c r="I4422" s="68" t="s">
        <v>63</v>
      </c>
      <c r="J4422" s="67"/>
      <c r="K4422" s="69">
        <v>0</v>
      </c>
      <c r="L4422" s="67">
        <v>0</v>
      </c>
      <c r="M4422" s="70">
        <v>0</v>
      </c>
      <c r="N4422" s="34" t="str">
        <f t="shared" si="632"/>
        <v/>
      </c>
      <c r="O4422" s="38">
        <f t="shared" si="633"/>
        <v>0</v>
      </c>
      <c r="P4422" s="72" t="s">
        <v>234</v>
      </c>
      <c r="Q4422" s="43">
        <v>44815</v>
      </c>
      <c r="R4422" s="35">
        <v>0</v>
      </c>
      <c r="S4422" s="35">
        <v>0</v>
      </c>
      <c r="T4422" s="10" t="str">
        <f t="shared" si="634"/>
        <v>Sem - 37</v>
      </c>
      <c r="U4422" s="10" t="str">
        <f t="shared" si="635"/>
        <v>Septembre</v>
      </c>
      <c r="V4422" s="36" t="s">
        <v>705</v>
      </c>
      <c r="W4422" s="34"/>
      <c r="X4422" s="91">
        <f t="shared" si="636"/>
        <v>0</v>
      </c>
      <c r="Y4422" s="92" t="str">
        <f>VLOOKUP('CM-CIC'!B4353,Annuaire_roster!B:F,4,0)</f>
        <v>ABDELLAOUI KHADIJA</v>
      </c>
      <c r="Z4422" s="37" t="s">
        <v>110</v>
      </c>
      <c r="AA4422" s="60" t="s">
        <v>232</v>
      </c>
      <c r="AB4422" s="35" t="s">
        <v>63</v>
      </c>
      <c r="AC4422" s="35" t="s">
        <v>63</v>
      </c>
      <c r="AD4422" s="35" t="s">
        <v>63</v>
      </c>
      <c r="AE4422" s="44" t="s">
        <v>63</v>
      </c>
      <c r="AF4422" s="61"/>
      <c r="AG4422" s="45"/>
    </row>
    <row r="4423" spans="1:33" x14ac:dyDescent="0.2">
      <c r="A4423" s="59" t="str">
        <f>+VLOOKUP(B4423,Annuaire_roster!B:G,5,0)</f>
        <v>01626</v>
      </c>
      <c r="B4423" s="78" t="s">
        <v>259</v>
      </c>
      <c r="C4423" s="65"/>
      <c r="D4423" s="65" t="s">
        <v>64</v>
      </c>
      <c r="E4423" s="66"/>
      <c r="F4423" s="66" t="s">
        <v>64</v>
      </c>
      <c r="G4423" s="67"/>
      <c r="H4423" s="67"/>
      <c r="I4423" s="68" t="s">
        <v>63</v>
      </c>
      <c r="J4423" s="67"/>
      <c r="K4423" s="69">
        <v>0</v>
      </c>
      <c r="L4423" s="67">
        <v>0</v>
      </c>
      <c r="M4423" s="70">
        <v>0</v>
      </c>
      <c r="N4423" s="34" t="str">
        <f t="shared" si="632"/>
        <v/>
      </c>
      <c r="O4423" s="38">
        <f t="shared" si="633"/>
        <v>0</v>
      </c>
      <c r="P4423" s="72" t="s">
        <v>234</v>
      </c>
      <c r="Q4423" s="43">
        <v>44815</v>
      </c>
      <c r="R4423" s="35">
        <v>0</v>
      </c>
      <c r="S4423" s="35">
        <v>0</v>
      </c>
      <c r="T4423" s="10" t="str">
        <f t="shared" si="634"/>
        <v>Sem - 37</v>
      </c>
      <c r="U4423" s="10" t="str">
        <f t="shared" si="635"/>
        <v>Septembre</v>
      </c>
      <c r="V4423" s="36" t="s">
        <v>706</v>
      </c>
      <c r="W4423" s="34"/>
      <c r="X4423" s="91">
        <f t="shared" si="636"/>
        <v>0</v>
      </c>
      <c r="Y4423" s="92" t="str">
        <f>VLOOKUP('CM-CIC'!B4354,Annuaire_roster!B:F,4,0)</f>
        <v>ABDELLAOUI KHADIJA</v>
      </c>
      <c r="Z4423" s="37" t="s">
        <v>110</v>
      </c>
      <c r="AA4423" s="60" t="s">
        <v>232</v>
      </c>
      <c r="AB4423" s="35" t="s">
        <v>63</v>
      </c>
      <c r="AC4423" s="35" t="s">
        <v>63</v>
      </c>
      <c r="AD4423" s="35" t="s">
        <v>63</v>
      </c>
      <c r="AE4423" s="44" t="s">
        <v>63</v>
      </c>
      <c r="AF4423" s="61"/>
      <c r="AG4423" s="45"/>
    </row>
    <row r="4424" spans="1:33" x14ac:dyDescent="0.2">
      <c r="A4424" s="59" t="str">
        <f>+VLOOKUP(B4424,Annuaire_roster!B:G,5,0)</f>
        <v>01627</v>
      </c>
      <c r="B4424" s="78" t="s">
        <v>260</v>
      </c>
      <c r="C4424" s="65"/>
      <c r="D4424" s="65" t="s">
        <v>64</v>
      </c>
      <c r="E4424" s="66"/>
      <c r="F4424" s="66" t="s">
        <v>64</v>
      </c>
      <c r="G4424" s="67"/>
      <c r="H4424" s="67"/>
      <c r="I4424" s="68" t="s">
        <v>63</v>
      </c>
      <c r="J4424" s="67"/>
      <c r="K4424" s="69">
        <v>0</v>
      </c>
      <c r="L4424" s="67">
        <v>0</v>
      </c>
      <c r="M4424" s="70">
        <v>0</v>
      </c>
      <c r="N4424" s="34" t="str">
        <f t="shared" si="632"/>
        <v/>
      </c>
      <c r="O4424" s="38">
        <f t="shared" si="633"/>
        <v>0</v>
      </c>
      <c r="P4424" s="72" t="s">
        <v>234</v>
      </c>
      <c r="Q4424" s="43">
        <v>44815</v>
      </c>
      <c r="R4424" s="35">
        <v>0</v>
      </c>
      <c r="S4424" s="35">
        <v>0</v>
      </c>
      <c r="T4424" s="10" t="str">
        <f t="shared" si="634"/>
        <v>Sem - 37</v>
      </c>
      <c r="U4424" s="10" t="str">
        <f t="shared" si="635"/>
        <v>Septembre</v>
      </c>
      <c r="V4424" s="36" t="s">
        <v>707</v>
      </c>
      <c r="W4424" s="34"/>
      <c r="X4424" s="91">
        <f t="shared" si="636"/>
        <v>0</v>
      </c>
      <c r="Y4424" s="92" t="str">
        <f>VLOOKUP('CM-CIC'!B4355,Annuaire_roster!B:F,4,0)</f>
        <v>IHASSANE Ikram</v>
      </c>
      <c r="Z4424" s="37" t="s">
        <v>110</v>
      </c>
      <c r="AA4424" s="60" t="s">
        <v>232</v>
      </c>
      <c r="AB4424" s="35" t="s">
        <v>63</v>
      </c>
      <c r="AC4424" s="35" t="s">
        <v>63</v>
      </c>
      <c r="AD4424" s="35" t="s">
        <v>63</v>
      </c>
      <c r="AE4424" s="44" t="s">
        <v>63</v>
      </c>
      <c r="AF4424" s="61"/>
      <c r="AG4424" s="45"/>
    </row>
    <row r="4425" spans="1:33" x14ac:dyDescent="0.2">
      <c r="A4425" s="59" t="str">
        <f>+VLOOKUP(B4425,Annuaire_roster!B:G,5,0)</f>
        <v>01623</v>
      </c>
      <c r="B4425" s="78" t="s">
        <v>261</v>
      </c>
      <c r="C4425" s="65"/>
      <c r="D4425" s="65" t="s">
        <v>64</v>
      </c>
      <c r="E4425" s="66"/>
      <c r="F4425" s="66" t="s">
        <v>64</v>
      </c>
      <c r="G4425" s="67"/>
      <c r="H4425" s="67"/>
      <c r="I4425" s="68" t="s">
        <v>63</v>
      </c>
      <c r="J4425" s="67"/>
      <c r="K4425" s="69">
        <v>0</v>
      </c>
      <c r="L4425" s="67">
        <v>0</v>
      </c>
      <c r="M4425" s="70">
        <v>0</v>
      </c>
      <c r="N4425" s="34" t="str">
        <f t="shared" si="632"/>
        <v/>
      </c>
      <c r="O4425" s="38">
        <f t="shared" si="633"/>
        <v>0</v>
      </c>
      <c r="P4425" s="72" t="s">
        <v>234</v>
      </c>
      <c r="Q4425" s="43">
        <v>44815</v>
      </c>
      <c r="R4425" s="35">
        <v>0</v>
      </c>
      <c r="S4425" s="35">
        <v>0</v>
      </c>
      <c r="T4425" s="10" t="str">
        <f t="shared" si="634"/>
        <v>Sem - 37</v>
      </c>
      <c r="U4425" s="10" t="str">
        <f t="shared" si="635"/>
        <v>Septembre</v>
      </c>
      <c r="V4425" s="36" t="s">
        <v>708</v>
      </c>
      <c r="W4425" s="34"/>
      <c r="X4425" s="91">
        <f t="shared" si="636"/>
        <v>0</v>
      </c>
      <c r="Y4425" s="92" t="str">
        <f>VLOOKUP('CM-CIC'!B4356,Annuaire_roster!B:F,4,0)</f>
        <v>IHASSANE Ikram</v>
      </c>
      <c r="Z4425" s="37" t="s">
        <v>110</v>
      </c>
      <c r="AA4425" s="60" t="s">
        <v>232</v>
      </c>
      <c r="AB4425" s="35" t="s">
        <v>63</v>
      </c>
      <c r="AC4425" s="35" t="s">
        <v>63</v>
      </c>
      <c r="AD4425" s="35" t="s">
        <v>63</v>
      </c>
      <c r="AE4425" s="44" t="s">
        <v>63</v>
      </c>
      <c r="AF4425" s="61"/>
      <c r="AG4425" s="45"/>
    </row>
    <row r="4426" spans="1:33" x14ac:dyDescent="0.2">
      <c r="A4426" s="59" t="str">
        <f>+VLOOKUP(B4426,Annuaire_roster!B:G,5,0)</f>
        <v>01628</v>
      </c>
      <c r="B4426" s="78" t="s">
        <v>262</v>
      </c>
      <c r="C4426" s="65"/>
      <c r="D4426" s="65" t="s">
        <v>64</v>
      </c>
      <c r="E4426" s="66"/>
      <c r="F4426" s="66" t="s">
        <v>64</v>
      </c>
      <c r="G4426" s="67"/>
      <c r="H4426" s="67"/>
      <c r="I4426" s="68" t="s">
        <v>63</v>
      </c>
      <c r="J4426" s="67"/>
      <c r="K4426" s="69">
        <v>0</v>
      </c>
      <c r="L4426" s="67">
        <v>0</v>
      </c>
      <c r="M4426" s="70">
        <v>0</v>
      </c>
      <c r="N4426" s="34" t="str">
        <f t="shared" si="632"/>
        <v/>
      </c>
      <c r="O4426" s="38">
        <f t="shared" si="633"/>
        <v>0</v>
      </c>
      <c r="P4426" s="72" t="s">
        <v>234</v>
      </c>
      <c r="Q4426" s="43">
        <v>44815</v>
      </c>
      <c r="R4426" s="35">
        <v>0</v>
      </c>
      <c r="S4426" s="35">
        <v>0</v>
      </c>
      <c r="T4426" s="10" t="str">
        <f t="shared" si="634"/>
        <v>Sem - 37</v>
      </c>
      <c r="U4426" s="10" t="str">
        <f t="shared" si="635"/>
        <v>Septembre</v>
      </c>
      <c r="V4426" s="36" t="s">
        <v>709</v>
      </c>
      <c r="W4426" s="34"/>
      <c r="X4426" s="91">
        <f t="shared" si="636"/>
        <v>0</v>
      </c>
      <c r="Y4426" s="92" t="str">
        <f>VLOOKUP('CM-CIC'!B4357,Annuaire_roster!B:F,4,0)</f>
        <v>IHASSANE Ikram</v>
      </c>
      <c r="Z4426" s="37" t="s">
        <v>110</v>
      </c>
      <c r="AA4426" s="60" t="s">
        <v>232</v>
      </c>
      <c r="AB4426" s="35" t="s">
        <v>63</v>
      </c>
      <c r="AC4426" s="35" t="s">
        <v>63</v>
      </c>
      <c r="AD4426" s="35" t="s">
        <v>63</v>
      </c>
      <c r="AE4426" s="44" t="s">
        <v>63</v>
      </c>
      <c r="AF4426" s="61"/>
      <c r="AG4426" s="45"/>
    </row>
    <row r="4427" spans="1:33" x14ac:dyDescent="0.2">
      <c r="A4427" s="59" t="str">
        <f>+VLOOKUP(B4427,Annuaire_roster!B:G,5,0)</f>
        <v>01629</v>
      </c>
      <c r="B4427" s="78" t="s">
        <v>263</v>
      </c>
      <c r="C4427" s="65"/>
      <c r="D4427" s="65" t="s">
        <v>64</v>
      </c>
      <c r="E4427" s="66"/>
      <c r="F4427" s="66" t="s">
        <v>64</v>
      </c>
      <c r="G4427" s="67"/>
      <c r="H4427" s="67"/>
      <c r="I4427" s="68" t="s">
        <v>63</v>
      </c>
      <c r="J4427" s="67"/>
      <c r="K4427" s="69">
        <v>0</v>
      </c>
      <c r="L4427" s="67">
        <v>0</v>
      </c>
      <c r="M4427" s="70">
        <v>0</v>
      </c>
      <c r="N4427" s="34" t="str">
        <f t="shared" si="632"/>
        <v/>
      </c>
      <c r="O4427" s="38">
        <f t="shared" si="633"/>
        <v>0</v>
      </c>
      <c r="P4427" s="72" t="s">
        <v>234</v>
      </c>
      <c r="Q4427" s="43">
        <v>44815</v>
      </c>
      <c r="R4427" s="35">
        <v>0</v>
      </c>
      <c r="S4427" s="35">
        <v>0</v>
      </c>
      <c r="T4427" s="10" t="str">
        <f t="shared" si="634"/>
        <v>Sem - 37</v>
      </c>
      <c r="U4427" s="10" t="str">
        <f t="shared" si="635"/>
        <v>Septembre</v>
      </c>
      <c r="V4427" s="36" t="s">
        <v>710</v>
      </c>
      <c r="W4427" s="34"/>
      <c r="X4427" s="91">
        <f t="shared" si="636"/>
        <v>0</v>
      </c>
      <c r="Y4427" s="92" t="str">
        <f>VLOOKUP('CM-CIC'!B4358,Annuaire_roster!B:F,4,0)</f>
        <v>IHASSANE Ikram</v>
      </c>
      <c r="Z4427" s="37" t="s">
        <v>110</v>
      </c>
      <c r="AA4427" s="60" t="s">
        <v>232</v>
      </c>
      <c r="AB4427" s="35" t="s">
        <v>63</v>
      </c>
      <c r="AC4427" s="35" t="s">
        <v>63</v>
      </c>
      <c r="AD4427" s="35" t="s">
        <v>63</v>
      </c>
      <c r="AE4427" s="44" t="s">
        <v>63</v>
      </c>
      <c r="AF4427" s="61"/>
      <c r="AG4427" s="45"/>
    </row>
    <row r="4428" spans="1:33" x14ac:dyDescent="0.2">
      <c r="A4428" s="59" t="str">
        <f>+VLOOKUP(B4428,Annuaire_roster!B:G,5,0)</f>
        <v>01630</v>
      </c>
      <c r="B4428" s="78" t="s">
        <v>264</v>
      </c>
      <c r="C4428" s="65"/>
      <c r="D4428" s="65" t="s">
        <v>64</v>
      </c>
      <c r="E4428" s="66"/>
      <c r="F4428" s="66" t="s">
        <v>64</v>
      </c>
      <c r="G4428" s="67"/>
      <c r="H4428" s="67"/>
      <c r="I4428" s="68" t="s">
        <v>63</v>
      </c>
      <c r="J4428" s="67"/>
      <c r="K4428" s="69">
        <v>0</v>
      </c>
      <c r="L4428" s="67">
        <v>0</v>
      </c>
      <c r="M4428" s="70">
        <v>0</v>
      </c>
      <c r="N4428" s="34" t="str">
        <f t="shared" si="632"/>
        <v/>
      </c>
      <c r="O4428" s="38">
        <f t="shared" si="633"/>
        <v>0</v>
      </c>
      <c r="P4428" s="72" t="s">
        <v>234</v>
      </c>
      <c r="Q4428" s="43">
        <v>44815</v>
      </c>
      <c r="R4428" s="35">
        <v>0</v>
      </c>
      <c r="S4428" s="35">
        <v>0</v>
      </c>
      <c r="T4428" s="10" t="str">
        <f t="shared" si="634"/>
        <v>Sem - 37</v>
      </c>
      <c r="U4428" s="10" t="str">
        <f t="shared" si="635"/>
        <v>Septembre</v>
      </c>
      <c r="V4428" s="36" t="s">
        <v>711</v>
      </c>
      <c r="W4428" s="34"/>
      <c r="X4428" s="91">
        <f t="shared" si="636"/>
        <v>0</v>
      </c>
      <c r="Y4428" s="92" t="str">
        <f>VLOOKUP('CM-CIC'!B4359,Annuaire_roster!B:F,4,0)</f>
        <v>IHASSANE Ikram</v>
      </c>
      <c r="Z4428" s="37" t="s">
        <v>110</v>
      </c>
      <c r="AA4428" s="60" t="s">
        <v>232</v>
      </c>
      <c r="AB4428" s="35" t="s">
        <v>63</v>
      </c>
      <c r="AC4428" s="35" t="s">
        <v>63</v>
      </c>
      <c r="AD4428" s="35" t="s">
        <v>63</v>
      </c>
      <c r="AE4428" s="44" t="s">
        <v>63</v>
      </c>
      <c r="AF4428" s="61"/>
      <c r="AG4428" s="45"/>
    </row>
    <row r="4429" spans="1:33" x14ac:dyDescent="0.2">
      <c r="A4429" s="59" t="str">
        <f>+VLOOKUP(B4429,Annuaire_roster!B:G,5,0)</f>
        <v>01631</v>
      </c>
      <c r="B4429" s="78" t="s">
        <v>265</v>
      </c>
      <c r="C4429" s="65"/>
      <c r="D4429" s="65" t="s">
        <v>64</v>
      </c>
      <c r="E4429" s="66"/>
      <c r="F4429" s="66" t="s">
        <v>64</v>
      </c>
      <c r="G4429" s="67"/>
      <c r="H4429" s="67"/>
      <c r="I4429" s="68" t="s">
        <v>63</v>
      </c>
      <c r="J4429" s="67"/>
      <c r="K4429" s="69">
        <v>0</v>
      </c>
      <c r="L4429" s="67">
        <v>0</v>
      </c>
      <c r="M4429" s="70">
        <v>0</v>
      </c>
      <c r="N4429" s="34" t="str">
        <f t="shared" si="632"/>
        <v/>
      </c>
      <c r="O4429" s="38">
        <f t="shared" si="633"/>
        <v>0</v>
      </c>
      <c r="P4429" s="72" t="s">
        <v>234</v>
      </c>
      <c r="Q4429" s="43">
        <v>44815</v>
      </c>
      <c r="R4429" s="35">
        <v>0</v>
      </c>
      <c r="S4429" s="35">
        <v>0</v>
      </c>
      <c r="T4429" s="10" t="str">
        <f t="shared" si="634"/>
        <v>Sem - 37</v>
      </c>
      <c r="U4429" s="10" t="str">
        <f t="shared" si="635"/>
        <v>Septembre</v>
      </c>
      <c r="V4429" s="36" t="s">
        <v>712</v>
      </c>
      <c r="W4429" s="34"/>
      <c r="X4429" s="91">
        <f t="shared" si="636"/>
        <v>0</v>
      </c>
      <c r="Y4429" s="92" t="str">
        <f>VLOOKUP('CM-CIC'!B4360,Annuaire_roster!B:F,4,0)</f>
        <v>KINANA Widad</v>
      </c>
      <c r="Z4429" s="37" t="s">
        <v>110</v>
      </c>
      <c r="AA4429" s="60" t="s">
        <v>232</v>
      </c>
      <c r="AB4429" s="35" t="s">
        <v>63</v>
      </c>
      <c r="AC4429" s="35" t="s">
        <v>63</v>
      </c>
      <c r="AD4429" s="35" t="s">
        <v>63</v>
      </c>
      <c r="AE4429" s="44" t="s">
        <v>63</v>
      </c>
      <c r="AF4429" s="61"/>
      <c r="AG4429" s="45"/>
    </row>
    <row r="4430" spans="1:33" x14ac:dyDescent="0.2">
      <c r="A4430" s="59" t="str">
        <f>+VLOOKUP(B4430,Annuaire_roster!B:G,5,0)</f>
        <v>01632</v>
      </c>
      <c r="B4430" s="78" t="s">
        <v>266</v>
      </c>
      <c r="C4430" s="65"/>
      <c r="D4430" s="65" t="s">
        <v>64</v>
      </c>
      <c r="E4430" s="66"/>
      <c r="F4430" s="66" t="s">
        <v>64</v>
      </c>
      <c r="G4430" s="67"/>
      <c r="H4430" s="67"/>
      <c r="I4430" s="68" t="s">
        <v>63</v>
      </c>
      <c r="J4430" s="67"/>
      <c r="K4430" s="69">
        <v>0</v>
      </c>
      <c r="L4430" s="67">
        <v>0</v>
      </c>
      <c r="M4430" s="70">
        <v>0</v>
      </c>
      <c r="N4430" s="34" t="str">
        <f t="shared" si="632"/>
        <v/>
      </c>
      <c r="O4430" s="38">
        <f t="shared" si="633"/>
        <v>0</v>
      </c>
      <c r="P4430" s="72" t="s">
        <v>234</v>
      </c>
      <c r="Q4430" s="43">
        <v>44815</v>
      </c>
      <c r="R4430" s="35">
        <v>0</v>
      </c>
      <c r="S4430" s="35">
        <v>0</v>
      </c>
      <c r="T4430" s="10" t="str">
        <f t="shared" si="634"/>
        <v>Sem - 37</v>
      </c>
      <c r="U4430" s="10" t="str">
        <f t="shared" si="635"/>
        <v>Septembre</v>
      </c>
      <c r="V4430" s="36" t="s">
        <v>713</v>
      </c>
      <c r="W4430" s="34"/>
      <c r="X4430" s="91">
        <f t="shared" si="636"/>
        <v>0</v>
      </c>
      <c r="Y4430" s="92" t="str">
        <f>VLOOKUP('CM-CIC'!B4361,Annuaire_roster!B:F,4,0)</f>
        <v>IHASSANE Ikram</v>
      </c>
      <c r="Z4430" s="37" t="s">
        <v>110</v>
      </c>
      <c r="AA4430" s="60" t="s">
        <v>232</v>
      </c>
      <c r="AB4430" s="35" t="s">
        <v>63</v>
      </c>
      <c r="AC4430" s="35" t="s">
        <v>63</v>
      </c>
      <c r="AD4430" s="35" t="s">
        <v>63</v>
      </c>
      <c r="AE4430" s="44" t="s">
        <v>63</v>
      </c>
      <c r="AF4430" s="61"/>
      <c r="AG4430" s="45"/>
    </row>
    <row r="4431" spans="1:33" x14ac:dyDescent="0.2">
      <c r="A4431" s="59" t="str">
        <f>+VLOOKUP(B4431,Annuaire_roster!B:G,5,0)</f>
        <v>01633</v>
      </c>
      <c r="B4431" s="78" t="s">
        <v>267</v>
      </c>
      <c r="C4431" s="65"/>
      <c r="D4431" s="65" t="s">
        <v>64</v>
      </c>
      <c r="E4431" s="66"/>
      <c r="F4431" s="66" t="s">
        <v>64</v>
      </c>
      <c r="G4431" s="67"/>
      <c r="H4431" s="67"/>
      <c r="I4431" s="68" t="s">
        <v>63</v>
      </c>
      <c r="J4431" s="67"/>
      <c r="K4431" s="69">
        <v>0</v>
      </c>
      <c r="L4431" s="67">
        <v>0</v>
      </c>
      <c r="M4431" s="70">
        <v>0</v>
      </c>
      <c r="N4431" s="34" t="str">
        <f t="shared" si="632"/>
        <v/>
      </c>
      <c r="O4431" s="38">
        <f t="shared" si="633"/>
        <v>0</v>
      </c>
      <c r="P4431" s="72" t="s">
        <v>234</v>
      </c>
      <c r="Q4431" s="43">
        <v>44815</v>
      </c>
      <c r="R4431" s="35">
        <v>0</v>
      </c>
      <c r="S4431" s="35">
        <v>0</v>
      </c>
      <c r="T4431" s="10" t="str">
        <f t="shared" si="634"/>
        <v>Sem - 37</v>
      </c>
      <c r="U4431" s="10" t="str">
        <f t="shared" si="635"/>
        <v>Septembre</v>
      </c>
      <c r="V4431" s="36" t="s">
        <v>714</v>
      </c>
      <c r="W4431" s="34"/>
      <c r="X4431" s="91">
        <f t="shared" si="636"/>
        <v>0</v>
      </c>
      <c r="Y4431" s="92" t="str">
        <f>VLOOKUP('CM-CIC'!B4362,Annuaire_roster!B:F,4,0)</f>
        <v>KINANA Widad</v>
      </c>
      <c r="Z4431" s="37" t="s">
        <v>110</v>
      </c>
      <c r="AA4431" s="60" t="s">
        <v>232</v>
      </c>
      <c r="AB4431" s="35" t="s">
        <v>63</v>
      </c>
      <c r="AC4431" s="35" t="s">
        <v>63</v>
      </c>
      <c r="AD4431" s="35" t="s">
        <v>63</v>
      </c>
      <c r="AE4431" s="44" t="s">
        <v>63</v>
      </c>
      <c r="AF4431" s="61"/>
      <c r="AG4431" s="45"/>
    </row>
    <row r="4432" spans="1:33" x14ac:dyDescent="0.2">
      <c r="A4432" s="59" t="str">
        <f>+VLOOKUP(B4432,Annuaire_roster!B:G,5,0)</f>
        <v>01634</v>
      </c>
      <c r="B4432" s="78" t="s">
        <v>268</v>
      </c>
      <c r="C4432" s="65"/>
      <c r="D4432" s="65" t="s">
        <v>64</v>
      </c>
      <c r="E4432" s="66"/>
      <c r="F4432" s="66" t="s">
        <v>64</v>
      </c>
      <c r="G4432" s="67"/>
      <c r="H4432" s="67"/>
      <c r="I4432" s="68" t="s">
        <v>63</v>
      </c>
      <c r="J4432" s="67"/>
      <c r="K4432" s="69">
        <v>0</v>
      </c>
      <c r="L4432" s="67">
        <v>0</v>
      </c>
      <c r="M4432" s="70">
        <v>0</v>
      </c>
      <c r="N4432" s="34" t="str">
        <f t="shared" si="632"/>
        <v/>
      </c>
      <c r="O4432" s="38">
        <f t="shared" si="633"/>
        <v>0</v>
      </c>
      <c r="P4432" s="72" t="s">
        <v>234</v>
      </c>
      <c r="Q4432" s="43">
        <v>44815</v>
      </c>
      <c r="R4432" s="35">
        <v>0</v>
      </c>
      <c r="S4432" s="35">
        <v>0</v>
      </c>
      <c r="T4432" s="10" t="str">
        <f t="shared" si="634"/>
        <v>Sem - 37</v>
      </c>
      <c r="U4432" s="10" t="str">
        <f t="shared" si="635"/>
        <v>Septembre</v>
      </c>
      <c r="V4432" s="36" t="s">
        <v>715</v>
      </c>
      <c r="W4432" s="34"/>
      <c r="X4432" s="91">
        <f t="shared" si="636"/>
        <v>0</v>
      </c>
      <c r="Y4432" s="92" t="str">
        <f>VLOOKUP('CM-CIC'!B4363,Annuaire_roster!B:F,4,0)</f>
        <v>IHASSANE Ikram</v>
      </c>
      <c r="Z4432" s="37" t="s">
        <v>110</v>
      </c>
      <c r="AA4432" s="60" t="s">
        <v>232</v>
      </c>
      <c r="AB4432" s="35" t="s">
        <v>63</v>
      </c>
      <c r="AC4432" s="35" t="s">
        <v>63</v>
      </c>
      <c r="AD4432" s="35" t="s">
        <v>63</v>
      </c>
      <c r="AE4432" s="44" t="s">
        <v>63</v>
      </c>
      <c r="AF4432" s="61"/>
      <c r="AG4432" s="45"/>
    </row>
    <row r="4433" spans="1:33" x14ac:dyDescent="0.2">
      <c r="A4433" s="59" t="str">
        <f>+VLOOKUP(B4433,Annuaire_roster!B:G,5,0)</f>
        <v>01635</v>
      </c>
      <c r="B4433" s="78" t="s">
        <v>269</v>
      </c>
      <c r="C4433" s="65"/>
      <c r="D4433" s="65" t="s">
        <v>64</v>
      </c>
      <c r="E4433" s="66"/>
      <c r="F4433" s="66" t="s">
        <v>64</v>
      </c>
      <c r="G4433" s="67"/>
      <c r="H4433" s="67"/>
      <c r="I4433" s="68" t="s">
        <v>63</v>
      </c>
      <c r="J4433" s="67"/>
      <c r="K4433" s="69">
        <v>0</v>
      </c>
      <c r="L4433" s="67">
        <v>0</v>
      </c>
      <c r="M4433" s="70">
        <v>0</v>
      </c>
      <c r="N4433" s="34" t="str">
        <f t="shared" si="632"/>
        <v/>
      </c>
      <c r="O4433" s="38">
        <f t="shared" si="633"/>
        <v>0</v>
      </c>
      <c r="P4433" s="72" t="s">
        <v>234</v>
      </c>
      <c r="Q4433" s="43">
        <v>44815</v>
      </c>
      <c r="R4433" s="35">
        <v>0</v>
      </c>
      <c r="S4433" s="35">
        <v>0</v>
      </c>
      <c r="T4433" s="10" t="str">
        <f t="shared" si="634"/>
        <v>Sem - 37</v>
      </c>
      <c r="U4433" s="10" t="str">
        <f t="shared" si="635"/>
        <v>Septembre</v>
      </c>
      <c r="V4433" s="36" t="s">
        <v>716</v>
      </c>
      <c r="W4433" s="34"/>
      <c r="X4433" s="91">
        <f t="shared" si="636"/>
        <v>0</v>
      </c>
      <c r="Y4433" s="92" t="str">
        <f>VLOOKUP('CM-CIC'!B4364,Annuaire_roster!B:F,4,0)</f>
        <v>IHASSANE Ikram</v>
      </c>
      <c r="Z4433" s="37" t="s">
        <v>110</v>
      </c>
      <c r="AA4433" s="60" t="s">
        <v>232</v>
      </c>
      <c r="AB4433" s="35" t="s">
        <v>63</v>
      </c>
      <c r="AC4433" s="35" t="s">
        <v>63</v>
      </c>
      <c r="AD4433" s="35" t="s">
        <v>63</v>
      </c>
      <c r="AE4433" s="44" t="s">
        <v>63</v>
      </c>
      <c r="AF4433" s="61"/>
      <c r="AG4433" s="45"/>
    </row>
    <row r="4434" spans="1:33" x14ac:dyDescent="0.2">
      <c r="A4434" s="59" t="str">
        <f>+VLOOKUP(B4434,Annuaire_roster!B:G,5,0)</f>
        <v>01636</v>
      </c>
      <c r="B4434" s="78" t="s">
        <v>270</v>
      </c>
      <c r="C4434" s="65"/>
      <c r="D4434" s="65" t="s">
        <v>64</v>
      </c>
      <c r="E4434" s="66"/>
      <c r="F4434" s="66" t="s">
        <v>64</v>
      </c>
      <c r="G4434" s="67"/>
      <c r="H4434" s="67"/>
      <c r="I4434" s="68" t="s">
        <v>63</v>
      </c>
      <c r="J4434" s="67"/>
      <c r="K4434" s="69">
        <v>0</v>
      </c>
      <c r="L4434" s="67">
        <v>0</v>
      </c>
      <c r="M4434" s="70">
        <v>0</v>
      </c>
      <c r="N4434" s="34" t="str">
        <f t="shared" si="632"/>
        <v/>
      </c>
      <c r="O4434" s="38">
        <f t="shared" si="633"/>
        <v>0</v>
      </c>
      <c r="P4434" s="72" t="s">
        <v>234</v>
      </c>
      <c r="Q4434" s="43">
        <v>44815</v>
      </c>
      <c r="R4434" s="35">
        <v>0</v>
      </c>
      <c r="S4434" s="35">
        <v>0</v>
      </c>
      <c r="T4434" s="10" t="str">
        <f t="shared" si="634"/>
        <v>Sem - 37</v>
      </c>
      <c r="U4434" s="10" t="str">
        <f t="shared" si="635"/>
        <v>Septembre</v>
      </c>
      <c r="V4434" s="36" t="s">
        <v>717</v>
      </c>
      <c r="W4434" s="34"/>
      <c r="X4434" s="91">
        <f t="shared" si="636"/>
        <v>0</v>
      </c>
      <c r="Y4434" s="92" t="str">
        <f>VLOOKUP('CM-CIC'!B4365,Annuaire_roster!B:F,4,0)</f>
        <v>IHASSANE Ikram</v>
      </c>
      <c r="Z4434" s="37" t="s">
        <v>110</v>
      </c>
      <c r="AA4434" s="60" t="s">
        <v>232</v>
      </c>
      <c r="AB4434" s="35" t="s">
        <v>63</v>
      </c>
      <c r="AC4434" s="35" t="s">
        <v>63</v>
      </c>
      <c r="AD4434" s="35" t="s">
        <v>63</v>
      </c>
      <c r="AE4434" s="44" t="s">
        <v>63</v>
      </c>
      <c r="AF4434" s="61"/>
      <c r="AG4434" s="45"/>
    </row>
    <row r="4435" spans="1:33" x14ac:dyDescent="0.2">
      <c r="A4435" s="59" t="str">
        <f>+VLOOKUP(B4435,Annuaire_roster!B:G,5,0)</f>
        <v>01637</v>
      </c>
      <c r="B4435" s="78" t="s">
        <v>271</v>
      </c>
      <c r="C4435" s="65"/>
      <c r="D4435" s="65" t="s">
        <v>64</v>
      </c>
      <c r="E4435" s="66"/>
      <c r="F4435" s="66" t="s">
        <v>64</v>
      </c>
      <c r="G4435" s="67"/>
      <c r="H4435" s="67"/>
      <c r="I4435" s="68" t="s">
        <v>63</v>
      </c>
      <c r="J4435" s="67"/>
      <c r="K4435" s="69">
        <v>0</v>
      </c>
      <c r="L4435" s="67">
        <v>0</v>
      </c>
      <c r="M4435" s="70">
        <v>0</v>
      </c>
      <c r="N4435" s="34" t="str">
        <f t="shared" si="632"/>
        <v/>
      </c>
      <c r="O4435" s="38">
        <f t="shared" si="633"/>
        <v>0</v>
      </c>
      <c r="P4435" s="72" t="s">
        <v>234</v>
      </c>
      <c r="Q4435" s="43">
        <v>44815</v>
      </c>
      <c r="R4435" s="35">
        <v>0</v>
      </c>
      <c r="S4435" s="35">
        <v>0</v>
      </c>
      <c r="T4435" s="10" t="str">
        <f t="shared" si="634"/>
        <v>Sem - 37</v>
      </c>
      <c r="U4435" s="10" t="str">
        <f t="shared" si="635"/>
        <v>Septembre</v>
      </c>
      <c r="V4435" s="36" t="s">
        <v>718</v>
      </c>
      <c r="W4435" s="34"/>
      <c r="X4435" s="91">
        <f t="shared" si="636"/>
        <v>0</v>
      </c>
      <c r="Y4435" s="92" t="str">
        <f>VLOOKUP('CM-CIC'!B4366,Annuaire_roster!B:F,4,0)</f>
        <v>IHASSANE Ikram</v>
      </c>
      <c r="Z4435" s="37" t="s">
        <v>110</v>
      </c>
      <c r="AA4435" s="60" t="s">
        <v>232</v>
      </c>
      <c r="AB4435" s="35" t="s">
        <v>63</v>
      </c>
      <c r="AC4435" s="35" t="s">
        <v>63</v>
      </c>
      <c r="AD4435" s="35" t="s">
        <v>63</v>
      </c>
      <c r="AE4435" s="44" t="s">
        <v>63</v>
      </c>
      <c r="AF4435" s="61"/>
      <c r="AG4435" s="45"/>
    </row>
    <row r="4436" spans="1:33" x14ac:dyDescent="0.2">
      <c r="A4436" s="59" t="str">
        <f>+VLOOKUP(B4436,Annuaire_roster!B:G,5,0)</f>
        <v>01638</v>
      </c>
      <c r="B4436" s="78" t="s">
        <v>272</v>
      </c>
      <c r="C4436" s="65"/>
      <c r="D4436" s="65" t="s">
        <v>64</v>
      </c>
      <c r="E4436" s="66"/>
      <c r="F4436" s="66" t="s">
        <v>64</v>
      </c>
      <c r="G4436" s="67"/>
      <c r="H4436" s="67"/>
      <c r="I4436" s="68" t="s">
        <v>63</v>
      </c>
      <c r="J4436" s="67"/>
      <c r="K4436" s="69">
        <v>0</v>
      </c>
      <c r="L4436" s="67">
        <v>0</v>
      </c>
      <c r="M4436" s="70">
        <v>0</v>
      </c>
      <c r="N4436" s="34" t="str">
        <f t="shared" si="632"/>
        <v/>
      </c>
      <c r="O4436" s="38">
        <f t="shared" si="633"/>
        <v>0</v>
      </c>
      <c r="P4436" s="72" t="s">
        <v>234</v>
      </c>
      <c r="Q4436" s="43">
        <v>44815</v>
      </c>
      <c r="R4436" s="35">
        <v>0</v>
      </c>
      <c r="S4436" s="35">
        <v>0</v>
      </c>
      <c r="T4436" s="10" t="str">
        <f t="shared" si="634"/>
        <v>Sem - 37</v>
      </c>
      <c r="U4436" s="10" t="str">
        <f t="shared" si="635"/>
        <v>Septembre</v>
      </c>
      <c r="V4436" s="36" t="s">
        <v>719</v>
      </c>
      <c r="W4436" s="34"/>
      <c r="X4436" s="91">
        <f t="shared" si="636"/>
        <v>0</v>
      </c>
      <c r="Y4436" s="92" t="str">
        <f>VLOOKUP('CM-CIC'!B4367,Annuaire_roster!B:F,4,0)</f>
        <v>IHASSANE Ikram</v>
      </c>
      <c r="Z4436" s="37" t="s">
        <v>110</v>
      </c>
      <c r="AA4436" s="60" t="s">
        <v>232</v>
      </c>
      <c r="AB4436" s="35" t="s">
        <v>63</v>
      </c>
      <c r="AC4436" s="35" t="s">
        <v>63</v>
      </c>
      <c r="AD4436" s="35" t="s">
        <v>63</v>
      </c>
      <c r="AE4436" s="44" t="s">
        <v>63</v>
      </c>
      <c r="AF4436" s="61"/>
      <c r="AG4436" s="45"/>
    </row>
    <row r="4437" spans="1:33" x14ac:dyDescent="0.2">
      <c r="A4437" s="59" t="str">
        <f>+VLOOKUP(B4437,Annuaire_roster!B:G,5,0)</f>
        <v>01639</v>
      </c>
      <c r="B4437" s="78" t="s">
        <v>273</v>
      </c>
      <c r="C4437" s="65"/>
      <c r="D4437" s="65" t="s">
        <v>64</v>
      </c>
      <c r="E4437" s="66"/>
      <c r="F4437" s="66" t="s">
        <v>64</v>
      </c>
      <c r="G4437" s="67"/>
      <c r="H4437" s="67"/>
      <c r="I4437" s="68" t="s">
        <v>63</v>
      </c>
      <c r="J4437" s="67"/>
      <c r="K4437" s="69">
        <v>0</v>
      </c>
      <c r="L4437" s="67">
        <v>0</v>
      </c>
      <c r="M4437" s="70">
        <v>0</v>
      </c>
      <c r="N4437" s="34" t="str">
        <f t="shared" si="632"/>
        <v/>
      </c>
      <c r="O4437" s="38">
        <f t="shared" si="633"/>
        <v>0</v>
      </c>
      <c r="P4437" s="72" t="s">
        <v>234</v>
      </c>
      <c r="Q4437" s="43">
        <v>44815</v>
      </c>
      <c r="R4437" s="35">
        <v>0</v>
      </c>
      <c r="S4437" s="35">
        <v>0</v>
      </c>
      <c r="T4437" s="10" t="str">
        <f t="shared" si="634"/>
        <v>Sem - 37</v>
      </c>
      <c r="U4437" s="10" t="str">
        <f t="shared" si="635"/>
        <v>Septembre</v>
      </c>
      <c r="V4437" s="36" t="s">
        <v>720</v>
      </c>
      <c r="W4437" s="34"/>
      <c r="X4437" s="91">
        <f t="shared" si="636"/>
        <v>0</v>
      </c>
      <c r="Y4437" s="92" t="str">
        <f>VLOOKUP('CM-CIC'!B4368,Annuaire_roster!B:F,4,0)</f>
        <v>IHASSANE Ikram</v>
      </c>
      <c r="Z4437" s="37" t="s">
        <v>110</v>
      </c>
      <c r="AA4437" s="60" t="s">
        <v>232</v>
      </c>
      <c r="AB4437" s="35" t="s">
        <v>63</v>
      </c>
      <c r="AC4437" s="35" t="s">
        <v>63</v>
      </c>
      <c r="AD4437" s="35" t="s">
        <v>63</v>
      </c>
      <c r="AE4437" s="44" t="s">
        <v>63</v>
      </c>
      <c r="AF4437" s="61"/>
      <c r="AG4437" s="45"/>
    </row>
    <row r="4438" spans="1:33" x14ac:dyDescent="0.2">
      <c r="A4438" s="59" t="str">
        <f>+VLOOKUP(B4438,Annuaire_roster!B:G,5,0)</f>
        <v>01640</v>
      </c>
      <c r="B4438" s="78" t="s">
        <v>274</v>
      </c>
      <c r="C4438" s="65"/>
      <c r="D4438" s="65" t="s">
        <v>64</v>
      </c>
      <c r="E4438" s="66"/>
      <c r="F4438" s="66" t="s">
        <v>64</v>
      </c>
      <c r="G4438" s="67"/>
      <c r="H4438" s="67"/>
      <c r="I4438" s="68" t="s">
        <v>63</v>
      </c>
      <c r="J4438" s="67"/>
      <c r="K4438" s="69">
        <v>0</v>
      </c>
      <c r="L4438" s="67">
        <v>0</v>
      </c>
      <c r="M4438" s="70">
        <v>0</v>
      </c>
      <c r="N4438" s="34" t="str">
        <f t="shared" si="632"/>
        <v/>
      </c>
      <c r="O4438" s="38">
        <f t="shared" si="633"/>
        <v>0</v>
      </c>
      <c r="P4438" s="72" t="s">
        <v>234</v>
      </c>
      <c r="Q4438" s="43">
        <v>44815</v>
      </c>
      <c r="R4438" s="35">
        <v>0</v>
      </c>
      <c r="S4438" s="35">
        <v>0</v>
      </c>
      <c r="T4438" s="10" t="str">
        <f t="shared" si="634"/>
        <v>Sem - 37</v>
      </c>
      <c r="U4438" s="10" t="str">
        <f t="shared" si="635"/>
        <v>Septembre</v>
      </c>
      <c r="V4438" s="36" t="s">
        <v>721</v>
      </c>
      <c r="W4438" s="34"/>
      <c r="X4438" s="91">
        <f t="shared" si="636"/>
        <v>0</v>
      </c>
      <c r="Y4438" s="92" t="str">
        <f>VLOOKUP('CM-CIC'!B4369,Annuaire_roster!B:F,4,0)</f>
        <v>IHASSANE Ikram</v>
      </c>
      <c r="Z4438" s="37" t="s">
        <v>110</v>
      </c>
      <c r="AA4438" s="60" t="s">
        <v>232</v>
      </c>
      <c r="AB4438" s="35" t="s">
        <v>63</v>
      </c>
      <c r="AC4438" s="35" t="s">
        <v>63</v>
      </c>
      <c r="AD4438" s="35" t="s">
        <v>63</v>
      </c>
      <c r="AE4438" s="44" t="s">
        <v>63</v>
      </c>
      <c r="AF4438" s="61"/>
      <c r="AG4438" s="45"/>
    </row>
    <row r="4439" spans="1:33" x14ac:dyDescent="0.2">
      <c r="A4439" s="59" t="str">
        <f>+VLOOKUP(B4439,Annuaire_roster!B:G,5,0)</f>
        <v>01567</v>
      </c>
      <c r="B4439" s="78" t="s">
        <v>275</v>
      </c>
      <c r="C4439" s="65"/>
      <c r="D4439" s="65" t="s">
        <v>64</v>
      </c>
      <c r="E4439" s="66"/>
      <c r="F4439" s="66" t="s">
        <v>64</v>
      </c>
      <c r="G4439" s="67"/>
      <c r="H4439" s="67"/>
      <c r="I4439" s="68" t="s">
        <v>63</v>
      </c>
      <c r="J4439" s="67"/>
      <c r="K4439" s="69">
        <v>0</v>
      </c>
      <c r="L4439" s="67">
        <v>0</v>
      </c>
      <c r="M4439" s="70">
        <v>0</v>
      </c>
      <c r="N4439" s="34" t="str">
        <f t="shared" si="632"/>
        <v/>
      </c>
      <c r="O4439" s="38">
        <f t="shared" si="633"/>
        <v>0</v>
      </c>
      <c r="P4439" s="72" t="s">
        <v>234</v>
      </c>
      <c r="Q4439" s="43">
        <v>44815</v>
      </c>
      <c r="R4439" s="35">
        <v>0</v>
      </c>
      <c r="S4439" s="35">
        <v>0</v>
      </c>
      <c r="T4439" s="10" t="str">
        <f t="shared" si="634"/>
        <v>Sem - 37</v>
      </c>
      <c r="U4439" s="10" t="str">
        <f t="shared" si="635"/>
        <v>Septembre</v>
      </c>
      <c r="V4439" s="36" t="s">
        <v>722</v>
      </c>
      <c r="W4439" s="34"/>
      <c r="X4439" s="91">
        <f t="shared" si="636"/>
        <v>0</v>
      </c>
      <c r="Y4439" s="92" t="str">
        <f>VLOOKUP('CM-CIC'!B4370,Annuaire_roster!B:F,4,0)</f>
        <v>IHASSANE Ikram</v>
      </c>
      <c r="Z4439" s="37" t="s">
        <v>110</v>
      </c>
      <c r="AA4439" s="60" t="s">
        <v>232</v>
      </c>
      <c r="AB4439" s="35" t="s">
        <v>63</v>
      </c>
      <c r="AC4439" s="35" t="s">
        <v>63</v>
      </c>
      <c r="AD4439" s="35" t="s">
        <v>63</v>
      </c>
      <c r="AE4439" s="44" t="s">
        <v>63</v>
      </c>
      <c r="AF4439" s="61"/>
      <c r="AG4439" s="45"/>
    </row>
    <row r="4440" spans="1:33" x14ac:dyDescent="0.2">
      <c r="A4440" s="59" t="str">
        <f>+VLOOKUP(B4440,Annuaire_roster!B:G,5,0)</f>
        <v>01642</v>
      </c>
      <c r="B4440" s="78" t="s">
        <v>276</v>
      </c>
      <c r="C4440" s="65"/>
      <c r="D4440" s="65" t="s">
        <v>64</v>
      </c>
      <c r="E4440" s="66"/>
      <c r="F4440" s="66" t="s">
        <v>64</v>
      </c>
      <c r="G4440" s="67"/>
      <c r="H4440" s="67"/>
      <c r="I4440" s="68" t="s">
        <v>63</v>
      </c>
      <c r="J4440" s="67"/>
      <c r="K4440" s="69">
        <v>0</v>
      </c>
      <c r="L4440" s="67">
        <v>0</v>
      </c>
      <c r="M4440" s="70">
        <v>0</v>
      </c>
      <c r="N4440" s="34" t="str">
        <f t="shared" si="632"/>
        <v/>
      </c>
      <c r="O4440" s="38">
        <f t="shared" si="633"/>
        <v>0</v>
      </c>
      <c r="P4440" s="72" t="s">
        <v>234</v>
      </c>
      <c r="Q4440" s="43">
        <v>44815</v>
      </c>
      <c r="R4440" s="35">
        <v>0</v>
      </c>
      <c r="S4440" s="35">
        <v>0</v>
      </c>
      <c r="T4440" s="10" t="str">
        <f t="shared" si="634"/>
        <v>Sem - 37</v>
      </c>
      <c r="U4440" s="10" t="str">
        <f t="shared" si="635"/>
        <v>Septembre</v>
      </c>
      <c r="V4440" s="36" t="s">
        <v>723</v>
      </c>
      <c r="W4440" s="34"/>
      <c r="X4440" s="91">
        <f t="shared" si="636"/>
        <v>0</v>
      </c>
      <c r="Y4440" s="92" t="str">
        <f>VLOOKUP('CM-CIC'!B4371,Annuaire_roster!B:F,4,0)</f>
        <v>IHASSANE Ikram</v>
      </c>
      <c r="Z4440" s="37" t="s">
        <v>110</v>
      </c>
      <c r="AA4440" s="60" t="s">
        <v>232</v>
      </c>
      <c r="AB4440" s="35" t="s">
        <v>63</v>
      </c>
      <c r="AC4440" s="35" t="s">
        <v>63</v>
      </c>
      <c r="AD4440" s="35" t="s">
        <v>63</v>
      </c>
      <c r="AE4440" s="44" t="s">
        <v>63</v>
      </c>
      <c r="AF4440" s="61"/>
      <c r="AG4440" s="45"/>
    </row>
    <row r="4441" spans="1:33" x14ac:dyDescent="0.2">
      <c r="A4441" s="59" t="str">
        <f>+VLOOKUP(B4441,Annuaire_roster!B:G,5,0)</f>
        <v>01657</v>
      </c>
      <c r="B4441" s="78" t="s">
        <v>277</v>
      </c>
      <c r="C4441" s="65"/>
      <c r="D4441" s="65" t="s">
        <v>64</v>
      </c>
      <c r="E4441" s="66"/>
      <c r="F4441" s="66" t="s">
        <v>64</v>
      </c>
      <c r="G4441" s="67"/>
      <c r="H4441" s="67"/>
      <c r="I4441" s="68" t="s">
        <v>63</v>
      </c>
      <c r="J4441" s="67"/>
      <c r="K4441" s="69">
        <v>0</v>
      </c>
      <c r="L4441" s="67">
        <v>0</v>
      </c>
      <c r="M4441" s="70">
        <v>0</v>
      </c>
      <c r="N4441" s="34" t="str">
        <f t="shared" si="632"/>
        <v/>
      </c>
      <c r="O4441" s="38">
        <f t="shared" si="633"/>
        <v>0</v>
      </c>
      <c r="P4441" s="72" t="s">
        <v>234</v>
      </c>
      <c r="Q4441" s="43">
        <v>44815</v>
      </c>
      <c r="R4441" s="35">
        <v>0</v>
      </c>
      <c r="S4441" s="35">
        <v>0</v>
      </c>
      <c r="T4441" s="10" t="str">
        <f t="shared" si="634"/>
        <v>Sem - 37</v>
      </c>
      <c r="U4441" s="10" t="str">
        <f t="shared" si="635"/>
        <v>Septembre</v>
      </c>
      <c r="V4441" s="36" t="s">
        <v>724</v>
      </c>
      <c r="W4441" s="34"/>
      <c r="X4441" s="91">
        <f t="shared" si="636"/>
        <v>0</v>
      </c>
      <c r="Y4441" s="92" t="str">
        <f>VLOOKUP('CM-CIC'!B4372,Annuaire_roster!B:F,4,0)</f>
        <v>IHASSANE Ikram</v>
      </c>
      <c r="Z4441" s="37" t="s">
        <v>110</v>
      </c>
      <c r="AA4441" s="60" t="s">
        <v>232</v>
      </c>
      <c r="AB4441" s="35" t="s">
        <v>63</v>
      </c>
      <c r="AC4441" s="35" t="s">
        <v>63</v>
      </c>
      <c r="AD4441" s="35" t="s">
        <v>63</v>
      </c>
      <c r="AE4441" s="44" t="s">
        <v>63</v>
      </c>
      <c r="AF4441" s="61"/>
      <c r="AG4441" s="45"/>
    </row>
    <row r="4442" spans="1:33" x14ac:dyDescent="0.2">
      <c r="A4442" s="59" t="str">
        <f>+VLOOKUP(B4442,Annuaire_roster!B:G,5,0)</f>
        <v>01658</v>
      </c>
      <c r="B4442" s="78" t="s">
        <v>165</v>
      </c>
      <c r="C4442" s="65"/>
      <c r="D4442" s="65" t="s">
        <v>64</v>
      </c>
      <c r="E4442" s="66"/>
      <c r="F4442" s="66" t="s">
        <v>64</v>
      </c>
      <c r="G4442" s="67"/>
      <c r="H4442" s="67"/>
      <c r="I4442" s="68" t="s">
        <v>63</v>
      </c>
      <c r="J4442" s="67"/>
      <c r="K4442" s="69">
        <v>0</v>
      </c>
      <c r="L4442" s="67">
        <v>0</v>
      </c>
      <c r="M4442" s="70">
        <v>0</v>
      </c>
      <c r="N4442" s="34" t="str">
        <f t="shared" si="632"/>
        <v/>
      </c>
      <c r="O4442" s="38">
        <f t="shared" si="633"/>
        <v>0</v>
      </c>
      <c r="P4442" s="72" t="s">
        <v>234</v>
      </c>
      <c r="Q4442" s="43">
        <v>44815</v>
      </c>
      <c r="R4442" s="35">
        <v>0</v>
      </c>
      <c r="S4442" s="35">
        <v>0</v>
      </c>
      <c r="T4442" s="10" t="str">
        <f t="shared" si="634"/>
        <v>Sem - 37</v>
      </c>
      <c r="U4442" s="10" t="str">
        <f t="shared" si="635"/>
        <v>Septembre</v>
      </c>
      <c r="V4442" s="36" t="s">
        <v>725</v>
      </c>
      <c r="W4442" s="34"/>
      <c r="X4442" s="91">
        <f t="shared" si="636"/>
        <v>0</v>
      </c>
      <c r="Y4442" s="92" t="str">
        <f>VLOOKUP('CM-CIC'!B4373,Annuaire_roster!B:F,4,0)</f>
        <v>IHASSANE Ikram</v>
      </c>
      <c r="Z4442" s="37" t="s">
        <v>110</v>
      </c>
      <c r="AA4442" s="60" t="s">
        <v>232</v>
      </c>
      <c r="AB4442" s="35" t="s">
        <v>63</v>
      </c>
      <c r="AC4442" s="35" t="s">
        <v>63</v>
      </c>
      <c r="AD4442" s="35" t="s">
        <v>63</v>
      </c>
      <c r="AE4442" s="44" t="s">
        <v>63</v>
      </c>
      <c r="AF4442" s="61"/>
      <c r="AG4442" s="45"/>
    </row>
    <row r="4443" spans="1:33" x14ac:dyDescent="0.2">
      <c r="A4443" s="59" t="str">
        <f>+VLOOKUP(B4443,Annuaire_roster!B:G,5,0)</f>
        <v>01659</v>
      </c>
      <c r="B4443" s="78" t="s">
        <v>167</v>
      </c>
      <c r="C4443" s="65"/>
      <c r="D4443" s="65" t="s">
        <v>64</v>
      </c>
      <c r="E4443" s="66"/>
      <c r="F4443" s="66" t="s">
        <v>64</v>
      </c>
      <c r="G4443" s="67"/>
      <c r="H4443" s="67"/>
      <c r="I4443" s="68" t="s">
        <v>63</v>
      </c>
      <c r="J4443" s="67"/>
      <c r="K4443" s="69">
        <v>0</v>
      </c>
      <c r="L4443" s="67">
        <v>0</v>
      </c>
      <c r="M4443" s="70">
        <v>0</v>
      </c>
      <c r="N4443" s="34" t="str">
        <f t="shared" si="632"/>
        <v/>
      </c>
      <c r="O4443" s="38">
        <f t="shared" si="633"/>
        <v>0</v>
      </c>
      <c r="P4443" s="72" t="s">
        <v>234</v>
      </c>
      <c r="Q4443" s="43">
        <v>44815</v>
      </c>
      <c r="R4443" s="35">
        <v>0</v>
      </c>
      <c r="S4443" s="35">
        <v>0</v>
      </c>
      <c r="T4443" s="10" t="str">
        <f t="shared" si="634"/>
        <v>Sem - 37</v>
      </c>
      <c r="U4443" s="10" t="str">
        <f t="shared" si="635"/>
        <v>Septembre</v>
      </c>
      <c r="V4443" s="36" t="s">
        <v>726</v>
      </c>
      <c r="W4443" s="34"/>
      <c r="X4443" s="91">
        <f t="shared" si="636"/>
        <v>0</v>
      </c>
      <c r="Y4443" s="92" t="str">
        <f>VLOOKUP('CM-CIC'!B4374,Annuaire_roster!B:F,4,0)</f>
        <v>IHASSANE Ikram</v>
      </c>
      <c r="Z4443" s="37" t="s">
        <v>110</v>
      </c>
      <c r="AA4443" s="60" t="s">
        <v>232</v>
      </c>
      <c r="AB4443" s="35" t="s">
        <v>63</v>
      </c>
      <c r="AC4443" s="35" t="s">
        <v>63</v>
      </c>
      <c r="AD4443" s="35" t="s">
        <v>63</v>
      </c>
      <c r="AE4443" s="44" t="s">
        <v>63</v>
      </c>
      <c r="AF4443" s="61"/>
      <c r="AG4443" s="45"/>
    </row>
    <row r="4444" spans="1:33" x14ac:dyDescent="0.2">
      <c r="A4444" s="59" t="str">
        <f>+VLOOKUP(B4444,Annuaire_roster!B:G,5,0)</f>
        <v>01660</v>
      </c>
      <c r="B4444" s="78" t="s">
        <v>278</v>
      </c>
      <c r="C4444" s="65"/>
      <c r="D4444" s="65" t="s">
        <v>64</v>
      </c>
      <c r="E4444" s="66"/>
      <c r="F4444" s="66" t="s">
        <v>64</v>
      </c>
      <c r="G4444" s="67"/>
      <c r="H4444" s="67"/>
      <c r="I4444" s="68" t="s">
        <v>63</v>
      </c>
      <c r="J4444" s="67"/>
      <c r="K4444" s="69">
        <v>0</v>
      </c>
      <c r="L4444" s="67">
        <v>0</v>
      </c>
      <c r="M4444" s="70">
        <v>0</v>
      </c>
      <c r="N4444" s="34" t="str">
        <f t="shared" si="632"/>
        <v/>
      </c>
      <c r="O4444" s="38">
        <f t="shared" si="633"/>
        <v>0</v>
      </c>
      <c r="P4444" s="72" t="s">
        <v>234</v>
      </c>
      <c r="Q4444" s="43">
        <v>44815</v>
      </c>
      <c r="R4444" s="35">
        <v>0</v>
      </c>
      <c r="S4444" s="35">
        <v>0</v>
      </c>
      <c r="T4444" s="10" t="str">
        <f t="shared" si="634"/>
        <v>Sem - 37</v>
      </c>
      <c r="U4444" s="10" t="str">
        <f t="shared" si="635"/>
        <v>Septembre</v>
      </c>
      <c r="V4444" s="36" t="s">
        <v>727</v>
      </c>
      <c r="W4444" s="34"/>
      <c r="X4444" s="91">
        <f t="shared" si="636"/>
        <v>0</v>
      </c>
      <c r="Y4444" s="92" t="str">
        <f>VLOOKUP('CM-CIC'!B4375,Annuaire_roster!B:F,4,0)</f>
        <v>IHASSANE Ikram</v>
      </c>
      <c r="Z4444" s="37" t="s">
        <v>110</v>
      </c>
      <c r="AA4444" s="60" t="s">
        <v>232</v>
      </c>
      <c r="AB4444" s="35" t="s">
        <v>63</v>
      </c>
      <c r="AC4444" s="35" t="s">
        <v>63</v>
      </c>
      <c r="AD4444" s="35" t="s">
        <v>63</v>
      </c>
      <c r="AE4444" s="44" t="s">
        <v>63</v>
      </c>
      <c r="AF4444" s="61"/>
      <c r="AG4444" s="45"/>
    </row>
    <row r="4445" spans="1:33" x14ac:dyDescent="0.2">
      <c r="A4445" s="59" t="str">
        <f>+VLOOKUP(B4445,Annuaire_roster!B:G,5,0)</f>
        <v>01655</v>
      </c>
      <c r="B4445" s="78" t="s">
        <v>168</v>
      </c>
      <c r="C4445" s="65"/>
      <c r="D4445" s="65" t="s">
        <v>64</v>
      </c>
      <c r="E4445" s="66"/>
      <c r="F4445" s="66" t="s">
        <v>64</v>
      </c>
      <c r="G4445" s="67"/>
      <c r="H4445" s="67"/>
      <c r="I4445" s="68" t="s">
        <v>63</v>
      </c>
      <c r="J4445" s="67"/>
      <c r="K4445" s="69">
        <v>0</v>
      </c>
      <c r="L4445" s="67">
        <v>0</v>
      </c>
      <c r="M4445" s="70">
        <v>0</v>
      </c>
      <c r="N4445" s="34" t="str">
        <f t="shared" si="632"/>
        <v/>
      </c>
      <c r="O4445" s="38">
        <f t="shared" si="633"/>
        <v>0</v>
      </c>
      <c r="P4445" s="72" t="s">
        <v>234</v>
      </c>
      <c r="Q4445" s="43">
        <v>44815</v>
      </c>
      <c r="R4445" s="35">
        <v>0</v>
      </c>
      <c r="S4445" s="35">
        <v>0</v>
      </c>
      <c r="T4445" s="10" t="str">
        <f t="shared" si="634"/>
        <v>Sem - 37</v>
      </c>
      <c r="U4445" s="10" t="str">
        <f t="shared" si="635"/>
        <v>Septembre</v>
      </c>
      <c r="V4445" s="36" t="s">
        <v>728</v>
      </c>
      <c r="W4445" s="34"/>
      <c r="X4445" s="91">
        <f t="shared" si="636"/>
        <v>0</v>
      </c>
      <c r="Y4445" s="92" t="str">
        <f>VLOOKUP('CM-CIC'!B4376,Annuaire_roster!B:F,4,0)</f>
        <v>IHASSANE Ikram</v>
      </c>
      <c r="Z4445" s="37" t="s">
        <v>110</v>
      </c>
      <c r="AA4445" s="60" t="s">
        <v>232</v>
      </c>
      <c r="AB4445" s="35" t="s">
        <v>63</v>
      </c>
      <c r="AC4445" s="35" t="s">
        <v>63</v>
      </c>
      <c r="AD4445" s="35" t="s">
        <v>63</v>
      </c>
      <c r="AE4445" s="44" t="s">
        <v>63</v>
      </c>
      <c r="AF4445" s="61"/>
      <c r="AG4445" s="45"/>
    </row>
    <row r="4446" spans="1:33" x14ac:dyDescent="0.2">
      <c r="A4446" s="59" t="str">
        <f>+VLOOKUP(B4446,Annuaire_roster!B:G,5,0)</f>
        <v>01661</v>
      </c>
      <c r="B4446" s="78" t="s">
        <v>169</v>
      </c>
      <c r="C4446" s="65"/>
      <c r="D4446" s="65" t="s">
        <v>64</v>
      </c>
      <c r="E4446" s="66"/>
      <c r="F4446" s="66" t="s">
        <v>64</v>
      </c>
      <c r="G4446" s="67"/>
      <c r="H4446" s="67"/>
      <c r="I4446" s="68" t="s">
        <v>63</v>
      </c>
      <c r="J4446" s="67"/>
      <c r="K4446" s="69">
        <v>0</v>
      </c>
      <c r="L4446" s="67">
        <v>0</v>
      </c>
      <c r="M4446" s="70">
        <v>0</v>
      </c>
      <c r="N4446" s="34" t="str">
        <f t="shared" si="632"/>
        <v/>
      </c>
      <c r="O4446" s="38">
        <f t="shared" si="633"/>
        <v>0</v>
      </c>
      <c r="P4446" s="72" t="s">
        <v>234</v>
      </c>
      <c r="Q4446" s="43">
        <v>44815</v>
      </c>
      <c r="R4446" s="35">
        <v>0</v>
      </c>
      <c r="S4446" s="35">
        <v>0</v>
      </c>
      <c r="T4446" s="10" t="str">
        <f t="shared" si="634"/>
        <v>Sem - 37</v>
      </c>
      <c r="U4446" s="10" t="str">
        <f t="shared" si="635"/>
        <v>Septembre</v>
      </c>
      <c r="V4446" s="36" t="s">
        <v>729</v>
      </c>
      <c r="W4446" s="34"/>
      <c r="X4446" s="91">
        <f t="shared" si="636"/>
        <v>0</v>
      </c>
      <c r="Y4446" s="92" t="str">
        <f>VLOOKUP('CM-CIC'!B4377,Annuaire_roster!B:F,4,0)</f>
        <v>IHASSANE Ikram</v>
      </c>
      <c r="Z4446" s="37" t="s">
        <v>110</v>
      </c>
      <c r="AA4446" s="60" t="s">
        <v>232</v>
      </c>
      <c r="AB4446" s="35" t="s">
        <v>63</v>
      </c>
      <c r="AC4446" s="35" t="s">
        <v>63</v>
      </c>
      <c r="AD4446" s="35" t="s">
        <v>63</v>
      </c>
      <c r="AE4446" s="44" t="s">
        <v>63</v>
      </c>
      <c r="AF4446" s="61"/>
      <c r="AG4446" s="45"/>
    </row>
    <row r="4447" spans="1:33" x14ac:dyDescent="0.2">
      <c r="A4447" s="59" t="str">
        <f>+VLOOKUP(B4447,Annuaire_roster!B:G,5,0)</f>
        <v>00214</v>
      </c>
      <c r="B4447" s="78" t="s">
        <v>171</v>
      </c>
      <c r="C4447" s="65"/>
      <c r="D4447" s="65" t="s">
        <v>64</v>
      </c>
      <c r="E4447" s="66"/>
      <c r="F4447" s="66" t="s">
        <v>64</v>
      </c>
      <c r="G4447" s="67"/>
      <c r="H4447" s="67"/>
      <c r="I4447" s="68" t="s">
        <v>63</v>
      </c>
      <c r="J4447" s="67"/>
      <c r="K4447" s="69">
        <v>0</v>
      </c>
      <c r="L4447" s="67">
        <v>0</v>
      </c>
      <c r="M4447" s="70">
        <v>0</v>
      </c>
      <c r="N4447" s="34" t="str">
        <f t="shared" si="632"/>
        <v/>
      </c>
      <c r="O4447" s="38">
        <f t="shared" si="633"/>
        <v>0</v>
      </c>
      <c r="P4447" s="72" t="s">
        <v>234</v>
      </c>
      <c r="Q4447" s="43">
        <v>44815</v>
      </c>
      <c r="R4447" s="35">
        <v>0</v>
      </c>
      <c r="S4447" s="35">
        <v>0</v>
      </c>
      <c r="T4447" s="10" t="str">
        <f t="shared" si="634"/>
        <v>Sem - 37</v>
      </c>
      <c r="U4447" s="10" t="str">
        <f t="shared" si="635"/>
        <v>Septembre</v>
      </c>
      <c r="V4447" s="36" t="s">
        <v>730</v>
      </c>
      <c r="W4447" s="34"/>
      <c r="X4447" s="91">
        <f t="shared" si="636"/>
        <v>0</v>
      </c>
      <c r="Y4447" s="92" t="str">
        <f>VLOOKUP('CM-CIC'!B4378,Annuaire_roster!B:F,4,0)</f>
        <v>IHASSANE Ikram</v>
      </c>
      <c r="Z4447" s="37" t="s">
        <v>110</v>
      </c>
      <c r="AA4447" s="60" t="s">
        <v>232</v>
      </c>
      <c r="AB4447" s="35" t="s">
        <v>63</v>
      </c>
      <c r="AC4447" s="35" t="s">
        <v>63</v>
      </c>
      <c r="AD4447" s="35" t="s">
        <v>63</v>
      </c>
      <c r="AE4447" s="44" t="s">
        <v>63</v>
      </c>
      <c r="AF4447" s="61"/>
      <c r="AG4447" s="45"/>
    </row>
    <row r="4448" spans="1:33" x14ac:dyDescent="0.2">
      <c r="A4448" s="59" t="str">
        <f>+VLOOKUP(B4448,Annuaire_roster!B:G,5,0)</f>
        <v>01663</v>
      </c>
      <c r="B4448" s="78" t="s">
        <v>175</v>
      </c>
      <c r="C4448" s="65"/>
      <c r="D4448" s="65" t="s">
        <v>64</v>
      </c>
      <c r="E4448" s="66"/>
      <c r="F4448" s="66" t="s">
        <v>64</v>
      </c>
      <c r="G4448" s="67"/>
      <c r="H4448" s="67"/>
      <c r="I4448" s="68" t="s">
        <v>63</v>
      </c>
      <c r="J4448" s="67"/>
      <c r="K4448" s="69">
        <v>0</v>
      </c>
      <c r="L4448" s="67">
        <v>0</v>
      </c>
      <c r="M4448" s="70">
        <v>0</v>
      </c>
      <c r="N4448" s="34" t="str">
        <f t="shared" si="632"/>
        <v/>
      </c>
      <c r="O4448" s="38">
        <f t="shared" si="633"/>
        <v>0</v>
      </c>
      <c r="P4448" s="72" t="s">
        <v>234</v>
      </c>
      <c r="Q4448" s="43">
        <v>44815</v>
      </c>
      <c r="R4448" s="35">
        <v>0</v>
      </c>
      <c r="S4448" s="35">
        <v>0</v>
      </c>
      <c r="T4448" s="10" t="str">
        <f t="shared" si="634"/>
        <v>Sem - 37</v>
      </c>
      <c r="U4448" s="10" t="str">
        <f t="shared" si="635"/>
        <v>Septembre</v>
      </c>
      <c r="V4448" s="36" t="s">
        <v>731</v>
      </c>
      <c r="W4448" s="34"/>
      <c r="X4448" s="91">
        <f t="shared" si="636"/>
        <v>0</v>
      </c>
      <c r="Y4448" s="92" t="str">
        <f>VLOOKUP('CM-CIC'!B4379,Annuaire_roster!B:F,4,0)</f>
        <v>KINANA Widad</v>
      </c>
      <c r="Z4448" s="37" t="s">
        <v>110</v>
      </c>
      <c r="AA4448" s="60" t="s">
        <v>232</v>
      </c>
      <c r="AB4448" s="35" t="s">
        <v>63</v>
      </c>
      <c r="AC4448" s="35" t="s">
        <v>63</v>
      </c>
      <c r="AD4448" s="35" t="s">
        <v>63</v>
      </c>
      <c r="AE4448" s="44" t="s">
        <v>63</v>
      </c>
      <c r="AF4448" s="61"/>
      <c r="AG4448" s="45"/>
    </row>
    <row r="4449" spans="1:33" x14ac:dyDescent="0.2">
      <c r="A4449" s="59" t="str">
        <f>+VLOOKUP(B4449,Annuaire_roster!B:G,5,0)</f>
        <v>01664</v>
      </c>
      <c r="B4449" s="78" t="s">
        <v>176</v>
      </c>
      <c r="C4449" s="65"/>
      <c r="D4449" s="65" t="s">
        <v>64</v>
      </c>
      <c r="E4449" s="66"/>
      <c r="F4449" s="66" t="s">
        <v>64</v>
      </c>
      <c r="G4449" s="67"/>
      <c r="H4449" s="67"/>
      <c r="I4449" s="68" t="s">
        <v>63</v>
      </c>
      <c r="J4449" s="67"/>
      <c r="K4449" s="69">
        <v>0</v>
      </c>
      <c r="L4449" s="67">
        <v>0</v>
      </c>
      <c r="M4449" s="70">
        <v>0</v>
      </c>
      <c r="N4449" s="34" t="str">
        <f t="shared" si="632"/>
        <v/>
      </c>
      <c r="O4449" s="38">
        <f t="shared" si="633"/>
        <v>0</v>
      </c>
      <c r="P4449" s="72" t="s">
        <v>234</v>
      </c>
      <c r="Q4449" s="43">
        <v>44815</v>
      </c>
      <c r="R4449" s="35">
        <v>0</v>
      </c>
      <c r="S4449" s="35">
        <v>0</v>
      </c>
      <c r="T4449" s="10" t="str">
        <f t="shared" si="634"/>
        <v>Sem - 37</v>
      </c>
      <c r="U4449" s="10" t="str">
        <f t="shared" si="635"/>
        <v>Septembre</v>
      </c>
      <c r="V4449" s="36" t="s">
        <v>732</v>
      </c>
      <c r="W4449" s="34"/>
      <c r="X4449" s="91">
        <f t="shared" si="636"/>
        <v>0</v>
      </c>
      <c r="Y4449" s="92" t="str">
        <f>VLOOKUP('CM-CIC'!B4380,Annuaire_roster!B:F,4,0)</f>
        <v>KINANA Widad</v>
      </c>
      <c r="Z4449" s="37" t="s">
        <v>110</v>
      </c>
      <c r="AA4449" s="60" t="s">
        <v>232</v>
      </c>
      <c r="AB4449" s="35" t="s">
        <v>63</v>
      </c>
      <c r="AC4449" s="35" t="s">
        <v>63</v>
      </c>
      <c r="AD4449" s="35" t="s">
        <v>63</v>
      </c>
      <c r="AE4449" s="44" t="s">
        <v>63</v>
      </c>
      <c r="AF4449" s="61"/>
      <c r="AG4449" s="45"/>
    </row>
    <row r="4450" spans="1:33" x14ac:dyDescent="0.2">
      <c r="A4450" s="59" t="str">
        <f>+VLOOKUP(B4450,Annuaire_roster!B:G,5,0)</f>
        <v>01665</v>
      </c>
      <c r="B4450" s="78" t="s">
        <v>279</v>
      </c>
      <c r="C4450" s="65"/>
      <c r="D4450" s="65" t="s">
        <v>64</v>
      </c>
      <c r="E4450" s="66"/>
      <c r="F4450" s="66" t="s">
        <v>64</v>
      </c>
      <c r="G4450" s="67"/>
      <c r="H4450" s="67"/>
      <c r="I4450" s="68" t="s">
        <v>63</v>
      </c>
      <c r="J4450" s="67"/>
      <c r="K4450" s="69">
        <v>0</v>
      </c>
      <c r="L4450" s="67">
        <v>0</v>
      </c>
      <c r="M4450" s="70">
        <v>0</v>
      </c>
      <c r="N4450" s="34" t="str">
        <f t="shared" si="632"/>
        <v/>
      </c>
      <c r="O4450" s="38">
        <f t="shared" si="633"/>
        <v>0</v>
      </c>
      <c r="P4450" s="72" t="s">
        <v>234</v>
      </c>
      <c r="Q4450" s="43">
        <v>44815</v>
      </c>
      <c r="R4450" s="35">
        <v>0</v>
      </c>
      <c r="S4450" s="35">
        <v>0</v>
      </c>
      <c r="T4450" s="10" t="str">
        <f t="shared" si="634"/>
        <v>Sem - 37</v>
      </c>
      <c r="U4450" s="10" t="str">
        <f t="shared" si="635"/>
        <v>Septembre</v>
      </c>
      <c r="V4450" s="36" t="s">
        <v>733</v>
      </c>
      <c r="W4450" s="34"/>
      <c r="X4450" s="91">
        <f t="shared" si="636"/>
        <v>0</v>
      </c>
      <c r="Y4450" s="92" t="str">
        <f>VLOOKUP('CM-CIC'!B4381,Annuaire_roster!B:F,4,0)</f>
        <v>KINANA Widad</v>
      </c>
      <c r="Z4450" s="37" t="s">
        <v>110</v>
      </c>
      <c r="AA4450" s="60" t="s">
        <v>232</v>
      </c>
      <c r="AB4450" s="35" t="s">
        <v>63</v>
      </c>
      <c r="AC4450" s="35" t="s">
        <v>63</v>
      </c>
      <c r="AD4450" s="35" t="s">
        <v>63</v>
      </c>
      <c r="AE4450" s="44" t="s">
        <v>63</v>
      </c>
      <c r="AF4450" s="61"/>
      <c r="AG4450" s="45"/>
    </row>
    <row r="4451" spans="1:33" x14ac:dyDescent="0.2">
      <c r="A4451" s="59" t="str">
        <f>+VLOOKUP(B4451,Annuaire_roster!B:G,5,0)</f>
        <v>01605</v>
      </c>
      <c r="B4451" s="78" t="s">
        <v>280</v>
      </c>
      <c r="C4451" s="65"/>
      <c r="D4451" s="65" t="s">
        <v>64</v>
      </c>
      <c r="E4451" s="66"/>
      <c r="F4451" s="66" t="s">
        <v>64</v>
      </c>
      <c r="G4451" s="67"/>
      <c r="H4451" s="67"/>
      <c r="I4451" s="68" t="s">
        <v>63</v>
      </c>
      <c r="J4451" s="67"/>
      <c r="K4451" s="69">
        <v>0</v>
      </c>
      <c r="L4451" s="67">
        <v>0</v>
      </c>
      <c r="M4451" s="70">
        <v>0</v>
      </c>
      <c r="N4451" s="34" t="str">
        <f t="shared" si="632"/>
        <v/>
      </c>
      <c r="O4451" s="38">
        <f t="shared" si="633"/>
        <v>0</v>
      </c>
      <c r="P4451" s="72" t="s">
        <v>234</v>
      </c>
      <c r="Q4451" s="43">
        <v>44815</v>
      </c>
      <c r="R4451" s="35">
        <v>0</v>
      </c>
      <c r="S4451" s="35">
        <v>0</v>
      </c>
      <c r="T4451" s="10" t="str">
        <f t="shared" si="634"/>
        <v>Sem - 37</v>
      </c>
      <c r="U4451" s="10" t="str">
        <f t="shared" si="635"/>
        <v>Septembre</v>
      </c>
      <c r="V4451" s="36" t="s">
        <v>734</v>
      </c>
      <c r="W4451" s="34"/>
      <c r="X4451" s="91">
        <f t="shared" si="636"/>
        <v>0</v>
      </c>
      <c r="Y4451" s="92" t="str">
        <f>VLOOKUP('CM-CIC'!B4382,Annuaire_roster!B:F,4,0)</f>
        <v>KINANA Widad</v>
      </c>
      <c r="Z4451" s="37" t="s">
        <v>110</v>
      </c>
      <c r="AA4451" s="60" t="s">
        <v>232</v>
      </c>
      <c r="AB4451" s="35" t="s">
        <v>63</v>
      </c>
      <c r="AC4451" s="35" t="s">
        <v>63</v>
      </c>
      <c r="AD4451" s="35" t="s">
        <v>63</v>
      </c>
      <c r="AE4451" s="44" t="s">
        <v>63</v>
      </c>
      <c r="AF4451" s="61"/>
      <c r="AG4451" s="45"/>
    </row>
    <row r="4452" spans="1:33" x14ac:dyDescent="0.2">
      <c r="A4452" s="59" t="str">
        <f>+VLOOKUP(B4452,Annuaire_roster!B:G,5,0)</f>
        <v>01643</v>
      </c>
      <c r="B4452" s="78" t="s">
        <v>281</v>
      </c>
      <c r="C4452" s="65"/>
      <c r="D4452" s="65" t="s">
        <v>64</v>
      </c>
      <c r="E4452" s="66"/>
      <c r="F4452" s="66" t="s">
        <v>64</v>
      </c>
      <c r="G4452" s="67"/>
      <c r="H4452" s="67"/>
      <c r="I4452" s="68" t="s">
        <v>63</v>
      </c>
      <c r="J4452" s="67"/>
      <c r="K4452" s="69">
        <v>0</v>
      </c>
      <c r="L4452" s="67">
        <v>0</v>
      </c>
      <c r="M4452" s="70">
        <v>0</v>
      </c>
      <c r="N4452" s="34" t="str">
        <f t="shared" si="632"/>
        <v/>
      </c>
      <c r="O4452" s="38">
        <f t="shared" si="633"/>
        <v>0</v>
      </c>
      <c r="P4452" s="72" t="s">
        <v>234</v>
      </c>
      <c r="Q4452" s="43">
        <v>44815</v>
      </c>
      <c r="R4452" s="35">
        <v>0</v>
      </c>
      <c r="S4452" s="35">
        <v>0</v>
      </c>
      <c r="T4452" s="10" t="str">
        <f t="shared" si="634"/>
        <v>Sem - 37</v>
      </c>
      <c r="U4452" s="10" t="str">
        <f t="shared" si="635"/>
        <v>Septembre</v>
      </c>
      <c r="V4452" s="36" t="s">
        <v>735</v>
      </c>
      <c r="W4452" s="34"/>
      <c r="X4452" s="91">
        <f t="shared" si="636"/>
        <v>0</v>
      </c>
      <c r="Y4452" s="92" t="str">
        <f>VLOOKUP('CM-CIC'!B4383,Annuaire_roster!B:F,4,0)</f>
        <v>KINANA Widad</v>
      </c>
      <c r="Z4452" s="37" t="s">
        <v>110</v>
      </c>
      <c r="AA4452" s="60" t="s">
        <v>232</v>
      </c>
      <c r="AB4452" s="35" t="s">
        <v>63</v>
      </c>
      <c r="AC4452" s="35" t="s">
        <v>63</v>
      </c>
      <c r="AD4452" s="35" t="s">
        <v>63</v>
      </c>
      <c r="AE4452" s="44" t="s">
        <v>63</v>
      </c>
      <c r="AF4452" s="61"/>
      <c r="AG4452" s="45"/>
    </row>
    <row r="4453" spans="1:33" x14ac:dyDescent="0.2">
      <c r="A4453" s="59" t="str">
        <f>+VLOOKUP(B4453,Annuaire_roster!B:G,5,0)</f>
        <v>01620</v>
      </c>
      <c r="B4453" s="78" t="s">
        <v>282</v>
      </c>
      <c r="C4453" s="65"/>
      <c r="D4453" s="65" t="s">
        <v>64</v>
      </c>
      <c r="E4453" s="66"/>
      <c r="F4453" s="66" t="s">
        <v>64</v>
      </c>
      <c r="G4453" s="67"/>
      <c r="H4453" s="67"/>
      <c r="I4453" s="68" t="s">
        <v>63</v>
      </c>
      <c r="J4453" s="67"/>
      <c r="K4453" s="69">
        <v>0</v>
      </c>
      <c r="L4453" s="67">
        <v>0</v>
      </c>
      <c r="M4453" s="70">
        <v>0</v>
      </c>
      <c r="N4453" s="34" t="str">
        <f t="shared" si="632"/>
        <v/>
      </c>
      <c r="O4453" s="38">
        <f t="shared" si="633"/>
        <v>0</v>
      </c>
      <c r="P4453" s="72" t="s">
        <v>234</v>
      </c>
      <c r="Q4453" s="43">
        <v>44815</v>
      </c>
      <c r="R4453" s="35">
        <v>0</v>
      </c>
      <c r="S4453" s="35">
        <v>0</v>
      </c>
      <c r="T4453" s="10" t="str">
        <f t="shared" si="634"/>
        <v>Sem - 37</v>
      </c>
      <c r="U4453" s="10" t="str">
        <f t="shared" si="635"/>
        <v>Septembre</v>
      </c>
      <c r="V4453" s="36" t="s">
        <v>736</v>
      </c>
      <c r="W4453" s="34"/>
      <c r="X4453" s="91">
        <f t="shared" si="636"/>
        <v>0</v>
      </c>
      <c r="Y4453" s="92" t="str">
        <f>VLOOKUP('CM-CIC'!B4384,Annuaire_roster!B:F,4,0)</f>
        <v>KINANA Widad</v>
      </c>
      <c r="Z4453" s="37" t="s">
        <v>110</v>
      </c>
      <c r="AA4453" s="60" t="s">
        <v>232</v>
      </c>
      <c r="AB4453" s="35" t="s">
        <v>63</v>
      </c>
      <c r="AC4453" s="35" t="s">
        <v>63</v>
      </c>
      <c r="AD4453" s="35" t="s">
        <v>63</v>
      </c>
      <c r="AE4453" s="44" t="s">
        <v>63</v>
      </c>
      <c r="AF4453" s="61"/>
      <c r="AG4453" s="45"/>
    </row>
    <row r="4454" spans="1:33" x14ac:dyDescent="0.2">
      <c r="A4454" s="59" t="str">
        <f>+VLOOKUP(B4454,Annuaire_roster!B:G,5,0)</f>
        <v>01644</v>
      </c>
      <c r="B4454" s="78" t="s">
        <v>283</v>
      </c>
      <c r="C4454" s="65"/>
      <c r="D4454" s="65" t="s">
        <v>64</v>
      </c>
      <c r="E4454" s="66"/>
      <c r="F4454" s="66" t="s">
        <v>64</v>
      </c>
      <c r="G4454" s="67"/>
      <c r="H4454" s="67"/>
      <c r="I4454" s="68" t="s">
        <v>63</v>
      </c>
      <c r="J4454" s="67"/>
      <c r="K4454" s="69">
        <v>0</v>
      </c>
      <c r="L4454" s="67">
        <v>0</v>
      </c>
      <c r="M4454" s="70">
        <v>0</v>
      </c>
      <c r="N4454" s="34" t="str">
        <f t="shared" si="632"/>
        <v/>
      </c>
      <c r="O4454" s="38">
        <f t="shared" si="633"/>
        <v>0</v>
      </c>
      <c r="P4454" s="72" t="s">
        <v>234</v>
      </c>
      <c r="Q4454" s="43">
        <v>44815</v>
      </c>
      <c r="R4454" s="35">
        <v>0</v>
      </c>
      <c r="S4454" s="35">
        <v>0</v>
      </c>
      <c r="T4454" s="10" t="str">
        <f t="shared" si="634"/>
        <v>Sem - 37</v>
      </c>
      <c r="U4454" s="10" t="str">
        <f t="shared" si="635"/>
        <v>Septembre</v>
      </c>
      <c r="V4454" s="36" t="s">
        <v>737</v>
      </c>
      <c r="W4454" s="34"/>
      <c r="X4454" s="91">
        <f t="shared" si="636"/>
        <v>0</v>
      </c>
      <c r="Y4454" s="92" t="str">
        <f>VLOOKUP('CM-CIC'!B4385,Annuaire_roster!B:F,4,0)</f>
        <v>KINANA Widad</v>
      </c>
      <c r="Z4454" s="37" t="s">
        <v>110</v>
      </c>
      <c r="AA4454" s="60" t="s">
        <v>232</v>
      </c>
      <c r="AB4454" s="35" t="s">
        <v>63</v>
      </c>
      <c r="AC4454" s="35" t="s">
        <v>63</v>
      </c>
      <c r="AD4454" s="35" t="s">
        <v>63</v>
      </c>
      <c r="AE4454" s="44" t="s">
        <v>63</v>
      </c>
      <c r="AF4454" s="61"/>
      <c r="AG4454" s="45"/>
    </row>
    <row r="4455" spans="1:33" x14ac:dyDescent="0.2">
      <c r="A4455" s="59" t="str">
        <f>+VLOOKUP(B4455,Annuaire_roster!B:G,5,0)</f>
        <v>01614</v>
      </c>
      <c r="B4455" s="78" t="s">
        <v>284</v>
      </c>
      <c r="C4455" s="65"/>
      <c r="D4455" s="65" t="s">
        <v>64</v>
      </c>
      <c r="E4455" s="66"/>
      <c r="F4455" s="66" t="s">
        <v>64</v>
      </c>
      <c r="G4455" s="67"/>
      <c r="H4455" s="67"/>
      <c r="I4455" s="68" t="s">
        <v>63</v>
      </c>
      <c r="J4455" s="67"/>
      <c r="K4455" s="69">
        <v>0</v>
      </c>
      <c r="L4455" s="67">
        <v>0</v>
      </c>
      <c r="M4455" s="70">
        <v>0</v>
      </c>
      <c r="N4455" s="34" t="str">
        <f t="shared" si="632"/>
        <v/>
      </c>
      <c r="O4455" s="38">
        <f t="shared" si="633"/>
        <v>0</v>
      </c>
      <c r="P4455" s="72" t="s">
        <v>234</v>
      </c>
      <c r="Q4455" s="43">
        <v>44815</v>
      </c>
      <c r="R4455" s="35">
        <v>0</v>
      </c>
      <c r="S4455" s="35">
        <v>0</v>
      </c>
      <c r="T4455" s="10" t="str">
        <f t="shared" si="634"/>
        <v>Sem - 37</v>
      </c>
      <c r="U4455" s="10" t="str">
        <f t="shared" si="635"/>
        <v>Septembre</v>
      </c>
      <c r="V4455" s="36" t="s">
        <v>738</v>
      </c>
      <c r="W4455" s="34"/>
      <c r="X4455" s="91">
        <f t="shared" si="636"/>
        <v>0</v>
      </c>
      <c r="Y4455" s="92" t="str">
        <f>VLOOKUP('CM-CIC'!B4386,Annuaire_roster!B:F,4,0)</f>
        <v>KINANA Widad</v>
      </c>
      <c r="Z4455" s="37" t="s">
        <v>110</v>
      </c>
      <c r="AA4455" s="60" t="s">
        <v>232</v>
      </c>
      <c r="AB4455" s="35" t="s">
        <v>63</v>
      </c>
      <c r="AC4455" s="35" t="s">
        <v>63</v>
      </c>
      <c r="AD4455" s="35" t="s">
        <v>63</v>
      </c>
      <c r="AE4455" s="44" t="s">
        <v>63</v>
      </c>
      <c r="AF4455" s="61"/>
      <c r="AG4455" s="45"/>
    </row>
    <row r="4456" spans="1:33" x14ac:dyDescent="0.2">
      <c r="A4456" s="59" t="str">
        <f>+VLOOKUP(B4456,Annuaire_roster!B:G,5,0)</f>
        <v>01645</v>
      </c>
      <c r="B4456" s="78" t="s">
        <v>285</v>
      </c>
      <c r="C4456" s="65"/>
      <c r="D4456" s="65" t="s">
        <v>64</v>
      </c>
      <c r="E4456" s="66"/>
      <c r="F4456" s="66" t="s">
        <v>64</v>
      </c>
      <c r="G4456" s="67"/>
      <c r="H4456" s="67"/>
      <c r="I4456" s="68" t="s">
        <v>63</v>
      </c>
      <c r="J4456" s="67"/>
      <c r="K4456" s="69">
        <v>0</v>
      </c>
      <c r="L4456" s="67">
        <v>0</v>
      </c>
      <c r="M4456" s="70">
        <v>0</v>
      </c>
      <c r="N4456" s="34" t="str">
        <f t="shared" si="632"/>
        <v/>
      </c>
      <c r="O4456" s="38">
        <f t="shared" si="633"/>
        <v>0</v>
      </c>
      <c r="P4456" s="72" t="s">
        <v>234</v>
      </c>
      <c r="Q4456" s="43">
        <v>44815</v>
      </c>
      <c r="R4456" s="35">
        <v>0</v>
      </c>
      <c r="S4456" s="35">
        <v>0</v>
      </c>
      <c r="T4456" s="10" t="str">
        <f t="shared" si="634"/>
        <v>Sem - 37</v>
      </c>
      <c r="U4456" s="10" t="str">
        <f t="shared" si="635"/>
        <v>Septembre</v>
      </c>
      <c r="V4456" s="36" t="s">
        <v>739</v>
      </c>
      <c r="W4456" s="34"/>
      <c r="X4456" s="91">
        <f t="shared" si="636"/>
        <v>0</v>
      </c>
      <c r="Y4456" s="92" t="str">
        <f>VLOOKUP('CM-CIC'!B4387,Annuaire_roster!B:F,4,0)</f>
        <v>IHASSANE Ikram</v>
      </c>
      <c r="Z4456" s="37" t="s">
        <v>110</v>
      </c>
      <c r="AA4456" s="60" t="s">
        <v>232</v>
      </c>
      <c r="AB4456" s="35" t="s">
        <v>63</v>
      </c>
      <c r="AC4456" s="35" t="s">
        <v>63</v>
      </c>
      <c r="AD4456" s="35" t="s">
        <v>63</v>
      </c>
      <c r="AE4456" s="44" t="s">
        <v>63</v>
      </c>
      <c r="AF4456" s="61"/>
      <c r="AG4456" s="45"/>
    </row>
    <row r="4457" spans="1:33" x14ac:dyDescent="0.2">
      <c r="A4457" s="59" t="str">
        <f>+VLOOKUP(B4457,Annuaire_roster!B:G,5,0)</f>
        <v>01654</v>
      </c>
      <c r="B4457" s="78" t="s">
        <v>286</v>
      </c>
      <c r="C4457" s="65"/>
      <c r="D4457" s="65" t="s">
        <v>64</v>
      </c>
      <c r="E4457" s="66"/>
      <c r="F4457" s="66" t="s">
        <v>64</v>
      </c>
      <c r="G4457" s="67"/>
      <c r="H4457" s="67"/>
      <c r="I4457" s="68" t="s">
        <v>63</v>
      </c>
      <c r="J4457" s="67"/>
      <c r="K4457" s="69">
        <v>0</v>
      </c>
      <c r="L4457" s="67">
        <v>0</v>
      </c>
      <c r="M4457" s="70">
        <v>0</v>
      </c>
      <c r="N4457" s="34" t="str">
        <f t="shared" si="632"/>
        <v/>
      </c>
      <c r="O4457" s="38">
        <f t="shared" si="633"/>
        <v>0</v>
      </c>
      <c r="P4457" s="72" t="s">
        <v>234</v>
      </c>
      <c r="Q4457" s="43">
        <v>44815</v>
      </c>
      <c r="R4457" s="35">
        <v>0</v>
      </c>
      <c r="S4457" s="35">
        <v>0</v>
      </c>
      <c r="T4457" s="10" t="str">
        <f t="shared" si="634"/>
        <v>Sem - 37</v>
      </c>
      <c r="U4457" s="10" t="str">
        <f t="shared" si="635"/>
        <v>Septembre</v>
      </c>
      <c r="V4457" s="36" t="s">
        <v>740</v>
      </c>
      <c r="W4457" s="34"/>
      <c r="X4457" s="91">
        <f t="shared" si="636"/>
        <v>0</v>
      </c>
      <c r="Y4457" s="92" t="str">
        <f>VLOOKUP('CM-CIC'!B4388,Annuaire_roster!B:F,4,0)</f>
        <v>IHASSANE Ikram</v>
      </c>
      <c r="Z4457" s="37" t="s">
        <v>110</v>
      </c>
      <c r="AA4457" s="60" t="s">
        <v>232</v>
      </c>
      <c r="AB4457" s="35" t="s">
        <v>63</v>
      </c>
      <c r="AC4457" s="35" t="s">
        <v>63</v>
      </c>
      <c r="AD4457" s="35" t="s">
        <v>63</v>
      </c>
      <c r="AE4457" s="44" t="s">
        <v>63</v>
      </c>
      <c r="AF4457" s="61"/>
      <c r="AG4457" s="45"/>
    </row>
    <row r="4458" spans="1:33" x14ac:dyDescent="0.2">
      <c r="A4458" s="59" t="str">
        <f>+VLOOKUP(B4458,Annuaire_roster!B:G,5,0)</f>
        <v>01666</v>
      </c>
      <c r="B4458" s="78" t="s">
        <v>287</v>
      </c>
      <c r="C4458" s="65"/>
      <c r="D4458" s="65" t="s">
        <v>64</v>
      </c>
      <c r="E4458" s="66"/>
      <c r="F4458" s="66" t="s">
        <v>64</v>
      </c>
      <c r="G4458" s="67"/>
      <c r="H4458" s="67"/>
      <c r="I4458" s="68" t="s">
        <v>63</v>
      </c>
      <c r="J4458" s="67"/>
      <c r="K4458" s="69">
        <v>0</v>
      </c>
      <c r="L4458" s="67">
        <v>0</v>
      </c>
      <c r="M4458" s="70">
        <v>0</v>
      </c>
      <c r="N4458" s="34" t="str">
        <f t="shared" si="632"/>
        <v/>
      </c>
      <c r="O4458" s="38">
        <f t="shared" si="633"/>
        <v>0</v>
      </c>
      <c r="P4458" s="72" t="s">
        <v>234</v>
      </c>
      <c r="Q4458" s="43">
        <v>44815</v>
      </c>
      <c r="R4458" s="35">
        <v>0</v>
      </c>
      <c r="S4458" s="35">
        <v>0</v>
      </c>
      <c r="T4458" s="10" t="str">
        <f t="shared" si="634"/>
        <v>Sem - 37</v>
      </c>
      <c r="U4458" s="10" t="str">
        <f t="shared" si="635"/>
        <v>Septembre</v>
      </c>
      <c r="V4458" s="36" t="s">
        <v>741</v>
      </c>
      <c r="W4458" s="34"/>
      <c r="X4458" s="91">
        <f t="shared" si="636"/>
        <v>0</v>
      </c>
      <c r="Y4458" s="92" t="str">
        <f>VLOOKUP('CM-CIC'!B4389,Annuaire_roster!B:F,4,0)</f>
        <v>IHASSANE Ikram</v>
      </c>
      <c r="Z4458" s="37" t="s">
        <v>110</v>
      </c>
      <c r="AA4458" s="60" t="s">
        <v>232</v>
      </c>
      <c r="AB4458" s="35" t="s">
        <v>63</v>
      </c>
      <c r="AC4458" s="35" t="s">
        <v>63</v>
      </c>
      <c r="AD4458" s="35" t="s">
        <v>63</v>
      </c>
      <c r="AE4458" s="44" t="s">
        <v>63</v>
      </c>
      <c r="AF4458" s="61"/>
      <c r="AG4458" s="45"/>
    </row>
    <row r="4459" spans="1:33" x14ac:dyDescent="0.2">
      <c r="A4459" s="59" t="str">
        <f>+VLOOKUP(B4459,Annuaire_roster!B:G,5,0)</f>
        <v>01651</v>
      </c>
      <c r="B4459" s="78" t="s">
        <v>288</v>
      </c>
      <c r="C4459" s="65"/>
      <c r="D4459" s="65" t="s">
        <v>64</v>
      </c>
      <c r="E4459" s="66"/>
      <c r="F4459" s="66" t="s">
        <v>64</v>
      </c>
      <c r="G4459" s="67"/>
      <c r="H4459" s="67"/>
      <c r="I4459" s="68" t="s">
        <v>63</v>
      </c>
      <c r="J4459" s="67"/>
      <c r="K4459" s="69">
        <v>0</v>
      </c>
      <c r="L4459" s="67">
        <v>0</v>
      </c>
      <c r="M4459" s="70">
        <v>0</v>
      </c>
      <c r="N4459" s="34" t="str">
        <f t="shared" si="632"/>
        <v/>
      </c>
      <c r="O4459" s="38">
        <f t="shared" si="633"/>
        <v>0</v>
      </c>
      <c r="P4459" s="72" t="s">
        <v>234</v>
      </c>
      <c r="Q4459" s="43">
        <v>44815</v>
      </c>
      <c r="R4459" s="35">
        <v>0</v>
      </c>
      <c r="S4459" s="35">
        <v>0</v>
      </c>
      <c r="T4459" s="10" t="str">
        <f t="shared" si="634"/>
        <v>Sem - 37</v>
      </c>
      <c r="U4459" s="10" t="str">
        <f t="shared" si="635"/>
        <v>Septembre</v>
      </c>
      <c r="V4459" s="36" t="s">
        <v>742</v>
      </c>
      <c r="W4459" s="34"/>
      <c r="X4459" s="91">
        <f t="shared" si="636"/>
        <v>0</v>
      </c>
      <c r="Y4459" s="92" t="str">
        <f>VLOOKUP('CM-CIC'!B4390,Annuaire_roster!B:F,4,0)</f>
        <v>KINANA Widad</v>
      </c>
      <c r="Z4459" s="37" t="s">
        <v>110</v>
      </c>
      <c r="AA4459" s="60" t="s">
        <v>232</v>
      </c>
      <c r="AB4459" s="35" t="s">
        <v>63</v>
      </c>
      <c r="AC4459" s="35" t="s">
        <v>63</v>
      </c>
      <c r="AD4459" s="35" t="s">
        <v>63</v>
      </c>
      <c r="AE4459" s="44" t="s">
        <v>63</v>
      </c>
      <c r="AF4459" s="61"/>
      <c r="AG4459" s="45"/>
    </row>
    <row r="4460" spans="1:33" x14ac:dyDescent="0.2">
      <c r="A4460" s="59" t="str">
        <f>+VLOOKUP(B4460,Annuaire_roster!B:G,5,0)</f>
        <v>01652</v>
      </c>
      <c r="B4460" s="78" t="s">
        <v>289</v>
      </c>
      <c r="C4460" s="65"/>
      <c r="D4460" s="65" t="s">
        <v>64</v>
      </c>
      <c r="E4460" s="66"/>
      <c r="F4460" s="66" t="s">
        <v>64</v>
      </c>
      <c r="G4460" s="67"/>
      <c r="H4460" s="67"/>
      <c r="I4460" s="68" t="s">
        <v>63</v>
      </c>
      <c r="J4460" s="67"/>
      <c r="K4460" s="69">
        <v>0</v>
      </c>
      <c r="L4460" s="67">
        <v>0</v>
      </c>
      <c r="M4460" s="70">
        <v>0</v>
      </c>
      <c r="N4460" s="34" t="str">
        <f t="shared" si="632"/>
        <v/>
      </c>
      <c r="O4460" s="38">
        <f t="shared" si="633"/>
        <v>0</v>
      </c>
      <c r="P4460" s="72" t="s">
        <v>234</v>
      </c>
      <c r="Q4460" s="43">
        <v>44815</v>
      </c>
      <c r="R4460" s="35">
        <v>0</v>
      </c>
      <c r="S4460" s="35">
        <v>0</v>
      </c>
      <c r="T4460" s="10" t="str">
        <f t="shared" si="634"/>
        <v>Sem - 37</v>
      </c>
      <c r="U4460" s="10" t="str">
        <f t="shared" si="635"/>
        <v>Septembre</v>
      </c>
      <c r="V4460" s="36" t="s">
        <v>743</v>
      </c>
      <c r="W4460" s="34"/>
      <c r="X4460" s="91">
        <f t="shared" si="636"/>
        <v>0</v>
      </c>
      <c r="Y4460" s="92" t="str">
        <f>VLOOKUP('CM-CIC'!B4391,Annuaire_roster!B:F,4,0)</f>
        <v>KINANA Widad</v>
      </c>
      <c r="Z4460" s="37" t="s">
        <v>110</v>
      </c>
      <c r="AA4460" s="60" t="s">
        <v>232</v>
      </c>
      <c r="AB4460" s="35" t="s">
        <v>63</v>
      </c>
      <c r="AC4460" s="35" t="s">
        <v>63</v>
      </c>
      <c r="AD4460" s="35" t="s">
        <v>63</v>
      </c>
      <c r="AE4460" s="44" t="s">
        <v>63</v>
      </c>
      <c r="AF4460" s="61"/>
      <c r="AG4460" s="45"/>
    </row>
    <row r="4461" spans="1:33" x14ac:dyDescent="0.2">
      <c r="A4461" s="59" t="str">
        <f>+VLOOKUP(B4461,Annuaire_roster!B:G,5,0)</f>
        <v>01653</v>
      </c>
      <c r="B4461" s="78" t="s">
        <v>290</v>
      </c>
      <c r="C4461" s="65"/>
      <c r="D4461" s="65" t="s">
        <v>64</v>
      </c>
      <c r="E4461" s="66"/>
      <c r="F4461" s="66" t="s">
        <v>64</v>
      </c>
      <c r="G4461" s="67"/>
      <c r="H4461" s="67"/>
      <c r="I4461" s="68" t="s">
        <v>63</v>
      </c>
      <c r="J4461" s="67"/>
      <c r="K4461" s="69">
        <v>0</v>
      </c>
      <c r="L4461" s="67">
        <v>0</v>
      </c>
      <c r="M4461" s="70">
        <v>0</v>
      </c>
      <c r="N4461" s="34" t="str">
        <f t="shared" si="632"/>
        <v/>
      </c>
      <c r="O4461" s="38">
        <f t="shared" si="633"/>
        <v>0</v>
      </c>
      <c r="P4461" s="72" t="s">
        <v>234</v>
      </c>
      <c r="Q4461" s="43">
        <v>44816</v>
      </c>
      <c r="R4461" s="35">
        <v>0</v>
      </c>
      <c r="S4461" s="35">
        <v>0</v>
      </c>
      <c r="T4461" s="10" t="str">
        <f t="shared" si="634"/>
        <v>Sem - 37</v>
      </c>
      <c r="U4461" s="10" t="str">
        <f t="shared" si="635"/>
        <v>Septembre</v>
      </c>
      <c r="V4461" s="36" t="s">
        <v>744</v>
      </c>
      <c r="W4461" s="34"/>
      <c r="X4461" s="91">
        <f t="shared" si="636"/>
        <v>0</v>
      </c>
      <c r="Y4461" s="92" t="str">
        <f>VLOOKUP('CM-CIC'!B4392,Annuaire_roster!B:F,4,0)</f>
        <v>KINANA Widad</v>
      </c>
      <c r="Z4461" s="37" t="s">
        <v>110</v>
      </c>
      <c r="AA4461" s="60" t="s">
        <v>232</v>
      </c>
      <c r="AB4461" s="35" t="s">
        <v>63</v>
      </c>
      <c r="AC4461" s="35" t="s">
        <v>63</v>
      </c>
      <c r="AD4461" s="35" t="s">
        <v>63</v>
      </c>
      <c r="AE4461" s="44" t="s">
        <v>63</v>
      </c>
      <c r="AF4461" s="61"/>
      <c r="AG4461" s="45"/>
    </row>
    <row r="4462" spans="1:33" x14ac:dyDescent="0.2">
      <c r="A4462" s="59" t="str">
        <f>+VLOOKUP(B4462,Annuaire_roster!B:G,5,0)</f>
        <v>01649</v>
      </c>
      <c r="B4462" s="78" t="s">
        <v>1670</v>
      </c>
      <c r="C4462" s="65"/>
      <c r="D4462" s="65" t="s">
        <v>64</v>
      </c>
      <c r="E4462" s="66"/>
      <c r="F4462" s="66" t="s">
        <v>64</v>
      </c>
      <c r="G4462" s="67"/>
      <c r="H4462" s="67"/>
      <c r="I4462" s="68" t="s">
        <v>63</v>
      </c>
      <c r="J4462" s="67"/>
      <c r="K4462" s="69">
        <v>0</v>
      </c>
      <c r="L4462" s="67">
        <v>0</v>
      </c>
      <c r="M4462" s="70">
        <v>0</v>
      </c>
      <c r="N4462" s="34" t="str">
        <f t="shared" si="632"/>
        <v/>
      </c>
      <c r="O4462" s="38">
        <f t="shared" si="633"/>
        <v>0</v>
      </c>
      <c r="P4462" s="72" t="s">
        <v>234</v>
      </c>
      <c r="Q4462" s="43">
        <v>44816</v>
      </c>
      <c r="R4462" s="35">
        <v>0</v>
      </c>
      <c r="S4462" s="35">
        <v>0</v>
      </c>
      <c r="T4462" s="10" t="str">
        <f t="shared" si="634"/>
        <v>Sem - 37</v>
      </c>
      <c r="U4462" s="10" t="str">
        <f t="shared" si="635"/>
        <v>Septembre</v>
      </c>
      <c r="V4462" s="36" t="s">
        <v>745</v>
      </c>
      <c r="W4462" s="34"/>
      <c r="X4462" s="91">
        <f t="shared" si="636"/>
        <v>0</v>
      </c>
      <c r="Y4462" s="92" t="str">
        <f>VLOOKUP('CM-CIC'!B4393,Annuaire_roster!B:F,4,0)</f>
        <v>KINANA Widad</v>
      </c>
      <c r="Z4462" s="37" t="s">
        <v>110</v>
      </c>
      <c r="AA4462" s="60" t="s">
        <v>232</v>
      </c>
      <c r="AB4462" s="35" t="s">
        <v>63</v>
      </c>
      <c r="AC4462" s="35" t="s">
        <v>63</v>
      </c>
      <c r="AD4462" s="35" t="s">
        <v>63</v>
      </c>
      <c r="AE4462" s="44" t="s">
        <v>63</v>
      </c>
      <c r="AF4462" s="61"/>
      <c r="AG4462" s="45"/>
    </row>
    <row r="4463" spans="1:33" x14ac:dyDescent="0.2">
      <c r="A4463" s="59" t="str">
        <f>+VLOOKUP(B4463,Annuaire_roster!B:G,5,0)</f>
        <v>01650</v>
      </c>
      <c r="B4463" s="78" t="s">
        <v>1671</v>
      </c>
      <c r="C4463" s="65"/>
      <c r="D4463" s="65" t="s">
        <v>64</v>
      </c>
      <c r="E4463" s="66"/>
      <c r="F4463" s="66" t="s">
        <v>64</v>
      </c>
      <c r="G4463" s="67"/>
      <c r="H4463" s="67"/>
      <c r="I4463" s="68" t="s">
        <v>63</v>
      </c>
      <c r="J4463" s="67"/>
      <c r="K4463" s="69">
        <v>0</v>
      </c>
      <c r="L4463" s="67">
        <v>0</v>
      </c>
      <c r="M4463" s="70">
        <v>0</v>
      </c>
      <c r="N4463" s="34" t="str">
        <f t="shared" si="632"/>
        <v/>
      </c>
      <c r="O4463" s="38">
        <f t="shared" si="633"/>
        <v>0</v>
      </c>
      <c r="P4463" s="72" t="s">
        <v>234</v>
      </c>
      <c r="Q4463" s="43">
        <v>44816</v>
      </c>
      <c r="R4463" s="35">
        <v>0</v>
      </c>
      <c r="S4463" s="35">
        <v>0</v>
      </c>
      <c r="T4463" s="10" t="str">
        <f t="shared" si="634"/>
        <v>Sem - 37</v>
      </c>
      <c r="U4463" s="10" t="str">
        <f t="shared" si="635"/>
        <v>Septembre</v>
      </c>
      <c r="V4463" s="36" t="s">
        <v>746</v>
      </c>
      <c r="W4463" s="34"/>
      <c r="X4463" s="91">
        <f t="shared" si="636"/>
        <v>0</v>
      </c>
      <c r="Y4463" s="92" t="str">
        <f>VLOOKUP('CM-CIC'!B4394,Annuaire_roster!B:F,4,0)</f>
        <v>KINANA Widad</v>
      </c>
      <c r="Z4463" s="37" t="s">
        <v>110</v>
      </c>
      <c r="AA4463" s="60" t="s">
        <v>232</v>
      </c>
      <c r="AB4463" s="35" t="s">
        <v>63</v>
      </c>
      <c r="AC4463" s="35" t="s">
        <v>63</v>
      </c>
      <c r="AD4463" s="35" t="s">
        <v>63</v>
      </c>
      <c r="AE4463" s="44" t="s">
        <v>63</v>
      </c>
      <c r="AF4463" s="61"/>
      <c r="AG4463" s="45"/>
    </row>
    <row r="4464" spans="1:33" x14ac:dyDescent="0.2">
      <c r="A4464" s="59" t="str">
        <f>+VLOOKUP(B4464,Annuaire_roster!B:G,5,0)</f>
        <v>01646</v>
      </c>
      <c r="B4464" s="78" t="s">
        <v>291</v>
      </c>
      <c r="C4464" s="65"/>
      <c r="D4464" s="65" t="s">
        <v>64</v>
      </c>
      <c r="E4464" s="66"/>
      <c r="F4464" s="66" t="s">
        <v>64</v>
      </c>
      <c r="G4464" s="67"/>
      <c r="H4464" s="67"/>
      <c r="I4464" s="68" t="s">
        <v>63</v>
      </c>
      <c r="J4464" s="67"/>
      <c r="K4464" s="69">
        <v>0</v>
      </c>
      <c r="L4464" s="67">
        <v>0</v>
      </c>
      <c r="M4464" s="70">
        <v>0</v>
      </c>
      <c r="N4464" s="34" t="str">
        <f t="shared" si="632"/>
        <v/>
      </c>
      <c r="O4464" s="38">
        <f t="shared" si="633"/>
        <v>0</v>
      </c>
      <c r="P4464" s="72" t="s">
        <v>234</v>
      </c>
      <c r="Q4464" s="43">
        <v>44816</v>
      </c>
      <c r="R4464" s="35">
        <v>0</v>
      </c>
      <c r="S4464" s="35">
        <v>0</v>
      </c>
      <c r="T4464" s="10" t="str">
        <f t="shared" si="634"/>
        <v>Sem - 37</v>
      </c>
      <c r="U4464" s="10" t="str">
        <f t="shared" si="635"/>
        <v>Septembre</v>
      </c>
      <c r="V4464" s="36" t="s">
        <v>747</v>
      </c>
      <c r="W4464" s="34"/>
      <c r="X4464" s="91">
        <f t="shared" si="636"/>
        <v>0</v>
      </c>
      <c r="Y4464" s="92" t="str">
        <f>VLOOKUP('CM-CIC'!B4395,Annuaire_roster!B:F,4,0)</f>
        <v>KINANA Widad</v>
      </c>
      <c r="Z4464" s="37" t="s">
        <v>110</v>
      </c>
      <c r="AA4464" s="60" t="s">
        <v>232</v>
      </c>
      <c r="AB4464" s="35" t="s">
        <v>63</v>
      </c>
      <c r="AC4464" s="35" t="s">
        <v>63</v>
      </c>
      <c r="AD4464" s="35" t="s">
        <v>63</v>
      </c>
      <c r="AE4464" s="44" t="s">
        <v>63</v>
      </c>
      <c r="AF4464" s="61"/>
      <c r="AG4464" s="45"/>
    </row>
    <row r="4465" spans="1:33" x14ac:dyDescent="0.2">
      <c r="A4465" s="59" t="str">
        <f>+VLOOKUP(B4465,Annuaire_roster!B:G,5,0)</f>
        <v>01647</v>
      </c>
      <c r="B4465" s="78" t="s">
        <v>292</v>
      </c>
      <c r="C4465" s="65"/>
      <c r="D4465" s="65" t="s">
        <v>64</v>
      </c>
      <c r="E4465" s="66"/>
      <c r="F4465" s="66" t="s">
        <v>64</v>
      </c>
      <c r="G4465" s="67"/>
      <c r="H4465" s="67"/>
      <c r="I4465" s="68" t="s">
        <v>63</v>
      </c>
      <c r="J4465" s="67"/>
      <c r="K4465" s="69">
        <v>0</v>
      </c>
      <c r="L4465" s="67">
        <v>0</v>
      </c>
      <c r="M4465" s="70">
        <v>0</v>
      </c>
      <c r="N4465" s="34" t="str">
        <f t="shared" si="632"/>
        <v/>
      </c>
      <c r="O4465" s="38">
        <f t="shared" si="633"/>
        <v>0</v>
      </c>
      <c r="P4465" s="72" t="s">
        <v>234</v>
      </c>
      <c r="Q4465" s="43">
        <v>44816</v>
      </c>
      <c r="R4465" s="35">
        <v>0</v>
      </c>
      <c r="S4465" s="35">
        <v>0</v>
      </c>
      <c r="T4465" s="10" t="str">
        <f t="shared" si="634"/>
        <v>Sem - 37</v>
      </c>
      <c r="U4465" s="10" t="str">
        <f t="shared" si="635"/>
        <v>Septembre</v>
      </c>
      <c r="V4465" s="36" t="s">
        <v>748</v>
      </c>
      <c r="W4465" s="34"/>
      <c r="X4465" s="91">
        <f t="shared" si="636"/>
        <v>0</v>
      </c>
      <c r="Y4465" s="92" t="str">
        <f>VLOOKUP('CM-CIC'!B4396,Annuaire_roster!B:F,4,0)</f>
        <v>KINANA Widad</v>
      </c>
      <c r="Z4465" s="37" t="s">
        <v>110</v>
      </c>
      <c r="AA4465" s="60" t="s">
        <v>232</v>
      </c>
      <c r="AB4465" s="35" t="s">
        <v>63</v>
      </c>
      <c r="AC4465" s="35" t="s">
        <v>63</v>
      </c>
      <c r="AD4465" s="35" t="s">
        <v>63</v>
      </c>
      <c r="AE4465" s="44" t="s">
        <v>63</v>
      </c>
      <c r="AF4465" s="61"/>
      <c r="AG4465" s="45"/>
    </row>
    <row r="4466" spans="1:33" x14ac:dyDescent="0.2">
      <c r="A4466" s="59" t="str">
        <f>+VLOOKUP(B4466,Annuaire_roster!B:G,5,0)</f>
        <v>01566</v>
      </c>
      <c r="B4466" s="78" t="s">
        <v>233</v>
      </c>
      <c r="C4466" s="65"/>
      <c r="D4466" s="65" t="s">
        <v>64</v>
      </c>
      <c r="E4466" s="66"/>
      <c r="F4466" s="66" t="s">
        <v>64</v>
      </c>
      <c r="G4466" s="67"/>
      <c r="H4466" s="67"/>
      <c r="I4466" s="68" t="s">
        <v>63</v>
      </c>
      <c r="J4466" s="67"/>
      <c r="K4466" s="69">
        <v>0</v>
      </c>
      <c r="L4466" s="67">
        <v>0</v>
      </c>
      <c r="M4466" s="70">
        <v>0</v>
      </c>
      <c r="N4466" s="34" t="str">
        <f t="shared" si="632"/>
        <v/>
      </c>
      <c r="O4466" s="38">
        <f t="shared" si="633"/>
        <v>0</v>
      </c>
      <c r="P4466" s="72" t="s">
        <v>234</v>
      </c>
      <c r="Q4466" s="43">
        <v>44816</v>
      </c>
      <c r="R4466" s="35">
        <v>0</v>
      </c>
      <c r="S4466" s="35">
        <v>0</v>
      </c>
      <c r="T4466" s="10" t="str">
        <f t="shared" si="634"/>
        <v>Sem - 37</v>
      </c>
      <c r="U4466" s="10" t="str">
        <f t="shared" si="635"/>
        <v>Septembre</v>
      </c>
      <c r="V4466" s="36" t="s">
        <v>749</v>
      </c>
      <c r="W4466" s="34"/>
      <c r="X4466" s="91">
        <f t="shared" si="636"/>
        <v>0</v>
      </c>
      <c r="Y4466" s="92" t="str">
        <f>VLOOKUP('CM-CIC'!B4397,Annuaire_roster!B:F,4,0)</f>
        <v>KINANA Widad</v>
      </c>
      <c r="Z4466" s="37" t="s">
        <v>110</v>
      </c>
      <c r="AA4466" s="60" t="s">
        <v>232</v>
      </c>
      <c r="AB4466" s="35" t="s">
        <v>63</v>
      </c>
      <c r="AC4466" s="35" t="s">
        <v>63</v>
      </c>
      <c r="AD4466" s="35" t="s">
        <v>63</v>
      </c>
      <c r="AE4466" s="44" t="s">
        <v>63</v>
      </c>
      <c r="AF4466" s="61"/>
      <c r="AG4466" s="45"/>
    </row>
    <row r="4467" spans="1:33" x14ac:dyDescent="0.2">
      <c r="A4467" s="59" t="str">
        <f>+VLOOKUP(B4467,Annuaire_roster!B:G,5,0)</f>
        <v>01572</v>
      </c>
      <c r="B4467" s="78" t="s">
        <v>235</v>
      </c>
      <c r="C4467" s="65"/>
      <c r="D4467" s="65" t="s">
        <v>64</v>
      </c>
      <c r="E4467" s="66"/>
      <c r="F4467" s="66" t="s">
        <v>64</v>
      </c>
      <c r="G4467" s="67"/>
      <c r="H4467" s="67"/>
      <c r="I4467" s="68" t="s">
        <v>63</v>
      </c>
      <c r="J4467" s="67"/>
      <c r="K4467" s="69">
        <v>0</v>
      </c>
      <c r="L4467" s="67">
        <v>0</v>
      </c>
      <c r="M4467" s="70">
        <v>0</v>
      </c>
      <c r="N4467" s="34" t="str">
        <f t="shared" ref="N4467:N4530" si="637">IFERROR(IF(OR(D4467="OFF",D4467="Congé",M4467="Abs",D4467="Congé sans solde",D4467="Férié"),"",IF(O4467-K4467-L4467&gt;O4467,O4467,IF(O4467-K4467-L4467&lt;0,"",O4467-K4467-L4467))),"")</f>
        <v/>
      </c>
      <c r="O4467" s="38">
        <f t="shared" ref="O4467:O4530" si="638">IF(AG4467="2H Pause déjeuner",IF(F4467-D4467-0.0833333333333333&lt;0,F4467-D4467-0.0833333333333333+1,F4467-D4467-0.0833333333333333),IF(OR(AND(F4467="OFF",D4467="OFF"),AND(F4467="Congé",D4467="Congé"),AND(F4467="Congé sans solde",D4467="Congé sans solde"),AND(F4467="Congé spécial",D4467="Congé spécial"),AND(F4467="Férié",D4467="Férié"),AND(F4467="OFF",D4467="Congé"),AND(F4467="OFF",D4467="Congé sans solde"),AND(F4467="OFF",D4467="Congé spécial"),AND(F4467="OFF",D4467="Férié"),AND(F4467="Congé",D4467="OFF"),AND(F4467="Congé",D4467="Congé sans solde"),AND(F4467="Congé",D4467="Congé spécial"),AND(F4467="Congé",D4467="Férié"),AND(F4467="Congé sans solde",D4467="OFF"),AND(F4467="Congé sans solde",D4467="Congé"),AND(F4467="Congé sans solde",D4467="Congé spécial"),AND(F4467="Congé sans solde",D4467="Férié"),AND(F4467="Congé spécial",D4467="OFF"),AND(F4467="Congé spécial",D4467="Congé"),AND(F4467="Congé spécial",D4467="Congé sans solde"),AND(F4467="Congé spécial",D4467="Férié"),AND(F4467="Férié",D4467="OFF"),AND(F4467="Férié",D4467="Congé"),AND(F4467="Férié",D4467="Congé sans solde"),AND(F4467="Férié",D4467="Congé spécial")),0,IF(OR(F4467="OFF",F4467="Congé",F4467="Congé spécial",F4467="Congé sans solde",D4467="OFF",D4467="Congé",D4467="Congé spécial",D4467="Congé sans solde"),0.208333333333334,IF(AND(AG4467="",F4467-D4467&lt;0),("24:00:00"-D4467)+("00:00:00"+F4467)-0.0416666666666667,IF(AND(OR(AG4467="Allaitement",AG4467="Sans déjeuner"),F4467-D4467&lt;0),("24:00:00"-D4467)+("00:00:00"+F4467),IF(AND(AG4467="",F4467-D4467&gt;0.166666666666667),F4467-D4467-0.0416666666666667,IF(AND(OR(AG4467="Allaitement",AG4467="Sans déjeuner"),F4467-D4467&gt;0.166666666666667),F4467-D4467,F4467-D4467)))))))</f>
        <v>0</v>
      </c>
      <c r="P4467" s="72" t="s">
        <v>234</v>
      </c>
      <c r="Q4467" s="43">
        <v>44816</v>
      </c>
      <c r="R4467" s="35">
        <v>0</v>
      </c>
      <c r="S4467" s="35">
        <v>0</v>
      </c>
      <c r="T4467" s="10" t="str">
        <f t="shared" si="634"/>
        <v>Sem - 37</v>
      </c>
      <c r="U4467" s="10" t="str">
        <f t="shared" si="635"/>
        <v>Septembre</v>
      </c>
      <c r="V4467" s="36" t="s">
        <v>750</v>
      </c>
      <c r="W4467" s="34"/>
      <c r="X4467" s="91">
        <f t="shared" si="636"/>
        <v>0</v>
      </c>
      <c r="Y4467" s="92" t="str">
        <f>VLOOKUP('CM-CIC'!B4398,Annuaire_roster!B:F,4,0)</f>
        <v>KINANA Widad</v>
      </c>
      <c r="Z4467" s="37" t="s">
        <v>110</v>
      </c>
      <c r="AA4467" s="60" t="s">
        <v>232</v>
      </c>
      <c r="AB4467" s="35" t="s">
        <v>63</v>
      </c>
      <c r="AC4467" s="35" t="s">
        <v>63</v>
      </c>
      <c r="AD4467" s="35" t="s">
        <v>63</v>
      </c>
      <c r="AE4467" s="44" t="s">
        <v>63</v>
      </c>
      <c r="AF4467" s="61"/>
      <c r="AG4467" s="45"/>
    </row>
    <row r="4468" spans="1:33" x14ac:dyDescent="0.2">
      <c r="A4468" s="59" t="str">
        <f>+VLOOKUP(B4468,Annuaire_roster!B:G,5,0)</f>
        <v>01575</v>
      </c>
      <c r="B4468" s="78" t="s">
        <v>191</v>
      </c>
      <c r="C4468" s="65"/>
      <c r="D4468" s="65" t="s">
        <v>64</v>
      </c>
      <c r="E4468" s="66"/>
      <c r="F4468" s="66" t="s">
        <v>64</v>
      </c>
      <c r="G4468" s="67"/>
      <c r="H4468" s="67"/>
      <c r="I4468" s="68" t="s">
        <v>63</v>
      </c>
      <c r="J4468" s="67"/>
      <c r="K4468" s="69">
        <v>0</v>
      </c>
      <c r="L4468" s="67">
        <v>0</v>
      </c>
      <c r="M4468" s="70">
        <v>0</v>
      </c>
      <c r="N4468" s="34" t="str">
        <f t="shared" si="637"/>
        <v/>
      </c>
      <c r="O4468" s="38">
        <f t="shared" si="638"/>
        <v>0</v>
      </c>
      <c r="P4468" s="72" t="s">
        <v>234</v>
      </c>
      <c r="Q4468" s="43">
        <v>44816</v>
      </c>
      <c r="R4468" s="35">
        <v>0</v>
      </c>
      <c r="S4468" s="35">
        <v>0</v>
      </c>
      <c r="T4468" s="10" t="str">
        <f t="shared" si="634"/>
        <v>Sem - 37</v>
      </c>
      <c r="U4468" s="10" t="str">
        <f t="shared" si="635"/>
        <v>Septembre</v>
      </c>
      <c r="V4468" s="36" t="s">
        <v>751</v>
      </c>
      <c r="W4468" s="34"/>
      <c r="X4468" s="91">
        <f t="shared" si="636"/>
        <v>0</v>
      </c>
      <c r="Y4468" s="92" t="str">
        <f>VLOOKUP('CM-CIC'!B4399,Annuaire_roster!B:F,4,0)</f>
        <v>KINANA Widad</v>
      </c>
      <c r="Z4468" s="37" t="s">
        <v>110</v>
      </c>
      <c r="AA4468" s="60" t="s">
        <v>232</v>
      </c>
      <c r="AB4468" s="35" t="s">
        <v>63</v>
      </c>
      <c r="AC4468" s="35" t="s">
        <v>63</v>
      </c>
      <c r="AD4468" s="35" t="s">
        <v>63</v>
      </c>
      <c r="AE4468" s="44" t="s">
        <v>63</v>
      </c>
      <c r="AF4468" s="61"/>
      <c r="AG4468" s="45"/>
    </row>
    <row r="4469" spans="1:33" x14ac:dyDescent="0.2">
      <c r="A4469" s="59" t="str">
        <f>+VLOOKUP(B4469,Annuaire_roster!B:G,5,0)</f>
        <v>01575</v>
      </c>
      <c r="B4469" s="78" t="s">
        <v>236</v>
      </c>
      <c r="C4469" s="65"/>
      <c r="D4469" s="65" t="s">
        <v>64</v>
      </c>
      <c r="E4469" s="66"/>
      <c r="F4469" s="66" t="s">
        <v>64</v>
      </c>
      <c r="G4469" s="67"/>
      <c r="H4469" s="67"/>
      <c r="I4469" s="68" t="s">
        <v>63</v>
      </c>
      <c r="J4469" s="67"/>
      <c r="K4469" s="69">
        <v>0</v>
      </c>
      <c r="L4469" s="67">
        <v>0</v>
      </c>
      <c r="M4469" s="70">
        <v>0</v>
      </c>
      <c r="N4469" s="34" t="str">
        <f t="shared" si="637"/>
        <v/>
      </c>
      <c r="O4469" s="38">
        <f t="shared" si="638"/>
        <v>0</v>
      </c>
      <c r="P4469" s="72" t="s">
        <v>234</v>
      </c>
      <c r="Q4469" s="43">
        <v>44816</v>
      </c>
      <c r="R4469" s="35">
        <v>0</v>
      </c>
      <c r="S4469" s="35">
        <v>0</v>
      </c>
      <c r="T4469" s="10" t="str">
        <f t="shared" si="634"/>
        <v>Sem - 37</v>
      </c>
      <c r="U4469" s="10" t="str">
        <f t="shared" si="635"/>
        <v>Septembre</v>
      </c>
      <c r="V4469" s="36" t="s">
        <v>752</v>
      </c>
      <c r="W4469" s="34"/>
      <c r="X4469" s="91">
        <f t="shared" si="636"/>
        <v>0</v>
      </c>
      <c r="Y4469" s="92" t="str">
        <f>VLOOKUP('CM-CIC'!B4400,Annuaire_roster!B:F,4,0)</f>
        <v>KINANA Widad</v>
      </c>
      <c r="Z4469" s="37" t="s">
        <v>110</v>
      </c>
      <c r="AA4469" s="60" t="s">
        <v>232</v>
      </c>
      <c r="AB4469" s="35" t="s">
        <v>63</v>
      </c>
      <c r="AC4469" s="35" t="s">
        <v>63</v>
      </c>
      <c r="AD4469" s="35" t="s">
        <v>63</v>
      </c>
      <c r="AE4469" s="44" t="s">
        <v>63</v>
      </c>
      <c r="AF4469" s="61"/>
      <c r="AG4469" s="45"/>
    </row>
    <row r="4470" spans="1:33" x14ac:dyDescent="0.2">
      <c r="A4470" s="59" t="str">
        <f>+VLOOKUP(B4470,Annuaire_roster!B:G,5,0)</f>
        <v>01578</v>
      </c>
      <c r="B4470" s="78" t="s">
        <v>1669</v>
      </c>
      <c r="C4470" s="65"/>
      <c r="D4470" s="65" t="s">
        <v>64</v>
      </c>
      <c r="E4470" s="66"/>
      <c r="F4470" s="66" t="s">
        <v>64</v>
      </c>
      <c r="G4470" s="67"/>
      <c r="H4470" s="67"/>
      <c r="I4470" s="68" t="s">
        <v>63</v>
      </c>
      <c r="J4470" s="67"/>
      <c r="K4470" s="69">
        <v>0</v>
      </c>
      <c r="L4470" s="67">
        <v>0</v>
      </c>
      <c r="M4470" s="70">
        <v>0</v>
      </c>
      <c r="N4470" s="34" t="str">
        <f t="shared" si="637"/>
        <v/>
      </c>
      <c r="O4470" s="38">
        <f t="shared" si="638"/>
        <v>0</v>
      </c>
      <c r="P4470" s="72" t="s">
        <v>234</v>
      </c>
      <c r="Q4470" s="43">
        <v>44816</v>
      </c>
      <c r="R4470" s="35">
        <v>0</v>
      </c>
      <c r="S4470" s="35">
        <v>0</v>
      </c>
      <c r="T4470" s="10" t="str">
        <f t="shared" si="634"/>
        <v>Sem - 37</v>
      </c>
      <c r="U4470" s="10" t="str">
        <f t="shared" si="635"/>
        <v>Septembre</v>
      </c>
      <c r="V4470" s="36" t="s">
        <v>753</v>
      </c>
      <c r="W4470" s="34"/>
      <c r="X4470" s="91">
        <f t="shared" si="636"/>
        <v>0</v>
      </c>
      <c r="Y4470" s="92" t="str">
        <f>VLOOKUP('CM-CIC'!B4401,Annuaire_roster!B:F,4,0)</f>
        <v>KINANA Widad</v>
      </c>
      <c r="Z4470" s="37" t="s">
        <v>110</v>
      </c>
      <c r="AA4470" s="60" t="s">
        <v>232</v>
      </c>
      <c r="AB4470" s="35" t="s">
        <v>63</v>
      </c>
      <c r="AC4470" s="35" t="s">
        <v>63</v>
      </c>
      <c r="AD4470" s="35" t="s">
        <v>63</v>
      </c>
      <c r="AE4470" s="44" t="s">
        <v>63</v>
      </c>
      <c r="AF4470" s="61"/>
      <c r="AG4470" s="45"/>
    </row>
    <row r="4471" spans="1:33" x14ac:dyDescent="0.2">
      <c r="A4471" s="59" t="str">
        <f>+VLOOKUP(B4471,Annuaire_roster!B:G,5,0)</f>
        <v>01581</v>
      </c>
      <c r="B4471" s="78" t="s">
        <v>237</v>
      </c>
      <c r="C4471" s="65"/>
      <c r="D4471" s="65" t="s">
        <v>64</v>
      </c>
      <c r="E4471" s="66"/>
      <c r="F4471" s="66" t="s">
        <v>64</v>
      </c>
      <c r="G4471" s="67"/>
      <c r="H4471" s="67"/>
      <c r="I4471" s="68" t="s">
        <v>63</v>
      </c>
      <c r="J4471" s="67"/>
      <c r="K4471" s="69">
        <v>0</v>
      </c>
      <c r="L4471" s="67">
        <v>0</v>
      </c>
      <c r="M4471" s="70">
        <v>0</v>
      </c>
      <c r="N4471" s="34" t="str">
        <f t="shared" si="637"/>
        <v/>
      </c>
      <c r="O4471" s="38">
        <f t="shared" si="638"/>
        <v>0</v>
      </c>
      <c r="P4471" s="72" t="s">
        <v>234</v>
      </c>
      <c r="Q4471" s="43">
        <v>44816</v>
      </c>
      <c r="R4471" s="35">
        <v>0</v>
      </c>
      <c r="S4471" s="35">
        <v>0</v>
      </c>
      <c r="T4471" s="10" t="str">
        <f t="shared" si="634"/>
        <v>Sem - 37</v>
      </c>
      <c r="U4471" s="10" t="str">
        <f t="shared" si="635"/>
        <v>Septembre</v>
      </c>
      <c r="V4471" s="36" t="s">
        <v>754</v>
      </c>
      <c r="W4471" s="34"/>
      <c r="X4471" s="91">
        <f t="shared" si="636"/>
        <v>0</v>
      </c>
      <c r="Y4471" s="92" t="str">
        <f>VLOOKUP('CM-CIC'!B4402,Annuaire_roster!B:F,4,0)</f>
        <v>KINANA Widad</v>
      </c>
      <c r="Z4471" s="37" t="s">
        <v>110</v>
      </c>
      <c r="AA4471" s="60" t="s">
        <v>232</v>
      </c>
      <c r="AB4471" s="35" t="s">
        <v>63</v>
      </c>
      <c r="AC4471" s="35" t="s">
        <v>63</v>
      </c>
      <c r="AD4471" s="35" t="s">
        <v>63</v>
      </c>
      <c r="AE4471" s="44" t="s">
        <v>63</v>
      </c>
      <c r="AF4471" s="61"/>
      <c r="AG4471" s="45"/>
    </row>
    <row r="4472" spans="1:33" x14ac:dyDescent="0.2">
      <c r="A4472" s="59" t="str">
        <f>+VLOOKUP(B4472,Annuaire_roster!B:G,5,0)</f>
        <v>01582</v>
      </c>
      <c r="B4472" s="78" t="s">
        <v>238</v>
      </c>
      <c r="C4472" s="65"/>
      <c r="D4472" s="65" t="s">
        <v>64</v>
      </c>
      <c r="E4472" s="66"/>
      <c r="F4472" s="66" t="s">
        <v>64</v>
      </c>
      <c r="G4472" s="67"/>
      <c r="H4472" s="67"/>
      <c r="I4472" s="68" t="s">
        <v>63</v>
      </c>
      <c r="J4472" s="67"/>
      <c r="K4472" s="69">
        <v>0</v>
      </c>
      <c r="L4472" s="67">
        <v>0</v>
      </c>
      <c r="M4472" s="70">
        <v>0</v>
      </c>
      <c r="N4472" s="34" t="str">
        <f t="shared" si="637"/>
        <v/>
      </c>
      <c r="O4472" s="38">
        <f t="shared" si="638"/>
        <v>0</v>
      </c>
      <c r="P4472" s="72" t="s">
        <v>234</v>
      </c>
      <c r="Q4472" s="43">
        <v>44816</v>
      </c>
      <c r="R4472" s="35">
        <v>0</v>
      </c>
      <c r="S4472" s="35">
        <v>0</v>
      </c>
      <c r="T4472" s="10" t="str">
        <f t="shared" si="634"/>
        <v>Sem - 37</v>
      </c>
      <c r="U4472" s="10" t="str">
        <f t="shared" si="635"/>
        <v>Septembre</v>
      </c>
      <c r="V4472" s="36" t="s">
        <v>755</v>
      </c>
      <c r="W4472" s="34"/>
      <c r="X4472" s="91">
        <f t="shared" si="636"/>
        <v>0</v>
      </c>
      <c r="Y4472" s="92" t="str">
        <f>VLOOKUP('CM-CIC'!B4403,Annuaire_roster!B:F,4,0)</f>
        <v>KINANA Widad</v>
      </c>
      <c r="Z4472" s="37" t="s">
        <v>110</v>
      </c>
      <c r="AA4472" s="60" t="s">
        <v>232</v>
      </c>
      <c r="AB4472" s="35" t="s">
        <v>63</v>
      </c>
      <c r="AC4472" s="35" t="s">
        <v>63</v>
      </c>
      <c r="AD4472" s="35" t="s">
        <v>63</v>
      </c>
      <c r="AE4472" s="44" t="s">
        <v>63</v>
      </c>
      <c r="AF4472" s="61"/>
      <c r="AG4472" s="45"/>
    </row>
    <row r="4473" spans="1:33" x14ac:dyDescent="0.2">
      <c r="A4473" s="59" t="str">
        <f>+VLOOKUP(B4473,Annuaire_roster!B:G,5,0)</f>
        <v>01586</v>
      </c>
      <c r="B4473" s="78" t="s">
        <v>217</v>
      </c>
      <c r="C4473" s="65"/>
      <c r="D4473" s="65" t="s">
        <v>64</v>
      </c>
      <c r="E4473" s="66"/>
      <c r="F4473" s="66" t="s">
        <v>64</v>
      </c>
      <c r="G4473" s="67"/>
      <c r="H4473" s="67"/>
      <c r="I4473" s="68" t="s">
        <v>63</v>
      </c>
      <c r="J4473" s="67"/>
      <c r="K4473" s="69">
        <v>0</v>
      </c>
      <c r="L4473" s="67">
        <v>0</v>
      </c>
      <c r="M4473" s="70">
        <v>0</v>
      </c>
      <c r="N4473" s="34" t="str">
        <f t="shared" si="637"/>
        <v/>
      </c>
      <c r="O4473" s="38">
        <f t="shared" si="638"/>
        <v>0</v>
      </c>
      <c r="P4473" s="72" t="s">
        <v>234</v>
      </c>
      <c r="Q4473" s="43">
        <v>44816</v>
      </c>
      <c r="R4473" s="35">
        <v>0</v>
      </c>
      <c r="S4473" s="35">
        <v>0</v>
      </c>
      <c r="T4473" s="10" t="str">
        <f t="shared" si="634"/>
        <v>Sem - 37</v>
      </c>
      <c r="U4473" s="10" t="str">
        <f t="shared" si="635"/>
        <v>Septembre</v>
      </c>
      <c r="V4473" s="36" t="s">
        <v>757</v>
      </c>
      <c r="W4473" s="34"/>
      <c r="X4473" s="91">
        <f t="shared" si="636"/>
        <v>0</v>
      </c>
      <c r="Y4473" s="92" t="str">
        <f>VLOOKUP('CM-CIC'!B4404,Annuaire_roster!B:F,4,0)</f>
        <v>ABDELLAOUI KHADIJA</v>
      </c>
      <c r="Z4473" s="37" t="s">
        <v>110</v>
      </c>
      <c r="AA4473" s="60" t="s">
        <v>232</v>
      </c>
      <c r="AB4473" s="35" t="s">
        <v>63</v>
      </c>
      <c r="AC4473" s="35" t="s">
        <v>63</v>
      </c>
      <c r="AD4473" s="35" t="s">
        <v>63</v>
      </c>
      <c r="AE4473" s="44" t="s">
        <v>63</v>
      </c>
      <c r="AF4473" s="61"/>
      <c r="AG4473" s="45"/>
    </row>
    <row r="4474" spans="1:33" x14ac:dyDescent="0.2">
      <c r="A4474" s="59" t="str">
        <f>+VLOOKUP(B4474,Annuaire_roster!B:G,5,0)</f>
        <v>01587</v>
      </c>
      <c r="B4474" s="78" t="s">
        <v>218</v>
      </c>
      <c r="C4474" s="65"/>
      <c r="D4474" s="65" t="s">
        <v>64</v>
      </c>
      <c r="E4474" s="66"/>
      <c r="F4474" s="66" t="s">
        <v>64</v>
      </c>
      <c r="G4474" s="67"/>
      <c r="H4474" s="67"/>
      <c r="I4474" s="68" t="s">
        <v>63</v>
      </c>
      <c r="J4474" s="67"/>
      <c r="K4474" s="69">
        <v>0</v>
      </c>
      <c r="L4474" s="67">
        <v>0</v>
      </c>
      <c r="M4474" s="70">
        <v>0</v>
      </c>
      <c r="N4474" s="34" t="str">
        <f t="shared" si="637"/>
        <v/>
      </c>
      <c r="O4474" s="38">
        <f t="shared" si="638"/>
        <v>0</v>
      </c>
      <c r="P4474" s="72" t="s">
        <v>234</v>
      </c>
      <c r="Q4474" s="43">
        <v>44816</v>
      </c>
      <c r="R4474" s="35">
        <v>0</v>
      </c>
      <c r="S4474" s="35">
        <v>0</v>
      </c>
      <c r="T4474" s="10" t="str">
        <f t="shared" si="634"/>
        <v>Sem - 37</v>
      </c>
      <c r="U4474" s="10" t="str">
        <f t="shared" si="635"/>
        <v>Septembre</v>
      </c>
      <c r="V4474" s="36" t="s">
        <v>758</v>
      </c>
      <c r="W4474" s="34"/>
      <c r="X4474" s="91">
        <f t="shared" si="636"/>
        <v>0</v>
      </c>
      <c r="Y4474" s="92" t="str">
        <f>VLOOKUP('CM-CIC'!B4405,Annuaire_roster!B:F,4,0)</f>
        <v>ABDELLAOUI KHADIJA</v>
      </c>
      <c r="Z4474" s="37" t="s">
        <v>110</v>
      </c>
      <c r="AA4474" s="60" t="s">
        <v>232</v>
      </c>
      <c r="AB4474" s="35" t="s">
        <v>63</v>
      </c>
      <c r="AC4474" s="35" t="s">
        <v>63</v>
      </c>
      <c r="AD4474" s="35" t="s">
        <v>63</v>
      </c>
      <c r="AE4474" s="44" t="s">
        <v>63</v>
      </c>
      <c r="AF4474" s="61"/>
      <c r="AG4474" s="45"/>
    </row>
    <row r="4475" spans="1:33" x14ac:dyDescent="0.2">
      <c r="A4475" s="59" t="str">
        <f>+VLOOKUP(B4475,Annuaire_roster!B:G,5,0)</f>
        <v>01590</v>
      </c>
      <c r="B4475" s="78" t="s">
        <v>222</v>
      </c>
      <c r="C4475" s="65"/>
      <c r="D4475" s="65" t="s">
        <v>64</v>
      </c>
      <c r="E4475" s="66"/>
      <c r="F4475" s="66" t="s">
        <v>64</v>
      </c>
      <c r="G4475" s="67"/>
      <c r="H4475" s="67"/>
      <c r="I4475" s="68" t="s">
        <v>63</v>
      </c>
      <c r="J4475" s="67"/>
      <c r="K4475" s="69">
        <v>0</v>
      </c>
      <c r="L4475" s="67">
        <v>0</v>
      </c>
      <c r="M4475" s="70">
        <v>0</v>
      </c>
      <c r="N4475" s="34" t="str">
        <f t="shared" si="637"/>
        <v/>
      </c>
      <c r="O4475" s="38">
        <f t="shared" si="638"/>
        <v>0</v>
      </c>
      <c r="P4475" s="72" t="s">
        <v>234</v>
      </c>
      <c r="Q4475" s="43">
        <v>44816</v>
      </c>
      <c r="R4475" s="35">
        <v>0</v>
      </c>
      <c r="S4475" s="35">
        <v>0</v>
      </c>
      <c r="T4475" s="10" t="str">
        <f t="shared" si="634"/>
        <v>Sem - 37</v>
      </c>
      <c r="U4475" s="10" t="str">
        <f t="shared" si="635"/>
        <v>Septembre</v>
      </c>
      <c r="V4475" s="36" t="s">
        <v>759</v>
      </c>
      <c r="W4475" s="34"/>
      <c r="X4475" s="91">
        <f t="shared" si="636"/>
        <v>0</v>
      </c>
      <c r="Y4475" s="92" t="str">
        <f>VLOOKUP('CM-CIC'!B4406,Annuaire_roster!B:F,4,0)</f>
        <v>ABDELLAOUI KHADIJA</v>
      </c>
      <c r="Z4475" s="37" t="s">
        <v>110</v>
      </c>
      <c r="AA4475" s="60" t="s">
        <v>232</v>
      </c>
      <c r="AB4475" s="35" t="s">
        <v>63</v>
      </c>
      <c r="AC4475" s="35" t="s">
        <v>63</v>
      </c>
      <c r="AD4475" s="35" t="s">
        <v>63</v>
      </c>
      <c r="AE4475" s="44" t="s">
        <v>63</v>
      </c>
      <c r="AF4475" s="61"/>
      <c r="AG4475" s="45"/>
    </row>
    <row r="4476" spans="1:33" x14ac:dyDescent="0.2">
      <c r="A4476" s="59" t="str">
        <f>+VLOOKUP(B4476,Annuaire_roster!B:G,5,0)</f>
        <v>01594</v>
      </c>
      <c r="B4476" s="78" t="s">
        <v>295</v>
      </c>
      <c r="C4476" s="65"/>
      <c r="D4476" s="65" t="s">
        <v>64</v>
      </c>
      <c r="E4476" s="66"/>
      <c r="F4476" s="66" t="s">
        <v>64</v>
      </c>
      <c r="G4476" s="67"/>
      <c r="H4476" s="67"/>
      <c r="I4476" s="68" t="s">
        <v>63</v>
      </c>
      <c r="J4476" s="67"/>
      <c r="K4476" s="69">
        <v>0</v>
      </c>
      <c r="L4476" s="67">
        <v>0</v>
      </c>
      <c r="M4476" s="70">
        <v>0</v>
      </c>
      <c r="N4476" s="34" t="str">
        <f t="shared" si="637"/>
        <v/>
      </c>
      <c r="O4476" s="38">
        <f t="shared" si="638"/>
        <v>0</v>
      </c>
      <c r="P4476" s="72" t="s">
        <v>234</v>
      </c>
      <c r="Q4476" s="43">
        <v>44816</v>
      </c>
      <c r="R4476" s="35">
        <v>0</v>
      </c>
      <c r="S4476" s="35">
        <v>0</v>
      </c>
      <c r="T4476" s="10" t="str">
        <f t="shared" si="634"/>
        <v>Sem - 37</v>
      </c>
      <c r="U4476" s="10" t="str">
        <f t="shared" si="635"/>
        <v>Septembre</v>
      </c>
      <c r="V4476" s="36" t="s">
        <v>760</v>
      </c>
      <c r="W4476" s="34"/>
      <c r="X4476" s="91">
        <f t="shared" si="636"/>
        <v>0</v>
      </c>
      <c r="Y4476" s="92" t="str">
        <f>VLOOKUP('CM-CIC'!B4407,Annuaire_roster!B:F,4,0)</f>
        <v>ABDELLAOUI KHADIJA</v>
      </c>
      <c r="Z4476" s="37" t="s">
        <v>110</v>
      </c>
      <c r="AA4476" s="60" t="s">
        <v>232</v>
      </c>
      <c r="AB4476" s="35" t="s">
        <v>63</v>
      </c>
      <c r="AC4476" s="35" t="s">
        <v>63</v>
      </c>
      <c r="AD4476" s="35" t="s">
        <v>63</v>
      </c>
      <c r="AE4476" s="44" t="s">
        <v>63</v>
      </c>
      <c r="AF4476" s="61"/>
      <c r="AG4476" s="45"/>
    </row>
    <row r="4477" spans="1:33" x14ac:dyDescent="0.2">
      <c r="A4477" s="59" t="str">
        <f>+VLOOKUP(B4477,Annuaire_roster!B:G,5,0)</f>
        <v>01596</v>
      </c>
      <c r="B4477" s="78" t="s">
        <v>239</v>
      </c>
      <c r="C4477" s="65"/>
      <c r="D4477" s="65" t="s">
        <v>64</v>
      </c>
      <c r="E4477" s="66"/>
      <c r="F4477" s="66" t="s">
        <v>64</v>
      </c>
      <c r="G4477" s="67"/>
      <c r="H4477" s="67"/>
      <c r="I4477" s="68" t="s">
        <v>63</v>
      </c>
      <c r="J4477" s="67"/>
      <c r="K4477" s="69">
        <v>0</v>
      </c>
      <c r="L4477" s="67">
        <v>0</v>
      </c>
      <c r="M4477" s="70">
        <v>0</v>
      </c>
      <c r="N4477" s="34" t="str">
        <f t="shared" si="637"/>
        <v/>
      </c>
      <c r="O4477" s="38">
        <f t="shared" si="638"/>
        <v>0</v>
      </c>
      <c r="P4477" s="72" t="s">
        <v>234</v>
      </c>
      <c r="Q4477" s="43">
        <v>44816</v>
      </c>
      <c r="R4477" s="35">
        <v>0</v>
      </c>
      <c r="S4477" s="35">
        <v>0</v>
      </c>
      <c r="T4477" s="10" t="str">
        <f t="shared" si="634"/>
        <v>Sem - 37</v>
      </c>
      <c r="U4477" s="10" t="str">
        <f t="shared" si="635"/>
        <v>Septembre</v>
      </c>
      <c r="V4477" s="36" t="s">
        <v>761</v>
      </c>
      <c r="W4477" s="34"/>
      <c r="X4477" s="91">
        <f t="shared" si="636"/>
        <v>0</v>
      </c>
      <c r="Y4477" s="92" t="str">
        <f>VLOOKUP('CM-CIC'!B4408,Annuaire_roster!B:F,4,0)</f>
        <v>ABDELLAOUI KHADIJA</v>
      </c>
      <c r="Z4477" s="37" t="s">
        <v>110</v>
      </c>
      <c r="AA4477" s="60" t="s">
        <v>232</v>
      </c>
      <c r="AB4477" s="35" t="s">
        <v>63</v>
      </c>
      <c r="AC4477" s="35" t="s">
        <v>63</v>
      </c>
      <c r="AD4477" s="35" t="s">
        <v>63</v>
      </c>
      <c r="AE4477" s="44" t="s">
        <v>63</v>
      </c>
      <c r="AF4477" s="61"/>
      <c r="AG4477" s="45"/>
    </row>
    <row r="4478" spans="1:33" x14ac:dyDescent="0.2">
      <c r="A4478" s="59" t="str">
        <f>+VLOOKUP(B4478,Annuaire_roster!B:G,5,0)</f>
        <v>01598</v>
      </c>
      <c r="B4478" s="78" t="s">
        <v>240</v>
      </c>
      <c r="C4478" s="65"/>
      <c r="D4478" s="65" t="s">
        <v>64</v>
      </c>
      <c r="E4478" s="66"/>
      <c r="F4478" s="66" t="s">
        <v>64</v>
      </c>
      <c r="G4478" s="67"/>
      <c r="H4478" s="67"/>
      <c r="I4478" s="68" t="s">
        <v>63</v>
      </c>
      <c r="J4478" s="67"/>
      <c r="K4478" s="69">
        <v>0</v>
      </c>
      <c r="L4478" s="67">
        <v>0</v>
      </c>
      <c r="M4478" s="70">
        <v>0</v>
      </c>
      <c r="N4478" s="34" t="str">
        <f t="shared" si="637"/>
        <v/>
      </c>
      <c r="O4478" s="38">
        <f t="shared" si="638"/>
        <v>0</v>
      </c>
      <c r="P4478" s="72" t="s">
        <v>234</v>
      </c>
      <c r="Q4478" s="43">
        <v>44816</v>
      </c>
      <c r="R4478" s="35">
        <v>0</v>
      </c>
      <c r="S4478" s="35">
        <v>0</v>
      </c>
      <c r="T4478" s="10" t="str">
        <f t="shared" si="634"/>
        <v>Sem - 37</v>
      </c>
      <c r="U4478" s="10" t="str">
        <f t="shared" si="635"/>
        <v>Septembre</v>
      </c>
      <c r="V4478" s="36" t="s">
        <v>762</v>
      </c>
      <c r="W4478" s="34"/>
      <c r="X4478" s="91">
        <f t="shared" si="636"/>
        <v>0</v>
      </c>
      <c r="Y4478" s="92" t="str">
        <f>VLOOKUP('CM-CIC'!B4409,Annuaire_roster!B:F,4,0)</f>
        <v>ABDELLAOUI KHADIJA</v>
      </c>
      <c r="Z4478" s="37" t="s">
        <v>110</v>
      </c>
      <c r="AA4478" s="60" t="s">
        <v>232</v>
      </c>
      <c r="AB4478" s="35" t="s">
        <v>63</v>
      </c>
      <c r="AC4478" s="35" t="s">
        <v>63</v>
      </c>
      <c r="AD4478" s="35" t="s">
        <v>63</v>
      </c>
      <c r="AE4478" s="44" t="s">
        <v>63</v>
      </c>
      <c r="AF4478" s="61"/>
      <c r="AG4478" s="45"/>
    </row>
    <row r="4479" spans="1:33" x14ac:dyDescent="0.2">
      <c r="A4479" s="59" t="str">
        <f>+VLOOKUP(B4479,Annuaire_roster!B:G,5,0)</f>
        <v>01567</v>
      </c>
      <c r="B4479" s="78" t="s">
        <v>198</v>
      </c>
      <c r="C4479" s="65"/>
      <c r="D4479" s="65" t="s">
        <v>64</v>
      </c>
      <c r="E4479" s="66"/>
      <c r="F4479" s="66" t="s">
        <v>64</v>
      </c>
      <c r="G4479" s="67"/>
      <c r="H4479" s="67"/>
      <c r="I4479" s="68" t="s">
        <v>63</v>
      </c>
      <c r="J4479" s="67"/>
      <c r="K4479" s="69">
        <v>0</v>
      </c>
      <c r="L4479" s="67">
        <v>0</v>
      </c>
      <c r="M4479" s="70">
        <v>0</v>
      </c>
      <c r="N4479" s="34" t="str">
        <f t="shared" si="637"/>
        <v/>
      </c>
      <c r="O4479" s="38">
        <f t="shared" si="638"/>
        <v>0</v>
      </c>
      <c r="P4479" s="72" t="s">
        <v>234</v>
      </c>
      <c r="Q4479" s="43">
        <v>44816</v>
      </c>
      <c r="R4479" s="35">
        <v>0</v>
      </c>
      <c r="S4479" s="35">
        <v>0</v>
      </c>
      <c r="T4479" s="10" t="str">
        <f t="shared" si="634"/>
        <v>Sem - 37</v>
      </c>
      <c r="U4479" s="10" t="str">
        <f t="shared" si="635"/>
        <v>Septembre</v>
      </c>
      <c r="V4479" s="36" t="s">
        <v>763</v>
      </c>
      <c r="W4479" s="34"/>
      <c r="X4479" s="91">
        <f t="shared" si="636"/>
        <v>0</v>
      </c>
      <c r="Y4479" s="92" t="str">
        <f>VLOOKUP('CM-CIC'!B4410,Annuaire_roster!B:F,4,0)</f>
        <v>ABDELLAOUI KHADIJA</v>
      </c>
      <c r="Z4479" s="37" t="s">
        <v>110</v>
      </c>
      <c r="AA4479" s="60" t="s">
        <v>232</v>
      </c>
      <c r="AB4479" s="35" t="s">
        <v>63</v>
      </c>
      <c r="AC4479" s="35" t="s">
        <v>63</v>
      </c>
      <c r="AD4479" s="35" t="s">
        <v>63</v>
      </c>
      <c r="AE4479" s="44" t="s">
        <v>63</v>
      </c>
      <c r="AF4479" s="61"/>
      <c r="AG4479" s="45"/>
    </row>
    <row r="4480" spans="1:33" x14ac:dyDescent="0.2">
      <c r="A4480" s="59" t="str">
        <f>+VLOOKUP(B4480,Annuaire_roster!B:G,5,0)</f>
        <v>01420</v>
      </c>
      <c r="B4480" s="78" t="s">
        <v>151</v>
      </c>
      <c r="C4480" s="65"/>
      <c r="D4480" s="65" t="s">
        <v>64</v>
      </c>
      <c r="E4480" s="66"/>
      <c r="F4480" s="66" t="s">
        <v>64</v>
      </c>
      <c r="G4480" s="67"/>
      <c r="H4480" s="67"/>
      <c r="I4480" s="68" t="s">
        <v>63</v>
      </c>
      <c r="J4480" s="67"/>
      <c r="K4480" s="69">
        <v>0</v>
      </c>
      <c r="L4480" s="67">
        <v>0</v>
      </c>
      <c r="M4480" s="70">
        <v>0</v>
      </c>
      <c r="N4480" s="34" t="str">
        <f t="shared" si="637"/>
        <v/>
      </c>
      <c r="O4480" s="38">
        <f t="shared" si="638"/>
        <v>0</v>
      </c>
      <c r="P4480" s="72" t="s">
        <v>234</v>
      </c>
      <c r="Q4480" s="43">
        <v>44816</v>
      </c>
      <c r="R4480" s="35">
        <v>0</v>
      </c>
      <c r="S4480" s="35">
        <v>0</v>
      </c>
      <c r="T4480" s="10" t="str">
        <f t="shared" si="634"/>
        <v>Sem - 37</v>
      </c>
      <c r="U4480" s="10" t="str">
        <f t="shared" si="635"/>
        <v>Septembre</v>
      </c>
      <c r="V4480" s="36" t="s">
        <v>764</v>
      </c>
      <c r="W4480" s="34"/>
      <c r="X4480" s="91">
        <f t="shared" si="636"/>
        <v>0</v>
      </c>
      <c r="Y4480" s="92" t="str">
        <f>VLOOKUP('CM-CIC'!B4411,Annuaire_roster!B:F,4,0)</f>
        <v>ABDELLAOUI KHADIJA</v>
      </c>
      <c r="Z4480" s="37" t="s">
        <v>110</v>
      </c>
      <c r="AA4480" s="60" t="s">
        <v>232</v>
      </c>
      <c r="AB4480" s="35" t="s">
        <v>63</v>
      </c>
      <c r="AC4480" s="35" t="s">
        <v>63</v>
      </c>
      <c r="AD4480" s="35" t="s">
        <v>63</v>
      </c>
      <c r="AE4480" s="44" t="s">
        <v>63</v>
      </c>
      <c r="AF4480" s="61"/>
      <c r="AG4480" s="45"/>
    </row>
    <row r="4481" spans="1:33" x14ac:dyDescent="0.2">
      <c r="A4481" s="59" t="str">
        <f>+VLOOKUP(B4481,Annuaire_roster!B:G,5,0)</f>
        <v>01621</v>
      </c>
      <c r="B4481" s="78" t="s">
        <v>241</v>
      </c>
      <c r="C4481" s="65"/>
      <c r="D4481" s="65" t="s">
        <v>64</v>
      </c>
      <c r="E4481" s="66"/>
      <c r="F4481" s="66" t="s">
        <v>64</v>
      </c>
      <c r="G4481" s="67"/>
      <c r="H4481" s="67"/>
      <c r="I4481" s="68" t="s">
        <v>63</v>
      </c>
      <c r="J4481" s="67"/>
      <c r="K4481" s="69">
        <v>0</v>
      </c>
      <c r="L4481" s="67">
        <v>0</v>
      </c>
      <c r="M4481" s="70">
        <v>0</v>
      </c>
      <c r="N4481" s="34" t="str">
        <f t="shared" si="637"/>
        <v/>
      </c>
      <c r="O4481" s="38">
        <f t="shared" si="638"/>
        <v>0</v>
      </c>
      <c r="P4481" s="72" t="s">
        <v>234</v>
      </c>
      <c r="Q4481" s="43">
        <v>44816</v>
      </c>
      <c r="R4481" s="35">
        <v>0</v>
      </c>
      <c r="S4481" s="35">
        <v>0</v>
      </c>
      <c r="T4481" s="10" t="str">
        <f t="shared" si="634"/>
        <v>Sem - 37</v>
      </c>
      <c r="U4481" s="10" t="str">
        <f t="shared" si="635"/>
        <v>Septembre</v>
      </c>
      <c r="V4481" s="36" t="s">
        <v>765</v>
      </c>
      <c r="W4481" s="34"/>
      <c r="X4481" s="91">
        <f t="shared" si="636"/>
        <v>0</v>
      </c>
      <c r="Y4481" s="92" t="str">
        <f>VLOOKUP('CM-CIC'!B4412,Annuaire_roster!B:F,4,0)</f>
        <v>ABDELLAOUI KHADIJA</v>
      </c>
      <c r="Z4481" s="37" t="s">
        <v>110</v>
      </c>
      <c r="AA4481" s="60" t="s">
        <v>232</v>
      </c>
      <c r="AB4481" s="35" t="s">
        <v>63</v>
      </c>
      <c r="AC4481" s="35" t="s">
        <v>63</v>
      </c>
      <c r="AD4481" s="35" t="s">
        <v>63</v>
      </c>
      <c r="AE4481" s="44" t="s">
        <v>63</v>
      </c>
      <c r="AF4481" s="61"/>
      <c r="AG4481" s="45"/>
    </row>
    <row r="4482" spans="1:33" x14ac:dyDescent="0.2">
      <c r="A4482" s="59" t="str">
        <f>+VLOOKUP(B4482,Annuaire_roster!B:G,5,0)</f>
        <v>01622</v>
      </c>
      <c r="B4482" s="78" t="s">
        <v>242</v>
      </c>
      <c r="C4482" s="65"/>
      <c r="D4482" s="65" t="s">
        <v>64</v>
      </c>
      <c r="E4482" s="66"/>
      <c r="F4482" s="66" t="s">
        <v>64</v>
      </c>
      <c r="G4482" s="67"/>
      <c r="H4482" s="67"/>
      <c r="I4482" s="68" t="s">
        <v>63</v>
      </c>
      <c r="J4482" s="67"/>
      <c r="K4482" s="69">
        <v>0</v>
      </c>
      <c r="L4482" s="67">
        <v>0</v>
      </c>
      <c r="M4482" s="70">
        <v>0</v>
      </c>
      <c r="N4482" s="34" t="str">
        <f t="shared" si="637"/>
        <v/>
      </c>
      <c r="O4482" s="38">
        <f t="shared" si="638"/>
        <v>0</v>
      </c>
      <c r="P4482" s="72" t="s">
        <v>234</v>
      </c>
      <c r="Q4482" s="43">
        <v>44816</v>
      </c>
      <c r="R4482" s="35">
        <v>0</v>
      </c>
      <c r="S4482" s="35">
        <v>0</v>
      </c>
      <c r="T4482" s="10" t="str">
        <f t="shared" ref="T4482:T4545" si="639">"Sem - "&amp;WEEKNUM(Q4482,21)</f>
        <v>Sem - 37</v>
      </c>
      <c r="U4482" s="10" t="str">
        <f t="shared" ref="U4482:U4545" si="640">PROPER(TEXT(Q4482,"mmmm"))</f>
        <v>Septembre</v>
      </c>
      <c r="V4482" s="36" t="s">
        <v>766</v>
      </c>
      <c r="W4482" s="34"/>
      <c r="X4482" s="91">
        <f t="shared" ref="X4482:X4545" si="641">IFERROR(IF(M4482="Abs",0,IF((D4482-C4482+E4482-F4482)&lt;0.000694444444444444,0,(D4482-C4482+E4482-F4482))),0)</f>
        <v>0</v>
      </c>
      <c r="Y4482" s="92" t="str">
        <f>VLOOKUP('CM-CIC'!B4413,Annuaire_roster!B:F,4,0)</f>
        <v>ABDELLAOUI KHADIJA</v>
      </c>
      <c r="Z4482" s="37" t="s">
        <v>110</v>
      </c>
      <c r="AA4482" s="60" t="s">
        <v>232</v>
      </c>
      <c r="AB4482" s="35" t="s">
        <v>63</v>
      </c>
      <c r="AC4482" s="35" t="s">
        <v>63</v>
      </c>
      <c r="AD4482" s="35" t="s">
        <v>63</v>
      </c>
      <c r="AE4482" s="44" t="s">
        <v>63</v>
      </c>
      <c r="AF4482" s="61"/>
      <c r="AG4482" s="45"/>
    </row>
    <row r="4483" spans="1:33" x14ac:dyDescent="0.2">
      <c r="A4483" s="59" t="str">
        <f>+VLOOKUP(B4483,Annuaire_roster!B:G,5,0)</f>
        <v>01606</v>
      </c>
      <c r="B4483" s="78" t="s">
        <v>243</v>
      </c>
      <c r="C4483" s="65"/>
      <c r="D4483" s="65" t="s">
        <v>64</v>
      </c>
      <c r="E4483" s="66"/>
      <c r="F4483" s="66" t="s">
        <v>64</v>
      </c>
      <c r="G4483" s="67"/>
      <c r="H4483" s="67"/>
      <c r="I4483" s="68" t="s">
        <v>63</v>
      </c>
      <c r="J4483" s="67"/>
      <c r="K4483" s="69">
        <v>0</v>
      </c>
      <c r="L4483" s="67">
        <v>0</v>
      </c>
      <c r="M4483" s="70">
        <v>0</v>
      </c>
      <c r="N4483" s="34" t="str">
        <f t="shared" si="637"/>
        <v/>
      </c>
      <c r="O4483" s="38">
        <f t="shared" si="638"/>
        <v>0</v>
      </c>
      <c r="P4483" s="72" t="s">
        <v>234</v>
      </c>
      <c r="Q4483" s="43">
        <v>44816</v>
      </c>
      <c r="R4483" s="35">
        <v>0</v>
      </c>
      <c r="S4483" s="35">
        <v>0</v>
      </c>
      <c r="T4483" s="10" t="str">
        <f t="shared" si="639"/>
        <v>Sem - 37</v>
      </c>
      <c r="U4483" s="10" t="str">
        <f t="shared" si="640"/>
        <v>Septembre</v>
      </c>
      <c r="V4483" s="36" t="s">
        <v>767</v>
      </c>
      <c r="W4483" s="34"/>
      <c r="X4483" s="91">
        <f t="shared" si="641"/>
        <v>0</v>
      </c>
      <c r="Y4483" s="92" t="str">
        <f>VLOOKUP('CM-CIC'!B4414,Annuaire_roster!B:F,4,0)</f>
        <v>ABDELLAOUI KHADIJA</v>
      </c>
      <c r="Z4483" s="37" t="s">
        <v>110</v>
      </c>
      <c r="AA4483" s="60" t="s">
        <v>232</v>
      </c>
      <c r="AB4483" s="35" t="s">
        <v>63</v>
      </c>
      <c r="AC4483" s="35" t="s">
        <v>63</v>
      </c>
      <c r="AD4483" s="35" t="s">
        <v>63</v>
      </c>
      <c r="AE4483" s="44" t="s">
        <v>63</v>
      </c>
      <c r="AF4483" s="61"/>
      <c r="AG4483" s="45"/>
    </row>
    <row r="4484" spans="1:33" x14ac:dyDescent="0.2">
      <c r="A4484" s="59" t="str">
        <f>+VLOOKUP(B4484,Annuaire_roster!B:G,5,0)</f>
        <v>01607</v>
      </c>
      <c r="B4484" s="78" t="s">
        <v>244</v>
      </c>
      <c r="C4484" s="65"/>
      <c r="D4484" s="65" t="s">
        <v>64</v>
      </c>
      <c r="E4484" s="66"/>
      <c r="F4484" s="66" t="s">
        <v>64</v>
      </c>
      <c r="G4484" s="67"/>
      <c r="H4484" s="67"/>
      <c r="I4484" s="68" t="s">
        <v>63</v>
      </c>
      <c r="J4484" s="67"/>
      <c r="K4484" s="69">
        <v>0</v>
      </c>
      <c r="L4484" s="67">
        <v>0</v>
      </c>
      <c r="M4484" s="70">
        <v>0</v>
      </c>
      <c r="N4484" s="34" t="str">
        <f t="shared" si="637"/>
        <v/>
      </c>
      <c r="O4484" s="38">
        <f t="shared" si="638"/>
        <v>0</v>
      </c>
      <c r="P4484" s="72" t="s">
        <v>234</v>
      </c>
      <c r="Q4484" s="43">
        <v>44816</v>
      </c>
      <c r="R4484" s="35">
        <v>0</v>
      </c>
      <c r="S4484" s="35">
        <v>0</v>
      </c>
      <c r="T4484" s="10" t="str">
        <f t="shared" si="639"/>
        <v>Sem - 37</v>
      </c>
      <c r="U4484" s="10" t="str">
        <f t="shared" si="640"/>
        <v>Septembre</v>
      </c>
      <c r="V4484" s="36" t="s">
        <v>768</v>
      </c>
      <c r="W4484" s="34"/>
      <c r="X4484" s="91">
        <f t="shared" si="641"/>
        <v>0</v>
      </c>
      <c r="Y4484" s="92" t="str">
        <f>VLOOKUP('CM-CIC'!B4415,Annuaire_roster!B:F,4,0)</f>
        <v>ABDELLAOUI KHADIJA</v>
      </c>
      <c r="Z4484" s="37" t="s">
        <v>110</v>
      </c>
      <c r="AA4484" s="60" t="s">
        <v>232</v>
      </c>
      <c r="AB4484" s="35" t="s">
        <v>63</v>
      </c>
      <c r="AC4484" s="35" t="s">
        <v>63</v>
      </c>
      <c r="AD4484" s="35" t="s">
        <v>63</v>
      </c>
      <c r="AE4484" s="44" t="s">
        <v>63</v>
      </c>
      <c r="AF4484" s="61"/>
      <c r="AG4484" s="45"/>
    </row>
    <row r="4485" spans="1:33" x14ac:dyDescent="0.2">
      <c r="A4485" s="59" t="str">
        <f>+VLOOKUP(B4485,Annuaire_roster!B:G,5,0)</f>
        <v>01648</v>
      </c>
      <c r="B4485" s="78" t="s">
        <v>245</v>
      </c>
      <c r="C4485" s="65"/>
      <c r="D4485" s="65" t="s">
        <v>64</v>
      </c>
      <c r="E4485" s="66"/>
      <c r="F4485" s="66" t="s">
        <v>64</v>
      </c>
      <c r="G4485" s="67"/>
      <c r="H4485" s="67"/>
      <c r="I4485" s="68" t="s">
        <v>63</v>
      </c>
      <c r="J4485" s="67"/>
      <c r="K4485" s="69">
        <v>0</v>
      </c>
      <c r="L4485" s="67">
        <v>0</v>
      </c>
      <c r="M4485" s="70">
        <v>0</v>
      </c>
      <c r="N4485" s="34" t="str">
        <f t="shared" si="637"/>
        <v/>
      </c>
      <c r="O4485" s="38">
        <f t="shared" si="638"/>
        <v>0</v>
      </c>
      <c r="P4485" s="72" t="s">
        <v>234</v>
      </c>
      <c r="Q4485" s="43">
        <v>44816</v>
      </c>
      <c r="R4485" s="35">
        <v>0</v>
      </c>
      <c r="S4485" s="35">
        <v>0</v>
      </c>
      <c r="T4485" s="10" t="str">
        <f t="shared" si="639"/>
        <v>Sem - 37</v>
      </c>
      <c r="U4485" s="10" t="str">
        <f t="shared" si="640"/>
        <v>Septembre</v>
      </c>
      <c r="V4485" s="36" t="s">
        <v>769</v>
      </c>
      <c r="W4485" s="34"/>
      <c r="X4485" s="91">
        <f t="shared" si="641"/>
        <v>0</v>
      </c>
      <c r="Y4485" s="92" t="str">
        <f>VLOOKUP('CM-CIC'!B4416,Annuaire_roster!B:F,4,0)</f>
        <v>ABDELLAOUI KHADIJA</v>
      </c>
      <c r="Z4485" s="37" t="s">
        <v>110</v>
      </c>
      <c r="AA4485" s="60" t="s">
        <v>232</v>
      </c>
      <c r="AB4485" s="35" t="s">
        <v>63</v>
      </c>
      <c r="AC4485" s="35" t="s">
        <v>63</v>
      </c>
      <c r="AD4485" s="35" t="s">
        <v>63</v>
      </c>
      <c r="AE4485" s="44" t="s">
        <v>63</v>
      </c>
      <c r="AF4485" s="61"/>
      <c r="AG4485" s="45"/>
    </row>
    <row r="4486" spans="1:33" x14ac:dyDescent="0.2">
      <c r="A4486" s="59" t="str">
        <f>+VLOOKUP(B4486,Annuaire_roster!B:G,5,0)</f>
        <v>01608</v>
      </c>
      <c r="B4486" s="78" t="s">
        <v>246</v>
      </c>
      <c r="C4486" s="65"/>
      <c r="D4486" s="65" t="s">
        <v>64</v>
      </c>
      <c r="E4486" s="66"/>
      <c r="F4486" s="66" t="s">
        <v>64</v>
      </c>
      <c r="G4486" s="67"/>
      <c r="H4486" s="67"/>
      <c r="I4486" s="68" t="s">
        <v>63</v>
      </c>
      <c r="J4486" s="67"/>
      <c r="K4486" s="69">
        <v>0</v>
      </c>
      <c r="L4486" s="67">
        <v>0</v>
      </c>
      <c r="M4486" s="70">
        <v>0</v>
      </c>
      <c r="N4486" s="34" t="str">
        <f t="shared" si="637"/>
        <v/>
      </c>
      <c r="O4486" s="38">
        <f t="shared" si="638"/>
        <v>0</v>
      </c>
      <c r="P4486" s="72" t="s">
        <v>234</v>
      </c>
      <c r="Q4486" s="43">
        <v>44816</v>
      </c>
      <c r="R4486" s="35">
        <v>0</v>
      </c>
      <c r="S4486" s="35">
        <v>0</v>
      </c>
      <c r="T4486" s="10" t="str">
        <f t="shared" si="639"/>
        <v>Sem - 37</v>
      </c>
      <c r="U4486" s="10" t="str">
        <f t="shared" si="640"/>
        <v>Septembre</v>
      </c>
      <c r="V4486" s="36" t="s">
        <v>770</v>
      </c>
      <c r="W4486" s="34"/>
      <c r="X4486" s="91">
        <f t="shared" si="641"/>
        <v>0</v>
      </c>
      <c r="Y4486" s="92" t="str">
        <f>VLOOKUP('CM-CIC'!B4417,Annuaire_roster!B:F,4,0)</f>
        <v>ABDELLAOUI KHADIJA</v>
      </c>
      <c r="Z4486" s="37" t="s">
        <v>110</v>
      </c>
      <c r="AA4486" s="60" t="s">
        <v>232</v>
      </c>
      <c r="AB4486" s="35" t="s">
        <v>63</v>
      </c>
      <c r="AC4486" s="35" t="s">
        <v>63</v>
      </c>
      <c r="AD4486" s="35" t="s">
        <v>63</v>
      </c>
      <c r="AE4486" s="44" t="s">
        <v>63</v>
      </c>
      <c r="AF4486" s="61"/>
      <c r="AG4486" s="45"/>
    </row>
    <row r="4487" spans="1:33" x14ac:dyDescent="0.2">
      <c r="A4487" s="59" t="str">
        <f>+VLOOKUP(B4487,Annuaire_roster!B:G,5,0)</f>
        <v>01616</v>
      </c>
      <c r="B4487" s="78" t="s">
        <v>247</v>
      </c>
      <c r="C4487" s="65"/>
      <c r="D4487" s="65" t="s">
        <v>64</v>
      </c>
      <c r="E4487" s="66"/>
      <c r="F4487" s="66" t="s">
        <v>64</v>
      </c>
      <c r="G4487" s="67"/>
      <c r="H4487" s="67"/>
      <c r="I4487" s="68" t="s">
        <v>63</v>
      </c>
      <c r="J4487" s="67"/>
      <c r="K4487" s="69">
        <v>0</v>
      </c>
      <c r="L4487" s="67">
        <v>0</v>
      </c>
      <c r="M4487" s="70">
        <v>0</v>
      </c>
      <c r="N4487" s="34" t="str">
        <f t="shared" si="637"/>
        <v/>
      </c>
      <c r="O4487" s="38">
        <f t="shared" si="638"/>
        <v>0</v>
      </c>
      <c r="P4487" s="72" t="s">
        <v>234</v>
      </c>
      <c r="Q4487" s="43">
        <v>44816</v>
      </c>
      <c r="R4487" s="35">
        <v>0</v>
      </c>
      <c r="S4487" s="35">
        <v>0</v>
      </c>
      <c r="T4487" s="10" t="str">
        <f t="shared" si="639"/>
        <v>Sem - 37</v>
      </c>
      <c r="U4487" s="10" t="str">
        <f t="shared" si="640"/>
        <v>Septembre</v>
      </c>
      <c r="V4487" s="36" t="s">
        <v>771</v>
      </c>
      <c r="W4487" s="34"/>
      <c r="X4487" s="91">
        <f t="shared" si="641"/>
        <v>0</v>
      </c>
      <c r="Y4487" s="92" t="str">
        <f>VLOOKUP('CM-CIC'!B4418,Annuaire_roster!B:F,4,0)</f>
        <v>ABDELLAOUI KHADIJA</v>
      </c>
      <c r="Z4487" s="37" t="s">
        <v>110</v>
      </c>
      <c r="AA4487" s="60" t="s">
        <v>232</v>
      </c>
      <c r="AB4487" s="35" t="s">
        <v>63</v>
      </c>
      <c r="AC4487" s="35" t="s">
        <v>63</v>
      </c>
      <c r="AD4487" s="35" t="s">
        <v>63</v>
      </c>
      <c r="AE4487" s="44" t="s">
        <v>63</v>
      </c>
      <c r="AF4487" s="61"/>
      <c r="AG4487" s="45"/>
    </row>
    <row r="4488" spans="1:33" x14ac:dyDescent="0.2">
      <c r="A4488" s="59" t="str">
        <f>+VLOOKUP(B4488,Annuaire_roster!B:G,5,0)</f>
        <v>01617</v>
      </c>
      <c r="B4488" s="78" t="s">
        <v>248</v>
      </c>
      <c r="C4488" s="65"/>
      <c r="D4488" s="65" t="s">
        <v>64</v>
      </c>
      <c r="E4488" s="66"/>
      <c r="F4488" s="66" t="s">
        <v>64</v>
      </c>
      <c r="G4488" s="67"/>
      <c r="H4488" s="67"/>
      <c r="I4488" s="68" t="s">
        <v>63</v>
      </c>
      <c r="J4488" s="67"/>
      <c r="K4488" s="69">
        <v>0</v>
      </c>
      <c r="L4488" s="67">
        <v>0</v>
      </c>
      <c r="M4488" s="70">
        <v>0</v>
      </c>
      <c r="N4488" s="34" t="str">
        <f t="shared" si="637"/>
        <v/>
      </c>
      <c r="O4488" s="38">
        <f t="shared" si="638"/>
        <v>0</v>
      </c>
      <c r="P4488" s="72" t="s">
        <v>234</v>
      </c>
      <c r="Q4488" s="43">
        <v>44816</v>
      </c>
      <c r="R4488" s="35">
        <v>0</v>
      </c>
      <c r="S4488" s="35">
        <v>0</v>
      </c>
      <c r="T4488" s="10" t="str">
        <f t="shared" si="639"/>
        <v>Sem - 37</v>
      </c>
      <c r="U4488" s="10" t="str">
        <f t="shared" si="640"/>
        <v>Septembre</v>
      </c>
      <c r="V4488" s="36" t="s">
        <v>772</v>
      </c>
      <c r="W4488" s="34"/>
      <c r="X4488" s="91">
        <f t="shared" si="641"/>
        <v>0</v>
      </c>
      <c r="Y4488" s="92" t="str">
        <f>VLOOKUP('CM-CIC'!B4419,Annuaire_roster!B:F,4,0)</f>
        <v>ABDELLAOUI KHADIJA</v>
      </c>
      <c r="Z4488" s="37" t="s">
        <v>110</v>
      </c>
      <c r="AA4488" s="60" t="s">
        <v>232</v>
      </c>
      <c r="AB4488" s="35" t="s">
        <v>63</v>
      </c>
      <c r="AC4488" s="35" t="s">
        <v>63</v>
      </c>
      <c r="AD4488" s="35" t="s">
        <v>63</v>
      </c>
      <c r="AE4488" s="44" t="s">
        <v>63</v>
      </c>
      <c r="AF4488" s="61"/>
      <c r="AG4488" s="45"/>
    </row>
    <row r="4489" spans="1:33" x14ac:dyDescent="0.2">
      <c r="A4489" s="59" t="str">
        <f>+VLOOKUP(B4489,Annuaire_roster!B:G,5,0)</f>
        <v>01656</v>
      </c>
      <c r="B4489" s="78" t="s">
        <v>249</v>
      </c>
      <c r="C4489" s="65"/>
      <c r="D4489" s="65" t="s">
        <v>64</v>
      </c>
      <c r="E4489" s="66"/>
      <c r="F4489" s="66" t="s">
        <v>64</v>
      </c>
      <c r="G4489" s="67"/>
      <c r="H4489" s="67"/>
      <c r="I4489" s="68" t="s">
        <v>63</v>
      </c>
      <c r="J4489" s="67"/>
      <c r="K4489" s="69">
        <v>0</v>
      </c>
      <c r="L4489" s="67">
        <v>0</v>
      </c>
      <c r="M4489" s="70">
        <v>0</v>
      </c>
      <c r="N4489" s="34" t="str">
        <f t="shared" si="637"/>
        <v/>
      </c>
      <c r="O4489" s="38">
        <f t="shared" si="638"/>
        <v>0</v>
      </c>
      <c r="P4489" s="72" t="s">
        <v>234</v>
      </c>
      <c r="Q4489" s="43">
        <v>44816</v>
      </c>
      <c r="R4489" s="35">
        <v>0</v>
      </c>
      <c r="S4489" s="35">
        <v>0</v>
      </c>
      <c r="T4489" s="10" t="str">
        <f t="shared" si="639"/>
        <v>Sem - 37</v>
      </c>
      <c r="U4489" s="10" t="str">
        <f t="shared" si="640"/>
        <v>Septembre</v>
      </c>
      <c r="V4489" s="36" t="s">
        <v>773</v>
      </c>
      <c r="W4489" s="34"/>
      <c r="X4489" s="91">
        <f t="shared" si="641"/>
        <v>0</v>
      </c>
      <c r="Y4489" s="92" t="str">
        <f>VLOOKUP('CM-CIC'!B4420,Annuaire_roster!B:F,4,0)</f>
        <v>ABDELLAOUI KHADIJA</v>
      </c>
      <c r="Z4489" s="37" t="s">
        <v>110</v>
      </c>
      <c r="AA4489" s="60" t="s">
        <v>232</v>
      </c>
      <c r="AB4489" s="35" t="s">
        <v>63</v>
      </c>
      <c r="AC4489" s="35" t="s">
        <v>63</v>
      </c>
      <c r="AD4489" s="35" t="s">
        <v>63</v>
      </c>
      <c r="AE4489" s="44" t="s">
        <v>63</v>
      </c>
      <c r="AF4489" s="61"/>
      <c r="AG4489" s="45"/>
    </row>
    <row r="4490" spans="1:33" x14ac:dyDescent="0.2">
      <c r="A4490" s="59" t="str">
        <f>+VLOOKUP(B4490,Annuaire_roster!B:G,5,0)</f>
        <v>01615</v>
      </c>
      <c r="B4490" s="78" t="s">
        <v>250</v>
      </c>
      <c r="C4490" s="65"/>
      <c r="D4490" s="65" t="s">
        <v>64</v>
      </c>
      <c r="E4490" s="66"/>
      <c r="F4490" s="66" t="s">
        <v>64</v>
      </c>
      <c r="G4490" s="67"/>
      <c r="H4490" s="67"/>
      <c r="I4490" s="68" t="s">
        <v>63</v>
      </c>
      <c r="J4490" s="67"/>
      <c r="K4490" s="69">
        <v>0</v>
      </c>
      <c r="L4490" s="67">
        <v>0</v>
      </c>
      <c r="M4490" s="70">
        <v>0</v>
      </c>
      <c r="N4490" s="34" t="str">
        <f t="shared" si="637"/>
        <v/>
      </c>
      <c r="O4490" s="38">
        <f t="shared" si="638"/>
        <v>0</v>
      </c>
      <c r="P4490" s="72" t="s">
        <v>234</v>
      </c>
      <c r="Q4490" s="43">
        <v>44816</v>
      </c>
      <c r="R4490" s="35">
        <v>0</v>
      </c>
      <c r="S4490" s="35">
        <v>0</v>
      </c>
      <c r="T4490" s="10" t="str">
        <f t="shared" si="639"/>
        <v>Sem - 37</v>
      </c>
      <c r="U4490" s="10" t="str">
        <f t="shared" si="640"/>
        <v>Septembre</v>
      </c>
      <c r="V4490" s="36" t="s">
        <v>774</v>
      </c>
      <c r="W4490" s="34"/>
      <c r="X4490" s="91">
        <f t="shared" si="641"/>
        <v>0</v>
      </c>
      <c r="Y4490" s="92" t="str">
        <f>VLOOKUP('CM-CIC'!B4421,Annuaire_roster!B:F,4,0)</f>
        <v>ABDELLAOUI KHADIJA</v>
      </c>
      <c r="Z4490" s="37" t="s">
        <v>110</v>
      </c>
      <c r="AA4490" s="60" t="s">
        <v>232</v>
      </c>
      <c r="AB4490" s="35" t="s">
        <v>63</v>
      </c>
      <c r="AC4490" s="35" t="s">
        <v>63</v>
      </c>
      <c r="AD4490" s="35" t="s">
        <v>63</v>
      </c>
      <c r="AE4490" s="44" t="s">
        <v>63</v>
      </c>
      <c r="AF4490" s="61"/>
      <c r="AG4490" s="45"/>
    </row>
    <row r="4491" spans="1:33" x14ac:dyDescent="0.2">
      <c r="A4491" s="59" t="str">
        <f>+VLOOKUP(B4491,Annuaire_roster!B:G,5,0)</f>
        <v>01609</v>
      </c>
      <c r="B4491" s="78" t="s">
        <v>251</v>
      </c>
      <c r="C4491" s="65"/>
      <c r="D4491" s="65" t="s">
        <v>64</v>
      </c>
      <c r="E4491" s="66"/>
      <c r="F4491" s="66" t="s">
        <v>64</v>
      </c>
      <c r="G4491" s="67"/>
      <c r="H4491" s="67"/>
      <c r="I4491" s="68" t="s">
        <v>63</v>
      </c>
      <c r="J4491" s="67"/>
      <c r="K4491" s="69">
        <v>0</v>
      </c>
      <c r="L4491" s="67">
        <v>0</v>
      </c>
      <c r="M4491" s="70">
        <v>0</v>
      </c>
      <c r="N4491" s="34" t="str">
        <f t="shared" si="637"/>
        <v/>
      </c>
      <c r="O4491" s="38">
        <f t="shared" si="638"/>
        <v>0</v>
      </c>
      <c r="P4491" s="72" t="s">
        <v>234</v>
      </c>
      <c r="Q4491" s="43">
        <v>44816</v>
      </c>
      <c r="R4491" s="35">
        <v>0</v>
      </c>
      <c r="S4491" s="35">
        <v>0</v>
      </c>
      <c r="T4491" s="10" t="str">
        <f t="shared" si="639"/>
        <v>Sem - 37</v>
      </c>
      <c r="U4491" s="10" t="str">
        <f t="shared" si="640"/>
        <v>Septembre</v>
      </c>
      <c r="V4491" s="36" t="s">
        <v>775</v>
      </c>
      <c r="W4491" s="34"/>
      <c r="X4491" s="91">
        <f t="shared" si="641"/>
        <v>0</v>
      </c>
      <c r="Y4491" s="92" t="str">
        <f>VLOOKUP('CM-CIC'!B4422,Annuaire_roster!B:F,4,0)</f>
        <v>ABDELLAOUI KHADIJA</v>
      </c>
      <c r="Z4491" s="37" t="s">
        <v>110</v>
      </c>
      <c r="AA4491" s="60" t="s">
        <v>232</v>
      </c>
      <c r="AB4491" s="35" t="s">
        <v>63</v>
      </c>
      <c r="AC4491" s="35" t="s">
        <v>63</v>
      </c>
      <c r="AD4491" s="35" t="s">
        <v>63</v>
      </c>
      <c r="AE4491" s="44" t="s">
        <v>63</v>
      </c>
      <c r="AF4491" s="61"/>
      <c r="AG4491" s="45"/>
    </row>
    <row r="4492" spans="1:33" x14ac:dyDescent="0.2">
      <c r="A4492" s="59" t="str">
        <f>+VLOOKUP(B4492,Annuaire_roster!B:G,5,0)</f>
        <v>01610</v>
      </c>
      <c r="B4492" s="78" t="s">
        <v>1667</v>
      </c>
      <c r="C4492" s="65"/>
      <c r="D4492" s="65" t="s">
        <v>64</v>
      </c>
      <c r="E4492" s="66"/>
      <c r="F4492" s="66" t="s">
        <v>64</v>
      </c>
      <c r="G4492" s="67"/>
      <c r="H4492" s="67"/>
      <c r="I4492" s="68" t="s">
        <v>63</v>
      </c>
      <c r="J4492" s="67"/>
      <c r="K4492" s="69">
        <v>0</v>
      </c>
      <c r="L4492" s="67">
        <v>0</v>
      </c>
      <c r="M4492" s="70">
        <v>0</v>
      </c>
      <c r="N4492" s="34" t="str">
        <f t="shared" si="637"/>
        <v/>
      </c>
      <c r="O4492" s="38">
        <f t="shared" si="638"/>
        <v>0</v>
      </c>
      <c r="P4492" s="72" t="s">
        <v>234</v>
      </c>
      <c r="Q4492" s="43">
        <v>44816</v>
      </c>
      <c r="R4492" s="35">
        <v>0</v>
      </c>
      <c r="S4492" s="35">
        <v>0</v>
      </c>
      <c r="T4492" s="10" t="str">
        <f t="shared" si="639"/>
        <v>Sem - 37</v>
      </c>
      <c r="U4492" s="10" t="str">
        <f t="shared" si="640"/>
        <v>Septembre</v>
      </c>
      <c r="V4492" s="36" t="s">
        <v>776</v>
      </c>
      <c r="W4492" s="34"/>
      <c r="X4492" s="91">
        <f t="shared" si="641"/>
        <v>0</v>
      </c>
      <c r="Y4492" s="92" t="str">
        <f>VLOOKUP('CM-CIC'!B4423,Annuaire_roster!B:F,4,0)</f>
        <v>ABDELLAOUI KHADIJA</v>
      </c>
      <c r="Z4492" s="37" t="s">
        <v>110</v>
      </c>
      <c r="AA4492" s="60" t="s">
        <v>232</v>
      </c>
      <c r="AB4492" s="35" t="s">
        <v>63</v>
      </c>
      <c r="AC4492" s="35" t="s">
        <v>63</v>
      </c>
      <c r="AD4492" s="35" t="s">
        <v>63</v>
      </c>
      <c r="AE4492" s="44" t="s">
        <v>63</v>
      </c>
      <c r="AF4492" s="61"/>
      <c r="AG4492" s="45"/>
    </row>
    <row r="4493" spans="1:33" x14ac:dyDescent="0.2">
      <c r="A4493" s="59" t="str">
        <f>+VLOOKUP(B4493,Annuaire_roster!B:G,5,0)</f>
        <v>01611</v>
      </c>
      <c r="B4493" s="78" t="s">
        <v>252</v>
      </c>
      <c r="C4493" s="65"/>
      <c r="D4493" s="65" t="s">
        <v>64</v>
      </c>
      <c r="E4493" s="66"/>
      <c r="F4493" s="66" t="s">
        <v>64</v>
      </c>
      <c r="G4493" s="67"/>
      <c r="H4493" s="67"/>
      <c r="I4493" s="68" t="s">
        <v>63</v>
      </c>
      <c r="J4493" s="67"/>
      <c r="K4493" s="69">
        <v>0</v>
      </c>
      <c r="L4493" s="67">
        <v>0</v>
      </c>
      <c r="M4493" s="70">
        <v>0</v>
      </c>
      <c r="N4493" s="34" t="str">
        <f t="shared" si="637"/>
        <v/>
      </c>
      <c r="O4493" s="38">
        <f t="shared" si="638"/>
        <v>0</v>
      </c>
      <c r="P4493" s="72" t="s">
        <v>234</v>
      </c>
      <c r="Q4493" s="43">
        <v>44816</v>
      </c>
      <c r="R4493" s="35">
        <v>0</v>
      </c>
      <c r="S4493" s="35">
        <v>0</v>
      </c>
      <c r="T4493" s="10" t="str">
        <f t="shared" si="639"/>
        <v>Sem - 37</v>
      </c>
      <c r="U4493" s="10" t="str">
        <f t="shared" si="640"/>
        <v>Septembre</v>
      </c>
      <c r="V4493" s="36" t="s">
        <v>777</v>
      </c>
      <c r="W4493" s="34"/>
      <c r="X4493" s="91">
        <f t="shared" si="641"/>
        <v>0</v>
      </c>
      <c r="Y4493" s="92" t="str">
        <f>VLOOKUP('CM-CIC'!B4424,Annuaire_roster!B:F,4,0)</f>
        <v>ABDELLAOUI KHADIJA</v>
      </c>
      <c r="Z4493" s="37" t="s">
        <v>110</v>
      </c>
      <c r="AA4493" s="60" t="s">
        <v>232</v>
      </c>
      <c r="AB4493" s="35" t="s">
        <v>63</v>
      </c>
      <c r="AC4493" s="35" t="s">
        <v>63</v>
      </c>
      <c r="AD4493" s="35" t="s">
        <v>63</v>
      </c>
      <c r="AE4493" s="44" t="s">
        <v>63</v>
      </c>
      <c r="AF4493" s="61"/>
      <c r="AG4493" s="45"/>
    </row>
    <row r="4494" spans="1:33" x14ac:dyDescent="0.2">
      <c r="A4494" s="59" t="str">
        <f>+VLOOKUP(B4494,Annuaire_roster!B:G,5,0)</f>
        <v>01612</v>
      </c>
      <c r="B4494" s="78" t="s">
        <v>253</v>
      </c>
      <c r="C4494" s="65"/>
      <c r="D4494" s="65" t="s">
        <v>64</v>
      </c>
      <c r="E4494" s="66"/>
      <c r="F4494" s="66" t="s">
        <v>64</v>
      </c>
      <c r="G4494" s="67"/>
      <c r="H4494" s="67"/>
      <c r="I4494" s="68" t="s">
        <v>63</v>
      </c>
      <c r="J4494" s="67"/>
      <c r="K4494" s="69">
        <v>0</v>
      </c>
      <c r="L4494" s="67">
        <v>0</v>
      </c>
      <c r="M4494" s="70">
        <v>0</v>
      </c>
      <c r="N4494" s="34" t="str">
        <f t="shared" si="637"/>
        <v/>
      </c>
      <c r="O4494" s="38">
        <f t="shared" si="638"/>
        <v>0</v>
      </c>
      <c r="P4494" s="72" t="s">
        <v>234</v>
      </c>
      <c r="Q4494" s="43">
        <v>44816</v>
      </c>
      <c r="R4494" s="35">
        <v>0</v>
      </c>
      <c r="S4494" s="35">
        <v>0</v>
      </c>
      <c r="T4494" s="10" t="str">
        <f t="shared" si="639"/>
        <v>Sem - 37</v>
      </c>
      <c r="U4494" s="10" t="str">
        <f t="shared" si="640"/>
        <v>Septembre</v>
      </c>
      <c r="V4494" s="36" t="s">
        <v>778</v>
      </c>
      <c r="W4494" s="34"/>
      <c r="X4494" s="91">
        <f t="shared" si="641"/>
        <v>0</v>
      </c>
      <c r="Y4494" s="92" t="str">
        <f>VLOOKUP('CM-CIC'!B4425,Annuaire_roster!B:F,4,0)</f>
        <v>ABDELLAOUI KHADIJA</v>
      </c>
      <c r="Z4494" s="37" t="s">
        <v>110</v>
      </c>
      <c r="AA4494" s="60" t="s">
        <v>232</v>
      </c>
      <c r="AB4494" s="35" t="s">
        <v>63</v>
      </c>
      <c r="AC4494" s="35" t="s">
        <v>63</v>
      </c>
      <c r="AD4494" s="35" t="s">
        <v>63</v>
      </c>
      <c r="AE4494" s="44" t="s">
        <v>63</v>
      </c>
      <c r="AF4494" s="61"/>
      <c r="AG4494" s="45"/>
    </row>
    <row r="4495" spans="1:33" x14ac:dyDescent="0.2">
      <c r="A4495" s="59" t="str">
        <f>+VLOOKUP(B4495,Annuaire_roster!B:G,5,0)</f>
        <v>01613</v>
      </c>
      <c r="B4495" s="78" t="s">
        <v>254</v>
      </c>
      <c r="C4495" s="65"/>
      <c r="D4495" s="65" t="s">
        <v>64</v>
      </c>
      <c r="E4495" s="66"/>
      <c r="F4495" s="66" t="s">
        <v>64</v>
      </c>
      <c r="G4495" s="67"/>
      <c r="H4495" s="67"/>
      <c r="I4495" s="68" t="s">
        <v>63</v>
      </c>
      <c r="J4495" s="67"/>
      <c r="K4495" s="69">
        <v>0</v>
      </c>
      <c r="L4495" s="67">
        <v>0</v>
      </c>
      <c r="M4495" s="70">
        <v>0</v>
      </c>
      <c r="N4495" s="34" t="str">
        <f t="shared" si="637"/>
        <v/>
      </c>
      <c r="O4495" s="38">
        <f t="shared" si="638"/>
        <v>0</v>
      </c>
      <c r="P4495" s="72" t="s">
        <v>234</v>
      </c>
      <c r="Q4495" s="43">
        <v>44816</v>
      </c>
      <c r="R4495" s="35">
        <v>0</v>
      </c>
      <c r="S4495" s="35">
        <v>0</v>
      </c>
      <c r="T4495" s="10" t="str">
        <f t="shared" si="639"/>
        <v>Sem - 37</v>
      </c>
      <c r="U4495" s="10" t="str">
        <f t="shared" si="640"/>
        <v>Septembre</v>
      </c>
      <c r="V4495" s="36" t="s">
        <v>779</v>
      </c>
      <c r="W4495" s="34"/>
      <c r="X4495" s="91">
        <f t="shared" si="641"/>
        <v>0</v>
      </c>
      <c r="Y4495" s="92" t="str">
        <f>VLOOKUP('CM-CIC'!B4426,Annuaire_roster!B:F,4,0)</f>
        <v>ABDELLAOUI KHADIJA</v>
      </c>
      <c r="Z4495" s="37" t="s">
        <v>110</v>
      </c>
      <c r="AA4495" s="60" t="s">
        <v>232</v>
      </c>
      <c r="AB4495" s="35" t="s">
        <v>63</v>
      </c>
      <c r="AC4495" s="35" t="s">
        <v>63</v>
      </c>
      <c r="AD4495" s="35" t="s">
        <v>63</v>
      </c>
      <c r="AE4495" s="44" t="s">
        <v>63</v>
      </c>
      <c r="AF4495" s="61"/>
      <c r="AG4495" s="45"/>
    </row>
    <row r="4496" spans="1:33" x14ac:dyDescent="0.2">
      <c r="A4496" s="59" t="str">
        <f>+VLOOKUP(B4496,Annuaire_roster!B:G,5,0)</f>
        <v>01618</v>
      </c>
      <c r="B4496" s="78" t="s">
        <v>255</v>
      </c>
      <c r="C4496" s="65"/>
      <c r="D4496" s="65" t="s">
        <v>64</v>
      </c>
      <c r="E4496" s="66"/>
      <c r="F4496" s="66" t="s">
        <v>64</v>
      </c>
      <c r="G4496" s="67"/>
      <c r="H4496" s="67"/>
      <c r="I4496" s="68" t="s">
        <v>63</v>
      </c>
      <c r="J4496" s="67"/>
      <c r="K4496" s="69">
        <v>0</v>
      </c>
      <c r="L4496" s="67">
        <v>0</v>
      </c>
      <c r="M4496" s="70">
        <v>0</v>
      </c>
      <c r="N4496" s="34" t="str">
        <f t="shared" si="637"/>
        <v/>
      </c>
      <c r="O4496" s="38">
        <f t="shared" si="638"/>
        <v>0</v>
      </c>
      <c r="P4496" s="72" t="s">
        <v>234</v>
      </c>
      <c r="Q4496" s="43">
        <v>44816</v>
      </c>
      <c r="R4496" s="35">
        <v>0</v>
      </c>
      <c r="S4496" s="35">
        <v>0</v>
      </c>
      <c r="T4496" s="10" t="str">
        <f t="shared" si="639"/>
        <v>Sem - 37</v>
      </c>
      <c r="U4496" s="10" t="str">
        <f t="shared" si="640"/>
        <v>Septembre</v>
      </c>
      <c r="V4496" s="36" t="s">
        <v>780</v>
      </c>
      <c r="W4496" s="34"/>
      <c r="X4496" s="91">
        <f t="shared" si="641"/>
        <v>0</v>
      </c>
      <c r="Y4496" s="92" t="str">
        <f>VLOOKUP('CM-CIC'!B4427,Annuaire_roster!B:F,4,0)</f>
        <v>ABDELLAOUI KHADIJA</v>
      </c>
      <c r="Z4496" s="37" t="s">
        <v>110</v>
      </c>
      <c r="AA4496" s="60" t="s">
        <v>232</v>
      </c>
      <c r="AB4496" s="35" t="s">
        <v>63</v>
      </c>
      <c r="AC4496" s="35" t="s">
        <v>63</v>
      </c>
      <c r="AD4496" s="35" t="s">
        <v>63</v>
      </c>
      <c r="AE4496" s="44" t="s">
        <v>63</v>
      </c>
      <c r="AF4496" s="61"/>
      <c r="AG4496" s="45"/>
    </row>
    <row r="4497" spans="1:33" x14ac:dyDescent="0.2">
      <c r="A4497" s="59" t="str">
        <f>+VLOOKUP(B4497,Annuaire_roster!B:G,5,0)</f>
        <v>01619</v>
      </c>
      <c r="B4497" s="78" t="s">
        <v>256</v>
      </c>
      <c r="C4497" s="65"/>
      <c r="D4497" s="65" t="s">
        <v>64</v>
      </c>
      <c r="E4497" s="66"/>
      <c r="F4497" s="66" t="s">
        <v>64</v>
      </c>
      <c r="G4497" s="67"/>
      <c r="H4497" s="67"/>
      <c r="I4497" s="68" t="s">
        <v>63</v>
      </c>
      <c r="J4497" s="67"/>
      <c r="K4497" s="69">
        <v>0</v>
      </c>
      <c r="L4497" s="67">
        <v>0</v>
      </c>
      <c r="M4497" s="70">
        <v>0</v>
      </c>
      <c r="N4497" s="34" t="str">
        <f t="shared" si="637"/>
        <v/>
      </c>
      <c r="O4497" s="38">
        <f t="shared" si="638"/>
        <v>0</v>
      </c>
      <c r="P4497" s="72" t="s">
        <v>234</v>
      </c>
      <c r="Q4497" s="43">
        <v>44816</v>
      </c>
      <c r="R4497" s="35">
        <v>0</v>
      </c>
      <c r="S4497" s="35">
        <v>0</v>
      </c>
      <c r="T4497" s="10" t="str">
        <f t="shared" si="639"/>
        <v>Sem - 37</v>
      </c>
      <c r="U4497" s="10" t="str">
        <f t="shared" si="640"/>
        <v>Septembre</v>
      </c>
      <c r="V4497" s="36" t="s">
        <v>781</v>
      </c>
      <c r="W4497" s="34"/>
      <c r="X4497" s="91">
        <f t="shared" si="641"/>
        <v>0</v>
      </c>
      <c r="Y4497" s="92" t="str">
        <f>VLOOKUP('CM-CIC'!B4428,Annuaire_roster!B:F,4,0)</f>
        <v>ABDELLAOUI KHADIJA</v>
      </c>
      <c r="Z4497" s="37" t="s">
        <v>110</v>
      </c>
      <c r="AA4497" s="60" t="s">
        <v>232</v>
      </c>
      <c r="AB4497" s="35" t="s">
        <v>63</v>
      </c>
      <c r="AC4497" s="35" t="s">
        <v>63</v>
      </c>
      <c r="AD4497" s="35" t="s">
        <v>63</v>
      </c>
      <c r="AE4497" s="44" t="s">
        <v>63</v>
      </c>
      <c r="AF4497" s="61"/>
      <c r="AG4497" s="45"/>
    </row>
    <row r="4498" spans="1:33" x14ac:dyDescent="0.2">
      <c r="A4498" s="59" t="str">
        <f>+VLOOKUP(B4498,Annuaire_roster!B:G,5,0)</f>
        <v>01624</v>
      </c>
      <c r="B4498" s="78" t="s">
        <v>257</v>
      </c>
      <c r="C4498" s="65"/>
      <c r="D4498" s="65" t="s">
        <v>64</v>
      </c>
      <c r="E4498" s="66"/>
      <c r="F4498" s="66" t="s">
        <v>64</v>
      </c>
      <c r="G4498" s="67"/>
      <c r="H4498" s="67"/>
      <c r="I4498" s="68" t="s">
        <v>63</v>
      </c>
      <c r="J4498" s="67"/>
      <c r="K4498" s="69">
        <v>0</v>
      </c>
      <c r="L4498" s="67">
        <v>0</v>
      </c>
      <c r="M4498" s="70">
        <v>0</v>
      </c>
      <c r="N4498" s="34" t="str">
        <f t="shared" si="637"/>
        <v/>
      </c>
      <c r="O4498" s="38">
        <f t="shared" si="638"/>
        <v>0</v>
      </c>
      <c r="P4498" s="72" t="s">
        <v>234</v>
      </c>
      <c r="Q4498" s="43">
        <v>44816</v>
      </c>
      <c r="R4498" s="35">
        <v>0</v>
      </c>
      <c r="S4498" s="35">
        <v>0</v>
      </c>
      <c r="T4498" s="10" t="str">
        <f t="shared" si="639"/>
        <v>Sem - 37</v>
      </c>
      <c r="U4498" s="10" t="str">
        <f t="shared" si="640"/>
        <v>Septembre</v>
      </c>
      <c r="V4498" s="36" t="s">
        <v>782</v>
      </c>
      <c r="W4498" s="34"/>
      <c r="X4498" s="91">
        <f t="shared" si="641"/>
        <v>0</v>
      </c>
      <c r="Y4498" s="92" t="str">
        <f>VLOOKUP('CM-CIC'!B4429,Annuaire_roster!B:F,4,0)</f>
        <v>ABDELLAOUI KHADIJA</v>
      </c>
      <c r="Z4498" s="37" t="s">
        <v>110</v>
      </c>
      <c r="AA4498" s="60" t="s">
        <v>232</v>
      </c>
      <c r="AB4498" s="35" t="s">
        <v>63</v>
      </c>
      <c r="AC4498" s="35" t="s">
        <v>63</v>
      </c>
      <c r="AD4498" s="35" t="s">
        <v>63</v>
      </c>
      <c r="AE4498" s="44" t="s">
        <v>63</v>
      </c>
      <c r="AF4498" s="61"/>
      <c r="AG4498" s="45"/>
    </row>
    <row r="4499" spans="1:33" x14ac:dyDescent="0.2">
      <c r="A4499" s="59" t="str">
        <f>+VLOOKUP(B4499,Annuaire_roster!B:G,5,0)</f>
        <v>01625</v>
      </c>
      <c r="B4499" s="78" t="s">
        <v>258</v>
      </c>
      <c r="C4499" s="65"/>
      <c r="D4499" s="65" t="s">
        <v>64</v>
      </c>
      <c r="E4499" s="66"/>
      <c r="F4499" s="66" t="s">
        <v>64</v>
      </c>
      <c r="G4499" s="67"/>
      <c r="H4499" s="67"/>
      <c r="I4499" s="68" t="s">
        <v>63</v>
      </c>
      <c r="J4499" s="67"/>
      <c r="K4499" s="69">
        <v>0</v>
      </c>
      <c r="L4499" s="67">
        <v>0</v>
      </c>
      <c r="M4499" s="70">
        <v>0</v>
      </c>
      <c r="N4499" s="34" t="str">
        <f t="shared" si="637"/>
        <v/>
      </c>
      <c r="O4499" s="38">
        <f t="shared" si="638"/>
        <v>0</v>
      </c>
      <c r="P4499" s="72" t="s">
        <v>234</v>
      </c>
      <c r="Q4499" s="43">
        <v>44816</v>
      </c>
      <c r="R4499" s="35">
        <v>0</v>
      </c>
      <c r="S4499" s="35">
        <v>0</v>
      </c>
      <c r="T4499" s="10" t="str">
        <f t="shared" si="639"/>
        <v>Sem - 37</v>
      </c>
      <c r="U4499" s="10" t="str">
        <f t="shared" si="640"/>
        <v>Septembre</v>
      </c>
      <c r="V4499" s="36" t="s">
        <v>783</v>
      </c>
      <c r="W4499" s="34"/>
      <c r="X4499" s="91">
        <f t="shared" si="641"/>
        <v>0</v>
      </c>
      <c r="Y4499" s="92" t="str">
        <f>VLOOKUP('CM-CIC'!B4430,Annuaire_roster!B:F,4,0)</f>
        <v>IHASSANE Ikram</v>
      </c>
      <c r="Z4499" s="37" t="s">
        <v>110</v>
      </c>
      <c r="AA4499" s="60" t="s">
        <v>232</v>
      </c>
      <c r="AB4499" s="35" t="s">
        <v>63</v>
      </c>
      <c r="AC4499" s="35" t="s">
        <v>63</v>
      </c>
      <c r="AD4499" s="35" t="s">
        <v>63</v>
      </c>
      <c r="AE4499" s="44" t="s">
        <v>63</v>
      </c>
      <c r="AF4499" s="61"/>
      <c r="AG4499" s="45"/>
    </row>
    <row r="4500" spans="1:33" x14ac:dyDescent="0.2">
      <c r="A4500" s="59" t="str">
        <f>+VLOOKUP(B4500,Annuaire_roster!B:G,5,0)</f>
        <v>01626</v>
      </c>
      <c r="B4500" s="78" t="s">
        <v>259</v>
      </c>
      <c r="C4500" s="65"/>
      <c r="D4500" s="65" t="s">
        <v>64</v>
      </c>
      <c r="E4500" s="66"/>
      <c r="F4500" s="66" t="s">
        <v>64</v>
      </c>
      <c r="G4500" s="67"/>
      <c r="H4500" s="67"/>
      <c r="I4500" s="68" t="s">
        <v>63</v>
      </c>
      <c r="J4500" s="67"/>
      <c r="K4500" s="69">
        <v>0</v>
      </c>
      <c r="L4500" s="67">
        <v>0</v>
      </c>
      <c r="M4500" s="70">
        <v>0</v>
      </c>
      <c r="N4500" s="34" t="str">
        <f t="shared" si="637"/>
        <v/>
      </c>
      <c r="O4500" s="38">
        <f t="shared" si="638"/>
        <v>0</v>
      </c>
      <c r="P4500" s="72" t="s">
        <v>234</v>
      </c>
      <c r="Q4500" s="43">
        <v>44816</v>
      </c>
      <c r="R4500" s="35">
        <v>0</v>
      </c>
      <c r="S4500" s="35">
        <v>0</v>
      </c>
      <c r="T4500" s="10" t="str">
        <f t="shared" si="639"/>
        <v>Sem - 37</v>
      </c>
      <c r="U4500" s="10" t="str">
        <f t="shared" si="640"/>
        <v>Septembre</v>
      </c>
      <c r="V4500" s="36" t="s">
        <v>784</v>
      </c>
      <c r="W4500" s="34"/>
      <c r="X4500" s="91">
        <f t="shared" si="641"/>
        <v>0</v>
      </c>
      <c r="Y4500" s="92" t="str">
        <f>VLOOKUP('CM-CIC'!B4431,Annuaire_roster!B:F,4,0)</f>
        <v>IHASSANE Ikram</v>
      </c>
      <c r="Z4500" s="37" t="s">
        <v>110</v>
      </c>
      <c r="AA4500" s="60" t="s">
        <v>232</v>
      </c>
      <c r="AB4500" s="35" t="s">
        <v>63</v>
      </c>
      <c r="AC4500" s="35" t="s">
        <v>63</v>
      </c>
      <c r="AD4500" s="35" t="s">
        <v>63</v>
      </c>
      <c r="AE4500" s="44" t="s">
        <v>63</v>
      </c>
      <c r="AF4500" s="61"/>
      <c r="AG4500" s="45"/>
    </row>
    <row r="4501" spans="1:33" x14ac:dyDescent="0.2">
      <c r="A4501" s="59" t="str">
        <f>+VLOOKUP(B4501,Annuaire_roster!B:G,5,0)</f>
        <v>01627</v>
      </c>
      <c r="B4501" s="78" t="s">
        <v>260</v>
      </c>
      <c r="C4501" s="65"/>
      <c r="D4501" s="65" t="s">
        <v>64</v>
      </c>
      <c r="E4501" s="66"/>
      <c r="F4501" s="66" t="s">
        <v>64</v>
      </c>
      <c r="G4501" s="67"/>
      <c r="H4501" s="67"/>
      <c r="I4501" s="68" t="s">
        <v>63</v>
      </c>
      <c r="J4501" s="67"/>
      <c r="K4501" s="69">
        <v>0</v>
      </c>
      <c r="L4501" s="67">
        <v>0</v>
      </c>
      <c r="M4501" s="70">
        <v>0</v>
      </c>
      <c r="N4501" s="34" t="str">
        <f t="shared" si="637"/>
        <v/>
      </c>
      <c r="O4501" s="38">
        <f t="shared" si="638"/>
        <v>0</v>
      </c>
      <c r="P4501" s="72" t="s">
        <v>234</v>
      </c>
      <c r="Q4501" s="43">
        <v>44816</v>
      </c>
      <c r="R4501" s="35">
        <v>0</v>
      </c>
      <c r="S4501" s="35">
        <v>0</v>
      </c>
      <c r="T4501" s="10" t="str">
        <f t="shared" si="639"/>
        <v>Sem - 37</v>
      </c>
      <c r="U4501" s="10" t="str">
        <f t="shared" si="640"/>
        <v>Septembre</v>
      </c>
      <c r="V4501" s="36" t="s">
        <v>785</v>
      </c>
      <c r="W4501" s="34"/>
      <c r="X4501" s="91">
        <f t="shared" si="641"/>
        <v>0</v>
      </c>
      <c r="Y4501" s="92" t="str">
        <f>VLOOKUP('CM-CIC'!B4432,Annuaire_roster!B:F,4,0)</f>
        <v>IHASSANE Ikram</v>
      </c>
      <c r="Z4501" s="37" t="s">
        <v>110</v>
      </c>
      <c r="AA4501" s="60" t="s">
        <v>232</v>
      </c>
      <c r="AB4501" s="35" t="s">
        <v>63</v>
      </c>
      <c r="AC4501" s="35" t="s">
        <v>63</v>
      </c>
      <c r="AD4501" s="35" t="s">
        <v>63</v>
      </c>
      <c r="AE4501" s="44" t="s">
        <v>63</v>
      </c>
      <c r="AF4501" s="61"/>
      <c r="AG4501" s="45"/>
    </row>
    <row r="4502" spans="1:33" x14ac:dyDescent="0.2">
      <c r="A4502" s="59" t="str">
        <f>+VLOOKUP(B4502,Annuaire_roster!B:G,5,0)</f>
        <v>01623</v>
      </c>
      <c r="B4502" s="78" t="s">
        <v>261</v>
      </c>
      <c r="C4502" s="65"/>
      <c r="D4502" s="65" t="s">
        <v>64</v>
      </c>
      <c r="E4502" s="66"/>
      <c r="F4502" s="66" t="s">
        <v>64</v>
      </c>
      <c r="G4502" s="67"/>
      <c r="H4502" s="67"/>
      <c r="I4502" s="68" t="s">
        <v>63</v>
      </c>
      <c r="J4502" s="67"/>
      <c r="K4502" s="69">
        <v>0</v>
      </c>
      <c r="L4502" s="67">
        <v>0</v>
      </c>
      <c r="M4502" s="70">
        <v>0</v>
      </c>
      <c r="N4502" s="34" t="str">
        <f t="shared" si="637"/>
        <v/>
      </c>
      <c r="O4502" s="38">
        <f t="shared" si="638"/>
        <v>0</v>
      </c>
      <c r="P4502" s="72" t="s">
        <v>234</v>
      </c>
      <c r="Q4502" s="43">
        <v>44816</v>
      </c>
      <c r="R4502" s="35">
        <v>0</v>
      </c>
      <c r="S4502" s="35">
        <v>0</v>
      </c>
      <c r="T4502" s="10" t="str">
        <f t="shared" si="639"/>
        <v>Sem - 37</v>
      </c>
      <c r="U4502" s="10" t="str">
        <f t="shared" si="640"/>
        <v>Septembre</v>
      </c>
      <c r="V4502" s="36" t="s">
        <v>786</v>
      </c>
      <c r="W4502" s="34"/>
      <c r="X4502" s="91">
        <f t="shared" si="641"/>
        <v>0</v>
      </c>
      <c r="Y4502" s="92" t="str">
        <f>VLOOKUP('CM-CIC'!B4433,Annuaire_roster!B:F,4,0)</f>
        <v>IHASSANE Ikram</v>
      </c>
      <c r="Z4502" s="37" t="s">
        <v>110</v>
      </c>
      <c r="AA4502" s="60" t="s">
        <v>232</v>
      </c>
      <c r="AB4502" s="35" t="s">
        <v>63</v>
      </c>
      <c r="AC4502" s="35" t="s">
        <v>63</v>
      </c>
      <c r="AD4502" s="35" t="s">
        <v>63</v>
      </c>
      <c r="AE4502" s="44" t="s">
        <v>63</v>
      </c>
      <c r="AF4502" s="61"/>
      <c r="AG4502" s="45"/>
    </row>
    <row r="4503" spans="1:33" x14ac:dyDescent="0.2">
      <c r="A4503" s="59" t="str">
        <f>+VLOOKUP(B4503,Annuaire_roster!B:G,5,0)</f>
        <v>01628</v>
      </c>
      <c r="B4503" s="78" t="s">
        <v>262</v>
      </c>
      <c r="C4503" s="65"/>
      <c r="D4503" s="65" t="s">
        <v>64</v>
      </c>
      <c r="E4503" s="66"/>
      <c r="F4503" s="66" t="s">
        <v>64</v>
      </c>
      <c r="G4503" s="67"/>
      <c r="H4503" s="67"/>
      <c r="I4503" s="68" t="s">
        <v>63</v>
      </c>
      <c r="J4503" s="67"/>
      <c r="K4503" s="69">
        <v>0</v>
      </c>
      <c r="L4503" s="67">
        <v>0</v>
      </c>
      <c r="M4503" s="70">
        <v>0</v>
      </c>
      <c r="N4503" s="34" t="str">
        <f t="shared" si="637"/>
        <v/>
      </c>
      <c r="O4503" s="38">
        <f t="shared" si="638"/>
        <v>0</v>
      </c>
      <c r="P4503" s="72" t="s">
        <v>234</v>
      </c>
      <c r="Q4503" s="43">
        <v>44816</v>
      </c>
      <c r="R4503" s="35">
        <v>0</v>
      </c>
      <c r="S4503" s="35">
        <v>0</v>
      </c>
      <c r="T4503" s="10" t="str">
        <f t="shared" si="639"/>
        <v>Sem - 37</v>
      </c>
      <c r="U4503" s="10" t="str">
        <f t="shared" si="640"/>
        <v>Septembre</v>
      </c>
      <c r="V4503" s="36" t="s">
        <v>787</v>
      </c>
      <c r="W4503" s="34"/>
      <c r="X4503" s="91">
        <f t="shared" si="641"/>
        <v>0</v>
      </c>
      <c r="Y4503" s="92" t="str">
        <f>VLOOKUP('CM-CIC'!B4434,Annuaire_roster!B:F,4,0)</f>
        <v>IHASSANE Ikram</v>
      </c>
      <c r="Z4503" s="37" t="s">
        <v>110</v>
      </c>
      <c r="AA4503" s="60" t="s">
        <v>232</v>
      </c>
      <c r="AB4503" s="35" t="s">
        <v>63</v>
      </c>
      <c r="AC4503" s="35" t="s">
        <v>63</v>
      </c>
      <c r="AD4503" s="35" t="s">
        <v>63</v>
      </c>
      <c r="AE4503" s="44" t="s">
        <v>63</v>
      </c>
      <c r="AF4503" s="61"/>
      <c r="AG4503" s="45"/>
    </row>
    <row r="4504" spans="1:33" x14ac:dyDescent="0.2">
      <c r="A4504" s="59" t="str">
        <f>+VLOOKUP(B4504,Annuaire_roster!B:G,5,0)</f>
        <v>01629</v>
      </c>
      <c r="B4504" s="78" t="s">
        <v>263</v>
      </c>
      <c r="C4504" s="65"/>
      <c r="D4504" s="65" t="s">
        <v>64</v>
      </c>
      <c r="E4504" s="66"/>
      <c r="F4504" s="66" t="s">
        <v>64</v>
      </c>
      <c r="G4504" s="67"/>
      <c r="H4504" s="67"/>
      <c r="I4504" s="68" t="s">
        <v>63</v>
      </c>
      <c r="J4504" s="67"/>
      <c r="K4504" s="69">
        <v>0</v>
      </c>
      <c r="L4504" s="67">
        <v>0</v>
      </c>
      <c r="M4504" s="70">
        <v>0</v>
      </c>
      <c r="N4504" s="34" t="str">
        <f t="shared" si="637"/>
        <v/>
      </c>
      <c r="O4504" s="38">
        <f t="shared" si="638"/>
        <v>0</v>
      </c>
      <c r="P4504" s="72" t="s">
        <v>234</v>
      </c>
      <c r="Q4504" s="43">
        <v>44816</v>
      </c>
      <c r="R4504" s="35">
        <v>0</v>
      </c>
      <c r="S4504" s="35">
        <v>0</v>
      </c>
      <c r="T4504" s="10" t="str">
        <f t="shared" si="639"/>
        <v>Sem - 37</v>
      </c>
      <c r="U4504" s="10" t="str">
        <f t="shared" si="640"/>
        <v>Septembre</v>
      </c>
      <c r="V4504" s="36" t="s">
        <v>788</v>
      </c>
      <c r="W4504" s="34"/>
      <c r="X4504" s="91">
        <f t="shared" si="641"/>
        <v>0</v>
      </c>
      <c r="Y4504" s="92" t="str">
        <f>VLOOKUP('CM-CIC'!B4435,Annuaire_roster!B:F,4,0)</f>
        <v>KINANA Widad</v>
      </c>
      <c r="Z4504" s="37" t="s">
        <v>110</v>
      </c>
      <c r="AA4504" s="60" t="s">
        <v>232</v>
      </c>
      <c r="AB4504" s="35" t="s">
        <v>63</v>
      </c>
      <c r="AC4504" s="35" t="s">
        <v>63</v>
      </c>
      <c r="AD4504" s="35" t="s">
        <v>63</v>
      </c>
      <c r="AE4504" s="44" t="s">
        <v>63</v>
      </c>
      <c r="AF4504" s="61"/>
      <c r="AG4504" s="45"/>
    </row>
    <row r="4505" spans="1:33" x14ac:dyDescent="0.2">
      <c r="A4505" s="59" t="str">
        <f>+VLOOKUP(B4505,Annuaire_roster!B:G,5,0)</f>
        <v>01630</v>
      </c>
      <c r="B4505" s="78" t="s">
        <v>264</v>
      </c>
      <c r="C4505" s="65"/>
      <c r="D4505" s="65" t="s">
        <v>64</v>
      </c>
      <c r="E4505" s="66"/>
      <c r="F4505" s="66" t="s">
        <v>64</v>
      </c>
      <c r="G4505" s="67"/>
      <c r="H4505" s="67"/>
      <c r="I4505" s="68" t="s">
        <v>63</v>
      </c>
      <c r="J4505" s="67"/>
      <c r="K4505" s="69">
        <v>0</v>
      </c>
      <c r="L4505" s="67">
        <v>0</v>
      </c>
      <c r="M4505" s="70">
        <v>0</v>
      </c>
      <c r="N4505" s="34" t="str">
        <f t="shared" si="637"/>
        <v/>
      </c>
      <c r="O4505" s="38">
        <f t="shared" si="638"/>
        <v>0</v>
      </c>
      <c r="P4505" s="72" t="s">
        <v>234</v>
      </c>
      <c r="Q4505" s="43">
        <v>44816</v>
      </c>
      <c r="R4505" s="35">
        <v>0</v>
      </c>
      <c r="S4505" s="35">
        <v>0</v>
      </c>
      <c r="T4505" s="10" t="str">
        <f t="shared" si="639"/>
        <v>Sem - 37</v>
      </c>
      <c r="U4505" s="10" t="str">
        <f t="shared" si="640"/>
        <v>Septembre</v>
      </c>
      <c r="V4505" s="36" t="s">
        <v>789</v>
      </c>
      <c r="W4505" s="34"/>
      <c r="X4505" s="91">
        <f t="shared" si="641"/>
        <v>0</v>
      </c>
      <c r="Y4505" s="92" t="str">
        <f>VLOOKUP('CM-CIC'!B4436,Annuaire_roster!B:F,4,0)</f>
        <v>IHASSANE Ikram</v>
      </c>
      <c r="Z4505" s="37" t="s">
        <v>110</v>
      </c>
      <c r="AA4505" s="60" t="s">
        <v>232</v>
      </c>
      <c r="AB4505" s="35" t="s">
        <v>63</v>
      </c>
      <c r="AC4505" s="35" t="s">
        <v>63</v>
      </c>
      <c r="AD4505" s="35" t="s">
        <v>63</v>
      </c>
      <c r="AE4505" s="44" t="s">
        <v>63</v>
      </c>
      <c r="AF4505" s="61"/>
      <c r="AG4505" s="45"/>
    </row>
    <row r="4506" spans="1:33" x14ac:dyDescent="0.2">
      <c r="A4506" s="59" t="str">
        <f>+VLOOKUP(B4506,Annuaire_roster!B:G,5,0)</f>
        <v>01631</v>
      </c>
      <c r="B4506" s="78" t="s">
        <v>265</v>
      </c>
      <c r="C4506" s="65"/>
      <c r="D4506" s="65" t="s">
        <v>64</v>
      </c>
      <c r="E4506" s="66"/>
      <c r="F4506" s="66" t="s">
        <v>64</v>
      </c>
      <c r="G4506" s="67"/>
      <c r="H4506" s="67"/>
      <c r="I4506" s="68" t="s">
        <v>63</v>
      </c>
      <c r="J4506" s="67"/>
      <c r="K4506" s="69">
        <v>0</v>
      </c>
      <c r="L4506" s="67">
        <v>0</v>
      </c>
      <c r="M4506" s="70">
        <v>0</v>
      </c>
      <c r="N4506" s="34" t="str">
        <f t="shared" si="637"/>
        <v/>
      </c>
      <c r="O4506" s="38">
        <f t="shared" si="638"/>
        <v>0</v>
      </c>
      <c r="P4506" s="72" t="s">
        <v>234</v>
      </c>
      <c r="Q4506" s="43">
        <v>44816</v>
      </c>
      <c r="R4506" s="35">
        <v>0</v>
      </c>
      <c r="S4506" s="35">
        <v>0</v>
      </c>
      <c r="T4506" s="10" t="str">
        <f t="shared" si="639"/>
        <v>Sem - 37</v>
      </c>
      <c r="U4506" s="10" t="str">
        <f t="shared" si="640"/>
        <v>Septembre</v>
      </c>
      <c r="V4506" s="36" t="s">
        <v>790</v>
      </c>
      <c r="W4506" s="34"/>
      <c r="X4506" s="91">
        <f t="shared" si="641"/>
        <v>0</v>
      </c>
      <c r="Y4506" s="92" t="str">
        <f>VLOOKUP('CM-CIC'!B4437,Annuaire_roster!B:F,4,0)</f>
        <v>KINANA Widad</v>
      </c>
      <c r="Z4506" s="37" t="s">
        <v>110</v>
      </c>
      <c r="AA4506" s="60" t="s">
        <v>232</v>
      </c>
      <c r="AB4506" s="35" t="s">
        <v>63</v>
      </c>
      <c r="AC4506" s="35" t="s">
        <v>63</v>
      </c>
      <c r="AD4506" s="35" t="s">
        <v>63</v>
      </c>
      <c r="AE4506" s="44" t="s">
        <v>63</v>
      </c>
      <c r="AF4506" s="61"/>
      <c r="AG4506" s="45"/>
    </row>
    <row r="4507" spans="1:33" x14ac:dyDescent="0.2">
      <c r="A4507" s="59" t="str">
        <f>+VLOOKUP(B4507,Annuaire_roster!B:G,5,0)</f>
        <v>01632</v>
      </c>
      <c r="B4507" s="78" t="s">
        <v>266</v>
      </c>
      <c r="C4507" s="65"/>
      <c r="D4507" s="65" t="s">
        <v>64</v>
      </c>
      <c r="E4507" s="66"/>
      <c r="F4507" s="66" t="s">
        <v>64</v>
      </c>
      <c r="G4507" s="67"/>
      <c r="H4507" s="67"/>
      <c r="I4507" s="68" t="s">
        <v>63</v>
      </c>
      <c r="J4507" s="67"/>
      <c r="K4507" s="69">
        <v>0</v>
      </c>
      <c r="L4507" s="67">
        <v>0</v>
      </c>
      <c r="M4507" s="70">
        <v>0</v>
      </c>
      <c r="N4507" s="34" t="str">
        <f t="shared" si="637"/>
        <v/>
      </c>
      <c r="O4507" s="38">
        <f t="shared" si="638"/>
        <v>0</v>
      </c>
      <c r="P4507" s="72" t="s">
        <v>234</v>
      </c>
      <c r="Q4507" s="43">
        <v>44816</v>
      </c>
      <c r="R4507" s="35">
        <v>0</v>
      </c>
      <c r="S4507" s="35">
        <v>0</v>
      </c>
      <c r="T4507" s="10" t="str">
        <f t="shared" si="639"/>
        <v>Sem - 37</v>
      </c>
      <c r="U4507" s="10" t="str">
        <f t="shared" si="640"/>
        <v>Septembre</v>
      </c>
      <c r="V4507" s="36" t="s">
        <v>791</v>
      </c>
      <c r="W4507" s="34"/>
      <c r="X4507" s="91">
        <f t="shared" si="641"/>
        <v>0</v>
      </c>
      <c r="Y4507" s="92" t="str">
        <f>VLOOKUP('CM-CIC'!B4438,Annuaire_roster!B:F,4,0)</f>
        <v>KINANA Widad</v>
      </c>
      <c r="Z4507" s="37" t="s">
        <v>110</v>
      </c>
      <c r="AA4507" s="60" t="s">
        <v>232</v>
      </c>
      <c r="AB4507" s="35" t="s">
        <v>63</v>
      </c>
      <c r="AC4507" s="35" t="s">
        <v>63</v>
      </c>
      <c r="AD4507" s="35" t="s">
        <v>63</v>
      </c>
      <c r="AE4507" s="44" t="s">
        <v>63</v>
      </c>
      <c r="AF4507" s="61"/>
      <c r="AG4507" s="45"/>
    </row>
    <row r="4508" spans="1:33" x14ac:dyDescent="0.2">
      <c r="A4508" s="59" t="str">
        <f>+VLOOKUP(B4508,Annuaire_roster!B:G,5,0)</f>
        <v>01633</v>
      </c>
      <c r="B4508" s="78" t="s">
        <v>267</v>
      </c>
      <c r="C4508" s="65"/>
      <c r="D4508" s="65" t="s">
        <v>64</v>
      </c>
      <c r="E4508" s="66"/>
      <c r="F4508" s="66" t="s">
        <v>64</v>
      </c>
      <c r="G4508" s="67"/>
      <c r="H4508" s="67"/>
      <c r="I4508" s="68" t="s">
        <v>63</v>
      </c>
      <c r="J4508" s="67"/>
      <c r="K4508" s="69">
        <v>0</v>
      </c>
      <c r="L4508" s="67">
        <v>0</v>
      </c>
      <c r="M4508" s="70">
        <v>0</v>
      </c>
      <c r="N4508" s="34" t="str">
        <f t="shared" si="637"/>
        <v/>
      </c>
      <c r="O4508" s="38">
        <f t="shared" si="638"/>
        <v>0</v>
      </c>
      <c r="P4508" s="72" t="s">
        <v>234</v>
      </c>
      <c r="Q4508" s="43">
        <v>44816</v>
      </c>
      <c r="R4508" s="35">
        <v>0</v>
      </c>
      <c r="S4508" s="35">
        <v>0</v>
      </c>
      <c r="T4508" s="10" t="str">
        <f t="shared" si="639"/>
        <v>Sem - 37</v>
      </c>
      <c r="U4508" s="10" t="str">
        <f t="shared" si="640"/>
        <v>Septembre</v>
      </c>
      <c r="V4508" s="36" t="s">
        <v>792</v>
      </c>
      <c r="W4508" s="34"/>
      <c r="X4508" s="91">
        <f t="shared" si="641"/>
        <v>0</v>
      </c>
      <c r="Y4508" s="92" t="str">
        <f>VLOOKUP('CM-CIC'!B4439,Annuaire_roster!B:F,4,0)</f>
        <v>IHASSANE Ikram</v>
      </c>
      <c r="Z4508" s="37" t="s">
        <v>110</v>
      </c>
      <c r="AA4508" s="60" t="s">
        <v>232</v>
      </c>
      <c r="AB4508" s="35" t="s">
        <v>63</v>
      </c>
      <c r="AC4508" s="35" t="s">
        <v>63</v>
      </c>
      <c r="AD4508" s="35" t="s">
        <v>63</v>
      </c>
      <c r="AE4508" s="44" t="s">
        <v>63</v>
      </c>
      <c r="AF4508" s="61"/>
      <c r="AG4508" s="45"/>
    </row>
    <row r="4509" spans="1:33" x14ac:dyDescent="0.2">
      <c r="A4509" s="59" t="str">
        <f>+VLOOKUP(B4509,Annuaire_roster!B:G,5,0)</f>
        <v>01634</v>
      </c>
      <c r="B4509" s="78" t="s">
        <v>268</v>
      </c>
      <c r="C4509" s="65"/>
      <c r="D4509" s="65" t="s">
        <v>64</v>
      </c>
      <c r="E4509" s="66"/>
      <c r="F4509" s="66" t="s">
        <v>64</v>
      </c>
      <c r="G4509" s="67"/>
      <c r="H4509" s="67"/>
      <c r="I4509" s="68" t="s">
        <v>63</v>
      </c>
      <c r="J4509" s="67"/>
      <c r="K4509" s="69">
        <v>0</v>
      </c>
      <c r="L4509" s="67">
        <v>0</v>
      </c>
      <c r="M4509" s="70">
        <v>0</v>
      </c>
      <c r="N4509" s="34" t="str">
        <f t="shared" si="637"/>
        <v/>
      </c>
      <c r="O4509" s="38">
        <f t="shared" si="638"/>
        <v>0</v>
      </c>
      <c r="P4509" s="72" t="s">
        <v>234</v>
      </c>
      <c r="Q4509" s="43">
        <v>44816</v>
      </c>
      <c r="R4509" s="35">
        <v>0</v>
      </c>
      <c r="S4509" s="35">
        <v>0</v>
      </c>
      <c r="T4509" s="10" t="str">
        <f t="shared" si="639"/>
        <v>Sem - 37</v>
      </c>
      <c r="U4509" s="10" t="str">
        <f t="shared" si="640"/>
        <v>Septembre</v>
      </c>
      <c r="V4509" s="36" t="s">
        <v>793</v>
      </c>
      <c r="W4509" s="34"/>
      <c r="X4509" s="91">
        <f t="shared" si="641"/>
        <v>0</v>
      </c>
      <c r="Y4509" s="92" t="str">
        <f>VLOOKUP('CM-CIC'!B4440,Annuaire_roster!B:F,4,0)</f>
        <v>IHASSANE Ikram</v>
      </c>
      <c r="Z4509" s="37" t="s">
        <v>110</v>
      </c>
      <c r="AA4509" s="60" t="s">
        <v>232</v>
      </c>
      <c r="AB4509" s="35" t="s">
        <v>63</v>
      </c>
      <c r="AC4509" s="35" t="s">
        <v>63</v>
      </c>
      <c r="AD4509" s="35" t="s">
        <v>63</v>
      </c>
      <c r="AE4509" s="44" t="s">
        <v>63</v>
      </c>
      <c r="AF4509" s="61"/>
      <c r="AG4509" s="45"/>
    </row>
    <row r="4510" spans="1:33" x14ac:dyDescent="0.2">
      <c r="A4510" s="59" t="str">
        <f>+VLOOKUP(B4510,Annuaire_roster!B:G,5,0)</f>
        <v>01635</v>
      </c>
      <c r="B4510" s="78" t="s">
        <v>269</v>
      </c>
      <c r="C4510" s="65"/>
      <c r="D4510" s="65" t="s">
        <v>64</v>
      </c>
      <c r="E4510" s="66"/>
      <c r="F4510" s="66" t="s">
        <v>64</v>
      </c>
      <c r="G4510" s="67"/>
      <c r="H4510" s="67"/>
      <c r="I4510" s="68" t="s">
        <v>63</v>
      </c>
      <c r="J4510" s="67"/>
      <c r="K4510" s="69">
        <v>0</v>
      </c>
      <c r="L4510" s="67">
        <v>0</v>
      </c>
      <c r="M4510" s="70">
        <v>0</v>
      </c>
      <c r="N4510" s="34" t="str">
        <f t="shared" si="637"/>
        <v/>
      </c>
      <c r="O4510" s="38">
        <f t="shared" si="638"/>
        <v>0</v>
      </c>
      <c r="P4510" s="72" t="s">
        <v>234</v>
      </c>
      <c r="Q4510" s="43">
        <v>44816</v>
      </c>
      <c r="R4510" s="35">
        <v>0</v>
      </c>
      <c r="S4510" s="35">
        <v>0</v>
      </c>
      <c r="T4510" s="10" t="str">
        <f t="shared" si="639"/>
        <v>Sem - 37</v>
      </c>
      <c r="U4510" s="10" t="str">
        <f t="shared" si="640"/>
        <v>Septembre</v>
      </c>
      <c r="V4510" s="36" t="s">
        <v>794</v>
      </c>
      <c r="W4510" s="34"/>
      <c r="X4510" s="91">
        <f t="shared" si="641"/>
        <v>0</v>
      </c>
      <c r="Y4510" s="92" t="str">
        <f>VLOOKUP('CM-CIC'!B4441,Annuaire_roster!B:F,4,0)</f>
        <v>IHASSANE Ikram</v>
      </c>
      <c r="Z4510" s="37" t="s">
        <v>110</v>
      </c>
      <c r="AA4510" s="60" t="s">
        <v>232</v>
      </c>
      <c r="AB4510" s="35" t="s">
        <v>63</v>
      </c>
      <c r="AC4510" s="35" t="s">
        <v>63</v>
      </c>
      <c r="AD4510" s="35" t="s">
        <v>63</v>
      </c>
      <c r="AE4510" s="44" t="s">
        <v>63</v>
      </c>
      <c r="AF4510" s="61"/>
      <c r="AG4510" s="45"/>
    </row>
    <row r="4511" spans="1:33" x14ac:dyDescent="0.2">
      <c r="A4511" s="59" t="str">
        <f>+VLOOKUP(B4511,Annuaire_roster!B:G,5,0)</f>
        <v>01636</v>
      </c>
      <c r="B4511" s="78" t="s">
        <v>270</v>
      </c>
      <c r="C4511" s="65"/>
      <c r="D4511" s="65" t="s">
        <v>64</v>
      </c>
      <c r="E4511" s="66"/>
      <c r="F4511" s="66" t="s">
        <v>64</v>
      </c>
      <c r="G4511" s="67"/>
      <c r="H4511" s="67"/>
      <c r="I4511" s="68" t="s">
        <v>63</v>
      </c>
      <c r="J4511" s="67"/>
      <c r="K4511" s="69">
        <v>0</v>
      </c>
      <c r="L4511" s="67">
        <v>0</v>
      </c>
      <c r="M4511" s="70">
        <v>0</v>
      </c>
      <c r="N4511" s="34" t="str">
        <f t="shared" si="637"/>
        <v/>
      </c>
      <c r="O4511" s="38">
        <f t="shared" si="638"/>
        <v>0</v>
      </c>
      <c r="P4511" s="72" t="s">
        <v>234</v>
      </c>
      <c r="Q4511" s="43">
        <v>44816</v>
      </c>
      <c r="R4511" s="35">
        <v>0</v>
      </c>
      <c r="S4511" s="35">
        <v>0</v>
      </c>
      <c r="T4511" s="10" t="str">
        <f t="shared" si="639"/>
        <v>Sem - 37</v>
      </c>
      <c r="U4511" s="10" t="str">
        <f t="shared" si="640"/>
        <v>Septembre</v>
      </c>
      <c r="V4511" s="36" t="s">
        <v>795</v>
      </c>
      <c r="W4511" s="34"/>
      <c r="X4511" s="91">
        <f t="shared" si="641"/>
        <v>0</v>
      </c>
      <c r="Y4511" s="92" t="str">
        <f>VLOOKUP('CM-CIC'!B4442,Annuaire_roster!B:F,4,0)</f>
        <v>IHASSANE Ikram</v>
      </c>
      <c r="Z4511" s="37" t="s">
        <v>110</v>
      </c>
      <c r="AA4511" s="60" t="s">
        <v>232</v>
      </c>
      <c r="AB4511" s="35" t="s">
        <v>63</v>
      </c>
      <c r="AC4511" s="35" t="s">
        <v>63</v>
      </c>
      <c r="AD4511" s="35" t="s">
        <v>63</v>
      </c>
      <c r="AE4511" s="44" t="s">
        <v>63</v>
      </c>
      <c r="AF4511" s="61"/>
      <c r="AG4511" s="45"/>
    </row>
    <row r="4512" spans="1:33" x14ac:dyDescent="0.2">
      <c r="A4512" s="59" t="str">
        <f>+VLOOKUP(B4512,Annuaire_roster!B:G,5,0)</f>
        <v>01637</v>
      </c>
      <c r="B4512" s="78" t="s">
        <v>271</v>
      </c>
      <c r="C4512" s="65"/>
      <c r="D4512" s="65" t="s">
        <v>64</v>
      </c>
      <c r="E4512" s="66"/>
      <c r="F4512" s="66" t="s">
        <v>64</v>
      </c>
      <c r="G4512" s="67"/>
      <c r="H4512" s="67"/>
      <c r="I4512" s="68" t="s">
        <v>63</v>
      </c>
      <c r="J4512" s="67"/>
      <c r="K4512" s="69">
        <v>0</v>
      </c>
      <c r="L4512" s="67">
        <v>0</v>
      </c>
      <c r="M4512" s="70">
        <v>0</v>
      </c>
      <c r="N4512" s="34" t="str">
        <f t="shared" si="637"/>
        <v/>
      </c>
      <c r="O4512" s="38">
        <f t="shared" si="638"/>
        <v>0</v>
      </c>
      <c r="P4512" s="72" t="s">
        <v>234</v>
      </c>
      <c r="Q4512" s="43">
        <v>44816</v>
      </c>
      <c r="R4512" s="35">
        <v>0</v>
      </c>
      <c r="S4512" s="35">
        <v>0</v>
      </c>
      <c r="T4512" s="10" t="str">
        <f t="shared" si="639"/>
        <v>Sem - 37</v>
      </c>
      <c r="U4512" s="10" t="str">
        <f t="shared" si="640"/>
        <v>Septembre</v>
      </c>
      <c r="V4512" s="36" t="s">
        <v>796</v>
      </c>
      <c r="W4512" s="34"/>
      <c r="X4512" s="91">
        <f t="shared" si="641"/>
        <v>0</v>
      </c>
      <c r="Y4512" s="92" t="str">
        <f>VLOOKUP('CM-CIC'!B4443,Annuaire_roster!B:F,4,0)</f>
        <v>IHASSANE Ikram</v>
      </c>
      <c r="Z4512" s="37" t="s">
        <v>110</v>
      </c>
      <c r="AA4512" s="60" t="s">
        <v>232</v>
      </c>
      <c r="AB4512" s="35" t="s">
        <v>63</v>
      </c>
      <c r="AC4512" s="35" t="s">
        <v>63</v>
      </c>
      <c r="AD4512" s="35" t="s">
        <v>63</v>
      </c>
      <c r="AE4512" s="44" t="s">
        <v>63</v>
      </c>
      <c r="AF4512" s="61"/>
      <c r="AG4512" s="45"/>
    </row>
    <row r="4513" spans="1:33" x14ac:dyDescent="0.2">
      <c r="A4513" s="59" t="str">
        <f>+VLOOKUP(B4513,Annuaire_roster!B:G,5,0)</f>
        <v>01638</v>
      </c>
      <c r="B4513" s="78" t="s">
        <v>272</v>
      </c>
      <c r="C4513" s="65"/>
      <c r="D4513" s="65" t="s">
        <v>64</v>
      </c>
      <c r="E4513" s="66"/>
      <c r="F4513" s="66" t="s">
        <v>64</v>
      </c>
      <c r="G4513" s="67"/>
      <c r="H4513" s="67"/>
      <c r="I4513" s="68" t="s">
        <v>63</v>
      </c>
      <c r="J4513" s="67"/>
      <c r="K4513" s="69">
        <v>0</v>
      </c>
      <c r="L4513" s="67">
        <v>0</v>
      </c>
      <c r="M4513" s="70">
        <v>0</v>
      </c>
      <c r="N4513" s="34" t="str">
        <f t="shared" si="637"/>
        <v/>
      </c>
      <c r="O4513" s="38">
        <f t="shared" si="638"/>
        <v>0</v>
      </c>
      <c r="P4513" s="72" t="s">
        <v>234</v>
      </c>
      <c r="Q4513" s="43">
        <v>44816</v>
      </c>
      <c r="R4513" s="35">
        <v>0</v>
      </c>
      <c r="S4513" s="35">
        <v>0</v>
      </c>
      <c r="T4513" s="10" t="str">
        <f t="shared" si="639"/>
        <v>Sem - 37</v>
      </c>
      <c r="U4513" s="10" t="str">
        <f t="shared" si="640"/>
        <v>Septembre</v>
      </c>
      <c r="V4513" s="36" t="s">
        <v>797</v>
      </c>
      <c r="W4513" s="34"/>
      <c r="X4513" s="91">
        <f t="shared" si="641"/>
        <v>0</v>
      </c>
      <c r="Y4513" s="92" t="str">
        <f>VLOOKUP('CM-CIC'!B4444,Annuaire_roster!B:F,4,0)</f>
        <v>IHASSANE Ikram</v>
      </c>
      <c r="Z4513" s="37" t="s">
        <v>110</v>
      </c>
      <c r="AA4513" s="60" t="s">
        <v>232</v>
      </c>
      <c r="AB4513" s="35" t="s">
        <v>63</v>
      </c>
      <c r="AC4513" s="35" t="s">
        <v>63</v>
      </c>
      <c r="AD4513" s="35" t="s">
        <v>63</v>
      </c>
      <c r="AE4513" s="44" t="s">
        <v>63</v>
      </c>
      <c r="AF4513" s="61"/>
      <c r="AG4513" s="45"/>
    </row>
    <row r="4514" spans="1:33" x14ac:dyDescent="0.2">
      <c r="A4514" s="59" t="str">
        <f>+VLOOKUP(B4514,Annuaire_roster!B:G,5,0)</f>
        <v>01639</v>
      </c>
      <c r="B4514" s="78" t="s">
        <v>273</v>
      </c>
      <c r="C4514" s="65"/>
      <c r="D4514" s="65" t="s">
        <v>64</v>
      </c>
      <c r="E4514" s="66"/>
      <c r="F4514" s="66" t="s">
        <v>64</v>
      </c>
      <c r="G4514" s="67"/>
      <c r="H4514" s="67"/>
      <c r="I4514" s="68" t="s">
        <v>63</v>
      </c>
      <c r="J4514" s="67"/>
      <c r="K4514" s="69">
        <v>0</v>
      </c>
      <c r="L4514" s="67">
        <v>0</v>
      </c>
      <c r="M4514" s="70">
        <v>0</v>
      </c>
      <c r="N4514" s="34" t="str">
        <f t="shared" si="637"/>
        <v/>
      </c>
      <c r="O4514" s="38">
        <f t="shared" si="638"/>
        <v>0</v>
      </c>
      <c r="P4514" s="72" t="s">
        <v>234</v>
      </c>
      <c r="Q4514" s="43">
        <v>44816</v>
      </c>
      <c r="R4514" s="35">
        <v>0</v>
      </c>
      <c r="S4514" s="35">
        <v>0</v>
      </c>
      <c r="T4514" s="10" t="str">
        <f t="shared" si="639"/>
        <v>Sem - 37</v>
      </c>
      <c r="U4514" s="10" t="str">
        <f t="shared" si="640"/>
        <v>Septembre</v>
      </c>
      <c r="V4514" s="36" t="s">
        <v>798</v>
      </c>
      <c r="W4514" s="34"/>
      <c r="X4514" s="91">
        <f t="shared" si="641"/>
        <v>0</v>
      </c>
      <c r="Y4514" s="92" t="str">
        <f>VLOOKUP('CM-CIC'!B4445,Annuaire_roster!B:F,4,0)</f>
        <v>IHASSANE Ikram</v>
      </c>
      <c r="Z4514" s="37" t="s">
        <v>110</v>
      </c>
      <c r="AA4514" s="60" t="s">
        <v>232</v>
      </c>
      <c r="AB4514" s="35" t="s">
        <v>63</v>
      </c>
      <c r="AC4514" s="35" t="s">
        <v>63</v>
      </c>
      <c r="AD4514" s="35" t="s">
        <v>63</v>
      </c>
      <c r="AE4514" s="44" t="s">
        <v>63</v>
      </c>
      <c r="AF4514" s="61"/>
      <c r="AG4514" s="45"/>
    </row>
    <row r="4515" spans="1:33" x14ac:dyDescent="0.2">
      <c r="A4515" s="59" t="str">
        <f>+VLOOKUP(B4515,Annuaire_roster!B:G,5,0)</f>
        <v>01640</v>
      </c>
      <c r="B4515" s="78" t="s">
        <v>274</v>
      </c>
      <c r="C4515" s="65"/>
      <c r="D4515" s="65" t="s">
        <v>64</v>
      </c>
      <c r="E4515" s="66"/>
      <c r="F4515" s="66" t="s">
        <v>64</v>
      </c>
      <c r="G4515" s="67"/>
      <c r="H4515" s="67"/>
      <c r="I4515" s="68" t="s">
        <v>63</v>
      </c>
      <c r="J4515" s="67"/>
      <c r="K4515" s="69">
        <v>0</v>
      </c>
      <c r="L4515" s="67">
        <v>0</v>
      </c>
      <c r="M4515" s="70">
        <v>0</v>
      </c>
      <c r="N4515" s="34" t="str">
        <f t="shared" si="637"/>
        <v/>
      </c>
      <c r="O4515" s="38">
        <f t="shared" si="638"/>
        <v>0</v>
      </c>
      <c r="P4515" s="72" t="s">
        <v>234</v>
      </c>
      <c r="Q4515" s="43">
        <v>44816</v>
      </c>
      <c r="R4515" s="35">
        <v>0</v>
      </c>
      <c r="S4515" s="35">
        <v>0</v>
      </c>
      <c r="T4515" s="10" t="str">
        <f t="shared" si="639"/>
        <v>Sem - 37</v>
      </c>
      <c r="U4515" s="10" t="str">
        <f t="shared" si="640"/>
        <v>Septembre</v>
      </c>
      <c r="V4515" s="36" t="s">
        <v>799</v>
      </c>
      <c r="W4515" s="34"/>
      <c r="X4515" s="91">
        <f t="shared" si="641"/>
        <v>0</v>
      </c>
      <c r="Y4515" s="92" t="str">
        <f>VLOOKUP('CM-CIC'!B4446,Annuaire_roster!B:F,4,0)</f>
        <v>IHASSANE Ikram</v>
      </c>
      <c r="Z4515" s="37" t="s">
        <v>110</v>
      </c>
      <c r="AA4515" s="60" t="s">
        <v>232</v>
      </c>
      <c r="AB4515" s="35" t="s">
        <v>63</v>
      </c>
      <c r="AC4515" s="35" t="s">
        <v>63</v>
      </c>
      <c r="AD4515" s="35" t="s">
        <v>63</v>
      </c>
      <c r="AE4515" s="44" t="s">
        <v>63</v>
      </c>
      <c r="AF4515" s="61"/>
      <c r="AG4515" s="45"/>
    </row>
    <row r="4516" spans="1:33" x14ac:dyDescent="0.2">
      <c r="A4516" s="59" t="str">
        <f>+VLOOKUP(B4516,Annuaire_roster!B:G,5,0)</f>
        <v>01567</v>
      </c>
      <c r="B4516" s="78" t="s">
        <v>275</v>
      </c>
      <c r="C4516" s="65"/>
      <c r="D4516" s="65" t="s">
        <v>64</v>
      </c>
      <c r="E4516" s="66"/>
      <c r="F4516" s="66" t="s">
        <v>64</v>
      </c>
      <c r="G4516" s="67"/>
      <c r="H4516" s="67"/>
      <c r="I4516" s="68" t="s">
        <v>63</v>
      </c>
      <c r="J4516" s="67"/>
      <c r="K4516" s="69">
        <v>0</v>
      </c>
      <c r="L4516" s="67">
        <v>0</v>
      </c>
      <c r="M4516" s="70">
        <v>0</v>
      </c>
      <c r="N4516" s="34" t="str">
        <f t="shared" si="637"/>
        <v/>
      </c>
      <c r="O4516" s="38">
        <f t="shared" si="638"/>
        <v>0</v>
      </c>
      <c r="P4516" s="72" t="s">
        <v>234</v>
      </c>
      <c r="Q4516" s="43">
        <v>44816</v>
      </c>
      <c r="R4516" s="35">
        <v>0</v>
      </c>
      <c r="S4516" s="35">
        <v>0</v>
      </c>
      <c r="T4516" s="10" t="str">
        <f t="shared" si="639"/>
        <v>Sem - 37</v>
      </c>
      <c r="U4516" s="10" t="str">
        <f t="shared" si="640"/>
        <v>Septembre</v>
      </c>
      <c r="V4516" s="36" t="s">
        <v>800</v>
      </c>
      <c r="W4516" s="34"/>
      <c r="X4516" s="91">
        <f t="shared" si="641"/>
        <v>0</v>
      </c>
      <c r="Y4516" s="92" t="str">
        <f>VLOOKUP('CM-CIC'!B4447,Annuaire_roster!B:F,4,0)</f>
        <v>IHASSANE Ikram</v>
      </c>
      <c r="Z4516" s="37" t="s">
        <v>110</v>
      </c>
      <c r="AA4516" s="60" t="s">
        <v>232</v>
      </c>
      <c r="AB4516" s="35" t="s">
        <v>63</v>
      </c>
      <c r="AC4516" s="35" t="s">
        <v>63</v>
      </c>
      <c r="AD4516" s="35" t="s">
        <v>63</v>
      </c>
      <c r="AE4516" s="44" t="s">
        <v>63</v>
      </c>
      <c r="AF4516" s="61"/>
      <c r="AG4516" s="45"/>
    </row>
    <row r="4517" spans="1:33" x14ac:dyDescent="0.2">
      <c r="A4517" s="59" t="str">
        <f>+VLOOKUP(B4517,Annuaire_roster!B:G,5,0)</f>
        <v>01642</v>
      </c>
      <c r="B4517" s="78" t="s">
        <v>276</v>
      </c>
      <c r="C4517" s="65"/>
      <c r="D4517" s="65" t="s">
        <v>64</v>
      </c>
      <c r="E4517" s="66"/>
      <c r="F4517" s="66" t="s">
        <v>64</v>
      </c>
      <c r="G4517" s="67"/>
      <c r="H4517" s="67"/>
      <c r="I4517" s="68" t="s">
        <v>63</v>
      </c>
      <c r="J4517" s="67"/>
      <c r="K4517" s="69">
        <v>0</v>
      </c>
      <c r="L4517" s="67">
        <v>0</v>
      </c>
      <c r="M4517" s="70">
        <v>0</v>
      </c>
      <c r="N4517" s="34" t="str">
        <f t="shared" si="637"/>
        <v/>
      </c>
      <c r="O4517" s="38">
        <f t="shared" si="638"/>
        <v>0</v>
      </c>
      <c r="P4517" s="72" t="s">
        <v>234</v>
      </c>
      <c r="Q4517" s="43">
        <v>44816</v>
      </c>
      <c r="R4517" s="35">
        <v>0</v>
      </c>
      <c r="S4517" s="35">
        <v>0</v>
      </c>
      <c r="T4517" s="10" t="str">
        <f t="shared" si="639"/>
        <v>Sem - 37</v>
      </c>
      <c r="U4517" s="10" t="str">
        <f t="shared" si="640"/>
        <v>Septembre</v>
      </c>
      <c r="V4517" s="36" t="s">
        <v>801</v>
      </c>
      <c r="W4517" s="34"/>
      <c r="X4517" s="91">
        <f t="shared" si="641"/>
        <v>0</v>
      </c>
      <c r="Y4517" s="92" t="str">
        <f>VLOOKUP('CM-CIC'!B4448,Annuaire_roster!B:F,4,0)</f>
        <v>IHASSANE Ikram</v>
      </c>
      <c r="Z4517" s="37" t="s">
        <v>110</v>
      </c>
      <c r="AA4517" s="60" t="s">
        <v>232</v>
      </c>
      <c r="AB4517" s="35" t="s">
        <v>63</v>
      </c>
      <c r="AC4517" s="35" t="s">
        <v>63</v>
      </c>
      <c r="AD4517" s="35" t="s">
        <v>63</v>
      </c>
      <c r="AE4517" s="44" t="s">
        <v>63</v>
      </c>
      <c r="AF4517" s="61"/>
      <c r="AG4517" s="45"/>
    </row>
    <row r="4518" spans="1:33" x14ac:dyDescent="0.2">
      <c r="A4518" s="59" t="str">
        <f>+VLOOKUP(B4518,Annuaire_roster!B:G,5,0)</f>
        <v>01657</v>
      </c>
      <c r="B4518" s="78" t="s">
        <v>277</v>
      </c>
      <c r="C4518" s="65"/>
      <c r="D4518" s="65" t="s">
        <v>64</v>
      </c>
      <c r="E4518" s="66"/>
      <c r="F4518" s="66" t="s">
        <v>64</v>
      </c>
      <c r="G4518" s="67"/>
      <c r="H4518" s="67"/>
      <c r="I4518" s="68" t="s">
        <v>63</v>
      </c>
      <c r="J4518" s="67"/>
      <c r="K4518" s="69">
        <v>0</v>
      </c>
      <c r="L4518" s="67">
        <v>0</v>
      </c>
      <c r="M4518" s="70">
        <v>0</v>
      </c>
      <c r="N4518" s="34" t="str">
        <f t="shared" si="637"/>
        <v/>
      </c>
      <c r="O4518" s="38">
        <f t="shared" si="638"/>
        <v>0</v>
      </c>
      <c r="P4518" s="72" t="s">
        <v>234</v>
      </c>
      <c r="Q4518" s="43">
        <v>44816</v>
      </c>
      <c r="R4518" s="35">
        <v>0</v>
      </c>
      <c r="S4518" s="35">
        <v>0</v>
      </c>
      <c r="T4518" s="10" t="str">
        <f t="shared" si="639"/>
        <v>Sem - 37</v>
      </c>
      <c r="U4518" s="10" t="str">
        <f t="shared" si="640"/>
        <v>Septembre</v>
      </c>
      <c r="V4518" s="36" t="s">
        <v>802</v>
      </c>
      <c r="W4518" s="34"/>
      <c r="X4518" s="91">
        <f t="shared" si="641"/>
        <v>0</v>
      </c>
      <c r="Y4518" s="92" t="str">
        <f>VLOOKUP('CM-CIC'!B4449,Annuaire_roster!B:F,4,0)</f>
        <v>IHASSANE Ikram</v>
      </c>
      <c r="Z4518" s="37" t="s">
        <v>110</v>
      </c>
      <c r="AA4518" s="60" t="s">
        <v>232</v>
      </c>
      <c r="AB4518" s="35" t="s">
        <v>63</v>
      </c>
      <c r="AC4518" s="35" t="s">
        <v>63</v>
      </c>
      <c r="AD4518" s="35" t="s">
        <v>63</v>
      </c>
      <c r="AE4518" s="44" t="s">
        <v>63</v>
      </c>
      <c r="AF4518" s="61"/>
      <c r="AG4518" s="45"/>
    </row>
    <row r="4519" spans="1:33" x14ac:dyDescent="0.2">
      <c r="A4519" s="59" t="str">
        <f>+VLOOKUP(B4519,Annuaire_roster!B:G,5,0)</f>
        <v>01658</v>
      </c>
      <c r="B4519" s="78" t="s">
        <v>165</v>
      </c>
      <c r="C4519" s="65"/>
      <c r="D4519" s="65" t="s">
        <v>64</v>
      </c>
      <c r="E4519" s="66"/>
      <c r="F4519" s="66" t="s">
        <v>64</v>
      </c>
      <c r="G4519" s="67"/>
      <c r="H4519" s="67"/>
      <c r="I4519" s="68" t="s">
        <v>63</v>
      </c>
      <c r="J4519" s="67"/>
      <c r="K4519" s="69">
        <v>0</v>
      </c>
      <c r="L4519" s="67">
        <v>0</v>
      </c>
      <c r="M4519" s="70">
        <v>0</v>
      </c>
      <c r="N4519" s="34" t="str">
        <f t="shared" si="637"/>
        <v/>
      </c>
      <c r="O4519" s="38">
        <f t="shared" si="638"/>
        <v>0</v>
      </c>
      <c r="P4519" s="72" t="s">
        <v>234</v>
      </c>
      <c r="Q4519" s="43">
        <v>44816</v>
      </c>
      <c r="R4519" s="35">
        <v>0</v>
      </c>
      <c r="S4519" s="35">
        <v>0</v>
      </c>
      <c r="T4519" s="10" t="str">
        <f t="shared" si="639"/>
        <v>Sem - 37</v>
      </c>
      <c r="U4519" s="10" t="str">
        <f t="shared" si="640"/>
        <v>Septembre</v>
      </c>
      <c r="V4519" s="36" t="s">
        <v>803</v>
      </c>
      <c r="W4519" s="34"/>
      <c r="X4519" s="91">
        <f t="shared" si="641"/>
        <v>0</v>
      </c>
      <c r="Y4519" s="92" t="str">
        <f>VLOOKUP('CM-CIC'!B4450,Annuaire_roster!B:F,4,0)</f>
        <v>IHASSANE Ikram</v>
      </c>
      <c r="Z4519" s="37" t="s">
        <v>110</v>
      </c>
      <c r="AA4519" s="60" t="s">
        <v>232</v>
      </c>
      <c r="AB4519" s="35" t="s">
        <v>63</v>
      </c>
      <c r="AC4519" s="35" t="s">
        <v>63</v>
      </c>
      <c r="AD4519" s="35" t="s">
        <v>63</v>
      </c>
      <c r="AE4519" s="44" t="s">
        <v>63</v>
      </c>
      <c r="AF4519" s="61"/>
      <c r="AG4519" s="45"/>
    </row>
    <row r="4520" spans="1:33" x14ac:dyDescent="0.2">
      <c r="A4520" s="59" t="str">
        <f>+VLOOKUP(B4520,Annuaire_roster!B:G,5,0)</f>
        <v>01659</v>
      </c>
      <c r="B4520" s="78" t="s">
        <v>167</v>
      </c>
      <c r="C4520" s="65"/>
      <c r="D4520" s="65" t="s">
        <v>64</v>
      </c>
      <c r="E4520" s="66"/>
      <c r="F4520" s="66" t="s">
        <v>64</v>
      </c>
      <c r="G4520" s="67"/>
      <c r="H4520" s="67"/>
      <c r="I4520" s="68" t="s">
        <v>63</v>
      </c>
      <c r="J4520" s="67"/>
      <c r="K4520" s="69">
        <v>0</v>
      </c>
      <c r="L4520" s="67">
        <v>0</v>
      </c>
      <c r="M4520" s="70">
        <v>0</v>
      </c>
      <c r="N4520" s="34" t="str">
        <f t="shared" si="637"/>
        <v/>
      </c>
      <c r="O4520" s="38">
        <f t="shared" si="638"/>
        <v>0</v>
      </c>
      <c r="P4520" s="72" t="s">
        <v>234</v>
      </c>
      <c r="Q4520" s="43">
        <v>44816</v>
      </c>
      <c r="R4520" s="35">
        <v>0</v>
      </c>
      <c r="S4520" s="35">
        <v>0</v>
      </c>
      <c r="T4520" s="10" t="str">
        <f t="shared" si="639"/>
        <v>Sem - 37</v>
      </c>
      <c r="U4520" s="10" t="str">
        <f t="shared" si="640"/>
        <v>Septembre</v>
      </c>
      <c r="V4520" s="36" t="s">
        <v>804</v>
      </c>
      <c r="W4520" s="34"/>
      <c r="X4520" s="91">
        <f t="shared" si="641"/>
        <v>0</v>
      </c>
      <c r="Y4520" s="92" t="str">
        <f>VLOOKUP('CM-CIC'!B4451,Annuaire_roster!B:F,4,0)</f>
        <v>IHASSANE Ikram</v>
      </c>
      <c r="Z4520" s="37" t="s">
        <v>110</v>
      </c>
      <c r="AA4520" s="60" t="s">
        <v>232</v>
      </c>
      <c r="AB4520" s="35" t="s">
        <v>63</v>
      </c>
      <c r="AC4520" s="35" t="s">
        <v>63</v>
      </c>
      <c r="AD4520" s="35" t="s">
        <v>63</v>
      </c>
      <c r="AE4520" s="44" t="s">
        <v>63</v>
      </c>
      <c r="AF4520" s="61"/>
      <c r="AG4520" s="45"/>
    </row>
    <row r="4521" spans="1:33" x14ac:dyDescent="0.2">
      <c r="A4521" s="59" t="str">
        <f>+VLOOKUP(B4521,Annuaire_roster!B:G,5,0)</f>
        <v>01660</v>
      </c>
      <c r="B4521" s="78" t="s">
        <v>278</v>
      </c>
      <c r="C4521" s="65"/>
      <c r="D4521" s="65" t="s">
        <v>64</v>
      </c>
      <c r="E4521" s="66"/>
      <c r="F4521" s="66" t="s">
        <v>64</v>
      </c>
      <c r="G4521" s="67"/>
      <c r="H4521" s="67"/>
      <c r="I4521" s="68" t="s">
        <v>63</v>
      </c>
      <c r="J4521" s="67"/>
      <c r="K4521" s="69">
        <v>0</v>
      </c>
      <c r="L4521" s="67">
        <v>0</v>
      </c>
      <c r="M4521" s="70">
        <v>0</v>
      </c>
      <c r="N4521" s="34" t="str">
        <f t="shared" si="637"/>
        <v/>
      </c>
      <c r="O4521" s="38">
        <f t="shared" si="638"/>
        <v>0</v>
      </c>
      <c r="P4521" s="72" t="s">
        <v>234</v>
      </c>
      <c r="Q4521" s="43">
        <v>44816</v>
      </c>
      <c r="R4521" s="35">
        <v>0</v>
      </c>
      <c r="S4521" s="35">
        <v>0</v>
      </c>
      <c r="T4521" s="10" t="str">
        <f t="shared" si="639"/>
        <v>Sem - 37</v>
      </c>
      <c r="U4521" s="10" t="str">
        <f t="shared" si="640"/>
        <v>Septembre</v>
      </c>
      <c r="V4521" s="36" t="s">
        <v>805</v>
      </c>
      <c r="W4521" s="34"/>
      <c r="X4521" s="91">
        <f t="shared" si="641"/>
        <v>0</v>
      </c>
      <c r="Y4521" s="92" t="str">
        <f>VLOOKUP('CM-CIC'!B4452,Annuaire_roster!B:F,4,0)</f>
        <v>IHASSANE Ikram</v>
      </c>
      <c r="Z4521" s="37" t="s">
        <v>110</v>
      </c>
      <c r="AA4521" s="60" t="s">
        <v>232</v>
      </c>
      <c r="AB4521" s="35" t="s">
        <v>63</v>
      </c>
      <c r="AC4521" s="35" t="s">
        <v>63</v>
      </c>
      <c r="AD4521" s="35" t="s">
        <v>63</v>
      </c>
      <c r="AE4521" s="44" t="s">
        <v>63</v>
      </c>
      <c r="AF4521" s="61"/>
      <c r="AG4521" s="45"/>
    </row>
    <row r="4522" spans="1:33" x14ac:dyDescent="0.2">
      <c r="A4522" s="59" t="str">
        <f>+VLOOKUP(B4522,Annuaire_roster!B:G,5,0)</f>
        <v>01655</v>
      </c>
      <c r="B4522" s="78" t="s">
        <v>168</v>
      </c>
      <c r="C4522" s="65"/>
      <c r="D4522" s="65" t="s">
        <v>64</v>
      </c>
      <c r="E4522" s="66"/>
      <c r="F4522" s="66" t="s">
        <v>64</v>
      </c>
      <c r="G4522" s="67"/>
      <c r="H4522" s="67"/>
      <c r="I4522" s="68" t="s">
        <v>63</v>
      </c>
      <c r="J4522" s="67"/>
      <c r="K4522" s="69">
        <v>0</v>
      </c>
      <c r="L4522" s="67">
        <v>0</v>
      </c>
      <c r="M4522" s="70">
        <v>0</v>
      </c>
      <c r="N4522" s="34" t="str">
        <f t="shared" si="637"/>
        <v/>
      </c>
      <c r="O4522" s="38">
        <f t="shared" si="638"/>
        <v>0</v>
      </c>
      <c r="P4522" s="72" t="s">
        <v>234</v>
      </c>
      <c r="Q4522" s="43">
        <v>44816</v>
      </c>
      <c r="R4522" s="35">
        <v>0</v>
      </c>
      <c r="S4522" s="35">
        <v>0</v>
      </c>
      <c r="T4522" s="10" t="str">
        <f t="shared" si="639"/>
        <v>Sem - 37</v>
      </c>
      <c r="U4522" s="10" t="str">
        <f t="shared" si="640"/>
        <v>Septembre</v>
      </c>
      <c r="V4522" s="36" t="s">
        <v>806</v>
      </c>
      <c r="W4522" s="34"/>
      <c r="X4522" s="91">
        <f t="shared" si="641"/>
        <v>0</v>
      </c>
      <c r="Y4522" s="92" t="str">
        <f>VLOOKUP('CM-CIC'!B4453,Annuaire_roster!B:F,4,0)</f>
        <v>IHASSANE Ikram</v>
      </c>
      <c r="Z4522" s="37" t="s">
        <v>110</v>
      </c>
      <c r="AA4522" s="60" t="s">
        <v>232</v>
      </c>
      <c r="AB4522" s="35" t="s">
        <v>63</v>
      </c>
      <c r="AC4522" s="35" t="s">
        <v>63</v>
      </c>
      <c r="AD4522" s="35" t="s">
        <v>63</v>
      </c>
      <c r="AE4522" s="44" t="s">
        <v>63</v>
      </c>
      <c r="AF4522" s="61"/>
      <c r="AG4522" s="45"/>
    </row>
    <row r="4523" spans="1:33" x14ac:dyDescent="0.2">
      <c r="A4523" s="59" t="str">
        <f>+VLOOKUP(B4523,Annuaire_roster!B:G,5,0)</f>
        <v>01661</v>
      </c>
      <c r="B4523" s="78" t="s">
        <v>169</v>
      </c>
      <c r="C4523" s="65"/>
      <c r="D4523" s="65" t="s">
        <v>64</v>
      </c>
      <c r="E4523" s="66"/>
      <c r="F4523" s="66" t="s">
        <v>64</v>
      </c>
      <c r="G4523" s="67"/>
      <c r="H4523" s="67"/>
      <c r="I4523" s="68" t="s">
        <v>63</v>
      </c>
      <c r="J4523" s="67"/>
      <c r="K4523" s="69">
        <v>0</v>
      </c>
      <c r="L4523" s="67">
        <v>0</v>
      </c>
      <c r="M4523" s="70">
        <v>0</v>
      </c>
      <c r="N4523" s="34" t="str">
        <f t="shared" si="637"/>
        <v/>
      </c>
      <c r="O4523" s="38">
        <f t="shared" si="638"/>
        <v>0</v>
      </c>
      <c r="P4523" s="72" t="s">
        <v>234</v>
      </c>
      <c r="Q4523" s="43">
        <v>44816</v>
      </c>
      <c r="R4523" s="35">
        <v>0</v>
      </c>
      <c r="S4523" s="35">
        <v>0</v>
      </c>
      <c r="T4523" s="10" t="str">
        <f t="shared" si="639"/>
        <v>Sem - 37</v>
      </c>
      <c r="U4523" s="10" t="str">
        <f t="shared" si="640"/>
        <v>Septembre</v>
      </c>
      <c r="V4523" s="36" t="s">
        <v>807</v>
      </c>
      <c r="W4523" s="34"/>
      <c r="X4523" s="91">
        <f t="shared" si="641"/>
        <v>0</v>
      </c>
      <c r="Y4523" s="92" t="str">
        <f>VLOOKUP('CM-CIC'!B4454,Annuaire_roster!B:F,4,0)</f>
        <v>IHASSANE Ikram</v>
      </c>
      <c r="Z4523" s="37" t="s">
        <v>110</v>
      </c>
      <c r="AA4523" s="60" t="s">
        <v>232</v>
      </c>
      <c r="AB4523" s="35" t="s">
        <v>63</v>
      </c>
      <c r="AC4523" s="35" t="s">
        <v>63</v>
      </c>
      <c r="AD4523" s="35" t="s">
        <v>63</v>
      </c>
      <c r="AE4523" s="44" t="s">
        <v>63</v>
      </c>
      <c r="AF4523" s="61"/>
      <c r="AG4523" s="45"/>
    </row>
    <row r="4524" spans="1:33" x14ac:dyDescent="0.2">
      <c r="A4524" s="59" t="str">
        <f>+VLOOKUP(B4524,Annuaire_roster!B:G,5,0)</f>
        <v>00214</v>
      </c>
      <c r="B4524" s="78" t="s">
        <v>171</v>
      </c>
      <c r="C4524" s="65"/>
      <c r="D4524" s="65" t="s">
        <v>64</v>
      </c>
      <c r="E4524" s="66"/>
      <c r="F4524" s="66" t="s">
        <v>64</v>
      </c>
      <c r="G4524" s="67"/>
      <c r="H4524" s="67"/>
      <c r="I4524" s="68" t="s">
        <v>63</v>
      </c>
      <c r="J4524" s="67"/>
      <c r="K4524" s="69">
        <v>0</v>
      </c>
      <c r="L4524" s="67">
        <v>0</v>
      </c>
      <c r="M4524" s="70">
        <v>0</v>
      </c>
      <c r="N4524" s="34" t="str">
        <f t="shared" si="637"/>
        <v/>
      </c>
      <c r="O4524" s="38">
        <f t="shared" si="638"/>
        <v>0</v>
      </c>
      <c r="P4524" s="72" t="s">
        <v>234</v>
      </c>
      <c r="Q4524" s="43">
        <v>44816</v>
      </c>
      <c r="R4524" s="35">
        <v>0</v>
      </c>
      <c r="S4524" s="35">
        <v>0</v>
      </c>
      <c r="T4524" s="10" t="str">
        <f t="shared" si="639"/>
        <v>Sem - 37</v>
      </c>
      <c r="U4524" s="10" t="str">
        <f t="shared" si="640"/>
        <v>Septembre</v>
      </c>
      <c r="V4524" s="36" t="s">
        <v>808</v>
      </c>
      <c r="W4524" s="34"/>
      <c r="X4524" s="91">
        <f t="shared" si="641"/>
        <v>0</v>
      </c>
      <c r="Y4524" s="92" t="str">
        <f>VLOOKUP('CM-CIC'!B4455,Annuaire_roster!B:F,4,0)</f>
        <v>IHASSANE Ikram</v>
      </c>
      <c r="Z4524" s="37" t="s">
        <v>110</v>
      </c>
      <c r="AA4524" s="60" t="s">
        <v>232</v>
      </c>
      <c r="AB4524" s="35" t="s">
        <v>63</v>
      </c>
      <c r="AC4524" s="35" t="s">
        <v>63</v>
      </c>
      <c r="AD4524" s="35" t="s">
        <v>63</v>
      </c>
      <c r="AE4524" s="44" t="s">
        <v>63</v>
      </c>
      <c r="AF4524" s="61"/>
      <c r="AG4524" s="45"/>
    </row>
    <row r="4525" spans="1:33" x14ac:dyDescent="0.2">
      <c r="A4525" s="59" t="str">
        <f>+VLOOKUP(B4525,Annuaire_roster!B:G,5,0)</f>
        <v>01663</v>
      </c>
      <c r="B4525" s="78" t="s">
        <v>175</v>
      </c>
      <c r="C4525" s="65"/>
      <c r="D4525" s="65" t="s">
        <v>64</v>
      </c>
      <c r="E4525" s="66"/>
      <c r="F4525" s="66" t="s">
        <v>64</v>
      </c>
      <c r="G4525" s="67"/>
      <c r="H4525" s="67"/>
      <c r="I4525" s="68" t="s">
        <v>63</v>
      </c>
      <c r="J4525" s="67"/>
      <c r="K4525" s="69">
        <v>0</v>
      </c>
      <c r="L4525" s="67">
        <v>0</v>
      </c>
      <c r="M4525" s="70">
        <v>0</v>
      </c>
      <c r="N4525" s="34" t="str">
        <f t="shared" si="637"/>
        <v/>
      </c>
      <c r="O4525" s="38">
        <f t="shared" si="638"/>
        <v>0</v>
      </c>
      <c r="P4525" s="72" t="s">
        <v>234</v>
      </c>
      <c r="Q4525" s="43">
        <v>44816</v>
      </c>
      <c r="R4525" s="35">
        <v>0</v>
      </c>
      <c r="S4525" s="35">
        <v>0</v>
      </c>
      <c r="T4525" s="10" t="str">
        <f t="shared" si="639"/>
        <v>Sem - 37</v>
      </c>
      <c r="U4525" s="10" t="str">
        <f t="shared" si="640"/>
        <v>Septembre</v>
      </c>
      <c r="V4525" s="36" t="s">
        <v>809</v>
      </c>
      <c r="W4525" s="34"/>
      <c r="X4525" s="91">
        <f t="shared" si="641"/>
        <v>0</v>
      </c>
      <c r="Y4525" s="92" t="str">
        <f>VLOOKUP('CM-CIC'!B4456,Annuaire_roster!B:F,4,0)</f>
        <v>KINANA Widad</v>
      </c>
      <c r="Z4525" s="37" t="s">
        <v>110</v>
      </c>
      <c r="AA4525" s="60" t="s">
        <v>232</v>
      </c>
      <c r="AB4525" s="35" t="s">
        <v>63</v>
      </c>
      <c r="AC4525" s="35" t="s">
        <v>63</v>
      </c>
      <c r="AD4525" s="35" t="s">
        <v>63</v>
      </c>
      <c r="AE4525" s="44" t="s">
        <v>63</v>
      </c>
      <c r="AF4525" s="61"/>
      <c r="AG4525" s="45"/>
    </row>
    <row r="4526" spans="1:33" x14ac:dyDescent="0.2">
      <c r="A4526" s="59" t="str">
        <f>+VLOOKUP(B4526,Annuaire_roster!B:G,5,0)</f>
        <v>01664</v>
      </c>
      <c r="B4526" s="78" t="s">
        <v>176</v>
      </c>
      <c r="C4526" s="65"/>
      <c r="D4526" s="65" t="s">
        <v>64</v>
      </c>
      <c r="E4526" s="66"/>
      <c r="F4526" s="66" t="s">
        <v>64</v>
      </c>
      <c r="G4526" s="67"/>
      <c r="H4526" s="67"/>
      <c r="I4526" s="68" t="s">
        <v>63</v>
      </c>
      <c r="J4526" s="67"/>
      <c r="K4526" s="69">
        <v>0</v>
      </c>
      <c r="L4526" s="67">
        <v>0</v>
      </c>
      <c r="M4526" s="70">
        <v>0</v>
      </c>
      <c r="N4526" s="34" t="str">
        <f t="shared" si="637"/>
        <v/>
      </c>
      <c r="O4526" s="38">
        <f t="shared" si="638"/>
        <v>0</v>
      </c>
      <c r="P4526" s="72" t="s">
        <v>234</v>
      </c>
      <c r="Q4526" s="43">
        <v>44816</v>
      </c>
      <c r="R4526" s="35">
        <v>0</v>
      </c>
      <c r="S4526" s="35">
        <v>0</v>
      </c>
      <c r="T4526" s="10" t="str">
        <f t="shared" si="639"/>
        <v>Sem - 37</v>
      </c>
      <c r="U4526" s="10" t="str">
        <f t="shared" si="640"/>
        <v>Septembre</v>
      </c>
      <c r="V4526" s="36" t="s">
        <v>810</v>
      </c>
      <c r="W4526" s="34"/>
      <c r="X4526" s="91">
        <f t="shared" si="641"/>
        <v>0</v>
      </c>
      <c r="Y4526" s="92" t="str">
        <f>VLOOKUP('CM-CIC'!B4457,Annuaire_roster!B:F,4,0)</f>
        <v>KINANA Widad</v>
      </c>
      <c r="Z4526" s="37" t="s">
        <v>110</v>
      </c>
      <c r="AA4526" s="60" t="s">
        <v>232</v>
      </c>
      <c r="AB4526" s="35" t="s">
        <v>63</v>
      </c>
      <c r="AC4526" s="35" t="s">
        <v>63</v>
      </c>
      <c r="AD4526" s="35" t="s">
        <v>63</v>
      </c>
      <c r="AE4526" s="44" t="s">
        <v>63</v>
      </c>
      <c r="AF4526" s="61"/>
      <c r="AG4526" s="45"/>
    </row>
    <row r="4527" spans="1:33" x14ac:dyDescent="0.2">
      <c r="A4527" s="59" t="str">
        <f>+VLOOKUP(B4527,Annuaire_roster!B:G,5,0)</f>
        <v>01665</v>
      </c>
      <c r="B4527" s="78" t="s">
        <v>279</v>
      </c>
      <c r="C4527" s="65"/>
      <c r="D4527" s="65" t="s">
        <v>64</v>
      </c>
      <c r="E4527" s="66"/>
      <c r="F4527" s="66" t="s">
        <v>64</v>
      </c>
      <c r="G4527" s="67"/>
      <c r="H4527" s="67"/>
      <c r="I4527" s="68" t="s">
        <v>63</v>
      </c>
      <c r="J4527" s="67"/>
      <c r="K4527" s="69">
        <v>0</v>
      </c>
      <c r="L4527" s="67">
        <v>0</v>
      </c>
      <c r="M4527" s="70">
        <v>0</v>
      </c>
      <c r="N4527" s="34" t="str">
        <f t="shared" si="637"/>
        <v/>
      </c>
      <c r="O4527" s="38">
        <f t="shared" si="638"/>
        <v>0</v>
      </c>
      <c r="P4527" s="72" t="s">
        <v>234</v>
      </c>
      <c r="Q4527" s="43">
        <v>44816</v>
      </c>
      <c r="R4527" s="35">
        <v>0</v>
      </c>
      <c r="S4527" s="35">
        <v>0</v>
      </c>
      <c r="T4527" s="10" t="str">
        <f t="shared" si="639"/>
        <v>Sem - 37</v>
      </c>
      <c r="U4527" s="10" t="str">
        <f t="shared" si="640"/>
        <v>Septembre</v>
      </c>
      <c r="V4527" s="36" t="s">
        <v>811</v>
      </c>
      <c r="W4527" s="34"/>
      <c r="X4527" s="91">
        <f t="shared" si="641"/>
        <v>0</v>
      </c>
      <c r="Y4527" s="92" t="str">
        <f>VLOOKUP('CM-CIC'!B4458,Annuaire_roster!B:F,4,0)</f>
        <v>KINANA Widad</v>
      </c>
      <c r="Z4527" s="37" t="s">
        <v>110</v>
      </c>
      <c r="AA4527" s="60" t="s">
        <v>232</v>
      </c>
      <c r="AB4527" s="35" t="s">
        <v>63</v>
      </c>
      <c r="AC4527" s="35" t="s">
        <v>63</v>
      </c>
      <c r="AD4527" s="35" t="s">
        <v>63</v>
      </c>
      <c r="AE4527" s="44" t="s">
        <v>63</v>
      </c>
      <c r="AF4527" s="61"/>
      <c r="AG4527" s="45"/>
    </row>
    <row r="4528" spans="1:33" x14ac:dyDescent="0.2">
      <c r="A4528" s="59" t="str">
        <f>+VLOOKUP(B4528,Annuaire_roster!B:G,5,0)</f>
        <v>01605</v>
      </c>
      <c r="B4528" s="78" t="s">
        <v>280</v>
      </c>
      <c r="C4528" s="65"/>
      <c r="D4528" s="65" t="s">
        <v>64</v>
      </c>
      <c r="E4528" s="66"/>
      <c r="F4528" s="66" t="s">
        <v>64</v>
      </c>
      <c r="G4528" s="67"/>
      <c r="H4528" s="67"/>
      <c r="I4528" s="68" t="s">
        <v>63</v>
      </c>
      <c r="J4528" s="67"/>
      <c r="K4528" s="69">
        <v>0</v>
      </c>
      <c r="L4528" s="67">
        <v>0</v>
      </c>
      <c r="M4528" s="70">
        <v>0</v>
      </c>
      <c r="N4528" s="34" t="str">
        <f t="shared" si="637"/>
        <v/>
      </c>
      <c r="O4528" s="38">
        <f t="shared" si="638"/>
        <v>0</v>
      </c>
      <c r="P4528" s="72" t="s">
        <v>234</v>
      </c>
      <c r="Q4528" s="43">
        <v>44816</v>
      </c>
      <c r="R4528" s="35">
        <v>0</v>
      </c>
      <c r="S4528" s="35">
        <v>0</v>
      </c>
      <c r="T4528" s="10" t="str">
        <f t="shared" si="639"/>
        <v>Sem - 37</v>
      </c>
      <c r="U4528" s="10" t="str">
        <f t="shared" si="640"/>
        <v>Septembre</v>
      </c>
      <c r="V4528" s="36" t="s">
        <v>812</v>
      </c>
      <c r="W4528" s="34"/>
      <c r="X4528" s="91">
        <f t="shared" si="641"/>
        <v>0</v>
      </c>
      <c r="Y4528" s="92" t="str">
        <f>VLOOKUP('CM-CIC'!B4459,Annuaire_roster!B:F,4,0)</f>
        <v>KINANA Widad</v>
      </c>
      <c r="Z4528" s="37" t="s">
        <v>110</v>
      </c>
      <c r="AA4528" s="60" t="s">
        <v>232</v>
      </c>
      <c r="AB4528" s="35" t="s">
        <v>63</v>
      </c>
      <c r="AC4528" s="35" t="s">
        <v>63</v>
      </c>
      <c r="AD4528" s="35" t="s">
        <v>63</v>
      </c>
      <c r="AE4528" s="44" t="s">
        <v>63</v>
      </c>
      <c r="AF4528" s="61"/>
      <c r="AG4528" s="45"/>
    </row>
    <row r="4529" spans="1:33" x14ac:dyDescent="0.2">
      <c r="A4529" s="59" t="str">
        <f>+VLOOKUP(B4529,Annuaire_roster!B:G,5,0)</f>
        <v>01643</v>
      </c>
      <c r="B4529" s="78" t="s">
        <v>281</v>
      </c>
      <c r="C4529" s="65"/>
      <c r="D4529" s="65" t="s">
        <v>64</v>
      </c>
      <c r="E4529" s="66"/>
      <c r="F4529" s="66" t="s">
        <v>64</v>
      </c>
      <c r="G4529" s="67"/>
      <c r="H4529" s="67"/>
      <c r="I4529" s="68" t="s">
        <v>63</v>
      </c>
      <c r="J4529" s="67"/>
      <c r="K4529" s="69">
        <v>0</v>
      </c>
      <c r="L4529" s="67">
        <v>0</v>
      </c>
      <c r="M4529" s="70">
        <v>0</v>
      </c>
      <c r="N4529" s="34" t="str">
        <f t="shared" si="637"/>
        <v/>
      </c>
      <c r="O4529" s="38">
        <f t="shared" si="638"/>
        <v>0</v>
      </c>
      <c r="P4529" s="72" t="s">
        <v>234</v>
      </c>
      <c r="Q4529" s="43">
        <v>44816</v>
      </c>
      <c r="R4529" s="35">
        <v>0</v>
      </c>
      <c r="S4529" s="35">
        <v>0</v>
      </c>
      <c r="T4529" s="10" t="str">
        <f t="shared" si="639"/>
        <v>Sem - 37</v>
      </c>
      <c r="U4529" s="10" t="str">
        <f t="shared" si="640"/>
        <v>Septembre</v>
      </c>
      <c r="V4529" s="36" t="s">
        <v>813</v>
      </c>
      <c r="W4529" s="34"/>
      <c r="X4529" s="91">
        <f t="shared" si="641"/>
        <v>0</v>
      </c>
      <c r="Y4529" s="92" t="str">
        <f>VLOOKUP('CM-CIC'!B4460,Annuaire_roster!B:F,4,0)</f>
        <v>KINANA Widad</v>
      </c>
      <c r="Z4529" s="37" t="s">
        <v>110</v>
      </c>
      <c r="AA4529" s="60" t="s">
        <v>232</v>
      </c>
      <c r="AB4529" s="35" t="s">
        <v>63</v>
      </c>
      <c r="AC4529" s="35" t="s">
        <v>63</v>
      </c>
      <c r="AD4529" s="35" t="s">
        <v>63</v>
      </c>
      <c r="AE4529" s="44" t="s">
        <v>63</v>
      </c>
      <c r="AF4529" s="61"/>
      <c r="AG4529" s="45"/>
    </row>
    <row r="4530" spans="1:33" x14ac:dyDescent="0.2">
      <c r="A4530" s="59" t="str">
        <f>+VLOOKUP(B4530,Annuaire_roster!B:G,5,0)</f>
        <v>01620</v>
      </c>
      <c r="B4530" s="78" t="s">
        <v>282</v>
      </c>
      <c r="C4530" s="65"/>
      <c r="D4530" s="65" t="s">
        <v>64</v>
      </c>
      <c r="E4530" s="66"/>
      <c r="F4530" s="66" t="s">
        <v>64</v>
      </c>
      <c r="G4530" s="67"/>
      <c r="H4530" s="67"/>
      <c r="I4530" s="68" t="s">
        <v>63</v>
      </c>
      <c r="J4530" s="67"/>
      <c r="K4530" s="69">
        <v>0</v>
      </c>
      <c r="L4530" s="67">
        <v>0</v>
      </c>
      <c r="M4530" s="70">
        <v>0</v>
      </c>
      <c r="N4530" s="34" t="str">
        <f t="shared" si="637"/>
        <v/>
      </c>
      <c r="O4530" s="38">
        <f t="shared" si="638"/>
        <v>0</v>
      </c>
      <c r="P4530" s="72" t="s">
        <v>234</v>
      </c>
      <c r="Q4530" s="43">
        <v>44816</v>
      </c>
      <c r="R4530" s="35">
        <v>0</v>
      </c>
      <c r="S4530" s="35">
        <v>0</v>
      </c>
      <c r="T4530" s="10" t="str">
        <f t="shared" si="639"/>
        <v>Sem - 37</v>
      </c>
      <c r="U4530" s="10" t="str">
        <f t="shared" si="640"/>
        <v>Septembre</v>
      </c>
      <c r="V4530" s="36" t="s">
        <v>814</v>
      </c>
      <c r="W4530" s="34"/>
      <c r="X4530" s="91">
        <f t="shared" si="641"/>
        <v>0</v>
      </c>
      <c r="Y4530" s="92" t="str">
        <f>VLOOKUP('CM-CIC'!B4461,Annuaire_roster!B:F,4,0)</f>
        <v>KINANA Widad</v>
      </c>
      <c r="Z4530" s="37" t="s">
        <v>110</v>
      </c>
      <c r="AA4530" s="60" t="s">
        <v>232</v>
      </c>
      <c r="AB4530" s="35" t="s">
        <v>63</v>
      </c>
      <c r="AC4530" s="35" t="s">
        <v>63</v>
      </c>
      <c r="AD4530" s="35" t="s">
        <v>63</v>
      </c>
      <c r="AE4530" s="44" t="s">
        <v>63</v>
      </c>
      <c r="AF4530" s="61"/>
      <c r="AG4530" s="45"/>
    </row>
    <row r="4531" spans="1:33" x14ac:dyDescent="0.2">
      <c r="A4531" s="59" t="str">
        <f>+VLOOKUP(B4531,Annuaire_roster!B:G,5,0)</f>
        <v>01644</v>
      </c>
      <c r="B4531" s="78" t="s">
        <v>283</v>
      </c>
      <c r="C4531" s="65"/>
      <c r="D4531" s="65" t="s">
        <v>64</v>
      </c>
      <c r="E4531" s="66"/>
      <c r="F4531" s="66" t="s">
        <v>64</v>
      </c>
      <c r="G4531" s="67"/>
      <c r="H4531" s="67"/>
      <c r="I4531" s="68" t="s">
        <v>63</v>
      </c>
      <c r="J4531" s="67"/>
      <c r="K4531" s="69">
        <v>0</v>
      </c>
      <c r="L4531" s="67">
        <v>0</v>
      </c>
      <c r="M4531" s="70">
        <v>0</v>
      </c>
      <c r="N4531" s="34" t="str">
        <f t="shared" ref="N4531:N4594" si="642">IFERROR(IF(OR(D4531="OFF",D4531="Congé",M4531="Abs",D4531="Congé sans solde",D4531="Férié"),"",IF(O4531-K4531-L4531&gt;O4531,O4531,IF(O4531-K4531-L4531&lt;0,"",O4531-K4531-L4531))),"")</f>
        <v/>
      </c>
      <c r="O4531" s="38">
        <f t="shared" ref="O4531:O4594" si="643">IF(AG4531="2H Pause déjeuner",IF(F4531-D4531-0.0833333333333333&lt;0,F4531-D4531-0.0833333333333333+1,F4531-D4531-0.0833333333333333),IF(OR(AND(F4531="OFF",D4531="OFF"),AND(F4531="Congé",D4531="Congé"),AND(F4531="Congé sans solde",D4531="Congé sans solde"),AND(F4531="Congé spécial",D4531="Congé spécial"),AND(F4531="Férié",D4531="Férié"),AND(F4531="OFF",D4531="Congé"),AND(F4531="OFF",D4531="Congé sans solde"),AND(F4531="OFF",D4531="Congé spécial"),AND(F4531="OFF",D4531="Férié"),AND(F4531="Congé",D4531="OFF"),AND(F4531="Congé",D4531="Congé sans solde"),AND(F4531="Congé",D4531="Congé spécial"),AND(F4531="Congé",D4531="Férié"),AND(F4531="Congé sans solde",D4531="OFF"),AND(F4531="Congé sans solde",D4531="Congé"),AND(F4531="Congé sans solde",D4531="Congé spécial"),AND(F4531="Congé sans solde",D4531="Férié"),AND(F4531="Congé spécial",D4531="OFF"),AND(F4531="Congé spécial",D4531="Congé"),AND(F4531="Congé spécial",D4531="Congé sans solde"),AND(F4531="Congé spécial",D4531="Férié"),AND(F4531="Férié",D4531="OFF"),AND(F4531="Férié",D4531="Congé"),AND(F4531="Férié",D4531="Congé sans solde"),AND(F4531="Férié",D4531="Congé spécial")),0,IF(OR(F4531="OFF",F4531="Congé",F4531="Congé spécial",F4531="Congé sans solde",D4531="OFF",D4531="Congé",D4531="Congé spécial",D4531="Congé sans solde"),0.208333333333334,IF(AND(AG4531="",F4531-D4531&lt;0),("24:00:00"-D4531)+("00:00:00"+F4531)-0.0416666666666667,IF(AND(OR(AG4531="Allaitement",AG4531="Sans déjeuner"),F4531-D4531&lt;0),("24:00:00"-D4531)+("00:00:00"+F4531),IF(AND(AG4531="",F4531-D4531&gt;0.166666666666667),F4531-D4531-0.0416666666666667,IF(AND(OR(AG4531="Allaitement",AG4531="Sans déjeuner"),F4531-D4531&gt;0.166666666666667),F4531-D4531,F4531-D4531)))))))</f>
        <v>0</v>
      </c>
      <c r="P4531" s="72" t="s">
        <v>234</v>
      </c>
      <c r="Q4531" s="43">
        <v>44816</v>
      </c>
      <c r="R4531" s="35">
        <v>0</v>
      </c>
      <c r="S4531" s="35">
        <v>0</v>
      </c>
      <c r="T4531" s="10" t="str">
        <f t="shared" si="639"/>
        <v>Sem - 37</v>
      </c>
      <c r="U4531" s="10" t="str">
        <f t="shared" si="640"/>
        <v>Septembre</v>
      </c>
      <c r="V4531" s="36" t="s">
        <v>815</v>
      </c>
      <c r="W4531" s="34"/>
      <c r="X4531" s="91">
        <f t="shared" si="641"/>
        <v>0</v>
      </c>
      <c r="Y4531" s="92" t="str">
        <f>VLOOKUP('CM-CIC'!B4462,Annuaire_roster!B:F,4,0)</f>
        <v>KINANA Widad</v>
      </c>
      <c r="Z4531" s="37" t="s">
        <v>110</v>
      </c>
      <c r="AA4531" s="60" t="s">
        <v>232</v>
      </c>
      <c r="AB4531" s="35" t="s">
        <v>63</v>
      </c>
      <c r="AC4531" s="35" t="s">
        <v>63</v>
      </c>
      <c r="AD4531" s="35" t="s">
        <v>63</v>
      </c>
      <c r="AE4531" s="44" t="s">
        <v>63</v>
      </c>
      <c r="AF4531" s="61"/>
      <c r="AG4531" s="45"/>
    </row>
    <row r="4532" spans="1:33" x14ac:dyDescent="0.2">
      <c r="A4532" s="59" t="str">
        <f>+VLOOKUP(B4532,Annuaire_roster!B:G,5,0)</f>
        <v>01614</v>
      </c>
      <c r="B4532" s="78" t="s">
        <v>284</v>
      </c>
      <c r="C4532" s="65"/>
      <c r="D4532" s="65" t="s">
        <v>64</v>
      </c>
      <c r="E4532" s="66"/>
      <c r="F4532" s="66" t="s">
        <v>64</v>
      </c>
      <c r="G4532" s="67"/>
      <c r="H4532" s="67"/>
      <c r="I4532" s="68" t="s">
        <v>63</v>
      </c>
      <c r="J4532" s="67"/>
      <c r="K4532" s="69">
        <v>0</v>
      </c>
      <c r="L4532" s="67">
        <v>0</v>
      </c>
      <c r="M4532" s="70">
        <v>0</v>
      </c>
      <c r="N4532" s="34" t="str">
        <f t="shared" si="642"/>
        <v/>
      </c>
      <c r="O4532" s="38">
        <f t="shared" si="643"/>
        <v>0</v>
      </c>
      <c r="P4532" s="72" t="s">
        <v>234</v>
      </c>
      <c r="Q4532" s="43">
        <v>44816</v>
      </c>
      <c r="R4532" s="35">
        <v>0</v>
      </c>
      <c r="S4532" s="35">
        <v>0</v>
      </c>
      <c r="T4532" s="10" t="str">
        <f t="shared" si="639"/>
        <v>Sem - 37</v>
      </c>
      <c r="U4532" s="10" t="str">
        <f t="shared" si="640"/>
        <v>Septembre</v>
      </c>
      <c r="V4532" s="36" t="s">
        <v>816</v>
      </c>
      <c r="W4532" s="34"/>
      <c r="X4532" s="91">
        <f t="shared" si="641"/>
        <v>0</v>
      </c>
      <c r="Y4532" s="92" t="str">
        <f>VLOOKUP('CM-CIC'!B4463,Annuaire_roster!B:F,4,0)</f>
        <v>KINANA Widad</v>
      </c>
      <c r="Z4532" s="37" t="s">
        <v>110</v>
      </c>
      <c r="AA4532" s="60" t="s">
        <v>232</v>
      </c>
      <c r="AB4532" s="35" t="s">
        <v>63</v>
      </c>
      <c r="AC4532" s="35" t="s">
        <v>63</v>
      </c>
      <c r="AD4532" s="35" t="s">
        <v>63</v>
      </c>
      <c r="AE4532" s="44" t="s">
        <v>63</v>
      </c>
      <c r="AF4532" s="61"/>
      <c r="AG4532" s="45"/>
    </row>
    <row r="4533" spans="1:33" x14ac:dyDescent="0.2">
      <c r="A4533" s="59" t="str">
        <f>+VLOOKUP(B4533,Annuaire_roster!B:G,5,0)</f>
        <v>01575</v>
      </c>
      <c r="B4533" s="78" t="s">
        <v>191</v>
      </c>
      <c r="C4533" s="65">
        <v>0.3888888888888889</v>
      </c>
      <c r="D4533" s="65">
        <v>0.375</v>
      </c>
      <c r="E4533" s="66">
        <v>0.79166666666666663</v>
      </c>
      <c r="F4533" s="66">
        <v>0.79166666666666663</v>
      </c>
      <c r="G4533" s="67"/>
      <c r="H4533" s="67"/>
      <c r="I4533" s="152"/>
      <c r="J4533" s="67"/>
      <c r="K4533" s="69"/>
      <c r="L4533" s="67">
        <v>0</v>
      </c>
      <c r="M4533" s="70">
        <v>0</v>
      </c>
      <c r="N4533" s="34">
        <f t="shared" si="642"/>
        <v>0.37499999999999994</v>
      </c>
      <c r="O4533" s="38">
        <f t="shared" si="643"/>
        <v>0.37499999999999994</v>
      </c>
      <c r="P4533" s="72" t="s">
        <v>234</v>
      </c>
      <c r="Q4533" s="43">
        <v>44817</v>
      </c>
      <c r="R4533" s="35">
        <f t="shared" ref="R4533:R4596" si="644">IF(M4533="Abs",O4533,0)</f>
        <v>0</v>
      </c>
      <c r="S4533" s="35">
        <f t="shared" ref="S4533:S4596" si="645">SUM(R4533,L4533,I4533,J4533,W4533,H4533)</f>
        <v>0</v>
      </c>
      <c r="T4533" s="10" t="str">
        <f t="shared" si="639"/>
        <v>Sem - 38</v>
      </c>
      <c r="U4533" s="10" t="str">
        <f t="shared" si="640"/>
        <v>Septembre</v>
      </c>
      <c r="V4533" s="36" t="str">
        <f t="shared" ref="V4533:V4596" si="646">+TEXT(Q4533,"aaa")</f>
        <v>2026</v>
      </c>
      <c r="W4533" s="34"/>
      <c r="X4533" s="91">
        <f t="shared" si="641"/>
        <v>0</v>
      </c>
      <c r="Y4533" s="92" t="str">
        <f>VLOOKUP('CM-CIC'!B4464,Annuaire_roster!B:F,4,0)</f>
        <v>IHASSANE Ikram</v>
      </c>
      <c r="Z4533" s="37" t="s">
        <v>110</v>
      </c>
      <c r="AA4533" s="60" t="s">
        <v>39</v>
      </c>
      <c r="AB4533" s="35" t="str">
        <f t="shared" ref="AB4533:AB4596" si="647">IF(AND(D4533="Congé",F4533="Congé"),0.333333333333333,IF(OR(AND(D4533="Congé",F4533&lt;&gt;"Congé"),(AND(F4533="Congé",D4533&lt;&gt;"Congé"))),0.166666666666667,""))</f>
        <v/>
      </c>
      <c r="AC4533" s="35" t="str">
        <f t="shared" ref="AC4533:AC4596" si="648">IF(AND(D4533="Congé sans solde",F4533="Congé sans solde"),0.333333333333333,IF(OR(AND(D4533="Congé sans solde",F4533&lt;&gt;"Congé sans solde"),(AND(F4533="Congé sans solde",D4533&lt;&gt;"Congé sans solde"))),0.166666666666667,""))</f>
        <v/>
      </c>
      <c r="AD4533" s="35" t="str">
        <f t="shared" ref="AD4533:AD4596" si="649">IF(AND(D4533="Congé spécial",F4533="Congé spécial"),0.333333333333333,IF(OR(AND(D4533="Congé spécial",F4533&lt;&gt;"Congé décès"),(AND(F4533="Congé spécial",D4533&lt;&gt;"Congé spécial"))),0.166666666666667,""))</f>
        <v/>
      </c>
      <c r="AE4533" s="44" t="str">
        <f t="shared" ref="AE4533:AE4596" si="650">IF(AND(D4533="Férié",F4533="Férié"),0.333333333333333,IF(OR(AND(D4533="Férié",F4533&lt;&gt;"Férié"),(AND(F4533="Férié",D4533&lt;&gt;"Férié"))),0.166666666666667,""))</f>
        <v/>
      </c>
      <c r="AF4533" s="61"/>
      <c r="AG4533" s="45"/>
    </row>
    <row r="4534" spans="1:33" x14ac:dyDescent="0.2">
      <c r="A4534" s="59" t="str">
        <f>+VLOOKUP(B4534,Annuaire_roster!B:G,5,0)</f>
        <v>01575</v>
      </c>
      <c r="B4534" s="78" t="s">
        <v>236</v>
      </c>
      <c r="C4534" s="65">
        <v>0.38749999999999996</v>
      </c>
      <c r="D4534" s="65">
        <v>0.375</v>
      </c>
      <c r="E4534" s="66">
        <v>0.79166666666666663</v>
      </c>
      <c r="F4534" s="66">
        <v>0.79166666666666663</v>
      </c>
      <c r="G4534" s="67"/>
      <c r="H4534" s="67"/>
      <c r="I4534" s="152"/>
      <c r="J4534" s="67"/>
      <c r="K4534" s="69"/>
      <c r="L4534" s="67">
        <v>0</v>
      </c>
      <c r="M4534" s="70">
        <v>0</v>
      </c>
      <c r="N4534" s="34">
        <f t="shared" si="642"/>
        <v>0.37499999999999994</v>
      </c>
      <c r="O4534" s="38">
        <f t="shared" si="643"/>
        <v>0.37499999999999994</v>
      </c>
      <c r="P4534" s="72" t="s">
        <v>234</v>
      </c>
      <c r="Q4534" s="43">
        <v>44817</v>
      </c>
      <c r="R4534" s="35">
        <f t="shared" si="644"/>
        <v>0</v>
      </c>
      <c r="S4534" s="35">
        <f t="shared" si="645"/>
        <v>0</v>
      </c>
      <c r="T4534" s="10" t="str">
        <f t="shared" si="639"/>
        <v>Sem - 38</v>
      </c>
      <c r="U4534" s="10" t="str">
        <f t="shared" si="640"/>
        <v>Septembre</v>
      </c>
      <c r="V4534" s="36" t="str">
        <f t="shared" si="646"/>
        <v>2026</v>
      </c>
      <c r="W4534" s="34"/>
      <c r="X4534" s="91">
        <f t="shared" si="641"/>
        <v>0</v>
      </c>
      <c r="Y4534" s="92" t="str">
        <f>VLOOKUP('CM-CIC'!B4465,Annuaire_roster!B:F,4,0)</f>
        <v>IHASSANE Ikram</v>
      </c>
      <c r="Z4534" s="37" t="s">
        <v>110</v>
      </c>
      <c r="AA4534" s="60" t="s">
        <v>39</v>
      </c>
      <c r="AB4534" s="35" t="str">
        <f t="shared" si="647"/>
        <v/>
      </c>
      <c r="AC4534" s="35" t="str">
        <f t="shared" si="648"/>
        <v/>
      </c>
      <c r="AD4534" s="35" t="str">
        <f t="shared" si="649"/>
        <v/>
      </c>
      <c r="AE4534" s="44" t="str">
        <f t="shared" si="650"/>
        <v/>
      </c>
      <c r="AF4534" s="61"/>
      <c r="AG4534" s="45"/>
    </row>
    <row r="4535" spans="1:33" x14ac:dyDescent="0.2">
      <c r="A4535" s="59" t="str">
        <f>+VLOOKUP(B4535,Annuaire_roster!B:G,5,0)</f>
        <v>01607</v>
      </c>
      <c r="B4535" s="78" t="s">
        <v>244</v>
      </c>
      <c r="C4535" s="65">
        <v>0.3888888888888889</v>
      </c>
      <c r="D4535" s="65">
        <v>0.375</v>
      </c>
      <c r="E4535" s="66">
        <v>0.79166666666666663</v>
      </c>
      <c r="F4535" s="66">
        <v>0.79166666666666663</v>
      </c>
      <c r="G4535" s="67"/>
      <c r="H4535" s="67"/>
      <c r="I4535" s="152"/>
      <c r="J4535" s="67"/>
      <c r="K4535" s="69"/>
      <c r="L4535" s="67">
        <v>0</v>
      </c>
      <c r="M4535" s="70">
        <v>0</v>
      </c>
      <c r="N4535" s="34">
        <f t="shared" si="642"/>
        <v>0.37499999999999994</v>
      </c>
      <c r="O4535" s="38">
        <f t="shared" si="643"/>
        <v>0.37499999999999994</v>
      </c>
      <c r="P4535" s="72" t="s">
        <v>234</v>
      </c>
      <c r="Q4535" s="43">
        <v>44817</v>
      </c>
      <c r="R4535" s="35">
        <f t="shared" si="644"/>
        <v>0</v>
      </c>
      <c r="S4535" s="35">
        <f t="shared" si="645"/>
        <v>0</v>
      </c>
      <c r="T4535" s="10" t="str">
        <f t="shared" si="639"/>
        <v>Sem - 38</v>
      </c>
      <c r="U4535" s="10" t="str">
        <f t="shared" si="640"/>
        <v>Septembre</v>
      </c>
      <c r="V4535" s="36" t="str">
        <f t="shared" si="646"/>
        <v>2026</v>
      </c>
      <c r="W4535" s="34"/>
      <c r="X4535" s="91">
        <f t="shared" si="641"/>
        <v>0</v>
      </c>
      <c r="Y4535" s="92" t="str">
        <f>VLOOKUP('CM-CIC'!B4466,Annuaire_roster!B:F,4,0)</f>
        <v>IHASSANE Ikram</v>
      </c>
      <c r="Z4535" s="37" t="s">
        <v>110</v>
      </c>
      <c r="AA4535" s="60" t="s">
        <v>39</v>
      </c>
      <c r="AB4535" s="35" t="str">
        <f t="shared" si="647"/>
        <v/>
      </c>
      <c r="AC4535" s="35" t="str">
        <f t="shared" si="648"/>
        <v/>
      </c>
      <c r="AD4535" s="35" t="str">
        <f t="shared" si="649"/>
        <v/>
      </c>
      <c r="AE4535" s="44" t="str">
        <f t="shared" si="650"/>
        <v/>
      </c>
      <c r="AF4535" s="61"/>
      <c r="AG4535" s="45"/>
    </row>
    <row r="4536" spans="1:33" x14ac:dyDescent="0.2">
      <c r="A4536" s="59" t="str">
        <f>+VLOOKUP(B4536,Annuaire_roster!B:G,5,0)</f>
        <v>01648</v>
      </c>
      <c r="B4536" s="78" t="s">
        <v>245</v>
      </c>
      <c r="C4536" s="65">
        <v>0.38402777777777775</v>
      </c>
      <c r="D4536" s="65">
        <v>0.375</v>
      </c>
      <c r="E4536" s="66">
        <v>0.79166666666666663</v>
      </c>
      <c r="F4536" s="66">
        <v>0.79166666666666663</v>
      </c>
      <c r="G4536" s="67"/>
      <c r="H4536" s="67"/>
      <c r="I4536" s="152"/>
      <c r="J4536" s="67"/>
      <c r="K4536" s="69"/>
      <c r="L4536" s="67">
        <v>0</v>
      </c>
      <c r="M4536" s="70">
        <v>0</v>
      </c>
      <c r="N4536" s="34">
        <f t="shared" si="642"/>
        <v>0.37499999999999994</v>
      </c>
      <c r="O4536" s="38">
        <f t="shared" si="643"/>
        <v>0.37499999999999994</v>
      </c>
      <c r="P4536" s="72" t="s">
        <v>234</v>
      </c>
      <c r="Q4536" s="43">
        <v>44817</v>
      </c>
      <c r="R4536" s="35">
        <f t="shared" si="644"/>
        <v>0</v>
      </c>
      <c r="S4536" s="35">
        <f t="shared" si="645"/>
        <v>0</v>
      </c>
      <c r="T4536" s="10" t="str">
        <f t="shared" si="639"/>
        <v>Sem - 38</v>
      </c>
      <c r="U4536" s="10" t="str">
        <f t="shared" si="640"/>
        <v>Septembre</v>
      </c>
      <c r="V4536" s="36" t="str">
        <f t="shared" si="646"/>
        <v>2026</v>
      </c>
      <c r="W4536" s="34"/>
      <c r="X4536" s="91">
        <f t="shared" si="641"/>
        <v>0</v>
      </c>
      <c r="Y4536" s="92" t="str">
        <f>VLOOKUP('CM-CIC'!B4467,Annuaire_roster!B:F,4,0)</f>
        <v>KINANA Widad</v>
      </c>
      <c r="Z4536" s="37" t="s">
        <v>110</v>
      </c>
      <c r="AA4536" s="60" t="s">
        <v>39</v>
      </c>
      <c r="AB4536" s="35" t="str">
        <f t="shared" si="647"/>
        <v/>
      </c>
      <c r="AC4536" s="35" t="str">
        <f t="shared" si="648"/>
        <v/>
      </c>
      <c r="AD4536" s="35" t="str">
        <f t="shared" si="649"/>
        <v/>
      </c>
      <c r="AE4536" s="44" t="str">
        <f t="shared" si="650"/>
        <v/>
      </c>
      <c r="AF4536" s="61"/>
      <c r="AG4536" s="45"/>
    </row>
    <row r="4537" spans="1:33" x14ac:dyDescent="0.2">
      <c r="A4537" s="59" t="str">
        <f>+VLOOKUP(B4537,Annuaire_roster!B:G,5,0)</f>
        <v>01628</v>
      </c>
      <c r="B4537" s="78" t="s">
        <v>262</v>
      </c>
      <c r="C4537" s="65">
        <v>0.38749999999999996</v>
      </c>
      <c r="D4537" s="65">
        <v>0.375</v>
      </c>
      <c r="E4537" s="66">
        <v>0.79166666666666663</v>
      </c>
      <c r="F4537" s="66">
        <v>0.79166666666666663</v>
      </c>
      <c r="G4537" s="67"/>
      <c r="H4537" s="67"/>
      <c r="I4537" s="152"/>
      <c r="J4537" s="67"/>
      <c r="K4537" s="69"/>
      <c r="L4537" s="67">
        <v>0</v>
      </c>
      <c r="M4537" s="70">
        <v>0</v>
      </c>
      <c r="N4537" s="34">
        <f t="shared" si="642"/>
        <v>0.37499999999999994</v>
      </c>
      <c r="O4537" s="38">
        <f t="shared" si="643"/>
        <v>0.37499999999999994</v>
      </c>
      <c r="P4537" s="72" t="s">
        <v>234</v>
      </c>
      <c r="Q4537" s="43">
        <v>44817</v>
      </c>
      <c r="R4537" s="35">
        <f t="shared" si="644"/>
        <v>0</v>
      </c>
      <c r="S4537" s="35">
        <f t="shared" si="645"/>
        <v>0</v>
      </c>
      <c r="T4537" s="10" t="str">
        <f t="shared" si="639"/>
        <v>Sem - 38</v>
      </c>
      <c r="U4537" s="10" t="str">
        <f t="shared" si="640"/>
        <v>Septembre</v>
      </c>
      <c r="V4537" s="36" t="str">
        <f t="shared" si="646"/>
        <v>2026</v>
      </c>
      <c r="W4537" s="34"/>
      <c r="X4537" s="91">
        <f t="shared" si="641"/>
        <v>0</v>
      </c>
      <c r="Y4537" s="92" t="str">
        <f>VLOOKUP('CM-CIC'!B4468,Annuaire_roster!B:F,4,0)</f>
        <v>KINANA Widad</v>
      </c>
      <c r="Z4537" s="37" t="s">
        <v>110</v>
      </c>
      <c r="AA4537" s="60" t="s">
        <v>39</v>
      </c>
      <c r="AB4537" s="35" t="str">
        <f t="shared" si="647"/>
        <v/>
      </c>
      <c r="AC4537" s="35" t="str">
        <f t="shared" si="648"/>
        <v/>
      </c>
      <c r="AD4537" s="35" t="str">
        <f t="shared" si="649"/>
        <v/>
      </c>
      <c r="AE4537" s="44" t="str">
        <f t="shared" si="650"/>
        <v/>
      </c>
      <c r="AF4537" s="61"/>
      <c r="AG4537" s="45"/>
    </row>
    <row r="4538" spans="1:33" x14ac:dyDescent="0.2">
      <c r="A4538" s="59" t="str">
        <f>+VLOOKUP(B4538,Annuaire_roster!B:G,5,0)</f>
        <v>01632</v>
      </c>
      <c r="B4538" s="78" t="s">
        <v>266</v>
      </c>
      <c r="C4538" s="65">
        <v>0.38958333333333334</v>
      </c>
      <c r="D4538" s="65">
        <v>0.375</v>
      </c>
      <c r="E4538" s="66">
        <v>0.79166666666666663</v>
      </c>
      <c r="F4538" s="66">
        <v>0.79166666666666663</v>
      </c>
      <c r="G4538" s="67"/>
      <c r="H4538" s="67"/>
      <c r="I4538" s="152"/>
      <c r="J4538" s="67"/>
      <c r="K4538" s="69"/>
      <c r="L4538" s="67">
        <v>0</v>
      </c>
      <c r="M4538" s="70">
        <v>0</v>
      </c>
      <c r="N4538" s="34">
        <f t="shared" si="642"/>
        <v>0.37499999999999994</v>
      </c>
      <c r="O4538" s="38">
        <f t="shared" si="643"/>
        <v>0.37499999999999994</v>
      </c>
      <c r="P4538" s="72" t="s">
        <v>234</v>
      </c>
      <c r="Q4538" s="43">
        <v>44817</v>
      </c>
      <c r="R4538" s="35">
        <f t="shared" si="644"/>
        <v>0</v>
      </c>
      <c r="S4538" s="35">
        <f t="shared" si="645"/>
        <v>0</v>
      </c>
      <c r="T4538" s="10" t="str">
        <f t="shared" si="639"/>
        <v>Sem - 38</v>
      </c>
      <c r="U4538" s="10" t="str">
        <f t="shared" si="640"/>
        <v>Septembre</v>
      </c>
      <c r="V4538" s="36" t="str">
        <f t="shared" si="646"/>
        <v>2026</v>
      </c>
      <c r="W4538" s="34"/>
      <c r="X4538" s="91">
        <f t="shared" si="641"/>
        <v>0</v>
      </c>
      <c r="Y4538" s="92" t="str">
        <f>VLOOKUP('CM-CIC'!B4469,Annuaire_roster!B:F,4,0)</f>
        <v>KINANA Widad</v>
      </c>
      <c r="Z4538" s="37" t="s">
        <v>110</v>
      </c>
      <c r="AA4538" s="60" t="s">
        <v>39</v>
      </c>
      <c r="AB4538" s="35" t="str">
        <f t="shared" si="647"/>
        <v/>
      </c>
      <c r="AC4538" s="35" t="str">
        <f t="shared" si="648"/>
        <v/>
      </c>
      <c r="AD4538" s="35" t="str">
        <f t="shared" si="649"/>
        <v/>
      </c>
      <c r="AE4538" s="44" t="str">
        <f t="shared" si="650"/>
        <v/>
      </c>
      <c r="AF4538" s="61"/>
      <c r="AG4538" s="45"/>
    </row>
    <row r="4539" spans="1:33" x14ac:dyDescent="0.2">
      <c r="A4539" s="59" t="str">
        <f>+VLOOKUP(B4539,Annuaire_roster!B:G,5,0)</f>
        <v>01633</v>
      </c>
      <c r="B4539" s="78" t="s">
        <v>267</v>
      </c>
      <c r="C4539" s="65">
        <v>0.38749999999999996</v>
      </c>
      <c r="D4539" s="65">
        <v>0.375</v>
      </c>
      <c r="E4539" s="66">
        <v>0.79166666666666663</v>
      </c>
      <c r="F4539" s="66">
        <v>0.79166666666666663</v>
      </c>
      <c r="G4539" s="67"/>
      <c r="H4539" s="67"/>
      <c r="I4539" s="152"/>
      <c r="J4539" s="67"/>
      <c r="K4539" s="69"/>
      <c r="L4539" s="67">
        <v>0</v>
      </c>
      <c r="M4539" s="70">
        <v>0</v>
      </c>
      <c r="N4539" s="34">
        <f t="shared" si="642"/>
        <v>0.37499999999999994</v>
      </c>
      <c r="O4539" s="38">
        <f t="shared" si="643"/>
        <v>0.37499999999999994</v>
      </c>
      <c r="P4539" s="72" t="s">
        <v>234</v>
      </c>
      <c r="Q4539" s="43">
        <v>44817</v>
      </c>
      <c r="R4539" s="35">
        <f t="shared" si="644"/>
        <v>0</v>
      </c>
      <c r="S4539" s="35">
        <f t="shared" si="645"/>
        <v>0</v>
      </c>
      <c r="T4539" s="10" t="str">
        <f t="shared" si="639"/>
        <v>Sem - 38</v>
      </c>
      <c r="U4539" s="10" t="str">
        <f t="shared" si="640"/>
        <v>Septembre</v>
      </c>
      <c r="V4539" s="36" t="str">
        <f t="shared" si="646"/>
        <v>2026</v>
      </c>
      <c r="W4539" s="34"/>
      <c r="X4539" s="91">
        <f t="shared" si="641"/>
        <v>0</v>
      </c>
      <c r="Y4539" s="92" t="str">
        <f>VLOOKUP('CM-CIC'!B4470,Annuaire_roster!B:F,4,0)</f>
        <v>KINANA Widad</v>
      </c>
      <c r="Z4539" s="37" t="s">
        <v>110</v>
      </c>
      <c r="AA4539" s="60" t="s">
        <v>39</v>
      </c>
      <c r="AB4539" s="35" t="str">
        <f t="shared" si="647"/>
        <v/>
      </c>
      <c r="AC4539" s="35" t="str">
        <f t="shared" si="648"/>
        <v/>
      </c>
      <c r="AD4539" s="35" t="str">
        <f t="shared" si="649"/>
        <v/>
      </c>
      <c r="AE4539" s="44" t="str">
        <f t="shared" si="650"/>
        <v/>
      </c>
      <c r="AF4539" s="61"/>
      <c r="AG4539" s="45"/>
    </row>
    <row r="4540" spans="1:33" x14ac:dyDescent="0.2">
      <c r="A4540" s="59" t="str">
        <f>+VLOOKUP(B4540,Annuaire_roster!B:G,5,0)</f>
        <v>01666</v>
      </c>
      <c r="B4540" s="78" t="s">
        <v>287</v>
      </c>
      <c r="C4540" s="65">
        <v>0.38749999999999996</v>
      </c>
      <c r="D4540" s="65">
        <v>0.375</v>
      </c>
      <c r="E4540" s="66">
        <v>0.79166666666666663</v>
      </c>
      <c r="F4540" s="66">
        <v>0.79166666666666663</v>
      </c>
      <c r="G4540" s="67"/>
      <c r="H4540" s="67"/>
      <c r="I4540" s="152"/>
      <c r="J4540" s="67"/>
      <c r="K4540" s="69"/>
      <c r="L4540" s="67">
        <v>0</v>
      </c>
      <c r="M4540" s="70">
        <v>0</v>
      </c>
      <c r="N4540" s="34">
        <f t="shared" si="642"/>
        <v>0.37499999999999994</v>
      </c>
      <c r="O4540" s="38">
        <f t="shared" si="643"/>
        <v>0.37499999999999994</v>
      </c>
      <c r="P4540" s="72" t="s">
        <v>234</v>
      </c>
      <c r="Q4540" s="43">
        <v>44817</v>
      </c>
      <c r="R4540" s="35">
        <f t="shared" si="644"/>
        <v>0</v>
      </c>
      <c r="S4540" s="35">
        <f t="shared" si="645"/>
        <v>0</v>
      </c>
      <c r="T4540" s="10" t="str">
        <f t="shared" si="639"/>
        <v>Sem - 38</v>
      </c>
      <c r="U4540" s="10" t="str">
        <f t="shared" si="640"/>
        <v>Septembre</v>
      </c>
      <c r="V4540" s="36" t="str">
        <f t="shared" si="646"/>
        <v>2026</v>
      </c>
      <c r="W4540" s="34"/>
      <c r="X4540" s="91">
        <f t="shared" si="641"/>
        <v>0</v>
      </c>
      <c r="Y4540" s="92" t="str">
        <f>VLOOKUP('CM-CIC'!B4471,Annuaire_roster!B:F,4,0)</f>
        <v>KINANA Widad</v>
      </c>
      <c r="Z4540" s="37" t="s">
        <v>110</v>
      </c>
      <c r="AA4540" s="60" t="s">
        <v>39</v>
      </c>
      <c r="AB4540" s="35" t="str">
        <f t="shared" si="647"/>
        <v/>
      </c>
      <c r="AC4540" s="35" t="str">
        <f t="shared" si="648"/>
        <v/>
      </c>
      <c r="AD4540" s="35" t="str">
        <f t="shared" si="649"/>
        <v/>
      </c>
      <c r="AE4540" s="44" t="str">
        <f t="shared" si="650"/>
        <v/>
      </c>
      <c r="AF4540" s="61"/>
      <c r="AG4540" s="45"/>
    </row>
    <row r="4541" spans="1:33" x14ac:dyDescent="0.2">
      <c r="A4541" s="59" t="str">
        <f>+VLOOKUP(B4541,Annuaire_roster!B:G,5,0)</f>
        <v>01652</v>
      </c>
      <c r="B4541" s="78" t="s">
        <v>289</v>
      </c>
      <c r="C4541" s="65">
        <v>0.38263888888888886</v>
      </c>
      <c r="D4541" s="65">
        <v>0.375</v>
      </c>
      <c r="E4541" s="66">
        <v>0.79166666666666663</v>
      </c>
      <c r="F4541" s="66">
        <v>0.79166666666666663</v>
      </c>
      <c r="G4541" s="67"/>
      <c r="H4541" s="67"/>
      <c r="I4541" s="152"/>
      <c r="J4541" s="67"/>
      <c r="K4541" s="69"/>
      <c r="L4541" s="67">
        <v>0</v>
      </c>
      <c r="M4541" s="70">
        <v>0</v>
      </c>
      <c r="N4541" s="34">
        <f t="shared" si="642"/>
        <v>0.37499999999999994</v>
      </c>
      <c r="O4541" s="38">
        <f t="shared" si="643"/>
        <v>0.37499999999999994</v>
      </c>
      <c r="P4541" s="72" t="s">
        <v>234</v>
      </c>
      <c r="Q4541" s="43">
        <v>44817</v>
      </c>
      <c r="R4541" s="35">
        <f t="shared" si="644"/>
        <v>0</v>
      </c>
      <c r="S4541" s="35">
        <f t="shared" si="645"/>
        <v>0</v>
      </c>
      <c r="T4541" s="10" t="str">
        <f t="shared" si="639"/>
        <v>Sem - 38</v>
      </c>
      <c r="U4541" s="10" t="str">
        <f t="shared" si="640"/>
        <v>Septembre</v>
      </c>
      <c r="V4541" s="36" t="str">
        <f t="shared" si="646"/>
        <v>2026</v>
      </c>
      <c r="W4541" s="34"/>
      <c r="X4541" s="91">
        <f t="shared" si="641"/>
        <v>0</v>
      </c>
      <c r="Y4541" s="92" t="str">
        <f>VLOOKUP('CM-CIC'!B4472,Annuaire_roster!B:F,4,0)</f>
        <v>KINANA Widad</v>
      </c>
      <c r="Z4541" s="37" t="s">
        <v>110</v>
      </c>
      <c r="AA4541" s="60" t="s">
        <v>39</v>
      </c>
      <c r="AB4541" s="35" t="str">
        <f t="shared" si="647"/>
        <v/>
      </c>
      <c r="AC4541" s="35" t="str">
        <f t="shared" si="648"/>
        <v/>
      </c>
      <c r="AD4541" s="35" t="str">
        <f t="shared" si="649"/>
        <v/>
      </c>
      <c r="AE4541" s="44" t="str">
        <f t="shared" si="650"/>
        <v/>
      </c>
      <c r="AF4541" s="61"/>
      <c r="AG4541" s="45"/>
    </row>
    <row r="4542" spans="1:33" x14ac:dyDescent="0.2">
      <c r="A4542" s="59" t="str">
        <f>+VLOOKUP(B4542,Annuaire_roster!B:G,5,0)</f>
        <v>01649</v>
      </c>
      <c r="B4542" s="78" t="s">
        <v>1670</v>
      </c>
      <c r="C4542" s="65">
        <v>0.38402777777777775</v>
      </c>
      <c r="D4542" s="65">
        <v>0.375</v>
      </c>
      <c r="E4542" s="66">
        <v>0.79166666666666663</v>
      </c>
      <c r="F4542" s="66">
        <v>0.79166666666666663</v>
      </c>
      <c r="G4542" s="67"/>
      <c r="H4542" s="67"/>
      <c r="I4542" s="152"/>
      <c r="J4542" s="67"/>
      <c r="K4542" s="69"/>
      <c r="L4542" s="67">
        <v>0</v>
      </c>
      <c r="M4542" s="70">
        <v>0</v>
      </c>
      <c r="N4542" s="34">
        <f t="shared" si="642"/>
        <v>0.37499999999999994</v>
      </c>
      <c r="O4542" s="38">
        <f t="shared" si="643"/>
        <v>0.37499999999999994</v>
      </c>
      <c r="P4542" s="72" t="s">
        <v>234</v>
      </c>
      <c r="Q4542" s="43">
        <v>44817</v>
      </c>
      <c r="R4542" s="35">
        <f t="shared" si="644"/>
        <v>0</v>
      </c>
      <c r="S4542" s="35">
        <f t="shared" si="645"/>
        <v>0</v>
      </c>
      <c r="T4542" s="10" t="str">
        <f t="shared" si="639"/>
        <v>Sem - 38</v>
      </c>
      <c r="U4542" s="10" t="str">
        <f t="shared" si="640"/>
        <v>Septembre</v>
      </c>
      <c r="V4542" s="36" t="str">
        <f t="shared" si="646"/>
        <v>2026</v>
      </c>
      <c r="W4542" s="34"/>
      <c r="X4542" s="91">
        <f t="shared" si="641"/>
        <v>0</v>
      </c>
      <c r="Y4542" s="92" t="str">
        <f>VLOOKUP('CM-CIC'!B4473,Annuaire_roster!B:F,4,0)</f>
        <v>KINANA Widad</v>
      </c>
      <c r="Z4542" s="37" t="s">
        <v>110</v>
      </c>
      <c r="AA4542" s="60" t="s">
        <v>39</v>
      </c>
      <c r="AB4542" s="35" t="str">
        <f t="shared" si="647"/>
        <v/>
      </c>
      <c r="AC4542" s="35" t="str">
        <f t="shared" si="648"/>
        <v/>
      </c>
      <c r="AD4542" s="35" t="str">
        <f t="shared" si="649"/>
        <v/>
      </c>
      <c r="AE4542" s="44" t="str">
        <f t="shared" si="650"/>
        <v/>
      </c>
      <c r="AF4542" s="61"/>
      <c r="AG4542" s="45"/>
    </row>
    <row r="4543" spans="1:33" x14ac:dyDescent="0.2">
      <c r="A4543" s="59" t="str">
        <f>+VLOOKUP(B4543,Annuaire_roster!B:G,5,0)</f>
        <v>01646</v>
      </c>
      <c r="B4543" s="78" t="s">
        <v>291</v>
      </c>
      <c r="C4543" s="65">
        <v>0.38749999999999996</v>
      </c>
      <c r="D4543" s="65">
        <v>0.375</v>
      </c>
      <c r="E4543" s="66">
        <v>0.79166666666666663</v>
      </c>
      <c r="F4543" s="66">
        <v>0.79166666666666663</v>
      </c>
      <c r="G4543" s="67"/>
      <c r="H4543" s="67"/>
      <c r="I4543" s="152"/>
      <c r="J4543" s="67"/>
      <c r="K4543" s="69"/>
      <c r="L4543" s="67">
        <v>0</v>
      </c>
      <c r="M4543" s="70">
        <v>0</v>
      </c>
      <c r="N4543" s="34">
        <f t="shared" si="642"/>
        <v>0.37499999999999994</v>
      </c>
      <c r="O4543" s="38">
        <f t="shared" si="643"/>
        <v>0.37499999999999994</v>
      </c>
      <c r="P4543" s="72" t="s">
        <v>234</v>
      </c>
      <c r="Q4543" s="43">
        <v>44817</v>
      </c>
      <c r="R4543" s="35">
        <f t="shared" si="644"/>
        <v>0</v>
      </c>
      <c r="S4543" s="35">
        <f t="shared" si="645"/>
        <v>0</v>
      </c>
      <c r="T4543" s="10" t="str">
        <f t="shared" si="639"/>
        <v>Sem - 38</v>
      </c>
      <c r="U4543" s="10" t="str">
        <f t="shared" si="640"/>
        <v>Septembre</v>
      </c>
      <c r="V4543" s="36" t="str">
        <f t="shared" si="646"/>
        <v>2026</v>
      </c>
      <c r="W4543" s="34"/>
      <c r="X4543" s="91">
        <f t="shared" si="641"/>
        <v>0</v>
      </c>
      <c r="Y4543" s="92" t="str">
        <f>VLOOKUP('CM-CIC'!B4474,Annuaire_roster!B:F,4,0)</f>
        <v>KINANA Widad</v>
      </c>
      <c r="Z4543" s="37" t="s">
        <v>110</v>
      </c>
      <c r="AA4543" s="60" t="s">
        <v>39</v>
      </c>
      <c r="AB4543" s="35" t="str">
        <f t="shared" si="647"/>
        <v/>
      </c>
      <c r="AC4543" s="35" t="str">
        <f t="shared" si="648"/>
        <v/>
      </c>
      <c r="AD4543" s="35" t="str">
        <f t="shared" si="649"/>
        <v/>
      </c>
      <c r="AE4543" s="44" t="str">
        <f t="shared" si="650"/>
        <v/>
      </c>
      <c r="AF4543" s="61"/>
      <c r="AG4543" s="45"/>
    </row>
    <row r="4544" spans="1:33" x14ac:dyDescent="0.2">
      <c r="A4544" s="59" t="str">
        <f>+VLOOKUP(B4544,Annuaire_roster!B:G,5,0)</f>
        <v>01647</v>
      </c>
      <c r="B4544" s="78" t="s">
        <v>292</v>
      </c>
      <c r="C4544" s="65">
        <v>0.38958333333333334</v>
      </c>
      <c r="D4544" s="65">
        <v>0.375</v>
      </c>
      <c r="E4544" s="66">
        <v>0.79166666666666663</v>
      </c>
      <c r="F4544" s="66">
        <v>0.79166666666666663</v>
      </c>
      <c r="G4544" s="67"/>
      <c r="H4544" s="67"/>
      <c r="I4544" s="152"/>
      <c r="J4544" s="67"/>
      <c r="K4544" s="69"/>
      <c r="L4544" s="67">
        <v>0</v>
      </c>
      <c r="M4544" s="70">
        <v>0</v>
      </c>
      <c r="N4544" s="34">
        <f t="shared" si="642"/>
        <v>0.37499999999999994</v>
      </c>
      <c r="O4544" s="38">
        <f t="shared" si="643"/>
        <v>0.37499999999999994</v>
      </c>
      <c r="P4544" s="72" t="s">
        <v>234</v>
      </c>
      <c r="Q4544" s="43">
        <v>44817</v>
      </c>
      <c r="R4544" s="35">
        <f t="shared" si="644"/>
        <v>0</v>
      </c>
      <c r="S4544" s="35">
        <f t="shared" si="645"/>
        <v>0</v>
      </c>
      <c r="T4544" s="10" t="str">
        <f t="shared" si="639"/>
        <v>Sem - 38</v>
      </c>
      <c r="U4544" s="10" t="str">
        <f t="shared" si="640"/>
        <v>Septembre</v>
      </c>
      <c r="V4544" s="36" t="str">
        <f t="shared" si="646"/>
        <v>2026</v>
      </c>
      <c r="W4544" s="34"/>
      <c r="X4544" s="91">
        <f t="shared" si="641"/>
        <v>0</v>
      </c>
      <c r="Y4544" s="92" t="str">
        <f>VLOOKUP('CM-CIC'!B4475,Annuaire_roster!B:F,4,0)</f>
        <v>KINANA Widad</v>
      </c>
      <c r="Z4544" s="37" t="s">
        <v>110</v>
      </c>
      <c r="AA4544" s="60" t="s">
        <v>39</v>
      </c>
      <c r="AB4544" s="35" t="str">
        <f t="shared" si="647"/>
        <v/>
      </c>
      <c r="AC4544" s="35" t="str">
        <f t="shared" si="648"/>
        <v/>
      </c>
      <c r="AD4544" s="35" t="str">
        <f t="shared" si="649"/>
        <v/>
      </c>
      <c r="AE4544" s="44" t="str">
        <f t="shared" si="650"/>
        <v/>
      </c>
      <c r="AF4544" s="61"/>
      <c r="AG4544" s="45"/>
    </row>
    <row r="4545" spans="1:33" x14ac:dyDescent="0.2">
      <c r="A4545" s="59" t="str">
        <f>+VLOOKUP(B4545,Annuaire_roster!B:G,5,0)</f>
        <v>01566</v>
      </c>
      <c r="B4545" s="78" t="s">
        <v>233</v>
      </c>
      <c r="C4545" s="65">
        <v>0.375</v>
      </c>
      <c r="D4545" s="65">
        <v>0.375</v>
      </c>
      <c r="E4545" s="66">
        <v>0.79166666666666663</v>
      </c>
      <c r="F4545" s="66">
        <v>0.79166666666666663</v>
      </c>
      <c r="G4545" s="67"/>
      <c r="H4545" s="67"/>
      <c r="I4545" s="68" t="s">
        <v>63</v>
      </c>
      <c r="J4545" s="67"/>
      <c r="K4545" s="69">
        <v>0</v>
      </c>
      <c r="L4545" s="67">
        <v>0</v>
      </c>
      <c r="M4545" s="70">
        <v>0</v>
      </c>
      <c r="N4545" s="34">
        <f t="shared" si="642"/>
        <v>0.37499999999999994</v>
      </c>
      <c r="O4545" s="38">
        <f t="shared" si="643"/>
        <v>0.37499999999999994</v>
      </c>
      <c r="P4545" s="72" t="s">
        <v>234</v>
      </c>
      <c r="Q4545" s="43">
        <v>44817</v>
      </c>
      <c r="R4545" s="35">
        <f t="shared" si="644"/>
        <v>0</v>
      </c>
      <c r="S4545" s="35">
        <f t="shared" si="645"/>
        <v>0</v>
      </c>
      <c r="T4545" s="10" t="str">
        <f t="shared" si="639"/>
        <v>Sem - 38</v>
      </c>
      <c r="U4545" s="10" t="str">
        <f t="shared" si="640"/>
        <v>Septembre</v>
      </c>
      <c r="V4545" s="36" t="str">
        <f t="shared" si="646"/>
        <v>2026</v>
      </c>
      <c r="W4545" s="34"/>
      <c r="X4545" s="91">
        <f t="shared" si="641"/>
        <v>0</v>
      </c>
      <c r="Y4545" s="92" t="str">
        <f>VLOOKUP('CM-CIC'!B4476,Annuaire_roster!B:F,4,0)</f>
        <v>KINANA Widad</v>
      </c>
      <c r="Z4545" s="37" t="s">
        <v>110</v>
      </c>
      <c r="AA4545" s="60" t="s">
        <v>39</v>
      </c>
      <c r="AB4545" s="35" t="str">
        <f t="shared" si="647"/>
        <v/>
      </c>
      <c r="AC4545" s="35" t="str">
        <f t="shared" si="648"/>
        <v/>
      </c>
      <c r="AD4545" s="35" t="str">
        <f t="shared" si="649"/>
        <v/>
      </c>
      <c r="AE4545" s="44" t="str">
        <f t="shared" si="650"/>
        <v/>
      </c>
      <c r="AF4545" s="61"/>
      <c r="AG4545" s="45"/>
    </row>
    <row r="4546" spans="1:33" x14ac:dyDescent="0.2">
      <c r="A4546" s="59" t="str">
        <f>+VLOOKUP(B4546,Annuaire_roster!B:G,5,0)</f>
        <v>01572</v>
      </c>
      <c r="B4546" s="78" t="s">
        <v>235</v>
      </c>
      <c r="C4546" s="65">
        <v>0.375</v>
      </c>
      <c r="D4546" s="65">
        <v>0.375</v>
      </c>
      <c r="E4546" s="66">
        <v>0.79166666666666663</v>
      </c>
      <c r="F4546" s="66">
        <v>0.79166666666666663</v>
      </c>
      <c r="G4546" s="67"/>
      <c r="H4546" s="67"/>
      <c r="I4546" s="68" t="s">
        <v>63</v>
      </c>
      <c r="J4546" s="67"/>
      <c r="K4546" s="69">
        <v>0</v>
      </c>
      <c r="L4546" s="67">
        <v>0</v>
      </c>
      <c r="M4546" s="70">
        <v>0</v>
      </c>
      <c r="N4546" s="34">
        <f t="shared" si="642"/>
        <v>0.37499999999999994</v>
      </c>
      <c r="O4546" s="38">
        <f t="shared" si="643"/>
        <v>0.37499999999999994</v>
      </c>
      <c r="P4546" s="72" t="s">
        <v>234</v>
      </c>
      <c r="Q4546" s="43">
        <v>44817</v>
      </c>
      <c r="R4546" s="35">
        <f t="shared" si="644"/>
        <v>0</v>
      </c>
      <c r="S4546" s="35">
        <f t="shared" si="645"/>
        <v>0</v>
      </c>
      <c r="T4546" s="10" t="str">
        <f t="shared" ref="T4546:T4609" si="651">"Sem - "&amp;WEEKNUM(Q4546,21)</f>
        <v>Sem - 38</v>
      </c>
      <c r="U4546" s="10" t="str">
        <f t="shared" ref="U4546:U4609" si="652">PROPER(TEXT(Q4546,"mmmm"))</f>
        <v>Septembre</v>
      </c>
      <c r="V4546" s="36" t="str">
        <f t="shared" si="646"/>
        <v>2026</v>
      </c>
      <c r="W4546" s="34"/>
      <c r="X4546" s="91">
        <f t="shared" ref="X4546:X4609" si="653">IFERROR(IF(M4546="Abs",0,IF((D4546-C4546+E4546-F4546)&lt;0.000694444444444444,0,(D4546-C4546+E4546-F4546))),0)</f>
        <v>0</v>
      </c>
      <c r="Y4546" s="92" t="str">
        <f>VLOOKUP('CM-CIC'!B4477,Annuaire_roster!B:F,4,0)</f>
        <v>KINANA Widad</v>
      </c>
      <c r="Z4546" s="37" t="s">
        <v>110</v>
      </c>
      <c r="AA4546" s="60" t="s">
        <v>39</v>
      </c>
      <c r="AB4546" s="35" t="str">
        <f t="shared" si="647"/>
        <v/>
      </c>
      <c r="AC4546" s="35" t="str">
        <f t="shared" si="648"/>
        <v/>
      </c>
      <c r="AD4546" s="35" t="str">
        <f t="shared" si="649"/>
        <v/>
      </c>
      <c r="AE4546" s="44" t="str">
        <f t="shared" si="650"/>
        <v/>
      </c>
      <c r="AF4546" s="61"/>
      <c r="AG4546" s="45"/>
    </row>
    <row r="4547" spans="1:33" x14ac:dyDescent="0.2">
      <c r="A4547" s="59" t="str">
        <f>+VLOOKUP(B4547,Annuaire_roster!B:G,5,0)</f>
        <v>01578</v>
      </c>
      <c r="B4547" s="78" t="s">
        <v>1669</v>
      </c>
      <c r="C4547" s="65">
        <v>0.375</v>
      </c>
      <c r="D4547" s="65">
        <v>0.375</v>
      </c>
      <c r="E4547" s="66">
        <v>0.79166666666666663</v>
      </c>
      <c r="F4547" s="66">
        <v>0.79166666666666663</v>
      </c>
      <c r="G4547" s="67"/>
      <c r="H4547" s="67"/>
      <c r="I4547" s="68" t="s">
        <v>63</v>
      </c>
      <c r="J4547" s="67"/>
      <c r="K4547" s="69">
        <v>0</v>
      </c>
      <c r="L4547" s="67">
        <v>0</v>
      </c>
      <c r="M4547" s="70">
        <v>0</v>
      </c>
      <c r="N4547" s="34">
        <f t="shared" si="642"/>
        <v>0.37499999999999994</v>
      </c>
      <c r="O4547" s="38">
        <f t="shared" si="643"/>
        <v>0.37499999999999994</v>
      </c>
      <c r="P4547" s="72" t="s">
        <v>234</v>
      </c>
      <c r="Q4547" s="43">
        <v>44817</v>
      </c>
      <c r="R4547" s="35">
        <f t="shared" si="644"/>
        <v>0</v>
      </c>
      <c r="S4547" s="35">
        <f t="shared" si="645"/>
        <v>0</v>
      </c>
      <c r="T4547" s="10" t="str">
        <f t="shared" si="651"/>
        <v>Sem - 38</v>
      </c>
      <c r="U4547" s="10" t="str">
        <f t="shared" si="652"/>
        <v>Septembre</v>
      </c>
      <c r="V4547" s="36" t="str">
        <f t="shared" si="646"/>
        <v>2026</v>
      </c>
      <c r="W4547" s="34"/>
      <c r="X4547" s="91">
        <f t="shared" si="653"/>
        <v>0</v>
      </c>
      <c r="Y4547" s="92" t="str">
        <f>VLOOKUP('CM-CIC'!B4478,Annuaire_roster!B:F,4,0)</f>
        <v>KINANA Widad</v>
      </c>
      <c r="Z4547" s="37" t="s">
        <v>110</v>
      </c>
      <c r="AA4547" s="60" t="s">
        <v>39</v>
      </c>
      <c r="AB4547" s="35" t="str">
        <f t="shared" si="647"/>
        <v/>
      </c>
      <c r="AC4547" s="35" t="str">
        <f t="shared" si="648"/>
        <v/>
      </c>
      <c r="AD4547" s="35" t="str">
        <f t="shared" si="649"/>
        <v/>
      </c>
      <c r="AE4547" s="44" t="str">
        <f t="shared" si="650"/>
        <v/>
      </c>
      <c r="AF4547" s="61"/>
      <c r="AG4547" s="45"/>
    </row>
    <row r="4548" spans="1:33" x14ac:dyDescent="0.2">
      <c r="A4548" s="59" t="str">
        <f>+VLOOKUP(B4548,Annuaire_roster!B:G,5,0)</f>
        <v>01581</v>
      </c>
      <c r="B4548" s="78" t="s">
        <v>237</v>
      </c>
      <c r="C4548" s="65">
        <v>0.375</v>
      </c>
      <c r="D4548" s="65">
        <v>0.375</v>
      </c>
      <c r="E4548" s="66">
        <v>0.79166666666666663</v>
      </c>
      <c r="F4548" s="66">
        <v>0.79166666666666663</v>
      </c>
      <c r="G4548" s="67"/>
      <c r="H4548" s="67"/>
      <c r="I4548" s="68" t="s">
        <v>63</v>
      </c>
      <c r="J4548" s="67"/>
      <c r="K4548" s="69">
        <v>0</v>
      </c>
      <c r="L4548" s="67">
        <v>0</v>
      </c>
      <c r="M4548" s="70">
        <v>0</v>
      </c>
      <c r="N4548" s="34">
        <f t="shared" si="642"/>
        <v>0.37499999999999994</v>
      </c>
      <c r="O4548" s="38">
        <f t="shared" si="643"/>
        <v>0.37499999999999994</v>
      </c>
      <c r="P4548" s="72" t="s">
        <v>234</v>
      </c>
      <c r="Q4548" s="43">
        <v>44817</v>
      </c>
      <c r="R4548" s="35">
        <f t="shared" si="644"/>
        <v>0</v>
      </c>
      <c r="S4548" s="35">
        <f t="shared" si="645"/>
        <v>0</v>
      </c>
      <c r="T4548" s="10" t="str">
        <f t="shared" si="651"/>
        <v>Sem - 38</v>
      </c>
      <c r="U4548" s="10" t="str">
        <f t="shared" si="652"/>
        <v>Septembre</v>
      </c>
      <c r="V4548" s="36" t="str">
        <f t="shared" si="646"/>
        <v>2026</v>
      </c>
      <c r="W4548" s="34"/>
      <c r="X4548" s="91">
        <f t="shared" si="653"/>
        <v>0</v>
      </c>
      <c r="Y4548" s="92" t="str">
        <f>VLOOKUP('CM-CIC'!B4479,Annuaire_roster!B:F,4,0)</f>
        <v>KINANA Widad</v>
      </c>
      <c r="Z4548" s="37" t="s">
        <v>110</v>
      </c>
      <c r="AA4548" s="60" t="s">
        <v>39</v>
      </c>
      <c r="AB4548" s="35" t="str">
        <f t="shared" si="647"/>
        <v/>
      </c>
      <c r="AC4548" s="35" t="str">
        <f t="shared" si="648"/>
        <v/>
      </c>
      <c r="AD4548" s="35" t="str">
        <f t="shared" si="649"/>
        <v/>
      </c>
      <c r="AE4548" s="44" t="str">
        <f t="shared" si="650"/>
        <v/>
      </c>
      <c r="AF4548" s="61"/>
      <c r="AG4548" s="45"/>
    </row>
    <row r="4549" spans="1:33" x14ac:dyDescent="0.2">
      <c r="A4549" s="59" t="str">
        <f>+VLOOKUP(B4549,Annuaire_roster!B:G,5,0)</f>
        <v>01582</v>
      </c>
      <c r="B4549" s="78" t="s">
        <v>238</v>
      </c>
      <c r="C4549" s="65">
        <v>0.375</v>
      </c>
      <c r="D4549" s="65">
        <v>0.375</v>
      </c>
      <c r="E4549" s="66">
        <v>0.79166666666666663</v>
      </c>
      <c r="F4549" s="66">
        <v>0.79166666666666663</v>
      </c>
      <c r="G4549" s="67"/>
      <c r="H4549" s="67"/>
      <c r="I4549" s="68" t="s">
        <v>63</v>
      </c>
      <c r="J4549" s="67"/>
      <c r="K4549" s="69">
        <v>0</v>
      </c>
      <c r="L4549" s="67">
        <v>0</v>
      </c>
      <c r="M4549" s="70">
        <v>0</v>
      </c>
      <c r="N4549" s="34">
        <f t="shared" si="642"/>
        <v>0.37499999999999994</v>
      </c>
      <c r="O4549" s="38">
        <f t="shared" si="643"/>
        <v>0.37499999999999994</v>
      </c>
      <c r="P4549" s="72" t="s">
        <v>234</v>
      </c>
      <c r="Q4549" s="43">
        <v>44817</v>
      </c>
      <c r="R4549" s="35">
        <f t="shared" si="644"/>
        <v>0</v>
      </c>
      <c r="S4549" s="35">
        <f t="shared" si="645"/>
        <v>0</v>
      </c>
      <c r="T4549" s="10" t="str">
        <f t="shared" si="651"/>
        <v>Sem - 38</v>
      </c>
      <c r="U4549" s="10" t="str">
        <f t="shared" si="652"/>
        <v>Septembre</v>
      </c>
      <c r="V4549" s="36" t="str">
        <f t="shared" si="646"/>
        <v>2026</v>
      </c>
      <c r="W4549" s="34"/>
      <c r="X4549" s="91">
        <f t="shared" si="653"/>
        <v>0</v>
      </c>
      <c r="Y4549" s="92" t="str">
        <f>VLOOKUP('CM-CIC'!B4480,Annuaire_roster!B:F,4,0)</f>
        <v>KINANA Widad</v>
      </c>
      <c r="Z4549" s="37" t="s">
        <v>110</v>
      </c>
      <c r="AA4549" s="60" t="s">
        <v>39</v>
      </c>
      <c r="AB4549" s="35" t="str">
        <f t="shared" si="647"/>
        <v/>
      </c>
      <c r="AC4549" s="35" t="str">
        <f t="shared" si="648"/>
        <v/>
      </c>
      <c r="AD4549" s="35" t="str">
        <f t="shared" si="649"/>
        <v/>
      </c>
      <c r="AE4549" s="44" t="str">
        <f t="shared" si="650"/>
        <v/>
      </c>
      <c r="AF4549" s="61"/>
      <c r="AG4549" s="45"/>
    </row>
    <row r="4550" spans="1:33" x14ac:dyDescent="0.2">
      <c r="A4550" s="59" t="str">
        <f>+VLOOKUP(B4550,Annuaire_roster!B:G,5,0)</f>
        <v>01586</v>
      </c>
      <c r="B4550" s="78" t="s">
        <v>217</v>
      </c>
      <c r="C4550" s="65">
        <v>0.37222222222222218</v>
      </c>
      <c r="D4550" s="65">
        <v>0.375</v>
      </c>
      <c r="E4550" s="66">
        <v>0.79166666666666663</v>
      </c>
      <c r="F4550" s="66">
        <v>0.79166666666666663</v>
      </c>
      <c r="G4550" s="67"/>
      <c r="H4550" s="67"/>
      <c r="I4550" s="68" t="s">
        <v>63</v>
      </c>
      <c r="J4550" s="67"/>
      <c r="K4550" s="69">
        <v>0</v>
      </c>
      <c r="L4550" s="67">
        <v>0</v>
      </c>
      <c r="M4550" s="70">
        <v>0</v>
      </c>
      <c r="N4550" s="34">
        <f t="shared" si="642"/>
        <v>0.37499999999999994</v>
      </c>
      <c r="O4550" s="38">
        <f t="shared" si="643"/>
        <v>0.37499999999999994</v>
      </c>
      <c r="P4550" s="72" t="s">
        <v>234</v>
      </c>
      <c r="Q4550" s="43">
        <v>44817</v>
      </c>
      <c r="R4550" s="35">
        <f t="shared" si="644"/>
        <v>0</v>
      </c>
      <c r="S4550" s="35">
        <f t="shared" si="645"/>
        <v>0</v>
      </c>
      <c r="T4550" s="10" t="str">
        <f t="shared" si="651"/>
        <v>Sem - 38</v>
      </c>
      <c r="U4550" s="10" t="str">
        <f t="shared" si="652"/>
        <v>Septembre</v>
      </c>
      <c r="V4550" s="36" t="str">
        <f t="shared" si="646"/>
        <v>2026</v>
      </c>
      <c r="W4550" s="34"/>
      <c r="X4550" s="91">
        <f t="shared" si="653"/>
        <v>2.7777777777778789E-3</v>
      </c>
      <c r="Y4550" s="92" t="str">
        <f>VLOOKUP('CM-CIC'!B4481,Annuaire_roster!B:F,4,0)</f>
        <v>ABDELLAOUI KHADIJA</v>
      </c>
      <c r="Z4550" s="37" t="s">
        <v>110</v>
      </c>
      <c r="AA4550" s="60" t="s">
        <v>39</v>
      </c>
      <c r="AB4550" s="35" t="str">
        <f t="shared" si="647"/>
        <v/>
      </c>
      <c r="AC4550" s="35" t="str">
        <f t="shared" si="648"/>
        <v/>
      </c>
      <c r="AD4550" s="35" t="str">
        <f t="shared" si="649"/>
        <v/>
      </c>
      <c r="AE4550" s="44" t="str">
        <f t="shared" si="650"/>
        <v/>
      </c>
      <c r="AF4550" s="61"/>
      <c r="AG4550" s="45"/>
    </row>
    <row r="4551" spans="1:33" x14ac:dyDescent="0.2">
      <c r="A4551" s="59" t="str">
        <f>+VLOOKUP(B4551,Annuaire_roster!B:G,5,0)</f>
        <v>01587</v>
      </c>
      <c r="B4551" s="78" t="s">
        <v>218</v>
      </c>
      <c r="C4551" s="65">
        <v>0.37361111111111112</v>
      </c>
      <c r="D4551" s="65">
        <v>0.375</v>
      </c>
      <c r="E4551" s="66">
        <v>0.79166666666666663</v>
      </c>
      <c r="F4551" s="66">
        <v>0.79166666666666663</v>
      </c>
      <c r="G4551" s="67"/>
      <c r="H4551" s="67"/>
      <c r="I4551" s="68" t="s">
        <v>63</v>
      </c>
      <c r="J4551" s="67"/>
      <c r="K4551" s="69">
        <v>0</v>
      </c>
      <c r="L4551" s="67">
        <v>0</v>
      </c>
      <c r="M4551" s="70">
        <v>0</v>
      </c>
      <c r="N4551" s="34">
        <f t="shared" si="642"/>
        <v>0.37499999999999994</v>
      </c>
      <c r="O4551" s="38">
        <f t="shared" si="643"/>
        <v>0.37499999999999994</v>
      </c>
      <c r="P4551" s="72" t="s">
        <v>234</v>
      </c>
      <c r="Q4551" s="43">
        <v>44817</v>
      </c>
      <c r="R4551" s="35">
        <f t="shared" si="644"/>
        <v>0</v>
      </c>
      <c r="S4551" s="35">
        <f t="shared" si="645"/>
        <v>0</v>
      </c>
      <c r="T4551" s="10" t="str">
        <f t="shared" si="651"/>
        <v>Sem - 38</v>
      </c>
      <c r="U4551" s="10" t="str">
        <f t="shared" si="652"/>
        <v>Septembre</v>
      </c>
      <c r="V4551" s="36" t="str">
        <f t="shared" si="646"/>
        <v>2026</v>
      </c>
      <c r="W4551" s="34"/>
      <c r="X4551" s="91">
        <f t="shared" si="653"/>
        <v>1.388888888888884E-3</v>
      </c>
      <c r="Y4551" s="92" t="str">
        <f>VLOOKUP('CM-CIC'!B4482,Annuaire_roster!B:F,4,0)</f>
        <v>ABDELLAOUI KHADIJA</v>
      </c>
      <c r="Z4551" s="37" t="s">
        <v>110</v>
      </c>
      <c r="AA4551" s="60" t="s">
        <v>39</v>
      </c>
      <c r="AB4551" s="35" t="str">
        <f t="shared" si="647"/>
        <v/>
      </c>
      <c r="AC4551" s="35" t="str">
        <f t="shared" si="648"/>
        <v/>
      </c>
      <c r="AD4551" s="35" t="str">
        <f t="shared" si="649"/>
        <v/>
      </c>
      <c r="AE4551" s="44" t="str">
        <f t="shared" si="650"/>
        <v/>
      </c>
      <c r="AF4551" s="61"/>
      <c r="AG4551" s="45"/>
    </row>
    <row r="4552" spans="1:33" x14ac:dyDescent="0.2">
      <c r="A4552" s="59" t="str">
        <f>+VLOOKUP(B4552,Annuaire_roster!B:G,5,0)</f>
        <v>01590</v>
      </c>
      <c r="B4552" s="78" t="s">
        <v>222</v>
      </c>
      <c r="C4552" s="65">
        <v>0.37361111111111112</v>
      </c>
      <c r="D4552" s="65">
        <v>0.375</v>
      </c>
      <c r="E4552" s="66">
        <v>0.79166666666666663</v>
      </c>
      <c r="F4552" s="66">
        <v>0.79166666666666663</v>
      </c>
      <c r="G4552" s="67"/>
      <c r="H4552" s="67"/>
      <c r="I4552" s="68" t="s">
        <v>63</v>
      </c>
      <c r="J4552" s="67"/>
      <c r="K4552" s="69">
        <v>0</v>
      </c>
      <c r="L4552" s="67">
        <v>0</v>
      </c>
      <c r="M4552" s="70">
        <v>0</v>
      </c>
      <c r="N4552" s="34">
        <f t="shared" si="642"/>
        <v>0.37499999999999994</v>
      </c>
      <c r="O4552" s="38">
        <f t="shared" si="643"/>
        <v>0.37499999999999994</v>
      </c>
      <c r="P4552" s="72" t="s">
        <v>234</v>
      </c>
      <c r="Q4552" s="43">
        <v>44817</v>
      </c>
      <c r="R4552" s="35">
        <f t="shared" si="644"/>
        <v>0</v>
      </c>
      <c r="S4552" s="35">
        <f t="shared" si="645"/>
        <v>0</v>
      </c>
      <c r="T4552" s="10" t="str">
        <f t="shared" si="651"/>
        <v>Sem - 38</v>
      </c>
      <c r="U4552" s="10" t="str">
        <f t="shared" si="652"/>
        <v>Septembre</v>
      </c>
      <c r="V4552" s="36" t="str">
        <f t="shared" si="646"/>
        <v>2026</v>
      </c>
      <c r="W4552" s="34"/>
      <c r="X4552" s="91">
        <f t="shared" si="653"/>
        <v>1.388888888888884E-3</v>
      </c>
      <c r="Y4552" s="92" t="str">
        <f>VLOOKUP('CM-CIC'!B4483,Annuaire_roster!B:F,4,0)</f>
        <v>ABDELLAOUI KHADIJA</v>
      </c>
      <c r="Z4552" s="37" t="s">
        <v>110</v>
      </c>
      <c r="AA4552" s="60" t="s">
        <v>39</v>
      </c>
      <c r="AB4552" s="35" t="str">
        <f t="shared" si="647"/>
        <v/>
      </c>
      <c r="AC4552" s="35" t="str">
        <f t="shared" si="648"/>
        <v/>
      </c>
      <c r="AD4552" s="35" t="str">
        <f t="shared" si="649"/>
        <v/>
      </c>
      <c r="AE4552" s="44" t="str">
        <f t="shared" si="650"/>
        <v/>
      </c>
      <c r="AF4552" s="61"/>
      <c r="AG4552" s="45"/>
    </row>
    <row r="4553" spans="1:33" x14ac:dyDescent="0.2">
      <c r="A4553" s="59" t="str">
        <f>+VLOOKUP(B4553,Annuaire_roster!B:G,5,0)</f>
        <v>01594</v>
      </c>
      <c r="B4553" s="78" t="s">
        <v>295</v>
      </c>
      <c r="C4553" s="65">
        <v>0.37291666666666667</v>
      </c>
      <c r="D4553" s="65">
        <v>0.375</v>
      </c>
      <c r="E4553" s="66">
        <v>0.79166666666666663</v>
      </c>
      <c r="F4553" s="66">
        <v>0.79166666666666663</v>
      </c>
      <c r="G4553" s="67"/>
      <c r="H4553" s="67"/>
      <c r="I4553" s="68" t="s">
        <v>63</v>
      </c>
      <c r="J4553" s="67"/>
      <c r="K4553" s="69">
        <v>0</v>
      </c>
      <c r="L4553" s="67">
        <v>0</v>
      </c>
      <c r="M4553" s="70">
        <v>0</v>
      </c>
      <c r="N4553" s="34">
        <f t="shared" si="642"/>
        <v>0.37499999999999994</v>
      </c>
      <c r="O4553" s="38">
        <f t="shared" si="643"/>
        <v>0.37499999999999994</v>
      </c>
      <c r="P4553" s="72" t="s">
        <v>234</v>
      </c>
      <c r="Q4553" s="43">
        <v>44817</v>
      </c>
      <c r="R4553" s="35">
        <f t="shared" si="644"/>
        <v>0</v>
      </c>
      <c r="S4553" s="35">
        <f t="shared" si="645"/>
        <v>0</v>
      </c>
      <c r="T4553" s="10" t="str">
        <f t="shared" si="651"/>
        <v>Sem - 38</v>
      </c>
      <c r="U4553" s="10" t="str">
        <f t="shared" si="652"/>
        <v>Septembre</v>
      </c>
      <c r="V4553" s="36" t="str">
        <f t="shared" si="646"/>
        <v>2026</v>
      </c>
      <c r="W4553" s="34"/>
      <c r="X4553" s="91">
        <f t="shared" si="653"/>
        <v>2.0833333333333259E-3</v>
      </c>
      <c r="Y4553" s="92" t="str">
        <f>VLOOKUP('CM-CIC'!B4484,Annuaire_roster!B:F,4,0)</f>
        <v>ABDELLAOUI KHADIJA</v>
      </c>
      <c r="Z4553" s="37" t="s">
        <v>110</v>
      </c>
      <c r="AA4553" s="60" t="s">
        <v>39</v>
      </c>
      <c r="AB4553" s="35" t="str">
        <f t="shared" si="647"/>
        <v/>
      </c>
      <c r="AC4553" s="35" t="str">
        <f t="shared" si="648"/>
        <v/>
      </c>
      <c r="AD4553" s="35" t="str">
        <f t="shared" si="649"/>
        <v/>
      </c>
      <c r="AE4553" s="44" t="str">
        <f t="shared" si="650"/>
        <v/>
      </c>
      <c r="AF4553" s="61"/>
      <c r="AG4553" s="45"/>
    </row>
    <row r="4554" spans="1:33" x14ac:dyDescent="0.2">
      <c r="A4554" s="59" t="str">
        <f>+VLOOKUP(B4554,Annuaire_roster!B:G,5,0)</f>
        <v>01596</v>
      </c>
      <c r="B4554" s="78" t="s">
        <v>239</v>
      </c>
      <c r="C4554" s="65"/>
      <c r="D4554" s="65">
        <v>0.375</v>
      </c>
      <c r="E4554" s="66"/>
      <c r="F4554" s="66">
        <v>0.79166666666666663</v>
      </c>
      <c r="G4554" s="67"/>
      <c r="H4554" s="67"/>
      <c r="I4554" s="68" t="s">
        <v>63</v>
      </c>
      <c r="J4554" s="67"/>
      <c r="K4554" s="69">
        <v>0</v>
      </c>
      <c r="L4554" s="67">
        <v>0</v>
      </c>
      <c r="M4554" s="70" t="s">
        <v>187</v>
      </c>
      <c r="N4554" s="34" t="str">
        <f t="shared" si="642"/>
        <v/>
      </c>
      <c r="O4554" s="38">
        <f t="shared" si="643"/>
        <v>0.37499999999999994</v>
      </c>
      <c r="P4554" s="72" t="s">
        <v>234</v>
      </c>
      <c r="Q4554" s="43">
        <v>44817</v>
      </c>
      <c r="R4554" s="35">
        <f t="shared" si="644"/>
        <v>0.37499999999999994</v>
      </c>
      <c r="S4554" s="35">
        <f t="shared" si="645"/>
        <v>0.37499999999999994</v>
      </c>
      <c r="T4554" s="10" t="str">
        <f t="shared" si="651"/>
        <v>Sem - 38</v>
      </c>
      <c r="U4554" s="10" t="str">
        <f t="shared" si="652"/>
        <v>Septembre</v>
      </c>
      <c r="V4554" s="36" t="str">
        <f t="shared" si="646"/>
        <v>2026</v>
      </c>
      <c r="W4554" s="34"/>
      <c r="X4554" s="91">
        <f t="shared" si="653"/>
        <v>0</v>
      </c>
      <c r="Y4554" s="92" t="str">
        <f>VLOOKUP('CM-CIC'!B4485,Annuaire_roster!B:F,4,0)</f>
        <v>ABDELLAOUI KHADIJA</v>
      </c>
      <c r="Z4554" s="37" t="s">
        <v>110</v>
      </c>
      <c r="AA4554" s="60" t="s">
        <v>39</v>
      </c>
      <c r="AB4554" s="35" t="str">
        <f t="shared" si="647"/>
        <v/>
      </c>
      <c r="AC4554" s="35" t="str">
        <f t="shared" si="648"/>
        <v/>
      </c>
      <c r="AD4554" s="35" t="str">
        <f t="shared" si="649"/>
        <v/>
      </c>
      <c r="AE4554" s="44" t="str">
        <f t="shared" si="650"/>
        <v/>
      </c>
      <c r="AF4554" s="61"/>
      <c r="AG4554" s="45"/>
    </row>
    <row r="4555" spans="1:33" x14ac:dyDescent="0.2">
      <c r="A4555" s="59" t="str">
        <f>+VLOOKUP(B4555,Annuaire_roster!B:G,5,0)</f>
        <v>01598</v>
      </c>
      <c r="B4555" s="78" t="s">
        <v>240</v>
      </c>
      <c r="C4555" s="65">
        <v>0.37222222222222218</v>
      </c>
      <c r="D4555" s="65">
        <v>0.375</v>
      </c>
      <c r="E4555" s="66">
        <v>0.79166666666666663</v>
      </c>
      <c r="F4555" s="66">
        <v>0.79166666666666663</v>
      </c>
      <c r="G4555" s="67"/>
      <c r="H4555" s="67"/>
      <c r="I4555" s="68" t="s">
        <v>63</v>
      </c>
      <c r="J4555" s="67"/>
      <c r="K4555" s="69">
        <v>0</v>
      </c>
      <c r="L4555" s="67">
        <v>0</v>
      </c>
      <c r="M4555" s="70">
        <v>0</v>
      </c>
      <c r="N4555" s="34">
        <f t="shared" si="642"/>
        <v>0.37499999999999994</v>
      </c>
      <c r="O4555" s="38">
        <f t="shared" si="643"/>
        <v>0.37499999999999994</v>
      </c>
      <c r="P4555" s="72" t="s">
        <v>234</v>
      </c>
      <c r="Q4555" s="43">
        <v>44817</v>
      </c>
      <c r="R4555" s="35">
        <f t="shared" si="644"/>
        <v>0</v>
      </c>
      <c r="S4555" s="35">
        <f t="shared" si="645"/>
        <v>0</v>
      </c>
      <c r="T4555" s="10" t="str">
        <f t="shared" si="651"/>
        <v>Sem - 38</v>
      </c>
      <c r="U4555" s="10" t="str">
        <f t="shared" si="652"/>
        <v>Septembre</v>
      </c>
      <c r="V4555" s="36" t="str">
        <f t="shared" si="646"/>
        <v>2026</v>
      </c>
      <c r="W4555" s="34"/>
      <c r="X4555" s="91">
        <f t="shared" si="653"/>
        <v>2.7777777777778789E-3</v>
      </c>
      <c r="Y4555" s="92" t="str">
        <f>VLOOKUP('CM-CIC'!B4486,Annuaire_roster!B:F,4,0)</f>
        <v>ABDELLAOUI KHADIJA</v>
      </c>
      <c r="Z4555" s="37" t="s">
        <v>110</v>
      </c>
      <c r="AA4555" s="60" t="s">
        <v>39</v>
      </c>
      <c r="AB4555" s="35" t="str">
        <f t="shared" si="647"/>
        <v/>
      </c>
      <c r="AC4555" s="35" t="str">
        <f t="shared" si="648"/>
        <v/>
      </c>
      <c r="AD4555" s="35" t="str">
        <f t="shared" si="649"/>
        <v/>
      </c>
      <c r="AE4555" s="44" t="str">
        <f t="shared" si="650"/>
        <v/>
      </c>
      <c r="AF4555" s="61"/>
      <c r="AG4555" s="45"/>
    </row>
    <row r="4556" spans="1:33" x14ac:dyDescent="0.2">
      <c r="A4556" s="59" t="str">
        <f>+VLOOKUP(B4556,Annuaire_roster!B:G,5,0)</f>
        <v>01567</v>
      </c>
      <c r="B4556" s="78" t="s">
        <v>198</v>
      </c>
      <c r="C4556" s="65">
        <v>0.375</v>
      </c>
      <c r="D4556" s="65">
        <v>0.375</v>
      </c>
      <c r="E4556" s="66">
        <v>0.79166666666666663</v>
      </c>
      <c r="F4556" s="66">
        <v>0.79166666666666663</v>
      </c>
      <c r="G4556" s="67"/>
      <c r="H4556" s="67"/>
      <c r="I4556" s="68" t="s">
        <v>63</v>
      </c>
      <c r="J4556" s="67"/>
      <c r="K4556" s="69">
        <v>0</v>
      </c>
      <c r="L4556" s="67">
        <v>0</v>
      </c>
      <c r="M4556" s="70">
        <v>0</v>
      </c>
      <c r="N4556" s="34">
        <f t="shared" si="642"/>
        <v>0.37499999999999994</v>
      </c>
      <c r="O4556" s="38">
        <f t="shared" si="643"/>
        <v>0.37499999999999994</v>
      </c>
      <c r="P4556" s="72" t="s">
        <v>234</v>
      </c>
      <c r="Q4556" s="43">
        <v>44817</v>
      </c>
      <c r="R4556" s="35">
        <f t="shared" si="644"/>
        <v>0</v>
      </c>
      <c r="S4556" s="35">
        <f t="shared" si="645"/>
        <v>0</v>
      </c>
      <c r="T4556" s="10" t="str">
        <f t="shared" si="651"/>
        <v>Sem - 38</v>
      </c>
      <c r="U4556" s="10" t="str">
        <f t="shared" si="652"/>
        <v>Septembre</v>
      </c>
      <c r="V4556" s="36" t="str">
        <f t="shared" si="646"/>
        <v>2026</v>
      </c>
      <c r="W4556" s="34"/>
      <c r="X4556" s="91">
        <f t="shared" si="653"/>
        <v>0</v>
      </c>
      <c r="Y4556" s="92" t="str">
        <f>VLOOKUP('CM-CIC'!B4487,Annuaire_roster!B:F,4,0)</f>
        <v>ABDELLAOUI KHADIJA</v>
      </c>
      <c r="Z4556" s="37" t="s">
        <v>110</v>
      </c>
      <c r="AA4556" s="60" t="s">
        <v>39</v>
      </c>
      <c r="AB4556" s="35" t="str">
        <f t="shared" si="647"/>
        <v/>
      </c>
      <c r="AC4556" s="35" t="str">
        <f t="shared" si="648"/>
        <v/>
      </c>
      <c r="AD4556" s="35" t="str">
        <f t="shared" si="649"/>
        <v/>
      </c>
      <c r="AE4556" s="44" t="str">
        <f t="shared" si="650"/>
        <v/>
      </c>
      <c r="AF4556" s="61"/>
      <c r="AG4556" s="45"/>
    </row>
    <row r="4557" spans="1:33" x14ac:dyDescent="0.2">
      <c r="A4557" s="59" t="str">
        <f>+VLOOKUP(B4557,Annuaire_roster!B:G,5,0)</f>
        <v>01420</v>
      </c>
      <c r="B4557" s="78" t="s">
        <v>151</v>
      </c>
      <c r="C4557" s="65">
        <v>0.375</v>
      </c>
      <c r="D4557" s="65">
        <v>0.375</v>
      </c>
      <c r="E4557" s="66">
        <v>0.79166666666666663</v>
      </c>
      <c r="F4557" s="66">
        <v>0.79166666666666663</v>
      </c>
      <c r="G4557" s="67"/>
      <c r="H4557" s="67"/>
      <c r="I4557" s="68" t="s">
        <v>63</v>
      </c>
      <c r="J4557" s="67"/>
      <c r="K4557" s="69">
        <v>0</v>
      </c>
      <c r="L4557" s="67">
        <v>0</v>
      </c>
      <c r="M4557" s="70">
        <v>0</v>
      </c>
      <c r="N4557" s="34">
        <f t="shared" si="642"/>
        <v>0.37499999999999994</v>
      </c>
      <c r="O4557" s="38">
        <f t="shared" si="643"/>
        <v>0.37499999999999994</v>
      </c>
      <c r="P4557" s="72" t="s">
        <v>234</v>
      </c>
      <c r="Q4557" s="43">
        <v>44817</v>
      </c>
      <c r="R4557" s="35">
        <f t="shared" si="644"/>
        <v>0</v>
      </c>
      <c r="S4557" s="35">
        <f t="shared" si="645"/>
        <v>0</v>
      </c>
      <c r="T4557" s="10" t="str">
        <f t="shared" si="651"/>
        <v>Sem - 38</v>
      </c>
      <c r="U4557" s="10" t="str">
        <f t="shared" si="652"/>
        <v>Septembre</v>
      </c>
      <c r="V4557" s="36" t="str">
        <f t="shared" si="646"/>
        <v>2026</v>
      </c>
      <c r="W4557" s="34"/>
      <c r="X4557" s="91">
        <f t="shared" si="653"/>
        <v>0</v>
      </c>
      <c r="Y4557" s="92" t="str">
        <f>VLOOKUP('CM-CIC'!B4488,Annuaire_roster!B:F,4,0)</f>
        <v>ABDELLAOUI KHADIJA</v>
      </c>
      <c r="Z4557" s="37" t="s">
        <v>110</v>
      </c>
      <c r="AA4557" s="60" t="s">
        <v>39</v>
      </c>
      <c r="AB4557" s="35" t="str">
        <f t="shared" si="647"/>
        <v/>
      </c>
      <c r="AC4557" s="35" t="str">
        <f t="shared" si="648"/>
        <v/>
      </c>
      <c r="AD4557" s="35" t="str">
        <f t="shared" si="649"/>
        <v/>
      </c>
      <c r="AE4557" s="44" t="str">
        <f t="shared" si="650"/>
        <v/>
      </c>
      <c r="AF4557" s="61"/>
      <c r="AG4557" s="45"/>
    </row>
    <row r="4558" spans="1:33" x14ac:dyDescent="0.2">
      <c r="A4558" s="59" t="str">
        <f>+VLOOKUP(B4558,Annuaire_roster!B:G,5,0)</f>
        <v>01621</v>
      </c>
      <c r="B4558" s="78" t="s">
        <v>241</v>
      </c>
      <c r="C4558" s="65">
        <v>0.375</v>
      </c>
      <c r="D4558" s="65">
        <v>0.375</v>
      </c>
      <c r="E4558" s="66">
        <v>0.79166666666666663</v>
      </c>
      <c r="F4558" s="66">
        <v>0.79166666666666663</v>
      </c>
      <c r="G4558" s="67"/>
      <c r="H4558" s="67"/>
      <c r="I4558" s="68" t="s">
        <v>63</v>
      </c>
      <c r="J4558" s="67"/>
      <c r="K4558" s="69">
        <v>0</v>
      </c>
      <c r="L4558" s="67">
        <v>0</v>
      </c>
      <c r="M4558" s="70">
        <v>0</v>
      </c>
      <c r="N4558" s="34">
        <f t="shared" si="642"/>
        <v>0.37499999999999994</v>
      </c>
      <c r="O4558" s="38">
        <f t="shared" si="643"/>
        <v>0.37499999999999994</v>
      </c>
      <c r="P4558" s="72" t="s">
        <v>234</v>
      </c>
      <c r="Q4558" s="43">
        <v>44817</v>
      </c>
      <c r="R4558" s="35">
        <f t="shared" si="644"/>
        <v>0</v>
      </c>
      <c r="S4558" s="35">
        <f t="shared" si="645"/>
        <v>0</v>
      </c>
      <c r="T4558" s="10" t="str">
        <f t="shared" si="651"/>
        <v>Sem - 38</v>
      </c>
      <c r="U4558" s="10" t="str">
        <f t="shared" si="652"/>
        <v>Septembre</v>
      </c>
      <c r="V4558" s="36" t="str">
        <f t="shared" si="646"/>
        <v>2026</v>
      </c>
      <c r="W4558" s="34"/>
      <c r="X4558" s="91">
        <f t="shared" si="653"/>
        <v>0</v>
      </c>
      <c r="Y4558" s="92" t="str">
        <f>VLOOKUP('CM-CIC'!B4489,Annuaire_roster!B:F,4,0)</f>
        <v>ABDELLAOUI KHADIJA</v>
      </c>
      <c r="Z4558" s="37" t="s">
        <v>110</v>
      </c>
      <c r="AA4558" s="60" t="s">
        <v>39</v>
      </c>
      <c r="AB4558" s="35" t="str">
        <f t="shared" si="647"/>
        <v/>
      </c>
      <c r="AC4558" s="35" t="str">
        <f t="shared" si="648"/>
        <v/>
      </c>
      <c r="AD4558" s="35" t="str">
        <f t="shared" si="649"/>
        <v/>
      </c>
      <c r="AE4558" s="44" t="str">
        <f t="shared" si="650"/>
        <v/>
      </c>
      <c r="AF4558" s="61"/>
      <c r="AG4558" s="45"/>
    </row>
    <row r="4559" spans="1:33" x14ac:dyDescent="0.2">
      <c r="A4559" s="59" t="str">
        <f>+VLOOKUP(B4559,Annuaire_roster!B:G,5,0)</f>
        <v>01622</v>
      </c>
      <c r="B4559" s="78" t="s">
        <v>242</v>
      </c>
      <c r="C4559" s="65">
        <v>0.36458333333333331</v>
      </c>
      <c r="D4559" s="65">
        <v>0.375</v>
      </c>
      <c r="E4559" s="66">
        <v>0.79166666666666663</v>
      </c>
      <c r="F4559" s="66">
        <v>0.79166666666666663</v>
      </c>
      <c r="G4559" s="67"/>
      <c r="H4559" s="67"/>
      <c r="I4559" s="68" t="s">
        <v>63</v>
      </c>
      <c r="J4559" s="67"/>
      <c r="K4559" s="69">
        <v>0</v>
      </c>
      <c r="L4559" s="67">
        <v>0</v>
      </c>
      <c r="M4559" s="70">
        <v>0</v>
      </c>
      <c r="N4559" s="34">
        <f t="shared" si="642"/>
        <v>0.37499999999999994</v>
      </c>
      <c r="O4559" s="38">
        <f t="shared" si="643"/>
        <v>0.37499999999999994</v>
      </c>
      <c r="P4559" s="72" t="s">
        <v>234</v>
      </c>
      <c r="Q4559" s="43">
        <v>44817</v>
      </c>
      <c r="R4559" s="35">
        <f t="shared" si="644"/>
        <v>0</v>
      </c>
      <c r="S4559" s="35">
        <f t="shared" si="645"/>
        <v>0</v>
      </c>
      <c r="T4559" s="10" t="str">
        <f t="shared" si="651"/>
        <v>Sem - 38</v>
      </c>
      <c r="U4559" s="10" t="str">
        <f t="shared" si="652"/>
        <v>Septembre</v>
      </c>
      <c r="V4559" s="36" t="str">
        <f t="shared" si="646"/>
        <v>2026</v>
      </c>
      <c r="W4559" s="34"/>
      <c r="X4559" s="91">
        <f t="shared" si="653"/>
        <v>1.041666666666663E-2</v>
      </c>
      <c r="Y4559" s="92" t="str">
        <f>VLOOKUP('CM-CIC'!B4490,Annuaire_roster!B:F,4,0)</f>
        <v>ABDELLAOUI KHADIJA</v>
      </c>
      <c r="Z4559" s="37" t="s">
        <v>110</v>
      </c>
      <c r="AA4559" s="60" t="s">
        <v>39</v>
      </c>
      <c r="AB4559" s="35" t="str">
        <f t="shared" si="647"/>
        <v/>
      </c>
      <c r="AC4559" s="35" t="str">
        <f t="shared" si="648"/>
        <v/>
      </c>
      <c r="AD4559" s="35" t="str">
        <f t="shared" si="649"/>
        <v/>
      </c>
      <c r="AE4559" s="44" t="str">
        <f t="shared" si="650"/>
        <v/>
      </c>
      <c r="AF4559" s="61"/>
      <c r="AG4559" s="45"/>
    </row>
    <row r="4560" spans="1:33" x14ac:dyDescent="0.2">
      <c r="A4560" s="59" t="str">
        <f>+VLOOKUP(B4560,Annuaire_roster!B:G,5,0)</f>
        <v>01608</v>
      </c>
      <c r="B4560" s="78" t="s">
        <v>246</v>
      </c>
      <c r="C4560" s="65">
        <v>0.37430555555555556</v>
      </c>
      <c r="D4560" s="65">
        <v>0.375</v>
      </c>
      <c r="E4560" s="66">
        <v>0.79166666666666663</v>
      </c>
      <c r="F4560" s="66">
        <v>0.79166666666666663</v>
      </c>
      <c r="G4560" s="67"/>
      <c r="H4560" s="67"/>
      <c r="I4560" s="68" t="s">
        <v>63</v>
      </c>
      <c r="J4560" s="67"/>
      <c r="K4560" s="69">
        <v>0</v>
      </c>
      <c r="L4560" s="67">
        <v>0</v>
      </c>
      <c r="M4560" s="70">
        <v>0</v>
      </c>
      <c r="N4560" s="34">
        <f t="shared" si="642"/>
        <v>0.37499999999999994</v>
      </c>
      <c r="O4560" s="38">
        <f t="shared" si="643"/>
        <v>0.37499999999999994</v>
      </c>
      <c r="P4560" s="72" t="s">
        <v>234</v>
      </c>
      <c r="Q4560" s="43">
        <v>44817</v>
      </c>
      <c r="R4560" s="35">
        <f t="shared" si="644"/>
        <v>0</v>
      </c>
      <c r="S4560" s="35">
        <f t="shared" si="645"/>
        <v>0</v>
      </c>
      <c r="T4560" s="10" t="str">
        <f t="shared" si="651"/>
        <v>Sem - 38</v>
      </c>
      <c r="U4560" s="10" t="str">
        <f t="shared" si="652"/>
        <v>Septembre</v>
      </c>
      <c r="V4560" s="36" t="str">
        <f t="shared" si="646"/>
        <v>2026</v>
      </c>
      <c r="W4560" s="34"/>
      <c r="X4560" s="91">
        <f t="shared" si="653"/>
        <v>0</v>
      </c>
      <c r="Y4560" s="92" t="str">
        <f>VLOOKUP('CM-CIC'!B4491,Annuaire_roster!B:F,4,0)</f>
        <v>ABDELLAOUI KHADIJA</v>
      </c>
      <c r="Z4560" s="37" t="s">
        <v>110</v>
      </c>
      <c r="AA4560" s="60" t="s">
        <v>39</v>
      </c>
      <c r="AB4560" s="35" t="str">
        <f t="shared" si="647"/>
        <v/>
      </c>
      <c r="AC4560" s="35" t="str">
        <f t="shared" si="648"/>
        <v/>
      </c>
      <c r="AD4560" s="35" t="str">
        <f t="shared" si="649"/>
        <v/>
      </c>
      <c r="AE4560" s="44" t="str">
        <f t="shared" si="650"/>
        <v/>
      </c>
      <c r="AF4560" s="61"/>
      <c r="AG4560" s="45"/>
    </row>
    <row r="4561" spans="1:33" x14ac:dyDescent="0.2">
      <c r="A4561" s="59" t="str">
        <f>+VLOOKUP(B4561,Annuaire_roster!B:G,5,0)</f>
        <v>01616</v>
      </c>
      <c r="B4561" s="78" t="s">
        <v>247</v>
      </c>
      <c r="C4561" s="65">
        <v>0.375</v>
      </c>
      <c r="D4561" s="65">
        <v>0.375</v>
      </c>
      <c r="E4561" s="66">
        <v>0.79166666666666663</v>
      </c>
      <c r="F4561" s="66">
        <v>0.79166666666666663</v>
      </c>
      <c r="G4561" s="67"/>
      <c r="H4561" s="67"/>
      <c r="I4561" s="68" t="s">
        <v>63</v>
      </c>
      <c r="J4561" s="67"/>
      <c r="K4561" s="69">
        <v>0</v>
      </c>
      <c r="L4561" s="67">
        <v>0</v>
      </c>
      <c r="M4561" s="70">
        <v>0</v>
      </c>
      <c r="N4561" s="34">
        <f t="shared" si="642"/>
        <v>0.37499999999999994</v>
      </c>
      <c r="O4561" s="38">
        <f t="shared" si="643"/>
        <v>0.37499999999999994</v>
      </c>
      <c r="P4561" s="72" t="s">
        <v>234</v>
      </c>
      <c r="Q4561" s="43">
        <v>44817</v>
      </c>
      <c r="R4561" s="35">
        <f t="shared" si="644"/>
        <v>0</v>
      </c>
      <c r="S4561" s="35">
        <f t="shared" si="645"/>
        <v>0</v>
      </c>
      <c r="T4561" s="10" t="str">
        <f t="shared" si="651"/>
        <v>Sem - 38</v>
      </c>
      <c r="U4561" s="10" t="str">
        <f t="shared" si="652"/>
        <v>Septembre</v>
      </c>
      <c r="V4561" s="36" t="str">
        <f t="shared" si="646"/>
        <v>2026</v>
      </c>
      <c r="W4561" s="34"/>
      <c r="X4561" s="91">
        <f t="shared" si="653"/>
        <v>0</v>
      </c>
      <c r="Y4561" s="92" t="str">
        <f>VLOOKUP('CM-CIC'!B4492,Annuaire_roster!B:F,4,0)</f>
        <v>ABDELLAOUI KHADIJA</v>
      </c>
      <c r="Z4561" s="37" t="s">
        <v>110</v>
      </c>
      <c r="AA4561" s="60" t="s">
        <v>39</v>
      </c>
      <c r="AB4561" s="35" t="str">
        <f t="shared" si="647"/>
        <v/>
      </c>
      <c r="AC4561" s="35" t="str">
        <f t="shared" si="648"/>
        <v/>
      </c>
      <c r="AD4561" s="35" t="str">
        <f t="shared" si="649"/>
        <v/>
      </c>
      <c r="AE4561" s="44" t="str">
        <f t="shared" si="650"/>
        <v/>
      </c>
      <c r="AF4561" s="61"/>
      <c r="AG4561" s="45"/>
    </row>
    <row r="4562" spans="1:33" x14ac:dyDescent="0.2">
      <c r="A4562" s="59" t="str">
        <f>+VLOOKUP(B4562,Annuaire_roster!B:G,5,0)</f>
        <v>01617</v>
      </c>
      <c r="B4562" s="78" t="s">
        <v>248</v>
      </c>
      <c r="C4562" s="65">
        <v>0.375</v>
      </c>
      <c r="D4562" s="65">
        <v>0.375</v>
      </c>
      <c r="E4562" s="66">
        <v>0.79166666666666663</v>
      </c>
      <c r="F4562" s="66">
        <v>0.79166666666666663</v>
      </c>
      <c r="G4562" s="67"/>
      <c r="H4562" s="67"/>
      <c r="I4562" s="68" t="s">
        <v>63</v>
      </c>
      <c r="J4562" s="67"/>
      <c r="K4562" s="69">
        <v>0</v>
      </c>
      <c r="L4562" s="67">
        <v>0</v>
      </c>
      <c r="M4562" s="70">
        <v>0</v>
      </c>
      <c r="N4562" s="34">
        <f t="shared" si="642"/>
        <v>0.37499999999999994</v>
      </c>
      <c r="O4562" s="38">
        <f t="shared" si="643"/>
        <v>0.37499999999999994</v>
      </c>
      <c r="P4562" s="72" t="s">
        <v>234</v>
      </c>
      <c r="Q4562" s="43">
        <v>44817</v>
      </c>
      <c r="R4562" s="35">
        <f t="shared" si="644"/>
        <v>0</v>
      </c>
      <c r="S4562" s="35">
        <f t="shared" si="645"/>
        <v>0</v>
      </c>
      <c r="T4562" s="10" t="str">
        <f t="shared" si="651"/>
        <v>Sem - 38</v>
      </c>
      <c r="U4562" s="10" t="str">
        <f t="shared" si="652"/>
        <v>Septembre</v>
      </c>
      <c r="V4562" s="36" t="str">
        <f t="shared" si="646"/>
        <v>2026</v>
      </c>
      <c r="W4562" s="34"/>
      <c r="X4562" s="91">
        <f t="shared" si="653"/>
        <v>0</v>
      </c>
      <c r="Y4562" s="92" t="str">
        <f>VLOOKUP('CM-CIC'!B4493,Annuaire_roster!B:F,4,0)</f>
        <v>ABDELLAOUI KHADIJA</v>
      </c>
      <c r="Z4562" s="37" t="s">
        <v>110</v>
      </c>
      <c r="AA4562" s="60" t="s">
        <v>39</v>
      </c>
      <c r="AB4562" s="35" t="str">
        <f t="shared" si="647"/>
        <v/>
      </c>
      <c r="AC4562" s="35" t="str">
        <f t="shared" si="648"/>
        <v/>
      </c>
      <c r="AD4562" s="35" t="str">
        <f t="shared" si="649"/>
        <v/>
      </c>
      <c r="AE4562" s="44" t="str">
        <f t="shared" si="650"/>
        <v/>
      </c>
      <c r="AF4562" s="61"/>
      <c r="AG4562" s="45"/>
    </row>
    <row r="4563" spans="1:33" x14ac:dyDescent="0.2">
      <c r="A4563" s="59" t="str">
        <f>+VLOOKUP(B4563,Annuaire_roster!B:G,5,0)</f>
        <v>01656</v>
      </c>
      <c r="B4563" s="78" t="s">
        <v>249</v>
      </c>
      <c r="C4563" s="65">
        <v>0.37291666666666667</v>
      </c>
      <c r="D4563" s="65">
        <v>0.375</v>
      </c>
      <c r="E4563" s="66">
        <v>0.79166666666666663</v>
      </c>
      <c r="F4563" s="66">
        <v>0.79166666666666663</v>
      </c>
      <c r="G4563" s="67"/>
      <c r="H4563" s="67"/>
      <c r="I4563" s="68" t="s">
        <v>63</v>
      </c>
      <c r="J4563" s="67"/>
      <c r="K4563" s="69">
        <v>0</v>
      </c>
      <c r="L4563" s="67">
        <v>0</v>
      </c>
      <c r="M4563" s="70">
        <v>0</v>
      </c>
      <c r="N4563" s="34">
        <f t="shared" si="642"/>
        <v>0.37499999999999994</v>
      </c>
      <c r="O4563" s="38">
        <f t="shared" si="643"/>
        <v>0.37499999999999994</v>
      </c>
      <c r="P4563" s="72" t="s">
        <v>234</v>
      </c>
      <c r="Q4563" s="43">
        <v>44817</v>
      </c>
      <c r="R4563" s="35">
        <f t="shared" si="644"/>
        <v>0</v>
      </c>
      <c r="S4563" s="35">
        <f t="shared" si="645"/>
        <v>0</v>
      </c>
      <c r="T4563" s="10" t="str">
        <f t="shared" si="651"/>
        <v>Sem - 38</v>
      </c>
      <c r="U4563" s="10" t="str">
        <f t="shared" si="652"/>
        <v>Septembre</v>
      </c>
      <c r="V4563" s="36" t="str">
        <f t="shared" si="646"/>
        <v>2026</v>
      </c>
      <c r="W4563" s="34"/>
      <c r="X4563" s="91">
        <f t="shared" si="653"/>
        <v>2.0833333333333259E-3</v>
      </c>
      <c r="Y4563" s="92" t="str">
        <f>VLOOKUP('CM-CIC'!B4494,Annuaire_roster!B:F,4,0)</f>
        <v>ABDELLAOUI KHADIJA</v>
      </c>
      <c r="Z4563" s="37" t="s">
        <v>110</v>
      </c>
      <c r="AA4563" s="60" t="s">
        <v>39</v>
      </c>
      <c r="AB4563" s="35" t="str">
        <f t="shared" si="647"/>
        <v/>
      </c>
      <c r="AC4563" s="35" t="str">
        <f t="shared" si="648"/>
        <v/>
      </c>
      <c r="AD4563" s="35" t="str">
        <f t="shared" si="649"/>
        <v/>
      </c>
      <c r="AE4563" s="44" t="str">
        <f t="shared" si="650"/>
        <v/>
      </c>
      <c r="AF4563" s="61"/>
      <c r="AG4563" s="45"/>
    </row>
    <row r="4564" spans="1:33" x14ac:dyDescent="0.2">
      <c r="A4564" s="59" t="str">
        <f>+VLOOKUP(B4564,Annuaire_roster!B:G,5,0)</f>
        <v>01609</v>
      </c>
      <c r="B4564" s="78" t="s">
        <v>251</v>
      </c>
      <c r="C4564" s="65">
        <v>0.37083333333333329</v>
      </c>
      <c r="D4564" s="65">
        <v>0.375</v>
      </c>
      <c r="E4564" s="66">
        <v>0.79166666666666663</v>
      </c>
      <c r="F4564" s="66">
        <v>0.79166666666666663</v>
      </c>
      <c r="G4564" s="67"/>
      <c r="H4564" s="67"/>
      <c r="I4564" s="68" t="s">
        <v>63</v>
      </c>
      <c r="J4564" s="67"/>
      <c r="K4564" s="69">
        <v>0</v>
      </c>
      <c r="L4564" s="67">
        <v>0</v>
      </c>
      <c r="M4564" s="70">
        <v>0</v>
      </c>
      <c r="N4564" s="34">
        <f t="shared" si="642"/>
        <v>0.37499999999999994</v>
      </c>
      <c r="O4564" s="38">
        <f t="shared" si="643"/>
        <v>0.37499999999999994</v>
      </c>
      <c r="P4564" s="72" t="s">
        <v>234</v>
      </c>
      <c r="Q4564" s="43">
        <v>44817</v>
      </c>
      <c r="R4564" s="35">
        <f t="shared" si="644"/>
        <v>0</v>
      </c>
      <c r="S4564" s="35">
        <f t="shared" si="645"/>
        <v>0</v>
      </c>
      <c r="T4564" s="10" t="str">
        <f t="shared" si="651"/>
        <v>Sem - 38</v>
      </c>
      <c r="U4564" s="10" t="str">
        <f t="shared" si="652"/>
        <v>Septembre</v>
      </c>
      <c r="V4564" s="36" t="str">
        <f t="shared" si="646"/>
        <v>2026</v>
      </c>
      <c r="W4564" s="34"/>
      <c r="X4564" s="91">
        <f t="shared" si="653"/>
        <v>4.1666666666667629E-3</v>
      </c>
      <c r="Y4564" s="92" t="str">
        <f>VLOOKUP('CM-CIC'!B4495,Annuaire_roster!B:F,4,0)</f>
        <v>ABDELLAOUI KHADIJA</v>
      </c>
      <c r="Z4564" s="37" t="s">
        <v>110</v>
      </c>
      <c r="AA4564" s="60" t="s">
        <v>39</v>
      </c>
      <c r="AB4564" s="35" t="str">
        <f t="shared" si="647"/>
        <v/>
      </c>
      <c r="AC4564" s="35" t="str">
        <f t="shared" si="648"/>
        <v/>
      </c>
      <c r="AD4564" s="35" t="str">
        <f t="shared" si="649"/>
        <v/>
      </c>
      <c r="AE4564" s="44" t="str">
        <f t="shared" si="650"/>
        <v/>
      </c>
      <c r="AF4564" s="61"/>
      <c r="AG4564" s="45"/>
    </row>
    <row r="4565" spans="1:33" x14ac:dyDescent="0.2">
      <c r="A4565" s="59" t="str">
        <f>+VLOOKUP(B4565,Annuaire_roster!B:G,5,0)</f>
        <v>01610</v>
      </c>
      <c r="B4565" s="78" t="s">
        <v>1667</v>
      </c>
      <c r="C4565" s="65">
        <v>0.37361111111111112</v>
      </c>
      <c r="D4565" s="65">
        <v>0.375</v>
      </c>
      <c r="E4565" s="66">
        <v>0.79166666666666663</v>
      </c>
      <c r="F4565" s="66">
        <v>0.79166666666666663</v>
      </c>
      <c r="G4565" s="67"/>
      <c r="H4565" s="67"/>
      <c r="I4565" s="68" t="s">
        <v>63</v>
      </c>
      <c r="J4565" s="67"/>
      <c r="K4565" s="69">
        <v>0</v>
      </c>
      <c r="L4565" s="67">
        <v>0</v>
      </c>
      <c r="M4565" s="70">
        <v>0</v>
      </c>
      <c r="N4565" s="34">
        <f t="shared" si="642"/>
        <v>0.37499999999999994</v>
      </c>
      <c r="O4565" s="38">
        <f t="shared" si="643"/>
        <v>0.37499999999999994</v>
      </c>
      <c r="P4565" s="72" t="s">
        <v>234</v>
      </c>
      <c r="Q4565" s="43">
        <v>44817</v>
      </c>
      <c r="R4565" s="35">
        <f t="shared" si="644"/>
        <v>0</v>
      </c>
      <c r="S4565" s="35">
        <f t="shared" si="645"/>
        <v>0</v>
      </c>
      <c r="T4565" s="10" t="str">
        <f t="shared" si="651"/>
        <v>Sem - 38</v>
      </c>
      <c r="U4565" s="10" t="str">
        <f t="shared" si="652"/>
        <v>Septembre</v>
      </c>
      <c r="V4565" s="36" t="str">
        <f t="shared" si="646"/>
        <v>2026</v>
      </c>
      <c r="W4565" s="34"/>
      <c r="X4565" s="91">
        <f t="shared" si="653"/>
        <v>1.388888888888884E-3</v>
      </c>
      <c r="Y4565" s="92" t="str">
        <f>VLOOKUP('CM-CIC'!B4496,Annuaire_roster!B:F,4,0)</f>
        <v>ABDELLAOUI KHADIJA</v>
      </c>
      <c r="Z4565" s="37" t="s">
        <v>110</v>
      </c>
      <c r="AA4565" s="60" t="s">
        <v>39</v>
      </c>
      <c r="AB4565" s="35" t="str">
        <f t="shared" si="647"/>
        <v/>
      </c>
      <c r="AC4565" s="35" t="str">
        <f t="shared" si="648"/>
        <v/>
      </c>
      <c r="AD4565" s="35" t="str">
        <f t="shared" si="649"/>
        <v/>
      </c>
      <c r="AE4565" s="44" t="str">
        <f t="shared" si="650"/>
        <v/>
      </c>
      <c r="AF4565" s="61"/>
      <c r="AG4565" s="45"/>
    </row>
    <row r="4566" spans="1:33" x14ac:dyDescent="0.2">
      <c r="A4566" s="59" t="str">
        <f>+VLOOKUP(B4566,Annuaire_roster!B:G,5,0)</f>
        <v>01611</v>
      </c>
      <c r="B4566" s="78" t="s">
        <v>252</v>
      </c>
      <c r="C4566" s="65">
        <v>0.37361111111111112</v>
      </c>
      <c r="D4566" s="65">
        <v>0.375</v>
      </c>
      <c r="E4566" s="66">
        <v>0.79166666666666663</v>
      </c>
      <c r="F4566" s="66">
        <v>0.79166666666666663</v>
      </c>
      <c r="G4566" s="67"/>
      <c r="H4566" s="67"/>
      <c r="I4566" s="68" t="s">
        <v>63</v>
      </c>
      <c r="J4566" s="67"/>
      <c r="K4566" s="69">
        <v>0</v>
      </c>
      <c r="L4566" s="67">
        <v>0</v>
      </c>
      <c r="M4566" s="70">
        <v>0</v>
      </c>
      <c r="N4566" s="34">
        <f t="shared" si="642"/>
        <v>0.37499999999999994</v>
      </c>
      <c r="O4566" s="38">
        <f t="shared" si="643"/>
        <v>0.37499999999999994</v>
      </c>
      <c r="P4566" s="72" t="s">
        <v>234</v>
      </c>
      <c r="Q4566" s="43">
        <v>44817</v>
      </c>
      <c r="R4566" s="35">
        <f t="shared" si="644"/>
        <v>0</v>
      </c>
      <c r="S4566" s="35">
        <f t="shared" si="645"/>
        <v>0</v>
      </c>
      <c r="T4566" s="10" t="str">
        <f t="shared" si="651"/>
        <v>Sem - 38</v>
      </c>
      <c r="U4566" s="10" t="str">
        <f t="shared" si="652"/>
        <v>Septembre</v>
      </c>
      <c r="V4566" s="36" t="str">
        <f t="shared" si="646"/>
        <v>2026</v>
      </c>
      <c r="W4566" s="34"/>
      <c r="X4566" s="91">
        <f t="shared" si="653"/>
        <v>1.388888888888884E-3</v>
      </c>
      <c r="Y4566" s="92" t="str">
        <f>VLOOKUP('CM-CIC'!B4497,Annuaire_roster!B:F,4,0)</f>
        <v>ABDELLAOUI KHADIJA</v>
      </c>
      <c r="Z4566" s="37" t="s">
        <v>110</v>
      </c>
      <c r="AA4566" s="60" t="s">
        <v>39</v>
      </c>
      <c r="AB4566" s="35" t="str">
        <f t="shared" si="647"/>
        <v/>
      </c>
      <c r="AC4566" s="35" t="str">
        <f t="shared" si="648"/>
        <v/>
      </c>
      <c r="AD4566" s="35" t="str">
        <f t="shared" si="649"/>
        <v/>
      </c>
      <c r="AE4566" s="44" t="str">
        <f t="shared" si="650"/>
        <v/>
      </c>
      <c r="AF4566" s="61"/>
      <c r="AG4566" s="45"/>
    </row>
    <row r="4567" spans="1:33" x14ac:dyDescent="0.2">
      <c r="A4567" s="59" t="str">
        <f>+VLOOKUP(B4567,Annuaire_roster!B:G,5,0)</f>
        <v>01612</v>
      </c>
      <c r="B4567" s="78" t="s">
        <v>253</v>
      </c>
      <c r="C4567" s="65">
        <v>0.375</v>
      </c>
      <c r="D4567" s="65">
        <v>0.375</v>
      </c>
      <c r="E4567" s="66">
        <v>0.79166666666666663</v>
      </c>
      <c r="F4567" s="66">
        <v>0.79166666666666663</v>
      </c>
      <c r="G4567" s="67"/>
      <c r="H4567" s="67"/>
      <c r="I4567" s="68" t="s">
        <v>63</v>
      </c>
      <c r="J4567" s="67"/>
      <c r="K4567" s="69">
        <v>0</v>
      </c>
      <c r="L4567" s="67">
        <v>0</v>
      </c>
      <c r="M4567" s="70">
        <v>0</v>
      </c>
      <c r="N4567" s="34">
        <f t="shared" si="642"/>
        <v>0.37499999999999994</v>
      </c>
      <c r="O4567" s="38">
        <f t="shared" si="643"/>
        <v>0.37499999999999994</v>
      </c>
      <c r="P4567" s="72" t="s">
        <v>234</v>
      </c>
      <c r="Q4567" s="43">
        <v>44817</v>
      </c>
      <c r="R4567" s="35">
        <f t="shared" si="644"/>
        <v>0</v>
      </c>
      <c r="S4567" s="35">
        <f t="shared" si="645"/>
        <v>0</v>
      </c>
      <c r="T4567" s="10" t="str">
        <f t="shared" si="651"/>
        <v>Sem - 38</v>
      </c>
      <c r="U4567" s="10" t="str">
        <f t="shared" si="652"/>
        <v>Septembre</v>
      </c>
      <c r="V4567" s="36" t="str">
        <f t="shared" si="646"/>
        <v>2026</v>
      </c>
      <c r="W4567" s="34"/>
      <c r="X4567" s="91">
        <f t="shared" si="653"/>
        <v>0</v>
      </c>
      <c r="Y4567" s="92" t="str">
        <f>VLOOKUP('CM-CIC'!B4498,Annuaire_roster!B:F,4,0)</f>
        <v>ABDELLAOUI KHADIJA</v>
      </c>
      <c r="Z4567" s="37" t="s">
        <v>110</v>
      </c>
      <c r="AA4567" s="60" t="s">
        <v>39</v>
      </c>
      <c r="AB4567" s="35" t="str">
        <f t="shared" si="647"/>
        <v/>
      </c>
      <c r="AC4567" s="35" t="str">
        <f t="shared" si="648"/>
        <v/>
      </c>
      <c r="AD4567" s="35" t="str">
        <f t="shared" si="649"/>
        <v/>
      </c>
      <c r="AE4567" s="44" t="str">
        <f t="shared" si="650"/>
        <v/>
      </c>
      <c r="AF4567" s="61"/>
      <c r="AG4567" s="45"/>
    </row>
    <row r="4568" spans="1:33" x14ac:dyDescent="0.2">
      <c r="A4568" s="59" t="str">
        <f>+VLOOKUP(B4568,Annuaire_roster!B:G,5,0)</f>
        <v>01613</v>
      </c>
      <c r="B4568" s="78" t="s">
        <v>254</v>
      </c>
      <c r="C4568" s="65">
        <v>0.375</v>
      </c>
      <c r="D4568" s="65">
        <v>0.375</v>
      </c>
      <c r="E4568" s="66">
        <v>0.79166666666666663</v>
      </c>
      <c r="F4568" s="66">
        <v>0.79166666666666663</v>
      </c>
      <c r="G4568" s="67"/>
      <c r="H4568" s="67"/>
      <c r="I4568" s="68" t="s">
        <v>63</v>
      </c>
      <c r="J4568" s="67"/>
      <c r="K4568" s="69">
        <v>0</v>
      </c>
      <c r="L4568" s="67">
        <v>0</v>
      </c>
      <c r="M4568" s="70">
        <v>0</v>
      </c>
      <c r="N4568" s="34">
        <f t="shared" si="642"/>
        <v>0.37499999999999994</v>
      </c>
      <c r="O4568" s="38">
        <f t="shared" si="643"/>
        <v>0.37499999999999994</v>
      </c>
      <c r="P4568" s="72" t="s">
        <v>234</v>
      </c>
      <c r="Q4568" s="43">
        <v>44817</v>
      </c>
      <c r="R4568" s="35">
        <f t="shared" si="644"/>
        <v>0</v>
      </c>
      <c r="S4568" s="35">
        <f t="shared" si="645"/>
        <v>0</v>
      </c>
      <c r="T4568" s="10" t="str">
        <f t="shared" si="651"/>
        <v>Sem - 38</v>
      </c>
      <c r="U4568" s="10" t="str">
        <f t="shared" si="652"/>
        <v>Septembre</v>
      </c>
      <c r="V4568" s="36" t="str">
        <f t="shared" si="646"/>
        <v>2026</v>
      </c>
      <c r="W4568" s="34"/>
      <c r="X4568" s="91">
        <f t="shared" si="653"/>
        <v>0</v>
      </c>
      <c r="Y4568" s="92" t="str">
        <f>VLOOKUP('CM-CIC'!B4499,Annuaire_roster!B:F,4,0)</f>
        <v>ABDELLAOUI KHADIJA</v>
      </c>
      <c r="Z4568" s="37" t="s">
        <v>110</v>
      </c>
      <c r="AA4568" s="60" t="s">
        <v>39</v>
      </c>
      <c r="AB4568" s="35" t="str">
        <f t="shared" si="647"/>
        <v/>
      </c>
      <c r="AC4568" s="35" t="str">
        <f t="shared" si="648"/>
        <v/>
      </c>
      <c r="AD4568" s="35" t="str">
        <f t="shared" si="649"/>
        <v/>
      </c>
      <c r="AE4568" s="44" t="str">
        <f t="shared" si="650"/>
        <v/>
      </c>
      <c r="AF4568" s="61"/>
      <c r="AG4568" s="45"/>
    </row>
    <row r="4569" spans="1:33" x14ac:dyDescent="0.2">
      <c r="A4569" s="59" t="str">
        <f>+VLOOKUP(B4569,Annuaire_roster!B:G,5,0)</f>
        <v>01618</v>
      </c>
      <c r="B4569" s="78" t="s">
        <v>255</v>
      </c>
      <c r="C4569" s="65">
        <v>0.37152777777777773</v>
      </c>
      <c r="D4569" s="65">
        <v>0.375</v>
      </c>
      <c r="E4569" s="66">
        <v>0.79166666666666663</v>
      </c>
      <c r="F4569" s="66">
        <v>0.79166666666666663</v>
      </c>
      <c r="G4569" s="67"/>
      <c r="H4569" s="67"/>
      <c r="I4569" s="68" t="s">
        <v>63</v>
      </c>
      <c r="J4569" s="67"/>
      <c r="K4569" s="69">
        <v>0</v>
      </c>
      <c r="L4569" s="67">
        <v>0</v>
      </c>
      <c r="M4569" s="70">
        <v>0</v>
      </c>
      <c r="N4569" s="34">
        <f t="shared" si="642"/>
        <v>0.37499999999999994</v>
      </c>
      <c r="O4569" s="38">
        <f t="shared" si="643"/>
        <v>0.37499999999999994</v>
      </c>
      <c r="P4569" s="72" t="s">
        <v>234</v>
      </c>
      <c r="Q4569" s="43">
        <v>44817</v>
      </c>
      <c r="R4569" s="35">
        <f t="shared" si="644"/>
        <v>0</v>
      </c>
      <c r="S4569" s="35">
        <f t="shared" si="645"/>
        <v>0</v>
      </c>
      <c r="T4569" s="10" t="str">
        <f t="shared" si="651"/>
        <v>Sem - 38</v>
      </c>
      <c r="U4569" s="10" t="str">
        <f t="shared" si="652"/>
        <v>Septembre</v>
      </c>
      <c r="V4569" s="36" t="str">
        <f t="shared" si="646"/>
        <v>2026</v>
      </c>
      <c r="W4569" s="34"/>
      <c r="X4569" s="91">
        <f t="shared" si="653"/>
        <v>3.4722222222222099E-3</v>
      </c>
      <c r="Y4569" s="92" t="str">
        <f>VLOOKUP('CM-CIC'!B4500,Annuaire_roster!B:F,4,0)</f>
        <v>ABDELLAOUI KHADIJA</v>
      </c>
      <c r="Z4569" s="37" t="s">
        <v>110</v>
      </c>
      <c r="AA4569" s="60" t="s">
        <v>39</v>
      </c>
      <c r="AB4569" s="35" t="str">
        <f t="shared" si="647"/>
        <v/>
      </c>
      <c r="AC4569" s="35" t="str">
        <f t="shared" si="648"/>
        <v/>
      </c>
      <c r="AD4569" s="35" t="str">
        <f t="shared" si="649"/>
        <v/>
      </c>
      <c r="AE4569" s="44" t="str">
        <f t="shared" si="650"/>
        <v/>
      </c>
      <c r="AF4569" s="61"/>
      <c r="AG4569" s="45"/>
    </row>
    <row r="4570" spans="1:33" x14ac:dyDescent="0.2">
      <c r="A4570" s="59" t="str">
        <f>+VLOOKUP(B4570,Annuaire_roster!B:G,5,0)</f>
        <v>01619</v>
      </c>
      <c r="B4570" s="78" t="s">
        <v>256</v>
      </c>
      <c r="C4570" s="65">
        <v>0.375</v>
      </c>
      <c r="D4570" s="65">
        <v>0.375</v>
      </c>
      <c r="E4570" s="66">
        <v>0.79166666666666663</v>
      </c>
      <c r="F4570" s="66">
        <v>0.79166666666666663</v>
      </c>
      <c r="G4570" s="67"/>
      <c r="H4570" s="67"/>
      <c r="I4570" s="68" t="s">
        <v>63</v>
      </c>
      <c r="J4570" s="67"/>
      <c r="K4570" s="69">
        <v>0</v>
      </c>
      <c r="L4570" s="67">
        <v>0</v>
      </c>
      <c r="M4570" s="70">
        <v>0</v>
      </c>
      <c r="N4570" s="34">
        <f t="shared" si="642"/>
        <v>0.37499999999999994</v>
      </c>
      <c r="O4570" s="38">
        <f t="shared" si="643"/>
        <v>0.37499999999999994</v>
      </c>
      <c r="P4570" s="72" t="s">
        <v>234</v>
      </c>
      <c r="Q4570" s="43">
        <v>44817</v>
      </c>
      <c r="R4570" s="35">
        <f t="shared" si="644"/>
        <v>0</v>
      </c>
      <c r="S4570" s="35">
        <f t="shared" si="645"/>
        <v>0</v>
      </c>
      <c r="T4570" s="10" t="str">
        <f t="shared" si="651"/>
        <v>Sem - 38</v>
      </c>
      <c r="U4570" s="10" t="str">
        <f t="shared" si="652"/>
        <v>Septembre</v>
      </c>
      <c r="V4570" s="36" t="str">
        <f t="shared" si="646"/>
        <v>2026</v>
      </c>
      <c r="W4570" s="34"/>
      <c r="X4570" s="91">
        <f t="shared" si="653"/>
        <v>0</v>
      </c>
      <c r="Y4570" s="92" t="str">
        <f>VLOOKUP('CM-CIC'!B4501,Annuaire_roster!B:F,4,0)</f>
        <v>ABDELLAOUI KHADIJA</v>
      </c>
      <c r="Z4570" s="37" t="s">
        <v>110</v>
      </c>
      <c r="AA4570" s="60" t="s">
        <v>39</v>
      </c>
      <c r="AB4570" s="35" t="str">
        <f t="shared" si="647"/>
        <v/>
      </c>
      <c r="AC4570" s="35" t="str">
        <f t="shared" si="648"/>
        <v/>
      </c>
      <c r="AD4570" s="35" t="str">
        <f t="shared" si="649"/>
        <v/>
      </c>
      <c r="AE4570" s="44" t="str">
        <f t="shared" si="650"/>
        <v/>
      </c>
      <c r="AF4570" s="61"/>
      <c r="AG4570" s="45"/>
    </row>
    <row r="4571" spans="1:33" x14ac:dyDescent="0.2">
      <c r="A4571" s="59" t="str">
        <f>+VLOOKUP(B4571,Annuaire_roster!B:G,5,0)</f>
        <v>01624</v>
      </c>
      <c r="B4571" s="78" t="s">
        <v>257</v>
      </c>
      <c r="C4571" s="65">
        <v>0.37361111111111112</v>
      </c>
      <c r="D4571" s="65">
        <v>0.375</v>
      </c>
      <c r="E4571" s="66">
        <v>0.79166666666666663</v>
      </c>
      <c r="F4571" s="66">
        <v>0.79166666666666663</v>
      </c>
      <c r="G4571" s="67"/>
      <c r="H4571" s="67"/>
      <c r="I4571" s="68" t="s">
        <v>63</v>
      </c>
      <c r="J4571" s="67"/>
      <c r="K4571" s="69">
        <v>0</v>
      </c>
      <c r="L4571" s="67">
        <v>0</v>
      </c>
      <c r="M4571" s="70">
        <v>0</v>
      </c>
      <c r="N4571" s="34">
        <f t="shared" si="642"/>
        <v>0.37499999999999994</v>
      </c>
      <c r="O4571" s="38">
        <f t="shared" si="643"/>
        <v>0.37499999999999994</v>
      </c>
      <c r="P4571" s="72" t="s">
        <v>234</v>
      </c>
      <c r="Q4571" s="43">
        <v>44817</v>
      </c>
      <c r="R4571" s="35">
        <f t="shared" si="644"/>
        <v>0</v>
      </c>
      <c r="S4571" s="35">
        <f t="shared" si="645"/>
        <v>0</v>
      </c>
      <c r="T4571" s="10" t="str">
        <f t="shared" si="651"/>
        <v>Sem - 38</v>
      </c>
      <c r="U4571" s="10" t="str">
        <f t="shared" si="652"/>
        <v>Septembre</v>
      </c>
      <c r="V4571" s="36" t="str">
        <f t="shared" si="646"/>
        <v>2026</v>
      </c>
      <c r="W4571" s="34"/>
      <c r="X4571" s="91">
        <f t="shared" si="653"/>
        <v>1.388888888888884E-3</v>
      </c>
      <c r="Y4571" s="92" t="str">
        <f>VLOOKUP('CM-CIC'!B4502,Annuaire_roster!B:F,4,0)</f>
        <v>ABDELLAOUI KHADIJA</v>
      </c>
      <c r="Z4571" s="37" t="s">
        <v>110</v>
      </c>
      <c r="AA4571" s="60" t="s">
        <v>39</v>
      </c>
      <c r="AB4571" s="35" t="str">
        <f t="shared" si="647"/>
        <v/>
      </c>
      <c r="AC4571" s="35" t="str">
        <f t="shared" si="648"/>
        <v/>
      </c>
      <c r="AD4571" s="35" t="str">
        <f t="shared" si="649"/>
        <v/>
      </c>
      <c r="AE4571" s="44" t="str">
        <f t="shared" si="650"/>
        <v/>
      </c>
      <c r="AF4571" s="61"/>
      <c r="AG4571" s="45"/>
    </row>
    <row r="4572" spans="1:33" x14ac:dyDescent="0.2">
      <c r="A4572" s="59" t="str">
        <f>+VLOOKUP(B4572,Annuaire_roster!B:G,5,0)</f>
        <v>01625</v>
      </c>
      <c r="B4572" s="78" t="s">
        <v>258</v>
      </c>
      <c r="C4572" s="65">
        <v>0.37361111111111112</v>
      </c>
      <c r="D4572" s="65">
        <v>0.375</v>
      </c>
      <c r="E4572" s="66">
        <v>0.79166666666666663</v>
      </c>
      <c r="F4572" s="66">
        <v>0.79166666666666663</v>
      </c>
      <c r="G4572" s="67"/>
      <c r="H4572" s="67"/>
      <c r="I4572" s="68" t="s">
        <v>63</v>
      </c>
      <c r="J4572" s="67"/>
      <c r="K4572" s="69">
        <v>0</v>
      </c>
      <c r="L4572" s="67">
        <v>0</v>
      </c>
      <c r="M4572" s="70">
        <v>0</v>
      </c>
      <c r="N4572" s="34">
        <f t="shared" si="642"/>
        <v>0.37499999999999994</v>
      </c>
      <c r="O4572" s="38">
        <f t="shared" si="643"/>
        <v>0.37499999999999994</v>
      </c>
      <c r="P4572" s="72" t="s">
        <v>234</v>
      </c>
      <c r="Q4572" s="43">
        <v>44817</v>
      </c>
      <c r="R4572" s="35">
        <f t="shared" si="644"/>
        <v>0</v>
      </c>
      <c r="S4572" s="35">
        <f t="shared" si="645"/>
        <v>0</v>
      </c>
      <c r="T4572" s="10" t="str">
        <f t="shared" si="651"/>
        <v>Sem - 38</v>
      </c>
      <c r="U4572" s="10" t="str">
        <f t="shared" si="652"/>
        <v>Septembre</v>
      </c>
      <c r="V4572" s="36" t="str">
        <f t="shared" si="646"/>
        <v>2026</v>
      </c>
      <c r="W4572" s="34"/>
      <c r="X4572" s="91">
        <f t="shared" si="653"/>
        <v>1.388888888888884E-3</v>
      </c>
      <c r="Y4572" s="92" t="str">
        <f>VLOOKUP('CM-CIC'!B4503,Annuaire_roster!B:F,4,0)</f>
        <v>ABDELLAOUI KHADIJA</v>
      </c>
      <c r="Z4572" s="37" t="s">
        <v>110</v>
      </c>
      <c r="AA4572" s="60" t="s">
        <v>39</v>
      </c>
      <c r="AB4572" s="35" t="str">
        <f t="shared" si="647"/>
        <v/>
      </c>
      <c r="AC4572" s="35" t="str">
        <f t="shared" si="648"/>
        <v/>
      </c>
      <c r="AD4572" s="35" t="str">
        <f t="shared" si="649"/>
        <v/>
      </c>
      <c r="AE4572" s="44" t="str">
        <f t="shared" si="650"/>
        <v/>
      </c>
      <c r="AF4572" s="61"/>
      <c r="AG4572" s="45"/>
    </row>
    <row r="4573" spans="1:33" x14ac:dyDescent="0.2">
      <c r="A4573" s="59" t="str">
        <f>+VLOOKUP(B4573,Annuaire_roster!B:G,5,0)</f>
        <v>01626</v>
      </c>
      <c r="B4573" s="78" t="s">
        <v>259</v>
      </c>
      <c r="C4573" s="65">
        <v>0.375</v>
      </c>
      <c r="D4573" s="65">
        <v>0.375</v>
      </c>
      <c r="E4573" s="66">
        <v>0.79166666666666663</v>
      </c>
      <c r="F4573" s="66">
        <v>0.79166666666666663</v>
      </c>
      <c r="G4573" s="67"/>
      <c r="H4573" s="67"/>
      <c r="I4573" s="68" t="s">
        <v>63</v>
      </c>
      <c r="J4573" s="67"/>
      <c r="K4573" s="69">
        <v>0</v>
      </c>
      <c r="L4573" s="67">
        <v>0</v>
      </c>
      <c r="M4573" s="70">
        <v>0</v>
      </c>
      <c r="N4573" s="34">
        <f t="shared" si="642"/>
        <v>0.37499999999999994</v>
      </c>
      <c r="O4573" s="38">
        <f t="shared" si="643"/>
        <v>0.37499999999999994</v>
      </c>
      <c r="P4573" s="72" t="s">
        <v>234</v>
      </c>
      <c r="Q4573" s="43">
        <v>44817</v>
      </c>
      <c r="R4573" s="35">
        <f t="shared" si="644"/>
        <v>0</v>
      </c>
      <c r="S4573" s="35">
        <f t="shared" si="645"/>
        <v>0</v>
      </c>
      <c r="T4573" s="10" t="str">
        <f t="shared" si="651"/>
        <v>Sem - 38</v>
      </c>
      <c r="U4573" s="10" t="str">
        <f t="shared" si="652"/>
        <v>Septembre</v>
      </c>
      <c r="V4573" s="36" t="str">
        <f t="shared" si="646"/>
        <v>2026</v>
      </c>
      <c r="W4573" s="34"/>
      <c r="X4573" s="91">
        <f t="shared" si="653"/>
        <v>0</v>
      </c>
      <c r="Y4573" s="92" t="str">
        <f>VLOOKUP('CM-CIC'!B4504,Annuaire_roster!B:F,4,0)</f>
        <v>ABDELLAOUI KHADIJA</v>
      </c>
      <c r="Z4573" s="37" t="s">
        <v>110</v>
      </c>
      <c r="AA4573" s="60" t="s">
        <v>39</v>
      </c>
      <c r="AB4573" s="35" t="str">
        <f t="shared" si="647"/>
        <v/>
      </c>
      <c r="AC4573" s="35" t="str">
        <f t="shared" si="648"/>
        <v/>
      </c>
      <c r="AD4573" s="35" t="str">
        <f t="shared" si="649"/>
        <v/>
      </c>
      <c r="AE4573" s="44" t="str">
        <f t="shared" si="650"/>
        <v/>
      </c>
      <c r="AF4573" s="61"/>
      <c r="AG4573" s="45"/>
    </row>
    <row r="4574" spans="1:33" x14ac:dyDescent="0.2">
      <c r="A4574" s="59" t="str">
        <f>+VLOOKUP(B4574,Annuaire_roster!B:G,5,0)</f>
        <v>01627</v>
      </c>
      <c r="B4574" s="78" t="s">
        <v>260</v>
      </c>
      <c r="C4574" s="65">
        <v>0.375</v>
      </c>
      <c r="D4574" s="65">
        <v>0.375</v>
      </c>
      <c r="E4574" s="66">
        <v>0.79166666666666663</v>
      </c>
      <c r="F4574" s="66">
        <v>0.79166666666666663</v>
      </c>
      <c r="G4574" s="67"/>
      <c r="H4574" s="67"/>
      <c r="I4574" s="68" t="s">
        <v>63</v>
      </c>
      <c r="J4574" s="67"/>
      <c r="K4574" s="69">
        <v>0</v>
      </c>
      <c r="L4574" s="67">
        <v>0</v>
      </c>
      <c r="M4574" s="70">
        <v>0</v>
      </c>
      <c r="N4574" s="34">
        <f t="shared" si="642"/>
        <v>0.37499999999999994</v>
      </c>
      <c r="O4574" s="38">
        <f t="shared" si="643"/>
        <v>0.37499999999999994</v>
      </c>
      <c r="P4574" s="72" t="s">
        <v>234</v>
      </c>
      <c r="Q4574" s="43">
        <v>44817</v>
      </c>
      <c r="R4574" s="35">
        <f t="shared" si="644"/>
        <v>0</v>
      </c>
      <c r="S4574" s="35">
        <f t="shared" si="645"/>
        <v>0</v>
      </c>
      <c r="T4574" s="10" t="str">
        <f t="shared" si="651"/>
        <v>Sem - 38</v>
      </c>
      <c r="U4574" s="10" t="str">
        <f t="shared" si="652"/>
        <v>Septembre</v>
      </c>
      <c r="V4574" s="36" t="str">
        <f t="shared" si="646"/>
        <v>2026</v>
      </c>
      <c r="W4574" s="34"/>
      <c r="X4574" s="91">
        <f t="shared" si="653"/>
        <v>0</v>
      </c>
      <c r="Y4574" s="92" t="str">
        <f>VLOOKUP('CM-CIC'!B4505,Annuaire_roster!B:F,4,0)</f>
        <v>ABDELLAOUI KHADIJA</v>
      </c>
      <c r="Z4574" s="37" t="s">
        <v>110</v>
      </c>
      <c r="AA4574" s="60" t="s">
        <v>39</v>
      </c>
      <c r="AB4574" s="35" t="str">
        <f t="shared" si="647"/>
        <v/>
      </c>
      <c r="AC4574" s="35" t="str">
        <f t="shared" si="648"/>
        <v/>
      </c>
      <c r="AD4574" s="35" t="str">
        <f t="shared" si="649"/>
        <v/>
      </c>
      <c r="AE4574" s="44" t="str">
        <f t="shared" si="650"/>
        <v/>
      </c>
      <c r="AF4574" s="61"/>
      <c r="AG4574" s="45"/>
    </row>
    <row r="4575" spans="1:33" x14ac:dyDescent="0.2">
      <c r="A4575" s="59" t="str">
        <f>+VLOOKUP(B4575,Annuaire_roster!B:G,5,0)</f>
        <v>01629</v>
      </c>
      <c r="B4575" s="78" t="s">
        <v>263</v>
      </c>
      <c r="C4575" s="65">
        <v>0.37152777777777773</v>
      </c>
      <c r="D4575" s="65">
        <v>0.375</v>
      </c>
      <c r="E4575" s="66">
        <v>0.79166666666666663</v>
      </c>
      <c r="F4575" s="66">
        <v>0.79166666666666663</v>
      </c>
      <c r="G4575" s="67"/>
      <c r="H4575" s="67"/>
      <c r="I4575" s="68" t="s">
        <v>63</v>
      </c>
      <c r="J4575" s="67"/>
      <c r="K4575" s="69">
        <v>0</v>
      </c>
      <c r="L4575" s="67">
        <v>0</v>
      </c>
      <c r="M4575" s="70">
        <v>0</v>
      </c>
      <c r="N4575" s="34">
        <f t="shared" si="642"/>
        <v>0.37499999999999994</v>
      </c>
      <c r="O4575" s="38">
        <f t="shared" si="643"/>
        <v>0.37499999999999994</v>
      </c>
      <c r="P4575" s="72" t="s">
        <v>234</v>
      </c>
      <c r="Q4575" s="43">
        <v>44817</v>
      </c>
      <c r="R4575" s="35">
        <f t="shared" si="644"/>
        <v>0</v>
      </c>
      <c r="S4575" s="35">
        <f t="shared" si="645"/>
        <v>0</v>
      </c>
      <c r="T4575" s="10" t="str">
        <f t="shared" si="651"/>
        <v>Sem - 38</v>
      </c>
      <c r="U4575" s="10" t="str">
        <f t="shared" si="652"/>
        <v>Septembre</v>
      </c>
      <c r="V4575" s="36" t="str">
        <f t="shared" si="646"/>
        <v>2026</v>
      </c>
      <c r="W4575" s="34"/>
      <c r="X4575" s="91">
        <f t="shared" si="653"/>
        <v>3.4722222222222099E-3</v>
      </c>
      <c r="Y4575" s="92" t="str">
        <f>VLOOKUP('CM-CIC'!B4506,Annuaire_roster!B:F,4,0)</f>
        <v>ABDELLAOUI KHADIJA</v>
      </c>
      <c r="Z4575" s="37" t="s">
        <v>110</v>
      </c>
      <c r="AA4575" s="60" t="s">
        <v>39</v>
      </c>
      <c r="AB4575" s="35" t="str">
        <f t="shared" si="647"/>
        <v/>
      </c>
      <c r="AC4575" s="35" t="str">
        <f t="shared" si="648"/>
        <v/>
      </c>
      <c r="AD4575" s="35" t="str">
        <f t="shared" si="649"/>
        <v/>
      </c>
      <c r="AE4575" s="44" t="str">
        <f t="shared" si="650"/>
        <v/>
      </c>
      <c r="AF4575" s="61"/>
      <c r="AG4575" s="45"/>
    </row>
    <row r="4576" spans="1:33" x14ac:dyDescent="0.2">
      <c r="A4576" s="59" t="str">
        <f>+VLOOKUP(B4576,Annuaire_roster!B:G,5,0)</f>
        <v>01630</v>
      </c>
      <c r="B4576" s="78" t="s">
        <v>264</v>
      </c>
      <c r="C4576" s="65">
        <v>0.37430555555555556</v>
      </c>
      <c r="D4576" s="65">
        <v>0.375</v>
      </c>
      <c r="E4576" s="66">
        <v>0.79166666666666663</v>
      </c>
      <c r="F4576" s="66">
        <v>0.79166666666666663</v>
      </c>
      <c r="G4576" s="67"/>
      <c r="H4576" s="67"/>
      <c r="I4576" s="68" t="s">
        <v>63</v>
      </c>
      <c r="J4576" s="67"/>
      <c r="K4576" s="69">
        <v>0</v>
      </c>
      <c r="L4576" s="67">
        <v>0</v>
      </c>
      <c r="M4576" s="70">
        <v>0</v>
      </c>
      <c r="N4576" s="34">
        <f t="shared" si="642"/>
        <v>0.37499999999999994</v>
      </c>
      <c r="O4576" s="38">
        <f t="shared" si="643"/>
        <v>0.37499999999999994</v>
      </c>
      <c r="P4576" s="72" t="s">
        <v>234</v>
      </c>
      <c r="Q4576" s="43">
        <v>44817</v>
      </c>
      <c r="R4576" s="35">
        <f t="shared" si="644"/>
        <v>0</v>
      </c>
      <c r="S4576" s="35">
        <f t="shared" si="645"/>
        <v>0</v>
      </c>
      <c r="T4576" s="10" t="str">
        <f t="shared" si="651"/>
        <v>Sem - 38</v>
      </c>
      <c r="U4576" s="10" t="str">
        <f t="shared" si="652"/>
        <v>Septembre</v>
      </c>
      <c r="V4576" s="36" t="str">
        <f t="shared" si="646"/>
        <v>2026</v>
      </c>
      <c r="W4576" s="34"/>
      <c r="X4576" s="91">
        <f t="shared" si="653"/>
        <v>0</v>
      </c>
      <c r="Y4576" s="92" t="str">
        <f>VLOOKUP('CM-CIC'!B4507,Annuaire_roster!B:F,4,0)</f>
        <v>IHASSANE Ikram</v>
      </c>
      <c r="Z4576" s="37" t="s">
        <v>110</v>
      </c>
      <c r="AA4576" s="60" t="s">
        <v>39</v>
      </c>
      <c r="AB4576" s="35" t="str">
        <f t="shared" si="647"/>
        <v/>
      </c>
      <c r="AC4576" s="35" t="str">
        <f t="shared" si="648"/>
        <v/>
      </c>
      <c r="AD4576" s="35" t="str">
        <f t="shared" si="649"/>
        <v/>
      </c>
      <c r="AE4576" s="44" t="str">
        <f t="shared" si="650"/>
        <v/>
      </c>
      <c r="AF4576" s="61"/>
      <c r="AG4576" s="45"/>
    </row>
    <row r="4577" spans="1:33" x14ac:dyDescent="0.2">
      <c r="A4577" s="59" t="str">
        <f>+VLOOKUP(B4577,Annuaire_roster!B:G,5,0)</f>
        <v>01631</v>
      </c>
      <c r="B4577" s="78" t="s">
        <v>265</v>
      </c>
      <c r="C4577" s="65">
        <v>0.375</v>
      </c>
      <c r="D4577" s="65">
        <v>0.375</v>
      </c>
      <c r="E4577" s="66">
        <v>0.79166666666666663</v>
      </c>
      <c r="F4577" s="66">
        <v>0.79166666666666663</v>
      </c>
      <c r="G4577" s="67"/>
      <c r="H4577" s="67"/>
      <c r="I4577" s="68" t="s">
        <v>63</v>
      </c>
      <c r="J4577" s="67"/>
      <c r="K4577" s="69">
        <v>0</v>
      </c>
      <c r="L4577" s="67">
        <v>0</v>
      </c>
      <c r="M4577" s="70">
        <v>0</v>
      </c>
      <c r="N4577" s="34">
        <f t="shared" si="642"/>
        <v>0.37499999999999994</v>
      </c>
      <c r="O4577" s="38">
        <f t="shared" si="643"/>
        <v>0.37499999999999994</v>
      </c>
      <c r="P4577" s="72" t="s">
        <v>234</v>
      </c>
      <c r="Q4577" s="43">
        <v>44817</v>
      </c>
      <c r="R4577" s="35">
        <f t="shared" si="644"/>
        <v>0</v>
      </c>
      <c r="S4577" s="35">
        <f t="shared" si="645"/>
        <v>0</v>
      </c>
      <c r="T4577" s="10" t="str">
        <f t="shared" si="651"/>
        <v>Sem - 38</v>
      </c>
      <c r="U4577" s="10" t="str">
        <f t="shared" si="652"/>
        <v>Septembre</v>
      </c>
      <c r="V4577" s="36" t="str">
        <f t="shared" si="646"/>
        <v>2026</v>
      </c>
      <c r="W4577" s="34"/>
      <c r="X4577" s="91">
        <f t="shared" si="653"/>
        <v>0</v>
      </c>
      <c r="Y4577" s="92" t="str">
        <f>VLOOKUP('CM-CIC'!B4508,Annuaire_roster!B:F,4,0)</f>
        <v>IHASSANE Ikram</v>
      </c>
      <c r="Z4577" s="37" t="s">
        <v>110</v>
      </c>
      <c r="AA4577" s="60" t="s">
        <v>39</v>
      </c>
      <c r="AB4577" s="35" t="str">
        <f t="shared" si="647"/>
        <v/>
      </c>
      <c r="AC4577" s="35" t="str">
        <f t="shared" si="648"/>
        <v/>
      </c>
      <c r="AD4577" s="35" t="str">
        <f t="shared" si="649"/>
        <v/>
      </c>
      <c r="AE4577" s="44" t="str">
        <f t="shared" si="650"/>
        <v/>
      </c>
      <c r="AF4577" s="61"/>
      <c r="AG4577" s="45"/>
    </row>
    <row r="4578" spans="1:33" x14ac:dyDescent="0.2">
      <c r="A4578" s="59" t="str">
        <f>+VLOOKUP(B4578,Annuaire_roster!B:G,5,0)</f>
        <v>01634</v>
      </c>
      <c r="B4578" s="78" t="s">
        <v>268</v>
      </c>
      <c r="C4578" s="65">
        <v>0.37361111111111112</v>
      </c>
      <c r="D4578" s="65">
        <v>0.375</v>
      </c>
      <c r="E4578" s="66">
        <v>0.79166666666666663</v>
      </c>
      <c r="F4578" s="66">
        <v>0.79166666666666663</v>
      </c>
      <c r="G4578" s="67"/>
      <c r="H4578" s="67"/>
      <c r="I4578" s="68" t="s">
        <v>63</v>
      </c>
      <c r="J4578" s="67"/>
      <c r="K4578" s="69">
        <v>0</v>
      </c>
      <c r="L4578" s="67">
        <v>0</v>
      </c>
      <c r="M4578" s="70">
        <v>0</v>
      </c>
      <c r="N4578" s="34">
        <f t="shared" si="642"/>
        <v>0.37499999999999994</v>
      </c>
      <c r="O4578" s="38">
        <f t="shared" si="643"/>
        <v>0.37499999999999994</v>
      </c>
      <c r="P4578" s="72" t="s">
        <v>234</v>
      </c>
      <c r="Q4578" s="43">
        <v>44817</v>
      </c>
      <c r="R4578" s="35">
        <f t="shared" si="644"/>
        <v>0</v>
      </c>
      <c r="S4578" s="35">
        <f t="shared" si="645"/>
        <v>0</v>
      </c>
      <c r="T4578" s="10" t="str">
        <f t="shared" si="651"/>
        <v>Sem - 38</v>
      </c>
      <c r="U4578" s="10" t="str">
        <f t="shared" si="652"/>
        <v>Septembre</v>
      </c>
      <c r="V4578" s="36" t="str">
        <f t="shared" si="646"/>
        <v>2026</v>
      </c>
      <c r="W4578" s="34"/>
      <c r="X4578" s="91">
        <f t="shared" si="653"/>
        <v>1.388888888888884E-3</v>
      </c>
      <c r="Y4578" s="92" t="str">
        <f>VLOOKUP('CM-CIC'!B4509,Annuaire_roster!B:F,4,0)</f>
        <v>IHASSANE Ikram</v>
      </c>
      <c r="Z4578" s="37" t="s">
        <v>110</v>
      </c>
      <c r="AA4578" s="60" t="s">
        <v>39</v>
      </c>
      <c r="AB4578" s="35" t="str">
        <f t="shared" si="647"/>
        <v/>
      </c>
      <c r="AC4578" s="35" t="str">
        <f t="shared" si="648"/>
        <v/>
      </c>
      <c r="AD4578" s="35" t="str">
        <f t="shared" si="649"/>
        <v/>
      </c>
      <c r="AE4578" s="44" t="str">
        <f t="shared" si="650"/>
        <v/>
      </c>
      <c r="AF4578" s="61"/>
      <c r="AG4578" s="45"/>
    </row>
    <row r="4579" spans="1:33" x14ac:dyDescent="0.2">
      <c r="A4579" s="59" t="str">
        <f>+VLOOKUP(B4579,Annuaire_roster!B:G,5,0)</f>
        <v>01635</v>
      </c>
      <c r="B4579" s="78" t="s">
        <v>269</v>
      </c>
      <c r="C4579" s="65">
        <v>0.375</v>
      </c>
      <c r="D4579" s="65">
        <v>0.375</v>
      </c>
      <c r="E4579" s="66">
        <v>0.79166666666666663</v>
      </c>
      <c r="F4579" s="66">
        <v>0.79166666666666663</v>
      </c>
      <c r="G4579" s="67"/>
      <c r="H4579" s="67"/>
      <c r="I4579" s="68" t="s">
        <v>63</v>
      </c>
      <c r="J4579" s="67"/>
      <c r="K4579" s="69">
        <v>0</v>
      </c>
      <c r="L4579" s="67">
        <v>0</v>
      </c>
      <c r="M4579" s="70">
        <v>0</v>
      </c>
      <c r="N4579" s="34">
        <f t="shared" si="642"/>
        <v>0.37499999999999994</v>
      </c>
      <c r="O4579" s="38">
        <f t="shared" si="643"/>
        <v>0.37499999999999994</v>
      </c>
      <c r="P4579" s="72" t="s">
        <v>234</v>
      </c>
      <c r="Q4579" s="43">
        <v>44817</v>
      </c>
      <c r="R4579" s="35">
        <f t="shared" si="644"/>
        <v>0</v>
      </c>
      <c r="S4579" s="35">
        <f t="shared" si="645"/>
        <v>0</v>
      </c>
      <c r="T4579" s="10" t="str">
        <f t="shared" si="651"/>
        <v>Sem - 38</v>
      </c>
      <c r="U4579" s="10" t="str">
        <f t="shared" si="652"/>
        <v>Septembre</v>
      </c>
      <c r="V4579" s="36" t="str">
        <f t="shared" si="646"/>
        <v>2026</v>
      </c>
      <c r="W4579" s="34"/>
      <c r="X4579" s="91">
        <f t="shared" si="653"/>
        <v>0</v>
      </c>
      <c r="Y4579" s="92" t="str">
        <f>VLOOKUP('CM-CIC'!B4510,Annuaire_roster!B:F,4,0)</f>
        <v>IHASSANE Ikram</v>
      </c>
      <c r="Z4579" s="37" t="s">
        <v>110</v>
      </c>
      <c r="AA4579" s="60" t="s">
        <v>39</v>
      </c>
      <c r="AB4579" s="35" t="str">
        <f t="shared" si="647"/>
        <v/>
      </c>
      <c r="AC4579" s="35" t="str">
        <f t="shared" si="648"/>
        <v/>
      </c>
      <c r="AD4579" s="35" t="str">
        <f t="shared" si="649"/>
        <v/>
      </c>
      <c r="AE4579" s="44" t="str">
        <f t="shared" si="650"/>
        <v/>
      </c>
      <c r="AF4579" s="61"/>
      <c r="AG4579" s="45"/>
    </row>
    <row r="4580" spans="1:33" x14ac:dyDescent="0.2">
      <c r="A4580" s="59" t="str">
        <f>+VLOOKUP(B4580,Annuaire_roster!B:G,5,0)</f>
        <v>01636</v>
      </c>
      <c r="B4580" s="78" t="s">
        <v>270</v>
      </c>
      <c r="C4580" s="65">
        <v>0.375</v>
      </c>
      <c r="D4580" s="65">
        <v>0.375</v>
      </c>
      <c r="E4580" s="66">
        <v>0.79166666666666663</v>
      </c>
      <c r="F4580" s="66">
        <v>0.79166666666666663</v>
      </c>
      <c r="G4580" s="67"/>
      <c r="H4580" s="67"/>
      <c r="I4580" s="68" t="s">
        <v>63</v>
      </c>
      <c r="J4580" s="67"/>
      <c r="K4580" s="69">
        <v>0</v>
      </c>
      <c r="L4580" s="67">
        <v>0</v>
      </c>
      <c r="M4580" s="70">
        <v>0</v>
      </c>
      <c r="N4580" s="34">
        <f t="shared" si="642"/>
        <v>0.37499999999999994</v>
      </c>
      <c r="O4580" s="38">
        <f t="shared" si="643"/>
        <v>0.37499999999999994</v>
      </c>
      <c r="P4580" s="72" t="s">
        <v>234</v>
      </c>
      <c r="Q4580" s="43">
        <v>44817</v>
      </c>
      <c r="R4580" s="35">
        <f t="shared" si="644"/>
        <v>0</v>
      </c>
      <c r="S4580" s="35">
        <f t="shared" si="645"/>
        <v>0</v>
      </c>
      <c r="T4580" s="10" t="str">
        <f t="shared" si="651"/>
        <v>Sem - 38</v>
      </c>
      <c r="U4580" s="10" t="str">
        <f t="shared" si="652"/>
        <v>Septembre</v>
      </c>
      <c r="V4580" s="36" t="str">
        <f t="shared" si="646"/>
        <v>2026</v>
      </c>
      <c r="W4580" s="34"/>
      <c r="X4580" s="91">
        <f t="shared" si="653"/>
        <v>0</v>
      </c>
      <c r="Y4580" s="92" t="str">
        <f>VLOOKUP('CM-CIC'!B4511,Annuaire_roster!B:F,4,0)</f>
        <v>IHASSANE Ikram</v>
      </c>
      <c r="Z4580" s="37" t="s">
        <v>110</v>
      </c>
      <c r="AA4580" s="60" t="s">
        <v>39</v>
      </c>
      <c r="AB4580" s="35" t="str">
        <f t="shared" si="647"/>
        <v/>
      </c>
      <c r="AC4580" s="35" t="str">
        <f t="shared" si="648"/>
        <v/>
      </c>
      <c r="AD4580" s="35" t="str">
        <f t="shared" si="649"/>
        <v/>
      </c>
      <c r="AE4580" s="44" t="str">
        <f t="shared" si="650"/>
        <v/>
      </c>
      <c r="AF4580" s="61"/>
      <c r="AG4580" s="45"/>
    </row>
    <row r="4581" spans="1:33" x14ac:dyDescent="0.2">
      <c r="A4581" s="59" t="str">
        <f>+VLOOKUP(B4581,Annuaire_roster!B:G,5,0)</f>
        <v>01637</v>
      </c>
      <c r="B4581" s="78" t="s">
        <v>271</v>
      </c>
      <c r="C4581" s="65">
        <v>0.375</v>
      </c>
      <c r="D4581" s="65">
        <v>0.375</v>
      </c>
      <c r="E4581" s="66">
        <v>0.79166666666666663</v>
      </c>
      <c r="F4581" s="66">
        <v>0.79166666666666663</v>
      </c>
      <c r="G4581" s="67"/>
      <c r="H4581" s="67"/>
      <c r="I4581" s="68" t="s">
        <v>63</v>
      </c>
      <c r="J4581" s="67"/>
      <c r="K4581" s="69">
        <v>0</v>
      </c>
      <c r="L4581" s="67">
        <v>0</v>
      </c>
      <c r="M4581" s="70">
        <v>0</v>
      </c>
      <c r="N4581" s="34">
        <f t="shared" si="642"/>
        <v>0.37499999999999994</v>
      </c>
      <c r="O4581" s="38">
        <f t="shared" si="643"/>
        <v>0.37499999999999994</v>
      </c>
      <c r="P4581" s="72" t="s">
        <v>234</v>
      </c>
      <c r="Q4581" s="43">
        <v>44817</v>
      </c>
      <c r="R4581" s="35">
        <f t="shared" si="644"/>
        <v>0</v>
      </c>
      <c r="S4581" s="35">
        <f t="shared" si="645"/>
        <v>0</v>
      </c>
      <c r="T4581" s="10" t="str">
        <f t="shared" si="651"/>
        <v>Sem - 38</v>
      </c>
      <c r="U4581" s="10" t="str">
        <f t="shared" si="652"/>
        <v>Septembre</v>
      </c>
      <c r="V4581" s="36" t="str">
        <f t="shared" si="646"/>
        <v>2026</v>
      </c>
      <c r="W4581" s="34"/>
      <c r="X4581" s="91">
        <f t="shared" si="653"/>
        <v>0</v>
      </c>
      <c r="Y4581" s="92" t="str">
        <f>VLOOKUP('CM-CIC'!B4512,Annuaire_roster!B:F,4,0)</f>
        <v>KINANA Widad</v>
      </c>
      <c r="Z4581" s="37" t="s">
        <v>110</v>
      </c>
      <c r="AA4581" s="60" t="s">
        <v>39</v>
      </c>
      <c r="AB4581" s="35" t="str">
        <f t="shared" si="647"/>
        <v/>
      </c>
      <c r="AC4581" s="35" t="str">
        <f t="shared" si="648"/>
        <v/>
      </c>
      <c r="AD4581" s="35" t="str">
        <f t="shared" si="649"/>
        <v/>
      </c>
      <c r="AE4581" s="44" t="str">
        <f t="shared" si="650"/>
        <v/>
      </c>
      <c r="AF4581" s="61"/>
      <c r="AG4581" s="45"/>
    </row>
    <row r="4582" spans="1:33" x14ac:dyDescent="0.2">
      <c r="A4582" s="59" t="str">
        <f>+VLOOKUP(B4582,Annuaire_roster!B:G,5,0)</f>
        <v>01638</v>
      </c>
      <c r="B4582" s="78" t="s">
        <v>272</v>
      </c>
      <c r="C4582" s="65">
        <v>0.37361111111111112</v>
      </c>
      <c r="D4582" s="65">
        <v>0.375</v>
      </c>
      <c r="E4582" s="66">
        <v>0.79166666666666663</v>
      </c>
      <c r="F4582" s="66">
        <v>0.79166666666666663</v>
      </c>
      <c r="G4582" s="67"/>
      <c r="H4582" s="67"/>
      <c r="I4582" s="68" t="s">
        <v>63</v>
      </c>
      <c r="J4582" s="67"/>
      <c r="K4582" s="69">
        <v>0</v>
      </c>
      <c r="L4582" s="67">
        <v>0</v>
      </c>
      <c r="M4582" s="70">
        <v>0</v>
      </c>
      <c r="N4582" s="34">
        <f t="shared" si="642"/>
        <v>0.37499999999999994</v>
      </c>
      <c r="O4582" s="38">
        <f t="shared" si="643"/>
        <v>0.37499999999999994</v>
      </c>
      <c r="P4582" s="72" t="s">
        <v>234</v>
      </c>
      <c r="Q4582" s="43">
        <v>44817</v>
      </c>
      <c r="R4582" s="35">
        <f t="shared" si="644"/>
        <v>0</v>
      </c>
      <c r="S4582" s="35">
        <f t="shared" si="645"/>
        <v>0</v>
      </c>
      <c r="T4582" s="10" t="str">
        <f t="shared" si="651"/>
        <v>Sem - 38</v>
      </c>
      <c r="U4582" s="10" t="str">
        <f t="shared" si="652"/>
        <v>Septembre</v>
      </c>
      <c r="V4582" s="36" t="str">
        <f t="shared" si="646"/>
        <v>2026</v>
      </c>
      <c r="W4582" s="34"/>
      <c r="X4582" s="91">
        <f t="shared" si="653"/>
        <v>1.388888888888884E-3</v>
      </c>
      <c r="Y4582" s="92" t="str">
        <f>VLOOKUP('CM-CIC'!B4513,Annuaire_roster!B:F,4,0)</f>
        <v>IHASSANE Ikram</v>
      </c>
      <c r="Z4582" s="37" t="s">
        <v>110</v>
      </c>
      <c r="AA4582" s="60" t="s">
        <v>39</v>
      </c>
      <c r="AB4582" s="35" t="str">
        <f t="shared" si="647"/>
        <v/>
      </c>
      <c r="AC4582" s="35" t="str">
        <f t="shared" si="648"/>
        <v/>
      </c>
      <c r="AD4582" s="35" t="str">
        <f t="shared" si="649"/>
        <v/>
      </c>
      <c r="AE4582" s="44" t="str">
        <f t="shared" si="650"/>
        <v/>
      </c>
      <c r="AF4582" s="61"/>
      <c r="AG4582" s="45"/>
    </row>
    <row r="4583" spans="1:33" x14ac:dyDescent="0.2">
      <c r="A4583" s="59" t="str">
        <f>+VLOOKUP(B4583,Annuaire_roster!B:G,5,0)</f>
        <v>01639</v>
      </c>
      <c r="B4583" s="78" t="s">
        <v>273</v>
      </c>
      <c r="C4583" s="65">
        <v>0.375</v>
      </c>
      <c r="D4583" s="65">
        <v>0.375</v>
      </c>
      <c r="E4583" s="66">
        <v>0.79166666666666663</v>
      </c>
      <c r="F4583" s="66">
        <v>0.79166666666666663</v>
      </c>
      <c r="G4583" s="67"/>
      <c r="H4583" s="67"/>
      <c r="I4583" s="68" t="s">
        <v>63</v>
      </c>
      <c r="J4583" s="67"/>
      <c r="K4583" s="69">
        <v>0</v>
      </c>
      <c r="L4583" s="67">
        <v>0</v>
      </c>
      <c r="M4583" s="70">
        <v>0</v>
      </c>
      <c r="N4583" s="34">
        <f t="shared" si="642"/>
        <v>0.37499999999999994</v>
      </c>
      <c r="O4583" s="38">
        <f t="shared" si="643"/>
        <v>0.37499999999999994</v>
      </c>
      <c r="P4583" s="72" t="s">
        <v>234</v>
      </c>
      <c r="Q4583" s="43">
        <v>44817</v>
      </c>
      <c r="R4583" s="35">
        <f t="shared" si="644"/>
        <v>0</v>
      </c>
      <c r="S4583" s="35">
        <f t="shared" si="645"/>
        <v>0</v>
      </c>
      <c r="T4583" s="10" t="str">
        <f t="shared" si="651"/>
        <v>Sem - 38</v>
      </c>
      <c r="U4583" s="10" t="str">
        <f t="shared" si="652"/>
        <v>Septembre</v>
      </c>
      <c r="V4583" s="36" t="str">
        <f t="shared" si="646"/>
        <v>2026</v>
      </c>
      <c r="W4583" s="34"/>
      <c r="X4583" s="91">
        <f t="shared" si="653"/>
        <v>0</v>
      </c>
      <c r="Y4583" s="92" t="str">
        <f>VLOOKUP('CM-CIC'!B4514,Annuaire_roster!B:F,4,0)</f>
        <v>KINANA Widad</v>
      </c>
      <c r="Z4583" s="37" t="s">
        <v>110</v>
      </c>
      <c r="AA4583" s="60" t="s">
        <v>39</v>
      </c>
      <c r="AB4583" s="35" t="str">
        <f t="shared" si="647"/>
        <v/>
      </c>
      <c r="AC4583" s="35" t="str">
        <f t="shared" si="648"/>
        <v/>
      </c>
      <c r="AD4583" s="35" t="str">
        <f t="shared" si="649"/>
        <v/>
      </c>
      <c r="AE4583" s="44" t="str">
        <f t="shared" si="650"/>
        <v/>
      </c>
      <c r="AF4583" s="61"/>
      <c r="AG4583" s="45"/>
    </row>
    <row r="4584" spans="1:33" x14ac:dyDescent="0.2">
      <c r="A4584" s="59" t="str">
        <f>+VLOOKUP(B4584,Annuaire_roster!B:G,5,0)</f>
        <v>01567</v>
      </c>
      <c r="B4584" s="78" t="s">
        <v>275</v>
      </c>
      <c r="C4584" s="65">
        <v>0.375</v>
      </c>
      <c r="D4584" s="65">
        <v>0.375</v>
      </c>
      <c r="E4584" s="66">
        <v>0.79166666666666663</v>
      </c>
      <c r="F4584" s="66">
        <v>0.79166666666666663</v>
      </c>
      <c r="G4584" s="67"/>
      <c r="H4584" s="67"/>
      <c r="I4584" s="68" t="s">
        <v>63</v>
      </c>
      <c r="J4584" s="67"/>
      <c r="K4584" s="69">
        <v>0</v>
      </c>
      <c r="L4584" s="67">
        <v>0</v>
      </c>
      <c r="M4584" s="70">
        <v>0</v>
      </c>
      <c r="N4584" s="34">
        <f t="shared" si="642"/>
        <v>0.37499999999999994</v>
      </c>
      <c r="O4584" s="38">
        <f t="shared" si="643"/>
        <v>0.37499999999999994</v>
      </c>
      <c r="P4584" s="72" t="s">
        <v>234</v>
      </c>
      <c r="Q4584" s="43">
        <v>44817</v>
      </c>
      <c r="R4584" s="35">
        <f t="shared" si="644"/>
        <v>0</v>
      </c>
      <c r="S4584" s="35">
        <f t="shared" si="645"/>
        <v>0</v>
      </c>
      <c r="T4584" s="10" t="str">
        <f t="shared" si="651"/>
        <v>Sem - 38</v>
      </c>
      <c r="U4584" s="10" t="str">
        <f t="shared" si="652"/>
        <v>Septembre</v>
      </c>
      <c r="V4584" s="36" t="str">
        <f t="shared" si="646"/>
        <v>2026</v>
      </c>
      <c r="W4584" s="34"/>
      <c r="X4584" s="91">
        <f t="shared" si="653"/>
        <v>0</v>
      </c>
      <c r="Y4584" s="92" t="str">
        <f>VLOOKUP('CM-CIC'!B4515,Annuaire_roster!B:F,4,0)</f>
        <v>KINANA Widad</v>
      </c>
      <c r="Z4584" s="37" t="s">
        <v>110</v>
      </c>
      <c r="AA4584" s="60" t="s">
        <v>39</v>
      </c>
      <c r="AB4584" s="35" t="str">
        <f t="shared" si="647"/>
        <v/>
      </c>
      <c r="AC4584" s="35" t="str">
        <f t="shared" si="648"/>
        <v/>
      </c>
      <c r="AD4584" s="35" t="str">
        <f t="shared" si="649"/>
        <v/>
      </c>
      <c r="AE4584" s="44" t="str">
        <f t="shared" si="650"/>
        <v/>
      </c>
      <c r="AF4584" s="61"/>
      <c r="AG4584" s="45"/>
    </row>
    <row r="4585" spans="1:33" x14ac:dyDescent="0.2">
      <c r="A4585" s="59" t="str">
        <f>+VLOOKUP(B4585,Annuaire_roster!B:G,5,0)</f>
        <v>01642</v>
      </c>
      <c r="B4585" s="78" t="s">
        <v>276</v>
      </c>
      <c r="C4585" s="65">
        <v>0.375</v>
      </c>
      <c r="D4585" s="65">
        <v>0.375</v>
      </c>
      <c r="E4585" s="66">
        <v>0.79166666666666663</v>
      </c>
      <c r="F4585" s="66">
        <v>0.79166666666666663</v>
      </c>
      <c r="G4585" s="67"/>
      <c r="H4585" s="67"/>
      <c r="I4585" s="68" t="s">
        <v>63</v>
      </c>
      <c r="J4585" s="67"/>
      <c r="K4585" s="69">
        <v>0</v>
      </c>
      <c r="L4585" s="67">
        <v>0</v>
      </c>
      <c r="M4585" s="70">
        <v>0</v>
      </c>
      <c r="N4585" s="34">
        <f t="shared" si="642"/>
        <v>0.37499999999999994</v>
      </c>
      <c r="O4585" s="38">
        <f t="shared" si="643"/>
        <v>0.37499999999999994</v>
      </c>
      <c r="P4585" s="72" t="s">
        <v>234</v>
      </c>
      <c r="Q4585" s="43">
        <v>44817</v>
      </c>
      <c r="R4585" s="35">
        <f t="shared" si="644"/>
        <v>0</v>
      </c>
      <c r="S4585" s="35">
        <f t="shared" si="645"/>
        <v>0</v>
      </c>
      <c r="T4585" s="10" t="str">
        <f t="shared" si="651"/>
        <v>Sem - 38</v>
      </c>
      <c r="U4585" s="10" t="str">
        <f t="shared" si="652"/>
        <v>Septembre</v>
      </c>
      <c r="V4585" s="36" t="str">
        <f t="shared" si="646"/>
        <v>2026</v>
      </c>
      <c r="W4585" s="34"/>
      <c r="X4585" s="91">
        <f t="shared" si="653"/>
        <v>0</v>
      </c>
      <c r="Y4585" s="92" t="str">
        <f>VLOOKUP('CM-CIC'!B4516,Annuaire_roster!B:F,4,0)</f>
        <v>IHASSANE Ikram</v>
      </c>
      <c r="Z4585" s="37" t="s">
        <v>110</v>
      </c>
      <c r="AA4585" s="60" t="s">
        <v>39</v>
      </c>
      <c r="AB4585" s="35" t="str">
        <f t="shared" si="647"/>
        <v/>
      </c>
      <c r="AC4585" s="35" t="str">
        <f t="shared" si="648"/>
        <v/>
      </c>
      <c r="AD4585" s="35" t="str">
        <f t="shared" si="649"/>
        <v/>
      </c>
      <c r="AE4585" s="44" t="str">
        <f t="shared" si="650"/>
        <v/>
      </c>
      <c r="AF4585" s="61"/>
      <c r="AG4585" s="45"/>
    </row>
    <row r="4586" spans="1:33" x14ac:dyDescent="0.2">
      <c r="A4586" s="59" t="str">
        <f>+VLOOKUP(B4586,Annuaire_roster!B:G,5,0)</f>
        <v>01657</v>
      </c>
      <c r="B4586" s="78" t="s">
        <v>277</v>
      </c>
      <c r="C4586" s="65">
        <v>0.37291666666666667</v>
      </c>
      <c r="D4586" s="65">
        <v>0.375</v>
      </c>
      <c r="E4586" s="66">
        <v>0.79166666666666663</v>
      </c>
      <c r="F4586" s="66">
        <v>0.79166666666666663</v>
      </c>
      <c r="G4586" s="67"/>
      <c r="H4586" s="67"/>
      <c r="I4586" s="68" t="s">
        <v>63</v>
      </c>
      <c r="J4586" s="67"/>
      <c r="K4586" s="69">
        <v>0</v>
      </c>
      <c r="L4586" s="67">
        <v>0</v>
      </c>
      <c r="M4586" s="70">
        <v>0</v>
      </c>
      <c r="N4586" s="34">
        <f t="shared" si="642"/>
        <v>0.37499999999999994</v>
      </c>
      <c r="O4586" s="38">
        <f t="shared" si="643"/>
        <v>0.37499999999999994</v>
      </c>
      <c r="P4586" s="72" t="s">
        <v>234</v>
      </c>
      <c r="Q4586" s="43">
        <v>44817</v>
      </c>
      <c r="R4586" s="35">
        <f t="shared" si="644"/>
        <v>0</v>
      </c>
      <c r="S4586" s="35">
        <f t="shared" si="645"/>
        <v>0</v>
      </c>
      <c r="T4586" s="10" t="str">
        <f t="shared" si="651"/>
        <v>Sem - 38</v>
      </c>
      <c r="U4586" s="10" t="str">
        <f t="shared" si="652"/>
        <v>Septembre</v>
      </c>
      <c r="V4586" s="36" t="str">
        <f t="shared" si="646"/>
        <v>2026</v>
      </c>
      <c r="W4586" s="34"/>
      <c r="X4586" s="91">
        <f t="shared" si="653"/>
        <v>2.0833333333333259E-3</v>
      </c>
      <c r="Y4586" s="92" t="str">
        <f>VLOOKUP('CM-CIC'!B4517,Annuaire_roster!B:F,4,0)</f>
        <v>IHASSANE Ikram</v>
      </c>
      <c r="Z4586" s="37" t="s">
        <v>110</v>
      </c>
      <c r="AA4586" s="60" t="s">
        <v>39</v>
      </c>
      <c r="AB4586" s="35" t="str">
        <f t="shared" si="647"/>
        <v/>
      </c>
      <c r="AC4586" s="35" t="str">
        <f t="shared" si="648"/>
        <v/>
      </c>
      <c r="AD4586" s="35" t="str">
        <f t="shared" si="649"/>
        <v/>
      </c>
      <c r="AE4586" s="44" t="str">
        <f t="shared" si="650"/>
        <v/>
      </c>
      <c r="AF4586" s="61"/>
      <c r="AG4586" s="45"/>
    </row>
    <row r="4587" spans="1:33" x14ac:dyDescent="0.2">
      <c r="A4587" s="59" t="str">
        <f>+VLOOKUP(B4587,Annuaire_roster!B:G,5,0)</f>
        <v>01658</v>
      </c>
      <c r="B4587" s="78" t="s">
        <v>165</v>
      </c>
      <c r="C4587" s="65">
        <v>0.37222222222222218</v>
      </c>
      <c r="D4587" s="65">
        <v>0.375</v>
      </c>
      <c r="E4587" s="66">
        <v>0.79166666666666663</v>
      </c>
      <c r="F4587" s="66">
        <v>0.79166666666666663</v>
      </c>
      <c r="G4587" s="67"/>
      <c r="H4587" s="67"/>
      <c r="I4587" s="68" t="s">
        <v>63</v>
      </c>
      <c r="J4587" s="67"/>
      <c r="K4587" s="69">
        <v>0</v>
      </c>
      <c r="L4587" s="67">
        <v>0</v>
      </c>
      <c r="M4587" s="70">
        <v>0</v>
      </c>
      <c r="N4587" s="34">
        <f t="shared" si="642"/>
        <v>0.37499999999999994</v>
      </c>
      <c r="O4587" s="38">
        <f t="shared" si="643"/>
        <v>0.37499999999999994</v>
      </c>
      <c r="P4587" s="72" t="s">
        <v>234</v>
      </c>
      <c r="Q4587" s="43">
        <v>44817</v>
      </c>
      <c r="R4587" s="35">
        <f t="shared" si="644"/>
        <v>0</v>
      </c>
      <c r="S4587" s="35">
        <f t="shared" si="645"/>
        <v>0</v>
      </c>
      <c r="T4587" s="10" t="str">
        <f t="shared" si="651"/>
        <v>Sem - 38</v>
      </c>
      <c r="U4587" s="10" t="str">
        <f t="shared" si="652"/>
        <v>Septembre</v>
      </c>
      <c r="V4587" s="36" t="str">
        <f t="shared" si="646"/>
        <v>2026</v>
      </c>
      <c r="W4587" s="34"/>
      <c r="X4587" s="91">
        <f t="shared" si="653"/>
        <v>2.7777777777778789E-3</v>
      </c>
      <c r="Y4587" s="92" t="str">
        <f>VLOOKUP('CM-CIC'!B4518,Annuaire_roster!B:F,4,0)</f>
        <v>IHASSANE Ikram</v>
      </c>
      <c r="Z4587" s="37" t="s">
        <v>110</v>
      </c>
      <c r="AA4587" s="60" t="s">
        <v>39</v>
      </c>
      <c r="AB4587" s="35" t="str">
        <f t="shared" si="647"/>
        <v/>
      </c>
      <c r="AC4587" s="35" t="str">
        <f t="shared" si="648"/>
        <v/>
      </c>
      <c r="AD4587" s="35" t="str">
        <f t="shared" si="649"/>
        <v/>
      </c>
      <c r="AE4587" s="44" t="str">
        <f t="shared" si="650"/>
        <v/>
      </c>
      <c r="AF4587" s="61"/>
      <c r="AG4587" s="45"/>
    </row>
    <row r="4588" spans="1:33" x14ac:dyDescent="0.2">
      <c r="A4588" s="59" t="str">
        <f>+VLOOKUP(B4588,Annuaire_roster!B:G,5,0)</f>
        <v>01659</v>
      </c>
      <c r="B4588" s="78" t="s">
        <v>167</v>
      </c>
      <c r="C4588" s="65">
        <v>0.375</v>
      </c>
      <c r="D4588" s="65">
        <v>0.375</v>
      </c>
      <c r="E4588" s="66">
        <v>0.79166666666666663</v>
      </c>
      <c r="F4588" s="66">
        <v>0.79166666666666663</v>
      </c>
      <c r="G4588" s="67"/>
      <c r="H4588" s="67"/>
      <c r="I4588" s="68" t="s">
        <v>63</v>
      </c>
      <c r="J4588" s="67"/>
      <c r="K4588" s="69">
        <v>0</v>
      </c>
      <c r="L4588" s="67">
        <v>0</v>
      </c>
      <c r="M4588" s="70">
        <v>0</v>
      </c>
      <c r="N4588" s="34">
        <f t="shared" si="642"/>
        <v>0.37499999999999994</v>
      </c>
      <c r="O4588" s="38">
        <f t="shared" si="643"/>
        <v>0.37499999999999994</v>
      </c>
      <c r="P4588" s="72" t="s">
        <v>234</v>
      </c>
      <c r="Q4588" s="43">
        <v>44817</v>
      </c>
      <c r="R4588" s="35">
        <f t="shared" si="644"/>
        <v>0</v>
      </c>
      <c r="S4588" s="35">
        <f t="shared" si="645"/>
        <v>0</v>
      </c>
      <c r="T4588" s="10" t="str">
        <f t="shared" si="651"/>
        <v>Sem - 38</v>
      </c>
      <c r="U4588" s="10" t="str">
        <f t="shared" si="652"/>
        <v>Septembre</v>
      </c>
      <c r="V4588" s="36" t="str">
        <f t="shared" si="646"/>
        <v>2026</v>
      </c>
      <c r="W4588" s="34"/>
      <c r="X4588" s="91">
        <f t="shared" si="653"/>
        <v>0</v>
      </c>
      <c r="Y4588" s="92" t="str">
        <f>VLOOKUP('CM-CIC'!B4519,Annuaire_roster!B:F,4,0)</f>
        <v>IHASSANE Ikram</v>
      </c>
      <c r="Z4588" s="37" t="s">
        <v>110</v>
      </c>
      <c r="AA4588" s="60" t="s">
        <v>39</v>
      </c>
      <c r="AB4588" s="35" t="str">
        <f t="shared" si="647"/>
        <v/>
      </c>
      <c r="AC4588" s="35" t="str">
        <f t="shared" si="648"/>
        <v/>
      </c>
      <c r="AD4588" s="35" t="str">
        <f t="shared" si="649"/>
        <v/>
      </c>
      <c r="AE4588" s="44" t="str">
        <f t="shared" si="650"/>
        <v/>
      </c>
      <c r="AF4588" s="61"/>
      <c r="AG4588" s="45"/>
    </row>
    <row r="4589" spans="1:33" x14ac:dyDescent="0.2">
      <c r="A4589" s="59" t="str">
        <f>+VLOOKUP(B4589,Annuaire_roster!B:G,5,0)</f>
        <v>01660</v>
      </c>
      <c r="B4589" s="78" t="s">
        <v>278</v>
      </c>
      <c r="C4589" s="65">
        <v>0.37430555555555556</v>
      </c>
      <c r="D4589" s="65">
        <v>0.375</v>
      </c>
      <c r="E4589" s="66">
        <v>0.79166666666666663</v>
      </c>
      <c r="F4589" s="66">
        <v>0.79166666666666663</v>
      </c>
      <c r="G4589" s="67"/>
      <c r="H4589" s="67"/>
      <c r="I4589" s="68" t="s">
        <v>63</v>
      </c>
      <c r="J4589" s="67"/>
      <c r="K4589" s="69">
        <v>0</v>
      </c>
      <c r="L4589" s="67">
        <v>0</v>
      </c>
      <c r="M4589" s="70">
        <v>0</v>
      </c>
      <c r="N4589" s="34">
        <f t="shared" si="642"/>
        <v>0.37499999999999994</v>
      </c>
      <c r="O4589" s="38">
        <f t="shared" si="643"/>
        <v>0.37499999999999994</v>
      </c>
      <c r="P4589" s="72" t="s">
        <v>234</v>
      </c>
      <c r="Q4589" s="43">
        <v>44817</v>
      </c>
      <c r="R4589" s="35">
        <f t="shared" si="644"/>
        <v>0</v>
      </c>
      <c r="S4589" s="35">
        <f t="shared" si="645"/>
        <v>0</v>
      </c>
      <c r="T4589" s="10" t="str">
        <f t="shared" si="651"/>
        <v>Sem - 38</v>
      </c>
      <c r="U4589" s="10" t="str">
        <f t="shared" si="652"/>
        <v>Septembre</v>
      </c>
      <c r="V4589" s="36" t="str">
        <f t="shared" si="646"/>
        <v>2026</v>
      </c>
      <c r="W4589" s="34"/>
      <c r="X4589" s="91">
        <f t="shared" si="653"/>
        <v>0</v>
      </c>
      <c r="Y4589" s="92" t="str">
        <f>VLOOKUP('CM-CIC'!B4520,Annuaire_roster!B:F,4,0)</f>
        <v>IHASSANE Ikram</v>
      </c>
      <c r="Z4589" s="37" t="s">
        <v>110</v>
      </c>
      <c r="AA4589" s="60" t="s">
        <v>39</v>
      </c>
      <c r="AB4589" s="35" t="str">
        <f t="shared" si="647"/>
        <v/>
      </c>
      <c r="AC4589" s="35" t="str">
        <f t="shared" si="648"/>
        <v/>
      </c>
      <c r="AD4589" s="35" t="str">
        <f t="shared" si="649"/>
        <v/>
      </c>
      <c r="AE4589" s="44" t="str">
        <f t="shared" si="650"/>
        <v/>
      </c>
      <c r="AF4589" s="61"/>
      <c r="AG4589" s="45"/>
    </row>
    <row r="4590" spans="1:33" x14ac:dyDescent="0.2">
      <c r="A4590" s="59" t="str">
        <f>+VLOOKUP(B4590,Annuaire_roster!B:G,5,0)</f>
        <v>01655</v>
      </c>
      <c r="B4590" s="78" t="s">
        <v>168</v>
      </c>
      <c r="C4590" s="65">
        <v>0.37291666666666667</v>
      </c>
      <c r="D4590" s="65">
        <v>0.375</v>
      </c>
      <c r="E4590" s="66">
        <v>0.79166666666666663</v>
      </c>
      <c r="F4590" s="66">
        <v>0.79166666666666663</v>
      </c>
      <c r="G4590" s="67"/>
      <c r="H4590" s="67"/>
      <c r="I4590" s="68" t="s">
        <v>63</v>
      </c>
      <c r="J4590" s="67"/>
      <c r="K4590" s="69">
        <v>0</v>
      </c>
      <c r="L4590" s="67">
        <v>0</v>
      </c>
      <c r="M4590" s="70">
        <v>0</v>
      </c>
      <c r="N4590" s="34">
        <f t="shared" si="642"/>
        <v>0.37499999999999994</v>
      </c>
      <c r="O4590" s="38">
        <f t="shared" si="643"/>
        <v>0.37499999999999994</v>
      </c>
      <c r="P4590" s="72" t="s">
        <v>234</v>
      </c>
      <c r="Q4590" s="43">
        <v>44817</v>
      </c>
      <c r="R4590" s="35">
        <f t="shared" si="644"/>
        <v>0</v>
      </c>
      <c r="S4590" s="35">
        <f t="shared" si="645"/>
        <v>0</v>
      </c>
      <c r="T4590" s="10" t="str">
        <f t="shared" si="651"/>
        <v>Sem - 38</v>
      </c>
      <c r="U4590" s="10" t="str">
        <f t="shared" si="652"/>
        <v>Septembre</v>
      </c>
      <c r="V4590" s="36" t="str">
        <f t="shared" si="646"/>
        <v>2026</v>
      </c>
      <c r="W4590" s="34"/>
      <c r="X4590" s="91">
        <f t="shared" si="653"/>
        <v>2.0833333333333259E-3</v>
      </c>
      <c r="Y4590" s="92" t="str">
        <f>VLOOKUP('CM-CIC'!B4521,Annuaire_roster!B:F,4,0)</f>
        <v>IHASSANE Ikram</v>
      </c>
      <c r="Z4590" s="37" t="s">
        <v>110</v>
      </c>
      <c r="AA4590" s="60" t="s">
        <v>39</v>
      </c>
      <c r="AB4590" s="35" t="str">
        <f t="shared" si="647"/>
        <v/>
      </c>
      <c r="AC4590" s="35" t="str">
        <f t="shared" si="648"/>
        <v/>
      </c>
      <c r="AD4590" s="35" t="str">
        <f t="shared" si="649"/>
        <v/>
      </c>
      <c r="AE4590" s="44" t="str">
        <f t="shared" si="650"/>
        <v/>
      </c>
      <c r="AF4590" s="61"/>
      <c r="AG4590" s="45"/>
    </row>
    <row r="4591" spans="1:33" x14ac:dyDescent="0.2">
      <c r="A4591" s="59" t="str">
        <f>+VLOOKUP(B4591,Annuaire_roster!B:G,5,0)</f>
        <v>01661</v>
      </c>
      <c r="B4591" s="78" t="s">
        <v>169</v>
      </c>
      <c r="C4591" s="65">
        <v>0.37430555555555556</v>
      </c>
      <c r="D4591" s="65">
        <v>0.375</v>
      </c>
      <c r="E4591" s="66">
        <v>0.79166666666666663</v>
      </c>
      <c r="F4591" s="66">
        <v>0.79166666666666663</v>
      </c>
      <c r="G4591" s="67"/>
      <c r="H4591" s="67"/>
      <c r="I4591" s="68" t="s">
        <v>63</v>
      </c>
      <c r="J4591" s="67"/>
      <c r="K4591" s="69">
        <v>0</v>
      </c>
      <c r="L4591" s="67">
        <v>0</v>
      </c>
      <c r="M4591" s="70">
        <v>0</v>
      </c>
      <c r="N4591" s="34">
        <f t="shared" si="642"/>
        <v>0.37499999999999994</v>
      </c>
      <c r="O4591" s="38">
        <f t="shared" si="643"/>
        <v>0.37499999999999994</v>
      </c>
      <c r="P4591" s="72" t="s">
        <v>234</v>
      </c>
      <c r="Q4591" s="43">
        <v>44817</v>
      </c>
      <c r="R4591" s="35">
        <f t="shared" si="644"/>
        <v>0</v>
      </c>
      <c r="S4591" s="35">
        <f t="shared" si="645"/>
        <v>0</v>
      </c>
      <c r="T4591" s="10" t="str">
        <f t="shared" si="651"/>
        <v>Sem - 38</v>
      </c>
      <c r="U4591" s="10" t="str">
        <f t="shared" si="652"/>
        <v>Septembre</v>
      </c>
      <c r="V4591" s="36" t="str">
        <f t="shared" si="646"/>
        <v>2026</v>
      </c>
      <c r="W4591" s="34"/>
      <c r="X4591" s="91">
        <f t="shared" si="653"/>
        <v>0</v>
      </c>
      <c r="Y4591" s="92" t="str">
        <f>VLOOKUP('CM-CIC'!B4522,Annuaire_roster!B:F,4,0)</f>
        <v>IHASSANE Ikram</v>
      </c>
      <c r="Z4591" s="37" t="s">
        <v>110</v>
      </c>
      <c r="AA4591" s="60" t="s">
        <v>39</v>
      </c>
      <c r="AB4591" s="35" t="str">
        <f t="shared" si="647"/>
        <v/>
      </c>
      <c r="AC4591" s="35" t="str">
        <f t="shared" si="648"/>
        <v/>
      </c>
      <c r="AD4591" s="35" t="str">
        <f t="shared" si="649"/>
        <v/>
      </c>
      <c r="AE4591" s="44" t="str">
        <f t="shared" si="650"/>
        <v/>
      </c>
      <c r="AF4591" s="61"/>
      <c r="AG4591" s="45"/>
    </row>
    <row r="4592" spans="1:33" x14ac:dyDescent="0.2">
      <c r="A4592" s="59" t="str">
        <f>+VLOOKUP(B4592,Annuaire_roster!B:G,5,0)</f>
        <v>00214</v>
      </c>
      <c r="B4592" s="78" t="s">
        <v>171</v>
      </c>
      <c r="C4592" s="65">
        <v>0.375</v>
      </c>
      <c r="D4592" s="65">
        <v>0.375</v>
      </c>
      <c r="E4592" s="66">
        <v>0.79166666666666663</v>
      </c>
      <c r="F4592" s="66">
        <v>0.79166666666666663</v>
      </c>
      <c r="G4592" s="67"/>
      <c r="H4592" s="67"/>
      <c r="I4592" s="68" t="s">
        <v>63</v>
      </c>
      <c r="J4592" s="67"/>
      <c r="K4592" s="69">
        <v>0</v>
      </c>
      <c r="L4592" s="67">
        <v>0</v>
      </c>
      <c r="M4592" s="70">
        <v>0</v>
      </c>
      <c r="N4592" s="34">
        <f t="shared" si="642"/>
        <v>0.37499999999999994</v>
      </c>
      <c r="O4592" s="38">
        <f t="shared" si="643"/>
        <v>0.37499999999999994</v>
      </c>
      <c r="P4592" s="72" t="s">
        <v>234</v>
      </c>
      <c r="Q4592" s="43">
        <v>44817</v>
      </c>
      <c r="R4592" s="35">
        <f t="shared" si="644"/>
        <v>0</v>
      </c>
      <c r="S4592" s="35">
        <f t="shared" si="645"/>
        <v>0</v>
      </c>
      <c r="T4592" s="10" t="str">
        <f t="shared" si="651"/>
        <v>Sem - 38</v>
      </c>
      <c r="U4592" s="10" t="str">
        <f t="shared" si="652"/>
        <v>Septembre</v>
      </c>
      <c r="V4592" s="36" t="str">
        <f t="shared" si="646"/>
        <v>2026</v>
      </c>
      <c r="W4592" s="34"/>
      <c r="X4592" s="91">
        <f t="shared" si="653"/>
        <v>0</v>
      </c>
      <c r="Y4592" s="92" t="str">
        <f>VLOOKUP('CM-CIC'!B4523,Annuaire_roster!B:F,4,0)</f>
        <v>IHASSANE Ikram</v>
      </c>
      <c r="Z4592" s="37" t="s">
        <v>110</v>
      </c>
      <c r="AA4592" s="60" t="s">
        <v>39</v>
      </c>
      <c r="AB4592" s="35" t="str">
        <f t="shared" si="647"/>
        <v/>
      </c>
      <c r="AC4592" s="35" t="str">
        <f t="shared" si="648"/>
        <v/>
      </c>
      <c r="AD4592" s="35" t="str">
        <f t="shared" si="649"/>
        <v/>
      </c>
      <c r="AE4592" s="44" t="str">
        <f t="shared" si="650"/>
        <v/>
      </c>
      <c r="AF4592" s="61"/>
      <c r="AG4592" s="45"/>
    </row>
    <row r="4593" spans="1:33" x14ac:dyDescent="0.2">
      <c r="A4593" s="59" t="str">
        <f>+VLOOKUP(B4593,Annuaire_roster!B:G,5,0)</f>
        <v>01664</v>
      </c>
      <c r="B4593" s="78" t="s">
        <v>176</v>
      </c>
      <c r="C4593" s="65">
        <v>0.37291666666666667</v>
      </c>
      <c r="D4593" s="65">
        <v>0.375</v>
      </c>
      <c r="E4593" s="66">
        <v>0.79166666666666663</v>
      </c>
      <c r="F4593" s="66">
        <v>0.79166666666666663</v>
      </c>
      <c r="G4593" s="67"/>
      <c r="H4593" s="67"/>
      <c r="I4593" s="68" t="s">
        <v>63</v>
      </c>
      <c r="J4593" s="67"/>
      <c r="K4593" s="69">
        <v>0</v>
      </c>
      <c r="L4593" s="67">
        <v>0</v>
      </c>
      <c r="M4593" s="70">
        <v>0</v>
      </c>
      <c r="N4593" s="34">
        <f t="shared" si="642"/>
        <v>0.37499999999999994</v>
      </c>
      <c r="O4593" s="38">
        <f t="shared" si="643"/>
        <v>0.37499999999999994</v>
      </c>
      <c r="P4593" s="72" t="s">
        <v>234</v>
      </c>
      <c r="Q4593" s="43">
        <v>44817</v>
      </c>
      <c r="R4593" s="35">
        <f t="shared" si="644"/>
        <v>0</v>
      </c>
      <c r="S4593" s="35">
        <f t="shared" si="645"/>
        <v>0</v>
      </c>
      <c r="T4593" s="10" t="str">
        <f t="shared" si="651"/>
        <v>Sem - 38</v>
      </c>
      <c r="U4593" s="10" t="str">
        <f t="shared" si="652"/>
        <v>Septembre</v>
      </c>
      <c r="V4593" s="36" t="str">
        <f t="shared" si="646"/>
        <v>2026</v>
      </c>
      <c r="W4593" s="34"/>
      <c r="X4593" s="91">
        <f t="shared" si="653"/>
        <v>2.0833333333333259E-3</v>
      </c>
      <c r="Y4593" s="92" t="str">
        <f>VLOOKUP('CM-CIC'!B4524,Annuaire_roster!B:F,4,0)</f>
        <v>IHASSANE Ikram</v>
      </c>
      <c r="Z4593" s="37" t="s">
        <v>110</v>
      </c>
      <c r="AA4593" s="60" t="s">
        <v>39</v>
      </c>
      <c r="AB4593" s="35" t="str">
        <f t="shared" si="647"/>
        <v/>
      </c>
      <c r="AC4593" s="35" t="str">
        <f t="shared" si="648"/>
        <v/>
      </c>
      <c r="AD4593" s="35" t="str">
        <f t="shared" si="649"/>
        <v/>
      </c>
      <c r="AE4593" s="44" t="str">
        <f t="shared" si="650"/>
        <v/>
      </c>
      <c r="AF4593" s="61"/>
      <c r="AG4593" s="45"/>
    </row>
    <row r="4594" spans="1:33" x14ac:dyDescent="0.2">
      <c r="A4594" s="59" t="str">
        <f>+VLOOKUP(B4594,Annuaire_roster!B:G,5,0)</f>
        <v>01665</v>
      </c>
      <c r="B4594" s="78" t="s">
        <v>279</v>
      </c>
      <c r="C4594" s="65">
        <v>0.375</v>
      </c>
      <c r="D4594" s="65">
        <v>0.375</v>
      </c>
      <c r="E4594" s="66">
        <v>0.79166666666666663</v>
      </c>
      <c r="F4594" s="66">
        <v>0.79166666666666663</v>
      </c>
      <c r="G4594" s="67"/>
      <c r="H4594" s="67"/>
      <c r="I4594" s="68" t="s">
        <v>63</v>
      </c>
      <c r="J4594" s="67"/>
      <c r="K4594" s="69">
        <v>0</v>
      </c>
      <c r="L4594" s="67">
        <v>0</v>
      </c>
      <c r="M4594" s="70">
        <v>0</v>
      </c>
      <c r="N4594" s="34">
        <f t="shared" si="642"/>
        <v>0.37499999999999994</v>
      </c>
      <c r="O4594" s="38">
        <f t="shared" si="643"/>
        <v>0.37499999999999994</v>
      </c>
      <c r="P4594" s="72" t="s">
        <v>234</v>
      </c>
      <c r="Q4594" s="43">
        <v>44817</v>
      </c>
      <c r="R4594" s="35">
        <f t="shared" si="644"/>
        <v>0</v>
      </c>
      <c r="S4594" s="35">
        <f t="shared" si="645"/>
        <v>0</v>
      </c>
      <c r="T4594" s="10" t="str">
        <f t="shared" si="651"/>
        <v>Sem - 38</v>
      </c>
      <c r="U4594" s="10" t="str">
        <f t="shared" si="652"/>
        <v>Septembre</v>
      </c>
      <c r="V4594" s="36" t="str">
        <f t="shared" si="646"/>
        <v>2026</v>
      </c>
      <c r="W4594" s="34"/>
      <c r="X4594" s="91">
        <f t="shared" si="653"/>
        <v>0</v>
      </c>
      <c r="Y4594" s="92" t="str">
        <f>VLOOKUP('CM-CIC'!B4525,Annuaire_roster!B:F,4,0)</f>
        <v>IHASSANE Ikram</v>
      </c>
      <c r="Z4594" s="37" t="s">
        <v>110</v>
      </c>
      <c r="AA4594" s="60" t="s">
        <v>39</v>
      </c>
      <c r="AB4594" s="35" t="str">
        <f t="shared" si="647"/>
        <v/>
      </c>
      <c r="AC4594" s="35" t="str">
        <f t="shared" si="648"/>
        <v/>
      </c>
      <c r="AD4594" s="35" t="str">
        <f t="shared" si="649"/>
        <v/>
      </c>
      <c r="AE4594" s="44" t="str">
        <f t="shared" si="650"/>
        <v/>
      </c>
      <c r="AF4594" s="61"/>
      <c r="AG4594" s="45"/>
    </row>
    <row r="4595" spans="1:33" x14ac:dyDescent="0.2">
      <c r="A4595" s="59" t="str">
        <f>+VLOOKUP(B4595,Annuaire_roster!B:G,5,0)</f>
        <v>01643</v>
      </c>
      <c r="B4595" s="78" t="s">
        <v>281</v>
      </c>
      <c r="C4595" s="65">
        <v>0.37430555555555556</v>
      </c>
      <c r="D4595" s="65">
        <v>0.375</v>
      </c>
      <c r="E4595" s="66">
        <v>0.79166666666666663</v>
      </c>
      <c r="F4595" s="66">
        <v>0.79166666666666663</v>
      </c>
      <c r="G4595" s="67"/>
      <c r="H4595" s="67"/>
      <c r="I4595" s="68" t="s">
        <v>63</v>
      </c>
      <c r="J4595" s="67"/>
      <c r="K4595" s="69">
        <v>0</v>
      </c>
      <c r="L4595" s="67">
        <v>0</v>
      </c>
      <c r="M4595" s="70">
        <v>0</v>
      </c>
      <c r="N4595" s="34">
        <f t="shared" ref="N4595:N4658" si="654">IFERROR(IF(OR(D4595="OFF",D4595="Congé",M4595="Abs",D4595="Congé sans solde",D4595="Férié"),"",IF(O4595-K4595-L4595&gt;O4595,O4595,IF(O4595-K4595-L4595&lt;0,"",O4595-K4595-L4595))),"")</f>
        <v>0.37499999999999994</v>
      </c>
      <c r="O4595" s="38">
        <f t="shared" ref="O4595:O4658" si="655">IF(AG4595="2H Pause déjeuner",IF(F4595-D4595-0.0833333333333333&lt;0,F4595-D4595-0.0833333333333333+1,F4595-D4595-0.0833333333333333),IF(OR(AND(F4595="OFF",D4595="OFF"),AND(F4595="Congé",D4595="Congé"),AND(F4595="Congé sans solde",D4595="Congé sans solde"),AND(F4595="Congé spécial",D4595="Congé spécial"),AND(F4595="Férié",D4595="Férié"),AND(F4595="OFF",D4595="Congé"),AND(F4595="OFF",D4595="Congé sans solde"),AND(F4595="OFF",D4595="Congé spécial"),AND(F4595="OFF",D4595="Férié"),AND(F4595="Congé",D4595="OFF"),AND(F4595="Congé",D4595="Congé sans solde"),AND(F4595="Congé",D4595="Congé spécial"),AND(F4595="Congé",D4595="Férié"),AND(F4595="Congé sans solde",D4595="OFF"),AND(F4595="Congé sans solde",D4595="Congé"),AND(F4595="Congé sans solde",D4595="Congé spécial"),AND(F4595="Congé sans solde",D4595="Férié"),AND(F4595="Congé spécial",D4595="OFF"),AND(F4595="Congé spécial",D4595="Congé"),AND(F4595="Congé spécial",D4595="Congé sans solde"),AND(F4595="Congé spécial",D4595="Férié"),AND(F4595="Férié",D4595="OFF"),AND(F4595="Férié",D4595="Congé"),AND(F4595="Férié",D4595="Congé sans solde"),AND(F4595="Férié",D4595="Congé spécial")),0,IF(OR(F4595="OFF",F4595="Congé",F4595="Congé spécial",F4595="Congé sans solde",D4595="OFF",D4595="Congé",D4595="Congé spécial",D4595="Congé sans solde"),0.208333333333334,IF(AND(AG4595="",F4595-D4595&lt;0),("24:00:00"-D4595)+("00:00:00"+F4595)-0.0416666666666667,IF(AND(OR(AG4595="Allaitement",AG4595="Sans déjeuner"),F4595-D4595&lt;0),("24:00:00"-D4595)+("00:00:00"+F4595),IF(AND(AG4595="",F4595-D4595&gt;0.166666666666667),F4595-D4595-0.0416666666666667,IF(AND(OR(AG4595="Allaitement",AG4595="Sans déjeuner"),F4595-D4595&gt;0.166666666666667),F4595-D4595,F4595-D4595)))))))</f>
        <v>0.37499999999999994</v>
      </c>
      <c r="P4595" s="72" t="s">
        <v>234</v>
      </c>
      <c r="Q4595" s="43">
        <v>44817</v>
      </c>
      <c r="R4595" s="35">
        <f t="shared" si="644"/>
        <v>0</v>
      </c>
      <c r="S4595" s="35">
        <f t="shared" si="645"/>
        <v>0</v>
      </c>
      <c r="T4595" s="10" t="str">
        <f t="shared" si="651"/>
        <v>Sem - 38</v>
      </c>
      <c r="U4595" s="10" t="str">
        <f t="shared" si="652"/>
        <v>Septembre</v>
      </c>
      <c r="V4595" s="36" t="str">
        <f t="shared" si="646"/>
        <v>2026</v>
      </c>
      <c r="W4595" s="34"/>
      <c r="X4595" s="91">
        <f t="shared" si="653"/>
        <v>0</v>
      </c>
      <c r="Y4595" s="92" t="str">
        <f>VLOOKUP('CM-CIC'!B4526,Annuaire_roster!B:F,4,0)</f>
        <v>IHASSANE Ikram</v>
      </c>
      <c r="Z4595" s="37" t="s">
        <v>110</v>
      </c>
      <c r="AA4595" s="60" t="s">
        <v>39</v>
      </c>
      <c r="AB4595" s="35" t="str">
        <f t="shared" si="647"/>
        <v/>
      </c>
      <c r="AC4595" s="35" t="str">
        <f t="shared" si="648"/>
        <v/>
      </c>
      <c r="AD4595" s="35" t="str">
        <f t="shared" si="649"/>
        <v/>
      </c>
      <c r="AE4595" s="44" t="str">
        <f t="shared" si="650"/>
        <v/>
      </c>
      <c r="AF4595" s="61"/>
      <c r="AG4595" s="45"/>
    </row>
    <row r="4596" spans="1:33" x14ac:dyDescent="0.2">
      <c r="A4596" s="59" t="str">
        <f>+VLOOKUP(B4596,Annuaire_roster!B:G,5,0)</f>
        <v>01620</v>
      </c>
      <c r="B4596" s="78" t="s">
        <v>282</v>
      </c>
      <c r="C4596" s="65">
        <v>0.375</v>
      </c>
      <c r="D4596" s="65">
        <v>0.375</v>
      </c>
      <c r="E4596" s="66">
        <v>0.79166666666666663</v>
      </c>
      <c r="F4596" s="66">
        <v>0.79166666666666663</v>
      </c>
      <c r="G4596" s="67"/>
      <c r="H4596" s="67"/>
      <c r="I4596" s="68" t="s">
        <v>63</v>
      </c>
      <c r="J4596" s="67"/>
      <c r="K4596" s="69">
        <v>0</v>
      </c>
      <c r="L4596" s="67">
        <v>0</v>
      </c>
      <c r="M4596" s="70">
        <v>0</v>
      </c>
      <c r="N4596" s="34">
        <f t="shared" si="654"/>
        <v>0.37499999999999994</v>
      </c>
      <c r="O4596" s="38">
        <f t="shared" si="655"/>
        <v>0.37499999999999994</v>
      </c>
      <c r="P4596" s="72" t="s">
        <v>234</v>
      </c>
      <c r="Q4596" s="43">
        <v>44817</v>
      </c>
      <c r="R4596" s="35">
        <f t="shared" si="644"/>
        <v>0</v>
      </c>
      <c r="S4596" s="35">
        <f t="shared" si="645"/>
        <v>0</v>
      </c>
      <c r="T4596" s="10" t="str">
        <f t="shared" si="651"/>
        <v>Sem - 38</v>
      </c>
      <c r="U4596" s="10" t="str">
        <f t="shared" si="652"/>
        <v>Septembre</v>
      </c>
      <c r="V4596" s="36" t="str">
        <f t="shared" si="646"/>
        <v>2026</v>
      </c>
      <c r="W4596" s="34"/>
      <c r="X4596" s="91">
        <f t="shared" si="653"/>
        <v>0</v>
      </c>
      <c r="Y4596" s="92" t="str">
        <f>VLOOKUP('CM-CIC'!B4527,Annuaire_roster!B:F,4,0)</f>
        <v>IHASSANE Ikram</v>
      </c>
      <c r="Z4596" s="37" t="s">
        <v>110</v>
      </c>
      <c r="AA4596" s="60" t="s">
        <v>39</v>
      </c>
      <c r="AB4596" s="35" t="str">
        <f t="shared" si="647"/>
        <v/>
      </c>
      <c r="AC4596" s="35" t="str">
        <f t="shared" si="648"/>
        <v/>
      </c>
      <c r="AD4596" s="35" t="str">
        <f t="shared" si="649"/>
        <v/>
      </c>
      <c r="AE4596" s="44" t="str">
        <f t="shared" si="650"/>
        <v/>
      </c>
      <c r="AF4596" s="61"/>
      <c r="AG4596" s="45"/>
    </row>
    <row r="4597" spans="1:33" x14ac:dyDescent="0.2">
      <c r="A4597" s="59" t="str">
        <f>+VLOOKUP(B4597,Annuaire_roster!B:G,5,0)</f>
        <v>01644</v>
      </c>
      <c r="B4597" s="78" t="s">
        <v>283</v>
      </c>
      <c r="C4597" s="65">
        <v>0.375</v>
      </c>
      <c r="D4597" s="65">
        <v>0.375</v>
      </c>
      <c r="E4597" s="66">
        <v>0.79166666666666663</v>
      </c>
      <c r="F4597" s="66">
        <v>0.79166666666666663</v>
      </c>
      <c r="G4597" s="67"/>
      <c r="H4597" s="67"/>
      <c r="I4597" s="68" t="s">
        <v>63</v>
      </c>
      <c r="J4597" s="67"/>
      <c r="K4597" s="69">
        <v>0</v>
      </c>
      <c r="L4597" s="67">
        <v>0</v>
      </c>
      <c r="M4597" s="70">
        <v>0</v>
      </c>
      <c r="N4597" s="34">
        <f t="shared" si="654"/>
        <v>0.37499999999999994</v>
      </c>
      <c r="O4597" s="38">
        <f t="shared" si="655"/>
        <v>0.37499999999999994</v>
      </c>
      <c r="P4597" s="72" t="s">
        <v>234</v>
      </c>
      <c r="Q4597" s="43">
        <v>44817</v>
      </c>
      <c r="R4597" s="35">
        <f t="shared" ref="R4597:R4660" si="656">IF(M4597="Abs",O4597,0)</f>
        <v>0</v>
      </c>
      <c r="S4597" s="35">
        <f t="shared" ref="S4597:S4660" si="657">SUM(R4597,L4597,I4597,J4597,W4597,H4597)</f>
        <v>0</v>
      </c>
      <c r="T4597" s="10" t="str">
        <f t="shared" si="651"/>
        <v>Sem - 38</v>
      </c>
      <c r="U4597" s="10" t="str">
        <f t="shared" si="652"/>
        <v>Septembre</v>
      </c>
      <c r="V4597" s="36" t="str">
        <f t="shared" ref="V4597:V4660" si="658">+TEXT(Q4597,"aaa")</f>
        <v>2026</v>
      </c>
      <c r="W4597" s="34"/>
      <c r="X4597" s="91">
        <f t="shared" si="653"/>
        <v>0</v>
      </c>
      <c r="Y4597" s="92" t="str">
        <f>VLOOKUP('CM-CIC'!B4528,Annuaire_roster!B:F,4,0)</f>
        <v>IHASSANE Ikram</v>
      </c>
      <c r="Z4597" s="37" t="s">
        <v>110</v>
      </c>
      <c r="AA4597" s="60" t="s">
        <v>39</v>
      </c>
      <c r="AB4597" s="35" t="str">
        <f t="shared" ref="AB4597:AB4660" si="659">IF(AND(D4597="Congé",F4597="Congé"),0.333333333333333,IF(OR(AND(D4597="Congé",F4597&lt;&gt;"Congé"),(AND(F4597="Congé",D4597&lt;&gt;"Congé"))),0.166666666666667,""))</f>
        <v/>
      </c>
      <c r="AC4597" s="35" t="str">
        <f t="shared" ref="AC4597:AC4660" si="660">IF(AND(D4597="Congé sans solde",F4597="Congé sans solde"),0.333333333333333,IF(OR(AND(D4597="Congé sans solde",F4597&lt;&gt;"Congé sans solde"),(AND(F4597="Congé sans solde",D4597&lt;&gt;"Congé sans solde"))),0.166666666666667,""))</f>
        <v/>
      </c>
      <c r="AD4597" s="35" t="str">
        <f t="shared" ref="AD4597:AD4660" si="661">IF(AND(D4597="Congé spécial",F4597="Congé spécial"),0.333333333333333,IF(OR(AND(D4597="Congé spécial",F4597&lt;&gt;"Congé décès"),(AND(F4597="Congé spécial",D4597&lt;&gt;"Congé spécial"))),0.166666666666667,""))</f>
        <v/>
      </c>
      <c r="AE4597" s="44" t="str">
        <f t="shared" ref="AE4597:AE4660" si="662">IF(AND(D4597="Férié",F4597="Férié"),0.333333333333333,IF(OR(AND(D4597="Férié",F4597&lt;&gt;"Férié"),(AND(F4597="Férié",D4597&lt;&gt;"Férié"))),0.166666666666667,""))</f>
        <v/>
      </c>
      <c r="AF4597" s="61"/>
      <c r="AG4597" s="45"/>
    </row>
    <row r="4598" spans="1:33" x14ac:dyDescent="0.2">
      <c r="A4598" s="59" t="str">
        <f>+VLOOKUP(B4598,Annuaire_roster!B:G,5,0)</f>
        <v>01614</v>
      </c>
      <c r="B4598" s="78" t="s">
        <v>284</v>
      </c>
      <c r="C4598" s="65">
        <v>0.375</v>
      </c>
      <c r="D4598" s="65">
        <v>0.375</v>
      </c>
      <c r="E4598" s="66">
        <v>0.79166666666666663</v>
      </c>
      <c r="F4598" s="66">
        <v>0.79166666666666663</v>
      </c>
      <c r="G4598" s="67"/>
      <c r="H4598" s="67"/>
      <c r="I4598" s="68" t="s">
        <v>63</v>
      </c>
      <c r="J4598" s="67"/>
      <c r="K4598" s="69">
        <v>0</v>
      </c>
      <c r="L4598" s="67">
        <v>0</v>
      </c>
      <c r="M4598" s="70">
        <v>0</v>
      </c>
      <c r="N4598" s="34">
        <f t="shared" si="654"/>
        <v>0.37499999999999994</v>
      </c>
      <c r="O4598" s="38">
        <f t="shared" si="655"/>
        <v>0.37499999999999994</v>
      </c>
      <c r="P4598" s="72" t="s">
        <v>234</v>
      </c>
      <c r="Q4598" s="43">
        <v>44817</v>
      </c>
      <c r="R4598" s="35">
        <f t="shared" si="656"/>
        <v>0</v>
      </c>
      <c r="S4598" s="35">
        <f t="shared" si="657"/>
        <v>0</v>
      </c>
      <c r="T4598" s="10" t="str">
        <f t="shared" si="651"/>
        <v>Sem - 38</v>
      </c>
      <c r="U4598" s="10" t="str">
        <f t="shared" si="652"/>
        <v>Septembre</v>
      </c>
      <c r="V4598" s="36" t="str">
        <f t="shared" si="658"/>
        <v>2026</v>
      </c>
      <c r="W4598" s="34"/>
      <c r="X4598" s="91">
        <f t="shared" si="653"/>
        <v>0</v>
      </c>
      <c r="Y4598" s="92" t="str">
        <f>VLOOKUP('CM-CIC'!B4529,Annuaire_roster!B:F,4,0)</f>
        <v>IHASSANE Ikram</v>
      </c>
      <c r="Z4598" s="37" t="s">
        <v>110</v>
      </c>
      <c r="AA4598" s="60" t="s">
        <v>39</v>
      </c>
      <c r="AB4598" s="35" t="str">
        <f t="shared" si="659"/>
        <v/>
      </c>
      <c r="AC4598" s="35" t="str">
        <f t="shared" si="660"/>
        <v/>
      </c>
      <c r="AD4598" s="35" t="str">
        <f t="shared" si="661"/>
        <v/>
      </c>
      <c r="AE4598" s="44" t="str">
        <f t="shared" si="662"/>
        <v/>
      </c>
      <c r="AF4598" s="61"/>
      <c r="AG4598" s="45"/>
    </row>
    <row r="4599" spans="1:33" x14ac:dyDescent="0.2">
      <c r="A4599" s="59" t="str">
        <f>+VLOOKUP(B4599,Annuaire_roster!B:G,5,0)</f>
        <v>01645</v>
      </c>
      <c r="B4599" s="78" t="s">
        <v>285</v>
      </c>
      <c r="C4599" s="65">
        <v>0.37361111111111112</v>
      </c>
      <c r="D4599" s="65">
        <v>0.375</v>
      </c>
      <c r="E4599" s="66">
        <v>0.79166666666666663</v>
      </c>
      <c r="F4599" s="66">
        <v>0.79166666666666663</v>
      </c>
      <c r="G4599" s="67"/>
      <c r="H4599" s="67"/>
      <c r="I4599" s="68" t="s">
        <v>63</v>
      </c>
      <c r="J4599" s="67"/>
      <c r="K4599" s="69">
        <v>0</v>
      </c>
      <c r="L4599" s="67">
        <v>0</v>
      </c>
      <c r="M4599" s="70">
        <v>0</v>
      </c>
      <c r="N4599" s="34">
        <f t="shared" si="654"/>
        <v>0.37499999999999994</v>
      </c>
      <c r="O4599" s="38">
        <f t="shared" si="655"/>
        <v>0.37499999999999994</v>
      </c>
      <c r="P4599" s="72" t="s">
        <v>234</v>
      </c>
      <c r="Q4599" s="43">
        <v>44817</v>
      </c>
      <c r="R4599" s="35">
        <f t="shared" si="656"/>
        <v>0</v>
      </c>
      <c r="S4599" s="35">
        <f t="shared" si="657"/>
        <v>0</v>
      </c>
      <c r="T4599" s="10" t="str">
        <f t="shared" si="651"/>
        <v>Sem - 38</v>
      </c>
      <c r="U4599" s="10" t="str">
        <f t="shared" si="652"/>
        <v>Septembre</v>
      </c>
      <c r="V4599" s="36" t="str">
        <f t="shared" si="658"/>
        <v>2026</v>
      </c>
      <c r="W4599" s="34"/>
      <c r="X4599" s="91">
        <f t="shared" si="653"/>
        <v>1.388888888888884E-3</v>
      </c>
      <c r="Y4599" s="92" t="str">
        <f>VLOOKUP('CM-CIC'!B4530,Annuaire_roster!B:F,4,0)</f>
        <v>IHASSANE Ikram</v>
      </c>
      <c r="Z4599" s="37" t="s">
        <v>110</v>
      </c>
      <c r="AA4599" s="60" t="s">
        <v>39</v>
      </c>
      <c r="AB4599" s="35" t="str">
        <f t="shared" si="659"/>
        <v/>
      </c>
      <c r="AC4599" s="35" t="str">
        <f t="shared" si="660"/>
        <v/>
      </c>
      <c r="AD4599" s="35" t="str">
        <f t="shared" si="661"/>
        <v/>
      </c>
      <c r="AE4599" s="44" t="str">
        <f t="shared" si="662"/>
        <v/>
      </c>
      <c r="AF4599" s="61"/>
      <c r="AG4599" s="45"/>
    </row>
    <row r="4600" spans="1:33" x14ac:dyDescent="0.2">
      <c r="A4600" s="59" t="str">
        <f>+VLOOKUP(B4600,Annuaire_roster!B:G,5,0)</f>
        <v>01654</v>
      </c>
      <c r="B4600" s="78" t="s">
        <v>286</v>
      </c>
      <c r="C4600" s="65">
        <v>0.375</v>
      </c>
      <c r="D4600" s="65">
        <v>0.375</v>
      </c>
      <c r="E4600" s="66">
        <v>0.79166666666666663</v>
      </c>
      <c r="F4600" s="66">
        <v>0.79166666666666663</v>
      </c>
      <c r="G4600" s="67"/>
      <c r="H4600" s="67"/>
      <c r="I4600" s="68" t="s">
        <v>63</v>
      </c>
      <c r="J4600" s="67"/>
      <c r="K4600" s="69">
        <v>0</v>
      </c>
      <c r="L4600" s="67">
        <v>0</v>
      </c>
      <c r="M4600" s="70">
        <v>0</v>
      </c>
      <c r="N4600" s="34">
        <f t="shared" si="654"/>
        <v>0.37499999999999994</v>
      </c>
      <c r="O4600" s="38">
        <f t="shared" si="655"/>
        <v>0.37499999999999994</v>
      </c>
      <c r="P4600" s="72" t="s">
        <v>234</v>
      </c>
      <c r="Q4600" s="43">
        <v>44817</v>
      </c>
      <c r="R4600" s="35">
        <f t="shared" si="656"/>
        <v>0</v>
      </c>
      <c r="S4600" s="35">
        <f t="shared" si="657"/>
        <v>0</v>
      </c>
      <c r="T4600" s="10" t="str">
        <f t="shared" si="651"/>
        <v>Sem - 38</v>
      </c>
      <c r="U4600" s="10" t="str">
        <f t="shared" si="652"/>
        <v>Septembre</v>
      </c>
      <c r="V4600" s="36" t="str">
        <f t="shared" si="658"/>
        <v>2026</v>
      </c>
      <c r="W4600" s="34"/>
      <c r="X4600" s="91">
        <f t="shared" si="653"/>
        <v>0</v>
      </c>
      <c r="Y4600" s="92" t="str">
        <f>VLOOKUP('CM-CIC'!B4531,Annuaire_roster!B:F,4,0)</f>
        <v>IHASSANE Ikram</v>
      </c>
      <c r="Z4600" s="37" t="s">
        <v>110</v>
      </c>
      <c r="AA4600" s="60" t="s">
        <v>39</v>
      </c>
      <c r="AB4600" s="35" t="str">
        <f t="shared" si="659"/>
        <v/>
      </c>
      <c r="AC4600" s="35" t="str">
        <f t="shared" si="660"/>
        <v/>
      </c>
      <c r="AD4600" s="35" t="str">
        <f t="shared" si="661"/>
        <v/>
      </c>
      <c r="AE4600" s="44" t="str">
        <f t="shared" si="662"/>
        <v/>
      </c>
      <c r="AF4600" s="61"/>
      <c r="AG4600" s="45"/>
    </row>
    <row r="4601" spans="1:33" x14ac:dyDescent="0.2">
      <c r="A4601" s="59" t="str">
        <f>+VLOOKUP(B4601,Annuaire_roster!B:G,5,0)</f>
        <v>01651</v>
      </c>
      <c r="B4601" s="78" t="s">
        <v>288</v>
      </c>
      <c r="C4601" s="65">
        <v>0.375</v>
      </c>
      <c r="D4601" s="65">
        <v>0.375</v>
      </c>
      <c r="E4601" s="66">
        <v>0.79166666666666663</v>
      </c>
      <c r="F4601" s="66">
        <v>0.79166666666666663</v>
      </c>
      <c r="G4601" s="67"/>
      <c r="H4601" s="67"/>
      <c r="I4601" s="68" t="s">
        <v>63</v>
      </c>
      <c r="J4601" s="67"/>
      <c r="K4601" s="69">
        <v>0</v>
      </c>
      <c r="L4601" s="67">
        <v>0</v>
      </c>
      <c r="M4601" s="70">
        <v>0</v>
      </c>
      <c r="N4601" s="34">
        <f t="shared" si="654"/>
        <v>0.37499999999999994</v>
      </c>
      <c r="O4601" s="38">
        <f t="shared" si="655"/>
        <v>0.37499999999999994</v>
      </c>
      <c r="P4601" s="72" t="s">
        <v>234</v>
      </c>
      <c r="Q4601" s="43">
        <v>44817</v>
      </c>
      <c r="R4601" s="35">
        <f t="shared" si="656"/>
        <v>0</v>
      </c>
      <c r="S4601" s="35">
        <f t="shared" si="657"/>
        <v>0</v>
      </c>
      <c r="T4601" s="10" t="str">
        <f t="shared" si="651"/>
        <v>Sem - 38</v>
      </c>
      <c r="U4601" s="10" t="str">
        <f t="shared" si="652"/>
        <v>Septembre</v>
      </c>
      <c r="V4601" s="36" t="str">
        <f t="shared" si="658"/>
        <v>2026</v>
      </c>
      <c r="W4601" s="34"/>
      <c r="X4601" s="91">
        <f t="shared" si="653"/>
        <v>0</v>
      </c>
      <c r="Y4601" s="92" t="str">
        <f>VLOOKUP('CM-CIC'!B4532,Annuaire_roster!B:F,4,0)</f>
        <v>IHASSANE Ikram</v>
      </c>
      <c r="Z4601" s="37" t="s">
        <v>110</v>
      </c>
      <c r="AA4601" s="60" t="s">
        <v>39</v>
      </c>
      <c r="AB4601" s="35" t="str">
        <f t="shared" si="659"/>
        <v/>
      </c>
      <c r="AC4601" s="35" t="str">
        <f t="shared" si="660"/>
        <v/>
      </c>
      <c r="AD4601" s="35" t="str">
        <f t="shared" si="661"/>
        <v/>
      </c>
      <c r="AE4601" s="44" t="str">
        <f t="shared" si="662"/>
        <v/>
      </c>
      <c r="AF4601" s="61"/>
      <c r="AG4601" s="45"/>
    </row>
    <row r="4602" spans="1:33" x14ac:dyDescent="0.2">
      <c r="A4602" s="59" t="str">
        <f>+VLOOKUP(B4602,Annuaire_roster!B:G,5,0)</f>
        <v>01653</v>
      </c>
      <c r="B4602" s="78" t="s">
        <v>290</v>
      </c>
      <c r="C4602" s="65">
        <v>0.37291666666666667</v>
      </c>
      <c r="D4602" s="65">
        <v>0.375</v>
      </c>
      <c r="E4602" s="66">
        <v>0.79166666666666663</v>
      </c>
      <c r="F4602" s="66">
        <v>0.79166666666666663</v>
      </c>
      <c r="G4602" s="67"/>
      <c r="H4602" s="67"/>
      <c r="I4602" s="68" t="s">
        <v>63</v>
      </c>
      <c r="J4602" s="67"/>
      <c r="K4602" s="69">
        <v>0</v>
      </c>
      <c r="L4602" s="67">
        <v>0</v>
      </c>
      <c r="M4602" s="70">
        <v>0</v>
      </c>
      <c r="N4602" s="34">
        <f t="shared" si="654"/>
        <v>0.37499999999999994</v>
      </c>
      <c r="O4602" s="38">
        <f t="shared" si="655"/>
        <v>0.37499999999999994</v>
      </c>
      <c r="P4602" s="72" t="s">
        <v>234</v>
      </c>
      <c r="Q4602" s="43">
        <v>44817</v>
      </c>
      <c r="R4602" s="35">
        <f t="shared" si="656"/>
        <v>0</v>
      </c>
      <c r="S4602" s="35">
        <f t="shared" si="657"/>
        <v>0</v>
      </c>
      <c r="T4602" s="10" t="str">
        <f t="shared" si="651"/>
        <v>Sem - 38</v>
      </c>
      <c r="U4602" s="10" t="str">
        <f t="shared" si="652"/>
        <v>Septembre</v>
      </c>
      <c r="V4602" s="36" t="str">
        <f t="shared" si="658"/>
        <v>2026</v>
      </c>
      <c r="W4602" s="34"/>
      <c r="X4602" s="91">
        <f t="shared" si="653"/>
        <v>2.0833333333333259E-3</v>
      </c>
      <c r="Y4602" s="92" t="str">
        <f>VLOOKUP('CM-CIC'!B4533,Annuaire_roster!B:F,4,0)</f>
        <v>KINANA Widad</v>
      </c>
      <c r="Z4602" s="37" t="s">
        <v>110</v>
      </c>
      <c r="AA4602" s="60" t="s">
        <v>39</v>
      </c>
      <c r="AB4602" s="35" t="str">
        <f t="shared" si="659"/>
        <v/>
      </c>
      <c r="AC4602" s="35" t="str">
        <f t="shared" si="660"/>
        <v/>
      </c>
      <c r="AD4602" s="35" t="str">
        <f t="shared" si="661"/>
        <v/>
      </c>
      <c r="AE4602" s="44" t="str">
        <f t="shared" si="662"/>
        <v/>
      </c>
      <c r="AF4602" s="61"/>
      <c r="AG4602" s="45"/>
    </row>
    <row r="4603" spans="1:33" x14ac:dyDescent="0.2">
      <c r="A4603" s="59" t="str">
        <f>+VLOOKUP(B4603,Annuaire_roster!B:G,5,0)</f>
        <v>01650</v>
      </c>
      <c r="B4603" s="78" t="s">
        <v>1671</v>
      </c>
      <c r="C4603" s="65">
        <v>0.375</v>
      </c>
      <c r="D4603" s="65">
        <v>0.375</v>
      </c>
      <c r="E4603" s="66">
        <v>0.79166666666666663</v>
      </c>
      <c r="F4603" s="66">
        <v>0.79166666666666663</v>
      </c>
      <c r="G4603" s="67"/>
      <c r="H4603" s="67"/>
      <c r="I4603" s="68" t="s">
        <v>63</v>
      </c>
      <c r="J4603" s="67"/>
      <c r="K4603" s="69">
        <v>0</v>
      </c>
      <c r="L4603" s="67">
        <v>0</v>
      </c>
      <c r="M4603" s="70">
        <v>0</v>
      </c>
      <c r="N4603" s="34">
        <f t="shared" si="654"/>
        <v>0.37499999999999994</v>
      </c>
      <c r="O4603" s="38">
        <f t="shared" si="655"/>
        <v>0.37499999999999994</v>
      </c>
      <c r="P4603" s="72" t="s">
        <v>234</v>
      </c>
      <c r="Q4603" s="43">
        <v>44817</v>
      </c>
      <c r="R4603" s="35">
        <f t="shared" si="656"/>
        <v>0</v>
      </c>
      <c r="S4603" s="35">
        <f t="shared" si="657"/>
        <v>0</v>
      </c>
      <c r="T4603" s="10" t="str">
        <f t="shared" si="651"/>
        <v>Sem - 38</v>
      </c>
      <c r="U4603" s="10" t="str">
        <f t="shared" si="652"/>
        <v>Septembre</v>
      </c>
      <c r="V4603" s="36" t="str">
        <f t="shared" si="658"/>
        <v>2026</v>
      </c>
      <c r="W4603" s="34"/>
      <c r="X4603" s="91">
        <f t="shared" si="653"/>
        <v>0</v>
      </c>
      <c r="Y4603" s="92" t="str">
        <f>VLOOKUP('CM-CIC'!B4534,Annuaire_roster!B:F,4,0)</f>
        <v>KINANA Widad</v>
      </c>
      <c r="Z4603" s="37" t="s">
        <v>110</v>
      </c>
      <c r="AA4603" s="60" t="s">
        <v>39</v>
      </c>
      <c r="AB4603" s="35" t="str">
        <f t="shared" si="659"/>
        <v/>
      </c>
      <c r="AC4603" s="35" t="str">
        <f t="shared" si="660"/>
        <v/>
      </c>
      <c r="AD4603" s="35" t="str">
        <f t="shared" si="661"/>
        <v/>
      </c>
      <c r="AE4603" s="44" t="str">
        <f t="shared" si="662"/>
        <v/>
      </c>
      <c r="AF4603" s="61"/>
      <c r="AG4603" s="45"/>
    </row>
    <row r="4604" spans="1:33" x14ac:dyDescent="0.2">
      <c r="A4604" s="59" t="str">
        <f>+VLOOKUP(B4604,Annuaire_roster!B:G,5,0)</f>
        <v>01566</v>
      </c>
      <c r="B4604" s="78" t="s">
        <v>233</v>
      </c>
      <c r="C4604" s="65">
        <v>0.375</v>
      </c>
      <c r="D4604" s="65">
        <v>0.375</v>
      </c>
      <c r="E4604" s="66">
        <v>0.79166666666666663</v>
      </c>
      <c r="F4604" s="66">
        <v>0.79166666666666663</v>
      </c>
      <c r="G4604" s="67"/>
      <c r="H4604" s="67"/>
      <c r="I4604" s="68" t="s">
        <v>63</v>
      </c>
      <c r="J4604" s="67"/>
      <c r="K4604" s="69">
        <v>0</v>
      </c>
      <c r="L4604" s="67">
        <v>0</v>
      </c>
      <c r="M4604" s="70">
        <v>0</v>
      </c>
      <c r="N4604" s="34">
        <f t="shared" si="654"/>
        <v>0.37499999999999994</v>
      </c>
      <c r="O4604" s="38">
        <f t="shared" si="655"/>
        <v>0.37499999999999994</v>
      </c>
      <c r="P4604" s="72" t="s">
        <v>234</v>
      </c>
      <c r="Q4604" s="43">
        <v>44818</v>
      </c>
      <c r="R4604" s="35">
        <f t="shared" si="656"/>
        <v>0</v>
      </c>
      <c r="S4604" s="35">
        <f t="shared" si="657"/>
        <v>0</v>
      </c>
      <c r="T4604" s="10" t="str">
        <f t="shared" si="651"/>
        <v>Sem - 38</v>
      </c>
      <c r="U4604" s="10" t="str">
        <f t="shared" si="652"/>
        <v>Septembre</v>
      </c>
      <c r="V4604" s="36" t="str">
        <f t="shared" si="658"/>
        <v>2026</v>
      </c>
      <c r="W4604" s="34"/>
      <c r="X4604" s="91">
        <f t="shared" si="653"/>
        <v>0</v>
      </c>
      <c r="Y4604" s="92" t="str">
        <f>VLOOKUP('CM-CIC'!B4535,Annuaire_roster!B:F,4,0)</f>
        <v>ABDELLAOUI KHADIJA</v>
      </c>
      <c r="Z4604" s="37" t="s">
        <v>110</v>
      </c>
      <c r="AA4604" s="60" t="s">
        <v>39</v>
      </c>
      <c r="AB4604" s="35" t="str">
        <f t="shared" si="659"/>
        <v/>
      </c>
      <c r="AC4604" s="35" t="str">
        <f t="shared" si="660"/>
        <v/>
      </c>
      <c r="AD4604" s="35" t="str">
        <f t="shared" si="661"/>
        <v/>
      </c>
      <c r="AE4604" s="44" t="str">
        <f t="shared" si="662"/>
        <v/>
      </c>
      <c r="AF4604" s="61"/>
      <c r="AG4604" s="45"/>
    </row>
    <row r="4605" spans="1:33" x14ac:dyDescent="0.2">
      <c r="A4605" s="59" t="str">
        <f>+VLOOKUP(B4605,Annuaire_roster!B:G,5,0)</f>
        <v>01572</v>
      </c>
      <c r="B4605" s="78" t="s">
        <v>235</v>
      </c>
      <c r="C4605" s="65">
        <v>0.38611111111111107</v>
      </c>
      <c r="D4605" s="65">
        <v>0.375</v>
      </c>
      <c r="E4605" s="66">
        <v>0.79166666666666663</v>
      </c>
      <c r="F4605" s="66">
        <v>0.79166666666666663</v>
      </c>
      <c r="G4605" s="67"/>
      <c r="H4605" s="67"/>
      <c r="I4605" s="68">
        <v>1.1111111111111072E-2</v>
      </c>
      <c r="J4605" s="67"/>
      <c r="K4605" s="69">
        <v>1.1111111111111072E-2</v>
      </c>
      <c r="L4605" s="67">
        <v>0</v>
      </c>
      <c r="M4605" s="70">
        <v>0</v>
      </c>
      <c r="N4605" s="34">
        <f t="shared" si="654"/>
        <v>0.36388888888888887</v>
      </c>
      <c r="O4605" s="38">
        <f t="shared" si="655"/>
        <v>0.37499999999999994</v>
      </c>
      <c r="P4605" s="72" t="s">
        <v>234</v>
      </c>
      <c r="Q4605" s="43">
        <v>44818</v>
      </c>
      <c r="R4605" s="35">
        <f t="shared" si="656"/>
        <v>0</v>
      </c>
      <c r="S4605" s="35">
        <f t="shared" si="657"/>
        <v>1.1111111111111072E-2</v>
      </c>
      <c r="T4605" s="10" t="str">
        <f t="shared" si="651"/>
        <v>Sem - 38</v>
      </c>
      <c r="U4605" s="10" t="str">
        <f t="shared" si="652"/>
        <v>Septembre</v>
      </c>
      <c r="V4605" s="36" t="str">
        <f t="shared" si="658"/>
        <v>2026</v>
      </c>
      <c r="W4605" s="34"/>
      <c r="X4605" s="91">
        <f t="shared" si="653"/>
        <v>0</v>
      </c>
      <c r="Y4605" s="92" t="str">
        <f>VLOOKUP('CM-CIC'!B4536,Annuaire_roster!B:F,4,0)</f>
        <v>ABDELLAOUI KHADIJA</v>
      </c>
      <c r="Z4605" s="37" t="s">
        <v>110</v>
      </c>
      <c r="AA4605" s="60" t="s">
        <v>39</v>
      </c>
      <c r="AB4605" s="35" t="str">
        <f t="shared" si="659"/>
        <v/>
      </c>
      <c r="AC4605" s="35" t="str">
        <f t="shared" si="660"/>
        <v/>
      </c>
      <c r="AD4605" s="35" t="str">
        <f t="shared" si="661"/>
        <v/>
      </c>
      <c r="AE4605" s="44" t="str">
        <f t="shared" si="662"/>
        <v/>
      </c>
      <c r="AF4605" s="61"/>
      <c r="AG4605" s="45"/>
    </row>
    <row r="4606" spans="1:33" x14ac:dyDescent="0.2">
      <c r="A4606" s="59" t="str">
        <f>+VLOOKUP(B4606,Annuaire_roster!B:G,5,0)</f>
        <v>01575</v>
      </c>
      <c r="B4606" s="78" t="s">
        <v>191</v>
      </c>
      <c r="C4606" s="65">
        <v>0.375</v>
      </c>
      <c r="D4606" s="65">
        <v>0.375</v>
      </c>
      <c r="E4606" s="66">
        <v>0.79166666666666663</v>
      </c>
      <c r="F4606" s="66">
        <v>0.79166666666666663</v>
      </c>
      <c r="G4606" s="67"/>
      <c r="H4606" s="67"/>
      <c r="I4606" s="68" t="s">
        <v>63</v>
      </c>
      <c r="J4606" s="67"/>
      <c r="K4606" s="69">
        <v>0</v>
      </c>
      <c r="L4606" s="67">
        <v>0</v>
      </c>
      <c r="M4606" s="70">
        <v>0</v>
      </c>
      <c r="N4606" s="34">
        <f t="shared" si="654"/>
        <v>0.37499999999999994</v>
      </c>
      <c r="O4606" s="38">
        <f t="shared" si="655"/>
        <v>0.37499999999999994</v>
      </c>
      <c r="P4606" s="72" t="s">
        <v>234</v>
      </c>
      <c r="Q4606" s="43">
        <v>44818</v>
      </c>
      <c r="R4606" s="35">
        <f t="shared" si="656"/>
        <v>0</v>
      </c>
      <c r="S4606" s="35">
        <f t="shared" si="657"/>
        <v>0</v>
      </c>
      <c r="T4606" s="10" t="str">
        <f t="shared" si="651"/>
        <v>Sem - 38</v>
      </c>
      <c r="U4606" s="10" t="str">
        <f t="shared" si="652"/>
        <v>Septembre</v>
      </c>
      <c r="V4606" s="36" t="str">
        <f t="shared" si="658"/>
        <v>2026</v>
      </c>
      <c r="W4606" s="34"/>
      <c r="X4606" s="91">
        <f t="shared" si="653"/>
        <v>0</v>
      </c>
      <c r="Y4606" s="92" t="str">
        <f>VLOOKUP('CM-CIC'!B4537,Annuaire_roster!B:F,4,0)</f>
        <v>ABDELLAOUI KHADIJA</v>
      </c>
      <c r="Z4606" s="37" t="s">
        <v>110</v>
      </c>
      <c r="AA4606" s="60" t="s">
        <v>39</v>
      </c>
      <c r="AB4606" s="35" t="str">
        <f t="shared" si="659"/>
        <v/>
      </c>
      <c r="AC4606" s="35" t="str">
        <f t="shared" si="660"/>
        <v/>
      </c>
      <c r="AD4606" s="35" t="str">
        <f t="shared" si="661"/>
        <v/>
      </c>
      <c r="AE4606" s="44" t="str">
        <f t="shared" si="662"/>
        <v/>
      </c>
      <c r="AF4606" s="61"/>
      <c r="AG4606" s="45"/>
    </row>
    <row r="4607" spans="1:33" x14ac:dyDescent="0.2">
      <c r="A4607" s="59" t="str">
        <f>+VLOOKUP(B4607,Annuaire_roster!B:G,5,0)</f>
        <v>01575</v>
      </c>
      <c r="B4607" s="78" t="s">
        <v>236</v>
      </c>
      <c r="C4607" s="65">
        <v>0.375</v>
      </c>
      <c r="D4607" s="65">
        <v>0.375</v>
      </c>
      <c r="E4607" s="66">
        <v>0.79166666666666663</v>
      </c>
      <c r="F4607" s="66">
        <v>0.79166666666666663</v>
      </c>
      <c r="G4607" s="67"/>
      <c r="H4607" s="67"/>
      <c r="I4607" s="68" t="s">
        <v>63</v>
      </c>
      <c r="J4607" s="67"/>
      <c r="K4607" s="69">
        <v>0</v>
      </c>
      <c r="L4607" s="67">
        <v>0</v>
      </c>
      <c r="M4607" s="70">
        <v>0</v>
      </c>
      <c r="N4607" s="34">
        <f t="shared" si="654"/>
        <v>0.37499999999999994</v>
      </c>
      <c r="O4607" s="38">
        <f t="shared" si="655"/>
        <v>0.37499999999999994</v>
      </c>
      <c r="P4607" s="72" t="s">
        <v>234</v>
      </c>
      <c r="Q4607" s="43">
        <v>44818</v>
      </c>
      <c r="R4607" s="35">
        <f t="shared" si="656"/>
        <v>0</v>
      </c>
      <c r="S4607" s="35">
        <f t="shared" si="657"/>
        <v>0</v>
      </c>
      <c r="T4607" s="10" t="str">
        <f t="shared" si="651"/>
        <v>Sem - 38</v>
      </c>
      <c r="U4607" s="10" t="str">
        <f t="shared" si="652"/>
        <v>Septembre</v>
      </c>
      <c r="V4607" s="36" t="str">
        <f t="shared" si="658"/>
        <v>2026</v>
      </c>
      <c r="W4607" s="34"/>
      <c r="X4607" s="91">
        <f t="shared" si="653"/>
        <v>0</v>
      </c>
      <c r="Y4607" s="92" t="str">
        <f>VLOOKUP('CM-CIC'!B4538,Annuaire_roster!B:F,4,0)</f>
        <v>IHASSANE Ikram</v>
      </c>
      <c r="Z4607" s="37" t="s">
        <v>110</v>
      </c>
      <c r="AA4607" s="60" t="s">
        <v>39</v>
      </c>
      <c r="AB4607" s="35" t="str">
        <f t="shared" si="659"/>
        <v/>
      </c>
      <c r="AC4607" s="35" t="str">
        <f t="shared" si="660"/>
        <v/>
      </c>
      <c r="AD4607" s="35" t="str">
        <f t="shared" si="661"/>
        <v/>
      </c>
      <c r="AE4607" s="44" t="str">
        <f t="shared" si="662"/>
        <v/>
      </c>
      <c r="AF4607" s="61"/>
      <c r="AG4607" s="45"/>
    </row>
    <row r="4608" spans="1:33" x14ac:dyDescent="0.2">
      <c r="A4608" s="59" t="str">
        <f>+VLOOKUP(B4608,Annuaire_roster!B:G,5,0)</f>
        <v>01578</v>
      </c>
      <c r="B4608" s="78" t="s">
        <v>1669</v>
      </c>
      <c r="C4608" s="65">
        <v>0.37430555555555556</v>
      </c>
      <c r="D4608" s="65">
        <v>0.375</v>
      </c>
      <c r="E4608" s="66">
        <v>0.79166666666666663</v>
      </c>
      <c r="F4608" s="66">
        <v>0.79166666666666663</v>
      </c>
      <c r="G4608" s="67"/>
      <c r="H4608" s="67"/>
      <c r="I4608" s="68" t="s">
        <v>63</v>
      </c>
      <c r="J4608" s="67"/>
      <c r="K4608" s="69">
        <v>0</v>
      </c>
      <c r="L4608" s="67">
        <v>0</v>
      </c>
      <c r="M4608" s="70">
        <v>0</v>
      </c>
      <c r="N4608" s="34">
        <f t="shared" si="654"/>
        <v>0.37499999999999994</v>
      </c>
      <c r="O4608" s="38">
        <f t="shared" si="655"/>
        <v>0.37499999999999994</v>
      </c>
      <c r="P4608" s="72" t="s">
        <v>234</v>
      </c>
      <c r="Q4608" s="43">
        <v>44818</v>
      </c>
      <c r="R4608" s="35">
        <f t="shared" si="656"/>
        <v>0</v>
      </c>
      <c r="S4608" s="35">
        <f t="shared" si="657"/>
        <v>0</v>
      </c>
      <c r="T4608" s="10" t="str">
        <f t="shared" si="651"/>
        <v>Sem - 38</v>
      </c>
      <c r="U4608" s="10" t="str">
        <f t="shared" si="652"/>
        <v>Septembre</v>
      </c>
      <c r="V4608" s="36" t="str">
        <f t="shared" si="658"/>
        <v>2026</v>
      </c>
      <c r="W4608" s="34"/>
      <c r="X4608" s="91">
        <f t="shared" si="653"/>
        <v>0</v>
      </c>
      <c r="Y4608" s="92" t="str">
        <f>VLOOKUP('CM-CIC'!B4539,Annuaire_roster!B:F,4,0)</f>
        <v>IHASSANE Ikram</v>
      </c>
      <c r="Z4608" s="37" t="s">
        <v>110</v>
      </c>
      <c r="AA4608" s="60" t="s">
        <v>39</v>
      </c>
      <c r="AB4608" s="35" t="str">
        <f t="shared" si="659"/>
        <v/>
      </c>
      <c r="AC4608" s="35" t="str">
        <f t="shared" si="660"/>
        <v/>
      </c>
      <c r="AD4608" s="35" t="str">
        <f t="shared" si="661"/>
        <v/>
      </c>
      <c r="AE4608" s="44" t="str">
        <f t="shared" si="662"/>
        <v/>
      </c>
      <c r="AF4608" s="61"/>
      <c r="AG4608" s="45"/>
    </row>
    <row r="4609" spans="1:33" x14ac:dyDescent="0.2">
      <c r="A4609" s="59" t="str">
        <f>+VLOOKUP(B4609,Annuaire_roster!B:G,5,0)</f>
        <v>01581</v>
      </c>
      <c r="B4609" s="78" t="s">
        <v>237</v>
      </c>
      <c r="C4609" s="65">
        <v>0.375</v>
      </c>
      <c r="D4609" s="65">
        <v>0.375</v>
      </c>
      <c r="E4609" s="66">
        <v>0.625</v>
      </c>
      <c r="F4609" s="66">
        <v>0.79166666666666663</v>
      </c>
      <c r="G4609" s="67"/>
      <c r="H4609" s="67"/>
      <c r="I4609" s="68" t="s">
        <v>63</v>
      </c>
      <c r="J4609" s="67"/>
      <c r="K4609" s="69">
        <v>0</v>
      </c>
      <c r="L4609" s="67">
        <v>0.16666666666666663</v>
      </c>
      <c r="M4609" s="70">
        <v>0</v>
      </c>
      <c r="N4609" s="34">
        <f t="shared" si="654"/>
        <v>0.20833333333333331</v>
      </c>
      <c r="O4609" s="38">
        <f t="shared" si="655"/>
        <v>0.37499999999999994</v>
      </c>
      <c r="P4609" s="72" t="s">
        <v>234</v>
      </c>
      <c r="Q4609" s="43">
        <v>44818</v>
      </c>
      <c r="R4609" s="35">
        <f t="shared" si="656"/>
        <v>0</v>
      </c>
      <c r="S4609" s="35">
        <f t="shared" si="657"/>
        <v>0.16666666666666663</v>
      </c>
      <c r="T4609" s="10" t="str">
        <f t="shared" si="651"/>
        <v>Sem - 38</v>
      </c>
      <c r="U4609" s="10" t="str">
        <f t="shared" si="652"/>
        <v>Septembre</v>
      </c>
      <c r="V4609" s="36" t="str">
        <f t="shared" si="658"/>
        <v>2026</v>
      </c>
      <c r="W4609" s="34"/>
      <c r="X4609" s="91">
        <f t="shared" si="653"/>
        <v>0</v>
      </c>
      <c r="Y4609" s="92" t="str">
        <f>VLOOKUP('CM-CIC'!B4540,Annuaire_roster!B:F,4,0)</f>
        <v>KINANA Widad</v>
      </c>
      <c r="Z4609" s="37" t="s">
        <v>110</v>
      </c>
      <c r="AA4609" s="60" t="s">
        <v>39</v>
      </c>
      <c r="AB4609" s="35" t="str">
        <f t="shared" si="659"/>
        <v/>
      </c>
      <c r="AC4609" s="35" t="str">
        <f t="shared" si="660"/>
        <v/>
      </c>
      <c r="AD4609" s="35" t="str">
        <f t="shared" si="661"/>
        <v/>
      </c>
      <c r="AE4609" s="44" t="str">
        <f t="shared" si="662"/>
        <v/>
      </c>
      <c r="AF4609" s="61"/>
      <c r="AG4609" s="45"/>
    </row>
    <row r="4610" spans="1:33" x14ac:dyDescent="0.2">
      <c r="A4610" s="59" t="str">
        <f>+VLOOKUP(B4610,Annuaire_roster!B:G,5,0)</f>
        <v>01582</v>
      </c>
      <c r="B4610" s="78" t="s">
        <v>238</v>
      </c>
      <c r="C4610" s="65">
        <v>0.37361111111111112</v>
      </c>
      <c r="D4610" s="65">
        <v>0.375</v>
      </c>
      <c r="E4610" s="66">
        <v>0.79166666666666663</v>
      </c>
      <c r="F4610" s="66">
        <v>0.79166666666666663</v>
      </c>
      <c r="G4610" s="67"/>
      <c r="H4610" s="67"/>
      <c r="I4610" s="68" t="s">
        <v>63</v>
      </c>
      <c r="J4610" s="67"/>
      <c r="K4610" s="69">
        <v>0</v>
      </c>
      <c r="L4610" s="67">
        <v>0</v>
      </c>
      <c r="M4610" s="70">
        <v>0</v>
      </c>
      <c r="N4610" s="34">
        <f t="shared" si="654"/>
        <v>0.37499999999999994</v>
      </c>
      <c r="O4610" s="38">
        <f t="shared" si="655"/>
        <v>0.37499999999999994</v>
      </c>
      <c r="P4610" s="72" t="s">
        <v>234</v>
      </c>
      <c r="Q4610" s="43">
        <v>44818</v>
      </c>
      <c r="R4610" s="35">
        <f t="shared" si="656"/>
        <v>0</v>
      </c>
      <c r="S4610" s="35">
        <f t="shared" si="657"/>
        <v>0</v>
      </c>
      <c r="T4610" s="10" t="str">
        <f t="shared" ref="T4610:T4673" si="663">"Sem - "&amp;WEEKNUM(Q4610,21)</f>
        <v>Sem - 38</v>
      </c>
      <c r="U4610" s="10" t="str">
        <f t="shared" ref="U4610:U4673" si="664">PROPER(TEXT(Q4610,"mmmm"))</f>
        <v>Septembre</v>
      </c>
      <c r="V4610" s="36" t="str">
        <f t="shared" si="658"/>
        <v>2026</v>
      </c>
      <c r="W4610" s="34"/>
      <c r="X4610" s="91">
        <f t="shared" ref="X4610:X4673" si="665">IFERROR(IF(M4610="Abs",0,IF((D4610-C4610+E4610-F4610)&lt;0.000694444444444444,0,(D4610-C4610+E4610-F4610))),0)</f>
        <v>1.388888888888884E-3</v>
      </c>
      <c r="Y4610" s="92" t="str">
        <f>VLOOKUP('CM-CIC'!B4541,Annuaire_roster!B:F,4,0)</f>
        <v>KINANA Widad</v>
      </c>
      <c r="Z4610" s="37" t="s">
        <v>110</v>
      </c>
      <c r="AA4610" s="60" t="s">
        <v>39</v>
      </c>
      <c r="AB4610" s="35" t="str">
        <f t="shared" si="659"/>
        <v/>
      </c>
      <c r="AC4610" s="35" t="str">
        <f t="shared" si="660"/>
        <v/>
      </c>
      <c r="AD4610" s="35" t="str">
        <f t="shared" si="661"/>
        <v/>
      </c>
      <c r="AE4610" s="44" t="str">
        <f t="shared" si="662"/>
        <v/>
      </c>
      <c r="AF4610" s="61"/>
      <c r="AG4610" s="45"/>
    </row>
    <row r="4611" spans="1:33" x14ac:dyDescent="0.2">
      <c r="A4611" s="59" t="str">
        <f>+VLOOKUP(B4611,Annuaire_roster!B:G,5,0)</f>
        <v>01586</v>
      </c>
      <c r="B4611" s="78" t="s">
        <v>217</v>
      </c>
      <c r="C4611" s="65">
        <v>0.37361111111111112</v>
      </c>
      <c r="D4611" s="65">
        <v>0.375</v>
      </c>
      <c r="E4611" s="66">
        <v>0.79166666666666663</v>
      </c>
      <c r="F4611" s="66">
        <v>0.79166666666666663</v>
      </c>
      <c r="G4611" s="67"/>
      <c r="H4611" s="67"/>
      <c r="I4611" s="68" t="s">
        <v>63</v>
      </c>
      <c r="J4611" s="67"/>
      <c r="K4611" s="69">
        <v>0</v>
      </c>
      <c r="L4611" s="67">
        <v>0</v>
      </c>
      <c r="M4611" s="70">
        <v>0</v>
      </c>
      <c r="N4611" s="34">
        <f t="shared" si="654"/>
        <v>0.37499999999999994</v>
      </c>
      <c r="O4611" s="38">
        <f t="shared" si="655"/>
        <v>0.37499999999999994</v>
      </c>
      <c r="P4611" s="72" t="s">
        <v>234</v>
      </c>
      <c r="Q4611" s="43">
        <v>44818</v>
      </c>
      <c r="R4611" s="35">
        <f t="shared" si="656"/>
        <v>0</v>
      </c>
      <c r="S4611" s="35">
        <f t="shared" si="657"/>
        <v>0</v>
      </c>
      <c r="T4611" s="10" t="str">
        <f t="shared" si="663"/>
        <v>Sem - 38</v>
      </c>
      <c r="U4611" s="10" t="str">
        <f t="shared" si="664"/>
        <v>Septembre</v>
      </c>
      <c r="V4611" s="36" t="str">
        <f t="shared" si="658"/>
        <v>2026</v>
      </c>
      <c r="W4611" s="34"/>
      <c r="X4611" s="91">
        <f t="shared" si="665"/>
        <v>1.388888888888884E-3</v>
      </c>
      <c r="Y4611" s="92" t="str">
        <f>VLOOKUP('CM-CIC'!B4542,Annuaire_roster!B:F,4,0)</f>
        <v>KINANA Widad</v>
      </c>
      <c r="Z4611" s="37" t="s">
        <v>110</v>
      </c>
      <c r="AA4611" s="60" t="s">
        <v>39</v>
      </c>
      <c r="AB4611" s="35" t="str">
        <f t="shared" si="659"/>
        <v/>
      </c>
      <c r="AC4611" s="35" t="str">
        <f t="shared" si="660"/>
        <v/>
      </c>
      <c r="AD4611" s="35" t="str">
        <f t="shared" si="661"/>
        <v/>
      </c>
      <c r="AE4611" s="44" t="str">
        <f t="shared" si="662"/>
        <v/>
      </c>
      <c r="AF4611" s="61"/>
      <c r="AG4611" s="45"/>
    </row>
    <row r="4612" spans="1:33" x14ac:dyDescent="0.2">
      <c r="A4612" s="59" t="str">
        <f>+VLOOKUP(B4612,Annuaire_roster!B:G,5,0)</f>
        <v>01587</v>
      </c>
      <c r="B4612" s="78" t="s">
        <v>218</v>
      </c>
      <c r="C4612" s="65">
        <v>0.37430555555555556</v>
      </c>
      <c r="D4612" s="65">
        <v>0.375</v>
      </c>
      <c r="E4612" s="66">
        <v>0.79166666666666663</v>
      </c>
      <c r="F4612" s="66">
        <v>0.79166666666666663</v>
      </c>
      <c r="G4612" s="67"/>
      <c r="H4612" s="67"/>
      <c r="I4612" s="68" t="s">
        <v>63</v>
      </c>
      <c r="J4612" s="67"/>
      <c r="K4612" s="69">
        <v>0</v>
      </c>
      <c r="L4612" s="67">
        <v>0</v>
      </c>
      <c r="M4612" s="70">
        <v>0</v>
      </c>
      <c r="N4612" s="34">
        <f t="shared" si="654"/>
        <v>0.37499999999999994</v>
      </c>
      <c r="O4612" s="38">
        <f t="shared" si="655"/>
        <v>0.37499999999999994</v>
      </c>
      <c r="P4612" s="72" t="s">
        <v>234</v>
      </c>
      <c r="Q4612" s="43">
        <v>44818</v>
      </c>
      <c r="R4612" s="35">
        <f t="shared" si="656"/>
        <v>0</v>
      </c>
      <c r="S4612" s="35">
        <f t="shared" si="657"/>
        <v>0</v>
      </c>
      <c r="T4612" s="10" t="str">
        <f t="shared" si="663"/>
        <v>Sem - 38</v>
      </c>
      <c r="U4612" s="10" t="str">
        <f t="shared" si="664"/>
        <v>Septembre</v>
      </c>
      <c r="V4612" s="36" t="str">
        <f t="shared" si="658"/>
        <v>2026</v>
      </c>
      <c r="W4612" s="34"/>
      <c r="X4612" s="91">
        <f t="shared" si="665"/>
        <v>0</v>
      </c>
      <c r="Y4612" s="92" t="str">
        <f>VLOOKUP('CM-CIC'!B4543,Annuaire_roster!B:F,4,0)</f>
        <v>IHASSANE Ikram</v>
      </c>
      <c r="Z4612" s="37" t="s">
        <v>110</v>
      </c>
      <c r="AA4612" s="60" t="s">
        <v>39</v>
      </c>
      <c r="AB4612" s="35" t="str">
        <f t="shared" si="659"/>
        <v/>
      </c>
      <c r="AC4612" s="35" t="str">
        <f t="shared" si="660"/>
        <v/>
      </c>
      <c r="AD4612" s="35" t="str">
        <f t="shared" si="661"/>
        <v/>
      </c>
      <c r="AE4612" s="44" t="str">
        <f t="shared" si="662"/>
        <v/>
      </c>
      <c r="AF4612" s="61"/>
      <c r="AG4612" s="45"/>
    </row>
    <row r="4613" spans="1:33" x14ac:dyDescent="0.2">
      <c r="A4613" s="59" t="str">
        <f>+VLOOKUP(B4613,Annuaire_roster!B:G,5,0)</f>
        <v>01590</v>
      </c>
      <c r="B4613" s="78" t="s">
        <v>222</v>
      </c>
      <c r="C4613" s="65">
        <v>0.37291666666666667</v>
      </c>
      <c r="D4613" s="65">
        <v>0.375</v>
      </c>
      <c r="E4613" s="66">
        <v>0.79166666666666663</v>
      </c>
      <c r="F4613" s="66">
        <v>0.79166666666666663</v>
      </c>
      <c r="G4613" s="67"/>
      <c r="H4613" s="67"/>
      <c r="I4613" s="68" t="s">
        <v>63</v>
      </c>
      <c r="J4613" s="67"/>
      <c r="K4613" s="69">
        <v>0</v>
      </c>
      <c r="L4613" s="67">
        <v>0</v>
      </c>
      <c r="M4613" s="70">
        <v>0</v>
      </c>
      <c r="N4613" s="34">
        <f t="shared" si="654"/>
        <v>0.37499999999999994</v>
      </c>
      <c r="O4613" s="38">
        <f t="shared" si="655"/>
        <v>0.37499999999999994</v>
      </c>
      <c r="P4613" s="72" t="s">
        <v>234</v>
      </c>
      <c r="Q4613" s="43">
        <v>44818</v>
      </c>
      <c r="R4613" s="35">
        <f t="shared" si="656"/>
        <v>0</v>
      </c>
      <c r="S4613" s="35">
        <f t="shared" si="657"/>
        <v>0</v>
      </c>
      <c r="T4613" s="10" t="str">
        <f t="shared" si="663"/>
        <v>Sem - 38</v>
      </c>
      <c r="U4613" s="10" t="str">
        <f t="shared" si="664"/>
        <v>Septembre</v>
      </c>
      <c r="V4613" s="36" t="str">
        <f t="shared" si="658"/>
        <v>2026</v>
      </c>
      <c r="W4613" s="34"/>
      <c r="X4613" s="91">
        <f t="shared" si="665"/>
        <v>2.0833333333333259E-3</v>
      </c>
      <c r="Y4613" s="92" t="str">
        <f>VLOOKUP('CM-CIC'!B4544,Annuaire_roster!B:F,4,0)</f>
        <v>IHASSANE Ikram</v>
      </c>
      <c r="Z4613" s="37" t="s">
        <v>110</v>
      </c>
      <c r="AA4613" s="60" t="s">
        <v>39</v>
      </c>
      <c r="AB4613" s="35" t="str">
        <f t="shared" si="659"/>
        <v/>
      </c>
      <c r="AC4613" s="35" t="str">
        <f t="shared" si="660"/>
        <v/>
      </c>
      <c r="AD4613" s="35" t="str">
        <f t="shared" si="661"/>
        <v/>
      </c>
      <c r="AE4613" s="44" t="str">
        <f t="shared" si="662"/>
        <v/>
      </c>
      <c r="AF4613" s="61"/>
      <c r="AG4613" s="45"/>
    </row>
    <row r="4614" spans="1:33" x14ac:dyDescent="0.2">
      <c r="A4614" s="59" t="str">
        <f>+VLOOKUP(B4614,Annuaire_roster!B:G,5,0)</f>
        <v>01594</v>
      </c>
      <c r="B4614" s="78" t="s">
        <v>295</v>
      </c>
      <c r="C4614" s="65">
        <v>0.37222222222222218</v>
      </c>
      <c r="D4614" s="65">
        <v>0.375</v>
      </c>
      <c r="E4614" s="66">
        <v>0.79166666666666663</v>
      </c>
      <c r="F4614" s="66">
        <v>0.79166666666666663</v>
      </c>
      <c r="G4614" s="67"/>
      <c r="H4614" s="67"/>
      <c r="I4614" s="68" t="s">
        <v>63</v>
      </c>
      <c r="J4614" s="67"/>
      <c r="K4614" s="69">
        <v>0</v>
      </c>
      <c r="L4614" s="67">
        <v>0</v>
      </c>
      <c r="M4614" s="70">
        <v>0</v>
      </c>
      <c r="N4614" s="34">
        <f t="shared" si="654"/>
        <v>0.37499999999999994</v>
      </c>
      <c r="O4614" s="38">
        <f t="shared" si="655"/>
        <v>0.37499999999999994</v>
      </c>
      <c r="P4614" s="72" t="s">
        <v>234</v>
      </c>
      <c r="Q4614" s="43">
        <v>44818</v>
      </c>
      <c r="R4614" s="35">
        <f t="shared" si="656"/>
        <v>0</v>
      </c>
      <c r="S4614" s="35">
        <f t="shared" si="657"/>
        <v>0</v>
      </c>
      <c r="T4614" s="10" t="str">
        <f t="shared" si="663"/>
        <v>Sem - 38</v>
      </c>
      <c r="U4614" s="10" t="str">
        <f t="shared" si="664"/>
        <v>Septembre</v>
      </c>
      <c r="V4614" s="36" t="str">
        <f t="shared" si="658"/>
        <v>2026</v>
      </c>
      <c r="W4614" s="34"/>
      <c r="X4614" s="91">
        <f t="shared" si="665"/>
        <v>2.7777777777778789E-3</v>
      </c>
      <c r="Y4614" s="92" t="str">
        <f>VLOOKUP('CM-CIC'!B4545,Annuaire_roster!B:F,4,0)</f>
        <v>IHASSANE Ikram</v>
      </c>
      <c r="Z4614" s="37" t="s">
        <v>110</v>
      </c>
      <c r="AA4614" s="60" t="s">
        <v>39</v>
      </c>
      <c r="AB4614" s="35" t="str">
        <f t="shared" si="659"/>
        <v/>
      </c>
      <c r="AC4614" s="35" t="str">
        <f t="shared" si="660"/>
        <v/>
      </c>
      <c r="AD4614" s="35" t="str">
        <f t="shared" si="661"/>
        <v/>
      </c>
      <c r="AE4614" s="44" t="str">
        <f t="shared" si="662"/>
        <v/>
      </c>
      <c r="AF4614" s="61"/>
      <c r="AG4614" s="45"/>
    </row>
    <row r="4615" spans="1:33" x14ac:dyDescent="0.2">
      <c r="A4615" s="59" t="str">
        <f>+VLOOKUP(B4615,Annuaire_roster!B:G,5,0)</f>
        <v>01598</v>
      </c>
      <c r="B4615" s="78" t="s">
        <v>240</v>
      </c>
      <c r="C4615" s="65">
        <v>0.37430555555555556</v>
      </c>
      <c r="D4615" s="65">
        <v>0.375</v>
      </c>
      <c r="E4615" s="66">
        <v>0.79166666666666663</v>
      </c>
      <c r="F4615" s="66">
        <v>0.79166666666666663</v>
      </c>
      <c r="G4615" s="67"/>
      <c r="H4615" s="67"/>
      <c r="I4615" s="68" t="s">
        <v>63</v>
      </c>
      <c r="J4615" s="67"/>
      <c r="K4615" s="69">
        <v>0</v>
      </c>
      <c r="L4615" s="67">
        <v>0</v>
      </c>
      <c r="M4615" s="70">
        <v>0</v>
      </c>
      <c r="N4615" s="34">
        <f t="shared" si="654"/>
        <v>0.37499999999999994</v>
      </c>
      <c r="O4615" s="38">
        <f t="shared" si="655"/>
        <v>0.37499999999999994</v>
      </c>
      <c r="P4615" s="72" t="s">
        <v>234</v>
      </c>
      <c r="Q4615" s="43">
        <v>44818</v>
      </c>
      <c r="R4615" s="35">
        <f t="shared" si="656"/>
        <v>0</v>
      </c>
      <c r="S4615" s="35">
        <f t="shared" si="657"/>
        <v>0</v>
      </c>
      <c r="T4615" s="10" t="str">
        <f t="shared" si="663"/>
        <v>Sem - 38</v>
      </c>
      <c r="U4615" s="10" t="str">
        <f t="shared" si="664"/>
        <v>Septembre</v>
      </c>
      <c r="V4615" s="36" t="str">
        <f t="shared" si="658"/>
        <v>2026</v>
      </c>
      <c r="W4615" s="34"/>
      <c r="X4615" s="91">
        <f t="shared" si="665"/>
        <v>0</v>
      </c>
      <c r="Y4615" s="92" t="str">
        <f>VLOOKUP('CM-CIC'!B4546,Annuaire_roster!B:F,4,0)</f>
        <v>KINANA Widad</v>
      </c>
      <c r="Z4615" s="37" t="s">
        <v>110</v>
      </c>
      <c r="AA4615" s="60" t="s">
        <v>39</v>
      </c>
      <c r="AB4615" s="35" t="str">
        <f t="shared" si="659"/>
        <v/>
      </c>
      <c r="AC4615" s="35" t="str">
        <f t="shared" si="660"/>
        <v/>
      </c>
      <c r="AD4615" s="35" t="str">
        <f t="shared" si="661"/>
        <v/>
      </c>
      <c r="AE4615" s="44" t="str">
        <f t="shared" si="662"/>
        <v/>
      </c>
      <c r="AF4615" s="61"/>
      <c r="AG4615" s="45"/>
    </row>
    <row r="4616" spans="1:33" x14ac:dyDescent="0.2">
      <c r="A4616" s="59" t="str">
        <f>+VLOOKUP(B4616,Annuaire_roster!B:G,5,0)</f>
        <v>01567</v>
      </c>
      <c r="B4616" s="78" t="s">
        <v>198</v>
      </c>
      <c r="C4616" s="65">
        <v>0.375</v>
      </c>
      <c r="D4616" s="65">
        <v>0.375</v>
      </c>
      <c r="E4616" s="66">
        <v>0.79166666666666663</v>
      </c>
      <c r="F4616" s="66">
        <v>0.79166666666666663</v>
      </c>
      <c r="G4616" s="67"/>
      <c r="H4616" s="67"/>
      <c r="I4616" s="68" t="s">
        <v>63</v>
      </c>
      <c r="J4616" s="67"/>
      <c r="K4616" s="69">
        <v>0</v>
      </c>
      <c r="L4616" s="67">
        <v>0</v>
      </c>
      <c r="M4616" s="70">
        <v>0</v>
      </c>
      <c r="N4616" s="34">
        <f t="shared" si="654"/>
        <v>0.37499999999999994</v>
      </c>
      <c r="O4616" s="38">
        <f t="shared" si="655"/>
        <v>0.37499999999999994</v>
      </c>
      <c r="P4616" s="72" t="s">
        <v>234</v>
      </c>
      <c r="Q4616" s="43">
        <v>44818</v>
      </c>
      <c r="R4616" s="35">
        <f t="shared" si="656"/>
        <v>0</v>
      </c>
      <c r="S4616" s="35">
        <f t="shared" si="657"/>
        <v>0</v>
      </c>
      <c r="T4616" s="10" t="str">
        <f t="shared" si="663"/>
        <v>Sem - 38</v>
      </c>
      <c r="U4616" s="10" t="str">
        <f t="shared" si="664"/>
        <v>Septembre</v>
      </c>
      <c r="V4616" s="36" t="str">
        <f t="shared" si="658"/>
        <v>2026</v>
      </c>
      <c r="W4616" s="34"/>
      <c r="X4616" s="91">
        <f t="shared" si="665"/>
        <v>0</v>
      </c>
      <c r="Y4616" s="92" t="str">
        <f>VLOOKUP('CM-CIC'!B4547,Annuaire_roster!B:F,4,0)</f>
        <v>KINANA Widad</v>
      </c>
      <c r="Z4616" s="37" t="s">
        <v>110</v>
      </c>
      <c r="AA4616" s="60" t="s">
        <v>39</v>
      </c>
      <c r="AB4616" s="35" t="str">
        <f t="shared" si="659"/>
        <v/>
      </c>
      <c r="AC4616" s="35" t="str">
        <f t="shared" si="660"/>
        <v/>
      </c>
      <c r="AD4616" s="35" t="str">
        <f t="shared" si="661"/>
        <v/>
      </c>
      <c r="AE4616" s="44" t="str">
        <f t="shared" si="662"/>
        <v/>
      </c>
      <c r="AF4616" s="61"/>
      <c r="AG4616" s="45"/>
    </row>
    <row r="4617" spans="1:33" x14ac:dyDescent="0.2">
      <c r="A4617" s="59" t="str">
        <f>+VLOOKUP(B4617,Annuaire_roster!B:G,5,0)</f>
        <v>01420</v>
      </c>
      <c r="B4617" s="78" t="s">
        <v>151</v>
      </c>
      <c r="C4617" s="65"/>
      <c r="D4617" s="65">
        <v>0.375</v>
      </c>
      <c r="E4617" s="66"/>
      <c r="F4617" s="66">
        <v>0.79166666666666663</v>
      </c>
      <c r="G4617" s="67"/>
      <c r="H4617" s="67"/>
      <c r="I4617" s="68" t="s">
        <v>63</v>
      </c>
      <c r="J4617" s="67"/>
      <c r="K4617" s="69">
        <v>0</v>
      </c>
      <c r="L4617" s="67">
        <v>0</v>
      </c>
      <c r="M4617" s="70" t="s">
        <v>187</v>
      </c>
      <c r="N4617" s="34" t="str">
        <f t="shared" si="654"/>
        <v/>
      </c>
      <c r="O4617" s="38">
        <f t="shared" si="655"/>
        <v>0.37499999999999994</v>
      </c>
      <c r="P4617" s="72" t="s">
        <v>234</v>
      </c>
      <c r="Q4617" s="43">
        <v>44818</v>
      </c>
      <c r="R4617" s="35">
        <f t="shared" si="656"/>
        <v>0.37499999999999994</v>
      </c>
      <c r="S4617" s="35">
        <f t="shared" si="657"/>
        <v>0.37499999999999994</v>
      </c>
      <c r="T4617" s="10" t="str">
        <f t="shared" si="663"/>
        <v>Sem - 38</v>
      </c>
      <c r="U4617" s="10" t="str">
        <f t="shared" si="664"/>
        <v>Septembre</v>
      </c>
      <c r="V4617" s="36" t="str">
        <f t="shared" si="658"/>
        <v>2026</v>
      </c>
      <c r="W4617" s="34"/>
      <c r="X4617" s="91">
        <f t="shared" si="665"/>
        <v>0</v>
      </c>
      <c r="Y4617" s="92" t="str">
        <f>VLOOKUP('CM-CIC'!B4548,Annuaire_roster!B:F,4,0)</f>
        <v>KINANA Widad</v>
      </c>
      <c r="Z4617" s="37" t="s">
        <v>110</v>
      </c>
      <c r="AA4617" s="60" t="s">
        <v>39</v>
      </c>
      <c r="AB4617" s="35" t="str">
        <f t="shared" si="659"/>
        <v/>
      </c>
      <c r="AC4617" s="35" t="str">
        <f t="shared" si="660"/>
        <v/>
      </c>
      <c r="AD4617" s="35" t="str">
        <f t="shared" si="661"/>
        <v/>
      </c>
      <c r="AE4617" s="44" t="str">
        <f t="shared" si="662"/>
        <v/>
      </c>
      <c r="AF4617" s="61"/>
      <c r="AG4617" s="45"/>
    </row>
    <row r="4618" spans="1:33" x14ac:dyDescent="0.2">
      <c r="A4618" s="59" t="str">
        <f>+VLOOKUP(B4618,Annuaire_roster!B:G,5,0)</f>
        <v>01621</v>
      </c>
      <c r="B4618" s="78" t="s">
        <v>241</v>
      </c>
      <c r="C4618" s="65"/>
      <c r="D4618" s="65">
        <v>0.375</v>
      </c>
      <c r="E4618" s="66"/>
      <c r="F4618" s="66">
        <v>0.79166666666666663</v>
      </c>
      <c r="G4618" s="67"/>
      <c r="H4618" s="67"/>
      <c r="I4618" s="68" t="s">
        <v>63</v>
      </c>
      <c r="J4618" s="67"/>
      <c r="K4618" s="69">
        <v>0</v>
      </c>
      <c r="L4618" s="67">
        <v>0</v>
      </c>
      <c r="M4618" s="70" t="s">
        <v>187</v>
      </c>
      <c r="N4618" s="34" t="str">
        <f t="shared" si="654"/>
        <v/>
      </c>
      <c r="O4618" s="38">
        <f t="shared" si="655"/>
        <v>0.37499999999999994</v>
      </c>
      <c r="P4618" s="72" t="s">
        <v>234</v>
      </c>
      <c r="Q4618" s="43">
        <v>44818</v>
      </c>
      <c r="R4618" s="35">
        <f t="shared" si="656"/>
        <v>0.37499999999999994</v>
      </c>
      <c r="S4618" s="35">
        <f t="shared" si="657"/>
        <v>0.37499999999999994</v>
      </c>
      <c r="T4618" s="10" t="str">
        <f t="shared" si="663"/>
        <v>Sem - 38</v>
      </c>
      <c r="U4618" s="10" t="str">
        <f t="shared" si="664"/>
        <v>Septembre</v>
      </c>
      <c r="V4618" s="36" t="str">
        <f t="shared" si="658"/>
        <v>2026</v>
      </c>
      <c r="W4618" s="34"/>
      <c r="X4618" s="91">
        <f t="shared" si="665"/>
        <v>0</v>
      </c>
      <c r="Y4618" s="92" t="str">
        <f>VLOOKUP('CM-CIC'!B4549,Annuaire_roster!B:F,4,0)</f>
        <v>KINANA Widad</v>
      </c>
      <c r="Z4618" s="37" t="s">
        <v>110</v>
      </c>
      <c r="AA4618" s="60" t="s">
        <v>39</v>
      </c>
      <c r="AB4618" s="35" t="str">
        <f t="shared" si="659"/>
        <v/>
      </c>
      <c r="AC4618" s="35" t="str">
        <f t="shared" si="660"/>
        <v/>
      </c>
      <c r="AD4618" s="35" t="str">
        <f t="shared" si="661"/>
        <v/>
      </c>
      <c r="AE4618" s="44" t="str">
        <f t="shared" si="662"/>
        <v/>
      </c>
      <c r="AF4618" s="61"/>
      <c r="AG4618" s="45"/>
    </row>
    <row r="4619" spans="1:33" x14ac:dyDescent="0.2">
      <c r="A4619" s="59" t="str">
        <f>+VLOOKUP(B4619,Annuaire_roster!B:G,5,0)</f>
        <v>01622</v>
      </c>
      <c r="B4619" s="78" t="s">
        <v>242</v>
      </c>
      <c r="C4619" s="65">
        <v>0.375</v>
      </c>
      <c r="D4619" s="65">
        <v>0.375</v>
      </c>
      <c r="E4619" s="66">
        <v>0.79166666666666663</v>
      </c>
      <c r="F4619" s="66">
        <v>0.79166666666666663</v>
      </c>
      <c r="G4619" s="67"/>
      <c r="H4619" s="67"/>
      <c r="I4619" s="68" t="s">
        <v>63</v>
      </c>
      <c r="J4619" s="67"/>
      <c r="K4619" s="69">
        <v>0</v>
      </c>
      <c r="L4619" s="67">
        <v>0</v>
      </c>
      <c r="M4619" s="70">
        <v>0</v>
      </c>
      <c r="N4619" s="34">
        <f t="shared" si="654"/>
        <v>0.37499999999999994</v>
      </c>
      <c r="O4619" s="38">
        <f t="shared" si="655"/>
        <v>0.37499999999999994</v>
      </c>
      <c r="P4619" s="72" t="s">
        <v>234</v>
      </c>
      <c r="Q4619" s="43">
        <v>44818</v>
      </c>
      <c r="R4619" s="35">
        <f t="shared" si="656"/>
        <v>0</v>
      </c>
      <c r="S4619" s="35">
        <f t="shared" si="657"/>
        <v>0</v>
      </c>
      <c r="T4619" s="10" t="str">
        <f t="shared" si="663"/>
        <v>Sem - 38</v>
      </c>
      <c r="U4619" s="10" t="str">
        <f t="shared" si="664"/>
        <v>Septembre</v>
      </c>
      <c r="V4619" s="36" t="str">
        <f t="shared" si="658"/>
        <v>2026</v>
      </c>
      <c r="W4619" s="34"/>
      <c r="X4619" s="91">
        <f t="shared" si="665"/>
        <v>0</v>
      </c>
      <c r="Y4619" s="92" t="str">
        <f>VLOOKUP('CM-CIC'!B4550,Annuaire_roster!B:F,4,0)</f>
        <v>KINANA Widad</v>
      </c>
      <c r="Z4619" s="37" t="s">
        <v>110</v>
      </c>
      <c r="AA4619" s="60" t="s">
        <v>39</v>
      </c>
      <c r="AB4619" s="35" t="str">
        <f t="shared" si="659"/>
        <v/>
      </c>
      <c r="AC4619" s="35" t="str">
        <f t="shared" si="660"/>
        <v/>
      </c>
      <c r="AD4619" s="35" t="str">
        <f t="shared" si="661"/>
        <v/>
      </c>
      <c r="AE4619" s="44" t="str">
        <f t="shared" si="662"/>
        <v/>
      </c>
      <c r="AF4619" s="61"/>
      <c r="AG4619" s="45"/>
    </row>
    <row r="4620" spans="1:33" x14ac:dyDescent="0.2">
      <c r="A4620" s="59" t="str">
        <f>+VLOOKUP(B4620,Annuaire_roster!B:G,5,0)</f>
        <v>01607</v>
      </c>
      <c r="B4620" s="78" t="s">
        <v>244</v>
      </c>
      <c r="C4620" s="65">
        <v>0.37361111111111112</v>
      </c>
      <c r="D4620" s="65">
        <v>0.375</v>
      </c>
      <c r="E4620" s="66">
        <v>0.79166666666666663</v>
      </c>
      <c r="F4620" s="66">
        <v>0.79166666666666663</v>
      </c>
      <c r="G4620" s="67"/>
      <c r="H4620" s="67"/>
      <c r="I4620" s="68" t="s">
        <v>63</v>
      </c>
      <c r="J4620" s="67"/>
      <c r="K4620" s="69">
        <v>0</v>
      </c>
      <c r="L4620" s="67">
        <v>0</v>
      </c>
      <c r="M4620" s="70">
        <v>0</v>
      </c>
      <c r="N4620" s="34">
        <f t="shared" si="654"/>
        <v>0.37499999999999994</v>
      </c>
      <c r="O4620" s="38">
        <f t="shared" si="655"/>
        <v>0.37499999999999994</v>
      </c>
      <c r="P4620" s="72" t="s">
        <v>234</v>
      </c>
      <c r="Q4620" s="43">
        <v>44818</v>
      </c>
      <c r="R4620" s="35">
        <f t="shared" si="656"/>
        <v>0</v>
      </c>
      <c r="S4620" s="35">
        <f t="shared" si="657"/>
        <v>0</v>
      </c>
      <c r="T4620" s="10" t="str">
        <f t="shared" si="663"/>
        <v>Sem - 38</v>
      </c>
      <c r="U4620" s="10" t="str">
        <f t="shared" si="664"/>
        <v>Septembre</v>
      </c>
      <c r="V4620" s="36" t="str">
        <f t="shared" si="658"/>
        <v>2026</v>
      </c>
      <c r="W4620" s="34"/>
      <c r="X4620" s="91">
        <f t="shared" si="665"/>
        <v>1.388888888888884E-3</v>
      </c>
      <c r="Y4620" s="92" t="str">
        <f>VLOOKUP('CM-CIC'!B4551,Annuaire_roster!B:F,4,0)</f>
        <v>KINANA Widad</v>
      </c>
      <c r="Z4620" s="37" t="s">
        <v>110</v>
      </c>
      <c r="AA4620" s="60" t="s">
        <v>39</v>
      </c>
      <c r="AB4620" s="35" t="str">
        <f t="shared" si="659"/>
        <v/>
      </c>
      <c r="AC4620" s="35" t="str">
        <f t="shared" si="660"/>
        <v/>
      </c>
      <c r="AD4620" s="35" t="str">
        <f t="shared" si="661"/>
        <v/>
      </c>
      <c r="AE4620" s="44" t="str">
        <f t="shared" si="662"/>
        <v/>
      </c>
      <c r="AF4620" s="61"/>
      <c r="AG4620" s="45"/>
    </row>
    <row r="4621" spans="1:33" x14ac:dyDescent="0.2">
      <c r="A4621" s="59" t="str">
        <f>+VLOOKUP(B4621,Annuaire_roster!B:G,5,0)</f>
        <v>01648</v>
      </c>
      <c r="B4621" s="78" t="s">
        <v>245</v>
      </c>
      <c r="C4621" s="65">
        <v>0.375</v>
      </c>
      <c r="D4621" s="65">
        <v>0.375</v>
      </c>
      <c r="E4621" s="66">
        <v>0.79166666666666663</v>
      </c>
      <c r="F4621" s="66">
        <v>0.79166666666666663</v>
      </c>
      <c r="G4621" s="67"/>
      <c r="H4621" s="67"/>
      <c r="I4621" s="68" t="s">
        <v>63</v>
      </c>
      <c r="J4621" s="67"/>
      <c r="K4621" s="69">
        <v>0</v>
      </c>
      <c r="L4621" s="67">
        <v>0</v>
      </c>
      <c r="M4621" s="70">
        <v>0</v>
      </c>
      <c r="N4621" s="34">
        <f t="shared" si="654"/>
        <v>0.37499999999999994</v>
      </c>
      <c r="O4621" s="38">
        <f t="shared" si="655"/>
        <v>0.37499999999999994</v>
      </c>
      <c r="P4621" s="72" t="s">
        <v>234</v>
      </c>
      <c r="Q4621" s="43">
        <v>44818</v>
      </c>
      <c r="R4621" s="35">
        <f t="shared" si="656"/>
        <v>0</v>
      </c>
      <c r="S4621" s="35">
        <f t="shared" si="657"/>
        <v>0</v>
      </c>
      <c r="T4621" s="10" t="str">
        <f t="shared" si="663"/>
        <v>Sem - 38</v>
      </c>
      <c r="U4621" s="10" t="str">
        <f t="shared" si="664"/>
        <v>Septembre</v>
      </c>
      <c r="V4621" s="36" t="str">
        <f t="shared" si="658"/>
        <v>2026</v>
      </c>
      <c r="W4621" s="34"/>
      <c r="X4621" s="91">
        <f t="shared" si="665"/>
        <v>0</v>
      </c>
      <c r="Y4621" s="92" t="str">
        <f>VLOOKUP('CM-CIC'!B4552,Annuaire_roster!B:F,4,0)</f>
        <v>KINANA Widad</v>
      </c>
      <c r="Z4621" s="37" t="s">
        <v>110</v>
      </c>
      <c r="AA4621" s="60" t="s">
        <v>39</v>
      </c>
      <c r="AB4621" s="35" t="str">
        <f t="shared" si="659"/>
        <v/>
      </c>
      <c r="AC4621" s="35" t="str">
        <f t="shared" si="660"/>
        <v/>
      </c>
      <c r="AD4621" s="35" t="str">
        <f t="shared" si="661"/>
        <v/>
      </c>
      <c r="AE4621" s="44" t="str">
        <f t="shared" si="662"/>
        <v/>
      </c>
      <c r="AF4621" s="61"/>
      <c r="AG4621" s="45"/>
    </row>
    <row r="4622" spans="1:33" x14ac:dyDescent="0.2">
      <c r="A4622" s="59" t="str">
        <f>+VLOOKUP(B4622,Annuaire_roster!B:G,5,0)</f>
        <v>01608</v>
      </c>
      <c r="B4622" s="78" t="s">
        <v>246</v>
      </c>
      <c r="C4622" s="65">
        <v>0.37361111111111112</v>
      </c>
      <c r="D4622" s="65">
        <v>0.375</v>
      </c>
      <c r="E4622" s="66">
        <v>0.79166666666666663</v>
      </c>
      <c r="F4622" s="66">
        <v>0.79166666666666663</v>
      </c>
      <c r="G4622" s="67"/>
      <c r="H4622" s="67"/>
      <c r="I4622" s="68" t="s">
        <v>63</v>
      </c>
      <c r="J4622" s="67"/>
      <c r="K4622" s="69">
        <v>0</v>
      </c>
      <c r="L4622" s="67">
        <v>0</v>
      </c>
      <c r="M4622" s="70">
        <v>0</v>
      </c>
      <c r="N4622" s="34">
        <f t="shared" si="654"/>
        <v>0.37499999999999994</v>
      </c>
      <c r="O4622" s="38">
        <f t="shared" si="655"/>
        <v>0.37499999999999994</v>
      </c>
      <c r="P4622" s="72" t="s">
        <v>234</v>
      </c>
      <c r="Q4622" s="43">
        <v>44818</v>
      </c>
      <c r="R4622" s="35">
        <f t="shared" si="656"/>
        <v>0</v>
      </c>
      <c r="S4622" s="35">
        <f t="shared" si="657"/>
        <v>0</v>
      </c>
      <c r="T4622" s="10" t="str">
        <f t="shared" si="663"/>
        <v>Sem - 38</v>
      </c>
      <c r="U4622" s="10" t="str">
        <f t="shared" si="664"/>
        <v>Septembre</v>
      </c>
      <c r="V4622" s="36" t="str">
        <f t="shared" si="658"/>
        <v>2026</v>
      </c>
      <c r="W4622" s="34"/>
      <c r="X4622" s="91">
        <f t="shared" si="665"/>
        <v>1.388888888888884E-3</v>
      </c>
      <c r="Y4622" s="92" t="str">
        <f>VLOOKUP('CM-CIC'!B4553,Annuaire_roster!B:F,4,0)</f>
        <v>KINANA Widad</v>
      </c>
      <c r="Z4622" s="37" t="s">
        <v>110</v>
      </c>
      <c r="AA4622" s="60" t="s">
        <v>39</v>
      </c>
      <c r="AB4622" s="35" t="str">
        <f t="shared" si="659"/>
        <v/>
      </c>
      <c r="AC4622" s="35" t="str">
        <f t="shared" si="660"/>
        <v/>
      </c>
      <c r="AD4622" s="35" t="str">
        <f t="shared" si="661"/>
        <v/>
      </c>
      <c r="AE4622" s="44" t="str">
        <f t="shared" si="662"/>
        <v/>
      </c>
      <c r="AF4622" s="61"/>
      <c r="AG4622" s="45"/>
    </row>
    <row r="4623" spans="1:33" x14ac:dyDescent="0.2">
      <c r="A4623" s="59" t="str">
        <f>+VLOOKUP(B4623,Annuaire_roster!B:G,5,0)</f>
        <v>01616</v>
      </c>
      <c r="B4623" s="78" t="s">
        <v>247</v>
      </c>
      <c r="C4623" s="65">
        <v>0.375</v>
      </c>
      <c r="D4623" s="65">
        <v>0.375</v>
      </c>
      <c r="E4623" s="66">
        <v>0.79166666666666663</v>
      </c>
      <c r="F4623" s="66">
        <v>0.79166666666666663</v>
      </c>
      <c r="G4623" s="67"/>
      <c r="H4623" s="67"/>
      <c r="I4623" s="68" t="s">
        <v>63</v>
      </c>
      <c r="J4623" s="67"/>
      <c r="K4623" s="69">
        <v>0</v>
      </c>
      <c r="L4623" s="67">
        <v>0</v>
      </c>
      <c r="M4623" s="70">
        <v>0</v>
      </c>
      <c r="N4623" s="34">
        <f t="shared" si="654"/>
        <v>0.37499999999999994</v>
      </c>
      <c r="O4623" s="38">
        <f t="shared" si="655"/>
        <v>0.37499999999999994</v>
      </c>
      <c r="P4623" s="72" t="s">
        <v>234</v>
      </c>
      <c r="Q4623" s="43">
        <v>44818</v>
      </c>
      <c r="R4623" s="35">
        <f t="shared" si="656"/>
        <v>0</v>
      </c>
      <c r="S4623" s="35">
        <f t="shared" si="657"/>
        <v>0</v>
      </c>
      <c r="T4623" s="10" t="str">
        <f t="shared" si="663"/>
        <v>Sem - 38</v>
      </c>
      <c r="U4623" s="10" t="str">
        <f t="shared" si="664"/>
        <v>Septembre</v>
      </c>
      <c r="V4623" s="36" t="str">
        <f t="shared" si="658"/>
        <v>2026</v>
      </c>
      <c r="W4623" s="34"/>
      <c r="X4623" s="91">
        <f t="shared" si="665"/>
        <v>0</v>
      </c>
      <c r="Y4623" s="92" t="str">
        <f>VLOOKUP('CM-CIC'!B4554,Annuaire_roster!B:F,4,0)</f>
        <v>KINANA Widad</v>
      </c>
      <c r="Z4623" s="37" t="s">
        <v>110</v>
      </c>
      <c r="AA4623" s="60" t="s">
        <v>39</v>
      </c>
      <c r="AB4623" s="35" t="str">
        <f t="shared" si="659"/>
        <v/>
      </c>
      <c r="AC4623" s="35" t="str">
        <f t="shared" si="660"/>
        <v/>
      </c>
      <c r="AD4623" s="35" t="str">
        <f t="shared" si="661"/>
        <v/>
      </c>
      <c r="AE4623" s="44" t="str">
        <f t="shared" si="662"/>
        <v/>
      </c>
      <c r="AF4623" s="61"/>
      <c r="AG4623" s="45"/>
    </row>
    <row r="4624" spans="1:33" x14ac:dyDescent="0.2">
      <c r="A4624" s="59" t="str">
        <f>+VLOOKUP(B4624,Annuaire_roster!B:G,5,0)</f>
        <v>01617</v>
      </c>
      <c r="B4624" s="78" t="s">
        <v>248</v>
      </c>
      <c r="C4624" s="65">
        <v>0.375</v>
      </c>
      <c r="D4624" s="65">
        <v>0.375</v>
      </c>
      <c r="E4624" s="66">
        <v>0.79166666666666663</v>
      </c>
      <c r="F4624" s="66">
        <v>0.79166666666666663</v>
      </c>
      <c r="G4624" s="67"/>
      <c r="H4624" s="67"/>
      <c r="I4624" s="68" t="s">
        <v>63</v>
      </c>
      <c r="J4624" s="67"/>
      <c r="K4624" s="69">
        <v>0</v>
      </c>
      <c r="L4624" s="67">
        <v>0</v>
      </c>
      <c r="M4624" s="70">
        <v>0</v>
      </c>
      <c r="N4624" s="34">
        <f t="shared" si="654"/>
        <v>0.37499999999999994</v>
      </c>
      <c r="O4624" s="38">
        <f t="shared" si="655"/>
        <v>0.37499999999999994</v>
      </c>
      <c r="P4624" s="72" t="s">
        <v>234</v>
      </c>
      <c r="Q4624" s="43">
        <v>44818</v>
      </c>
      <c r="R4624" s="35">
        <f t="shared" si="656"/>
        <v>0</v>
      </c>
      <c r="S4624" s="35">
        <f t="shared" si="657"/>
        <v>0</v>
      </c>
      <c r="T4624" s="10" t="str">
        <f t="shared" si="663"/>
        <v>Sem - 38</v>
      </c>
      <c r="U4624" s="10" t="str">
        <f t="shared" si="664"/>
        <v>Septembre</v>
      </c>
      <c r="V4624" s="36" t="str">
        <f t="shared" si="658"/>
        <v>2026</v>
      </c>
      <c r="W4624" s="34"/>
      <c r="X4624" s="91">
        <f t="shared" si="665"/>
        <v>0</v>
      </c>
      <c r="Y4624" s="92" t="str">
        <f>VLOOKUP('CM-CIC'!B4555,Annuaire_roster!B:F,4,0)</f>
        <v>KINANA Widad</v>
      </c>
      <c r="Z4624" s="37" t="s">
        <v>110</v>
      </c>
      <c r="AA4624" s="60" t="s">
        <v>39</v>
      </c>
      <c r="AB4624" s="35" t="str">
        <f t="shared" si="659"/>
        <v/>
      </c>
      <c r="AC4624" s="35" t="str">
        <f t="shared" si="660"/>
        <v/>
      </c>
      <c r="AD4624" s="35" t="str">
        <f t="shared" si="661"/>
        <v/>
      </c>
      <c r="AE4624" s="44" t="str">
        <f t="shared" si="662"/>
        <v/>
      </c>
      <c r="AF4624" s="61"/>
      <c r="AG4624" s="45"/>
    </row>
    <row r="4625" spans="1:33" x14ac:dyDescent="0.2">
      <c r="A4625" s="59" t="str">
        <f>+VLOOKUP(B4625,Annuaire_roster!B:G,5,0)</f>
        <v>01656</v>
      </c>
      <c r="B4625" s="78" t="s">
        <v>249</v>
      </c>
      <c r="C4625" s="65">
        <v>0.375</v>
      </c>
      <c r="D4625" s="65">
        <v>0.375</v>
      </c>
      <c r="E4625" s="66">
        <v>0.79166666666666663</v>
      </c>
      <c r="F4625" s="66">
        <v>0.79166666666666663</v>
      </c>
      <c r="G4625" s="67"/>
      <c r="H4625" s="67"/>
      <c r="I4625" s="68" t="s">
        <v>63</v>
      </c>
      <c r="J4625" s="67"/>
      <c r="K4625" s="69">
        <v>0</v>
      </c>
      <c r="L4625" s="67">
        <v>0</v>
      </c>
      <c r="M4625" s="70">
        <v>0</v>
      </c>
      <c r="N4625" s="34">
        <f t="shared" si="654"/>
        <v>0.37499999999999994</v>
      </c>
      <c r="O4625" s="38">
        <f t="shared" si="655"/>
        <v>0.37499999999999994</v>
      </c>
      <c r="P4625" s="72" t="s">
        <v>234</v>
      </c>
      <c r="Q4625" s="43">
        <v>44818</v>
      </c>
      <c r="R4625" s="35">
        <f t="shared" si="656"/>
        <v>0</v>
      </c>
      <c r="S4625" s="35">
        <f t="shared" si="657"/>
        <v>0</v>
      </c>
      <c r="T4625" s="10" t="str">
        <f t="shared" si="663"/>
        <v>Sem - 38</v>
      </c>
      <c r="U4625" s="10" t="str">
        <f t="shared" si="664"/>
        <v>Septembre</v>
      </c>
      <c r="V4625" s="36" t="str">
        <f t="shared" si="658"/>
        <v>2026</v>
      </c>
      <c r="W4625" s="34"/>
      <c r="X4625" s="91">
        <f t="shared" si="665"/>
        <v>0</v>
      </c>
      <c r="Y4625" s="92" t="str">
        <f>VLOOKUP('CM-CIC'!B4556,Annuaire_roster!B:F,4,0)</f>
        <v>KINANA Widad</v>
      </c>
      <c r="Z4625" s="37" t="s">
        <v>110</v>
      </c>
      <c r="AA4625" s="60" t="s">
        <v>39</v>
      </c>
      <c r="AB4625" s="35" t="str">
        <f t="shared" si="659"/>
        <v/>
      </c>
      <c r="AC4625" s="35" t="str">
        <f t="shared" si="660"/>
        <v/>
      </c>
      <c r="AD4625" s="35" t="str">
        <f t="shared" si="661"/>
        <v/>
      </c>
      <c r="AE4625" s="44" t="str">
        <f t="shared" si="662"/>
        <v/>
      </c>
      <c r="AF4625" s="61"/>
      <c r="AG4625" s="45"/>
    </row>
    <row r="4626" spans="1:33" x14ac:dyDescent="0.2">
      <c r="A4626" s="59" t="str">
        <f>+VLOOKUP(B4626,Annuaire_roster!B:G,5,0)</f>
        <v>01609</v>
      </c>
      <c r="B4626" s="78" t="s">
        <v>251</v>
      </c>
      <c r="C4626" s="65">
        <v>0.37430555555555556</v>
      </c>
      <c r="D4626" s="65">
        <v>0.375</v>
      </c>
      <c r="E4626" s="66">
        <v>0.79166666666666663</v>
      </c>
      <c r="F4626" s="66">
        <v>0.79166666666666663</v>
      </c>
      <c r="G4626" s="67"/>
      <c r="H4626" s="67"/>
      <c r="I4626" s="68" t="s">
        <v>63</v>
      </c>
      <c r="J4626" s="67"/>
      <c r="K4626" s="69">
        <v>0</v>
      </c>
      <c r="L4626" s="67">
        <v>0</v>
      </c>
      <c r="M4626" s="70">
        <v>0</v>
      </c>
      <c r="N4626" s="34">
        <f t="shared" si="654"/>
        <v>0.37499999999999994</v>
      </c>
      <c r="O4626" s="38">
        <f t="shared" si="655"/>
        <v>0.37499999999999994</v>
      </c>
      <c r="P4626" s="72" t="s">
        <v>234</v>
      </c>
      <c r="Q4626" s="43">
        <v>44818</v>
      </c>
      <c r="R4626" s="35">
        <f t="shared" si="656"/>
        <v>0</v>
      </c>
      <c r="S4626" s="35">
        <f t="shared" si="657"/>
        <v>0</v>
      </c>
      <c r="T4626" s="10" t="str">
        <f t="shared" si="663"/>
        <v>Sem - 38</v>
      </c>
      <c r="U4626" s="10" t="str">
        <f t="shared" si="664"/>
        <v>Septembre</v>
      </c>
      <c r="V4626" s="36" t="str">
        <f t="shared" si="658"/>
        <v>2026</v>
      </c>
      <c r="W4626" s="34"/>
      <c r="X4626" s="91">
        <f t="shared" si="665"/>
        <v>0</v>
      </c>
      <c r="Y4626" s="92" t="str">
        <f>VLOOKUP('CM-CIC'!B4557,Annuaire_roster!B:F,4,0)</f>
        <v>KINANA Widad</v>
      </c>
      <c r="Z4626" s="37" t="s">
        <v>110</v>
      </c>
      <c r="AA4626" s="60" t="s">
        <v>39</v>
      </c>
      <c r="AB4626" s="35" t="str">
        <f t="shared" si="659"/>
        <v/>
      </c>
      <c r="AC4626" s="35" t="str">
        <f t="shared" si="660"/>
        <v/>
      </c>
      <c r="AD4626" s="35" t="str">
        <f t="shared" si="661"/>
        <v/>
      </c>
      <c r="AE4626" s="44" t="str">
        <f t="shared" si="662"/>
        <v/>
      </c>
      <c r="AF4626" s="61"/>
      <c r="AG4626" s="45"/>
    </row>
    <row r="4627" spans="1:33" x14ac:dyDescent="0.2">
      <c r="A4627" s="59" t="str">
        <f>+VLOOKUP(B4627,Annuaire_roster!B:G,5,0)</f>
        <v>01610</v>
      </c>
      <c r="B4627" s="78" t="s">
        <v>1667</v>
      </c>
      <c r="C4627" s="65">
        <v>0.375</v>
      </c>
      <c r="D4627" s="65">
        <v>0.375</v>
      </c>
      <c r="E4627" s="66">
        <v>0.79166666666666663</v>
      </c>
      <c r="F4627" s="66">
        <v>0.79166666666666663</v>
      </c>
      <c r="G4627" s="67"/>
      <c r="H4627" s="67"/>
      <c r="I4627" s="68" t="s">
        <v>63</v>
      </c>
      <c r="J4627" s="67"/>
      <c r="K4627" s="69">
        <v>0</v>
      </c>
      <c r="L4627" s="67">
        <v>0</v>
      </c>
      <c r="M4627" s="70">
        <v>0</v>
      </c>
      <c r="N4627" s="34">
        <f t="shared" si="654"/>
        <v>0.37499999999999994</v>
      </c>
      <c r="O4627" s="38">
        <f t="shared" si="655"/>
        <v>0.37499999999999994</v>
      </c>
      <c r="P4627" s="72" t="s">
        <v>234</v>
      </c>
      <c r="Q4627" s="43">
        <v>44818</v>
      </c>
      <c r="R4627" s="35">
        <f t="shared" si="656"/>
        <v>0</v>
      </c>
      <c r="S4627" s="35">
        <f t="shared" si="657"/>
        <v>0</v>
      </c>
      <c r="T4627" s="10" t="str">
        <f t="shared" si="663"/>
        <v>Sem - 38</v>
      </c>
      <c r="U4627" s="10" t="str">
        <f t="shared" si="664"/>
        <v>Septembre</v>
      </c>
      <c r="V4627" s="36" t="str">
        <f t="shared" si="658"/>
        <v>2026</v>
      </c>
      <c r="W4627" s="34"/>
      <c r="X4627" s="91">
        <f t="shared" si="665"/>
        <v>0</v>
      </c>
      <c r="Y4627" s="92" t="str">
        <f>VLOOKUP('CM-CIC'!B4558,Annuaire_roster!B:F,4,0)</f>
        <v>ABDELLAOUI KHADIJA</v>
      </c>
      <c r="Z4627" s="37" t="s">
        <v>110</v>
      </c>
      <c r="AA4627" s="60" t="s">
        <v>39</v>
      </c>
      <c r="AB4627" s="35" t="str">
        <f t="shared" si="659"/>
        <v/>
      </c>
      <c r="AC4627" s="35" t="str">
        <f t="shared" si="660"/>
        <v/>
      </c>
      <c r="AD4627" s="35" t="str">
        <f t="shared" si="661"/>
        <v/>
      </c>
      <c r="AE4627" s="44" t="str">
        <f t="shared" si="662"/>
        <v/>
      </c>
      <c r="AF4627" s="61"/>
      <c r="AG4627" s="45"/>
    </row>
    <row r="4628" spans="1:33" x14ac:dyDescent="0.2">
      <c r="A4628" s="59" t="str">
        <f>+VLOOKUP(B4628,Annuaire_roster!B:G,5,0)</f>
        <v>01611</v>
      </c>
      <c r="B4628" s="78" t="s">
        <v>252</v>
      </c>
      <c r="C4628" s="65">
        <v>0.375</v>
      </c>
      <c r="D4628" s="65">
        <v>0.375</v>
      </c>
      <c r="E4628" s="66">
        <v>0.79166666666666663</v>
      </c>
      <c r="F4628" s="66">
        <v>0.79166666666666663</v>
      </c>
      <c r="G4628" s="67"/>
      <c r="H4628" s="67"/>
      <c r="I4628" s="68" t="s">
        <v>63</v>
      </c>
      <c r="J4628" s="67"/>
      <c r="K4628" s="69">
        <v>0</v>
      </c>
      <c r="L4628" s="67">
        <v>0</v>
      </c>
      <c r="M4628" s="70">
        <v>0</v>
      </c>
      <c r="N4628" s="34">
        <f t="shared" si="654"/>
        <v>0.37499999999999994</v>
      </c>
      <c r="O4628" s="38">
        <f t="shared" si="655"/>
        <v>0.37499999999999994</v>
      </c>
      <c r="P4628" s="72" t="s">
        <v>234</v>
      </c>
      <c r="Q4628" s="43">
        <v>44818</v>
      </c>
      <c r="R4628" s="35">
        <f t="shared" si="656"/>
        <v>0</v>
      </c>
      <c r="S4628" s="35">
        <f t="shared" si="657"/>
        <v>0</v>
      </c>
      <c r="T4628" s="10" t="str">
        <f t="shared" si="663"/>
        <v>Sem - 38</v>
      </c>
      <c r="U4628" s="10" t="str">
        <f t="shared" si="664"/>
        <v>Septembre</v>
      </c>
      <c r="V4628" s="36" t="str">
        <f t="shared" si="658"/>
        <v>2026</v>
      </c>
      <c r="W4628" s="34"/>
      <c r="X4628" s="91">
        <f t="shared" si="665"/>
        <v>0</v>
      </c>
      <c r="Y4628" s="92" t="str">
        <f>VLOOKUP('CM-CIC'!B4559,Annuaire_roster!B:F,4,0)</f>
        <v>ABDELLAOUI KHADIJA</v>
      </c>
      <c r="Z4628" s="37" t="s">
        <v>110</v>
      </c>
      <c r="AA4628" s="60" t="s">
        <v>39</v>
      </c>
      <c r="AB4628" s="35" t="str">
        <f t="shared" si="659"/>
        <v/>
      </c>
      <c r="AC4628" s="35" t="str">
        <f t="shared" si="660"/>
        <v/>
      </c>
      <c r="AD4628" s="35" t="str">
        <f t="shared" si="661"/>
        <v/>
      </c>
      <c r="AE4628" s="44" t="str">
        <f t="shared" si="662"/>
        <v/>
      </c>
      <c r="AF4628" s="61"/>
      <c r="AG4628" s="45"/>
    </row>
    <row r="4629" spans="1:33" x14ac:dyDescent="0.2">
      <c r="A4629" s="59" t="str">
        <f>+VLOOKUP(B4629,Annuaire_roster!B:G,5,0)</f>
        <v>01612</v>
      </c>
      <c r="B4629" s="78" t="s">
        <v>253</v>
      </c>
      <c r="C4629" s="65">
        <v>0.375</v>
      </c>
      <c r="D4629" s="65">
        <v>0.375</v>
      </c>
      <c r="E4629" s="66">
        <v>0.79166666666666663</v>
      </c>
      <c r="F4629" s="66">
        <v>0.79166666666666663</v>
      </c>
      <c r="G4629" s="67"/>
      <c r="H4629" s="67"/>
      <c r="I4629" s="68" t="s">
        <v>63</v>
      </c>
      <c r="J4629" s="67"/>
      <c r="K4629" s="69">
        <v>0</v>
      </c>
      <c r="L4629" s="67">
        <v>0</v>
      </c>
      <c r="M4629" s="70">
        <v>0</v>
      </c>
      <c r="N4629" s="34">
        <f t="shared" si="654"/>
        <v>0.37499999999999994</v>
      </c>
      <c r="O4629" s="38">
        <f t="shared" si="655"/>
        <v>0.37499999999999994</v>
      </c>
      <c r="P4629" s="72" t="s">
        <v>234</v>
      </c>
      <c r="Q4629" s="43">
        <v>44818</v>
      </c>
      <c r="R4629" s="35">
        <f t="shared" si="656"/>
        <v>0</v>
      </c>
      <c r="S4629" s="35">
        <f t="shared" si="657"/>
        <v>0</v>
      </c>
      <c r="T4629" s="10" t="str">
        <f t="shared" si="663"/>
        <v>Sem - 38</v>
      </c>
      <c r="U4629" s="10" t="str">
        <f t="shared" si="664"/>
        <v>Septembre</v>
      </c>
      <c r="V4629" s="36" t="str">
        <f t="shared" si="658"/>
        <v>2026</v>
      </c>
      <c r="W4629" s="34"/>
      <c r="X4629" s="91">
        <f t="shared" si="665"/>
        <v>0</v>
      </c>
      <c r="Y4629" s="92" t="str">
        <f>VLOOKUP('CM-CIC'!B4560,Annuaire_roster!B:F,4,0)</f>
        <v>ABDELLAOUI KHADIJA</v>
      </c>
      <c r="Z4629" s="37" t="s">
        <v>110</v>
      </c>
      <c r="AA4629" s="60" t="s">
        <v>39</v>
      </c>
      <c r="AB4629" s="35" t="str">
        <f t="shared" si="659"/>
        <v/>
      </c>
      <c r="AC4629" s="35" t="str">
        <f t="shared" si="660"/>
        <v/>
      </c>
      <c r="AD4629" s="35" t="str">
        <f t="shared" si="661"/>
        <v/>
      </c>
      <c r="AE4629" s="44" t="str">
        <f t="shared" si="662"/>
        <v/>
      </c>
      <c r="AF4629" s="61"/>
      <c r="AG4629" s="45"/>
    </row>
    <row r="4630" spans="1:33" x14ac:dyDescent="0.2">
      <c r="A4630" s="59" t="str">
        <f>+VLOOKUP(B4630,Annuaire_roster!B:G,5,0)</f>
        <v>01613</v>
      </c>
      <c r="B4630" s="78" t="s">
        <v>254</v>
      </c>
      <c r="C4630" s="65">
        <v>0.37430555555555556</v>
      </c>
      <c r="D4630" s="65">
        <v>0.375</v>
      </c>
      <c r="E4630" s="66">
        <v>0.79166666666666663</v>
      </c>
      <c r="F4630" s="66">
        <v>0.79166666666666663</v>
      </c>
      <c r="G4630" s="67"/>
      <c r="H4630" s="67"/>
      <c r="I4630" s="68" t="s">
        <v>63</v>
      </c>
      <c r="J4630" s="67"/>
      <c r="K4630" s="69">
        <v>0</v>
      </c>
      <c r="L4630" s="67">
        <v>0</v>
      </c>
      <c r="M4630" s="70">
        <v>0</v>
      </c>
      <c r="N4630" s="34">
        <f t="shared" si="654"/>
        <v>0.37499999999999994</v>
      </c>
      <c r="O4630" s="38">
        <f t="shared" si="655"/>
        <v>0.37499999999999994</v>
      </c>
      <c r="P4630" s="72" t="s">
        <v>234</v>
      </c>
      <c r="Q4630" s="43">
        <v>44818</v>
      </c>
      <c r="R4630" s="35">
        <f t="shared" si="656"/>
        <v>0</v>
      </c>
      <c r="S4630" s="35">
        <f t="shared" si="657"/>
        <v>0</v>
      </c>
      <c r="T4630" s="10" t="str">
        <f t="shared" si="663"/>
        <v>Sem - 38</v>
      </c>
      <c r="U4630" s="10" t="str">
        <f t="shared" si="664"/>
        <v>Septembre</v>
      </c>
      <c r="V4630" s="36" t="str">
        <f t="shared" si="658"/>
        <v>2026</v>
      </c>
      <c r="W4630" s="34"/>
      <c r="X4630" s="91">
        <f t="shared" si="665"/>
        <v>0</v>
      </c>
      <c r="Y4630" s="92" t="str">
        <f>VLOOKUP('CM-CIC'!B4561,Annuaire_roster!B:F,4,0)</f>
        <v>ABDELLAOUI KHADIJA</v>
      </c>
      <c r="Z4630" s="37" t="s">
        <v>110</v>
      </c>
      <c r="AA4630" s="60" t="s">
        <v>39</v>
      </c>
      <c r="AB4630" s="35" t="str">
        <f t="shared" si="659"/>
        <v/>
      </c>
      <c r="AC4630" s="35" t="str">
        <f t="shared" si="660"/>
        <v/>
      </c>
      <c r="AD4630" s="35" t="str">
        <f t="shared" si="661"/>
        <v/>
      </c>
      <c r="AE4630" s="44" t="str">
        <f t="shared" si="662"/>
        <v/>
      </c>
      <c r="AF4630" s="61"/>
      <c r="AG4630" s="45"/>
    </row>
    <row r="4631" spans="1:33" x14ac:dyDescent="0.2">
      <c r="A4631" s="59" t="str">
        <f>+VLOOKUP(B4631,Annuaire_roster!B:G,5,0)</f>
        <v>01618</v>
      </c>
      <c r="B4631" s="78" t="s">
        <v>255</v>
      </c>
      <c r="C4631" s="65">
        <v>0.37152777777777773</v>
      </c>
      <c r="D4631" s="65">
        <v>0.375</v>
      </c>
      <c r="E4631" s="66">
        <v>0.79166666666666663</v>
      </c>
      <c r="F4631" s="66">
        <v>0.79166666666666663</v>
      </c>
      <c r="G4631" s="67"/>
      <c r="H4631" s="67"/>
      <c r="I4631" s="68" t="s">
        <v>63</v>
      </c>
      <c r="J4631" s="67"/>
      <c r="K4631" s="69">
        <v>0</v>
      </c>
      <c r="L4631" s="67">
        <v>0</v>
      </c>
      <c r="M4631" s="70">
        <v>0</v>
      </c>
      <c r="N4631" s="34">
        <f t="shared" si="654"/>
        <v>0.37499999999999994</v>
      </c>
      <c r="O4631" s="38">
        <f t="shared" si="655"/>
        <v>0.37499999999999994</v>
      </c>
      <c r="P4631" s="72" t="s">
        <v>234</v>
      </c>
      <c r="Q4631" s="43">
        <v>44818</v>
      </c>
      <c r="R4631" s="35">
        <f t="shared" si="656"/>
        <v>0</v>
      </c>
      <c r="S4631" s="35">
        <f t="shared" si="657"/>
        <v>0</v>
      </c>
      <c r="T4631" s="10" t="str">
        <f t="shared" si="663"/>
        <v>Sem - 38</v>
      </c>
      <c r="U4631" s="10" t="str">
        <f t="shared" si="664"/>
        <v>Septembre</v>
      </c>
      <c r="V4631" s="36" t="str">
        <f t="shared" si="658"/>
        <v>2026</v>
      </c>
      <c r="W4631" s="34"/>
      <c r="X4631" s="91">
        <f t="shared" si="665"/>
        <v>3.4722222222222099E-3</v>
      </c>
      <c r="Y4631" s="92" t="str">
        <f>VLOOKUP('CM-CIC'!B4562,Annuaire_roster!B:F,4,0)</f>
        <v>ABDELLAOUI KHADIJA</v>
      </c>
      <c r="Z4631" s="37" t="s">
        <v>110</v>
      </c>
      <c r="AA4631" s="60" t="s">
        <v>39</v>
      </c>
      <c r="AB4631" s="35" t="str">
        <f t="shared" si="659"/>
        <v/>
      </c>
      <c r="AC4631" s="35" t="str">
        <f t="shared" si="660"/>
        <v/>
      </c>
      <c r="AD4631" s="35" t="str">
        <f t="shared" si="661"/>
        <v/>
      </c>
      <c r="AE4631" s="44" t="str">
        <f t="shared" si="662"/>
        <v/>
      </c>
      <c r="AF4631" s="61"/>
      <c r="AG4631" s="45"/>
    </row>
    <row r="4632" spans="1:33" x14ac:dyDescent="0.2">
      <c r="A4632" s="59" t="str">
        <f>+VLOOKUP(B4632,Annuaire_roster!B:G,5,0)</f>
        <v>01619</v>
      </c>
      <c r="B4632" s="78" t="s">
        <v>256</v>
      </c>
      <c r="C4632" s="65">
        <v>0.375</v>
      </c>
      <c r="D4632" s="65">
        <v>0.375</v>
      </c>
      <c r="E4632" s="66">
        <v>0.79166666666666663</v>
      </c>
      <c r="F4632" s="66">
        <v>0.79166666666666663</v>
      </c>
      <c r="G4632" s="67"/>
      <c r="H4632" s="67"/>
      <c r="I4632" s="68" t="s">
        <v>63</v>
      </c>
      <c r="J4632" s="67"/>
      <c r="K4632" s="69">
        <v>0</v>
      </c>
      <c r="L4632" s="67">
        <v>0</v>
      </c>
      <c r="M4632" s="70">
        <v>0</v>
      </c>
      <c r="N4632" s="34">
        <f t="shared" si="654"/>
        <v>0.37499999999999994</v>
      </c>
      <c r="O4632" s="38">
        <f t="shared" si="655"/>
        <v>0.37499999999999994</v>
      </c>
      <c r="P4632" s="72" t="s">
        <v>234</v>
      </c>
      <c r="Q4632" s="43">
        <v>44818</v>
      </c>
      <c r="R4632" s="35">
        <f t="shared" si="656"/>
        <v>0</v>
      </c>
      <c r="S4632" s="35">
        <f t="shared" si="657"/>
        <v>0</v>
      </c>
      <c r="T4632" s="10" t="str">
        <f t="shared" si="663"/>
        <v>Sem - 38</v>
      </c>
      <c r="U4632" s="10" t="str">
        <f t="shared" si="664"/>
        <v>Septembre</v>
      </c>
      <c r="V4632" s="36" t="str">
        <f t="shared" si="658"/>
        <v>2026</v>
      </c>
      <c r="W4632" s="34"/>
      <c r="X4632" s="91">
        <f t="shared" si="665"/>
        <v>0</v>
      </c>
      <c r="Y4632" s="92" t="str">
        <f>VLOOKUP('CM-CIC'!B4563,Annuaire_roster!B:F,4,0)</f>
        <v>ABDELLAOUI KHADIJA</v>
      </c>
      <c r="Z4632" s="37" t="s">
        <v>110</v>
      </c>
      <c r="AA4632" s="60" t="s">
        <v>39</v>
      </c>
      <c r="AB4632" s="35" t="str">
        <f t="shared" si="659"/>
        <v/>
      </c>
      <c r="AC4632" s="35" t="str">
        <f t="shared" si="660"/>
        <v/>
      </c>
      <c r="AD4632" s="35" t="str">
        <f t="shared" si="661"/>
        <v/>
      </c>
      <c r="AE4632" s="44" t="str">
        <f t="shared" si="662"/>
        <v/>
      </c>
      <c r="AF4632" s="61"/>
      <c r="AG4632" s="45"/>
    </row>
    <row r="4633" spans="1:33" x14ac:dyDescent="0.2">
      <c r="A4633" s="59" t="str">
        <f>+VLOOKUP(B4633,Annuaire_roster!B:G,5,0)</f>
        <v>01624</v>
      </c>
      <c r="B4633" s="78" t="s">
        <v>257</v>
      </c>
      <c r="C4633" s="65">
        <v>0.375</v>
      </c>
      <c r="D4633" s="65">
        <v>0.375</v>
      </c>
      <c r="E4633" s="66">
        <v>0.79166666666666663</v>
      </c>
      <c r="F4633" s="66">
        <v>0.79166666666666663</v>
      </c>
      <c r="G4633" s="67"/>
      <c r="H4633" s="67"/>
      <c r="I4633" s="68" t="s">
        <v>63</v>
      </c>
      <c r="J4633" s="67"/>
      <c r="K4633" s="69">
        <v>0</v>
      </c>
      <c r="L4633" s="67">
        <v>0</v>
      </c>
      <c r="M4633" s="70">
        <v>0</v>
      </c>
      <c r="N4633" s="34">
        <f t="shared" si="654"/>
        <v>0.37499999999999994</v>
      </c>
      <c r="O4633" s="38">
        <f t="shared" si="655"/>
        <v>0.37499999999999994</v>
      </c>
      <c r="P4633" s="72" t="s">
        <v>234</v>
      </c>
      <c r="Q4633" s="43">
        <v>44818</v>
      </c>
      <c r="R4633" s="35">
        <f t="shared" si="656"/>
        <v>0</v>
      </c>
      <c r="S4633" s="35">
        <f t="shared" si="657"/>
        <v>0</v>
      </c>
      <c r="T4633" s="10" t="str">
        <f t="shared" si="663"/>
        <v>Sem - 38</v>
      </c>
      <c r="U4633" s="10" t="str">
        <f t="shared" si="664"/>
        <v>Septembre</v>
      </c>
      <c r="V4633" s="36" t="str">
        <f t="shared" si="658"/>
        <v>2026</v>
      </c>
      <c r="W4633" s="34"/>
      <c r="X4633" s="91">
        <f t="shared" si="665"/>
        <v>0</v>
      </c>
      <c r="Y4633" s="92" t="str">
        <f>VLOOKUP('CM-CIC'!B4564,Annuaire_roster!B:F,4,0)</f>
        <v>ABDELLAOUI KHADIJA</v>
      </c>
      <c r="Z4633" s="37" t="s">
        <v>110</v>
      </c>
      <c r="AA4633" s="60" t="s">
        <v>39</v>
      </c>
      <c r="AB4633" s="35" t="str">
        <f t="shared" si="659"/>
        <v/>
      </c>
      <c r="AC4633" s="35" t="str">
        <f t="shared" si="660"/>
        <v/>
      </c>
      <c r="AD4633" s="35" t="str">
        <f t="shared" si="661"/>
        <v/>
      </c>
      <c r="AE4633" s="44" t="str">
        <f t="shared" si="662"/>
        <v/>
      </c>
      <c r="AF4633" s="61"/>
      <c r="AG4633" s="45"/>
    </row>
    <row r="4634" spans="1:33" x14ac:dyDescent="0.2">
      <c r="A4634" s="59" t="str">
        <f>+VLOOKUP(B4634,Annuaire_roster!B:G,5,0)</f>
        <v>01625</v>
      </c>
      <c r="B4634" s="78" t="s">
        <v>258</v>
      </c>
      <c r="C4634" s="65">
        <v>0.375</v>
      </c>
      <c r="D4634" s="65">
        <v>0.375</v>
      </c>
      <c r="E4634" s="66">
        <v>0.79166666666666663</v>
      </c>
      <c r="F4634" s="66">
        <v>0.79166666666666663</v>
      </c>
      <c r="G4634" s="67"/>
      <c r="H4634" s="67"/>
      <c r="I4634" s="68" t="s">
        <v>63</v>
      </c>
      <c r="J4634" s="67"/>
      <c r="K4634" s="69">
        <v>0</v>
      </c>
      <c r="L4634" s="67">
        <v>0</v>
      </c>
      <c r="M4634" s="70">
        <v>0</v>
      </c>
      <c r="N4634" s="34">
        <f t="shared" si="654"/>
        <v>0.37499999999999994</v>
      </c>
      <c r="O4634" s="38">
        <f t="shared" si="655"/>
        <v>0.37499999999999994</v>
      </c>
      <c r="P4634" s="72" t="s">
        <v>234</v>
      </c>
      <c r="Q4634" s="43">
        <v>44818</v>
      </c>
      <c r="R4634" s="35">
        <f t="shared" si="656"/>
        <v>0</v>
      </c>
      <c r="S4634" s="35">
        <f t="shared" si="657"/>
        <v>0</v>
      </c>
      <c r="T4634" s="10" t="str">
        <f t="shared" si="663"/>
        <v>Sem - 38</v>
      </c>
      <c r="U4634" s="10" t="str">
        <f t="shared" si="664"/>
        <v>Septembre</v>
      </c>
      <c r="V4634" s="36" t="str">
        <f t="shared" si="658"/>
        <v>2026</v>
      </c>
      <c r="W4634" s="34"/>
      <c r="X4634" s="91">
        <f t="shared" si="665"/>
        <v>0</v>
      </c>
      <c r="Y4634" s="92" t="str">
        <f>VLOOKUP('CM-CIC'!B4565,Annuaire_roster!B:F,4,0)</f>
        <v>ABDELLAOUI KHADIJA</v>
      </c>
      <c r="Z4634" s="37" t="s">
        <v>110</v>
      </c>
      <c r="AA4634" s="60" t="s">
        <v>39</v>
      </c>
      <c r="AB4634" s="35" t="str">
        <f t="shared" si="659"/>
        <v/>
      </c>
      <c r="AC4634" s="35" t="str">
        <f t="shared" si="660"/>
        <v/>
      </c>
      <c r="AD4634" s="35" t="str">
        <f t="shared" si="661"/>
        <v/>
      </c>
      <c r="AE4634" s="44" t="str">
        <f t="shared" si="662"/>
        <v/>
      </c>
      <c r="AF4634" s="61"/>
      <c r="AG4634" s="45"/>
    </row>
    <row r="4635" spans="1:33" x14ac:dyDescent="0.2">
      <c r="A4635" s="59" t="str">
        <f>+VLOOKUP(B4635,Annuaire_roster!B:G,5,0)</f>
        <v>01626</v>
      </c>
      <c r="B4635" s="78" t="s">
        <v>259</v>
      </c>
      <c r="C4635" s="65">
        <v>0.375</v>
      </c>
      <c r="D4635" s="65">
        <v>0.375</v>
      </c>
      <c r="E4635" s="66">
        <v>0.79166666666666663</v>
      </c>
      <c r="F4635" s="66">
        <v>0.79166666666666663</v>
      </c>
      <c r="G4635" s="67"/>
      <c r="H4635" s="67"/>
      <c r="I4635" s="68" t="s">
        <v>63</v>
      </c>
      <c r="J4635" s="67"/>
      <c r="K4635" s="69">
        <v>0</v>
      </c>
      <c r="L4635" s="67">
        <v>0</v>
      </c>
      <c r="M4635" s="70">
        <v>0</v>
      </c>
      <c r="N4635" s="34">
        <f t="shared" si="654"/>
        <v>0.37499999999999994</v>
      </c>
      <c r="O4635" s="38">
        <f t="shared" si="655"/>
        <v>0.37499999999999994</v>
      </c>
      <c r="P4635" s="72" t="s">
        <v>234</v>
      </c>
      <c r="Q4635" s="43">
        <v>44818</v>
      </c>
      <c r="R4635" s="35">
        <f t="shared" si="656"/>
        <v>0</v>
      </c>
      <c r="S4635" s="35">
        <f t="shared" si="657"/>
        <v>0</v>
      </c>
      <c r="T4635" s="10" t="str">
        <f t="shared" si="663"/>
        <v>Sem - 38</v>
      </c>
      <c r="U4635" s="10" t="str">
        <f t="shared" si="664"/>
        <v>Septembre</v>
      </c>
      <c r="V4635" s="36" t="str">
        <f t="shared" si="658"/>
        <v>2026</v>
      </c>
      <c r="W4635" s="34"/>
      <c r="X4635" s="91">
        <f t="shared" si="665"/>
        <v>0</v>
      </c>
      <c r="Y4635" s="92" t="str">
        <f>VLOOKUP('CM-CIC'!B4566,Annuaire_roster!B:F,4,0)</f>
        <v>ABDELLAOUI KHADIJA</v>
      </c>
      <c r="Z4635" s="37" t="s">
        <v>110</v>
      </c>
      <c r="AA4635" s="60" t="s">
        <v>39</v>
      </c>
      <c r="AB4635" s="35" t="str">
        <f t="shared" si="659"/>
        <v/>
      </c>
      <c r="AC4635" s="35" t="str">
        <f t="shared" si="660"/>
        <v/>
      </c>
      <c r="AD4635" s="35" t="str">
        <f t="shared" si="661"/>
        <v/>
      </c>
      <c r="AE4635" s="44" t="str">
        <f t="shared" si="662"/>
        <v/>
      </c>
      <c r="AF4635" s="61"/>
      <c r="AG4635" s="45"/>
    </row>
    <row r="4636" spans="1:33" x14ac:dyDescent="0.2">
      <c r="A4636" s="59" t="str">
        <f>+VLOOKUP(B4636,Annuaire_roster!B:G,5,0)</f>
        <v>01627</v>
      </c>
      <c r="B4636" s="78" t="s">
        <v>260</v>
      </c>
      <c r="C4636" s="65">
        <v>0.375</v>
      </c>
      <c r="D4636" s="65">
        <v>0.375</v>
      </c>
      <c r="E4636" s="66">
        <v>0.79166666666666663</v>
      </c>
      <c r="F4636" s="66">
        <v>0.79166666666666663</v>
      </c>
      <c r="G4636" s="67"/>
      <c r="H4636" s="67"/>
      <c r="I4636" s="68" t="s">
        <v>63</v>
      </c>
      <c r="J4636" s="67"/>
      <c r="K4636" s="69">
        <v>0</v>
      </c>
      <c r="L4636" s="67">
        <v>0</v>
      </c>
      <c r="M4636" s="70">
        <v>0</v>
      </c>
      <c r="N4636" s="34">
        <f t="shared" si="654"/>
        <v>0.37499999999999994</v>
      </c>
      <c r="O4636" s="38">
        <f t="shared" si="655"/>
        <v>0.37499999999999994</v>
      </c>
      <c r="P4636" s="72" t="s">
        <v>234</v>
      </c>
      <c r="Q4636" s="43">
        <v>44818</v>
      </c>
      <c r="R4636" s="35">
        <f t="shared" si="656"/>
        <v>0</v>
      </c>
      <c r="S4636" s="35">
        <f t="shared" si="657"/>
        <v>0</v>
      </c>
      <c r="T4636" s="10" t="str">
        <f t="shared" si="663"/>
        <v>Sem - 38</v>
      </c>
      <c r="U4636" s="10" t="str">
        <f t="shared" si="664"/>
        <v>Septembre</v>
      </c>
      <c r="V4636" s="36" t="str">
        <f t="shared" si="658"/>
        <v>2026</v>
      </c>
      <c r="W4636" s="34"/>
      <c r="X4636" s="91">
        <f t="shared" si="665"/>
        <v>0</v>
      </c>
      <c r="Y4636" s="92" t="str">
        <f>VLOOKUP('CM-CIC'!B4567,Annuaire_roster!B:F,4,0)</f>
        <v>ABDELLAOUI KHADIJA</v>
      </c>
      <c r="Z4636" s="37" t="s">
        <v>110</v>
      </c>
      <c r="AA4636" s="60" t="s">
        <v>39</v>
      </c>
      <c r="AB4636" s="35" t="str">
        <f t="shared" si="659"/>
        <v/>
      </c>
      <c r="AC4636" s="35" t="str">
        <f t="shared" si="660"/>
        <v/>
      </c>
      <c r="AD4636" s="35" t="str">
        <f t="shared" si="661"/>
        <v/>
      </c>
      <c r="AE4636" s="44" t="str">
        <f t="shared" si="662"/>
        <v/>
      </c>
      <c r="AF4636" s="61"/>
      <c r="AG4636" s="45"/>
    </row>
    <row r="4637" spans="1:33" x14ac:dyDescent="0.2">
      <c r="A4637" s="59" t="str">
        <f>+VLOOKUP(B4637,Annuaire_roster!B:G,5,0)</f>
        <v>01628</v>
      </c>
      <c r="B4637" s="78" t="s">
        <v>262</v>
      </c>
      <c r="C4637" s="65">
        <v>0.375</v>
      </c>
      <c r="D4637" s="65">
        <v>0.375</v>
      </c>
      <c r="E4637" s="66">
        <v>0.79166666666666663</v>
      </c>
      <c r="F4637" s="66">
        <v>0.79166666666666663</v>
      </c>
      <c r="G4637" s="67"/>
      <c r="H4637" s="67"/>
      <c r="I4637" s="68" t="s">
        <v>63</v>
      </c>
      <c r="J4637" s="67"/>
      <c r="K4637" s="69">
        <v>0</v>
      </c>
      <c r="L4637" s="67">
        <v>0</v>
      </c>
      <c r="M4637" s="70">
        <v>0</v>
      </c>
      <c r="N4637" s="34">
        <f t="shared" si="654"/>
        <v>0.37499999999999994</v>
      </c>
      <c r="O4637" s="38">
        <f t="shared" si="655"/>
        <v>0.37499999999999994</v>
      </c>
      <c r="P4637" s="72" t="s">
        <v>234</v>
      </c>
      <c r="Q4637" s="43">
        <v>44818</v>
      </c>
      <c r="R4637" s="35">
        <f t="shared" si="656"/>
        <v>0</v>
      </c>
      <c r="S4637" s="35">
        <f t="shared" si="657"/>
        <v>0</v>
      </c>
      <c r="T4637" s="10" t="str">
        <f t="shared" si="663"/>
        <v>Sem - 38</v>
      </c>
      <c r="U4637" s="10" t="str">
        <f t="shared" si="664"/>
        <v>Septembre</v>
      </c>
      <c r="V4637" s="36" t="str">
        <f t="shared" si="658"/>
        <v>2026</v>
      </c>
      <c r="W4637" s="34"/>
      <c r="X4637" s="91">
        <f t="shared" si="665"/>
        <v>0</v>
      </c>
      <c r="Y4637" s="92" t="str">
        <f>VLOOKUP('CM-CIC'!B4568,Annuaire_roster!B:F,4,0)</f>
        <v>ABDELLAOUI KHADIJA</v>
      </c>
      <c r="Z4637" s="37" t="s">
        <v>110</v>
      </c>
      <c r="AA4637" s="60" t="s">
        <v>39</v>
      </c>
      <c r="AB4637" s="35" t="str">
        <f t="shared" si="659"/>
        <v/>
      </c>
      <c r="AC4637" s="35" t="str">
        <f t="shared" si="660"/>
        <v/>
      </c>
      <c r="AD4637" s="35" t="str">
        <f t="shared" si="661"/>
        <v/>
      </c>
      <c r="AE4637" s="44" t="str">
        <f t="shared" si="662"/>
        <v/>
      </c>
      <c r="AF4637" s="61"/>
      <c r="AG4637" s="45"/>
    </row>
    <row r="4638" spans="1:33" x14ac:dyDescent="0.2">
      <c r="A4638" s="59" t="str">
        <f>+VLOOKUP(B4638,Annuaire_roster!B:G,5,0)</f>
        <v>01629</v>
      </c>
      <c r="B4638" s="78" t="s">
        <v>263</v>
      </c>
      <c r="C4638" s="65">
        <v>0.37430555555555556</v>
      </c>
      <c r="D4638" s="65">
        <v>0.375</v>
      </c>
      <c r="E4638" s="66">
        <v>0.79166666666666663</v>
      </c>
      <c r="F4638" s="66">
        <v>0.79166666666666663</v>
      </c>
      <c r="G4638" s="67"/>
      <c r="H4638" s="67"/>
      <c r="I4638" s="68" t="s">
        <v>63</v>
      </c>
      <c r="J4638" s="67"/>
      <c r="K4638" s="69">
        <v>0</v>
      </c>
      <c r="L4638" s="67">
        <v>0</v>
      </c>
      <c r="M4638" s="70">
        <v>0</v>
      </c>
      <c r="N4638" s="34">
        <f t="shared" si="654"/>
        <v>0.37499999999999994</v>
      </c>
      <c r="O4638" s="38">
        <f t="shared" si="655"/>
        <v>0.37499999999999994</v>
      </c>
      <c r="P4638" s="72" t="s">
        <v>234</v>
      </c>
      <c r="Q4638" s="43">
        <v>44818</v>
      </c>
      <c r="R4638" s="35">
        <f t="shared" si="656"/>
        <v>0</v>
      </c>
      <c r="S4638" s="35">
        <f t="shared" si="657"/>
        <v>0</v>
      </c>
      <c r="T4638" s="10" t="str">
        <f t="shared" si="663"/>
        <v>Sem - 38</v>
      </c>
      <c r="U4638" s="10" t="str">
        <f t="shared" si="664"/>
        <v>Septembre</v>
      </c>
      <c r="V4638" s="36" t="str">
        <f t="shared" si="658"/>
        <v>2026</v>
      </c>
      <c r="W4638" s="34"/>
      <c r="X4638" s="91">
        <f t="shared" si="665"/>
        <v>0</v>
      </c>
      <c r="Y4638" s="92" t="str">
        <f>VLOOKUP('CM-CIC'!B4569,Annuaire_roster!B:F,4,0)</f>
        <v>ABDELLAOUI KHADIJA</v>
      </c>
      <c r="Z4638" s="37" t="s">
        <v>110</v>
      </c>
      <c r="AA4638" s="60" t="s">
        <v>39</v>
      </c>
      <c r="AB4638" s="35" t="str">
        <f t="shared" si="659"/>
        <v/>
      </c>
      <c r="AC4638" s="35" t="str">
        <f t="shared" si="660"/>
        <v/>
      </c>
      <c r="AD4638" s="35" t="str">
        <f t="shared" si="661"/>
        <v/>
      </c>
      <c r="AE4638" s="44" t="str">
        <f t="shared" si="662"/>
        <v/>
      </c>
      <c r="AF4638" s="61"/>
      <c r="AG4638" s="45"/>
    </row>
    <row r="4639" spans="1:33" x14ac:dyDescent="0.2">
      <c r="A4639" s="59" t="str">
        <f>+VLOOKUP(B4639,Annuaire_roster!B:G,5,0)</f>
        <v>01630</v>
      </c>
      <c r="B4639" s="78" t="s">
        <v>264</v>
      </c>
      <c r="C4639" s="65">
        <v>0.37430555555555556</v>
      </c>
      <c r="D4639" s="65">
        <v>0.375</v>
      </c>
      <c r="E4639" s="66">
        <v>0.79166666666666663</v>
      </c>
      <c r="F4639" s="66">
        <v>0.79166666666666663</v>
      </c>
      <c r="G4639" s="67"/>
      <c r="H4639" s="67"/>
      <c r="I4639" s="68" t="s">
        <v>63</v>
      </c>
      <c r="J4639" s="67"/>
      <c r="K4639" s="69">
        <v>0</v>
      </c>
      <c r="L4639" s="67">
        <v>0</v>
      </c>
      <c r="M4639" s="70">
        <v>0</v>
      </c>
      <c r="N4639" s="34">
        <f t="shared" si="654"/>
        <v>0.37499999999999994</v>
      </c>
      <c r="O4639" s="38">
        <f t="shared" si="655"/>
        <v>0.37499999999999994</v>
      </c>
      <c r="P4639" s="72" t="s">
        <v>234</v>
      </c>
      <c r="Q4639" s="43">
        <v>44818</v>
      </c>
      <c r="R4639" s="35">
        <f t="shared" si="656"/>
        <v>0</v>
      </c>
      <c r="S4639" s="35">
        <f t="shared" si="657"/>
        <v>0</v>
      </c>
      <c r="T4639" s="10" t="str">
        <f t="shared" si="663"/>
        <v>Sem - 38</v>
      </c>
      <c r="U4639" s="10" t="str">
        <f t="shared" si="664"/>
        <v>Septembre</v>
      </c>
      <c r="V4639" s="36" t="str">
        <f t="shared" si="658"/>
        <v>2026</v>
      </c>
      <c r="W4639" s="34"/>
      <c r="X4639" s="91">
        <f t="shared" si="665"/>
        <v>0</v>
      </c>
      <c r="Y4639" s="92" t="str">
        <f>VLOOKUP('CM-CIC'!B4570,Annuaire_roster!B:F,4,0)</f>
        <v>ABDELLAOUI KHADIJA</v>
      </c>
      <c r="Z4639" s="37" t="s">
        <v>110</v>
      </c>
      <c r="AA4639" s="60" t="s">
        <v>39</v>
      </c>
      <c r="AB4639" s="35" t="str">
        <f t="shared" si="659"/>
        <v/>
      </c>
      <c r="AC4639" s="35" t="str">
        <f t="shared" si="660"/>
        <v/>
      </c>
      <c r="AD4639" s="35" t="str">
        <f t="shared" si="661"/>
        <v/>
      </c>
      <c r="AE4639" s="44" t="str">
        <f t="shared" si="662"/>
        <v/>
      </c>
      <c r="AF4639" s="61"/>
      <c r="AG4639" s="45"/>
    </row>
    <row r="4640" spans="1:33" x14ac:dyDescent="0.2">
      <c r="A4640" s="59" t="str">
        <f>+VLOOKUP(B4640,Annuaire_roster!B:G,5,0)</f>
        <v>01631</v>
      </c>
      <c r="B4640" s="78" t="s">
        <v>265</v>
      </c>
      <c r="C4640" s="65">
        <v>0.37361111111111112</v>
      </c>
      <c r="D4640" s="65">
        <v>0.375</v>
      </c>
      <c r="E4640" s="66">
        <v>0.79166666666666663</v>
      </c>
      <c r="F4640" s="66">
        <v>0.79166666666666663</v>
      </c>
      <c r="G4640" s="67"/>
      <c r="H4640" s="67"/>
      <c r="I4640" s="68" t="s">
        <v>63</v>
      </c>
      <c r="J4640" s="67"/>
      <c r="K4640" s="69">
        <v>0</v>
      </c>
      <c r="L4640" s="67">
        <v>0</v>
      </c>
      <c r="M4640" s="70">
        <v>0</v>
      </c>
      <c r="N4640" s="34">
        <f t="shared" si="654"/>
        <v>0.37499999999999994</v>
      </c>
      <c r="O4640" s="38">
        <f t="shared" si="655"/>
        <v>0.37499999999999994</v>
      </c>
      <c r="P4640" s="72" t="s">
        <v>234</v>
      </c>
      <c r="Q4640" s="43">
        <v>44818</v>
      </c>
      <c r="R4640" s="35">
        <f t="shared" si="656"/>
        <v>0</v>
      </c>
      <c r="S4640" s="35">
        <f t="shared" si="657"/>
        <v>0</v>
      </c>
      <c r="T4640" s="10" t="str">
        <f t="shared" si="663"/>
        <v>Sem - 38</v>
      </c>
      <c r="U4640" s="10" t="str">
        <f t="shared" si="664"/>
        <v>Septembre</v>
      </c>
      <c r="V4640" s="36" t="str">
        <f t="shared" si="658"/>
        <v>2026</v>
      </c>
      <c r="W4640" s="34"/>
      <c r="X4640" s="91">
        <f t="shared" si="665"/>
        <v>1.388888888888884E-3</v>
      </c>
      <c r="Y4640" s="92" t="str">
        <f>VLOOKUP('CM-CIC'!B4571,Annuaire_roster!B:F,4,0)</f>
        <v>ABDELLAOUI KHADIJA</v>
      </c>
      <c r="Z4640" s="37" t="s">
        <v>110</v>
      </c>
      <c r="AA4640" s="60" t="s">
        <v>39</v>
      </c>
      <c r="AB4640" s="35" t="str">
        <f t="shared" si="659"/>
        <v/>
      </c>
      <c r="AC4640" s="35" t="str">
        <f t="shared" si="660"/>
        <v/>
      </c>
      <c r="AD4640" s="35" t="str">
        <f t="shared" si="661"/>
        <v/>
      </c>
      <c r="AE4640" s="44" t="str">
        <f t="shared" si="662"/>
        <v/>
      </c>
      <c r="AF4640" s="61"/>
      <c r="AG4640" s="45"/>
    </row>
    <row r="4641" spans="1:33" x14ac:dyDescent="0.2">
      <c r="A4641" s="59" t="str">
        <f>+VLOOKUP(B4641,Annuaire_roster!B:G,5,0)</f>
        <v>01632</v>
      </c>
      <c r="B4641" s="78" t="s">
        <v>266</v>
      </c>
      <c r="C4641" s="65">
        <v>0.375</v>
      </c>
      <c r="D4641" s="65">
        <v>0.375</v>
      </c>
      <c r="E4641" s="66">
        <v>0.79166666666666663</v>
      </c>
      <c r="F4641" s="66">
        <v>0.79166666666666663</v>
      </c>
      <c r="G4641" s="67"/>
      <c r="H4641" s="67"/>
      <c r="I4641" s="68" t="s">
        <v>63</v>
      </c>
      <c r="J4641" s="67"/>
      <c r="K4641" s="69">
        <v>0</v>
      </c>
      <c r="L4641" s="67">
        <v>0</v>
      </c>
      <c r="M4641" s="70">
        <v>0</v>
      </c>
      <c r="N4641" s="34">
        <f t="shared" si="654"/>
        <v>0.37499999999999994</v>
      </c>
      <c r="O4641" s="38">
        <f t="shared" si="655"/>
        <v>0.37499999999999994</v>
      </c>
      <c r="P4641" s="72" t="s">
        <v>234</v>
      </c>
      <c r="Q4641" s="43">
        <v>44818</v>
      </c>
      <c r="R4641" s="35">
        <f t="shared" si="656"/>
        <v>0</v>
      </c>
      <c r="S4641" s="35">
        <f t="shared" si="657"/>
        <v>0</v>
      </c>
      <c r="T4641" s="10" t="str">
        <f t="shared" si="663"/>
        <v>Sem - 38</v>
      </c>
      <c r="U4641" s="10" t="str">
        <f t="shared" si="664"/>
        <v>Septembre</v>
      </c>
      <c r="V4641" s="36" t="str">
        <f t="shared" si="658"/>
        <v>2026</v>
      </c>
      <c r="W4641" s="34"/>
      <c r="X4641" s="91">
        <f t="shared" si="665"/>
        <v>0</v>
      </c>
      <c r="Y4641" s="92" t="str">
        <f>VLOOKUP('CM-CIC'!B4572,Annuaire_roster!B:F,4,0)</f>
        <v>ABDELLAOUI KHADIJA</v>
      </c>
      <c r="Z4641" s="37" t="s">
        <v>110</v>
      </c>
      <c r="AA4641" s="60" t="s">
        <v>39</v>
      </c>
      <c r="AB4641" s="35" t="str">
        <f t="shared" si="659"/>
        <v/>
      </c>
      <c r="AC4641" s="35" t="str">
        <f t="shared" si="660"/>
        <v/>
      </c>
      <c r="AD4641" s="35" t="str">
        <f t="shared" si="661"/>
        <v/>
      </c>
      <c r="AE4641" s="44" t="str">
        <f t="shared" si="662"/>
        <v/>
      </c>
      <c r="AF4641" s="61"/>
      <c r="AG4641" s="45"/>
    </row>
    <row r="4642" spans="1:33" x14ac:dyDescent="0.2">
      <c r="A4642" s="59" t="str">
        <f>+VLOOKUP(B4642,Annuaire_roster!B:G,5,0)</f>
        <v>01633</v>
      </c>
      <c r="B4642" s="78" t="s">
        <v>267</v>
      </c>
      <c r="C4642" s="65">
        <v>0.37222222222222218</v>
      </c>
      <c r="D4642" s="65">
        <v>0.375</v>
      </c>
      <c r="E4642" s="66">
        <v>0.79166666666666663</v>
      </c>
      <c r="F4642" s="66">
        <v>0.79166666666666663</v>
      </c>
      <c r="G4642" s="67"/>
      <c r="H4642" s="67"/>
      <c r="I4642" s="68" t="s">
        <v>63</v>
      </c>
      <c r="J4642" s="67"/>
      <c r="K4642" s="69">
        <v>0</v>
      </c>
      <c r="L4642" s="67">
        <v>0</v>
      </c>
      <c r="M4642" s="70">
        <v>0</v>
      </c>
      <c r="N4642" s="34">
        <f t="shared" si="654"/>
        <v>0.37499999999999994</v>
      </c>
      <c r="O4642" s="38">
        <f t="shared" si="655"/>
        <v>0.37499999999999994</v>
      </c>
      <c r="P4642" s="72" t="s">
        <v>234</v>
      </c>
      <c r="Q4642" s="43">
        <v>44818</v>
      </c>
      <c r="R4642" s="35">
        <f t="shared" si="656"/>
        <v>0</v>
      </c>
      <c r="S4642" s="35">
        <f t="shared" si="657"/>
        <v>0</v>
      </c>
      <c r="T4642" s="10" t="str">
        <f t="shared" si="663"/>
        <v>Sem - 38</v>
      </c>
      <c r="U4642" s="10" t="str">
        <f t="shared" si="664"/>
        <v>Septembre</v>
      </c>
      <c r="V4642" s="36" t="str">
        <f t="shared" si="658"/>
        <v>2026</v>
      </c>
      <c r="W4642" s="34"/>
      <c r="X4642" s="91">
        <f t="shared" si="665"/>
        <v>2.7777777777778789E-3</v>
      </c>
      <c r="Y4642" s="92" t="str">
        <f>VLOOKUP('CM-CIC'!B4573,Annuaire_roster!B:F,4,0)</f>
        <v>ABDELLAOUI KHADIJA</v>
      </c>
      <c r="Z4642" s="37" t="s">
        <v>110</v>
      </c>
      <c r="AA4642" s="60" t="s">
        <v>39</v>
      </c>
      <c r="AB4642" s="35" t="str">
        <f t="shared" si="659"/>
        <v/>
      </c>
      <c r="AC4642" s="35" t="str">
        <f t="shared" si="660"/>
        <v/>
      </c>
      <c r="AD4642" s="35" t="str">
        <f t="shared" si="661"/>
        <v/>
      </c>
      <c r="AE4642" s="44" t="str">
        <f t="shared" si="662"/>
        <v/>
      </c>
      <c r="AF4642" s="61"/>
      <c r="AG4642" s="45"/>
    </row>
    <row r="4643" spans="1:33" x14ac:dyDescent="0.2">
      <c r="A4643" s="59" t="str">
        <f>+VLOOKUP(B4643,Annuaire_roster!B:G,5,0)</f>
        <v>01634</v>
      </c>
      <c r="B4643" s="78" t="s">
        <v>268</v>
      </c>
      <c r="C4643" s="65">
        <v>0.37083333333333329</v>
      </c>
      <c r="D4643" s="65">
        <v>0.375</v>
      </c>
      <c r="E4643" s="66">
        <v>0.79166666666666663</v>
      </c>
      <c r="F4643" s="66">
        <v>0.79166666666666663</v>
      </c>
      <c r="G4643" s="67"/>
      <c r="H4643" s="67"/>
      <c r="I4643" s="68" t="s">
        <v>63</v>
      </c>
      <c r="J4643" s="67"/>
      <c r="K4643" s="69">
        <v>0</v>
      </c>
      <c r="L4643" s="67">
        <v>0</v>
      </c>
      <c r="M4643" s="70">
        <v>0</v>
      </c>
      <c r="N4643" s="34">
        <f t="shared" si="654"/>
        <v>0.37499999999999994</v>
      </c>
      <c r="O4643" s="38">
        <f t="shared" si="655"/>
        <v>0.37499999999999994</v>
      </c>
      <c r="P4643" s="72" t="s">
        <v>234</v>
      </c>
      <c r="Q4643" s="43">
        <v>44818</v>
      </c>
      <c r="R4643" s="35">
        <f t="shared" si="656"/>
        <v>0</v>
      </c>
      <c r="S4643" s="35">
        <f t="shared" si="657"/>
        <v>0</v>
      </c>
      <c r="T4643" s="10" t="str">
        <f t="shared" si="663"/>
        <v>Sem - 38</v>
      </c>
      <c r="U4643" s="10" t="str">
        <f t="shared" si="664"/>
        <v>Septembre</v>
      </c>
      <c r="V4643" s="36" t="str">
        <f t="shared" si="658"/>
        <v>2026</v>
      </c>
      <c r="W4643" s="34"/>
      <c r="X4643" s="91">
        <f t="shared" si="665"/>
        <v>4.1666666666667629E-3</v>
      </c>
      <c r="Y4643" s="92" t="str">
        <f>VLOOKUP('CM-CIC'!B4574,Annuaire_roster!B:F,4,0)</f>
        <v>ABDELLAOUI KHADIJA</v>
      </c>
      <c r="Z4643" s="37" t="s">
        <v>110</v>
      </c>
      <c r="AA4643" s="60" t="s">
        <v>39</v>
      </c>
      <c r="AB4643" s="35" t="str">
        <f t="shared" si="659"/>
        <v/>
      </c>
      <c r="AC4643" s="35" t="str">
        <f t="shared" si="660"/>
        <v/>
      </c>
      <c r="AD4643" s="35" t="str">
        <f t="shared" si="661"/>
        <v/>
      </c>
      <c r="AE4643" s="44" t="str">
        <f t="shared" si="662"/>
        <v/>
      </c>
      <c r="AF4643" s="61"/>
      <c r="AG4643" s="45"/>
    </row>
    <row r="4644" spans="1:33" x14ac:dyDescent="0.2">
      <c r="A4644" s="59" t="str">
        <f>+VLOOKUP(B4644,Annuaire_roster!B:G,5,0)</f>
        <v>01635</v>
      </c>
      <c r="B4644" s="78" t="s">
        <v>269</v>
      </c>
      <c r="C4644" s="65">
        <v>0.375</v>
      </c>
      <c r="D4644" s="65">
        <v>0.375</v>
      </c>
      <c r="E4644" s="66">
        <v>0.79166666666666663</v>
      </c>
      <c r="F4644" s="66">
        <v>0.79166666666666663</v>
      </c>
      <c r="G4644" s="67"/>
      <c r="H4644" s="67"/>
      <c r="I4644" s="68" t="s">
        <v>63</v>
      </c>
      <c r="J4644" s="67"/>
      <c r="K4644" s="69">
        <v>0</v>
      </c>
      <c r="L4644" s="67">
        <v>0</v>
      </c>
      <c r="M4644" s="70">
        <v>0</v>
      </c>
      <c r="N4644" s="34">
        <f t="shared" si="654"/>
        <v>0.37499999999999994</v>
      </c>
      <c r="O4644" s="38">
        <f t="shared" si="655"/>
        <v>0.37499999999999994</v>
      </c>
      <c r="P4644" s="72" t="s">
        <v>234</v>
      </c>
      <c r="Q4644" s="43">
        <v>44818</v>
      </c>
      <c r="R4644" s="35">
        <f t="shared" si="656"/>
        <v>0</v>
      </c>
      <c r="S4644" s="35">
        <f t="shared" si="657"/>
        <v>0</v>
      </c>
      <c r="T4644" s="10" t="str">
        <f t="shared" si="663"/>
        <v>Sem - 38</v>
      </c>
      <c r="U4644" s="10" t="str">
        <f t="shared" si="664"/>
        <v>Septembre</v>
      </c>
      <c r="V4644" s="36" t="str">
        <f t="shared" si="658"/>
        <v>2026</v>
      </c>
      <c r="W4644" s="34"/>
      <c r="X4644" s="91">
        <f t="shared" si="665"/>
        <v>0</v>
      </c>
      <c r="Y4644" s="92" t="str">
        <f>VLOOKUP('CM-CIC'!B4575,Annuaire_roster!B:F,4,0)</f>
        <v>ABDELLAOUI KHADIJA</v>
      </c>
      <c r="Z4644" s="37" t="s">
        <v>110</v>
      </c>
      <c r="AA4644" s="60" t="s">
        <v>39</v>
      </c>
      <c r="AB4644" s="35" t="str">
        <f t="shared" si="659"/>
        <v/>
      </c>
      <c r="AC4644" s="35" t="str">
        <f t="shared" si="660"/>
        <v/>
      </c>
      <c r="AD4644" s="35" t="str">
        <f t="shared" si="661"/>
        <v/>
      </c>
      <c r="AE4644" s="44" t="str">
        <f t="shared" si="662"/>
        <v/>
      </c>
      <c r="AF4644" s="61"/>
      <c r="AG4644" s="45"/>
    </row>
    <row r="4645" spans="1:33" x14ac:dyDescent="0.2">
      <c r="A4645" s="59" t="str">
        <f>+VLOOKUP(B4645,Annuaire_roster!B:G,5,0)</f>
        <v>01636</v>
      </c>
      <c r="B4645" s="78" t="s">
        <v>270</v>
      </c>
      <c r="C4645" s="65">
        <v>0.37430555555555556</v>
      </c>
      <c r="D4645" s="65">
        <v>0.375</v>
      </c>
      <c r="E4645" s="66">
        <v>0.79166666666666663</v>
      </c>
      <c r="F4645" s="66">
        <v>0.79166666666666663</v>
      </c>
      <c r="G4645" s="67"/>
      <c r="H4645" s="67"/>
      <c r="I4645" s="68" t="s">
        <v>63</v>
      </c>
      <c r="J4645" s="67"/>
      <c r="K4645" s="69">
        <v>0</v>
      </c>
      <c r="L4645" s="67">
        <v>0</v>
      </c>
      <c r="M4645" s="70">
        <v>0</v>
      </c>
      <c r="N4645" s="34">
        <f t="shared" si="654"/>
        <v>0.37499999999999994</v>
      </c>
      <c r="O4645" s="38">
        <f t="shared" si="655"/>
        <v>0.37499999999999994</v>
      </c>
      <c r="P4645" s="72" t="s">
        <v>234</v>
      </c>
      <c r="Q4645" s="43">
        <v>44818</v>
      </c>
      <c r="R4645" s="35">
        <f t="shared" si="656"/>
        <v>0</v>
      </c>
      <c r="S4645" s="35">
        <f t="shared" si="657"/>
        <v>0</v>
      </c>
      <c r="T4645" s="10" t="str">
        <f t="shared" si="663"/>
        <v>Sem - 38</v>
      </c>
      <c r="U4645" s="10" t="str">
        <f t="shared" si="664"/>
        <v>Septembre</v>
      </c>
      <c r="V4645" s="36" t="str">
        <f t="shared" si="658"/>
        <v>2026</v>
      </c>
      <c r="W4645" s="34"/>
      <c r="X4645" s="91">
        <f t="shared" si="665"/>
        <v>0</v>
      </c>
      <c r="Y4645" s="92" t="str">
        <f>VLOOKUP('CM-CIC'!B4576,Annuaire_roster!B:F,4,0)</f>
        <v>ABDELLAOUI KHADIJA</v>
      </c>
      <c r="Z4645" s="37" t="s">
        <v>110</v>
      </c>
      <c r="AA4645" s="60" t="s">
        <v>39</v>
      </c>
      <c r="AB4645" s="35" t="str">
        <f t="shared" si="659"/>
        <v/>
      </c>
      <c r="AC4645" s="35" t="str">
        <f t="shared" si="660"/>
        <v/>
      </c>
      <c r="AD4645" s="35" t="str">
        <f t="shared" si="661"/>
        <v/>
      </c>
      <c r="AE4645" s="44" t="str">
        <f t="shared" si="662"/>
        <v/>
      </c>
      <c r="AF4645" s="61"/>
      <c r="AG4645" s="45"/>
    </row>
    <row r="4646" spans="1:33" x14ac:dyDescent="0.2">
      <c r="A4646" s="59" t="str">
        <f>+VLOOKUP(B4646,Annuaire_roster!B:G,5,0)</f>
        <v>01637</v>
      </c>
      <c r="B4646" s="78" t="s">
        <v>271</v>
      </c>
      <c r="C4646" s="65">
        <v>0.375</v>
      </c>
      <c r="D4646" s="65">
        <v>0.375</v>
      </c>
      <c r="E4646" s="66">
        <v>0.79166666666666663</v>
      </c>
      <c r="F4646" s="66">
        <v>0.79166666666666663</v>
      </c>
      <c r="G4646" s="67"/>
      <c r="H4646" s="67"/>
      <c r="I4646" s="68" t="s">
        <v>63</v>
      </c>
      <c r="J4646" s="67"/>
      <c r="K4646" s="69">
        <v>0</v>
      </c>
      <c r="L4646" s="67">
        <v>0</v>
      </c>
      <c r="M4646" s="70">
        <v>0</v>
      </c>
      <c r="N4646" s="34">
        <f t="shared" si="654"/>
        <v>0.37499999999999994</v>
      </c>
      <c r="O4646" s="38">
        <f t="shared" si="655"/>
        <v>0.37499999999999994</v>
      </c>
      <c r="P4646" s="72" t="s">
        <v>234</v>
      </c>
      <c r="Q4646" s="43">
        <v>44818</v>
      </c>
      <c r="R4646" s="35">
        <f t="shared" si="656"/>
        <v>0</v>
      </c>
      <c r="S4646" s="35">
        <f t="shared" si="657"/>
        <v>0</v>
      </c>
      <c r="T4646" s="10" t="str">
        <f t="shared" si="663"/>
        <v>Sem - 38</v>
      </c>
      <c r="U4646" s="10" t="str">
        <f t="shared" si="664"/>
        <v>Septembre</v>
      </c>
      <c r="V4646" s="36" t="str">
        <f t="shared" si="658"/>
        <v>2026</v>
      </c>
      <c r="W4646" s="34"/>
      <c r="X4646" s="91">
        <f t="shared" si="665"/>
        <v>0</v>
      </c>
      <c r="Y4646" s="92" t="str">
        <f>VLOOKUP('CM-CIC'!B4577,Annuaire_roster!B:F,4,0)</f>
        <v>ABDELLAOUI KHADIJA</v>
      </c>
      <c r="Z4646" s="37" t="s">
        <v>110</v>
      </c>
      <c r="AA4646" s="60" t="s">
        <v>39</v>
      </c>
      <c r="AB4646" s="35" t="str">
        <f t="shared" si="659"/>
        <v/>
      </c>
      <c r="AC4646" s="35" t="str">
        <f t="shared" si="660"/>
        <v/>
      </c>
      <c r="AD4646" s="35" t="str">
        <f t="shared" si="661"/>
        <v/>
      </c>
      <c r="AE4646" s="44" t="str">
        <f t="shared" si="662"/>
        <v/>
      </c>
      <c r="AF4646" s="61"/>
      <c r="AG4646" s="45"/>
    </row>
    <row r="4647" spans="1:33" x14ac:dyDescent="0.2">
      <c r="A4647" s="59" t="str">
        <f>+VLOOKUP(B4647,Annuaire_roster!B:G,5,0)</f>
        <v>01638</v>
      </c>
      <c r="B4647" s="78" t="s">
        <v>272</v>
      </c>
      <c r="C4647" s="65">
        <v>0.3659722222222222</v>
      </c>
      <c r="D4647" s="65">
        <v>0.375</v>
      </c>
      <c r="E4647" s="66">
        <v>0.79166666666666663</v>
      </c>
      <c r="F4647" s="66">
        <v>0.79166666666666663</v>
      </c>
      <c r="G4647" s="67"/>
      <c r="H4647" s="67"/>
      <c r="I4647" s="68" t="s">
        <v>63</v>
      </c>
      <c r="J4647" s="67"/>
      <c r="K4647" s="69">
        <v>0</v>
      </c>
      <c r="L4647" s="67">
        <v>0</v>
      </c>
      <c r="M4647" s="70">
        <v>0</v>
      </c>
      <c r="N4647" s="34">
        <f t="shared" si="654"/>
        <v>0.37499999999999994</v>
      </c>
      <c r="O4647" s="38">
        <f t="shared" si="655"/>
        <v>0.37499999999999994</v>
      </c>
      <c r="P4647" s="72" t="s">
        <v>234</v>
      </c>
      <c r="Q4647" s="43">
        <v>44818</v>
      </c>
      <c r="R4647" s="35">
        <f t="shared" si="656"/>
        <v>0</v>
      </c>
      <c r="S4647" s="35">
        <f t="shared" si="657"/>
        <v>0</v>
      </c>
      <c r="T4647" s="10" t="str">
        <f t="shared" si="663"/>
        <v>Sem - 38</v>
      </c>
      <c r="U4647" s="10" t="str">
        <f t="shared" si="664"/>
        <v>Septembre</v>
      </c>
      <c r="V4647" s="36" t="str">
        <f t="shared" si="658"/>
        <v>2026</v>
      </c>
      <c r="W4647" s="34"/>
      <c r="X4647" s="91">
        <f t="shared" si="665"/>
        <v>9.0277777777777457E-3</v>
      </c>
      <c r="Y4647" s="92" t="str">
        <f>VLOOKUP('CM-CIC'!B4578,Annuaire_roster!B:F,4,0)</f>
        <v>IHASSANE Ikram</v>
      </c>
      <c r="Z4647" s="37" t="s">
        <v>110</v>
      </c>
      <c r="AA4647" s="60" t="s">
        <v>39</v>
      </c>
      <c r="AB4647" s="35" t="str">
        <f t="shared" si="659"/>
        <v/>
      </c>
      <c r="AC4647" s="35" t="str">
        <f t="shared" si="660"/>
        <v/>
      </c>
      <c r="AD4647" s="35" t="str">
        <f t="shared" si="661"/>
        <v/>
      </c>
      <c r="AE4647" s="44" t="str">
        <f t="shared" si="662"/>
        <v/>
      </c>
      <c r="AF4647" s="61"/>
      <c r="AG4647" s="45"/>
    </row>
    <row r="4648" spans="1:33" x14ac:dyDescent="0.2">
      <c r="A4648" s="59" t="str">
        <f>+VLOOKUP(B4648,Annuaire_roster!B:G,5,0)</f>
        <v>01639</v>
      </c>
      <c r="B4648" s="78" t="s">
        <v>273</v>
      </c>
      <c r="C4648" s="65">
        <v>0.375</v>
      </c>
      <c r="D4648" s="65">
        <v>0.375</v>
      </c>
      <c r="E4648" s="66">
        <v>0.79166666666666663</v>
      </c>
      <c r="F4648" s="66">
        <v>0.79166666666666663</v>
      </c>
      <c r="G4648" s="67"/>
      <c r="H4648" s="67"/>
      <c r="I4648" s="68" t="s">
        <v>63</v>
      </c>
      <c r="J4648" s="67"/>
      <c r="K4648" s="69">
        <v>0</v>
      </c>
      <c r="L4648" s="67">
        <v>0</v>
      </c>
      <c r="M4648" s="70">
        <v>0</v>
      </c>
      <c r="N4648" s="34">
        <f t="shared" si="654"/>
        <v>0.37499999999999994</v>
      </c>
      <c r="O4648" s="38">
        <f t="shared" si="655"/>
        <v>0.37499999999999994</v>
      </c>
      <c r="P4648" s="72" t="s">
        <v>234</v>
      </c>
      <c r="Q4648" s="43">
        <v>44818</v>
      </c>
      <c r="R4648" s="35">
        <f t="shared" si="656"/>
        <v>0</v>
      </c>
      <c r="S4648" s="35">
        <f t="shared" si="657"/>
        <v>0</v>
      </c>
      <c r="T4648" s="10" t="str">
        <f t="shared" si="663"/>
        <v>Sem - 38</v>
      </c>
      <c r="U4648" s="10" t="str">
        <f t="shared" si="664"/>
        <v>Septembre</v>
      </c>
      <c r="V4648" s="36" t="str">
        <f t="shared" si="658"/>
        <v>2026</v>
      </c>
      <c r="W4648" s="34"/>
      <c r="X4648" s="91">
        <f t="shared" si="665"/>
        <v>0</v>
      </c>
      <c r="Y4648" s="92" t="str">
        <f>VLOOKUP('CM-CIC'!B4579,Annuaire_roster!B:F,4,0)</f>
        <v>IHASSANE Ikram</v>
      </c>
      <c r="Z4648" s="37" t="s">
        <v>110</v>
      </c>
      <c r="AA4648" s="60" t="s">
        <v>39</v>
      </c>
      <c r="AB4648" s="35" t="str">
        <f t="shared" si="659"/>
        <v/>
      </c>
      <c r="AC4648" s="35" t="str">
        <f t="shared" si="660"/>
        <v/>
      </c>
      <c r="AD4648" s="35" t="str">
        <f t="shared" si="661"/>
        <v/>
      </c>
      <c r="AE4648" s="44" t="str">
        <f t="shared" si="662"/>
        <v/>
      </c>
      <c r="AF4648" s="61"/>
      <c r="AG4648" s="45"/>
    </row>
    <row r="4649" spans="1:33" x14ac:dyDescent="0.2">
      <c r="A4649" s="59" t="str">
        <f>+VLOOKUP(B4649,Annuaire_roster!B:G,5,0)</f>
        <v>01567</v>
      </c>
      <c r="B4649" s="78" t="s">
        <v>275</v>
      </c>
      <c r="C4649" s="65"/>
      <c r="D4649" s="65">
        <v>0.375</v>
      </c>
      <c r="E4649" s="66"/>
      <c r="F4649" s="66">
        <v>0.79166666666666663</v>
      </c>
      <c r="G4649" s="67"/>
      <c r="H4649" s="67"/>
      <c r="I4649" s="68" t="s">
        <v>63</v>
      </c>
      <c r="J4649" s="67"/>
      <c r="K4649" s="69">
        <v>0</v>
      </c>
      <c r="L4649" s="67">
        <v>0</v>
      </c>
      <c r="M4649" s="70" t="s">
        <v>187</v>
      </c>
      <c r="N4649" s="34" t="str">
        <f t="shared" si="654"/>
        <v/>
      </c>
      <c r="O4649" s="38">
        <f t="shared" si="655"/>
        <v>0.37499999999999994</v>
      </c>
      <c r="P4649" s="72" t="s">
        <v>234</v>
      </c>
      <c r="Q4649" s="43">
        <v>44818</v>
      </c>
      <c r="R4649" s="35">
        <f t="shared" si="656"/>
        <v>0.37499999999999994</v>
      </c>
      <c r="S4649" s="35">
        <f t="shared" si="657"/>
        <v>0.37499999999999994</v>
      </c>
      <c r="T4649" s="10" t="str">
        <f t="shared" si="663"/>
        <v>Sem - 38</v>
      </c>
      <c r="U4649" s="10" t="str">
        <f t="shared" si="664"/>
        <v>Septembre</v>
      </c>
      <c r="V4649" s="36" t="str">
        <f t="shared" si="658"/>
        <v>2026</v>
      </c>
      <c r="W4649" s="34"/>
      <c r="X4649" s="91">
        <f t="shared" si="665"/>
        <v>0</v>
      </c>
      <c r="Y4649" s="92" t="str">
        <f>VLOOKUP('CM-CIC'!B4580,Annuaire_roster!B:F,4,0)</f>
        <v>IHASSANE Ikram</v>
      </c>
      <c r="Z4649" s="37" t="s">
        <v>110</v>
      </c>
      <c r="AA4649" s="60" t="s">
        <v>39</v>
      </c>
      <c r="AB4649" s="35" t="str">
        <f t="shared" si="659"/>
        <v/>
      </c>
      <c r="AC4649" s="35" t="str">
        <f t="shared" si="660"/>
        <v/>
      </c>
      <c r="AD4649" s="35" t="str">
        <f t="shared" si="661"/>
        <v/>
      </c>
      <c r="AE4649" s="44" t="str">
        <f t="shared" si="662"/>
        <v/>
      </c>
      <c r="AF4649" s="61"/>
      <c r="AG4649" s="45"/>
    </row>
    <row r="4650" spans="1:33" x14ac:dyDescent="0.2">
      <c r="A4650" s="59" t="str">
        <f>+VLOOKUP(B4650,Annuaire_roster!B:G,5,0)</f>
        <v>01642</v>
      </c>
      <c r="B4650" s="78" t="s">
        <v>276</v>
      </c>
      <c r="C4650" s="65">
        <v>0.37361111111111112</v>
      </c>
      <c r="D4650" s="65">
        <v>0.375</v>
      </c>
      <c r="E4650" s="66">
        <v>0.79166666666666663</v>
      </c>
      <c r="F4650" s="66">
        <v>0.79166666666666663</v>
      </c>
      <c r="G4650" s="67"/>
      <c r="H4650" s="67"/>
      <c r="I4650" s="68" t="s">
        <v>63</v>
      </c>
      <c r="J4650" s="67"/>
      <c r="K4650" s="69">
        <v>0</v>
      </c>
      <c r="L4650" s="67">
        <v>0</v>
      </c>
      <c r="M4650" s="70">
        <v>0</v>
      </c>
      <c r="N4650" s="34">
        <f t="shared" si="654"/>
        <v>0.37499999999999994</v>
      </c>
      <c r="O4650" s="38">
        <f t="shared" si="655"/>
        <v>0.37499999999999994</v>
      </c>
      <c r="P4650" s="72" t="s">
        <v>234</v>
      </c>
      <c r="Q4650" s="43">
        <v>44818</v>
      </c>
      <c r="R4650" s="35">
        <f t="shared" si="656"/>
        <v>0</v>
      </c>
      <c r="S4650" s="35">
        <f t="shared" si="657"/>
        <v>0</v>
      </c>
      <c r="T4650" s="10" t="str">
        <f t="shared" si="663"/>
        <v>Sem - 38</v>
      </c>
      <c r="U4650" s="10" t="str">
        <f t="shared" si="664"/>
        <v>Septembre</v>
      </c>
      <c r="V4650" s="36" t="str">
        <f t="shared" si="658"/>
        <v>2026</v>
      </c>
      <c r="W4650" s="34"/>
      <c r="X4650" s="91">
        <f t="shared" si="665"/>
        <v>1.388888888888884E-3</v>
      </c>
      <c r="Y4650" s="92" t="str">
        <f>VLOOKUP('CM-CIC'!B4581,Annuaire_roster!B:F,4,0)</f>
        <v>KINANA Widad</v>
      </c>
      <c r="Z4650" s="37" t="s">
        <v>110</v>
      </c>
      <c r="AA4650" s="60" t="s">
        <v>39</v>
      </c>
      <c r="AB4650" s="35" t="str">
        <f t="shared" si="659"/>
        <v/>
      </c>
      <c r="AC4650" s="35" t="str">
        <f t="shared" si="660"/>
        <v/>
      </c>
      <c r="AD4650" s="35" t="str">
        <f t="shared" si="661"/>
        <v/>
      </c>
      <c r="AE4650" s="44" t="str">
        <f t="shared" si="662"/>
        <v/>
      </c>
      <c r="AF4650" s="61"/>
      <c r="AG4650" s="45"/>
    </row>
    <row r="4651" spans="1:33" x14ac:dyDescent="0.2">
      <c r="A4651" s="59" t="str">
        <f>+VLOOKUP(B4651,Annuaire_roster!B:G,5,0)</f>
        <v>01657</v>
      </c>
      <c r="B4651" s="78" t="s">
        <v>277</v>
      </c>
      <c r="C4651" s="65">
        <v>0.375</v>
      </c>
      <c r="D4651" s="65">
        <v>0.375</v>
      </c>
      <c r="E4651" s="66">
        <v>0.79166666666666663</v>
      </c>
      <c r="F4651" s="66">
        <v>0.79166666666666663</v>
      </c>
      <c r="G4651" s="67"/>
      <c r="H4651" s="67"/>
      <c r="I4651" s="68" t="s">
        <v>63</v>
      </c>
      <c r="J4651" s="67"/>
      <c r="K4651" s="69">
        <v>0</v>
      </c>
      <c r="L4651" s="67">
        <v>0</v>
      </c>
      <c r="M4651" s="70">
        <v>0</v>
      </c>
      <c r="N4651" s="34">
        <f t="shared" si="654"/>
        <v>0.37499999999999994</v>
      </c>
      <c r="O4651" s="38">
        <f t="shared" si="655"/>
        <v>0.37499999999999994</v>
      </c>
      <c r="P4651" s="72" t="s">
        <v>234</v>
      </c>
      <c r="Q4651" s="43">
        <v>44818</v>
      </c>
      <c r="R4651" s="35">
        <f t="shared" si="656"/>
        <v>0</v>
      </c>
      <c r="S4651" s="35">
        <f t="shared" si="657"/>
        <v>0</v>
      </c>
      <c r="T4651" s="10" t="str">
        <f t="shared" si="663"/>
        <v>Sem - 38</v>
      </c>
      <c r="U4651" s="10" t="str">
        <f t="shared" si="664"/>
        <v>Septembre</v>
      </c>
      <c r="V4651" s="36" t="str">
        <f t="shared" si="658"/>
        <v>2026</v>
      </c>
      <c r="W4651" s="34"/>
      <c r="X4651" s="91">
        <f t="shared" si="665"/>
        <v>0</v>
      </c>
      <c r="Y4651" s="92" t="str">
        <f>VLOOKUP('CM-CIC'!B4582,Annuaire_roster!B:F,4,0)</f>
        <v>IHASSANE Ikram</v>
      </c>
      <c r="Z4651" s="37" t="s">
        <v>110</v>
      </c>
      <c r="AA4651" s="60" t="s">
        <v>39</v>
      </c>
      <c r="AB4651" s="35" t="str">
        <f t="shared" si="659"/>
        <v/>
      </c>
      <c r="AC4651" s="35" t="str">
        <f t="shared" si="660"/>
        <v/>
      </c>
      <c r="AD4651" s="35" t="str">
        <f t="shared" si="661"/>
        <v/>
      </c>
      <c r="AE4651" s="44" t="str">
        <f t="shared" si="662"/>
        <v/>
      </c>
      <c r="AF4651" s="61"/>
      <c r="AG4651" s="45"/>
    </row>
    <row r="4652" spans="1:33" x14ac:dyDescent="0.2">
      <c r="A4652" s="59" t="str">
        <f>+VLOOKUP(B4652,Annuaire_roster!B:G,5,0)</f>
        <v>01658</v>
      </c>
      <c r="B4652" s="78" t="s">
        <v>165</v>
      </c>
      <c r="C4652" s="65">
        <v>0.37083333333333329</v>
      </c>
      <c r="D4652" s="65">
        <v>0.375</v>
      </c>
      <c r="E4652" s="66">
        <v>0.79166666666666663</v>
      </c>
      <c r="F4652" s="66">
        <v>0.79166666666666663</v>
      </c>
      <c r="G4652" s="67"/>
      <c r="H4652" s="67"/>
      <c r="I4652" s="68" t="s">
        <v>63</v>
      </c>
      <c r="J4652" s="67"/>
      <c r="K4652" s="69">
        <v>0</v>
      </c>
      <c r="L4652" s="67">
        <v>0</v>
      </c>
      <c r="M4652" s="70">
        <v>0</v>
      </c>
      <c r="N4652" s="34">
        <f t="shared" si="654"/>
        <v>0.37499999999999994</v>
      </c>
      <c r="O4652" s="38">
        <f t="shared" si="655"/>
        <v>0.37499999999999994</v>
      </c>
      <c r="P4652" s="72" t="s">
        <v>234</v>
      </c>
      <c r="Q4652" s="43">
        <v>44818</v>
      </c>
      <c r="R4652" s="35">
        <f t="shared" si="656"/>
        <v>0</v>
      </c>
      <c r="S4652" s="35">
        <f t="shared" si="657"/>
        <v>0</v>
      </c>
      <c r="T4652" s="10" t="str">
        <f t="shared" si="663"/>
        <v>Sem - 38</v>
      </c>
      <c r="U4652" s="10" t="str">
        <f t="shared" si="664"/>
        <v>Septembre</v>
      </c>
      <c r="V4652" s="36" t="str">
        <f t="shared" si="658"/>
        <v>2026</v>
      </c>
      <c r="W4652" s="34"/>
      <c r="X4652" s="91">
        <f t="shared" si="665"/>
        <v>4.1666666666667629E-3</v>
      </c>
      <c r="Y4652" s="92" t="str">
        <f>VLOOKUP('CM-CIC'!B4583,Annuaire_roster!B:F,4,0)</f>
        <v>KINANA Widad</v>
      </c>
      <c r="Z4652" s="37" t="s">
        <v>110</v>
      </c>
      <c r="AA4652" s="60" t="s">
        <v>39</v>
      </c>
      <c r="AB4652" s="35" t="str">
        <f t="shared" si="659"/>
        <v/>
      </c>
      <c r="AC4652" s="35" t="str">
        <f t="shared" si="660"/>
        <v/>
      </c>
      <c r="AD4652" s="35" t="str">
        <f t="shared" si="661"/>
        <v/>
      </c>
      <c r="AE4652" s="44" t="str">
        <f t="shared" si="662"/>
        <v/>
      </c>
      <c r="AF4652" s="61"/>
      <c r="AG4652" s="45"/>
    </row>
    <row r="4653" spans="1:33" x14ac:dyDescent="0.2">
      <c r="A4653" s="59" t="str">
        <f>+VLOOKUP(B4653,Annuaire_roster!B:G,5,0)</f>
        <v>01659</v>
      </c>
      <c r="B4653" s="78" t="s">
        <v>167</v>
      </c>
      <c r="C4653" s="65">
        <v>0.375</v>
      </c>
      <c r="D4653" s="65">
        <v>0.375</v>
      </c>
      <c r="E4653" s="66">
        <v>0.79166666666666663</v>
      </c>
      <c r="F4653" s="66">
        <v>0.79166666666666663</v>
      </c>
      <c r="G4653" s="67"/>
      <c r="H4653" s="67"/>
      <c r="I4653" s="68" t="s">
        <v>63</v>
      </c>
      <c r="J4653" s="67"/>
      <c r="K4653" s="69">
        <v>0</v>
      </c>
      <c r="L4653" s="67">
        <v>0</v>
      </c>
      <c r="M4653" s="70">
        <v>0</v>
      </c>
      <c r="N4653" s="34">
        <f t="shared" si="654"/>
        <v>0.37499999999999994</v>
      </c>
      <c r="O4653" s="38">
        <f t="shared" si="655"/>
        <v>0.37499999999999994</v>
      </c>
      <c r="P4653" s="72" t="s">
        <v>234</v>
      </c>
      <c r="Q4653" s="43">
        <v>44818</v>
      </c>
      <c r="R4653" s="35">
        <f t="shared" si="656"/>
        <v>0</v>
      </c>
      <c r="S4653" s="35">
        <f t="shared" si="657"/>
        <v>0</v>
      </c>
      <c r="T4653" s="10" t="str">
        <f t="shared" si="663"/>
        <v>Sem - 38</v>
      </c>
      <c r="U4653" s="10" t="str">
        <f t="shared" si="664"/>
        <v>Septembre</v>
      </c>
      <c r="V4653" s="36" t="str">
        <f t="shared" si="658"/>
        <v>2026</v>
      </c>
      <c r="W4653" s="34"/>
      <c r="X4653" s="91">
        <f t="shared" si="665"/>
        <v>0</v>
      </c>
      <c r="Y4653" s="92" t="str">
        <f>VLOOKUP('CM-CIC'!B4584,Annuaire_roster!B:F,4,0)</f>
        <v>IHASSANE Ikram</v>
      </c>
      <c r="Z4653" s="37" t="s">
        <v>110</v>
      </c>
      <c r="AA4653" s="60" t="s">
        <v>39</v>
      </c>
      <c r="AB4653" s="35" t="str">
        <f t="shared" si="659"/>
        <v/>
      </c>
      <c r="AC4653" s="35" t="str">
        <f t="shared" si="660"/>
        <v/>
      </c>
      <c r="AD4653" s="35" t="str">
        <f t="shared" si="661"/>
        <v/>
      </c>
      <c r="AE4653" s="44" t="str">
        <f t="shared" si="662"/>
        <v/>
      </c>
      <c r="AF4653" s="61"/>
      <c r="AG4653" s="45"/>
    </row>
    <row r="4654" spans="1:33" x14ac:dyDescent="0.2">
      <c r="A4654" s="59" t="str">
        <f>+VLOOKUP(B4654,Annuaire_roster!B:G,5,0)</f>
        <v>01660</v>
      </c>
      <c r="B4654" s="78" t="s">
        <v>278</v>
      </c>
      <c r="C4654" s="65">
        <v>0.38611111111111107</v>
      </c>
      <c r="D4654" s="65">
        <v>0.375</v>
      </c>
      <c r="E4654" s="66">
        <v>0.79166666666666663</v>
      </c>
      <c r="F4654" s="66">
        <v>0.79166666666666663</v>
      </c>
      <c r="G4654" s="67"/>
      <c r="H4654" s="67"/>
      <c r="I4654" s="68">
        <v>1.1111111111111072E-2</v>
      </c>
      <c r="J4654" s="67"/>
      <c r="K4654" s="69">
        <v>1.1111111111111072E-2</v>
      </c>
      <c r="L4654" s="67">
        <v>0</v>
      </c>
      <c r="M4654" s="70">
        <v>0</v>
      </c>
      <c r="N4654" s="34">
        <f t="shared" si="654"/>
        <v>0.36388888888888887</v>
      </c>
      <c r="O4654" s="38">
        <f t="shared" si="655"/>
        <v>0.37499999999999994</v>
      </c>
      <c r="P4654" s="72" t="s">
        <v>234</v>
      </c>
      <c r="Q4654" s="43">
        <v>44818</v>
      </c>
      <c r="R4654" s="35">
        <f t="shared" si="656"/>
        <v>0</v>
      </c>
      <c r="S4654" s="35">
        <f t="shared" si="657"/>
        <v>1.1111111111111072E-2</v>
      </c>
      <c r="T4654" s="10" t="str">
        <f t="shared" si="663"/>
        <v>Sem - 38</v>
      </c>
      <c r="U4654" s="10" t="str">
        <f t="shared" si="664"/>
        <v>Septembre</v>
      </c>
      <c r="V4654" s="36" t="str">
        <f t="shared" si="658"/>
        <v>2026</v>
      </c>
      <c r="W4654" s="34"/>
      <c r="X4654" s="91">
        <f t="shared" si="665"/>
        <v>0</v>
      </c>
      <c r="Y4654" s="92" t="str">
        <f>VLOOKUP('CM-CIC'!B4585,Annuaire_roster!B:F,4,0)</f>
        <v>IHASSANE Ikram</v>
      </c>
      <c r="Z4654" s="37" t="s">
        <v>110</v>
      </c>
      <c r="AA4654" s="60" t="s">
        <v>39</v>
      </c>
      <c r="AB4654" s="35" t="str">
        <f t="shared" si="659"/>
        <v/>
      </c>
      <c r="AC4654" s="35" t="str">
        <f t="shared" si="660"/>
        <v/>
      </c>
      <c r="AD4654" s="35" t="str">
        <f t="shared" si="661"/>
        <v/>
      </c>
      <c r="AE4654" s="44" t="str">
        <f t="shared" si="662"/>
        <v/>
      </c>
      <c r="AF4654" s="61"/>
      <c r="AG4654" s="45"/>
    </row>
    <row r="4655" spans="1:33" x14ac:dyDescent="0.2">
      <c r="A4655" s="59" t="str">
        <f>+VLOOKUP(B4655,Annuaire_roster!B:G,5,0)</f>
        <v>01655</v>
      </c>
      <c r="B4655" s="78" t="s">
        <v>168</v>
      </c>
      <c r="C4655" s="65">
        <v>0.38541666666666663</v>
      </c>
      <c r="D4655" s="65">
        <v>0.375</v>
      </c>
      <c r="E4655" s="66">
        <v>0.79166666666666663</v>
      </c>
      <c r="F4655" s="66">
        <v>0.79166666666666663</v>
      </c>
      <c r="G4655" s="67"/>
      <c r="H4655" s="67"/>
      <c r="I4655" s="68">
        <v>1.041666666666663E-2</v>
      </c>
      <c r="J4655" s="67"/>
      <c r="K4655" s="69">
        <v>1.041666666666663E-2</v>
      </c>
      <c r="L4655" s="67">
        <v>0</v>
      </c>
      <c r="M4655" s="70">
        <v>0</v>
      </c>
      <c r="N4655" s="34">
        <f t="shared" si="654"/>
        <v>0.36458333333333331</v>
      </c>
      <c r="O4655" s="38">
        <f t="shared" si="655"/>
        <v>0.37499999999999994</v>
      </c>
      <c r="P4655" s="72" t="s">
        <v>234</v>
      </c>
      <c r="Q4655" s="43">
        <v>44818</v>
      </c>
      <c r="R4655" s="35">
        <f t="shared" si="656"/>
        <v>0</v>
      </c>
      <c r="S4655" s="35">
        <f t="shared" si="657"/>
        <v>1.041666666666663E-2</v>
      </c>
      <c r="T4655" s="10" t="str">
        <f t="shared" si="663"/>
        <v>Sem - 38</v>
      </c>
      <c r="U4655" s="10" t="str">
        <f t="shared" si="664"/>
        <v>Septembre</v>
      </c>
      <c r="V4655" s="36" t="str">
        <f t="shared" si="658"/>
        <v>2026</v>
      </c>
      <c r="W4655" s="34"/>
      <c r="X4655" s="91">
        <f t="shared" si="665"/>
        <v>0</v>
      </c>
      <c r="Y4655" s="92" t="str">
        <f>VLOOKUP('CM-CIC'!B4586,Annuaire_roster!B:F,4,0)</f>
        <v>IHASSANE Ikram</v>
      </c>
      <c r="Z4655" s="37" t="s">
        <v>110</v>
      </c>
      <c r="AA4655" s="60" t="s">
        <v>39</v>
      </c>
      <c r="AB4655" s="35" t="str">
        <f t="shared" si="659"/>
        <v/>
      </c>
      <c r="AC4655" s="35" t="str">
        <f t="shared" si="660"/>
        <v/>
      </c>
      <c r="AD4655" s="35" t="str">
        <f t="shared" si="661"/>
        <v/>
      </c>
      <c r="AE4655" s="44" t="str">
        <f t="shared" si="662"/>
        <v/>
      </c>
      <c r="AF4655" s="61"/>
      <c r="AG4655" s="45"/>
    </row>
    <row r="4656" spans="1:33" x14ac:dyDescent="0.2">
      <c r="A4656" s="59" t="str">
        <f>+VLOOKUP(B4656,Annuaire_roster!B:G,5,0)</f>
        <v>01661</v>
      </c>
      <c r="B4656" s="78" t="s">
        <v>169</v>
      </c>
      <c r="C4656" s="65">
        <v>0.375</v>
      </c>
      <c r="D4656" s="65">
        <v>0.375</v>
      </c>
      <c r="E4656" s="66">
        <v>0.79166666666666663</v>
      </c>
      <c r="F4656" s="66">
        <v>0.79166666666666663</v>
      </c>
      <c r="G4656" s="67"/>
      <c r="H4656" s="67"/>
      <c r="I4656" s="68" t="s">
        <v>63</v>
      </c>
      <c r="J4656" s="67"/>
      <c r="K4656" s="69">
        <v>0</v>
      </c>
      <c r="L4656" s="67">
        <v>0</v>
      </c>
      <c r="M4656" s="70">
        <v>0</v>
      </c>
      <c r="N4656" s="34">
        <f t="shared" si="654"/>
        <v>0.37499999999999994</v>
      </c>
      <c r="O4656" s="38">
        <f t="shared" si="655"/>
        <v>0.37499999999999994</v>
      </c>
      <c r="P4656" s="72" t="s">
        <v>234</v>
      </c>
      <c r="Q4656" s="43">
        <v>44818</v>
      </c>
      <c r="R4656" s="35">
        <f t="shared" si="656"/>
        <v>0</v>
      </c>
      <c r="S4656" s="35">
        <f t="shared" si="657"/>
        <v>0</v>
      </c>
      <c r="T4656" s="10" t="str">
        <f t="shared" si="663"/>
        <v>Sem - 38</v>
      </c>
      <c r="U4656" s="10" t="str">
        <f t="shared" si="664"/>
        <v>Septembre</v>
      </c>
      <c r="V4656" s="36" t="str">
        <f t="shared" si="658"/>
        <v>2026</v>
      </c>
      <c r="W4656" s="34"/>
      <c r="X4656" s="91">
        <f t="shared" si="665"/>
        <v>0</v>
      </c>
      <c r="Y4656" s="92" t="str">
        <f>VLOOKUP('CM-CIC'!B4587,Annuaire_roster!B:F,4,0)</f>
        <v>IHASSANE Ikram</v>
      </c>
      <c r="Z4656" s="37" t="s">
        <v>110</v>
      </c>
      <c r="AA4656" s="60" t="s">
        <v>39</v>
      </c>
      <c r="AB4656" s="35" t="str">
        <f t="shared" si="659"/>
        <v/>
      </c>
      <c r="AC4656" s="35" t="str">
        <f t="shared" si="660"/>
        <v/>
      </c>
      <c r="AD4656" s="35" t="str">
        <f t="shared" si="661"/>
        <v/>
      </c>
      <c r="AE4656" s="44" t="str">
        <f t="shared" si="662"/>
        <v/>
      </c>
      <c r="AF4656" s="61"/>
      <c r="AG4656" s="45"/>
    </row>
    <row r="4657" spans="1:33" x14ac:dyDescent="0.2">
      <c r="A4657" s="59" t="str">
        <f>+VLOOKUP(B4657,Annuaire_roster!B:G,5,0)</f>
        <v>00214</v>
      </c>
      <c r="B4657" s="78" t="s">
        <v>171</v>
      </c>
      <c r="C4657" s="65">
        <v>0.375</v>
      </c>
      <c r="D4657" s="65">
        <v>0.375</v>
      </c>
      <c r="E4657" s="66">
        <v>0.79166666666666663</v>
      </c>
      <c r="F4657" s="66">
        <v>0.79166666666666663</v>
      </c>
      <c r="G4657" s="67"/>
      <c r="H4657" s="67"/>
      <c r="I4657" s="68" t="s">
        <v>63</v>
      </c>
      <c r="J4657" s="67"/>
      <c r="K4657" s="69">
        <v>0</v>
      </c>
      <c r="L4657" s="67">
        <v>0</v>
      </c>
      <c r="M4657" s="70">
        <v>0</v>
      </c>
      <c r="N4657" s="34">
        <f t="shared" si="654"/>
        <v>0.37499999999999994</v>
      </c>
      <c r="O4657" s="38">
        <f t="shared" si="655"/>
        <v>0.37499999999999994</v>
      </c>
      <c r="P4657" s="72" t="s">
        <v>234</v>
      </c>
      <c r="Q4657" s="43">
        <v>44818</v>
      </c>
      <c r="R4657" s="35">
        <f t="shared" si="656"/>
        <v>0</v>
      </c>
      <c r="S4657" s="35">
        <f t="shared" si="657"/>
        <v>0</v>
      </c>
      <c r="T4657" s="10" t="str">
        <f t="shared" si="663"/>
        <v>Sem - 38</v>
      </c>
      <c r="U4657" s="10" t="str">
        <f t="shared" si="664"/>
        <v>Septembre</v>
      </c>
      <c r="V4657" s="36" t="str">
        <f t="shared" si="658"/>
        <v>2026</v>
      </c>
      <c r="W4657" s="34"/>
      <c r="X4657" s="91">
        <f t="shared" si="665"/>
        <v>0</v>
      </c>
      <c r="Y4657" s="92" t="str">
        <f>VLOOKUP('CM-CIC'!B4588,Annuaire_roster!B:F,4,0)</f>
        <v>IHASSANE Ikram</v>
      </c>
      <c r="Z4657" s="37" t="s">
        <v>110</v>
      </c>
      <c r="AA4657" s="60" t="s">
        <v>39</v>
      </c>
      <c r="AB4657" s="35" t="str">
        <f t="shared" si="659"/>
        <v/>
      </c>
      <c r="AC4657" s="35" t="str">
        <f t="shared" si="660"/>
        <v/>
      </c>
      <c r="AD4657" s="35" t="str">
        <f t="shared" si="661"/>
        <v/>
      </c>
      <c r="AE4657" s="44" t="str">
        <f t="shared" si="662"/>
        <v/>
      </c>
      <c r="AF4657" s="61"/>
      <c r="AG4657" s="45"/>
    </row>
    <row r="4658" spans="1:33" x14ac:dyDescent="0.2">
      <c r="A4658" s="59" t="str">
        <f>+VLOOKUP(B4658,Annuaire_roster!B:G,5,0)</f>
        <v>01664</v>
      </c>
      <c r="B4658" s="78" t="s">
        <v>176</v>
      </c>
      <c r="C4658" s="65">
        <v>0.39444444444444443</v>
      </c>
      <c r="D4658" s="65">
        <v>0.375</v>
      </c>
      <c r="E4658" s="66">
        <v>0.79166666666666663</v>
      </c>
      <c r="F4658" s="66">
        <v>0.79166666666666663</v>
      </c>
      <c r="G4658" s="67"/>
      <c r="H4658" s="67"/>
      <c r="I4658" s="68">
        <v>1.9444444444444431E-2</v>
      </c>
      <c r="J4658" s="67"/>
      <c r="K4658" s="69">
        <v>1.9444444444444431E-2</v>
      </c>
      <c r="L4658" s="67"/>
      <c r="M4658" s="70">
        <v>0</v>
      </c>
      <c r="N4658" s="34">
        <f t="shared" si="654"/>
        <v>0.35555555555555551</v>
      </c>
      <c r="O4658" s="38">
        <f t="shared" si="655"/>
        <v>0.37499999999999994</v>
      </c>
      <c r="P4658" s="72" t="s">
        <v>234</v>
      </c>
      <c r="Q4658" s="43">
        <v>44818</v>
      </c>
      <c r="R4658" s="35">
        <f t="shared" si="656"/>
        <v>0</v>
      </c>
      <c r="S4658" s="35">
        <f t="shared" si="657"/>
        <v>1.9444444444444431E-2</v>
      </c>
      <c r="T4658" s="10" t="str">
        <f t="shared" si="663"/>
        <v>Sem - 38</v>
      </c>
      <c r="U4658" s="10" t="str">
        <f t="shared" si="664"/>
        <v>Septembre</v>
      </c>
      <c r="V4658" s="36" t="str">
        <f t="shared" si="658"/>
        <v>2026</v>
      </c>
      <c r="W4658" s="34"/>
      <c r="X4658" s="91">
        <f t="shared" si="665"/>
        <v>0</v>
      </c>
      <c r="Y4658" s="92" t="str">
        <f>VLOOKUP('CM-CIC'!B4589,Annuaire_roster!B:F,4,0)</f>
        <v>IHASSANE Ikram</v>
      </c>
      <c r="Z4658" s="37" t="s">
        <v>110</v>
      </c>
      <c r="AA4658" s="60" t="s">
        <v>39</v>
      </c>
      <c r="AB4658" s="35" t="str">
        <f t="shared" si="659"/>
        <v/>
      </c>
      <c r="AC4658" s="35" t="str">
        <f t="shared" si="660"/>
        <v/>
      </c>
      <c r="AD4658" s="35" t="str">
        <f t="shared" si="661"/>
        <v/>
      </c>
      <c r="AE4658" s="44" t="str">
        <f t="shared" si="662"/>
        <v/>
      </c>
      <c r="AF4658" s="61"/>
      <c r="AG4658" s="45"/>
    </row>
    <row r="4659" spans="1:33" x14ac:dyDescent="0.2">
      <c r="A4659" s="59" t="str">
        <f>+VLOOKUP(B4659,Annuaire_roster!B:G,5,0)</f>
        <v>01665</v>
      </c>
      <c r="B4659" s="78" t="s">
        <v>279</v>
      </c>
      <c r="C4659" s="65">
        <v>0.37430555555555556</v>
      </c>
      <c r="D4659" s="65">
        <v>0.375</v>
      </c>
      <c r="E4659" s="66">
        <v>0.79166666666666663</v>
      </c>
      <c r="F4659" s="66">
        <v>0.79166666666666663</v>
      </c>
      <c r="G4659" s="67"/>
      <c r="H4659" s="67"/>
      <c r="I4659" s="68" t="s">
        <v>63</v>
      </c>
      <c r="J4659" s="67"/>
      <c r="K4659" s="69">
        <v>0</v>
      </c>
      <c r="L4659" s="67">
        <v>0</v>
      </c>
      <c r="M4659" s="70">
        <v>0</v>
      </c>
      <c r="N4659" s="34">
        <f t="shared" ref="N4659:N4722" si="666">IFERROR(IF(OR(D4659="OFF",D4659="Congé",M4659="Abs",D4659="Congé sans solde",D4659="Férié"),"",IF(O4659-K4659-L4659&gt;O4659,O4659,IF(O4659-K4659-L4659&lt;0,"",O4659-K4659-L4659))),"")</f>
        <v>0.37499999999999994</v>
      </c>
      <c r="O4659" s="38">
        <f t="shared" ref="O4659:O4722" si="667">IF(AG4659="2H Pause déjeuner",IF(F4659-D4659-0.0833333333333333&lt;0,F4659-D4659-0.0833333333333333+1,F4659-D4659-0.0833333333333333),IF(OR(AND(F4659="OFF",D4659="OFF"),AND(F4659="Congé",D4659="Congé"),AND(F4659="Congé sans solde",D4659="Congé sans solde"),AND(F4659="Congé spécial",D4659="Congé spécial"),AND(F4659="Férié",D4659="Férié"),AND(F4659="OFF",D4659="Congé"),AND(F4659="OFF",D4659="Congé sans solde"),AND(F4659="OFF",D4659="Congé spécial"),AND(F4659="OFF",D4659="Férié"),AND(F4659="Congé",D4659="OFF"),AND(F4659="Congé",D4659="Congé sans solde"),AND(F4659="Congé",D4659="Congé spécial"),AND(F4659="Congé",D4659="Férié"),AND(F4659="Congé sans solde",D4659="OFF"),AND(F4659="Congé sans solde",D4659="Congé"),AND(F4659="Congé sans solde",D4659="Congé spécial"),AND(F4659="Congé sans solde",D4659="Férié"),AND(F4659="Congé spécial",D4659="OFF"),AND(F4659="Congé spécial",D4659="Congé"),AND(F4659="Congé spécial",D4659="Congé sans solde"),AND(F4659="Congé spécial",D4659="Férié"),AND(F4659="Férié",D4659="OFF"),AND(F4659="Férié",D4659="Congé"),AND(F4659="Férié",D4659="Congé sans solde"),AND(F4659="Férié",D4659="Congé spécial")),0,IF(OR(F4659="OFF",F4659="Congé",F4659="Congé spécial",F4659="Congé sans solde",D4659="OFF",D4659="Congé",D4659="Congé spécial",D4659="Congé sans solde"),0.208333333333334,IF(AND(AG4659="",F4659-D4659&lt;0),("24:00:00"-D4659)+("00:00:00"+F4659)-0.0416666666666667,IF(AND(OR(AG4659="Allaitement",AG4659="Sans déjeuner"),F4659-D4659&lt;0),("24:00:00"-D4659)+("00:00:00"+F4659),IF(AND(AG4659="",F4659-D4659&gt;0.166666666666667),F4659-D4659-0.0416666666666667,IF(AND(OR(AG4659="Allaitement",AG4659="Sans déjeuner"),F4659-D4659&gt;0.166666666666667),F4659-D4659,F4659-D4659)))))))</f>
        <v>0.37499999999999994</v>
      </c>
      <c r="P4659" s="72" t="s">
        <v>234</v>
      </c>
      <c r="Q4659" s="43">
        <v>44818</v>
      </c>
      <c r="R4659" s="35">
        <f t="shared" si="656"/>
        <v>0</v>
      </c>
      <c r="S4659" s="35">
        <f t="shared" si="657"/>
        <v>0</v>
      </c>
      <c r="T4659" s="10" t="str">
        <f t="shared" si="663"/>
        <v>Sem - 38</v>
      </c>
      <c r="U4659" s="10" t="str">
        <f t="shared" si="664"/>
        <v>Septembre</v>
      </c>
      <c r="V4659" s="36" t="str">
        <f t="shared" si="658"/>
        <v>2026</v>
      </c>
      <c r="W4659" s="34"/>
      <c r="X4659" s="91">
        <f t="shared" si="665"/>
        <v>0</v>
      </c>
      <c r="Y4659" s="92" t="str">
        <f>VLOOKUP('CM-CIC'!B4590,Annuaire_roster!B:F,4,0)</f>
        <v>IHASSANE Ikram</v>
      </c>
      <c r="Z4659" s="37" t="s">
        <v>110</v>
      </c>
      <c r="AA4659" s="60" t="s">
        <v>39</v>
      </c>
      <c r="AB4659" s="35" t="str">
        <f t="shared" si="659"/>
        <v/>
      </c>
      <c r="AC4659" s="35" t="str">
        <f t="shared" si="660"/>
        <v/>
      </c>
      <c r="AD4659" s="35" t="str">
        <f t="shared" si="661"/>
        <v/>
      </c>
      <c r="AE4659" s="44" t="str">
        <f t="shared" si="662"/>
        <v/>
      </c>
      <c r="AF4659" s="61"/>
      <c r="AG4659" s="45"/>
    </row>
    <row r="4660" spans="1:33" x14ac:dyDescent="0.2">
      <c r="A4660" s="59" t="str">
        <f>+VLOOKUP(B4660,Annuaire_roster!B:G,5,0)</f>
        <v>01643</v>
      </c>
      <c r="B4660" s="78" t="s">
        <v>281</v>
      </c>
      <c r="C4660" s="65">
        <v>0.375</v>
      </c>
      <c r="D4660" s="65">
        <v>0.375</v>
      </c>
      <c r="E4660" s="66">
        <v>0.79166666666666663</v>
      </c>
      <c r="F4660" s="66">
        <v>0.79166666666666663</v>
      </c>
      <c r="G4660" s="67"/>
      <c r="H4660" s="67"/>
      <c r="I4660" s="68" t="s">
        <v>63</v>
      </c>
      <c r="J4660" s="67"/>
      <c r="K4660" s="69">
        <v>0</v>
      </c>
      <c r="L4660" s="67">
        <v>0</v>
      </c>
      <c r="M4660" s="70">
        <v>0</v>
      </c>
      <c r="N4660" s="34">
        <f t="shared" si="666"/>
        <v>0.37499999999999994</v>
      </c>
      <c r="O4660" s="38">
        <f t="shared" si="667"/>
        <v>0.37499999999999994</v>
      </c>
      <c r="P4660" s="72" t="s">
        <v>234</v>
      </c>
      <c r="Q4660" s="43">
        <v>44818</v>
      </c>
      <c r="R4660" s="35">
        <f t="shared" si="656"/>
        <v>0</v>
      </c>
      <c r="S4660" s="35">
        <f t="shared" si="657"/>
        <v>0</v>
      </c>
      <c r="T4660" s="10" t="str">
        <f t="shared" si="663"/>
        <v>Sem - 38</v>
      </c>
      <c r="U4660" s="10" t="str">
        <f t="shared" si="664"/>
        <v>Septembre</v>
      </c>
      <c r="V4660" s="36" t="str">
        <f t="shared" si="658"/>
        <v>2026</v>
      </c>
      <c r="W4660" s="34"/>
      <c r="X4660" s="91">
        <f t="shared" si="665"/>
        <v>0</v>
      </c>
      <c r="Y4660" s="92" t="str">
        <f>VLOOKUP('CM-CIC'!B4591,Annuaire_roster!B:F,4,0)</f>
        <v>IHASSANE Ikram</v>
      </c>
      <c r="Z4660" s="37" t="s">
        <v>110</v>
      </c>
      <c r="AA4660" s="60" t="s">
        <v>39</v>
      </c>
      <c r="AB4660" s="35" t="str">
        <f t="shared" si="659"/>
        <v/>
      </c>
      <c r="AC4660" s="35" t="str">
        <f t="shared" si="660"/>
        <v/>
      </c>
      <c r="AD4660" s="35" t="str">
        <f t="shared" si="661"/>
        <v/>
      </c>
      <c r="AE4660" s="44" t="str">
        <f t="shared" si="662"/>
        <v/>
      </c>
      <c r="AF4660" s="61"/>
      <c r="AG4660" s="45"/>
    </row>
    <row r="4661" spans="1:33" x14ac:dyDescent="0.2">
      <c r="A4661" s="59" t="str">
        <f>+VLOOKUP(B4661,Annuaire_roster!B:G,5,0)</f>
        <v>01620</v>
      </c>
      <c r="B4661" s="78" t="s">
        <v>282</v>
      </c>
      <c r="C4661" s="65">
        <v>0.375</v>
      </c>
      <c r="D4661" s="65">
        <v>0.375</v>
      </c>
      <c r="E4661" s="66">
        <v>0.79166666666666663</v>
      </c>
      <c r="F4661" s="66">
        <v>0.79166666666666663</v>
      </c>
      <c r="G4661" s="67"/>
      <c r="H4661" s="67"/>
      <c r="I4661" s="68" t="s">
        <v>63</v>
      </c>
      <c r="J4661" s="67"/>
      <c r="K4661" s="69">
        <v>0</v>
      </c>
      <c r="L4661" s="67">
        <v>0</v>
      </c>
      <c r="M4661" s="70">
        <v>0</v>
      </c>
      <c r="N4661" s="34">
        <f t="shared" si="666"/>
        <v>0.37499999999999994</v>
      </c>
      <c r="O4661" s="38">
        <f t="shared" si="667"/>
        <v>0.37499999999999994</v>
      </c>
      <c r="P4661" s="72" t="s">
        <v>234</v>
      </c>
      <c r="Q4661" s="43">
        <v>44818</v>
      </c>
      <c r="R4661" s="35">
        <f t="shared" ref="R4661:R4724" si="668">IF(M4661="Abs",O4661,0)</f>
        <v>0</v>
      </c>
      <c r="S4661" s="35">
        <f t="shared" ref="S4661:S4724" si="669">SUM(R4661,L4661,I4661,J4661,W4661,H4661)</f>
        <v>0</v>
      </c>
      <c r="T4661" s="10" t="str">
        <f t="shared" si="663"/>
        <v>Sem - 38</v>
      </c>
      <c r="U4661" s="10" t="str">
        <f t="shared" si="664"/>
        <v>Septembre</v>
      </c>
      <c r="V4661" s="36" t="str">
        <f t="shared" ref="V4661:V4724" si="670">+TEXT(Q4661,"aaa")</f>
        <v>2026</v>
      </c>
      <c r="W4661" s="34"/>
      <c r="X4661" s="91">
        <f t="shared" si="665"/>
        <v>0</v>
      </c>
      <c r="Y4661" s="92" t="str">
        <f>VLOOKUP('CM-CIC'!B4592,Annuaire_roster!B:F,4,0)</f>
        <v>IHASSANE Ikram</v>
      </c>
      <c r="Z4661" s="37" t="s">
        <v>110</v>
      </c>
      <c r="AA4661" s="60" t="s">
        <v>39</v>
      </c>
      <c r="AB4661" s="35" t="str">
        <f t="shared" ref="AB4661:AB4724" si="671">IF(AND(D4661="Congé",F4661="Congé"),0.333333333333333,IF(OR(AND(D4661="Congé",F4661&lt;&gt;"Congé"),(AND(F4661="Congé",D4661&lt;&gt;"Congé"))),0.166666666666667,""))</f>
        <v/>
      </c>
      <c r="AC4661" s="35" t="str">
        <f t="shared" ref="AC4661:AC4724" si="672">IF(AND(D4661="Congé sans solde",F4661="Congé sans solde"),0.333333333333333,IF(OR(AND(D4661="Congé sans solde",F4661&lt;&gt;"Congé sans solde"),(AND(F4661="Congé sans solde",D4661&lt;&gt;"Congé sans solde"))),0.166666666666667,""))</f>
        <v/>
      </c>
      <c r="AD4661" s="35" t="str">
        <f t="shared" ref="AD4661:AD4724" si="673">IF(AND(D4661="Congé spécial",F4661="Congé spécial"),0.333333333333333,IF(OR(AND(D4661="Congé spécial",F4661&lt;&gt;"Congé décès"),(AND(F4661="Congé spécial",D4661&lt;&gt;"Congé spécial"))),0.166666666666667,""))</f>
        <v/>
      </c>
      <c r="AE4661" s="44" t="str">
        <f t="shared" ref="AE4661:AE4724" si="674">IF(AND(D4661="Férié",F4661="Férié"),0.333333333333333,IF(OR(AND(D4661="Férié",F4661&lt;&gt;"Férié"),(AND(F4661="Férié",D4661&lt;&gt;"Férié"))),0.166666666666667,""))</f>
        <v/>
      </c>
      <c r="AF4661" s="61"/>
      <c r="AG4661" s="45"/>
    </row>
    <row r="4662" spans="1:33" x14ac:dyDescent="0.2">
      <c r="A4662" s="59" t="str">
        <f>+VLOOKUP(B4662,Annuaire_roster!B:G,5,0)</f>
        <v>01644</v>
      </c>
      <c r="B4662" s="78" t="s">
        <v>283</v>
      </c>
      <c r="C4662" s="65">
        <v>0.375</v>
      </c>
      <c r="D4662" s="65">
        <v>0.375</v>
      </c>
      <c r="E4662" s="66">
        <v>0.79166666666666663</v>
      </c>
      <c r="F4662" s="66">
        <v>0.79166666666666663</v>
      </c>
      <c r="G4662" s="67"/>
      <c r="H4662" s="67"/>
      <c r="I4662" s="68" t="s">
        <v>63</v>
      </c>
      <c r="J4662" s="67"/>
      <c r="K4662" s="69">
        <v>0</v>
      </c>
      <c r="L4662" s="67">
        <v>0</v>
      </c>
      <c r="M4662" s="70">
        <v>0</v>
      </c>
      <c r="N4662" s="34">
        <f t="shared" si="666"/>
        <v>0.37499999999999994</v>
      </c>
      <c r="O4662" s="38">
        <f t="shared" si="667"/>
        <v>0.37499999999999994</v>
      </c>
      <c r="P4662" s="72" t="s">
        <v>234</v>
      </c>
      <c r="Q4662" s="43">
        <v>44818</v>
      </c>
      <c r="R4662" s="35">
        <f t="shared" si="668"/>
        <v>0</v>
      </c>
      <c r="S4662" s="35">
        <f t="shared" si="669"/>
        <v>0</v>
      </c>
      <c r="T4662" s="10" t="str">
        <f t="shared" si="663"/>
        <v>Sem - 38</v>
      </c>
      <c r="U4662" s="10" t="str">
        <f t="shared" si="664"/>
        <v>Septembre</v>
      </c>
      <c r="V4662" s="36" t="str">
        <f t="shared" si="670"/>
        <v>2026</v>
      </c>
      <c r="W4662" s="34"/>
      <c r="X4662" s="91">
        <f t="shared" si="665"/>
        <v>0</v>
      </c>
      <c r="Y4662" s="92" t="str">
        <f>VLOOKUP('CM-CIC'!B4593,Annuaire_roster!B:F,4,0)</f>
        <v>IHASSANE Ikram</v>
      </c>
      <c r="Z4662" s="37" t="s">
        <v>110</v>
      </c>
      <c r="AA4662" s="60" t="s">
        <v>39</v>
      </c>
      <c r="AB4662" s="35" t="str">
        <f t="shared" si="671"/>
        <v/>
      </c>
      <c r="AC4662" s="35" t="str">
        <f t="shared" si="672"/>
        <v/>
      </c>
      <c r="AD4662" s="35" t="str">
        <f t="shared" si="673"/>
        <v/>
      </c>
      <c r="AE4662" s="44" t="str">
        <f t="shared" si="674"/>
        <v/>
      </c>
      <c r="AF4662" s="61"/>
      <c r="AG4662" s="45"/>
    </row>
    <row r="4663" spans="1:33" x14ac:dyDescent="0.2">
      <c r="A4663" s="59" t="str">
        <f>+VLOOKUP(B4663,Annuaire_roster!B:G,5,0)</f>
        <v>01614</v>
      </c>
      <c r="B4663" s="78" t="s">
        <v>284</v>
      </c>
      <c r="C4663" s="65">
        <v>0.375</v>
      </c>
      <c r="D4663" s="65">
        <v>0.375</v>
      </c>
      <c r="E4663" s="66">
        <v>0.79166666666666663</v>
      </c>
      <c r="F4663" s="66">
        <v>0.79166666666666663</v>
      </c>
      <c r="G4663" s="67"/>
      <c r="H4663" s="67"/>
      <c r="I4663" s="68" t="s">
        <v>63</v>
      </c>
      <c r="J4663" s="67"/>
      <c r="K4663" s="69">
        <v>0</v>
      </c>
      <c r="L4663" s="67">
        <v>0</v>
      </c>
      <c r="M4663" s="70">
        <v>0</v>
      </c>
      <c r="N4663" s="34">
        <f t="shared" si="666"/>
        <v>0.37499999999999994</v>
      </c>
      <c r="O4663" s="38">
        <f t="shared" si="667"/>
        <v>0.37499999999999994</v>
      </c>
      <c r="P4663" s="72" t="s">
        <v>234</v>
      </c>
      <c r="Q4663" s="43">
        <v>44818</v>
      </c>
      <c r="R4663" s="35">
        <f t="shared" si="668"/>
        <v>0</v>
      </c>
      <c r="S4663" s="35">
        <f t="shared" si="669"/>
        <v>0</v>
      </c>
      <c r="T4663" s="10" t="str">
        <f t="shared" si="663"/>
        <v>Sem - 38</v>
      </c>
      <c r="U4663" s="10" t="str">
        <f t="shared" si="664"/>
        <v>Septembre</v>
      </c>
      <c r="V4663" s="36" t="str">
        <f t="shared" si="670"/>
        <v>2026</v>
      </c>
      <c r="W4663" s="34"/>
      <c r="X4663" s="91">
        <f t="shared" si="665"/>
        <v>0</v>
      </c>
      <c r="Y4663" s="92" t="str">
        <f>VLOOKUP('CM-CIC'!B4594,Annuaire_roster!B:F,4,0)</f>
        <v>IHASSANE Ikram</v>
      </c>
      <c r="Z4663" s="37" t="s">
        <v>110</v>
      </c>
      <c r="AA4663" s="60" t="s">
        <v>39</v>
      </c>
      <c r="AB4663" s="35" t="str">
        <f t="shared" si="671"/>
        <v/>
      </c>
      <c r="AC4663" s="35" t="str">
        <f t="shared" si="672"/>
        <v/>
      </c>
      <c r="AD4663" s="35" t="str">
        <f t="shared" si="673"/>
        <v/>
      </c>
      <c r="AE4663" s="44" t="str">
        <f t="shared" si="674"/>
        <v/>
      </c>
      <c r="AF4663" s="61"/>
      <c r="AG4663" s="45"/>
    </row>
    <row r="4664" spans="1:33" x14ac:dyDescent="0.2">
      <c r="A4664" s="59" t="str">
        <f>+VLOOKUP(B4664,Annuaire_roster!B:G,5,0)</f>
        <v>01645</v>
      </c>
      <c r="B4664" s="78" t="s">
        <v>285</v>
      </c>
      <c r="C4664" s="65">
        <v>0.37291666666666667</v>
      </c>
      <c r="D4664" s="65">
        <v>0.375</v>
      </c>
      <c r="E4664" s="66">
        <v>0.79166666666666663</v>
      </c>
      <c r="F4664" s="66">
        <v>0.79166666666666663</v>
      </c>
      <c r="G4664" s="67"/>
      <c r="H4664" s="67"/>
      <c r="I4664" s="68" t="s">
        <v>63</v>
      </c>
      <c r="J4664" s="67"/>
      <c r="K4664" s="69">
        <v>0</v>
      </c>
      <c r="L4664" s="67">
        <v>0</v>
      </c>
      <c r="M4664" s="70">
        <v>0</v>
      </c>
      <c r="N4664" s="34">
        <f t="shared" si="666"/>
        <v>0.37499999999999994</v>
      </c>
      <c r="O4664" s="38">
        <f t="shared" si="667"/>
        <v>0.37499999999999994</v>
      </c>
      <c r="P4664" s="72" t="s">
        <v>234</v>
      </c>
      <c r="Q4664" s="43">
        <v>44818</v>
      </c>
      <c r="R4664" s="35">
        <f t="shared" si="668"/>
        <v>0</v>
      </c>
      <c r="S4664" s="35">
        <f t="shared" si="669"/>
        <v>0</v>
      </c>
      <c r="T4664" s="10" t="str">
        <f t="shared" si="663"/>
        <v>Sem - 38</v>
      </c>
      <c r="U4664" s="10" t="str">
        <f t="shared" si="664"/>
        <v>Septembre</v>
      </c>
      <c r="V4664" s="36" t="str">
        <f t="shared" si="670"/>
        <v>2026</v>
      </c>
      <c r="W4664" s="34"/>
      <c r="X4664" s="91">
        <f t="shared" si="665"/>
        <v>2.0833333333333259E-3</v>
      </c>
      <c r="Y4664" s="92" t="str">
        <f>VLOOKUP('CM-CIC'!B4595,Annuaire_roster!B:F,4,0)</f>
        <v>IHASSANE Ikram</v>
      </c>
      <c r="Z4664" s="37" t="s">
        <v>110</v>
      </c>
      <c r="AA4664" s="60" t="s">
        <v>39</v>
      </c>
      <c r="AB4664" s="35" t="str">
        <f t="shared" si="671"/>
        <v/>
      </c>
      <c r="AC4664" s="35" t="str">
        <f t="shared" si="672"/>
        <v/>
      </c>
      <c r="AD4664" s="35" t="str">
        <f t="shared" si="673"/>
        <v/>
      </c>
      <c r="AE4664" s="44" t="str">
        <f t="shared" si="674"/>
        <v/>
      </c>
      <c r="AF4664" s="61"/>
      <c r="AG4664" s="45"/>
    </row>
    <row r="4665" spans="1:33" x14ac:dyDescent="0.2">
      <c r="A4665" s="59" t="str">
        <f>+VLOOKUP(B4665,Annuaire_roster!B:G,5,0)</f>
        <v>01654</v>
      </c>
      <c r="B4665" s="78" t="s">
        <v>286</v>
      </c>
      <c r="C4665" s="65">
        <v>0.37430555555555556</v>
      </c>
      <c r="D4665" s="65">
        <v>0.375</v>
      </c>
      <c r="E4665" s="66">
        <v>0.79166666666666663</v>
      </c>
      <c r="F4665" s="66">
        <v>0.79166666666666663</v>
      </c>
      <c r="G4665" s="67"/>
      <c r="H4665" s="67"/>
      <c r="I4665" s="68" t="s">
        <v>63</v>
      </c>
      <c r="J4665" s="67"/>
      <c r="K4665" s="69">
        <v>0</v>
      </c>
      <c r="L4665" s="67">
        <v>0</v>
      </c>
      <c r="M4665" s="70">
        <v>0</v>
      </c>
      <c r="N4665" s="34">
        <f t="shared" si="666"/>
        <v>0.37499999999999994</v>
      </c>
      <c r="O4665" s="38">
        <f t="shared" si="667"/>
        <v>0.37499999999999994</v>
      </c>
      <c r="P4665" s="72" t="s">
        <v>234</v>
      </c>
      <c r="Q4665" s="43">
        <v>44818</v>
      </c>
      <c r="R4665" s="35">
        <f t="shared" si="668"/>
        <v>0</v>
      </c>
      <c r="S4665" s="35">
        <f t="shared" si="669"/>
        <v>0</v>
      </c>
      <c r="T4665" s="10" t="str">
        <f t="shared" si="663"/>
        <v>Sem - 38</v>
      </c>
      <c r="U4665" s="10" t="str">
        <f t="shared" si="664"/>
        <v>Septembre</v>
      </c>
      <c r="V4665" s="36" t="str">
        <f t="shared" si="670"/>
        <v>2026</v>
      </c>
      <c r="W4665" s="34"/>
      <c r="X4665" s="91">
        <f t="shared" si="665"/>
        <v>0</v>
      </c>
      <c r="Y4665" s="92" t="str">
        <f>VLOOKUP('CM-CIC'!B4596,Annuaire_roster!B:F,4,0)</f>
        <v>IHASSANE Ikram</v>
      </c>
      <c r="Z4665" s="37" t="s">
        <v>110</v>
      </c>
      <c r="AA4665" s="60" t="s">
        <v>39</v>
      </c>
      <c r="AB4665" s="35" t="str">
        <f t="shared" si="671"/>
        <v/>
      </c>
      <c r="AC4665" s="35" t="str">
        <f t="shared" si="672"/>
        <v/>
      </c>
      <c r="AD4665" s="35" t="str">
        <f t="shared" si="673"/>
        <v/>
      </c>
      <c r="AE4665" s="44" t="str">
        <f t="shared" si="674"/>
        <v/>
      </c>
      <c r="AF4665" s="61"/>
      <c r="AG4665" s="45"/>
    </row>
    <row r="4666" spans="1:33" x14ac:dyDescent="0.2">
      <c r="A4666" s="59" t="str">
        <f>+VLOOKUP(B4666,Annuaire_roster!B:G,5,0)</f>
        <v>01666</v>
      </c>
      <c r="B4666" s="78" t="s">
        <v>287</v>
      </c>
      <c r="C4666" s="65"/>
      <c r="D4666" s="65">
        <v>0.375</v>
      </c>
      <c r="E4666" s="66"/>
      <c r="F4666" s="66">
        <v>0.79166666666666663</v>
      </c>
      <c r="G4666" s="67"/>
      <c r="H4666" s="67"/>
      <c r="I4666" s="68" t="s">
        <v>63</v>
      </c>
      <c r="J4666" s="67"/>
      <c r="K4666" s="69">
        <v>0</v>
      </c>
      <c r="L4666" s="67">
        <v>0</v>
      </c>
      <c r="M4666" s="70" t="s">
        <v>187</v>
      </c>
      <c r="N4666" s="34" t="str">
        <f t="shared" si="666"/>
        <v/>
      </c>
      <c r="O4666" s="38">
        <f t="shared" si="667"/>
        <v>0.37499999999999994</v>
      </c>
      <c r="P4666" s="72" t="s">
        <v>234</v>
      </c>
      <c r="Q4666" s="43">
        <v>44818</v>
      </c>
      <c r="R4666" s="35">
        <f t="shared" si="668"/>
        <v>0.37499999999999994</v>
      </c>
      <c r="S4666" s="35">
        <f t="shared" si="669"/>
        <v>0.37499999999999994</v>
      </c>
      <c r="T4666" s="10" t="str">
        <f t="shared" si="663"/>
        <v>Sem - 38</v>
      </c>
      <c r="U4666" s="10" t="str">
        <f t="shared" si="664"/>
        <v>Septembre</v>
      </c>
      <c r="V4666" s="36" t="str">
        <f t="shared" si="670"/>
        <v>2026</v>
      </c>
      <c r="W4666" s="34"/>
      <c r="X4666" s="91">
        <f t="shared" si="665"/>
        <v>0</v>
      </c>
      <c r="Y4666" s="92" t="str">
        <f>VLOOKUP('CM-CIC'!B4597,Annuaire_roster!B:F,4,0)</f>
        <v>IHASSANE Ikram</v>
      </c>
      <c r="Z4666" s="37" t="s">
        <v>110</v>
      </c>
      <c r="AA4666" s="60" t="s">
        <v>39</v>
      </c>
      <c r="AB4666" s="35" t="str">
        <f t="shared" si="671"/>
        <v/>
      </c>
      <c r="AC4666" s="35" t="str">
        <f t="shared" si="672"/>
        <v/>
      </c>
      <c r="AD4666" s="35" t="str">
        <f t="shared" si="673"/>
        <v/>
      </c>
      <c r="AE4666" s="44" t="str">
        <f t="shared" si="674"/>
        <v/>
      </c>
      <c r="AF4666" s="61"/>
      <c r="AG4666" s="45"/>
    </row>
    <row r="4667" spans="1:33" x14ac:dyDescent="0.2">
      <c r="A4667" s="59" t="str">
        <f>+VLOOKUP(B4667,Annuaire_roster!B:G,5,0)</f>
        <v>01651</v>
      </c>
      <c r="B4667" s="78" t="s">
        <v>288</v>
      </c>
      <c r="C4667" s="65">
        <v>0.375</v>
      </c>
      <c r="D4667" s="65">
        <v>0.375</v>
      </c>
      <c r="E4667" s="66">
        <v>0.79166666666666663</v>
      </c>
      <c r="F4667" s="66">
        <v>0.79166666666666663</v>
      </c>
      <c r="G4667" s="67"/>
      <c r="H4667" s="67"/>
      <c r="I4667" s="68" t="s">
        <v>63</v>
      </c>
      <c r="J4667" s="67"/>
      <c r="K4667" s="69">
        <v>0</v>
      </c>
      <c r="L4667" s="67">
        <v>0</v>
      </c>
      <c r="M4667" s="70">
        <v>0</v>
      </c>
      <c r="N4667" s="34">
        <f t="shared" si="666"/>
        <v>0.37499999999999994</v>
      </c>
      <c r="O4667" s="38">
        <f t="shared" si="667"/>
        <v>0.37499999999999994</v>
      </c>
      <c r="P4667" s="72" t="s">
        <v>234</v>
      </c>
      <c r="Q4667" s="43">
        <v>44818</v>
      </c>
      <c r="R4667" s="35">
        <f t="shared" si="668"/>
        <v>0</v>
      </c>
      <c r="S4667" s="35">
        <f t="shared" si="669"/>
        <v>0</v>
      </c>
      <c r="T4667" s="10" t="str">
        <f t="shared" si="663"/>
        <v>Sem - 38</v>
      </c>
      <c r="U4667" s="10" t="str">
        <f t="shared" si="664"/>
        <v>Septembre</v>
      </c>
      <c r="V4667" s="36" t="str">
        <f t="shared" si="670"/>
        <v>2026</v>
      </c>
      <c r="W4667" s="34"/>
      <c r="X4667" s="91">
        <f t="shared" si="665"/>
        <v>0</v>
      </c>
      <c r="Y4667" s="92" t="str">
        <f>VLOOKUP('CM-CIC'!B4598,Annuaire_roster!B:F,4,0)</f>
        <v>IHASSANE Ikram</v>
      </c>
      <c r="Z4667" s="37" t="s">
        <v>110</v>
      </c>
      <c r="AA4667" s="60" t="s">
        <v>39</v>
      </c>
      <c r="AB4667" s="35" t="str">
        <f t="shared" si="671"/>
        <v/>
      </c>
      <c r="AC4667" s="35" t="str">
        <f t="shared" si="672"/>
        <v/>
      </c>
      <c r="AD4667" s="35" t="str">
        <f t="shared" si="673"/>
        <v/>
      </c>
      <c r="AE4667" s="44" t="str">
        <f t="shared" si="674"/>
        <v/>
      </c>
      <c r="AF4667" s="61"/>
      <c r="AG4667" s="45"/>
    </row>
    <row r="4668" spans="1:33" x14ac:dyDescent="0.2">
      <c r="A4668" s="59" t="str">
        <f>+VLOOKUP(B4668,Annuaire_roster!B:G,5,0)</f>
        <v>01652</v>
      </c>
      <c r="B4668" s="78" t="s">
        <v>289</v>
      </c>
      <c r="C4668" s="65"/>
      <c r="D4668" s="65">
        <v>0.375</v>
      </c>
      <c r="E4668" s="66"/>
      <c r="F4668" s="66">
        <v>0.79166666666666663</v>
      </c>
      <c r="G4668" s="67"/>
      <c r="H4668" s="67"/>
      <c r="I4668" s="68" t="s">
        <v>63</v>
      </c>
      <c r="J4668" s="67"/>
      <c r="K4668" s="69">
        <v>0</v>
      </c>
      <c r="L4668" s="67">
        <v>0</v>
      </c>
      <c r="M4668" s="70" t="s">
        <v>187</v>
      </c>
      <c r="N4668" s="34" t="str">
        <f t="shared" si="666"/>
        <v/>
      </c>
      <c r="O4668" s="38">
        <f t="shared" si="667"/>
        <v>0.37499999999999994</v>
      </c>
      <c r="P4668" s="72" t="s">
        <v>234</v>
      </c>
      <c r="Q4668" s="43">
        <v>44818</v>
      </c>
      <c r="R4668" s="35">
        <f t="shared" si="668"/>
        <v>0.37499999999999994</v>
      </c>
      <c r="S4668" s="35">
        <f t="shared" si="669"/>
        <v>0.37499999999999994</v>
      </c>
      <c r="T4668" s="10" t="str">
        <f t="shared" si="663"/>
        <v>Sem - 38</v>
      </c>
      <c r="U4668" s="10" t="str">
        <f t="shared" si="664"/>
        <v>Septembre</v>
      </c>
      <c r="V4668" s="36" t="str">
        <f t="shared" si="670"/>
        <v>2026</v>
      </c>
      <c r="W4668" s="34"/>
      <c r="X4668" s="91">
        <f t="shared" si="665"/>
        <v>0</v>
      </c>
      <c r="Y4668" s="92" t="str">
        <f>VLOOKUP('CM-CIC'!B4599,Annuaire_roster!B:F,4,0)</f>
        <v>KINANA Widad</v>
      </c>
      <c r="Z4668" s="37" t="s">
        <v>110</v>
      </c>
      <c r="AA4668" s="60" t="s">
        <v>39</v>
      </c>
      <c r="AB4668" s="35" t="str">
        <f t="shared" si="671"/>
        <v/>
      </c>
      <c r="AC4668" s="35" t="str">
        <f t="shared" si="672"/>
        <v/>
      </c>
      <c r="AD4668" s="35" t="str">
        <f t="shared" si="673"/>
        <v/>
      </c>
      <c r="AE4668" s="44" t="str">
        <f t="shared" si="674"/>
        <v/>
      </c>
      <c r="AF4668" s="61"/>
      <c r="AG4668" s="45"/>
    </row>
    <row r="4669" spans="1:33" x14ac:dyDescent="0.2">
      <c r="A4669" s="59" t="str">
        <f>+VLOOKUP(B4669,Annuaire_roster!B:G,5,0)</f>
        <v>01653</v>
      </c>
      <c r="B4669" s="78" t="s">
        <v>290</v>
      </c>
      <c r="C4669" s="65">
        <v>0.375</v>
      </c>
      <c r="D4669" s="65">
        <v>0.375</v>
      </c>
      <c r="E4669" s="66">
        <v>0.79166666666666663</v>
      </c>
      <c r="F4669" s="66">
        <v>0.79166666666666663</v>
      </c>
      <c r="G4669" s="67"/>
      <c r="H4669" s="67"/>
      <c r="I4669" s="68" t="s">
        <v>63</v>
      </c>
      <c r="J4669" s="67"/>
      <c r="K4669" s="69">
        <v>0</v>
      </c>
      <c r="L4669" s="67">
        <v>0</v>
      </c>
      <c r="M4669" s="70">
        <v>0</v>
      </c>
      <c r="N4669" s="34">
        <f t="shared" si="666"/>
        <v>0.37499999999999994</v>
      </c>
      <c r="O4669" s="38">
        <f t="shared" si="667"/>
        <v>0.37499999999999994</v>
      </c>
      <c r="P4669" s="72" t="s">
        <v>234</v>
      </c>
      <c r="Q4669" s="43">
        <v>44818</v>
      </c>
      <c r="R4669" s="35">
        <f t="shared" si="668"/>
        <v>0</v>
      </c>
      <c r="S4669" s="35">
        <f t="shared" si="669"/>
        <v>0</v>
      </c>
      <c r="T4669" s="10" t="str">
        <f t="shared" si="663"/>
        <v>Sem - 38</v>
      </c>
      <c r="U4669" s="10" t="str">
        <f t="shared" si="664"/>
        <v>Septembre</v>
      </c>
      <c r="V4669" s="36" t="str">
        <f t="shared" si="670"/>
        <v>2026</v>
      </c>
      <c r="W4669" s="34"/>
      <c r="X4669" s="91">
        <f t="shared" si="665"/>
        <v>0</v>
      </c>
      <c r="Y4669" s="92" t="str">
        <f>VLOOKUP('CM-CIC'!B4600,Annuaire_roster!B:F,4,0)</f>
        <v>KINANA Widad</v>
      </c>
      <c r="Z4669" s="37" t="s">
        <v>110</v>
      </c>
      <c r="AA4669" s="60" t="s">
        <v>39</v>
      </c>
      <c r="AB4669" s="35" t="str">
        <f t="shared" si="671"/>
        <v/>
      </c>
      <c r="AC4669" s="35" t="str">
        <f t="shared" si="672"/>
        <v/>
      </c>
      <c r="AD4669" s="35" t="str">
        <f t="shared" si="673"/>
        <v/>
      </c>
      <c r="AE4669" s="44" t="str">
        <f t="shared" si="674"/>
        <v/>
      </c>
      <c r="AF4669" s="61"/>
      <c r="AG4669" s="45"/>
    </row>
    <row r="4670" spans="1:33" x14ac:dyDescent="0.2">
      <c r="A4670" s="59" t="str">
        <f>+VLOOKUP(B4670,Annuaire_roster!B:G,5,0)</f>
        <v>01649</v>
      </c>
      <c r="B4670" s="78" t="s">
        <v>1670</v>
      </c>
      <c r="C4670" s="65">
        <v>0.38124999999999998</v>
      </c>
      <c r="D4670" s="65">
        <v>0.375</v>
      </c>
      <c r="E4670" s="66">
        <v>0.79166666666666663</v>
      </c>
      <c r="F4670" s="66">
        <v>0.79166666666666663</v>
      </c>
      <c r="G4670" s="67"/>
      <c r="H4670" s="67"/>
      <c r="I4670" s="68">
        <v>6.2499999999999778E-3</v>
      </c>
      <c r="J4670" s="67"/>
      <c r="K4670" s="69">
        <v>6.2499999999999778E-3</v>
      </c>
      <c r="L4670" s="67">
        <v>0</v>
      </c>
      <c r="M4670" s="70">
        <v>0</v>
      </c>
      <c r="N4670" s="34">
        <f t="shared" si="666"/>
        <v>0.36874999999999997</v>
      </c>
      <c r="O4670" s="38">
        <f t="shared" si="667"/>
        <v>0.37499999999999994</v>
      </c>
      <c r="P4670" s="72" t="s">
        <v>234</v>
      </c>
      <c r="Q4670" s="43">
        <v>44818</v>
      </c>
      <c r="R4670" s="35">
        <f t="shared" si="668"/>
        <v>0</v>
      </c>
      <c r="S4670" s="35">
        <f t="shared" si="669"/>
        <v>6.2499999999999778E-3</v>
      </c>
      <c r="T4670" s="10" t="str">
        <f t="shared" si="663"/>
        <v>Sem - 38</v>
      </c>
      <c r="U4670" s="10" t="str">
        <f t="shared" si="664"/>
        <v>Septembre</v>
      </c>
      <c r="V4670" s="36" t="str">
        <f t="shared" si="670"/>
        <v>2026</v>
      </c>
      <c r="W4670" s="34"/>
      <c r="X4670" s="91">
        <f t="shared" si="665"/>
        <v>0</v>
      </c>
      <c r="Y4670" s="92" t="str">
        <f>VLOOKUP('CM-CIC'!B4601,Annuaire_roster!B:F,4,0)</f>
        <v>KINANA Widad</v>
      </c>
      <c r="Z4670" s="37" t="s">
        <v>110</v>
      </c>
      <c r="AA4670" s="60" t="s">
        <v>39</v>
      </c>
      <c r="AB4670" s="35" t="str">
        <f t="shared" si="671"/>
        <v/>
      </c>
      <c r="AC4670" s="35" t="str">
        <f t="shared" si="672"/>
        <v/>
      </c>
      <c r="AD4670" s="35" t="str">
        <f t="shared" si="673"/>
        <v/>
      </c>
      <c r="AE4670" s="44" t="str">
        <f t="shared" si="674"/>
        <v/>
      </c>
      <c r="AF4670" s="61"/>
      <c r="AG4670" s="45"/>
    </row>
    <row r="4671" spans="1:33" x14ac:dyDescent="0.2">
      <c r="A4671" s="59" t="str">
        <f>+VLOOKUP(B4671,Annuaire_roster!B:G,5,0)</f>
        <v>01650</v>
      </c>
      <c r="B4671" s="78" t="s">
        <v>1671</v>
      </c>
      <c r="C4671" s="65">
        <v>0.37430555555555556</v>
      </c>
      <c r="D4671" s="65">
        <v>0.375</v>
      </c>
      <c r="E4671" s="66">
        <v>0.79166666666666663</v>
      </c>
      <c r="F4671" s="66">
        <v>0.79166666666666663</v>
      </c>
      <c r="G4671" s="67"/>
      <c r="H4671" s="67"/>
      <c r="I4671" s="68" t="s">
        <v>63</v>
      </c>
      <c r="J4671" s="67"/>
      <c r="K4671" s="69">
        <v>0</v>
      </c>
      <c r="L4671" s="67">
        <v>0</v>
      </c>
      <c r="M4671" s="70">
        <v>0</v>
      </c>
      <c r="N4671" s="34">
        <f t="shared" si="666"/>
        <v>0.37499999999999994</v>
      </c>
      <c r="O4671" s="38">
        <f t="shared" si="667"/>
        <v>0.37499999999999994</v>
      </c>
      <c r="P4671" s="72" t="s">
        <v>234</v>
      </c>
      <c r="Q4671" s="43">
        <v>44818</v>
      </c>
      <c r="R4671" s="35">
        <f t="shared" si="668"/>
        <v>0</v>
      </c>
      <c r="S4671" s="35">
        <f t="shared" si="669"/>
        <v>0</v>
      </c>
      <c r="T4671" s="10" t="str">
        <f t="shared" si="663"/>
        <v>Sem - 38</v>
      </c>
      <c r="U4671" s="10" t="str">
        <f t="shared" si="664"/>
        <v>Septembre</v>
      </c>
      <c r="V4671" s="36" t="str">
        <f t="shared" si="670"/>
        <v>2026</v>
      </c>
      <c r="W4671" s="34"/>
      <c r="X4671" s="91">
        <f t="shared" si="665"/>
        <v>0</v>
      </c>
      <c r="Y4671" s="92" t="str">
        <f>VLOOKUP('CM-CIC'!B4602,Annuaire_roster!B:F,4,0)</f>
        <v>KINANA Widad</v>
      </c>
      <c r="Z4671" s="37" t="s">
        <v>110</v>
      </c>
      <c r="AA4671" s="60" t="s">
        <v>39</v>
      </c>
      <c r="AB4671" s="35" t="str">
        <f t="shared" si="671"/>
        <v/>
      </c>
      <c r="AC4671" s="35" t="str">
        <f t="shared" si="672"/>
        <v/>
      </c>
      <c r="AD4671" s="35" t="str">
        <f t="shared" si="673"/>
        <v/>
      </c>
      <c r="AE4671" s="44" t="str">
        <f t="shared" si="674"/>
        <v/>
      </c>
      <c r="AF4671" s="61"/>
      <c r="AG4671" s="45"/>
    </row>
    <row r="4672" spans="1:33" x14ac:dyDescent="0.2">
      <c r="A4672" s="59" t="str">
        <f>+VLOOKUP(B4672,Annuaire_roster!B:G,5,0)</f>
        <v>01646</v>
      </c>
      <c r="B4672" s="78" t="s">
        <v>291</v>
      </c>
      <c r="C4672" s="65">
        <v>0.375</v>
      </c>
      <c r="D4672" s="65">
        <v>0.375</v>
      </c>
      <c r="E4672" s="66">
        <v>0.79166666666666663</v>
      </c>
      <c r="F4672" s="66">
        <v>0.79166666666666663</v>
      </c>
      <c r="G4672" s="67"/>
      <c r="H4672" s="67"/>
      <c r="I4672" s="68" t="s">
        <v>63</v>
      </c>
      <c r="J4672" s="67"/>
      <c r="K4672" s="69">
        <v>0</v>
      </c>
      <c r="L4672" s="67">
        <v>0</v>
      </c>
      <c r="M4672" s="70">
        <v>0</v>
      </c>
      <c r="N4672" s="34">
        <f t="shared" si="666"/>
        <v>0.37499999999999994</v>
      </c>
      <c r="O4672" s="38">
        <f t="shared" si="667"/>
        <v>0.37499999999999994</v>
      </c>
      <c r="P4672" s="72" t="s">
        <v>234</v>
      </c>
      <c r="Q4672" s="43">
        <v>44818</v>
      </c>
      <c r="R4672" s="35">
        <f t="shared" si="668"/>
        <v>0</v>
      </c>
      <c r="S4672" s="35">
        <f t="shared" si="669"/>
        <v>0</v>
      </c>
      <c r="T4672" s="10" t="str">
        <f t="shared" si="663"/>
        <v>Sem - 38</v>
      </c>
      <c r="U4672" s="10" t="str">
        <f t="shared" si="664"/>
        <v>Septembre</v>
      </c>
      <c r="V4672" s="36" t="str">
        <f t="shared" si="670"/>
        <v>2026</v>
      </c>
      <c r="W4672" s="34"/>
      <c r="X4672" s="91">
        <f t="shared" si="665"/>
        <v>0</v>
      </c>
      <c r="Y4672" s="92" t="str">
        <f>VLOOKUP('CM-CIC'!B4603,Annuaire_roster!B:F,4,0)</f>
        <v>KINANA Widad</v>
      </c>
      <c r="Z4672" s="37" t="s">
        <v>110</v>
      </c>
      <c r="AA4672" s="60" t="s">
        <v>39</v>
      </c>
      <c r="AB4672" s="35" t="str">
        <f t="shared" si="671"/>
        <v/>
      </c>
      <c r="AC4672" s="35" t="str">
        <f t="shared" si="672"/>
        <v/>
      </c>
      <c r="AD4672" s="35" t="str">
        <f t="shared" si="673"/>
        <v/>
      </c>
      <c r="AE4672" s="44" t="str">
        <f t="shared" si="674"/>
        <v/>
      </c>
      <c r="AF4672" s="61"/>
      <c r="AG4672" s="45"/>
    </row>
    <row r="4673" spans="1:33" x14ac:dyDescent="0.2">
      <c r="A4673" s="59" t="str">
        <f>+VLOOKUP(B4673,Annuaire_roster!B:G,5,0)</f>
        <v>01647</v>
      </c>
      <c r="B4673" s="78" t="s">
        <v>292</v>
      </c>
      <c r="C4673" s="65"/>
      <c r="D4673" s="65">
        <v>0.375</v>
      </c>
      <c r="E4673" s="66"/>
      <c r="F4673" s="66">
        <v>0.79166666666666663</v>
      </c>
      <c r="G4673" s="67"/>
      <c r="H4673" s="67"/>
      <c r="I4673" s="68" t="s">
        <v>63</v>
      </c>
      <c r="J4673" s="67"/>
      <c r="K4673" s="69">
        <v>0</v>
      </c>
      <c r="L4673" s="67">
        <v>0</v>
      </c>
      <c r="M4673" s="70" t="s">
        <v>187</v>
      </c>
      <c r="N4673" s="34" t="str">
        <f t="shared" si="666"/>
        <v/>
      </c>
      <c r="O4673" s="38">
        <f t="shared" si="667"/>
        <v>0.37499999999999994</v>
      </c>
      <c r="P4673" s="72" t="s">
        <v>234</v>
      </c>
      <c r="Q4673" s="43">
        <v>44818</v>
      </c>
      <c r="R4673" s="35">
        <f t="shared" si="668"/>
        <v>0.37499999999999994</v>
      </c>
      <c r="S4673" s="35">
        <f t="shared" si="669"/>
        <v>0.37499999999999994</v>
      </c>
      <c r="T4673" s="10" t="str">
        <f t="shared" si="663"/>
        <v>Sem - 38</v>
      </c>
      <c r="U4673" s="10" t="str">
        <f t="shared" si="664"/>
        <v>Septembre</v>
      </c>
      <c r="V4673" s="36" t="str">
        <f t="shared" si="670"/>
        <v>2026</v>
      </c>
      <c r="W4673" s="34"/>
      <c r="X4673" s="91">
        <f t="shared" si="665"/>
        <v>0</v>
      </c>
      <c r="Y4673" s="92" t="str">
        <f>VLOOKUP('CM-CIC'!B4604,Annuaire_roster!B:F,4,0)</f>
        <v>IHASSANE Ikram</v>
      </c>
      <c r="Z4673" s="37" t="s">
        <v>110</v>
      </c>
      <c r="AA4673" s="60" t="s">
        <v>39</v>
      </c>
      <c r="AB4673" s="35" t="str">
        <f t="shared" si="671"/>
        <v/>
      </c>
      <c r="AC4673" s="35" t="str">
        <f t="shared" si="672"/>
        <v/>
      </c>
      <c r="AD4673" s="35" t="str">
        <f t="shared" si="673"/>
        <v/>
      </c>
      <c r="AE4673" s="44" t="str">
        <f t="shared" si="674"/>
        <v/>
      </c>
      <c r="AF4673" s="61"/>
      <c r="AG4673" s="45"/>
    </row>
    <row r="4674" spans="1:33" x14ac:dyDescent="0.2">
      <c r="A4674" s="59" t="str">
        <f>+VLOOKUP(B4674,Annuaire_roster!B:G,5,0)</f>
        <v>01566</v>
      </c>
      <c r="B4674" s="78" t="s">
        <v>233</v>
      </c>
      <c r="C4674" s="65">
        <v>0.37430555555555556</v>
      </c>
      <c r="D4674" s="65">
        <v>0.375</v>
      </c>
      <c r="E4674" s="66">
        <v>0.79166666666666663</v>
      </c>
      <c r="F4674" s="66">
        <v>0.79166666666666663</v>
      </c>
      <c r="G4674" s="67"/>
      <c r="H4674" s="67"/>
      <c r="I4674" s="68" t="s">
        <v>63</v>
      </c>
      <c r="J4674" s="67"/>
      <c r="K4674" s="69">
        <v>0</v>
      </c>
      <c r="L4674" s="67">
        <v>0</v>
      </c>
      <c r="M4674" s="70">
        <v>0</v>
      </c>
      <c r="N4674" s="34">
        <f t="shared" si="666"/>
        <v>0.37499999999999994</v>
      </c>
      <c r="O4674" s="38">
        <f t="shared" si="667"/>
        <v>0.37499999999999994</v>
      </c>
      <c r="P4674" s="72" t="s">
        <v>234</v>
      </c>
      <c r="Q4674" s="43">
        <v>44819</v>
      </c>
      <c r="R4674" s="35">
        <f t="shared" si="668"/>
        <v>0</v>
      </c>
      <c r="S4674" s="35">
        <f t="shared" si="669"/>
        <v>0</v>
      </c>
      <c r="T4674" s="10" t="str">
        <f t="shared" ref="T4674:T4737" si="675">"Sem - "&amp;WEEKNUM(Q4674,21)</f>
        <v>Sem - 38</v>
      </c>
      <c r="U4674" s="10" t="str">
        <f t="shared" ref="U4674:U4737" si="676">PROPER(TEXT(Q4674,"mmmm"))</f>
        <v>Septembre</v>
      </c>
      <c r="V4674" s="36" t="str">
        <f t="shared" si="670"/>
        <v>2026</v>
      </c>
      <c r="W4674" s="34"/>
      <c r="X4674" s="91">
        <f t="shared" ref="X4674:X4737" si="677">IFERROR(IF(M4674="Abs",0,IF((D4674-C4674+E4674-F4674)&lt;0.000694444444444444,0,(D4674-C4674+E4674-F4674))),0)</f>
        <v>0</v>
      </c>
      <c r="Y4674" s="92" t="str">
        <f>VLOOKUP('CM-CIC'!B4605,Annuaire_roster!B:F,4,0)</f>
        <v>KINANA Widad</v>
      </c>
      <c r="Z4674" s="37" t="s">
        <v>110</v>
      </c>
      <c r="AA4674" s="60" t="s">
        <v>39</v>
      </c>
      <c r="AB4674" s="35" t="str">
        <f t="shared" si="671"/>
        <v/>
      </c>
      <c r="AC4674" s="35" t="str">
        <f t="shared" si="672"/>
        <v/>
      </c>
      <c r="AD4674" s="35" t="str">
        <f t="shared" si="673"/>
        <v/>
      </c>
      <c r="AE4674" s="44" t="str">
        <f t="shared" si="674"/>
        <v/>
      </c>
      <c r="AF4674" s="61"/>
      <c r="AG4674" s="45"/>
    </row>
    <row r="4675" spans="1:33" x14ac:dyDescent="0.2">
      <c r="A4675" s="59" t="str">
        <f>+VLOOKUP(B4675,Annuaire_roster!B:G,5,0)</f>
        <v>01572</v>
      </c>
      <c r="B4675" s="78" t="s">
        <v>235</v>
      </c>
      <c r="C4675" s="65">
        <v>0.37430555555555556</v>
      </c>
      <c r="D4675" s="65">
        <v>0.375</v>
      </c>
      <c r="E4675" s="66">
        <v>0.79166666666666663</v>
      </c>
      <c r="F4675" s="66">
        <v>0.79166666666666663</v>
      </c>
      <c r="G4675" s="67"/>
      <c r="H4675" s="67"/>
      <c r="I4675" s="68" t="s">
        <v>63</v>
      </c>
      <c r="J4675" s="67"/>
      <c r="K4675" s="69">
        <v>0</v>
      </c>
      <c r="L4675" s="67">
        <v>0</v>
      </c>
      <c r="M4675" s="70">
        <v>0</v>
      </c>
      <c r="N4675" s="34">
        <f t="shared" si="666"/>
        <v>0.37499999999999994</v>
      </c>
      <c r="O4675" s="38">
        <f t="shared" si="667"/>
        <v>0.37499999999999994</v>
      </c>
      <c r="P4675" s="72" t="s">
        <v>234</v>
      </c>
      <c r="Q4675" s="43">
        <v>44819</v>
      </c>
      <c r="R4675" s="35">
        <f t="shared" si="668"/>
        <v>0</v>
      </c>
      <c r="S4675" s="35">
        <f t="shared" si="669"/>
        <v>0</v>
      </c>
      <c r="T4675" s="10" t="str">
        <f t="shared" si="675"/>
        <v>Sem - 38</v>
      </c>
      <c r="U4675" s="10" t="str">
        <f t="shared" si="676"/>
        <v>Septembre</v>
      </c>
      <c r="V4675" s="36" t="str">
        <f t="shared" si="670"/>
        <v>2026</v>
      </c>
      <c r="W4675" s="34"/>
      <c r="X4675" s="91">
        <f t="shared" si="677"/>
        <v>0</v>
      </c>
      <c r="Y4675" s="92" t="str">
        <f>VLOOKUP('CM-CIC'!B4606,Annuaire_roster!B:F,4,0)</f>
        <v>KINANA Widad</v>
      </c>
      <c r="Z4675" s="37" t="s">
        <v>110</v>
      </c>
      <c r="AA4675" s="60" t="s">
        <v>39</v>
      </c>
      <c r="AB4675" s="35" t="str">
        <f t="shared" si="671"/>
        <v/>
      </c>
      <c r="AC4675" s="35" t="str">
        <f t="shared" si="672"/>
        <v/>
      </c>
      <c r="AD4675" s="35" t="str">
        <f t="shared" si="673"/>
        <v/>
      </c>
      <c r="AE4675" s="44" t="str">
        <f t="shared" si="674"/>
        <v/>
      </c>
      <c r="AF4675" s="61"/>
      <c r="AG4675" s="45"/>
    </row>
    <row r="4676" spans="1:33" x14ac:dyDescent="0.2">
      <c r="A4676" s="59" t="str">
        <f>+VLOOKUP(B4676,Annuaire_roster!B:G,5,0)</f>
        <v>01575</v>
      </c>
      <c r="B4676" s="78" t="s">
        <v>191</v>
      </c>
      <c r="C4676" s="65">
        <v>0.37291666666666667</v>
      </c>
      <c r="D4676" s="65">
        <v>0.375</v>
      </c>
      <c r="E4676" s="66">
        <v>0.79166666666666663</v>
      </c>
      <c r="F4676" s="66">
        <v>0.79166666666666663</v>
      </c>
      <c r="G4676" s="67"/>
      <c r="H4676" s="67"/>
      <c r="I4676" s="68" t="s">
        <v>63</v>
      </c>
      <c r="J4676" s="67"/>
      <c r="K4676" s="69">
        <v>0</v>
      </c>
      <c r="L4676" s="67">
        <v>0</v>
      </c>
      <c r="M4676" s="70">
        <v>0</v>
      </c>
      <c r="N4676" s="34">
        <f t="shared" si="666"/>
        <v>0.37499999999999994</v>
      </c>
      <c r="O4676" s="38">
        <f t="shared" si="667"/>
        <v>0.37499999999999994</v>
      </c>
      <c r="P4676" s="72" t="s">
        <v>234</v>
      </c>
      <c r="Q4676" s="43">
        <v>44819</v>
      </c>
      <c r="R4676" s="35">
        <f t="shared" si="668"/>
        <v>0</v>
      </c>
      <c r="S4676" s="35">
        <f t="shared" si="669"/>
        <v>0</v>
      </c>
      <c r="T4676" s="10" t="str">
        <f t="shared" si="675"/>
        <v>Sem - 38</v>
      </c>
      <c r="U4676" s="10" t="str">
        <f t="shared" si="676"/>
        <v>Septembre</v>
      </c>
      <c r="V4676" s="36" t="str">
        <f t="shared" si="670"/>
        <v>2026</v>
      </c>
      <c r="W4676" s="34"/>
      <c r="X4676" s="91">
        <f t="shared" si="677"/>
        <v>2.0833333333333259E-3</v>
      </c>
      <c r="Y4676" s="92" t="str">
        <f>VLOOKUP('CM-CIC'!B4607,Annuaire_roster!B:F,4,0)</f>
        <v>KINANA Widad</v>
      </c>
      <c r="Z4676" s="37" t="s">
        <v>110</v>
      </c>
      <c r="AA4676" s="60" t="s">
        <v>39</v>
      </c>
      <c r="AB4676" s="35" t="str">
        <f t="shared" si="671"/>
        <v/>
      </c>
      <c r="AC4676" s="35" t="str">
        <f t="shared" si="672"/>
        <v/>
      </c>
      <c r="AD4676" s="35" t="str">
        <f t="shared" si="673"/>
        <v/>
      </c>
      <c r="AE4676" s="44" t="str">
        <f t="shared" si="674"/>
        <v/>
      </c>
      <c r="AF4676" s="61"/>
      <c r="AG4676" s="45"/>
    </row>
    <row r="4677" spans="1:33" x14ac:dyDescent="0.2">
      <c r="A4677" s="59" t="str">
        <f>+VLOOKUP(B4677,Annuaire_roster!B:G,5,0)</f>
        <v>01575</v>
      </c>
      <c r="B4677" s="219" t="s">
        <v>236</v>
      </c>
      <c r="C4677" s="73">
        <v>0.37222222222222218</v>
      </c>
      <c r="D4677" s="73">
        <v>0.375</v>
      </c>
      <c r="E4677" s="66">
        <v>0.79166666666666663</v>
      </c>
      <c r="F4677" s="66">
        <v>0.79166666666666663</v>
      </c>
      <c r="G4677" s="67"/>
      <c r="H4677" s="67"/>
      <c r="I4677" s="107" t="s">
        <v>63</v>
      </c>
      <c r="J4677" s="67"/>
      <c r="K4677" s="69">
        <v>0</v>
      </c>
      <c r="L4677" s="67">
        <v>0</v>
      </c>
      <c r="M4677" s="74">
        <v>0</v>
      </c>
      <c r="N4677" s="34">
        <f t="shared" si="666"/>
        <v>0.37499999999999994</v>
      </c>
      <c r="O4677" s="38">
        <f t="shared" si="667"/>
        <v>0.37499999999999994</v>
      </c>
      <c r="P4677" s="77" t="s">
        <v>234</v>
      </c>
      <c r="Q4677" s="43">
        <v>44819</v>
      </c>
      <c r="R4677" s="35">
        <f t="shared" si="668"/>
        <v>0</v>
      </c>
      <c r="S4677" s="35">
        <f t="shared" si="669"/>
        <v>0</v>
      </c>
      <c r="T4677" s="10" t="str">
        <f t="shared" si="675"/>
        <v>Sem - 38</v>
      </c>
      <c r="U4677" s="10" t="str">
        <f t="shared" si="676"/>
        <v>Septembre</v>
      </c>
      <c r="V4677" s="36" t="str">
        <f t="shared" si="670"/>
        <v>2026</v>
      </c>
      <c r="W4677" s="34"/>
      <c r="X4677" s="91">
        <f t="shared" si="677"/>
        <v>2.7777777777778789E-3</v>
      </c>
      <c r="Y4677" s="92" t="str">
        <f>VLOOKUP('CM-CIC'!B4608,Annuaire_roster!B:F,4,0)</f>
        <v>KINANA Widad</v>
      </c>
      <c r="Z4677" s="37" t="s">
        <v>110</v>
      </c>
      <c r="AA4677" s="60" t="s">
        <v>39</v>
      </c>
      <c r="AB4677" s="35" t="str">
        <f t="shared" si="671"/>
        <v/>
      </c>
      <c r="AC4677" s="35" t="str">
        <f t="shared" si="672"/>
        <v/>
      </c>
      <c r="AD4677" s="35" t="str">
        <f t="shared" si="673"/>
        <v/>
      </c>
      <c r="AE4677" s="44" t="str">
        <f t="shared" si="674"/>
        <v/>
      </c>
      <c r="AF4677" s="61"/>
      <c r="AG4677" s="45"/>
    </row>
    <row r="4678" spans="1:33" x14ac:dyDescent="0.2">
      <c r="A4678" s="59" t="str">
        <f>+VLOOKUP(B4678,Annuaire_roster!B:G,5,0)</f>
        <v>01578</v>
      </c>
      <c r="B4678" s="219" t="s">
        <v>1669</v>
      </c>
      <c r="C4678" s="73">
        <v>0.37430555555555556</v>
      </c>
      <c r="D4678" s="73">
        <v>0.375</v>
      </c>
      <c r="E4678" s="66">
        <v>0.79166666666666663</v>
      </c>
      <c r="F4678" s="66">
        <v>0.79166666666666663</v>
      </c>
      <c r="G4678" s="67"/>
      <c r="H4678" s="67"/>
      <c r="I4678" s="107" t="s">
        <v>63</v>
      </c>
      <c r="J4678" s="67"/>
      <c r="K4678" s="69">
        <v>0</v>
      </c>
      <c r="L4678" s="67">
        <v>0</v>
      </c>
      <c r="M4678" s="74">
        <v>0</v>
      </c>
      <c r="N4678" s="34">
        <f t="shared" si="666"/>
        <v>0.37499999999999994</v>
      </c>
      <c r="O4678" s="38">
        <f t="shared" si="667"/>
        <v>0.37499999999999994</v>
      </c>
      <c r="P4678" s="77" t="s">
        <v>234</v>
      </c>
      <c r="Q4678" s="43">
        <v>44819</v>
      </c>
      <c r="R4678" s="35">
        <f t="shared" si="668"/>
        <v>0</v>
      </c>
      <c r="S4678" s="35">
        <f t="shared" si="669"/>
        <v>0</v>
      </c>
      <c r="T4678" s="10" t="str">
        <f t="shared" si="675"/>
        <v>Sem - 38</v>
      </c>
      <c r="U4678" s="10" t="str">
        <f t="shared" si="676"/>
        <v>Septembre</v>
      </c>
      <c r="V4678" s="36" t="str">
        <f t="shared" si="670"/>
        <v>2026</v>
      </c>
      <c r="W4678" s="34"/>
      <c r="X4678" s="91">
        <f t="shared" si="677"/>
        <v>0</v>
      </c>
      <c r="Y4678" s="92" t="str">
        <f>VLOOKUP('CM-CIC'!B4609,Annuaire_roster!B:F,4,0)</f>
        <v>KINANA Widad</v>
      </c>
      <c r="Z4678" s="37" t="s">
        <v>110</v>
      </c>
      <c r="AA4678" s="60" t="s">
        <v>39</v>
      </c>
      <c r="AB4678" s="35" t="str">
        <f t="shared" si="671"/>
        <v/>
      </c>
      <c r="AC4678" s="35" t="str">
        <f t="shared" si="672"/>
        <v/>
      </c>
      <c r="AD4678" s="35" t="str">
        <f t="shared" si="673"/>
        <v/>
      </c>
      <c r="AE4678" s="44" t="str">
        <f t="shared" si="674"/>
        <v/>
      </c>
      <c r="AF4678" s="61"/>
      <c r="AG4678" s="45"/>
    </row>
    <row r="4679" spans="1:33" x14ac:dyDescent="0.2">
      <c r="A4679" s="59" t="str">
        <f>+VLOOKUP(B4679,Annuaire_roster!B:G,5,0)</f>
        <v>01581</v>
      </c>
      <c r="B4679" s="219" t="s">
        <v>237</v>
      </c>
      <c r="C4679" s="73">
        <v>0.375</v>
      </c>
      <c r="D4679" s="73">
        <v>0.375</v>
      </c>
      <c r="E4679" s="66">
        <v>0.79166666666666663</v>
      </c>
      <c r="F4679" s="66">
        <v>0.79166666666666663</v>
      </c>
      <c r="G4679" s="67"/>
      <c r="H4679" s="67"/>
      <c r="I4679" s="107" t="s">
        <v>63</v>
      </c>
      <c r="J4679" s="67"/>
      <c r="K4679" s="69">
        <v>0</v>
      </c>
      <c r="L4679" s="67">
        <v>0</v>
      </c>
      <c r="M4679" s="74">
        <v>0</v>
      </c>
      <c r="N4679" s="34">
        <f t="shared" si="666"/>
        <v>0.37499999999999994</v>
      </c>
      <c r="O4679" s="38">
        <f t="shared" si="667"/>
        <v>0.37499999999999994</v>
      </c>
      <c r="P4679" s="77" t="s">
        <v>234</v>
      </c>
      <c r="Q4679" s="43">
        <v>44819</v>
      </c>
      <c r="R4679" s="35">
        <f t="shared" si="668"/>
        <v>0</v>
      </c>
      <c r="S4679" s="35">
        <f t="shared" si="669"/>
        <v>0</v>
      </c>
      <c r="T4679" s="10" t="str">
        <f t="shared" si="675"/>
        <v>Sem - 38</v>
      </c>
      <c r="U4679" s="10" t="str">
        <f t="shared" si="676"/>
        <v>Septembre</v>
      </c>
      <c r="V4679" s="36" t="str">
        <f t="shared" si="670"/>
        <v>2026</v>
      </c>
      <c r="W4679" s="34"/>
      <c r="X4679" s="91">
        <f t="shared" si="677"/>
        <v>0</v>
      </c>
      <c r="Y4679" s="92" t="str">
        <f>VLOOKUP('CM-CIC'!B4610,Annuaire_roster!B:F,4,0)</f>
        <v>KINANA Widad</v>
      </c>
      <c r="Z4679" s="37" t="s">
        <v>110</v>
      </c>
      <c r="AA4679" s="60" t="s">
        <v>39</v>
      </c>
      <c r="AB4679" s="35" t="str">
        <f t="shared" si="671"/>
        <v/>
      </c>
      <c r="AC4679" s="35" t="str">
        <f t="shared" si="672"/>
        <v/>
      </c>
      <c r="AD4679" s="35" t="str">
        <f t="shared" si="673"/>
        <v/>
      </c>
      <c r="AE4679" s="44" t="str">
        <f t="shared" si="674"/>
        <v/>
      </c>
      <c r="AF4679" s="61"/>
      <c r="AG4679" s="45"/>
    </row>
    <row r="4680" spans="1:33" x14ac:dyDescent="0.2">
      <c r="A4680" s="59" t="str">
        <f>+VLOOKUP(B4680,Annuaire_roster!B:G,5,0)</f>
        <v>01582</v>
      </c>
      <c r="B4680" s="219" t="s">
        <v>238</v>
      </c>
      <c r="C4680" s="73">
        <v>0.37361111111111112</v>
      </c>
      <c r="D4680" s="73">
        <v>0.375</v>
      </c>
      <c r="E4680" s="66">
        <v>0.79166666666666663</v>
      </c>
      <c r="F4680" s="66">
        <v>0.79166666666666663</v>
      </c>
      <c r="G4680" s="67"/>
      <c r="H4680" s="67"/>
      <c r="I4680" s="107" t="s">
        <v>63</v>
      </c>
      <c r="J4680" s="67"/>
      <c r="K4680" s="69">
        <v>0</v>
      </c>
      <c r="L4680" s="67">
        <v>0</v>
      </c>
      <c r="M4680" s="74">
        <v>0</v>
      </c>
      <c r="N4680" s="34">
        <f t="shared" si="666"/>
        <v>0.37499999999999994</v>
      </c>
      <c r="O4680" s="38">
        <f t="shared" si="667"/>
        <v>0.37499999999999994</v>
      </c>
      <c r="P4680" s="77" t="s">
        <v>234</v>
      </c>
      <c r="Q4680" s="43">
        <v>44819</v>
      </c>
      <c r="R4680" s="35">
        <f t="shared" si="668"/>
        <v>0</v>
      </c>
      <c r="S4680" s="35">
        <f t="shared" si="669"/>
        <v>0</v>
      </c>
      <c r="T4680" s="10" t="str">
        <f t="shared" si="675"/>
        <v>Sem - 38</v>
      </c>
      <c r="U4680" s="10" t="str">
        <f t="shared" si="676"/>
        <v>Septembre</v>
      </c>
      <c r="V4680" s="36" t="str">
        <f t="shared" si="670"/>
        <v>2026</v>
      </c>
      <c r="W4680" s="34"/>
      <c r="X4680" s="91">
        <f t="shared" si="677"/>
        <v>1.388888888888884E-3</v>
      </c>
      <c r="Y4680" s="92" t="str">
        <f>VLOOKUP('CM-CIC'!B4611,Annuaire_roster!B:F,4,0)</f>
        <v>KINANA Widad</v>
      </c>
      <c r="Z4680" s="37" t="s">
        <v>110</v>
      </c>
      <c r="AA4680" s="60" t="s">
        <v>39</v>
      </c>
      <c r="AB4680" s="35" t="str">
        <f t="shared" si="671"/>
        <v/>
      </c>
      <c r="AC4680" s="35" t="str">
        <f t="shared" si="672"/>
        <v/>
      </c>
      <c r="AD4680" s="35" t="str">
        <f t="shared" si="673"/>
        <v/>
      </c>
      <c r="AE4680" s="44" t="str">
        <f t="shared" si="674"/>
        <v/>
      </c>
      <c r="AF4680" s="61"/>
      <c r="AG4680" s="45"/>
    </row>
    <row r="4681" spans="1:33" x14ac:dyDescent="0.2">
      <c r="A4681" s="59" t="str">
        <f>+VLOOKUP(B4681,Annuaire_roster!B:G,5,0)</f>
        <v>01586</v>
      </c>
      <c r="B4681" s="219" t="s">
        <v>217</v>
      </c>
      <c r="C4681" s="73">
        <v>0.37222222222222218</v>
      </c>
      <c r="D4681" s="73">
        <v>0.375</v>
      </c>
      <c r="E4681" s="66">
        <v>0.79166666666666663</v>
      </c>
      <c r="F4681" s="66">
        <v>0.79166666666666663</v>
      </c>
      <c r="G4681" s="67"/>
      <c r="H4681" s="67"/>
      <c r="I4681" s="107" t="s">
        <v>63</v>
      </c>
      <c r="J4681" s="67"/>
      <c r="K4681" s="69">
        <v>0</v>
      </c>
      <c r="L4681" s="67">
        <v>0</v>
      </c>
      <c r="M4681" s="74">
        <v>0</v>
      </c>
      <c r="N4681" s="34">
        <f t="shared" si="666"/>
        <v>0.37499999999999994</v>
      </c>
      <c r="O4681" s="38">
        <f t="shared" si="667"/>
        <v>0.37499999999999994</v>
      </c>
      <c r="P4681" s="77" t="s">
        <v>234</v>
      </c>
      <c r="Q4681" s="43">
        <v>44819</v>
      </c>
      <c r="R4681" s="35">
        <f t="shared" si="668"/>
        <v>0</v>
      </c>
      <c r="S4681" s="35">
        <f t="shared" si="669"/>
        <v>0</v>
      </c>
      <c r="T4681" s="10" t="str">
        <f t="shared" si="675"/>
        <v>Sem - 38</v>
      </c>
      <c r="U4681" s="10" t="str">
        <f t="shared" si="676"/>
        <v>Septembre</v>
      </c>
      <c r="V4681" s="36" t="str">
        <f t="shared" si="670"/>
        <v>2026</v>
      </c>
      <c r="W4681" s="34"/>
      <c r="X4681" s="91">
        <f t="shared" si="677"/>
        <v>2.7777777777778789E-3</v>
      </c>
      <c r="Y4681" s="92" t="str">
        <f>VLOOKUP('CM-CIC'!B4612,Annuaire_roster!B:F,4,0)</f>
        <v>KINANA Widad</v>
      </c>
      <c r="Z4681" s="37" t="s">
        <v>110</v>
      </c>
      <c r="AA4681" s="60" t="s">
        <v>39</v>
      </c>
      <c r="AB4681" s="35" t="str">
        <f t="shared" si="671"/>
        <v/>
      </c>
      <c r="AC4681" s="35" t="str">
        <f t="shared" si="672"/>
        <v/>
      </c>
      <c r="AD4681" s="35" t="str">
        <f t="shared" si="673"/>
        <v/>
      </c>
      <c r="AE4681" s="44" t="str">
        <f t="shared" si="674"/>
        <v/>
      </c>
      <c r="AF4681" s="61"/>
      <c r="AG4681" s="45"/>
    </row>
    <row r="4682" spans="1:33" x14ac:dyDescent="0.2">
      <c r="A4682" s="59" t="str">
        <f>+VLOOKUP(B4682,Annuaire_roster!B:G,5,0)</f>
        <v>01587</v>
      </c>
      <c r="B4682" s="219" t="s">
        <v>218</v>
      </c>
      <c r="C4682" s="73">
        <v>0.37222222222222218</v>
      </c>
      <c r="D4682" s="73">
        <v>0.375</v>
      </c>
      <c r="E4682" s="66">
        <v>0.79166666666666663</v>
      </c>
      <c r="F4682" s="66">
        <v>0.79166666666666663</v>
      </c>
      <c r="G4682" s="67"/>
      <c r="H4682" s="67"/>
      <c r="I4682" s="107" t="s">
        <v>63</v>
      </c>
      <c r="J4682" s="67"/>
      <c r="K4682" s="69">
        <v>0</v>
      </c>
      <c r="L4682" s="67">
        <v>0</v>
      </c>
      <c r="M4682" s="74">
        <v>0</v>
      </c>
      <c r="N4682" s="34">
        <f t="shared" si="666"/>
        <v>0.37499999999999994</v>
      </c>
      <c r="O4682" s="38">
        <f t="shared" si="667"/>
        <v>0.37499999999999994</v>
      </c>
      <c r="P4682" s="77" t="s">
        <v>234</v>
      </c>
      <c r="Q4682" s="43">
        <v>44819</v>
      </c>
      <c r="R4682" s="35">
        <f t="shared" si="668"/>
        <v>0</v>
      </c>
      <c r="S4682" s="35">
        <f t="shared" si="669"/>
        <v>0</v>
      </c>
      <c r="T4682" s="10" t="str">
        <f t="shared" si="675"/>
        <v>Sem - 38</v>
      </c>
      <c r="U4682" s="10" t="str">
        <f t="shared" si="676"/>
        <v>Septembre</v>
      </c>
      <c r="V4682" s="36" t="str">
        <f t="shared" si="670"/>
        <v>2026</v>
      </c>
      <c r="W4682" s="34"/>
      <c r="X4682" s="91">
        <f t="shared" si="677"/>
        <v>2.7777777777778789E-3</v>
      </c>
      <c r="Y4682" s="92" t="str">
        <f>VLOOKUP('CM-CIC'!B4613,Annuaire_roster!B:F,4,0)</f>
        <v>KINANA Widad</v>
      </c>
      <c r="Z4682" s="37" t="s">
        <v>110</v>
      </c>
      <c r="AA4682" s="60" t="s">
        <v>39</v>
      </c>
      <c r="AB4682" s="35" t="str">
        <f t="shared" si="671"/>
        <v/>
      </c>
      <c r="AC4682" s="35" t="str">
        <f t="shared" si="672"/>
        <v/>
      </c>
      <c r="AD4682" s="35" t="str">
        <f t="shared" si="673"/>
        <v/>
      </c>
      <c r="AE4682" s="44" t="str">
        <f t="shared" si="674"/>
        <v/>
      </c>
      <c r="AF4682" s="61"/>
      <c r="AG4682" s="45"/>
    </row>
    <row r="4683" spans="1:33" x14ac:dyDescent="0.2">
      <c r="A4683" s="59" t="str">
        <f>+VLOOKUP(B4683,Annuaire_roster!B:G,5,0)</f>
        <v>01590</v>
      </c>
      <c r="B4683" s="219" t="s">
        <v>222</v>
      </c>
      <c r="C4683" s="73">
        <v>0.37430555555555556</v>
      </c>
      <c r="D4683" s="73">
        <v>0.375</v>
      </c>
      <c r="E4683" s="66">
        <v>0.79166666666666663</v>
      </c>
      <c r="F4683" s="66">
        <v>0.79166666666666663</v>
      </c>
      <c r="G4683" s="67"/>
      <c r="H4683" s="67"/>
      <c r="I4683" s="107" t="s">
        <v>63</v>
      </c>
      <c r="J4683" s="67"/>
      <c r="K4683" s="69">
        <v>0</v>
      </c>
      <c r="L4683" s="67">
        <v>0</v>
      </c>
      <c r="M4683" s="74">
        <v>0</v>
      </c>
      <c r="N4683" s="34">
        <f t="shared" si="666"/>
        <v>0.37499999999999994</v>
      </c>
      <c r="O4683" s="38">
        <f t="shared" si="667"/>
        <v>0.37499999999999994</v>
      </c>
      <c r="P4683" s="77" t="s">
        <v>234</v>
      </c>
      <c r="Q4683" s="43">
        <v>44819</v>
      </c>
      <c r="R4683" s="35">
        <f t="shared" si="668"/>
        <v>0</v>
      </c>
      <c r="S4683" s="35">
        <f t="shared" si="669"/>
        <v>0</v>
      </c>
      <c r="T4683" s="10" t="str">
        <f t="shared" si="675"/>
        <v>Sem - 38</v>
      </c>
      <c r="U4683" s="10" t="str">
        <f t="shared" si="676"/>
        <v>Septembre</v>
      </c>
      <c r="V4683" s="36" t="str">
        <f t="shared" si="670"/>
        <v>2026</v>
      </c>
      <c r="W4683" s="34"/>
      <c r="X4683" s="91">
        <f t="shared" si="677"/>
        <v>0</v>
      </c>
      <c r="Y4683" s="92" t="str">
        <f>VLOOKUP('CM-CIC'!B4614,Annuaire_roster!B:F,4,0)</f>
        <v>KINANA Widad</v>
      </c>
      <c r="Z4683" s="37" t="s">
        <v>110</v>
      </c>
      <c r="AA4683" s="60" t="s">
        <v>39</v>
      </c>
      <c r="AB4683" s="35" t="str">
        <f t="shared" si="671"/>
        <v/>
      </c>
      <c r="AC4683" s="35" t="str">
        <f t="shared" si="672"/>
        <v/>
      </c>
      <c r="AD4683" s="35" t="str">
        <f t="shared" si="673"/>
        <v/>
      </c>
      <c r="AE4683" s="44" t="str">
        <f t="shared" si="674"/>
        <v/>
      </c>
      <c r="AF4683" s="61"/>
      <c r="AG4683" s="45"/>
    </row>
    <row r="4684" spans="1:33" x14ac:dyDescent="0.2">
      <c r="A4684" s="59" t="str">
        <f>+VLOOKUP(B4684,Annuaire_roster!B:G,5,0)</f>
        <v>01594</v>
      </c>
      <c r="B4684" s="219" t="s">
        <v>295</v>
      </c>
      <c r="C4684" s="73">
        <v>0.37361111111111112</v>
      </c>
      <c r="D4684" s="73">
        <v>0.375</v>
      </c>
      <c r="E4684" s="66">
        <v>0.79166666666666663</v>
      </c>
      <c r="F4684" s="66">
        <v>0.79166666666666663</v>
      </c>
      <c r="G4684" s="67"/>
      <c r="H4684" s="67"/>
      <c r="I4684" s="107" t="s">
        <v>63</v>
      </c>
      <c r="J4684" s="67"/>
      <c r="K4684" s="69">
        <v>0</v>
      </c>
      <c r="L4684" s="67">
        <v>0</v>
      </c>
      <c r="M4684" s="74">
        <v>0</v>
      </c>
      <c r="N4684" s="34">
        <f t="shared" si="666"/>
        <v>0.37499999999999994</v>
      </c>
      <c r="O4684" s="38">
        <f t="shared" si="667"/>
        <v>0.37499999999999994</v>
      </c>
      <c r="P4684" s="77" t="s">
        <v>234</v>
      </c>
      <c r="Q4684" s="43">
        <v>44819</v>
      </c>
      <c r="R4684" s="35">
        <f t="shared" si="668"/>
        <v>0</v>
      </c>
      <c r="S4684" s="35">
        <f t="shared" si="669"/>
        <v>0</v>
      </c>
      <c r="T4684" s="10" t="str">
        <f t="shared" si="675"/>
        <v>Sem - 38</v>
      </c>
      <c r="U4684" s="10" t="str">
        <f t="shared" si="676"/>
        <v>Septembre</v>
      </c>
      <c r="V4684" s="36" t="str">
        <f t="shared" si="670"/>
        <v>2026</v>
      </c>
      <c r="W4684" s="34"/>
      <c r="X4684" s="91">
        <f t="shared" si="677"/>
        <v>1.388888888888884E-3</v>
      </c>
      <c r="Y4684" s="92" t="str">
        <f>VLOOKUP('CM-CIC'!B4615,Annuaire_roster!B:F,4,0)</f>
        <v>KINANA Widad</v>
      </c>
      <c r="Z4684" s="37" t="s">
        <v>110</v>
      </c>
      <c r="AA4684" s="60" t="s">
        <v>39</v>
      </c>
      <c r="AB4684" s="35" t="str">
        <f t="shared" si="671"/>
        <v/>
      </c>
      <c r="AC4684" s="35" t="str">
        <f t="shared" si="672"/>
        <v/>
      </c>
      <c r="AD4684" s="35" t="str">
        <f t="shared" si="673"/>
        <v/>
      </c>
      <c r="AE4684" s="44" t="str">
        <f t="shared" si="674"/>
        <v/>
      </c>
      <c r="AF4684" s="61"/>
      <c r="AG4684" s="45"/>
    </row>
    <row r="4685" spans="1:33" x14ac:dyDescent="0.2">
      <c r="A4685" s="59" t="str">
        <f>+VLOOKUP(B4685,Annuaire_roster!B:G,5,0)</f>
        <v>01598</v>
      </c>
      <c r="B4685" s="78" t="s">
        <v>240</v>
      </c>
      <c r="C4685" s="73">
        <v>0.37291666666666667</v>
      </c>
      <c r="D4685" s="73">
        <v>0.375</v>
      </c>
      <c r="E4685" s="66">
        <v>0.79166666666666663</v>
      </c>
      <c r="F4685" s="66">
        <v>0.79166666666666663</v>
      </c>
      <c r="G4685" s="67"/>
      <c r="H4685" s="67"/>
      <c r="I4685" s="107" t="s">
        <v>63</v>
      </c>
      <c r="J4685" s="67"/>
      <c r="K4685" s="69">
        <v>0</v>
      </c>
      <c r="L4685" s="67">
        <v>0</v>
      </c>
      <c r="M4685" s="74">
        <v>0</v>
      </c>
      <c r="N4685" s="34">
        <f t="shared" si="666"/>
        <v>0.37499999999999994</v>
      </c>
      <c r="O4685" s="38">
        <f t="shared" si="667"/>
        <v>0.37499999999999994</v>
      </c>
      <c r="P4685" s="77" t="s">
        <v>234</v>
      </c>
      <c r="Q4685" s="43">
        <v>44819</v>
      </c>
      <c r="R4685" s="35">
        <f t="shared" si="668"/>
        <v>0</v>
      </c>
      <c r="S4685" s="35">
        <f t="shared" si="669"/>
        <v>0</v>
      </c>
      <c r="T4685" s="10" t="str">
        <f t="shared" si="675"/>
        <v>Sem - 38</v>
      </c>
      <c r="U4685" s="10" t="str">
        <f t="shared" si="676"/>
        <v>Septembre</v>
      </c>
      <c r="V4685" s="36" t="str">
        <f t="shared" si="670"/>
        <v>2026</v>
      </c>
      <c r="W4685" s="34"/>
      <c r="X4685" s="91">
        <f t="shared" si="677"/>
        <v>2.0833333333333259E-3</v>
      </c>
      <c r="Y4685" s="92" t="str">
        <f>VLOOKUP('CM-CIC'!B4616,Annuaire_roster!B:F,4,0)</f>
        <v>KINANA Widad</v>
      </c>
      <c r="Z4685" s="37" t="s">
        <v>110</v>
      </c>
      <c r="AA4685" s="60" t="s">
        <v>39</v>
      </c>
      <c r="AB4685" s="35" t="str">
        <f t="shared" si="671"/>
        <v/>
      </c>
      <c r="AC4685" s="35" t="str">
        <f t="shared" si="672"/>
        <v/>
      </c>
      <c r="AD4685" s="35" t="str">
        <f t="shared" si="673"/>
        <v/>
      </c>
      <c r="AE4685" s="44" t="str">
        <f t="shared" si="674"/>
        <v/>
      </c>
      <c r="AF4685" s="61"/>
      <c r="AG4685" s="45"/>
    </row>
    <row r="4686" spans="1:33" x14ac:dyDescent="0.2">
      <c r="A4686" s="59" t="str">
        <f>+VLOOKUP(B4686,Annuaire_roster!B:G,5,0)</f>
        <v>01567</v>
      </c>
      <c r="B4686" s="219" t="s">
        <v>198</v>
      </c>
      <c r="C4686" s="73">
        <v>0.375</v>
      </c>
      <c r="D4686" s="73">
        <v>0.375</v>
      </c>
      <c r="E4686" s="66">
        <v>0.79166666666666663</v>
      </c>
      <c r="F4686" s="66">
        <v>0.79166666666666663</v>
      </c>
      <c r="G4686" s="67"/>
      <c r="H4686" s="67"/>
      <c r="I4686" s="107" t="s">
        <v>63</v>
      </c>
      <c r="J4686" s="67"/>
      <c r="K4686" s="69">
        <v>0</v>
      </c>
      <c r="L4686" s="67">
        <v>0</v>
      </c>
      <c r="M4686" s="74">
        <v>0</v>
      </c>
      <c r="N4686" s="34">
        <f t="shared" si="666"/>
        <v>0.37499999999999994</v>
      </c>
      <c r="O4686" s="38">
        <f t="shared" si="667"/>
        <v>0.37499999999999994</v>
      </c>
      <c r="P4686" s="77" t="s">
        <v>234</v>
      </c>
      <c r="Q4686" s="43">
        <v>44819</v>
      </c>
      <c r="R4686" s="35">
        <f t="shared" si="668"/>
        <v>0</v>
      </c>
      <c r="S4686" s="35">
        <f t="shared" si="669"/>
        <v>0</v>
      </c>
      <c r="T4686" s="10" t="str">
        <f t="shared" si="675"/>
        <v>Sem - 38</v>
      </c>
      <c r="U4686" s="10" t="str">
        <f t="shared" si="676"/>
        <v>Septembre</v>
      </c>
      <c r="V4686" s="36" t="str">
        <f t="shared" si="670"/>
        <v>2026</v>
      </c>
      <c r="W4686" s="34"/>
      <c r="X4686" s="91">
        <f t="shared" si="677"/>
        <v>0</v>
      </c>
      <c r="Y4686" s="92" t="str">
        <f>VLOOKUP('CM-CIC'!B4617,Annuaire_roster!B:F,4,0)</f>
        <v>KINANA Widad</v>
      </c>
      <c r="Z4686" s="37" t="s">
        <v>110</v>
      </c>
      <c r="AA4686" s="60" t="s">
        <v>39</v>
      </c>
      <c r="AB4686" s="35" t="str">
        <f t="shared" si="671"/>
        <v/>
      </c>
      <c r="AC4686" s="35" t="str">
        <f t="shared" si="672"/>
        <v/>
      </c>
      <c r="AD4686" s="35" t="str">
        <f t="shared" si="673"/>
        <v/>
      </c>
      <c r="AE4686" s="44" t="str">
        <f t="shared" si="674"/>
        <v/>
      </c>
      <c r="AF4686" s="61"/>
      <c r="AG4686" s="45"/>
    </row>
    <row r="4687" spans="1:33" x14ac:dyDescent="0.2">
      <c r="A4687" s="59" t="str">
        <f>+VLOOKUP(B4687,Annuaire_roster!B:G,5,0)</f>
        <v>01420</v>
      </c>
      <c r="B4687" s="219" t="s">
        <v>151</v>
      </c>
      <c r="C4687" s="73"/>
      <c r="D4687" s="73">
        <v>0.375</v>
      </c>
      <c r="E4687" s="66"/>
      <c r="F4687" s="66">
        <v>0.79166666666666663</v>
      </c>
      <c r="G4687" s="67"/>
      <c r="H4687" s="67"/>
      <c r="I4687" s="107" t="s">
        <v>63</v>
      </c>
      <c r="J4687" s="67"/>
      <c r="K4687" s="69">
        <v>0</v>
      </c>
      <c r="L4687" s="67">
        <v>0</v>
      </c>
      <c r="M4687" s="74" t="s">
        <v>187</v>
      </c>
      <c r="N4687" s="34" t="str">
        <f t="shared" si="666"/>
        <v/>
      </c>
      <c r="O4687" s="38">
        <f t="shared" si="667"/>
        <v>0.37499999999999994</v>
      </c>
      <c r="P4687" s="77" t="s">
        <v>234</v>
      </c>
      <c r="Q4687" s="43">
        <v>44819</v>
      </c>
      <c r="R4687" s="35">
        <f t="shared" si="668"/>
        <v>0.37499999999999994</v>
      </c>
      <c r="S4687" s="35">
        <f t="shared" si="669"/>
        <v>0.37499999999999994</v>
      </c>
      <c r="T4687" s="10" t="str">
        <f t="shared" si="675"/>
        <v>Sem - 38</v>
      </c>
      <c r="U4687" s="10" t="str">
        <f t="shared" si="676"/>
        <v>Septembre</v>
      </c>
      <c r="V4687" s="36" t="str">
        <f t="shared" si="670"/>
        <v>2026</v>
      </c>
      <c r="W4687" s="34"/>
      <c r="X4687" s="91">
        <f t="shared" si="677"/>
        <v>0</v>
      </c>
      <c r="Y4687" s="92" t="str">
        <f>VLOOKUP('CM-CIC'!B4618,Annuaire_roster!B:F,4,0)</f>
        <v>ABDELLAOUI KHADIJA</v>
      </c>
      <c r="Z4687" s="37" t="s">
        <v>110</v>
      </c>
      <c r="AA4687" s="60" t="s">
        <v>39</v>
      </c>
      <c r="AB4687" s="35" t="str">
        <f t="shared" si="671"/>
        <v/>
      </c>
      <c r="AC4687" s="35" t="str">
        <f t="shared" si="672"/>
        <v/>
      </c>
      <c r="AD4687" s="35" t="str">
        <f t="shared" si="673"/>
        <v/>
      </c>
      <c r="AE4687" s="44" t="str">
        <f t="shared" si="674"/>
        <v/>
      </c>
      <c r="AF4687" s="61"/>
      <c r="AG4687" s="45"/>
    </row>
    <row r="4688" spans="1:33" x14ac:dyDescent="0.2">
      <c r="A4688" s="59" t="str">
        <f>+VLOOKUP(B4688,Annuaire_roster!B:G,5,0)</f>
        <v>01621</v>
      </c>
      <c r="B4688" s="219" t="s">
        <v>241</v>
      </c>
      <c r="C4688" s="73">
        <v>0.375</v>
      </c>
      <c r="D4688" s="73">
        <v>0.375</v>
      </c>
      <c r="E4688" s="66">
        <v>0.79166666666666663</v>
      </c>
      <c r="F4688" s="66">
        <v>0.79166666666666663</v>
      </c>
      <c r="G4688" s="67"/>
      <c r="H4688" s="67"/>
      <c r="I4688" s="107" t="s">
        <v>63</v>
      </c>
      <c r="J4688" s="67"/>
      <c r="K4688" s="69">
        <v>0</v>
      </c>
      <c r="L4688" s="67">
        <v>0</v>
      </c>
      <c r="M4688" s="74">
        <v>0</v>
      </c>
      <c r="N4688" s="34">
        <f t="shared" si="666"/>
        <v>0.37499999999999994</v>
      </c>
      <c r="O4688" s="38">
        <f t="shared" si="667"/>
        <v>0.37499999999999994</v>
      </c>
      <c r="P4688" s="77" t="s">
        <v>234</v>
      </c>
      <c r="Q4688" s="43">
        <v>44819</v>
      </c>
      <c r="R4688" s="35">
        <f t="shared" si="668"/>
        <v>0</v>
      </c>
      <c r="S4688" s="35">
        <f t="shared" si="669"/>
        <v>0</v>
      </c>
      <c r="T4688" s="10" t="str">
        <f t="shared" si="675"/>
        <v>Sem - 38</v>
      </c>
      <c r="U4688" s="10" t="str">
        <f t="shared" si="676"/>
        <v>Septembre</v>
      </c>
      <c r="V4688" s="36" t="str">
        <f t="shared" si="670"/>
        <v>2026</v>
      </c>
      <c r="W4688" s="34"/>
      <c r="X4688" s="91">
        <f t="shared" si="677"/>
        <v>0</v>
      </c>
      <c r="Y4688" s="92" t="str">
        <f>VLOOKUP('CM-CIC'!B4619,Annuaire_roster!B:F,4,0)</f>
        <v>ABDELLAOUI KHADIJA</v>
      </c>
      <c r="Z4688" s="37" t="s">
        <v>110</v>
      </c>
      <c r="AA4688" s="60" t="s">
        <v>39</v>
      </c>
      <c r="AB4688" s="35" t="str">
        <f t="shared" si="671"/>
        <v/>
      </c>
      <c r="AC4688" s="35" t="str">
        <f t="shared" si="672"/>
        <v/>
      </c>
      <c r="AD4688" s="35" t="str">
        <f t="shared" si="673"/>
        <v/>
      </c>
      <c r="AE4688" s="44" t="str">
        <f t="shared" si="674"/>
        <v/>
      </c>
      <c r="AF4688" s="61"/>
      <c r="AG4688" s="45"/>
    </row>
    <row r="4689" spans="1:33" x14ac:dyDescent="0.2">
      <c r="A4689" s="59" t="str">
        <f>+VLOOKUP(B4689,Annuaire_roster!B:G,5,0)</f>
        <v>01622</v>
      </c>
      <c r="B4689" s="219" t="s">
        <v>242</v>
      </c>
      <c r="C4689" s="73">
        <v>0.37430555555555556</v>
      </c>
      <c r="D4689" s="73">
        <v>0.375</v>
      </c>
      <c r="E4689" s="66">
        <v>0.79166666666666663</v>
      </c>
      <c r="F4689" s="66">
        <v>0.79166666666666663</v>
      </c>
      <c r="G4689" s="67"/>
      <c r="H4689" s="67"/>
      <c r="I4689" s="107" t="s">
        <v>63</v>
      </c>
      <c r="J4689" s="67"/>
      <c r="K4689" s="69">
        <v>0</v>
      </c>
      <c r="L4689" s="67">
        <v>0</v>
      </c>
      <c r="M4689" s="74">
        <v>0</v>
      </c>
      <c r="N4689" s="34">
        <f t="shared" si="666"/>
        <v>0.37499999999999994</v>
      </c>
      <c r="O4689" s="38">
        <f t="shared" si="667"/>
        <v>0.37499999999999994</v>
      </c>
      <c r="P4689" s="77" t="s">
        <v>234</v>
      </c>
      <c r="Q4689" s="43">
        <v>44819</v>
      </c>
      <c r="R4689" s="35">
        <f t="shared" si="668"/>
        <v>0</v>
      </c>
      <c r="S4689" s="35">
        <f t="shared" si="669"/>
        <v>0</v>
      </c>
      <c r="T4689" s="10" t="str">
        <f t="shared" si="675"/>
        <v>Sem - 38</v>
      </c>
      <c r="U4689" s="10" t="str">
        <f t="shared" si="676"/>
        <v>Septembre</v>
      </c>
      <c r="V4689" s="36" t="str">
        <f t="shared" si="670"/>
        <v>2026</v>
      </c>
      <c r="W4689" s="34"/>
      <c r="X4689" s="91">
        <f t="shared" si="677"/>
        <v>0</v>
      </c>
      <c r="Y4689" s="92" t="str">
        <f>VLOOKUP('CM-CIC'!B4620,Annuaire_roster!B:F,4,0)</f>
        <v>ABDELLAOUI KHADIJA</v>
      </c>
      <c r="Z4689" s="37" t="s">
        <v>110</v>
      </c>
      <c r="AA4689" s="60" t="s">
        <v>39</v>
      </c>
      <c r="AB4689" s="35" t="str">
        <f t="shared" si="671"/>
        <v/>
      </c>
      <c r="AC4689" s="35" t="str">
        <f t="shared" si="672"/>
        <v/>
      </c>
      <c r="AD4689" s="35" t="str">
        <f t="shared" si="673"/>
        <v/>
      </c>
      <c r="AE4689" s="44" t="str">
        <f t="shared" si="674"/>
        <v/>
      </c>
      <c r="AF4689" s="61"/>
      <c r="AG4689" s="45"/>
    </row>
    <row r="4690" spans="1:33" x14ac:dyDescent="0.2">
      <c r="A4690" s="59" t="str">
        <f>+VLOOKUP(B4690,Annuaire_roster!B:G,5,0)</f>
        <v>01607</v>
      </c>
      <c r="B4690" s="219" t="s">
        <v>244</v>
      </c>
      <c r="C4690" s="73">
        <v>0.37013888888888885</v>
      </c>
      <c r="D4690" s="73">
        <v>0.375</v>
      </c>
      <c r="E4690" s="66">
        <v>0.79166666666666663</v>
      </c>
      <c r="F4690" s="66">
        <v>0.79166666666666663</v>
      </c>
      <c r="G4690" s="67"/>
      <c r="H4690" s="67"/>
      <c r="I4690" s="107" t="s">
        <v>63</v>
      </c>
      <c r="J4690" s="67"/>
      <c r="K4690" s="69">
        <v>0</v>
      </c>
      <c r="L4690" s="67">
        <v>0</v>
      </c>
      <c r="M4690" s="74">
        <v>0</v>
      </c>
      <c r="N4690" s="34">
        <f t="shared" si="666"/>
        <v>0.37499999999999994</v>
      </c>
      <c r="O4690" s="38">
        <f t="shared" si="667"/>
        <v>0.37499999999999994</v>
      </c>
      <c r="P4690" s="77" t="s">
        <v>234</v>
      </c>
      <c r="Q4690" s="43">
        <v>44819</v>
      </c>
      <c r="R4690" s="35">
        <f t="shared" si="668"/>
        <v>0</v>
      </c>
      <c r="S4690" s="35">
        <f t="shared" si="669"/>
        <v>0</v>
      </c>
      <c r="T4690" s="10" t="str">
        <f t="shared" si="675"/>
        <v>Sem - 38</v>
      </c>
      <c r="U4690" s="10" t="str">
        <f t="shared" si="676"/>
        <v>Septembre</v>
      </c>
      <c r="V4690" s="36" t="str">
        <f t="shared" si="670"/>
        <v>2026</v>
      </c>
      <c r="W4690" s="34"/>
      <c r="X4690" s="91">
        <f t="shared" si="677"/>
        <v>4.8611111111110938E-3</v>
      </c>
      <c r="Y4690" s="92" t="str">
        <f>VLOOKUP('CM-CIC'!B4621,Annuaire_roster!B:F,4,0)</f>
        <v>ABDELLAOUI KHADIJA</v>
      </c>
      <c r="Z4690" s="37" t="s">
        <v>110</v>
      </c>
      <c r="AA4690" s="60" t="s">
        <v>39</v>
      </c>
      <c r="AB4690" s="35" t="str">
        <f t="shared" si="671"/>
        <v/>
      </c>
      <c r="AC4690" s="35" t="str">
        <f t="shared" si="672"/>
        <v/>
      </c>
      <c r="AD4690" s="35" t="str">
        <f t="shared" si="673"/>
        <v/>
      </c>
      <c r="AE4690" s="44" t="str">
        <f t="shared" si="674"/>
        <v/>
      </c>
      <c r="AF4690" s="61"/>
      <c r="AG4690" s="45"/>
    </row>
    <row r="4691" spans="1:33" x14ac:dyDescent="0.2">
      <c r="A4691" s="59" t="str">
        <f>+VLOOKUP(B4691,Annuaire_roster!B:G,5,0)</f>
        <v>01648</v>
      </c>
      <c r="B4691" s="219" t="s">
        <v>245</v>
      </c>
      <c r="C4691" s="73">
        <v>0.375</v>
      </c>
      <c r="D4691" s="73">
        <v>0.375</v>
      </c>
      <c r="E4691" s="66">
        <v>0.79166666666666663</v>
      </c>
      <c r="F4691" s="66">
        <v>0.79166666666666663</v>
      </c>
      <c r="G4691" s="67"/>
      <c r="H4691" s="67"/>
      <c r="I4691" s="107" t="s">
        <v>63</v>
      </c>
      <c r="J4691" s="67"/>
      <c r="K4691" s="69">
        <v>0</v>
      </c>
      <c r="L4691" s="67">
        <v>0</v>
      </c>
      <c r="M4691" s="74">
        <v>0</v>
      </c>
      <c r="N4691" s="34">
        <f t="shared" si="666"/>
        <v>0.37499999999999994</v>
      </c>
      <c r="O4691" s="38">
        <f t="shared" si="667"/>
        <v>0.37499999999999994</v>
      </c>
      <c r="P4691" s="77" t="s">
        <v>234</v>
      </c>
      <c r="Q4691" s="43">
        <v>44819</v>
      </c>
      <c r="R4691" s="35">
        <f t="shared" si="668"/>
        <v>0</v>
      </c>
      <c r="S4691" s="35">
        <f t="shared" si="669"/>
        <v>0</v>
      </c>
      <c r="T4691" s="10" t="str">
        <f t="shared" si="675"/>
        <v>Sem - 38</v>
      </c>
      <c r="U4691" s="10" t="str">
        <f t="shared" si="676"/>
        <v>Septembre</v>
      </c>
      <c r="V4691" s="36" t="str">
        <f t="shared" si="670"/>
        <v>2026</v>
      </c>
      <c r="W4691" s="34"/>
      <c r="X4691" s="91">
        <f t="shared" si="677"/>
        <v>0</v>
      </c>
      <c r="Y4691" s="92" t="str">
        <f>VLOOKUP('CM-CIC'!B4622,Annuaire_roster!B:F,4,0)</f>
        <v>ABDELLAOUI KHADIJA</v>
      </c>
      <c r="Z4691" s="37" t="s">
        <v>110</v>
      </c>
      <c r="AA4691" s="60" t="s">
        <v>39</v>
      </c>
      <c r="AB4691" s="35" t="str">
        <f t="shared" si="671"/>
        <v/>
      </c>
      <c r="AC4691" s="35" t="str">
        <f t="shared" si="672"/>
        <v/>
      </c>
      <c r="AD4691" s="35" t="str">
        <f t="shared" si="673"/>
        <v/>
      </c>
      <c r="AE4691" s="44" t="str">
        <f t="shared" si="674"/>
        <v/>
      </c>
      <c r="AF4691" s="61"/>
      <c r="AG4691" s="45"/>
    </row>
    <row r="4692" spans="1:33" x14ac:dyDescent="0.2">
      <c r="A4692" s="59" t="str">
        <f>+VLOOKUP(B4692,Annuaire_roster!B:G,5,0)</f>
        <v>01608</v>
      </c>
      <c r="B4692" s="219" t="s">
        <v>246</v>
      </c>
      <c r="C4692" s="73">
        <v>0.375</v>
      </c>
      <c r="D4692" s="73">
        <v>0.375</v>
      </c>
      <c r="E4692" s="66">
        <v>0.79166666666666663</v>
      </c>
      <c r="F4692" s="66">
        <v>0.79166666666666663</v>
      </c>
      <c r="G4692" s="67"/>
      <c r="H4692" s="67"/>
      <c r="I4692" s="107" t="s">
        <v>63</v>
      </c>
      <c r="J4692" s="67"/>
      <c r="K4692" s="69">
        <v>0</v>
      </c>
      <c r="L4692" s="67">
        <v>0</v>
      </c>
      <c r="M4692" s="74">
        <v>0</v>
      </c>
      <c r="N4692" s="34">
        <f t="shared" si="666"/>
        <v>0.37499999999999994</v>
      </c>
      <c r="O4692" s="38">
        <f t="shared" si="667"/>
        <v>0.37499999999999994</v>
      </c>
      <c r="P4692" s="77" t="s">
        <v>234</v>
      </c>
      <c r="Q4692" s="43">
        <v>44819</v>
      </c>
      <c r="R4692" s="35">
        <f t="shared" si="668"/>
        <v>0</v>
      </c>
      <c r="S4692" s="35">
        <f t="shared" si="669"/>
        <v>0</v>
      </c>
      <c r="T4692" s="10" t="str">
        <f t="shared" si="675"/>
        <v>Sem - 38</v>
      </c>
      <c r="U4692" s="10" t="str">
        <f t="shared" si="676"/>
        <v>Septembre</v>
      </c>
      <c r="V4692" s="36" t="str">
        <f t="shared" si="670"/>
        <v>2026</v>
      </c>
      <c r="W4692" s="34"/>
      <c r="X4692" s="91">
        <f t="shared" si="677"/>
        <v>0</v>
      </c>
      <c r="Y4692" s="92" t="str">
        <f>VLOOKUP('CM-CIC'!B4623,Annuaire_roster!B:F,4,0)</f>
        <v>ABDELLAOUI KHADIJA</v>
      </c>
      <c r="Z4692" s="37" t="s">
        <v>110</v>
      </c>
      <c r="AA4692" s="60" t="s">
        <v>39</v>
      </c>
      <c r="AB4692" s="35" t="str">
        <f t="shared" si="671"/>
        <v/>
      </c>
      <c r="AC4692" s="35" t="str">
        <f t="shared" si="672"/>
        <v/>
      </c>
      <c r="AD4692" s="35" t="str">
        <f t="shared" si="673"/>
        <v/>
      </c>
      <c r="AE4692" s="44" t="str">
        <f t="shared" si="674"/>
        <v/>
      </c>
      <c r="AF4692" s="61"/>
      <c r="AG4692" s="45"/>
    </row>
    <row r="4693" spans="1:33" x14ac:dyDescent="0.2">
      <c r="A4693" s="59" t="str">
        <f>+VLOOKUP(B4693,Annuaire_roster!B:G,5,0)</f>
        <v>01616</v>
      </c>
      <c r="B4693" s="219" t="s">
        <v>247</v>
      </c>
      <c r="C4693" s="73">
        <v>0.375</v>
      </c>
      <c r="D4693" s="73">
        <v>0.375</v>
      </c>
      <c r="E4693" s="66">
        <v>0.79166666666666663</v>
      </c>
      <c r="F4693" s="66">
        <v>0.79166666666666663</v>
      </c>
      <c r="G4693" s="67"/>
      <c r="H4693" s="67"/>
      <c r="I4693" s="107" t="s">
        <v>63</v>
      </c>
      <c r="J4693" s="67"/>
      <c r="K4693" s="69">
        <v>0</v>
      </c>
      <c r="L4693" s="67">
        <v>0</v>
      </c>
      <c r="M4693" s="74">
        <v>0</v>
      </c>
      <c r="N4693" s="34">
        <f t="shared" si="666"/>
        <v>0.37499999999999994</v>
      </c>
      <c r="O4693" s="38">
        <f t="shared" si="667"/>
        <v>0.37499999999999994</v>
      </c>
      <c r="P4693" s="77" t="s">
        <v>234</v>
      </c>
      <c r="Q4693" s="43">
        <v>44819</v>
      </c>
      <c r="R4693" s="35">
        <f t="shared" si="668"/>
        <v>0</v>
      </c>
      <c r="S4693" s="35">
        <f t="shared" si="669"/>
        <v>0</v>
      </c>
      <c r="T4693" s="10" t="str">
        <f t="shared" si="675"/>
        <v>Sem - 38</v>
      </c>
      <c r="U4693" s="10" t="str">
        <f t="shared" si="676"/>
        <v>Septembre</v>
      </c>
      <c r="V4693" s="36" t="str">
        <f t="shared" si="670"/>
        <v>2026</v>
      </c>
      <c r="W4693" s="34"/>
      <c r="X4693" s="91">
        <f t="shared" si="677"/>
        <v>0</v>
      </c>
      <c r="Y4693" s="92" t="str">
        <f>VLOOKUP('CM-CIC'!B4624,Annuaire_roster!B:F,4,0)</f>
        <v>ABDELLAOUI KHADIJA</v>
      </c>
      <c r="Z4693" s="37" t="s">
        <v>110</v>
      </c>
      <c r="AA4693" s="60" t="s">
        <v>39</v>
      </c>
      <c r="AB4693" s="35" t="str">
        <f t="shared" si="671"/>
        <v/>
      </c>
      <c r="AC4693" s="35" t="str">
        <f t="shared" si="672"/>
        <v/>
      </c>
      <c r="AD4693" s="35" t="str">
        <f t="shared" si="673"/>
        <v/>
      </c>
      <c r="AE4693" s="44" t="str">
        <f t="shared" si="674"/>
        <v/>
      </c>
      <c r="AF4693" s="61"/>
      <c r="AG4693" s="45"/>
    </row>
    <row r="4694" spans="1:33" x14ac:dyDescent="0.2">
      <c r="A4694" s="59" t="str">
        <f>+VLOOKUP(B4694,Annuaire_roster!B:G,5,0)</f>
        <v>01617</v>
      </c>
      <c r="B4694" s="219" t="s">
        <v>248</v>
      </c>
      <c r="C4694" s="73">
        <v>0.54166666666666663</v>
      </c>
      <c r="D4694" s="73">
        <v>0.375</v>
      </c>
      <c r="E4694" s="66">
        <v>0.79166666666666663</v>
      </c>
      <c r="F4694" s="66">
        <v>0.79166666666666663</v>
      </c>
      <c r="G4694" s="67"/>
      <c r="H4694" s="67"/>
      <c r="I4694" s="107">
        <v>0.125</v>
      </c>
      <c r="J4694" s="67"/>
      <c r="K4694" s="69">
        <v>0.125</v>
      </c>
      <c r="L4694" s="67">
        <v>0</v>
      </c>
      <c r="M4694" s="74">
        <v>0</v>
      </c>
      <c r="N4694" s="34">
        <f t="shared" si="666"/>
        <v>0.24999999999999994</v>
      </c>
      <c r="O4694" s="38">
        <f t="shared" si="667"/>
        <v>0.37499999999999994</v>
      </c>
      <c r="P4694" s="77" t="s">
        <v>234</v>
      </c>
      <c r="Q4694" s="43">
        <v>44819</v>
      </c>
      <c r="R4694" s="35">
        <f t="shared" si="668"/>
        <v>0</v>
      </c>
      <c r="S4694" s="35">
        <f t="shared" si="669"/>
        <v>0.125</v>
      </c>
      <c r="T4694" s="10" t="str">
        <f t="shared" si="675"/>
        <v>Sem - 38</v>
      </c>
      <c r="U4694" s="10" t="str">
        <f t="shared" si="676"/>
        <v>Septembre</v>
      </c>
      <c r="V4694" s="36" t="str">
        <f t="shared" si="670"/>
        <v>2026</v>
      </c>
      <c r="W4694" s="34"/>
      <c r="X4694" s="91">
        <f t="shared" si="677"/>
        <v>0</v>
      </c>
      <c r="Y4694" s="92" t="str">
        <f>VLOOKUP('CM-CIC'!B4625,Annuaire_roster!B:F,4,0)</f>
        <v>ABDELLAOUI KHADIJA</v>
      </c>
      <c r="Z4694" s="37" t="s">
        <v>110</v>
      </c>
      <c r="AA4694" s="60" t="s">
        <v>39</v>
      </c>
      <c r="AB4694" s="35" t="str">
        <f t="shared" si="671"/>
        <v/>
      </c>
      <c r="AC4694" s="35" t="str">
        <f t="shared" si="672"/>
        <v/>
      </c>
      <c r="AD4694" s="35" t="str">
        <f t="shared" si="673"/>
        <v/>
      </c>
      <c r="AE4694" s="44" t="str">
        <f t="shared" si="674"/>
        <v/>
      </c>
      <c r="AF4694" s="61"/>
      <c r="AG4694" s="45"/>
    </row>
    <row r="4695" spans="1:33" x14ac:dyDescent="0.2">
      <c r="A4695" s="59" t="str">
        <f>+VLOOKUP(B4695,Annuaire_roster!B:G,5,0)</f>
        <v>01656</v>
      </c>
      <c r="B4695" s="219" t="s">
        <v>249</v>
      </c>
      <c r="C4695" s="73">
        <v>0.375</v>
      </c>
      <c r="D4695" s="73">
        <v>0.375</v>
      </c>
      <c r="E4695" s="66">
        <v>0.79166666666666663</v>
      </c>
      <c r="F4695" s="66">
        <v>0.79166666666666663</v>
      </c>
      <c r="G4695" s="67"/>
      <c r="H4695" s="67"/>
      <c r="I4695" s="107" t="s">
        <v>63</v>
      </c>
      <c r="J4695" s="67"/>
      <c r="K4695" s="69">
        <v>0</v>
      </c>
      <c r="L4695" s="67">
        <v>0</v>
      </c>
      <c r="M4695" s="74">
        <v>0</v>
      </c>
      <c r="N4695" s="34">
        <f t="shared" si="666"/>
        <v>0.37499999999999994</v>
      </c>
      <c r="O4695" s="38">
        <f t="shared" si="667"/>
        <v>0.37499999999999994</v>
      </c>
      <c r="P4695" s="77" t="s">
        <v>234</v>
      </c>
      <c r="Q4695" s="43">
        <v>44819</v>
      </c>
      <c r="R4695" s="35">
        <f t="shared" si="668"/>
        <v>0</v>
      </c>
      <c r="S4695" s="35">
        <f t="shared" si="669"/>
        <v>0</v>
      </c>
      <c r="T4695" s="10" t="str">
        <f t="shared" si="675"/>
        <v>Sem - 38</v>
      </c>
      <c r="U4695" s="10" t="str">
        <f t="shared" si="676"/>
        <v>Septembre</v>
      </c>
      <c r="V4695" s="36" t="str">
        <f t="shared" si="670"/>
        <v>2026</v>
      </c>
      <c r="W4695" s="34"/>
      <c r="X4695" s="91">
        <f t="shared" si="677"/>
        <v>0</v>
      </c>
      <c r="Y4695" s="92" t="str">
        <f>VLOOKUP('CM-CIC'!B4626,Annuaire_roster!B:F,4,0)</f>
        <v>ABDELLAOUI KHADIJA</v>
      </c>
      <c r="Z4695" s="37" t="s">
        <v>110</v>
      </c>
      <c r="AA4695" s="60" t="s">
        <v>39</v>
      </c>
      <c r="AB4695" s="35" t="str">
        <f t="shared" si="671"/>
        <v/>
      </c>
      <c r="AC4695" s="35" t="str">
        <f t="shared" si="672"/>
        <v/>
      </c>
      <c r="AD4695" s="35" t="str">
        <f t="shared" si="673"/>
        <v/>
      </c>
      <c r="AE4695" s="44" t="str">
        <f t="shared" si="674"/>
        <v/>
      </c>
      <c r="AF4695" s="61"/>
      <c r="AG4695" s="45"/>
    </row>
    <row r="4696" spans="1:33" x14ac:dyDescent="0.2">
      <c r="A4696" s="59" t="str">
        <f>+VLOOKUP(B4696,Annuaire_roster!B:G,5,0)</f>
        <v>01609</v>
      </c>
      <c r="B4696" s="219" t="s">
        <v>251</v>
      </c>
      <c r="C4696" s="73">
        <v>0.37222222222222218</v>
      </c>
      <c r="D4696" s="73">
        <v>0.375</v>
      </c>
      <c r="E4696" s="66">
        <v>0.79166666666666663</v>
      </c>
      <c r="F4696" s="66">
        <v>0.79166666666666663</v>
      </c>
      <c r="G4696" s="67"/>
      <c r="H4696" s="67"/>
      <c r="I4696" s="107" t="s">
        <v>63</v>
      </c>
      <c r="J4696" s="67"/>
      <c r="K4696" s="69">
        <v>0</v>
      </c>
      <c r="L4696" s="67">
        <v>0</v>
      </c>
      <c r="M4696" s="74">
        <v>0</v>
      </c>
      <c r="N4696" s="34">
        <f t="shared" si="666"/>
        <v>0.37499999999999994</v>
      </c>
      <c r="O4696" s="38">
        <f t="shared" si="667"/>
        <v>0.37499999999999994</v>
      </c>
      <c r="P4696" s="77" t="s">
        <v>234</v>
      </c>
      <c r="Q4696" s="43">
        <v>44819</v>
      </c>
      <c r="R4696" s="35">
        <f t="shared" si="668"/>
        <v>0</v>
      </c>
      <c r="S4696" s="35">
        <f t="shared" si="669"/>
        <v>0</v>
      </c>
      <c r="T4696" s="10" t="str">
        <f t="shared" si="675"/>
        <v>Sem - 38</v>
      </c>
      <c r="U4696" s="10" t="str">
        <f t="shared" si="676"/>
        <v>Septembre</v>
      </c>
      <c r="V4696" s="36" t="str">
        <f t="shared" si="670"/>
        <v>2026</v>
      </c>
      <c r="W4696" s="34"/>
      <c r="X4696" s="91">
        <f t="shared" si="677"/>
        <v>2.7777777777778789E-3</v>
      </c>
      <c r="Y4696" s="92" t="str">
        <f>VLOOKUP('CM-CIC'!B4627,Annuaire_roster!B:F,4,0)</f>
        <v>ABDELLAOUI KHADIJA</v>
      </c>
      <c r="Z4696" s="37" t="s">
        <v>110</v>
      </c>
      <c r="AA4696" s="60" t="s">
        <v>39</v>
      </c>
      <c r="AB4696" s="35" t="str">
        <f t="shared" si="671"/>
        <v/>
      </c>
      <c r="AC4696" s="35" t="str">
        <f t="shared" si="672"/>
        <v/>
      </c>
      <c r="AD4696" s="35" t="str">
        <f t="shared" si="673"/>
        <v/>
      </c>
      <c r="AE4696" s="44" t="str">
        <f t="shared" si="674"/>
        <v/>
      </c>
      <c r="AF4696" s="61"/>
      <c r="AG4696" s="45"/>
    </row>
    <row r="4697" spans="1:33" x14ac:dyDescent="0.2">
      <c r="A4697" s="59" t="str">
        <f>+VLOOKUP(B4697,Annuaire_roster!B:G,5,0)</f>
        <v>01610</v>
      </c>
      <c r="B4697" s="219" t="s">
        <v>1667</v>
      </c>
      <c r="C4697" s="73">
        <v>0.375</v>
      </c>
      <c r="D4697" s="73">
        <v>0.375</v>
      </c>
      <c r="E4697" s="66">
        <v>0.79166666666666663</v>
      </c>
      <c r="F4697" s="66">
        <v>0.79166666666666663</v>
      </c>
      <c r="G4697" s="67"/>
      <c r="H4697" s="67"/>
      <c r="I4697" s="107" t="s">
        <v>63</v>
      </c>
      <c r="J4697" s="67"/>
      <c r="K4697" s="69">
        <v>0</v>
      </c>
      <c r="L4697" s="67">
        <v>0</v>
      </c>
      <c r="M4697" s="74">
        <v>0</v>
      </c>
      <c r="N4697" s="34">
        <f t="shared" si="666"/>
        <v>0.37499999999999994</v>
      </c>
      <c r="O4697" s="38">
        <f t="shared" si="667"/>
        <v>0.37499999999999994</v>
      </c>
      <c r="P4697" s="77" t="s">
        <v>234</v>
      </c>
      <c r="Q4697" s="43">
        <v>44819</v>
      </c>
      <c r="R4697" s="35">
        <f t="shared" si="668"/>
        <v>0</v>
      </c>
      <c r="S4697" s="35">
        <f t="shared" si="669"/>
        <v>0</v>
      </c>
      <c r="T4697" s="10" t="str">
        <f t="shared" si="675"/>
        <v>Sem - 38</v>
      </c>
      <c r="U4697" s="10" t="str">
        <f t="shared" si="676"/>
        <v>Septembre</v>
      </c>
      <c r="V4697" s="36" t="str">
        <f t="shared" si="670"/>
        <v>2026</v>
      </c>
      <c r="W4697" s="34"/>
      <c r="X4697" s="91">
        <f t="shared" si="677"/>
        <v>0</v>
      </c>
      <c r="Y4697" s="92" t="str">
        <f>VLOOKUP('CM-CIC'!B4628,Annuaire_roster!B:F,4,0)</f>
        <v>ABDELLAOUI KHADIJA</v>
      </c>
      <c r="Z4697" s="37" t="s">
        <v>110</v>
      </c>
      <c r="AA4697" s="60" t="s">
        <v>39</v>
      </c>
      <c r="AB4697" s="35" t="str">
        <f t="shared" si="671"/>
        <v/>
      </c>
      <c r="AC4697" s="35" t="str">
        <f t="shared" si="672"/>
        <v/>
      </c>
      <c r="AD4697" s="35" t="str">
        <f t="shared" si="673"/>
        <v/>
      </c>
      <c r="AE4697" s="44" t="str">
        <f t="shared" si="674"/>
        <v/>
      </c>
      <c r="AF4697" s="61"/>
      <c r="AG4697" s="45"/>
    </row>
    <row r="4698" spans="1:33" x14ac:dyDescent="0.2">
      <c r="A4698" s="59" t="str">
        <f>+VLOOKUP(B4698,Annuaire_roster!B:G,5,0)</f>
        <v>01611</v>
      </c>
      <c r="B4698" s="219" t="s">
        <v>252</v>
      </c>
      <c r="C4698" s="73">
        <v>0.375</v>
      </c>
      <c r="D4698" s="73">
        <v>0.375</v>
      </c>
      <c r="E4698" s="66">
        <v>0.79166666666666663</v>
      </c>
      <c r="F4698" s="66">
        <v>0.79166666666666663</v>
      </c>
      <c r="G4698" s="67"/>
      <c r="H4698" s="67"/>
      <c r="I4698" s="107" t="s">
        <v>63</v>
      </c>
      <c r="J4698" s="67"/>
      <c r="K4698" s="69">
        <v>0</v>
      </c>
      <c r="L4698" s="67">
        <v>0</v>
      </c>
      <c r="M4698" s="74">
        <v>0</v>
      </c>
      <c r="N4698" s="34">
        <f t="shared" si="666"/>
        <v>0.37499999999999994</v>
      </c>
      <c r="O4698" s="38">
        <f t="shared" si="667"/>
        <v>0.37499999999999994</v>
      </c>
      <c r="P4698" s="77" t="s">
        <v>234</v>
      </c>
      <c r="Q4698" s="43">
        <v>44819</v>
      </c>
      <c r="R4698" s="35">
        <f t="shared" si="668"/>
        <v>0</v>
      </c>
      <c r="S4698" s="35">
        <f t="shared" si="669"/>
        <v>0</v>
      </c>
      <c r="T4698" s="10" t="str">
        <f t="shared" si="675"/>
        <v>Sem - 38</v>
      </c>
      <c r="U4698" s="10" t="str">
        <f t="shared" si="676"/>
        <v>Septembre</v>
      </c>
      <c r="V4698" s="36" t="str">
        <f t="shared" si="670"/>
        <v>2026</v>
      </c>
      <c r="W4698" s="34"/>
      <c r="X4698" s="91">
        <f t="shared" si="677"/>
        <v>0</v>
      </c>
      <c r="Y4698" s="92" t="str">
        <f>VLOOKUP('CM-CIC'!B4629,Annuaire_roster!B:F,4,0)</f>
        <v>ABDELLAOUI KHADIJA</v>
      </c>
      <c r="Z4698" s="37" t="s">
        <v>110</v>
      </c>
      <c r="AA4698" s="60" t="s">
        <v>39</v>
      </c>
      <c r="AB4698" s="35" t="str">
        <f t="shared" si="671"/>
        <v/>
      </c>
      <c r="AC4698" s="35" t="str">
        <f t="shared" si="672"/>
        <v/>
      </c>
      <c r="AD4698" s="35" t="str">
        <f t="shared" si="673"/>
        <v/>
      </c>
      <c r="AE4698" s="44" t="str">
        <f t="shared" si="674"/>
        <v/>
      </c>
      <c r="AF4698" s="61"/>
      <c r="AG4698" s="45"/>
    </row>
    <row r="4699" spans="1:33" x14ac:dyDescent="0.2">
      <c r="A4699" s="59" t="str">
        <f>+VLOOKUP(B4699,Annuaire_roster!B:G,5,0)</f>
        <v>01612</v>
      </c>
      <c r="B4699" s="219" t="s">
        <v>253</v>
      </c>
      <c r="C4699" s="73">
        <v>0.375</v>
      </c>
      <c r="D4699" s="73">
        <v>0.375</v>
      </c>
      <c r="E4699" s="66">
        <v>0.79166666666666663</v>
      </c>
      <c r="F4699" s="66">
        <v>0.79166666666666663</v>
      </c>
      <c r="G4699" s="67"/>
      <c r="H4699" s="67"/>
      <c r="I4699" s="107" t="s">
        <v>63</v>
      </c>
      <c r="J4699" s="67"/>
      <c r="K4699" s="69">
        <v>0</v>
      </c>
      <c r="L4699" s="67">
        <v>0</v>
      </c>
      <c r="M4699" s="74">
        <v>0</v>
      </c>
      <c r="N4699" s="34">
        <f t="shared" si="666"/>
        <v>0.37499999999999994</v>
      </c>
      <c r="O4699" s="38">
        <f t="shared" si="667"/>
        <v>0.37499999999999994</v>
      </c>
      <c r="P4699" s="77" t="s">
        <v>234</v>
      </c>
      <c r="Q4699" s="135">
        <v>44819</v>
      </c>
      <c r="R4699" s="35">
        <f t="shared" si="668"/>
        <v>0</v>
      </c>
      <c r="S4699" s="35">
        <f t="shared" si="669"/>
        <v>0</v>
      </c>
      <c r="T4699" s="10" t="str">
        <f t="shared" si="675"/>
        <v>Sem - 38</v>
      </c>
      <c r="U4699" s="10" t="str">
        <f t="shared" si="676"/>
        <v>Septembre</v>
      </c>
      <c r="V4699" s="36" t="str">
        <f t="shared" si="670"/>
        <v>2026</v>
      </c>
      <c r="W4699" s="34"/>
      <c r="X4699" s="91">
        <f t="shared" si="677"/>
        <v>0</v>
      </c>
      <c r="Y4699" s="92" t="str">
        <f>VLOOKUP('CM-CIC'!B4630,Annuaire_roster!B:F,4,0)</f>
        <v>ABDELLAOUI KHADIJA</v>
      </c>
      <c r="Z4699" s="37" t="s">
        <v>110</v>
      </c>
      <c r="AA4699" s="60" t="s">
        <v>39</v>
      </c>
      <c r="AB4699" s="35" t="str">
        <f t="shared" si="671"/>
        <v/>
      </c>
      <c r="AC4699" s="35" t="str">
        <f t="shared" si="672"/>
        <v/>
      </c>
      <c r="AD4699" s="35" t="str">
        <f t="shared" si="673"/>
        <v/>
      </c>
      <c r="AE4699" s="44" t="str">
        <f t="shared" si="674"/>
        <v/>
      </c>
      <c r="AF4699" s="61"/>
      <c r="AG4699" s="45"/>
    </row>
    <row r="4700" spans="1:33" x14ac:dyDescent="0.2">
      <c r="A4700" s="59" t="str">
        <f>+VLOOKUP(B4700,Annuaire_roster!B:G,5,0)</f>
        <v>01613</v>
      </c>
      <c r="B4700" s="219" t="s">
        <v>254</v>
      </c>
      <c r="C4700" s="73">
        <v>0.36944444444444441</v>
      </c>
      <c r="D4700" s="73">
        <v>0.375</v>
      </c>
      <c r="E4700" s="66">
        <v>0.79166666666666663</v>
      </c>
      <c r="F4700" s="66">
        <v>0.79166666666666663</v>
      </c>
      <c r="G4700" s="67"/>
      <c r="H4700" s="67"/>
      <c r="I4700" s="107" t="s">
        <v>63</v>
      </c>
      <c r="J4700" s="67"/>
      <c r="K4700" s="69">
        <v>0</v>
      </c>
      <c r="L4700" s="67">
        <v>0</v>
      </c>
      <c r="M4700" s="74">
        <v>0</v>
      </c>
      <c r="N4700" s="34">
        <f t="shared" si="666"/>
        <v>0.37499999999999994</v>
      </c>
      <c r="O4700" s="38">
        <f t="shared" si="667"/>
        <v>0.37499999999999994</v>
      </c>
      <c r="P4700" s="77" t="s">
        <v>234</v>
      </c>
      <c r="Q4700" s="135">
        <v>44819</v>
      </c>
      <c r="R4700" s="35">
        <f t="shared" si="668"/>
        <v>0</v>
      </c>
      <c r="S4700" s="35">
        <f t="shared" si="669"/>
        <v>0</v>
      </c>
      <c r="T4700" s="10" t="str">
        <f t="shared" si="675"/>
        <v>Sem - 38</v>
      </c>
      <c r="U4700" s="10" t="str">
        <f t="shared" si="676"/>
        <v>Septembre</v>
      </c>
      <c r="V4700" s="36" t="str">
        <f t="shared" si="670"/>
        <v>2026</v>
      </c>
      <c r="W4700" s="34"/>
      <c r="X4700" s="91">
        <f t="shared" si="677"/>
        <v>5.5555555555556468E-3</v>
      </c>
      <c r="Y4700" s="92" t="str">
        <f>VLOOKUP('CM-CIC'!B4631,Annuaire_roster!B:F,4,0)</f>
        <v>ABDELLAOUI KHADIJA</v>
      </c>
      <c r="Z4700" s="37" t="s">
        <v>110</v>
      </c>
      <c r="AA4700" s="60" t="s">
        <v>39</v>
      </c>
      <c r="AB4700" s="35" t="str">
        <f t="shared" si="671"/>
        <v/>
      </c>
      <c r="AC4700" s="35" t="str">
        <f t="shared" si="672"/>
        <v/>
      </c>
      <c r="AD4700" s="35" t="str">
        <f t="shared" si="673"/>
        <v/>
      </c>
      <c r="AE4700" s="44" t="str">
        <f t="shared" si="674"/>
        <v/>
      </c>
      <c r="AF4700" s="61"/>
      <c r="AG4700" s="45"/>
    </row>
    <row r="4701" spans="1:33" x14ac:dyDescent="0.2">
      <c r="A4701" s="59" t="str">
        <f>+VLOOKUP(B4701,Annuaire_roster!B:G,5,0)</f>
        <v>01618</v>
      </c>
      <c r="B4701" s="219" t="s">
        <v>255</v>
      </c>
      <c r="C4701" s="73">
        <v>0.37430555555555556</v>
      </c>
      <c r="D4701" s="73">
        <v>0.375</v>
      </c>
      <c r="E4701" s="66">
        <v>0.79166666666666663</v>
      </c>
      <c r="F4701" s="66">
        <v>0.79166666666666663</v>
      </c>
      <c r="G4701" s="67"/>
      <c r="H4701" s="67"/>
      <c r="I4701" s="107" t="s">
        <v>63</v>
      </c>
      <c r="J4701" s="67"/>
      <c r="K4701" s="69">
        <v>0</v>
      </c>
      <c r="L4701" s="67">
        <v>0</v>
      </c>
      <c r="M4701" s="74">
        <v>0</v>
      </c>
      <c r="N4701" s="34">
        <f t="shared" si="666"/>
        <v>0.37499999999999994</v>
      </c>
      <c r="O4701" s="38">
        <f t="shared" si="667"/>
        <v>0.37499999999999994</v>
      </c>
      <c r="P4701" s="77" t="s">
        <v>234</v>
      </c>
      <c r="Q4701" s="135">
        <v>44819</v>
      </c>
      <c r="R4701" s="35">
        <f t="shared" si="668"/>
        <v>0</v>
      </c>
      <c r="S4701" s="35">
        <f t="shared" si="669"/>
        <v>0</v>
      </c>
      <c r="T4701" s="10" t="str">
        <f t="shared" si="675"/>
        <v>Sem - 38</v>
      </c>
      <c r="U4701" s="10" t="str">
        <f t="shared" si="676"/>
        <v>Septembre</v>
      </c>
      <c r="V4701" s="36" t="str">
        <f t="shared" si="670"/>
        <v>2026</v>
      </c>
      <c r="W4701" s="34"/>
      <c r="X4701" s="91">
        <f t="shared" si="677"/>
        <v>0</v>
      </c>
      <c r="Y4701" s="92" t="str">
        <f>VLOOKUP('CM-CIC'!B4632,Annuaire_roster!B:F,4,0)</f>
        <v>ABDELLAOUI KHADIJA</v>
      </c>
      <c r="Z4701" s="37" t="s">
        <v>110</v>
      </c>
      <c r="AA4701" s="60" t="s">
        <v>39</v>
      </c>
      <c r="AB4701" s="35" t="str">
        <f t="shared" si="671"/>
        <v/>
      </c>
      <c r="AC4701" s="35" t="str">
        <f t="shared" si="672"/>
        <v/>
      </c>
      <c r="AD4701" s="35" t="str">
        <f t="shared" si="673"/>
        <v/>
      </c>
      <c r="AE4701" s="44" t="str">
        <f t="shared" si="674"/>
        <v/>
      </c>
      <c r="AF4701" s="61"/>
      <c r="AG4701" s="45"/>
    </row>
    <row r="4702" spans="1:33" x14ac:dyDescent="0.2">
      <c r="A4702" s="59" t="str">
        <f>+VLOOKUP(B4702,Annuaire_roster!B:G,5,0)</f>
        <v>01619</v>
      </c>
      <c r="B4702" s="219" t="s">
        <v>256</v>
      </c>
      <c r="C4702" s="73">
        <v>0.37361111111111112</v>
      </c>
      <c r="D4702" s="73">
        <v>0.375</v>
      </c>
      <c r="E4702" s="66">
        <v>0.79166666666666663</v>
      </c>
      <c r="F4702" s="66">
        <v>0.79166666666666663</v>
      </c>
      <c r="G4702" s="67"/>
      <c r="H4702" s="67"/>
      <c r="I4702" s="107" t="s">
        <v>63</v>
      </c>
      <c r="J4702" s="67"/>
      <c r="K4702" s="69">
        <v>0</v>
      </c>
      <c r="L4702" s="67">
        <v>0</v>
      </c>
      <c r="M4702" s="74">
        <v>0</v>
      </c>
      <c r="N4702" s="34">
        <f t="shared" si="666"/>
        <v>0.37499999999999994</v>
      </c>
      <c r="O4702" s="38">
        <f t="shared" si="667"/>
        <v>0.37499999999999994</v>
      </c>
      <c r="P4702" s="77" t="s">
        <v>234</v>
      </c>
      <c r="Q4702" s="135">
        <v>44819</v>
      </c>
      <c r="R4702" s="35">
        <f t="shared" si="668"/>
        <v>0</v>
      </c>
      <c r="S4702" s="35">
        <f t="shared" si="669"/>
        <v>0</v>
      </c>
      <c r="T4702" s="10" t="str">
        <f t="shared" si="675"/>
        <v>Sem - 38</v>
      </c>
      <c r="U4702" s="10" t="str">
        <f t="shared" si="676"/>
        <v>Septembre</v>
      </c>
      <c r="V4702" s="36" t="str">
        <f t="shared" si="670"/>
        <v>2026</v>
      </c>
      <c r="W4702" s="34"/>
      <c r="X4702" s="91">
        <f t="shared" si="677"/>
        <v>1.388888888888884E-3</v>
      </c>
      <c r="Y4702" s="92" t="str">
        <f>VLOOKUP('CM-CIC'!B4633,Annuaire_roster!B:F,4,0)</f>
        <v>ABDELLAOUI KHADIJA</v>
      </c>
      <c r="Z4702" s="37" t="s">
        <v>110</v>
      </c>
      <c r="AA4702" s="60" t="s">
        <v>39</v>
      </c>
      <c r="AB4702" s="35" t="str">
        <f t="shared" si="671"/>
        <v/>
      </c>
      <c r="AC4702" s="35" t="str">
        <f t="shared" si="672"/>
        <v/>
      </c>
      <c r="AD4702" s="35" t="str">
        <f t="shared" si="673"/>
        <v/>
      </c>
      <c r="AE4702" s="44" t="str">
        <f t="shared" si="674"/>
        <v/>
      </c>
      <c r="AF4702" s="61"/>
      <c r="AG4702" s="45"/>
    </row>
    <row r="4703" spans="1:33" x14ac:dyDescent="0.2">
      <c r="A4703" s="59" t="str">
        <f>+VLOOKUP(B4703,Annuaire_roster!B:G,5,0)</f>
        <v>01624</v>
      </c>
      <c r="B4703" s="219" t="s">
        <v>257</v>
      </c>
      <c r="C4703" s="73">
        <v>0.37361111111111112</v>
      </c>
      <c r="D4703" s="73">
        <v>0.375</v>
      </c>
      <c r="E4703" s="66">
        <v>0.79166666666666663</v>
      </c>
      <c r="F4703" s="66">
        <v>0.79166666666666663</v>
      </c>
      <c r="G4703" s="67"/>
      <c r="H4703" s="67"/>
      <c r="I4703" s="107" t="s">
        <v>63</v>
      </c>
      <c r="J4703" s="67"/>
      <c r="K4703" s="69">
        <v>0</v>
      </c>
      <c r="L4703" s="67">
        <v>0</v>
      </c>
      <c r="M4703" s="74">
        <v>0</v>
      </c>
      <c r="N4703" s="34">
        <f t="shared" si="666"/>
        <v>0.37499999999999994</v>
      </c>
      <c r="O4703" s="38">
        <f t="shared" si="667"/>
        <v>0.37499999999999994</v>
      </c>
      <c r="P4703" s="77" t="s">
        <v>234</v>
      </c>
      <c r="Q4703" s="135">
        <v>44819</v>
      </c>
      <c r="R4703" s="35">
        <f t="shared" si="668"/>
        <v>0</v>
      </c>
      <c r="S4703" s="35">
        <f t="shared" si="669"/>
        <v>0</v>
      </c>
      <c r="T4703" s="10" t="str">
        <f t="shared" si="675"/>
        <v>Sem - 38</v>
      </c>
      <c r="U4703" s="10" t="str">
        <f t="shared" si="676"/>
        <v>Septembre</v>
      </c>
      <c r="V4703" s="36" t="str">
        <f t="shared" si="670"/>
        <v>2026</v>
      </c>
      <c r="W4703" s="34"/>
      <c r="X4703" s="91">
        <f t="shared" si="677"/>
        <v>1.388888888888884E-3</v>
      </c>
      <c r="Y4703" s="92" t="str">
        <f>VLOOKUP('CM-CIC'!B4634,Annuaire_roster!B:F,4,0)</f>
        <v>ABDELLAOUI KHADIJA</v>
      </c>
      <c r="Z4703" s="37" t="s">
        <v>110</v>
      </c>
      <c r="AA4703" s="60" t="s">
        <v>39</v>
      </c>
      <c r="AB4703" s="35" t="str">
        <f t="shared" si="671"/>
        <v/>
      </c>
      <c r="AC4703" s="35" t="str">
        <f t="shared" si="672"/>
        <v/>
      </c>
      <c r="AD4703" s="35" t="str">
        <f t="shared" si="673"/>
        <v/>
      </c>
      <c r="AE4703" s="44" t="str">
        <f t="shared" si="674"/>
        <v/>
      </c>
      <c r="AF4703" s="61"/>
      <c r="AG4703" s="45"/>
    </row>
    <row r="4704" spans="1:33" x14ac:dyDescent="0.2">
      <c r="A4704" s="59" t="str">
        <f>+VLOOKUP(B4704,Annuaire_roster!B:G,5,0)</f>
        <v>01625</v>
      </c>
      <c r="B4704" s="219" t="s">
        <v>258</v>
      </c>
      <c r="C4704" s="73">
        <v>0.37430555555555556</v>
      </c>
      <c r="D4704" s="73">
        <v>0.375</v>
      </c>
      <c r="E4704" s="66">
        <v>0.79166666666666663</v>
      </c>
      <c r="F4704" s="66">
        <v>0.79166666666666663</v>
      </c>
      <c r="G4704" s="67"/>
      <c r="H4704" s="67"/>
      <c r="I4704" s="107" t="s">
        <v>63</v>
      </c>
      <c r="J4704" s="67"/>
      <c r="K4704" s="69">
        <v>0</v>
      </c>
      <c r="L4704" s="67">
        <v>0</v>
      </c>
      <c r="M4704" s="74">
        <v>0</v>
      </c>
      <c r="N4704" s="34">
        <f t="shared" si="666"/>
        <v>0.37499999999999994</v>
      </c>
      <c r="O4704" s="38">
        <f t="shared" si="667"/>
        <v>0.37499999999999994</v>
      </c>
      <c r="P4704" s="77" t="s">
        <v>234</v>
      </c>
      <c r="Q4704" s="135">
        <v>44819</v>
      </c>
      <c r="R4704" s="35">
        <f t="shared" si="668"/>
        <v>0</v>
      </c>
      <c r="S4704" s="35">
        <f t="shared" si="669"/>
        <v>0</v>
      </c>
      <c r="T4704" s="10" t="str">
        <f t="shared" si="675"/>
        <v>Sem - 38</v>
      </c>
      <c r="U4704" s="10" t="str">
        <f t="shared" si="676"/>
        <v>Septembre</v>
      </c>
      <c r="V4704" s="36" t="str">
        <f t="shared" si="670"/>
        <v>2026</v>
      </c>
      <c r="W4704" s="34"/>
      <c r="X4704" s="91">
        <f t="shared" si="677"/>
        <v>0</v>
      </c>
      <c r="Y4704" s="92" t="str">
        <f>VLOOKUP('CM-CIC'!B4635,Annuaire_roster!B:F,4,0)</f>
        <v>ABDELLAOUI KHADIJA</v>
      </c>
      <c r="Z4704" s="37" t="s">
        <v>110</v>
      </c>
      <c r="AA4704" s="60" t="s">
        <v>39</v>
      </c>
      <c r="AB4704" s="35" t="str">
        <f t="shared" si="671"/>
        <v/>
      </c>
      <c r="AC4704" s="35" t="str">
        <f t="shared" si="672"/>
        <v/>
      </c>
      <c r="AD4704" s="35" t="str">
        <f t="shared" si="673"/>
        <v/>
      </c>
      <c r="AE4704" s="44" t="str">
        <f t="shared" si="674"/>
        <v/>
      </c>
      <c r="AF4704" s="61"/>
      <c r="AG4704" s="45"/>
    </row>
    <row r="4705" spans="1:33" x14ac:dyDescent="0.2">
      <c r="A4705" s="59" t="str">
        <f>+VLOOKUP(B4705,Annuaire_roster!B:G,5,0)</f>
        <v>01626</v>
      </c>
      <c r="B4705" s="219" t="s">
        <v>259</v>
      </c>
      <c r="C4705" s="73">
        <v>0.375</v>
      </c>
      <c r="D4705" s="73">
        <v>0.375</v>
      </c>
      <c r="E4705" s="66">
        <v>0.79166666666666663</v>
      </c>
      <c r="F4705" s="66">
        <v>0.79166666666666663</v>
      </c>
      <c r="G4705" s="67"/>
      <c r="H4705" s="67"/>
      <c r="I4705" s="107" t="s">
        <v>63</v>
      </c>
      <c r="J4705" s="67"/>
      <c r="K4705" s="69">
        <v>0</v>
      </c>
      <c r="L4705" s="67">
        <v>0</v>
      </c>
      <c r="M4705" s="74">
        <v>0</v>
      </c>
      <c r="N4705" s="34">
        <f t="shared" si="666"/>
        <v>0.37499999999999994</v>
      </c>
      <c r="O4705" s="38">
        <f t="shared" si="667"/>
        <v>0.37499999999999994</v>
      </c>
      <c r="P4705" s="77" t="s">
        <v>234</v>
      </c>
      <c r="Q4705" s="135">
        <v>44819</v>
      </c>
      <c r="R4705" s="35">
        <f t="shared" si="668"/>
        <v>0</v>
      </c>
      <c r="S4705" s="35">
        <f t="shared" si="669"/>
        <v>0</v>
      </c>
      <c r="T4705" s="10" t="str">
        <f t="shared" si="675"/>
        <v>Sem - 38</v>
      </c>
      <c r="U4705" s="10" t="str">
        <f t="shared" si="676"/>
        <v>Septembre</v>
      </c>
      <c r="V4705" s="36" t="str">
        <f t="shared" si="670"/>
        <v>2026</v>
      </c>
      <c r="W4705" s="34"/>
      <c r="X4705" s="91">
        <f t="shared" si="677"/>
        <v>0</v>
      </c>
      <c r="Y4705" s="92" t="str">
        <f>VLOOKUP('CM-CIC'!B4636,Annuaire_roster!B:F,4,0)</f>
        <v>ABDELLAOUI KHADIJA</v>
      </c>
      <c r="Z4705" s="37" t="s">
        <v>110</v>
      </c>
      <c r="AA4705" s="60" t="s">
        <v>39</v>
      </c>
      <c r="AB4705" s="35" t="str">
        <f t="shared" si="671"/>
        <v/>
      </c>
      <c r="AC4705" s="35" t="str">
        <f t="shared" si="672"/>
        <v/>
      </c>
      <c r="AD4705" s="35" t="str">
        <f t="shared" si="673"/>
        <v/>
      </c>
      <c r="AE4705" s="44" t="str">
        <f t="shared" si="674"/>
        <v/>
      </c>
      <c r="AF4705" s="61"/>
      <c r="AG4705" s="45"/>
    </row>
    <row r="4706" spans="1:33" x14ac:dyDescent="0.2">
      <c r="A4706" s="59" t="str">
        <f>+VLOOKUP(B4706,Annuaire_roster!B:G,5,0)</f>
        <v>01627</v>
      </c>
      <c r="B4706" s="219" t="s">
        <v>260</v>
      </c>
      <c r="C4706" s="73">
        <v>0.375</v>
      </c>
      <c r="D4706" s="73">
        <v>0.375</v>
      </c>
      <c r="E4706" s="66">
        <v>0.79166666666666663</v>
      </c>
      <c r="F4706" s="66">
        <v>0.79166666666666663</v>
      </c>
      <c r="G4706" s="67"/>
      <c r="H4706" s="67"/>
      <c r="I4706" s="107" t="s">
        <v>63</v>
      </c>
      <c r="J4706" s="67"/>
      <c r="K4706" s="69">
        <v>0</v>
      </c>
      <c r="L4706" s="67">
        <v>0</v>
      </c>
      <c r="M4706" s="74">
        <v>0</v>
      </c>
      <c r="N4706" s="34">
        <f t="shared" si="666"/>
        <v>0.37499999999999994</v>
      </c>
      <c r="O4706" s="38">
        <f t="shared" si="667"/>
        <v>0.37499999999999994</v>
      </c>
      <c r="P4706" s="77" t="s">
        <v>234</v>
      </c>
      <c r="Q4706" s="135">
        <v>44819</v>
      </c>
      <c r="R4706" s="35">
        <f t="shared" si="668"/>
        <v>0</v>
      </c>
      <c r="S4706" s="35">
        <f t="shared" si="669"/>
        <v>0</v>
      </c>
      <c r="T4706" s="10" t="str">
        <f t="shared" si="675"/>
        <v>Sem - 38</v>
      </c>
      <c r="U4706" s="10" t="str">
        <f t="shared" si="676"/>
        <v>Septembre</v>
      </c>
      <c r="V4706" s="36" t="str">
        <f t="shared" si="670"/>
        <v>2026</v>
      </c>
      <c r="W4706" s="34"/>
      <c r="X4706" s="91">
        <f t="shared" si="677"/>
        <v>0</v>
      </c>
      <c r="Y4706" s="92" t="str">
        <f>VLOOKUP('CM-CIC'!B4637,Annuaire_roster!B:F,4,0)</f>
        <v>ABDELLAOUI KHADIJA</v>
      </c>
      <c r="Z4706" s="37" t="s">
        <v>110</v>
      </c>
      <c r="AA4706" s="60" t="s">
        <v>39</v>
      </c>
      <c r="AB4706" s="35" t="str">
        <f t="shared" si="671"/>
        <v/>
      </c>
      <c r="AC4706" s="35" t="str">
        <f t="shared" si="672"/>
        <v/>
      </c>
      <c r="AD4706" s="35" t="str">
        <f t="shared" si="673"/>
        <v/>
      </c>
      <c r="AE4706" s="44" t="str">
        <f t="shared" si="674"/>
        <v/>
      </c>
      <c r="AF4706" s="61"/>
      <c r="AG4706" s="45"/>
    </row>
    <row r="4707" spans="1:33" x14ac:dyDescent="0.2">
      <c r="A4707" s="59" t="str">
        <f>+VLOOKUP(B4707,Annuaire_roster!B:G,5,0)</f>
        <v>01628</v>
      </c>
      <c r="B4707" s="219" t="s">
        <v>262</v>
      </c>
      <c r="C4707" s="73">
        <v>0.37430555555555556</v>
      </c>
      <c r="D4707" s="73">
        <v>0.375</v>
      </c>
      <c r="E4707" s="66">
        <v>0.79166666666666663</v>
      </c>
      <c r="F4707" s="66">
        <v>0.79166666666666663</v>
      </c>
      <c r="G4707" s="67"/>
      <c r="H4707" s="67"/>
      <c r="I4707" s="107" t="s">
        <v>63</v>
      </c>
      <c r="J4707" s="67"/>
      <c r="K4707" s="69">
        <v>0</v>
      </c>
      <c r="L4707" s="67">
        <v>0</v>
      </c>
      <c r="M4707" s="74">
        <v>0</v>
      </c>
      <c r="N4707" s="34">
        <f t="shared" si="666"/>
        <v>0.37499999999999994</v>
      </c>
      <c r="O4707" s="38">
        <f t="shared" si="667"/>
        <v>0.37499999999999994</v>
      </c>
      <c r="P4707" s="77" t="s">
        <v>234</v>
      </c>
      <c r="Q4707" s="135">
        <v>44819</v>
      </c>
      <c r="R4707" s="35">
        <f t="shared" si="668"/>
        <v>0</v>
      </c>
      <c r="S4707" s="35">
        <f t="shared" si="669"/>
        <v>0</v>
      </c>
      <c r="T4707" s="10" t="str">
        <f t="shared" si="675"/>
        <v>Sem - 38</v>
      </c>
      <c r="U4707" s="10" t="str">
        <f t="shared" si="676"/>
        <v>Septembre</v>
      </c>
      <c r="V4707" s="36" t="str">
        <f t="shared" si="670"/>
        <v>2026</v>
      </c>
      <c r="W4707" s="34"/>
      <c r="X4707" s="91">
        <f t="shared" si="677"/>
        <v>0</v>
      </c>
      <c r="Y4707" s="92" t="str">
        <f>VLOOKUP('CM-CIC'!B4638,Annuaire_roster!B:F,4,0)</f>
        <v>ABDELLAOUI KHADIJA</v>
      </c>
      <c r="Z4707" s="37" t="s">
        <v>110</v>
      </c>
      <c r="AA4707" s="60" t="s">
        <v>39</v>
      </c>
      <c r="AB4707" s="35" t="str">
        <f t="shared" si="671"/>
        <v/>
      </c>
      <c r="AC4707" s="35" t="str">
        <f t="shared" si="672"/>
        <v/>
      </c>
      <c r="AD4707" s="35" t="str">
        <f t="shared" si="673"/>
        <v/>
      </c>
      <c r="AE4707" s="44" t="str">
        <f t="shared" si="674"/>
        <v/>
      </c>
      <c r="AF4707" s="61"/>
      <c r="AG4707" s="45"/>
    </row>
    <row r="4708" spans="1:33" x14ac:dyDescent="0.2">
      <c r="A4708" s="59" t="str">
        <f>+VLOOKUP(B4708,Annuaire_roster!B:G,5,0)</f>
        <v>01629</v>
      </c>
      <c r="B4708" s="219" t="s">
        <v>263</v>
      </c>
      <c r="C4708" s="73">
        <v>0.37430555555555556</v>
      </c>
      <c r="D4708" s="73">
        <v>0.375</v>
      </c>
      <c r="E4708" s="66">
        <v>0.79166666666666663</v>
      </c>
      <c r="F4708" s="66">
        <v>0.79166666666666663</v>
      </c>
      <c r="G4708" s="67"/>
      <c r="H4708" s="67"/>
      <c r="I4708" s="107" t="s">
        <v>63</v>
      </c>
      <c r="J4708" s="67"/>
      <c r="K4708" s="69">
        <v>0</v>
      </c>
      <c r="L4708" s="67">
        <v>0</v>
      </c>
      <c r="M4708" s="74">
        <v>0</v>
      </c>
      <c r="N4708" s="34">
        <f t="shared" si="666"/>
        <v>0.37499999999999994</v>
      </c>
      <c r="O4708" s="38">
        <f t="shared" si="667"/>
        <v>0.37499999999999994</v>
      </c>
      <c r="P4708" s="77" t="s">
        <v>234</v>
      </c>
      <c r="Q4708" s="135">
        <v>44819</v>
      </c>
      <c r="R4708" s="35">
        <f t="shared" si="668"/>
        <v>0</v>
      </c>
      <c r="S4708" s="35">
        <f t="shared" si="669"/>
        <v>0</v>
      </c>
      <c r="T4708" s="10" t="str">
        <f t="shared" si="675"/>
        <v>Sem - 38</v>
      </c>
      <c r="U4708" s="10" t="str">
        <f t="shared" si="676"/>
        <v>Septembre</v>
      </c>
      <c r="V4708" s="36" t="str">
        <f t="shared" si="670"/>
        <v>2026</v>
      </c>
      <c r="W4708" s="34"/>
      <c r="X4708" s="91">
        <f t="shared" si="677"/>
        <v>0</v>
      </c>
      <c r="Y4708" s="92" t="str">
        <f>VLOOKUP('CM-CIC'!B4639,Annuaire_roster!B:F,4,0)</f>
        <v>ABDELLAOUI KHADIJA</v>
      </c>
      <c r="Z4708" s="37" t="s">
        <v>110</v>
      </c>
      <c r="AA4708" s="60" t="s">
        <v>39</v>
      </c>
      <c r="AB4708" s="35" t="str">
        <f t="shared" si="671"/>
        <v/>
      </c>
      <c r="AC4708" s="35" t="str">
        <f t="shared" si="672"/>
        <v/>
      </c>
      <c r="AD4708" s="35" t="str">
        <f t="shared" si="673"/>
        <v/>
      </c>
      <c r="AE4708" s="44" t="str">
        <f t="shared" si="674"/>
        <v/>
      </c>
      <c r="AF4708" s="61"/>
      <c r="AG4708" s="45"/>
    </row>
    <row r="4709" spans="1:33" x14ac:dyDescent="0.2">
      <c r="A4709" s="59" t="str">
        <f>+VLOOKUP(B4709,Annuaire_roster!B:G,5,0)</f>
        <v>01630</v>
      </c>
      <c r="B4709" s="219" t="s">
        <v>264</v>
      </c>
      <c r="C4709" s="73">
        <v>0.37430555555555556</v>
      </c>
      <c r="D4709" s="73">
        <v>0.375</v>
      </c>
      <c r="E4709" s="66">
        <v>0.79166666666666663</v>
      </c>
      <c r="F4709" s="66">
        <v>0.79166666666666663</v>
      </c>
      <c r="G4709" s="67"/>
      <c r="H4709" s="67"/>
      <c r="I4709" s="107" t="s">
        <v>63</v>
      </c>
      <c r="J4709" s="67"/>
      <c r="K4709" s="69">
        <v>0</v>
      </c>
      <c r="L4709" s="67">
        <v>0</v>
      </c>
      <c r="M4709" s="74">
        <v>0</v>
      </c>
      <c r="N4709" s="34">
        <f t="shared" si="666"/>
        <v>0.37499999999999994</v>
      </c>
      <c r="O4709" s="38">
        <f t="shared" si="667"/>
        <v>0.37499999999999994</v>
      </c>
      <c r="P4709" s="77" t="s">
        <v>234</v>
      </c>
      <c r="Q4709" s="135">
        <v>44819</v>
      </c>
      <c r="R4709" s="35">
        <f t="shared" si="668"/>
        <v>0</v>
      </c>
      <c r="S4709" s="35">
        <f t="shared" si="669"/>
        <v>0</v>
      </c>
      <c r="T4709" s="10" t="str">
        <f t="shared" si="675"/>
        <v>Sem - 38</v>
      </c>
      <c r="U4709" s="10" t="str">
        <f t="shared" si="676"/>
        <v>Septembre</v>
      </c>
      <c r="V4709" s="36" t="str">
        <f t="shared" si="670"/>
        <v>2026</v>
      </c>
      <c r="W4709" s="34"/>
      <c r="X4709" s="91">
        <f t="shared" si="677"/>
        <v>0</v>
      </c>
      <c r="Y4709" s="92" t="str">
        <f>VLOOKUP('CM-CIC'!B4640,Annuaire_roster!B:F,4,0)</f>
        <v>ABDELLAOUI KHADIJA</v>
      </c>
      <c r="Z4709" s="37" t="s">
        <v>110</v>
      </c>
      <c r="AA4709" s="60" t="s">
        <v>39</v>
      </c>
      <c r="AB4709" s="35" t="str">
        <f t="shared" si="671"/>
        <v/>
      </c>
      <c r="AC4709" s="35" t="str">
        <f t="shared" si="672"/>
        <v/>
      </c>
      <c r="AD4709" s="35" t="str">
        <f t="shared" si="673"/>
        <v/>
      </c>
      <c r="AE4709" s="44" t="str">
        <f t="shared" si="674"/>
        <v/>
      </c>
      <c r="AF4709" s="61"/>
      <c r="AG4709" s="45"/>
    </row>
    <row r="4710" spans="1:33" x14ac:dyDescent="0.2">
      <c r="A4710" s="59" t="str">
        <f>+VLOOKUP(B4710,Annuaire_roster!B:G,5,0)</f>
        <v>01631</v>
      </c>
      <c r="B4710" s="219" t="s">
        <v>265</v>
      </c>
      <c r="C4710" s="73">
        <v>0.37430555555555556</v>
      </c>
      <c r="D4710" s="73">
        <v>0.375</v>
      </c>
      <c r="E4710" s="66">
        <v>0.79166666666666663</v>
      </c>
      <c r="F4710" s="66">
        <v>0.79166666666666663</v>
      </c>
      <c r="G4710" s="67"/>
      <c r="H4710" s="67"/>
      <c r="I4710" s="107" t="s">
        <v>63</v>
      </c>
      <c r="J4710" s="67"/>
      <c r="K4710" s="69">
        <v>0</v>
      </c>
      <c r="L4710" s="67">
        <v>0</v>
      </c>
      <c r="M4710" s="74">
        <v>0</v>
      </c>
      <c r="N4710" s="34">
        <f t="shared" si="666"/>
        <v>0.37499999999999994</v>
      </c>
      <c r="O4710" s="38">
        <f t="shared" si="667"/>
        <v>0.37499999999999994</v>
      </c>
      <c r="P4710" s="77" t="s">
        <v>234</v>
      </c>
      <c r="Q4710" s="135">
        <v>44819</v>
      </c>
      <c r="R4710" s="35">
        <f t="shared" si="668"/>
        <v>0</v>
      </c>
      <c r="S4710" s="35">
        <f t="shared" si="669"/>
        <v>0</v>
      </c>
      <c r="T4710" s="10" t="str">
        <f t="shared" si="675"/>
        <v>Sem - 38</v>
      </c>
      <c r="U4710" s="10" t="str">
        <f t="shared" si="676"/>
        <v>Septembre</v>
      </c>
      <c r="V4710" s="36" t="str">
        <f t="shared" si="670"/>
        <v>2026</v>
      </c>
      <c r="W4710" s="34"/>
      <c r="X4710" s="91">
        <f t="shared" si="677"/>
        <v>0</v>
      </c>
      <c r="Y4710" s="92" t="str">
        <f>VLOOKUP('CM-CIC'!B4641,Annuaire_roster!B:F,4,0)</f>
        <v>IHASSANE Ikram</v>
      </c>
      <c r="Z4710" s="37" t="s">
        <v>110</v>
      </c>
      <c r="AA4710" s="60" t="s">
        <v>39</v>
      </c>
      <c r="AB4710" s="35" t="str">
        <f t="shared" si="671"/>
        <v/>
      </c>
      <c r="AC4710" s="35" t="str">
        <f t="shared" si="672"/>
        <v/>
      </c>
      <c r="AD4710" s="35" t="str">
        <f t="shared" si="673"/>
        <v/>
      </c>
      <c r="AE4710" s="44" t="str">
        <f t="shared" si="674"/>
        <v/>
      </c>
      <c r="AF4710" s="61"/>
      <c r="AG4710" s="45"/>
    </row>
    <row r="4711" spans="1:33" x14ac:dyDescent="0.2">
      <c r="A4711" s="59" t="str">
        <f>+VLOOKUP(B4711,Annuaire_roster!B:G,5,0)</f>
        <v>01632</v>
      </c>
      <c r="B4711" s="219" t="s">
        <v>266</v>
      </c>
      <c r="C4711" s="73">
        <v>0.375</v>
      </c>
      <c r="D4711" s="73">
        <v>0.375</v>
      </c>
      <c r="E4711" s="66">
        <v>0.79166666666666663</v>
      </c>
      <c r="F4711" s="66">
        <v>0.79166666666666663</v>
      </c>
      <c r="G4711" s="67"/>
      <c r="H4711" s="67"/>
      <c r="I4711" s="107" t="s">
        <v>63</v>
      </c>
      <c r="J4711" s="67"/>
      <c r="K4711" s="69">
        <v>0</v>
      </c>
      <c r="L4711" s="67">
        <v>0</v>
      </c>
      <c r="M4711" s="74">
        <v>0</v>
      </c>
      <c r="N4711" s="34">
        <f t="shared" si="666"/>
        <v>0.37499999999999994</v>
      </c>
      <c r="O4711" s="38">
        <f t="shared" si="667"/>
        <v>0.37499999999999994</v>
      </c>
      <c r="P4711" s="77" t="s">
        <v>234</v>
      </c>
      <c r="Q4711" s="135">
        <v>44819</v>
      </c>
      <c r="R4711" s="35">
        <f t="shared" si="668"/>
        <v>0</v>
      </c>
      <c r="S4711" s="35">
        <f t="shared" si="669"/>
        <v>0</v>
      </c>
      <c r="T4711" s="10" t="str">
        <f t="shared" si="675"/>
        <v>Sem - 38</v>
      </c>
      <c r="U4711" s="10" t="str">
        <f t="shared" si="676"/>
        <v>Septembre</v>
      </c>
      <c r="V4711" s="36" t="str">
        <f t="shared" si="670"/>
        <v>2026</v>
      </c>
      <c r="W4711" s="34"/>
      <c r="X4711" s="91">
        <f t="shared" si="677"/>
        <v>0</v>
      </c>
      <c r="Y4711" s="92" t="str">
        <f>VLOOKUP('CM-CIC'!B4642,Annuaire_roster!B:F,4,0)</f>
        <v>IHASSANE Ikram</v>
      </c>
      <c r="Z4711" s="37" t="s">
        <v>110</v>
      </c>
      <c r="AA4711" s="60" t="s">
        <v>39</v>
      </c>
      <c r="AB4711" s="35" t="str">
        <f t="shared" si="671"/>
        <v/>
      </c>
      <c r="AC4711" s="35" t="str">
        <f t="shared" si="672"/>
        <v/>
      </c>
      <c r="AD4711" s="35" t="str">
        <f t="shared" si="673"/>
        <v/>
      </c>
      <c r="AE4711" s="44" t="str">
        <f t="shared" si="674"/>
        <v/>
      </c>
      <c r="AF4711" s="61"/>
      <c r="AG4711" s="45"/>
    </row>
    <row r="4712" spans="1:33" x14ac:dyDescent="0.2">
      <c r="A4712" s="59" t="str">
        <f>+VLOOKUP(B4712,Annuaire_roster!B:G,5,0)</f>
        <v>01633</v>
      </c>
      <c r="B4712" s="219" t="s">
        <v>267</v>
      </c>
      <c r="C4712" s="73">
        <v>0.37361111111111112</v>
      </c>
      <c r="D4712" s="73">
        <v>0.375</v>
      </c>
      <c r="E4712" s="66">
        <v>0.79166666666666663</v>
      </c>
      <c r="F4712" s="66">
        <v>0.79166666666666663</v>
      </c>
      <c r="G4712" s="67"/>
      <c r="H4712" s="67"/>
      <c r="I4712" s="107" t="s">
        <v>63</v>
      </c>
      <c r="J4712" s="67"/>
      <c r="K4712" s="69">
        <v>0</v>
      </c>
      <c r="L4712" s="67">
        <v>0</v>
      </c>
      <c r="M4712" s="74">
        <v>0</v>
      </c>
      <c r="N4712" s="34">
        <f t="shared" si="666"/>
        <v>0.37499999999999994</v>
      </c>
      <c r="O4712" s="38">
        <f t="shared" si="667"/>
        <v>0.37499999999999994</v>
      </c>
      <c r="P4712" s="77" t="s">
        <v>234</v>
      </c>
      <c r="Q4712" s="135">
        <v>44819</v>
      </c>
      <c r="R4712" s="35">
        <f t="shared" si="668"/>
        <v>0</v>
      </c>
      <c r="S4712" s="35">
        <f t="shared" si="669"/>
        <v>0</v>
      </c>
      <c r="T4712" s="10" t="str">
        <f t="shared" si="675"/>
        <v>Sem - 38</v>
      </c>
      <c r="U4712" s="10" t="str">
        <f t="shared" si="676"/>
        <v>Septembre</v>
      </c>
      <c r="V4712" s="36" t="str">
        <f t="shared" si="670"/>
        <v>2026</v>
      </c>
      <c r="W4712" s="34"/>
      <c r="X4712" s="91">
        <f t="shared" si="677"/>
        <v>1.388888888888884E-3</v>
      </c>
      <c r="Y4712" s="92" t="str">
        <f>VLOOKUP('CM-CIC'!B4643,Annuaire_roster!B:F,4,0)</f>
        <v>IHASSANE Ikram</v>
      </c>
      <c r="Z4712" s="37" t="s">
        <v>110</v>
      </c>
      <c r="AA4712" s="60" t="s">
        <v>39</v>
      </c>
      <c r="AB4712" s="35" t="str">
        <f t="shared" si="671"/>
        <v/>
      </c>
      <c r="AC4712" s="35" t="str">
        <f t="shared" si="672"/>
        <v/>
      </c>
      <c r="AD4712" s="35" t="str">
        <f t="shared" si="673"/>
        <v/>
      </c>
      <c r="AE4712" s="44" t="str">
        <f t="shared" si="674"/>
        <v/>
      </c>
      <c r="AF4712" s="61"/>
      <c r="AG4712" s="45"/>
    </row>
    <row r="4713" spans="1:33" x14ac:dyDescent="0.2">
      <c r="A4713" s="59" t="str">
        <f>+VLOOKUP(B4713,Annuaire_roster!B:G,5,0)</f>
        <v>01634</v>
      </c>
      <c r="B4713" s="219" t="s">
        <v>268</v>
      </c>
      <c r="C4713" s="73">
        <v>0.37430555555555556</v>
      </c>
      <c r="D4713" s="73">
        <v>0.375</v>
      </c>
      <c r="E4713" s="66">
        <v>0.79166666666666663</v>
      </c>
      <c r="F4713" s="66">
        <v>0.79166666666666663</v>
      </c>
      <c r="G4713" s="67"/>
      <c r="H4713" s="67"/>
      <c r="I4713" s="107" t="s">
        <v>63</v>
      </c>
      <c r="J4713" s="67"/>
      <c r="K4713" s="69">
        <v>0</v>
      </c>
      <c r="L4713" s="67">
        <v>0</v>
      </c>
      <c r="M4713" s="74">
        <v>0</v>
      </c>
      <c r="N4713" s="34">
        <f t="shared" si="666"/>
        <v>0.37499999999999994</v>
      </c>
      <c r="O4713" s="38">
        <f t="shared" si="667"/>
        <v>0.37499999999999994</v>
      </c>
      <c r="P4713" s="77" t="s">
        <v>234</v>
      </c>
      <c r="Q4713" s="135">
        <v>44819</v>
      </c>
      <c r="R4713" s="35">
        <f t="shared" si="668"/>
        <v>0</v>
      </c>
      <c r="S4713" s="35">
        <f t="shared" si="669"/>
        <v>0</v>
      </c>
      <c r="T4713" s="10" t="str">
        <f t="shared" si="675"/>
        <v>Sem - 38</v>
      </c>
      <c r="U4713" s="10" t="str">
        <f t="shared" si="676"/>
        <v>Septembre</v>
      </c>
      <c r="V4713" s="36" t="str">
        <f t="shared" si="670"/>
        <v>2026</v>
      </c>
      <c r="W4713" s="34"/>
      <c r="X4713" s="91">
        <f t="shared" si="677"/>
        <v>0</v>
      </c>
      <c r="Y4713" s="92" t="str">
        <f>VLOOKUP('CM-CIC'!B4644,Annuaire_roster!B:F,4,0)</f>
        <v>IHASSANE Ikram</v>
      </c>
      <c r="Z4713" s="37" t="s">
        <v>110</v>
      </c>
      <c r="AA4713" s="60" t="s">
        <v>39</v>
      </c>
      <c r="AB4713" s="35" t="str">
        <f t="shared" si="671"/>
        <v/>
      </c>
      <c r="AC4713" s="35" t="str">
        <f t="shared" si="672"/>
        <v/>
      </c>
      <c r="AD4713" s="35" t="str">
        <f t="shared" si="673"/>
        <v/>
      </c>
      <c r="AE4713" s="44" t="str">
        <f t="shared" si="674"/>
        <v/>
      </c>
      <c r="AF4713" s="61"/>
      <c r="AG4713" s="45"/>
    </row>
    <row r="4714" spans="1:33" x14ac:dyDescent="0.2">
      <c r="A4714" s="59" t="str">
        <f>+VLOOKUP(B4714,Annuaire_roster!B:G,5,0)</f>
        <v>01635</v>
      </c>
      <c r="B4714" s="219" t="s">
        <v>269</v>
      </c>
      <c r="C4714" s="73">
        <v>0.37430555555555556</v>
      </c>
      <c r="D4714" s="73">
        <v>0.375</v>
      </c>
      <c r="E4714" s="66">
        <v>0.79166666666666663</v>
      </c>
      <c r="F4714" s="66">
        <v>0.79166666666666663</v>
      </c>
      <c r="G4714" s="67"/>
      <c r="H4714" s="67"/>
      <c r="I4714" s="107" t="s">
        <v>63</v>
      </c>
      <c r="J4714" s="67"/>
      <c r="K4714" s="69">
        <v>0</v>
      </c>
      <c r="L4714" s="67">
        <v>0</v>
      </c>
      <c r="M4714" s="74">
        <v>0</v>
      </c>
      <c r="N4714" s="34">
        <f t="shared" si="666"/>
        <v>0.37499999999999994</v>
      </c>
      <c r="O4714" s="38">
        <f t="shared" si="667"/>
        <v>0.37499999999999994</v>
      </c>
      <c r="P4714" s="77" t="s">
        <v>234</v>
      </c>
      <c r="Q4714" s="135">
        <v>44819</v>
      </c>
      <c r="R4714" s="35">
        <f t="shared" si="668"/>
        <v>0</v>
      </c>
      <c r="S4714" s="35">
        <f t="shared" si="669"/>
        <v>0</v>
      </c>
      <c r="T4714" s="10" t="str">
        <f t="shared" si="675"/>
        <v>Sem - 38</v>
      </c>
      <c r="U4714" s="10" t="str">
        <f t="shared" si="676"/>
        <v>Septembre</v>
      </c>
      <c r="V4714" s="36" t="str">
        <f t="shared" si="670"/>
        <v>2026</v>
      </c>
      <c r="W4714" s="34"/>
      <c r="X4714" s="91">
        <f t="shared" si="677"/>
        <v>0</v>
      </c>
      <c r="Y4714" s="92" t="str">
        <f>VLOOKUP('CM-CIC'!B4645,Annuaire_roster!B:F,4,0)</f>
        <v>IHASSANE Ikram</v>
      </c>
      <c r="Z4714" s="37" t="s">
        <v>110</v>
      </c>
      <c r="AA4714" s="60" t="s">
        <v>39</v>
      </c>
      <c r="AB4714" s="35" t="str">
        <f t="shared" si="671"/>
        <v/>
      </c>
      <c r="AC4714" s="35" t="str">
        <f t="shared" si="672"/>
        <v/>
      </c>
      <c r="AD4714" s="35" t="str">
        <f t="shared" si="673"/>
        <v/>
      </c>
      <c r="AE4714" s="44" t="str">
        <f t="shared" si="674"/>
        <v/>
      </c>
      <c r="AF4714" s="61"/>
      <c r="AG4714" s="45"/>
    </row>
    <row r="4715" spans="1:33" x14ac:dyDescent="0.2">
      <c r="A4715" s="59" t="str">
        <f>+VLOOKUP(B4715,Annuaire_roster!B:G,5,0)</f>
        <v>01636</v>
      </c>
      <c r="B4715" s="219" t="s">
        <v>270</v>
      </c>
      <c r="C4715" s="73">
        <v>0.37430555555555556</v>
      </c>
      <c r="D4715" s="73">
        <v>0.375</v>
      </c>
      <c r="E4715" s="66">
        <v>0.79166666666666663</v>
      </c>
      <c r="F4715" s="66">
        <v>0.79166666666666663</v>
      </c>
      <c r="G4715" s="67"/>
      <c r="H4715" s="67"/>
      <c r="I4715" s="107" t="s">
        <v>63</v>
      </c>
      <c r="J4715" s="67"/>
      <c r="K4715" s="69">
        <v>0</v>
      </c>
      <c r="L4715" s="67">
        <v>0</v>
      </c>
      <c r="M4715" s="74">
        <v>0</v>
      </c>
      <c r="N4715" s="34">
        <f t="shared" si="666"/>
        <v>0.37499999999999994</v>
      </c>
      <c r="O4715" s="38">
        <f t="shared" si="667"/>
        <v>0.37499999999999994</v>
      </c>
      <c r="P4715" s="77" t="s">
        <v>234</v>
      </c>
      <c r="Q4715" s="135">
        <v>44819</v>
      </c>
      <c r="R4715" s="35">
        <f t="shared" si="668"/>
        <v>0</v>
      </c>
      <c r="S4715" s="35">
        <f t="shared" si="669"/>
        <v>0</v>
      </c>
      <c r="T4715" s="10" t="str">
        <f t="shared" si="675"/>
        <v>Sem - 38</v>
      </c>
      <c r="U4715" s="10" t="str">
        <f t="shared" si="676"/>
        <v>Septembre</v>
      </c>
      <c r="V4715" s="36" t="str">
        <f t="shared" si="670"/>
        <v>2026</v>
      </c>
      <c r="W4715" s="34"/>
      <c r="X4715" s="91">
        <f t="shared" si="677"/>
        <v>0</v>
      </c>
      <c r="Y4715" s="92" t="str">
        <f>VLOOKUP('CM-CIC'!B4646,Annuaire_roster!B:F,4,0)</f>
        <v>KINANA Widad</v>
      </c>
      <c r="Z4715" s="37" t="s">
        <v>110</v>
      </c>
      <c r="AA4715" s="60" t="s">
        <v>39</v>
      </c>
      <c r="AB4715" s="35" t="str">
        <f t="shared" si="671"/>
        <v/>
      </c>
      <c r="AC4715" s="35" t="str">
        <f t="shared" si="672"/>
        <v/>
      </c>
      <c r="AD4715" s="35" t="str">
        <f t="shared" si="673"/>
        <v/>
      </c>
      <c r="AE4715" s="44" t="str">
        <f t="shared" si="674"/>
        <v/>
      </c>
      <c r="AF4715" s="61"/>
      <c r="AG4715" s="45"/>
    </row>
    <row r="4716" spans="1:33" x14ac:dyDescent="0.2">
      <c r="A4716" s="59" t="str">
        <f>+VLOOKUP(B4716,Annuaire_roster!B:G,5,0)</f>
        <v>01637</v>
      </c>
      <c r="B4716" s="219" t="s">
        <v>271</v>
      </c>
      <c r="C4716" s="73">
        <v>0.375</v>
      </c>
      <c r="D4716" s="73">
        <v>0.375</v>
      </c>
      <c r="E4716" s="66">
        <v>0.79166666666666663</v>
      </c>
      <c r="F4716" s="66">
        <v>0.79166666666666663</v>
      </c>
      <c r="G4716" s="67"/>
      <c r="H4716" s="67"/>
      <c r="I4716" s="107" t="s">
        <v>63</v>
      </c>
      <c r="J4716" s="67"/>
      <c r="K4716" s="69">
        <v>0</v>
      </c>
      <c r="L4716" s="67">
        <v>0</v>
      </c>
      <c r="M4716" s="74">
        <v>0</v>
      </c>
      <c r="N4716" s="34">
        <f t="shared" si="666"/>
        <v>0.37499999999999994</v>
      </c>
      <c r="O4716" s="38">
        <f t="shared" si="667"/>
        <v>0.37499999999999994</v>
      </c>
      <c r="P4716" s="77" t="s">
        <v>234</v>
      </c>
      <c r="Q4716" s="135">
        <v>44819</v>
      </c>
      <c r="R4716" s="35">
        <f t="shared" si="668"/>
        <v>0</v>
      </c>
      <c r="S4716" s="35">
        <f t="shared" si="669"/>
        <v>0</v>
      </c>
      <c r="T4716" s="10" t="str">
        <f t="shared" si="675"/>
        <v>Sem - 38</v>
      </c>
      <c r="U4716" s="10" t="str">
        <f t="shared" si="676"/>
        <v>Septembre</v>
      </c>
      <c r="V4716" s="36" t="str">
        <f t="shared" si="670"/>
        <v>2026</v>
      </c>
      <c r="W4716" s="34"/>
      <c r="X4716" s="91">
        <f t="shared" si="677"/>
        <v>0</v>
      </c>
      <c r="Y4716" s="92" t="str">
        <f>VLOOKUP('CM-CIC'!B4647,Annuaire_roster!B:F,4,0)</f>
        <v>IHASSANE Ikram</v>
      </c>
      <c r="Z4716" s="37" t="s">
        <v>110</v>
      </c>
      <c r="AA4716" s="60" t="s">
        <v>39</v>
      </c>
      <c r="AB4716" s="35" t="str">
        <f t="shared" si="671"/>
        <v/>
      </c>
      <c r="AC4716" s="35" t="str">
        <f t="shared" si="672"/>
        <v/>
      </c>
      <c r="AD4716" s="35" t="str">
        <f t="shared" si="673"/>
        <v/>
      </c>
      <c r="AE4716" s="44" t="str">
        <f t="shared" si="674"/>
        <v/>
      </c>
      <c r="AF4716" s="61"/>
      <c r="AG4716" s="45"/>
    </row>
    <row r="4717" spans="1:33" x14ac:dyDescent="0.2">
      <c r="A4717" s="59" t="str">
        <f>+VLOOKUP(B4717,Annuaire_roster!B:G,5,0)</f>
        <v>01638</v>
      </c>
      <c r="B4717" s="219" t="s">
        <v>272</v>
      </c>
      <c r="C4717" s="73">
        <v>0.375</v>
      </c>
      <c r="D4717" s="73">
        <v>0.375</v>
      </c>
      <c r="E4717" s="66">
        <v>0.66666666666666663</v>
      </c>
      <c r="F4717" s="66">
        <v>0.79166666666666663</v>
      </c>
      <c r="G4717" s="67"/>
      <c r="H4717" s="67"/>
      <c r="I4717" s="107" t="s">
        <v>63</v>
      </c>
      <c r="J4717" s="67"/>
      <c r="K4717" s="69">
        <v>0</v>
      </c>
      <c r="L4717" s="67">
        <v>0.125</v>
      </c>
      <c r="M4717" s="74">
        <v>0</v>
      </c>
      <c r="N4717" s="34">
        <f t="shared" si="666"/>
        <v>0.24999999999999994</v>
      </c>
      <c r="O4717" s="38">
        <f t="shared" si="667"/>
        <v>0.37499999999999994</v>
      </c>
      <c r="P4717" s="77" t="s">
        <v>234</v>
      </c>
      <c r="Q4717" s="135">
        <v>44819</v>
      </c>
      <c r="R4717" s="35">
        <f t="shared" si="668"/>
        <v>0</v>
      </c>
      <c r="S4717" s="35">
        <f t="shared" si="669"/>
        <v>0.125</v>
      </c>
      <c r="T4717" s="10" t="str">
        <f t="shared" si="675"/>
        <v>Sem - 38</v>
      </c>
      <c r="U4717" s="10" t="str">
        <f t="shared" si="676"/>
        <v>Septembre</v>
      </c>
      <c r="V4717" s="36" t="str">
        <f t="shared" si="670"/>
        <v>2026</v>
      </c>
      <c r="W4717" s="34"/>
      <c r="X4717" s="91">
        <f t="shared" si="677"/>
        <v>0</v>
      </c>
      <c r="Y4717" s="92" t="str">
        <f>VLOOKUP('CM-CIC'!B4648,Annuaire_roster!B:F,4,0)</f>
        <v>KINANA Widad</v>
      </c>
      <c r="Z4717" s="37" t="s">
        <v>110</v>
      </c>
      <c r="AA4717" s="60" t="s">
        <v>39</v>
      </c>
      <c r="AB4717" s="35" t="str">
        <f t="shared" si="671"/>
        <v/>
      </c>
      <c r="AC4717" s="35" t="str">
        <f t="shared" si="672"/>
        <v/>
      </c>
      <c r="AD4717" s="35" t="str">
        <f t="shared" si="673"/>
        <v/>
      </c>
      <c r="AE4717" s="44" t="str">
        <f t="shared" si="674"/>
        <v/>
      </c>
      <c r="AF4717" s="61"/>
      <c r="AG4717" s="45"/>
    </row>
    <row r="4718" spans="1:33" x14ac:dyDescent="0.2">
      <c r="A4718" s="59" t="str">
        <f>+VLOOKUP(B4718,Annuaire_roster!B:G,5,0)</f>
        <v>01639</v>
      </c>
      <c r="B4718" s="219" t="s">
        <v>273</v>
      </c>
      <c r="C4718" s="73">
        <v>0.375</v>
      </c>
      <c r="D4718" s="73">
        <v>0.375</v>
      </c>
      <c r="E4718" s="66">
        <v>0.79166666666666663</v>
      </c>
      <c r="F4718" s="66">
        <v>0.79166666666666663</v>
      </c>
      <c r="G4718" s="67"/>
      <c r="H4718" s="67"/>
      <c r="I4718" s="107" t="s">
        <v>63</v>
      </c>
      <c r="J4718" s="67"/>
      <c r="K4718" s="69">
        <v>0</v>
      </c>
      <c r="L4718" s="67">
        <v>0</v>
      </c>
      <c r="M4718" s="74">
        <v>0</v>
      </c>
      <c r="N4718" s="34">
        <f t="shared" si="666"/>
        <v>0.37499999999999994</v>
      </c>
      <c r="O4718" s="38">
        <f t="shared" si="667"/>
        <v>0.37499999999999994</v>
      </c>
      <c r="P4718" s="77" t="s">
        <v>234</v>
      </c>
      <c r="Q4718" s="135">
        <v>44819</v>
      </c>
      <c r="R4718" s="35">
        <f t="shared" si="668"/>
        <v>0</v>
      </c>
      <c r="S4718" s="35">
        <f t="shared" si="669"/>
        <v>0</v>
      </c>
      <c r="T4718" s="10" t="str">
        <f t="shared" si="675"/>
        <v>Sem - 38</v>
      </c>
      <c r="U4718" s="10" t="str">
        <f t="shared" si="676"/>
        <v>Septembre</v>
      </c>
      <c r="V4718" s="36" t="str">
        <f t="shared" si="670"/>
        <v>2026</v>
      </c>
      <c r="W4718" s="34"/>
      <c r="X4718" s="91">
        <f t="shared" si="677"/>
        <v>0</v>
      </c>
      <c r="Y4718" s="92" t="str">
        <f>VLOOKUP('CM-CIC'!B4649,Annuaire_roster!B:F,4,0)</f>
        <v>IHASSANE Ikram</v>
      </c>
      <c r="Z4718" s="37" t="s">
        <v>110</v>
      </c>
      <c r="AA4718" s="60" t="s">
        <v>39</v>
      </c>
      <c r="AB4718" s="35" t="str">
        <f t="shared" si="671"/>
        <v/>
      </c>
      <c r="AC4718" s="35" t="str">
        <f t="shared" si="672"/>
        <v/>
      </c>
      <c r="AD4718" s="35" t="str">
        <f t="shared" si="673"/>
        <v/>
      </c>
      <c r="AE4718" s="44" t="str">
        <f t="shared" si="674"/>
        <v/>
      </c>
      <c r="AF4718" s="61"/>
      <c r="AG4718" s="45"/>
    </row>
    <row r="4719" spans="1:33" x14ac:dyDescent="0.2">
      <c r="A4719" s="59" t="str">
        <f>+VLOOKUP(B4719,Annuaire_roster!B:G,5,0)</f>
        <v>01567</v>
      </c>
      <c r="B4719" s="78" t="s">
        <v>275</v>
      </c>
      <c r="C4719" s="73">
        <v>0.375</v>
      </c>
      <c r="D4719" s="73">
        <v>0.375</v>
      </c>
      <c r="E4719" s="66">
        <v>0.79166666666666663</v>
      </c>
      <c r="F4719" s="66">
        <v>0.79166666666666663</v>
      </c>
      <c r="G4719" s="67"/>
      <c r="H4719" s="67"/>
      <c r="I4719" s="107" t="s">
        <v>63</v>
      </c>
      <c r="J4719" s="67"/>
      <c r="K4719" s="69">
        <v>0</v>
      </c>
      <c r="L4719" s="67">
        <v>0</v>
      </c>
      <c r="M4719" s="74">
        <v>0</v>
      </c>
      <c r="N4719" s="34">
        <f t="shared" si="666"/>
        <v>0.37499999999999994</v>
      </c>
      <c r="O4719" s="38">
        <f t="shared" si="667"/>
        <v>0.37499999999999994</v>
      </c>
      <c r="P4719" s="77" t="s">
        <v>234</v>
      </c>
      <c r="Q4719" s="135">
        <v>44819</v>
      </c>
      <c r="R4719" s="35">
        <f t="shared" si="668"/>
        <v>0</v>
      </c>
      <c r="S4719" s="35">
        <f t="shared" si="669"/>
        <v>0</v>
      </c>
      <c r="T4719" s="10" t="str">
        <f t="shared" si="675"/>
        <v>Sem - 38</v>
      </c>
      <c r="U4719" s="10" t="str">
        <f t="shared" si="676"/>
        <v>Septembre</v>
      </c>
      <c r="V4719" s="36" t="str">
        <f t="shared" si="670"/>
        <v>2026</v>
      </c>
      <c r="W4719" s="34"/>
      <c r="X4719" s="91">
        <f t="shared" si="677"/>
        <v>0</v>
      </c>
      <c r="Y4719" s="92" t="str">
        <f>VLOOKUP('CM-CIC'!B4650,Annuaire_roster!B:F,4,0)</f>
        <v>IHASSANE Ikram</v>
      </c>
      <c r="Z4719" s="37" t="s">
        <v>110</v>
      </c>
      <c r="AA4719" s="60" t="s">
        <v>39</v>
      </c>
      <c r="AB4719" s="35" t="str">
        <f t="shared" si="671"/>
        <v/>
      </c>
      <c r="AC4719" s="35" t="str">
        <f t="shared" si="672"/>
        <v/>
      </c>
      <c r="AD4719" s="35" t="str">
        <f t="shared" si="673"/>
        <v/>
      </c>
      <c r="AE4719" s="44" t="str">
        <f t="shared" si="674"/>
        <v/>
      </c>
      <c r="AF4719" s="61"/>
      <c r="AG4719" s="45"/>
    </row>
    <row r="4720" spans="1:33" x14ac:dyDescent="0.2">
      <c r="A4720" s="59" t="str">
        <f>+VLOOKUP(B4720,Annuaire_roster!B:G,5,0)</f>
        <v>01642</v>
      </c>
      <c r="B4720" s="78" t="s">
        <v>276</v>
      </c>
      <c r="C4720" s="73">
        <v>0.37430555555555556</v>
      </c>
      <c r="D4720" s="73">
        <v>0.375</v>
      </c>
      <c r="E4720" s="66">
        <v>0.79166666666666663</v>
      </c>
      <c r="F4720" s="66">
        <v>0.79166666666666663</v>
      </c>
      <c r="G4720" s="67"/>
      <c r="H4720" s="67"/>
      <c r="I4720" s="107" t="s">
        <v>63</v>
      </c>
      <c r="J4720" s="67"/>
      <c r="K4720" s="69">
        <v>0</v>
      </c>
      <c r="L4720" s="67">
        <v>0</v>
      </c>
      <c r="M4720" s="74">
        <v>0</v>
      </c>
      <c r="N4720" s="34">
        <f t="shared" si="666"/>
        <v>0.37499999999999994</v>
      </c>
      <c r="O4720" s="38">
        <f t="shared" si="667"/>
        <v>0.37499999999999994</v>
      </c>
      <c r="P4720" s="77" t="s">
        <v>234</v>
      </c>
      <c r="Q4720" s="135">
        <v>44819</v>
      </c>
      <c r="R4720" s="35">
        <f t="shared" si="668"/>
        <v>0</v>
      </c>
      <c r="S4720" s="35">
        <f t="shared" si="669"/>
        <v>0</v>
      </c>
      <c r="T4720" s="10" t="str">
        <f t="shared" si="675"/>
        <v>Sem - 38</v>
      </c>
      <c r="U4720" s="10" t="str">
        <f t="shared" si="676"/>
        <v>Septembre</v>
      </c>
      <c r="V4720" s="36" t="str">
        <f t="shared" si="670"/>
        <v>2026</v>
      </c>
      <c r="W4720" s="34"/>
      <c r="X4720" s="91">
        <f t="shared" si="677"/>
        <v>0</v>
      </c>
      <c r="Y4720" s="92" t="str">
        <f>VLOOKUP('CM-CIC'!B4651,Annuaire_roster!B:F,4,0)</f>
        <v>IHASSANE Ikram</v>
      </c>
      <c r="Z4720" s="37" t="s">
        <v>110</v>
      </c>
      <c r="AA4720" s="60" t="s">
        <v>39</v>
      </c>
      <c r="AB4720" s="35" t="str">
        <f t="shared" si="671"/>
        <v/>
      </c>
      <c r="AC4720" s="35" t="str">
        <f t="shared" si="672"/>
        <v/>
      </c>
      <c r="AD4720" s="35" t="str">
        <f t="shared" si="673"/>
        <v/>
      </c>
      <c r="AE4720" s="44" t="str">
        <f t="shared" si="674"/>
        <v/>
      </c>
      <c r="AF4720" s="61"/>
      <c r="AG4720" s="45"/>
    </row>
    <row r="4721" spans="1:33" x14ac:dyDescent="0.2">
      <c r="A4721" s="59" t="str">
        <f>+VLOOKUP(B4721,Annuaire_roster!B:G,5,0)</f>
        <v>01657</v>
      </c>
      <c r="B4721" s="78" t="s">
        <v>277</v>
      </c>
      <c r="C4721" s="73">
        <v>0.375</v>
      </c>
      <c r="D4721" s="73">
        <v>0.375</v>
      </c>
      <c r="E4721" s="66">
        <v>0.79166666666666663</v>
      </c>
      <c r="F4721" s="66">
        <v>0.79166666666666663</v>
      </c>
      <c r="G4721" s="67"/>
      <c r="H4721" s="67"/>
      <c r="I4721" s="107" t="s">
        <v>63</v>
      </c>
      <c r="J4721" s="67"/>
      <c r="K4721" s="69">
        <v>0</v>
      </c>
      <c r="L4721" s="67">
        <v>0</v>
      </c>
      <c r="M4721" s="74">
        <v>0</v>
      </c>
      <c r="N4721" s="34">
        <f t="shared" si="666"/>
        <v>0.37499999999999994</v>
      </c>
      <c r="O4721" s="38">
        <f t="shared" si="667"/>
        <v>0.37499999999999994</v>
      </c>
      <c r="P4721" s="77" t="s">
        <v>234</v>
      </c>
      <c r="Q4721" s="135">
        <v>44819</v>
      </c>
      <c r="R4721" s="35">
        <f t="shared" si="668"/>
        <v>0</v>
      </c>
      <c r="S4721" s="35">
        <f t="shared" si="669"/>
        <v>0</v>
      </c>
      <c r="T4721" s="10" t="str">
        <f t="shared" si="675"/>
        <v>Sem - 38</v>
      </c>
      <c r="U4721" s="10" t="str">
        <f t="shared" si="676"/>
        <v>Septembre</v>
      </c>
      <c r="V4721" s="36" t="str">
        <f t="shared" si="670"/>
        <v>2026</v>
      </c>
      <c r="W4721" s="34"/>
      <c r="X4721" s="91">
        <f t="shared" si="677"/>
        <v>0</v>
      </c>
      <c r="Y4721" s="92" t="str">
        <f>VLOOKUP('CM-CIC'!B4652,Annuaire_roster!B:F,4,0)</f>
        <v>IHASSANE Ikram</v>
      </c>
      <c r="Z4721" s="37" t="s">
        <v>110</v>
      </c>
      <c r="AA4721" s="60" t="s">
        <v>39</v>
      </c>
      <c r="AB4721" s="35" t="str">
        <f t="shared" si="671"/>
        <v/>
      </c>
      <c r="AC4721" s="35" t="str">
        <f t="shared" si="672"/>
        <v/>
      </c>
      <c r="AD4721" s="35" t="str">
        <f t="shared" si="673"/>
        <v/>
      </c>
      <c r="AE4721" s="44" t="str">
        <f t="shared" si="674"/>
        <v/>
      </c>
      <c r="AF4721" s="61"/>
      <c r="AG4721" s="45"/>
    </row>
    <row r="4722" spans="1:33" x14ac:dyDescent="0.2">
      <c r="A4722" s="59" t="str">
        <f>+VLOOKUP(B4722,Annuaire_roster!B:G,5,0)</f>
        <v>01658</v>
      </c>
      <c r="B4722" s="78" t="s">
        <v>165</v>
      </c>
      <c r="C4722" s="73">
        <v>0.375</v>
      </c>
      <c r="D4722" s="73">
        <v>0.375</v>
      </c>
      <c r="E4722" s="66">
        <v>0.79166666666666663</v>
      </c>
      <c r="F4722" s="66">
        <v>0.79166666666666663</v>
      </c>
      <c r="G4722" s="67"/>
      <c r="H4722" s="67"/>
      <c r="I4722" s="107" t="s">
        <v>63</v>
      </c>
      <c r="J4722" s="67"/>
      <c r="K4722" s="69">
        <v>0</v>
      </c>
      <c r="L4722" s="67">
        <v>0</v>
      </c>
      <c r="M4722" s="74">
        <v>0</v>
      </c>
      <c r="N4722" s="34">
        <f t="shared" si="666"/>
        <v>0.37499999999999994</v>
      </c>
      <c r="O4722" s="38">
        <f t="shared" si="667"/>
        <v>0.37499999999999994</v>
      </c>
      <c r="P4722" s="77" t="s">
        <v>234</v>
      </c>
      <c r="Q4722" s="135">
        <v>44819</v>
      </c>
      <c r="R4722" s="35">
        <f t="shared" si="668"/>
        <v>0</v>
      </c>
      <c r="S4722" s="35">
        <f t="shared" si="669"/>
        <v>0</v>
      </c>
      <c r="T4722" s="10" t="str">
        <f t="shared" si="675"/>
        <v>Sem - 38</v>
      </c>
      <c r="U4722" s="10" t="str">
        <f t="shared" si="676"/>
        <v>Septembre</v>
      </c>
      <c r="V4722" s="36" t="str">
        <f t="shared" si="670"/>
        <v>2026</v>
      </c>
      <c r="W4722" s="34"/>
      <c r="X4722" s="91">
        <f t="shared" si="677"/>
        <v>0</v>
      </c>
      <c r="Y4722" s="92" t="str">
        <f>VLOOKUP('CM-CIC'!B4653,Annuaire_roster!B:F,4,0)</f>
        <v>IHASSANE Ikram</v>
      </c>
      <c r="Z4722" s="37" t="s">
        <v>110</v>
      </c>
      <c r="AA4722" s="60" t="s">
        <v>39</v>
      </c>
      <c r="AB4722" s="35" t="str">
        <f t="shared" si="671"/>
        <v/>
      </c>
      <c r="AC4722" s="35" t="str">
        <f t="shared" si="672"/>
        <v/>
      </c>
      <c r="AD4722" s="35" t="str">
        <f t="shared" si="673"/>
        <v/>
      </c>
      <c r="AE4722" s="44" t="str">
        <f t="shared" si="674"/>
        <v/>
      </c>
      <c r="AF4722" s="61"/>
      <c r="AG4722" s="45"/>
    </row>
    <row r="4723" spans="1:33" x14ac:dyDescent="0.2">
      <c r="A4723" s="59" t="str">
        <f>+VLOOKUP(B4723,Annuaire_roster!B:G,5,0)</f>
        <v>01659</v>
      </c>
      <c r="B4723" s="78" t="s">
        <v>167</v>
      </c>
      <c r="C4723" s="73">
        <v>0.37430555555555556</v>
      </c>
      <c r="D4723" s="73">
        <v>0.375</v>
      </c>
      <c r="E4723" s="66">
        <v>0.79166666666666663</v>
      </c>
      <c r="F4723" s="66">
        <v>0.79166666666666663</v>
      </c>
      <c r="G4723" s="67"/>
      <c r="H4723" s="67"/>
      <c r="I4723" s="107" t="s">
        <v>63</v>
      </c>
      <c r="J4723" s="67"/>
      <c r="K4723" s="69">
        <v>0</v>
      </c>
      <c r="L4723" s="67">
        <v>0</v>
      </c>
      <c r="M4723" s="74">
        <v>0</v>
      </c>
      <c r="N4723" s="34">
        <f t="shared" ref="N4723:N4786" si="678">IFERROR(IF(OR(D4723="OFF",D4723="Congé",M4723="Abs",D4723="Congé sans solde",D4723="Férié"),"",IF(O4723-K4723-L4723&gt;O4723,O4723,IF(O4723-K4723-L4723&lt;0,"",O4723-K4723-L4723))),"")</f>
        <v>0.37499999999999994</v>
      </c>
      <c r="O4723" s="38">
        <f t="shared" ref="O4723:O4786" si="679">IF(AG4723="2H Pause déjeuner",IF(F4723-D4723-0.0833333333333333&lt;0,F4723-D4723-0.0833333333333333+1,F4723-D4723-0.0833333333333333),IF(OR(AND(F4723="OFF",D4723="OFF"),AND(F4723="Congé",D4723="Congé"),AND(F4723="Congé sans solde",D4723="Congé sans solde"),AND(F4723="Congé spécial",D4723="Congé spécial"),AND(F4723="Férié",D4723="Férié"),AND(F4723="OFF",D4723="Congé"),AND(F4723="OFF",D4723="Congé sans solde"),AND(F4723="OFF",D4723="Congé spécial"),AND(F4723="OFF",D4723="Férié"),AND(F4723="Congé",D4723="OFF"),AND(F4723="Congé",D4723="Congé sans solde"),AND(F4723="Congé",D4723="Congé spécial"),AND(F4723="Congé",D4723="Férié"),AND(F4723="Congé sans solde",D4723="OFF"),AND(F4723="Congé sans solde",D4723="Congé"),AND(F4723="Congé sans solde",D4723="Congé spécial"),AND(F4723="Congé sans solde",D4723="Férié"),AND(F4723="Congé spécial",D4723="OFF"),AND(F4723="Congé spécial",D4723="Congé"),AND(F4723="Congé spécial",D4723="Congé sans solde"),AND(F4723="Congé spécial",D4723="Férié"),AND(F4723="Férié",D4723="OFF"),AND(F4723="Férié",D4723="Congé"),AND(F4723="Férié",D4723="Congé sans solde"),AND(F4723="Férié",D4723="Congé spécial")),0,IF(OR(F4723="OFF",F4723="Congé",F4723="Congé spécial",F4723="Congé sans solde",D4723="OFF",D4723="Congé",D4723="Congé spécial",D4723="Congé sans solde"),0.208333333333334,IF(AND(AG4723="",F4723-D4723&lt;0),("24:00:00"-D4723)+("00:00:00"+F4723)-0.0416666666666667,IF(AND(OR(AG4723="Allaitement",AG4723="Sans déjeuner"),F4723-D4723&lt;0),("24:00:00"-D4723)+("00:00:00"+F4723),IF(AND(AG4723="",F4723-D4723&gt;0.166666666666667),F4723-D4723-0.0416666666666667,IF(AND(OR(AG4723="Allaitement",AG4723="Sans déjeuner"),F4723-D4723&gt;0.166666666666667),F4723-D4723,F4723-D4723)))))))</f>
        <v>0.37499999999999994</v>
      </c>
      <c r="P4723" s="77" t="s">
        <v>234</v>
      </c>
      <c r="Q4723" s="135">
        <v>44819</v>
      </c>
      <c r="R4723" s="35">
        <f t="shared" si="668"/>
        <v>0</v>
      </c>
      <c r="S4723" s="35">
        <f t="shared" si="669"/>
        <v>0</v>
      </c>
      <c r="T4723" s="10" t="str">
        <f t="shared" si="675"/>
        <v>Sem - 38</v>
      </c>
      <c r="U4723" s="10" t="str">
        <f t="shared" si="676"/>
        <v>Septembre</v>
      </c>
      <c r="V4723" s="36" t="str">
        <f t="shared" si="670"/>
        <v>2026</v>
      </c>
      <c r="W4723" s="34"/>
      <c r="X4723" s="91">
        <f t="shared" si="677"/>
        <v>0</v>
      </c>
      <c r="Y4723" s="92" t="str">
        <f>VLOOKUP('CM-CIC'!B4654,Annuaire_roster!B:F,4,0)</f>
        <v>IHASSANE Ikram</v>
      </c>
      <c r="Z4723" s="37" t="s">
        <v>110</v>
      </c>
      <c r="AA4723" s="60" t="s">
        <v>39</v>
      </c>
      <c r="AB4723" s="35" t="str">
        <f t="shared" si="671"/>
        <v/>
      </c>
      <c r="AC4723" s="35" t="str">
        <f t="shared" si="672"/>
        <v/>
      </c>
      <c r="AD4723" s="35" t="str">
        <f t="shared" si="673"/>
        <v/>
      </c>
      <c r="AE4723" s="44" t="str">
        <f t="shared" si="674"/>
        <v/>
      </c>
      <c r="AF4723" s="61"/>
      <c r="AG4723" s="45"/>
    </row>
    <row r="4724" spans="1:33" x14ac:dyDescent="0.2">
      <c r="A4724" s="59" t="str">
        <f>+VLOOKUP(B4724,Annuaire_roster!B:G,5,0)</f>
        <v>01660</v>
      </c>
      <c r="B4724" s="78" t="s">
        <v>278</v>
      </c>
      <c r="C4724" s="73">
        <v>0.37430555555555556</v>
      </c>
      <c r="D4724" s="73">
        <v>0.375</v>
      </c>
      <c r="E4724" s="66">
        <v>0.79166666666666663</v>
      </c>
      <c r="F4724" s="66">
        <v>0.79166666666666663</v>
      </c>
      <c r="G4724" s="67"/>
      <c r="H4724" s="67"/>
      <c r="I4724" s="107" t="s">
        <v>63</v>
      </c>
      <c r="J4724" s="67"/>
      <c r="K4724" s="69">
        <v>0</v>
      </c>
      <c r="L4724" s="67">
        <v>0</v>
      </c>
      <c r="M4724" s="74">
        <v>0</v>
      </c>
      <c r="N4724" s="34">
        <f t="shared" si="678"/>
        <v>0.37499999999999994</v>
      </c>
      <c r="O4724" s="38">
        <f t="shared" si="679"/>
        <v>0.37499999999999994</v>
      </c>
      <c r="P4724" s="77" t="s">
        <v>234</v>
      </c>
      <c r="Q4724" s="135">
        <v>44819</v>
      </c>
      <c r="R4724" s="35">
        <f t="shared" si="668"/>
        <v>0</v>
      </c>
      <c r="S4724" s="35">
        <f t="shared" si="669"/>
        <v>0</v>
      </c>
      <c r="T4724" s="10" t="str">
        <f t="shared" si="675"/>
        <v>Sem - 38</v>
      </c>
      <c r="U4724" s="10" t="str">
        <f t="shared" si="676"/>
        <v>Septembre</v>
      </c>
      <c r="V4724" s="36" t="str">
        <f t="shared" si="670"/>
        <v>2026</v>
      </c>
      <c r="W4724" s="34"/>
      <c r="X4724" s="91">
        <f t="shared" si="677"/>
        <v>0</v>
      </c>
      <c r="Y4724" s="92" t="str">
        <f>VLOOKUP('CM-CIC'!B4655,Annuaire_roster!B:F,4,0)</f>
        <v>IHASSANE Ikram</v>
      </c>
      <c r="Z4724" s="37" t="s">
        <v>110</v>
      </c>
      <c r="AA4724" s="60" t="s">
        <v>39</v>
      </c>
      <c r="AB4724" s="35" t="str">
        <f t="shared" si="671"/>
        <v/>
      </c>
      <c r="AC4724" s="35" t="str">
        <f t="shared" si="672"/>
        <v/>
      </c>
      <c r="AD4724" s="35" t="str">
        <f t="shared" si="673"/>
        <v/>
      </c>
      <c r="AE4724" s="44" t="str">
        <f t="shared" si="674"/>
        <v/>
      </c>
      <c r="AF4724" s="61"/>
      <c r="AG4724" s="45"/>
    </row>
    <row r="4725" spans="1:33" x14ac:dyDescent="0.2">
      <c r="A4725" s="59" t="str">
        <f>+VLOOKUP(B4725,Annuaire_roster!B:G,5,0)</f>
        <v>01655</v>
      </c>
      <c r="B4725" s="78" t="s">
        <v>168</v>
      </c>
      <c r="C4725" s="73">
        <v>0.37361111111111112</v>
      </c>
      <c r="D4725" s="73">
        <v>0.375</v>
      </c>
      <c r="E4725" s="66">
        <v>0.79166666666666663</v>
      </c>
      <c r="F4725" s="66">
        <v>0.79166666666666663</v>
      </c>
      <c r="G4725" s="67"/>
      <c r="H4725" s="67"/>
      <c r="I4725" s="107" t="s">
        <v>63</v>
      </c>
      <c r="J4725" s="67"/>
      <c r="K4725" s="69">
        <v>0</v>
      </c>
      <c r="L4725" s="67">
        <v>0</v>
      </c>
      <c r="M4725" s="74">
        <v>0</v>
      </c>
      <c r="N4725" s="34">
        <f t="shared" si="678"/>
        <v>0.37499999999999994</v>
      </c>
      <c r="O4725" s="38">
        <f t="shared" si="679"/>
        <v>0.37499999999999994</v>
      </c>
      <c r="P4725" s="77" t="s">
        <v>234</v>
      </c>
      <c r="Q4725" s="135">
        <v>44819</v>
      </c>
      <c r="R4725" s="35">
        <f t="shared" ref="R4725:R4788" si="680">IF(M4725="Abs",O4725,0)</f>
        <v>0</v>
      </c>
      <c r="S4725" s="35">
        <f t="shared" ref="S4725:S4788" si="681">SUM(R4725,L4725,I4725,J4725,W4725,H4725)</f>
        <v>0</v>
      </c>
      <c r="T4725" s="10" t="str">
        <f t="shared" si="675"/>
        <v>Sem - 38</v>
      </c>
      <c r="U4725" s="10" t="str">
        <f t="shared" si="676"/>
        <v>Septembre</v>
      </c>
      <c r="V4725" s="36" t="str">
        <f t="shared" ref="V4725:V4788" si="682">+TEXT(Q4725,"aaa")</f>
        <v>2026</v>
      </c>
      <c r="W4725" s="34"/>
      <c r="X4725" s="91">
        <f t="shared" si="677"/>
        <v>1.388888888888884E-3</v>
      </c>
      <c r="Y4725" s="92" t="str">
        <f>VLOOKUP('CM-CIC'!B4656,Annuaire_roster!B:F,4,0)</f>
        <v>IHASSANE Ikram</v>
      </c>
      <c r="Z4725" s="37" t="s">
        <v>110</v>
      </c>
      <c r="AA4725" s="60" t="s">
        <v>39</v>
      </c>
      <c r="AB4725" s="35" t="str">
        <f t="shared" ref="AB4725:AB4788" si="683">IF(AND(D4725="Congé",F4725="Congé"),0.333333333333333,IF(OR(AND(D4725="Congé",F4725&lt;&gt;"Congé"),(AND(F4725="Congé",D4725&lt;&gt;"Congé"))),0.166666666666667,""))</f>
        <v/>
      </c>
      <c r="AC4725" s="35" t="str">
        <f t="shared" ref="AC4725:AC4788" si="684">IF(AND(D4725="Congé sans solde",F4725="Congé sans solde"),0.333333333333333,IF(OR(AND(D4725="Congé sans solde",F4725&lt;&gt;"Congé sans solde"),(AND(F4725="Congé sans solde",D4725&lt;&gt;"Congé sans solde"))),0.166666666666667,""))</f>
        <v/>
      </c>
      <c r="AD4725" s="35" t="str">
        <f t="shared" ref="AD4725:AD4788" si="685">IF(AND(D4725="Congé spécial",F4725="Congé spécial"),0.333333333333333,IF(OR(AND(D4725="Congé spécial",F4725&lt;&gt;"Congé décès"),(AND(F4725="Congé spécial",D4725&lt;&gt;"Congé spécial"))),0.166666666666667,""))</f>
        <v/>
      </c>
      <c r="AE4725" s="44" t="str">
        <f t="shared" ref="AE4725:AE4788" si="686">IF(AND(D4725="Férié",F4725="Férié"),0.333333333333333,IF(OR(AND(D4725="Férié",F4725&lt;&gt;"Férié"),(AND(F4725="Férié",D4725&lt;&gt;"Férié"))),0.166666666666667,""))</f>
        <v/>
      </c>
      <c r="AF4725" s="61"/>
      <c r="AG4725" s="45"/>
    </row>
    <row r="4726" spans="1:33" x14ac:dyDescent="0.2">
      <c r="A4726" s="59" t="str">
        <f>+VLOOKUP(B4726,Annuaire_roster!B:G,5,0)</f>
        <v>01661</v>
      </c>
      <c r="B4726" s="78" t="s">
        <v>169</v>
      </c>
      <c r="C4726" s="73">
        <v>0.37430555555555556</v>
      </c>
      <c r="D4726" s="73">
        <v>0.375</v>
      </c>
      <c r="E4726" s="66">
        <v>0.79166666666666663</v>
      </c>
      <c r="F4726" s="66">
        <v>0.79166666666666663</v>
      </c>
      <c r="G4726" s="67"/>
      <c r="H4726" s="67"/>
      <c r="I4726" s="107" t="s">
        <v>63</v>
      </c>
      <c r="J4726" s="67"/>
      <c r="K4726" s="69">
        <v>0</v>
      </c>
      <c r="L4726" s="67">
        <v>0</v>
      </c>
      <c r="M4726" s="74">
        <v>0</v>
      </c>
      <c r="N4726" s="34">
        <f t="shared" si="678"/>
        <v>0.37499999999999994</v>
      </c>
      <c r="O4726" s="38">
        <f t="shared" si="679"/>
        <v>0.37499999999999994</v>
      </c>
      <c r="P4726" s="77" t="s">
        <v>234</v>
      </c>
      <c r="Q4726" s="135">
        <v>44819</v>
      </c>
      <c r="R4726" s="35">
        <f t="shared" si="680"/>
        <v>0</v>
      </c>
      <c r="S4726" s="35">
        <f t="shared" si="681"/>
        <v>0</v>
      </c>
      <c r="T4726" s="10" t="str">
        <f t="shared" si="675"/>
        <v>Sem - 38</v>
      </c>
      <c r="U4726" s="10" t="str">
        <f t="shared" si="676"/>
        <v>Septembre</v>
      </c>
      <c r="V4726" s="36" t="str">
        <f t="shared" si="682"/>
        <v>2026</v>
      </c>
      <c r="W4726" s="34"/>
      <c r="X4726" s="91">
        <f t="shared" si="677"/>
        <v>0</v>
      </c>
      <c r="Y4726" s="92" t="str">
        <f>VLOOKUP('CM-CIC'!B4657,Annuaire_roster!B:F,4,0)</f>
        <v>IHASSANE Ikram</v>
      </c>
      <c r="Z4726" s="37" t="s">
        <v>110</v>
      </c>
      <c r="AA4726" s="60" t="s">
        <v>39</v>
      </c>
      <c r="AB4726" s="35" t="str">
        <f t="shared" si="683"/>
        <v/>
      </c>
      <c r="AC4726" s="35" t="str">
        <f t="shared" si="684"/>
        <v/>
      </c>
      <c r="AD4726" s="35" t="str">
        <f t="shared" si="685"/>
        <v/>
      </c>
      <c r="AE4726" s="44" t="str">
        <f t="shared" si="686"/>
        <v/>
      </c>
      <c r="AF4726" s="61"/>
      <c r="AG4726" s="45"/>
    </row>
    <row r="4727" spans="1:33" x14ac:dyDescent="0.2">
      <c r="A4727" s="59" t="str">
        <f>+VLOOKUP(B4727,Annuaire_roster!B:G,5,0)</f>
        <v>00214</v>
      </c>
      <c r="B4727" s="78" t="s">
        <v>171</v>
      </c>
      <c r="C4727" s="73">
        <v>0.37430555555555556</v>
      </c>
      <c r="D4727" s="73">
        <v>0.375</v>
      </c>
      <c r="E4727" s="66">
        <v>0.79166666666666663</v>
      </c>
      <c r="F4727" s="66">
        <v>0.79166666666666663</v>
      </c>
      <c r="G4727" s="67"/>
      <c r="H4727" s="67"/>
      <c r="I4727" s="107" t="s">
        <v>63</v>
      </c>
      <c r="J4727" s="67"/>
      <c r="K4727" s="69">
        <v>0</v>
      </c>
      <c r="L4727" s="67">
        <v>0</v>
      </c>
      <c r="M4727" s="74">
        <v>0</v>
      </c>
      <c r="N4727" s="34">
        <f t="shared" si="678"/>
        <v>0.37499999999999994</v>
      </c>
      <c r="O4727" s="38">
        <f t="shared" si="679"/>
        <v>0.37499999999999994</v>
      </c>
      <c r="P4727" s="77" t="s">
        <v>234</v>
      </c>
      <c r="Q4727" s="135">
        <v>44819</v>
      </c>
      <c r="R4727" s="35">
        <f t="shared" si="680"/>
        <v>0</v>
      </c>
      <c r="S4727" s="35">
        <f t="shared" si="681"/>
        <v>0</v>
      </c>
      <c r="T4727" s="10" t="str">
        <f t="shared" si="675"/>
        <v>Sem - 38</v>
      </c>
      <c r="U4727" s="10" t="str">
        <f t="shared" si="676"/>
        <v>Septembre</v>
      </c>
      <c r="V4727" s="36" t="str">
        <f t="shared" si="682"/>
        <v>2026</v>
      </c>
      <c r="W4727" s="34"/>
      <c r="X4727" s="91">
        <f t="shared" si="677"/>
        <v>0</v>
      </c>
      <c r="Y4727" s="92" t="str">
        <f>VLOOKUP('CM-CIC'!B4658,Annuaire_roster!B:F,4,0)</f>
        <v>IHASSANE Ikram</v>
      </c>
      <c r="Z4727" s="37" t="s">
        <v>110</v>
      </c>
      <c r="AA4727" s="60" t="s">
        <v>39</v>
      </c>
      <c r="AB4727" s="35" t="str">
        <f t="shared" si="683"/>
        <v/>
      </c>
      <c r="AC4727" s="35" t="str">
        <f t="shared" si="684"/>
        <v/>
      </c>
      <c r="AD4727" s="35" t="str">
        <f t="shared" si="685"/>
        <v/>
      </c>
      <c r="AE4727" s="44" t="str">
        <f t="shared" si="686"/>
        <v/>
      </c>
      <c r="AF4727" s="61"/>
      <c r="AG4727" s="45"/>
    </row>
    <row r="4728" spans="1:33" x14ac:dyDescent="0.2">
      <c r="A4728" s="59" t="str">
        <f>+VLOOKUP(B4728,Annuaire_roster!B:G,5,0)</f>
        <v>01664</v>
      </c>
      <c r="B4728" s="78" t="s">
        <v>176</v>
      </c>
      <c r="C4728" s="73">
        <v>0.37152777777777773</v>
      </c>
      <c r="D4728" s="73">
        <v>0.375</v>
      </c>
      <c r="E4728" s="66">
        <v>0.79166666666666663</v>
      </c>
      <c r="F4728" s="66">
        <v>0.79166666666666663</v>
      </c>
      <c r="G4728" s="67"/>
      <c r="H4728" s="67"/>
      <c r="I4728" s="107" t="s">
        <v>63</v>
      </c>
      <c r="J4728" s="67"/>
      <c r="K4728" s="69">
        <v>0</v>
      </c>
      <c r="L4728" s="67">
        <v>0</v>
      </c>
      <c r="M4728" s="74">
        <v>0</v>
      </c>
      <c r="N4728" s="34">
        <f t="shared" si="678"/>
        <v>0.37499999999999994</v>
      </c>
      <c r="O4728" s="38">
        <f t="shared" si="679"/>
        <v>0.37499999999999994</v>
      </c>
      <c r="P4728" s="77" t="s">
        <v>234</v>
      </c>
      <c r="Q4728" s="135">
        <v>44819</v>
      </c>
      <c r="R4728" s="35">
        <f t="shared" si="680"/>
        <v>0</v>
      </c>
      <c r="S4728" s="35">
        <f t="shared" si="681"/>
        <v>0</v>
      </c>
      <c r="T4728" s="10" t="str">
        <f t="shared" si="675"/>
        <v>Sem - 38</v>
      </c>
      <c r="U4728" s="10" t="str">
        <f t="shared" si="676"/>
        <v>Septembre</v>
      </c>
      <c r="V4728" s="36" t="str">
        <f t="shared" si="682"/>
        <v>2026</v>
      </c>
      <c r="W4728" s="34"/>
      <c r="X4728" s="91">
        <f t="shared" si="677"/>
        <v>3.4722222222222099E-3</v>
      </c>
      <c r="Y4728" s="92" t="str">
        <f>VLOOKUP('CM-CIC'!B4659,Annuaire_roster!B:F,4,0)</f>
        <v>IHASSANE Ikram</v>
      </c>
      <c r="Z4728" s="37" t="s">
        <v>110</v>
      </c>
      <c r="AA4728" s="60" t="s">
        <v>39</v>
      </c>
      <c r="AB4728" s="35" t="str">
        <f t="shared" si="683"/>
        <v/>
      </c>
      <c r="AC4728" s="35" t="str">
        <f t="shared" si="684"/>
        <v/>
      </c>
      <c r="AD4728" s="35" t="str">
        <f t="shared" si="685"/>
        <v/>
      </c>
      <c r="AE4728" s="44" t="str">
        <f t="shared" si="686"/>
        <v/>
      </c>
      <c r="AF4728" s="61"/>
      <c r="AG4728" s="45"/>
    </row>
    <row r="4729" spans="1:33" x14ac:dyDescent="0.2">
      <c r="A4729" s="59" t="str">
        <f>+VLOOKUP(B4729,Annuaire_roster!B:G,5,0)</f>
        <v>01665</v>
      </c>
      <c r="B4729" s="78" t="s">
        <v>279</v>
      </c>
      <c r="C4729" s="73">
        <v>0.37430555555555556</v>
      </c>
      <c r="D4729" s="73">
        <v>0.375</v>
      </c>
      <c r="E4729" s="66">
        <v>0.79166666666666663</v>
      </c>
      <c r="F4729" s="66">
        <v>0.79166666666666663</v>
      </c>
      <c r="G4729" s="67"/>
      <c r="H4729" s="67"/>
      <c r="I4729" s="107" t="s">
        <v>63</v>
      </c>
      <c r="J4729" s="67"/>
      <c r="K4729" s="69">
        <v>0</v>
      </c>
      <c r="L4729" s="67">
        <v>0</v>
      </c>
      <c r="M4729" s="74">
        <v>0</v>
      </c>
      <c r="N4729" s="34">
        <f t="shared" si="678"/>
        <v>0.37499999999999994</v>
      </c>
      <c r="O4729" s="38">
        <f t="shared" si="679"/>
        <v>0.37499999999999994</v>
      </c>
      <c r="P4729" s="77" t="s">
        <v>234</v>
      </c>
      <c r="Q4729" s="135">
        <v>44819</v>
      </c>
      <c r="R4729" s="35">
        <f t="shared" si="680"/>
        <v>0</v>
      </c>
      <c r="S4729" s="35">
        <f t="shared" si="681"/>
        <v>0</v>
      </c>
      <c r="T4729" s="10" t="str">
        <f t="shared" si="675"/>
        <v>Sem - 38</v>
      </c>
      <c r="U4729" s="10" t="str">
        <f t="shared" si="676"/>
        <v>Septembre</v>
      </c>
      <c r="V4729" s="36" t="str">
        <f t="shared" si="682"/>
        <v>2026</v>
      </c>
      <c r="W4729" s="34"/>
      <c r="X4729" s="91">
        <f t="shared" si="677"/>
        <v>0</v>
      </c>
      <c r="Y4729" s="92" t="str">
        <f>VLOOKUP('CM-CIC'!B4660,Annuaire_roster!B:F,4,0)</f>
        <v>IHASSANE Ikram</v>
      </c>
      <c r="Z4729" s="37" t="s">
        <v>110</v>
      </c>
      <c r="AA4729" s="60" t="s">
        <v>39</v>
      </c>
      <c r="AB4729" s="35" t="str">
        <f t="shared" si="683"/>
        <v/>
      </c>
      <c r="AC4729" s="35" t="str">
        <f t="shared" si="684"/>
        <v/>
      </c>
      <c r="AD4729" s="35" t="str">
        <f t="shared" si="685"/>
        <v/>
      </c>
      <c r="AE4729" s="44" t="str">
        <f t="shared" si="686"/>
        <v/>
      </c>
      <c r="AF4729" s="61"/>
      <c r="AG4729" s="45"/>
    </row>
    <row r="4730" spans="1:33" x14ac:dyDescent="0.2">
      <c r="A4730" s="59" t="str">
        <f>+VLOOKUP(B4730,Annuaire_roster!B:G,5,0)</f>
        <v>01643</v>
      </c>
      <c r="B4730" s="78" t="s">
        <v>281</v>
      </c>
      <c r="C4730" s="73">
        <v>0.375</v>
      </c>
      <c r="D4730" s="73">
        <v>0.375</v>
      </c>
      <c r="E4730" s="66">
        <v>0.79166666666666663</v>
      </c>
      <c r="F4730" s="66">
        <v>0.79166666666666663</v>
      </c>
      <c r="G4730" s="67"/>
      <c r="H4730" s="67"/>
      <c r="I4730" s="107" t="s">
        <v>63</v>
      </c>
      <c r="J4730" s="67"/>
      <c r="K4730" s="69">
        <v>0</v>
      </c>
      <c r="L4730" s="67">
        <v>0</v>
      </c>
      <c r="M4730" s="74">
        <v>0</v>
      </c>
      <c r="N4730" s="34">
        <f t="shared" si="678"/>
        <v>0.37499999999999994</v>
      </c>
      <c r="O4730" s="38">
        <f t="shared" si="679"/>
        <v>0.37499999999999994</v>
      </c>
      <c r="P4730" s="77" t="s">
        <v>234</v>
      </c>
      <c r="Q4730" s="135">
        <v>44819</v>
      </c>
      <c r="R4730" s="35">
        <f t="shared" si="680"/>
        <v>0</v>
      </c>
      <c r="S4730" s="35">
        <f t="shared" si="681"/>
        <v>0</v>
      </c>
      <c r="T4730" s="10" t="str">
        <f t="shared" si="675"/>
        <v>Sem - 38</v>
      </c>
      <c r="U4730" s="10" t="str">
        <f t="shared" si="676"/>
        <v>Septembre</v>
      </c>
      <c r="V4730" s="36" t="str">
        <f t="shared" si="682"/>
        <v>2026</v>
      </c>
      <c r="W4730" s="34"/>
      <c r="X4730" s="91">
        <f t="shared" si="677"/>
        <v>0</v>
      </c>
      <c r="Y4730" s="92" t="str">
        <f>VLOOKUP('CM-CIC'!B4661,Annuaire_roster!B:F,4,0)</f>
        <v>IHASSANE Ikram</v>
      </c>
      <c r="Z4730" s="37" t="s">
        <v>110</v>
      </c>
      <c r="AA4730" s="60" t="s">
        <v>39</v>
      </c>
      <c r="AB4730" s="35" t="str">
        <f t="shared" si="683"/>
        <v/>
      </c>
      <c r="AC4730" s="35" t="str">
        <f t="shared" si="684"/>
        <v/>
      </c>
      <c r="AD4730" s="35" t="str">
        <f t="shared" si="685"/>
        <v/>
      </c>
      <c r="AE4730" s="44" t="str">
        <f t="shared" si="686"/>
        <v/>
      </c>
      <c r="AF4730" s="61"/>
      <c r="AG4730" s="45"/>
    </row>
    <row r="4731" spans="1:33" x14ac:dyDescent="0.2">
      <c r="A4731" s="59" t="str">
        <f>+VLOOKUP(B4731,Annuaire_roster!B:G,5,0)</f>
        <v>01620</v>
      </c>
      <c r="B4731" s="78" t="s">
        <v>282</v>
      </c>
      <c r="C4731" s="73">
        <v>0.37361111111111112</v>
      </c>
      <c r="D4731" s="73">
        <v>0.375</v>
      </c>
      <c r="E4731" s="66">
        <v>0.79166666666666663</v>
      </c>
      <c r="F4731" s="66">
        <v>0.79166666666666663</v>
      </c>
      <c r="G4731" s="67"/>
      <c r="H4731" s="67"/>
      <c r="I4731" s="107" t="s">
        <v>63</v>
      </c>
      <c r="J4731" s="67"/>
      <c r="K4731" s="69">
        <v>0</v>
      </c>
      <c r="L4731" s="67">
        <v>0</v>
      </c>
      <c r="M4731" s="74">
        <v>0</v>
      </c>
      <c r="N4731" s="34">
        <f t="shared" si="678"/>
        <v>0.37499999999999994</v>
      </c>
      <c r="O4731" s="38">
        <f t="shared" si="679"/>
        <v>0.37499999999999994</v>
      </c>
      <c r="P4731" s="77" t="s">
        <v>234</v>
      </c>
      <c r="Q4731" s="135">
        <v>44819</v>
      </c>
      <c r="R4731" s="35">
        <f t="shared" si="680"/>
        <v>0</v>
      </c>
      <c r="S4731" s="35">
        <f t="shared" si="681"/>
        <v>0</v>
      </c>
      <c r="T4731" s="10" t="str">
        <f t="shared" si="675"/>
        <v>Sem - 38</v>
      </c>
      <c r="U4731" s="10" t="str">
        <f t="shared" si="676"/>
        <v>Septembre</v>
      </c>
      <c r="V4731" s="36" t="str">
        <f t="shared" si="682"/>
        <v>2026</v>
      </c>
      <c r="W4731" s="34"/>
      <c r="X4731" s="91">
        <f t="shared" si="677"/>
        <v>1.388888888888884E-3</v>
      </c>
      <c r="Y4731" s="92" t="str">
        <f>VLOOKUP('CM-CIC'!B4662,Annuaire_roster!B:F,4,0)</f>
        <v>IHASSANE Ikram</v>
      </c>
      <c r="Z4731" s="37" t="s">
        <v>110</v>
      </c>
      <c r="AA4731" s="60" t="s">
        <v>39</v>
      </c>
      <c r="AB4731" s="35" t="str">
        <f t="shared" si="683"/>
        <v/>
      </c>
      <c r="AC4731" s="35" t="str">
        <f t="shared" si="684"/>
        <v/>
      </c>
      <c r="AD4731" s="35" t="str">
        <f t="shared" si="685"/>
        <v/>
      </c>
      <c r="AE4731" s="44" t="str">
        <f t="shared" si="686"/>
        <v/>
      </c>
      <c r="AF4731" s="61"/>
      <c r="AG4731" s="45"/>
    </row>
    <row r="4732" spans="1:33" x14ac:dyDescent="0.2">
      <c r="A4732" s="59" t="str">
        <f>+VLOOKUP(B4732,Annuaire_roster!B:G,5,0)</f>
        <v>01644</v>
      </c>
      <c r="B4732" s="78" t="s">
        <v>283</v>
      </c>
      <c r="C4732" s="73">
        <v>0.37430555555555556</v>
      </c>
      <c r="D4732" s="73">
        <v>0.375</v>
      </c>
      <c r="E4732" s="66">
        <v>0.79166666666666663</v>
      </c>
      <c r="F4732" s="66">
        <v>0.79166666666666663</v>
      </c>
      <c r="G4732" s="67"/>
      <c r="H4732" s="67"/>
      <c r="I4732" s="107" t="s">
        <v>63</v>
      </c>
      <c r="J4732" s="67"/>
      <c r="K4732" s="69">
        <v>0</v>
      </c>
      <c r="L4732" s="67">
        <v>0</v>
      </c>
      <c r="M4732" s="74">
        <v>0</v>
      </c>
      <c r="N4732" s="34">
        <f t="shared" si="678"/>
        <v>0.37499999999999994</v>
      </c>
      <c r="O4732" s="38">
        <f t="shared" si="679"/>
        <v>0.37499999999999994</v>
      </c>
      <c r="P4732" s="77" t="s">
        <v>234</v>
      </c>
      <c r="Q4732" s="135">
        <v>44819</v>
      </c>
      <c r="R4732" s="35">
        <f t="shared" si="680"/>
        <v>0</v>
      </c>
      <c r="S4732" s="35">
        <f t="shared" si="681"/>
        <v>0</v>
      </c>
      <c r="T4732" s="10" t="str">
        <f t="shared" si="675"/>
        <v>Sem - 38</v>
      </c>
      <c r="U4732" s="10" t="str">
        <f t="shared" si="676"/>
        <v>Septembre</v>
      </c>
      <c r="V4732" s="36" t="str">
        <f t="shared" si="682"/>
        <v>2026</v>
      </c>
      <c r="W4732" s="34"/>
      <c r="X4732" s="91">
        <f t="shared" si="677"/>
        <v>0</v>
      </c>
      <c r="Y4732" s="92" t="str">
        <f>VLOOKUP('CM-CIC'!B4663,Annuaire_roster!B:F,4,0)</f>
        <v>IHASSANE Ikram</v>
      </c>
      <c r="Z4732" s="37" t="s">
        <v>110</v>
      </c>
      <c r="AA4732" s="60" t="s">
        <v>39</v>
      </c>
      <c r="AB4732" s="35" t="str">
        <f t="shared" si="683"/>
        <v/>
      </c>
      <c r="AC4732" s="35" t="str">
        <f t="shared" si="684"/>
        <v/>
      </c>
      <c r="AD4732" s="35" t="str">
        <f t="shared" si="685"/>
        <v/>
      </c>
      <c r="AE4732" s="44" t="str">
        <f t="shared" si="686"/>
        <v/>
      </c>
      <c r="AF4732" s="61"/>
      <c r="AG4732" s="45"/>
    </row>
    <row r="4733" spans="1:33" x14ac:dyDescent="0.2">
      <c r="A4733" s="59" t="str">
        <f>+VLOOKUP(B4733,Annuaire_roster!B:G,5,0)</f>
        <v>01614</v>
      </c>
      <c r="B4733" s="78" t="s">
        <v>284</v>
      </c>
      <c r="C4733" s="73">
        <v>0.37430555555555556</v>
      </c>
      <c r="D4733" s="73">
        <v>0.375</v>
      </c>
      <c r="E4733" s="66">
        <v>0.79166666666666663</v>
      </c>
      <c r="F4733" s="66">
        <v>0.79166666666666663</v>
      </c>
      <c r="G4733" s="67"/>
      <c r="H4733" s="67"/>
      <c r="I4733" s="107" t="s">
        <v>63</v>
      </c>
      <c r="J4733" s="67"/>
      <c r="K4733" s="69">
        <v>0</v>
      </c>
      <c r="L4733" s="67">
        <v>0</v>
      </c>
      <c r="M4733" s="74">
        <v>0</v>
      </c>
      <c r="N4733" s="34">
        <f t="shared" si="678"/>
        <v>0.37499999999999994</v>
      </c>
      <c r="O4733" s="38">
        <f t="shared" si="679"/>
        <v>0.37499999999999994</v>
      </c>
      <c r="P4733" s="77" t="s">
        <v>234</v>
      </c>
      <c r="Q4733" s="135">
        <v>44819</v>
      </c>
      <c r="R4733" s="35">
        <f t="shared" si="680"/>
        <v>0</v>
      </c>
      <c r="S4733" s="35">
        <f t="shared" si="681"/>
        <v>0</v>
      </c>
      <c r="T4733" s="10" t="str">
        <f t="shared" si="675"/>
        <v>Sem - 38</v>
      </c>
      <c r="U4733" s="10" t="str">
        <f t="shared" si="676"/>
        <v>Septembre</v>
      </c>
      <c r="V4733" s="36" t="str">
        <f t="shared" si="682"/>
        <v>2026</v>
      </c>
      <c r="W4733" s="34"/>
      <c r="X4733" s="91">
        <f t="shared" si="677"/>
        <v>0</v>
      </c>
      <c r="Y4733" s="92" t="str">
        <f>VLOOKUP('CM-CIC'!B4664,Annuaire_roster!B:F,4,0)</f>
        <v>KINANA Widad</v>
      </c>
      <c r="Z4733" s="37" t="s">
        <v>110</v>
      </c>
      <c r="AA4733" s="60" t="s">
        <v>39</v>
      </c>
      <c r="AB4733" s="35" t="str">
        <f t="shared" si="683"/>
        <v/>
      </c>
      <c r="AC4733" s="35" t="str">
        <f t="shared" si="684"/>
        <v/>
      </c>
      <c r="AD4733" s="35" t="str">
        <f t="shared" si="685"/>
        <v/>
      </c>
      <c r="AE4733" s="44" t="str">
        <f t="shared" si="686"/>
        <v/>
      </c>
      <c r="AF4733" s="61"/>
      <c r="AG4733" s="45"/>
    </row>
    <row r="4734" spans="1:33" x14ac:dyDescent="0.2">
      <c r="A4734" s="59" t="str">
        <f>+VLOOKUP(B4734,Annuaire_roster!B:G,5,0)</f>
        <v>01645</v>
      </c>
      <c r="B4734" s="78" t="s">
        <v>285</v>
      </c>
      <c r="C4734" s="73">
        <v>0.37430555555555556</v>
      </c>
      <c r="D4734" s="73">
        <v>0.375</v>
      </c>
      <c r="E4734" s="66">
        <v>0.79166666666666663</v>
      </c>
      <c r="F4734" s="66">
        <v>0.79166666666666663</v>
      </c>
      <c r="G4734" s="67"/>
      <c r="H4734" s="67"/>
      <c r="I4734" s="107" t="s">
        <v>63</v>
      </c>
      <c r="J4734" s="67"/>
      <c r="K4734" s="69">
        <v>0</v>
      </c>
      <c r="L4734" s="67">
        <v>0</v>
      </c>
      <c r="M4734" s="74">
        <v>0</v>
      </c>
      <c r="N4734" s="34">
        <f t="shared" si="678"/>
        <v>0.37499999999999994</v>
      </c>
      <c r="O4734" s="38">
        <f t="shared" si="679"/>
        <v>0.37499999999999994</v>
      </c>
      <c r="P4734" s="77" t="s">
        <v>234</v>
      </c>
      <c r="Q4734" s="135">
        <v>44819</v>
      </c>
      <c r="R4734" s="35">
        <f t="shared" si="680"/>
        <v>0</v>
      </c>
      <c r="S4734" s="35">
        <f t="shared" si="681"/>
        <v>0</v>
      </c>
      <c r="T4734" s="10" t="str">
        <f t="shared" si="675"/>
        <v>Sem - 38</v>
      </c>
      <c r="U4734" s="10" t="str">
        <f t="shared" si="676"/>
        <v>Septembre</v>
      </c>
      <c r="V4734" s="36" t="str">
        <f t="shared" si="682"/>
        <v>2026</v>
      </c>
      <c r="W4734" s="34"/>
      <c r="X4734" s="91">
        <f t="shared" si="677"/>
        <v>0</v>
      </c>
      <c r="Y4734" s="92" t="str">
        <f>VLOOKUP('CM-CIC'!B4665,Annuaire_roster!B:F,4,0)</f>
        <v>KINANA Widad</v>
      </c>
      <c r="Z4734" s="37" t="s">
        <v>110</v>
      </c>
      <c r="AA4734" s="60" t="s">
        <v>39</v>
      </c>
      <c r="AB4734" s="35" t="str">
        <f t="shared" si="683"/>
        <v/>
      </c>
      <c r="AC4734" s="35" t="str">
        <f t="shared" si="684"/>
        <v/>
      </c>
      <c r="AD4734" s="35" t="str">
        <f t="shared" si="685"/>
        <v/>
      </c>
      <c r="AE4734" s="44" t="str">
        <f t="shared" si="686"/>
        <v/>
      </c>
      <c r="AF4734" s="61"/>
      <c r="AG4734" s="45"/>
    </row>
    <row r="4735" spans="1:33" x14ac:dyDescent="0.2">
      <c r="A4735" s="59" t="str">
        <f>+VLOOKUP(B4735,Annuaire_roster!B:G,5,0)</f>
        <v>01654</v>
      </c>
      <c r="B4735" s="78" t="s">
        <v>286</v>
      </c>
      <c r="C4735" s="73">
        <v>0.37222222222222218</v>
      </c>
      <c r="D4735" s="73">
        <v>0.375</v>
      </c>
      <c r="E4735" s="66">
        <v>0.79166666666666663</v>
      </c>
      <c r="F4735" s="66">
        <v>0.79166666666666663</v>
      </c>
      <c r="G4735" s="67"/>
      <c r="H4735" s="67"/>
      <c r="I4735" s="107" t="s">
        <v>63</v>
      </c>
      <c r="J4735" s="67"/>
      <c r="K4735" s="69">
        <v>0</v>
      </c>
      <c r="L4735" s="67">
        <v>0</v>
      </c>
      <c r="M4735" s="74">
        <v>0</v>
      </c>
      <c r="N4735" s="34">
        <f t="shared" si="678"/>
        <v>0.37499999999999994</v>
      </c>
      <c r="O4735" s="38">
        <f t="shared" si="679"/>
        <v>0.37499999999999994</v>
      </c>
      <c r="P4735" s="77" t="s">
        <v>234</v>
      </c>
      <c r="Q4735" s="135">
        <v>44819</v>
      </c>
      <c r="R4735" s="35">
        <f t="shared" si="680"/>
        <v>0</v>
      </c>
      <c r="S4735" s="35">
        <f t="shared" si="681"/>
        <v>0</v>
      </c>
      <c r="T4735" s="10" t="str">
        <f t="shared" si="675"/>
        <v>Sem - 38</v>
      </c>
      <c r="U4735" s="10" t="str">
        <f t="shared" si="676"/>
        <v>Septembre</v>
      </c>
      <c r="V4735" s="36" t="str">
        <f t="shared" si="682"/>
        <v>2026</v>
      </c>
      <c r="W4735" s="34"/>
      <c r="X4735" s="91">
        <f t="shared" si="677"/>
        <v>2.7777777777778789E-3</v>
      </c>
      <c r="Y4735" s="92" t="str">
        <f>VLOOKUP('CM-CIC'!B4666,Annuaire_roster!B:F,4,0)</f>
        <v>KINANA Widad</v>
      </c>
      <c r="Z4735" s="37" t="s">
        <v>110</v>
      </c>
      <c r="AA4735" s="60" t="s">
        <v>39</v>
      </c>
      <c r="AB4735" s="35" t="str">
        <f t="shared" si="683"/>
        <v/>
      </c>
      <c r="AC4735" s="35" t="str">
        <f t="shared" si="684"/>
        <v/>
      </c>
      <c r="AD4735" s="35" t="str">
        <f t="shared" si="685"/>
        <v/>
      </c>
      <c r="AE4735" s="44" t="str">
        <f t="shared" si="686"/>
        <v/>
      </c>
      <c r="AF4735" s="61"/>
      <c r="AG4735" s="45"/>
    </row>
    <row r="4736" spans="1:33" x14ac:dyDescent="0.2">
      <c r="A4736" s="59" t="str">
        <f>+VLOOKUP(B4736,Annuaire_roster!B:G,5,0)</f>
        <v>01666</v>
      </c>
      <c r="B4736" s="78" t="s">
        <v>287</v>
      </c>
      <c r="C4736" s="73">
        <v>0.375</v>
      </c>
      <c r="D4736" s="73">
        <v>0.375</v>
      </c>
      <c r="E4736" s="66">
        <v>0.79166666666666663</v>
      </c>
      <c r="F4736" s="66">
        <v>0.79166666666666663</v>
      </c>
      <c r="G4736" s="67"/>
      <c r="H4736" s="67"/>
      <c r="I4736" s="107" t="s">
        <v>63</v>
      </c>
      <c r="J4736" s="67"/>
      <c r="K4736" s="69">
        <v>0</v>
      </c>
      <c r="L4736" s="67">
        <v>0</v>
      </c>
      <c r="M4736" s="74">
        <v>0</v>
      </c>
      <c r="N4736" s="34">
        <f t="shared" si="678"/>
        <v>0.37499999999999994</v>
      </c>
      <c r="O4736" s="38">
        <f t="shared" si="679"/>
        <v>0.37499999999999994</v>
      </c>
      <c r="P4736" s="77" t="s">
        <v>234</v>
      </c>
      <c r="Q4736" s="135">
        <v>44819</v>
      </c>
      <c r="R4736" s="35">
        <f t="shared" si="680"/>
        <v>0</v>
      </c>
      <c r="S4736" s="35">
        <f t="shared" si="681"/>
        <v>0</v>
      </c>
      <c r="T4736" s="10" t="str">
        <f t="shared" si="675"/>
        <v>Sem - 38</v>
      </c>
      <c r="U4736" s="10" t="str">
        <f t="shared" si="676"/>
        <v>Septembre</v>
      </c>
      <c r="V4736" s="36" t="str">
        <f t="shared" si="682"/>
        <v>2026</v>
      </c>
      <c r="W4736" s="34"/>
      <c r="X4736" s="91">
        <f t="shared" si="677"/>
        <v>0</v>
      </c>
      <c r="Y4736" s="92" t="str">
        <f>VLOOKUP('CM-CIC'!B4667,Annuaire_roster!B:F,4,0)</f>
        <v>KINANA Widad</v>
      </c>
      <c r="Z4736" s="37" t="s">
        <v>110</v>
      </c>
      <c r="AA4736" s="60" t="s">
        <v>39</v>
      </c>
      <c r="AB4736" s="35" t="str">
        <f t="shared" si="683"/>
        <v/>
      </c>
      <c r="AC4736" s="35" t="str">
        <f t="shared" si="684"/>
        <v/>
      </c>
      <c r="AD4736" s="35" t="str">
        <f t="shared" si="685"/>
        <v/>
      </c>
      <c r="AE4736" s="44" t="str">
        <f t="shared" si="686"/>
        <v/>
      </c>
      <c r="AF4736" s="61"/>
      <c r="AG4736" s="45"/>
    </row>
    <row r="4737" spans="1:33" x14ac:dyDescent="0.2">
      <c r="A4737" s="59" t="str">
        <f>+VLOOKUP(B4737,Annuaire_roster!B:G,5,0)</f>
        <v>01651</v>
      </c>
      <c r="B4737" s="78" t="s">
        <v>288</v>
      </c>
      <c r="C4737" s="73">
        <v>0.37430555555555556</v>
      </c>
      <c r="D4737" s="73">
        <v>0.375</v>
      </c>
      <c r="E4737" s="66">
        <v>0.79166666666666663</v>
      </c>
      <c r="F4737" s="66">
        <v>0.79166666666666663</v>
      </c>
      <c r="G4737" s="67"/>
      <c r="H4737" s="67"/>
      <c r="I4737" s="107" t="s">
        <v>63</v>
      </c>
      <c r="J4737" s="67"/>
      <c r="K4737" s="69">
        <v>0</v>
      </c>
      <c r="L4737" s="67">
        <v>0</v>
      </c>
      <c r="M4737" s="74">
        <v>0</v>
      </c>
      <c r="N4737" s="34">
        <f t="shared" si="678"/>
        <v>0.37499999999999994</v>
      </c>
      <c r="O4737" s="38">
        <f t="shared" si="679"/>
        <v>0.37499999999999994</v>
      </c>
      <c r="P4737" s="77" t="s">
        <v>234</v>
      </c>
      <c r="Q4737" s="135">
        <v>44819</v>
      </c>
      <c r="R4737" s="35">
        <f t="shared" si="680"/>
        <v>0</v>
      </c>
      <c r="S4737" s="35">
        <f t="shared" si="681"/>
        <v>0</v>
      </c>
      <c r="T4737" s="10" t="str">
        <f t="shared" si="675"/>
        <v>Sem - 38</v>
      </c>
      <c r="U4737" s="10" t="str">
        <f t="shared" si="676"/>
        <v>Septembre</v>
      </c>
      <c r="V4737" s="36" t="str">
        <f t="shared" si="682"/>
        <v>2026</v>
      </c>
      <c r="W4737" s="34"/>
      <c r="X4737" s="91">
        <f t="shared" si="677"/>
        <v>0</v>
      </c>
      <c r="Y4737" s="92" t="str">
        <f>VLOOKUP('CM-CIC'!B4668,Annuaire_roster!B:F,4,0)</f>
        <v>KINANA Widad</v>
      </c>
      <c r="Z4737" s="37" t="s">
        <v>110</v>
      </c>
      <c r="AA4737" s="60" t="s">
        <v>39</v>
      </c>
      <c r="AB4737" s="35" t="str">
        <f t="shared" si="683"/>
        <v/>
      </c>
      <c r="AC4737" s="35" t="str">
        <f t="shared" si="684"/>
        <v/>
      </c>
      <c r="AD4737" s="35" t="str">
        <f t="shared" si="685"/>
        <v/>
      </c>
      <c r="AE4737" s="44" t="str">
        <f t="shared" si="686"/>
        <v/>
      </c>
      <c r="AF4737" s="61"/>
      <c r="AG4737" s="45"/>
    </row>
    <row r="4738" spans="1:33" x14ac:dyDescent="0.2">
      <c r="A4738" s="59" t="str">
        <f>+VLOOKUP(B4738,Annuaire_roster!B:G,5,0)</f>
        <v>01652</v>
      </c>
      <c r="B4738" s="78" t="s">
        <v>289</v>
      </c>
      <c r="C4738" s="73">
        <v>0.375</v>
      </c>
      <c r="D4738" s="73">
        <v>0.375</v>
      </c>
      <c r="E4738" s="66">
        <v>0.79166666666666663</v>
      </c>
      <c r="F4738" s="66">
        <v>0.79166666666666663</v>
      </c>
      <c r="G4738" s="67"/>
      <c r="H4738" s="67"/>
      <c r="I4738" s="107" t="s">
        <v>63</v>
      </c>
      <c r="J4738" s="67"/>
      <c r="K4738" s="69">
        <v>0</v>
      </c>
      <c r="L4738" s="67">
        <v>0</v>
      </c>
      <c r="M4738" s="74">
        <v>0</v>
      </c>
      <c r="N4738" s="34">
        <f t="shared" si="678"/>
        <v>0.37499999999999994</v>
      </c>
      <c r="O4738" s="38">
        <f t="shared" si="679"/>
        <v>0.37499999999999994</v>
      </c>
      <c r="P4738" s="77" t="s">
        <v>234</v>
      </c>
      <c r="Q4738" s="135">
        <v>44819</v>
      </c>
      <c r="R4738" s="35">
        <f t="shared" si="680"/>
        <v>0</v>
      </c>
      <c r="S4738" s="35">
        <f t="shared" si="681"/>
        <v>0</v>
      </c>
      <c r="T4738" s="10" t="str">
        <f t="shared" ref="T4738:T4801" si="687">"Sem - "&amp;WEEKNUM(Q4738,21)</f>
        <v>Sem - 38</v>
      </c>
      <c r="U4738" s="10" t="str">
        <f t="shared" ref="U4738:U4801" si="688">PROPER(TEXT(Q4738,"mmmm"))</f>
        <v>Septembre</v>
      </c>
      <c r="V4738" s="36" t="str">
        <f t="shared" si="682"/>
        <v>2026</v>
      </c>
      <c r="W4738" s="34"/>
      <c r="X4738" s="91">
        <f t="shared" ref="X4738:X4801" si="689">IFERROR(IF(M4738="Abs",0,IF((D4738-C4738+E4738-F4738)&lt;0.000694444444444444,0,(D4738-C4738+E4738-F4738))),0)</f>
        <v>0</v>
      </c>
      <c r="Y4738" s="92" t="str">
        <f>VLOOKUP('CM-CIC'!B4669,Annuaire_roster!B:F,4,0)</f>
        <v>KINANA Widad</v>
      </c>
      <c r="Z4738" s="37" t="s">
        <v>110</v>
      </c>
      <c r="AA4738" s="60" t="s">
        <v>39</v>
      </c>
      <c r="AB4738" s="35" t="str">
        <f t="shared" si="683"/>
        <v/>
      </c>
      <c r="AC4738" s="35" t="str">
        <f t="shared" si="684"/>
        <v/>
      </c>
      <c r="AD4738" s="35" t="str">
        <f t="shared" si="685"/>
        <v/>
      </c>
      <c r="AE4738" s="44" t="str">
        <f t="shared" si="686"/>
        <v/>
      </c>
      <c r="AF4738" s="61"/>
      <c r="AG4738" s="45"/>
    </row>
    <row r="4739" spans="1:33" x14ac:dyDescent="0.2">
      <c r="A4739" s="59" t="str">
        <f>+VLOOKUP(B4739,Annuaire_roster!B:G,5,0)</f>
        <v>01653</v>
      </c>
      <c r="B4739" s="78" t="s">
        <v>290</v>
      </c>
      <c r="C4739" s="73">
        <v>0.37361111111111112</v>
      </c>
      <c r="D4739" s="73">
        <v>0.375</v>
      </c>
      <c r="E4739" s="66">
        <v>0.79166666666666663</v>
      </c>
      <c r="F4739" s="66">
        <v>0.79166666666666663</v>
      </c>
      <c r="G4739" s="67"/>
      <c r="H4739" s="67"/>
      <c r="I4739" s="107" t="s">
        <v>63</v>
      </c>
      <c r="J4739" s="67"/>
      <c r="K4739" s="69">
        <v>0</v>
      </c>
      <c r="L4739" s="67">
        <v>0</v>
      </c>
      <c r="M4739" s="74">
        <v>0</v>
      </c>
      <c r="N4739" s="34">
        <f t="shared" si="678"/>
        <v>0.37499999999999994</v>
      </c>
      <c r="O4739" s="38">
        <f t="shared" si="679"/>
        <v>0.37499999999999994</v>
      </c>
      <c r="P4739" s="77" t="s">
        <v>234</v>
      </c>
      <c r="Q4739" s="135">
        <v>44819</v>
      </c>
      <c r="R4739" s="35">
        <f t="shared" si="680"/>
        <v>0</v>
      </c>
      <c r="S4739" s="35">
        <f t="shared" si="681"/>
        <v>0</v>
      </c>
      <c r="T4739" s="10" t="str">
        <f t="shared" si="687"/>
        <v>Sem - 38</v>
      </c>
      <c r="U4739" s="10" t="str">
        <f t="shared" si="688"/>
        <v>Septembre</v>
      </c>
      <c r="V4739" s="36" t="str">
        <f t="shared" si="682"/>
        <v>2026</v>
      </c>
      <c r="W4739" s="34"/>
      <c r="X4739" s="91">
        <f t="shared" si="689"/>
        <v>1.388888888888884E-3</v>
      </c>
      <c r="Y4739" s="92" t="str">
        <f>VLOOKUP('CM-CIC'!B4670,Annuaire_roster!B:F,4,0)</f>
        <v>KINANA Widad</v>
      </c>
      <c r="Z4739" s="37" t="s">
        <v>110</v>
      </c>
      <c r="AA4739" s="60" t="s">
        <v>39</v>
      </c>
      <c r="AB4739" s="35" t="str">
        <f t="shared" si="683"/>
        <v/>
      </c>
      <c r="AC4739" s="35" t="str">
        <f t="shared" si="684"/>
        <v/>
      </c>
      <c r="AD4739" s="35" t="str">
        <f t="shared" si="685"/>
        <v/>
      </c>
      <c r="AE4739" s="44" t="str">
        <f t="shared" si="686"/>
        <v/>
      </c>
      <c r="AF4739" s="61"/>
      <c r="AG4739" s="45"/>
    </row>
    <row r="4740" spans="1:33" x14ac:dyDescent="0.2">
      <c r="A4740" s="59" t="str">
        <f>+VLOOKUP(B4740,Annuaire_roster!B:G,5,0)</f>
        <v>01649</v>
      </c>
      <c r="B4740" s="78" t="s">
        <v>1670</v>
      </c>
      <c r="C4740" s="73">
        <v>0.375</v>
      </c>
      <c r="D4740" s="73">
        <v>0.375</v>
      </c>
      <c r="E4740" s="66">
        <v>0.79166666666666663</v>
      </c>
      <c r="F4740" s="66">
        <v>0.79166666666666663</v>
      </c>
      <c r="G4740" s="67"/>
      <c r="H4740" s="67"/>
      <c r="I4740" s="107" t="s">
        <v>63</v>
      </c>
      <c r="J4740" s="67"/>
      <c r="K4740" s="69">
        <v>0</v>
      </c>
      <c r="L4740" s="67">
        <v>0</v>
      </c>
      <c r="M4740" s="74">
        <v>0</v>
      </c>
      <c r="N4740" s="34">
        <f t="shared" si="678"/>
        <v>0.37499999999999994</v>
      </c>
      <c r="O4740" s="38">
        <f t="shared" si="679"/>
        <v>0.37499999999999994</v>
      </c>
      <c r="P4740" s="77" t="s">
        <v>234</v>
      </c>
      <c r="Q4740" s="135">
        <v>44819</v>
      </c>
      <c r="R4740" s="35">
        <f t="shared" si="680"/>
        <v>0</v>
      </c>
      <c r="S4740" s="35">
        <f t="shared" si="681"/>
        <v>0</v>
      </c>
      <c r="T4740" s="10" t="str">
        <f t="shared" si="687"/>
        <v>Sem - 38</v>
      </c>
      <c r="U4740" s="10" t="str">
        <f t="shared" si="688"/>
        <v>Septembre</v>
      </c>
      <c r="V4740" s="36" t="str">
        <f t="shared" si="682"/>
        <v>2026</v>
      </c>
      <c r="W4740" s="34"/>
      <c r="X4740" s="91">
        <f t="shared" si="689"/>
        <v>0</v>
      </c>
      <c r="Y4740" s="92" t="str">
        <f>VLOOKUP('CM-CIC'!B4671,Annuaire_roster!B:F,4,0)</f>
        <v>KINANA Widad</v>
      </c>
      <c r="Z4740" s="37" t="s">
        <v>110</v>
      </c>
      <c r="AA4740" s="60" t="s">
        <v>39</v>
      </c>
      <c r="AB4740" s="35" t="str">
        <f t="shared" si="683"/>
        <v/>
      </c>
      <c r="AC4740" s="35" t="str">
        <f t="shared" si="684"/>
        <v/>
      </c>
      <c r="AD4740" s="35" t="str">
        <f t="shared" si="685"/>
        <v/>
      </c>
      <c r="AE4740" s="44" t="str">
        <f t="shared" si="686"/>
        <v/>
      </c>
      <c r="AF4740" s="61"/>
      <c r="AG4740" s="45"/>
    </row>
    <row r="4741" spans="1:33" x14ac:dyDescent="0.2">
      <c r="A4741" s="59" t="str">
        <f>+VLOOKUP(B4741,Annuaire_roster!B:G,5,0)</f>
        <v>01650</v>
      </c>
      <c r="B4741" s="78" t="s">
        <v>1671</v>
      </c>
      <c r="C4741" s="73">
        <v>0.37430555555555556</v>
      </c>
      <c r="D4741" s="73">
        <v>0.375</v>
      </c>
      <c r="E4741" s="66">
        <v>0.79166666666666663</v>
      </c>
      <c r="F4741" s="66">
        <v>0.79166666666666663</v>
      </c>
      <c r="G4741" s="67"/>
      <c r="H4741" s="67"/>
      <c r="I4741" s="107" t="s">
        <v>63</v>
      </c>
      <c r="J4741" s="67"/>
      <c r="K4741" s="69">
        <v>0</v>
      </c>
      <c r="L4741" s="67">
        <v>0</v>
      </c>
      <c r="M4741" s="74">
        <v>0</v>
      </c>
      <c r="N4741" s="34">
        <f t="shared" si="678"/>
        <v>0.37499999999999994</v>
      </c>
      <c r="O4741" s="38">
        <f t="shared" si="679"/>
        <v>0.37499999999999994</v>
      </c>
      <c r="P4741" s="77" t="s">
        <v>234</v>
      </c>
      <c r="Q4741" s="135">
        <v>44819</v>
      </c>
      <c r="R4741" s="35">
        <f t="shared" si="680"/>
        <v>0</v>
      </c>
      <c r="S4741" s="35">
        <f t="shared" si="681"/>
        <v>0</v>
      </c>
      <c r="T4741" s="10" t="str">
        <f t="shared" si="687"/>
        <v>Sem - 38</v>
      </c>
      <c r="U4741" s="10" t="str">
        <f t="shared" si="688"/>
        <v>Septembre</v>
      </c>
      <c r="V4741" s="36" t="str">
        <f t="shared" si="682"/>
        <v>2026</v>
      </c>
      <c r="W4741" s="34"/>
      <c r="X4741" s="91">
        <f t="shared" si="689"/>
        <v>0</v>
      </c>
      <c r="Y4741" s="92" t="str">
        <f>VLOOKUP('CM-CIC'!B4672,Annuaire_roster!B:F,4,0)</f>
        <v>IHASSANE Ikram</v>
      </c>
      <c r="Z4741" s="37" t="s">
        <v>110</v>
      </c>
      <c r="AA4741" s="60" t="s">
        <v>39</v>
      </c>
      <c r="AB4741" s="35" t="str">
        <f t="shared" si="683"/>
        <v/>
      </c>
      <c r="AC4741" s="35" t="str">
        <f t="shared" si="684"/>
        <v/>
      </c>
      <c r="AD4741" s="35" t="str">
        <f t="shared" si="685"/>
        <v/>
      </c>
      <c r="AE4741" s="44" t="str">
        <f t="shared" si="686"/>
        <v/>
      </c>
      <c r="AF4741" s="61"/>
      <c r="AG4741" s="45"/>
    </row>
    <row r="4742" spans="1:33" x14ac:dyDescent="0.2">
      <c r="A4742" s="59" t="str">
        <f>+VLOOKUP(B4742,Annuaire_roster!B:G,5,0)</f>
        <v>01646</v>
      </c>
      <c r="B4742" s="78" t="s">
        <v>291</v>
      </c>
      <c r="C4742" s="73">
        <v>0.37430555555555556</v>
      </c>
      <c r="D4742" s="73">
        <v>0.375</v>
      </c>
      <c r="E4742" s="66">
        <v>0.79166666666666663</v>
      </c>
      <c r="F4742" s="66">
        <v>0.79166666666666663</v>
      </c>
      <c r="G4742" s="67"/>
      <c r="H4742" s="67"/>
      <c r="I4742" s="107" t="s">
        <v>63</v>
      </c>
      <c r="J4742" s="67"/>
      <c r="K4742" s="69">
        <v>0</v>
      </c>
      <c r="L4742" s="67">
        <v>0</v>
      </c>
      <c r="M4742" s="74">
        <v>0</v>
      </c>
      <c r="N4742" s="34">
        <f t="shared" si="678"/>
        <v>0.37499999999999994</v>
      </c>
      <c r="O4742" s="38">
        <f t="shared" si="679"/>
        <v>0.37499999999999994</v>
      </c>
      <c r="P4742" s="77" t="s">
        <v>234</v>
      </c>
      <c r="Q4742" s="135">
        <v>44819</v>
      </c>
      <c r="R4742" s="35">
        <f t="shared" si="680"/>
        <v>0</v>
      </c>
      <c r="S4742" s="35">
        <f t="shared" si="681"/>
        <v>0</v>
      </c>
      <c r="T4742" s="10" t="str">
        <f t="shared" si="687"/>
        <v>Sem - 38</v>
      </c>
      <c r="U4742" s="10" t="str">
        <f t="shared" si="688"/>
        <v>Septembre</v>
      </c>
      <c r="V4742" s="36" t="str">
        <f t="shared" si="682"/>
        <v>2026</v>
      </c>
      <c r="W4742" s="34"/>
      <c r="X4742" s="91">
        <f t="shared" si="689"/>
        <v>0</v>
      </c>
      <c r="Y4742" s="92" t="str">
        <f>VLOOKUP('CM-CIC'!B4673,Annuaire_roster!B:F,4,0)</f>
        <v>IHASSANE Ikram</v>
      </c>
      <c r="Z4742" s="37" t="s">
        <v>110</v>
      </c>
      <c r="AA4742" s="60" t="s">
        <v>39</v>
      </c>
      <c r="AB4742" s="35" t="str">
        <f t="shared" si="683"/>
        <v/>
      </c>
      <c r="AC4742" s="35" t="str">
        <f t="shared" si="684"/>
        <v/>
      </c>
      <c r="AD4742" s="35" t="str">
        <f t="shared" si="685"/>
        <v/>
      </c>
      <c r="AE4742" s="44" t="str">
        <f t="shared" si="686"/>
        <v/>
      </c>
      <c r="AF4742" s="61"/>
      <c r="AG4742" s="45"/>
    </row>
    <row r="4743" spans="1:33" x14ac:dyDescent="0.2">
      <c r="A4743" s="59" t="str">
        <f>+VLOOKUP(B4743,Annuaire_roster!B:G,5,0)</f>
        <v>01647</v>
      </c>
      <c r="B4743" s="78" t="s">
        <v>292</v>
      </c>
      <c r="C4743" s="73"/>
      <c r="D4743" s="73">
        <v>0.375</v>
      </c>
      <c r="E4743" s="66"/>
      <c r="F4743" s="66">
        <v>0.79166666666666663</v>
      </c>
      <c r="G4743" s="67"/>
      <c r="H4743" s="67"/>
      <c r="I4743" s="107" t="s">
        <v>63</v>
      </c>
      <c r="J4743" s="67"/>
      <c r="K4743" s="69">
        <v>0</v>
      </c>
      <c r="L4743" s="67">
        <v>0</v>
      </c>
      <c r="M4743" s="74" t="s">
        <v>187</v>
      </c>
      <c r="N4743" s="34" t="str">
        <f t="shared" si="678"/>
        <v/>
      </c>
      <c r="O4743" s="38">
        <f t="shared" si="679"/>
        <v>0.37499999999999994</v>
      </c>
      <c r="P4743" s="77" t="s">
        <v>234</v>
      </c>
      <c r="Q4743" s="135">
        <v>44819</v>
      </c>
      <c r="R4743" s="35">
        <f t="shared" si="680"/>
        <v>0.37499999999999994</v>
      </c>
      <c r="S4743" s="35">
        <f t="shared" si="681"/>
        <v>0.37499999999999994</v>
      </c>
      <c r="T4743" s="10" t="str">
        <f t="shared" si="687"/>
        <v>Sem - 38</v>
      </c>
      <c r="U4743" s="10" t="str">
        <f t="shared" si="688"/>
        <v>Septembre</v>
      </c>
      <c r="V4743" s="36" t="str">
        <f t="shared" si="682"/>
        <v>2026</v>
      </c>
      <c r="W4743" s="34"/>
      <c r="X4743" s="91">
        <f t="shared" si="689"/>
        <v>0</v>
      </c>
      <c r="Y4743" s="92" t="str">
        <f>VLOOKUP('CM-CIC'!B4674,Annuaire_roster!B:F,4,0)</f>
        <v>IHASSANE Ikram</v>
      </c>
      <c r="Z4743" s="37" t="s">
        <v>110</v>
      </c>
      <c r="AA4743" s="60" t="s">
        <v>39</v>
      </c>
      <c r="AB4743" s="35" t="str">
        <f t="shared" si="683"/>
        <v/>
      </c>
      <c r="AC4743" s="35" t="str">
        <f t="shared" si="684"/>
        <v/>
      </c>
      <c r="AD4743" s="35" t="str">
        <f t="shared" si="685"/>
        <v/>
      </c>
      <c r="AE4743" s="44" t="str">
        <f t="shared" si="686"/>
        <v/>
      </c>
      <c r="AF4743" s="61"/>
      <c r="AG4743" s="45"/>
    </row>
    <row r="4744" spans="1:33" x14ac:dyDescent="0.2">
      <c r="A4744" s="59" t="str">
        <f>+VLOOKUP(B4744,Annuaire_roster!B:G,5,0)</f>
        <v>01566</v>
      </c>
      <c r="B4744" s="78" t="s">
        <v>233</v>
      </c>
      <c r="C4744" s="73">
        <v>0.37222222222222218</v>
      </c>
      <c r="D4744" s="73">
        <v>0.375</v>
      </c>
      <c r="E4744" s="66">
        <v>0.79166666666666663</v>
      </c>
      <c r="F4744" s="66">
        <v>0.79166666666666663</v>
      </c>
      <c r="G4744" s="67"/>
      <c r="H4744" s="67"/>
      <c r="I4744" s="107" t="s">
        <v>63</v>
      </c>
      <c r="J4744" s="67"/>
      <c r="K4744" s="69">
        <v>0</v>
      </c>
      <c r="L4744" s="67">
        <v>0</v>
      </c>
      <c r="M4744" s="74">
        <v>0</v>
      </c>
      <c r="N4744" s="34">
        <f t="shared" si="678"/>
        <v>0.37499999999999994</v>
      </c>
      <c r="O4744" s="38">
        <f t="shared" si="679"/>
        <v>0.37499999999999994</v>
      </c>
      <c r="P4744" s="77" t="s">
        <v>234</v>
      </c>
      <c r="Q4744" s="135">
        <v>44820</v>
      </c>
      <c r="R4744" s="35">
        <f t="shared" si="680"/>
        <v>0</v>
      </c>
      <c r="S4744" s="35">
        <f t="shared" si="681"/>
        <v>0</v>
      </c>
      <c r="T4744" s="10" t="str">
        <f t="shared" si="687"/>
        <v>Sem - 38</v>
      </c>
      <c r="U4744" s="10" t="str">
        <f t="shared" si="688"/>
        <v>Septembre</v>
      </c>
      <c r="V4744" s="36" t="str">
        <f t="shared" si="682"/>
        <v>2026</v>
      </c>
      <c r="W4744" s="34"/>
      <c r="X4744" s="91">
        <f t="shared" si="689"/>
        <v>2.7777777777778789E-3</v>
      </c>
      <c r="Y4744" s="92" t="str">
        <f>VLOOKUP('CM-CIC'!B4675,Annuaire_roster!B:F,4,0)</f>
        <v>KINANA Widad</v>
      </c>
      <c r="Z4744" s="37" t="s">
        <v>110</v>
      </c>
      <c r="AA4744" s="60" t="s">
        <v>39</v>
      </c>
      <c r="AB4744" s="35" t="str">
        <f t="shared" si="683"/>
        <v/>
      </c>
      <c r="AC4744" s="35" t="str">
        <f t="shared" si="684"/>
        <v/>
      </c>
      <c r="AD4744" s="35" t="str">
        <f t="shared" si="685"/>
        <v/>
      </c>
      <c r="AE4744" s="44" t="str">
        <f t="shared" si="686"/>
        <v/>
      </c>
      <c r="AF4744" s="61"/>
      <c r="AG4744" s="45"/>
    </row>
    <row r="4745" spans="1:33" x14ac:dyDescent="0.2">
      <c r="A4745" s="59" t="str">
        <f>+VLOOKUP(B4745,Annuaire_roster!B:G,5,0)</f>
        <v>01572</v>
      </c>
      <c r="B4745" s="78" t="s">
        <v>235</v>
      </c>
      <c r="C4745" s="73">
        <v>0.375</v>
      </c>
      <c r="D4745" s="73">
        <v>0.375</v>
      </c>
      <c r="E4745" s="66">
        <v>0.79166666666666663</v>
      </c>
      <c r="F4745" s="66">
        <v>0.79166666666666663</v>
      </c>
      <c r="G4745" s="67"/>
      <c r="H4745" s="67"/>
      <c r="I4745" s="107" t="s">
        <v>63</v>
      </c>
      <c r="J4745" s="67"/>
      <c r="K4745" s="69">
        <v>0</v>
      </c>
      <c r="L4745" s="67">
        <v>0</v>
      </c>
      <c r="M4745" s="74">
        <v>0</v>
      </c>
      <c r="N4745" s="34">
        <f t="shared" si="678"/>
        <v>0.37499999999999994</v>
      </c>
      <c r="O4745" s="38">
        <f t="shared" si="679"/>
        <v>0.37499999999999994</v>
      </c>
      <c r="P4745" s="77" t="s">
        <v>234</v>
      </c>
      <c r="Q4745" s="135">
        <v>44820</v>
      </c>
      <c r="R4745" s="35">
        <f t="shared" si="680"/>
        <v>0</v>
      </c>
      <c r="S4745" s="35">
        <f t="shared" si="681"/>
        <v>0</v>
      </c>
      <c r="T4745" s="10" t="str">
        <f t="shared" si="687"/>
        <v>Sem - 38</v>
      </c>
      <c r="U4745" s="10" t="str">
        <f t="shared" si="688"/>
        <v>Septembre</v>
      </c>
      <c r="V4745" s="36" t="str">
        <f t="shared" si="682"/>
        <v>2026</v>
      </c>
      <c r="W4745" s="34"/>
      <c r="X4745" s="91">
        <f t="shared" si="689"/>
        <v>0</v>
      </c>
      <c r="Y4745" s="92" t="str">
        <f>VLOOKUP('CM-CIC'!B4676,Annuaire_roster!B:F,4,0)</f>
        <v>KINANA Widad</v>
      </c>
      <c r="Z4745" s="37" t="s">
        <v>110</v>
      </c>
      <c r="AA4745" s="60" t="s">
        <v>39</v>
      </c>
      <c r="AB4745" s="35" t="str">
        <f t="shared" si="683"/>
        <v/>
      </c>
      <c r="AC4745" s="35" t="str">
        <f t="shared" si="684"/>
        <v/>
      </c>
      <c r="AD4745" s="35" t="str">
        <f t="shared" si="685"/>
        <v/>
      </c>
      <c r="AE4745" s="44" t="str">
        <f t="shared" si="686"/>
        <v/>
      </c>
      <c r="AF4745" s="61"/>
      <c r="AG4745" s="45"/>
    </row>
    <row r="4746" spans="1:33" x14ac:dyDescent="0.2">
      <c r="A4746" s="59" t="str">
        <f>+VLOOKUP(B4746,Annuaire_roster!B:G,5,0)</f>
        <v>01575</v>
      </c>
      <c r="B4746" s="78" t="s">
        <v>191</v>
      </c>
      <c r="C4746" s="73">
        <v>0.37291666666666667</v>
      </c>
      <c r="D4746" s="73">
        <v>0.375</v>
      </c>
      <c r="E4746" s="66">
        <v>0.79166666666666663</v>
      </c>
      <c r="F4746" s="66">
        <v>0.79166666666666663</v>
      </c>
      <c r="G4746" s="67"/>
      <c r="H4746" s="67"/>
      <c r="I4746" s="107" t="s">
        <v>63</v>
      </c>
      <c r="J4746" s="67"/>
      <c r="K4746" s="69">
        <v>0</v>
      </c>
      <c r="L4746" s="67">
        <v>0</v>
      </c>
      <c r="M4746" s="74">
        <v>0</v>
      </c>
      <c r="N4746" s="34">
        <f t="shared" si="678"/>
        <v>0.37499999999999994</v>
      </c>
      <c r="O4746" s="38">
        <f t="shared" si="679"/>
        <v>0.37499999999999994</v>
      </c>
      <c r="P4746" s="77" t="s">
        <v>234</v>
      </c>
      <c r="Q4746" s="135">
        <v>44820</v>
      </c>
      <c r="R4746" s="35">
        <f t="shared" si="680"/>
        <v>0</v>
      </c>
      <c r="S4746" s="35">
        <f t="shared" si="681"/>
        <v>0</v>
      </c>
      <c r="T4746" s="10" t="str">
        <f t="shared" si="687"/>
        <v>Sem - 38</v>
      </c>
      <c r="U4746" s="10" t="str">
        <f t="shared" si="688"/>
        <v>Septembre</v>
      </c>
      <c r="V4746" s="36" t="str">
        <f t="shared" si="682"/>
        <v>2026</v>
      </c>
      <c r="W4746" s="34"/>
      <c r="X4746" s="91">
        <f t="shared" si="689"/>
        <v>2.0833333333333259E-3</v>
      </c>
      <c r="Y4746" s="92" t="str">
        <f>VLOOKUP('CM-CIC'!B4677,Annuaire_roster!B:F,4,0)</f>
        <v>KINANA Widad</v>
      </c>
      <c r="Z4746" s="37" t="s">
        <v>110</v>
      </c>
      <c r="AA4746" s="60" t="s">
        <v>39</v>
      </c>
      <c r="AB4746" s="35" t="str">
        <f t="shared" si="683"/>
        <v/>
      </c>
      <c r="AC4746" s="35" t="str">
        <f t="shared" si="684"/>
        <v/>
      </c>
      <c r="AD4746" s="35" t="str">
        <f t="shared" si="685"/>
        <v/>
      </c>
      <c r="AE4746" s="44" t="str">
        <f t="shared" si="686"/>
        <v/>
      </c>
      <c r="AF4746" s="61"/>
      <c r="AG4746" s="45"/>
    </row>
    <row r="4747" spans="1:33" x14ac:dyDescent="0.2">
      <c r="A4747" s="59" t="str">
        <f>+VLOOKUP(B4747,Annuaire_roster!B:G,5,0)</f>
        <v>01575</v>
      </c>
      <c r="B4747" s="78" t="s">
        <v>236</v>
      </c>
      <c r="C4747" s="65">
        <v>0.37291666666666667</v>
      </c>
      <c r="D4747" s="65">
        <v>0.375</v>
      </c>
      <c r="E4747" s="66">
        <v>0.79166666666666663</v>
      </c>
      <c r="F4747" s="66">
        <v>0.79166666666666663</v>
      </c>
      <c r="G4747" s="67"/>
      <c r="H4747" s="67"/>
      <c r="I4747" s="68" t="s">
        <v>63</v>
      </c>
      <c r="J4747" s="67"/>
      <c r="K4747" s="69">
        <v>0</v>
      </c>
      <c r="L4747" s="67">
        <v>0</v>
      </c>
      <c r="M4747" s="70">
        <v>0</v>
      </c>
      <c r="N4747" s="34">
        <f t="shared" si="678"/>
        <v>0.37499999999999994</v>
      </c>
      <c r="O4747" s="38">
        <f t="shared" si="679"/>
        <v>0.37499999999999994</v>
      </c>
      <c r="P4747" s="72" t="s">
        <v>234</v>
      </c>
      <c r="Q4747" s="135">
        <v>44820</v>
      </c>
      <c r="R4747" s="35">
        <f t="shared" si="680"/>
        <v>0</v>
      </c>
      <c r="S4747" s="35">
        <f t="shared" si="681"/>
        <v>0</v>
      </c>
      <c r="T4747" s="10" t="str">
        <f t="shared" si="687"/>
        <v>Sem - 38</v>
      </c>
      <c r="U4747" s="10" t="str">
        <f t="shared" si="688"/>
        <v>Septembre</v>
      </c>
      <c r="V4747" s="36" t="str">
        <f t="shared" si="682"/>
        <v>2026</v>
      </c>
      <c r="W4747" s="34"/>
      <c r="X4747" s="91">
        <f t="shared" si="689"/>
        <v>2.0833333333333259E-3</v>
      </c>
      <c r="Y4747" s="92" t="str">
        <f>VLOOKUP('CM-CIC'!B4678,Annuaire_roster!B:F,4,0)</f>
        <v>KINANA Widad</v>
      </c>
      <c r="Z4747" s="37" t="s">
        <v>110</v>
      </c>
      <c r="AA4747" s="60" t="s">
        <v>39</v>
      </c>
      <c r="AB4747" s="35" t="str">
        <f t="shared" si="683"/>
        <v/>
      </c>
      <c r="AC4747" s="35" t="str">
        <f t="shared" si="684"/>
        <v/>
      </c>
      <c r="AD4747" s="35" t="str">
        <f t="shared" si="685"/>
        <v/>
      </c>
      <c r="AE4747" s="44" t="str">
        <f t="shared" si="686"/>
        <v/>
      </c>
      <c r="AF4747" s="61"/>
      <c r="AG4747" s="45"/>
    </row>
    <row r="4748" spans="1:33" x14ac:dyDescent="0.2">
      <c r="A4748" s="59" t="str">
        <f>+VLOOKUP(B4748,Annuaire_roster!B:G,5,0)</f>
        <v>01578</v>
      </c>
      <c r="B4748" s="78" t="s">
        <v>1669</v>
      </c>
      <c r="C4748" s="65">
        <v>0.37430555555555556</v>
      </c>
      <c r="D4748" s="65">
        <v>0.375</v>
      </c>
      <c r="E4748" s="66">
        <v>0.79166666666666663</v>
      </c>
      <c r="F4748" s="66">
        <v>0.79166666666666663</v>
      </c>
      <c r="G4748" s="67"/>
      <c r="H4748" s="67"/>
      <c r="I4748" s="68" t="s">
        <v>63</v>
      </c>
      <c r="J4748" s="67"/>
      <c r="K4748" s="69">
        <v>0</v>
      </c>
      <c r="L4748" s="67">
        <v>0</v>
      </c>
      <c r="M4748" s="70">
        <v>0</v>
      </c>
      <c r="N4748" s="34">
        <f t="shared" si="678"/>
        <v>0.37499999999999994</v>
      </c>
      <c r="O4748" s="38">
        <f t="shared" si="679"/>
        <v>0.37499999999999994</v>
      </c>
      <c r="P4748" s="72" t="s">
        <v>234</v>
      </c>
      <c r="Q4748" s="135">
        <v>44820</v>
      </c>
      <c r="R4748" s="35">
        <f t="shared" si="680"/>
        <v>0</v>
      </c>
      <c r="S4748" s="35">
        <f t="shared" si="681"/>
        <v>0</v>
      </c>
      <c r="T4748" s="10" t="str">
        <f t="shared" si="687"/>
        <v>Sem - 38</v>
      </c>
      <c r="U4748" s="10" t="str">
        <f t="shared" si="688"/>
        <v>Septembre</v>
      </c>
      <c r="V4748" s="36" t="str">
        <f t="shared" si="682"/>
        <v>2026</v>
      </c>
      <c r="W4748" s="34"/>
      <c r="X4748" s="91">
        <f t="shared" si="689"/>
        <v>0</v>
      </c>
      <c r="Y4748" s="92" t="str">
        <f>VLOOKUP('CM-CIC'!B4679,Annuaire_roster!B:F,4,0)</f>
        <v>KINANA Widad</v>
      </c>
      <c r="Z4748" s="37" t="s">
        <v>110</v>
      </c>
      <c r="AA4748" s="60" t="s">
        <v>39</v>
      </c>
      <c r="AB4748" s="35" t="str">
        <f t="shared" si="683"/>
        <v/>
      </c>
      <c r="AC4748" s="35" t="str">
        <f t="shared" si="684"/>
        <v/>
      </c>
      <c r="AD4748" s="35" t="str">
        <f t="shared" si="685"/>
        <v/>
      </c>
      <c r="AE4748" s="44" t="str">
        <f t="shared" si="686"/>
        <v/>
      </c>
      <c r="AF4748" s="61"/>
      <c r="AG4748" s="45"/>
    </row>
    <row r="4749" spans="1:33" x14ac:dyDescent="0.2">
      <c r="A4749" s="59" t="str">
        <f>+VLOOKUP(B4749,Annuaire_roster!B:G,5,0)</f>
        <v>01581</v>
      </c>
      <c r="B4749" s="78" t="s">
        <v>237</v>
      </c>
      <c r="C4749" s="65">
        <v>0.375</v>
      </c>
      <c r="D4749" s="65">
        <v>0.375</v>
      </c>
      <c r="E4749" s="66">
        <v>0.79166666666666663</v>
      </c>
      <c r="F4749" s="66">
        <v>0.79166666666666663</v>
      </c>
      <c r="G4749" s="67"/>
      <c r="H4749" s="67"/>
      <c r="I4749" s="68" t="s">
        <v>63</v>
      </c>
      <c r="J4749" s="67"/>
      <c r="K4749" s="69">
        <v>0</v>
      </c>
      <c r="L4749" s="67">
        <v>0</v>
      </c>
      <c r="M4749" s="70">
        <v>0</v>
      </c>
      <c r="N4749" s="34">
        <f t="shared" si="678"/>
        <v>0.37499999999999994</v>
      </c>
      <c r="O4749" s="38">
        <f t="shared" si="679"/>
        <v>0.37499999999999994</v>
      </c>
      <c r="P4749" s="72" t="s">
        <v>234</v>
      </c>
      <c r="Q4749" s="135">
        <v>44820</v>
      </c>
      <c r="R4749" s="35">
        <f t="shared" si="680"/>
        <v>0</v>
      </c>
      <c r="S4749" s="35">
        <f t="shared" si="681"/>
        <v>0</v>
      </c>
      <c r="T4749" s="10" t="str">
        <f t="shared" si="687"/>
        <v>Sem - 38</v>
      </c>
      <c r="U4749" s="10" t="str">
        <f t="shared" si="688"/>
        <v>Septembre</v>
      </c>
      <c r="V4749" s="36" t="str">
        <f t="shared" si="682"/>
        <v>2026</v>
      </c>
      <c r="W4749" s="34"/>
      <c r="X4749" s="91">
        <f t="shared" si="689"/>
        <v>0</v>
      </c>
      <c r="Y4749" s="92" t="str">
        <f>VLOOKUP('CM-CIC'!B4680,Annuaire_roster!B:F,4,0)</f>
        <v>KINANA Widad</v>
      </c>
      <c r="Z4749" s="37" t="s">
        <v>110</v>
      </c>
      <c r="AA4749" s="60" t="s">
        <v>39</v>
      </c>
      <c r="AB4749" s="35" t="str">
        <f t="shared" si="683"/>
        <v/>
      </c>
      <c r="AC4749" s="35" t="str">
        <f t="shared" si="684"/>
        <v/>
      </c>
      <c r="AD4749" s="35" t="str">
        <f t="shared" si="685"/>
        <v/>
      </c>
      <c r="AE4749" s="44" t="str">
        <f t="shared" si="686"/>
        <v/>
      </c>
      <c r="AF4749" s="61"/>
      <c r="AG4749" s="45"/>
    </row>
    <row r="4750" spans="1:33" x14ac:dyDescent="0.2">
      <c r="A4750" s="59" t="str">
        <f>+VLOOKUP(B4750,Annuaire_roster!B:G,5,0)</f>
        <v>01582</v>
      </c>
      <c r="B4750" s="78" t="s">
        <v>238</v>
      </c>
      <c r="C4750" s="65">
        <v>0.375</v>
      </c>
      <c r="D4750" s="65">
        <v>0.375</v>
      </c>
      <c r="E4750" s="66">
        <v>0.79166666666666663</v>
      </c>
      <c r="F4750" s="66">
        <v>0.79166666666666663</v>
      </c>
      <c r="G4750" s="67"/>
      <c r="H4750" s="67"/>
      <c r="I4750" s="68" t="s">
        <v>63</v>
      </c>
      <c r="J4750" s="67"/>
      <c r="K4750" s="69">
        <v>0</v>
      </c>
      <c r="L4750" s="67">
        <v>0</v>
      </c>
      <c r="M4750" s="70">
        <v>0</v>
      </c>
      <c r="N4750" s="34">
        <f t="shared" si="678"/>
        <v>0.37499999999999994</v>
      </c>
      <c r="O4750" s="38">
        <f t="shared" si="679"/>
        <v>0.37499999999999994</v>
      </c>
      <c r="P4750" s="72" t="s">
        <v>234</v>
      </c>
      <c r="Q4750" s="135">
        <v>44820</v>
      </c>
      <c r="R4750" s="35">
        <f t="shared" si="680"/>
        <v>0</v>
      </c>
      <c r="S4750" s="35">
        <f t="shared" si="681"/>
        <v>0</v>
      </c>
      <c r="T4750" s="10" t="str">
        <f t="shared" si="687"/>
        <v>Sem - 38</v>
      </c>
      <c r="U4750" s="10" t="str">
        <f t="shared" si="688"/>
        <v>Septembre</v>
      </c>
      <c r="V4750" s="36" t="str">
        <f t="shared" si="682"/>
        <v>2026</v>
      </c>
      <c r="W4750" s="34"/>
      <c r="X4750" s="91">
        <f t="shared" si="689"/>
        <v>0</v>
      </c>
      <c r="Y4750" s="92" t="str">
        <f>VLOOKUP('CM-CIC'!B4681,Annuaire_roster!B:F,4,0)</f>
        <v>KINANA Widad</v>
      </c>
      <c r="Z4750" s="37" t="s">
        <v>110</v>
      </c>
      <c r="AA4750" s="60" t="s">
        <v>39</v>
      </c>
      <c r="AB4750" s="35" t="str">
        <f t="shared" si="683"/>
        <v/>
      </c>
      <c r="AC4750" s="35" t="str">
        <f t="shared" si="684"/>
        <v/>
      </c>
      <c r="AD4750" s="35" t="str">
        <f t="shared" si="685"/>
        <v/>
      </c>
      <c r="AE4750" s="44" t="str">
        <f t="shared" si="686"/>
        <v/>
      </c>
      <c r="AF4750" s="61"/>
      <c r="AG4750" s="45"/>
    </row>
    <row r="4751" spans="1:33" x14ac:dyDescent="0.2">
      <c r="A4751" s="59" t="str">
        <f>+VLOOKUP(B4751,Annuaire_roster!B:G,5,0)</f>
        <v>01586</v>
      </c>
      <c r="B4751" s="78" t="s">
        <v>217</v>
      </c>
      <c r="C4751" s="65">
        <v>0.37222222222222218</v>
      </c>
      <c r="D4751" s="65">
        <v>0.375</v>
      </c>
      <c r="E4751" s="66">
        <v>0.79166666666666663</v>
      </c>
      <c r="F4751" s="66">
        <v>0.79166666666666663</v>
      </c>
      <c r="G4751" s="67"/>
      <c r="H4751" s="67"/>
      <c r="I4751" s="68" t="s">
        <v>63</v>
      </c>
      <c r="J4751" s="67"/>
      <c r="K4751" s="69">
        <v>0</v>
      </c>
      <c r="L4751" s="67">
        <v>0</v>
      </c>
      <c r="M4751" s="70">
        <v>0</v>
      </c>
      <c r="N4751" s="34">
        <f t="shared" si="678"/>
        <v>0.37499999999999994</v>
      </c>
      <c r="O4751" s="38">
        <f t="shared" si="679"/>
        <v>0.37499999999999994</v>
      </c>
      <c r="P4751" s="72" t="s">
        <v>234</v>
      </c>
      <c r="Q4751" s="135">
        <v>44820</v>
      </c>
      <c r="R4751" s="35">
        <f t="shared" si="680"/>
        <v>0</v>
      </c>
      <c r="S4751" s="35">
        <f t="shared" si="681"/>
        <v>0</v>
      </c>
      <c r="T4751" s="10" t="str">
        <f t="shared" si="687"/>
        <v>Sem - 38</v>
      </c>
      <c r="U4751" s="10" t="str">
        <f t="shared" si="688"/>
        <v>Septembre</v>
      </c>
      <c r="V4751" s="36" t="str">
        <f t="shared" si="682"/>
        <v>2026</v>
      </c>
      <c r="W4751" s="34"/>
      <c r="X4751" s="91">
        <f t="shared" si="689"/>
        <v>2.7777777777778789E-3</v>
      </c>
      <c r="Y4751" s="92" t="str">
        <f>VLOOKUP('CM-CIC'!B4682,Annuaire_roster!B:F,4,0)</f>
        <v>KINANA Widad</v>
      </c>
      <c r="Z4751" s="37" t="s">
        <v>110</v>
      </c>
      <c r="AA4751" s="60" t="s">
        <v>39</v>
      </c>
      <c r="AB4751" s="35" t="str">
        <f t="shared" si="683"/>
        <v/>
      </c>
      <c r="AC4751" s="35" t="str">
        <f t="shared" si="684"/>
        <v/>
      </c>
      <c r="AD4751" s="35" t="str">
        <f t="shared" si="685"/>
        <v/>
      </c>
      <c r="AE4751" s="44" t="str">
        <f t="shared" si="686"/>
        <v/>
      </c>
      <c r="AF4751" s="61"/>
      <c r="AG4751" s="45"/>
    </row>
    <row r="4752" spans="1:33" x14ac:dyDescent="0.2">
      <c r="A4752" s="59" t="str">
        <f>+VLOOKUP(B4752,Annuaire_roster!B:G,5,0)</f>
        <v>01587</v>
      </c>
      <c r="B4752" s="78" t="s">
        <v>218</v>
      </c>
      <c r="C4752" s="65">
        <v>0.37361111111111112</v>
      </c>
      <c r="D4752" s="65">
        <v>0.375</v>
      </c>
      <c r="E4752" s="66">
        <v>0.79166666666666663</v>
      </c>
      <c r="F4752" s="66">
        <v>0.79166666666666663</v>
      </c>
      <c r="G4752" s="67"/>
      <c r="H4752" s="67"/>
      <c r="I4752" s="68" t="s">
        <v>63</v>
      </c>
      <c r="J4752" s="67"/>
      <c r="K4752" s="69">
        <v>0</v>
      </c>
      <c r="L4752" s="67">
        <v>0</v>
      </c>
      <c r="M4752" s="70">
        <v>0</v>
      </c>
      <c r="N4752" s="34">
        <f t="shared" si="678"/>
        <v>0.37499999999999994</v>
      </c>
      <c r="O4752" s="38">
        <f t="shared" si="679"/>
        <v>0.37499999999999994</v>
      </c>
      <c r="P4752" s="72" t="s">
        <v>234</v>
      </c>
      <c r="Q4752" s="135">
        <v>44820</v>
      </c>
      <c r="R4752" s="35">
        <f t="shared" si="680"/>
        <v>0</v>
      </c>
      <c r="S4752" s="35">
        <f t="shared" si="681"/>
        <v>0</v>
      </c>
      <c r="T4752" s="10" t="str">
        <f t="shared" si="687"/>
        <v>Sem - 38</v>
      </c>
      <c r="U4752" s="10" t="str">
        <f t="shared" si="688"/>
        <v>Septembre</v>
      </c>
      <c r="V4752" s="36" t="str">
        <f t="shared" si="682"/>
        <v>2026</v>
      </c>
      <c r="W4752" s="34"/>
      <c r="X4752" s="91">
        <f t="shared" si="689"/>
        <v>1.388888888888884E-3</v>
      </c>
      <c r="Y4752" s="92" t="str">
        <f>VLOOKUP('CM-CIC'!B4683,Annuaire_roster!B:F,4,0)</f>
        <v>KINANA Widad</v>
      </c>
      <c r="Z4752" s="37" t="s">
        <v>110</v>
      </c>
      <c r="AA4752" s="60" t="s">
        <v>39</v>
      </c>
      <c r="AB4752" s="35" t="str">
        <f t="shared" si="683"/>
        <v/>
      </c>
      <c r="AC4752" s="35" t="str">
        <f t="shared" si="684"/>
        <v/>
      </c>
      <c r="AD4752" s="35" t="str">
        <f t="shared" si="685"/>
        <v/>
      </c>
      <c r="AE4752" s="44" t="str">
        <f t="shared" si="686"/>
        <v/>
      </c>
      <c r="AF4752" s="61"/>
      <c r="AG4752" s="45"/>
    </row>
    <row r="4753" spans="1:33" x14ac:dyDescent="0.2">
      <c r="A4753" s="59" t="str">
        <f>+VLOOKUP(B4753,Annuaire_roster!B:G,5,0)</f>
        <v>01590</v>
      </c>
      <c r="B4753" s="78" t="s">
        <v>222</v>
      </c>
      <c r="C4753" s="65">
        <v>0.37361111111111112</v>
      </c>
      <c r="D4753" s="65">
        <v>0.375</v>
      </c>
      <c r="E4753" s="66">
        <v>0.79166666666666663</v>
      </c>
      <c r="F4753" s="66">
        <v>0.79166666666666663</v>
      </c>
      <c r="G4753" s="67"/>
      <c r="H4753" s="67"/>
      <c r="I4753" s="68" t="s">
        <v>63</v>
      </c>
      <c r="J4753" s="67"/>
      <c r="K4753" s="69">
        <v>0</v>
      </c>
      <c r="L4753" s="67">
        <v>0</v>
      </c>
      <c r="M4753" s="70">
        <v>0</v>
      </c>
      <c r="N4753" s="34">
        <f t="shared" si="678"/>
        <v>0.37499999999999994</v>
      </c>
      <c r="O4753" s="38">
        <f t="shared" si="679"/>
        <v>0.37499999999999994</v>
      </c>
      <c r="P4753" s="72" t="s">
        <v>234</v>
      </c>
      <c r="Q4753" s="135">
        <v>44820</v>
      </c>
      <c r="R4753" s="35">
        <f t="shared" si="680"/>
        <v>0</v>
      </c>
      <c r="S4753" s="35">
        <f t="shared" si="681"/>
        <v>0</v>
      </c>
      <c r="T4753" s="10" t="str">
        <f t="shared" si="687"/>
        <v>Sem - 38</v>
      </c>
      <c r="U4753" s="10" t="str">
        <f t="shared" si="688"/>
        <v>Septembre</v>
      </c>
      <c r="V4753" s="36" t="str">
        <f t="shared" si="682"/>
        <v>2026</v>
      </c>
      <c r="W4753" s="34"/>
      <c r="X4753" s="91">
        <f t="shared" si="689"/>
        <v>1.388888888888884E-3</v>
      </c>
      <c r="Y4753" s="92" t="str">
        <f>VLOOKUP('CM-CIC'!B4684,Annuaire_roster!B:F,4,0)</f>
        <v>KINANA Widad</v>
      </c>
      <c r="Z4753" s="37" t="s">
        <v>110</v>
      </c>
      <c r="AA4753" s="60" t="s">
        <v>39</v>
      </c>
      <c r="AB4753" s="35" t="str">
        <f t="shared" si="683"/>
        <v/>
      </c>
      <c r="AC4753" s="35" t="str">
        <f t="shared" si="684"/>
        <v/>
      </c>
      <c r="AD4753" s="35" t="str">
        <f t="shared" si="685"/>
        <v/>
      </c>
      <c r="AE4753" s="44" t="str">
        <f t="shared" si="686"/>
        <v/>
      </c>
      <c r="AF4753" s="61"/>
      <c r="AG4753" s="45"/>
    </row>
    <row r="4754" spans="1:33" x14ac:dyDescent="0.2">
      <c r="A4754" s="59" t="str">
        <f>+VLOOKUP(B4754,Annuaire_roster!B:G,5,0)</f>
        <v>01594</v>
      </c>
      <c r="B4754" s="78" t="s">
        <v>295</v>
      </c>
      <c r="C4754" s="65">
        <v>0.37291666666666667</v>
      </c>
      <c r="D4754" s="65">
        <v>0.375</v>
      </c>
      <c r="E4754" s="66">
        <v>0.79166666666666663</v>
      </c>
      <c r="F4754" s="66">
        <v>0.79166666666666663</v>
      </c>
      <c r="G4754" s="67"/>
      <c r="H4754" s="67"/>
      <c r="I4754" s="68" t="s">
        <v>63</v>
      </c>
      <c r="J4754" s="67"/>
      <c r="K4754" s="69">
        <v>0</v>
      </c>
      <c r="L4754" s="67">
        <v>0</v>
      </c>
      <c r="M4754" s="70">
        <v>0</v>
      </c>
      <c r="N4754" s="34">
        <f t="shared" si="678"/>
        <v>0.37499999999999994</v>
      </c>
      <c r="O4754" s="38">
        <f t="shared" si="679"/>
        <v>0.37499999999999994</v>
      </c>
      <c r="P4754" s="72" t="s">
        <v>234</v>
      </c>
      <c r="Q4754" s="135">
        <v>44820</v>
      </c>
      <c r="R4754" s="35">
        <f t="shared" si="680"/>
        <v>0</v>
      </c>
      <c r="S4754" s="35">
        <f t="shared" si="681"/>
        <v>0</v>
      </c>
      <c r="T4754" s="10" t="str">
        <f t="shared" si="687"/>
        <v>Sem - 38</v>
      </c>
      <c r="U4754" s="10" t="str">
        <f t="shared" si="688"/>
        <v>Septembre</v>
      </c>
      <c r="V4754" s="36" t="str">
        <f t="shared" si="682"/>
        <v>2026</v>
      </c>
      <c r="W4754" s="34"/>
      <c r="X4754" s="91">
        <f t="shared" si="689"/>
        <v>2.0833333333333259E-3</v>
      </c>
      <c r="Y4754" s="92" t="str">
        <f>VLOOKUP('CM-CIC'!B4685,Annuaire_roster!B:F,4,0)</f>
        <v>KINANA Widad</v>
      </c>
      <c r="Z4754" s="37" t="s">
        <v>110</v>
      </c>
      <c r="AA4754" s="60" t="s">
        <v>39</v>
      </c>
      <c r="AB4754" s="35" t="str">
        <f t="shared" si="683"/>
        <v/>
      </c>
      <c r="AC4754" s="35" t="str">
        <f t="shared" si="684"/>
        <v/>
      </c>
      <c r="AD4754" s="35" t="str">
        <f t="shared" si="685"/>
        <v/>
      </c>
      <c r="AE4754" s="44" t="str">
        <f t="shared" si="686"/>
        <v/>
      </c>
      <c r="AF4754" s="61"/>
      <c r="AG4754" s="45"/>
    </row>
    <row r="4755" spans="1:33" x14ac:dyDescent="0.2">
      <c r="A4755" s="59" t="str">
        <f>+VLOOKUP(B4755,Annuaire_roster!B:G,5,0)</f>
        <v>01598</v>
      </c>
      <c r="B4755" s="78" t="s">
        <v>240</v>
      </c>
      <c r="C4755" s="65">
        <v>0.37291666666666667</v>
      </c>
      <c r="D4755" s="65">
        <v>0.375</v>
      </c>
      <c r="E4755" s="66">
        <v>0.79166666666666663</v>
      </c>
      <c r="F4755" s="66">
        <v>0.79166666666666663</v>
      </c>
      <c r="G4755" s="67"/>
      <c r="H4755" s="67"/>
      <c r="I4755" s="68" t="s">
        <v>63</v>
      </c>
      <c r="J4755" s="67"/>
      <c r="K4755" s="69">
        <v>0</v>
      </c>
      <c r="L4755" s="67">
        <v>0</v>
      </c>
      <c r="M4755" s="70">
        <v>0</v>
      </c>
      <c r="N4755" s="34">
        <f t="shared" si="678"/>
        <v>0.37499999999999994</v>
      </c>
      <c r="O4755" s="38">
        <f t="shared" si="679"/>
        <v>0.37499999999999994</v>
      </c>
      <c r="P4755" s="72" t="s">
        <v>234</v>
      </c>
      <c r="Q4755" s="135">
        <v>44820</v>
      </c>
      <c r="R4755" s="35">
        <f t="shared" si="680"/>
        <v>0</v>
      </c>
      <c r="S4755" s="35">
        <f t="shared" si="681"/>
        <v>0</v>
      </c>
      <c r="T4755" s="10" t="str">
        <f t="shared" si="687"/>
        <v>Sem - 38</v>
      </c>
      <c r="U4755" s="10" t="str">
        <f t="shared" si="688"/>
        <v>Septembre</v>
      </c>
      <c r="V4755" s="36" t="str">
        <f t="shared" si="682"/>
        <v>2026</v>
      </c>
      <c r="W4755" s="34"/>
      <c r="X4755" s="91">
        <f t="shared" si="689"/>
        <v>2.0833333333333259E-3</v>
      </c>
      <c r="Y4755" s="92" t="str">
        <f>VLOOKUP('CM-CIC'!B4686,Annuaire_roster!B:F,4,0)</f>
        <v>KINANA Widad</v>
      </c>
      <c r="Z4755" s="37" t="s">
        <v>110</v>
      </c>
      <c r="AA4755" s="60" t="s">
        <v>39</v>
      </c>
      <c r="AB4755" s="35" t="str">
        <f t="shared" si="683"/>
        <v/>
      </c>
      <c r="AC4755" s="35" t="str">
        <f t="shared" si="684"/>
        <v/>
      </c>
      <c r="AD4755" s="35" t="str">
        <f t="shared" si="685"/>
        <v/>
      </c>
      <c r="AE4755" s="44" t="str">
        <f t="shared" si="686"/>
        <v/>
      </c>
      <c r="AF4755" s="61"/>
      <c r="AG4755" s="45"/>
    </row>
    <row r="4756" spans="1:33" x14ac:dyDescent="0.2">
      <c r="A4756" s="59" t="str">
        <f>+VLOOKUP(B4756,Annuaire_roster!B:G,5,0)</f>
        <v>01567</v>
      </c>
      <c r="B4756" s="78" t="s">
        <v>198</v>
      </c>
      <c r="C4756" s="65">
        <v>0.375</v>
      </c>
      <c r="D4756" s="65">
        <v>0.375</v>
      </c>
      <c r="E4756" s="66">
        <v>0.79166666666666663</v>
      </c>
      <c r="F4756" s="66">
        <v>0.79166666666666663</v>
      </c>
      <c r="G4756" s="67"/>
      <c r="H4756" s="67"/>
      <c r="I4756" s="68" t="s">
        <v>63</v>
      </c>
      <c r="J4756" s="67"/>
      <c r="K4756" s="69">
        <v>0</v>
      </c>
      <c r="L4756" s="67">
        <v>0</v>
      </c>
      <c r="M4756" s="70">
        <v>0</v>
      </c>
      <c r="N4756" s="34">
        <f t="shared" si="678"/>
        <v>0.37499999999999994</v>
      </c>
      <c r="O4756" s="38">
        <f t="shared" si="679"/>
        <v>0.37499999999999994</v>
      </c>
      <c r="P4756" s="72" t="s">
        <v>234</v>
      </c>
      <c r="Q4756" s="135">
        <v>44820</v>
      </c>
      <c r="R4756" s="35">
        <f t="shared" si="680"/>
        <v>0</v>
      </c>
      <c r="S4756" s="35">
        <f t="shared" si="681"/>
        <v>0</v>
      </c>
      <c r="T4756" s="10" t="str">
        <f t="shared" si="687"/>
        <v>Sem - 38</v>
      </c>
      <c r="U4756" s="10" t="str">
        <f t="shared" si="688"/>
        <v>Septembre</v>
      </c>
      <c r="V4756" s="36" t="str">
        <f t="shared" si="682"/>
        <v>2026</v>
      </c>
      <c r="W4756" s="34"/>
      <c r="X4756" s="91">
        <f t="shared" si="689"/>
        <v>0</v>
      </c>
      <c r="Y4756" s="92" t="str">
        <f>VLOOKUP('CM-CIC'!B4687,Annuaire_roster!B:F,4,0)</f>
        <v>KINANA Widad</v>
      </c>
      <c r="Z4756" s="37" t="s">
        <v>110</v>
      </c>
      <c r="AA4756" s="60" t="s">
        <v>39</v>
      </c>
      <c r="AB4756" s="35" t="str">
        <f t="shared" si="683"/>
        <v/>
      </c>
      <c r="AC4756" s="35" t="str">
        <f t="shared" si="684"/>
        <v/>
      </c>
      <c r="AD4756" s="35" t="str">
        <f t="shared" si="685"/>
        <v/>
      </c>
      <c r="AE4756" s="44" t="str">
        <f t="shared" si="686"/>
        <v/>
      </c>
      <c r="AF4756" s="61"/>
      <c r="AG4756" s="45"/>
    </row>
    <row r="4757" spans="1:33" x14ac:dyDescent="0.2">
      <c r="A4757" s="59" t="str">
        <f>+VLOOKUP(B4757,Annuaire_roster!B:G,5,0)</f>
        <v>01420</v>
      </c>
      <c r="B4757" s="78" t="s">
        <v>151</v>
      </c>
      <c r="C4757" s="65">
        <v>0.37430555555555556</v>
      </c>
      <c r="D4757" s="65">
        <v>0.375</v>
      </c>
      <c r="E4757" s="66">
        <v>0.79166666666666663</v>
      </c>
      <c r="F4757" s="66">
        <v>0.79166666666666663</v>
      </c>
      <c r="G4757" s="67"/>
      <c r="H4757" s="67"/>
      <c r="I4757" s="68" t="s">
        <v>63</v>
      </c>
      <c r="J4757" s="67"/>
      <c r="K4757" s="69">
        <v>0</v>
      </c>
      <c r="L4757" s="67">
        <v>0</v>
      </c>
      <c r="M4757" s="70">
        <v>0</v>
      </c>
      <c r="N4757" s="34">
        <f t="shared" si="678"/>
        <v>0.37499999999999994</v>
      </c>
      <c r="O4757" s="38">
        <f t="shared" si="679"/>
        <v>0.37499999999999994</v>
      </c>
      <c r="P4757" s="72" t="s">
        <v>234</v>
      </c>
      <c r="Q4757" s="135">
        <v>44820</v>
      </c>
      <c r="R4757" s="35">
        <f t="shared" si="680"/>
        <v>0</v>
      </c>
      <c r="S4757" s="35">
        <f t="shared" si="681"/>
        <v>0</v>
      </c>
      <c r="T4757" s="10" t="str">
        <f t="shared" si="687"/>
        <v>Sem - 38</v>
      </c>
      <c r="U4757" s="10" t="str">
        <f t="shared" si="688"/>
        <v>Septembre</v>
      </c>
      <c r="V4757" s="36" t="str">
        <f t="shared" si="682"/>
        <v>2026</v>
      </c>
      <c r="W4757" s="34"/>
      <c r="X4757" s="91">
        <f t="shared" si="689"/>
        <v>0</v>
      </c>
      <c r="Y4757" s="92" t="str">
        <f>VLOOKUP('CM-CIC'!B4688,Annuaire_roster!B:F,4,0)</f>
        <v>ABDELLAOUI KHADIJA</v>
      </c>
      <c r="Z4757" s="37" t="s">
        <v>110</v>
      </c>
      <c r="AA4757" s="60" t="s">
        <v>39</v>
      </c>
      <c r="AB4757" s="35" t="str">
        <f t="shared" si="683"/>
        <v/>
      </c>
      <c r="AC4757" s="35" t="str">
        <f t="shared" si="684"/>
        <v/>
      </c>
      <c r="AD4757" s="35" t="str">
        <f t="shared" si="685"/>
        <v/>
      </c>
      <c r="AE4757" s="44" t="str">
        <f t="shared" si="686"/>
        <v/>
      </c>
      <c r="AF4757" s="61"/>
      <c r="AG4757" s="45"/>
    </row>
    <row r="4758" spans="1:33" x14ac:dyDescent="0.2">
      <c r="A4758" s="59" t="str">
        <f>+VLOOKUP(B4758,Annuaire_roster!B:G,5,0)</f>
        <v>01621</v>
      </c>
      <c r="B4758" s="78" t="s">
        <v>241</v>
      </c>
      <c r="C4758" s="65">
        <v>0.375</v>
      </c>
      <c r="D4758" s="65">
        <v>0.375</v>
      </c>
      <c r="E4758" s="66">
        <v>0.79166666666666663</v>
      </c>
      <c r="F4758" s="66">
        <v>0.79166666666666663</v>
      </c>
      <c r="G4758" s="67"/>
      <c r="H4758" s="67"/>
      <c r="I4758" s="68" t="s">
        <v>63</v>
      </c>
      <c r="J4758" s="67"/>
      <c r="K4758" s="69">
        <v>0</v>
      </c>
      <c r="L4758" s="67">
        <v>0</v>
      </c>
      <c r="M4758" s="70">
        <v>0</v>
      </c>
      <c r="N4758" s="34">
        <f t="shared" si="678"/>
        <v>0.37499999999999994</v>
      </c>
      <c r="O4758" s="38">
        <f t="shared" si="679"/>
        <v>0.37499999999999994</v>
      </c>
      <c r="P4758" s="72" t="s">
        <v>234</v>
      </c>
      <c r="Q4758" s="135">
        <v>44820</v>
      </c>
      <c r="R4758" s="35">
        <f t="shared" si="680"/>
        <v>0</v>
      </c>
      <c r="S4758" s="35">
        <f t="shared" si="681"/>
        <v>0</v>
      </c>
      <c r="T4758" s="10" t="str">
        <f t="shared" si="687"/>
        <v>Sem - 38</v>
      </c>
      <c r="U4758" s="10" t="str">
        <f t="shared" si="688"/>
        <v>Septembre</v>
      </c>
      <c r="V4758" s="36" t="str">
        <f t="shared" si="682"/>
        <v>2026</v>
      </c>
      <c r="W4758" s="34"/>
      <c r="X4758" s="91">
        <f t="shared" si="689"/>
        <v>0</v>
      </c>
      <c r="Y4758" s="92" t="str">
        <f>VLOOKUP('CM-CIC'!B4689,Annuaire_roster!B:F,4,0)</f>
        <v>ABDELLAOUI KHADIJA</v>
      </c>
      <c r="Z4758" s="37" t="s">
        <v>110</v>
      </c>
      <c r="AA4758" s="60" t="s">
        <v>39</v>
      </c>
      <c r="AB4758" s="35" t="str">
        <f t="shared" si="683"/>
        <v/>
      </c>
      <c r="AC4758" s="35" t="str">
        <f t="shared" si="684"/>
        <v/>
      </c>
      <c r="AD4758" s="35" t="str">
        <f t="shared" si="685"/>
        <v/>
      </c>
      <c r="AE4758" s="44" t="str">
        <f t="shared" si="686"/>
        <v/>
      </c>
      <c r="AF4758" s="61"/>
      <c r="AG4758" s="45"/>
    </row>
    <row r="4759" spans="1:33" x14ac:dyDescent="0.2">
      <c r="A4759" s="59" t="str">
        <f>+VLOOKUP(B4759,Annuaire_roster!B:G,5,0)</f>
        <v>01622</v>
      </c>
      <c r="B4759" s="219" t="s">
        <v>242</v>
      </c>
      <c r="C4759" s="65">
        <v>0.37083333333333329</v>
      </c>
      <c r="D4759" s="65">
        <v>0.375</v>
      </c>
      <c r="E4759" s="66">
        <v>0.79166666666666663</v>
      </c>
      <c r="F4759" s="66">
        <v>0.79166666666666663</v>
      </c>
      <c r="G4759" s="67"/>
      <c r="H4759" s="67"/>
      <c r="I4759" s="68" t="s">
        <v>63</v>
      </c>
      <c r="J4759" s="67"/>
      <c r="K4759" s="69">
        <v>0</v>
      </c>
      <c r="L4759" s="67">
        <v>0</v>
      </c>
      <c r="M4759" s="70">
        <v>0</v>
      </c>
      <c r="N4759" s="34">
        <f t="shared" si="678"/>
        <v>0.37499999999999994</v>
      </c>
      <c r="O4759" s="38">
        <f t="shared" si="679"/>
        <v>0.37499999999999994</v>
      </c>
      <c r="P4759" s="72" t="s">
        <v>234</v>
      </c>
      <c r="Q4759" s="135">
        <v>44820</v>
      </c>
      <c r="R4759" s="35">
        <f t="shared" si="680"/>
        <v>0</v>
      </c>
      <c r="S4759" s="35">
        <f t="shared" si="681"/>
        <v>0</v>
      </c>
      <c r="T4759" s="10" t="str">
        <f t="shared" si="687"/>
        <v>Sem - 38</v>
      </c>
      <c r="U4759" s="10" t="str">
        <f t="shared" si="688"/>
        <v>Septembre</v>
      </c>
      <c r="V4759" s="36" t="str">
        <f t="shared" si="682"/>
        <v>2026</v>
      </c>
      <c r="W4759" s="34"/>
      <c r="X4759" s="91">
        <f t="shared" si="689"/>
        <v>4.1666666666667629E-3</v>
      </c>
      <c r="Y4759" s="92" t="str">
        <f>VLOOKUP('CM-CIC'!B4690,Annuaire_roster!B:F,4,0)</f>
        <v>ABDELLAOUI KHADIJA</v>
      </c>
      <c r="Z4759" s="37" t="s">
        <v>110</v>
      </c>
      <c r="AA4759" s="60" t="s">
        <v>39</v>
      </c>
      <c r="AB4759" s="35" t="str">
        <f t="shared" si="683"/>
        <v/>
      </c>
      <c r="AC4759" s="35" t="str">
        <f t="shared" si="684"/>
        <v/>
      </c>
      <c r="AD4759" s="35" t="str">
        <f t="shared" si="685"/>
        <v/>
      </c>
      <c r="AE4759" s="44" t="str">
        <f t="shared" si="686"/>
        <v/>
      </c>
      <c r="AF4759" s="61"/>
      <c r="AG4759" s="45"/>
    </row>
    <row r="4760" spans="1:33" x14ac:dyDescent="0.2">
      <c r="A4760" s="59" t="str">
        <f>+VLOOKUP(B4760,Annuaire_roster!B:G,5,0)</f>
        <v>01607</v>
      </c>
      <c r="B4760" s="78" t="s">
        <v>244</v>
      </c>
      <c r="C4760" s="65">
        <v>0.36666666666666664</v>
      </c>
      <c r="D4760" s="65">
        <v>0.375</v>
      </c>
      <c r="E4760" s="66">
        <v>0.79166666666666663</v>
      </c>
      <c r="F4760" s="66">
        <v>0.79166666666666663</v>
      </c>
      <c r="G4760" s="67"/>
      <c r="H4760" s="67"/>
      <c r="I4760" s="68" t="s">
        <v>63</v>
      </c>
      <c r="J4760" s="67"/>
      <c r="K4760" s="69">
        <v>0</v>
      </c>
      <c r="L4760" s="67">
        <v>0</v>
      </c>
      <c r="M4760" s="70">
        <v>0</v>
      </c>
      <c r="N4760" s="34">
        <f t="shared" si="678"/>
        <v>0.37499999999999994</v>
      </c>
      <c r="O4760" s="38">
        <f t="shared" si="679"/>
        <v>0.37499999999999994</v>
      </c>
      <c r="P4760" s="72" t="s">
        <v>234</v>
      </c>
      <c r="Q4760" s="135">
        <v>44820</v>
      </c>
      <c r="R4760" s="35">
        <f t="shared" si="680"/>
        <v>0</v>
      </c>
      <c r="S4760" s="35">
        <f t="shared" si="681"/>
        <v>0</v>
      </c>
      <c r="T4760" s="10" t="str">
        <f t="shared" si="687"/>
        <v>Sem - 38</v>
      </c>
      <c r="U4760" s="10" t="str">
        <f t="shared" si="688"/>
        <v>Septembre</v>
      </c>
      <c r="V4760" s="36" t="str">
        <f t="shared" si="682"/>
        <v>2026</v>
      </c>
      <c r="W4760" s="34"/>
      <c r="X4760" s="91">
        <f t="shared" si="689"/>
        <v>8.3333333333334147E-3</v>
      </c>
      <c r="Y4760" s="92" t="str">
        <f>VLOOKUP('CM-CIC'!B4691,Annuaire_roster!B:F,4,0)</f>
        <v>ABDELLAOUI KHADIJA</v>
      </c>
      <c r="Z4760" s="37" t="s">
        <v>110</v>
      </c>
      <c r="AA4760" s="60" t="s">
        <v>39</v>
      </c>
      <c r="AB4760" s="35" t="str">
        <f t="shared" si="683"/>
        <v/>
      </c>
      <c r="AC4760" s="35" t="str">
        <f t="shared" si="684"/>
        <v/>
      </c>
      <c r="AD4760" s="35" t="str">
        <f t="shared" si="685"/>
        <v/>
      </c>
      <c r="AE4760" s="44" t="str">
        <f t="shared" si="686"/>
        <v/>
      </c>
      <c r="AF4760" s="61"/>
      <c r="AG4760" s="45"/>
    </row>
    <row r="4761" spans="1:33" x14ac:dyDescent="0.2">
      <c r="A4761" s="59" t="str">
        <f>+VLOOKUP(B4761,Annuaire_roster!B:G,5,0)</f>
        <v>01648</v>
      </c>
      <c r="B4761" s="78" t="s">
        <v>245</v>
      </c>
      <c r="C4761" s="65">
        <v>0.47569444444444442</v>
      </c>
      <c r="D4761" s="65">
        <v>0.375</v>
      </c>
      <c r="E4761" s="66">
        <v>0.79166666666666663</v>
      </c>
      <c r="F4761" s="66">
        <v>0.79166666666666663</v>
      </c>
      <c r="G4761" s="67"/>
      <c r="H4761" s="67"/>
      <c r="I4761" s="68">
        <v>0.10069444444444442</v>
      </c>
      <c r="J4761" s="67"/>
      <c r="K4761" s="69">
        <v>0.10069444444444442</v>
      </c>
      <c r="L4761" s="67">
        <v>0</v>
      </c>
      <c r="M4761" s="70">
        <v>0</v>
      </c>
      <c r="N4761" s="34">
        <f t="shared" si="678"/>
        <v>0.27430555555555552</v>
      </c>
      <c r="O4761" s="38">
        <f t="shared" si="679"/>
        <v>0.37499999999999994</v>
      </c>
      <c r="P4761" s="72" t="s">
        <v>234</v>
      </c>
      <c r="Q4761" s="135">
        <v>44820</v>
      </c>
      <c r="R4761" s="35">
        <f t="shared" si="680"/>
        <v>0</v>
      </c>
      <c r="S4761" s="35">
        <f t="shared" si="681"/>
        <v>0.10069444444444442</v>
      </c>
      <c r="T4761" s="10" t="str">
        <f t="shared" si="687"/>
        <v>Sem - 38</v>
      </c>
      <c r="U4761" s="10" t="str">
        <f t="shared" si="688"/>
        <v>Septembre</v>
      </c>
      <c r="V4761" s="36" t="str">
        <f t="shared" si="682"/>
        <v>2026</v>
      </c>
      <c r="W4761" s="34"/>
      <c r="X4761" s="91">
        <f t="shared" si="689"/>
        <v>0</v>
      </c>
      <c r="Y4761" s="92" t="str">
        <f>VLOOKUP('CM-CIC'!B4692,Annuaire_roster!B:F,4,0)</f>
        <v>ABDELLAOUI KHADIJA</v>
      </c>
      <c r="Z4761" s="37" t="s">
        <v>110</v>
      </c>
      <c r="AA4761" s="60" t="s">
        <v>39</v>
      </c>
      <c r="AB4761" s="35" t="str">
        <f t="shared" si="683"/>
        <v/>
      </c>
      <c r="AC4761" s="35" t="str">
        <f t="shared" si="684"/>
        <v/>
      </c>
      <c r="AD4761" s="35" t="str">
        <f t="shared" si="685"/>
        <v/>
      </c>
      <c r="AE4761" s="44" t="str">
        <f t="shared" si="686"/>
        <v/>
      </c>
      <c r="AF4761" s="61"/>
      <c r="AG4761" s="45"/>
    </row>
    <row r="4762" spans="1:33" x14ac:dyDescent="0.2">
      <c r="A4762" s="59" t="str">
        <f>+VLOOKUP(B4762,Annuaire_roster!B:G,5,0)</f>
        <v>01608</v>
      </c>
      <c r="B4762" s="78" t="s">
        <v>246</v>
      </c>
      <c r="C4762" s="65">
        <v>0.375</v>
      </c>
      <c r="D4762" s="65">
        <v>0.375</v>
      </c>
      <c r="E4762" s="66">
        <v>0.79166666666666663</v>
      </c>
      <c r="F4762" s="66">
        <v>0.79166666666666663</v>
      </c>
      <c r="G4762" s="67"/>
      <c r="H4762" s="67"/>
      <c r="I4762" s="68" t="s">
        <v>63</v>
      </c>
      <c r="J4762" s="67"/>
      <c r="K4762" s="69">
        <v>0</v>
      </c>
      <c r="L4762" s="67">
        <v>0</v>
      </c>
      <c r="M4762" s="70">
        <v>0</v>
      </c>
      <c r="N4762" s="34">
        <f t="shared" si="678"/>
        <v>0.37499999999999994</v>
      </c>
      <c r="O4762" s="38">
        <f t="shared" si="679"/>
        <v>0.37499999999999994</v>
      </c>
      <c r="P4762" s="72" t="s">
        <v>234</v>
      </c>
      <c r="Q4762" s="135">
        <v>44820</v>
      </c>
      <c r="R4762" s="35">
        <f t="shared" si="680"/>
        <v>0</v>
      </c>
      <c r="S4762" s="35">
        <f t="shared" si="681"/>
        <v>0</v>
      </c>
      <c r="T4762" s="10" t="str">
        <f t="shared" si="687"/>
        <v>Sem - 38</v>
      </c>
      <c r="U4762" s="10" t="str">
        <f t="shared" si="688"/>
        <v>Septembre</v>
      </c>
      <c r="V4762" s="36" t="str">
        <f t="shared" si="682"/>
        <v>2026</v>
      </c>
      <c r="W4762" s="34"/>
      <c r="X4762" s="91">
        <f t="shared" si="689"/>
        <v>0</v>
      </c>
      <c r="Y4762" s="92" t="str">
        <f>VLOOKUP('CM-CIC'!B4693,Annuaire_roster!B:F,4,0)</f>
        <v>ABDELLAOUI KHADIJA</v>
      </c>
      <c r="Z4762" s="37" t="s">
        <v>110</v>
      </c>
      <c r="AA4762" s="60" t="s">
        <v>39</v>
      </c>
      <c r="AB4762" s="35" t="str">
        <f t="shared" si="683"/>
        <v/>
      </c>
      <c r="AC4762" s="35" t="str">
        <f t="shared" si="684"/>
        <v/>
      </c>
      <c r="AD4762" s="35" t="str">
        <f t="shared" si="685"/>
        <v/>
      </c>
      <c r="AE4762" s="44" t="str">
        <f t="shared" si="686"/>
        <v/>
      </c>
      <c r="AF4762" s="61"/>
      <c r="AG4762" s="45"/>
    </row>
    <row r="4763" spans="1:33" x14ac:dyDescent="0.2">
      <c r="A4763" s="59" t="str">
        <f>+VLOOKUP(B4763,Annuaire_roster!B:G,5,0)</f>
        <v>01616</v>
      </c>
      <c r="B4763" s="78" t="s">
        <v>247</v>
      </c>
      <c r="C4763" s="65">
        <v>0.375</v>
      </c>
      <c r="D4763" s="65">
        <v>0.375</v>
      </c>
      <c r="E4763" s="66">
        <v>0.79166666666666663</v>
      </c>
      <c r="F4763" s="66">
        <v>0.79166666666666663</v>
      </c>
      <c r="G4763" s="67"/>
      <c r="H4763" s="67"/>
      <c r="I4763" s="68" t="s">
        <v>63</v>
      </c>
      <c r="J4763" s="67"/>
      <c r="K4763" s="69">
        <v>0</v>
      </c>
      <c r="L4763" s="67">
        <v>0</v>
      </c>
      <c r="M4763" s="70">
        <v>0</v>
      </c>
      <c r="N4763" s="34">
        <f t="shared" si="678"/>
        <v>0.37499999999999994</v>
      </c>
      <c r="O4763" s="38">
        <f t="shared" si="679"/>
        <v>0.37499999999999994</v>
      </c>
      <c r="P4763" s="72" t="s">
        <v>234</v>
      </c>
      <c r="Q4763" s="135">
        <v>44820</v>
      </c>
      <c r="R4763" s="35">
        <f t="shared" si="680"/>
        <v>0</v>
      </c>
      <c r="S4763" s="35">
        <f t="shared" si="681"/>
        <v>0</v>
      </c>
      <c r="T4763" s="10" t="str">
        <f t="shared" si="687"/>
        <v>Sem - 38</v>
      </c>
      <c r="U4763" s="10" t="str">
        <f t="shared" si="688"/>
        <v>Septembre</v>
      </c>
      <c r="V4763" s="36" t="str">
        <f t="shared" si="682"/>
        <v>2026</v>
      </c>
      <c r="W4763" s="34"/>
      <c r="X4763" s="91">
        <f t="shared" si="689"/>
        <v>0</v>
      </c>
      <c r="Y4763" s="92" t="str">
        <f>VLOOKUP('CM-CIC'!B4694,Annuaire_roster!B:F,4,0)</f>
        <v>ABDELLAOUI KHADIJA</v>
      </c>
      <c r="Z4763" s="37" t="s">
        <v>110</v>
      </c>
      <c r="AA4763" s="60" t="s">
        <v>39</v>
      </c>
      <c r="AB4763" s="35" t="str">
        <f t="shared" si="683"/>
        <v/>
      </c>
      <c r="AC4763" s="35" t="str">
        <f t="shared" si="684"/>
        <v/>
      </c>
      <c r="AD4763" s="35" t="str">
        <f t="shared" si="685"/>
        <v/>
      </c>
      <c r="AE4763" s="44" t="str">
        <f t="shared" si="686"/>
        <v/>
      </c>
      <c r="AF4763" s="61"/>
      <c r="AG4763" s="45"/>
    </row>
    <row r="4764" spans="1:33" x14ac:dyDescent="0.2">
      <c r="A4764" s="59" t="str">
        <f>+VLOOKUP(B4764,Annuaire_roster!B:G,5,0)</f>
        <v>01617</v>
      </c>
      <c r="B4764" s="78" t="s">
        <v>248</v>
      </c>
      <c r="C4764" s="65">
        <v>0.375</v>
      </c>
      <c r="D4764" s="65">
        <v>0.375</v>
      </c>
      <c r="E4764" s="66">
        <v>0.79166666666666663</v>
      </c>
      <c r="F4764" s="66">
        <v>0.79166666666666663</v>
      </c>
      <c r="G4764" s="67"/>
      <c r="H4764" s="67"/>
      <c r="I4764" s="68" t="s">
        <v>63</v>
      </c>
      <c r="J4764" s="67"/>
      <c r="K4764" s="69">
        <v>0</v>
      </c>
      <c r="L4764" s="67">
        <v>0</v>
      </c>
      <c r="M4764" s="70">
        <v>0</v>
      </c>
      <c r="N4764" s="34">
        <f t="shared" si="678"/>
        <v>0.37499999999999994</v>
      </c>
      <c r="O4764" s="38">
        <f t="shared" si="679"/>
        <v>0.37499999999999994</v>
      </c>
      <c r="P4764" s="72" t="s">
        <v>234</v>
      </c>
      <c r="Q4764" s="135">
        <v>44820</v>
      </c>
      <c r="R4764" s="35">
        <f t="shared" si="680"/>
        <v>0</v>
      </c>
      <c r="S4764" s="35">
        <f t="shared" si="681"/>
        <v>0</v>
      </c>
      <c r="T4764" s="10" t="str">
        <f t="shared" si="687"/>
        <v>Sem - 38</v>
      </c>
      <c r="U4764" s="10" t="str">
        <f t="shared" si="688"/>
        <v>Septembre</v>
      </c>
      <c r="V4764" s="36" t="str">
        <f t="shared" si="682"/>
        <v>2026</v>
      </c>
      <c r="W4764" s="34"/>
      <c r="X4764" s="91">
        <f t="shared" si="689"/>
        <v>0</v>
      </c>
      <c r="Y4764" s="92" t="str">
        <f>VLOOKUP('CM-CIC'!B4695,Annuaire_roster!B:F,4,0)</f>
        <v>ABDELLAOUI KHADIJA</v>
      </c>
      <c r="Z4764" s="37" t="s">
        <v>110</v>
      </c>
      <c r="AA4764" s="60" t="s">
        <v>39</v>
      </c>
      <c r="AB4764" s="35" t="str">
        <f t="shared" si="683"/>
        <v/>
      </c>
      <c r="AC4764" s="35" t="str">
        <f t="shared" si="684"/>
        <v/>
      </c>
      <c r="AD4764" s="35" t="str">
        <f t="shared" si="685"/>
        <v/>
      </c>
      <c r="AE4764" s="44" t="str">
        <f t="shared" si="686"/>
        <v/>
      </c>
      <c r="AF4764" s="61"/>
      <c r="AG4764" s="45"/>
    </row>
    <row r="4765" spans="1:33" x14ac:dyDescent="0.2">
      <c r="A4765" s="59" t="str">
        <f>+VLOOKUP(B4765,Annuaire_roster!B:G,5,0)</f>
        <v>01656</v>
      </c>
      <c r="B4765" s="78" t="s">
        <v>249</v>
      </c>
      <c r="C4765" s="65">
        <v>0.37361111111111112</v>
      </c>
      <c r="D4765" s="65">
        <v>0.375</v>
      </c>
      <c r="E4765" s="66">
        <v>0.79166666666666663</v>
      </c>
      <c r="F4765" s="66">
        <v>0.79166666666666663</v>
      </c>
      <c r="G4765" s="67"/>
      <c r="H4765" s="67"/>
      <c r="I4765" s="68" t="s">
        <v>63</v>
      </c>
      <c r="J4765" s="67"/>
      <c r="K4765" s="69">
        <v>0</v>
      </c>
      <c r="L4765" s="67">
        <v>0</v>
      </c>
      <c r="M4765" s="70">
        <v>0</v>
      </c>
      <c r="N4765" s="34">
        <f t="shared" si="678"/>
        <v>0.37499999999999994</v>
      </c>
      <c r="O4765" s="38">
        <f t="shared" si="679"/>
        <v>0.37499999999999994</v>
      </c>
      <c r="P4765" s="72" t="s">
        <v>234</v>
      </c>
      <c r="Q4765" s="135">
        <v>44820</v>
      </c>
      <c r="R4765" s="35">
        <f t="shared" si="680"/>
        <v>0</v>
      </c>
      <c r="S4765" s="35">
        <f t="shared" si="681"/>
        <v>0</v>
      </c>
      <c r="T4765" s="10" t="str">
        <f t="shared" si="687"/>
        <v>Sem - 38</v>
      </c>
      <c r="U4765" s="10" t="str">
        <f t="shared" si="688"/>
        <v>Septembre</v>
      </c>
      <c r="V4765" s="36" t="str">
        <f t="shared" si="682"/>
        <v>2026</v>
      </c>
      <c r="W4765" s="34"/>
      <c r="X4765" s="91">
        <f t="shared" si="689"/>
        <v>1.388888888888884E-3</v>
      </c>
      <c r="Y4765" s="92" t="str">
        <f>VLOOKUP('CM-CIC'!B4696,Annuaire_roster!B:F,4,0)</f>
        <v>ABDELLAOUI KHADIJA</v>
      </c>
      <c r="Z4765" s="37" t="s">
        <v>110</v>
      </c>
      <c r="AA4765" s="60" t="s">
        <v>39</v>
      </c>
      <c r="AB4765" s="35" t="str">
        <f t="shared" si="683"/>
        <v/>
      </c>
      <c r="AC4765" s="35" t="str">
        <f t="shared" si="684"/>
        <v/>
      </c>
      <c r="AD4765" s="35" t="str">
        <f t="shared" si="685"/>
        <v/>
      </c>
      <c r="AE4765" s="44" t="str">
        <f t="shared" si="686"/>
        <v/>
      </c>
      <c r="AF4765" s="61"/>
      <c r="AG4765" s="45"/>
    </row>
    <row r="4766" spans="1:33" x14ac:dyDescent="0.2">
      <c r="A4766" s="59" t="str">
        <f>+VLOOKUP(B4766,Annuaire_roster!B:G,5,0)</f>
        <v>01609</v>
      </c>
      <c r="B4766" s="78" t="s">
        <v>251</v>
      </c>
      <c r="C4766" s="65">
        <v>0.37152777777777773</v>
      </c>
      <c r="D4766" s="65">
        <v>0.375</v>
      </c>
      <c r="E4766" s="66">
        <v>0.79166666666666663</v>
      </c>
      <c r="F4766" s="66">
        <v>0.79166666666666663</v>
      </c>
      <c r="G4766" s="67"/>
      <c r="H4766" s="67"/>
      <c r="I4766" s="68" t="s">
        <v>63</v>
      </c>
      <c r="J4766" s="67"/>
      <c r="K4766" s="67">
        <v>0</v>
      </c>
      <c r="L4766" s="67">
        <v>0</v>
      </c>
      <c r="M4766" s="70">
        <v>0</v>
      </c>
      <c r="N4766" s="34">
        <f t="shared" si="678"/>
        <v>0.37499999999999994</v>
      </c>
      <c r="O4766" s="38">
        <f t="shared" si="679"/>
        <v>0.37499999999999994</v>
      </c>
      <c r="P4766" s="72" t="s">
        <v>234</v>
      </c>
      <c r="Q4766" s="135">
        <v>44820</v>
      </c>
      <c r="R4766" s="35">
        <f t="shared" si="680"/>
        <v>0</v>
      </c>
      <c r="S4766" s="35">
        <f t="shared" si="681"/>
        <v>0</v>
      </c>
      <c r="T4766" s="10" t="str">
        <f t="shared" si="687"/>
        <v>Sem - 38</v>
      </c>
      <c r="U4766" s="10" t="str">
        <f t="shared" si="688"/>
        <v>Septembre</v>
      </c>
      <c r="V4766" s="36" t="str">
        <f t="shared" si="682"/>
        <v>2026</v>
      </c>
      <c r="W4766" s="34"/>
      <c r="X4766" s="91">
        <f t="shared" si="689"/>
        <v>3.4722222222222099E-3</v>
      </c>
      <c r="Y4766" s="92" t="str">
        <f>VLOOKUP('CM-CIC'!B4697,Annuaire_roster!B:F,4,0)</f>
        <v>ABDELLAOUI KHADIJA</v>
      </c>
      <c r="Z4766" s="37" t="s">
        <v>110</v>
      </c>
      <c r="AA4766" s="60" t="s">
        <v>39</v>
      </c>
      <c r="AB4766" s="35" t="str">
        <f t="shared" si="683"/>
        <v/>
      </c>
      <c r="AC4766" s="35" t="str">
        <f t="shared" si="684"/>
        <v/>
      </c>
      <c r="AD4766" s="35" t="str">
        <f t="shared" si="685"/>
        <v/>
      </c>
      <c r="AE4766" s="44" t="str">
        <f t="shared" si="686"/>
        <v/>
      </c>
      <c r="AF4766" s="61"/>
      <c r="AG4766" s="45"/>
    </row>
    <row r="4767" spans="1:33" x14ac:dyDescent="0.2">
      <c r="A4767" s="59" t="str">
        <f>+VLOOKUP(B4767,Annuaire_roster!B:G,5,0)</f>
        <v>01610</v>
      </c>
      <c r="B4767" s="78" t="s">
        <v>1667</v>
      </c>
      <c r="C4767" s="65">
        <v>0.37430555555555556</v>
      </c>
      <c r="D4767" s="65">
        <v>0.375</v>
      </c>
      <c r="E4767" s="66">
        <v>0.79166666666666663</v>
      </c>
      <c r="F4767" s="66">
        <v>0.79166666666666663</v>
      </c>
      <c r="G4767" s="67"/>
      <c r="H4767" s="67"/>
      <c r="I4767" s="68" t="s">
        <v>63</v>
      </c>
      <c r="J4767" s="67"/>
      <c r="K4767" s="69">
        <v>0</v>
      </c>
      <c r="L4767" s="67">
        <v>0</v>
      </c>
      <c r="M4767" s="70">
        <v>0</v>
      </c>
      <c r="N4767" s="34">
        <f t="shared" si="678"/>
        <v>0.37499999999999994</v>
      </c>
      <c r="O4767" s="38">
        <f t="shared" si="679"/>
        <v>0.37499999999999994</v>
      </c>
      <c r="P4767" s="72" t="s">
        <v>234</v>
      </c>
      <c r="Q4767" s="135">
        <v>44820</v>
      </c>
      <c r="R4767" s="35">
        <f t="shared" si="680"/>
        <v>0</v>
      </c>
      <c r="S4767" s="35">
        <f t="shared" si="681"/>
        <v>0</v>
      </c>
      <c r="T4767" s="10" t="str">
        <f t="shared" si="687"/>
        <v>Sem - 38</v>
      </c>
      <c r="U4767" s="10" t="str">
        <f t="shared" si="688"/>
        <v>Septembre</v>
      </c>
      <c r="V4767" s="36" t="str">
        <f t="shared" si="682"/>
        <v>2026</v>
      </c>
      <c r="W4767" s="34"/>
      <c r="X4767" s="91">
        <f t="shared" si="689"/>
        <v>0</v>
      </c>
      <c r="Y4767" s="92" t="str">
        <f>VLOOKUP('CM-CIC'!B4698,Annuaire_roster!B:F,4,0)</f>
        <v>ABDELLAOUI KHADIJA</v>
      </c>
      <c r="Z4767" s="37" t="s">
        <v>110</v>
      </c>
      <c r="AA4767" s="60" t="s">
        <v>39</v>
      </c>
      <c r="AB4767" s="35" t="str">
        <f t="shared" si="683"/>
        <v/>
      </c>
      <c r="AC4767" s="35" t="str">
        <f t="shared" si="684"/>
        <v/>
      </c>
      <c r="AD4767" s="35" t="str">
        <f t="shared" si="685"/>
        <v/>
      </c>
      <c r="AE4767" s="44" t="str">
        <f t="shared" si="686"/>
        <v/>
      </c>
      <c r="AF4767" s="61"/>
      <c r="AG4767" s="45"/>
    </row>
    <row r="4768" spans="1:33" x14ac:dyDescent="0.2">
      <c r="A4768" s="59" t="str">
        <f>+VLOOKUP(B4768,Annuaire_roster!B:G,5,0)</f>
        <v>01611</v>
      </c>
      <c r="B4768" s="78" t="s">
        <v>252</v>
      </c>
      <c r="C4768" s="65">
        <v>0.37361111111111112</v>
      </c>
      <c r="D4768" s="65">
        <v>0.375</v>
      </c>
      <c r="E4768" s="66">
        <v>0.79166666666666663</v>
      </c>
      <c r="F4768" s="66">
        <v>0.79166666666666663</v>
      </c>
      <c r="G4768" s="67"/>
      <c r="H4768" s="67"/>
      <c r="I4768" s="68" t="s">
        <v>63</v>
      </c>
      <c r="J4768" s="67"/>
      <c r="K4768" s="69">
        <v>0</v>
      </c>
      <c r="L4768" s="67">
        <v>0</v>
      </c>
      <c r="M4768" s="70">
        <v>0</v>
      </c>
      <c r="N4768" s="34">
        <f t="shared" si="678"/>
        <v>0.37499999999999994</v>
      </c>
      <c r="O4768" s="38">
        <f t="shared" si="679"/>
        <v>0.37499999999999994</v>
      </c>
      <c r="P4768" s="72" t="s">
        <v>234</v>
      </c>
      <c r="Q4768" s="135">
        <v>44820</v>
      </c>
      <c r="R4768" s="35">
        <f t="shared" si="680"/>
        <v>0</v>
      </c>
      <c r="S4768" s="35">
        <f t="shared" si="681"/>
        <v>0</v>
      </c>
      <c r="T4768" s="10" t="str">
        <f t="shared" si="687"/>
        <v>Sem - 38</v>
      </c>
      <c r="U4768" s="10" t="str">
        <f t="shared" si="688"/>
        <v>Septembre</v>
      </c>
      <c r="V4768" s="36" t="str">
        <f t="shared" si="682"/>
        <v>2026</v>
      </c>
      <c r="W4768" s="34"/>
      <c r="X4768" s="91">
        <f t="shared" si="689"/>
        <v>1.388888888888884E-3</v>
      </c>
      <c r="Y4768" s="92" t="str">
        <f>VLOOKUP('CM-CIC'!B4699,Annuaire_roster!B:F,4,0)</f>
        <v>ABDELLAOUI KHADIJA</v>
      </c>
      <c r="Z4768" s="37" t="s">
        <v>110</v>
      </c>
      <c r="AA4768" s="60" t="s">
        <v>39</v>
      </c>
      <c r="AB4768" s="35" t="str">
        <f t="shared" si="683"/>
        <v/>
      </c>
      <c r="AC4768" s="35" t="str">
        <f t="shared" si="684"/>
        <v/>
      </c>
      <c r="AD4768" s="35" t="str">
        <f t="shared" si="685"/>
        <v/>
      </c>
      <c r="AE4768" s="44" t="str">
        <f t="shared" si="686"/>
        <v/>
      </c>
      <c r="AF4768" s="61"/>
      <c r="AG4768" s="45"/>
    </row>
    <row r="4769" spans="1:33" x14ac:dyDescent="0.2">
      <c r="A4769" s="59" t="str">
        <f>+VLOOKUP(B4769,Annuaire_roster!B:G,5,0)</f>
        <v>01612</v>
      </c>
      <c r="B4769" s="78" t="s">
        <v>253</v>
      </c>
      <c r="C4769" s="65">
        <v>0.375</v>
      </c>
      <c r="D4769" s="65">
        <v>0.375</v>
      </c>
      <c r="E4769" s="66">
        <v>0.79166666666666663</v>
      </c>
      <c r="F4769" s="66">
        <v>0.79166666666666663</v>
      </c>
      <c r="G4769" s="67"/>
      <c r="H4769" s="67"/>
      <c r="I4769" s="68" t="s">
        <v>63</v>
      </c>
      <c r="J4769" s="67"/>
      <c r="K4769" s="69">
        <v>0</v>
      </c>
      <c r="L4769" s="67">
        <v>0</v>
      </c>
      <c r="M4769" s="70">
        <v>0</v>
      </c>
      <c r="N4769" s="34">
        <f t="shared" si="678"/>
        <v>0.37499999999999994</v>
      </c>
      <c r="O4769" s="38">
        <f t="shared" si="679"/>
        <v>0.37499999999999994</v>
      </c>
      <c r="P4769" s="72" t="s">
        <v>234</v>
      </c>
      <c r="Q4769" s="43">
        <v>44820</v>
      </c>
      <c r="R4769" s="35">
        <f t="shared" si="680"/>
        <v>0</v>
      </c>
      <c r="S4769" s="35">
        <f t="shared" si="681"/>
        <v>0</v>
      </c>
      <c r="T4769" s="10" t="str">
        <f t="shared" si="687"/>
        <v>Sem - 38</v>
      </c>
      <c r="U4769" s="10" t="str">
        <f t="shared" si="688"/>
        <v>Septembre</v>
      </c>
      <c r="V4769" s="36" t="str">
        <f t="shared" si="682"/>
        <v>2026</v>
      </c>
      <c r="W4769" s="34"/>
      <c r="X4769" s="91">
        <f t="shared" si="689"/>
        <v>0</v>
      </c>
      <c r="Y4769" s="92" t="str">
        <f>VLOOKUP('CM-CIC'!B4700,Annuaire_roster!B:F,4,0)</f>
        <v>ABDELLAOUI KHADIJA</v>
      </c>
      <c r="Z4769" s="37" t="s">
        <v>110</v>
      </c>
      <c r="AA4769" s="60" t="s">
        <v>39</v>
      </c>
      <c r="AB4769" s="35" t="str">
        <f t="shared" si="683"/>
        <v/>
      </c>
      <c r="AC4769" s="35" t="str">
        <f t="shared" si="684"/>
        <v/>
      </c>
      <c r="AD4769" s="35" t="str">
        <f t="shared" si="685"/>
        <v/>
      </c>
      <c r="AE4769" s="44" t="str">
        <f t="shared" si="686"/>
        <v/>
      </c>
      <c r="AF4769" s="61"/>
      <c r="AG4769" s="45"/>
    </row>
    <row r="4770" spans="1:33" x14ac:dyDescent="0.2">
      <c r="A4770" s="59" t="str">
        <f>+VLOOKUP(B4770,Annuaire_roster!B:G,5,0)</f>
        <v>01613</v>
      </c>
      <c r="B4770" s="78" t="s">
        <v>254</v>
      </c>
      <c r="C4770" s="65">
        <v>0.37152777777777773</v>
      </c>
      <c r="D4770" s="65">
        <v>0.375</v>
      </c>
      <c r="E4770" s="66">
        <v>0.79166666666666663</v>
      </c>
      <c r="F4770" s="66">
        <v>0.79166666666666663</v>
      </c>
      <c r="G4770" s="67"/>
      <c r="H4770" s="67"/>
      <c r="I4770" s="68" t="s">
        <v>63</v>
      </c>
      <c r="J4770" s="67"/>
      <c r="K4770" s="69">
        <v>0</v>
      </c>
      <c r="L4770" s="67">
        <v>0</v>
      </c>
      <c r="M4770" s="70">
        <v>0</v>
      </c>
      <c r="N4770" s="34">
        <f t="shared" si="678"/>
        <v>0.37499999999999994</v>
      </c>
      <c r="O4770" s="38">
        <f t="shared" si="679"/>
        <v>0.37499999999999994</v>
      </c>
      <c r="P4770" s="72" t="s">
        <v>234</v>
      </c>
      <c r="Q4770" s="43">
        <v>44820</v>
      </c>
      <c r="R4770" s="35">
        <f t="shared" si="680"/>
        <v>0</v>
      </c>
      <c r="S4770" s="35">
        <f t="shared" si="681"/>
        <v>0</v>
      </c>
      <c r="T4770" s="10" t="str">
        <f t="shared" si="687"/>
        <v>Sem - 38</v>
      </c>
      <c r="U4770" s="10" t="str">
        <f t="shared" si="688"/>
        <v>Septembre</v>
      </c>
      <c r="V4770" s="36" t="str">
        <f t="shared" si="682"/>
        <v>2026</v>
      </c>
      <c r="W4770" s="34"/>
      <c r="X4770" s="91">
        <f t="shared" si="689"/>
        <v>3.4722222222222099E-3</v>
      </c>
      <c r="Y4770" s="92" t="str">
        <f>VLOOKUP('CM-CIC'!B4701,Annuaire_roster!B:F,4,0)</f>
        <v>ABDELLAOUI KHADIJA</v>
      </c>
      <c r="Z4770" s="37" t="s">
        <v>110</v>
      </c>
      <c r="AA4770" s="60" t="s">
        <v>39</v>
      </c>
      <c r="AB4770" s="35" t="str">
        <f t="shared" si="683"/>
        <v/>
      </c>
      <c r="AC4770" s="35" t="str">
        <f t="shared" si="684"/>
        <v/>
      </c>
      <c r="AD4770" s="35" t="str">
        <f t="shared" si="685"/>
        <v/>
      </c>
      <c r="AE4770" s="44" t="str">
        <f t="shared" si="686"/>
        <v/>
      </c>
      <c r="AF4770" s="61"/>
      <c r="AG4770" s="45"/>
    </row>
    <row r="4771" spans="1:33" x14ac:dyDescent="0.2">
      <c r="A4771" s="59" t="str">
        <f>+VLOOKUP(B4771,Annuaire_roster!B:G,5,0)</f>
        <v>01618</v>
      </c>
      <c r="B4771" s="78" t="s">
        <v>255</v>
      </c>
      <c r="C4771" s="65">
        <v>0.37430555555555556</v>
      </c>
      <c r="D4771" s="65">
        <v>0.375</v>
      </c>
      <c r="E4771" s="66">
        <v>0.79166666666666663</v>
      </c>
      <c r="F4771" s="66">
        <v>0.79166666666666663</v>
      </c>
      <c r="G4771" s="67"/>
      <c r="H4771" s="67"/>
      <c r="I4771" s="68" t="s">
        <v>63</v>
      </c>
      <c r="J4771" s="67"/>
      <c r="K4771" s="69">
        <v>0</v>
      </c>
      <c r="L4771" s="67">
        <v>0</v>
      </c>
      <c r="M4771" s="70">
        <v>0</v>
      </c>
      <c r="N4771" s="34">
        <f t="shared" si="678"/>
        <v>0.37499999999999994</v>
      </c>
      <c r="O4771" s="38">
        <f t="shared" si="679"/>
        <v>0.37499999999999994</v>
      </c>
      <c r="P4771" s="72" t="s">
        <v>234</v>
      </c>
      <c r="Q4771" s="43">
        <v>44820</v>
      </c>
      <c r="R4771" s="35">
        <f t="shared" si="680"/>
        <v>0</v>
      </c>
      <c r="S4771" s="35">
        <f t="shared" si="681"/>
        <v>0</v>
      </c>
      <c r="T4771" s="10" t="str">
        <f t="shared" si="687"/>
        <v>Sem - 38</v>
      </c>
      <c r="U4771" s="10" t="str">
        <f t="shared" si="688"/>
        <v>Septembre</v>
      </c>
      <c r="V4771" s="36" t="str">
        <f t="shared" si="682"/>
        <v>2026</v>
      </c>
      <c r="W4771" s="34"/>
      <c r="X4771" s="91">
        <f t="shared" si="689"/>
        <v>0</v>
      </c>
      <c r="Y4771" s="92" t="str">
        <f>VLOOKUP('CM-CIC'!B4702,Annuaire_roster!B:F,4,0)</f>
        <v>ABDELLAOUI KHADIJA</v>
      </c>
      <c r="Z4771" s="37" t="s">
        <v>110</v>
      </c>
      <c r="AA4771" s="60" t="s">
        <v>39</v>
      </c>
      <c r="AB4771" s="35" t="str">
        <f t="shared" si="683"/>
        <v/>
      </c>
      <c r="AC4771" s="35" t="str">
        <f t="shared" si="684"/>
        <v/>
      </c>
      <c r="AD4771" s="35" t="str">
        <f t="shared" si="685"/>
        <v/>
      </c>
      <c r="AE4771" s="44" t="str">
        <f t="shared" si="686"/>
        <v/>
      </c>
      <c r="AF4771" s="61"/>
      <c r="AG4771" s="45"/>
    </row>
    <row r="4772" spans="1:33" x14ac:dyDescent="0.2">
      <c r="A4772" s="59" t="str">
        <f>+VLOOKUP(B4772,Annuaire_roster!B:G,5,0)</f>
        <v>01619</v>
      </c>
      <c r="B4772" s="78" t="s">
        <v>256</v>
      </c>
      <c r="C4772" s="65">
        <v>0.375</v>
      </c>
      <c r="D4772" s="65">
        <v>0.375</v>
      </c>
      <c r="E4772" s="66">
        <v>0.79166666666666663</v>
      </c>
      <c r="F4772" s="66">
        <v>0.79166666666666663</v>
      </c>
      <c r="G4772" s="67"/>
      <c r="H4772" s="67"/>
      <c r="I4772" s="68" t="s">
        <v>63</v>
      </c>
      <c r="J4772" s="67"/>
      <c r="K4772" s="69">
        <v>0</v>
      </c>
      <c r="L4772" s="67">
        <v>0</v>
      </c>
      <c r="M4772" s="70">
        <v>0</v>
      </c>
      <c r="N4772" s="34">
        <f t="shared" si="678"/>
        <v>0.37499999999999994</v>
      </c>
      <c r="O4772" s="38">
        <f t="shared" si="679"/>
        <v>0.37499999999999994</v>
      </c>
      <c r="P4772" s="72" t="s">
        <v>234</v>
      </c>
      <c r="Q4772" s="43">
        <v>44820</v>
      </c>
      <c r="R4772" s="35">
        <f t="shared" si="680"/>
        <v>0</v>
      </c>
      <c r="S4772" s="35">
        <f t="shared" si="681"/>
        <v>0</v>
      </c>
      <c r="T4772" s="10" t="str">
        <f t="shared" si="687"/>
        <v>Sem - 38</v>
      </c>
      <c r="U4772" s="10" t="str">
        <f t="shared" si="688"/>
        <v>Septembre</v>
      </c>
      <c r="V4772" s="36" t="str">
        <f t="shared" si="682"/>
        <v>2026</v>
      </c>
      <c r="W4772" s="34"/>
      <c r="X4772" s="91">
        <f t="shared" si="689"/>
        <v>0</v>
      </c>
      <c r="Y4772" s="92" t="str">
        <f>VLOOKUP('CM-CIC'!B4703,Annuaire_roster!B:F,4,0)</f>
        <v>ABDELLAOUI KHADIJA</v>
      </c>
      <c r="Z4772" s="37" t="s">
        <v>110</v>
      </c>
      <c r="AA4772" s="60" t="s">
        <v>39</v>
      </c>
      <c r="AB4772" s="35" t="str">
        <f t="shared" si="683"/>
        <v/>
      </c>
      <c r="AC4772" s="35" t="str">
        <f t="shared" si="684"/>
        <v/>
      </c>
      <c r="AD4772" s="35" t="str">
        <f t="shared" si="685"/>
        <v/>
      </c>
      <c r="AE4772" s="44" t="str">
        <f t="shared" si="686"/>
        <v/>
      </c>
      <c r="AF4772" s="61"/>
      <c r="AG4772" s="45"/>
    </row>
    <row r="4773" spans="1:33" x14ac:dyDescent="0.2">
      <c r="A4773" s="59" t="str">
        <f>+VLOOKUP(B4773,Annuaire_roster!B:G,5,0)</f>
        <v>01624</v>
      </c>
      <c r="B4773" s="78" t="s">
        <v>257</v>
      </c>
      <c r="C4773" s="65">
        <v>0.37291666666666667</v>
      </c>
      <c r="D4773" s="65">
        <v>0.375</v>
      </c>
      <c r="E4773" s="66">
        <v>0.79166666666666663</v>
      </c>
      <c r="F4773" s="66">
        <v>0.79166666666666663</v>
      </c>
      <c r="G4773" s="67"/>
      <c r="H4773" s="67"/>
      <c r="I4773" s="68" t="s">
        <v>63</v>
      </c>
      <c r="J4773" s="67"/>
      <c r="K4773" s="69">
        <v>0</v>
      </c>
      <c r="L4773" s="67">
        <v>0</v>
      </c>
      <c r="M4773" s="70">
        <v>0</v>
      </c>
      <c r="N4773" s="34">
        <f t="shared" si="678"/>
        <v>0.37499999999999994</v>
      </c>
      <c r="O4773" s="38">
        <f t="shared" si="679"/>
        <v>0.37499999999999994</v>
      </c>
      <c r="P4773" s="72" t="s">
        <v>234</v>
      </c>
      <c r="Q4773" s="43">
        <v>44820</v>
      </c>
      <c r="R4773" s="35">
        <f t="shared" si="680"/>
        <v>0</v>
      </c>
      <c r="S4773" s="35">
        <f t="shared" si="681"/>
        <v>0</v>
      </c>
      <c r="T4773" s="10" t="str">
        <f t="shared" si="687"/>
        <v>Sem - 38</v>
      </c>
      <c r="U4773" s="10" t="str">
        <f t="shared" si="688"/>
        <v>Septembre</v>
      </c>
      <c r="V4773" s="36" t="str">
        <f t="shared" si="682"/>
        <v>2026</v>
      </c>
      <c r="W4773" s="34"/>
      <c r="X4773" s="91">
        <f t="shared" si="689"/>
        <v>2.0833333333333259E-3</v>
      </c>
      <c r="Y4773" s="92" t="str">
        <f>VLOOKUP('CM-CIC'!B4704,Annuaire_roster!B:F,4,0)</f>
        <v>ABDELLAOUI KHADIJA</v>
      </c>
      <c r="Z4773" s="37" t="s">
        <v>110</v>
      </c>
      <c r="AA4773" s="60" t="s">
        <v>39</v>
      </c>
      <c r="AB4773" s="35" t="str">
        <f t="shared" si="683"/>
        <v/>
      </c>
      <c r="AC4773" s="35" t="str">
        <f t="shared" si="684"/>
        <v/>
      </c>
      <c r="AD4773" s="35" t="str">
        <f t="shared" si="685"/>
        <v/>
      </c>
      <c r="AE4773" s="44" t="str">
        <f t="shared" si="686"/>
        <v/>
      </c>
      <c r="AF4773" s="61"/>
      <c r="AG4773" s="45"/>
    </row>
    <row r="4774" spans="1:33" x14ac:dyDescent="0.2">
      <c r="A4774" s="59" t="str">
        <f>+VLOOKUP(B4774,Annuaire_roster!B:G,5,0)</f>
        <v>01625</v>
      </c>
      <c r="B4774" s="78" t="s">
        <v>258</v>
      </c>
      <c r="C4774" s="65">
        <v>0.37291666666666667</v>
      </c>
      <c r="D4774" s="65">
        <v>0.375</v>
      </c>
      <c r="E4774" s="66">
        <v>0.79166666666666663</v>
      </c>
      <c r="F4774" s="66">
        <v>0.79166666666666663</v>
      </c>
      <c r="G4774" s="67"/>
      <c r="H4774" s="67"/>
      <c r="I4774" s="68" t="s">
        <v>63</v>
      </c>
      <c r="J4774" s="67"/>
      <c r="K4774" s="69">
        <v>0</v>
      </c>
      <c r="L4774" s="67">
        <v>0</v>
      </c>
      <c r="M4774" s="70">
        <v>0</v>
      </c>
      <c r="N4774" s="34">
        <f t="shared" si="678"/>
        <v>0.37499999999999994</v>
      </c>
      <c r="O4774" s="38">
        <f t="shared" si="679"/>
        <v>0.37499999999999994</v>
      </c>
      <c r="P4774" s="72" t="s">
        <v>234</v>
      </c>
      <c r="Q4774" s="43">
        <v>44820</v>
      </c>
      <c r="R4774" s="35">
        <f t="shared" si="680"/>
        <v>0</v>
      </c>
      <c r="S4774" s="35">
        <f t="shared" si="681"/>
        <v>0</v>
      </c>
      <c r="T4774" s="10" t="str">
        <f t="shared" si="687"/>
        <v>Sem - 38</v>
      </c>
      <c r="U4774" s="10" t="str">
        <f t="shared" si="688"/>
        <v>Septembre</v>
      </c>
      <c r="V4774" s="36" t="str">
        <f t="shared" si="682"/>
        <v>2026</v>
      </c>
      <c r="W4774" s="34"/>
      <c r="X4774" s="91">
        <f t="shared" si="689"/>
        <v>2.0833333333333259E-3</v>
      </c>
      <c r="Y4774" s="92" t="str">
        <f>VLOOKUP('CM-CIC'!B4705,Annuaire_roster!B:F,4,0)</f>
        <v>ABDELLAOUI KHADIJA</v>
      </c>
      <c r="Z4774" s="37" t="s">
        <v>110</v>
      </c>
      <c r="AA4774" s="60" t="s">
        <v>39</v>
      </c>
      <c r="AB4774" s="35" t="str">
        <f t="shared" si="683"/>
        <v/>
      </c>
      <c r="AC4774" s="35" t="str">
        <f t="shared" si="684"/>
        <v/>
      </c>
      <c r="AD4774" s="35" t="str">
        <f t="shared" si="685"/>
        <v/>
      </c>
      <c r="AE4774" s="44" t="str">
        <f t="shared" si="686"/>
        <v/>
      </c>
      <c r="AF4774" s="61"/>
      <c r="AG4774" s="45"/>
    </row>
    <row r="4775" spans="1:33" x14ac:dyDescent="0.2">
      <c r="A4775" s="59" t="str">
        <f>+VLOOKUP(B4775,Annuaire_roster!B:G,5,0)</f>
        <v>01626</v>
      </c>
      <c r="B4775" s="78" t="s">
        <v>259</v>
      </c>
      <c r="C4775" s="65">
        <v>0.375</v>
      </c>
      <c r="D4775" s="65">
        <v>0.375</v>
      </c>
      <c r="E4775" s="66">
        <v>0.79166666666666663</v>
      </c>
      <c r="F4775" s="66">
        <v>0.79166666666666663</v>
      </c>
      <c r="G4775" s="67"/>
      <c r="H4775" s="67"/>
      <c r="I4775" s="68" t="s">
        <v>63</v>
      </c>
      <c r="J4775" s="67"/>
      <c r="K4775" s="69">
        <v>0</v>
      </c>
      <c r="L4775" s="67">
        <v>0</v>
      </c>
      <c r="M4775" s="70">
        <v>0</v>
      </c>
      <c r="N4775" s="34">
        <f t="shared" si="678"/>
        <v>0.37499999999999994</v>
      </c>
      <c r="O4775" s="38">
        <f t="shared" si="679"/>
        <v>0.37499999999999994</v>
      </c>
      <c r="P4775" s="72" t="s">
        <v>234</v>
      </c>
      <c r="Q4775" s="43">
        <v>44820</v>
      </c>
      <c r="R4775" s="35">
        <f t="shared" si="680"/>
        <v>0</v>
      </c>
      <c r="S4775" s="35">
        <f t="shared" si="681"/>
        <v>0</v>
      </c>
      <c r="T4775" s="10" t="str">
        <f t="shared" si="687"/>
        <v>Sem - 38</v>
      </c>
      <c r="U4775" s="10" t="str">
        <f t="shared" si="688"/>
        <v>Septembre</v>
      </c>
      <c r="V4775" s="36" t="str">
        <f t="shared" si="682"/>
        <v>2026</v>
      </c>
      <c r="W4775" s="34"/>
      <c r="X4775" s="91">
        <f t="shared" si="689"/>
        <v>0</v>
      </c>
      <c r="Y4775" s="92" t="str">
        <f>VLOOKUP('CM-CIC'!B4706,Annuaire_roster!B:F,4,0)</f>
        <v>ABDELLAOUI KHADIJA</v>
      </c>
      <c r="Z4775" s="37" t="s">
        <v>110</v>
      </c>
      <c r="AA4775" s="60" t="s">
        <v>39</v>
      </c>
      <c r="AB4775" s="35" t="str">
        <f t="shared" si="683"/>
        <v/>
      </c>
      <c r="AC4775" s="35" t="str">
        <f t="shared" si="684"/>
        <v/>
      </c>
      <c r="AD4775" s="35" t="str">
        <f t="shared" si="685"/>
        <v/>
      </c>
      <c r="AE4775" s="44" t="str">
        <f t="shared" si="686"/>
        <v/>
      </c>
      <c r="AF4775" s="61"/>
      <c r="AG4775" s="45"/>
    </row>
    <row r="4776" spans="1:33" x14ac:dyDescent="0.2">
      <c r="A4776" s="59" t="str">
        <f>+VLOOKUP(B4776,Annuaire_roster!B:G,5,0)</f>
        <v>01627</v>
      </c>
      <c r="B4776" s="78" t="s">
        <v>260</v>
      </c>
      <c r="C4776" s="65">
        <v>0.375</v>
      </c>
      <c r="D4776" s="65">
        <v>0.375</v>
      </c>
      <c r="E4776" s="66">
        <v>0.79166666666666663</v>
      </c>
      <c r="F4776" s="66">
        <v>0.79166666666666663</v>
      </c>
      <c r="G4776" s="67"/>
      <c r="H4776" s="67"/>
      <c r="I4776" s="68" t="s">
        <v>63</v>
      </c>
      <c r="J4776" s="67"/>
      <c r="K4776" s="69">
        <v>0</v>
      </c>
      <c r="L4776" s="67">
        <v>0</v>
      </c>
      <c r="M4776" s="70">
        <v>0</v>
      </c>
      <c r="N4776" s="34">
        <f t="shared" si="678"/>
        <v>0.37499999999999994</v>
      </c>
      <c r="O4776" s="38">
        <f t="shared" si="679"/>
        <v>0.37499999999999994</v>
      </c>
      <c r="P4776" s="72" t="s">
        <v>234</v>
      </c>
      <c r="Q4776" s="43">
        <v>44820</v>
      </c>
      <c r="R4776" s="35">
        <f t="shared" si="680"/>
        <v>0</v>
      </c>
      <c r="S4776" s="35">
        <f t="shared" si="681"/>
        <v>0</v>
      </c>
      <c r="T4776" s="10" t="str">
        <f t="shared" si="687"/>
        <v>Sem - 38</v>
      </c>
      <c r="U4776" s="10" t="str">
        <f t="shared" si="688"/>
        <v>Septembre</v>
      </c>
      <c r="V4776" s="36" t="str">
        <f t="shared" si="682"/>
        <v>2026</v>
      </c>
      <c r="W4776" s="34"/>
      <c r="X4776" s="91">
        <f t="shared" si="689"/>
        <v>0</v>
      </c>
      <c r="Y4776" s="92" t="str">
        <f>VLOOKUP('CM-CIC'!B4707,Annuaire_roster!B:F,4,0)</f>
        <v>ABDELLAOUI KHADIJA</v>
      </c>
      <c r="Z4776" s="37" t="s">
        <v>110</v>
      </c>
      <c r="AA4776" s="60" t="s">
        <v>39</v>
      </c>
      <c r="AB4776" s="35" t="str">
        <f t="shared" si="683"/>
        <v/>
      </c>
      <c r="AC4776" s="35" t="str">
        <f t="shared" si="684"/>
        <v/>
      </c>
      <c r="AD4776" s="35" t="str">
        <f t="shared" si="685"/>
        <v/>
      </c>
      <c r="AE4776" s="44" t="str">
        <f t="shared" si="686"/>
        <v/>
      </c>
      <c r="AF4776" s="61"/>
      <c r="AG4776" s="45"/>
    </row>
    <row r="4777" spans="1:33" x14ac:dyDescent="0.2">
      <c r="A4777" s="59" t="str">
        <f>+VLOOKUP(B4777,Annuaire_roster!B:G,5,0)</f>
        <v>01628</v>
      </c>
      <c r="B4777" s="78" t="s">
        <v>262</v>
      </c>
      <c r="C4777" s="65">
        <v>0.37430555555555556</v>
      </c>
      <c r="D4777" s="65">
        <v>0.375</v>
      </c>
      <c r="E4777" s="66">
        <v>0.79166666666666663</v>
      </c>
      <c r="F4777" s="66">
        <v>0.79166666666666663</v>
      </c>
      <c r="G4777" s="67"/>
      <c r="H4777" s="67"/>
      <c r="I4777" s="68" t="s">
        <v>63</v>
      </c>
      <c r="J4777" s="67"/>
      <c r="K4777" s="69">
        <v>0</v>
      </c>
      <c r="L4777" s="67">
        <v>0</v>
      </c>
      <c r="M4777" s="70">
        <v>0</v>
      </c>
      <c r="N4777" s="34">
        <f t="shared" si="678"/>
        <v>0.37499999999999994</v>
      </c>
      <c r="O4777" s="38">
        <f t="shared" si="679"/>
        <v>0.37499999999999994</v>
      </c>
      <c r="P4777" s="72" t="s">
        <v>234</v>
      </c>
      <c r="Q4777" s="43">
        <v>44820</v>
      </c>
      <c r="R4777" s="35">
        <f t="shared" si="680"/>
        <v>0</v>
      </c>
      <c r="S4777" s="35">
        <f t="shared" si="681"/>
        <v>0</v>
      </c>
      <c r="T4777" s="10" t="str">
        <f t="shared" si="687"/>
        <v>Sem - 38</v>
      </c>
      <c r="U4777" s="10" t="str">
        <f t="shared" si="688"/>
        <v>Septembre</v>
      </c>
      <c r="V4777" s="36" t="str">
        <f t="shared" si="682"/>
        <v>2026</v>
      </c>
      <c r="W4777" s="34"/>
      <c r="X4777" s="91">
        <f t="shared" si="689"/>
        <v>0</v>
      </c>
      <c r="Y4777" s="92" t="str">
        <f>VLOOKUP('CM-CIC'!B4708,Annuaire_roster!B:F,4,0)</f>
        <v>ABDELLAOUI KHADIJA</v>
      </c>
      <c r="Z4777" s="37" t="s">
        <v>110</v>
      </c>
      <c r="AA4777" s="60" t="s">
        <v>39</v>
      </c>
      <c r="AB4777" s="35" t="str">
        <f t="shared" si="683"/>
        <v/>
      </c>
      <c r="AC4777" s="35" t="str">
        <f t="shared" si="684"/>
        <v/>
      </c>
      <c r="AD4777" s="35" t="str">
        <f t="shared" si="685"/>
        <v/>
      </c>
      <c r="AE4777" s="44" t="str">
        <f t="shared" si="686"/>
        <v/>
      </c>
      <c r="AF4777" s="61"/>
      <c r="AG4777" s="45"/>
    </row>
    <row r="4778" spans="1:33" x14ac:dyDescent="0.2">
      <c r="A4778" s="59" t="str">
        <f>+VLOOKUP(B4778,Annuaire_roster!B:G,5,0)</f>
        <v>01629</v>
      </c>
      <c r="B4778" s="78" t="s">
        <v>263</v>
      </c>
      <c r="C4778" s="65">
        <v>0.37361111111111112</v>
      </c>
      <c r="D4778" s="65">
        <v>0.375</v>
      </c>
      <c r="E4778" s="66">
        <v>0.79166666666666663</v>
      </c>
      <c r="F4778" s="66">
        <v>0.79166666666666663</v>
      </c>
      <c r="G4778" s="67"/>
      <c r="H4778" s="67"/>
      <c r="I4778" s="68" t="s">
        <v>63</v>
      </c>
      <c r="J4778" s="67"/>
      <c r="K4778" s="69">
        <v>0</v>
      </c>
      <c r="L4778" s="67">
        <v>0</v>
      </c>
      <c r="M4778" s="70">
        <v>0</v>
      </c>
      <c r="N4778" s="34">
        <f t="shared" si="678"/>
        <v>0.37499999999999994</v>
      </c>
      <c r="O4778" s="38">
        <f t="shared" si="679"/>
        <v>0.37499999999999994</v>
      </c>
      <c r="P4778" s="72" t="s">
        <v>234</v>
      </c>
      <c r="Q4778" s="43">
        <v>44820</v>
      </c>
      <c r="R4778" s="35">
        <f t="shared" si="680"/>
        <v>0</v>
      </c>
      <c r="S4778" s="35">
        <f t="shared" si="681"/>
        <v>0</v>
      </c>
      <c r="T4778" s="10" t="str">
        <f t="shared" si="687"/>
        <v>Sem - 38</v>
      </c>
      <c r="U4778" s="10" t="str">
        <f t="shared" si="688"/>
        <v>Septembre</v>
      </c>
      <c r="V4778" s="36" t="str">
        <f t="shared" si="682"/>
        <v>2026</v>
      </c>
      <c r="W4778" s="34"/>
      <c r="X4778" s="91">
        <f t="shared" si="689"/>
        <v>1.388888888888884E-3</v>
      </c>
      <c r="Y4778" s="92" t="str">
        <f>VLOOKUP('CM-CIC'!B4709,Annuaire_roster!B:F,4,0)</f>
        <v>ABDELLAOUI KHADIJA</v>
      </c>
      <c r="Z4778" s="37" t="s">
        <v>110</v>
      </c>
      <c r="AA4778" s="60" t="s">
        <v>39</v>
      </c>
      <c r="AB4778" s="35" t="str">
        <f t="shared" si="683"/>
        <v/>
      </c>
      <c r="AC4778" s="35" t="str">
        <f t="shared" si="684"/>
        <v/>
      </c>
      <c r="AD4778" s="35" t="str">
        <f t="shared" si="685"/>
        <v/>
      </c>
      <c r="AE4778" s="44" t="str">
        <f t="shared" si="686"/>
        <v/>
      </c>
      <c r="AF4778" s="61"/>
      <c r="AG4778" s="45"/>
    </row>
    <row r="4779" spans="1:33" x14ac:dyDescent="0.2">
      <c r="A4779" s="59" t="str">
        <f>+VLOOKUP(B4779,Annuaire_roster!B:G,5,0)</f>
        <v>01630</v>
      </c>
      <c r="B4779" s="78" t="s">
        <v>264</v>
      </c>
      <c r="C4779" s="65">
        <v>0.37430555555555556</v>
      </c>
      <c r="D4779" s="65">
        <v>0.375</v>
      </c>
      <c r="E4779" s="66">
        <v>0.79166666666666663</v>
      </c>
      <c r="F4779" s="66">
        <v>0.79166666666666663</v>
      </c>
      <c r="G4779" s="67"/>
      <c r="H4779" s="67"/>
      <c r="I4779" s="68" t="s">
        <v>63</v>
      </c>
      <c r="J4779" s="67"/>
      <c r="K4779" s="69">
        <v>0</v>
      </c>
      <c r="L4779" s="67">
        <v>0</v>
      </c>
      <c r="M4779" s="70">
        <v>0</v>
      </c>
      <c r="N4779" s="34">
        <f t="shared" si="678"/>
        <v>0.37499999999999994</v>
      </c>
      <c r="O4779" s="38">
        <f t="shared" si="679"/>
        <v>0.37499999999999994</v>
      </c>
      <c r="P4779" s="72" t="s">
        <v>234</v>
      </c>
      <c r="Q4779" s="43">
        <v>44820</v>
      </c>
      <c r="R4779" s="35">
        <f t="shared" si="680"/>
        <v>0</v>
      </c>
      <c r="S4779" s="35">
        <f t="shared" si="681"/>
        <v>0</v>
      </c>
      <c r="T4779" s="10" t="str">
        <f t="shared" si="687"/>
        <v>Sem - 38</v>
      </c>
      <c r="U4779" s="10" t="str">
        <f t="shared" si="688"/>
        <v>Septembre</v>
      </c>
      <c r="V4779" s="36" t="str">
        <f t="shared" si="682"/>
        <v>2026</v>
      </c>
      <c r="W4779" s="34"/>
      <c r="X4779" s="91">
        <f t="shared" si="689"/>
        <v>0</v>
      </c>
      <c r="Y4779" s="92" t="str">
        <f>VLOOKUP('CM-CIC'!B4710,Annuaire_roster!B:F,4,0)</f>
        <v>ABDELLAOUI KHADIJA</v>
      </c>
      <c r="Z4779" s="37" t="s">
        <v>110</v>
      </c>
      <c r="AA4779" s="60" t="s">
        <v>39</v>
      </c>
      <c r="AB4779" s="35" t="str">
        <f t="shared" si="683"/>
        <v/>
      </c>
      <c r="AC4779" s="35" t="str">
        <f t="shared" si="684"/>
        <v/>
      </c>
      <c r="AD4779" s="35" t="str">
        <f t="shared" si="685"/>
        <v/>
      </c>
      <c r="AE4779" s="44" t="str">
        <f t="shared" si="686"/>
        <v/>
      </c>
      <c r="AF4779" s="61"/>
      <c r="AG4779" s="45"/>
    </row>
    <row r="4780" spans="1:33" x14ac:dyDescent="0.2">
      <c r="A4780" s="59" t="str">
        <f>+VLOOKUP(B4780,Annuaire_roster!B:G,5,0)</f>
        <v>01631</v>
      </c>
      <c r="B4780" s="78" t="s">
        <v>265</v>
      </c>
      <c r="C4780" s="65">
        <v>0.375</v>
      </c>
      <c r="D4780" s="65">
        <v>0.375</v>
      </c>
      <c r="E4780" s="66">
        <v>0.79166666666666663</v>
      </c>
      <c r="F4780" s="66">
        <v>0.79166666666666663</v>
      </c>
      <c r="G4780" s="67"/>
      <c r="H4780" s="67"/>
      <c r="I4780" s="68" t="s">
        <v>63</v>
      </c>
      <c r="J4780" s="67"/>
      <c r="K4780" s="69">
        <v>0</v>
      </c>
      <c r="L4780" s="67">
        <v>0</v>
      </c>
      <c r="M4780" s="70">
        <v>0</v>
      </c>
      <c r="N4780" s="34">
        <f t="shared" si="678"/>
        <v>0.37499999999999994</v>
      </c>
      <c r="O4780" s="38">
        <f t="shared" si="679"/>
        <v>0.37499999999999994</v>
      </c>
      <c r="P4780" s="72" t="s">
        <v>234</v>
      </c>
      <c r="Q4780" s="43">
        <v>44820</v>
      </c>
      <c r="R4780" s="35">
        <f t="shared" si="680"/>
        <v>0</v>
      </c>
      <c r="S4780" s="35">
        <f t="shared" si="681"/>
        <v>0</v>
      </c>
      <c r="T4780" s="10" t="str">
        <f t="shared" si="687"/>
        <v>Sem - 38</v>
      </c>
      <c r="U4780" s="10" t="str">
        <f t="shared" si="688"/>
        <v>Septembre</v>
      </c>
      <c r="V4780" s="36" t="str">
        <f t="shared" si="682"/>
        <v>2026</v>
      </c>
      <c r="W4780" s="34"/>
      <c r="X4780" s="91">
        <f t="shared" si="689"/>
        <v>0</v>
      </c>
      <c r="Y4780" s="92" t="str">
        <f>VLOOKUP('CM-CIC'!B4711,Annuaire_roster!B:F,4,0)</f>
        <v>IHASSANE Ikram</v>
      </c>
      <c r="Z4780" s="37" t="s">
        <v>110</v>
      </c>
      <c r="AA4780" s="60" t="s">
        <v>39</v>
      </c>
      <c r="AB4780" s="35" t="str">
        <f t="shared" si="683"/>
        <v/>
      </c>
      <c r="AC4780" s="35" t="str">
        <f t="shared" si="684"/>
        <v/>
      </c>
      <c r="AD4780" s="35" t="str">
        <f t="shared" si="685"/>
        <v/>
      </c>
      <c r="AE4780" s="44" t="str">
        <f t="shared" si="686"/>
        <v/>
      </c>
      <c r="AF4780" s="61"/>
      <c r="AG4780" s="45"/>
    </row>
    <row r="4781" spans="1:33" x14ac:dyDescent="0.2">
      <c r="A4781" s="59" t="str">
        <f>+VLOOKUP(B4781,Annuaire_roster!B:G,5,0)</f>
        <v>01632</v>
      </c>
      <c r="B4781" s="78" t="s">
        <v>266</v>
      </c>
      <c r="C4781" s="65">
        <v>0.375</v>
      </c>
      <c r="D4781" s="65">
        <v>0.375</v>
      </c>
      <c r="E4781" s="66">
        <v>0.79166666666666663</v>
      </c>
      <c r="F4781" s="66">
        <v>0.79166666666666663</v>
      </c>
      <c r="G4781" s="67"/>
      <c r="H4781" s="67"/>
      <c r="I4781" s="68" t="s">
        <v>63</v>
      </c>
      <c r="J4781" s="67"/>
      <c r="K4781" s="69">
        <v>0</v>
      </c>
      <c r="L4781" s="67">
        <v>0</v>
      </c>
      <c r="M4781" s="70">
        <v>0</v>
      </c>
      <c r="N4781" s="34">
        <f t="shared" si="678"/>
        <v>0.37499999999999994</v>
      </c>
      <c r="O4781" s="38">
        <f t="shared" si="679"/>
        <v>0.37499999999999994</v>
      </c>
      <c r="P4781" s="72" t="s">
        <v>234</v>
      </c>
      <c r="Q4781" s="43">
        <v>44820</v>
      </c>
      <c r="R4781" s="35">
        <f t="shared" si="680"/>
        <v>0</v>
      </c>
      <c r="S4781" s="35">
        <f t="shared" si="681"/>
        <v>0</v>
      </c>
      <c r="T4781" s="10" t="str">
        <f t="shared" si="687"/>
        <v>Sem - 38</v>
      </c>
      <c r="U4781" s="10" t="str">
        <f t="shared" si="688"/>
        <v>Septembre</v>
      </c>
      <c r="V4781" s="36" t="str">
        <f t="shared" si="682"/>
        <v>2026</v>
      </c>
      <c r="W4781" s="34"/>
      <c r="X4781" s="91">
        <f t="shared" si="689"/>
        <v>0</v>
      </c>
      <c r="Y4781" s="92" t="str">
        <f>VLOOKUP('CM-CIC'!B4712,Annuaire_roster!B:F,4,0)</f>
        <v>IHASSANE Ikram</v>
      </c>
      <c r="Z4781" s="37" t="s">
        <v>110</v>
      </c>
      <c r="AA4781" s="60" t="s">
        <v>39</v>
      </c>
      <c r="AB4781" s="35" t="str">
        <f t="shared" si="683"/>
        <v/>
      </c>
      <c r="AC4781" s="35" t="str">
        <f t="shared" si="684"/>
        <v/>
      </c>
      <c r="AD4781" s="35" t="str">
        <f t="shared" si="685"/>
        <v/>
      </c>
      <c r="AE4781" s="44" t="str">
        <f t="shared" si="686"/>
        <v/>
      </c>
      <c r="AF4781" s="61"/>
      <c r="AG4781" s="45"/>
    </row>
    <row r="4782" spans="1:33" x14ac:dyDescent="0.2">
      <c r="A4782" s="59" t="str">
        <f>+VLOOKUP(B4782,Annuaire_roster!B:G,5,0)</f>
        <v>01633</v>
      </c>
      <c r="B4782" s="78" t="s">
        <v>267</v>
      </c>
      <c r="C4782" s="65">
        <v>0.37361111111111112</v>
      </c>
      <c r="D4782" s="65">
        <v>0.375</v>
      </c>
      <c r="E4782" s="66">
        <v>0.79166666666666663</v>
      </c>
      <c r="F4782" s="66">
        <v>0.79166666666666663</v>
      </c>
      <c r="G4782" s="67"/>
      <c r="H4782" s="67"/>
      <c r="I4782" s="68" t="s">
        <v>63</v>
      </c>
      <c r="J4782" s="67"/>
      <c r="K4782" s="69">
        <v>0</v>
      </c>
      <c r="L4782" s="67">
        <v>0</v>
      </c>
      <c r="M4782" s="70">
        <v>0</v>
      </c>
      <c r="N4782" s="34">
        <f t="shared" si="678"/>
        <v>0.37499999999999994</v>
      </c>
      <c r="O4782" s="38">
        <f t="shared" si="679"/>
        <v>0.37499999999999994</v>
      </c>
      <c r="P4782" s="72" t="s">
        <v>234</v>
      </c>
      <c r="Q4782" s="43">
        <v>44820</v>
      </c>
      <c r="R4782" s="35">
        <f t="shared" si="680"/>
        <v>0</v>
      </c>
      <c r="S4782" s="35">
        <f t="shared" si="681"/>
        <v>0</v>
      </c>
      <c r="T4782" s="10" t="str">
        <f t="shared" si="687"/>
        <v>Sem - 38</v>
      </c>
      <c r="U4782" s="10" t="str">
        <f t="shared" si="688"/>
        <v>Septembre</v>
      </c>
      <c r="V4782" s="36" t="str">
        <f t="shared" si="682"/>
        <v>2026</v>
      </c>
      <c r="W4782" s="34"/>
      <c r="X4782" s="91">
        <f t="shared" si="689"/>
        <v>1.388888888888884E-3</v>
      </c>
      <c r="Y4782" s="92" t="str">
        <f>VLOOKUP('CM-CIC'!B4713,Annuaire_roster!B:F,4,0)</f>
        <v>IHASSANE Ikram</v>
      </c>
      <c r="Z4782" s="37" t="s">
        <v>110</v>
      </c>
      <c r="AA4782" s="60" t="s">
        <v>39</v>
      </c>
      <c r="AB4782" s="35" t="str">
        <f t="shared" si="683"/>
        <v/>
      </c>
      <c r="AC4782" s="35" t="str">
        <f t="shared" si="684"/>
        <v/>
      </c>
      <c r="AD4782" s="35" t="str">
        <f t="shared" si="685"/>
        <v/>
      </c>
      <c r="AE4782" s="44" t="str">
        <f t="shared" si="686"/>
        <v/>
      </c>
      <c r="AF4782" s="61"/>
      <c r="AG4782" s="45"/>
    </row>
    <row r="4783" spans="1:33" x14ac:dyDescent="0.2">
      <c r="A4783" s="59" t="str">
        <f>+VLOOKUP(B4783,Annuaire_roster!B:G,5,0)</f>
        <v>01634</v>
      </c>
      <c r="B4783" s="78" t="s">
        <v>268</v>
      </c>
      <c r="C4783" s="65">
        <v>0.375</v>
      </c>
      <c r="D4783" s="65">
        <v>0.375</v>
      </c>
      <c r="E4783" s="66">
        <v>0.79166666666666663</v>
      </c>
      <c r="F4783" s="66">
        <v>0.79166666666666663</v>
      </c>
      <c r="G4783" s="67"/>
      <c r="H4783" s="67"/>
      <c r="I4783" s="68" t="s">
        <v>63</v>
      </c>
      <c r="J4783" s="67"/>
      <c r="K4783" s="69">
        <v>0</v>
      </c>
      <c r="L4783" s="67">
        <v>0</v>
      </c>
      <c r="M4783" s="70">
        <v>0</v>
      </c>
      <c r="N4783" s="34">
        <f t="shared" si="678"/>
        <v>0.37499999999999994</v>
      </c>
      <c r="O4783" s="38">
        <f t="shared" si="679"/>
        <v>0.37499999999999994</v>
      </c>
      <c r="P4783" s="72" t="s">
        <v>234</v>
      </c>
      <c r="Q4783" s="43">
        <v>44820</v>
      </c>
      <c r="R4783" s="35">
        <f t="shared" si="680"/>
        <v>0</v>
      </c>
      <c r="S4783" s="35">
        <f t="shared" si="681"/>
        <v>0</v>
      </c>
      <c r="T4783" s="10" t="str">
        <f t="shared" si="687"/>
        <v>Sem - 38</v>
      </c>
      <c r="U4783" s="10" t="str">
        <f t="shared" si="688"/>
        <v>Septembre</v>
      </c>
      <c r="V4783" s="36" t="str">
        <f t="shared" si="682"/>
        <v>2026</v>
      </c>
      <c r="W4783" s="34"/>
      <c r="X4783" s="91">
        <f t="shared" si="689"/>
        <v>0</v>
      </c>
      <c r="Y4783" s="92" t="str">
        <f>VLOOKUP('CM-CIC'!B4714,Annuaire_roster!B:F,4,0)</f>
        <v>IHASSANE Ikram</v>
      </c>
      <c r="Z4783" s="37" t="s">
        <v>110</v>
      </c>
      <c r="AA4783" s="60" t="s">
        <v>39</v>
      </c>
      <c r="AB4783" s="35" t="str">
        <f t="shared" si="683"/>
        <v/>
      </c>
      <c r="AC4783" s="35" t="str">
        <f t="shared" si="684"/>
        <v/>
      </c>
      <c r="AD4783" s="35" t="str">
        <f t="shared" si="685"/>
        <v/>
      </c>
      <c r="AE4783" s="44" t="str">
        <f t="shared" si="686"/>
        <v/>
      </c>
      <c r="AF4783" s="61"/>
      <c r="AG4783" s="45"/>
    </row>
    <row r="4784" spans="1:33" x14ac:dyDescent="0.2">
      <c r="A4784" s="59" t="str">
        <f>+VLOOKUP(B4784,Annuaire_roster!B:G,5,0)</f>
        <v>01635</v>
      </c>
      <c r="B4784" s="78" t="s">
        <v>269</v>
      </c>
      <c r="C4784" s="65">
        <v>0.375</v>
      </c>
      <c r="D4784" s="65">
        <v>0.375</v>
      </c>
      <c r="E4784" s="66">
        <v>0.79166666666666663</v>
      </c>
      <c r="F4784" s="66">
        <v>0.79166666666666663</v>
      </c>
      <c r="G4784" s="67"/>
      <c r="H4784" s="67"/>
      <c r="I4784" s="68" t="s">
        <v>63</v>
      </c>
      <c r="J4784" s="67"/>
      <c r="K4784" s="69">
        <v>0</v>
      </c>
      <c r="L4784" s="67">
        <v>0</v>
      </c>
      <c r="M4784" s="70">
        <v>0</v>
      </c>
      <c r="N4784" s="34">
        <f t="shared" si="678"/>
        <v>0.37499999999999994</v>
      </c>
      <c r="O4784" s="38">
        <f t="shared" si="679"/>
        <v>0.37499999999999994</v>
      </c>
      <c r="P4784" s="72" t="s">
        <v>234</v>
      </c>
      <c r="Q4784" s="43">
        <v>44820</v>
      </c>
      <c r="R4784" s="35">
        <f t="shared" si="680"/>
        <v>0</v>
      </c>
      <c r="S4784" s="35">
        <f t="shared" si="681"/>
        <v>0</v>
      </c>
      <c r="T4784" s="10" t="str">
        <f t="shared" si="687"/>
        <v>Sem - 38</v>
      </c>
      <c r="U4784" s="10" t="str">
        <f t="shared" si="688"/>
        <v>Septembre</v>
      </c>
      <c r="V4784" s="36" t="str">
        <f t="shared" si="682"/>
        <v>2026</v>
      </c>
      <c r="W4784" s="34"/>
      <c r="X4784" s="91">
        <f t="shared" si="689"/>
        <v>0</v>
      </c>
      <c r="Y4784" s="92" t="str">
        <f>VLOOKUP('CM-CIC'!B4715,Annuaire_roster!B:F,4,0)</f>
        <v>IHASSANE Ikram</v>
      </c>
      <c r="Z4784" s="37" t="s">
        <v>110</v>
      </c>
      <c r="AA4784" s="60" t="s">
        <v>39</v>
      </c>
      <c r="AB4784" s="35" t="str">
        <f t="shared" si="683"/>
        <v/>
      </c>
      <c r="AC4784" s="35" t="str">
        <f t="shared" si="684"/>
        <v/>
      </c>
      <c r="AD4784" s="35" t="str">
        <f t="shared" si="685"/>
        <v/>
      </c>
      <c r="AE4784" s="44" t="str">
        <f t="shared" si="686"/>
        <v/>
      </c>
      <c r="AF4784" s="61"/>
      <c r="AG4784" s="45"/>
    </row>
    <row r="4785" spans="1:33" x14ac:dyDescent="0.2">
      <c r="A4785" s="59" t="str">
        <f>+VLOOKUP(B4785,Annuaire_roster!B:G,5,0)</f>
        <v>01636</v>
      </c>
      <c r="B4785" s="78" t="s">
        <v>270</v>
      </c>
      <c r="C4785" s="65">
        <v>0.375</v>
      </c>
      <c r="D4785" s="65">
        <v>0.375</v>
      </c>
      <c r="E4785" s="66">
        <v>0.79166666666666663</v>
      </c>
      <c r="F4785" s="66">
        <v>0.79166666666666663</v>
      </c>
      <c r="G4785" s="67"/>
      <c r="H4785" s="67"/>
      <c r="I4785" s="68" t="s">
        <v>63</v>
      </c>
      <c r="J4785" s="67"/>
      <c r="K4785" s="69">
        <v>0</v>
      </c>
      <c r="L4785" s="67">
        <v>0</v>
      </c>
      <c r="M4785" s="70">
        <v>0</v>
      </c>
      <c r="N4785" s="34">
        <f t="shared" si="678"/>
        <v>0.37499999999999994</v>
      </c>
      <c r="O4785" s="38">
        <f t="shared" si="679"/>
        <v>0.37499999999999994</v>
      </c>
      <c r="P4785" s="72" t="s">
        <v>234</v>
      </c>
      <c r="Q4785" s="43">
        <v>44820</v>
      </c>
      <c r="R4785" s="35">
        <f t="shared" si="680"/>
        <v>0</v>
      </c>
      <c r="S4785" s="35">
        <f t="shared" si="681"/>
        <v>0</v>
      </c>
      <c r="T4785" s="10" t="str">
        <f t="shared" si="687"/>
        <v>Sem - 38</v>
      </c>
      <c r="U4785" s="10" t="str">
        <f t="shared" si="688"/>
        <v>Septembre</v>
      </c>
      <c r="V4785" s="36" t="str">
        <f t="shared" si="682"/>
        <v>2026</v>
      </c>
      <c r="W4785" s="34"/>
      <c r="X4785" s="91">
        <f t="shared" si="689"/>
        <v>0</v>
      </c>
      <c r="Y4785" s="92" t="str">
        <f>VLOOKUP('CM-CIC'!B4716,Annuaire_roster!B:F,4,0)</f>
        <v>KINANA Widad</v>
      </c>
      <c r="Z4785" s="37" t="s">
        <v>110</v>
      </c>
      <c r="AA4785" s="60" t="s">
        <v>39</v>
      </c>
      <c r="AB4785" s="35" t="str">
        <f t="shared" si="683"/>
        <v/>
      </c>
      <c r="AC4785" s="35" t="str">
        <f t="shared" si="684"/>
        <v/>
      </c>
      <c r="AD4785" s="35" t="str">
        <f t="shared" si="685"/>
        <v/>
      </c>
      <c r="AE4785" s="44" t="str">
        <f t="shared" si="686"/>
        <v/>
      </c>
      <c r="AF4785" s="61"/>
      <c r="AG4785" s="45"/>
    </row>
    <row r="4786" spans="1:33" x14ac:dyDescent="0.2">
      <c r="A4786" s="59" t="str">
        <f>+VLOOKUP(B4786,Annuaire_roster!B:G,5,0)</f>
        <v>01637</v>
      </c>
      <c r="B4786" s="78" t="s">
        <v>271</v>
      </c>
      <c r="C4786" s="65">
        <v>0.37430555555555556</v>
      </c>
      <c r="D4786" s="65">
        <v>0.375</v>
      </c>
      <c r="E4786" s="66">
        <v>0.79166666666666663</v>
      </c>
      <c r="F4786" s="66">
        <v>0.79166666666666663</v>
      </c>
      <c r="G4786" s="67"/>
      <c r="H4786" s="67"/>
      <c r="I4786" s="68" t="s">
        <v>63</v>
      </c>
      <c r="J4786" s="67"/>
      <c r="K4786" s="69">
        <v>0</v>
      </c>
      <c r="L4786" s="67">
        <v>0</v>
      </c>
      <c r="M4786" s="70">
        <v>0</v>
      </c>
      <c r="N4786" s="34">
        <f t="shared" si="678"/>
        <v>0.37499999999999994</v>
      </c>
      <c r="O4786" s="38">
        <f t="shared" si="679"/>
        <v>0.37499999999999994</v>
      </c>
      <c r="P4786" s="72" t="s">
        <v>234</v>
      </c>
      <c r="Q4786" s="43">
        <v>44820</v>
      </c>
      <c r="R4786" s="35">
        <f t="shared" si="680"/>
        <v>0</v>
      </c>
      <c r="S4786" s="35">
        <f t="shared" si="681"/>
        <v>0</v>
      </c>
      <c r="T4786" s="10" t="str">
        <f t="shared" si="687"/>
        <v>Sem - 38</v>
      </c>
      <c r="U4786" s="10" t="str">
        <f t="shared" si="688"/>
        <v>Septembre</v>
      </c>
      <c r="V4786" s="36" t="str">
        <f t="shared" si="682"/>
        <v>2026</v>
      </c>
      <c r="W4786" s="34"/>
      <c r="X4786" s="91">
        <f t="shared" si="689"/>
        <v>0</v>
      </c>
      <c r="Y4786" s="92" t="str">
        <f>VLOOKUP('CM-CIC'!B4717,Annuaire_roster!B:F,4,0)</f>
        <v>IHASSANE Ikram</v>
      </c>
      <c r="Z4786" s="37" t="s">
        <v>110</v>
      </c>
      <c r="AA4786" s="60" t="s">
        <v>39</v>
      </c>
      <c r="AB4786" s="35" t="str">
        <f t="shared" si="683"/>
        <v/>
      </c>
      <c r="AC4786" s="35" t="str">
        <f t="shared" si="684"/>
        <v/>
      </c>
      <c r="AD4786" s="35" t="str">
        <f t="shared" si="685"/>
        <v/>
      </c>
      <c r="AE4786" s="44" t="str">
        <f t="shared" si="686"/>
        <v/>
      </c>
      <c r="AF4786" s="61"/>
      <c r="AG4786" s="45"/>
    </row>
    <row r="4787" spans="1:33" x14ac:dyDescent="0.2">
      <c r="A4787" s="59" t="str">
        <f>+VLOOKUP(B4787,Annuaire_roster!B:G,5,0)</f>
        <v>01638</v>
      </c>
      <c r="B4787" s="78" t="s">
        <v>272</v>
      </c>
      <c r="C4787" s="65">
        <v>0.375</v>
      </c>
      <c r="D4787" s="65">
        <v>0.375</v>
      </c>
      <c r="E4787" s="66">
        <v>0.58333333333333337</v>
      </c>
      <c r="F4787" s="66">
        <v>0.79166666666666663</v>
      </c>
      <c r="G4787" s="67"/>
      <c r="H4787" s="67"/>
      <c r="I4787" s="68" t="s">
        <v>63</v>
      </c>
      <c r="J4787" s="67"/>
      <c r="K4787" s="69">
        <v>0</v>
      </c>
      <c r="L4787" s="67">
        <v>0.20833333333333326</v>
      </c>
      <c r="M4787" s="70">
        <v>0</v>
      </c>
      <c r="N4787" s="34">
        <f t="shared" ref="N4787:N4850" si="690">IFERROR(IF(OR(D4787="OFF",D4787="Congé",M4787="Abs",D4787="Congé sans solde",D4787="Férié"),"",IF(O4787-K4787-L4787&gt;O4787,O4787,IF(O4787-K4787-L4787&lt;0,"",O4787-K4787-L4787))),"")</f>
        <v>0.16666666666666669</v>
      </c>
      <c r="O4787" s="38">
        <f t="shared" ref="O4787:O4850" si="691">IF(AG4787="2H Pause déjeuner",IF(F4787-D4787-0.0833333333333333&lt;0,F4787-D4787-0.0833333333333333+1,F4787-D4787-0.0833333333333333),IF(OR(AND(F4787="OFF",D4787="OFF"),AND(F4787="Congé",D4787="Congé"),AND(F4787="Congé sans solde",D4787="Congé sans solde"),AND(F4787="Congé spécial",D4787="Congé spécial"),AND(F4787="Férié",D4787="Férié"),AND(F4787="OFF",D4787="Congé"),AND(F4787="OFF",D4787="Congé sans solde"),AND(F4787="OFF",D4787="Congé spécial"),AND(F4787="OFF",D4787="Férié"),AND(F4787="Congé",D4787="OFF"),AND(F4787="Congé",D4787="Congé sans solde"),AND(F4787="Congé",D4787="Congé spécial"),AND(F4787="Congé",D4787="Férié"),AND(F4787="Congé sans solde",D4787="OFF"),AND(F4787="Congé sans solde",D4787="Congé"),AND(F4787="Congé sans solde",D4787="Congé spécial"),AND(F4787="Congé sans solde",D4787="Férié"),AND(F4787="Congé spécial",D4787="OFF"),AND(F4787="Congé spécial",D4787="Congé"),AND(F4787="Congé spécial",D4787="Congé sans solde"),AND(F4787="Congé spécial",D4787="Férié"),AND(F4787="Férié",D4787="OFF"),AND(F4787="Férié",D4787="Congé"),AND(F4787="Férié",D4787="Congé sans solde"),AND(F4787="Férié",D4787="Congé spécial")),0,IF(OR(F4787="OFF",F4787="Congé",F4787="Congé spécial",F4787="Congé sans solde",D4787="OFF",D4787="Congé",D4787="Congé spécial",D4787="Congé sans solde"),0.208333333333334,IF(AND(AG4787="",F4787-D4787&lt;0),("24:00:00"-D4787)+("00:00:00"+F4787)-0.0416666666666667,IF(AND(OR(AG4787="Allaitement",AG4787="Sans déjeuner"),F4787-D4787&lt;0),("24:00:00"-D4787)+("00:00:00"+F4787),IF(AND(AG4787="",F4787-D4787&gt;0.166666666666667),F4787-D4787-0.0416666666666667,IF(AND(OR(AG4787="Allaitement",AG4787="Sans déjeuner"),F4787-D4787&gt;0.166666666666667),F4787-D4787,F4787-D4787)))))))</f>
        <v>0.37499999999999994</v>
      </c>
      <c r="P4787" s="72" t="s">
        <v>234</v>
      </c>
      <c r="Q4787" s="43">
        <v>44820</v>
      </c>
      <c r="R4787" s="35">
        <f t="shared" si="680"/>
        <v>0</v>
      </c>
      <c r="S4787" s="35">
        <f t="shared" si="681"/>
        <v>0.20833333333333326</v>
      </c>
      <c r="T4787" s="10" t="str">
        <f t="shared" si="687"/>
        <v>Sem - 38</v>
      </c>
      <c r="U4787" s="10" t="str">
        <f t="shared" si="688"/>
        <v>Septembre</v>
      </c>
      <c r="V4787" s="36" t="str">
        <f t="shared" si="682"/>
        <v>2026</v>
      </c>
      <c r="W4787" s="34"/>
      <c r="X4787" s="91">
        <f t="shared" si="689"/>
        <v>0</v>
      </c>
      <c r="Y4787" s="92" t="str">
        <f>VLOOKUP('CM-CIC'!B4718,Annuaire_roster!B:F,4,0)</f>
        <v>KINANA Widad</v>
      </c>
      <c r="Z4787" s="37" t="s">
        <v>110</v>
      </c>
      <c r="AA4787" s="60" t="s">
        <v>39</v>
      </c>
      <c r="AB4787" s="35" t="str">
        <f t="shared" si="683"/>
        <v/>
      </c>
      <c r="AC4787" s="35" t="str">
        <f t="shared" si="684"/>
        <v/>
      </c>
      <c r="AD4787" s="35" t="str">
        <f t="shared" si="685"/>
        <v/>
      </c>
      <c r="AE4787" s="44" t="str">
        <f t="shared" si="686"/>
        <v/>
      </c>
      <c r="AF4787" s="61"/>
      <c r="AG4787" s="45"/>
    </row>
    <row r="4788" spans="1:33" x14ac:dyDescent="0.2">
      <c r="A4788" s="59" t="str">
        <f>+VLOOKUP(B4788,Annuaire_roster!B:G,5,0)</f>
        <v>01639</v>
      </c>
      <c r="B4788" s="78" t="s">
        <v>273</v>
      </c>
      <c r="C4788" s="65">
        <v>0.375</v>
      </c>
      <c r="D4788" s="65">
        <v>0.375</v>
      </c>
      <c r="E4788" s="66">
        <v>0.79166666666666663</v>
      </c>
      <c r="F4788" s="66">
        <v>0.79166666666666663</v>
      </c>
      <c r="G4788" s="67"/>
      <c r="H4788" s="67"/>
      <c r="I4788" s="68" t="s">
        <v>63</v>
      </c>
      <c r="J4788" s="67"/>
      <c r="K4788" s="69">
        <v>0</v>
      </c>
      <c r="L4788" s="67">
        <v>0</v>
      </c>
      <c r="M4788" s="70">
        <v>0</v>
      </c>
      <c r="N4788" s="34">
        <f t="shared" si="690"/>
        <v>0.37499999999999994</v>
      </c>
      <c r="O4788" s="38">
        <f t="shared" si="691"/>
        <v>0.37499999999999994</v>
      </c>
      <c r="P4788" s="72" t="s">
        <v>234</v>
      </c>
      <c r="Q4788" s="43">
        <v>44820</v>
      </c>
      <c r="R4788" s="35">
        <f t="shared" si="680"/>
        <v>0</v>
      </c>
      <c r="S4788" s="35">
        <f t="shared" si="681"/>
        <v>0</v>
      </c>
      <c r="T4788" s="10" t="str">
        <f t="shared" si="687"/>
        <v>Sem - 38</v>
      </c>
      <c r="U4788" s="10" t="str">
        <f t="shared" si="688"/>
        <v>Septembre</v>
      </c>
      <c r="V4788" s="36" t="str">
        <f t="shared" si="682"/>
        <v>2026</v>
      </c>
      <c r="W4788" s="34"/>
      <c r="X4788" s="91">
        <f t="shared" si="689"/>
        <v>0</v>
      </c>
      <c r="Y4788" s="92" t="str">
        <f>VLOOKUP('CM-CIC'!B4719,Annuaire_roster!B:F,4,0)</f>
        <v>IHASSANE Ikram</v>
      </c>
      <c r="Z4788" s="37" t="s">
        <v>110</v>
      </c>
      <c r="AA4788" s="60" t="s">
        <v>39</v>
      </c>
      <c r="AB4788" s="35" t="str">
        <f t="shared" si="683"/>
        <v/>
      </c>
      <c r="AC4788" s="35" t="str">
        <f t="shared" si="684"/>
        <v/>
      </c>
      <c r="AD4788" s="35" t="str">
        <f t="shared" si="685"/>
        <v/>
      </c>
      <c r="AE4788" s="44" t="str">
        <f t="shared" si="686"/>
        <v/>
      </c>
      <c r="AF4788" s="61"/>
      <c r="AG4788" s="45"/>
    </row>
    <row r="4789" spans="1:33" x14ac:dyDescent="0.2">
      <c r="A4789" s="59" t="str">
        <f>+VLOOKUP(B4789,Annuaire_roster!B:G,5,0)</f>
        <v>01567</v>
      </c>
      <c r="B4789" s="78" t="s">
        <v>275</v>
      </c>
      <c r="C4789" s="65">
        <v>0.375</v>
      </c>
      <c r="D4789" s="65">
        <v>0.375</v>
      </c>
      <c r="E4789" s="66">
        <v>0.79166666666666663</v>
      </c>
      <c r="F4789" s="66">
        <v>0.79166666666666663</v>
      </c>
      <c r="G4789" s="67"/>
      <c r="H4789" s="67"/>
      <c r="I4789" s="68" t="s">
        <v>63</v>
      </c>
      <c r="J4789" s="67"/>
      <c r="K4789" s="69">
        <v>0</v>
      </c>
      <c r="L4789" s="67">
        <v>0</v>
      </c>
      <c r="M4789" s="70">
        <v>0</v>
      </c>
      <c r="N4789" s="34">
        <f t="shared" si="690"/>
        <v>0.37499999999999994</v>
      </c>
      <c r="O4789" s="38">
        <f t="shared" si="691"/>
        <v>0.37499999999999994</v>
      </c>
      <c r="P4789" s="72" t="s">
        <v>234</v>
      </c>
      <c r="Q4789" s="43">
        <v>44820</v>
      </c>
      <c r="R4789" s="35">
        <f t="shared" ref="R4789:R4852" si="692">IF(M4789="Abs",O4789,0)</f>
        <v>0</v>
      </c>
      <c r="S4789" s="35">
        <f t="shared" ref="S4789:S4852" si="693">SUM(R4789,L4789,I4789,J4789,W4789,H4789)</f>
        <v>0</v>
      </c>
      <c r="T4789" s="10" t="str">
        <f t="shared" si="687"/>
        <v>Sem - 38</v>
      </c>
      <c r="U4789" s="10" t="str">
        <f t="shared" si="688"/>
        <v>Septembre</v>
      </c>
      <c r="V4789" s="36" t="str">
        <f t="shared" ref="V4789:V4852" si="694">+TEXT(Q4789,"aaa")</f>
        <v>2026</v>
      </c>
      <c r="W4789" s="34"/>
      <c r="X4789" s="91">
        <f t="shared" si="689"/>
        <v>0</v>
      </c>
      <c r="Y4789" s="92" t="str">
        <f>VLOOKUP('CM-CIC'!B4720,Annuaire_roster!B:F,4,0)</f>
        <v>IHASSANE Ikram</v>
      </c>
      <c r="Z4789" s="37" t="s">
        <v>110</v>
      </c>
      <c r="AA4789" s="60" t="s">
        <v>39</v>
      </c>
      <c r="AB4789" s="35" t="str">
        <f t="shared" ref="AB4789:AB4852" si="695">IF(AND(D4789="Congé",F4789="Congé"),0.333333333333333,IF(OR(AND(D4789="Congé",F4789&lt;&gt;"Congé"),(AND(F4789="Congé",D4789&lt;&gt;"Congé"))),0.166666666666667,""))</f>
        <v/>
      </c>
      <c r="AC4789" s="35" t="str">
        <f t="shared" ref="AC4789:AC4852" si="696">IF(AND(D4789="Congé sans solde",F4789="Congé sans solde"),0.333333333333333,IF(OR(AND(D4789="Congé sans solde",F4789&lt;&gt;"Congé sans solde"),(AND(F4789="Congé sans solde",D4789&lt;&gt;"Congé sans solde"))),0.166666666666667,""))</f>
        <v/>
      </c>
      <c r="AD4789" s="35" t="str">
        <f t="shared" ref="AD4789:AD4852" si="697">IF(AND(D4789="Congé spécial",F4789="Congé spécial"),0.333333333333333,IF(OR(AND(D4789="Congé spécial",F4789&lt;&gt;"Congé décès"),(AND(F4789="Congé spécial",D4789&lt;&gt;"Congé spécial"))),0.166666666666667,""))</f>
        <v/>
      </c>
      <c r="AE4789" s="44" t="str">
        <f t="shared" ref="AE4789:AE4852" si="698">IF(AND(D4789="Férié",F4789="Férié"),0.333333333333333,IF(OR(AND(D4789="Férié",F4789&lt;&gt;"Férié"),(AND(F4789="Férié",D4789&lt;&gt;"Férié"))),0.166666666666667,""))</f>
        <v/>
      </c>
      <c r="AF4789" s="61"/>
      <c r="AG4789" s="45"/>
    </row>
    <row r="4790" spans="1:33" x14ac:dyDescent="0.2">
      <c r="A4790" s="59" t="str">
        <f>+VLOOKUP(B4790,Annuaire_roster!B:G,5,0)</f>
        <v>01642</v>
      </c>
      <c r="B4790" s="78" t="s">
        <v>276</v>
      </c>
      <c r="C4790" s="65">
        <v>0.375</v>
      </c>
      <c r="D4790" s="65">
        <v>0.375</v>
      </c>
      <c r="E4790" s="66">
        <v>0.79166666666666663</v>
      </c>
      <c r="F4790" s="66">
        <v>0.79166666666666663</v>
      </c>
      <c r="G4790" s="67"/>
      <c r="H4790" s="67"/>
      <c r="I4790" s="68" t="s">
        <v>63</v>
      </c>
      <c r="J4790" s="67"/>
      <c r="K4790" s="69">
        <v>0</v>
      </c>
      <c r="L4790" s="67">
        <v>0</v>
      </c>
      <c r="M4790" s="70">
        <v>0</v>
      </c>
      <c r="N4790" s="34">
        <f t="shared" si="690"/>
        <v>0.37499999999999994</v>
      </c>
      <c r="O4790" s="38">
        <f t="shared" si="691"/>
        <v>0.37499999999999994</v>
      </c>
      <c r="P4790" s="72" t="s">
        <v>234</v>
      </c>
      <c r="Q4790" s="43">
        <v>44820</v>
      </c>
      <c r="R4790" s="35">
        <f t="shared" si="692"/>
        <v>0</v>
      </c>
      <c r="S4790" s="35">
        <f t="shared" si="693"/>
        <v>0</v>
      </c>
      <c r="T4790" s="10" t="str">
        <f t="shared" si="687"/>
        <v>Sem - 38</v>
      </c>
      <c r="U4790" s="10" t="str">
        <f t="shared" si="688"/>
        <v>Septembre</v>
      </c>
      <c r="V4790" s="36" t="str">
        <f t="shared" si="694"/>
        <v>2026</v>
      </c>
      <c r="W4790" s="34"/>
      <c r="X4790" s="91">
        <f t="shared" si="689"/>
        <v>0</v>
      </c>
      <c r="Y4790" s="92" t="str">
        <f>VLOOKUP('CM-CIC'!B4721,Annuaire_roster!B:F,4,0)</f>
        <v>IHASSANE Ikram</v>
      </c>
      <c r="Z4790" s="37" t="s">
        <v>110</v>
      </c>
      <c r="AA4790" s="60" t="s">
        <v>39</v>
      </c>
      <c r="AB4790" s="35" t="str">
        <f t="shared" si="695"/>
        <v/>
      </c>
      <c r="AC4790" s="35" t="str">
        <f t="shared" si="696"/>
        <v/>
      </c>
      <c r="AD4790" s="35" t="str">
        <f t="shared" si="697"/>
        <v/>
      </c>
      <c r="AE4790" s="44" t="str">
        <f t="shared" si="698"/>
        <v/>
      </c>
      <c r="AF4790" s="61"/>
      <c r="AG4790" s="45"/>
    </row>
    <row r="4791" spans="1:33" x14ac:dyDescent="0.2">
      <c r="A4791" s="59" t="str">
        <f>+VLOOKUP(B4791,Annuaire_roster!B:G,5,0)</f>
        <v>01657</v>
      </c>
      <c r="B4791" s="78" t="s">
        <v>277</v>
      </c>
      <c r="C4791" s="65">
        <v>0.54166666666666663</v>
      </c>
      <c r="D4791" s="65">
        <v>0.375</v>
      </c>
      <c r="E4791" s="66">
        <v>0.79166666666666663</v>
      </c>
      <c r="F4791" s="66">
        <v>0.79166666666666663</v>
      </c>
      <c r="G4791" s="67"/>
      <c r="H4791" s="67"/>
      <c r="I4791" s="68">
        <v>0.125</v>
      </c>
      <c r="J4791" s="67"/>
      <c r="K4791" s="69">
        <v>0.125</v>
      </c>
      <c r="L4791" s="67">
        <v>0</v>
      </c>
      <c r="M4791" s="70">
        <v>0</v>
      </c>
      <c r="N4791" s="34">
        <f t="shared" si="690"/>
        <v>0.24999999999999994</v>
      </c>
      <c r="O4791" s="38">
        <f t="shared" si="691"/>
        <v>0.37499999999999994</v>
      </c>
      <c r="P4791" s="72" t="s">
        <v>234</v>
      </c>
      <c r="Q4791" s="43">
        <v>44820</v>
      </c>
      <c r="R4791" s="35">
        <f t="shared" si="692"/>
        <v>0</v>
      </c>
      <c r="S4791" s="35">
        <f t="shared" si="693"/>
        <v>0.125</v>
      </c>
      <c r="T4791" s="10" t="str">
        <f t="shared" si="687"/>
        <v>Sem - 38</v>
      </c>
      <c r="U4791" s="10" t="str">
        <f t="shared" si="688"/>
        <v>Septembre</v>
      </c>
      <c r="V4791" s="36" t="str">
        <f t="shared" si="694"/>
        <v>2026</v>
      </c>
      <c r="W4791" s="34"/>
      <c r="X4791" s="91">
        <f t="shared" si="689"/>
        <v>0</v>
      </c>
      <c r="Y4791" s="92" t="str">
        <f>VLOOKUP('CM-CIC'!B4722,Annuaire_roster!B:F,4,0)</f>
        <v>IHASSANE Ikram</v>
      </c>
      <c r="Z4791" s="37" t="s">
        <v>110</v>
      </c>
      <c r="AA4791" s="60" t="s">
        <v>39</v>
      </c>
      <c r="AB4791" s="35" t="str">
        <f t="shared" si="695"/>
        <v/>
      </c>
      <c r="AC4791" s="35" t="str">
        <f t="shared" si="696"/>
        <v/>
      </c>
      <c r="AD4791" s="35" t="str">
        <f t="shared" si="697"/>
        <v/>
      </c>
      <c r="AE4791" s="44" t="str">
        <f t="shared" si="698"/>
        <v/>
      </c>
      <c r="AF4791" s="61"/>
      <c r="AG4791" s="45"/>
    </row>
    <row r="4792" spans="1:33" x14ac:dyDescent="0.2">
      <c r="A4792" s="59" t="str">
        <f>+VLOOKUP(B4792,Annuaire_roster!B:G,5,0)</f>
        <v>01658</v>
      </c>
      <c r="B4792" s="78" t="s">
        <v>165</v>
      </c>
      <c r="C4792" s="65">
        <v>0.37430555555555556</v>
      </c>
      <c r="D4792" s="65">
        <v>0.375</v>
      </c>
      <c r="E4792" s="66">
        <v>0.79166666666666663</v>
      </c>
      <c r="F4792" s="66">
        <v>0.79166666666666663</v>
      </c>
      <c r="G4792" s="67"/>
      <c r="H4792" s="67"/>
      <c r="I4792" s="68" t="s">
        <v>63</v>
      </c>
      <c r="J4792" s="67"/>
      <c r="K4792" s="69">
        <v>0</v>
      </c>
      <c r="L4792" s="67">
        <v>0</v>
      </c>
      <c r="M4792" s="70">
        <v>0</v>
      </c>
      <c r="N4792" s="34">
        <f t="shared" si="690"/>
        <v>0.37499999999999994</v>
      </c>
      <c r="O4792" s="38">
        <f t="shared" si="691"/>
        <v>0.37499999999999994</v>
      </c>
      <c r="P4792" s="72" t="s">
        <v>234</v>
      </c>
      <c r="Q4792" s="43">
        <v>44820</v>
      </c>
      <c r="R4792" s="35">
        <f t="shared" si="692"/>
        <v>0</v>
      </c>
      <c r="S4792" s="35">
        <f t="shared" si="693"/>
        <v>0</v>
      </c>
      <c r="T4792" s="10" t="str">
        <f t="shared" si="687"/>
        <v>Sem - 38</v>
      </c>
      <c r="U4792" s="10" t="str">
        <f t="shared" si="688"/>
        <v>Septembre</v>
      </c>
      <c r="V4792" s="36" t="str">
        <f t="shared" si="694"/>
        <v>2026</v>
      </c>
      <c r="W4792" s="34"/>
      <c r="X4792" s="91">
        <f t="shared" si="689"/>
        <v>0</v>
      </c>
      <c r="Y4792" s="92" t="str">
        <f>VLOOKUP('CM-CIC'!B4723,Annuaire_roster!B:F,4,0)</f>
        <v>IHASSANE Ikram</v>
      </c>
      <c r="Z4792" s="37" t="s">
        <v>110</v>
      </c>
      <c r="AA4792" s="60" t="s">
        <v>39</v>
      </c>
      <c r="AB4792" s="35" t="str">
        <f t="shared" si="695"/>
        <v/>
      </c>
      <c r="AC4792" s="35" t="str">
        <f t="shared" si="696"/>
        <v/>
      </c>
      <c r="AD4792" s="35" t="str">
        <f t="shared" si="697"/>
        <v/>
      </c>
      <c r="AE4792" s="44" t="str">
        <f t="shared" si="698"/>
        <v/>
      </c>
      <c r="AF4792" s="61"/>
      <c r="AG4792" s="45"/>
    </row>
    <row r="4793" spans="1:33" x14ac:dyDescent="0.2">
      <c r="A4793" s="59" t="str">
        <f>+VLOOKUP(B4793,Annuaire_roster!B:G,5,0)</f>
        <v>01659</v>
      </c>
      <c r="B4793" s="78" t="s">
        <v>167</v>
      </c>
      <c r="C4793" s="65">
        <v>0.37222222222222218</v>
      </c>
      <c r="D4793" s="65">
        <v>0.375</v>
      </c>
      <c r="E4793" s="66">
        <v>0.79166666666666663</v>
      </c>
      <c r="F4793" s="66">
        <v>0.79166666666666663</v>
      </c>
      <c r="G4793" s="67"/>
      <c r="H4793" s="67"/>
      <c r="I4793" s="68" t="s">
        <v>63</v>
      </c>
      <c r="J4793" s="67"/>
      <c r="K4793" s="69">
        <v>0</v>
      </c>
      <c r="L4793" s="67">
        <v>0</v>
      </c>
      <c r="M4793" s="70">
        <v>0</v>
      </c>
      <c r="N4793" s="34">
        <f t="shared" si="690"/>
        <v>0.37499999999999994</v>
      </c>
      <c r="O4793" s="38">
        <f t="shared" si="691"/>
        <v>0.37499999999999994</v>
      </c>
      <c r="P4793" s="72" t="s">
        <v>234</v>
      </c>
      <c r="Q4793" s="43">
        <v>44820</v>
      </c>
      <c r="R4793" s="35">
        <f t="shared" si="692"/>
        <v>0</v>
      </c>
      <c r="S4793" s="35">
        <f t="shared" si="693"/>
        <v>0</v>
      </c>
      <c r="T4793" s="10" t="str">
        <f t="shared" si="687"/>
        <v>Sem - 38</v>
      </c>
      <c r="U4793" s="10" t="str">
        <f t="shared" si="688"/>
        <v>Septembre</v>
      </c>
      <c r="V4793" s="36" t="str">
        <f t="shared" si="694"/>
        <v>2026</v>
      </c>
      <c r="W4793" s="34"/>
      <c r="X4793" s="91">
        <f t="shared" si="689"/>
        <v>2.7777777777778789E-3</v>
      </c>
      <c r="Y4793" s="92" t="str">
        <f>VLOOKUP('CM-CIC'!B4724,Annuaire_roster!B:F,4,0)</f>
        <v>IHASSANE Ikram</v>
      </c>
      <c r="Z4793" s="37" t="s">
        <v>110</v>
      </c>
      <c r="AA4793" s="60" t="s">
        <v>39</v>
      </c>
      <c r="AB4793" s="35" t="str">
        <f t="shared" si="695"/>
        <v/>
      </c>
      <c r="AC4793" s="35" t="str">
        <f t="shared" si="696"/>
        <v/>
      </c>
      <c r="AD4793" s="35" t="str">
        <f t="shared" si="697"/>
        <v/>
      </c>
      <c r="AE4793" s="44" t="str">
        <f t="shared" si="698"/>
        <v/>
      </c>
      <c r="AF4793" s="61"/>
      <c r="AG4793" s="45"/>
    </row>
    <row r="4794" spans="1:33" x14ac:dyDescent="0.2">
      <c r="A4794" s="59" t="str">
        <f>+VLOOKUP(B4794,Annuaire_roster!B:G,5,0)</f>
        <v>01660</v>
      </c>
      <c r="B4794" s="78" t="s">
        <v>278</v>
      </c>
      <c r="C4794" s="65">
        <v>0.37361111111111112</v>
      </c>
      <c r="D4794" s="65">
        <v>0.375</v>
      </c>
      <c r="E4794" s="66">
        <v>0.79166666666666663</v>
      </c>
      <c r="F4794" s="66">
        <v>0.79166666666666663</v>
      </c>
      <c r="G4794" s="67"/>
      <c r="H4794" s="67"/>
      <c r="I4794" s="68" t="s">
        <v>63</v>
      </c>
      <c r="J4794" s="67"/>
      <c r="K4794" s="69">
        <v>0</v>
      </c>
      <c r="L4794" s="67">
        <v>0</v>
      </c>
      <c r="M4794" s="70">
        <v>0</v>
      </c>
      <c r="N4794" s="34">
        <f t="shared" si="690"/>
        <v>0.37499999999999994</v>
      </c>
      <c r="O4794" s="38">
        <f t="shared" si="691"/>
        <v>0.37499999999999994</v>
      </c>
      <c r="P4794" s="72" t="s">
        <v>234</v>
      </c>
      <c r="Q4794" s="43">
        <v>44820</v>
      </c>
      <c r="R4794" s="35">
        <f t="shared" si="692"/>
        <v>0</v>
      </c>
      <c r="S4794" s="35">
        <f t="shared" si="693"/>
        <v>0</v>
      </c>
      <c r="T4794" s="10" t="str">
        <f t="shared" si="687"/>
        <v>Sem - 38</v>
      </c>
      <c r="U4794" s="10" t="str">
        <f t="shared" si="688"/>
        <v>Septembre</v>
      </c>
      <c r="V4794" s="36" t="str">
        <f t="shared" si="694"/>
        <v>2026</v>
      </c>
      <c r="W4794" s="34"/>
      <c r="X4794" s="91">
        <f t="shared" si="689"/>
        <v>1.388888888888884E-3</v>
      </c>
      <c r="Y4794" s="92" t="str">
        <f>VLOOKUP('CM-CIC'!B4725,Annuaire_roster!B:F,4,0)</f>
        <v>IHASSANE Ikram</v>
      </c>
      <c r="Z4794" s="37" t="s">
        <v>110</v>
      </c>
      <c r="AA4794" s="60" t="s">
        <v>39</v>
      </c>
      <c r="AB4794" s="35" t="str">
        <f t="shared" si="695"/>
        <v/>
      </c>
      <c r="AC4794" s="35" t="str">
        <f t="shared" si="696"/>
        <v/>
      </c>
      <c r="AD4794" s="35" t="str">
        <f t="shared" si="697"/>
        <v/>
      </c>
      <c r="AE4794" s="44" t="str">
        <f t="shared" si="698"/>
        <v/>
      </c>
      <c r="AF4794" s="61"/>
      <c r="AG4794" s="45"/>
    </row>
    <row r="4795" spans="1:33" x14ac:dyDescent="0.2">
      <c r="A4795" s="59" t="str">
        <f>+VLOOKUP(B4795,Annuaire_roster!B:G,5,0)</f>
        <v>01655</v>
      </c>
      <c r="B4795" s="78" t="s">
        <v>168</v>
      </c>
      <c r="C4795" s="65">
        <v>0.3833333333333333</v>
      </c>
      <c r="D4795" s="65">
        <v>0.375</v>
      </c>
      <c r="E4795" s="66">
        <v>0.79166666666666663</v>
      </c>
      <c r="F4795" s="66">
        <v>0.79166666666666663</v>
      </c>
      <c r="G4795" s="67"/>
      <c r="H4795" s="67"/>
      <c r="I4795" s="68">
        <v>8.3333333333333037E-3</v>
      </c>
      <c r="J4795" s="67"/>
      <c r="K4795" s="69">
        <v>8.3333333333333037E-3</v>
      </c>
      <c r="L4795" s="67">
        <v>0</v>
      </c>
      <c r="M4795" s="70">
        <v>0</v>
      </c>
      <c r="N4795" s="34">
        <f t="shared" si="690"/>
        <v>0.36666666666666664</v>
      </c>
      <c r="O4795" s="38">
        <f t="shared" si="691"/>
        <v>0.37499999999999994</v>
      </c>
      <c r="P4795" s="72" t="s">
        <v>234</v>
      </c>
      <c r="Q4795" s="43">
        <v>44820</v>
      </c>
      <c r="R4795" s="35">
        <f t="shared" si="692"/>
        <v>0</v>
      </c>
      <c r="S4795" s="35">
        <f t="shared" si="693"/>
        <v>8.3333333333333037E-3</v>
      </c>
      <c r="T4795" s="10" t="str">
        <f t="shared" si="687"/>
        <v>Sem - 38</v>
      </c>
      <c r="U4795" s="10" t="str">
        <f t="shared" si="688"/>
        <v>Septembre</v>
      </c>
      <c r="V4795" s="36" t="str">
        <f t="shared" si="694"/>
        <v>2026</v>
      </c>
      <c r="W4795" s="34"/>
      <c r="X4795" s="91">
        <f t="shared" si="689"/>
        <v>0</v>
      </c>
      <c r="Y4795" s="92" t="str">
        <f>VLOOKUP('CM-CIC'!B4726,Annuaire_roster!B:F,4,0)</f>
        <v>IHASSANE Ikram</v>
      </c>
      <c r="Z4795" s="37" t="s">
        <v>110</v>
      </c>
      <c r="AA4795" s="60" t="s">
        <v>39</v>
      </c>
      <c r="AB4795" s="35" t="str">
        <f t="shared" si="695"/>
        <v/>
      </c>
      <c r="AC4795" s="35" t="str">
        <f t="shared" si="696"/>
        <v/>
      </c>
      <c r="AD4795" s="35" t="str">
        <f t="shared" si="697"/>
        <v/>
      </c>
      <c r="AE4795" s="44" t="str">
        <f t="shared" si="698"/>
        <v/>
      </c>
      <c r="AF4795" s="61"/>
      <c r="AG4795" s="45"/>
    </row>
    <row r="4796" spans="1:33" x14ac:dyDescent="0.2">
      <c r="A4796" s="59" t="str">
        <f>+VLOOKUP(B4796,Annuaire_roster!B:G,5,0)</f>
        <v>01661</v>
      </c>
      <c r="B4796" s="78" t="s">
        <v>169</v>
      </c>
      <c r="C4796" s="65">
        <v>0.375</v>
      </c>
      <c r="D4796" s="65">
        <v>0.375</v>
      </c>
      <c r="E4796" s="66">
        <v>0.79166666666666663</v>
      </c>
      <c r="F4796" s="66">
        <v>0.79166666666666663</v>
      </c>
      <c r="G4796" s="67"/>
      <c r="H4796" s="67"/>
      <c r="I4796" s="68" t="s">
        <v>63</v>
      </c>
      <c r="J4796" s="67"/>
      <c r="K4796" s="69">
        <v>0</v>
      </c>
      <c r="L4796" s="67">
        <v>0</v>
      </c>
      <c r="M4796" s="70">
        <v>0</v>
      </c>
      <c r="N4796" s="34">
        <f t="shared" si="690"/>
        <v>0.37499999999999994</v>
      </c>
      <c r="O4796" s="38">
        <f t="shared" si="691"/>
        <v>0.37499999999999994</v>
      </c>
      <c r="P4796" s="72" t="s">
        <v>234</v>
      </c>
      <c r="Q4796" s="43">
        <v>44820</v>
      </c>
      <c r="R4796" s="35">
        <f t="shared" si="692"/>
        <v>0</v>
      </c>
      <c r="S4796" s="35">
        <f t="shared" si="693"/>
        <v>0</v>
      </c>
      <c r="T4796" s="10" t="str">
        <f t="shared" si="687"/>
        <v>Sem - 38</v>
      </c>
      <c r="U4796" s="10" t="str">
        <f t="shared" si="688"/>
        <v>Septembre</v>
      </c>
      <c r="V4796" s="36" t="str">
        <f t="shared" si="694"/>
        <v>2026</v>
      </c>
      <c r="W4796" s="34"/>
      <c r="X4796" s="91">
        <f t="shared" si="689"/>
        <v>0</v>
      </c>
      <c r="Y4796" s="92" t="str">
        <f>VLOOKUP('CM-CIC'!B4727,Annuaire_roster!B:F,4,0)</f>
        <v>IHASSANE Ikram</v>
      </c>
      <c r="Z4796" s="37" t="s">
        <v>110</v>
      </c>
      <c r="AA4796" s="60" t="s">
        <v>39</v>
      </c>
      <c r="AB4796" s="35" t="str">
        <f t="shared" si="695"/>
        <v/>
      </c>
      <c r="AC4796" s="35" t="str">
        <f t="shared" si="696"/>
        <v/>
      </c>
      <c r="AD4796" s="35" t="str">
        <f t="shared" si="697"/>
        <v/>
      </c>
      <c r="AE4796" s="44" t="str">
        <f t="shared" si="698"/>
        <v/>
      </c>
      <c r="AF4796" s="61"/>
      <c r="AG4796" s="45"/>
    </row>
    <row r="4797" spans="1:33" x14ac:dyDescent="0.2">
      <c r="A4797" s="59" t="str">
        <f>+VLOOKUP(B4797,Annuaire_roster!B:G,5,0)</f>
        <v>00214</v>
      </c>
      <c r="B4797" s="78" t="s">
        <v>171</v>
      </c>
      <c r="C4797" s="65">
        <v>0.375</v>
      </c>
      <c r="D4797" s="65">
        <v>0.375</v>
      </c>
      <c r="E4797" s="66">
        <v>0.79166666666666663</v>
      </c>
      <c r="F4797" s="66">
        <v>0.79166666666666663</v>
      </c>
      <c r="G4797" s="67"/>
      <c r="H4797" s="67"/>
      <c r="I4797" s="68" t="s">
        <v>63</v>
      </c>
      <c r="J4797" s="67"/>
      <c r="K4797" s="69">
        <v>0</v>
      </c>
      <c r="L4797" s="67">
        <v>0</v>
      </c>
      <c r="M4797" s="70">
        <v>0</v>
      </c>
      <c r="N4797" s="34">
        <f t="shared" si="690"/>
        <v>0.37499999999999994</v>
      </c>
      <c r="O4797" s="38">
        <f t="shared" si="691"/>
        <v>0.37499999999999994</v>
      </c>
      <c r="P4797" s="72" t="s">
        <v>234</v>
      </c>
      <c r="Q4797" s="43">
        <v>44820</v>
      </c>
      <c r="R4797" s="35">
        <f t="shared" si="692"/>
        <v>0</v>
      </c>
      <c r="S4797" s="35">
        <f t="shared" si="693"/>
        <v>0</v>
      </c>
      <c r="T4797" s="10" t="str">
        <f t="shared" si="687"/>
        <v>Sem - 38</v>
      </c>
      <c r="U4797" s="10" t="str">
        <f t="shared" si="688"/>
        <v>Septembre</v>
      </c>
      <c r="V4797" s="36" t="str">
        <f t="shared" si="694"/>
        <v>2026</v>
      </c>
      <c r="W4797" s="34"/>
      <c r="X4797" s="91">
        <f t="shared" si="689"/>
        <v>0</v>
      </c>
      <c r="Y4797" s="92" t="str">
        <f>VLOOKUP('CM-CIC'!B4728,Annuaire_roster!B:F,4,0)</f>
        <v>IHASSANE Ikram</v>
      </c>
      <c r="Z4797" s="37" t="s">
        <v>110</v>
      </c>
      <c r="AA4797" s="60" t="s">
        <v>39</v>
      </c>
      <c r="AB4797" s="35" t="str">
        <f t="shared" si="695"/>
        <v/>
      </c>
      <c r="AC4797" s="35" t="str">
        <f t="shared" si="696"/>
        <v/>
      </c>
      <c r="AD4797" s="35" t="str">
        <f t="shared" si="697"/>
        <v/>
      </c>
      <c r="AE4797" s="44" t="str">
        <f t="shared" si="698"/>
        <v/>
      </c>
      <c r="AF4797" s="61"/>
      <c r="AG4797" s="45"/>
    </row>
    <row r="4798" spans="1:33" x14ac:dyDescent="0.2">
      <c r="A4798" s="59" t="str">
        <f>+VLOOKUP(B4798,Annuaire_roster!B:G,5,0)</f>
        <v>01664</v>
      </c>
      <c r="B4798" s="78" t="s">
        <v>176</v>
      </c>
      <c r="C4798" s="65">
        <v>0.37083333333333329</v>
      </c>
      <c r="D4798" s="65">
        <v>0.375</v>
      </c>
      <c r="E4798" s="66">
        <v>0.79166666666666663</v>
      </c>
      <c r="F4798" s="66">
        <v>0.79166666666666663</v>
      </c>
      <c r="G4798" s="67"/>
      <c r="H4798" s="67"/>
      <c r="I4798" s="68" t="s">
        <v>63</v>
      </c>
      <c r="J4798" s="67"/>
      <c r="K4798" s="69">
        <v>0</v>
      </c>
      <c r="L4798" s="67">
        <v>0</v>
      </c>
      <c r="M4798" s="70">
        <v>0</v>
      </c>
      <c r="N4798" s="34">
        <f t="shared" si="690"/>
        <v>0.37499999999999994</v>
      </c>
      <c r="O4798" s="38">
        <f t="shared" si="691"/>
        <v>0.37499999999999994</v>
      </c>
      <c r="P4798" s="72" t="s">
        <v>234</v>
      </c>
      <c r="Q4798" s="43">
        <v>44820</v>
      </c>
      <c r="R4798" s="35">
        <f t="shared" si="692"/>
        <v>0</v>
      </c>
      <c r="S4798" s="35">
        <f t="shared" si="693"/>
        <v>0</v>
      </c>
      <c r="T4798" s="10" t="str">
        <f t="shared" si="687"/>
        <v>Sem - 38</v>
      </c>
      <c r="U4798" s="10" t="str">
        <f t="shared" si="688"/>
        <v>Septembre</v>
      </c>
      <c r="V4798" s="36" t="str">
        <f t="shared" si="694"/>
        <v>2026</v>
      </c>
      <c r="W4798" s="34"/>
      <c r="X4798" s="91">
        <f t="shared" si="689"/>
        <v>4.1666666666667629E-3</v>
      </c>
      <c r="Y4798" s="92" t="str">
        <f>VLOOKUP('CM-CIC'!B4729,Annuaire_roster!B:F,4,0)</f>
        <v>IHASSANE Ikram</v>
      </c>
      <c r="Z4798" s="37" t="s">
        <v>110</v>
      </c>
      <c r="AA4798" s="60" t="s">
        <v>39</v>
      </c>
      <c r="AB4798" s="35" t="str">
        <f t="shared" si="695"/>
        <v/>
      </c>
      <c r="AC4798" s="35" t="str">
        <f t="shared" si="696"/>
        <v/>
      </c>
      <c r="AD4798" s="35" t="str">
        <f t="shared" si="697"/>
        <v/>
      </c>
      <c r="AE4798" s="44" t="str">
        <f t="shared" si="698"/>
        <v/>
      </c>
      <c r="AF4798" s="61"/>
      <c r="AG4798" s="45"/>
    </row>
    <row r="4799" spans="1:33" x14ac:dyDescent="0.2">
      <c r="A4799" s="59" t="str">
        <f>+VLOOKUP(B4799,Annuaire_roster!B:G,5,0)</f>
        <v>01665</v>
      </c>
      <c r="B4799" s="78" t="s">
        <v>279</v>
      </c>
      <c r="C4799" s="65">
        <v>0.37291666666666667</v>
      </c>
      <c r="D4799" s="65">
        <v>0.375</v>
      </c>
      <c r="E4799" s="66">
        <v>0.79166666666666663</v>
      </c>
      <c r="F4799" s="66">
        <v>0.79166666666666663</v>
      </c>
      <c r="G4799" s="67"/>
      <c r="H4799" s="67"/>
      <c r="I4799" s="68" t="s">
        <v>63</v>
      </c>
      <c r="J4799" s="67"/>
      <c r="K4799" s="69">
        <v>0</v>
      </c>
      <c r="L4799" s="67">
        <v>0</v>
      </c>
      <c r="M4799" s="70">
        <v>0</v>
      </c>
      <c r="N4799" s="34">
        <f t="shared" si="690"/>
        <v>0.37499999999999994</v>
      </c>
      <c r="O4799" s="38">
        <f t="shared" si="691"/>
        <v>0.37499999999999994</v>
      </c>
      <c r="P4799" s="72" t="s">
        <v>234</v>
      </c>
      <c r="Q4799" s="43">
        <v>44820</v>
      </c>
      <c r="R4799" s="35">
        <f t="shared" si="692"/>
        <v>0</v>
      </c>
      <c r="S4799" s="35">
        <f t="shared" si="693"/>
        <v>0</v>
      </c>
      <c r="T4799" s="10" t="str">
        <f t="shared" si="687"/>
        <v>Sem - 38</v>
      </c>
      <c r="U4799" s="10" t="str">
        <f t="shared" si="688"/>
        <v>Septembre</v>
      </c>
      <c r="V4799" s="36" t="str">
        <f t="shared" si="694"/>
        <v>2026</v>
      </c>
      <c r="W4799" s="34"/>
      <c r="X4799" s="91">
        <f t="shared" si="689"/>
        <v>2.0833333333333259E-3</v>
      </c>
      <c r="Y4799" s="92" t="str">
        <f>VLOOKUP('CM-CIC'!B4730,Annuaire_roster!B:F,4,0)</f>
        <v>IHASSANE Ikram</v>
      </c>
      <c r="Z4799" s="37" t="s">
        <v>110</v>
      </c>
      <c r="AA4799" s="60" t="s">
        <v>39</v>
      </c>
      <c r="AB4799" s="35" t="str">
        <f t="shared" si="695"/>
        <v/>
      </c>
      <c r="AC4799" s="35" t="str">
        <f t="shared" si="696"/>
        <v/>
      </c>
      <c r="AD4799" s="35" t="str">
        <f t="shared" si="697"/>
        <v/>
      </c>
      <c r="AE4799" s="44" t="str">
        <f t="shared" si="698"/>
        <v/>
      </c>
      <c r="AF4799" s="61"/>
      <c r="AG4799" s="45"/>
    </row>
    <row r="4800" spans="1:33" x14ac:dyDescent="0.2">
      <c r="A4800" s="59" t="str">
        <f>+VLOOKUP(B4800,Annuaire_roster!B:G,5,0)</f>
        <v>01643</v>
      </c>
      <c r="B4800" s="78" t="s">
        <v>281</v>
      </c>
      <c r="C4800" s="65">
        <v>0.375</v>
      </c>
      <c r="D4800" s="65">
        <v>0.375</v>
      </c>
      <c r="E4800" s="66">
        <v>0.79166666666666663</v>
      </c>
      <c r="F4800" s="66">
        <v>0.79166666666666663</v>
      </c>
      <c r="G4800" s="67"/>
      <c r="H4800" s="67"/>
      <c r="I4800" s="68" t="s">
        <v>63</v>
      </c>
      <c r="J4800" s="67"/>
      <c r="K4800" s="69">
        <v>0</v>
      </c>
      <c r="L4800" s="67">
        <v>0</v>
      </c>
      <c r="M4800" s="70">
        <v>0</v>
      </c>
      <c r="N4800" s="34">
        <f t="shared" si="690"/>
        <v>0.37499999999999994</v>
      </c>
      <c r="O4800" s="38">
        <f t="shared" si="691"/>
        <v>0.37499999999999994</v>
      </c>
      <c r="P4800" s="72" t="s">
        <v>234</v>
      </c>
      <c r="Q4800" s="43">
        <v>44820</v>
      </c>
      <c r="R4800" s="35">
        <f t="shared" si="692"/>
        <v>0</v>
      </c>
      <c r="S4800" s="35">
        <f t="shared" si="693"/>
        <v>0</v>
      </c>
      <c r="T4800" s="10" t="str">
        <f t="shared" si="687"/>
        <v>Sem - 38</v>
      </c>
      <c r="U4800" s="10" t="str">
        <f t="shared" si="688"/>
        <v>Septembre</v>
      </c>
      <c r="V4800" s="36" t="str">
        <f t="shared" si="694"/>
        <v>2026</v>
      </c>
      <c r="W4800" s="34"/>
      <c r="X4800" s="91">
        <f t="shared" si="689"/>
        <v>0</v>
      </c>
      <c r="Y4800" s="92" t="str">
        <f>VLOOKUP('CM-CIC'!B4731,Annuaire_roster!B:F,4,0)</f>
        <v>IHASSANE Ikram</v>
      </c>
      <c r="Z4800" s="37" t="s">
        <v>110</v>
      </c>
      <c r="AA4800" s="60" t="s">
        <v>39</v>
      </c>
      <c r="AB4800" s="35" t="str">
        <f t="shared" si="695"/>
        <v/>
      </c>
      <c r="AC4800" s="35" t="str">
        <f t="shared" si="696"/>
        <v/>
      </c>
      <c r="AD4800" s="35" t="str">
        <f t="shared" si="697"/>
        <v/>
      </c>
      <c r="AE4800" s="44" t="str">
        <f t="shared" si="698"/>
        <v/>
      </c>
      <c r="AF4800" s="61"/>
      <c r="AG4800" s="45"/>
    </row>
    <row r="4801" spans="1:33" x14ac:dyDescent="0.2">
      <c r="A4801" s="59" t="str">
        <f>+VLOOKUP(B4801,Annuaire_roster!B:G,5,0)</f>
        <v>01620</v>
      </c>
      <c r="B4801" s="78" t="s">
        <v>282</v>
      </c>
      <c r="C4801" s="65">
        <v>0.375</v>
      </c>
      <c r="D4801" s="65">
        <v>0.375</v>
      </c>
      <c r="E4801" s="66">
        <v>0.79166666666666663</v>
      </c>
      <c r="F4801" s="66">
        <v>0.79166666666666663</v>
      </c>
      <c r="G4801" s="67"/>
      <c r="H4801" s="67"/>
      <c r="I4801" s="68" t="s">
        <v>63</v>
      </c>
      <c r="J4801" s="67"/>
      <c r="K4801" s="69">
        <v>0</v>
      </c>
      <c r="L4801" s="67">
        <v>0</v>
      </c>
      <c r="M4801" s="70">
        <v>0</v>
      </c>
      <c r="N4801" s="34">
        <f t="shared" si="690"/>
        <v>0.37499999999999994</v>
      </c>
      <c r="O4801" s="38">
        <f t="shared" si="691"/>
        <v>0.37499999999999994</v>
      </c>
      <c r="P4801" s="72" t="s">
        <v>234</v>
      </c>
      <c r="Q4801" s="43">
        <v>44820</v>
      </c>
      <c r="R4801" s="35">
        <f t="shared" si="692"/>
        <v>0</v>
      </c>
      <c r="S4801" s="35">
        <f t="shared" si="693"/>
        <v>0</v>
      </c>
      <c r="T4801" s="10" t="str">
        <f t="shared" si="687"/>
        <v>Sem - 38</v>
      </c>
      <c r="U4801" s="10" t="str">
        <f t="shared" si="688"/>
        <v>Septembre</v>
      </c>
      <c r="V4801" s="36" t="str">
        <f t="shared" si="694"/>
        <v>2026</v>
      </c>
      <c r="W4801" s="34"/>
      <c r="X4801" s="91">
        <f t="shared" si="689"/>
        <v>0</v>
      </c>
      <c r="Y4801" s="92" t="str">
        <f>VLOOKUP('CM-CIC'!B4732,Annuaire_roster!B:F,4,0)</f>
        <v>IHASSANE Ikram</v>
      </c>
      <c r="Z4801" s="37" t="s">
        <v>110</v>
      </c>
      <c r="AA4801" s="60" t="s">
        <v>39</v>
      </c>
      <c r="AB4801" s="35" t="str">
        <f t="shared" si="695"/>
        <v/>
      </c>
      <c r="AC4801" s="35" t="str">
        <f t="shared" si="696"/>
        <v/>
      </c>
      <c r="AD4801" s="35" t="str">
        <f t="shared" si="697"/>
        <v/>
      </c>
      <c r="AE4801" s="44" t="str">
        <f t="shared" si="698"/>
        <v/>
      </c>
      <c r="AF4801" s="61"/>
      <c r="AG4801" s="45"/>
    </row>
    <row r="4802" spans="1:33" x14ac:dyDescent="0.2">
      <c r="A4802" s="59" t="str">
        <f>+VLOOKUP(B4802,Annuaire_roster!B:G,5,0)</f>
        <v>01644</v>
      </c>
      <c r="B4802" s="78" t="s">
        <v>283</v>
      </c>
      <c r="C4802" s="65">
        <v>0.37430555555555556</v>
      </c>
      <c r="D4802" s="65">
        <v>0.375</v>
      </c>
      <c r="E4802" s="66">
        <v>0.79166666666666663</v>
      </c>
      <c r="F4802" s="66">
        <v>0.79166666666666663</v>
      </c>
      <c r="G4802" s="67"/>
      <c r="H4802" s="67"/>
      <c r="I4802" s="68" t="s">
        <v>63</v>
      </c>
      <c r="J4802" s="67"/>
      <c r="K4802" s="69">
        <v>0</v>
      </c>
      <c r="L4802" s="67">
        <v>0</v>
      </c>
      <c r="M4802" s="70">
        <v>0</v>
      </c>
      <c r="N4802" s="34">
        <f t="shared" si="690"/>
        <v>0.37499999999999994</v>
      </c>
      <c r="O4802" s="38">
        <f t="shared" si="691"/>
        <v>0.37499999999999994</v>
      </c>
      <c r="P4802" s="72" t="s">
        <v>234</v>
      </c>
      <c r="Q4802" s="43">
        <v>44820</v>
      </c>
      <c r="R4802" s="35">
        <f t="shared" si="692"/>
        <v>0</v>
      </c>
      <c r="S4802" s="35">
        <f t="shared" si="693"/>
        <v>0</v>
      </c>
      <c r="T4802" s="10" t="str">
        <f t="shared" ref="T4802:T4865" si="699">"Sem - "&amp;WEEKNUM(Q4802,21)</f>
        <v>Sem - 38</v>
      </c>
      <c r="U4802" s="10" t="str">
        <f t="shared" ref="U4802:U4865" si="700">PROPER(TEXT(Q4802,"mmmm"))</f>
        <v>Septembre</v>
      </c>
      <c r="V4802" s="36" t="str">
        <f t="shared" si="694"/>
        <v>2026</v>
      </c>
      <c r="W4802" s="34"/>
      <c r="X4802" s="91">
        <f t="shared" ref="X4802:X4865" si="701">IFERROR(IF(M4802="Abs",0,IF((D4802-C4802+E4802-F4802)&lt;0.000694444444444444,0,(D4802-C4802+E4802-F4802))),0)</f>
        <v>0</v>
      </c>
      <c r="Y4802" s="92" t="str">
        <f>VLOOKUP('CM-CIC'!B4733,Annuaire_roster!B:F,4,0)</f>
        <v>IHASSANE Ikram</v>
      </c>
      <c r="Z4802" s="37" t="s">
        <v>110</v>
      </c>
      <c r="AA4802" s="60" t="s">
        <v>39</v>
      </c>
      <c r="AB4802" s="35" t="str">
        <f t="shared" si="695"/>
        <v/>
      </c>
      <c r="AC4802" s="35" t="str">
        <f t="shared" si="696"/>
        <v/>
      </c>
      <c r="AD4802" s="35" t="str">
        <f t="shared" si="697"/>
        <v/>
      </c>
      <c r="AE4802" s="44" t="str">
        <f t="shared" si="698"/>
        <v/>
      </c>
      <c r="AF4802" s="61"/>
      <c r="AG4802" s="45"/>
    </row>
    <row r="4803" spans="1:33" x14ac:dyDescent="0.2">
      <c r="A4803" s="59" t="str">
        <f>+VLOOKUP(B4803,Annuaire_roster!B:G,5,0)</f>
        <v>01614</v>
      </c>
      <c r="B4803" s="78" t="s">
        <v>284</v>
      </c>
      <c r="C4803" s="65">
        <v>0.37430555555555556</v>
      </c>
      <c r="D4803" s="65">
        <v>0.375</v>
      </c>
      <c r="E4803" s="66">
        <v>0.79166666666666663</v>
      </c>
      <c r="F4803" s="66">
        <v>0.79166666666666663</v>
      </c>
      <c r="G4803" s="67"/>
      <c r="H4803" s="67"/>
      <c r="I4803" s="68" t="s">
        <v>63</v>
      </c>
      <c r="J4803" s="67"/>
      <c r="K4803" s="69">
        <v>0</v>
      </c>
      <c r="L4803" s="67">
        <v>0</v>
      </c>
      <c r="M4803" s="70">
        <v>0</v>
      </c>
      <c r="N4803" s="34">
        <f t="shared" si="690"/>
        <v>0.37499999999999994</v>
      </c>
      <c r="O4803" s="38">
        <f t="shared" si="691"/>
        <v>0.37499999999999994</v>
      </c>
      <c r="P4803" s="72" t="s">
        <v>234</v>
      </c>
      <c r="Q4803" s="43">
        <v>44820</v>
      </c>
      <c r="R4803" s="35">
        <f t="shared" si="692"/>
        <v>0</v>
      </c>
      <c r="S4803" s="35">
        <f t="shared" si="693"/>
        <v>0</v>
      </c>
      <c r="T4803" s="10" t="str">
        <f t="shared" si="699"/>
        <v>Sem - 38</v>
      </c>
      <c r="U4803" s="10" t="str">
        <f t="shared" si="700"/>
        <v>Septembre</v>
      </c>
      <c r="V4803" s="36" t="str">
        <f t="shared" si="694"/>
        <v>2026</v>
      </c>
      <c r="W4803" s="34"/>
      <c r="X4803" s="91">
        <f t="shared" si="701"/>
        <v>0</v>
      </c>
      <c r="Y4803" s="92" t="str">
        <f>VLOOKUP('CM-CIC'!B4734,Annuaire_roster!B:F,4,0)</f>
        <v>KINANA Widad</v>
      </c>
      <c r="Z4803" s="37" t="s">
        <v>110</v>
      </c>
      <c r="AA4803" s="60" t="s">
        <v>39</v>
      </c>
      <c r="AB4803" s="35" t="str">
        <f t="shared" si="695"/>
        <v/>
      </c>
      <c r="AC4803" s="35" t="str">
        <f t="shared" si="696"/>
        <v/>
      </c>
      <c r="AD4803" s="35" t="str">
        <f t="shared" si="697"/>
        <v/>
      </c>
      <c r="AE4803" s="44" t="str">
        <f t="shared" si="698"/>
        <v/>
      </c>
      <c r="AF4803" s="61"/>
      <c r="AG4803" s="45"/>
    </row>
    <row r="4804" spans="1:33" x14ac:dyDescent="0.2">
      <c r="A4804" s="59" t="str">
        <f>+VLOOKUP(B4804,Annuaire_roster!B:G,5,0)</f>
        <v>01645</v>
      </c>
      <c r="B4804" s="78" t="s">
        <v>285</v>
      </c>
      <c r="C4804" s="65">
        <v>0.375</v>
      </c>
      <c r="D4804" s="65">
        <v>0.375</v>
      </c>
      <c r="E4804" s="66">
        <v>0.79166666666666663</v>
      </c>
      <c r="F4804" s="66">
        <v>0.79166666666666663</v>
      </c>
      <c r="G4804" s="67"/>
      <c r="H4804" s="67"/>
      <c r="I4804" s="68" t="s">
        <v>63</v>
      </c>
      <c r="J4804" s="67"/>
      <c r="K4804" s="69">
        <v>0</v>
      </c>
      <c r="L4804" s="67">
        <v>0</v>
      </c>
      <c r="M4804" s="70">
        <v>0</v>
      </c>
      <c r="N4804" s="34">
        <f t="shared" si="690"/>
        <v>0.37499999999999994</v>
      </c>
      <c r="O4804" s="38">
        <f t="shared" si="691"/>
        <v>0.37499999999999994</v>
      </c>
      <c r="P4804" s="72" t="s">
        <v>234</v>
      </c>
      <c r="Q4804" s="43">
        <v>44820</v>
      </c>
      <c r="R4804" s="35">
        <f t="shared" si="692"/>
        <v>0</v>
      </c>
      <c r="S4804" s="35">
        <f t="shared" si="693"/>
        <v>0</v>
      </c>
      <c r="T4804" s="10" t="str">
        <f t="shared" si="699"/>
        <v>Sem - 38</v>
      </c>
      <c r="U4804" s="10" t="str">
        <f t="shared" si="700"/>
        <v>Septembre</v>
      </c>
      <c r="V4804" s="36" t="str">
        <f t="shared" si="694"/>
        <v>2026</v>
      </c>
      <c r="W4804" s="34"/>
      <c r="X4804" s="91">
        <f t="shared" si="701"/>
        <v>0</v>
      </c>
      <c r="Y4804" s="92" t="str">
        <f>VLOOKUP('CM-CIC'!B4735,Annuaire_roster!B:F,4,0)</f>
        <v>KINANA Widad</v>
      </c>
      <c r="Z4804" s="37" t="s">
        <v>110</v>
      </c>
      <c r="AA4804" s="60" t="s">
        <v>39</v>
      </c>
      <c r="AB4804" s="35" t="str">
        <f t="shared" si="695"/>
        <v/>
      </c>
      <c r="AC4804" s="35" t="str">
        <f t="shared" si="696"/>
        <v/>
      </c>
      <c r="AD4804" s="35" t="str">
        <f t="shared" si="697"/>
        <v/>
      </c>
      <c r="AE4804" s="44" t="str">
        <f t="shared" si="698"/>
        <v/>
      </c>
      <c r="AF4804" s="61"/>
      <c r="AG4804" s="45"/>
    </row>
    <row r="4805" spans="1:33" x14ac:dyDescent="0.2">
      <c r="A4805" s="59" t="str">
        <f>+VLOOKUP(B4805,Annuaire_roster!B:G,5,0)</f>
        <v>01654</v>
      </c>
      <c r="B4805" s="78" t="s">
        <v>286</v>
      </c>
      <c r="C4805" s="65">
        <v>0.375</v>
      </c>
      <c r="D4805" s="65">
        <v>0.375</v>
      </c>
      <c r="E4805" s="66">
        <v>0.79166666666666663</v>
      </c>
      <c r="F4805" s="66">
        <v>0.79166666666666663</v>
      </c>
      <c r="G4805" s="67"/>
      <c r="H4805" s="67"/>
      <c r="I4805" s="68" t="s">
        <v>63</v>
      </c>
      <c r="J4805" s="67"/>
      <c r="K4805" s="69">
        <v>0</v>
      </c>
      <c r="L4805" s="67">
        <v>0</v>
      </c>
      <c r="M4805" s="70">
        <v>0</v>
      </c>
      <c r="N4805" s="34">
        <f t="shared" si="690"/>
        <v>0.37499999999999994</v>
      </c>
      <c r="O4805" s="38">
        <f t="shared" si="691"/>
        <v>0.37499999999999994</v>
      </c>
      <c r="P4805" s="72" t="s">
        <v>234</v>
      </c>
      <c r="Q4805" s="43">
        <v>44820</v>
      </c>
      <c r="R4805" s="35">
        <f t="shared" si="692"/>
        <v>0</v>
      </c>
      <c r="S4805" s="35">
        <f t="shared" si="693"/>
        <v>0</v>
      </c>
      <c r="T4805" s="10" t="str">
        <f t="shared" si="699"/>
        <v>Sem - 38</v>
      </c>
      <c r="U4805" s="10" t="str">
        <f t="shared" si="700"/>
        <v>Septembre</v>
      </c>
      <c r="V4805" s="36" t="str">
        <f t="shared" si="694"/>
        <v>2026</v>
      </c>
      <c r="W4805" s="34"/>
      <c r="X4805" s="91">
        <f t="shared" si="701"/>
        <v>0</v>
      </c>
      <c r="Y4805" s="92" t="str">
        <f>VLOOKUP('CM-CIC'!B4736,Annuaire_roster!B:F,4,0)</f>
        <v>KINANA Widad</v>
      </c>
      <c r="Z4805" s="37" t="s">
        <v>110</v>
      </c>
      <c r="AA4805" s="60" t="s">
        <v>39</v>
      </c>
      <c r="AB4805" s="35" t="str">
        <f t="shared" si="695"/>
        <v/>
      </c>
      <c r="AC4805" s="35" t="str">
        <f t="shared" si="696"/>
        <v/>
      </c>
      <c r="AD4805" s="35" t="str">
        <f t="shared" si="697"/>
        <v/>
      </c>
      <c r="AE4805" s="44" t="str">
        <f t="shared" si="698"/>
        <v/>
      </c>
      <c r="AF4805" s="61"/>
      <c r="AG4805" s="45"/>
    </row>
    <row r="4806" spans="1:33" x14ac:dyDescent="0.2">
      <c r="A4806" s="59" t="str">
        <f>+VLOOKUP(B4806,Annuaire_roster!B:G,5,0)</f>
        <v>01666</v>
      </c>
      <c r="B4806" s="78" t="s">
        <v>287</v>
      </c>
      <c r="C4806" s="65">
        <v>0.37430555555555556</v>
      </c>
      <c r="D4806" s="65">
        <v>0.375</v>
      </c>
      <c r="E4806" s="66">
        <v>0.79166666666666663</v>
      </c>
      <c r="F4806" s="66">
        <v>0.79166666666666663</v>
      </c>
      <c r="G4806" s="67"/>
      <c r="H4806" s="67"/>
      <c r="I4806" s="68" t="s">
        <v>63</v>
      </c>
      <c r="J4806" s="67"/>
      <c r="K4806" s="69">
        <v>0</v>
      </c>
      <c r="L4806" s="67">
        <v>0</v>
      </c>
      <c r="M4806" s="70">
        <v>0</v>
      </c>
      <c r="N4806" s="34">
        <f t="shared" si="690"/>
        <v>0.37499999999999994</v>
      </c>
      <c r="O4806" s="38">
        <f t="shared" si="691"/>
        <v>0.37499999999999994</v>
      </c>
      <c r="P4806" s="72" t="s">
        <v>234</v>
      </c>
      <c r="Q4806" s="43">
        <v>44820</v>
      </c>
      <c r="R4806" s="35">
        <f t="shared" si="692"/>
        <v>0</v>
      </c>
      <c r="S4806" s="35">
        <f t="shared" si="693"/>
        <v>0</v>
      </c>
      <c r="T4806" s="10" t="str">
        <f t="shared" si="699"/>
        <v>Sem - 38</v>
      </c>
      <c r="U4806" s="10" t="str">
        <f t="shared" si="700"/>
        <v>Septembre</v>
      </c>
      <c r="V4806" s="36" t="str">
        <f t="shared" si="694"/>
        <v>2026</v>
      </c>
      <c r="W4806" s="34"/>
      <c r="X4806" s="91">
        <f t="shared" si="701"/>
        <v>0</v>
      </c>
      <c r="Y4806" s="92" t="str">
        <f>VLOOKUP('CM-CIC'!B4737,Annuaire_roster!B:F,4,0)</f>
        <v>KINANA Widad</v>
      </c>
      <c r="Z4806" s="37" t="s">
        <v>110</v>
      </c>
      <c r="AA4806" s="60" t="s">
        <v>39</v>
      </c>
      <c r="AB4806" s="35" t="str">
        <f t="shared" si="695"/>
        <v/>
      </c>
      <c r="AC4806" s="35" t="str">
        <f t="shared" si="696"/>
        <v/>
      </c>
      <c r="AD4806" s="35" t="str">
        <f t="shared" si="697"/>
        <v/>
      </c>
      <c r="AE4806" s="44" t="str">
        <f t="shared" si="698"/>
        <v/>
      </c>
      <c r="AF4806" s="61"/>
      <c r="AG4806" s="45"/>
    </row>
    <row r="4807" spans="1:33" x14ac:dyDescent="0.2">
      <c r="A4807" s="59" t="str">
        <f>+VLOOKUP(B4807,Annuaire_roster!B:G,5,0)</f>
        <v>01651</v>
      </c>
      <c r="B4807" s="78" t="s">
        <v>288</v>
      </c>
      <c r="C4807" s="65">
        <v>0.37361111111111112</v>
      </c>
      <c r="D4807" s="65">
        <v>0.375</v>
      </c>
      <c r="E4807" s="66">
        <v>0.79166666666666663</v>
      </c>
      <c r="F4807" s="66">
        <v>0.79166666666666663</v>
      </c>
      <c r="G4807" s="67"/>
      <c r="H4807" s="67"/>
      <c r="I4807" s="68" t="s">
        <v>63</v>
      </c>
      <c r="J4807" s="67"/>
      <c r="K4807" s="69">
        <v>0</v>
      </c>
      <c r="L4807" s="67">
        <v>0</v>
      </c>
      <c r="M4807" s="70">
        <v>0</v>
      </c>
      <c r="N4807" s="34">
        <f t="shared" si="690"/>
        <v>0.37499999999999994</v>
      </c>
      <c r="O4807" s="38">
        <f t="shared" si="691"/>
        <v>0.37499999999999994</v>
      </c>
      <c r="P4807" s="72" t="s">
        <v>234</v>
      </c>
      <c r="Q4807" s="43">
        <v>44820</v>
      </c>
      <c r="R4807" s="35">
        <f t="shared" si="692"/>
        <v>0</v>
      </c>
      <c r="S4807" s="35">
        <f t="shared" si="693"/>
        <v>0</v>
      </c>
      <c r="T4807" s="10" t="str">
        <f t="shared" si="699"/>
        <v>Sem - 38</v>
      </c>
      <c r="U4807" s="10" t="str">
        <f t="shared" si="700"/>
        <v>Septembre</v>
      </c>
      <c r="V4807" s="36" t="str">
        <f t="shared" si="694"/>
        <v>2026</v>
      </c>
      <c r="W4807" s="34"/>
      <c r="X4807" s="91">
        <f t="shared" si="701"/>
        <v>1.388888888888884E-3</v>
      </c>
      <c r="Y4807" s="92" t="str">
        <f>VLOOKUP('CM-CIC'!B4738,Annuaire_roster!B:F,4,0)</f>
        <v>KINANA Widad</v>
      </c>
      <c r="Z4807" s="37" t="s">
        <v>110</v>
      </c>
      <c r="AA4807" s="60" t="s">
        <v>39</v>
      </c>
      <c r="AB4807" s="35" t="str">
        <f t="shared" si="695"/>
        <v/>
      </c>
      <c r="AC4807" s="35" t="str">
        <f t="shared" si="696"/>
        <v/>
      </c>
      <c r="AD4807" s="35" t="str">
        <f t="shared" si="697"/>
        <v/>
      </c>
      <c r="AE4807" s="44" t="str">
        <f t="shared" si="698"/>
        <v/>
      </c>
      <c r="AF4807" s="61"/>
      <c r="AG4807" s="45"/>
    </row>
    <row r="4808" spans="1:33" x14ac:dyDescent="0.2">
      <c r="A4808" s="59" t="str">
        <f>+VLOOKUP(B4808,Annuaire_roster!B:G,5,0)</f>
        <v>01652</v>
      </c>
      <c r="B4808" s="78" t="s">
        <v>289</v>
      </c>
      <c r="C4808" s="65">
        <v>0.375</v>
      </c>
      <c r="D4808" s="65">
        <v>0.375</v>
      </c>
      <c r="E4808" s="66">
        <v>0.79166666666666663</v>
      </c>
      <c r="F4808" s="66">
        <v>0.79166666666666663</v>
      </c>
      <c r="G4808" s="67"/>
      <c r="H4808" s="67"/>
      <c r="I4808" s="68" t="s">
        <v>63</v>
      </c>
      <c r="J4808" s="67"/>
      <c r="K4808" s="69">
        <v>0</v>
      </c>
      <c r="L4808" s="67">
        <v>0</v>
      </c>
      <c r="M4808" s="70">
        <v>0</v>
      </c>
      <c r="N4808" s="34">
        <f t="shared" si="690"/>
        <v>0.37499999999999994</v>
      </c>
      <c r="O4808" s="38">
        <f t="shared" si="691"/>
        <v>0.37499999999999994</v>
      </c>
      <c r="P4808" s="72" t="s">
        <v>234</v>
      </c>
      <c r="Q4808" s="43">
        <v>44820</v>
      </c>
      <c r="R4808" s="35">
        <f t="shared" si="692"/>
        <v>0</v>
      </c>
      <c r="S4808" s="35">
        <f t="shared" si="693"/>
        <v>0</v>
      </c>
      <c r="T4808" s="10" t="str">
        <f t="shared" si="699"/>
        <v>Sem - 38</v>
      </c>
      <c r="U4808" s="10" t="str">
        <f t="shared" si="700"/>
        <v>Septembre</v>
      </c>
      <c r="V4808" s="36" t="str">
        <f t="shared" si="694"/>
        <v>2026</v>
      </c>
      <c r="W4808" s="34"/>
      <c r="X4808" s="91">
        <f t="shared" si="701"/>
        <v>0</v>
      </c>
      <c r="Y4808" s="92" t="str">
        <f>VLOOKUP('CM-CIC'!B4739,Annuaire_roster!B:F,4,0)</f>
        <v>KINANA Widad</v>
      </c>
      <c r="Z4808" s="37" t="s">
        <v>110</v>
      </c>
      <c r="AA4808" s="60" t="s">
        <v>39</v>
      </c>
      <c r="AB4808" s="35" t="str">
        <f t="shared" si="695"/>
        <v/>
      </c>
      <c r="AC4808" s="35" t="str">
        <f t="shared" si="696"/>
        <v/>
      </c>
      <c r="AD4808" s="35" t="str">
        <f t="shared" si="697"/>
        <v/>
      </c>
      <c r="AE4808" s="44" t="str">
        <f t="shared" si="698"/>
        <v/>
      </c>
      <c r="AF4808" s="61"/>
      <c r="AG4808" s="45"/>
    </row>
    <row r="4809" spans="1:33" x14ac:dyDescent="0.2">
      <c r="A4809" s="59" t="str">
        <f>+VLOOKUP(B4809,Annuaire_roster!B:G,5,0)</f>
        <v>01653</v>
      </c>
      <c r="B4809" s="78" t="s">
        <v>290</v>
      </c>
      <c r="C4809" s="65">
        <v>0.37430555555555556</v>
      </c>
      <c r="D4809" s="65">
        <v>0.375</v>
      </c>
      <c r="E4809" s="66">
        <v>0.79166666666666663</v>
      </c>
      <c r="F4809" s="66">
        <v>0.79166666666666663</v>
      </c>
      <c r="G4809" s="67"/>
      <c r="H4809" s="67"/>
      <c r="I4809" s="68" t="s">
        <v>63</v>
      </c>
      <c r="J4809" s="67"/>
      <c r="K4809" s="69">
        <v>0</v>
      </c>
      <c r="L4809" s="67">
        <v>0</v>
      </c>
      <c r="M4809" s="70">
        <v>0</v>
      </c>
      <c r="N4809" s="34">
        <f t="shared" si="690"/>
        <v>0.37499999999999994</v>
      </c>
      <c r="O4809" s="38">
        <f t="shared" si="691"/>
        <v>0.37499999999999994</v>
      </c>
      <c r="P4809" s="72" t="s">
        <v>234</v>
      </c>
      <c r="Q4809" s="43">
        <v>44820</v>
      </c>
      <c r="R4809" s="35">
        <f t="shared" si="692"/>
        <v>0</v>
      </c>
      <c r="S4809" s="35">
        <f t="shared" si="693"/>
        <v>0</v>
      </c>
      <c r="T4809" s="10" t="str">
        <f t="shared" si="699"/>
        <v>Sem - 38</v>
      </c>
      <c r="U4809" s="10" t="str">
        <f t="shared" si="700"/>
        <v>Septembre</v>
      </c>
      <c r="V4809" s="36" t="str">
        <f t="shared" si="694"/>
        <v>2026</v>
      </c>
      <c r="W4809" s="34"/>
      <c r="X4809" s="91">
        <f t="shared" si="701"/>
        <v>0</v>
      </c>
      <c r="Y4809" s="92" t="str">
        <f>VLOOKUP('CM-CIC'!B4740,Annuaire_roster!B:F,4,0)</f>
        <v>KINANA Widad</v>
      </c>
      <c r="Z4809" s="37" t="s">
        <v>110</v>
      </c>
      <c r="AA4809" s="60" t="s">
        <v>39</v>
      </c>
      <c r="AB4809" s="35" t="str">
        <f t="shared" si="695"/>
        <v/>
      </c>
      <c r="AC4809" s="35" t="str">
        <f t="shared" si="696"/>
        <v/>
      </c>
      <c r="AD4809" s="35" t="str">
        <f t="shared" si="697"/>
        <v/>
      </c>
      <c r="AE4809" s="44" t="str">
        <f t="shared" si="698"/>
        <v/>
      </c>
      <c r="AF4809" s="61"/>
      <c r="AG4809" s="45"/>
    </row>
    <row r="4810" spans="1:33" x14ac:dyDescent="0.2">
      <c r="A4810" s="59" t="str">
        <f>+VLOOKUP(B4810,Annuaire_roster!B:G,5,0)</f>
        <v>01649</v>
      </c>
      <c r="B4810" s="78" t="s">
        <v>1670</v>
      </c>
      <c r="C4810" s="65"/>
      <c r="D4810" s="65">
        <v>0.375</v>
      </c>
      <c r="E4810" s="66"/>
      <c r="F4810" s="66">
        <v>0.79166666666666663</v>
      </c>
      <c r="G4810" s="67"/>
      <c r="H4810" s="67"/>
      <c r="I4810" s="68" t="s">
        <v>63</v>
      </c>
      <c r="J4810" s="67"/>
      <c r="K4810" s="69">
        <v>0</v>
      </c>
      <c r="L4810" s="67">
        <v>0</v>
      </c>
      <c r="M4810" s="70" t="s">
        <v>187</v>
      </c>
      <c r="N4810" s="34" t="str">
        <f t="shared" si="690"/>
        <v/>
      </c>
      <c r="O4810" s="38">
        <f t="shared" si="691"/>
        <v>0.37499999999999994</v>
      </c>
      <c r="P4810" s="72" t="s">
        <v>234</v>
      </c>
      <c r="Q4810" s="43">
        <v>44820</v>
      </c>
      <c r="R4810" s="35">
        <f t="shared" si="692"/>
        <v>0.37499999999999994</v>
      </c>
      <c r="S4810" s="35">
        <f t="shared" si="693"/>
        <v>0.37499999999999994</v>
      </c>
      <c r="T4810" s="10" t="str">
        <f t="shared" si="699"/>
        <v>Sem - 38</v>
      </c>
      <c r="U4810" s="10" t="str">
        <f t="shared" si="700"/>
        <v>Septembre</v>
      </c>
      <c r="V4810" s="36" t="str">
        <f t="shared" si="694"/>
        <v>2026</v>
      </c>
      <c r="W4810" s="34"/>
      <c r="X4810" s="91">
        <f t="shared" si="701"/>
        <v>0</v>
      </c>
      <c r="Y4810" s="92" t="str">
        <f>VLOOKUP('CM-CIC'!B4741,Annuaire_roster!B:F,4,0)</f>
        <v>KINANA Widad</v>
      </c>
      <c r="Z4810" s="37" t="s">
        <v>110</v>
      </c>
      <c r="AA4810" s="60" t="s">
        <v>39</v>
      </c>
      <c r="AB4810" s="35" t="str">
        <f t="shared" si="695"/>
        <v/>
      </c>
      <c r="AC4810" s="35" t="str">
        <f t="shared" si="696"/>
        <v/>
      </c>
      <c r="AD4810" s="35" t="str">
        <f t="shared" si="697"/>
        <v/>
      </c>
      <c r="AE4810" s="44" t="str">
        <f t="shared" si="698"/>
        <v/>
      </c>
      <c r="AF4810" s="61"/>
      <c r="AG4810" s="45"/>
    </row>
    <row r="4811" spans="1:33" x14ac:dyDescent="0.2">
      <c r="A4811" s="59" t="str">
        <f>+VLOOKUP(B4811,Annuaire_roster!B:G,5,0)</f>
        <v>01650</v>
      </c>
      <c r="B4811" s="78" t="s">
        <v>1671</v>
      </c>
      <c r="C4811" s="65">
        <v>0.37430555555555556</v>
      </c>
      <c r="D4811" s="65">
        <v>0.375</v>
      </c>
      <c r="E4811" s="66">
        <v>0.79166666666666663</v>
      </c>
      <c r="F4811" s="66">
        <v>0.79166666666666663</v>
      </c>
      <c r="G4811" s="67"/>
      <c r="H4811" s="67"/>
      <c r="I4811" s="68" t="s">
        <v>63</v>
      </c>
      <c r="J4811" s="67"/>
      <c r="K4811" s="69">
        <v>0</v>
      </c>
      <c r="L4811" s="67">
        <v>0</v>
      </c>
      <c r="M4811" s="70">
        <v>0</v>
      </c>
      <c r="N4811" s="34">
        <f t="shared" si="690"/>
        <v>0.37499999999999994</v>
      </c>
      <c r="O4811" s="38">
        <f t="shared" si="691"/>
        <v>0.37499999999999994</v>
      </c>
      <c r="P4811" s="72" t="s">
        <v>234</v>
      </c>
      <c r="Q4811" s="43">
        <v>44820</v>
      </c>
      <c r="R4811" s="35">
        <f t="shared" si="692"/>
        <v>0</v>
      </c>
      <c r="S4811" s="35">
        <f t="shared" si="693"/>
        <v>0</v>
      </c>
      <c r="T4811" s="10" t="str">
        <f t="shared" si="699"/>
        <v>Sem - 38</v>
      </c>
      <c r="U4811" s="10" t="str">
        <f t="shared" si="700"/>
        <v>Septembre</v>
      </c>
      <c r="V4811" s="36" t="str">
        <f t="shared" si="694"/>
        <v>2026</v>
      </c>
      <c r="W4811" s="34"/>
      <c r="X4811" s="91">
        <f t="shared" si="701"/>
        <v>0</v>
      </c>
      <c r="Y4811" s="92" t="str">
        <f>VLOOKUP('CM-CIC'!B4742,Annuaire_roster!B:F,4,0)</f>
        <v>IHASSANE Ikram</v>
      </c>
      <c r="Z4811" s="37" t="s">
        <v>110</v>
      </c>
      <c r="AA4811" s="60" t="s">
        <v>39</v>
      </c>
      <c r="AB4811" s="35" t="str">
        <f t="shared" si="695"/>
        <v/>
      </c>
      <c r="AC4811" s="35" t="str">
        <f t="shared" si="696"/>
        <v/>
      </c>
      <c r="AD4811" s="35" t="str">
        <f t="shared" si="697"/>
        <v/>
      </c>
      <c r="AE4811" s="44" t="str">
        <f t="shared" si="698"/>
        <v/>
      </c>
      <c r="AF4811" s="61"/>
      <c r="AG4811" s="45"/>
    </row>
    <row r="4812" spans="1:33" x14ac:dyDescent="0.2">
      <c r="A4812" s="59" t="str">
        <f>+VLOOKUP(B4812,Annuaire_roster!B:G,5,0)</f>
        <v>01646</v>
      </c>
      <c r="B4812" s="78" t="s">
        <v>291</v>
      </c>
      <c r="C4812" s="65">
        <v>0.375</v>
      </c>
      <c r="D4812" s="65">
        <v>0.375</v>
      </c>
      <c r="E4812" s="66">
        <v>0.79166666666666663</v>
      </c>
      <c r="F4812" s="66">
        <v>0.79166666666666663</v>
      </c>
      <c r="G4812" s="67"/>
      <c r="H4812" s="67"/>
      <c r="I4812" s="68" t="s">
        <v>63</v>
      </c>
      <c r="J4812" s="67"/>
      <c r="K4812" s="69">
        <v>0</v>
      </c>
      <c r="L4812" s="67">
        <v>0</v>
      </c>
      <c r="M4812" s="70">
        <v>0</v>
      </c>
      <c r="N4812" s="34">
        <f t="shared" si="690"/>
        <v>0.37499999999999994</v>
      </c>
      <c r="O4812" s="38">
        <f t="shared" si="691"/>
        <v>0.37499999999999994</v>
      </c>
      <c r="P4812" s="72" t="s">
        <v>234</v>
      </c>
      <c r="Q4812" s="43">
        <v>44820</v>
      </c>
      <c r="R4812" s="35">
        <f t="shared" si="692"/>
        <v>0</v>
      </c>
      <c r="S4812" s="35">
        <f t="shared" si="693"/>
        <v>0</v>
      </c>
      <c r="T4812" s="10" t="str">
        <f t="shared" si="699"/>
        <v>Sem - 38</v>
      </c>
      <c r="U4812" s="10" t="str">
        <f t="shared" si="700"/>
        <v>Septembre</v>
      </c>
      <c r="V4812" s="36" t="str">
        <f t="shared" si="694"/>
        <v>2026</v>
      </c>
      <c r="W4812" s="34"/>
      <c r="X4812" s="91">
        <f t="shared" si="701"/>
        <v>0</v>
      </c>
      <c r="Y4812" s="92" t="str">
        <f>VLOOKUP('CM-CIC'!B4743,Annuaire_roster!B:F,4,0)</f>
        <v>IHASSANE Ikram</v>
      </c>
      <c r="Z4812" s="37" t="s">
        <v>110</v>
      </c>
      <c r="AA4812" s="60" t="s">
        <v>39</v>
      </c>
      <c r="AB4812" s="35" t="str">
        <f t="shared" si="695"/>
        <v/>
      </c>
      <c r="AC4812" s="35" t="str">
        <f t="shared" si="696"/>
        <v/>
      </c>
      <c r="AD4812" s="35" t="str">
        <f t="shared" si="697"/>
        <v/>
      </c>
      <c r="AE4812" s="44" t="str">
        <f t="shared" si="698"/>
        <v/>
      </c>
      <c r="AF4812" s="61"/>
      <c r="AG4812" s="45"/>
    </row>
    <row r="4813" spans="1:33" x14ac:dyDescent="0.2">
      <c r="A4813" s="59" t="str">
        <f>+VLOOKUP(B4813,Annuaire_roster!B:G,5,0)</f>
        <v>01647</v>
      </c>
      <c r="B4813" s="78" t="s">
        <v>292</v>
      </c>
      <c r="C4813" s="65"/>
      <c r="D4813" s="65">
        <v>0.375</v>
      </c>
      <c r="E4813" s="66"/>
      <c r="F4813" s="66">
        <v>0.79166666666666663</v>
      </c>
      <c r="G4813" s="67"/>
      <c r="H4813" s="67"/>
      <c r="I4813" s="68" t="s">
        <v>63</v>
      </c>
      <c r="J4813" s="67"/>
      <c r="K4813" s="69">
        <v>0</v>
      </c>
      <c r="L4813" s="67">
        <v>0</v>
      </c>
      <c r="M4813" s="70" t="s">
        <v>187</v>
      </c>
      <c r="N4813" s="34" t="str">
        <f t="shared" si="690"/>
        <v/>
      </c>
      <c r="O4813" s="38">
        <f t="shared" si="691"/>
        <v>0.37499999999999994</v>
      </c>
      <c r="P4813" s="72" t="s">
        <v>234</v>
      </c>
      <c r="Q4813" s="43">
        <v>44820</v>
      </c>
      <c r="R4813" s="35">
        <f t="shared" si="692"/>
        <v>0.37499999999999994</v>
      </c>
      <c r="S4813" s="35">
        <f t="shared" si="693"/>
        <v>0.37499999999999994</v>
      </c>
      <c r="T4813" s="10" t="str">
        <f t="shared" si="699"/>
        <v>Sem - 38</v>
      </c>
      <c r="U4813" s="10" t="str">
        <f t="shared" si="700"/>
        <v>Septembre</v>
      </c>
      <c r="V4813" s="36" t="str">
        <f t="shared" si="694"/>
        <v>2026</v>
      </c>
      <c r="W4813" s="34"/>
      <c r="X4813" s="91">
        <f t="shared" si="701"/>
        <v>0</v>
      </c>
      <c r="Y4813" s="92" t="str">
        <f>VLOOKUP('CM-CIC'!B4744,Annuaire_roster!B:F,4,0)</f>
        <v>IHASSANE Ikram</v>
      </c>
      <c r="Z4813" s="37" t="s">
        <v>110</v>
      </c>
      <c r="AA4813" s="60" t="s">
        <v>39</v>
      </c>
      <c r="AB4813" s="35" t="str">
        <f t="shared" si="695"/>
        <v/>
      </c>
      <c r="AC4813" s="35" t="str">
        <f t="shared" si="696"/>
        <v/>
      </c>
      <c r="AD4813" s="35" t="str">
        <f t="shared" si="697"/>
        <v/>
      </c>
      <c r="AE4813" s="44" t="str">
        <f t="shared" si="698"/>
        <v/>
      </c>
      <c r="AF4813" s="61"/>
      <c r="AG4813" s="45"/>
    </row>
    <row r="4814" spans="1:33" x14ac:dyDescent="0.2">
      <c r="A4814" s="59" t="str">
        <f>+VLOOKUP(B4814,Annuaire_roster!B:G,5,0)</f>
        <v>01566</v>
      </c>
      <c r="B4814" s="78" t="s">
        <v>233</v>
      </c>
      <c r="C4814" s="65">
        <v>0.41666666666666669</v>
      </c>
      <c r="D4814" s="65">
        <v>0.41666666666666669</v>
      </c>
      <c r="E4814" s="66">
        <v>0.79166666666666663</v>
      </c>
      <c r="F4814" s="66">
        <v>0.79166666666666663</v>
      </c>
      <c r="G4814" s="67"/>
      <c r="H4814" s="67"/>
      <c r="I4814" s="68" t="s">
        <v>63</v>
      </c>
      <c r="J4814" s="67"/>
      <c r="K4814" s="69">
        <v>0</v>
      </c>
      <c r="L4814" s="67">
        <v>0</v>
      </c>
      <c r="M4814" s="70">
        <v>0</v>
      </c>
      <c r="N4814" s="34">
        <f t="shared" si="690"/>
        <v>0.33333333333333326</v>
      </c>
      <c r="O4814" s="38">
        <f t="shared" si="691"/>
        <v>0.33333333333333326</v>
      </c>
      <c r="P4814" s="72" t="s">
        <v>234</v>
      </c>
      <c r="Q4814" s="43">
        <v>44821</v>
      </c>
      <c r="R4814" s="35">
        <f t="shared" si="692"/>
        <v>0</v>
      </c>
      <c r="S4814" s="35">
        <f t="shared" si="693"/>
        <v>0</v>
      </c>
      <c r="T4814" s="10" t="str">
        <f t="shared" si="699"/>
        <v>Sem - 38</v>
      </c>
      <c r="U4814" s="10" t="str">
        <f t="shared" si="700"/>
        <v>Septembre</v>
      </c>
      <c r="V4814" s="36" t="str">
        <f t="shared" si="694"/>
        <v>2026</v>
      </c>
      <c r="W4814" s="34"/>
      <c r="X4814" s="91">
        <f t="shared" si="701"/>
        <v>0</v>
      </c>
      <c r="Y4814" s="92" t="str">
        <f>VLOOKUP('CM-CIC'!B4745,Annuaire_roster!B:F,4,0)</f>
        <v>KINANA Widad</v>
      </c>
      <c r="Z4814" s="37" t="s">
        <v>110</v>
      </c>
      <c r="AA4814" s="60" t="s">
        <v>39</v>
      </c>
      <c r="AB4814" s="35" t="str">
        <f t="shared" si="695"/>
        <v/>
      </c>
      <c r="AC4814" s="35" t="str">
        <f t="shared" si="696"/>
        <v/>
      </c>
      <c r="AD4814" s="35" t="str">
        <f t="shared" si="697"/>
        <v/>
      </c>
      <c r="AE4814" s="44" t="str">
        <f t="shared" si="698"/>
        <v/>
      </c>
      <c r="AF4814" s="61"/>
      <c r="AG4814" s="45"/>
    </row>
    <row r="4815" spans="1:33" x14ac:dyDescent="0.2">
      <c r="A4815" s="59" t="str">
        <f>+VLOOKUP(B4815,Annuaire_roster!B:G,5,0)</f>
        <v>01572</v>
      </c>
      <c r="B4815" s="78" t="s">
        <v>235</v>
      </c>
      <c r="C4815" s="65">
        <v>0.41666666666666669</v>
      </c>
      <c r="D4815" s="65">
        <v>0.41666666666666669</v>
      </c>
      <c r="E4815" s="66">
        <v>0.79166666666666663</v>
      </c>
      <c r="F4815" s="66">
        <v>0.79166666666666663</v>
      </c>
      <c r="G4815" s="67"/>
      <c r="H4815" s="67"/>
      <c r="I4815" s="68" t="s">
        <v>63</v>
      </c>
      <c r="J4815" s="67"/>
      <c r="K4815" s="69">
        <v>0</v>
      </c>
      <c r="L4815" s="67">
        <v>0</v>
      </c>
      <c r="M4815" s="70">
        <v>0</v>
      </c>
      <c r="N4815" s="34">
        <f t="shared" si="690"/>
        <v>0.33333333333333326</v>
      </c>
      <c r="O4815" s="38">
        <f t="shared" si="691"/>
        <v>0.33333333333333326</v>
      </c>
      <c r="P4815" s="72" t="s">
        <v>234</v>
      </c>
      <c r="Q4815" s="43">
        <v>44821</v>
      </c>
      <c r="R4815" s="35">
        <f t="shared" si="692"/>
        <v>0</v>
      </c>
      <c r="S4815" s="35">
        <f t="shared" si="693"/>
        <v>0</v>
      </c>
      <c r="T4815" s="10" t="str">
        <f t="shared" si="699"/>
        <v>Sem - 38</v>
      </c>
      <c r="U4815" s="10" t="str">
        <f t="shared" si="700"/>
        <v>Septembre</v>
      </c>
      <c r="V4815" s="36" t="str">
        <f t="shared" si="694"/>
        <v>2026</v>
      </c>
      <c r="W4815" s="34"/>
      <c r="X4815" s="91">
        <f t="shared" si="701"/>
        <v>0</v>
      </c>
      <c r="Y4815" s="92" t="str">
        <f>VLOOKUP('CM-CIC'!B4746,Annuaire_roster!B:F,4,0)</f>
        <v>KINANA Widad</v>
      </c>
      <c r="Z4815" s="37" t="s">
        <v>110</v>
      </c>
      <c r="AA4815" s="60" t="s">
        <v>39</v>
      </c>
      <c r="AB4815" s="35" t="str">
        <f t="shared" si="695"/>
        <v/>
      </c>
      <c r="AC4815" s="35" t="str">
        <f t="shared" si="696"/>
        <v/>
      </c>
      <c r="AD4815" s="35" t="str">
        <f t="shared" si="697"/>
        <v/>
      </c>
      <c r="AE4815" s="44" t="str">
        <f t="shared" si="698"/>
        <v/>
      </c>
      <c r="AF4815" s="61"/>
      <c r="AG4815" s="45"/>
    </row>
    <row r="4816" spans="1:33" x14ac:dyDescent="0.2">
      <c r="A4816" s="59" t="str">
        <f>+VLOOKUP(B4816,Annuaire_roster!B:G,5,0)</f>
        <v>01575</v>
      </c>
      <c r="B4816" s="78" t="s">
        <v>191</v>
      </c>
      <c r="C4816" s="65">
        <v>0.41666666666666669</v>
      </c>
      <c r="D4816" s="65">
        <v>0.41666666666666669</v>
      </c>
      <c r="E4816" s="66">
        <v>0.79166666666666663</v>
      </c>
      <c r="F4816" s="66">
        <v>0.79166666666666663</v>
      </c>
      <c r="G4816" s="67"/>
      <c r="H4816" s="67"/>
      <c r="I4816" s="68" t="s">
        <v>63</v>
      </c>
      <c r="J4816" s="67"/>
      <c r="K4816" s="69">
        <v>0</v>
      </c>
      <c r="L4816" s="67">
        <v>0</v>
      </c>
      <c r="M4816" s="70">
        <v>0</v>
      </c>
      <c r="N4816" s="34">
        <f t="shared" si="690"/>
        <v>0.33333333333333326</v>
      </c>
      <c r="O4816" s="38">
        <f t="shared" si="691"/>
        <v>0.33333333333333326</v>
      </c>
      <c r="P4816" s="72" t="s">
        <v>234</v>
      </c>
      <c r="Q4816" s="43">
        <v>44821</v>
      </c>
      <c r="R4816" s="35">
        <f t="shared" si="692"/>
        <v>0</v>
      </c>
      <c r="S4816" s="35">
        <f t="shared" si="693"/>
        <v>0</v>
      </c>
      <c r="T4816" s="10" t="str">
        <f t="shared" si="699"/>
        <v>Sem - 38</v>
      </c>
      <c r="U4816" s="10" t="str">
        <f t="shared" si="700"/>
        <v>Septembre</v>
      </c>
      <c r="V4816" s="36" t="str">
        <f t="shared" si="694"/>
        <v>2026</v>
      </c>
      <c r="W4816" s="34"/>
      <c r="X4816" s="91">
        <f t="shared" si="701"/>
        <v>0</v>
      </c>
      <c r="Y4816" s="92" t="str">
        <f>VLOOKUP('CM-CIC'!B4747,Annuaire_roster!B:F,4,0)</f>
        <v>KINANA Widad</v>
      </c>
      <c r="Z4816" s="37" t="s">
        <v>110</v>
      </c>
      <c r="AA4816" s="60" t="s">
        <v>39</v>
      </c>
      <c r="AB4816" s="35" t="str">
        <f t="shared" si="695"/>
        <v/>
      </c>
      <c r="AC4816" s="35" t="str">
        <f t="shared" si="696"/>
        <v/>
      </c>
      <c r="AD4816" s="35" t="str">
        <f t="shared" si="697"/>
        <v/>
      </c>
      <c r="AE4816" s="44" t="str">
        <f t="shared" si="698"/>
        <v/>
      </c>
      <c r="AF4816" s="61"/>
      <c r="AG4816" s="45"/>
    </row>
    <row r="4817" spans="1:33" x14ac:dyDescent="0.2">
      <c r="A4817" s="59" t="str">
        <f>+VLOOKUP(B4817,Annuaire_roster!B:G,5,0)</f>
        <v>01575</v>
      </c>
      <c r="B4817" s="78" t="s">
        <v>236</v>
      </c>
      <c r="C4817" s="65">
        <v>0.41666666666666669</v>
      </c>
      <c r="D4817" s="65">
        <v>0.41666666666666669</v>
      </c>
      <c r="E4817" s="66">
        <v>0.79166666666666663</v>
      </c>
      <c r="F4817" s="66">
        <v>0.79166666666666663</v>
      </c>
      <c r="G4817" s="67"/>
      <c r="H4817" s="67"/>
      <c r="I4817" s="68" t="s">
        <v>63</v>
      </c>
      <c r="J4817" s="67"/>
      <c r="K4817" s="69">
        <v>0</v>
      </c>
      <c r="L4817" s="67">
        <v>0</v>
      </c>
      <c r="M4817" s="70">
        <v>0</v>
      </c>
      <c r="N4817" s="34">
        <f t="shared" si="690"/>
        <v>0.33333333333333326</v>
      </c>
      <c r="O4817" s="38">
        <f t="shared" si="691"/>
        <v>0.33333333333333326</v>
      </c>
      <c r="P4817" s="72" t="s">
        <v>234</v>
      </c>
      <c r="Q4817" s="43">
        <v>44821</v>
      </c>
      <c r="R4817" s="35">
        <f t="shared" si="692"/>
        <v>0</v>
      </c>
      <c r="S4817" s="35">
        <f t="shared" si="693"/>
        <v>0</v>
      </c>
      <c r="T4817" s="10" t="str">
        <f t="shared" si="699"/>
        <v>Sem - 38</v>
      </c>
      <c r="U4817" s="10" t="str">
        <f t="shared" si="700"/>
        <v>Septembre</v>
      </c>
      <c r="V4817" s="36" t="str">
        <f t="shared" si="694"/>
        <v>2026</v>
      </c>
      <c r="W4817" s="34"/>
      <c r="X4817" s="91">
        <f t="shared" si="701"/>
        <v>0</v>
      </c>
      <c r="Y4817" s="92" t="str">
        <f>VLOOKUP('CM-CIC'!B4748,Annuaire_roster!B:F,4,0)</f>
        <v>KINANA Widad</v>
      </c>
      <c r="Z4817" s="37" t="s">
        <v>110</v>
      </c>
      <c r="AA4817" s="60" t="s">
        <v>39</v>
      </c>
      <c r="AB4817" s="35" t="str">
        <f t="shared" si="695"/>
        <v/>
      </c>
      <c r="AC4817" s="35" t="str">
        <f t="shared" si="696"/>
        <v/>
      </c>
      <c r="AD4817" s="35" t="str">
        <f t="shared" si="697"/>
        <v/>
      </c>
      <c r="AE4817" s="44" t="str">
        <f t="shared" si="698"/>
        <v/>
      </c>
      <c r="AF4817" s="61"/>
      <c r="AG4817" s="45"/>
    </row>
    <row r="4818" spans="1:33" x14ac:dyDescent="0.2">
      <c r="A4818" s="59" t="str">
        <f>+VLOOKUP(B4818,Annuaire_roster!B:G,5,0)</f>
        <v>01578</v>
      </c>
      <c r="B4818" s="78" t="s">
        <v>1669</v>
      </c>
      <c r="C4818" s="65">
        <v>0.41666666666666669</v>
      </c>
      <c r="D4818" s="65">
        <v>0.41666666666666669</v>
      </c>
      <c r="E4818" s="66">
        <v>0.79166666666666663</v>
      </c>
      <c r="F4818" s="66">
        <v>0.79166666666666663</v>
      </c>
      <c r="G4818" s="67"/>
      <c r="H4818" s="67"/>
      <c r="I4818" s="68" t="s">
        <v>63</v>
      </c>
      <c r="J4818" s="67"/>
      <c r="K4818" s="69">
        <v>0</v>
      </c>
      <c r="L4818" s="67">
        <v>0</v>
      </c>
      <c r="M4818" s="70">
        <v>0</v>
      </c>
      <c r="N4818" s="34">
        <f t="shared" si="690"/>
        <v>0.33333333333333326</v>
      </c>
      <c r="O4818" s="38">
        <f t="shared" si="691"/>
        <v>0.33333333333333326</v>
      </c>
      <c r="P4818" s="72" t="s">
        <v>234</v>
      </c>
      <c r="Q4818" s="43">
        <v>44821</v>
      </c>
      <c r="R4818" s="35">
        <f t="shared" si="692"/>
        <v>0</v>
      </c>
      <c r="S4818" s="35">
        <f t="shared" si="693"/>
        <v>0</v>
      </c>
      <c r="T4818" s="10" t="str">
        <f t="shared" si="699"/>
        <v>Sem - 38</v>
      </c>
      <c r="U4818" s="10" t="str">
        <f t="shared" si="700"/>
        <v>Septembre</v>
      </c>
      <c r="V4818" s="36" t="str">
        <f t="shared" si="694"/>
        <v>2026</v>
      </c>
      <c r="W4818" s="34"/>
      <c r="X4818" s="91">
        <f t="shared" si="701"/>
        <v>0</v>
      </c>
      <c r="Y4818" s="92" t="str">
        <f>VLOOKUP('CM-CIC'!B4749,Annuaire_roster!B:F,4,0)</f>
        <v>KINANA Widad</v>
      </c>
      <c r="Z4818" s="37" t="s">
        <v>110</v>
      </c>
      <c r="AA4818" s="60" t="s">
        <v>39</v>
      </c>
      <c r="AB4818" s="35" t="str">
        <f t="shared" si="695"/>
        <v/>
      </c>
      <c r="AC4818" s="35" t="str">
        <f t="shared" si="696"/>
        <v/>
      </c>
      <c r="AD4818" s="35" t="str">
        <f t="shared" si="697"/>
        <v/>
      </c>
      <c r="AE4818" s="44" t="str">
        <f t="shared" si="698"/>
        <v/>
      </c>
      <c r="AF4818" s="61"/>
      <c r="AG4818" s="45"/>
    </row>
    <row r="4819" spans="1:33" x14ac:dyDescent="0.2">
      <c r="A4819" s="59" t="str">
        <f>+VLOOKUP(B4819,Annuaire_roster!B:G,5,0)</f>
        <v>01581</v>
      </c>
      <c r="B4819" s="78" t="s">
        <v>237</v>
      </c>
      <c r="C4819" s="65">
        <v>0.41666666666666669</v>
      </c>
      <c r="D4819" s="65">
        <v>0.41666666666666669</v>
      </c>
      <c r="E4819" s="66">
        <v>0.79166666666666663</v>
      </c>
      <c r="F4819" s="66">
        <v>0.79166666666666663</v>
      </c>
      <c r="G4819" s="67"/>
      <c r="H4819" s="67"/>
      <c r="I4819" s="68" t="s">
        <v>63</v>
      </c>
      <c r="J4819" s="67"/>
      <c r="K4819" s="69">
        <v>0</v>
      </c>
      <c r="L4819" s="67">
        <v>0</v>
      </c>
      <c r="M4819" s="70">
        <v>0</v>
      </c>
      <c r="N4819" s="34">
        <f t="shared" si="690"/>
        <v>0.33333333333333326</v>
      </c>
      <c r="O4819" s="38">
        <f t="shared" si="691"/>
        <v>0.33333333333333326</v>
      </c>
      <c r="P4819" s="72" t="s">
        <v>234</v>
      </c>
      <c r="Q4819" s="43">
        <v>44821</v>
      </c>
      <c r="R4819" s="35">
        <f t="shared" si="692"/>
        <v>0</v>
      </c>
      <c r="S4819" s="35">
        <f t="shared" si="693"/>
        <v>0</v>
      </c>
      <c r="T4819" s="10" t="str">
        <f t="shared" si="699"/>
        <v>Sem - 38</v>
      </c>
      <c r="U4819" s="10" t="str">
        <f t="shared" si="700"/>
        <v>Septembre</v>
      </c>
      <c r="V4819" s="36" t="str">
        <f t="shared" si="694"/>
        <v>2026</v>
      </c>
      <c r="W4819" s="34"/>
      <c r="X4819" s="91">
        <f t="shared" si="701"/>
        <v>0</v>
      </c>
      <c r="Y4819" s="92" t="str">
        <f>VLOOKUP('CM-CIC'!B4750,Annuaire_roster!B:F,4,0)</f>
        <v>KINANA Widad</v>
      </c>
      <c r="Z4819" s="37" t="s">
        <v>110</v>
      </c>
      <c r="AA4819" s="60" t="s">
        <v>39</v>
      </c>
      <c r="AB4819" s="35" t="str">
        <f t="shared" si="695"/>
        <v/>
      </c>
      <c r="AC4819" s="35" t="str">
        <f t="shared" si="696"/>
        <v/>
      </c>
      <c r="AD4819" s="35" t="str">
        <f t="shared" si="697"/>
        <v/>
      </c>
      <c r="AE4819" s="44" t="str">
        <f t="shared" si="698"/>
        <v/>
      </c>
      <c r="AF4819" s="61"/>
      <c r="AG4819" s="45"/>
    </row>
    <row r="4820" spans="1:33" x14ac:dyDescent="0.2">
      <c r="A4820" s="59" t="str">
        <f>+VLOOKUP(B4820,Annuaire_roster!B:G,5,0)</f>
        <v>01582</v>
      </c>
      <c r="B4820" s="78" t="s">
        <v>238</v>
      </c>
      <c r="C4820" s="65">
        <v>0.41666666666666669</v>
      </c>
      <c r="D4820" s="65">
        <v>0.41666666666666669</v>
      </c>
      <c r="E4820" s="66">
        <v>0.79166666666666663</v>
      </c>
      <c r="F4820" s="66">
        <v>0.79166666666666663</v>
      </c>
      <c r="G4820" s="67"/>
      <c r="H4820" s="67"/>
      <c r="I4820" s="68" t="s">
        <v>63</v>
      </c>
      <c r="J4820" s="67"/>
      <c r="K4820" s="69">
        <v>0</v>
      </c>
      <c r="L4820" s="67">
        <v>0</v>
      </c>
      <c r="M4820" s="70">
        <v>0</v>
      </c>
      <c r="N4820" s="34">
        <f t="shared" si="690"/>
        <v>0.33333333333333326</v>
      </c>
      <c r="O4820" s="38">
        <f t="shared" si="691"/>
        <v>0.33333333333333326</v>
      </c>
      <c r="P4820" s="72" t="s">
        <v>234</v>
      </c>
      <c r="Q4820" s="43">
        <v>44821</v>
      </c>
      <c r="R4820" s="35">
        <f t="shared" si="692"/>
        <v>0</v>
      </c>
      <c r="S4820" s="35">
        <f t="shared" si="693"/>
        <v>0</v>
      </c>
      <c r="T4820" s="10" t="str">
        <f t="shared" si="699"/>
        <v>Sem - 38</v>
      </c>
      <c r="U4820" s="10" t="str">
        <f t="shared" si="700"/>
        <v>Septembre</v>
      </c>
      <c r="V4820" s="36" t="str">
        <f t="shared" si="694"/>
        <v>2026</v>
      </c>
      <c r="W4820" s="34"/>
      <c r="X4820" s="91">
        <f t="shared" si="701"/>
        <v>0</v>
      </c>
      <c r="Y4820" s="92" t="str">
        <f>VLOOKUP('CM-CIC'!B4751,Annuaire_roster!B:F,4,0)</f>
        <v>KINANA Widad</v>
      </c>
      <c r="Z4820" s="37" t="s">
        <v>110</v>
      </c>
      <c r="AA4820" s="60" t="s">
        <v>39</v>
      </c>
      <c r="AB4820" s="35" t="str">
        <f t="shared" si="695"/>
        <v/>
      </c>
      <c r="AC4820" s="35" t="str">
        <f t="shared" si="696"/>
        <v/>
      </c>
      <c r="AD4820" s="35" t="str">
        <f t="shared" si="697"/>
        <v/>
      </c>
      <c r="AE4820" s="44" t="str">
        <f t="shared" si="698"/>
        <v/>
      </c>
      <c r="AF4820" s="61"/>
      <c r="AG4820" s="45"/>
    </row>
    <row r="4821" spans="1:33" x14ac:dyDescent="0.2">
      <c r="A4821" s="59" t="str">
        <f>+VLOOKUP(B4821,Annuaire_roster!B:G,5,0)</f>
        <v>01586</v>
      </c>
      <c r="B4821" s="78" t="s">
        <v>217</v>
      </c>
      <c r="C4821" s="65">
        <v>0.41666666666666669</v>
      </c>
      <c r="D4821" s="65">
        <v>0.41666666666666669</v>
      </c>
      <c r="E4821" s="66">
        <v>0.79166666666666663</v>
      </c>
      <c r="F4821" s="66">
        <v>0.79166666666666663</v>
      </c>
      <c r="G4821" s="67"/>
      <c r="H4821" s="67"/>
      <c r="I4821" s="68" t="s">
        <v>63</v>
      </c>
      <c r="J4821" s="67"/>
      <c r="K4821" s="69">
        <v>0</v>
      </c>
      <c r="L4821" s="67">
        <v>0</v>
      </c>
      <c r="M4821" s="70">
        <v>0</v>
      </c>
      <c r="N4821" s="34">
        <f t="shared" si="690"/>
        <v>0.33333333333333326</v>
      </c>
      <c r="O4821" s="38">
        <f t="shared" si="691"/>
        <v>0.33333333333333326</v>
      </c>
      <c r="P4821" s="72" t="s">
        <v>234</v>
      </c>
      <c r="Q4821" s="43">
        <v>44821</v>
      </c>
      <c r="R4821" s="35">
        <f t="shared" si="692"/>
        <v>0</v>
      </c>
      <c r="S4821" s="35">
        <f t="shared" si="693"/>
        <v>0</v>
      </c>
      <c r="T4821" s="10" t="str">
        <f t="shared" si="699"/>
        <v>Sem - 38</v>
      </c>
      <c r="U4821" s="10" t="str">
        <f t="shared" si="700"/>
        <v>Septembre</v>
      </c>
      <c r="V4821" s="36" t="str">
        <f t="shared" si="694"/>
        <v>2026</v>
      </c>
      <c r="W4821" s="34"/>
      <c r="X4821" s="91">
        <f t="shared" si="701"/>
        <v>0</v>
      </c>
      <c r="Y4821" s="92" t="str">
        <f>VLOOKUP('CM-CIC'!B4752,Annuaire_roster!B:F,4,0)</f>
        <v>KINANA Widad</v>
      </c>
      <c r="Z4821" s="37" t="s">
        <v>110</v>
      </c>
      <c r="AA4821" s="60" t="s">
        <v>39</v>
      </c>
      <c r="AB4821" s="35" t="str">
        <f t="shared" si="695"/>
        <v/>
      </c>
      <c r="AC4821" s="35" t="str">
        <f t="shared" si="696"/>
        <v/>
      </c>
      <c r="AD4821" s="35" t="str">
        <f t="shared" si="697"/>
        <v/>
      </c>
      <c r="AE4821" s="44" t="str">
        <f t="shared" si="698"/>
        <v/>
      </c>
      <c r="AF4821" s="61"/>
      <c r="AG4821" s="45"/>
    </row>
    <row r="4822" spans="1:33" x14ac:dyDescent="0.2">
      <c r="A4822" s="59" t="str">
        <f>+VLOOKUP(B4822,Annuaire_roster!B:G,5,0)</f>
        <v>01587</v>
      </c>
      <c r="B4822" s="78" t="s">
        <v>218</v>
      </c>
      <c r="C4822" s="65">
        <v>0.41666666666666669</v>
      </c>
      <c r="D4822" s="65">
        <v>0.41666666666666669</v>
      </c>
      <c r="E4822" s="66">
        <v>0.79166666666666663</v>
      </c>
      <c r="F4822" s="66">
        <v>0.79166666666666663</v>
      </c>
      <c r="G4822" s="67"/>
      <c r="H4822" s="67"/>
      <c r="I4822" s="68" t="s">
        <v>63</v>
      </c>
      <c r="J4822" s="67"/>
      <c r="K4822" s="69">
        <v>0</v>
      </c>
      <c r="L4822" s="67">
        <v>0</v>
      </c>
      <c r="M4822" s="70">
        <v>0</v>
      </c>
      <c r="N4822" s="34">
        <f t="shared" si="690"/>
        <v>0.33333333333333326</v>
      </c>
      <c r="O4822" s="38">
        <f t="shared" si="691"/>
        <v>0.33333333333333326</v>
      </c>
      <c r="P4822" s="72" t="s">
        <v>234</v>
      </c>
      <c r="Q4822" s="43">
        <v>44821</v>
      </c>
      <c r="R4822" s="35">
        <f t="shared" si="692"/>
        <v>0</v>
      </c>
      <c r="S4822" s="35">
        <f t="shared" si="693"/>
        <v>0</v>
      </c>
      <c r="T4822" s="10" t="str">
        <f t="shared" si="699"/>
        <v>Sem - 38</v>
      </c>
      <c r="U4822" s="10" t="str">
        <f t="shared" si="700"/>
        <v>Septembre</v>
      </c>
      <c r="V4822" s="36" t="str">
        <f t="shared" si="694"/>
        <v>2026</v>
      </c>
      <c r="W4822" s="34"/>
      <c r="X4822" s="91">
        <f t="shared" si="701"/>
        <v>0</v>
      </c>
      <c r="Y4822" s="92" t="str">
        <f>VLOOKUP('CM-CIC'!B4753,Annuaire_roster!B:F,4,0)</f>
        <v>KINANA Widad</v>
      </c>
      <c r="Z4822" s="37" t="s">
        <v>110</v>
      </c>
      <c r="AA4822" s="60" t="s">
        <v>39</v>
      </c>
      <c r="AB4822" s="35" t="str">
        <f t="shared" si="695"/>
        <v/>
      </c>
      <c r="AC4822" s="35" t="str">
        <f t="shared" si="696"/>
        <v/>
      </c>
      <c r="AD4822" s="35" t="str">
        <f t="shared" si="697"/>
        <v/>
      </c>
      <c r="AE4822" s="44" t="str">
        <f t="shared" si="698"/>
        <v/>
      </c>
      <c r="AF4822" s="61"/>
      <c r="AG4822" s="45"/>
    </row>
    <row r="4823" spans="1:33" x14ac:dyDescent="0.2">
      <c r="A4823" s="59" t="str">
        <f>+VLOOKUP(B4823,Annuaire_roster!B:G,5,0)</f>
        <v>01590</v>
      </c>
      <c r="B4823" s="78" t="s">
        <v>222</v>
      </c>
      <c r="C4823" s="65">
        <v>0.41666666666666669</v>
      </c>
      <c r="D4823" s="65">
        <v>0.41666666666666669</v>
      </c>
      <c r="E4823" s="66">
        <v>0.79166666666666663</v>
      </c>
      <c r="F4823" s="66">
        <v>0.79166666666666663</v>
      </c>
      <c r="G4823" s="67"/>
      <c r="H4823" s="67"/>
      <c r="I4823" s="68" t="s">
        <v>63</v>
      </c>
      <c r="J4823" s="67"/>
      <c r="K4823" s="69">
        <v>0</v>
      </c>
      <c r="L4823" s="67">
        <v>0</v>
      </c>
      <c r="M4823" s="70">
        <v>0</v>
      </c>
      <c r="N4823" s="34">
        <f t="shared" si="690"/>
        <v>0.33333333333333326</v>
      </c>
      <c r="O4823" s="38">
        <f t="shared" si="691"/>
        <v>0.33333333333333326</v>
      </c>
      <c r="P4823" s="72" t="s">
        <v>234</v>
      </c>
      <c r="Q4823" s="43">
        <v>44821</v>
      </c>
      <c r="R4823" s="35">
        <f t="shared" si="692"/>
        <v>0</v>
      </c>
      <c r="S4823" s="35">
        <f t="shared" si="693"/>
        <v>0</v>
      </c>
      <c r="T4823" s="10" t="str">
        <f t="shared" si="699"/>
        <v>Sem - 38</v>
      </c>
      <c r="U4823" s="10" t="str">
        <f t="shared" si="700"/>
        <v>Septembre</v>
      </c>
      <c r="V4823" s="36" t="str">
        <f t="shared" si="694"/>
        <v>2026</v>
      </c>
      <c r="W4823" s="34"/>
      <c r="X4823" s="91">
        <f t="shared" si="701"/>
        <v>0</v>
      </c>
      <c r="Y4823" s="92" t="str">
        <f>VLOOKUP('CM-CIC'!B4754,Annuaire_roster!B:F,4,0)</f>
        <v>KINANA Widad</v>
      </c>
      <c r="Z4823" s="37" t="s">
        <v>110</v>
      </c>
      <c r="AA4823" s="60" t="s">
        <v>39</v>
      </c>
      <c r="AB4823" s="35" t="str">
        <f t="shared" si="695"/>
        <v/>
      </c>
      <c r="AC4823" s="35" t="str">
        <f t="shared" si="696"/>
        <v/>
      </c>
      <c r="AD4823" s="35" t="str">
        <f t="shared" si="697"/>
        <v/>
      </c>
      <c r="AE4823" s="44" t="str">
        <f t="shared" si="698"/>
        <v/>
      </c>
      <c r="AF4823" s="61"/>
      <c r="AG4823" s="45"/>
    </row>
    <row r="4824" spans="1:33" x14ac:dyDescent="0.2">
      <c r="A4824" s="59" t="str">
        <f>+VLOOKUP(B4824,Annuaire_roster!B:G,5,0)</f>
        <v>01594</v>
      </c>
      <c r="B4824" s="78" t="s">
        <v>295</v>
      </c>
      <c r="C4824" s="65">
        <v>0.41666666666666669</v>
      </c>
      <c r="D4824" s="65">
        <v>0.41666666666666669</v>
      </c>
      <c r="E4824" s="66">
        <v>0.79166666666666663</v>
      </c>
      <c r="F4824" s="66">
        <v>0.79166666666666663</v>
      </c>
      <c r="G4824" s="67"/>
      <c r="H4824" s="67"/>
      <c r="I4824" s="68" t="s">
        <v>63</v>
      </c>
      <c r="J4824" s="67"/>
      <c r="K4824" s="69">
        <v>0</v>
      </c>
      <c r="L4824" s="67">
        <v>0</v>
      </c>
      <c r="M4824" s="70">
        <v>0</v>
      </c>
      <c r="N4824" s="34">
        <f t="shared" si="690"/>
        <v>0.33333333333333326</v>
      </c>
      <c r="O4824" s="38">
        <f t="shared" si="691"/>
        <v>0.33333333333333326</v>
      </c>
      <c r="P4824" s="72" t="s">
        <v>234</v>
      </c>
      <c r="Q4824" s="43">
        <v>44821</v>
      </c>
      <c r="R4824" s="35">
        <f t="shared" si="692"/>
        <v>0</v>
      </c>
      <c r="S4824" s="35">
        <f t="shared" si="693"/>
        <v>0</v>
      </c>
      <c r="T4824" s="10" t="str">
        <f t="shared" si="699"/>
        <v>Sem - 38</v>
      </c>
      <c r="U4824" s="10" t="str">
        <f t="shared" si="700"/>
        <v>Septembre</v>
      </c>
      <c r="V4824" s="36" t="str">
        <f t="shared" si="694"/>
        <v>2026</v>
      </c>
      <c r="W4824" s="34"/>
      <c r="X4824" s="91">
        <f t="shared" si="701"/>
        <v>0</v>
      </c>
      <c r="Y4824" s="92" t="str">
        <f>VLOOKUP('CM-CIC'!B4755,Annuaire_roster!B:F,4,0)</f>
        <v>KINANA Widad</v>
      </c>
      <c r="Z4824" s="37" t="s">
        <v>110</v>
      </c>
      <c r="AA4824" s="60" t="s">
        <v>39</v>
      </c>
      <c r="AB4824" s="35" t="str">
        <f t="shared" si="695"/>
        <v/>
      </c>
      <c r="AC4824" s="35" t="str">
        <f t="shared" si="696"/>
        <v/>
      </c>
      <c r="AD4824" s="35" t="str">
        <f t="shared" si="697"/>
        <v/>
      </c>
      <c r="AE4824" s="44" t="str">
        <f t="shared" si="698"/>
        <v/>
      </c>
      <c r="AF4824" s="61"/>
      <c r="AG4824" s="45"/>
    </row>
    <row r="4825" spans="1:33" x14ac:dyDescent="0.2">
      <c r="A4825" s="59" t="str">
        <f>+VLOOKUP(B4825,Annuaire_roster!B:G,5,0)</f>
        <v>01598</v>
      </c>
      <c r="B4825" s="78" t="s">
        <v>240</v>
      </c>
      <c r="C4825" s="65">
        <v>0.41666666666666669</v>
      </c>
      <c r="D4825" s="65">
        <v>0.41666666666666669</v>
      </c>
      <c r="E4825" s="66">
        <v>0.79166666666666663</v>
      </c>
      <c r="F4825" s="66">
        <v>0.79166666666666663</v>
      </c>
      <c r="G4825" s="67"/>
      <c r="H4825" s="67"/>
      <c r="I4825" s="68" t="s">
        <v>63</v>
      </c>
      <c r="J4825" s="67"/>
      <c r="K4825" s="69">
        <v>0</v>
      </c>
      <c r="L4825" s="67">
        <v>0</v>
      </c>
      <c r="M4825" s="70">
        <v>0</v>
      </c>
      <c r="N4825" s="34">
        <f t="shared" si="690"/>
        <v>0.33333333333333326</v>
      </c>
      <c r="O4825" s="38">
        <f t="shared" si="691"/>
        <v>0.33333333333333326</v>
      </c>
      <c r="P4825" s="72" t="s">
        <v>234</v>
      </c>
      <c r="Q4825" s="43">
        <v>44821</v>
      </c>
      <c r="R4825" s="35">
        <f t="shared" si="692"/>
        <v>0</v>
      </c>
      <c r="S4825" s="35">
        <f t="shared" si="693"/>
        <v>0</v>
      </c>
      <c r="T4825" s="10" t="str">
        <f t="shared" si="699"/>
        <v>Sem - 38</v>
      </c>
      <c r="U4825" s="10" t="str">
        <f t="shared" si="700"/>
        <v>Septembre</v>
      </c>
      <c r="V4825" s="36" t="str">
        <f t="shared" si="694"/>
        <v>2026</v>
      </c>
      <c r="W4825" s="34"/>
      <c r="X4825" s="91">
        <f t="shared" si="701"/>
        <v>0</v>
      </c>
      <c r="Y4825" s="92" t="str">
        <f>VLOOKUP('CM-CIC'!B4756,Annuaire_roster!B:F,4,0)</f>
        <v>KINANA Widad</v>
      </c>
      <c r="Z4825" s="37" t="s">
        <v>110</v>
      </c>
      <c r="AA4825" s="60" t="s">
        <v>39</v>
      </c>
      <c r="AB4825" s="35" t="str">
        <f t="shared" si="695"/>
        <v/>
      </c>
      <c r="AC4825" s="35" t="str">
        <f t="shared" si="696"/>
        <v/>
      </c>
      <c r="AD4825" s="35" t="str">
        <f t="shared" si="697"/>
        <v/>
      </c>
      <c r="AE4825" s="44" t="str">
        <f t="shared" si="698"/>
        <v/>
      </c>
      <c r="AF4825" s="61"/>
      <c r="AG4825" s="45"/>
    </row>
    <row r="4826" spans="1:33" x14ac:dyDescent="0.2">
      <c r="A4826" s="59" t="str">
        <f>+VLOOKUP(B4826,Annuaire_roster!B:G,5,0)</f>
        <v>01567</v>
      </c>
      <c r="B4826" s="78" t="s">
        <v>198</v>
      </c>
      <c r="C4826" s="65">
        <v>0.41666666666666669</v>
      </c>
      <c r="D4826" s="65">
        <v>0.41666666666666669</v>
      </c>
      <c r="E4826" s="66">
        <v>0.79166666666666663</v>
      </c>
      <c r="F4826" s="66">
        <v>0.79166666666666663</v>
      </c>
      <c r="G4826" s="67"/>
      <c r="H4826" s="67"/>
      <c r="I4826" s="68" t="s">
        <v>63</v>
      </c>
      <c r="J4826" s="67"/>
      <c r="K4826" s="69">
        <v>0</v>
      </c>
      <c r="L4826" s="67">
        <v>0</v>
      </c>
      <c r="M4826" s="70">
        <v>0</v>
      </c>
      <c r="N4826" s="34">
        <f t="shared" si="690"/>
        <v>0.33333333333333326</v>
      </c>
      <c r="O4826" s="38">
        <f t="shared" si="691"/>
        <v>0.33333333333333326</v>
      </c>
      <c r="P4826" s="72" t="s">
        <v>234</v>
      </c>
      <c r="Q4826" s="43">
        <v>44821</v>
      </c>
      <c r="R4826" s="35">
        <f t="shared" si="692"/>
        <v>0</v>
      </c>
      <c r="S4826" s="35">
        <f t="shared" si="693"/>
        <v>0</v>
      </c>
      <c r="T4826" s="10" t="str">
        <f t="shared" si="699"/>
        <v>Sem - 38</v>
      </c>
      <c r="U4826" s="10" t="str">
        <f t="shared" si="700"/>
        <v>Septembre</v>
      </c>
      <c r="V4826" s="36" t="str">
        <f t="shared" si="694"/>
        <v>2026</v>
      </c>
      <c r="W4826" s="34"/>
      <c r="X4826" s="91">
        <f t="shared" si="701"/>
        <v>0</v>
      </c>
      <c r="Y4826" s="92" t="str">
        <f>VLOOKUP('CM-CIC'!B4757,Annuaire_roster!B:F,4,0)</f>
        <v>KINANA Widad</v>
      </c>
      <c r="Z4826" s="37" t="s">
        <v>110</v>
      </c>
      <c r="AA4826" s="60" t="s">
        <v>39</v>
      </c>
      <c r="AB4826" s="35" t="str">
        <f t="shared" si="695"/>
        <v/>
      </c>
      <c r="AC4826" s="35" t="str">
        <f t="shared" si="696"/>
        <v/>
      </c>
      <c r="AD4826" s="35" t="str">
        <f t="shared" si="697"/>
        <v/>
      </c>
      <c r="AE4826" s="44" t="str">
        <f t="shared" si="698"/>
        <v/>
      </c>
      <c r="AF4826" s="61"/>
      <c r="AG4826" s="45"/>
    </row>
    <row r="4827" spans="1:33" x14ac:dyDescent="0.2">
      <c r="A4827" s="59" t="str">
        <f>+VLOOKUP(B4827,Annuaire_roster!B:G,5,0)</f>
        <v>01420</v>
      </c>
      <c r="B4827" s="78" t="s">
        <v>151</v>
      </c>
      <c r="C4827" s="65">
        <v>0.54166666666666663</v>
      </c>
      <c r="D4827" s="65">
        <v>0.41666666666666669</v>
      </c>
      <c r="E4827" s="66">
        <v>0.79166666666666663</v>
      </c>
      <c r="F4827" s="66">
        <v>0.79166666666666663</v>
      </c>
      <c r="G4827" s="67"/>
      <c r="H4827" s="67"/>
      <c r="I4827" s="68">
        <v>0.12499999999999994</v>
      </c>
      <c r="J4827" s="67"/>
      <c r="K4827" s="69">
        <v>0.12499999999999994</v>
      </c>
      <c r="L4827" s="67">
        <v>0</v>
      </c>
      <c r="M4827" s="70">
        <v>0</v>
      </c>
      <c r="N4827" s="34">
        <f t="shared" si="690"/>
        <v>0.20833333333333331</v>
      </c>
      <c r="O4827" s="38">
        <f t="shared" si="691"/>
        <v>0.33333333333333326</v>
      </c>
      <c r="P4827" s="72" t="s">
        <v>234</v>
      </c>
      <c r="Q4827" s="43">
        <v>44821</v>
      </c>
      <c r="R4827" s="35">
        <f t="shared" si="692"/>
        <v>0</v>
      </c>
      <c r="S4827" s="35">
        <f t="shared" si="693"/>
        <v>0.12499999999999994</v>
      </c>
      <c r="T4827" s="10" t="str">
        <f t="shared" si="699"/>
        <v>Sem - 38</v>
      </c>
      <c r="U4827" s="10" t="str">
        <f t="shared" si="700"/>
        <v>Septembre</v>
      </c>
      <c r="V4827" s="36" t="str">
        <f t="shared" si="694"/>
        <v>2026</v>
      </c>
      <c r="W4827" s="34"/>
      <c r="X4827" s="91">
        <f t="shared" si="701"/>
        <v>0</v>
      </c>
      <c r="Y4827" s="92" t="str">
        <f>VLOOKUP('CM-CIC'!B4758,Annuaire_roster!B:F,4,0)</f>
        <v>ABDELLAOUI KHADIJA</v>
      </c>
      <c r="Z4827" s="37" t="s">
        <v>110</v>
      </c>
      <c r="AA4827" s="60" t="s">
        <v>39</v>
      </c>
      <c r="AB4827" s="35" t="str">
        <f t="shared" si="695"/>
        <v/>
      </c>
      <c r="AC4827" s="35" t="str">
        <f t="shared" si="696"/>
        <v/>
      </c>
      <c r="AD4827" s="35" t="str">
        <f t="shared" si="697"/>
        <v/>
      </c>
      <c r="AE4827" s="44" t="str">
        <f t="shared" si="698"/>
        <v/>
      </c>
      <c r="AF4827" s="61"/>
      <c r="AG4827" s="45"/>
    </row>
    <row r="4828" spans="1:33" x14ac:dyDescent="0.2">
      <c r="A4828" s="59" t="str">
        <f>+VLOOKUP(B4828,Annuaire_roster!B:G,5,0)</f>
        <v>01621</v>
      </c>
      <c r="B4828" s="78" t="s">
        <v>241</v>
      </c>
      <c r="C4828" s="65">
        <v>0.41666666666666669</v>
      </c>
      <c r="D4828" s="65">
        <v>0.41666666666666669</v>
      </c>
      <c r="E4828" s="66">
        <v>0.79166666666666663</v>
      </c>
      <c r="F4828" s="66">
        <v>0.79166666666666663</v>
      </c>
      <c r="G4828" s="67"/>
      <c r="H4828" s="67"/>
      <c r="I4828" s="68" t="s">
        <v>63</v>
      </c>
      <c r="J4828" s="67"/>
      <c r="K4828" s="69">
        <v>0</v>
      </c>
      <c r="L4828" s="67">
        <v>0</v>
      </c>
      <c r="M4828" s="70">
        <v>0</v>
      </c>
      <c r="N4828" s="34">
        <f t="shared" si="690"/>
        <v>0.33333333333333326</v>
      </c>
      <c r="O4828" s="38">
        <f t="shared" si="691"/>
        <v>0.33333333333333326</v>
      </c>
      <c r="P4828" s="72" t="s">
        <v>234</v>
      </c>
      <c r="Q4828" s="43">
        <v>44821</v>
      </c>
      <c r="R4828" s="35">
        <f t="shared" si="692"/>
        <v>0</v>
      </c>
      <c r="S4828" s="35">
        <f t="shared" si="693"/>
        <v>0</v>
      </c>
      <c r="T4828" s="10" t="str">
        <f t="shared" si="699"/>
        <v>Sem - 38</v>
      </c>
      <c r="U4828" s="10" t="str">
        <f t="shared" si="700"/>
        <v>Septembre</v>
      </c>
      <c r="V4828" s="36" t="str">
        <f t="shared" si="694"/>
        <v>2026</v>
      </c>
      <c r="W4828" s="34"/>
      <c r="X4828" s="91">
        <f t="shared" si="701"/>
        <v>0</v>
      </c>
      <c r="Y4828" s="92" t="str">
        <f>VLOOKUP('CM-CIC'!B4759,Annuaire_roster!B:F,4,0)</f>
        <v>ABDELLAOUI KHADIJA</v>
      </c>
      <c r="Z4828" s="37" t="s">
        <v>110</v>
      </c>
      <c r="AA4828" s="60" t="s">
        <v>39</v>
      </c>
      <c r="AB4828" s="35" t="str">
        <f t="shared" si="695"/>
        <v/>
      </c>
      <c r="AC4828" s="35" t="str">
        <f t="shared" si="696"/>
        <v/>
      </c>
      <c r="AD4828" s="35" t="str">
        <f t="shared" si="697"/>
        <v/>
      </c>
      <c r="AE4828" s="44" t="str">
        <f t="shared" si="698"/>
        <v/>
      </c>
      <c r="AF4828" s="61"/>
      <c r="AG4828" s="45"/>
    </row>
    <row r="4829" spans="1:33" x14ac:dyDescent="0.2">
      <c r="A4829" s="59" t="str">
        <f>+VLOOKUP(B4829,Annuaire_roster!B:G,5,0)</f>
        <v>01622</v>
      </c>
      <c r="B4829" s="219" t="s">
        <v>242</v>
      </c>
      <c r="C4829" s="65">
        <v>0.41666666666666669</v>
      </c>
      <c r="D4829" s="65">
        <v>0.41666666666666669</v>
      </c>
      <c r="E4829" s="66">
        <v>0.79166666666666663</v>
      </c>
      <c r="F4829" s="66">
        <v>0.79166666666666663</v>
      </c>
      <c r="G4829" s="67"/>
      <c r="H4829" s="67"/>
      <c r="I4829" s="68" t="s">
        <v>63</v>
      </c>
      <c r="J4829" s="67"/>
      <c r="K4829" s="69">
        <v>0</v>
      </c>
      <c r="L4829" s="67">
        <v>0</v>
      </c>
      <c r="M4829" s="70">
        <v>0</v>
      </c>
      <c r="N4829" s="34">
        <f t="shared" si="690"/>
        <v>0.33333333333333326</v>
      </c>
      <c r="O4829" s="38">
        <f t="shared" si="691"/>
        <v>0.33333333333333326</v>
      </c>
      <c r="P4829" s="72" t="s">
        <v>234</v>
      </c>
      <c r="Q4829" s="43">
        <v>44821</v>
      </c>
      <c r="R4829" s="35">
        <f t="shared" si="692"/>
        <v>0</v>
      </c>
      <c r="S4829" s="35">
        <f t="shared" si="693"/>
        <v>0</v>
      </c>
      <c r="T4829" s="10" t="str">
        <f t="shared" si="699"/>
        <v>Sem - 38</v>
      </c>
      <c r="U4829" s="10" t="str">
        <f t="shared" si="700"/>
        <v>Septembre</v>
      </c>
      <c r="V4829" s="36" t="str">
        <f t="shared" si="694"/>
        <v>2026</v>
      </c>
      <c r="W4829" s="34"/>
      <c r="X4829" s="91">
        <f t="shared" si="701"/>
        <v>0</v>
      </c>
      <c r="Y4829" s="92" t="str">
        <f>VLOOKUP('CM-CIC'!B4760,Annuaire_roster!B:F,4,0)</f>
        <v>ABDELLAOUI KHADIJA</v>
      </c>
      <c r="Z4829" s="37" t="s">
        <v>110</v>
      </c>
      <c r="AA4829" s="60" t="s">
        <v>39</v>
      </c>
      <c r="AB4829" s="35" t="str">
        <f t="shared" si="695"/>
        <v/>
      </c>
      <c r="AC4829" s="35" t="str">
        <f t="shared" si="696"/>
        <v/>
      </c>
      <c r="AD4829" s="35" t="str">
        <f t="shared" si="697"/>
        <v/>
      </c>
      <c r="AE4829" s="44" t="str">
        <f t="shared" si="698"/>
        <v/>
      </c>
      <c r="AF4829" s="61"/>
      <c r="AG4829" s="45"/>
    </row>
    <row r="4830" spans="1:33" x14ac:dyDescent="0.2">
      <c r="A4830" s="59" t="str">
        <f>+VLOOKUP(B4830,Annuaire_roster!B:G,5,0)</f>
        <v>01607</v>
      </c>
      <c r="B4830" s="78" t="s">
        <v>244</v>
      </c>
      <c r="C4830" s="65">
        <v>0.41666666666666669</v>
      </c>
      <c r="D4830" s="65">
        <v>0.41666666666666669</v>
      </c>
      <c r="E4830" s="66">
        <v>0.79166666666666663</v>
      </c>
      <c r="F4830" s="66">
        <v>0.79166666666666663</v>
      </c>
      <c r="G4830" s="67"/>
      <c r="H4830" s="67"/>
      <c r="I4830" s="68" t="s">
        <v>63</v>
      </c>
      <c r="J4830" s="67"/>
      <c r="K4830" s="69">
        <v>0</v>
      </c>
      <c r="L4830" s="67">
        <v>0</v>
      </c>
      <c r="M4830" s="70">
        <v>0</v>
      </c>
      <c r="N4830" s="34">
        <f t="shared" si="690"/>
        <v>0.33333333333333326</v>
      </c>
      <c r="O4830" s="38">
        <f t="shared" si="691"/>
        <v>0.33333333333333326</v>
      </c>
      <c r="P4830" s="72" t="s">
        <v>234</v>
      </c>
      <c r="Q4830" s="43">
        <v>44821</v>
      </c>
      <c r="R4830" s="35">
        <f t="shared" si="692"/>
        <v>0</v>
      </c>
      <c r="S4830" s="35">
        <f t="shared" si="693"/>
        <v>0</v>
      </c>
      <c r="T4830" s="10" t="str">
        <f t="shared" si="699"/>
        <v>Sem - 38</v>
      </c>
      <c r="U4830" s="10" t="str">
        <f t="shared" si="700"/>
        <v>Septembre</v>
      </c>
      <c r="V4830" s="36" t="str">
        <f t="shared" si="694"/>
        <v>2026</v>
      </c>
      <c r="W4830" s="34"/>
      <c r="X4830" s="91">
        <f t="shared" si="701"/>
        <v>0</v>
      </c>
      <c r="Y4830" s="92" t="str">
        <f>VLOOKUP('CM-CIC'!B4761,Annuaire_roster!B:F,4,0)</f>
        <v>ABDELLAOUI KHADIJA</v>
      </c>
      <c r="Z4830" s="37" t="s">
        <v>110</v>
      </c>
      <c r="AA4830" s="60" t="s">
        <v>39</v>
      </c>
      <c r="AB4830" s="35" t="str">
        <f t="shared" si="695"/>
        <v/>
      </c>
      <c r="AC4830" s="35" t="str">
        <f t="shared" si="696"/>
        <v/>
      </c>
      <c r="AD4830" s="35" t="str">
        <f t="shared" si="697"/>
        <v/>
      </c>
      <c r="AE4830" s="44" t="str">
        <f t="shared" si="698"/>
        <v/>
      </c>
      <c r="AF4830" s="61"/>
      <c r="AG4830" s="45"/>
    </row>
    <row r="4831" spans="1:33" x14ac:dyDescent="0.2">
      <c r="A4831" s="59" t="str">
        <f>+VLOOKUP(B4831,Annuaire_roster!B:G,5,0)</f>
        <v>01648</v>
      </c>
      <c r="B4831" s="78" t="s">
        <v>245</v>
      </c>
      <c r="C4831" s="65">
        <v>0.41666666666666669</v>
      </c>
      <c r="D4831" s="65">
        <v>0.41666666666666669</v>
      </c>
      <c r="E4831" s="66">
        <v>0.79166666666666663</v>
      </c>
      <c r="F4831" s="66">
        <v>0.79166666666666663</v>
      </c>
      <c r="G4831" s="67"/>
      <c r="H4831" s="67"/>
      <c r="I4831" s="68" t="s">
        <v>63</v>
      </c>
      <c r="J4831" s="67"/>
      <c r="K4831" s="69">
        <v>0</v>
      </c>
      <c r="L4831" s="67">
        <v>0</v>
      </c>
      <c r="M4831" s="70">
        <v>0</v>
      </c>
      <c r="N4831" s="34">
        <f t="shared" si="690"/>
        <v>0.33333333333333326</v>
      </c>
      <c r="O4831" s="38">
        <f t="shared" si="691"/>
        <v>0.33333333333333326</v>
      </c>
      <c r="P4831" s="72" t="s">
        <v>234</v>
      </c>
      <c r="Q4831" s="43">
        <v>44821</v>
      </c>
      <c r="R4831" s="35">
        <f t="shared" si="692"/>
        <v>0</v>
      </c>
      <c r="S4831" s="35">
        <f t="shared" si="693"/>
        <v>0</v>
      </c>
      <c r="T4831" s="10" t="str">
        <f t="shared" si="699"/>
        <v>Sem - 38</v>
      </c>
      <c r="U4831" s="10" t="str">
        <f t="shared" si="700"/>
        <v>Septembre</v>
      </c>
      <c r="V4831" s="36" t="str">
        <f t="shared" si="694"/>
        <v>2026</v>
      </c>
      <c r="W4831" s="34"/>
      <c r="X4831" s="91">
        <f t="shared" si="701"/>
        <v>0</v>
      </c>
      <c r="Y4831" s="92" t="str">
        <f>VLOOKUP('CM-CIC'!B4762,Annuaire_roster!B:F,4,0)</f>
        <v>ABDELLAOUI KHADIJA</v>
      </c>
      <c r="Z4831" s="37" t="s">
        <v>110</v>
      </c>
      <c r="AA4831" s="60" t="s">
        <v>39</v>
      </c>
      <c r="AB4831" s="35" t="str">
        <f t="shared" si="695"/>
        <v/>
      </c>
      <c r="AC4831" s="35" t="str">
        <f t="shared" si="696"/>
        <v/>
      </c>
      <c r="AD4831" s="35" t="str">
        <f t="shared" si="697"/>
        <v/>
      </c>
      <c r="AE4831" s="44" t="str">
        <f t="shared" si="698"/>
        <v/>
      </c>
      <c r="AF4831" s="61"/>
      <c r="AG4831" s="45"/>
    </row>
    <row r="4832" spans="1:33" x14ac:dyDescent="0.2">
      <c r="A4832" s="59" t="str">
        <f>+VLOOKUP(B4832,Annuaire_roster!B:G,5,0)</f>
        <v>01608</v>
      </c>
      <c r="B4832" s="78" t="s">
        <v>246</v>
      </c>
      <c r="C4832" s="65">
        <v>0.41666666666666669</v>
      </c>
      <c r="D4832" s="65">
        <v>0.41666666666666669</v>
      </c>
      <c r="E4832" s="66">
        <v>0.79166666666666663</v>
      </c>
      <c r="F4832" s="66">
        <v>0.79166666666666663</v>
      </c>
      <c r="G4832" s="67"/>
      <c r="H4832" s="67"/>
      <c r="I4832" s="68" t="s">
        <v>63</v>
      </c>
      <c r="J4832" s="67"/>
      <c r="K4832" s="69">
        <v>0</v>
      </c>
      <c r="L4832" s="67">
        <v>0</v>
      </c>
      <c r="M4832" s="70">
        <v>0</v>
      </c>
      <c r="N4832" s="34">
        <f t="shared" si="690"/>
        <v>0.33333333333333326</v>
      </c>
      <c r="O4832" s="38">
        <f t="shared" si="691"/>
        <v>0.33333333333333326</v>
      </c>
      <c r="P4832" s="72" t="s">
        <v>234</v>
      </c>
      <c r="Q4832" s="43">
        <v>44821</v>
      </c>
      <c r="R4832" s="35">
        <f t="shared" si="692"/>
        <v>0</v>
      </c>
      <c r="S4832" s="35">
        <f t="shared" si="693"/>
        <v>0</v>
      </c>
      <c r="T4832" s="10" t="str">
        <f t="shared" si="699"/>
        <v>Sem - 38</v>
      </c>
      <c r="U4832" s="10" t="str">
        <f t="shared" si="700"/>
        <v>Septembre</v>
      </c>
      <c r="V4832" s="36" t="str">
        <f t="shared" si="694"/>
        <v>2026</v>
      </c>
      <c r="W4832" s="34"/>
      <c r="X4832" s="91">
        <f t="shared" si="701"/>
        <v>0</v>
      </c>
      <c r="Y4832" s="92" t="str">
        <f>VLOOKUP('CM-CIC'!B4763,Annuaire_roster!B:F,4,0)</f>
        <v>ABDELLAOUI KHADIJA</v>
      </c>
      <c r="Z4832" s="37" t="s">
        <v>110</v>
      </c>
      <c r="AA4832" s="60" t="s">
        <v>39</v>
      </c>
      <c r="AB4832" s="35" t="str">
        <f t="shared" si="695"/>
        <v/>
      </c>
      <c r="AC4832" s="35" t="str">
        <f t="shared" si="696"/>
        <v/>
      </c>
      <c r="AD4832" s="35" t="str">
        <f t="shared" si="697"/>
        <v/>
      </c>
      <c r="AE4832" s="44" t="str">
        <f t="shared" si="698"/>
        <v/>
      </c>
      <c r="AF4832" s="61"/>
      <c r="AG4832" s="45"/>
    </row>
    <row r="4833" spans="1:33" x14ac:dyDescent="0.2">
      <c r="A4833" s="59" t="str">
        <f>+VLOOKUP(B4833,Annuaire_roster!B:G,5,0)</f>
        <v>01616</v>
      </c>
      <c r="B4833" s="78" t="s">
        <v>247</v>
      </c>
      <c r="C4833" s="65">
        <v>0.41666666666666669</v>
      </c>
      <c r="D4833" s="65">
        <v>0.41666666666666669</v>
      </c>
      <c r="E4833" s="66">
        <v>0.79166666666666663</v>
      </c>
      <c r="F4833" s="66">
        <v>0.79166666666666663</v>
      </c>
      <c r="G4833" s="67"/>
      <c r="H4833" s="67"/>
      <c r="I4833" s="68" t="s">
        <v>63</v>
      </c>
      <c r="J4833" s="67"/>
      <c r="K4833" s="69">
        <v>0</v>
      </c>
      <c r="L4833" s="67">
        <v>0</v>
      </c>
      <c r="M4833" s="70">
        <v>0</v>
      </c>
      <c r="N4833" s="34">
        <f t="shared" si="690"/>
        <v>0.33333333333333326</v>
      </c>
      <c r="O4833" s="38">
        <f t="shared" si="691"/>
        <v>0.33333333333333326</v>
      </c>
      <c r="P4833" s="72" t="s">
        <v>234</v>
      </c>
      <c r="Q4833" s="43">
        <v>44821</v>
      </c>
      <c r="R4833" s="35">
        <f t="shared" si="692"/>
        <v>0</v>
      </c>
      <c r="S4833" s="35">
        <f t="shared" si="693"/>
        <v>0</v>
      </c>
      <c r="T4833" s="10" t="str">
        <f t="shared" si="699"/>
        <v>Sem - 38</v>
      </c>
      <c r="U4833" s="10" t="str">
        <f t="shared" si="700"/>
        <v>Septembre</v>
      </c>
      <c r="V4833" s="36" t="str">
        <f t="shared" si="694"/>
        <v>2026</v>
      </c>
      <c r="W4833" s="34"/>
      <c r="X4833" s="91">
        <f t="shared" si="701"/>
        <v>0</v>
      </c>
      <c r="Y4833" s="92" t="str">
        <f>VLOOKUP('CM-CIC'!B4764,Annuaire_roster!B:F,4,0)</f>
        <v>ABDELLAOUI KHADIJA</v>
      </c>
      <c r="Z4833" s="37" t="s">
        <v>110</v>
      </c>
      <c r="AA4833" s="60" t="s">
        <v>39</v>
      </c>
      <c r="AB4833" s="35" t="str">
        <f t="shared" si="695"/>
        <v/>
      </c>
      <c r="AC4833" s="35" t="str">
        <f t="shared" si="696"/>
        <v/>
      </c>
      <c r="AD4833" s="35" t="str">
        <f t="shared" si="697"/>
        <v/>
      </c>
      <c r="AE4833" s="44" t="str">
        <f t="shared" si="698"/>
        <v/>
      </c>
      <c r="AF4833" s="61"/>
      <c r="AG4833" s="45"/>
    </row>
    <row r="4834" spans="1:33" x14ac:dyDescent="0.2">
      <c r="A4834" s="59" t="str">
        <f>+VLOOKUP(B4834,Annuaire_roster!B:G,5,0)</f>
        <v>01617</v>
      </c>
      <c r="B4834" s="78" t="s">
        <v>248</v>
      </c>
      <c r="C4834" s="65">
        <v>0.41666666666666669</v>
      </c>
      <c r="D4834" s="65">
        <v>0.41666666666666669</v>
      </c>
      <c r="E4834" s="66">
        <v>0.79166666666666663</v>
      </c>
      <c r="F4834" s="66">
        <v>0.79166666666666663</v>
      </c>
      <c r="G4834" s="67"/>
      <c r="H4834" s="67"/>
      <c r="I4834" s="68" t="s">
        <v>63</v>
      </c>
      <c r="J4834" s="67"/>
      <c r="K4834" s="69">
        <v>0</v>
      </c>
      <c r="L4834" s="67">
        <v>0</v>
      </c>
      <c r="M4834" s="70">
        <v>0</v>
      </c>
      <c r="N4834" s="34">
        <f t="shared" si="690"/>
        <v>0.33333333333333326</v>
      </c>
      <c r="O4834" s="38">
        <f t="shared" si="691"/>
        <v>0.33333333333333326</v>
      </c>
      <c r="P4834" s="72" t="s">
        <v>234</v>
      </c>
      <c r="Q4834" s="43">
        <v>44821</v>
      </c>
      <c r="R4834" s="35">
        <f t="shared" si="692"/>
        <v>0</v>
      </c>
      <c r="S4834" s="35">
        <f t="shared" si="693"/>
        <v>0</v>
      </c>
      <c r="T4834" s="10" t="str">
        <f t="shared" si="699"/>
        <v>Sem - 38</v>
      </c>
      <c r="U4834" s="10" t="str">
        <f t="shared" si="700"/>
        <v>Septembre</v>
      </c>
      <c r="V4834" s="36" t="str">
        <f t="shared" si="694"/>
        <v>2026</v>
      </c>
      <c r="W4834" s="34"/>
      <c r="X4834" s="91">
        <f t="shared" si="701"/>
        <v>0</v>
      </c>
      <c r="Y4834" s="92" t="str">
        <f>VLOOKUP('CM-CIC'!B4765,Annuaire_roster!B:F,4,0)</f>
        <v>ABDELLAOUI KHADIJA</v>
      </c>
      <c r="Z4834" s="37" t="s">
        <v>110</v>
      </c>
      <c r="AA4834" s="60" t="s">
        <v>39</v>
      </c>
      <c r="AB4834" s="35" t="str">
        <f t="shared" si="695"/>
        <v/>
      </c>
      <c r="AC4834" s="35" t="str">
        <f t="shared" si="696"/>
        <v/>
      </c>
      <c r="AD4834" s="35" t="str">
        <f t="shared" si="697"/>
        <v/>
      </c>
      <c r="AE4834" s="44" t="str">
        <f t="shared" si="698"/>
        <v/>
      </c>
      <c r="AF4834" s="61"/>
      <c r="AG4834" s="45"/>
    </row>
    <row r="4835" spans="1:33" x14ac:dyDescent="0.2">
      <c r="A4835" s="59" t="str">
        <f>+VLOOKUP(B4835,Annuaire_roster!B:G,5,0)</f>
        <v>01656</v>
      </c>
      <c r="B4835" s="78" t="s">
        <v>249</v>
      </c>
      <c r="C4835" s="65">
        <v>0.41666666666666669</v>
      </c>
      <c r="D4835" s="65">
        <v>0.41666666666666669</v>
      </c>
      <c r="E4835" s="66">
        <v>0.79166666666666663</v>
      </c>
      <c r="F4835" s="66">
        <v>0.79166666666666663</v>
      </c>
      <c r="G4835" s="67"/>
      <c r="H4835" s="67"/>
      <c r="I4835" s="68" t="s">
        <v>63</v>
      </c>
      <c r="J4835" s="67"/>
      <c r="K4835" s="69">
        <v>0</v>
      </c>
      <c r="L4835" s="67">
        <v>0</v>
      </c>
      <c r="M4835" s="70">
        <v>0</v>
      </c>
      <c r="N4835" s="34">
        <f t="shared" si="690"/>
        <v>0.33333333333333326</v>
      </c>
      <c r="O4835" s="38">
        <f t="shared" si="691"/>
        <v>0.33333333333333326</v>
      </c>
      <c r="P4835" s="72" t="s">
        <v>234</v>
      </c>
      <c r="Q4835" s="43">
        <v>44821</v>
      </c>
      <c r="R4835" s="35">
        <f t="shared" si="692"/>
        <v>0</v>
      </c>
      <c r="S4835" s="35">
        <f t="shared" si="693"/>
        <v>0</v>
      </c>
      <c r="T4835" s="10" t="str">
        <f t="shared" si="699"/>
        <v>Sem - 38</v>
      </c>
      <c r="U4835" s="10" t="str">
        <f t="shared" si="700"/>
        <v>Septembre</v>
      </c>
      <c r="V4835" s="36" t="str">
        <f t="shared" si="694"/>
        <v>2026</v>
      </c>
      <c r="W4835" s="34"/>
      <c r="X4835" s="91">
        <f t="shared" si="701"/>
        <v>0</v>
      </c>
      <c r="Y4835" s="92" t="str">
        <f>VLOOKUP('CM-CIC'!B4766,Annuaire_roster!B:F,4,0)</f>
        <v>ABDELLAOUI KHADIJA</v>
      </c>
      <c r="Z4835" s="37" t="s">
        <v>110</v>
      </c>
      <c r="AA4835" s="60" t="s">
        <v>39</v>
      </c>
      <c r="AB4835" s="35" t="str">
        <f t="shared" si="695"/>
        <v/>
      </c>
      <c r="AC4835" s="35" t="str">
        <f t="shared" si="696"/>
        <v/>
      </c>
      <c r="AD4835" s="35" t="str">
        <f t="shared" si="697"/>
        <v/>
      </c>
      <c r="AE4835" s="44" t="str">
        <f t="shared" si="698"/>
        <v/>
      </c>
      <c r="AF4835" s="61"/>
      <c r="AG4835" s="45"/>
    </row>
    <row r="4836" spans="1:33" x14ac:dyDescent="0.2">
      <c r="A4836" s="59" t="str">
        <f>+VLOOKUP(B4836,Annuaire_roster!B:G,5,0)</f>
        <v>01609</v>
      </c>
      <c r="B4836" s="78" t="s">
        <v>251</v>
      </c>
      <c r="C4836" s="65">
        <v>0.41666666666666669</v>
      </c>
      <c r="D4836" s="65">
        <v>0.41666666666666669</v>
      </c>
      <c r="E4836" s="66">
        <v>0.79166666666666663</v>
      </c>
      <c r="F4836" s="66">
        <v>0.79166666666666663</v>
      </c>
      <c r="G4836" s="67"/>
      <c r="H4836" s="67"/>
      <c r="I4836" s="68" t="s">
        <v>63</v>
      </c>
      <c r="J4836" s="67"/>
      <c r="K4836" s="69">
        <v>0</v>
      </c>
      <c r="L4836" s="67">
        <v>0</v>
      </c>
      <c r="M4836" s="70">
        <v>0</v>
      </c>
      <c r="N4836" s="34">
        <f t="shared" si="690"/>
        <v>0.33333333333333326</v>
      </c>
      <c r="O4836" s="38">
        <f t="shared" si="691"/>
        <v>0.33333333333333326</v>
      </c>
      <c r="P4836" s="72" t="s">
        <v>234</v>
      </c>
      <c r="Q4836" s="43">
        <v>44821</v>
      </c>
      <c r="R4836" s="35">
        <f t="shared" si="692"/>
        <v>0</v>
      </c>
      <c r="S4836" s="35">
        <f t="shared" si="693"/>
        <v>0</v>
      </c>
      <c r="T4836" s="10" t="str">
        <f t="shared" si="699"/>
        <v>Sem - 38</v>
      </c>
      <c r="U4836" s="10" t="str">
        <f t="shared" si="700"/>
        <v>Septembre</v>
      </c>
      <c r="V4836" s="36" t="str">
        <f t="shared" si="694"/>
        <v>2026</v>
      </c>
      <c r="W4836" s="34"/>
      <c r="X4836" s="91">
        <f t="shared" si="701"/>
        <v>0</v>
      </c>
      <c r="Y4836" s="92" t="str">
        <f>VLOOKUP('CM-CIC'!B4767,Annuaire_roster!B:F,4,0)</f>
        <v>ABDELLAOUI KHADIJA</v>
      </c>
      <c r="Z4836" s="37" t="s">
        <v>110</v>
      </c>
      <c r="AA4836" s="60" t="s">
        <v>39</v>
      </c>
      <c r="AB4836" s="35" t="str">
        <f t="shared" si="695"/>
        <v/>
      </c>
      <c r="AC4836" s="35" t="str">
        <f t="shared" si="696"/>
        <v/>
      </c>
      <c r="AD4836" s="35" t="str">
        <f t="shared" si="697"/>
        <v/>
      </c>
      <c r="AE4836" s="44" t="str">
        <f t="shared" si="698"/>
        <v/>
      </c>
      <c r="AF4836" s="61"/>
      <c r="AG4836" s="45"/>
    </row>
    <row r="4837" spans="1:33" x14ac:dyDescent="0.2">
      <c r="A4837" s="59" t="str">
        <f>+VLOOKUP(B4837,Annuaire_roster!B:G,5,0)</f>
        <v>01610</v>
      </c>
      <c r="B4837" s="78" t="s">
        <v>1667</v>
      </c>
      <c r="C4837" s="65">
        <v>0.41666666666666669</v>
      </c>
      <c r="D4837" s="65">
        <v>0.41666666666666669</v>
      </c>
      <c r="E4837" s="66">
        <v>0.79166666666666663</v>
      </c>
      <c r="F4837" s="66">
        <v>0.79166666666666663</v>
      </c>
      <c r="G4837" s="67"/>
      <c r="H4837" s="67"/>
      <c r="I4837" s="68" t="s">
        <v>63</v>
      </c>
      <c r="J4837" s="67"/>
      <c r="K4837" s="69">
        <v>0</v>
      </c>
      <c r="L4837" s="67">
        <v>0</v>
      </c>
      <c r="M4837" s="70">
        <v>0</v>
      </c>
      <c r="N4837" s="34">
        <f t="shared" si="690"/>
        <v>0.33333333333333326</v>
      </c>
      <c r="O4837" s="38">
        <f t="shared" si="691"/>
        <v>0.33333333333333326</v>
      </c>
      <c r="P4837" s="72" t="s">
        <v>234</v>
      </c>
      <c r="Q4837" s="43">
        <v>44821</v>
      </c>
      <c r="R4837" s="35">
        <f t="shared" si="692"/>
        <v>0</v>
      </c>
      <c r="S4837" s="35">
        <f t="shared" si="693"/>
        <v>0</v>
      </c>
      <c r="T4837" s="10" t="str">
        <f t="shared" si="699"/>
        <v>Sem - 38</v>
      </c>
      <c r="U4837" s="10" t="str">
        <f t="shared" si="700"/>
        <v>Septembre</v>
      </c>
      <c r="V4837" s="36" t="str">
        <f t="shared" si="694"/>
        <v>2026</v>
      </c>
      <c r="W4837" s="34"/>
      <c r="X4837" s="91">
        <f t="shared" si="701"/>
        <v>0</v>
      </c>
      <c r="Y4837" s="92" t="str">
        <f>VLOOKUP('CM-CIC'!B4768,Annuaire_roster!B:F,4,0)</f>
        <v>ABDELLAOUI KHADIJA</v>
      </c>
      <c r="Z4837" s="37" t="s">
        <v>110</v>
      </c>
      <c r="AA4837" s="60" t="s">
        <v>39</v>
      </c>
      <c r="AB4837" s="35" t="str">
        <f t="shared" si="695"/>
        <v/>
      </c>
      <c r="AC4837" s="35" t="str">
        <f t="shared" si="696"/>
        <v/>
      </c>
      <c r="AD4837" s="35" t="str">
        <f t="shared" si="697"/>
        <v/>
      </c>
      <c r="AE4837" s="44" t="str">
        <f t="shared" si="698"/>
        <v/>
      </c>
      <c r="AF4837" s="61"/>
      <c r="AG4837" s="45"/>
    </row>
    <row r="4838" spans="1:33" x14ac:dyDescent="0.2">
      <c r="A4838" s="59" t="str">
        <f>+VLOOKUP(B4838,Annuaire_roster!B:G,5,0)</f>
        <v>01611</v>
      </c>
      <c r="B4838" s="78" t="s">
        <v>252</v>
      </c>
      <c r="C4838" s="65">
        <v>0.41666666666666669</v>
      </c>
      <c r="D4838" s="65">
        <v>0.41666666666666669</v>
      </c>
      <c r="E4838" s="66">
        <v>0.79166666666666663</v>
      </c>
      <c r="F4838" s="66">
        <v>0.79166666666666663</v>
      </c>
      <c r="G4838" s="67"/>
      <c r="H4838" s="67"/>
      <c r="I4838" s="68" t="s">
        <v>63</v>
      </c>
      <c r="J4838" s="67"/>
      <c r="K4838" s="69">
        <v>0</v>
      </c>
      <c r="L4838" s="67">
        <v>0</v>
      </c>
      <c r="M4838" s="70">
        <v>0</v>
      </c>
      <c r="N4838" s="34">
        <f t="shared" si="690"/>
        <v>0.33333333333333326</v>
      </c>
      <c r="O4838" s="38">
        <f t="shared" si="691"/>
        <v>0.33333333333333326</v>
      </c>
      <c r="P4838" s="72" t="s">
        <v>234</v>
      </c>
      <c r="Q4838" s="43">
        <v>44821</v>
      </c>
      <c r="R4838" s="35">
        <f t="shared" si="692"/>
        <v>0</v>
      </c>
      <c r="S4838" s="35">
        <f t="shared" si="693"/>
        <v>0</v>
      </c>
      <c r="T4838" s="10" t="str">
        <f t="shared" si="699"/>
        <v>Sem - 38</v>
      </c>
      <c r="U4838" s="10" t="str">
        <f t="shared" si="700"/>
        <v>Septembre</v>
      </c>
      <c r="V4838" s="36" t="str">
        <f t="shared" si="694"/>
        <v>2026</v>
      </c>
      <c r="W4838" s="34"/>
      <c r="X4838" s="91">
        <f t="shared" si="701"/>
        <v>0</v>
      </c>
      <c r="Y4838" s="92" t="str">
        <f>VLOOKUP('CM-CIC'!B4769,Annuaire_roster!B:F,4,0)</f>
        <v>ABDELLAOUI KHADIJA</v>
      </c>
      <c r="Z4838" s="37" t="s">
        <v>110</v>
      </c>
      <c r="AA4838" s="60" t="s">
        <v>39</v>
      </c>
      <c r="AB4838" s="35" t="str">
        <f t="shared" si="695"/>
        <v/>
      </c>
      <c r="AC4838" s="35" t="str">
        <f t="shared" si="696"/>
        <v/>
      </c>
      <c r="AD4838" s="35" t="str">
        <f t="shared" si="697"/>
        <v/>
      </c>
      <c r="AE4838" s="44" t="str">
        <f t="shared" si="698"/>
        <v/>
      </c>
      <c r="AF4838" s="61"/>
      <c r="AG4838" s="45"/>
    </row>
    <row r="4839" spans="1:33" x14ac:dyDescent="0.2">
      <c r="A4839" s="59" t="str">
        <f>+VLOOKUP(B4839,Annuaire_roster!B:G,5,0)</f>
        <v>01612</v>
      </c>
      <c r="B4839" s="78" t="s">
        <v>253</v>
      </c>
      <c r="C4839" s="65">
        <v>0.41666666666666669</v>
      </c>
      <c r="D4839" s="65">
        <v>0.41666666666666669</v>
      </c>
      <c r="E4839" s="66">
        <v>0.79166666666666663</v>
      </c>
      <c r="F4839" s="66">
        <v>0.79166666666666663</v>
      </c>
      <c r="G4839" s="67"/>
      <c r="H4839" s="67"/>
      <c r="I4839" s="68" t="s">
        <v>63</v>
      </c>
      <c r="J4839" s="67"/>
      <c r="K4839" s="69">
        <v>0</v>
      </c>
      <c r="L4839" s="67">
        <v>0</v>
      </c>
      <c r="M4839" s="70">
        <v>0</v>
      </c>
      <c r="N4839" s="34">
        <f t="shared" si="690"/>
        <v>0.33333333333333326</v>
      </c>
      <c r="O4839" s="38">
        <f t="shared" si="691"/>
        <v>0.33333333333333326</v>
      </c>
      <c r="P4839" s="72" t="s">
        <v>234</v>
      </c>
      <c r="Q4839" s="43">
        <v>44821</v>
      </c>
      <c r="R4839" s="35">
        <f t="shared" si="692"/>
        <v>0</v>
      </c>
      <c r="S4839" s="35">
        <f t="shared" si="693"/>
        <v>0</v>
      </c>
      <c r="T4839" s="10" t="str">
        <f t="shared" si="699"/>
        <v>Sem - 38</v>
      </c>
      <c r="U4839" s="10" t="str">
        <f t="shared" si="700"/>
        <v>Septembre</v>
      </c>
      <c r="V4839" s="36" t="str">
        <f t="shared" si="694"/>
        <v>2026</v>
      </c>
      <c r="W4839" s="34"/>
      <c r="X4839" s="91">
        <f t="shared" si="701"/>
        <v>0</v>
      </c>
      <c r="Y4839" s="92" t="str">
        <f>VLOOKUP('CM-CIC'!B4770,Annuaire_roster!B:F,4,0)</f>
        <v>ABDELLAOUI KHADIJA</v>
      </c>
      <c r="Z4839" s="37" t="s">
        <v>110</v>
      </c>
      <c r="AA4839" s="60" t="s">
        <v>39</v>
      </c>
      <c r="AB4839" s="35" t="str">
        <f t="shared" si="695"/>
        <v/>
      </c>
      <c r="AC4839" s="35" t="str">
        <f t="shared" si="696"/>
        <v/>
      </c>
      <c r="AD4839" s="35" t="str">
        <f t="shared" si="697"/>
        <v/>
      </c>
      <c r="AE4839" s="44" t="str">
        <f t="shared" si="698"/>
        <v/>
      </c>
      <c r="AF4839" s="61"/>
      <c r="AG4839" s="45"/>
    </row>
    <row r="4840" spans="1:33" x14ac:dyDescent="0.2">
      <c r="A4840" s="59" t="str">
        <f>+VLOOKUP(B4840,Annuaire_roster!B:G,5,0)</f>
        <v>01613</v>
      </c>
      <c r="B4840" s="78" t="s">
        <v>254</v>
      </c>
      <c r="C4840" s="65">
        <v>0.41666666666666669</v>
      </c>
      <c r="D4840" s="65">
        <v>0.41666666666666669</v>
      </c>
      <c r="E4840" s="66">
        <v>0.79166666666666663</v>
      </c>
      <c r="F4840" s="66">
        <v>0.79166666666666663</v>
      </c>
      <c r="G4840" s="67"/>
      <c r="H4840" s="67"/>
      <c r="I4840" s="68" t="s">
        <v>63</v>
      </c>
      <c r="J4840" s="67"/>
      <c r="K4840" s="69">
        <v>0</v>
      </c>
      <c r="L4840" s="67">
        <v>0</v>
      </c>
      <c r="M4840" s="70">
        <v>0</v>
      </c>
      <c r="N4840" s="34">
        <f t="shared" si="690"/>
        <v>0.33333333333333326</v>
      </c>
      <c r="O4840" s="38">
        <f t="shared" si="691"/>
        <v>0.33333333333333326</v>
      </c>
      <c r="P4840" s="72" t="s">
        <v>234</v>
      </c>
      <c r="Q4840" s="43">
        <v>44821</v>
      </c>
      <c r="R4840" s="35">
        <f t="shared" si="692"/>
        <v>0</v>
      </c>
      <c r="S4840" s="35">
        <f t="shared" si="693"/>
        <v>0</v>
      </c>
      <c r="T4840" s="10" t="str">
        <f t="shared" si="699"/>
        <v>Sem - 38</v>
      </c>
      <c r="U4840" s="10" t="str">
        <f t="shared" si="700"/>
        <v>Septembre</v>
      </c>
      <c r="V4840" s="36" t="str">
        <f t="shared" si="694"/>
        <v>2026</v>
      </c>
      <c r="W4840" s="34"/>
      <c r="X4840" s="91">
        <f t="shared" si="701"/>
        <v>0</v>
      </c>
      <c r="Y4840" s="92" t="str">
        <f>VLOOKUP('CM-CIC'!B4771,Annuaire_roster!B:F,4,0)</f>
        <v>ABDELLAOUI KHADIJA</v>
      </c>
      <c r="Z4840" s="37" t="s">
        <v>110</v>
      </c>
      <c r="AA4840" s="60" t="s">
        <v>39</v>
      </c>
      <c r="AB4840" s="35" t="str">
        <f t="shared" si="695"/>
        <v/>
      </c>
      <c r="AC4840" s="35" t="str">
        <f t="shared" si="696"/>
        <v/>
      </c>
      <c r="AD4840" s="35" t="str">
        <f t="shared" si="697"/>
        <v/>
      </c>
      <c r="AE4840" s="44" t="str">
        <f t="shared" si="698"/>
        <v/>
      </c>
      <c r="AF4840" s="61"/>
      <c r="AG4840" s="45"/>
    </row>
    <row r="4841" spans="1:33" x14ac:dyDescent="0.2">
      <c r="A4841" s="59" t="str">
        <f>+VLOOKUP(B4841,Annuaire_roster!B:G,5,0)</f>
        <v>01618</v>
      </c>
      <c r="B4841" s="78" t="s">
        <v>255</v>
      </c>
      <c r="C4841" s="65">
        <v>0.41666666666666669</v>
      </c>
      <c r="D4841" s="65">
        <v>0.41666666666666669</v>
      </c>
      <c r="E4841" s="66">
        <v>0.79166666666666663</v>
      </c>
      <c r="F4841" s="66">
        <v>0.79166666666666663</v>
      </c>
      <c r="G4841" s="67"/>
      <c r="H4841" s="67"/>
      <c r="I4841" s="68" t="s">
        <v>63</v>
      </c>
      <c r="J4841" s="67"/>
      <c r="K4841" s="69">
        <v>0</v>
      </c>
      <c r="L4841" s="67">
        <v>0</v>
      </c>
      <c r="M4841" s="70">
        <v>0</v>
      </c>
      <c r="N4841" s="34">
        <f t="shared" si="690"/>
        <v>0.33333333333333326</v>
      </c>
      <c r="O4841" s="38">
        <f t="shared" si="691"/>
        <v>0.33333333333333326</v>
      </c>
      <c r="P4841" s="72" t="s">
        <v>234</v>
      </c>
      <c r="Q4841" s="43">
        <v>44821</v>
      </c>
      <c r="R4841" s="35">
        <f t="shared" si="692"/>
        <v>0</v>
      </c>
      <c r="S4841" s="35">
        <f t="shared" si="693"/>
        <v>0</v>
      </c>
      <c r="T4841" s="10" t="str">
        <f t="shared" si="699"/>
        <v>Sem - 38</v>
      </c>
      <c r="U4841" s="10" t="str">
        <f t="shared" si="700"/>
        <v>Septembre</v>
      </c>
      <c r="V4841" s="36" t="str">
        <f t="shared" si="694"/>
        <v>2026</v>
      </c>
      <c r="W4841" s="34"/>
      <c r="X4841" s="91">
        <f t="shared" si="701"/>
        <v>0</v>
      </c>
      <c r="Y4841" s="92" t="str">
        <f>VLOOKUP('CM-CIC'!B4772,Annuaire_roster!B:F,4,0)</f>
        <v>ABDELLAOUI KHADIJA</v>
      </c>
      <c r="Z4841" s="37" t="s">
        <v>110</v>
      </c>
      <c r="AA4841" s="60" t="s">
        <v>39</v>
      </c>
      <c r="AB4841" s="35" t="str">
        <f t="shared" si="695"/>
        <v/>
      </c>
      <c r="AC4841" s="35" t="str">
        <f t="shared" si="696"/>
        <v/>
      </c>
      <c r="AD4841" s="35" t="str">
        <f t="shared" si="697"/>
        <v/>
      </c>
      <c r="AE4841" s="44" t="str">
        <f t="shared" si="698"/>
        <v/>
      </c>
      <c r="AF4841" s="61"/>
      <c r="AG4841" s="45"/>
    </row>
    <row r="4842" spans="1:33" x14ac:dyDescent="0.2">
      <c r="A4842" s="59" t="str">
        <f>+VLOOKUP(B4842,Annuaire_roster!B:G,5,0)</f>
        <v>01619</v>
      </c>
      <c r="B4842" s="78" t="s">
        <v>256</v>
      </c>
      <c r="C4842" s="65">
        <v>0.41666666666666669</v>
      </c>
      <c r="D4842" s="65">
        <v>0.41666666666666669</v>
      </c>
      <c r="E4842" s="66">
        <v>0.79166666666666663</v>
      </c>
      <c r="F4842" s="66">
        <v>0.79166666666666663</v>
      </c>
      <c r="G4842" s="67"/>
      <c r="H4842" s="67"/>
      <c r="I4842" s="68" t="s">
        <v>63</v>
      </c>
      <c r="J4842" s="67"/>
      <c r="K4842" s="69">
        <v>0</v>
      </c>
      <c r="L4842" s="67">
        <v>0</v>
      </c>
      <c r="M4842" s="70">
        <v>0</v>
      </c>
      <c r="N4842" s="34">
        <f t="shared" si="690"/>
        <v>0.33333333333333326</v>
      </c>
      <c r="O4842" s="38">
        <f t="shared" si="691"/>
        <v>0.33333333333333326</v>
      </c>
      <c r="P4842" s="72" t="s">
        <v>234</v>
      </c>
      <c r="Q4842" s="43">
        <v>44821</v>
      </c>
      <c r="R4842" s="35">
        <f t="shared" si="692"/>
        <v>0</v>
      </c>
      <c r="S4842" s="35">
        <f t="shared" si="693"/>
        <v>0</v>
      </c>
      <c r="T4842" s="10" t="str">
        <f t="shared" si="699"/>
        <v>Sem - 38</v>
      </c>
      <c r="U4842" s="10" t="str">
        <f t="shared" si="700"/>
        <v>Septembre</v>
      </c>
      <c r="V4842" s="36" t="str">
        <f t="shared" si="694"/>
        <v>2026</v>
      </c>
      <c r="W4842" s="34"/>
      <c r="X4842" s="91">
        <f t="shared" si="701"/>
        <v>0</v>
      </c>
      <c r="Y4842" s="92" t="str">
        <f>VLOOKUP('CM-CIC'!B4773,Annuaire_roster!B:F,4,0)</f>
        <v>ABDELLAOUI KHADIJA</v>
      </c>
      <c r="Z4842" s="37" t="s">
        <v>110</v>
      </c>
      <c r="AA4842" s="60" t="s">
        <v>39</v>
      </c>
      <c r="AB4842" s="35" t="str">
        <f t="shared" si="695"/>
        <v/>
      </c>
      <c r="AC4842" s="35" t="str">
        <f t="shared" si="696"/>
        <v/>
      </c>
      <c r="AD4842" s="35" t="str">
        <f t="shared" si="697"/>
        <v/>
      </c>
      <c r="AE4842" s="44" t="str">
        <f t="shared" si="698"/>
        <v/>
      </c>
      <c r="AF4842" s="61"/>
      <c r="AG4842" s="45"/>
    </row>
    <row r="4843" spans="1:33" x14ac:dyDescent="0.2">
      <c r="A4843" s="59" t="str">
        <f>+VLOOKUP(B4843,Annuaire_roster!B:G,5,0)</f>
        <v>01624</v>
      </c>
      <c r="B4843" s="78" t="s">
        <v>257</v>
      </c>
      <c r="C4843" s="65">
        <v>0.41666666666666669</v>
      </c>
      <c r="D4843" s="65">
        <v>0.41666666666666669</v>
      </c>
      <c r="E4843" s="66">
        <v>0.79166666666666663</v>
      </c>
      <c r="F4843" s="66">
        <v>0.79166666666666663</v>
      </c>
      <c r="G4843" s="67"/>
      <c r="H4843" s="67"/>
      <c r="I4843" s="68" t="s">
        <v>63</v>
      </c>
      <c r="J4843" s="67"/>
      <c r="K4843" s="69">
        <v>0</v>
      </c>
      <c r="L4843" s="67">
        <v>0</v>
      </c>
      <c r="M4843" s="70">
        <v>0</v>
      </c>
      <c r="N4843" s="34">
        <f t="shared" si="690"/>
        <v>0.33333333333333326</v>
      </c>
      <c r="O4843" s="38">
        <f t="shared" si="691"/>
        <v>0.33333333333333326</v>
      </c>
      <c r="P4843" s="72" t="s">
        <v>234</v>
      </c>
      <c r="Q4843" s="43">
        <v>44821</v>
      </c>
      <c r="R4843" s="35">
        <f t="shared" si="692"/>
        <v>0</v>
      </c>
      <c r="S4843" s="35">
        <f t="shared" si="693"/>
        <v>0</v>
      </c>
      <c r="T4843" s="10" t="str">
        <f t="shared" si="699"/>
        <v>Sem - 38</v>
      </c>
      <c r="U4843" s="10" t="str">
        <f t="shared" si="700"/>
        <v>Septembre</v>
      </c>
      <c r="V4843" s="36" t="str">
        <f t="shared" si="694"/>
        <v>2026</v>
      </c>
      <c r="W4843" s="34"/>
      <c r="X4843" s="91">
        <f t="shared" si="701"/>
        <v>0</v>
      </c>
      <c r="Y4843" s="92" t="str">
        <f>VLOOKUP('CM-CIC'!B4774,Annuaire_roster!B:F,4,0)</f>
        <v>ABDELLAOUI KHADIJA</v>
      </c>
      <c r="Z4843" s="37" t="s">
        <v>110</v>
      </c>
      <c r="AA4843" s="60" t="s">
        <v>39</v>
      </c>
      <c r="AB4843" s="35" t="str">
        <f t="shared" si="695"/>
        <v/>
      </c>
      <c r="AC4843" s="35" t="str">
        <f t="shared" si="696"/>
        <v/>
      </c>
      <c r="AD4843" s="35" t="str">
        <f t="shared" si="697"/>
        <v/>
      </c>
      <c r="AE4843" s="44" t="str">
        <f t="shared" si="698"/>
        <v/>
      </c>
      <c r="AF4843" s="61"/>
      <c r="AG4843" s="45"/>
    </row>
    <row r="4844" spans="1:33" x14ac:dyDescent="0.2">
      <c r="A4844" s="59" t="str">
        <f>+VLOOKUP(B4844,Annuaire_roster!B:G,5,0)</f>
        <v>01625</v>
      </c>
      <c r="B4844" s="78" t="s">
        <v>258</v>
      </c>
      <c r="C4844" s="65">
        <v>0.41666666666666669</v>
      </c>
      <c r="D4844" s="65">
        <v>0.41666666666666669</v>
      </c>
      <c r="E4844" s="66">
        <v>0.79166666666666663</v>
      </c>
      <c r="F4844" s="66">
        <v>0.79166666666666663</v>
      </c>
      <c r="G4844" s="67"/>
      <c r="H4844" s="67"/>
      <c r="I4844" s="68" t="s">
        <v>63</v>
      </c>
      <c r="J4844" s="67"/>
      <c r="K4844" s="69">
        <v>0</v>
      </c>
      <c r="L4844" s="67">
        <v>0</v>
      </c>
      <c r="M4844" s="70">
        <v>0</v>
      </c>
      <c r="N4844" s="34">
        <f t="shared" si="690"/>
        <v>0.33333333333333326</v>
      </c>
      <c r="O4844" s="38">
        <f t="shared" si="691"/>
        <v>0.33333333333333326</v>
      </c>
      <c r="P4844" s="72" t="s">
        <v>234</v>
      </c>
      <c r="Q4844" s="43">
        <v>44821</v>
      </c>
      <c r="R4844" s="35">
        <f t="shared" si="692"/>
        <v>0</v>
      </c>
      <c r="S4844" s="35">
        <f t="shared" si="693"/>
        <v>0</v>
      </c>
      <c r="T4844" s="10" t="str">
        <f t="shared" si="699"/>
        <v>Sem - 38</v>
      </c>
      <c r="U4844" s="10" t="str">
        <f t="shared" si="700"/>
        <v>Septembre</v>
      </c>
      <c r="V4844" s="36" t="str">
        <f t="shared" si="694"/>
        <v>2026</v>
      </c>
      <c r="W4844" s="34"/>
      <c r="X4844" s="91">
        <f t="shared" si="701"/>
        <v>0</v>
      </c>
      <c r="Y4844" s="92" t="str">
        <f>VLOOKUP('CM-CIC'!B4775,Annuaire_roster!B:F,4,0)</f>
        <v>ABDELLAOUI KHADIJA</v>
      </c>
      <c r="Z4844" s="37" t="s">
        <v>110</v>
      </c>
      <c r="AA4844" s="60" t="s">
        <v>39</v>
      </c>
      <c r="AB4844" s="35" t="str">
        <f t="shared" si="695"/>
        <v/>
      </c>
      <c r="AC4844" s="35" t="str">
        <f t="shared" si="696"/>
        <v/>
      </c>
      <c r="AD4844" s="35" t="str">
        <f t="shared" si="697"/>
        <v/>
      </c>
      <c r="AE4844" s="44" t="str">
        <f t="shared" si="698"/>
        <v/>
      </c>
      <c r="AF4844" s="61"/>
      <c r="AG4844" s="45"/>
    </row>
    <row r="4845" spans="1:33" x14ac:dyDescent="0.2">
      <c r="A4845" s="59" t="str">
        <f>+VLOOKUP(B4845,Annuaire_roster!B:G,5,0)</f>
        <v>01626</v>
      </c>
      <c r="B4845" s="78" t="s">
        <v>259</v>
      </c>
      <c r="C4845" s="65">
        <v>0.41666666666666669</v>
      </c>
      <c r="D4845" s="65">
        <v>0.41666666666666669</v>
      </c>
      <c r="E4845" s="66">
        <v>0.79166666666666663</v>
      </c>
      <c r="F4845" s="66">
        <v>0.79166666666666663</v>
      </c>
      <c r="G4845" s="67"/>
      <c r="H4845" s="67"/>
      <c r="I4845" s="68" t="s">
        <v>63</v>
      </c>
      <c r="J4845" s="67"/>
      <c r="K4845" s="69">
        <v>0</v>
      </c>
      <c r="L4845" s="67">
        <v>0</v>
      </c>
      <c r="M4845" s="70">
        <v>0</v>
      </c>
      <c r="N4845" s="34">
        <f t="shared" si="690"/>
        <v>0.33333333333333326</v>
      </c>
      <c r="O4845" s="38">
        <f t="shared" si="691"/>
        <v>0.33333333333333326</v>
      </c>
      <c r="P4845" s="72" t="s">
        <v>234</v>
      </c>
      <c r="Q4845" s="43">
        <v>44821</v>
      </c>
      <c r="R4845" s="35">
        <f t="shared" si="692"/>
        <v>0</v>
      </c>
      <c r="S4845" s="35">
        <f t="shared" si="693"/>
        <v>0</v>
      </c>
      <c r="T4845" s="10" t="str">
        <f t="shared" si="699"/>
        <v>Sem - 38</v>
      </c>
      <c r="U4845" s="10" t="str">
        <f t="shared" si="700"/>
        <v>Septembre</v>
      </c>
      <c r="V4845" s="36" t="str">
        <f t="shared" si="694"/>
        <v>2026</v>
      </c>
      <c r="W4845" s="34"/>
      <c r="X4845" s="91">
        <f t="shared" si="701"/>
        <v>0</v>
      </c>
      <c r="Y4845" s="92" t="str">
        <f>VLOOKUP('CM-CIC'!B4776,Annuaire_roster!B:F,4,0)</f>
        <v>ABDELLAOUI KHADIJA</v>
      </c>
      <c r="Z4845" s="37" t="s">
        <v>110</v>
      </c>
      <c r="AA4845" s="60" t="s">
        <v>39</v>
      </c>
      <c r="AB4845" s="35" t="str">
        <f t="shared" si="695"/>
        <v/>
      </c>
      <c r="AC4845" s="35" t="str">
        <f t="shared" si="696"/>
        <v/>
      </c>
      <c r="AD4845" s="35" t="str">
        <f t="shared" si="697"/>
        <v/>
      </c>
      <c r="AE4845" s="44" t="str">
        <f t="shared" si="698"/>
        <v/>
      </c>
      <c r="AF4845" s="61"/>
      <c r="AG4845" s="45"/>
    </row>
    <row r="4846" spans="1:33" x14ac:dyDescent="0.2">
      <c r="A4846" s="59" t="str">
        <f>+VLOOKUP(B4846,Annuaire_roster!B:G,5,0)</f>
        <v>01627</v>
      </c>
      <c r="B4846" s="78" t="s">
        <v>260</v>
      </c>
      <c r="C4846" s="65">
        <v>0.41666666666666669</v>
      </c>
      <c r="D4846" s="65">
        <v>0.41666666666666669</v>
      </c>
      <c r="E4846" s="66">
        <v>0.79166666666666663</v>
      </c>
      <c r="F4846" s="66">
        <v>0.79166666666666663</v>
      </c>
      <c r="G4846" s="67"/>
      <c r="H4846" s="67"/>
      <c r="I4846" s="68" t="s">
        <v>63</v>
      </c>
      <c r="J4846" s="67"/>
      <c r="K4846" s="69">
        <v>0</v>
      </c>
      <c r="L4846" s="67">
        <v>0</v>
      </c>
      <c r="M4846" s="70">
        <v>0</v>
      </c>
      <c r="N4846" s="34">
        <f t="shared" si="690"/>
        <v>0.33333333333333326</v>
      </c>
      <c r="O4846" s="38">
        <f t="shared" si="691"/>
        <v>0.33333333333333326</v>
      </c>
      <c r="P4846" s="72" t="s">
        <v>234</v>
      </c>
      <c r="Q4846" s="43">
        <v>44821</v>
      </c>
      <c r="R4846" s="35">
        <f t="shared" si="692"/>
        <v>0</v>
      </c>
      <c r="S4846" s="35">
        <f t="shared" si="693"/>
        <v>0</v>
      </c>
      <c r="T4846" s="10" t="str">
        <f t="shared" si="699"/>
        <v>Sem - 38</v>
      </c>
      <c r="U4846" s="10" t="str">
        <f t="shared" si="700"/>
        <v>Septembre</v>
      </c>
      <c r="V4846" s="36" t="str">
        <f t="shared" si="694"/>
        <v>2026</v>
      </c>
      <c r="W4846" s="34"/>
      <c r="X4846" s="91">
        <f t="shared" si="701"/>
        <v>0</v>
      </c>
      <c r="Y4846" s="92" t="str">
        <f>VLOOKUP('CM-CIC'!B4777,Annuaire_roster!B:F,4,0)</f>
        <v>ABDELLAOUI KHADIJA</v>
      </c>
      <c r="Z4846" s="37" t="s">
        <v>110</v>
      </c>
      <c r="AA4846" s="60" t="s">
        <v>39</v>
      </c>
      <c r="AB4846" s="35" t="str">
        <f t="shared" si="695"/>
        <v/>
      </c>
      <c r="AC4846" s="35" t="str">
        <f t="shared" si="696"/>
        <v/>
      </c>
      <c r="AD4846" s="35" t="str">
        <f t="shared" si="697"/>
        <v/>
      </c>
      <c r="AE4846" s="44" t="str">
        <f t="shared" si="698"/>
        <v/>
      </c>
      <c r="AF4846" s="61"/>
      <c r="AG4846" s="45"/>
    </row>
    <row r="4847" spans="1:33" x14ac:dyDescent="0.2">
      <c r="A4847" s="59" t="str">
        <f>+VLOOKUP(B4847,Annuaire_roster!B:G,5,0)</f>
        <v>01628</v>
      </c>
      <c r="B4847" s="78" t="s">
        <v>262</v>
      </c>
      <c r="C4847" s="65">
        <v>0.41666666666666669</v>
      </c>
      <c r="D4847" s="65">
        <v>0.41666666666666669</v>
      </c>
      <c r="E4847" s="66">
        <v>0.79166666666666663</v>
      </c>
      <c r="F4847" s="66">
        <v>0.79166666666666663</v>
      </c>
      <c r="G4847" s="67"/>
      <c r="H4847" s="67"/>
      <c r="I4847" s="68" t="s">
        <v>63</v>
      </c>
      <c r="J4847" s="67"/>
      <c r="K4847" s="69">
        <v>0</v>
      </c>
      <c r="L4847" s="67">
        <v>0</v>
      </c>
      <c r="M4847" s="70">
        <v>0</v>
      </c>
      <c r="N4847" s="34">
        <f t="shared" si="690"/>
        <v>0.33333333333333326</v>
      </c>
      <c r="O4847" s="38">
        <f t="shared" si="691"/>
        <v>0.33333333333333326</v>
      </c>
      <c r="P4847" s="72" t="s">
        <v>234</v>
      </c>
      <c r="Q4847" s="43">
        <v>44821</v>
      </c>
      <c r="R4847" s="35">
        <f t="shared" si="692"/>
        <v>0</v>
      </c>
      <c r="S4847" s="35">
        <f t="shared" si="693"/>
        <v>0</v>
      </c>
      <c r="T4847" s="10" t="str">
        <f t="shared" si="699"/>
        <v>Sem - 38</v>
      </c>
      <c r="U4847" s="10" t="str">
        <f t="shared" si="700"/>
        <v>Septembre</v>
      </c>
      <c r="V4847" s="36" t="str">
        <f t="shared" si="694"/>
        <v>2026</v>
      </c>
      <c r="W4847" s="34"/>
      <c r="X4847" s="91">
        <f t="shared" si="701"/>
        <v>0</v>
      </c>
      <c r="Y4847" s="92" t="str">
        <f>VLOOKUP('CM-CIC'!B4778,Annuaire_roster!B:F,4,0)</f>
        <v>ABDELLAOUI KHADIJA</v>
      </c>
      <c r="Z4847" s="37" t="s">
        <v>110</v>
      </c>
      <c r="AA4847" s="60" t="s">
        <v>39</v>
      </c>
      <c r="AB4847" s="35" t="str">
        <f t="shared" si="695"/>
        <v/>
      </c>
      <c r="AC4847" s="35" t="str">
        <f t="shared" si="696"/>
        <v/>
      </c>
      <c r="AD4847" s="35" t="str">
        <f t="shared" si="697"/>
        <v/>
      </c>
      <c r="AE4847" s="44" t="str">
        <f t="shared" si="698"/>
        <v/>
      </c>
      <c r="AF4847" s="61"/>
      <c r="AG4847" s="45"/>
    </row>
    <row r="4848" spans="1:33" x14ac:dyDescent="0.2">
      <c r="A4848" s="59" t="str">
        <f>+VLOOKUP(B4848,Annuaire_roster!B:G,5,0)</f>
        <v>01629</v>
      </c>
      <c r="B4848" s="78" t="s">
        <v>263</v>
      </c>
      <c r="C4848" s="65">
        <v>0.41666666666666669</v>
      </c>
      <c r="D4848" s="65">
        <v>0.41666666666666669</v>
      </c>
      <c r="E4848" s="66">
        <v>0.79166666666666663</v>
      </c>
      <c r="F4848" s="66">
        <v>0.79166666666666663</v>
      </c>
      <c r="G4848" s="67"/>
      <c r="H4848" s="67"/>
      <c r="I4848" s="68" t="s">
        <v>63</v>
      </c>
      <c r="J4848" s="67"/>
      <c r="K4848" s="69">
        <v>0</v>
      </c>
      <c r="L4848" s="67">
        <v>0</v>
      </c>
      <c r="M4848" s="70">
        <v>0</v>
      </c>
      <c r="N4848" s="34">
        <f t="shared" si="690"/>
        <v>0.33333333333333326</v>
      </c>
      <c r="O4848" s="38">
        <f t="shared" si="691"/>
        <v>0.33333333333333326</v>
      </c>
      <c r="P4848" s="72" t="s">
        <v>234</v>
      </c>
      <c r="Q4848" s="43">
        <v>44821</v>
      </c>
      <c r="R4848" s="35">
        <f t="shared" si="692"/>
        <v>0</v>
      </c>
      <c r="S4848" s="35">
        <f t="shared" si="693"/>
        <v>0</v>
      </c>
      <c r="T4848" s="10" t="str">
        <f t="shared" si="699"/>
        <v>Sem - 38</v>
      </c>
      <c r="U4848" s="10" t="str">
        <f t="shared" si="700"/>
        <v>Septembre</v>
      </c>
      <c r="V4848" s="36" t="str">
        <f t="shared" si="694"/>
        <v>2026</v>
      </c>
      <c r="W4848" s="34"/>
      <c r="X4848" s="91">
        <f t="shared" si="701"/>
        <v>0</v>
      </c>
      <c r="Y4848" s="92" t="str">
        <f>VLOOKUP('CM-CIC'!B4779,Annuaire_roster!B:F,4,0)</f>
        <v>ABDELLAOUI KHADIJA</v>
      </c>
      <c r="Z4848" s="37" t="s">
        <v>110</v>
      </c>
      <c r="AA4848" s="60" t="s">
        <v>39</v>
      </c>
      <c r="AB4848" s="35" t="str">
        <f t="shared" si="695"/>
        <v/>
      </c>
      <c r="AC4848" s="35" t="str">
        <f t="shared" si="696"/>
        <v/>
      </c>
      <c r="AD4848" s="35" t="str">
        <f t="shared" si="697"/>
        <v/>
      </c>
      <c r="AE4848" s="44" t="str">
        <f t="shared" si="698"/>
        <v/>
      </c>
      <c r="AF4848" s="61"/>
      <c r="AG4848" s="45"/>
    </row>
    <row r="4849" spans="1:33" x14ac:dyDescent="0.2">
      <c r="A4849" s="59" t="str">
        <f>+VLOOKUP(B4849,Annuaire_roster!B:G,5,0)</f>
        <v>01630</v>
      </c>
      <c r="B4849" s="78" t="s">
        <v>264</v>
      </c>
      <c r="C4849" s="65">
        <v>0.41666666666666669</v>
      </c>
      <c r="D4849" s="65">
        <v>0.41666666666666669</v>
      </c>
      <c r="E4849" s="66">
        <v>0.79166666666666663</v>
      </c>
      <c r="F4849" s="66">
        <v>0.79166666666666663</v>
      </c>
      <c r="G4849" s="67"/>
      <c r="H4849" s="67"/>
      <c r="I4849" s="68" t="s">
        <v>63</v>
      </c>
      <c r="J4849" s="67"/>
      <c r="K4849" s="69">
        <v>0</v>
      </c>
      <c r="L4849" s="67">
        <v>0</v>
      </c>
      <c r="M4849" s="70">
        <v>0</v>
      </c>
      <c r="N4849" s="34">
        <f t="shared" si="690"/>
        <v>0.33333333333333326</v>
      </c>
      <c r="O4849" s="38">
        <f t="shared" si="691"/>
        <v>0.33333333333333326</v>
      </c>
      <c r="P4849" s="72" t="s">
        <v>234</v>
      </c>
      <c r="Q4849" s="43">
        <v>44821</v>
      </c>
      <c r="R4849" s="35">
        <f t="shared" si="692"/>
        <v>0</v>
      </c>
      <c r="S4849" s="35">
        <f t="shared" si="693"/>
        <v>0</v>
      </c>
      <c r="T4849" s="10" t="str">
        <f t="shared" si="699"/>
        <v>Sem - 38</v>
      </c>
      <c r="U4849" s="10" t="str">
        <f t="shared" si="700"/>
        <v>Septembre</v>
      </c>
      <c r="V4849" s="36" t="str">
        <f t="shared" si="694"/>
        <v>2026</v>
      </c>
      <c r="W4849" s="34"/>
      <c r="X4849" s="91">
        <f t="shared" si="701"/>
        <v>0</v>
      </c>
      <c r="Y4849" s="92" t="str">
        <f>VLOOKUP('CM-CIC'!B4780,Annuaire_roster!B:F,4,0)</f>
        <v>ABDELLAOUI KHADIJA</v>
      </c>
      <c r="Z4849" s="37" t="s">
        <v>110</v>
      </c>
      <c r="AA4849" s="60" t="s">
        <v>39</v>
      </c>
      <c r="AB4849" s="35" t="str">
        <f t="shared" si="695"/>
        <v/>
      </c>
      <c r="AC4849" s="35" t="str">
        <f t="shared" si="696"/>
        <v/>
      </c>
      <c r="AD4849" s="35" t="str">
        <f t="shared" si="697"/>
        <v/>
      </c>
      <c r="AE4849" s="44" t="str">
        <f t="shared" si="698"/>
        <v/>
      </c>
      <c r="AF4849" s="61"/>
      <c r="AG4849" s="45"/>
    </row>
    <row r="4850" spans="1:33" x14ac:dyDescent="0.2">
      <c r="A4850" s="59" t="str">
        <f>+VLOOKUP(B4850,Annuaire_roster!B:G,5,0)</f>
        <v>01631</v>
      </c>
      <c r="B4850" s="78" t="s">
        <v>265</v>
      </c>
      <c r="C4850" s="65">
        <v>0.41666666666666669</v>
      </c>
      <c r="D4850" s="65">
        <v>0.41666666666666669</v>
      </c>
      <c r="E4850" s="66">
        <v>0.79166666666666663</v>
      </c>
      <c r="F4850" s="66">
        <v>0.79166666666666663</v>
      </c>
      <c r="G4850" s="67"/>
      <c r="H4850" s="67"/>
      <c r="I4850" s="68" t="s">
        <v>63</v>
      </c>
      <c r="J4850" s="67"/>
      <c r="K4850" s="69">
        <v>0</v>
      </c>
      <c r="L4850" s="67">
        <v>0</v>
      </c>
      <c r="M4850" s="70">
        <v>0</v>
      </c>
      <c r="N4850" s="34">
        <f t="shared" si="690"/>
        <v>0.33333333333333326</v>
      </c>
      <c r="O4850" s="38">
        <f t="shared" si="691"/>
        <v>0.33333333333333326</v>
      </c>
      <c r="P4850" s="72" t="s">
        <v>234</v>
      </c>
      <c r="Q4850" s="43">
        <v>44821</v>
      </c>
      <c r="R4850" s="35">
        <f t="shared" si="692"/>
        <v>0</v>
      </c>
      <c r="S4850" s="35">
        <f t="shared" si="693"/>
        <v>0</v>
      </c>
      <c r="T4850" s="10" t="str">
        <f t="shared" si="699"/>
        <v>Sem - 38</v>
      </c>
      <c r="U4850" s="10" t="str">
        <f t="shared" si="700"/>
        <v>Septembre</v>
      </c>
      <c r="V4850" s="36" t="str">
        <f t="shared" si="694"/>
        <v>2026</v>
      </c>
      <c r="W4850" s="34"/>
      <c r="X4850" s="91">
        <f t="shared" si="701"/>
        <v>0</v>
      </c>
      <c r="Y4850" s="92" t="str">
        <f>VLOOKUP('CM-CIC'!B4781,Annuaire_roster!B:F,4,0)</f>
        <v>IHASSANE Ikram</v>
      </c>
      <c r="Z4850" s="37" t="s">
        <v>110</v>
      </c>
      <c r="AA4850" s="60" t="s">
        <v>39</v>
      </c>
      <c r="AB4850" s="35" t="str">
        <f t="shared" si="695"/>
        <v/>
      </c>
      <c r="AC4850" s="35" t="str">
        <f t="shared" si="696"/>
        <v/>
      </c>
      <c r="AD4850" s="35" t="str">
        <f t="shared" si="697"/>
        <v/>
      </c>
      <c r="AE4850" s="44" t="str">
        <f t="shared" si="698"/>
        <v/>
      </c>
      <c r="AF4850" s="61"/>
      <c r="AG4850" s="45"/>
    </row>
    <row r="4851" spans="1:33" x14ac:dyDescent="0.2">
      <c r="A4851" s="59" t="str">
        <f>+VLOOKUP(B4851,Annuaire_roster!B:G,5,0)</f>
        <v>01632</v>
      </c>
      <c r="B4851" s="78" t="s">
        <v>266</v>
      </c>
      <c r="C4851" s="65">
        <v>0.41666666666666669</v>
      </c>
      <c r="D4851" s="65">
        <v>0.41666666666666669</v>
      </c>
      <c r="E4851" s="66">
        <v>0.79166666666666663</v>
      </c>
      <c r="F4851" s="66">
        <v>0.79166666666666663</v>
      </c>
      <c r="G4851" s="67"/>
      <c r="H4851" s="67"/>
      <c r="I4851" s="68" t="s">
        <v>63</v>
      </c>
      <c r="J4851" s="67"/>
      <c r="K4851" s="69">
        <v>0</v>
      </c>
      <c r="L4851" s="67">
        <v>0</v>
      </c>
      <c r="M4851" s="70">
        <v>0</v>
      </c>
      <c r="N4851" s="34">
        <f t="shared" ref="N4851:N4914" si="702">IFERROR(IF(OR(D4851="OFF",D4851="Congé",M4851="Abs",D4851="Congé sans solde",D4851="Férié"),"",IF(O4851-K4851-L4851&gt;O4851,O4851,IF(O4851-K4851-L4851&lt;0,"",O4851-K4851-L4851))),"")</f>
        <v>0.33333333333333326</v>
      </c>
      <c r="O4851" s="38">
        <f t="shared" ref="O4851:O4914" si="703">IF(AG4851="2H Pause déjeuner",IF(F4851-D4851-0.0833333333333333&lt;0,F4851-D4851-0.0833333333333333+1,F4851-D4851-0.0833333333333333),IF(OR(AND(F4851="OFF",D4851="OFF"),AND(F4851="Congé",D4851="Congé"),AND(F4851="Congé sans solde",D4851="Congé sans solde"),AND(F4851="Congé spécial",D4851="Congé spécial"),AND(F4851="Férié",D4851="Férié"),AND(F4851="OFF",D4851="Congé"),AND(F4851="OFF",D4851="Congé sans solde"),AND(F4851="OFF",D4851="Congé spécial"),AND(F4851="OFF",D4851="Férié"),AND(F4851="Congé",D4851="OFF"),AND(F4851="Congé",D4851="Congé sans solde"),AND(F4851="Congé",D4851="Congé spécial"),AND(F4851="Congé",D4851="Férié"),AND(F4851="Congé sans solde",D4851="OFF"),AND(F4851="Congé sans solde",D4851="Congé"),AND(F4851="Congé sans solde",D4851="Congé spécial"),AND(F4851="Congé sans solde",D4851="Férié"),AND(F4851="Congé spécial",D4851="OFF"),AND(F4851="Congé spécial",D4851="Congé"),AND(F4851="Congé spécial",D4851="Congé sans solde"),AND(F4851="Congé spécial",D4851="Férié"),AND(F4851="Férié",D4851="OFF"),AND(F4851="Férié",D4851="Congé"),AND(F4851="Férié",D4851="Congé sans solde"),AND(F4851="Férié",D4851="Congé spécial")),0,IF(OR(F4851="OFF",F4851="Congé",F4851="Congé spécial",F4851="Congé sans solde",D4851="OFF",D4851="Congé",D4851="Congé spécial",D4851="Congé sans solde"),0.208333333333334,IF(AND(AG4851="",F4851-D4851&lt;0),("24:00:00"-D4851)+("00:00:00"+F4851)-0.0416666666666667,IF(AND(OR(AG4851="Allaitement",AG4851="Sans déjeuner"),F4851-D4851&lt;0),("24:00:00"-D4851)+("00:00:00"+F4851),IF(AND(AG4851="",F4851-D4851&gt;0.166666666666667),F4851-D4851-0.0416666666666667,IF(AND(OR(AG4851="Allaitement",AG4851="Sans déjeuner"),F4851-D4851&gt;0.166666666666667),F4851-D4851,F4851-D4851)))))))</f>
        <v>0.33333333333333326</v>
      </c>
      <c r="P4851" s="72" t="s">
        <v>234</v>
      </c>
      <c r="Q4851" s="43">
        <v>44821</v>
      </c>
      <c r="R4851" s="35">
        <f t="shared" si="692"/>
        <v>0</v>
      </c>
      <c r="S4851" s="35">
        <f t="shared" si="693"/>
        <v>0</v>
      </c>
      <c r="T4851" s="10" t="str">
        <f t="shared" si="699"/>
        <v>Sem - 38</v>
      </c>
      <c r="U4851" s="10" t="str">
        <f t="shared" si="700"/>
        <v>Septembre</v>
      </c>
      <c r="V4851" s="36" t="str">
        <f t="shared" si="694"/>
        <v>2026</v>
      </c>
      <c r="W4851" s="34"/>
      <c r="X4851" s="91">
        <f t="shared" si="701"/>
        <v>0</v>
      </c>
      <c r="Y4851" s="92" t="str">
        <f>VLOOKUP('CM-CIC'!B4782,Annuaire_roster!B:F,4,0)</f>
        <v>IHASSANE Ikram</v>
      </c>
      <c r="Z4851" s="37" t="s">
        <v>110</v>
      </c>
      <c r="AA4851" s="60" t="s">
        <v>39</v>
      </c>
      <c r="AB4851" s="35" t="str">
        <f t="shared" si="695"/>
        <v/>
      </c>
      <c r="AC4851" s="35" t="str">
        <f t="shared" si="696"/>
        <v/>
      </c>
      <c r="AD4851" s="35" t="str">
        <f t="shared" si="697"/>
        <v/>
      </c>
      <c r="AE4851" s="44" t="str">
        <f t="shared" si="698"/>
        <v/>
      </c>
      <c r="AF4851" s="61"/>
      <c r="AG4851" s="45"/>
    </row>
    <row r="4852" spans="1:33" x14ac:dyDescent="0.2">
      <c r="A4852" s="59" t="str">
        <f>+VLOOKUP(B4852,Annuaire_roster!B:G,5,0)</f>
        <v>01633</v>
      </c>
      <c r="B4852" s="219" t="s">
        <v>267</v>
      </c>
      <c r="C4852" s="73">
        <v>0.41666666666666669</v>
      </c>
      <c r="D4852" s="73">
        <v>0.41666666666666669</v>
      </c>
      <c r="E4852" s="66">
        <v>0.79166666666666663</v>
      </c>
      <c r="F4852" s="66">
        <v>0.79166666666666663</v>
      </c>
      <c r="G4852" s="67"/>
      <c r="H4852" s="67"/>
      <c r="I4852" s="107" t="s">
        <v>63</v>
      </c>
      <c r="J4852" s="67"/>
      <c r="K4852" s="69">
        <v>0</v>
      </c>
      <c r="L4852" s="67">
        <v>0</v>
      </c>
      <c r="M4852" s="74">
        <v>0</v>
      </c>
      <c r="N4852" s="34">
        <f t="shared" si="702"/>
        <v>0.33333333333333326</v>
      </c>
      <c r="O4852" s="38">
        <f t="shared" si="703"/>
        <v>0.33333333333333326</v>
      </c>
      <c r="P4852" s="77" t="s">
        <v>234</v>
      </c>
      <c r="Q4852" s="43">
        <v>44821</v>
      </c>
      <c r="R4852" s="35">
        <f t="shared" si="692"/>
        <v>0</v>
      </c>
      <c r="S4852" s="35">
        <f t="shared" si="693"/>
        <v>0</v>
      </c>
      <c r="T4852" s="10" t="str">
        <f t="shared" si="699"/>
        <v>Sem - 38</v>
      </c>
      <c r="U4852" s="10" t="str">
        <f t="shared" si="700"/>
        <v>Septembre</v>
      </c>
      <c r="V4852" s="36" t="str">
        <f t="shared" si="694"/>
        <v>2026</v>
      </c>
      <c r="W4852" s="34"/>
      <c r="X4852" s="91">
        <f t="shared" si="701"/>
        <v>0</v>
      </c>
      <c r="Y4852" s="92" t="str">
        <f>VLOOKUP('CM-CIC'!B4783,Annuaire_roster!B:F,4,0)</f>
        <v>IHASSANE Ikram</v>
      </c>
      <c r="Z4852" s="37" t="s">
        <v>110</v>
      </c>
      <c r="AA4852" s="60" t="s">
        <v>39</v>
      </c>
      <c r="AB4852" s="35" t="str">
        <f t="shared" si="695"/>
        <v/>
      </c>
      <c r="AC4852" s="35" t="str">
        <f t="shared" si="696"/>
        <v/>
      </c>
      <c r="AD4852" s="35" t="str">
        <f t="shared" si="697"/>
        <v/>
      </c>
      <c r="AE4852" s="44" t="str">
        <f t="shared" si="698"/>
        <v/>
      </c>
      <c r="AF4852" s="61"/>
      <c r="AG4852" s="45"/>
    </row>
    <row r="4853" spans="1:33" x14ac:dyDescent="0.2">
      <c r="A4853" s="59" t="str">
        <f>+VLOOKUP(B4853,Annuaire_roster!B:G,5,0)</f>
        <v>01634</v>
      </c>
      <c r="B4853" s="219" t="s">
        <v>268</v>
      </c>
      <c r="C4853" s="73">
        <v>0.41666666666666669</v>
      </c>
      <c r="D4853" s="73">
        <v>0.41666666666666669</v>
      </c>
      <c r="E4853" s="66">
        <v>0.79166666666666663</v>
      </c>
      <c r="F4853" s="66">
        <v>0.79166666666666663</v>
      </c>
      <c r="G4853" s="67"/>
      <c r="H4853" s="67"/>
      <c r="I4853" s="107" t="s">
        <v>63</v>
      </c>
      <c r="J4853" s="67"/>
      <c r="K4853" s="69">
        <v>0</v>
      </c>
      <c r="L4853" s="67">
        <v>0</v>
      </c>
      <c r="M4853" s="74">
        <v>0</v>
      </c>
      <c r="N4853" s="34">
        <f t="shared" si="702"/>
        <v>0.33333333333333326</v>
      </c>
      <c r="O4853" s="38">
        <f t="shared" si="703"/>
        <v>0.33333333333333326</v>
      </c>
      <c r="P4853" s="77" t="s">
        <v>234</v>
      </c>
      <c r="Q4853" s="43">
        <v>44821</v>
      </c>
      <c r="R4853" s="35">
        <f t="shared" ref="R4853:R4916" si="704">IF(M4853="Abs",O4853,0)</f>
        <v>0</v>
      </c>
      <c r="S4853" s="35">
        <f t="shared" ref="S4853:S4916" si="705">SUM(R4853,L4853,I4853,J4853,W4853,H4853)</f>
        <v>0</v>
      </c>
      <c r="T4853" s="10" t="str">
        <f t="shared" si="699"/>
        <v>Sem - 38</v>
      </c>
      <c r="U4853" s="10" t="str">
        <f t="shared" si="700"/>
        <v>Septembre</v>
      </c>
      <c r="V4853" s="36" t="str">
        <f t="shared" ref="V4853:V4916" si="706">+TEXT(Q4853,"aaa")</f>
        <v>2026</v>
      </c>
      <c r="W4853" s="34"/>
      <c r="X4853" s="91">
        <f t="shared" si="701"/>
        <v>0</v>
      </c>
      <c r="Y4853" s="92" t="str">
        <f>VLOOKUP('CM-CIC'!B4784,Annuaire_roster!B:F,4,0)</f>
        <v>IHASSANE Ikram</v>
      </c>
      <c r="Z4853" s="37" t="s">
        <v>110</v>
      </c>
      <c r="AA4853" s="60" t="s">
        <v>39</v>
      </c>
      <c r="AB4853" s="35" t="str">
        <f t="shared" ref="AB4853:AB4916" si="707">IF(AND(D4853="Congé",F4853="Congé"),0.333333333333333,IF(OR(AND(D4853="Congé",F4853&lt;&gt;"Congé"),(AND(F4853="Congé",D4853&lt;&gt;"Congé"))),0.166666666666667,""))</f>
        <v/>
      </c>
      <c r="AC4853" s="35" t="str">
        <f t="shared" ref="AC4853:AC4916" si="708">IF(AND(D4853="Congé sans solde",F4853="Congé sans solde"),0.333333333333333,IF(OR(AND(D4853="Congé sans solde",F4853&lt;&gt;"Congé sans solde"),(AND(F4853="Congé sans solde",D4853&lt;&gt;"Congé sans solde"))),0.166666666666667,""))</f>
        <v/>
      </c>
      <c r="AD4853" s="35" t="str">
        <f t="shared" ref="AD4853:AD4916" si="709">IF(AND(D4853="Congé spécial",F4853="Congé spécial"),0.333333333333333,IF(OR(AND(D4853="Congé spécial",F4853&lt;&gt;"Congé décès"),(AND(F4853="Congé spécial",D4853&lt;&gt;"Congé spécial"))),0.166666666666667,""))</f>
        <v/>
      </c>
      <c r="AE4853" s="44" t="str">
        <f t="shared" ref="AE4853:AE4916" si="710">IF(AND(D4853="Férié",F4853="Férié"),0.333333333333333,IF(OR(AND(D4853="Férié",F4853&lt;&gt;"Férié"),(AND(F4853="Férié",D4853&lt;&gt;"Férié"))),0.166666666666667,""))</f>
        <v/>
      </c>
      <c r="AF4853" s="61"/>
      <c r="AG4853" s="45"/>
    </row>
    <row r="4854" spans="1:33" x14ac:dyDescent="0.2">
      <c r="A4854" s="59" t="str">
        <f>+VLOOKUP(B4854,Annuaire_roster!B:G,5,0)</f>
        <v>01635</v>
      </c>
      <c r="B4854" s="219" t="s">
        <v>269</v>
      </c>
      <c r="C4854" s="73">
        <v>0.41666666666666669</v>
      </c>
      <c r="D4854" s="73">
        <v>0.41666666666666669</v>
      </c>
      <c r="E4854" s="66">
        <v>0.79166666666666663</v>
      </c>
      <c r="F4854" s="66">
        <v>0.79166666666666663</v>
      </c>
      <c r="G4854" s="67"/>
      <c r="H4854" s="67"/>
      <c r="I4854" s="107" t="s">
        <v>63</v>
      </c>
      <c r="J4854" s="67"/>
      <c r="K4854" s="69">
        <v>0</v>
      </c>
      <c r="L4854" s="67">
        <v>0</v>
      </c>
      <c r="M4854" s="74">
        <v>0</v>
      </c>
      <c r="N4854" s="34">
        <f t="shared" si="702"/>
        <v>0.33333333333333326</v>
      </c>
      <c r="O4854" s="38">
        <f t="shared" si="703"/>
        <v>0.33333333333333326</v>
      </c>
      <c r="P4854" s="77" t="s">
        <v>234</v>
      </c>
      <c r="Q4854" s="43">
        <v>44821</v>
      </c>
      <c r="R4854" s="35">
        <f t="shared" si="704"/>
        <v>0</v>
      </c>
      <c r="S4854" s="35">
        <f t="shared" si="705"/>
        <v>0</v>
      </c>
      <c r="T4854" s="10" t="str">
        <f t="shared" si="699"/>
        <v>Sem - 38</v>
      </c>
      <c r="U4854" s="10" t="str">
        <f t="shared" si="700"/>
        <v>Septembre</v>
      </c>
      <c r="V4854" s="36" t="str">
        <f t="shared" si="706"/>
        <v>2026</v>
      </c>
      <c r="W4854" s="34"/>
      <c r="X4854" s="91">
        <f t="shared" si="701"/>
        <v>0</v>
      </c>
      <c r="Y4854" s="92" t="str">
        <f>VLOOKUP('CM-CIC'!B4785,Annuaire_roster!B:F,4,0)</f>
        <v>IHASSANE Ikram</v>
      </c>
      <c r="Z4854" s="37" t="s">
        <v>110</v>
      </c>
      <c r="AA4854" s="60" t="s">
        <v>39</v>
      </c>
      <c r="AB4854" s="35" t="str">
        <f t="shared" si="707"/>
        <v/>
      </c>
      <c r="AC4854" s="35" t="str">
        <f t="shared" si="708"/>
        <v/>
      </c>
      <c r="AD4854" s="35" t="str">
        <f t="shared" si="709"/>
        <v/>
      </c>
      <c r="AE4854" s="44" t="str">
        <f t="shared" si="710"/>
        <v/>
      </c>
      <c r="AF4854" s="61"/>
      <c r="AG4854" s="45"/>
    </row>
    <row r="4855" spans="1:33" x14ac:dyDescent="0.2">
      <c r="A4855" s="59" t="str">
        <f>+VLOOKUP(B4855,Annuaire_roster!B:G,5,0)</f>
        <v>01636</v>
      </c>
      <c r="B4855" s="219" t="s">
        <v>270</v>
      </c>
      <c r="C4855" s="73">
        <v>0.41666666666666669</v>
      </c>
      <c r="D4855" s="73">
        <v>0.41666666666666669</v>
      </c>
      <c r="E4855" s="66">
        <v>0.79166666666666663</v>
      </c>
      <c r="F4855" s="66">
        <v>0.79166666666666663</v>
      </c>
      <c r="G4855" s="67"/>
      <c r="H4855" s="67"/>
      <c r="I4855" s="107" t="s">
        <v>63</v>
      </c>
      <c r="J4855" s="67"/>
      <c r="K4855" s="69">
        <v>0</v>
      </c>
      <c r="L4855" s="67">
        <v>0</v>
      </c>
      <c r="M4855" s="74">
        <v>0</v>
      </c>
      <c r="N4855" s="34">
        <f t="shared" si="702"/>
        <v>0.33333333333333326</v>
      </c>
      <c r="O4855" s="38">
        <f t="shared" si="703"/>
        <v>0.33333333333333326</v>
      </c>
      <c r="P4855" s="77" t="s">
        <v>234</v>
      </c>
      <c r="Q4855" s="43">
        <v>44821</v>
      </c>
      <c r="R4855" s="35">
        <f t="shared" si="704"/>
        <v>0</v>
      </c>
      <c r="S4855" s="35">
        <f t="shared" si="705"/>
        <v>0</v>
      </c>
      <c r="T4855" s="10" t="str">
        <f t="shared" si="699"/>
        <v>Sem - 38</v>
      </c>
      <c r="U4855" s="10" t="str">
        <f t="shared" si="700"/>
        <v>Septembre</v>
      </c>
      <c r="V4855" s="36" t="str">
        <f t="shared" si="706"/>
        <v>2026</v>
      </c>
      <c r="W4855" s="34"/>
      <c r="X4855" s="91">
        <f t="shared" si="701"/>
        <v>0</v>
      </c>
      <c r="Y4855" s="92" t="str">
        <f>VLOOKUP('CM-CIC'!B4786,Annuaire_roster!B:F,4,0)</f>
        <v>KINANA Widad</v>
      </c>
      <c r="Z4855" s="37" t="s">
        <v>110</v>
      </c>
      <c r="AA4855" s="60" t="s">
        <v>39</v>
      </c>
      <c r="AB4855" s="35" t="str">
        <f t="shared" si="707"/>
        <v/>
      </c>
      <c r="AC4855" s="35" t="str">
        <f t="shared" si="708"/>
        <v/>
      </c>
      <c r="AD4855" s="35" t="str">
        <f t="shared" si="709"/>
        <v/>
      </c>
      <c r="AE4855" s="44" t="str">
        <f t="shared" si="710"/>
        <v/>
      </c>
      <c r="AF4855" s="61"/>
      <c r="AG4855" s="45"/>
    </row>
    <row r="4856" spans="1:33" x14ac:dyDescent="0.2">
      <c r="A4856" s="59" t="str">
        <f>+VLOOKUP(B4856,Annuaire_roster!B:G,5,0)</f>
        <v>01637</v>
      </c>
      <c r="B4856" s="219" t="s">
        <v>271</v>
      </c>
      <c r="C4856" s="73">
        <v>0.41666666666666669</v>
      </c>
      <c r="D4856" s="73">
        <v>0.41666666666666669</v>
      </c>
      <c r="E4856" s="66">
        <v>0.79166666666666663</v>
      </c>
      <c r="F4856" s="66">
        <v>0.79166666666666663</v>
      </c>
      <c r="G4856" s="67"/>
      <c r="H4856" s="67"/>
      <c r="I4856" s="107" t="s">
        <v>63</v>
      </c>
      <c r="J4856" s="67"/>
      <c r="K4856" s="69">
        <v>0</v>
      </c>
      <c r="L4856" s="67">
        <v>0</v>
      </c>
      <c r="M4856" s="74">
        <v>0</v>
      </c>
      <c r="N4856" s="34">
        <f t="shared" si="702"/>
        <v>0.33333333333333326</v>
      </c>
      <c r="O4856" s="38">
        <f t="shared" si="703"/>
        <v>0.33333333333333326</v>
      </c>
      <c r="P4856" s="77" t="s">
        <v>234</v>
      </c>
      <c r="Q4856" s="43">
        <v>44821</v>
      </c>
      <c r="R4856" s="35">
        <f t="shared" si="704"/>
        <v>0</v>
      </c>
      <c r="S4856" s="35">
        <f t="shared" si="705"/>
        <v>0</v>
      </c>
      <c r="T4856" s="10" t="str">
        <f t="shared" si="699"/>
        <v>Sem - 38</v>
      </c>
      <c r="U4856" s="10" t="str">
        <f t="shared" si="700"/>
        <v>Septembre</v>
      </c>
      <c r="V4856" s="36" t="str">
        <f t="shared" si="706"/>
        <v>2026</v>
      </c>
      <c r="W4856" s="34"/>
      <c r="X4856" s="91">
        <f t="shared" si="701"/>
        <v>0</v>
      </c>
      <c r="Y4856" s="92" t="str">
        <f>VLOOKUP('CM-CIC'!B4787,Annuaire_roster!B:F,4,0)</f>
        <v>IHASSANE Ikram</v>
      </c>
      <c r="Z4856" s="37" t="s">
        <v>110</v>
      </c>
      <c r="AA4856" s="60" t="s">
        <v>39</v>
      </c>
      <c r="AB4856" s="35" t="str">
        <f t="shared" si="707"/>
        <v/>
      </c>
      <c r="AC4856" s="35" t="str">
        <f t="shared" si="708"/>
        <v/>
      </c>
      <c r="AD4856" s="35" t="str">
        <f t="shared" si="709"/>
        <v/>
      </c>
      <c r="AE4856" s="44" t="str">
        <f t="shared" si="710"/>
        <v/>
      </c>
      <c r="AF4856" s="61"/>
      <c r="AG4856" s="45"/>
    </row>
    <row r="4857" spans="1:33" x14ac:dyDescent="0.2">
      <c r="A4857" s="59" t="str">
        <f>+VLOOKUP(B4857,Annuaire_roster!B:G,5,0)</f>
        <v>01638</v>
      </c>
      <c r="B4857" s="219" t="s">
        <v>272</v>
      </c>
      <c r="C4857" s="73">
        <v>0.41666666666666669</v>
      </c>
      <c r="D4857" s="73">
        <v>0.41666666666666669</v>
      </c>
      <c r="E4857" s="66">
        <v>0.79166666666666663</v>
      </c>
      <c r="F4857" s="66">
        <v>0.79166666666666663</v>
      </c>
      <c r="G4857" s="67"/>
      <c r="H4857" s="67"/>
      <c r="I4857" s="107" t="s">
        <v>63</v>
      </c>
      <c r="J4857" s="67"/>
      <c r="K4857" s="69">
        <v>0</v>
      </c>
      <c r="L4857" s="67">
        <v>0</v>
      </c>
      <c r="M4857" s="74">
        <v>0</v>
      </c>
      <c r="N4857" s="34">
        <f t="shared" si="702"/>
        <v>0.33333333333333326</v>
      </c>
      <c r="O4857" s="38">
        <f t="shared" si="703"/>
        <v>0.33333333333333326</v>
      </c>
      <c r="P4857" s="77" t="s">
        <v>234</v>
      </c>
      <c r="Q4857" s="43">
        <v>44821</v>
      </c>
      <c r="R4857" s="35">
        <f t="shared" si="704"/>
        <v>0</v>
      </c>
      <c r="S4857" s="35">
        <f t="shared" si="705"/>
        <v>0</v>
      </c>
      <c r="T4857" s="10" t="str">
        <f t="shared" si="699"/>
        <v>Sem - 38</v>
      </c>
      <c r="U4857" s="10" t="str">
        <f t="shared" si="700"/>
        <v>Septembre</v>
      </c>
      <c r="V4857" s="36" t="str">
        <f t="shared" si="706"/>
        <v>2026</v>
      </c>
      <c r="W4857" s="34"/>
      <c r="X4857" s="91">
        <f t="shared" si="701"/>
        <v>0</v>
      </c>
      <c r="Y4857" s="92" t="str">
        <f>VLOOKUP('CM-CIC'!B4788,Annuaire_roster!B:F,4,0)</f>
        <v>KINANA Widad</v>
      </c>
      <c r="Z4857" s="37" t="s">
        <v>110</v>
      </c>
      <c r="AA4857" s="60" t="s">
        <v>39</v>
      </c>
      <c r="AB4857" s="35" t="str">
        <f t="shared" si="707"/>
        <v/>
      </c>
      <c r="AC4857" s="35" t="str">
        <f t="shared" si="708"/>
        <v/>
      </c>
      <c r="AD4857" s="35" t="str">
        <f t="shared" si="709"/>
        <v/>
      </c>
      <c r="AE4857" s="44" t="str">
        <f t="shared" si="710"/>
        <v/>
      </c>
      <c r="AF4857" s="61"/>
      <c r="AG4857" s="45"/>
    </row>
    <row r="4858" spans="1:33" x14ac:dyDescent="0.2">
      <c r="A4858" s="59" t="str">
        <f>+VLOOKUP(B4858,Annuaire_roster!B:G,5,0)</f>
        <v>01639</v>
      </c>
      <c r="B4858" s="219" t="s">
        <v>273</v>
      </c>
      <c r="C4858" s="73">
        <v>0.41666666666666669</v>
      </c>
      <c r="D4858" s="73">
        <v>0.41666666666666669</v>
      </c>
      <c r="E4858" s="66">
        <v>0.79166666666666663</v>
      </c>
      <c r="F4858" s="66">
        <v>0.79166666666666663</v>
      </c>
      <c r="G4858" s="67"/>
      <c r="H4858" s="67"/>
      <c r="I4858" s="107" t="s">
        <v>63</v>
      </c>
      <c r="J4858" s="67"/>
      <c r="K4858" s="69">
        <v>0</v>
      </c>
      <c r="L4858" s="67">
        <v>0</v>
      </c>
      <c r="M4858" s="74">
        <v>0</v>
      </c>
      <c r="N4858" s="34">
        <f t="shared" si="702"/>
        <v>0.33333333333333326</v>
      </c>
      <c r="O4858" s="38">
        <f t="shared" si="703"/>
        <v>0.33333333333333326</v>
      </c>
      <c r="P4858" s="77" t="s">
        <v>234</v>
      </c>
      <c r="Q4858" s="43">
        <v>44821</v>
      </c>
      <c r="R4858" s="35">
        <f t="shared" si="704"/>
        <v>0</v>
      </c>
      <c r="S4858" s="35">
        <f t="shared" si="705"/>
        <v>0</v>
      </c>
      <c r="T4858" s="10" t="str">
        <f t="shared" si="699"/>
        <v>Sem - 38</v>
      </c>
      <c r="U4858" s="10" t="str">
        <f t="shared" si="700"/>
        <v>Septembre</v>
      </c>
      <c r="V4858" s="36" t="str">
        <f t="shared" si="706"/>
        <v>2026</v>
      </c>
      <c r="W4858" s="34"/>
      <c r="X4858" s="91">
        <f t="shared" si="701"/>
        <v>0</v>
      </c>
      <c r="Y4858" s="92" t="str">
        <f>VLOOKUP('CM-CIC'!B4789,Annuaire_roster!B:F,4,0)</f>
        <v>IHASSANE Ikram</v>
      </c>
      <c r="Z4858" s="37" t="s">
        <v>110</v>
      </c>
      <c r="AA4858" s="60" t="s">
        <v>39</v>
      </c>
      <c r="AB4858" s="35" t="str">
        <f t="shared" si="707"/>
        <v/>
      </c>
      <c r="AC4858" s="35" t="str">
        <f t="shared" si="708"/>
        <v/>
      </c>
      <c r="AD4858" s="35" t="str">
        <f t="shared" si="709"/>
        <v/>
      </c>
      <c r="AE4858" s="44" t="str">
        <f t="shared" si="710"/>
        <v/>
      </c>
      <c r="AF4858" s="61"/>
      <c r="AG4858" s="45"/>
    </row>
    <row r="4859" spans="1:33" x14ac:dyDescent="0.2">
      <c r="A4859" s="59" t="str">
        <f>+VLOOKUP(B4859,Annuaire_roster!B:G,5,0)</f>
        <v>01567</v>
      </c>
      <c r="B4859" s="219" t="s">
        <v>275</v>
      </c>
      <c r="C4859" s="73"/>
      <c r="D4859" s="73">
        <v>0.41666666666666669</v>
      </c>
      <c r="E4859" s="66"/>
      <c r="F4859" s="66">
        <v>0.79166666666666663</v>
      </c>
      <c r="G4859" s="67"/>
      <c r="H4859" s="67"/>
      <c r="I4859" s="107" t="s">
        <v>63</v>
      </c>
      <c r="J4859" s="67"/>
      <c r="K4859" s="69">
        <v>0</v>
      </c>
      <c r="L4859" s="67">
        <v>0</v>
      </c>
      <c r="M4859" s="74" t="s">
        <v>187</v>
      </c>
      <c r="N4859" s="34" t="str">
        <f t="shared" si="702"/>
        <v/>
      </c>
      <c r="O4859" s="38">
        <f t="shared" si="703"/>
        <v>0.33333333333333326</v>
      </c>
      <c r="P4859" s="77" t="s">
        <v>234</v>
      </c>
      <c r="Q4859" s="43">
        <v>44821</v>
      </c>
      <c r="R4859" s="35">
        <f t="shared" si="704"/>
        <v>0.33333333333333326</v>
      </c>
      <c r="S4859" s="35">
        <f t="shared" si="705"/>
        <v>0.33333333333333326</v>
      </c>
      <c r="T4859" s="10" t="str">
        <f t="shared" si="699"/>
        <v>Sem - 38</v>
      </c>
      <c r="U4859" s="10" t="str">
        <f t="shared" si="700"/>
        <v>Septembre</v>
      </c>
      <c r="V4859" s="36" t="str">
        <f t="shared" si="706"/>
        <v>2026</v>
      </c>
      <c r="W4859" s="34"/>
      <c r="X4859" s="91">
        <f t="shared" si="701"/>
        <v>0</v>
      </c>
      <c r="Y4859" s="92" t="str">
        <f>VLOOKUP('CM-CIC'!B4790,Annuaire_roster!B:F,4,0)</f>
        <v>IHASSANE Ikram</v>
      </c>
      <c r="Z4859" s="37" t="s">
        <v>110</v>
      </c>
      <c r="AA4859" s="60" t="s">
        <v>39</v>
      </c>
      <c r="AB4859" s="35" t="str">
        <f t="shared" si="707"/>
        <v/>
      </c>
      <c r="AC4859" s="35" t="str">
        <f t="shared" si="708"/>
        <v/>
      </c>
      <c r="AD4859" s="35" t="str">
        <f t="shared" si="709"/>
        <v/>
      </c>
      <c r="AE4859" s="44" t="str">
        <f t="shared" si="710"/>
        <v/>
      </c>
      <c r="AF4859" s="61"/>
      <c r="AG4859" s="45"/>
    </row>
    <row r="4860" spans="1:33" x14ac:dyDescent="0.2">
      <c r="A4860" s="59" t="str">
        <f>+VLOOKUP(B4860,Annuaire_roster!B:G,5,0)</f>
        <v>01642</v>
      </c>
      <c r="B4860" s="219" t="s">
        <v>276</v>
      </c>
      <c r="C4860" s="73">
        <v>0.41666666666666669</v>
      </c>
      <c r="D4860" s="73">
        <v>0.41666666666666669</v>
      </c>
      <c r="E4860" s="66">
        <v>0.79166666666666663</v>
      </c>
      <c r="F4860" s="66">
        <v>0.79166666666666663</v>
      </c>
      <c r="G4860" s="67"/>
      <c r="H4860" s="67"/>
      <c r="I4860" s="107" t="s">
        <v>63</v>
      </c>
      <c r="J4860" s="67"/>
      <c r="K4860" s="69">
        <v>0</v>
      </c>
      <c r="L4860" s="67">
        <v>0</v>
      </c>
      <c r="M4860" s="74">
        <v>0</v>
      </c>
      <c r="N4860" s="34">
        <f t="shared" si="702"/>
        <v>0.33333333333333326</v>
      </c>
      <c r="O4860" s="38">
        <f t="shared" si="703"/>
        <v>0.33333333333333326</v>
      </c>
      <c r="P4860" s="77" t="s">
        <v>234</v>
      </c>
      <c r="Q4860" s="43">
        <v>44821</v>
      </c>
      <c r="R4860" s="35">
        <f t="shared" si="704"/>
        <v>0</v>
      </c>
      <c r="S4860" s="35">
        <f t="shared" si="705"/>
        <v>0</v>
      </c>
      <c r="T4860" s="10" t="str">
        <f t="shared" si="699"/>
        <v>Sem - 38</v>
      </c>
      <c r="U4860" s="10" t="str">
        <f t="shared" si="700"/>
        <v>Septembre</v>
      </c>
      <c r="V4860" s="36" t="str">
        <f t="shared" si="706"/>
        <v>2026</v>
      </c>
      <c r="W4860" s="34"/>
      <c r="X4860" s="91">
        <f t="shared" si="701"/>
        <v>0</v>
      </c>
      <c r="Y4860" s="92" t="str">
        <f>VLOOKUP('CM-CIC'!B4791,Annuaire_roster!B:F,4,0)</f>
        <v>IHASSANE Ikram</v>
      </c>
      <c r="Z4860" s="37" t="s">
        <v>110</v>
      </c>
      <c r="AA4860" s="60" t="s">
        <v>39</v>
      </c>
      <c r="AB4860" s="35" t="str">
        <f t="shared" si="707"/>
        <v/>
      </c>
      <c r="AC4860" s="35" t="str">
        <f t="shared" si="708"/>
        <v/>
      </c>
      <c r="AD4860" s="35" t="str">
        <f t="shared" si="709"/>
        <v/>
      </c>
      <c r="AE4860" s="44" t="str">
        <f t="shared" si="710"/>
        <v/>
      </c>
      <c r="AF4860" s="61"/>
      <c r="AG4860" s="45"/>
    </row>
    <row r="4861" spans="1:33" x14ac:dyDescent="0.2">
      <c r="A4861" s="59" t="str">
        <f>+VLOOKUP(B4861,Annuaire_roster!B:G,5,0)</f>
        <v>01657</v>
      </c>
      <c r="B4861" s="219" t="s">
        <v>277</v>
      </c>
      <c r="C4861" s="73">
        <v>0.41666666666666669</v>
      </c>
      <c r="D4861" s="73">
        <v>0.41666666666666669</v>
      </c>
      <c r="E4861" s="66">
        <v>0.79166666666666663</v>
      </c>
      <c r="F4861" s="66">
        <v>0.79166666666666663</v>
      </c>
      <c r="G4861" s="67"/>
      <c r="H4861" s="67"/>
      <c r="I4861" s="107" t="s">
        <v>63</v>
      </c>
      <c r="J4861" s="67"/>
      <c r="K4861" s="69">
        <v>0</v>
      </c>
      <c r="L4861" s="67">
        <v>0</v>
      </c>
      <c r="M4861" s="74">
        <v>0</v>
      </c>
      <c r="N4861" s="34">
        <f t="shared" si="702"/>
        <v>0.33333333333333326</v>
      </c>
      <c r="O4861" s="38">
        <f t="shared" si="703"/>
        <v>0.33333333333333326</v>
      </c>
      <c r="P4861" s="77" t="s">
        <v>234</v>
      </c>
      <c r="Q4861" s="43">
        <v>44821</v>
      </c>
      <c r="R4861" s="35">
        <f t="shared" si="704"/>
        <v>0</v>
      </c>
      <c r="S4861" s="35">
        <f t="shared" si="705"/>
        <v>0</v>
      </c>
      <c r="T4861" s="10" t="str">
        <f t="shared" si="699"/>
        <v>Sem - 38</v>
      </c>
      <c r="U4861" s="10" t="str">
        <f t="shared" si="700"/>
        <v>Septembre</v>
      </c>
      <c r="V4861" s="36" t="str">
        <f t="shared" si="706"/>
        <v>2026</v>
      </c>
      <c r="W4861" s="34"/>
      <c r="X4861" s="91">
        <f t="shared" si="701"/>
        <v>0</v>
      </c>
      <c r="Y4861" s="92" t="str">
        <f>VLOOKUP('CM-CIC'!B4792,Annuaire_roster!B:F,4,0)</f>
        <v>IHASSANE Ikram</v>
      </c>
      <c r="Z4861" s="37" t="s">
        <v>110</v>
      </c>
      <c r="AA4861" s="60" t="s">
        <v>39</v>
      </c>
      <c r="AB4861" s="35" t="str">
        <f t="shared" si="707"/>
        <v/>
      </c>
      <c r="AC4861" s="35" t="str">
        <f t="shared" si="708"/>
        <v/>
      </c>
      <c r="AD4861" s="35" t="str">
        <f t="shared" si="709"/>
        <v/>
      </c>
      <c r="AE4861" s="44" t="str">
        <f t="shared" si="710"/>
        <v/>
      </c>
      <c r="AF4861" s="61"/>
      <c r="AG4861" s="45"/>
    </row>
    <row r="4862" spans="1:33" x14ac:dyDescent="0.2">
      <c r="A4862" s="59" t="str">
        <f>+VLOOKUP(B4862,Annuaire_roster!B:G,5,0)</f>
        <v>01658</v>
      </c>
      <c r="B4862" s="219" t="s">
        <v>165</v>
      </c>
      <c r="C4862" s="73">
        <v>0.41666666666666669</v>
      </c>
      <c r="D4862" s="73">
        <v>0.41666666666666669</v>
      </c>
      <c r="E4862" s="66">
        <v>0.79166666666666663</v>
      </c>
      <c r="F4862" s="66">
        <v>0.79166666666666663</v>
      </c>
      <c r="G4862" s="67"/>
      <c r="H4862" s="67"/>
      <c r="I4862" s="107" t="s">
        <v>63</v>
      </c>
      <c r="J4862" s="67"/>
      <c r="K4862" s="69">
        <v>0</v>
      </c>
      <c r="L4862" s="67">
        <v>0</v>
      </c>
      <c r="M4862" s="74">
        <v>0</v>
      </c>
      <c r="N4862" s="34">
        <f t="shared" si="702"/>
        <v>0.33333333333333326</v>
      </c>
      <c r="O4862" s="38">
        <f t="shared" si="703"/>
        <v>0.33333333333333326</v>
      </c>
      <c r="P4862" s="77" t="s">
        <v>234</v>
      </c>
      <c r="Q4862" s="43">
        <v>44821</v>
      </c>
      <c r="R4862" s="35">
        <f t="shared" si="704"/>
        <v>0</v>
      </c>
      <c r="S4862" s="35">
        <f t="shared" si="705"/>
        <v>0</v>
      </c>
      <c r="T4862" s="10" t="str">
        <f t="shared" si="699"/>
        <v>Sem - 38</v>
      </c>
      <c r="U4862" s="10" t="str">
        <f t="shared" si="700"/>
        <v>Septembre</v>
      </c>
      <c r="V4862" s="36" t="str">
        <f t="shared" si="706"/>
        <v>2026</v>
      </c>
      <c r="W4862" s="34"/>
      <c r="X4862" s="91">
        <f t="shared" si="701"/>
        <v>0</v>
      </c>
      <c r="Y4862" s="92" t="str">
        <f>VLOOKUP('CM-CIC'!B4793,Annuaire_roster!B:F,4,0)</f>
        <v>IHASSANE Ikram</v>
      </c>
      <c r="Z4862" s="37" t="s">
        <v>110</v>
      </c>
      <c r="AA4862" s="60" t="s">
        <v>39</v>
      </c>
      <c r="AB4862" s="35" t="str">
        <f t="shared" si="707"/>
        <v/>
      </c>
      <c r="AC4862" s="35" t="str">
        <f t="shared" si="708"/>
        <v/>
      </c>
      <c r="AD4862" s="35" t="str">
        <f t="shared" si="709"/>
        <v/>
      </c>
      <c r="AE4862" s="44" t="str">
        <f t="shared" si="710"/>
        <v/>
      </c>
      <c r="AF4862" s="61"/>
      <c r="AG4862" s="45"/>
    </row>
    <row r="4863" spans="1:33" x14ac:dyDescent="0.2">
      <c r="A4863" s="59" t="str">
        <f>+VLOOKUP(B4863,Annuaire_roster!B:G,5,0)</f>
        <v>01659</v>
      </c>
      <c r="B4863" s="219" t="s">
        <v>167</v>
      </c>
      <c r="C4863" s="73">
        <v>0.41666666666666669</v>
      </c>
      <c r="D4863" s="73">
        <v>0.41666666666666669</v>
      </c>
      <c r="E4863" s="66">
        <v>0.79166666666666663</v>
      </c>
      <c r="F4863" s="66">
        <v>0.79166666666666663</v>
      </c>
      <c r="G4863" s="67"/>
      <c r="H4863" s="67"/>
      <c r="I4863" s="107" t="s">
        <v>63</v>
      </c>
      <c r="J4863" s="67"/>
      <c r="K4863" s="69">
        <v>0</v>
      </c>
      <c r="L4863" s="67">
        <v>0</v>
      </c>
      <c r="M4863" s="74">
        <v>0</v>
      </c>
      <c r="N4863" s="34">
        <f t="shared" si="702"/>
        <v>0.33333333333333326</v>
      </c>
      <c r="O4863" s="38">
        <f t="shared" si="703"/>
        <v>0.33333333333333326</v>
      </c>
      <c r="P4863" s="77" t="s">
        <v>234</v>
      </c>
      <c r="Q4863" s="43">
        <v>44821</v>
      </c>
      <c r="R4863" s="35">
        <f t="shared" si="704"/>
        <v>0</v>
      </c>
      <c r="S4863" s="35">
        <f t="shared" si="705"/>
        <v>0</v>
      </c>
      <c r="T4863" s="10" t="str">
        <f t="shared" si="699"/>
        <v>Sem - 38</v>
      </c>
      <c r="U4863" s="10" t="str">
        <f t="shared" si="700"/>
        <v>Septembre</v>
      </c>
      <c r="V4863" s="36" t="str">
        <f t="shared" si="706"/>
        <v>2026</v>
      </c>
      <c r="W4863" s="34"/>
      <c r="X4863" s="91">
        <f t="shared" si="701"/>
        <v>0</v>
      </c>
      <c r="Y4863" s="92" t="str">
        <f>VLOOKUP('CM-CIC'!B4794,Annuaire_roster!B:F,4,0)</f>
        <v>IHASSANE Ikram</v>
      </c>
      <c r="Z4863" s="37" t="s">
        <v>110</v>
      </c>
      <c r="AA4863" s="60" t="s">
        <v>39</v>
      </c>
      <c r="AB4863" s="35" t="str">
        <f t="shared" si="707"/>
        <v/>
      </c>
      <c r="AC4863" s="35" t="str">
        <f t="shared" si="708"/>
        <v/>
      </c>
      <c r="AD4863" s="35" t="str">
        <f t="shared" si="709"/>
        <v/>
      </c>
      <c r="AE4863" s="44" t="str">
        <f t="shared" si="710"/>
        <v/>
      </c>
      <c r="AF4863" s="61"/>
      <c r="AG4863" s="45"/>
    </row>
    <row r="4864" spans="1:33" x14ac:dyDescent="0.2">
      <c r="A4864" s="59" t="str">
        <f>+VLOOKUP(B4864,Annuaire_roster!B:G,5,0)</f>
        <v>01660</v>
      </c>
      <c r="B4864" s="219" t="s">
        <v>278</v>
      </c>
      <c r="C4864" s="73">
        <v>0.41666666666666669</v>
      </c>
      <c r="D4864" s="73">
        <v>0.41666666666666669</v>
      </c>
      <c r="E4864" s="66">
        <v>0.79166666666666663</v>
      </c>
      <c r="F4864" s="66">
        <v>0.79166666666666663</v>
      </c>
      <c r="G4864" s="67"/>
      <c r="H4864" s="67"/>
      <c r="I4864" s="107" t="s">
        <v>63</v>
      </c>
      <c r="J4864" s="67"/>
      <c r="K4864" s="69">
        <v>0</v>
      </c>
      <c r="L4864" s="67">
        <v>0</v>
      </c>
      <c r="M4864" s="74">
        <v>0</v>
      </c>
      <c r="N4864" s="34">
        <f t="shared" si="702"/>
        <v>0.33333333333333326</v>
      </c>
      <c r="O4864" s="38">
        <f t="shared" si="703"/>
        <v>0.33333333333333326</v>
      </c>
      <c r="P4864" s="77" t="s">
        <v>234</v>
      </c>
      <c r="Q4864" s="43">
        <v>44821</v>
      </c>
      <c r="R4864" s="35">
        <f t="shared" si="704"/>
        <v>0</v>
      </c>
      <c r="S4864" s="35">
        <f t="shared" si="705"/>
        <v>0</v>
      </c>
      <c r="T4864" s="10" t="str">
        <f t="shared" si="699"/>
        <v>Sem - 38</v>
      </c>
      <c r="U4864" s="10" t="str">
        <f t="shared" si="700"/>
        <v>Septembre</v>
      </c>
      <c r="V4864" s="36" t="str">
        <f t="shared" si="706"/>
        <v>2026</v>
      </c>
      <c r="W4864" s="34"/>
      <c r="X4864" s="91">
        <f t="shared" si="701"/>
        <v>0</v>
      </c>
      <c r="Y4864" s="92" t="str">
        <f>VLOOKUP('CM-CIC'!B4795,Annuaire_roster!B:F,4,0)</f>
        <v>IHASSANE Ikram</v>
      </c>
      <c r="Z4864" s="37" t="s">
        <v>110</v>
      </c>
      <c r="AA4864" s="60" t="s">
        <v>39</v>
      </c>
      <c r="AB4864" s="35" t="str">
        <f t="shared" si="707"/>
        <v/>
      </c>
      <c r="AC4864" s="35" t="str">
        <f t="shared" si="708"/>
        <v/>
      </c>
      <c r="AD4864" s="35" t="str">
        <f t="shared" si="709"/>
        <v/>
      </c>
      <c r="AE4864" s="44" t="str">
        <f t="shared" si="710"/>
        <v/>
      </c>
      <c r="AF4864" s="61"/>
      <c r="AG4864" s="45"/>
    </row>
    <row r="4865" spans="1:33" x14ac:dyDescent="0.2">
      <c r="A4865" s="59" t="str">
        <f>+VLOOKUP(B4865,Annuaire_roster!B:G,5,0)</f>
        <v>01655</v>
      </c>
      <c r="B4865" s="219" t="s">
        <v>168</v>
      </c>
      <c r="C4865" s="73">
        <v>0.41666666666666669</v>
      </c>
      <c r="D4865" s="73">
        <v>0.41666666666666669</v>
      </c>
      <c r="E4865" s="66">
        <v>0.79166666666666663</v>
      </c>
      <c r="F4865" s="66">
        <v>0.79166666666666663</v>
      </c>
      <c r="G4865" s="67"/>
      <c r="H4865" s="67"/>
      <c r="I4865" s="107" t="s">
        <v>63</v>
      </c>
      <c r="J4865" s="67"/>
      <c r="K4865" s="69">
        <v>0</v>
      </c>
      <c r="L4865" s="67">
        <v>0</v>
      </c>
      <c r="M4865" s="74">
        <v>0</v>
      </c>
      <c r="N4865" s="34">
        <f t="shared" si="702"/>
        <v>0.33333333333333326</v>
      </c>
      <c r="O4865" s="38">
        <f t="shared" si="703"/>
        <v>0.33333333333333326</v>
      </c>
      <c r="P4865" s="77" t="s">
        <v>234</v>
      </c>
      <c r="Q4865" s="43">
        <v>44821</v>
      </c>
      <c r="R4865" s="35">
        <f t="shared" si="704"/>
        <v>0</v>
      </c>
      <c r="S4865" s="35">
        <f t="shared" si="705"/>
        <v>0</v>
      </c>
      <c r="T4865" s="10" t="str">
        <f t="shared" si="699"/>
        <v>Sem - 38</v>
      </c>
      <c r="U4865" s="10" t="str">
        <f t="shared" si="700"/>
        <v>Septembre</v>
      </c>
      <c r="V4865" s="36" t="str">
        <f t="shared" si="706"/>
        <v>2026</v>
      </c>
      <c r="W4865" s="34"/>
      <c r="X4865" s="91">
        <f t="shared" si="701"/>
        <v>0</v>
      </c>
      <c r="Y4865" s="92" t="str">
        <f>VLOOKUP('CM-CIC'!B4796,Annuaire_roster!B:F,4,0)</f>
        <v>IHASSANE Ikram</v>
      </c>
      <c r="Z4865" s="37" t="s">
        <v>110</v>
      </c>
      <c r="AA4865" s="60" t="s">
        <v>39</v>
      </c>
      <c r="AB4865" s="35" t="str">
        <f t="shared" si="707"/>
        <v/>
      </c>
      <c r="AC4865" s="35" t="str">
        <f t="shared" si="708"/>
        <v/>
      </c>
      <c r="AD4865" s="35" t="str">
        <f t="shared" si="709"/>
        <v/>
      </c>
      <c r="AE4865" s="44" t="str">
        <f t="shared" si="710"/>
        <v/>
      </c>
      <c r="AF4865" s="61"/>
      <c r="AG4865" s="45"/>
    </row>
    <row r="4866" spans="1:33" x14ac:dyDescent="0.2">
      <c r="A4866" s="59" t="str">
        <f>+VLOOKUP(B4866,Annuaire_roster!B:G,5,0)</f>
        <v>01661</v>
      </c>
      <c r="B4866" s="219" t="s">
        <v>169</v>
      </c>
      <c r="C4866" s="73">
        <v>0.41666666666666669</v>
      </c>
      <c r="D4866" s="73">
        <v>0.41666666666666669</v>
      </c>
      <c r="E4866" s="66">
        <v>0.79166666666666663</v>
      </c>
      <c r="F4866" s="66">
        <v>0.79166666666666663</v>
      </c>
      <c r="G4866" s="67"/>
      <c r="H4866" s="67"/>
      <c r="I4866" s="107" t="s">
        <v>63</v>
      </c>
      <c r="J4866" s="67"/>
      <c r="K4866" s="69">
        <v>0</v>
      </c>
      <c r="L4866" s="67">
        <v>0</v>
      </c>
      <c r="M4866" s="74">
        <v>0</v>
      </c>
      <c r="N4866" s="34">
        <f t="shared" si="702"/>
        <v>0.33333333333333326</v>
      </c>
      <c r="O4866" s="38">
        <f t="shared" si="703"/>
        <v>0.33333333333333326</v>
      </c>
      <c r="P4866" s="77" t="s">
        <v>234</v>
      </c>
      <c r="Q4866" s="43">
        <v>44821</v>
      </c>
      <c r="R4866" s="35">
        <f t="shared" si="704"/>
        <v>0</v>
      </c>
      <c r="S4866" s="35">
        <f t="shared" si="705"/>
        <v>0</v>
      </c>
      <c r="T4866" s="10" t="str">
        <f t="shared" ref="T4866:T4929" si="711">"Sem - "&amp;WEEKNUM(Q4866,21)</f>
        <v>Sem - 38</v>
      </c>
      <c r="U4866" s="10" t="str">
        <f t="shared" ref="U4866:U4929" si="712">PROPER(TEXT(Q4866,"mmmm"))</f>
        <v>Septembre</v>
      </c>
      <c r="V4866" s="36" t="str">
        <f t="shared" si="706"/>
        <v>2026</v>
      </c>
      <c r="W4866" s="34"/>
      <c r="X4866" s="91">
        <f t="shared" ref="X4866:X4929" si="713">IFERROR(IF(M4866="Abs",0,IF((D4866-C4866+E4866-F4866)&lt;0.000694444444444444,0,(D4866-C4866+E4866-F4866))),0)</f>
        <v>0</v>
      </c>
      <c r="Y4866" s="92" t="str">
        <f>VLOOKUP('CM-CIC'!B4797,Annuaire_roster!B:F,4,0)</f>
        <v>IHASSANE Ikram</v>
      </c>
      <c r="Z4866" s="37" t="s">
        <v>110</v>
      </c>
      <c r="AA4866" s="60" t="s">
        <v>39</v>
      </c>
      <c r="AB4866" s="35" t="str">
        <f t="shared" si="707"/>
        <v/>
      </c>
      <c r="AC4866" s="35" t="str">
        <f t="shared" si="708"/>
        <v/>
      </c>
      <c r="AD4866" s="35" t="str">
        <f t="shared" si="709"/>
        <v/>
      </c>
      <c r="AE4866" s="44" t="str">
        <f t="shared" si="710"/>
        <v/>
      </c>
      <c r="AF4866" s="61"/>
      <c r="AG4866" s="45"/>
    </row>
    <row r="4867" spans="1:33" x14ac:dyDescent="0.2">
      <c r="A4867" s="59" t="str">
        <f>+VLOOKUP(B4867,Annuaire_roster!B:G,5,0)</f>
        <v>00214</v>
      </c>
      <c r="B4867" s="219" t="s">
        <v>171</v>
      </c>
      <c r="C4867" s="73">
        <v>0.41666666666666669</v>
      </c>
      <c r="D4867" s="73">
        <v>0.41666666666666669</v>
      </c>
      <c r="E4867" s="66">
        <v>0.79166666666666663</v>
      </c>
      <c r="F4867" s="66">
        <v>0.79166666666666663</v>
      </c>
      <c r="G4867" s="67"/>
      <c r="H4867" s="67"/>
      <c r="I4867" s="107" t="s">
        <v>63</v>
      </c>
      <c r="J4867" s="67"/>
      <c r="K4867" s="69">
        <v>0</v>
      </c>
      <c r="L4867" s="67">
        <v>0</v>
      </c>
      <c r="M4867" s="74">
        <v>0</v>
      </c>
      <c r="N4867" s="34">
        <f t="shared" si="702"/>
        <v>0.33333333333333326</v>
      </c>
      <c r="O4867" s="38">
        <f t="shared" si="703"/>
        <v>0.33333333333333326</v>
      </c>
      <c r="P4867" s="77" t="s">
        <v>234</v>
      </c>
      <c r="Q4867" s="43">
        <v>44821</v>
      </c>
      <c r="R4867" s="35">
        <f t="shared" si="704"/>
        <v>0</v>
      </c>
      <c r="S4867" s="35">
        <f t="shared" si="705"/>
        <v>0</v>
      </c>
      <c r="T4867" s="10" t="str">
        <f t="shared" si="711"/>
        <v>Sem - 38</v>
      </c>
      <c r="U4867" s="10" t="str">
        <f t="shared" si="712"/>
        <v>Septembre</v>
      </c>
      <c r="V4867" s="36" t="str">
        <f t="shared" si="706"/>
        <v>2026</v>
      </c>
      <c r="W4867" s="34"/>
      <c r="X4867" s="91">
        <f t="shared" si="713"/>
        <v>0</v>
      </c>
      <c r="Y4867" s="92" t="str">
        <f>VLOOKUP('CM-CIC'!B4798,Annuaire_roster!B:F,4,0)</f>
        <v>IHASSANE Ikram</v>
      </c>
      <c r="Z4867" s="37" t="s">
        <v>110</v>
      </c>
      <c r="AA4867" s="60" t="s">
        <v>39</v>
      </c>
      <c r="AB4867" s="35" t="str">
        <f t="shared" si="707"/>
        <v/>
      </c>
      <c r="AC4867" s="35" t="str">
        <f t="shared" si="708"/>
        <v/>
      </c>
      <c r="AD4867" s="35" t="str">
        <f t="shared" si="709"/>
        <v/>
      </c>
      <c r="AE4867" s="44" t="str">
        <f t="shared" si="710"/>
        <v/>
      </c>
      <c r="AF4867" s="61"/>
      <c r="AG4867" s="45"/>
    </row>
    <row r="4868" spans="1:33" x14ac:dyDescent="0.2">
      <c r="A4868" s="59" t="str">
        <f>+VLOOKUP(B4868,Annuaire_roster!B:G,5,0)</f>
        <v>01664</v>
      </c>
      <c r="B4868" s="219" t="s">
        <v>176</v>
      </c>
      <c r="C4868" s="73">
        <v>0.41666666666666669</v>
      </c>
      <c r="D4868" s="73">
        <v>0.41666666666666669</v>
      </c>
      <c r="E4868" s="66">
        <v>0.79166666666666663</v>
      </c>
      <c r="F4868" s="66">
        <v>0.79166666666666663</v>
      </c>
      <c r="G4868" s="67"/>
      <c r="H4868" s="67"/>
      <c r="I4868" s="107" t="s">
        <v>63</v>
      </c>
      <c r="J4868" s="67"/>
      <c r="K4868" s="69">
        <v>0</v>
      </c>
      <c r="L4868" s="67">
        <v>0</v>
      </c>
      <c r="M4868" s="74">
        <v>0</v>
      </c>
      <c r="N4868" s="34">
        <f t="shared" si="702"/>
        <v>0.33333333333333326</v>
      </c>
      <c r="O4868" s="38">
        <f t="shared" si="703"/>
        <v>0.33333333333333326</v>
      </c>
      <c r="P4868" s="77" t="s">
        <v>234</v>
      </c>
      <c r="Q4868" s="43">
        <v>44821</v>
      </c>
      <c r="R4868" s="35">
        <f t="shared" si="704"/>
        <v>0</v>
      </c>
      <c r="S4868" s="35">
        <f t="shared" si="705"/>
        <v>0</v>
      </c>
      <c r="T4868" s="10" t="str">
        <f t="shared" si="711"/>
        <v>Sem - 38</v>
      </c>
      <c r="U4868" s="10" t="str">
        <f t="shared" si="712"/>
        <v>Septembre</v>
      </c>
      <c r="V4868" s="36" t="str">
        <f t="shared" si="706"/>
        <v>2026</v>
      </c>
      <c r="W4868" s="34"/>
      <c r="X4868" s="91">
        <f t="shared" si="713"/>
        <v>0</v>
      </c>
      <c r="Y4868" s="92" t="str">
        <f>VLOOKUP('CM-CIC'!B4799,Annuaire_roster!B:F,4,0)</f>
        <v>IHASSANE Ikram</v>
      </c>
      <c r="Z4868" s="37" t="s">
        <v>110</v>
      </c>
      <c r="AA4868" s="60" t="s">
        <v>39</v>
      </c>
      <c r="AB4868" s="35" t="str">
        <f t="shared" si="707"/>
        <v/>
      </c>
      <c r="AC4868" s="35" t="str">
        <f t="shared" si="708"/>
        <v/>
      </c>
      <c r="AD4868" s="35" t="str">
        <f t="shared" si="709"/>
        <v/>
      </c>
      <c r="AE4868" s="44" t="str">
        <f t="shared" si="710"/>
        <v/>
      </c>
      <c r="AF4868" s="61"/>
      <c r="AG4868" s="45"/>
    </row>
    <row r="4869" spans="1:33" x14ac:dyDescent="0.2">
      <c r="A4869" s="59" t="str">
        <f>+VLOOKUP(B4869,Annuaire_roster!B:G,5,0)</f>
        <v>01665</v>
      </c>
      <c r="B4869" s="219" t="s">
        <v>279</v>
      </c>
      <c r="C4869" s="73">
        <v>0.41666666666666669</v>
      </c>
      <c r="D4869" s="73">
        <v>0.41666666666666669</v>
      </c>
      <c r="E4869" s="66">
        <v>0.79166666666666663</v>
      </c>
      <c r="F4869" s="66">
        <v>0.79166666666666663</v>
      </c>
      <c r="G4869" s="67"/>
      <c r="H4869" s="67"/>
      <c r="I4869" s="107" t="s">
        <v>63</v>
      </c>
      <c r="J4869" s="67"/>
      <c r="K4869" s="69">
        <v>0</v>
      </c>
      <c r="L4869" s="67">
        <v>0</v>
      </c>
      <c r="M4869" s="74">
        <v>0</v>
      </c>
      <c r="N4869" s="34">
        <f t="shared" si="702"/>
        <v>0.33333333333333326</v>
      </c>
      <c r="O4869" s="38">
        <f t="shared" si="703"/>
        <v>0.33333333333333326</v>
      </c>
      <c r="P4869" s="77" t="s">
        <v>234</v>
      </c>
      <c r="Q4869" s="43">
        <v>44821</v>
      </c>
      <c r="R4869" s="35">
        <f t="shared" si="704"/>
        <v>0</v>
      </c>
      <c r="S4869" s="35">
        <f t="shared" si="705"/>
        <v>0</v>
      </c>
      <c r="T4869" s="10" t="str">
        <f t="shared" si="711"/>
        <v>Sem - 38</v>
      </c>
      <c r="U4869" s="10" t="str">
        <f t="shared" si="712"/>
        <v>Septembre</v>
      </c>
      <c r="V4869" s="36" t="str">
        <f t="shared" si="706"/>
        <v>2026</v>
      </c>
      <c r="W4869" s="34"/>
      <c r="X4869" s="91">
        <f t="shared" si="713"/>
        <v>0</v>
      </c>
      <c r="Y4869" s="92" t="str">
        <f>VLOOKUP('CM-CIC'!B4800,Annuaire_roster!B:F,4,0)</f>
        <v>IHASSANE Ikram</v>
      </c>
      <c r="Z4869" s="37" t="s">
        <v>110</v>
      </c>
      <c r="AA4869" s="60" t="s">
        <v>39</v>
      </c>
      <c r="AB4869" s="35" t="str">
        <f t="shared" si="707"/>
        <v/>
      </c>
      <c r="AC4869" s="35" t="str">
        <f t="shared" si="708"/>
        <v/>
      </c>
      <c r="AD4869" s="35" t="str">
        <f t="shared" si="709"/>
        <v/>
      </c>
      <c r="AE4869" s="44" t="str">
        <f t="shared" si="710"/>
        <v/>
      </c>
      <c r="AF4869" s="61"/>
      <c r="AG4869" s="45"/>
    </row>
    <row r="4870" spans="1:33" x14ac:dyDescent="0.2">
      <c r="A4870" s="59" t="str">
        <f>+VLOOKUP(B4870,Annuaire_roster!B:G,5,0)</f>
        <v>01643</v>
      </c>
      <c r="B4870" s="219" t="s">
        <v>281</v>
      </c>
      <c r="C4870" s="73">
        <v>0.41666666666666669</v>
      </c>
      <c r="D4870" s="73">
        <v>0.41666666666666669</v>
      </c>
      <c r="E4870" s="66">
        <v>0.79166666666666663</v>
      </c>
      <c r="F4870" s="66">
        <v>0.79166666666666663</v>
      </c>
      <c r="G4870" s="67"/>
      <c r="H4870" s="67"/>
      <c r="I4870" s="107" t="s">
        <v>63</v>
      </c>
      <c r="J4870" s="67"/>
      <c r="K4870" s="69">
        <v>0</v>
      </c>
      <c r="L4870" s="67">
        <v>0</v>
      </c>
      <c r="M4870" s="74">
        <v>0</v>
      </c>
      <c r="N4870" s="34">
        <f t="shared" si="702"/>
        <v>0.33333333333333326</v>
      </c>
      <c r="O4870" s="38">
        <f t="shared" si="703"/>
        <v>0.33333333333333326</v>
      </c>
      <c r="P4870" s="77" t="s">
        <v>234</v>
      </c>
      <c r="Q4870" s="43">
        <v>44821</v>
      </c>
      <c r="R4870" s="35">
        <f t="shared" si="704"/>
        <v>0</v>
      </c>
      <c r="S4870" s="35">
        <f t="shared" si="705"/>
        <v>0</v>
      </c>
      <c r="T4870" s="10" t="str">
        <f t="shared" si="711"/>
        <v>Sem - 38</v>
      </c>
      <c r="U4870" s="10" t="str">
        <f t="shared" si="712"/>
        <v>Septembre</v>
      </c>
      <c r="V4870" s="36" t="str">
        <f t="shared" si="706"/>
        <v>2026</v>
      </c>
      <c r="W4870" s="34"/>
      <c r="X4870" s="91">
        <f t="shared" si="713"/>
        <v>0</v>
      </c>
      <c r="Y4870" s="92" t="str">
        <f>VLOOKUP('CM-CIC'!B4801,Annuaire_roster!B:F,4,0)</f>
        <v>IHASSANE Ikram</v>
      </c>
      <c r="Z4870" s="37" t="s">
        <v>110</v>
      </c>
      <c r="AA4870" s="60" t="s">
        <v>39</v>
      </c>
      <c r="AB4870" s="35" t="str">
        <f t="shared" si="707"/>
        <v/>
      </c>
      <c r="AC4870" s="35" t="str">
        <f t="shared" si="708"/>
        <v/>
      </c>
      <c r="AD4870" s="35" t="str">
        <f t="shared" si="709"/>
        <v/>
      </c>
      <c r="AE4870" s="44" t="str">
        <f t="shared" si="710"/>
        <v/>
      </c>
      <c r="AF4870" s="61"/>
      <c r="AG4870" s="45"/>
    </row>
    <row r="4871" spans="1:33" x14ac:dyDescent="0.2">
      <c r="A4871" s="59" t="str">
        <f>+VLOOKUP(B4871,Annuaire_roster!B:G,5,0)</f>
        <v>01620</v>
      </c>
      <c r="B4871" s="219" t="s">
        <v>282</v>
      </c>
      <c r="C4871" s="73">
        <v>0.41666666666666669</v>
      </c>
      <c r="D4871" s="73">
        <v>0.41666666666666669</v>
      </c>
      <c r="E4871" s="66">
        <v>0.79166666666666663</v>
      </c>
      <c r="F4871" s="66">
        <v>0.79166666666666663</v>
      </c>
      <c r="G4871" s="67"/>
      <c r="H4871" s="67"/>
      <c r="I4871" s="107" t="s">
        <v>63</v>
      </c>
      <c r="J4871" s="67"/>
      <c r="K4871" s="69">
        <v>0</v>
      </c>
      <c r="L4871" s="67">
        <v>0</v>
      </c>
      <c r="M4871" s="74">
        <v>0</v>
      </c>
      <c r="N4871" s="34">
        <f t="shared" si="702"/>
        <v>0.33333333333333326</v>
      </c>
      <c r="O4871" s="38">
        <f t="shared" si="703"/>
        <v>0.33333333333333326</v>
      </c>
      <c r="P4871" s="77" t="s">
        <v>234</v>
      </c>
      <c r="Q4871" s="43">
        <v>44821</v>
      </c>
      <c r="R4871" s="35">
        <f t="shared" si="704"/>
        <v>0</v>
      </c>
      <c r="S4871" s="35">
        <f t="shared" si="705"/>
        <v>0</v>
      </c>
      <c r="T4871" s="10" t="str">
        <f t="shared" si="711"/>
        <v>Sem - 38</v>
      </c>
      <c r="U4871" s="10" t="str">
        <f t="shared" si="712"/>
        <v>Septembre</v>
      </c>
      <c r="V4871" s="36" t="str">
        <f t="shared" si="706"/>
        <v>2026</v>
      </c>
      <c r="W4871" s="34"/>
      <c r="X4871" s="91">
        <f t="shared" si="713"/>
        <v>0</v>
      </c>
      <c r="Y4871" s="92" t="str">
        <f>VLOOKUP('CM-CIC'!B4802,Annuaire_roster!B:F,4,0)</f>
        <v>IHASSANE Ikram</v>
      </c>
      <c r="Z4871" s="37" t="s">
        <v>110</v>
      </c>
      <c r="AA4871" s="60" t="s">
        <v>39</v>
      </c>
      <c r="AB4871" s="35" t="str">
        <f t="shared" si="707"/>
        <v/>
      </c>
      <c r="AC4871" s="35" t="str">
        <f t="shared" si="708"/>
        <v/>
      </c>
      <c r="AD4871" s="35" t="str">
        <f t="shared" si="709"/>
        <v/>
      </c>
      <c r="AE4871" s="44" t="str">
        <f t="shared" si="710"/>
        <v/>
      </c>
      <c r="AF4871" s="61"/>
      <c r="AG4871" s="45"/>
    </row>
    <row r="4872" spans="1:33" x14ac:dyDescent="0.2">
      <c r="A4872" s="59" t="str">
        <f>+VLOOKUP(B4872,Annuaire_roster!B:G,5,0)</f>
        <v>01644</v>
      </c>
      <c r="B4872" s="219" t="s">
        <v>283</v>
      </c>
      <c r="C4872" s="73">
        <v>0.41666666666666669</v>
      </c>
      <c r="D4872" s="73">
        <v>0.41666666666666669</v>
      </c>
      <c r="E4872" s="66">
        <v>0.79166666666666663</v>
      </c>
      <c r="F4872" s="66">
        <v>0.79166666666666663</v>
      </c>
      <c r="G4872" s="67"/>
      <c r="H4872" s="67"/>
      <c r="I4872" s="107" t="s">
        <v>63</v>
      </c>
      <c r="J4872" s="67"/>
      <c r="K4872" s="69">
        <v>0</v>
      </c>
      <c r="L4872" s="67">
        <v>0</v>
      </c>
      <c r="M4872" s="74">
        <v>0</v>
      </c>
      <c r="N4872" s="34">
        <f t="shared" si="702"/>
        <v>0.33333333333333326</v>
      </c>
      <c r="O4872" s="38">
        <f t="shared" si="703"/>
        <v>0.33333333333333326</v>
      </c>
      <c r="P4872" s="77" t="s">
        <v>234</v>
      </c>
      <c r="Q4872" s="43">
        <v>44821</v>
      </c>
      <c r="R4872" s="35">
        <f t="shared" si="704"/>
        <v>0</v>
      </c>
      <c r="S4872" s="35">
        <f t="shared" si="705"/>
        <v>0</v>
      </c>
      <c r="T4872" s="10" t="str">
        <f t="shared" si="711"/>
        <v>Sem - 38</v>
      </c>
      <c r="U4872" s="10" t="str">
        <f t="shared" si="712"/>
        <v>Septembre</v>
      </c>
      <c r="V4872" s="36" t="str">
        <f t="shared" si="706"/>
        <v>2026</v>
      </c>
      <c r="W4872" s="34"/>
      <c r="X4872" s="91">
        <f t="shared" si="713"/>
        <v>0</v>
      </c>
      <c r="Y4872" s="92" t="str">
        <f>VLOOKUP('CM-CIC'!B4803,Annuaire_roster!B:F,4,0)</f>
        <v>IHASSANE Ikram</v>
      </c>
      <c r="Z4872" s="37" t="s">
        <v>110</v>
      </c>
      <c r="AA4872" s="60" t="s">
        <v>39</v>
      </c>
      <c r="AB4872" s="35" t="str">
        <f t="shared" si="707"/>
        <v/>
      </c>
      <c r="AC4872" s="35" t="str">
        <f t="shared" si="708"/>
        <v/>
      </c>
      <c r="AD4872" s="35" t="str">
        <f t="shared" si="709"/>
        <v/>
      </c>
      <c r="AE4872" s="44" t="str">
        <f t="shared" si="710"/>
        <v/>
      </c>
      <c r="AF4872" s="61"/>
      <c r="AG4872" s="45"/>
    </row>
    <row r="4873" spans="1:33" x14ac:dyDescent="0.2">
      <c r="A4873" s="59" t="str">
        <f>+VLOOKUP(B4873,Annuaire_roster!B:G,5,0)</f>
        <v>01614</v>
      </c>
      <c r="B4873" s="219" t="s">
        <v>284</v>
      </c>
      <c r="C4873" s="73">
        <v>0.41666666666666669</v>
      </c>
      <c r="D4873" s="73">
        <v>0.41666666666666669</v>
      </c>
      <c r="E4873" s="66">
        <v>0.79166666666666663</v>
      </c>
      <c r="F4873" s="66">
        <v>0.79166666666666663</v>
      </c>
      <c r="G4873" s="67"/>
      <c r="H4873" s="67"/>
      <c r="I4873" s="107" t="s">
        <v>63</v>
      </c>
      <c r="J4873" s="67"/>
      <c r="K4873" s="69">
        <v>0</v>
      </c>
      <c r="L4873" s="67">
        <v>0</v>
      </c>
      <c r="M4873" s="74">
        <v>0</v>
      </c>
      <c r="N4873" s="34">
        <f t="shared" si="702"/>
        <v>0.33333333333333326</v>
      </c>
      <c r="O4873" s="38">
        <f t="shared" si="703"/>
        <v>0.33333333333333326</v>
      </c>
      <c r="P4873" s="77" t="s">
        <v>234</v>
      </c>
      <c r="Q4873" s="43">
        <v>44821</v>
      </c>
      <c r="R4873" s="35">
        <f t="shared" si="704"/>
        <v>0</v>
      </c>
      <c r="S4873" s="35">
        <f t="shared" si="705"/>
        <v>0</v>
      </c>
      <c r="T4873" s="10" t="str">
        <f t="shared" si="711"/>
        <v>Sem - 38</v>
      </c>
      <c r="U4873" s="10" t="str">
        <f t="shared" si="712"/>
        <v>Septembre</v>
      </c>
      <c r="V4873" s="36" t="str">
        <f t="shared" si="706"/>
        <v>2026</v>
      </c>
      <c r="W4873" s="34"/>
      <c r="X4873" s="91">
        <f t="shared" si="713"/>
        <v>0</v>
      </c>
      <c r="Y4873" s="92" t="str">
        <f>VLOOKUP('CM-CIC'!B4804,Annuaire_roster!B:F,4,0)</f>
        <v>KINANA Widad</v>
      </c>
      <c r="Z4873" s="37" t="s">
        <v>110</v>
      </c>
      <c r="AA4873" s="60" t="s">
        <v>39</v>
      </c>
      <c r="AB4873" s="35" t="str">
        <f t="shared" si="707"/>
        <v/>
      </c>
      <c r="AC4873" s="35" t="str">
        <f t="shared" si="708"/>
        <v/>
      </c>
      <c r="AD4873" s="35" t="str">
        <f t="shared" si="709"/>
        <v/>
      </c>
      <c r="AE4873" s="44" t="str">
        <f t="shared" si="710"/>
        <v/>
      </c>
      <c r="AF4873" s="61"/>
      <c r="AG4873" s="45"/>
    </row>
    <row r="4874" spans="1:33" x14ac:dyDescent="0.2">
      <c r="A4874" s="59" t="str">
        <f>+VLOOKUP(B4874,Annuaire_roster!B:G,5,0)</f>
        <v>01645</v>
      </c>
      <c r="B4874" s="219" t="s">
        <v>285</v>
      </c>
      <c r="C4874" s="73">
        <v>0.41666666666666669</v>
      </c>
      <c r="D4874" s="73">
        <v>0.41666666666666669</v>
      </c>
      <c r="E4874" s="66">
        <v>0.79166666666666663</v>
      </c>
      <c r="F4874" s="66">
        <v>0.79166666666666663</v>
      </c>
      <c r="G4874" s="67"/>
      <c r="H4874" s="67"/>
      <c r="I4874" s="107" t="s">
        <v>63</v>
      </c>
      <c r="J4874" s="67"/>
      <c r="K4874" s="69">
        <v>0</v>
      </c>
      <c r="L4874" s="67">
        <v>0</v>
      </c>
      <c r="M4874" s="74">
        <v>0</v>
      </c>
      <c r="N4874" s="34">
        <f t="shared" si="702"/>
        <v>0.33333333333333326</v>
      </c>
      <c r="O4874" s="38">
        <f t="shared" si="703"/>
        <v>0.33333333333333326</v>
      </c>
      <c r="P4874" s="77" t="s">
        <v>234</v>
      </c>
      <c r="Q4874" s="43">
        <v>44821</v>
      </c>
      <c r="R4874" s="35">
        <f t="shared" si="704"/>
        <v>0</v>
      </c>
      <c r="S4874" s="35">
        <f t="shared" si="705"/>
        <v>0</v>
      </c>
      <c r="T4874" s="10" t="str">
        <f t="shared" si="711"/>
        <v>Sem - 38</v>
      </c>
      <c r="U4874" s="10" t="str">
        <f t="shared" si="712"/>
        <v>Septembre</v>
      </c>
      <c r="V4874" s="36" t="str">
        <f t="shared" si="706"/>
        <v>2026</v>
      </c>
      <c r="W4874" s="34"/>
      <c r="X4874" s="91">
        <f t="shared" si="713"/>
        <v>0</v>
      </c>
      <c r="Y4874" s="92" t="str">
        <f>VLOOKUP('CM-CIC'!B4805,Annuaire_roster!B:F,4,0)</f>
        <v>KINANA Widad</v>
      </c>
      <c r="Z4874" s="37" t="s">
        <v>110</v>
      </c>
      <c r="AA4874" s="60" t="s">
        <v>39</v>
      </c>
      <c r="AB4874" s="35" t="str">
        <f t="shared" si="707"/>
        <v/>
      </c>
      <c r="AC4874" s="35" t="str">
        <f t="shared" si="708"/>
        <v/>
      </c>
      <c r="AD4874" s="35" t="str">
        <f t="shared" si="709"/>
        <v/>
      </c>
      <c r="AE4874" s="44" t="str">
        <f t="shared" si="710"/>
        <v/>
      </c>
      <c r="AF4874" s="61"/>
      <c r="AG4874" s="45"/>
    </row>
    <row r="4875" spans="1:33" x14ac:dyDescent="0.2">
      <c r="A4875" s="59" t="str">
        <f>+VLOOKUP(B4875,Annuaire_roster!B:G,5,0)</f>
        <v>01654</v>
      </c>
      <c r="B4875" s="219" t="s">
        <v>286</v>
      </c>
      <c r="C4875" s="73">
        <v>0.41666666666666669</v>
      </c>
      <c r="D4875" s="73">
        <v>0.41666666666666669</v>
      </c>
      <c r="E4875" s="66">
        <v>0.79166666666666663</v>
      </c>
      <c r="F4875" s="66">
        <v>0.79166666666666663</v>
      </c>
      <c r="G4875" s="67"/>
      <c r="H4875" s="67"/>
      <c r="I4875" s="107" t="s">
        <v>63</v>
      </c>
      <c r="J4875" s="67"/>
      <c r="K4875" s="69">
        <v>0</v>
      </c>
      <c r="L4875" s="67">
        <v>0</v>
      </c>
      <c r="M4875" s="74">
        <v>0</v>
      </c>
      <c r="N4875" s="34">
        <f t="shared" si="702"/>
        <v>0.33333333333333326</v>
      </c>
      <c r="O4875" s="38">
        <f t="shared" si="703"/>
        <v>0.33333333333333326</v>
      </c>
      <c r="P4875" s="77" t="s">
        <v>234</v>
      </c>
      <c r="Q4875" s="43">
        <v>44821</v>
      </c>
      <c r="R4875" s="35">
        <f t="shared" si="704"/>
        <v>0</v>
      </c>
      <c r="S4875" s="35">
        <f t="shared" si="705"/>
        <v>0</v>
      </c>
      <c r="T4875" s="10" t="str">
        <f t="shared" si="711"/>
        <v>Sem - 38</v>
      </c>
      <c r="U4875" s="10" t="str">
        <f t="shared" si="712"/>
        <v>Septembre</v>
      </c>
      <c r="V4875" s="36" t="str">
        <f t="shared" si="706"/>
        <v>2026</v>
      </c>
      <c r="W4875" s="34"/>
      <c r="X4875" s="91">
        <f t="shared" si="713"/>
        <v>0</v>
      </c>
      <c r="Y4875" s="92" t="str">
        <f>VLOOKUP('CM-CIC'!B4806,Annuaire_roster!B:F,4,0)</f>
        <v>KINANA Widad</v>
      </c>
      <c r="Z4875" s="37" t="s">
        <v>110</v>
      </c>
      <c r="AA4875" s="60" t="s">
        <v>39</v>
      </c>
      <c r="AB4875" s="35" t="str">
        <f t="shared" si="707"/>
        <v/>
      </c>
      <c r="AC4875" s="35" t="str">
        <f t="shared" si="708"/>
        <v/>
      </c>
      <c r="AD4875" s="35" t="str">
        <f t="shared" si="709"/>
        <v/>
      </c>
      <c r="AE4875" s="44" t="str">
        <f t="shared" si="710"/>
        <v/>
      </c>
      <c r="AF4875" s="61"/>
      <c r="AG4875" s="45"/>
    </row>
    <row r="4876" spans="1:33" x14ac:dyDescent="0.2">
      <c r="A4876" s="59" t="str">
        <f>+VLOOKUP(B4876,Annuaire_roster!B:G,5,0)</f>
        <v>01666</v>
      </c>
      <c r="B4876" s="219" t="s">
        <v>287</v>
      </c>
      <c r="C4876" s="73">
        <v>0.41666666666666669</v>
      </c>
      <c r="D4876" s="73">
        <v>0.41666666666666669</v>
      </c>
      <c r="E4876" s="66">
        <v>0.79166666666666663</v>
      </c>
      <c r="F4876" s="66">
        <v>0.79166666666666663</v>
      </c>
      <c r="G4876" s="67"/>
      <c r="H4876" s="67"/>
      <c r="I4876" s="107" t="s">
        <v>63</v>
      </c>
      <c r="J4876" s="67"/>
      <c r="K4876" s="69">
        <v>0</v>
      </c>
      <c r="L4876" s="67">
        <v>0</v>
      </c>
      <c r="M4876" s="74">
        <v>0</v>
      </c>
      <c r="N4876" s="34">
        <f t="shared" si="702"/>
        <v>0.33333333333333326</v>
      </c>
      <c r="O4876" s="38">
        <f t="shared" si="703"/>
        <v>0.33333333333333326</v>
      </c>
      <c r="P4876" s="77" t="s">
        <v>234</v>
      </c>
      <c r="Q4876" s="43">
        <v>44821</v>
      </c>
      <c r="R4876" s="35">
        <f t="shared" si="704"/>
        <v>0</v>
      </c>
      <c r="S4876" s="35">
        <f t="shared" si="705"/>
        <v>0</v>
      </c>
      <c r="T4876" s="10" t="str">
        <f t="shared" si="711"/>
        <v>Sem - 38</v>
      </c>
      <c r="U4876" s="10" t="str">
        <f t="shared" si="712"/>
        <v>Septembre</v>
      </c>
      <c r="V4876" s="36" t="str">
        <f t="shared" si="706"/>
        <v>2026</v>
      </c>
      <c r="W4876" s="34"/>
      <c r="X4876" s="91">
        <f t="shared" si="713"/>
        <v>0</v>
      </c>
      <c r="Y4876" s="92" t="str">
        <f>VLOOKUP('CM-CIC'!B4807,Annuaire_roster!B:F,4,0)</f>
        <v>KINANA Widad</v>
      </c>
      <c r="Z4876" s="37" t="s">
        <v>110</v>
      </c>
      <c r="AA4876" s="60" t="s">
        <v>39</v>
      </c>
      <c r="AB4876" s="35" t="str">
        <f t="shared" si="707"/>
        <v/>
      </c>
      <c r="AC4876" s="35" t="str">
        <f t="shared" si="708"/>
        <v/>
      </c>
      <c r="AD4876" s="35" t="str">
        <f t="shared" si="709"/>
        <v/>
      </c>
      <c r="AE4876" s="44" t="str">
        <f t="shared" si="710"/>
        <v/>
      </c>
      <c r="AF4876" s="61"/>
      <c r="AG4876" s="45"/>
    </row>
    <row r="4877" spans="1:33" x14ac:dyDescent="0.2">
      <c r="A4877" s="59" t="str">
        <f>+VLOOKUP(B4877,Annuaire_roster!B:G,5,0)</f>
        <v>01651</v>
      </c>
      <c r="B4877" s="219" t="s">
        <v>288</v>
      </c>
      <c r="C4877" s="73">
        <v>0.41666666666666669</v>
      </c>
      <c r="D4877" s="73">
        <v>0.41666666666666669</v>
      </c>
      <c r="E4877" s="66">
        <v>0.79166666666666663</v>
      </c>
      <c r="F4877" s="66">
        <v>0.79166666666666663</v>
      </c>
      <c r="G4877" s="67"/>
      <c r="H4877" s="67"/>
      <c r="I4877" s="107" t="s">
        <v>63</v>
      </c>
      <c r="J4877" s="67"/>
      <c r="K4877" s="69">
        <v>0</v>
      </c>
      <c r="L4877" s="67">
        <v>0</v>
      </c>
      <c r="M4877" s="74">
        <v>0</v>
      </c>
      <c r="N4877" s="34">
        <f t="shared" si="702"/>
        <v>0.33333333333333326</v>
      </c>
      <c r="O4877" s="38">
        <f t="shared" si="703"/>
        <v>0.33333333333333326</v>
      </c>
      <c r="P4877" s="77" t="s">
        <v>234</v>
      </c>
      <c r="Q4877" s="43">
        <v>44821</v>
      </c>
      <c r="R4877" s="35">
        <f t="shared" si="704"/>
        <v>0</v>
      </c>
      <c r="S4877" s="35">
        <f t="shared" si="705"/>
        <v>0</v>
      </c>
      <c r="T4877" s="10" t="str">
        <f t="shared" si="711"/>
        <v>Sem - 38</v>
      </c>
      <c r="U4877" s="10" t="str">
        <f t="shared" si="712"/>
        <v>Septembre</v>
      </c>
      <c r="V4877" s="36" t="str">
        <f t="shared" si="706"/>
        <v>2026</v>
      </c>
      <c r="W4877" s="34"/>
      <c r="X4877" s="91">
        <f t="shared" si="713"/>
        <v>0</v>
      </c>
      <c r="Y4877" s="92" t="str">
        <f>VLOOKUP('CM-CIC'!B4808,Annuaire_roster!B:F,4,0)</f>
        <v>KINANA Widad</v>
      </c>
      <c r="Z4877" s="37" t="s">
        <v>110</v>
      </c>
      <c r="AA4877" s="60" t="s">
        <v>39</v>
      </c>
      <c r="AB4877" s="35" t="str">
        <f t="shared" si="707"/>
        <v/>
      </c>
      <c r="AC4877" s="35" t="str">
        <f t="shared" si="708"/>
        <v/>
      </c>
      <c r="AD4877" s="35" t="str">
        <f t="shared" si="709"/>
        <v/>
      </c>
      <c r="AE4877" s="44" t="str">
        <f t="shared" si="710"/>
        <v/>
      </c>
      <c r="AF4877" s="61"/>
      <c r="AG4877" s="45"/>
    </row>
    <row r="4878" spans="1:33" x14ac:dyDescent="0.2">
      <c r="A4878" s="59" t="str">
        <f>+VLOOKUP(B4878,Annuaire_roster!B:G,5,0)</f>
        <v>01652</v>
      </c>
      <c r="B4878" s="219" t="s">
        <v>289</v>
      </c>
      <c r="C4878" s="73">
        <v>0.41666666666666669</v>
      </c>
      <c r="D4878" s="73">
        <v>0.41666666666666669</v>
      </c>
      <c r="E4878" s="66">
        <v>0.79166666666666663</v>
      </c>
      <c r="F4878" s="66">
        <v>0.79166666666666663</v>
      </c>
      <c r="G4878" s="67"/>
      <c r="H4878" s="67"/>
      <c r="I4878" s="107" t="s">
        <v>63</v>
      </c>
      <c r="J4878" s="67"/>
      <c r="K4878" s="69">
        <v>0</v>
      </c>
      <c r="L4878" s="67">
        <v>0</v>
      </c>
      <c r="M4878" s="74">
        <v>0</v>
      </c>
      <c r="N4878" s="34">
        <f t="shared" si="702"/>
        <v>0.33333333333333326</v>
      </c>
      <c r="O4878" s="38">
        <f t="shared" si="703"/>
        <v>0.33333333333333326</v>
      </c>
      <c r="P4878" s="77" t="s">
        <v>234</v>
      </c>
      <c r="Q4878" s="43">
        <v>44821</v>
      </c>
      <c r="R4878" s="35">
        <f t="shared" si="704"/>
        <v>0</v>
      </c>
      <c r="S4878" s="35">
        <f t="shared" si="705"/>
        <v>0</v>
      </c>
      <c r="T4878" s="10" t="str">
        <f t="shared" si="711"/>
        <v>Sem - 38</v>
      </c>
      <c r="U4878" s="10" t="str">
        <f t="shared" si="712"/>
        <v>Septembre</v>
      </c>
      <c r="V4878" s="36" t="str">
        <f t="shared" si="706"/>
        <v>2026</v>
      </c>
      <c r="W4878" s="34"/>
      <c r="X4878" s="91">
        <f t="shared" si="713"/>
        <v>0</v>
      </c>
      <c r="Y4878" s="92" t="str">
        <f>VLOOKUP('CM-CIC'!B4809,Annuaire_roster!B:F,4,0)</f>
        <v>KINANA Widad</v>
      </c>
      <c r="Z4878" s="37" t="s">
        <v>110</v>
      </c>
      <c r="AA4878" s="60" t="s">
        <v>39</v>
      </c>
      <c r="AB4878" s="35" t="str">
        <f t="shared" si="707"/>
        <v/>
      </c>
      <c r="AC4878" s="35" t="str">
        <f t="shared" si="708"/>
        <v/>
      </c>
      <c r="AD4878" s="35" t="str">
        <f t="shared" si="709"/>
        <v/>
      </c>
      <c r="AE4878" s="44" t="str">
        <f t="shared" si="710"/>
        <v/>
      </c>
      <c r="AF4878" s="61"/>
      <c r="AG4878" s="45"/>
    </row>
    <row r="4879" spans="1:33" x14ac:dyDescent="0.2">
      <c r="A4879" s="59" t="str">
        <f>+VLOOKUP(B4879,Annuaire_roster!B:G,5,0)</f>
        <v>01653</v>
      </c>
      <c r="B4879" s="219" t="s">
        <v>290</v>
      </c>
      <c r="C4879" s="73">
        <v>0.41666666666666669</v>
      </c>
      <c r="D4879" s="73">
        <v>0.41666666666666669</v>
      </c>
      <c r="E4879" s="66">
        <v>0.79166666666666663</v>
      </c>
      <c r="F4879" s="66">
        <v>0.79166666666666663</v>
      </c>
      <c r="G4879" s="67"/>
      <c r="H4879" s="67"/>
      <c r="I4879" s="107" t="s">
        <v>63</v>
      </c>
      <c r="J4879" s="67"/>
      <c r="K4879" s="69">
        <v>0</v>
      </c>
      <c r="L4879" s="67">
        <v>0</v>
      </c>
      <c r="M4879" s="74">
        <v>0</v>
      </c>
      <c r="N4879" s="34">
        <f t="shared" si="702"/>
        <v>0.33333333333333326</v>
      </c>
      <c r="O4879" s="38">
        <f t="shared" si="703"/>
        <v>0.33333333333333326</v>
      </c>
      <c r="P4879" s="77" t="s">
        <v>234</v>
      </c>
      <c r="Q4879" s="43">
        <v>44821</v>
      </c>
      <c r="R4879" s="35">
        <f t="shared" si="704"/>
        <v>0</v>
      </c>
      <c r="S4879" s="35">
        <f t="shared" si="705"/>
        <v>0</v>
      </c>
      <c r="T4879" s="10" t="str">
        <f t="shared" si="711"/>
        <v>Sem - 38</v>
      </c>
      <c r="U4879" s="10" t="str">
        <f t="shared" si="712"/>
        <v>Septembre</v>
      </c>
      <c r="V4879" s="36" t="str">
        <f t="shared" si="706"/>
        <v>2026</v>
      </c>
      <c r="W4879" s="34"/>
      <c r="X4879" s="91">
        <f t="shared" si="713"/>
        <v>0</v>
      </c>
      <c r="Y4879" s="92" t="str">
        <f>VLOOKUP('CM-CIC'!B4810,Annuaire_roster!B:F,4,0)</f>
        <v>KINANA Widad</v>
      </c>
      <c r="Z4879" s="37" t="s">
        <v>110</v>
      </c>
      <c r="AA4879" s="60" t="s">
        <v>39</v>
      </c>
      <c r="AB4879" s="35" t="str">
        <f t="shared" si="707"/>
        <v/>
      </c>
      <c r="AC4879" s="35" t="str">
        <f t="shared" si="708"/>
        <v/>
      </c>
      <c r="AD4879" s="35" t="str">
        <f t="shared" si="709"/>
        <v/>
      </c>
      <c r="AE4879" s="44" t="str">
        <f t="shared" si="710"/>
        <v/>
      </c>
      <c r="AF4879" s="61"/>
      <c r="AG4879" s="45"/>
    </row>
    <row r="4880" spans="1:33" x14ac:dyDescent="0.2">
      <c r="A4880" s="59" t="str">
        <f>+VLOOKUP(B4880,Annuaire_roster!B:G,5,0)</f>
        <v>01649</v>
      </c>
      <c r="B4880" s="219" t="s">
        <v>1670</v>
      </c>
      <c r="C4880" s="73">
        <v>0.41666666666666669</v>
      </c>
      <c r="D4880" s="73">
        <v>0.41666666666666669</v>
      </c>
      <c r="E4880" s="66">
        <v>0.79166666666666663</v>
      </c>
      <c r="F4880" s="66">
        <v>0.79166666666666663</v>
      </c>
      <c r="G4880" s="67"/>
      <c r="H4880" s="67"/>
      <c r="I4880" s="107" t="s">
        <v>63</v>
      </c>
      <c r="J4880" s="67"/>
      <c r="K4880" s="69">
        <v>0</v>
      </c>
      <c r="L4880" s="67">
        <v>0</v>
      </c>
      <c r="M4880" s="74">
        <v>0</v>
      </c>
      <c r="N4880" s="34">
        <f t="shared" si="702"/>
        <v>0.33333333333333326</v>
      </c>
      <c r="O4880" s="38">
        <f t="shared" si="703"/>
        <v>0.33333333333333326</v>
      </c>
      <c r="P4880" s="77" t="s">
        <v>234</v>
      </c>
      <c r="Q4880" s="43">
        <v>44821</v>
      </c>
      <c r="R4880" s="35">
        <f t="shared" si="704"/>
        <v>0</v>
      </c>
      <c r="S4880" s="35">
        <f t="shared" si="705"/>
        <v>0</v>
      </c>
      <c r="T4880" s="10" t="str">
        <f t="shared" si="711"/>
        <v>Sem - 38</v>
      </c>
      <c r="U4880" s="10" t="str">
        <f t="shared" si="712"/>
        <v>Septembre</v>
      </c>
      <c r="V4880" s="36" t="str">
        <f t="shared" si="706"/>
        <v>2026</v>
      </c>
      <c r="W4880" s="34"/>
      <c r="X4880" s="91">
        <f t="shared" si="713"/>
        <v>0</v>
      </c>
      <c r="Y4880" s="92" t="str">
        <f>VLOOKUP('CM-CIC'!B4811,Annuaire_roster!B:F,4,0)</f>
        <v>KINANA Widad</v>
      </c>
      <c r="Z4880" s="37" t="s">
        <v>110</v>
      </c>
      <c r="AA4880" s="60" t="s">
        <v>39</v>
      </c>
      <c r="AB4880" s="35" t="str">
        <f t="shared" si="707"/>
        <v/>
      </c>
      <c r="AC4880" s="35" t="str">
        <f t="shared" si="708"/>
        <v/>
      </c>
      <c r="AD4880" s="35" t="str">
        <f t="shared" si="709"/>
        <v/>
      </c>
      <c r="AE4880" s="44" t="str">
        <f t="shared" si="710"/>
        <v/>
      </c>
      <c r="AF4880" s="61"/>
      <c r="AG4880" s="45"/>
    </row>
    <row r="4881" spans="1:33" x14ac:dyDescent="0.2">
      <c r="A4881" s="59" t="str">
        <f>+VLOOKUP(B4881,Annuaire_roster!B:G,5,0)</f>
        <v>01650</v>
      </c>
      <c r="B4881" s="219" t="s">
        <v>1671</v>
      </c>
      <c r="C4881" s="73">
        <v>0.41666666666666669</v>
      </c>
      <c r="D4881" s="73">
        <v>0.41666666666666669</v>
      </c>
      <c r="E4881" s="66">
        <v>0.79166666666666663</v>
      </c>
      <c r="F4881" s="66">
        <v>0.79166666666666663</v>
      </c>
      <c r="G4881" s="67"/>
      <c r="H4881" s="67"/>
      <c r="I4881" s="107" t="s">
        <v>63</v>
      </c>
      <c r="J4881" s="67"/>
      <c r="K4881" s="69">
        <v>0</v>
      </c>
      <c r="L4881" s="67">
        <v>0</v>
      </c>
      <c r="M4881" s="74">
        <v>0</v>
      </c>
      <c r="N4881" s="34">
        <f t="shared" si="702"/>
        <v>0.33333333333333326</v>
      </c>
      <c r="O4881" s="38">
        <f t="shared" si="703"/>
        <v>0.33333333333333326</v>
      </c>
      <c r="P4881" s="77" t="s">
        <v>234</v>
      </c>
      <c r="Q4881" s="43">
        <v>44821</v>
      </c>
      <c r="R4881" s="35">
        <f t="shared" si="704"/>
        <v>0</v>
      </c>
      <c r="S4881" s="35">
        <f t="shared" si="705"/>
        <v>0</v>
      </c>
      <c r="T4881" s="10" t="str">
        <f t="shared" si="711"/>
        <v>Sem - 38</v>
      </c>
      <c r="U4881" s="10" t="str">
        <f t="shared" si="712"/>
        <v>Septembre</v>
      </c>
      <c r="V4881" s="36" t="str">
        <f t="shared" si="706"/>
        <v>2026</v>
      </c>
      <c r="W4881" s="34"/>
      <c r="X4881" s="91">
        <f t="shared" si="713"/>
        <v>0</v>
      </c>
      <c r="Y4881" s="92" t="str">
        <f>VLOOKUP('CM-CIC'!B4812,Annuaire_roster!B:F,4,0)</f>
        <v>IHASSANE Ikram</v>
      </c>
      <c r="Z4881" s="37" t="s">
        <v>110</v>
      </c>
      <c r="AA4881" s="60" t="s">
        <v>39</v>
      </c>
      <c r="AB4881" s="35" t="str">
        <f t="shared" si="707"/>
        <v/>
      </c>
      <c r="AC4881" s="35" t="str">
        <f t="shared" si="708"/>
        <v/>
      </c>
      <c r="AD4881" s="35" t="str">
        <f t="shared" si="709"/>
        <v/>
      </c>
      <c r="AE4881" s="44" t="str">
        <f t="shared" si="710"/>
        <v/>
      </c>
      <c r="AF4881" s="61"/>
      <c r="AG4881" s="45"/>
    </row>
    <row r="4882" spans="1:33" x14ac:dyDescent="0.2">
      <c r="A4882" s="59" t="str">
        <f>+VLOOKUP(B4882,Annuaire_roster!B:G,5,0)</f>
        <v>01646</v>
      </c>
      <c r="B4882" s="219" t="s">
        <v>291</v>
      </c>
      <c r="C4882" s="73">
        <v>0.41666666666666669</v>
      </c>
      <c r="D4882" s="73">
        <v>0.41666666666666669</v>
      </c>
      <c r="E4882" s="66">
        <v>0.79166666666666663</v>
      </c>
      <c r="F4882" s="66">
        <v>0.79166666666666663</v>
      </c>
      <c r="G4882" s="67"/>
      <c r="H4882" s="67"/>
      <c r="I4882" s="107" t="s">
        <v>63</v>
      </c>
      <c r="J4882" s="67"/>
      <c r="K4882" s="69">
        <v>0</v>
      </c>
      <c r="L4882" s="67">
        <v>0</v>
      </c>
      <c r="M4882" s="74">
        <v>0</v>
      </c>
      <c r="N4882" s="34">
        <f t="shared" si="702"/>
        <v>0.33333333333333326</v>
      </c>
      <c r="O4882" s="38">
        <f t="shared" si="703"/>
        <v>0.33333333333333326</v>
      </c>
      <c r="P4882" s="77" t="s">
        <v>234</v>
      </c>
      <c r="Q4882" s="43">
        <v>44821</v>
      </c>
      <c r="R4882" s="35">
        <f t="shared" si="704"/>
        <v>0</v>
      </c>
      <c r="S4882" s="35">
        <f t="shared" si="705"/>
        <v>0</v>
      </c>
      <c r="T4882" s="10" t="str">
        <f t="shared" si="711"/>
        <v>Sem - 38</v>
      </c>
      <c r="U4882" s="10" t="str">
        <f t="shared" si="712"/>
        <v>Septembre</v>
      </c>
      <c r="V4882" s="36" t="str">
        <f t="shared" si="706"/>
        <v>2026</v>
      </c>
      <c r="W4882" s="34"/>
      <c r="X4882" s="91">
        <f t="shared" si="713"/>
        <v>0</v>
      </c>
      <c r="Y4882" s="92" t="str">
        <f>VLOOKUP('CM-CIC'!B4813,Annuaire_roster!B:F,4,0)</f>
        <v>IHASSANE Ikram</v>
      </c>
      <c r="Z4882" s="37" t="s">
        <v>110</v>
      </c>
      <c r="AA4882" s="60" t="s">
        <v>39</v>
      </c>
      <c r="AB4882" s="35" t="str">
        <f t="shared" si="707"/>
        <v/>
      </c>
      <c r="AC4882" s="35" t="str">
        <f t="shared" si="708"/>
        <v/>
      </c>
      <c r="AD4882" s="35" t="str">
        <f t="shared" si="709"/>
        <v/>
      </c>
      <c r="AE4882" s="44" t="str">
        <f t="shared" si="710"/>
        <v/>
      </c>
      <c r="AF4882" s="61"/>
      <c r="AG4882" s="45"/>
    </row>
    <row r="4883" spans="1:33" x14ac:dyDescent="0.2">
      <c r="A4883" s="59" t="str">
        <f>+VLOOKUP(B4883,Annuaire_roster!B:G,5,0)</f>
        <v>01647</v>
      </c>
      <c r="B4883" s="219" t="s">
        <v>292</v>
      </c>
      <c r="C4883" s="73"/>
      <c r="D4883" s="73">
        <v>0.41666666666666669</v>
      </c>
      <c r="E4883" s="66"/>
      <c r="F4883" s="66">
        <v>0.79166666666666663</v>
      </c>
      <c r="G4883" s="67"/>
      <c r="H4883" s="67"/>
      <c r="I4883" s="107" t="s">
        <v>63</v>
      </c>
      <c r="J4883" s="67"/>
      <c r="K4883" s="69">
        <v>0</v>
      </c>
      <c r="L4883" s="67">
        <v>0</v>
      </c>
      <c r="M4883" s="74" t="s">
        <v>187</v>
      </c>
      <c r="N4883" s="34" t="str">
        <f t="shared" si="702"/>
        <v/>
      </c>
      <c r="O4883" s="38">
        <f t="shared" si="703"/>
        <v>0.33333333333333326</v>
      </c>
      <c r="P4883" s="77" t="s">
        <v>234</v>
      </c>
      <c r="Q4883" s="43">
        <v>44821</v>
      </c>
      <c r="R4883" s="35">
        <f t="shared" si="704"/>
        <v>0.33333333333333326</v>
      </c>
      <c r="S4883" s="35">
        <f t="shared" si="705"/>
        <v>0.33333333333333326</v>
      </c>
      <c r="T4883" s="10" t="str">
        <f t="shared" si="711"/>
        <v>Sem - 38</v>
      </c>
      <c r="U4883" s="10" t="str">
        <f t="shared" si="712"/>
        <v>Septembre</v>
      </c>
      <c r="V4883" s="36" t="str">
        <f t="shared" si="706"/>
        <v>2026</v>
      </c>
      <c r="W4883" s="34"/>
      <c r="X4883" s="91">
        <f t="shared" si="713"/>
        <v>0</v>
      </c>
      <c r="Y4883" s="92" t="str">
        <f>VLOOKUP('CM-CIC'!B4814,Annuaire_roster!B:F,4,0)</f>
        <v>IHASSANE Ikram</v>
      </c>
      <c r="Z4883" s="37" t="s">
        <v>110</v>
      </c>
      <c r="AA4883" s="60" t="s">
        <v>39</v>
      </c>
      <c r="AB4883" s="35" t="str">
        <f t="shared" si="707"/>
        <v/>
      </c>
      <c r="AC4883" s="35" t="str">
        <f t="shared" si="708"/>
        <v/>
      </c>
      <c r="AD4883" s="35" t="str">
        <f t="shared" si="709"/>
        <v/>
      </c>
      <c r="AE4883" s="44" t="str">
        <f t="shared" si="710"/>
        <v/>
      </c>
      <c r="AF4883" s="61"/>
      <c r="AG4883" s="45"/>
    </row>
    <row r="4884" spans="1:33" x14ac:dyDescent="0.2">
      <c r="A4884" s="59" t="str">
        <f>+VLOOKUP(B4884,Annuaire_roster!B:G,5,0)</f>
        <v>01566</v>
      </c>
      <c r="B4884" s="219" t="s">
        <v>233</v>
      </c>
      <c r="C4884" s="73"/>
      <c r="D4884" s="73" t="s">
        <v>64</v>
      </c>
      <c r="E4884" s="66"/>
      <c r="F4884" s="66" t="s">
        <v>64</v>
      </c>
      <c r="G4884" s="67"/>
      <c r="H4884" s="67"/>
      <c r="I4884" s="107" t="s">
        <v>63</v>
      </c>
      <c r="J4884" s="67"/>
      <c r="K4884" s="69">
        <v>0</v>
      </c>
      <c r="L4884" s="67">
        <v>0</v>
      </c>
      <c r="M4884" s="74">
        <v>0</v>
      </c>
      <c r="N4884" s="34" t="str">
        <f t="shared" si="702"/>
        <v/>
      </c>
      <c r="O4884" s="38">
        <f t="shared" si="703"/>
        <v>0</v>
      </c>
      <c r="P4884" s="77" t="s">
        <v>234</v>
      </c>
      <c r="Q4884" s="43">
        <v>44822</v>
      </c>
      <c r="R4884" s="35">
        <f t="shared" si="704"/>
        <v>0</v>
      </c>
      <c r="S4884" s="35">
        <f t="shared" si="705"/>
        <v>0</v>
      </c>
      <c r="T4884" s="10" t="str">
        <f t="shared" si="711"/>
        <v>Sem - 38</v>
      </c>
      <c r="U4884" s="10" t="str">
        <f t="shared" si="712"/>
        <v>Septembre</v>
      </c>
      <c r="V4884" s="36" t="str">
        <f t="shared" si="706"/>
        <v>2026</v>
      </c>
      <c r="W4884" s="34"/>
      <c r="X4884" s="91">
        <f t="shared" si="713"/>
        <v>0</v>
      </c>
      <c r="Y4884" s="92" t="str">
        <f>VLOOKUP('CM-CIC'!B4815,Annuaire_roster!B:F,4,0)</f>
        <v>KINANA Widad</v>
      </c>
      <c r="Z4884" s="37" t="s">
        <v>110</v>
      </c>
      <c r="AA4884" s="60" t="s">
        <v>39</v>
      </c>
      <c r="AB4884" s="35" t="str">
        <f t="shared" si="707"/>
        <v/>
      </c>
      <c r="AC4884" s="35" t="str">
        <f t="shared" si="708"/>
        <v/>
      </c>
      <c r="AD4884" s="35" t="str">
        <f t="shared" si="709"/>
        <v/>
      </c>
      <c r="AE4884" s="44" t="str">
        <f t="shared" si="710"/>
        <v/>
      </c>
      <c r="AF4884" s="61"/>
      <c r="AG4884" s="45"/>
    </row>
    <row r="4885" spans="1:33" x14ac:dyDescent="0.2">
      <c r="A4885" s="59" t="str">
        <f>+VLOOKUP(B4885,Annuaire_roster!B:G,5,0)</f>
        <v>01572</v>
      </c>
      <c r="B4885" s="219" t="s">
        <v>235</v>
      </c>
      <c r="C4885" s="73"/>
      <c r="D4885" s="73" t="s">
        <v>64</v>
      </c>
      <c r="E4885" s="66"/>
      <c r="F4885" s="66" t="s">
        <v>64</v>
      </c>
      <c r="G4885" s="67"/>
      <c r="H4885" s="67"/>
      <c r="I4885" s="107" t="s">
        <v>63</v>
      </c>
      <c r="J4885" s="67"/>
      <c r="K4885" s="69">
        <v>0</v>
      </c>
      <c r="L4885" s="67">
        <v>0</v>
      </c>
      <c r="M4885" s="74">
        <v>0</v>
      </c>
      <c r="N4885" s="34" t="str">
        <f t="shared" si="702"/>
        <v/>
      </c>
      <c r="O4885" s="38">
        <f t="shared" si="703"/>
        <v>0</v>
      </c>
      <c r="P4885" s="77" t="s">
        <v>234</v>
      </c>
      <c r="Q4885" s="43">
        <v>44822</v>
      </c>
      <c r="R4885" s="35">
        <f t="shared" si="704"/>
        <v>0</v>
      </c>
      <c r="S4885" s="35">
        <f t="shared" si="705"/>
        <v>0</v>
      </c>
      <c r="T4885" s="10" t="str">
        <f t="shared" si="711"/>
        <v>Sem - 38</v>
      </c>
      <c r="U4885" s="10" t="str">
        <f t="shared" si="712"/>
        <v>Septembre</v>
      </c>
      <c r="V4885" s="36" t="str">
        <f t="shared" si="706"/>
        <v>2026</v>
      </c>
      <c r="W4885" s="34"/>
      <c r="X4885" s="91">
        <f t="shared" si="713"/>
        <v>0</v>
      </c>
      <c r="Y4885" s="92" t="str">
        <f>VLOOKUP('CM-CIC'!B4816,Annuaire_roster!B:F,4,0)</f>
        <v>KINANA Widad</v>
      </c>
      <c r="Z4885" s="37" t="s">
        <v>110</v>
      </c>
      <c r="AA4885" s="60" t="s">
        <v>39</v>
      </c>
      <c r="AB4885" s="35" t="str">
        <f t="shared" si="707"/>
        <v/>
      </c>
      <c r="AC4885" s="35" t="str">
        <f t="shared" si="708"/>
        <v/>
      </c>
      <c r="AD4885" s="35" t="str">
        <f t="shared" si="709"/>
        <v/>
      </c>
      <c r="AE4885" s="44" t="str">
        <f t="shared" si="710"/>
        <v/>
      </c>
      <c r="AF4885" s="61"/>
      <c r="AG4885" s="45"/>
    </row>
    <row r="4886" spans="1:33" x14ac:dyDescent="0.2">
      <c r="A4886" s="59" t="str">
        <f>+VLOOKUP(B4886,Annuaire_roster!B:G,5,0)</f>
        <v>01575</v>
      </c>
      <c r="B4886" s="219" t="s">
        <v>191</v>
      </c>
      <c r="C4886" s="73"/>
      <c r="D4886" s="73" t="s">
        <v>64</v>
      </c>
      <c r="E4886" s="66"/>
      <c r="F4886" s="66" t="s">
        <v>64</v>
      </c>
      <c r="G4886" s="67"/>
      <c r="H4886" s="67"/>
      <c r="I4886" s="107" t="s">
        <v>63</v>
      </c>
      <c r="J4886" s="67"/>
      <c r="K4886" s="69">
        <v>0</v>
      </c>
      <c r="L4886" s="67">
        <v>0</v>
      </c>
      <c r="M4886" s="74">
        <v>0</v>
      </c>
      <c r="N4886" s="34" t="str">
        <f t="shared" si="702"/>
        <v/>
      </c>
      <c r="O4886" s="38">
        <f t="shared" si="703"/>
        <v>0</v>
      </c>
      <c r="P4886" s="77" t="s">
        <v>234</v>
      </c>
      <c r="Q4886" s="43">
        <v>44822</v>
      </c>
      <c r="R4886" s="35">
        <f t="shared" si="704"/>
        <v>0</v>
      </c>
      <c r="S4886" s="35">
        <f t="shared" si="705"/>
        <v>0</v>
      </c>
      <c r="T4886" s="10" t="str">
        <f t="shared" si="711"/>
        <v>Sem - 38</v>
      </c>
      <c r="U4886" s="10" t="str">
        <f t="shared" si="712"/>
        <v>Septembre</v>
      </c>
      <c r="V4886" s="36" t="str">
        <f t="shared" si="706"/>
        <v>2026</v>
      </c>
      <c r="W4886" s="34"/>
      <c r="X4886" s="91">
        <f t="shared" si="713"/>
        <v>0</v>
      </c>
      <c r="Y4886" s="92" t="str">
        <f>VLOOKUP('CM-CIC'!B4817,Annuaire_roster!B:F,4,0)</f>
        <v>KINANA Widad</v>
      </c>
      <c r="Z4886" s="37" t="s">
        <v>110</v>
      </c>
      <c r="AA4886" s="60" t="s">
        <v>39</v>
      </c>
      <c r="AB4886" s="35" t="str">
        <f t="shared" si="707"/>
        <v/>
      </c>
      <c r="AC4886" s="35" t="str">
        <f t="shared" si="708"/>
        <v/>
      </c>
      <c r="AD4886" s="35" t="str">
        <f t="shared" si="709"/>
        <v/>
      </c>
      <c r="AE4886" s="44" t="str">
        <f t="shared" si="710"/>
        <v/>
      </c>
      <c r="AF4886" s="61"/>
      <c r="AG4886" s="45"/>
    </row>
    <row r="4887" spans="1:33" x14ac:dyDescent="0.2">
      <c r="A4887" s="59" t="str">
        <f>+VLOOKUP(B4887,Annuaire_roster!B:G,5,0)</f>
        <v>01575</v>
      </c>
      <c r="B4887" s="219" t="s">
        <v>236</v>
      </c>
      <c r="C4887" s="73"/>
      <c r="D4887" s="73" t="s">
        <v>64</v>
      </c>
      <c r="E4887" s="66"/>
      <c r="F4887" s="66" t="s">
        <v>64</v>
      </c>
      <c r="G4887" s="67"/>
      <c r="H4887" s="67"/>
      <c r="I4887" s="107" t="s">
        <v>63</v>
      </c>
      <c r="J4887" s="67"/>
      <c r="K4887" s="69">
        <v>0</v>
      </c>
      <c r="L4887" s="67">
        <v>0</v>
      </c>
      <c r="M4887" s="74">
        <v>0</v>
      </c>
      <c r="N4887" s="34" t="str">
        <f t="shared" si="702"/>
        <v/>
      </c>
      <c r="O4887" s="38">
        <f t="shared" si="703"/>
        <v>0</v>
      </c>
      <c r="P4887" s="77" t="s">
        <v>234</v>
      </c>
      <c r="Q4887" s="43">
        <v>44822</v>
      </c>
      <c r="R4887" s="35">
        <f t="shared" si="704"/>
        <v>0</v>
      </c>
      <c r="S4887" s="35">
        <f t="shared" si="705"/>
        <v>0</v>
      </c>
      <c r="T4887" s="10" t="str">
        <f t="shared" si="711"/>
        <v>Sem - 38</v>
      </c>
      <c r="U4887" s="10" t="str">
        <f t="shared" si="712"/>
        <v>Septembre</v>
      </c>
      <c r="V4887" s="36" t="str">
        <f t="shared" si="706"/>
        <v>2026</v>
      </c>
      <c r="W4887" s="34"/>
      <c r="X4887" s="91">
        <f t="shared" si="713"/>
        <v>0</v>
      </c>
      <c r="Y4887" s="92" t="str">
        <f>VLOOKUP('CM-CIC'!B4818,Annuaire_roster!B:F,4,0)</f>
        <v>KINANA Widad</v>
      </c>
      <c r="Z4887" s="37" t="s">
        <v>110</v>
      </c>
      <c r="AA4887" s="60" t="s">
        <v>39</v>
      </c>
      <c r="AB4887" s="35" t="str">
        <f t="shared" si="707"/>
        <v/>
      </c>
      <c r="AC4887" s="35" t="str">
        <f t="shared" si="708"/>
        <v/>
      </c>
      <c r="AD4887" s="35" t="str">
        <f t="shared" si="709"/>
        <v/>
      </c>
      <c r="AE4887" s="44" t="str">
        <f t="shared" si="710"/>
        <v/>
      </c>
      <c r="AF4887" s="61"/>
      <c r="AG4887" s="45"/>
    </row>
    <row r="4888" spans="1:33" x14ac:dyDescent="0.2">
      <c r="A4888" s="59" t="str">
        <f>+VLOOKUP(B4888,Annuaire_roster!B:G,5,0)</f>
        <v>01578</v>
      </c>
      <c r="B4888" s="219" t="s">
        <v>1669</v>
      </c>
      <c r="C4888" s="73"/>
      <c r="D4888" s="73" t="s">
        <v>64</v>
      </c>
      <c r="E4888" s="66"/>
      <c r="F4888" s="66" t="s">
        <v>64</v>
      </c>
      <c r="G4888" s="67"/>
      <c r="H4888" s="67"/>
      <c r="I4888" s="107" t="s">
        <v>63</v>
      </c>
      <c r="J4888" s="67"/>
      <c r="K4888" s="69">
        <v>0</v>
      </c>
      <c r="L4888" s="67">
        <v>0</v>
      </c>
      <c r="M4888" s="74">
        <v>0</v>
      </c>
      <c r="N4888" s="34" t="str">
        <f t="shared" si="702"/>
        <v/>
      </c>
      <c r="O4888" s="38">
        <f t="shared" si="703"/>
        <v>0</v>
      </c>
      <c r="P4888" s="77" t="s">
        <v>234</v>
      </c>
      <c r="Q4888" s="43">
        <v>44822</v>
      </c>
      <c r="R4888" s="35">
        <f t="shared" si="704"/>
        <v>0</v>
      </c>
      <c r="S4888" s="35">
        <f t="shared" si="705"/>
        <v>0</v>
      </c>
      <c r="T4888" s="10" t="str">
        <f t="shared" si="711"/>
        <v>Sem - 38</v>
      </c>
      <c r="U4888" s="10" t="str">
        <f t="shared" si="712"/>
        <v>Septembre</v>
      </c>
      <c r="V4888" s="36" t="str">
        <f t="shared" si="706"/>
        <v>2026</v>
      </c>
      <c r="W4888" s="34"/>
      <c r="X4888" s="91">
        <f t="shared" si="713"/>
        <v>0</v>
      </c>
      <c r="Y4888" s="92" t="str">
        <f>VLOOKUP('CM-CIC'!B4819,Annuaire_roster!B:F,4,0)</f>
        <v>KINANA Widad</v>
      </c>
      <c r="Z4888" s="37" t="s">
        <v>110</v>
      </c>
      <c r="AA4888" s="60" t="s">
        <v>39</v>
      </c>
      <c r="AB4888" s="35" t="str">
        <f t="shared" si="707"/>
        <v/>
      </c>
      <c r="AC4888" s="35" t="str">
        <f t="shared" si="708"/>
        <v/>
      </c>
      <c r="AD4888" s="35" t="str">
        <f t="shared" si="709"/>
        <v/>
      </c>
      <c r="AE4888" s="44" t="str">
        <f t="shared" si="710"/>
        <v/>
      </c>
      <c r="AF4888" s="61"/>
      <c r="AG4888" s="45"/>
    </row>
    <row r="4889" spans="1:33" x14ac:dyDescent="0.2">
      <c r="A4889" s="59" t="str">
        <f>+VLOOKUP(B4889,Annuaire_roster!B:G,5,0)</f>
        <v>01581</v>
      </c>
      <c r="B4889" s="219" t="s">
        <v>237</v>
      </c>
      <c r="C4889" s="73"/>
      <c r="D4889" s="73" t="s">
        <v>64</v>
      </c>
      <c r="E4889" s="66"/>
      <c r="F4889" s="66" t="s">
        <v>64</v>
      </c>
      <c r="G4889" s="67"/>
      <c r="H4889" s="67"/>
      <c r="I4889" s="107" t="s">
        <v>63</v>
      </c>
      <c r="J4889" s="67"/>
      <c r="K4889" s="69">
        <v>0</v>
      </c>
      <c r="L4889" s="67">
        <v>0</v>
      </c>
      <c r="M4889" s="74">
        <v>0</v>
      </c>
      <c r="N4889" s="34" t="str">
        <f t="shared" si="702"/>
        <v/>
      </c>
      <c r="O4889" s="38">
        <f t="shared" si="703"/>
        <v>0</v>
      </c>
      <c r="P4889" s="77" t="s">
        <v>234</v>
      </c>
      <c r="Q4889" s="43">
        <v>44822</v>
      </c>
      <c r="R4889" s="35">
        <f t="shared" si="704"/>
        <v>0</v>
      </c>
      <c r="S4889" s="35">
        <f t="shared" si="705"/>
        <v>0</v>
      </c>
      <c r="T4889" s="10" t="str">
        <f t="shared" si="711"/>
        <v>Sem - 38</v>
      </c>
      <c r="U4889" s="10" t="str">
        <f t="shared" si="712"/>
        <v>Septembre</v>
      </c>
      <c r="V4889" s="36" t="str">
        <f t="shared" si="706"/>
        <v>2026</v>
      </c>
      <c r="W4889" s="34"/>
      <c r="X4889" s="91">
        <f t="shared" si="713"/>
        <v>0</v>
      </c>
      <c r="Y4889" s="92" t="str">
        <f>VLOOKUP('CM-CIC'!B4820,Annuaire_roster!B:F,4,0)</f>
        <v>KINANA Widad</v>
      </c>
      <c r="Z4889" s="37" t="s">
        <v>110</v>
      </c>
      <c r="AA4889" s="60" t="s">
        <v>39</v>
      </c>
      <c r="AB4889" s="35" t="str">
        <f t="shared" si="707"/>
        <v/>
      </c>
      <c r="AC4889" s="35" t="str">
        <f t="shared" si="708"/>
        <v/>
      </c>
      <c r="AD4889" s="35" t="str">
        <f t="shared" si="709"/>
        <v/>
      </c>
      <c r="AE4889" s="44" t="str">
        <f t="shared" si="710"/>
        <v/>
      </c>
      <c r="AF4889" s="61"/>
      <c r="AG4889" s="45"/>
    </row>
    <row r="4890" spans="1:33" x14ac:dyDescent="0.2">
      <c r="A4890" s="59" t="str">
        <f>+VLOOKUP(B4890,Annuaire_roster!B:G,5,0)</f>
        <v>01582</v>
      </c>
      <c r="B4890" s="219" t="s">
        <v>238</v>
      </c>
      <c r="C4890" s="73"/>
      <c r="D4890" s="73" t="s">
        <v>64</v>
      </c>
      <c r="E4890" s="66"/>
      <c r="F4890" s="66" t="s">
        <v>64</v>
      </c>
      <c r="G4890" s="67"/>
      <c r="H4890" s="67"/>
      <c r="I4890" s="107" t="s">
        <v>63</v>
      </c>
      <c r="J4890" s="67"/>
      <c r="K4890" s="69">
        <v>0</v>
      </c>
      <c r="L4890" s="67">
        <v>0</v>
      </c>
      <c r="M4890" s="74">
        <v>0</v>
      </c>
      <c r="N4890" s="34" t="str">
        <f t="shared" si="702"/>
        <v/>
      </c>
      <c r="O4890" s="38">
        <f t="shared" si="703"/>
        <v>0</v>
      </c>
      <c r="P4890" s="77" t="s">
        <v>234</v>
      </c>
      <c r="Q4890" s="43">
        <v>44822</v>
      </c>
      <c r="R4890" s="35">
        <f t="shared" si="704"/>
        <v>0</v>
      </c>
      <c r="S4890" s="35">
        <f t="shared" si="705"/>
        <v>0</v>
      </c>
      <c r="T4890" s="10" t="str">
        <f t="shared" si="711"/>
        <v>Sem - 38</v>
      </c>
      <c r="U4890" s="10" t="str">
        <f t="shared" si="712"/>
        <v>Septembre</v>
      </c>
      <c r="V4890" s="36" t="str">
        <f t="shared" si="706"/>
        <v>2026</v>
      </c>
      <c r="W4890" s="34"/>
      <c r="X4890" s="91">
        <f t="shared" si="713"/>
        <v>0</v>
      </c>
      <c r="Y4890" s="92" t="str">
        <f>VLOOKUP('CM-CIC'!B4821,Annuaire_roster!B:F,4,0)</f>
        <v>KINANA Widad</v>
      </c>
      <c r="Z4890" s="37" t="s">
        <v>110</v>
      </c>
      <c r="AA4890" s="60" t="s">
        <v>39</v>
      </c>
      <c r="AB4890" s="35" t="str">
        <f t="shared" si="707"/>
        <v/>
      </c>
      <c r="AC4890" s="35" t="str">
        <f t="shared" si="708"/>
        <v/>
      </c>
      <c r="AD4890" s="35" t="str">
        <f t="shared" si="709"/>
        <v/>
      </c>
      <c r="AE4890" s="44" t="str">
        <f t="shared" si="710"/>
        <v/>
      </c>
      <c r="AF4890" s="61"/>
      <c r="AG4890" s="45"/>
    </row>
    <row r="4891" spans="1:33" x14ac:dyDescent="0.2">
      <c r="A4891" s="59" t="str">
        <f>+VLOOKUP(B4891,Annuaire_roster!B:G,5,0)</f>
        <v>01586</v>
      </c>
      <c r="B4891" s="219" t="s">
        <v>217</v>
      </c>
      <c r="C4891" s="73"/>
      <c r="D4891" s="73" t="s">
        <v>64</v>
      </c>
      <c r="E4891" s="66"/>
      <c r="F4891" s="66" t="s">
        <v>64</v>
      </c>
      <c r="G4891" s="67"/>
      <c r="H4891" s="67"/>
      <c r="I4891" s="107" t="s">
        <v>63</v>
      </c>
      <c r="J4891" s="67"/>
      <c r="K4891" s="69">
        <v>0</v>
      </c>
      <c r="L4891" s="67">
        <v>0</v>
      </c>
      <c r="M4891" s="74">
        <v>0</v>
      </c>
      <c r="N4891" s="34" t="str">
        <f t="shared" si="702"/>
        <v/>
      </c>
      <c r="O4891" s="38">
        <f t="shared" si="703"/>
        <v>0</v>
      </c>
      <c r="P4891" s="77" t="s">
        <v>234</v>
      </c>
      <c r="Q4891" s="43">
        <v>44822</v>
      </c>
      <c r="R4891" s="35">
        <f t="shared" si="704"/>
        <v>0</v>
      </c>
      <c r="S4891" s="35">
        <f t="shared" si="705"/>
        <v>0</v>
      </c>
      <c r="T4891" s="10" t="str">
        <f t="shared" si="711"/>
        <v>Sem - 38</v>
      </c>
      <c r="U4891" s="10" t="str">
        <f t="shared" si="712"/>
        <v>Septembre</v>
      </c>
      <c r="V4891" s="36" t="str">
        <f t="shared" si="706"/>
        <v>2026</v>
      </c>
      <c r="W4891" s="34"/>
      <c r="X4891" s="91">
        <f t="shared" si="713"/>
        <v>0</v>
      </c>
      <c r="Y4891" s="92" t="str">
        <f>VLOOKUP('CM-CIC'!B4822,Annuaire_roster!B:F,4,0)</f>
        <v>KINANA Widad</v>
      </c>
      <c r="Z4891" s="37" t="s">
        <v>110</v>
      </c>
      <c r="AA4891" s="60" t="s">
        <v>39</v>
      </c>
      <c r="AB4891" s="35" t="str">
        <f t="shared" si="707"/>
        <v/>
      </c>
      <c r="AC4891" s="35" t="str">
        <f t="shared" si="708"/>
        <v/>
      </c>
      <c r="AD4891" s="35" t="str">
        <f t="shared" si="709"/>
        <v/>
      </c>
      <c r="AE4891" s="44" t="str">
        <f t="shared" si="710"/>
        <v/>
      </c>
      <c r="AF4891" s="61"/>
      <c r="AG4891" s="45"/>
    </row>
    <row r="4892" spans="1:33" x14ac:dyDescent="0.2">
      <c r="A4892" s="59" t="str">
        <f>+VLOOKUP(B4892,Annuaire_roster!B:G,5,0)</f>
        <v>01587</v>
      </c>
      <c r="B4892" s="219" t="s">
        <v>218</v>
      </c>
      <c r="C4892" s="73"/>
      <c r="D4892" s="73" t="s">
        <v>64</v>
      </c>
      <c r="E4892" s="66"/>
      <c r="F4892" s="66" t="s">
        <v>64</v>
      </c>
      <c r="G4892" s="67"/>
      <c r="H4892" s="67"/>
      <c r="I4892" s="107" t="s">
        <v>63</v>
      </c>
      <c r="J4892" s="67"/>
      <c r="K4892" s="69">
        <v>0</v>
      </c>
      <c r="L4892" s="67">
        <v>0</v>
      </c>
      <c r="M4892" s="74">
        <v>0</v>
      </c>
      <c r="N4892" s="34" t="str">
        <f t="shared" si="702"/>
        <v/>
      </c>
      <c r="O4892" s="38">
        <f t="shared" si="703"/>
        <v>0</v>
      </c>
      <c r="P4892" s="77" t="s">
        <v>234</v>
      </c>
      <c r="Q4892" s="43">
        <v>44822</v>
      </c>
      <c r="R4892" s="35">
        <f t="shared" si="704"/>
        <v>0</v>
      </c>
      <c r="S4892" s="35">
        <f t="shared" si="705"/>
        <v>0</v>
      </c>
      <c r="T4892" s="10" t="str">
        <f t="shared" si="711"/>
        <v>Sem - 38</v>
      </c>
      <c r="U4892" s="10" t="str">
        <f t="shared" si="712"/>
        <v>Septembre</v>
      </c>
      <c r="V4892" s="36" t="str">
        <f t="shared" si="706"/>
        <v>2026</v>
      </c>
      <c r="W4892" s="34"/>
      <c r="X4892" s="91">
        <f t="shared" si="713"/>
        <v>0</v>
      </c>
      <c r="Y4892" s="92" t="str">
        <f>VLOOKUP('CM-CIC'!B4823,Annuaire_roster!B:F,4,0)</f>
        <v>KINANA Widad</v>
      </c>
      <c r="Z4892" s="37" t="s">
        <v>110</v>
      </c>
      <c r="AA4892" s="60" t="s">
        <v>39</v>
      </c>
      <c r="AB4892" s="35" t="str">
        <f t="shared" si="707"/>
        <v/>
      </c>
      <c r="AC4892" s="35" t="str">
        <f t="shared" si="708"/>
        <v/>
      </c>
      <c r="AD4892" s="35" t="str">
        <f t="shared" si="709"/>
        <v/>
      </c>
      <c r="AE4892" s="44" t="str">
        <f t="shared" si="710"/>
        <v/>
      </c>
      <c r="AF4892" s="61"/>
      <c r="AG4892" s="45"/>
    </row>
    <row r="4893" spans="1:33" x14ac:dyDescent="0.2">
      <c r="A4893" s="59" t="str">
        <f>+VLOOKUP(B4893,Annuaire_roster!B:G,5,0)</f>
        <v>01590</v>
      </c>
      <c r="B4893" s="219" t="s">
        <v>222</v>
      </c>
      <c r="C4893" s="73"/>
      <c r="D4893" s="73" t="s">
        <v>64</v>
      </c>
      <c r="E4893" s="66"/>
      <c r="F4893" s="66" t="s">
        <v>64</v>
      </c>
      <c r="G4893" s="67"/>
      <c r="H4893" s="67"/>
      <c r="I4893" s="107" t="s">
        <v>63</v>
      </c>
      <c r="J4893" s="67"/>
      <c r="K4893" s="69">
        <v>0</v>
      </c>
      <c r="L4893" s="67">
        <v>0</v>
      </c>
      <c r="M4893" s="74">
        <v>0</v>
      </c>
      <c r="N4893" s="34" t="str">
        <f t="shared" si="702"/>
        <v/>
      </c>
      <c r="O4893" s="38">
        <f t="shared" si="703"/>
        <v>0</v>
      </c>
      <c r="P4893" s="77" t="s">
        <v>234</v>
      </c>
      <c r="Q4893" s="43">
        <v>44822</v>
      </c>
      <c r="R4893" s="35">
        <f t="shared" si="704"/>
        <v>0</v>
      </c>
      <c r="S4893" s="35">
        <f t="shared" si="705"/>
        <v>0</v>
      </c>
      <c r="T4893" s="10" t="str">
        <f t="shared" si="711"/>
        <v>Sem - 38</v>
      </c>
      <c r="U4893" s="10" t="str">
        <f t="shared" si="712"/>
        <v>Septembre</v>
      </c>
      <c r="V4893" s="36" t="str">
        <f t="shared" si="706"/>
        <v>2026</v>
      </c>
      <c r="W4893" s="34"/>
      <c r="X4893" s="91">
        <f t="shared" si="713"/>
        <v>0</v>
      </c>
      <c r="Y4893" s="92" t="str">
        <f>VLOOKUP('CM-CIC'!B4824,Annuaire_roster!B:F,4,0)</f>
        <v>KINANA Widad</v>
      </c>
      <c r="Z4893" s="37" t="s">
        <v>110</v>
      </c>
      <c r="AA4893" s="60" t="s">
        <v>39</v>
      </c>
      <c r="AB4893" s="35" t="str">
        <f t="shared" si="707"/>
        <v/>
      </c>
      <c r="AC4893" s="35" t="str">
        <f t="shared" si="708"/>
        <v/>
      </c>
      <c r="AD4893" s="35" t="str">
        <f t="shared" si="709"/>
        <v/>
      </c>
      <c r="AE4893" s="44" t="str">
        <f t="shared" si="710"/>
        <v/>
      </c>
      <c r="AF4893" s="61"/>
      <c r="AG4893" s="45"/>
    </row>
    <row r="4894" spans="1:33" x14ac:dyDescent="0.2">
      <c r="A4894" s="59" t="str">
        <f>+VLOOKUP(B4894,Annuaire_roster!B:G,5,0)</f>
        <v>01594</v>
      </c>
      <c r="B4894" s="219" t="s">
        <v>295</v>
      </c>
      <c r="C4894" s="73"/>
      <c r="D4894" s="73" t="s">
        <v>64</v>
      </c>
      <c r="E4894" s="66"/>
      <c r="F4894" s="66" t="s">
        <v>64</v>
      </c>
      <c r="G4894" s="67"/>
      <c r="H4894" s="67"/>
      <c r="I4894" s="107" t="s">
        <v>63</v>
      </c>
      <c r="J4894" s="67"/>
      <c r="K4894" s="69">
        <v>0</v>
      </c>
      <c r="L4894" s="67">
        <v>0</v>
      </c>
      <c r="M4894" s="74">
        <v>0</v>
      </c>
      <c r="N4894" s="34" t="str">
        <f t="shared" si="702"/>
        <v/>
      </c>
      <c r="O4894" s="38">
        <f t="shared" si="703"/>
        <v>0</v>
      </c>
      <c r="P4894" s="77" t="s">
        <v>234</v>
      </c>
      <c r="Q4894" s="43">
        <v>44822</v>
      </c>
      <c r="R4894" s="35">
        <f t="shared" si="704"/>
        <v>0</v>
      </c>
      <c r="S4894" s="35">
        <f t="shared" si="705"/>
        <v>0</v>
      </c>
      <c r="T4894" s="10" t="str">
        <f t="shared" si="711"/>
        <v>Sem - 38</v>
      </c>
      <c r="U4894" s="10" t="str">
        <f t="shared" si="712"/>
        <v>Septembre</v>
      </c>
      <c r="V4894" s="36" t="str">
        <f t="shared" si="706"/>
        <v>2026</v>
      </c>
      <c r="W4894" s="34"/>
      <c r="X4894" s="91">
        <f t="shared" si="713"/>
        <v>0</v>
      </c>
      <c r="Y4894" s="92" t="str">
        <f>VLOOKUP('CM-CIC'!B4825,Annuaire_roster!B:F,4,0)</f>
        <v>KINANA Widad</v>
      </c>
      <c r="Z4894" s="37" t="s">
        <v>110</v>
      </c>
      <c r="AA4894" s="60" t="s">
        <v>39</v>
      </c>
      <c r="AB4894" s="35" t="str">
        <f t="shared" si="707"/>
        <v/>
      </c>
      <c r="AC4894" s="35" t="str">
        <f t="shared" si="708"/>
        <v/>
      </c>
      <c r="AD4894" s="35" t="str">
        <f t="shared" si="709"/>
        <v/>
      </c>
      <c r="AE4894" s="44" t="str">
        <f t="shared" si="710"/>
        <v/>
      </c>
      <c r="AF4894" s="61"/>
      <c r="AG4894" s="45"/>
    </row>
    <row r="4895" spans="1:33" x14ac:dyDescent="0.2">
      <c r="A4895" s="59" t="str">
        <f>+VLOOKUP(B4895,Annuaire_roster!B:G,5,0)</f>
        <v>01598</v>
      </c>
      <c r="B4895" s="78" t="s">
        <v>240</v>
      </c>
      <c r="C4895" s="73"/>
      <c r="D4895" s="73" t="s">
        <v>64</v>
      </c>
      <c r="E4895" s="66"/>
      <c r="F4895" s="66" t="s">
        <v>64</v>
      </c>
      <c r="G4895" s="67"/>
      <c r="H4895" s="67"/>
      <c r="I4895" s="107" t="s">
        <v>63</v>
      </c>
      <c r="J4895" s="67"/>
      <c r="K4895" s="69">
        <v>0</v>
      </c>
      <c r="L4895" s="67">
        <v>0</v>
      </c>
      <c r="M4895" s="74">
        <v>0</v>
      </c>
      <c r="N4895" s="34" t="str">
        <f t="shared" si="702"/>
        <v/>
      </c>
      <c r="O4895" s="38">
        <f t="shared" si="703"/>
        <v>0</v>
      </c>
      <c r="P4895" s="77" t="s">
        <v>234</v>
      </c>
      <c r="Q4895" s="43">
        <v>44822</v>
      </c>
      <c r="R4895" s="35">
        <f t="shared" si="704"/>
        <v>0</v>
      </c>
      <c r="S4895" s="35">
        <f t="shared" si="705"/>
        <v>0</v>
      </c>
      <c r="T4895" s="10" t="str">
        <f t="shared" si="711"/>
        <v>Sem - 38</v>
      </c>
      <c r="U4895" s="10" t="str">
        <f t="shared" si="712"/>
        <v>Septembre</v>
      </c>
      <c r="V4895" s="36" t="str">
        <f t="shared" si="706"/>
        <v>2026</v>
      </c>
      <c r="W4895" s="34"/>
      <c r="X4895" s="91">
        <f t="shared" si="713"/>
        <v>0</v>
      </c>
      <c r="Y4895" s="92" t="str">
        <f>VLOOKUP('CM-CIC'!B4826,Annuaire_roster!B:F,4,0)</f>
        <v>KINANA Widad</v>
      </c>
      <c r="Z4895" s="37" t="s">
        <v>110</v>
      </c>
      <c r="AA4895" s="60" t="s">
        <v>39</v>
      </c>
      <c r="AB4895" s="35" t="str">
        <f t="shared" si="707"/>
        <v/>
      </c>
      <c r="AC4895" s="35" t="str">
        <f t="shared" si="708"/>
        <v/>
      </c>
      <c r="AD4895" s="35" t="str">
        <f t="shared" si="709"/>
        <v/>
      </c>
      <c r="AE4895" s="44" t="str">
        <f t="shared" si="710"/>
        <v/>
      </c>
      <c r="AF4895" s="61"/>
      <c r="AG4895" s="45"/>
    </row>
    <row r="4896" spans="1:33" x14ac:dyDescent="0.2">
      <c r="A4896" s="59" t="str">
        <f>+VLOOKUP(B4896,Annuaire_roster!B:G,5,0)</f>
        <v>01567</v>
      </c>
      <c r="B4896" s="219" t="s">
        <v>198</v>
      </c>
      <c r="C4896" s="73"/>
      <c r="D4896" s="73" t="s">
        <v>64</v>
      </c>
      <c r="E4896" s="66"/>
      <c r="F4896" s="66" t="s">
        <v>64</v>
      </c>
      <c r="G4896" s="67"/>
      <c r="H4896" s="67"/>
      <c r="I4896" s="107" t="s">
        <v>63</v>
      </c>
      <c r="J4896" s="67"/>
      <c r="K4896" s="69">
        <v>0</v>
      </c>
      <c r="L4896" s="67">
        <v>0</v>
      </c>
      <c r="M4896" s="74">
        <v>0</v>
      </c>
      <c r="N4896" s="34" t="str">
        <f t="shared" si="702"/>
        <v/>
      </c>
      <c r="O4896" s="38">
        <f t="shared" si="703"/>
        <v>0</v>
      </c>
      <c r="P4896" s="77" t="s">
        <v>234</v>
      </c>
      <c r="Q4896" s="43">
        <v>44822</v>
      </c>
      <c r="R4896" s="35">
        <f t="shared" si="704"/>
        <v>0</v>
      </c>
      <c r="S4896" s="35">
        <f t="shared" si="705"/>
        <v>0</v>
      </c>
      <c r="T4896" s="10" t="str">
        <f t="shared" si="711"/>
        <v>Sem - 38</v>
      </c>
      <c r="U4896" s="10" t="str">
        <f t="shared" si="712"/>
        <v>Septembre</v>
      </c>
      <c r="V4896" s="36" t="str">
        <f t="shared" si="706"/>
        <v>2026</v>
      </c>
      <c r="W4896" s="34"/>
      <c r="X4896" s="91">
        <f t="shared" si="713"/>
        <v>0</v>
      </c>
      <c r="Y4896" s="92" t="str">
        <f>VLOOKUP('CM-CIC'!B4827,Annuaire_roster!B:F,4,0)</f>
        <v>KINANA Widad</v>
      </c>
      <c r="Z4896" s="37" t="s">
        <v>110</v>
      </c>
      <c r="AA4896" s="60" t="s">
        <v>39</v>
      </c>
      <c r="AB4896" s="35" t="str">
        <f t="shared" si="707"/>
        <v/>
      </c>
      <c r="AC4896" s="35" t="str">
        <f t="shared" si="708"/>
        <v/>
      </c>
      <c r="AD4896" s="35" t="str">
        <f t="shared" si="709"/>
        <v/>
      </c>
      <c r="AE4896" s="44" t="str">
        <f t="shared" si="710"/>
        <v/>
      </c>
      <c r="AF4896" s="61"/>
      <c r="AG4896" s="45"/>
    </row>
    <row r="4897" spans="1:33" x14ac:dyDescent="0.2">
      <c r="A4897" s="59" t="str">
        <f>+VLOOKUP(B4897,Annuaire_roster!B:G,5,0)</f>
        <v>01420</v>
      </c>
      <c r="B4897" s="219" t="s">
        <v>151</v>
      </c>
      <c r="C4897" s="73"/>
      <c r="D4897" s="73" t="s">
        <v>64</v>
      </c>
      <c r="E4897" s="66"/>
      <c r="F4897" s="66" t="s">
        <v>64</v>
      </c>
      <c r="G4897" s="67"/>
      <c r="H4897" s="67"/>
      <c r="I4897" s="107" t="s">
        <v>63</v>
      </c>
      <c r="J4897" s="67"/>
      <c r="K4897" s="69">
        <v>0</v>
      </c>
      <c r="L4897" s="67">
        <v>0</v>
      </c>
      <c r="M4897" s="74">
        <v>0</v>
      </c>
      <c r="N4897" s="34" t="str">
        <f t="shared" si="702"/>
        <v/>
      </c>
      <c r="O4897" s="38">
        <f t="shared" si="703"/>
        <v>0</v>
      </c>
      <c r="P4897" s="77" t="s">
        <v>234</v>
      </c>
      <c r="Q4897" s="43">
        <v>44822</v>
      </c>
      <c r="R4897" s="35">
        <f t="shared" si="704"/>
        <v>0</v>
      </c>
      <c r="S4897" s="35">
        <f t="shared" si="705"/>
        <v>0</v>
      </c>
      <c r="T4897" s="10" t="str">
        <f t="shared" si="711"/>
        <v>Sem - 38</v>
      </c>
      <c r="U4897" s="10" t="str">
        <f t="shared" si="712"/>
        <v>Septembre</v>
      </c>
      <c r="V4897" s="36" t="str">
        <f t="shared" si="706"/>
        <v>2026</v>
      </c>
      <c r="W4897" s="34"/>
      <c r="X4897" s="91">
        <f t="shared" si="713"/>
        <v>0</v>
      </c>
      <c r="Y4897" s="92" t="str">
        <f>VLOOKUP('CM-CIC'!B4828,Annuaire_roster!B:F,4,0)</f>
        <v>ABDELLAOUI KHADIJA</v>
      </c>
      <c r="Z4897" s="37" t="s">
        <v>110</v>
      </c>
      <c r="AA4897" s="60" t="s">
        <v>39</v>
      </c>
      <c r="AB4897" s="35" t="str">
        <f t="shared" si="707"/>
        <v/>
      </c>
      <c r="AC4897" s="35" t="str">
        <f t="shared" si="708"/>
        <v/>
      </c>
      <c r="AD4897" s="35" t="str">
        <f t="shared" si="709"/>
        <v/>
      </c>
      <c r="AE4897" s="44" t="str">
        <f t="shared" si="710"/>
        <v/>
      </c>
      <c r="AF4897" s="61"/>
      <c r="AG4897" s="45"/>
    </row>
    <row r="4898" spans="1:33" x14ac:dyDescent="0.2">
      <c r="A4898" s="59" t="str">
        <f>+VLOOKUP(B4898,Annuaire_roster!B:G,5,0)</f>
        <v>01621</v>
      </c>
      <c r="B4898" s="219" t="s">
        <v>241</v>
      </c>
      <c r="C4898" s="73"/>
      <c r="D4898" s="73" t="s">
        <v>64</v>
      </c>
      <c r="E4898" s="66"/>
      <c r="F4898" s="66" t="s">
        <v>64</v>
      </c>
      <c r="G4898" s="67"/>
      <c r="H4898" s="67"/>
      <c r="I4898" s="107" t="s">
        <v>63</v>
      </c>
      <c r="J4898" s="67"/>
      <c r="K4898" s="69">
        <v>0</v>
      </c>
      <c r="L4898" s="67">
        <v>0</v>
      </c>
      <c r="M4898" s="74">
        <v>0</v>
      </c>
      <c r="N4898" s="34" t="str">
        <f t="shared" si="702"/>
        <v/>
      </c>
      <c r="O4898" s="38">
        <f t="shared" si="703"/>
        <v>0</v>
      </c>
      <c r="P4898" s="77" t="s">
        <v>234</v>
      </c>
      <c r="Q4898" s="43">
        <v>44822</v>
      </c>
      <c r="R4898" s="35">
        <f t="shared" si="704"/>
        <v>0</v>
      </c>
      <c r="S4898" s="35">
        <f t="shared" si="705"/>
        <v>0</v>
      </c>
      <c r="T4898" s="10" t="str">
        <f t="shared" si="711"/>
        <v>Sem - 38</v>
      </c>
      <c r="U4898" s="10" t="str">
        <f t="shared" si="712"/>
        <v>Septembre</v>
      </c>
      <c r="V4898" s="36" t="str">
        <f t="shared" si="706"/>
        <v>2026</v>
      </c>
      <c r="W4898" s="34"/>
      <c r="X4898" s="91">
        <f t="shared" si="713"/>
        <v>0</v>
      </c>
      <c r="Y4898" s="92" t="str">
        <f>VLOOKUP('CM-CIC'!B4829,Annuaire_roster!B:F,4,0)</f>
        <v>ABDELLAOUI KHADIJA</v>
      </c>
      <c r="Z4898" s="37" t="s">
        <v>110</v>
      </c>
      <c r="AA4898" s="60" t="s">
        <v>39</v>
      </c>
      <c r="AB4898" s="35" t="str">
        <f t="shared" si="707"/>
        <v/>
      </c>
      <c r="AC4898" s="35" t="str">
        <f t="shared" si="708"/>
        <v/>
      </c>
      <c r="AD4898" s="35" t="str">
        <f t="shared" si="709"/>
        <v/>
      </c>
      <c r="AE4898" s="44" t="str">
        <f t="shared" si="710"/>
        <v/>
      </c>
      <c r="AF4898" s="61"/>
      <c r="AG4898" s="45"/>
    </row>
    <row r="4899" spans="1:33" x14ac:dyDescent="0.2">
      <c r="A4899" s="59" t="str">
        <f>+VLOOKUP(B4899,Annuaire_roster!B:G,5,0)</f>
        <v>01622</v>
      </c>
      <c r="B4899" s="219" t="s">
        <v>242</v>
      </c>
      <c r="C4899" s="73"/>
      <c r="D4899" s="73" t="s">
        <v>64</v>
      </c>
      <c r="E4899" s="66"/>
      <c r="F4899" s="66" t="s">
        <v>64</v>
      </c>
      <c r="G4899" s="67"/>
      <c r="H4899" s="67"/>
      <c r="I4899" s="107" t="s">
        <v>63</v>
      </c>
      <c r="J4899" s="67"/>
      <c r="K4899" s="69">
        <v>0</v>
      </c>
      <c r="L4899" s="67">
        <v>0</v>
      </c>
      <c r="M4899" s="74">
        <v>0</v>
      </c>
      <c r="N4899" s="34" t="str">
        <f t="shared" si="702"/>
        <v/>
      </c>
      <c r="O4899" s="38">
        <f t="shared" si="703"/>
        <v>0</v>
      </c>
      <c r="P4899" s="77" t="s">
        <v>234</v>
      </c>
      <c r="Q4899" s="43">
        <v>44822</v>
      </c>
      <c r="R4899" s="35">
        <f t="shared" si="704"/>
        <v>0</v>
      </c>
      <c r="S4899" s="35">
        <f t="shared" si="705"/>
        <v>0</v>
      </c>
      <c r="T4899" s="10" t="str">
        <f t="shared" si="711"/>
        <v>Sem - 38</v>
      </c>
      <c r="U4899" s="10" t="str">
        <f t="shared" si="712"/>
        <v>Septembre</v>
      </c>
      <c r="V4899" s="36" t="str">
        <f t="shared" si="706"/>
        <v>2026</v>
      </c>
      <c r="W4899" s="34"/>
      <c r="X4899" s="91">
        <f t="shared" si="713"/>
        <v>0</v>
      </c>
      <c r="Y4899" s="92" t="str">
        <f>VLOOKUP('CM-CIC'!B4830,Annuaire_roster!B:F,4,0)</f>
        <v>ABDELLAOUI KHADIJA</v>
      </c>
      <c r="Z4899" s="37" t="s">
        <v>110</v>
      </c>
      <c r="AA4899" s="60" t="s">
        <v>39</v>
      </c>
      <c r="AB4899" s="35" t="str">
        <f t="shared" si="707"/>
        <v/>
      </c>
      <c r="AC4899" s="35" t="str">
        <f t="shared" si="708"/>
        <v/>
      </c>
      <c r="AD4899" s="35" t="str">
        <f t="shared" si="709"/>
        <v/>
      </c>
      <c r="AE4899" s="44" t="str">
        <f t="shared" si="710"/>
        <v/>
      </c>
      <c r="AF4899" s="61"/>
      <c r="AG4899" s="45"/>
    </row>
    <row r="4900" spans="1:33" x14ac:dyDescent="0.2">
      <c r="A4900" s="59" t="str">
        <f>+VLOOKUP(B4900,Annuaire_roster!B:G,5,0)</f>
        <v>01607</v>
      </c>
      <c r="B4900" s="219" t="s">
        <v>244</v>
      </c>
      <c r="C4900" s="73"/>
      <c r="D4900" s="73" t="s">
        <v>64</v>
      </c>
      <c r="E4900" s="66"/>
      <c r="F4900" s="66" t="s">
        <v>64</v>
      </c>
      <c r="G4900" s="67"/>
      <c r="H4900" s="67"/>
      <c r="I4900" s="107" t="s">
        <v>63</v>
      </c>
      <c r="J4900" s="67"/>
      <c r="K4900" s="69">
        <v>0</v>
      </c>
      <c r="L4900" s="67">
        <v>0</v>
      </c>
      <c r="M4900" s="74">
        <v>0</v>
      </c>
      <c r="N4900" s="34" t="str">
        <f t="shared" si="702"/>
        <v/>
      </c>
      <c r="O4900" s="38">
        <f t="shared" si="703"/>
        <v>0</v>
      </c>
      <c r="P4900" s="77" t="s">
        <v>234</v>
      </c>
      <c r="Q4900" s="43">
        <v>44822</v>
      </c>
      <c r="R4900" s="35">
        <f t="shared" si="704"/>
        <v>0</v>
      </c>
      <c r="S4900" s="35">
        <f t="shared" si="705"/>
        <v>0</v>
      </c>
      <c r="T4900" s="10" t="str">
        <f t="shared" si="711"/>
        <v>Sem - 38</v>
      </c>
      <c r="U4900" s="10" t="str">
        <f t="shared" si="712"/>
        <v>Septembre</v>
      </c>
      <c r="V4900" s="36" t="str">
        <f t="shared" si="706"/>
        <v>2026</v>
      </c>
      <c r="W4900" s="34"/>
      <c r="X4900" s="91">
        <f t="shared" si="713"/>
        <v>0</v>
      </c>
      <c r="Y4900" s="92" t="str">
        <f>VLOOKUP('CM-CIC'!B4831,Annuaire_roster!B:F,4,0)</f>
        <v>ABDELLAOUI KHADIJA</v>
      </c>
      <c r="Z4900" s="37" t="s">
        <v>110</v>
      </c>
      <c r="AA4900" s="60" t="s">
        <v>39</v>
      </c>
      <c r="AB4900" s="35" t="str">
        <f t="shared" si="707"/>
        <v/>
      </c>
      <c r="AC4900" s="35" t="str">
        <f t="shared" si="708"/>
        <v/>
      </c>
      <c r="AD4900" s="35" t="str">
        <f t="shared" si="709"/>
        <v/>
      </c>
      <c r="AE4900" s="44" t="str">
        <f t="shared" si="710"/>
        <v/>
      </c>
      <c r="AF4900" s="61"/>
      <c r="AG4900" s="45"/>
    </row>
    <row r="4901" spans="1:33" x14ac:dyDescent="0.2">
      <c r="A4901" s="59" t="str">
        <f>+VLOOKUP(B4901,Annuaire_roster!B:G,5,0)</f>
        <v>01648</v>
      </c>
      <c r="B4901" s="219" t="s">
        <v>245</v>
      </c>
      <c r="C4901" s="73"/>
      <c r="D4901" s="73" t="s">
        <v>64</v>
      </c>
      <c r="E4901" s="66"/>
      <c r="F4901" s="66" t="s">
        <v>64</v>
      </c>
      <c r="G4901" s="67"/>
      <c r="H4901" s="67"/>
      <c r="I4901" s="107" t="s">
        <v>63</v>
      </c>
      <c r="J4901" s="67"/>
      <c r="K4901" s="69">
        <v>0</v>
      </c>
      <c r="L4901" s="67">
        <v>0</v>
      </c>
      <c r="M4901" s="74">
        <v>0</v>
      </c>
      <c r="N4901" s="34" t="str">
        <f t="shared" si="702"/>
        <v/>
      </c>
      <c r="O4901" s="38">
        <f t="shared" si="703"/>
        <v>0</v>
      </c>
      <c r="P4901" s="77" t="s">
        <v>234</v>
      </c>
      <c r="Q4901" s="43">
        <v>44822</v>
      </c>
      <c r="R4901" s="35">
        <f t="shared" si="704"/>
        <v>0</v>
      </c>
      <c r="S4901" s="35">
        <f t="shared" si="705"/>
        <v>0</v>
      </c>
      <c r="T4901" s="10" t="str">
        <f t="shared" si="711"/>
        <v>Sem - 38</v>
      </c>
      <c r="U4901" s="10" t="str">
        <f t="shared" si="712"/>
        <v>Septembre</v>
      </c>
      <c r="V4901" s="36" t="str">
        <f t="shared" si="706"/>
        <v>2026</v>
      </c>
      <c r="W4901" s="34"/>
      <c r="X4901" s="91">
        <f t="shared" si="713"/>
        <v>0</v>
      </c>
      <c r="Y4901" s="92" t="str">
        <f>VLOOKUP('CM-CIC'!B4832,Annuaire_roster!B:F,4,0)</f>
        <v>ABDELLAOUI KHADIJA</v>
      </c>
      <c r="Z4901" s="37" t="s">
        <v>110</v>
      </c>
      <c r="AA4901" s="60" t="s">
        <v>39</v>
      </c>
      <c r="AB4901" s="35" t="str">
        <f t="shared" si="707"/>
        <v/>
      </c>
      <c r="AC4901" s="35" t="str">
        <f t="shared" si="708"/>
        <v/>
      </c>
      <c r="AD4901" s="35" t="str">
        <f t="shared" si="709"/>
        <v/>
      </c>
      <c r="AE4901" s="44" t="str">
        <f t="shared" si="710"/>
        <v/>
      </c>
      <c r="AF4901" s="61"/>
      <c r="AG4901" s="45"/>
    </row>
    <row r="4902" spans="1:33" x14ac:dyDescent="0.2">
      <c r="A4902" s="59" t="str">
        <f>+VLOOKUP(B4902,Annuaire_roster!B:G,5,0)</f>
        <v>01608</v>
      </c>
      <c r="B4902" s="219" t="s">
        <v>246</v>
      </c>
      <c r="C4902" s="73"/>
      <c r="D4902" s="73" t="s">
        <v>64</v>
      </c>
      <c r="E4902" s="66"/>
      <c r="F4902" s="66" t="s">
        <v>64</v>
      </c>
      <c r="G4902" s="67"/>
      <c r="H4902" s="67"/>
      <c r="I4902" s="107" t="s">
        <v>63</v>
      </c>
      <c r="J4902" s="67"/>
      <c r="K4902" s="69">
        <v>0</v>
      </c>
      <c r="L4902" s="67">
        <v>0</v>
      </c>
      <c r="M4902" s="74">
        <v>0</v>
      </c>
      <c r="N4902" s="34" t="str">
        <f t="shared" si="702"/>
        <v/>
      </c>
      <c r="O4902" s="38">
        <f t="shared" si="703"/>
        <v>0</v>
      </c>
      <c r="P4902" s="77" t="s">
        <v>234</v>
      </c>
      <c r="Q4902" s="43">
        <v>44822</v>
      </c>
      <c r="R4902" s="35">
        <f t="shared" si="704"/>
        <v>0</v>
      </c>
      <c r="S4902" s="35">
        <f t="shared" si="705"/>
        <v>0</v>
      </c>
      <c r="T4902" s="10" t="str">
        <f t="shared" si="711"/>
        <v>Sem - 38</v>
      </c>
      <c r="U4902" s="10" t="str">
        <f t="shared" si="712"/>
        <v>Septembre</v>
      </c>
      <c r="V4902" s="36" t="str">
        <f t="shared" si="706"/>
        <v>2026</v>
      </c>
      <c r="W4902" s="34"/>
      <c r="X4902" s="91">
        <f t="shared" si="713"/>
        <v>0</v>
      </c>
      <c r="Y4902" s="92" t="str">
        <f>VLOOKUP('CM-CIC'!B4833,Annuaire_roster!B:F,4,0)</f>
        <v>ABDELLAOUI KHADIJA</v>
      </c>
      <c r="Z4902" s="37" t="s">
        <v>110</v>
      </c>
      <c r="AA4902" s="60" t="s">
        <v>39</v>
      </c>
      <c r="AB4902" s="35" t="str">
        <f t="shared" si="707"/>
        <v/>
      </c>
      <c r="AC4902" s="35" t="str">
        <f t="shared" si="708"/>
        <v/>
      </c>
      <c r="AD4902" s="35" t="str">
        <f t="shared" si="709"/>
        <v/>
      </c>
      <c r="AE4902" s="44" t="str">
        <f t="shared" si="710"/>
        <v/>
      </c>
      <c r="AF4902" s="61"/>
      <c r="AG4902" s="45"/>
    </row>
    <row r="4903" spans="1:33" x14ac:dyDescent="0.2">
      <c r="A4903" s="59" t="str">
        <f>+VLOOKUP(B4903,Annuaire_roster!B:G,5,0)</f>
        <v>01616</v>
      </c>
      <c r="B4903" s="219" t="s">
        <v>247</v>
      </c>
      <c r="C4903" s="73"/>
      <c r="D4903" s="73" t="s">
        <v>64</v>
      </c>
      <c r="E4903" s="66"/>
      <c r="F4903" s="66" t="s">
        <v>64</v>
      </c>
      <c r="G4903" s="67"/>
      <c r="H4903" s="67"/>
      <c r="I4903" s="107" t="s">
        <v>63</v>
      </c>
      <c r="J4903" s="67"/>
      <c r="K4903" s="69">
        <v>0</v>
      </c>
      <c r="L4903" s="67">
        <v>0</v>
      </c>
      <c r="M4903" s="74">
        <v>0</v>
      </c>
      <c r="N4903" s="34" t="str">
        <f t="shared" si="702"/>
        <v/>
      </c>
      <c r="O4903" s="38">
        <f t="shared" si="703"/>
        <v>0</v>
      </c>
      <c r="P4903" s="77" t="s">
        <v>234</v>
      </c>
      <c r="Q4903" s="43">
        <v>44822</v>
      </c>
      <c r="R4903" s="35">
        <f t="shared" si="704"/>
        <v>0</v>
      </c>
      <c r="S4903" s="35">
        <f t="shared" si="705"/>
        <v>0</v>
      </c>
      <c r="T4903" s="10" t="str">
        <f t="shared" si="711"/>
        <v>Sem - 38</v>
      </c>
      <c r="U4903" s="10" t="str">
        <f t="shared" si="712"/>
        <v>Septembre</v>
      </c>
      <c r="V4903" s="36" t="str">
        <f t="shared" si="706"/>
        <v>2026</v>
      </c>
      <c r="W4903" s="34"/>
      <c r="X4903" s="91">
        <f t="shared" si="713"/>
        <v>0</v>
      </c>
      <c r="Y4903" s="92" t="str">
        <f>VLOOKUP('CM-CIC'!B4834,Annuaire_roster!B:F,4,0)</f>
        <v>ABDELLAOUI KHADIJA</v>
      </c>
      <c r="Z4903" s="37" t="s">
        <v>110</v>
      </c>
      <c r="AA4903" s="60" t="s">
        <v>39</v>
      </c>
      <c r="AB4903" s="35" t="str">
        <f t="shared" si="707"/>
        <v/>
      </c>
      <c r="AC4903" s="35" t="str">
        <f t="shared" si="708"/>
        <v/>
      </c>
      <c r="AD4903" s="35" t="str">
        <f t="shared" si="709"/>
        <v/>
      </c>
      <c r="AE4903" s="44" t="str">
        <f t="shared" si="710"/>
        <v/>
      </c>
      <c r="AF4903" s="61"/>
      <c r="AG4903" s="45"/>
    </row>
    <row r="4904" spans="1:33" x14ac:dyDescent="0.2">
      <c r="A4904" s="59" t="str">
        <f>+VLOOKUP(B4904,Annuaire_roster!B:G,5,0)</f>
        <v>01617</v>
      </c>
      <c r="B4904" s="219" t="s">
        <v>248</v>
      </c>
      <c r="C4904" s="73"/>
      <c r="D4904" s="73" t="s">
        <v>64</v>
      </c>
      <c r="E4904" s="66"/>
      <c r="F4904" s="66" t="s">
        <v>64</v>
      </c>
      <c r="G4904" s="67"/>
      <c r="H4904" s="67"/>
      <c r="I4904" s="107" t="s">
        <v>63</v>
      </c>
      <c r="J4904" s="67"/>
      <c r="K4904" s="69">
        <v>0</v>
      </c>
      <c r="L4904" s="67">
        <v>0</v>
      </c>
      <c r="M4904" s="74">
        <v>0</v>
      </c>
      <c r="N4904" s="34" t="str">
        <f t="shared" si="702"/>
        <v/>
      </c>
      <c r="O4904" s="38">
        <f t="shared" si="703"/>
        <v>0</v>
      </c>
      <c r="P4904" s="77" t="s">
        <v>234</v>
      </c>
      <c r="Q4904" s="43">
        <v>44822</v>
      </c>
      <c r="R4904" s="35">
        <f t="shared" si="704"/>
        <v>0</v>
      </c>
      <c r="S4904" s="35">
        <f t="shared" si="705"/>
        <v>0</v>
      </c>
      <c r="T4904" s="10" t="str">
        <f t="shared" si="711"/>
        <v>Sem - 38</v>
      </c>
      <c r="U4904" s="10" t="str">
        <f t="shared" si="712"/>
        <v>Septembre</v>
      </c>
      <c r="V4904" s="36" t="str">
        <f t="shared" si="706"/>
        <v>2026</v>
      </c>
      <c r="W4904" s="34"/>
      <c r="X4904" s="91">
        <f t="shared" si="713"/>
        <v>0</v>
      </c>
      <c r="Y4904" s="92" t="str">
        <f>VLOOKUP('CM-CIC'!B4835,Annuaire_roster!B:F,4,0)</f>
        <v>ABDELLAOUI KHADIJA</v>
      </c>
      <c r="Z4904" s="37" t="s">
        <v>110</v>
      </c>
      <c r="AA4904" s="60" t="s">
        <v>39</v>
      </c>
      <c r="AB4904" s="35" t="str">
        <f t="shared" si="707"/>
        <v/>
      </c>
      <c r="AC4904" s="35" t="str">
        <f t="shared" si="708"/>
        <v/>
      </c>
      <c r="AD4904" s="35" t="str">
        <f t="shared" si="709"/>
        <v/>
      </c>
      <c r="AE4904" s="44" t="str">
        <f t="shared" si="710"/>
        <v/>
      </c>
      <c r="AF4904" s="61"/>
      <c r="AG4904" s="45"/>
    </row>
    <row r="4905" spans="1:33" x14ac:dyDescent="0.2">
      <c r="A4905" s="59" t="str">
        <f>+VLOOKUP(B4905,Annuaire_roster!B:G,5,0)</f>
        <v>01656</v>
      </c>
      <c r="B4905" s="219" t="s">
        <v>249</v>
      </c>
      <c r="C4905" s="73"/>
      <c r="D4905" s="73" t="s">
        <v>64</v>
      </c>
      <c r="E4905" s="66"/>
      <c r="F4905" s="66" t="s">
        <v>64</v>
      </c>
      <c r="G4905" s="67"/>
      <c r="H4905" s="67"/>
      <c r="I4905" s="107" t="s">
        <v>63</v>
      </c>
      <c r="J4905" s="67"/>
      <c r="K4905" s="69">
        <v>0</v>
      </c>
      <c r="L4905" s="67">
        <v>0</v>
      </c>
      <c r="M4905" s="74">
        <v>0</v>
      </c>
      <c r="N4905" s="34" t="str">
        <f t="shared" si="702"/>
        <v/>
      </c>
      <c r="O4905" s="38">
        <f t="shared" si="703"/>
        <v>0</v>
      </c>
      <c r="P4905" s="77" t="s">
        <v>234</v>
      </c>
      <c r="Q4905" s="43">
        <v>44822</v>
      </c>
      <c r="R4905" s="35">
        <f t="shared" si="704"/>
        <v>0</v>
      </c>
      <c r="S4905" s="35">
        <f t="shared" si="705"/>
        <v>0</v>
      </c>
      <c r="T4905" s="10" t="str">
        <f t="shared" si="711"/>
        <v>Sem - 38</v>
      </c>
      <c r="U4905" s="10" t="str">
        <f t="shared" si="712"/>
        <v>Septembre</v>
      </c>
      <c r="V4905" s="36" t="str">
        <f t="shared" si="706"/>
        <v>2026</v>
      </c>
      <c r="W4905" s="34"/>
      <c r="X4905" s="91">
        <f t="shared" si="713"/>
        <v>0</v>
      </c>
      <c r="Y4905" s="92" t="str">
        <f>VLOOKUP('CM-CIC'!B4836,Annuaire_roster!B:F,4,0)</f>
        <v>ABDELLAOUI KHADIJA</v>
      </c>
      <c r="Z4905" s="37" t="s">
        <v>110</v>
      </c>
      <c r="AA4905" s="60" t="s">
        <v>39</v>
      </c>
      <c r="AB4905" s="35" t="str">
        <f t="shared" si="707"/>
        <v/>
      </c>
      <c r="AC4905" s="35" t="str">
        <f t="shared" si="708"/>
        <v/>
      </c>
      <c r="AD4905" s="35" t="str">
        <f t="shared" si="709"/>
        <v/>
      </c>
      <c r="AE4905" s="44" t="str">
        <f t="shared" si="710"/>
        <v/>
      </c>
      <c r="AF4905" s="61"/>
      <c r="AG4905" s="45"/>
    </row>
    <row r="4906" spans="1:33" x14ac:dyDescent="0.2">
      <c r="A4906" s="59" t="str">
        <f>+VLOOKUP(B4906,Annuaire_roster!B:G,5,0)</f>
        <v>01609</v>
      </c>
      <c r="B4906" s="219" t="s">
        <v>251</v>
      </c>
      <c r="C4906" s="73"/>
      <c r="D4906" s="73" t="s">
        <v>64</v>
      </c>
      <c r="E4906" s="66"/>
      <c r="F4906" s="66" t="s">
        <v>64</v>
      </c>
      <c r="G4906" s="67"/>
      <c r="H4906" s="67"/>
      <c r="I4906" s="107" t="s">
        <v>63</v>
      </c>
      <c r="J4906" s="67"/>
      <c r="K4906" s="69">
        <v>0</v>
      </c>
      <c r="L4906" s="67">
        <v>0</v>
      </c>
      <c r="M4906" s="74">
        <v>0</v>
      </c>
      <c r="N4906" s="34" t="str">
        <f t="shared" si="702"/>
        <v/>
      </c>
      <c r="O4906" s="38">
        <f t="shared" si="703"/>
        <v>0</v>
      </c>
      <c r="P4906" s="77" t="s">
        <v>234</v>
      </c>
      <c r="Q4906" s="43">
        <v>44822</v>
      </c>
      <c r="R4906" s="35">
        <f t="shared" si="704"/>
        <v>0</v>
      </c>
      <c r="S4906" s="35">
        <f t="shared" si="705"/>
        <v>0</v>
      </c>
      <c r="T4906" s="10" t="str">
        <f t="shared" si="711"/>
        <v>Sem - 38</v>
      </c>
      <c r="U4906" s="10" t="str">
        <f t="shared" si="712"/>
        <v>Septembre</v>
      </c>
      <c r="V4906" s="36" t="str">
        <f t="shared" si="706"/>
        <v>2026</v>
      </c>
      <c r="W4906" s="34"/>
      <c r="X4906" s="91">
        <f t="shared" si="713"/>
        <v>0</v>
      </c>
      <c r="Y4906" s="92" t="str">
        <f>VLOOKUP('CM-CIC'!B4837,Annuaire_roster!B:F,4,0)</f>
        <v>ABDELLAOUI KHADIJA</v>
      </c>
      <c r="Z4906" s="37" t="s">
        <v>110</v>
      </c>
      <c r="AA4906" s="60" t="s">
        <v>39</v>
      </c>
      <c r="AB4906" s="35" t="str">
        <f t="shared" si="707"/>
        <v/>
      </c>
      <c r="AC4906" s="35" t="str">
        <f t="shared" si="708"/>
        <v/>
      </c>
      <c r="AD4906" s="35" t="str">
        <f t="shared" si="709"/>
        <v/>
      </c>
      <c r="AE4906" s="44" t="str">
        <f t="shared" si="710"/>
        <v/>
      </c>
      <c r="AF4906" s="61"/>
      <c r="AG4906" s="45"/>
    </row>
    <row r="4907" spans="1:33" x14ac:dyDescent="0.2">
      <c r="A4907" s="59" t="str">
        <f>+VLOOKUP(B4907,Annuaire_roster!B:G,5,0)</f>
        <v>01610</v>
      </c>
      <c r="B4907" s="219" t="s">
        <v>1667</v>
      </c>
      <c r="C4907" s="73"/>
      <c r="D4907" s="73" t="s">
        <v>64</v>
      </c>
      <c r="E4907" s="66"/>
      <c r="F4907" s="66" t="s">
        <v>64</v>
      </c>
      <c r="G4907" s="67"/>
      <c r="H4907" s="67"/>
      <c r="I4907" s="107" t="s">
        <v>63</v>
      </c>
      <c r="J4907" s="67"/>
      <c r="K4907" s="69">
        <v>0</v>
      </c>
      <c r="L4907" s="67">
        <v>0</v>
      </c>
      <c r="M4907" s="74">
        <v>0</v>
      </c>
      <c r="N4907" s="34" t="str">
        <f t="shared" si="702"/>
        <v/>
      </c>
      <c r="O4907" s="38">
        <f t="shared" si="703"/>
        <v>0</v>
      </c>
      <c r="P4907" s="77" t="s">
        <v>234</v>
      </c>
      <c r="Q4907" s="43">
        <v>44822</v>
      </c>
      <c r="R4907" s="35">
        <f t="shared" si="704"/>
        <v>0</v>
      </c>
      <c r="S4907" s="35">
        <f t="shared" si="705"/>
        <v>0</v>
      </c>
      <c r="T4907" s="10" t="str">
        <f t="shared" si="711"/>
        <v>Sem - 38</v>
      </c>
      <c r="U4907" s="10" t="str">
        <f t="shared" si="712"/>
        <v>Septembre</v>
      </c>
      <c r="V4907" s="36" t="str">
        <f t="shared" si="706"/>
        <v>2026</v>
      </c>
      <c r="W4907" s="34"/>
      <c r="X4907" s="91">
        <f t="shared" si="713"/>
        <v>0</v>
      </c>
      <c r="Y4907" s="92" t="str">
        <f>VLOOKUP('CM-CIC'!B4838,Annuaire_roster!B:F,4,0)</f>
        <v>ABDELLAOUI KHADIJA</v>
      </c>
      <c r="Z4907" s="37" t="s">
        <v>110</v>
      </c>
      <c r="AA4907" s="60" t="s">
        <v>39</v>
      </c>
      <c r="AB4907" s="35" t="str">
        <f t="shared" si="707"/>
        <v/>
      </c>
      <c r="AC4907" s="35" t="str">
        <f t="shared" si="708"/>
        <v/>
      </c>
      <c r="AD4907" s="35" t="str">
        <f t="shared" si="709"/>
        <v/>
      </c>
      <c r="AE4907" s="44" t="str">
        <f t="shared" si="710"/>
        <v/>
      </c>
      <c r="AF4907" s="61"/>
      <c r="AG4907" s="45"/>
    </row>
    <row r="4908" spans="1:33" x14ac:dyDescent="0.2">
      <c r="A4908" s="59" t="str">
        <f>+VLOOKUP(B4908,Annuaire_roster!B:G,5,0)</f>
        <v>01611</v>
      </c>
      <c r="B4908" s="219" t="s">
        <v>252</v>
      </c>
      <c r="C4908" s="73"/>
      <c r="D4908" s="73" t="s">
        <v>64</v>
      </c>
      <c r="E4908" s="66"/>
      <c r="F4908" s="66" t="s">
        <v>64</v>
      </c>
      <c r="G4908" s="67"/>
      <c r="H4908" s="67"/>
      <c r="I4908" s="107" t="s">
        <v>63</v>
      </c>
      <c r="J4908" s="67"/>
      <c r="K4908" s="69">
        <v>0</v>
      </c>
      <c r="L4908" s="67">
        <v>0</v>
      </c>
      <c r="M4908" s="74">
        <v>0</v>
      </c>
      <c r="N4908" s="34" t="str">
        <f t="shared" si="702"/>
        <v/>
      </c>
      <c r="O4908" s="38">
        <f t="shared" si="703"/>
        <v>0</v>
      </c>
      <c r="P4908" s="77" t="s">
        <v>234</v>
      </c>
      <c r="Q4908" s="43">
        <v>44822</v>
      </c>
      <c r="R4908" s="35">
        <f t="shared" si="704"/>
        <v>0</v>
      </c>
      <c r="S4908" s="35">
        <f t="shared" si="705"/>
        <v>0</v>
      </c>
      <c r="T4908" s="10" t="str">
        <f t="shared" si="711"/>
        <v>Sem - 38</v>
      </c>
      <c r="U4908" s="10" t="str">
        <f t="shared" si="712"/>
        <v>Septembre</v>
      </c>
      <c r="V4908" s="36" t="str">
        <f t="shared" si="706"/>
        <v>2026</v>
      </c>
      <c r="W4908" s="34"/>
      <c r="X4908" s="91">
        <f t="shared" si="713"/>
        <v>0</v>
      </c>
      <c r="Y4908" s="92" t="str">
        <f>VLOOKUP('CM-CIC'!B4839,Annuaire_roster!B:F,4,0)</f>
        <v>ABDELLAOUI KHADIJA</v>
      </c>
      <c r="Z4908" s="37" t="s">
        <v>110</v>
      </c>
      <c r="AA4908" s="60" t="s">
        <v>39</v>
      </c>
      <c r="AB4908" s="35" t="str">
        <f t="shared" si="707"/>
        <v/>
      </c>
      <c r="AC4908" s="35" t="str">
        <f t="shared" si="708"/>
        <v/>
      </c>
      <c r="AD4908" s="35" t="str">
        <f t="shared" si="709"/>
        <v/>
      </c>
      <c r="AE4908" s="44" t="str">
        <f t="shared" si="710"/>
        <v/>
      </c>
      <c r="AF4908" s="61"/>
      <c r="AG4908" s="45"/>
    </row>
    <row r="4909" spans="1:33" x14ac:dyDescent="0.2">
      <c r="A4909" s="59" t="str">
        <f>+VLOOKUP(B4909,Annuaire_roster!B:G,5,0)</f>
        <v>01612</v>
      </c>
      <c r="B4909" s="219" t="s">
        <v>253</v>
      </c>
      <c r="C4909" s="73"/>
      <c r="D4909" s="73" t="s">
        <v>64</v>
      </c>
      <c r="E4909" s="66"/>
      <c r="F4909" s="66" t="s">
        <v>64</v>
      </c>
      <c r="G4909" s="67"/>
      <c r="H4909" s="67"/>
      <c r="I4909" s="107" t="s">
        <v>63</v>
      </c>
      <c r="J4909" s="67"/>
      <c r="K4909" s="69">
        <v>0</v>
      </c>
      <c r="L4909" s="67">
        <v>0</v>
      </c>
      <c r="M4909" s="74">
        <v>0</v>
      </c>
      <c r="N4909" s="34" t="str">
        <f t="shared" si="702"/>
        <v/>
      </c>
      <c r="O4909" s="38">
        <f t="shared" si="703"/>
        <v>0</v>
      </c>
      <c r="P4909" s="77" t="s">
        <v>234</v>
      </c>
      <c r="Q4909" s="135">
        <v>44822</v>
      </c>
      <c r="R4909" s="35">
        <f t="shared" si="704"/>
        <v>0</v>
      </c>
      <c r="S4909" s="35">
        <f t="shared" si="705"/>
        <v>0</v>
      </c>
      <c r="T4909" s="10" t="str">
        <f t="shared" si="711"/>
        <v>Sem - 38</v>
      </c>
      <c r="U4909" s="10" t="str">
        <f t="shared" si="712"/>
        <v>Septembre</v>
      </c>
      <c r="V4909" s="36" t="str">
        <f t="shared" si="706"/>
        <v>2026</v>
      </c>
      <c r="W4909" s="34"/>
      <c r="X4909" s="91">
        <f t="shared" si="713"/>
        <v>0</v>
      </c>
      <c r="Y4909" s="92" t="str">
        <f>VLOOKUP('CM-CIC'!B4840,Annuaire_roster!B:F,4,0)</f>
        <v>ABDELLAOUI KHADIJA</v>
      </c>
      <c r="Z4909" s="37" t="s">
        <v>110</v>
      </c>
      <c r="AA4909" s="60" t="s">
        <v>39</v>
      </c>
      <c r="AB4909" s="35" t="str">
        <f t="shared" si="707"/>
        <v/>
      </c>
      <c r="AC4909" s="35" t="str">
        <f t="shared" si="708"/>
        <v/>
      </c>
      <c r="AD4909" s="35" t="str">
        <f t="shared" si="709"/>
        <v/>
      </c>
      <c r="AE4909" s="44" t="str">
        <f t="shared" si="710"/>
        <v/>
      </c>
      <c r="AF4909" s="61"/>
      <c r="AG4909" s="45"/>
    </row>
    <row r="4910" spans="1:33" x14ac:dyDescent="0.2">
      <c r="A4910" s="59" t="str">
        <f>+VLOOKUP(B4910,Annuaire_roster!B:G,5,0)</f>
        <v>01613</v>
      </c>
      <c r="B4910" s="219" t="s">
        <v>254</v>
      </c>
      <c r="C4910" s="73"/>
      <c r="D4910" s="73" t="s">
        <v>64</v>
      </c>
      <c r="E4910" s="66"/>
      <c r="F4910" s="66" t="s">
        <v>64</v>
      </c>
      <c r="G4910" s="67"/>
      <c r="H4910" s="67"/>
      <c r="I4910" s="107" t="s">
        <v>63</v>
      </c>
      <c r="J4910" s="67"/>
      <c r="K4910" s="69">
        <v>0</v>
      </c>
      <c r="L4910" s="67">
        <v>0</v>
      </c>
      <c r="M4910" s="74">
        <v>0</v>
      </c>
      <c r="N4910" s="34" t="str">
        <f t="shared" si="702"/>
        <v/>
      </c>
      <c r="O4910" s="38">
        <f t="shared" si="703"/>
        <v>0</v>
      </c>
      <c r="P4910" s="77" t="s">
        <v>234</v>
      </c>
      <c r="Q4910" s="135">
        <v>44822</v>
      </c>
      <c r="R4910" s="35">
        <f t="shared" si="704"/>
        <v>0</v>
      </c>
      <c r="S4910" s="35">
        <f t="shared" si="705"/>
        <v>0</v>
      </c>
      <c r="T4910" s="10" t="str">
        <f t="shared" si="711"/>
        <v>Sem - 38</v>
      </c>
      <c r="U4910" s="10" t="str">
        <f t="shared" si="712"/>
        <v>Septembre</v>
      </c>
      <c r="V4910" s="36" t="str">
        <f t="shared" si="706"/>
        <v>2026</v>
      </c>
      <c r="W4910" s="34"/>
      <c r="X4910" s="91">
        <f t="shared" si="713"/>
        <v>0</v>
      </c>
      <c r="Y4910" s="92" t="str">
        <f>VLOOKUP('CM-CIC'!B4841,Annuaire_roster!B:F,4,0)</f>
        <v>ABDELLAOUI KHADIJA</v>
      </c>
      <c r="Z4910" s="37" t="s">
        <v>110</v>
      </c>
      <c r="AA4910" s="60" t="s">
        <v>39</v>
      </c>
      <c r="AB4910" s="35" t="str">
        <f t="shared" si="707"/>
        <v/>
      </c>
      <c r="AC4910" s="35" t="str">
        <f t="shared" si="708"/>
        <v/>
      </c>
      <c r="AD4910" s="35" t="str">
        <f t="shared" si="709"/>
        <v/>
      </c>
      <c r="AE4910" s="44" t="str">
        <f t="shared" si="710"/>
        <v/>
      </c>
      <c r="AF4910" s="61"/>
      <c r="AG4910" s="45"/>
    </row>
    <row r="4911" spans="1:33" x14ac:dyDescent="0.2">
      <c r="A4911" s="59" t="str">
        <f>+VLOOKUP(B4911,Annuaire_roster!B:G,5,0)</f>
        <v>01618</v>
      </c>
      <c r="B4911" s="219" t="s">
        <v>255</v>
      </c>
      <c r="C4911" s="73"/>
      <c r="D4911" s="73" t="s">
        <v>64</v>
      </c>
      <c r="E4911" s="66"/>
      <c r="F4911" s="66" t="s">
        <v>64</v>
      </c>
      <c r="G4911" s="67"/>
      <c r="H4911" s="67"/>
      <c r="I4911" s="107" t="s">
        <v>63</v>
      </c>
      <c r="J4911" s="67"/>
      <c r="K4911" s="69">
        <v>0</v>
      </c>
      <c r="L4911" s="67">
        <v>0</v>
      </c>
      <c r="M4911" s="74">
        <v>0</v>
      </c>
      <c r="N4911" s="34" t="str">
        <f t="shared" si="702"/>
        <v/>
      </c>
      <c r="O4911" s="38">
        <f t="shared" si="703"/>
        <v>0</v>
      </c>
      <c r="P4911" s="77" t="s">
        <v>234</v>
      </c>
      <c r="Q4911" s="135">
        <v>44822</v>
      </c>
      <c r="R4911" s="35">
        <f t="shared" si="704"/>
        <v>0</v>
      </c>
      <c r="S4911" s="35">
        <f t="shared" si="705"/>
        <v>0</v>
      </c>
      <c r="T4911" s="10" t="str">
        <f t="shared" si="711"/>
        <v>Sem - 38</v>
      </c>
      <c r="U4911" s="10" t="str">
        <f t="shared" si="712"/>
        <v>Septembre</v>
      </c>
      <c r="V4911" s="36" t="str">
        <f t="shared" si="706"/>
        <v>2026</v>
      </c>
      <c r="W4911" s="34"/>
      <c r="X4911" s="91">
        <f t="shared" si="713"/>
        <v>0</v>
      </c>
      <c r="Y4911" s="92" t="str">
        <f>VLOOKUP('CM-CIC'!B4842,Annuaire_roster!B:F,4,0)</f>
        <v>ABDELLAOUI KHADIJA</v>
      </c>
      <c r="Z4911" s="37" t="s">
        <v>110</v>
      </c>
      <c r="AA4911" s="60" t="s">
        <v>39</v>
      </c>
      <c r="AB4911" s="35" t="str">
        <f t="shared" si="707"/>
        <v/>
      </c>
      <c r="AC4911" s="35" t="str">
        <f t="shared" si="708"/>
        <v/>
      </c>
      <c r="AD4911" s="35" t="str">
        <f t="shared" si="709"/>
        <v/>
      </c>
      <c r="AE4911" s="44" t="str">
        <f t="shared" si="710"/>
        <v/>
      </c>
      <c r="AF4911" s="61"/>
      <c r="AG4911" s="45"/>
    </row>
    <row r="4912" spans="1:33" x14ac:dyDescent="0.2">
      <c r="A4912" s="59" t="str">
        <f>+VLOOKUP(B4912,Annuaire_roster!B:G,5,0)</f>
        <v>01619</v>
      </c>
      <c r="B4912" s="219" t="s">
        <v>256</v>
      </c>
      <c r="C4912" s="73"/>
      <c r="D4912" s="73" t="s">
        <v>64</v>
      </c>
      <c r="E4912" s="66"/>
      <c r="F4912" s="66" t="s">
        <v>64</v>
      </c>
      <c r="G4912" s="67"/>
      <c r="H4912" s="67"/>
      <c r="I4912" s="107" t="s">
        <v>63</v>
      </c>
      <c r="J4912" s="67"/>
      <c r="K4912" s="69">
        <v>0</v>
      </c>
      <c r="L4912" s="67">
        <v>0</v>
      </c>
      <c r="M4912" s="74">
        <v>0</v>
      </c>
      <c r="N4912" s="34" t="str">
        <f t="shared" si="702"/>
        <v/>
      </c>
      <c r="O4912" s="38">
        <f t="shared" si="703"/>
        <v>0</v>
      </c>
      <c r="P4912" s="77" t="s">
        <v>234</v>
      </c>
      <c r="Q4912" s="135">
        <v>44822</v>
      </c>
      <c r="R4912" s="35">
        <f t="shared" si="704"/>
        <v>0</v>
      </c>
      <c r="S4912" s="35">
        <f t="shared" si="705"/>
        <v>0</v>
      </c>
      <c r="T4912" s="10" t="str">
        <f t="shared" si="711"/>
        <v>Sem - 38</v>
      </c>
      <c r="U4912" s="10" t="str">
        <f t="shared" si="712"/>
        <v>Septembre</v>
      </c>
      <c r="V4912" s="36" t="str">
        <f t="shared" si="706"/>
        <v>2026</v>
      </c>
      <c r="W4912" s="34"/>
      <c r="X4912" s="91">
        <f t="shared" si="713"/>
        <v>0</v>
      </c>
      <c r="Y4912" s="92" t="str">
        <f>VLOOKUP('CM-CIC'!B4843,Annuaire_roster!B:F,4,0)</f>
        <v>ABDELLAOUI KHADIJA</v>
      </c>
      <c r="Z4912" s="37" t="s">
        <v>110</v>
      </c>
      <c r="AA4912" s="60" t="s">
        <v>39</v>
      </c>
      <c r="AB4912" s="35" t="str">
        <f t="shared" si="707"/>
        <v/>
      </c>
      <c r="AC4912" s="35" t="str">
        <f t="shared" si="708"/>
        <v/>
      </c>
      <c r="AD4912" s="35" t="str">
        <f t="shared" si="709"/>
        <v/>
      </c>
      <c r="AE4912" s="44" t="str">
        <f t="shared" si="710"/>
        <v/>
      </c>
      <c r="AF4912" s="61"/>
      <c r="AG4912" s="45"/>
    </row>
    <row r="4913" spans="1:33" x14ac:dyDescent="0.2">
      <c r="A4913" s="59" t="str">
        <f>+VLOOKUP(B4913,Annuaire_roster!B:G,5,0)</f>
        <v>01624</v>
      </c>
      <c r="B4913" s="219" t="s">
        <v>257</v>
      </c>
      <c r="C4913" s="73"/>
      <c r="D4913" s="73" t="s">
        <v>64</v>
      </c>
      <c r="E4913" s="66"/>
      <c r="F4913" s="66" t="s">
        <v>64</v>
      </c>
      <c r="G4913" s="67"/>
      <c r="H4913" s="67"/>
      <c r="I4913" s="107" t="s">
        <v>63</v>
      </c>
      <c r="J4913" s="67"/>
      <c r="K4913" s="69">
        <v>0</v>
      </c>
      <c r="L4913" s="67">
        <v>0</v>
      </c>
      <c r="M4913" s="74">
        <v>0</v>
      </c>
      <c r="N4913" s="34" t="str">
        <f t="shared" si="702"/>
        <v/>
      </c>
      <c r="O4913" s="38">
        <f t="shared" si="703"/>
        <v>0</v>
      </c>
      <c r="P4913" s="77" t="s">
        <v>234</v>
      </c>
      <c r="Q4913" s="135">
        <v>44822</v>
      </c>
      <c r="R4913" s="35">
        <f t="shared" si="704"/>
        <v>0</v>
      </c>
      <c r="S4913" s="35">
        <f t="shared" si="705"/>
        <v>0</v>
      </c>
      <c r="T4913" s="10" t="str">
        <f t="shared" si="711"/>
        <v>Sem - 38</v>
      </c>
      <c r="U4913" s="10" t="str">
        <f t="shared" si="712"/>
        <v>Septembre</v>
      </c>
      <c r="V4913" s="36" t="str">
        <f t="shared" si="706"/>
        <v>2026</v>
      </c>
      <c r="W4913" s="34"/>
      <c r="X4913" s="91">
        <f t="shared" si="713"/>
        <v>0</v>
      </c>
      <c r="Y4913" s="92" t="str">
        <f>VLOOKUP('CM-CIC'!B4844,Annuaire_roster!B:F,4,0)</f>
        <v>ABDELLAOUI KHADIJA</v>
      </c>
      <c r="Z4913" s="37" t="s">
        <v>110</v>
      </c>
      <c r="AA4913" s="60" t="s">
        <v>39</v>
      </c>
      <c r="AB4913" s="35" t="str">
        <f t="shared" si="707"/>
        <v/>
      </c>
      <c r="AC4913" s="35" t="str">
        <f t="shared" si="708"/>
        <v/>
      </c>
      <c r="AD4913" s="35" t="str">
        <f t="shared" si="709"/>
        <v/>
      </c>
      <c r="AE4913" s="44" t="str">
        <f t="shared" si="710"/>
        <v/>
      </c>
      <c r="AF4913" s="61"/>
      <c r="AG4913" s="45"/>
    </row>
    <row r="4914" spans="1:33" x14ac:dyDescent="0.2">
      <c r="A4914" s="59" t="str">
        <f>+VLOOKUP(B4914,Annuaire_roster!B:G,5,0)</f>
        <v>01625</v>
      </c>
      <c r="B4914" s="219" t="s">
        <v>258</v>
      </c>
      <c r="C4914" s="73"/>
      <c r="D4914" s="73" t="s">
        <v>64</v>
      </c>
      <c r="E4914" s="66"/>
      <c r="F4914" s="66" t="s">
        <v>64</v>
      </c>
      <c r="G4914" s="67"/>
      <c r="H4914" s="67"/>
      <c r="I4914" s="107" t="s">
        <v>63</v>
      </c>
      <c r="J4914" s="67"/>
      <c r="K4914" s="69">
        <v>0</v>
      </c>
      <c r="L4914" s="67">
        <v>0</v>
      </c>
      <c r="M4914" s="74">
        <v>0</v>
      </c>
      <c r="N4914" s="34" t="str">
        <f t="shared" si="702"/>
        <v/>
      </c>
      <c r="O4914" s="38">
        <f t="shared" si="703"/>
        <v>0</v>
      </c>
      <c r="P4914" s="77" t="s">
        <v>234</v>
      </c>
      <c r="Q4914" s="135">
        <v>44822</v>
      </c>
      <c r="R4914" s="35">
        <f t="shared" si="704"/>
        <v>0</v>
      </c>
      <c r="S4914" s="35">
        <f t="shared" si="705"/>
        <v>0</v>
      </c>
      <c r="T4914" s="10" t="str">
        <f t="shared" si="711"/>
        <v>Sem - 38</v>
      </c>
      <c r="U4914" s="10" t="str">
        <f t="shared" si="712"/>
        <v>Septembre</v>
      </c>
      <c r="V4914" s="36" t="str">
        <f t="shared" si="706"/>
        <v>2026</v>
      </c>
      <c r="W4914" s="34"/>
      <c r="X4914" s="91">
        <f t="shared" si="713"/>
        <v>0</v>
      </c>
      <c r="Y4914" s="92" t="str">
        <f>VLOOKUP('CM-CIC'!B4845,Annuaire_roster!B:F,4,0)</f>
        <v>ABDELLAOUI KHADIJA</v>
      </c>
      <c r="Z4914" s="37" t="s">
        <v>110</v>
      </c>
      <c r="AA4914" s="60" t="s">
        <v>39</v>
      </c>
      <c r="AB4914" s="35" t="str">
        <f t="shared" si="707"/>
        <v/>
      </c>
      <c r="AC4914" s="35" t="str">
        <f t="shared" si="708"/>
        <v/>
      </c>
      <c r="AD4914" s="35" t="str">
        <f t="shared" si="709"/>
        <v/>
      </c>
      <c r="AE4914" s="44" t="str">
        <f t="shared" si="710"/>
        <v/>
      </c>
      <c r="AF4914" s="61"/>
      <c r="AG4914" s="45"/>
    </row>
    <row r="4915" spans="1:33" x14ac:dyDescent="0.2">
      <c r="A4915" s="59" t="str">
        <f>+VLOOKUP(B4915,Annuaire_roster!B:G,5,0)</f>
        <v>01626</v>
      </c>
      <c r="B4915" s="219" t="s">
        <v>259</v>
      </c>
      <c r="C4915" s="73"/>
      <c r="D4915" s="73" t="s">
        <v>64</v>
      </c>
      <c r="E4915" s="66"/>
      <c r="F4915" s="66" t="s">
        <v>64</v>
      </c>
      <c r="G4915" s="67"/>
      <c r="H4915" s="67"/>
      <c r="I4915" s="107" t="s">
        <v>63</v>
      </c>
      <c r="J4915" s="67"/>
      <c r="K4915" s="69">
        <v>0</v>
      </c>
      <c r="L4915" s="67">
        <v>0</v>
      </c>
      <c r="M4915" s="74">
        <v>0</v>
      </c>
      <c r="N4915" s="34" t="str">
        <f t="shared" ref="N4915:N4978" si="714">IFERROR(IF(OR(D4915="OFF",D4915="Congé",M4915="Abs",D4915="Congé sans solde",D4915="Férié"),"",IF(O4915-K4915-L4915&gt;O4915,O4915,IF(O4915-K4915-L4915&lt;0,"",O4915-K4915-L4915))),"")</f>
        <v/>
      </c>
      <c r="O4915" s="38">
        <f t="shared" ref="O4915:O4978" si="715">IF(AG4915="2H Pause déjeuner",IF(F4915-D4915-0.0833333333333333&lt;0,F4915-D4915-0.0833333333333333+1,F4915-D4915-0.0833333333333333),IF(OR(AND(F4915="OFF",D4915="OFF"),AND(F4915="Congé",D4915="Congé"),AND(F4915="Congé sans solde",D4915="Congé sans solde"),AND(F4915="Congé spécial",D4915="Congé spécial"),AND(F4915="Férié",D4915="Férié"),AND(F4915="OFF",D4915="Congé"),AND(F4915="OFF",D4915="Congé sans solde"),AND(F4915="OFF",D4915="Congé spécial"),AND(F4915="OFF",D4915="Férié"),AND(F4915="Congé",D4915="OFF"),AND(F4915="Congé",D4915="Congé sans solde"),AND(F4915="Congé",D4915="Congé spécial"),AND(F4915="Congé",D4915="Férié"),AND(F4915="Congé sans solde",D4915="OFF"),AND(F4915="Congé sans solde",D4915="Congé"),AND(F4915="Congé sans solde",D4915="Congé spécial"),AND(F4915="Congé sans solde",D4915="Férié"),AND(F4915="Congé spécial",D4915="OFF"),AND(F4915="Congé spécial",D4915="Congé"),AND(F4915="Congé spécial",D4915="Congé sans solde"),AND(F4915="Congé spécial",D4915="Férié"),AND(F4915="Férié",D4915="OFF"),AND(F4915="Férié",D4915="Congé"),AND(F4915="Férié",D4915="Congé sans solde"),AND(F4915="Férié",D4915="Congé spécial")),0,IF(OR(F4915="OFF",F4915="Congé",F4915="Congé spécial",F4915="Congé sans solde",D4915="OFF",D4915="Congé",D4915="Congé spécial",D4915="Congé sans solde"),0.208333333333334,IF(AND(AG4915="",F4915-D4915&lt;0),("24:00:00"-D4915)+("00:00:00"+F4915)-0.0416666666666667,IF(AND(OR(AG4915="Allaitement",AG4915="Sans déjeuner"),F4915-D4915&lt;0),("24:00:00"-D4915)+("00:00:00"+F4915),IF(AND(AG4915="",F4915-D4915&gt;0.166666666666667),F4915-D4915-0.0416666666666667,IF(AND(OR(AG4915="Allaitement",AG4915="Sans déjeuner"),F4915-D4915&gt;0.166666666666667),F4915-D4915,F4915-D4915)))))))</f>
        <v>0</v>
      </c>
      <c r="P4915" s="77" t="s">
        <v>234</v>
      </c>
      <c r="Q4915" s="135">
        <v>44822</v>
      </c>
      <c r="R4915" s="35">
        <f t="shared" si="704"/>
        <v>0</v>
      </c>
      <c r="S4915" s="35">
        <f t="shared" si="705"/>
        <v>0</v>
      </c>
      <c r="T4915" s="10" t="str">
        <f t="shared" si="711"/>
        <v>Sem - 38</v>
      </c>
      <c r="U4915" s="10" t="str">
        <f t="shared" si="712"/>
        <v>Septembre</v>
      </c>
      <c r="V4915" s="36" t="str">
        <f t="shared" si="706"/>
        <v>2026</v>
      </c>
      <c r="W4915" s="34"/>
      <c r="X4915" s="91">
        <f t="shared" si="713"/>
        <v>0</v>
      </c>
      <c r="Y4915" s="92" t="str">
        <f>VLOOKUP('CM-CIC'!B4846,Annuaire_roster!B:F,4,0)</f>
        <v>ABDELLAOUI KHADIJA</v>
      </c>
      <c r="Z4915" s="37" t="s">
        <v>110</v>
      </c>
      <c r="AA4915" s="60" t="s">
        <v>39</v>
      </c>
      <c r="AB4915" s="35" t="str">
        <f t="shared" si="707"/>
        <v/>
      </c>
      <c r="AC4915" s="35" t="str">
        <f t="shared" si="708"/>
        <v/>
      </c>
      <c r="AD4915" s="35" t="str">
        <f t="shared" si="709"/>
        <v/>
      </c>
      <c r="AE4915" s="44" t="str">
        <f t="shared" si="710"/>
        <v/>
      </c>
      <c r="AF4915" s="61"/>
      <c r="AG4915" s="45"/>
    </row>
    <row r="4916" spans="1:33" x14ac:dyDescent="0.2">
      <c r="A4916" s="59" t="str">
        <f>+VLOOKUP(B4916,Annuaire_roster!B:G,5,0)</f>
        <v>01627</v>
      </c>
      <c r="B4916" s="219" t="s">
        <v>260</v>
      </c>
      <c r="C4916" s="73"/>
      <c r="D4916" s="73" t="s">
        <v>64</v>
      </c>
      <c r="E4916" s="66"/>
      <c r="F4916" s="66" t="s">
        <v>64</v>
      </c>
      <c r="G4916" s="67"/>
      <c r="H4916" s="67"/>
      <c r="I4916" s="107" t="s">
        <v>63</v>
      </c>
      <c r="J4916" s="67"/>
      <c r="K4916" s="69">
        <v>0</v>
      </c>
      <c r="L4916" s="67">
        <v>0</v>
      </c>
      <c r="M4916" s="74">
        <v>0</v>
      </c>
      <c r="N4916" s="34" t="str">
        <f t="shared" si="714"/>
        <v/>
      </c>
      <c r="O4916" s="38">
        <f t="shared" si="715"/>
        <v>0</v>
      </c>
      <c r="P4916" s="77" t="s">
        <v>234</v>
      </c>
      <c r="Q4916" s="135">
        <v>44822</v>
      </c>
      <c r="R4916" s="35">
        <f t="shared" si="704"/>
        <v>0</v>
      </c>
      <c r="S4916" s="35">
        <f t="shared" si="705"/>
        <v>0</v>
      </c>
      <c r="T4916" s="10" t="str">
        <f t="shared" si="711"/>
        <v>Sem - 38</v>
      </c>
      <c r="U4916" s="10" t="str">
        <f t="shared" si="712"/>
        <v>Septembre</v>
      </c>
      <c r="V4916" s="36" t="str">
        <f t="shared" si="706"/>
        <v>2026</v>
      </c>
      <c r="W4916" s="34"/>
      <c r="X4916" s="91">
        <f t="shared" si="713"/>
        <v>0</v>
      </c>
      <c r="Y4916" s="92" t="str">
        <f>VLOOKUP('CM-CIC'!B4847,Annuaire_roster!B:F,4,0)</f>
        <v>ABDELLAOUI KHADIJA</v>
      </c>
      <c r="Z4916" s="37" t="s">
        <v>110</v>
      </c>
      <c r="AA4916" s="60" t="s">
        <v>39</v>
      </c>
      <c r="AB4916" s="35" t="str">
        <f t="shared" si="707"/>
        <v/>
      </c>
      <c r="AC4916" s="35" t="str">
        <f t="shared" si="708"/>
        <v/>
      </c>
      <c r="AD4916" s="35" t="str">
        <f t="shared" si="709"/>
        <v/>
      </c>
      <c r="AE4916" s="44" t="str">
        <f t="shared" si="710"/>
        <v/>
      </c>
      <c r="AF4916" s="61"/>
      <c r="AG4916" s="45"/>
    </row>
    <row r="4917" spans="1:33" x14ac:dyDescent="0.2">
      <c r="A4917" s="59" t="str">
        <f>+VLOOKUP(B4917,Annuaire_roster!B:G,5,0)</f>
        <v>01628</v>
      </c>
      <c r="B4917" s="219" t="s">
        <v>262</v>
      </c>
      <c r="C4917" s="73"/>
      <c r="D4917" s="73" t="s">
        <v>64</v>
      </c>
      <c r="E4917" s="66"/>
      <c r="F4917" s="66" t="s">
        <v>64</v>
      </c>
      <c r="G4917" s="67"/>
      <c r="H4917" s="67"/>
      <c r="I4917" s="107" t="s">
        <v>63</v>
      </c>
      <c r="J4917" s="67"/>
      <c r="K4917" s="69">
        <v>0</v>
      </c>
      <c r="L4917" s="67">
        <v>0</v>
      </c>
      <c r="M4917" s="74">
        <v>0</v>
      </c>
      <c r="N4917" s="34" t="str">
        <f t="shared" si="714"/>
        <v/>
      </c>
      <c r="O4917" s="38">
        <f t="shared" si="715"/>
        <v>0</v>
      </c>
      <c r="P4917" s="77" t="s">
        <v>234</v>
      </c>
      <c r="Q4917" s="135">
        <v>44822</v>
      </c>
      <c r="R4917" s="35">
        <f t="shared" ref="R4917:R4980" si="716">IF(M4917="Abs",O4917,0)</f>
        <v>0</v>
      </c>
      <c r="S4917" s="35">
        <f t="shared" ref="S4917:S4980" si="717">SUM(R4917,L4917,I4917,J4917,W4917,H4917)</f>
        <v>0</v>
      </c>
      <c r="T4917" s="10" t="str">
        <f t="shared" si="711"/>
        <v>Sem - 38</v>
      </c>
      <c r="U4917" s="10" t="str">
        <f t="shared" si="712"/>
        <v>Septembre</v>
      </c>
      <c r="V4917" s="36" t="str">
        <f t="shared" ref="V4917:V4980" si="718">+TEXT(Q4917,"aaa")</f>
        <v>2026</v>
      </c>
      <c r="W4917" s="34"/>
      <c r="X4917" s="91">
        <f t="shared" si="713"/>
        <v>0</v>
      </c>
      <c r="Y4917" s="92" t="str">
        <f>VLOOKUP('CM-CIC'!B4848,Annuaire_roster!B:F,4,0)</f>
        <v>ABDELLAOUI KHADIJA</v>
      </c>
      <c r="Z4917" s="37" t="s">
        <v>110</v>
      </c>
      <c r="AA4917" s="60" t="s">
        <v>39</v>
      </c>
      <c r="AB4917" s="35" t="str">
        <f t="shared" ref="AB4917:AB4980" si="719">IF(AND(D4917="Congé",F4917="Congé"),0.333333333333333,IF(OR(AND(D4917="Congé",F4917&lt;&gt;"Congé"),(AND(F4917="Congé",D4917&lt;&gt;"Congé"))),0.166666666666667,""))</f>
        <v/>
      </c>
      <c r="AC4917" s="35" t="str">
        <f t="shared" ref="AC4917:AC4980" si="720">IF(AND(D4917="Congé sans solde",F4917="Congé sans solde"),0.333333333333333,IF(OR(AND(D4917="Congé sans solde",F4917&lt;&gt;"Congé sans solde"),(AND(F4917="Congé sans solde",D4917&lt;&gt;"Congé sans solde"))),0.166666666666667,""))</f>
        <v/>
      </c>
      <c r="AD4917" s="35" t="str">
        <f t="shared" ref="AD4917:AD4980" si="721">IF(AND(D4917="Congé spécial",F4917="Congé spécial"),0.333333333333333,IF(OR(AND(D4917="Congé spécial",F4917&lt;&gt;"Congé décès"),(AND(F4917="Congé spécial",D4917&lt;&gt;"Congé spécial"))),0.166666666666667,""))</f>
        <v/>
      </c>
      <c r="AE4917" s="44" t="str">
        <f t="shared" ref="AE4917:AE4980" si="722">IF(AND(D4917="Férié",F4917="Férié"),0.333333333333333,IF(OR(AND(D4917="Férié",F4917&lt;&gt;"Férié"),(AND(F4917="Férié",D4917&lt;&gt;"Férié"))),0.166666666666667,""))</f>
        <v/>
      </c>
      <c r="AF4917" s="61"/>
      <c r="AG4917" s="45"/>
    </row>
    <row r="4918" spans="1:33" x14ac:dyDescent="0.2">
      <c r="A4918" s="59" t="str">
        <f>+VLOOKUP(B4918,Annuaire_roster!B:G,5,0)</f>
        <v>01629</v>
      </c>
      <c r="B4918" s="219" t="s">
        <v>263</v>
      </c>
      <c r="C4918" s="73"/>
      <c r="D4918" s="73" t="s">
        <v>64</v>
      </c>
      <c r="E4918" s="66"/>
      <c r="F4918" s="66" t="s">
        <v>64</v>
      </c>
      <c r="G4918" s="67"/>
      <c r="H4918" s="67"/>
      <c r="I4918" s="107" t="s">
        <v>63</v>
      </c>
      <c r="J4918" s="67"/>
      <c r="K4918" s="69">
        <v>0</v>
      </c>
      <c r="L4918" s="67">
        <v>0</v>
      </c>
      <c r="M4918" s="74">
        <v>0</v>
      </c>
      <c r="N4918" s="34" t="str">
        <f t="shared" si="714"/>
        <v/>
      </c>
      <c r="O4918" s="38">
        <f t="shared" si="715"/>
        <v>0</v>
      </c>
      <c r="P4918" s="77" t="s">
        <v>234</v>
      </c>
      <c r="Q4918" s="135">
        <v>44822</v>
      </c>
      <c r="R4918" s="35">
        <f t="shared" si="716"/>
        <v>0</v>
      </c>
      <c r="S4918" s="35">
        <f t="shared" si="717"/>
        <v>0</v>
      </c>
      <c r="T4918" s="10" t="str">
        <f t="shared" si="711"/>
        <v>Sem - 38</v>
      </c>
      <c r="U4918" s="10" t="str">
        <f t="shared" si="712"/>
        <v>Septembre</v>
      </c>
      <c r="V4918" s="36" t="str">
        <f t="shared" si="718"/>
        <v>2026</v>
      </c>
      <c r="W4918" s="34"/>
      <c r="X4918" s="91">
        <f t="shared" si="713"/>
        <v>0</v>
      </c>
      <c r="Y4918" s="92" t="str">
        <f>VLOOKUP('CM-CIC'!B4849,Annuaire_roster!B:F,4,0)</f>
        <v>ABDELLAOUI KHADIJA</v>
      </c>
      <c r="Z4918" s="37" t="s">
        <v>110</v>
      </c>
      <c r="AA4918" s="60" t="s">
        <v>39</v>
      </c>
      <c r="AB4918" s="35" t="str">
        <f t="shared" si="719"/>
        <v/>
      </c>
      <c r="AC4918" s="35" t="str">
        <f t="shared" si="720"/>
        <v/>
      </c>
      <c r="AD4918" s="35" t="str">
        <f t="shared" si="721"/>
        <v/>
      </c>
      <c r="AE4918" s="44" t="str">
        <f t="shared" si="722"/>
        <v/>
      </c>
      <c r="AF4918" s="61"/>
      <c r="AG4918" s="45"/>
    </row>
    <row r="4919" spans="1:33" x14ac:dyDescent="0.2">
      <c r="A4919" s="59" t="str">
        <f>+VLOOKUP(B4919,Annuaire_roster!B:G,5,0)</f>
        <v>01630</v>
      </c>
      <c r="B4919" s="219" t="s">
        <v>264</v>
      </c>
      <c r="C4919" s="73"/>
      <c r="D4919" s="73" t="s">
        <v>64</v>
      </c>
      <c r="E4919" s="66"/>
      <c r="F4919" s="66" t="s">
        <v>64</v>
      </c>
      <c r="G4919" s="67"/>
      <c r="H4919" s="67"/>
      <c r="I4919" s="107" t="s">
        <v>63</v>
      </c>
      <c r="J4919" s="67"/>
      <c r="K4919" s="69">
        <v>0</v>
      </c>
      <c r="L4919" s="67">
        <v>0</v>
      </c>
      <c r="M4919" s="74">
        <v>0</v>
      </c>
      <c r="N4919" s="34" t="str">
        <f t="shared" si="714"/>
        <v/>
      </c>
      <c r="O4919" s="38">
        <f t="shared" si="715"/>
        <v>0</v>
      </c>
      <c r="P4919" s="77" t="s">
        <v>234</v>
      </c>
      <c r="Q4919" s="135">
        <v>44822</v>
      </c>
      <c r="R4919" s="35">
        <f t="shared" si="716"/>
        <v>0</v>
      </c>
      <c r="S4919" s="35">
        <f t="shared" si="717"/>
        <v>0</v>
      </c>
      <c r="T4919" s="10" t="str">
        <f t="shared" si="711"/>
        <v>Sem - 38</v>
      </c>
      <c r="U4919" s="10" t="str">
        <f t="shared" si="712"/>
        <v>Septembre</v>
      </c>
      <c r="V4919" s="36" t="str">
        <f t="shared" si="718"/>
        <v>2026</v>
      </c>
      <c r="W4919" s="34"/>
      <c r="X4919" s="91">
        <f t="shared" si="713"/>
        <v>0</v>
      </c>
      <c r="Y4919" s="92" t="str">
        <f>VLOOKUP('CM-CIC'!B4850,Annuaire_roster!B:F,4,0)</f>
        <v>ABDELLAOUI KHADIJA</v>
      </c>
      <c r="Z4919" s="37" t="s">
        <v>110</v>
      </c>
      <c r="AA4919" s="60" t="s">
        <v>39</v>
      </c>
      <c r="AB4919" s="35" t="str">
        <f t="shared" si="719"/>
        <v/>
      </c>
      <c r="AC4919" s="35" t="str">
        <f t="shared" si="720"/>
        <v/>
      </c>
      <c r="AD4919" s="35" t="str">
        <f t="shared" si="721"/>
        <v/>
      </c>
      <c r="AE4919" s="44" t="str">
        <f t="shared" si="722"/>
        <v/>
      </c>
      <c r="AF4919" s="61"/>
      <c r="AG4919" s="45"/>
    </row>
    <row r="4920" spans="1:33" x14ac:dyDescent="0.2">
      <c r="A4920" s="59" t="str">
        <f>+VLOOKUP(B4920,Annuaire_roster!B:G,5,0)</f>
        <v>01631</v>
      </c>
      <c r="B4920" s="219" t="s">
        <v>265</v>
      </c>
      <c r="C4920" s="73"/>
      <c r="D4920" s="73" t="s">
        <v>64</v>
      </c>
      <c r="E4920" s="66"/>
      <c r="F4920" s="66" t="s">
        <v>64</v>
      </c>
      <c r="G4920" s="67"/>
      <c r="H4920" s="67"/>
      <c r="I4920" s="107" t="s">
        <v>63</v>
      </c>
      <c r="J4920" s="67"/>
      <c r="K4920" s="69">
        <v>0</v>
      </c>
      <c r="L4920" s="67">
        <v>0</v>
      </c>
      <c r="M4920" s="74">
        <v>0</v>
      </c>
      <c r="N4920" s="34" t="str">
        <f t="shared" si="714"/>
        <v/>
      </c>
      <c r="O4920" s="38">
        <f t="shared" si="715"/>
        <v>0</v>
      </c>
      <c r="P4920" s="77" t="s">
        <v>234</v>
      </c>
      <c r="Q4920" s="135">
        <v>44822</v>
      </c>
      <c r="R4920" s="35">
        <f t="shared" si="716"/>
        <v>0</v>
      </c>
      <c r="S4920" s="35">
        <f t="shared" si="717"/>
        <v>0</v>
      </c>
      <c r="T4920" s="10" t="str">
        <f t="shared" si="711"/>
        <v>Sem - 38</v>
      </c>
      <c r="U4920" s="10" t="str">
        <f t="shared" si="712"/>
        <v>Septembre</v>
      </c>
      <c r="V4920" s="36" t="str">
        <f t="shared" si="718"/>
        <v>2026</v>
      </c>
      <c r="W4920" s="34"/>
      <c r="X4920" s="91">
        <f t="shared" si="713"/>
        <v>0</v>
      </c>
      <c r="Y4920" s="92" t="str">
        <f>VLOOKUP('CM-CIC'!B4851,Annuaire_roster!B:F,4,0)</f>
        <v>IHASSANE Ikram</v>
      </c>
      <c r="Z4920" s="37" t="s">
        <v>110</v>
      </c>
      <c r="AA4920" s="60" t="s">
        <v>39</v>
      </c>
      <c r="AB4920" s="35" t="str">
        <f t="shared" si="719"/>
        <v/>
      </c>
      <c r="AC4920" s="35" t="str">
        <f t="shared" si="720"/>
        <v/>
      </c>
      <c r="AD4920" s="35" t="str">
        <f t="shared" si="721"/>
        <v/>
      </c>
      <c r="AE4920" s="44" t="str">
        <f t="shared" si="722"/>
        <v/>
      </c>
      <c r="AF4920" s="61"/>
      <c r="AG4920" s="45"/>
    </row>
    <row r="4921" spans="1:33" x14ac:dyDescent="0.2">
      <c r="A4921" s="59" t="str">
        <f>+VLOOKUP(B4921,Annuaire_roster!B:G,5,0)</f>
        <v>01632</v>
      </c>
      <c r="B4921" s="219" t="s">
        <v>266</v>
      </c>
      <c r="C4921" s="73"/>
      <c r="D4921" s="73" t="s">
        <v>64</v>
      </c>
      <c r="E4921" s="66"/>
      <c r="F4921" s="66" t="s">
        <v>64</v>
      </c>
      <c r="G4921" s="67"/>
      <c r="H4921" s="67"/>
      <c r="I4921" s="107" t="s">
        <v>63</v>
      </c>
      <c r="J4921" s="67"/>
      <c r="K4921" s="69">
        <v>0</v>
      </c>
      <c r="L4921" s="67">
        <v>0</v>
      </c>
      <c r="M4921" s="74">
        <v>0</v>
      </c>
      <c r="N4921" s="34" t="str">
        <f t="shared" si="714"/>
        <v/>
      </c>
      <c r="O4921" s="38">
        <f t="shared" si="715"/>
        <v>0</v>
      </c>
      <c r="P4921" s="77" t="s">
        <v>234</v>
      </c>
      <c r="Q4921" s="135">
        <v>44822</v>
      </c>
      <c r="R4921" s="35">
        <f t="shared" si="716"/>
        <v>0</v>
      </c>
      <c r="S4921" s="35">
        <f t="shared" si="717"/>
        <v>0</v>
      </c>
      <c r="T4921" s="10" t="str">
        <f t="shared" si="711"/>
        <v>Sem - 38</v>
      </c>
      <c r="U4921" s="10" t="str">
        <f t="shared" si="712"/>
        <v>Septembre</v>
      </c>
      <c r="V4921" s="36" t="str">
        <f t="shared" si="718"/>
        <v>2026</v>
      </c>
      <c r="W4921" s="34"/>
      <c r="X4921" s="91">
        <f t="shared" si="713"/>
        <v>0</v>
      </c>
      <c r="Y4921" s="92" t="str">
        <f>VLOOKUP('CM-CIC'!B4852,Annuaire_roster!B:F,4,0)</f>
        <v>IHASSANE Ikram</v>
      </c>
      <c r="Z4921" s="37" t="s">
        <v>110</v>
      </c>
      <c r="AA4921" s="60" t="s">
        <v>39</v>
      </c>
      <c r="AB4921" s="35" t="str">
        <f t="shared" si="719"/>
        <v/>
      </c>
      <c r="AC4921" s="35" t="str">
        <f t="shared" si="720"/>
        <v/>
      </c>
      <c r="AD4921" s="35" t="str">
        <f t="shared" si="721"/>
        <v/>
      </c>
      <c r="AE4921" s="44" t="str">
        <f t="shared" si="722"/>
        <v/>
      </c>
      <c r="AF4921" s="61"/>
      <c r="AG4921" s="45"/>
    </row>
    <row r="4922" spans="1:33" x14ac:dyDescent="0.2">
      <c r="A4922" s="59" t="str">
        <f>+VLOOKUP(B4922,Annuaire_roster!B:G,5,0)</f>
        <v>01633</v>
      </c>
      <c r="B4922" s="219" t="s">
        <v>267</v>
      </c>
      <c r="C4922" s="73"/>
      <c r="D4922" s="73" t="s">
        <v>64</v>
      </c>
      <c r="E4922" s="66"/>
      <c r="F4922" s="66" t="s">
        <v>64</v>
      </c>
      <c r="G4922" s="67"/>
      <c r="H4922" s="67"/>
      <c r="I4922" s="107" t="s">
        <v>63</v>
      </c>
      <c r="J4922" s="67"/>
      <c r="K4922" s="69">
        <v>0</v>
      </c>
      <c r="L4922" s="67">
        <v>0</v>
      </c>
      <c r="M4922" s="74">
        <v>0</v>
      </c>
      <c r="N4922" s="34" t="str">
        <f t="shared" si="714"/>
        <v/>
      </c>
      <c r="O4922" s="38">
        <f t="shared" si="715"/>
        <v>0</v>
      </c>
      <c r="P4922" s="77" t="s">
        <v>234</v>
      </c>
      <c r="Q4922" s="135">
        <v>44822</v>
      </c>
      <c r="R4922" s="35">
        <f t="shared" si="716"/>
        <v>0</v>
      </c>
      <c r="S4922" s="35">
        <f t="shared" si="717"/>
        <v>0</v>
      </c>
      <c r="T4922" s="10" t="str">
        <f t="shared" si="711"/>
        <v>Sem - 38</v>
      </c>
      <c r="U4922" s="10" t="str">
        <f t="shared" si="712"/>
        <v>Septembre</v>
      </c>
      <c r="V4922" s="36" t="str">
        <f t="shared" si="718"/>
        <v>2026</v>
      </c>
      <c r="W4922" s="34"/>
      <c r="X4922" s="91">
        <f t="shared" si="713"/>
        <v>0</v>
      </c>
      <c r="Y4922" s="92" t="str">
        <f>VLOOKUP('CM-CIC'!B4853,Annuaire_roster!B:F,4,0)</f>
        <v>IHASSANE Ikram</v>
      </c>
      <c r="Z4922" s="37" t="s">
        <v>110</v>
      </c>
      <c r="AA4922" s="60" t="s">
        <v>39</v>
      </c>
      <c r="AB4922" s="35" t="str">
        <f t="shared" si="719"/>
        <v/>
      </c>
      <c r="AC4922" s="35" t="str">
        <f t="shared" si="720"/>
        <v/>
      </c>
      <c r="AD4922" s="35" t="str">
        <f t="shared" si="721"/>
        <v/>
      </c>
      <c r="AE4922" s="44" t="str">
        <f t="shared" si="722"/>
        <v/>
      </c>
      <c r="AF4922" s="61"/>
      <c r="AG4922" s="45"/>
    </row>
    <row r="4923" spans="1:33" x14ac:dyDescent="0.2">
      <c r="A4923" s="59" t="str">
        <f>+VLOOKUP(B4923,Annuaire_roster!B:G,5,0)</f>
        <v>01634</v>
      </c>
      <c r="B4923" s="219" t="s">
        <v>268</v>
      </c>
      <c r="C4923" s="73"/>
      <c r="D4923" s="73" t="s">
        <v>64</v>
      </c>
      <c r="E4923" s="66"/>
      <c r="F4923" s="66" t="s">
        <v>64</v>
      </c>
      <c r="G4923" s="67"/>
      <c r="H4923" s="67"/>
      <c r="I4923" s="107" t="s">
        <v>63</v>
      </c>
      <c r="J4923" s="67"/>
      <c r="K4923" s="69">
        <v>0</v>
      </c>
      <c r="L4923" s="67">
        <v>0</v>
      </c>
      <c r="M4923" s="74">
        <v>0</v>
      </c>
      <c r="N4923" s="34" t="str">
        <f t="shared" si="714"/>
        <v/>
      </c>
      <c r="O4923" s="38">
        <f t="shared" si="715"/>
        <v>0</v>
      </c>
      <c r="P4923" s="77" t="s">
        <v>234</v>
      </c>
      <c r="Q4923" s="135">
        <v>44822</v>
      </c>
      <c r="R4923" s="35">
        <f t="shared" si="716"/>
        <v>0</v>
      </c>
      <c r="S4923" s="35">
        <f t="shared" si="717"/>
        <v>0</v>
      </c>
      <c r="T4923" s="10" t="str">
        <f t="shared" si="711"/>
        <v>Sem - 38</v>
      </c>
      <c r="U4923" s="10" t="str">
        <f t="shared" si="712"/>
        <v>Septembre</v>
      </c>
      <c r="V4923" s="36" t="str">
        <f t="shared" si="718"/>
        <v>2026</v>
      </c>
      <c r="W4923" s="34"/>
      <c r="X4923" s="91">
        <f t="shared" si="713"/>
        <v>0</v>
      </c>
      <c r="Y4923" s="92" t="str">
        <f>VLOOKUP('CM-CIC'!B4854,Annuaire_roster!B:F,4,0)</f>
        <v>IHASSANE Ikram</v>
      </c>
      <c r="Z4923" s="37" t="s">
        <v>110</v>
      </c>
      <c r="AA4923" s="60" t="s">
        <v>39</v>
      </c>
      <c r="AB4923" s="35" t="str">
        <f t="shared" si="719"/>
        <v/>
      </c>
      <c r="AC4923" s="35" t="str">
        <f t="shared" si="720"/>
        <v/>
      </c>
      <c r="AD4923" s="35" t="str">
        <f t="shared" si="721"/>
        <v/>
      </c>
      <c r="AE4923" s="44" t="str">
        <f t="shared" si="722"/>
        <v/>
      </c>
      <c r="AF4923" s="61"/>
      <c r="AG4923" s="45"/>
    </row>
    <row r="4924" spans="1:33" x14ac:dyDescent="0.2">
      <c r="A4924" s="59" t="str">
        <f>+VLOOKUP(B4924,Annuaire_roster!B:G,5,0)</f>
        <v>01635</v>
      </c>
      <c r="B4924" s="219" t="s">
        <v>269</v>
      </c>
      <c r="C4924" s="73"/>
      <c r="D4924" s="73" t="s">
        <v>64</v>
      </c>
      <c r="E4924" s="66"/>
      <c r="F4924" s="66" t="s">
        <v>64</v>
      </c>
      <c r="G4924" s="67"/>
      <c r="H4924" s="67"/>
      <c r="I4924" s="107" t="s">
        <v>63</v>
      </c>
      <c r="J4924" s="67"/>
      <c r="K4924" s="69">
        <v>0</v>
      </c>
      <c r="L4924" s="67">
        <v>0</v>
      </c>
      <c r="M4924" s="74">
        <v>0</v>
      </c>
      <c r="N4924" s="34" t="str">
        <f t="shared" si="714"/>
        <v/>
      </c>
      <c r="O4924" s="38">
        <f t="shared" si="715"/>
        <v>0</v>
      </c>
      <c r="P4924" s="77" t="s">
        <v>234</v>
      </c>
      <c r="Q4924" s="135">
        <v>44822</v>
      </c>
      <c r="R4924" s="35">
        <f t="shared" si="716"/>
        <v>0</v>
      </c>
      <c r="S4924" s="35">
        <f t="shared" si="717"/>
        <v>0</v>
      </c>
      <c r="T4924" s="10" t="str">
        <f t="shared" si="711"/>
        <v>Sem - 38</v>
      </c>
      <c r="U4924" s="10" t="str">
        <f t="shared" si="712"/>
        <v>Septembre</v>
      </c>
      <c r="V4924" s="36" t="str">
        <f t="shared" si="718"/>
        <v>2026</v>
      </c>
      <c r="W4924" s="34"/>
      <c r="X4924" s="91">
        <f t="shared" si="713"/>
        <v>0</v>
      </c>
      <c r="Y4924" s="92" t="str">
        <f>VLOOKUP('CM-CIC'!B4855,Annuaire_roster!B:F,4,0)</f>
        <v>IHASSANE Ikram</v>
      </c>
      <c r="Z4924" s="37" t="s">
        <v>110</v>
      </c>
      <c r="AA4924" s="60" t="s">
        <v>39</v>
      </c>
      <c r="AB4924" s="35" t="str">
        <f t="shared" si="719"/>
        <v/>
      </c>
      <c r="AC4924" s="35" t="str">
        <f t="shared" si="720"/>
        <v/>
      </c>
      <c r="AD4924" s="35" t="str">
        <f t="shared" si="721"/>
        <v/>
      </c>
      <c r="AE4924" s="44" t="str">
        <f t="shared" si="722"/>
        <v/>
      </c>
      <c r="AF4924" s="61"/>
      <c r="AG4924" s="45"/>
    </row>
    <row r="4925" spans="1:33" x14ac:dyDescent="0.2">
      <c r="A4925" s="59" t="str">
        <f>+VLOOKUP(B4925,Annuaire_roster!B:G,5,0)</f>
        <v>01636</v>
      </c>
      <c r="B4925" s="219" t="s">
        <v>270</v>
      </c>
      <c r="C4925" s="73"/>
      <c r="D4925" s="73" t="s">
        <v>64</v>
      </c>
      <c r="E4925" s="66"/>
      <c r="F4925" s="66" t="s">
        <v>64</v>
      </c>
      <c r="G4925" s="67"/>
      <c r="H4925" s="67"/>
      <c r="I4925" s="107" t="s">
        <v>63</v>
      </c>
      <c r="J4925" s="67"/>
      <c r="K4925" s="69">
        <v>0</v>
      </c>
      <c r="L4925" s="67">
        <v>0</v>
      </c>
      <c r="M4925" s="74">
        <v>0</v>
      </c>
      <c r="N4925" s="34" t="str">
        <f t="shared" si="714"/>
        <v/>
      </c>
      <c r="O4925" s="38">
        <f t="shared" si="715"/>
        <v>0</v>
      </c>
      <c r="P4925" s="77" t="s">
        <v>234</v>
      </c>
      <c r="Q4925" s="135">
        <v>44822</v>
      </c>
      <c r="R4925" s="35">
        <f t="shared" si="716"/>
        <v>0</v>
      </c>
      <c r="S4925" s="35">
        <f t="shared" si="717"/>
        <v>0</v>
      </c>
      <c r="T4925" s="10" t="str">
        <f t="shared" si="711"/>
        <v>Sem - 38</v>
      </c>
      <c r="U4925" s="10" t="str">
        <f t="shared" si="712"/>
        <v>Septembre</v>
      </c>
      <c r="V4925" s="36" t="str">
        <f t="shared" si="718"/>
        <v>2026</v>
      </c>
      <c r="W4925" s="34"/>
      <c r="X4925" s="91">
        <f t="shared" si="713"/>
        <v>0</v>
      </c>
      <c r="Y4925" s="92" t="str">
        <f>VLOOKUP('CM-CIC'!B4856,Annuaire_roster!B:F,4,0)</f>
        <v>KINANA Widad</v>
      </c>
      <c r="Z4925" s="37" t="s">
        <v>110</v>
      </c>
      <c r="AA4925" s="60" t="s">
        <v>39</v>
      </c>
      <c r="AB4925" s="35" t="str">
        <f t="shared" si="719"/>
        <v/>
      </c>
      <c r="AC4925" s="35" t="str">
        <f t="shared" si="720"/>
        <v/>
      </c>
      <c r="AD4925" s="35" t="str">
        <f t="shared" si="721"/>
        <v/>
      </c>
      <c r="AE4925" s="44" t="str">
        <f t="shared" si="722"/>
        <v/>
      </c>
      <c r="AF4925" s="61"/>
      <c r="AG4925" s="45"/>
    </row>
    <row r="4926" spans="1:33" x14ac:dyDescent="0.2">
      <c r="A4926" s="59" t="str">
        <f>+VLOOKUP(B4926,Annuaire_roster!B:G,5,0)</f>
        <v>01637</v>
      </c>
      <c r="B4926" s="219" t="s">
        <v>271</v>
      </c>
      <c r="C4926" s="73"/>
      <c r="D4926" s="73" t="s">
        <v>64</v>
      </c>
      <c r="E4926" s="66"/>
      <c r="F4926" s="66" t="s">
        <v>64</v>
      </c>
      <c r="G4926" s="67"/>
      <c r="H4926" s="67"/>
      <c r="I4926" s="107" t="s">
        <v>63</v>
      </c>
      <c r="J4926" s="67"/>
      <c r="K4926" s="69">
        <v>0</v>
      </c>
      <c r="L4926" s="67">
        <v>0</v>
      </c>
      <c r="M4926" s="74">
        <v>0</v>
      </c>
      <c r="N4926" s="34" t="str">
        <f t="shared" si="714"/>
        <v/>
      </c>
      <c r="O4926" s="38">
        <f t="shared" si="715"/>
        <v>0</v>
      </c>
      <c r="P4926" s="77" t="s">
        <v>234</v>
      </c>
      <c r="Q4926" s="135">
        <v>44822</v>
      </c>
      <c r="R4926" s="35">
        <f t="shared" si="716"/>
        <v>0</v>
      </c>
      <c r="S4926" s="35">
        <f t="shared" si="717"/>
        <v>0</v>
      </c>
      <c r="T4926" s="10" t="str">
        <f t="shared" si="711"/>
        <v>Sem - 38</v>
      </c>
      <c r="U4926" s="10" t="str">
        <f t="shared" si="712"/>
        <v>Septembre</v>
      </c>
      <c r="V4926" s="36" t="str">
        <f t="shared" si="718"/>
        <v>2026</v>
      </c>
      <c r="W4926" s="34"/>
      <c r="X4926" s="91">
        <f t="shared" si="713"/>
        <v>0</v>
      </c>
      <c r="Y4926" s="92" t="str">
        <f>VLOOKUP('CM-CIC'!B4857,Annuaire_roster!B:F,4,0)</f>
        <v>IHASSANE Ikram</v>
      </c>
      <c r="Z4926" s="37" t="s">
        <v>110</v>
      </c>
      <c r="AA4926" s="60" t="s">
        <v>39</v>
      </c>
      <c r="AB4926" s="35" t="str">
        <f t="shared" si="719"/>
        <v/>
      </c>
      <c r="AC4926" s="35" t="str">
        <f t="shared" si="720"/>
        <v/>
      </c>
      <c r="AD4926" s="35" t="str">
        <f t="shared" si="721"/>
        <v/>
      </c>
      <c r="AE4926" s="44" t="str">
        <f t="shared" si="722"/>
        <v/>
      </c>
      <c r="AF4926" s="61"/>
      <c r="AG4926" s="45"/>
    </row>
    <row r="4927" spans="1:33" x14ac:dyDescent="0.2">
      <c r="A4927" s="59" t="str">
        <f>+VLOOKUP(B4927,Annuaire_roster!B:G,5,0)</f>
        <v>01638</v>
      </c>
      <c r="B4927" s="219" t="s">
        <v>272</v>
      </c>
      <c r="C4927" s="73"/>
      <c r="D4927" s="73" t="s">
        <v>64</v>
      </c>
      <c r="E4927" s="66"/>
      <c r="F4927" s="66" t="s">
        <v>64</v>
      </c>
      <c r="G4927" s="67"/>
      <c r="H4927" s="67"/>
      <c r="I4927" s="107" t="s">
        <v>63</v>
      </c>
      <c r="J4927" s="67"/>
      <c r="K4927" s="69">
        <v>0</v>
      </c>
      <c r="L4927" s="67">
        <v>0</v>
      </c>
      <c r="M4927" s="74">
        <v>0</v>
      </c>
      <c r="N4927" s="34" t="str">
        <f t="shared" si="714"/>
        <v/>
      </c>
      <c r="O4927" s="38">
        <f t="shared" si="715"/>
        <v>0</v>
      </c>
      <c r="P4927" s="77" t="s">
        <v>234</v>
      </c>
      <c r="Q4927" s="135">
        <v>44822</v>
      </c>
      <c r="R4927" s="35">
        <f t="shared" si="716"/>
        <v>0</v>
      </c>
      <c r="S4927" s="35">
        <f t="shared" si="717"/>
        <v>0</v>
      </c>
      <c r="T4927" s="10" t="str">
        <f t="shared" si="711"/>
        <v>Sem - 38</v>
      </c>
      <c r="U4927" s="10" t="str">
        <f t="shared" si="712"/>
        <v>Septembre</v>
      </c>
      <c r="V4927" s="36" t="str">
        <f t="shared" si="718"/>
        <v>2026</v>
      </c>
      <c r="W4927" s="34"/>
      <c r="X4927" s="91">
        <f t="shared" si="713"/>
        <v>0</v>
      </c>
      <c r="Y4927" s="92" t="str">
        <f>VLOOKUP('CM-CIC'!B4858,Annuaire_roster!B:F,4,0)</f>
        <v>KINANA Widad</v>
      </c>
      <c r="Z4927" s="37" t="s">
        <v>110</v>
      </c>
      <c r="AA4927" s="60" t="s">
        <v>39</v>
      </c>
      <c r="AB4927" s="35" t="str">
        <f t="shared" si="719"/>
        <v/>
      </c>
      <c r="AC4927" s="35" t="str">
        <f t="shared" si="720"/>
        <v/>
      </c>
      <c r="AD4927" s="35" t="str">
        <f t="shared" si="721"/>
        <v/>
      </c>
      <c r="AE4927" s="44" t="str">
        <f t="shared" si="722"/>
        <v/>
      </c>
      <c r="AF4927" s="61"/>
      <c r="AG4927" s="45"/>
    </row>
    <row r="4928" spans="1:33" x14ac:dyDescent="0.2">
      <c r="A4928" s="59" t="str">
        <f>+VLOOKUP(B4928,Annuaire_roster!B:G,5,0)</f>
        <v>01639</v>
      </c>
      <c r="B4928" s="219" t="s">
        <v>273</v>
      </c>
      <c r="C4928" s="73"/>
      <c r="D4928" s="73" t="s">
        <v>64</v>
      </c>
      <c r="E4928" s="66"/>
      <c r="F4928" s="66" t="s">
        <v>64</v>
      </c>
      <c r="G4928" s="67"/>
      <c r="H4928" s="67"/>
      <c r="I4928" s="107" t="s">
        <v>63</v>
      </c>
      <c r="J4928" s="67"/>
      <c r="K4928" s="69">
        <v>0</v>
      </c>
      <c r="L4928" s="67">
        <v>0</v>
      </c>
      <c r="M4928" s="74">
        <v>0</v>
      </c>
      <c r="N4928" s="34" t="str">
        <f t="shared" si="714"/>
        <v/>
      </c>
      <c r="O4928" s="38">
        <f t="shared" si="715"/>
        <v>0</v>
      </c>
      <c r="P4928" s="77" t="s">
        <v>234</v>
      </c>
      <c r="Q4928" s="135">
        <v>44822</v>
      </c>
      <c r="R4928" s="35">
        <f t="shared" si="716"/>
        <v>0</v>
      </c>
      <c r="S4928" s="35">
        <f t="shared" si="717"/>
        <v>0</v>
      </c>
      <c r="T4928" s="10" t="str">
        <f t="shared" si="711"/>
        <v>Sem - 38</v>
      </c>
      <c r="U4928" s="10" t="str">
        <f t="shared" si="712"/>
        <v>Septembre</v>
      </c>
      <c r="V4928" s="36" t="str">
        <f t="shared" si="718"/>
        <v>2026</v>
      </c>
      <c r="W4928" s="34"/>
      <c r="X4928" s="91">
        <f t="shared" si="713"/>
        <v>0</v>
      </c>
      <c r="Y4928" s="92" t="str">
        <f>VLOOKUP('CM-CIC'!B4859,Annuaire_roster!B:F,4,0)</f>
        <v>IHASSANE Ikram</v>
      </c>
      <c r="Z4928" s="37" t="s">
        <v>110</v>
      </c>
      <c r="AA4928" s="60" t="s">
        <v>39</v>
      </c>
      <c r="AB4928" s="35" t="str">
        <f t="shared" si="719"/>
        <v/>
      </c>
      <c r="AC4928" s="35" t="str">
        <f t="shared" si="720"/>
        <v/>
      </c>
      <c r="AD4928" s="35" t="str">
        <f t="shared" si="721"/>
        <v/>
      </c>
      <c r="AE4928" s="44" t="str">
        <f t="shared" si="722"/>
        <v/>
      </c>
      <c r="AF4928" s="61"/>
      <c r="AG4928" s="45"/>
    </row>
    <row r="4929" spans="1:33" x14ac:dyDescent="0.2">
      <c r="A4929" s="59" t="str">
        <f>+VLOOKUP(B4929,Annuaire_roster!B:G,5,0)</f>
        <v>01567</v>
      </c>
      <c r="B4929" s="219" t="s">
        <v>275</v>
      </c>
      <c r="C4929" s="73"/>
      <c r="D4929" s="73" t="s">
        <v>64</v>
      </c>
      <c r="E4929" s="66"/>
      <c r="F4929" s="66" t="s">
        <v>64</v>
      </c>
      <c r="G4929" s="67"/>
      <c r="H4929" s="67"/>
      <c r="I4929" s="107" t="s">
        <v>63</v>
      </c>
      <c r="J4929" s="67"/>
      <c r="K4929" s="69">
        <v>0</v>
      </c>
      <c r="L4929" s="67">
        <v>0</v>
      </c>
      <c r="M4929" s="74">
        <v>0</v>
      </c>
      <c r="N4929" s="34" t="str">
        <f t="shared" si="714"/>
        <v/>
      </c>
      <c r="O4929" s="38">
        <f t="shared" si="715"/>
        <v>0</v>
      </c>
      <c r="P4929" s="77" t="s">
        <v>234</v>
      </c>
      <c r="Q4929" s="135">
        <v>44822</v>
      </c>
      <c r="R4929" s="35">
        <f t="shared" si="716"/>
        <v>0</v>
      </c>
      <c r="S4929" s="35">
        <f t="shared" si="717"/>
        <v>0</v>
      </c>
      <c r="T4929" s="10" t="str">
        <f t="shared" si="711"/>
        <v>Sem - 38</v>
      </c>
      <c r="U4929" s="10" t="str">
        <f t="shared" si="712"/>
        <v>Septembre</v>
      </c>
      <c r="V4929" s="36" t="str">
        <f t="shared" si="718"/>
        <v>2026</v>
      </c>
      <c r="W4929" s="34"/>
      <c r="X4929" s="91">
        <f t="shared" si="713"/>
        <v>0</v>
      </c>
      <c r="Y4929" s="92" t="str">
        <f>VLOOKUP('CM-CIC'!B4860,Annuaire_roster!B:F,4,0)</f>
        <v>IHASSANE Ikram</v>
      </c>
      <c r="Z4929" s="37" t="s">
        <v>110</v>
      </c>
      <c r="AA4929" s="60" t="s">
        <v>39</v>
      </c>
      <c r="AB4929" s="35" t="str">
        <f t="shared" si="719"/>
        <v/>
      </c>
      <c r="AC4929" s="35" t="str">
        <f t="shared" si="720"/>
        <v/>
      </c>
      <c r="AD4929" s="35" t="str">
        <f t="shared" si="721"/>
        <v/>
      </c>
      <c r="AE4929" s="44" t="str">
        <f t="shared" si="722"/>
        <v/>
      </c>
      <c r="AF4929" s="61"/>
      <c r="AG4929" s="45"/>
    </row>
    <row r="4930" spans="1:33" x14ac:dyDescent="0.2">
      <c r="A4930" s="59" t="str">
        <f>+VLOOKUP(B4930,Annuaire_roster!B:G,5,0)</f>
        <v>01642</v>
      </c>
      <c r="B4930" s="219" t="s">
        <v>276</v>
      </c>
      <c r="C4930" s="73"/>
      <c r="D4930" s="73" t="s">
        <v>64</v>
      </c>
      <c r="E4930" s="66"/>
      <c r="F4930" s="66" t="s">
        <v>64</v>
      </c>
      <c r="G4930" s="67"/>
      <c r="H4930" s="67"/>
      <c r="I4930" s="107" t="s">
        <v>63</v>
      </c>
      <c r="J4930" s="67"/>
      <c r="K4930" s="69">
        <v>0</v>
      </c>
      <c r="L4930" s="67">
        <v>0</v>
      </c>
      <c r="M4930" s="74">
        <v>0</v>
      </c>
      <c r="N4930" s="34" t="str">
        <f t="shared" si="714"/>
        <v/>
      </c>
      <c r="O4930" s="38">
        <f t="shared" si="715"/>
        <v>0</v>
      </c>
      <c r="P4930" s="77" t="s">
        <v>234</v>
      </c>
      <c r="Q4930" s="135">
        <v>44822</v>
      </c>
      <c r="R4930" s="35">
        <f t="shared" si="716"/>
        <v>0</v>
      </c>
      <c r="S4930" s="35">
        <f t="shared" si="717"/>
        <v>0</v>
      </c>
      <c r="T4930" s="10" t="str">
        <f t="shared" ref="T4930:T4993" si="723">"Sem - "&amp;WEEKNUM(Q4930,21)</f>
        <v>Sem - 38</v>
      </c>
      <c r="U4930" s="10" t="str">
        <f t="shared" ref="U4930:U4993" si="724">PROPER(TEXT(Q4930,"mmmm"))</f>
        <v>Septembre</v>
      </c>
      <c r="V4930" s="36" t="str">
        <f t="shared" si="718"/>
        <v>2026</v>
      </c>
      <c r="W4930" s="34"/>
      <c r="X4930" s="91">
        <f t="shared" ref="X4930:X4993" si="725">IFERROR(IF(M4930="Abs",0,IF((D4930-C4930+E4930-F4930)&lt;0.000694444444444444,0,(D4930-C4930+E4930-F4930))),0)</f>
        <v>0</v>
      </c>
      <c r="Y4930" s="92" t="str">
        <f>VLOOKUP('CM-CIC'!B4861,Annuaire_roster!B:F,4,0)</f>
        <v>IHASSANE Ikram</v>
      </c>
      <c r="Z4930" s="37" t="s">
        <v>110</v>
      </c>
      <c r="AA4930" s="60" t="s">
        <v>39</v>
      </c>
      <c r="AB4930" s="35" t="str">
        <f t="shared" si="719"/>
        <v/>
      </c>
      <c r="AC4930" s="35" t="str">
        <f t="shared" si="720"/>
        <v/>
      </c>
      <c r="AD4930" s="35" t="str">
        <f t="shared" si="721"/>
        <v/>
      </c>
      <c r="AE4930" s="44" t="str">
        <f t="shared" si="722"/>
        <v/>
      </c>
      <c r="AF4930" s="61"/>
      <c r="AG4930" s="45"/>
    </row>
    <row r="4931" spans="1:33" x14ac:dyDescent="0.2">
      <c r="A4931" s="59" t="str">
        <f>+VLOOKUP(B4931,Annuaire_roster!B:G,5,0)</f>
        <v>01657</v>
      </c>
      <c r="B4931" s="219" t="s">
        <v>277</v>
      </c>
      <c r="C4931" s="73"/>
      <c r="D4931" s="73" t="s">
        <v>64</v>
      </c>
      <c r="E4931" s="66"/>
      <c r="F4931" s="66" t="s">
        <v>64</v>
      </c>
      <c r="G4931" s="67"/>
      <c r="H4931" s="67"/>
      <c r="I4931" s="107" t="s">
        <v>63</v>
      </c>
      <c r="J4931" s="67"/>
      <c r="K4931" s="69">
        <v>0</v>
      </c>
      <c r="L4931" s="67">
        <v>0</v>
      </c>
      <c r="M4931" s="74">
        <v>0</v>
      </c>
      <c r="N4931" s="34" t="str">
        <f t="shared" si="714"/>
        <v/>
      </c>
      <c r="O4931" s="38">
        <f t="shared" si="715"/>
        <v>0</v>
      </c>
      <c r="P4931" s="77" t="s">
        <v>234</v>
      </c>
      <c r="Q4931" s="135">
        <v>44822</v>
      </c>
      <c r="R4931" s="35">
        <f t="shared" si="716"/>
        <v>0</v>
      </c>
      <c r="S4931" s="35">
        <f t="shared" si="717"/>
        <v>0</v>
      </c>
      <c r="T4931" s="10" t="str">
        <f t="shared" si="723"/>
        <v>Sem - 38</v>
      </c>
      <c r="U4931" s="10" t="str">
        <f t="shared" si="724"/>
        <v>Septembre</v>
      </c>
      <c r="V4931" s="36" t="str">
        <f t="shared" si="718"/>
        <v>2026</v>
      </c>
      <c r="W4931" s="34"/>
      <c r="X4931" s="91">
        <f t="shared" si="725"/>
        <v>0</v>
      </c>
      <c r="Y4931" s="92" t="str">
        <f>VLOOKUP('CM-CIC'!B4862,Annuaire_roster!B:F,4,0)</f>
        <v>IHASSANE Ikram</v>
      </c>
      <c r="Z4931" s="37" t="s">
        <v>110</v>
      </c>
      <c r="AA4931" s="60" t="s">
        <v>39</v>
      </c>
      <c r="AB4931" s="35" t="str">
        <f t="shared" si="719"/>
        <v/>
      </c>
      <c r="AC4931" s="35" t="str">
        <f t="shared" si="720"/>
        <v/>
      </c>
      <c r="AD4931" s="35" t="str">
        <f t="shared" si="721"/>
        <v/>
      </c>
      <c r="AE4931" s="44" t="str">
        <f t="shared" si="722"/>
        <v/>
      </c>
      <c r="AF4931" s="61"/>
      <c r="AG4931" s="45"/>
    </row>
    <row r="4932" spans="1:33" x14ac:dyDescent="0.2">
      <c r="A4932" s="59" t="str">
        <f>+VLOOKUP(B4932,Annuaire_roster!B:G,5,0)</f>
        <v>01658</v>
      </c>
      <c r="B4932" s="219" t="s">
        <v>165</v>
      </c>
      <c r="C4932" s="73"/>
      <c r="D4932" s="73" t="s">
        <v>64</v>
      </c>
      <c r="E4932" s="66"/>
      <c r="F4932" s="66" t="s">
        <v>64</v>
      </c>
      <c r="G4932" s="67"/>
      <c r="H4932" s="67"/>
      <c r="I4932" s="107" t="s">
        <v>63</v>
      </c>
      <c r="J4932" s="67"/>
      <c r="K4932" s="69">
        <v>0</v>
      </c>
      <c r="L4932" s="67">
        <v>0</v>
      </c>
      <c r="M4932" s="74">
        <v>0</v>
      </c>
      <c r="N4932" s="34" t="str">
        <f t="shared" si="714"/>
        <v/>
      </c>
      <c r="O4932" s="38">
        <f t="shared" si="715"/>
        <v>0</v>
      </c>
      <c r="P4932" s="77" t="s">
        <v>234</v>
      </c>
      <c r="Q4932" s="135">
        <v>44822</v>
      </c>
      <c r="R4932" s="35">
        <f t="shared" si="716"/>
        <v>0</v>
      </c>
      <c r="S4932" s="35">
        <f t="shared" si="717"/>
        <v>0</v>
      </c>
      <c r="T4932" s="10" t="str">
        <f t="shared" si="723"/>
        <v>Sem - 38</v>
      </c>
      <c r="U4932" s="10" t="str">
        <f t="shared" si="724"/>
        <v>Septembre</v>
      </c>
      <c r="V4932" s="36" t="str">
        <f t="shared" si="718"/>
        <v>2026</v>
      </c>
      <c r="W4932" s="34"/>
      <c r="X4932" s="91">
        <f t="shared" si="725"/>
        <v>0</v>
      </c>
      <c r="Y4932" s="92" t="str">
        <f>VLOOKUP('CM-CIC'!B4863,Annuaire_roster!B:F,4,0)</f>
        <v>IHASSANE Ikram</v>
      </c>
      <c r="Z4932" s="37" t="s">
        <v>110</v>
      </c>
      <c r="AA4932" s="60" t="s">
        <v>39</v>
      </c>
      <c r="AB4932" s="35" t="str">
        <f t="shared" si="719"/>
        <v/>
      </c>
      <c r="AC4932" s="35" t="str">
        <f t="shared" si="720"/>
        <v/>
      </c>
      <c r="AD4932" s="35" t="str">
        <f t="shared" si="721"/>
        <v/>
      </c>
      <c r="AE4932" s="44" t="str">
        <f t="shared" si="722"/>
        <v/>
      </c>
      <c r="AF4932" s="61"/>
      <c r="AG4932" s="45"/>
    </row>
    <row r="4933" spans="1:33" x14ac:dyDescent="0.2">
      <c r="A4933" s="59" t="str">
        <f>+VLOOKUP(B4933,Annuaire_roster!B:G,5,0)</f>
        <v>01659</v>
      </c>
      <c r="B4933" s="219" t="s">
        <v>167</v>
      </c>
      <c r="C4933" s="73"/>
      <c r="D4933" s="73" t="s">
        <v>64</v>
      </c>
      <c r="E4933" s="66"/>
      <c r="F4933" s="66" t="s">
        <v>64</v>
      </c>
      <c r="G4933" s="67"/>
      <c r="H4933" s="67"/>
      <c r="I4933" s="107" t="s">
        <v>63</v>
      </c>
      <c r="J4933" s="67"/>
      <c r="K4933" s="69">
        <v>0</v>
      </c>
      <c r="L4933" s="67">
        <v>0</v>
      </c>
      <c r="M4933" s="74">
        <v>0</v>
      </c>
      <c r="N4933" s="34" t="str">
        <f t="shared" si="714"/>
        <v/>
      </c>
      <c r="O4933" s="38">
        <f t="shared" si="715"/>
        <v>0</v>
      </c>
      <c r="P4933" s="77" t="s">
        <v>234</v>
      </c>
      <c r="Q4933" s="135">
        <v>44822</v>
      </c>
      <c r="R4933" s="35">
        <f t="shared" si="716"/>
        <v>0</v>
      </c>
      <c r="S4933" s="35">
        <f t="shared" si="717"/>
        <v>0</v>
      </c>
      <c r="T4933" s="10" t="str">
        <f t="shared" si="723"/>
        <v>Sem - 38</v>
      </c>
      <c r="U4933" s="10" t="str">
        <f t="shared" si="724"/>
        <v>Septembre</v>
      </c>
      <c r="V4933" s="36" t="str">
        <f t="shared" si="718"/>
        <v>2026</v>
      </c>
      <c r="W4933" s="34"/>
      <c r="X4933" s="91">
        <f t="shared" si="725"/>
        <v>0</v>
      </c>
      <c r="Y4933" s="92" t="str">
        <f>VLOOKUP('CM-CIC'!B4864,Annuaire_roster!B:F,4,0)</f>
        <v>IHASSANE Ikram</v>
      </c>
      <c r="Z4933" s="37" t="s">
        <v>110</v>
      </c>
      <c r="AA4933" s="60" t="s">
        <v>39</v>
      </c>
      <c r="AB4933" s="35" t="str">
        <f t="shared" si="719"/>
        <v/>
      </c>
      <c r="AC4933" s="35" t="str">
        <f t="shared" si="720"/>
        <v/>
      </c>
      <c r="AD4933" s="35" t="str">
        <f t="shared" si="721"/>
        <v/>
      </c>
      <c r="AE4933" s="44" t="str">
        <f t="shared" si="722"/>
        <v/>
      </c>
      <c r="AF4933" s="61"/>
      <c r="AG4933" s="45"/>
    </row>
    <row r="4934" spans="1:33" x14ac:dyDescent="0.2">
      <c r="A4934" s="59" t="str">
        <f>+VLOOKUP(B4934,Annuaire_roster!B:G,5,0)</f>
        <v>01660</v>
      </c>
      <c r="B4934" s="219" t="s">
        <v>278</v>
      </c>
      <c r="C4934" s="73"/>
      <c r="D4934" s="73" t="s">
        <v>64</v>
      </c>
      <c r="E4934" s="66"/>
      <c r="F4934" s="66" t="s">
        <v>64</v>
      </c>
      <c r="G4934" s="67"/>
      <c r="H4934" s="67"/>
      <c r="I4934" s="107" t="s">
        <v>63</v>
      </c>
      <c r="J4934" s="67"/>
      <c r="K4934" s="69">
        <v>0</v>
      </c>
      <c r="L4934" s="67">
        <v>0</v>
      </c>
      <c r="M4934" s="74">
        <v>0</v>
      </c>
      <c r="N4934" s="34" t="str">
        <f t="shared" si="714"/>
        <v/>
      </c>
      <c r="O4934" s="38">
        <f t="shared" si="715"/>
        <v>0</v>
      </c>
      <c r="P4934" s="77" t="s">
        <v>234</v>
      </c>
      <c r="Q4934" s="135">
        <v>44822</v>
      </c>
      <c r="R4934" s="35">
        <f t="shared" si="716"/>
        <v>0</v>
      </c>
      <c r="S4934" s="35">
        <f t="shared" si="717"/>
        <v>0</v>
      </c>
      <c r="T4934" s="10" t="str">
        <f t="shared" si="723"/>
        <v>Sem - 38</v>
      </c>
      <c r="U4934" s="10" t="str">
        <f t="shared" si="724"/>
        <v>Septembre</v>
      </c>
      <c r="V4934" s="36" t="str">
        <f t="shared" si="718"/>
        <v>2026</v>
      </c>
      <c r="W4934" s="34"/>
      <c r="X4934" s="91">
        <f t="shared" si="725"/>
        <v>0</v>
      </c>
      <c r="Y4934" s="92" t="str">
        <f>VLOOKUP('CM-CIC'!B4865,Annuaire_roster!B:F,4,0)</f>
        <v>IHASSANE Ikram</v>
      </c>
      <c r="Z4934" s="37" t="s">
        <v>110</v>
      </c>
      <c r="AA4934" s="60" t="s">
        <v>39</v>
      </c>
      <c r="AB4934" s="35" t="str">
        <f t="shared" si="719"/>
        <v/>
      </c>
      <c r="AC4934" s="35" t="str">
        <f t="shared" si="720"/>
        <v/>
      </c>
      <c r="AD4934" s="35" t="str">
        <f t="shared" si="721"/>
        <v/>
      </c>
      <c r="AE4934" s="44" t="str">
        <f t="shared" si="722"/>
        <v/>
      </c>
      <c r="AF4934" s="61"/>
      <c r="AG4934" s="45"/>
    </row>
    <row r="4935" spans="1:33" x14ac:dyDescent="0.2">
      <c r="A4935" s="59" t="str">
        <f>+VLOOKUP(B4935,Annuaire_roster!B:G,5,0)</f>
        <v>01655</v>
      </c>
      <c r="B4935" s="219" t="s">
        <v>168</v>
      </c>
      <c r="C4935" s="73"/>
      <c r="D4935" s="73" t="s">
        <v>64</v>
      </c>
      <c r="E4935" s="66"/>
      <c r="F4935" s="66" t="s">
        <v>64</v>
      </c>
      <c r="G4935" s="67"/>
      <c r="H4935" s="67"/>
      <c r="I4935" s="107" t="s">
        <v>63</v>
      </c>
      <c r="J4935" s="67"/>
      <c r="K4935" s="69">
        <v>0</v>
      </c>
      <c r="L4935" s="67">
        <v>0</v>
      </c>
      <c r="M4935" s="74">
        <v>0</v>
      </c>
      <c r="N4935" s="34" t="str">
        <f t="shared" si="714"/>
        <v/>
      </c>
      <c r="O4935" s="38">
        <f t="shared" si="715"/>
        <v>0</v>
      </c>
      <c r="P4935" s="77" t="s">
        <v>234</v>
      </c>
      <c r="Q4935" s="135">
        <v>44822</v>
      </c>
      <c r="R4935" s="35">
        <f t="shared" si="716"/>
        <v>0</v>
      </c>
      <c r="S4935" s="35">
        <f t="shared" si="717"/>
        <v>0</v>
      </c>
      <c r="T4935" s="10" t="str">
        <f t="shared" si="723"/>
        <v>Sem - 38</v>
      </c>
      <c r="U4935" s="10" t="str">
        <f t="shared" si="724"/>
        <v>Septembre</v>
      </c>
      <c r="V4935" s="36" t="str">
        <f t="shared" si="718"/>
        <v>2026</v>
      </c>
      <c r="W4935" s="34"/>
      <c r="X4935" s="91">
        <f t="shared" si="725"/>
        <v>0</v>
      </c>
      <c r="Y4935" s="92" t="str">
        <f>VLOOKUP('CM-CIC'!B4866,Annuaire_roster!B:F,4,0)</f>
        <v>IHASSANE Ikram</v>
      </c>
      <c r="Z4935" s="37" t="s">
        <v>110</v>
      </c>
      <c r="AA4935" s="60" t="s">
        <v>39</v>
      </c>
      <c r="AB4935" s="35" t="str">
        <f t="shared" si="719"/>
        <v/>
      </c>
      <c r="AC4935" s="35" t="str">
        <f t="shared" si="720"/>
        <v/>
      </c>
      <c r="AD4935" s="35" t="str">
        <f t="shared" si="721"/>
        <v/>
      </c>
      <c r="AE4935" s="44" t="str">
        <f t="shared" si="722"/>
        <v/>
      </c>
      <c r="AF4935" s="61"/>
      <c r="AG4935" s="45"/>
    </row>
    <row r="4936" spans="1:33" x14ac:dyDescent="0.2">
      <c r="A4936" s="59" t="str">
        <f>+VLOOKUP(B4936,Annuaire_roster!B:G,5,0)</f>
        <v>01661</v>
      </c>
      <c r="B4936" s="219" t="s">
        <v>169</v>
      </c>
      <c r="C4936" s="73"/>
      <c r="D4936" s="73" t="s">
        <v>64</v>
      </c>
      <c r="E4936" s="66"/>
      <c r="F4936" s="66" t="s">
        <v>64</v>
      </c>
      <c r="G4936" s="67"/>
      <c r="H4936" s="67"/>
      <c r="I4936" s="107" t="s">
        <v>63</v>
      </c>
      <c r="J4936" s="67"/>
      <c r="K4936" s="69">
        <v>0</v>
      </c>
      <c r="L4936" s="67">
        <v>0</v>
      </c>
      <c r="M4936" s="74">
        <v>0</v>
      </c>
      <c r="N4936" s="34" t="str">
        <f t="shared" si="714"/>
        <v/>
      </c>
      <c r="O4936" s="38">
        <f t="shared" si="715"/>
        <v>0</v>
      </c>
      <c r="P4936" s="77" t="s">
        <v>234</v>
      </c>
      <c r="Q4936" s="135">
        <v>44822</v>
      </c>
      <c r="R4936" s="35">
        <f t="shared" si="716"/>
        <v>0</v>
      </c>
      <c r="S4936" s="35">
        <f t="shared" si="717"/>
        <v>0</v>
      </c>
      <c r="T4936" s="10" t="str">
        <f t="shared" si="723"/>
        <v>Sem - 38</v>
      </c>
      <c r="U4936" s="10" t="str">
        <f t="shared" si="724"/>
        <v>Septembre</v>
      </c>
      <c r="V4936" s="36" t="str">
        <f t="shared" si="718"/>
        <v>2026</v>
      </c>
      <c r="W4936" s="34"/>
      <c r="X4936" s="91">
        <f t="shared" si="725"/>
        <v>0</v>
      </c>
      <c r="Y4936" s="92" t="str">
        <f>VLOOKUP('CM-CIC'!B4867,Annuaire_roster!B:F,4,0)</f>
        <v>IHASSANE Ikram</v>
      </c>
      <c r="Z4936" s="37" t="s">
        <v>110</v>
      </c>
      <c r="AA4936" s="60" t="s">
        <v>39</v>
      </c>
      <c r="AB4936" s="35" t="str">
        <f t="shared" si="719"/>
        <v/>
      </c>
      <c r="AC4936" s="35" t="str">
        <f t="shared" si="720"/>
        <v/>
      </c>
      <c r="AD4936" s="35" t="str">
        <f t="shared" si="721"/>
        <v/>
      </c>
      <c r="AE4936" s="44" t="str">
        <f t="shared" si="722"/>
        <v/>
      </c>
      <c r="AF4936" s="61"/>
      <c r="AG4936" s="45"/>
    </row>
    <row r="4937" spans="1:33" x14ac:dyDescent="0.2">
      <c r="A4937" s="59" t="str">
        <f>+VLOOKUP(B4937,Annuaire_roster!B:G,5,0)</f>
        <v>00214</v>
      </c>
      <c r="B4937" s="219" t="s">
        <v>171</v>
      </c>
      <c r="C4937" s="73"/>
      <c r="D4937" s="73" t="s">
        <v>64</v>
      </c>
      <c r="E4937" s="66"/>
      <c r="F4937" s="66" t="s">
        <v>64</v>
      </c>
      <c r="G4937" s="67"/>
      <c r="H4937" s="67"/>
      <c r="I4937" s="107" t="s">
        <v>63</v>
      </c>
      <c r="J4937" s="67"/>
      <c r="K4937" s="69">
        <v>0</v>
      </c>
      <c r="L4937" s="67">
        <v>0</v>
      </c>
      <c r="M4937" s="74">
        <v>0</v>
      </c>
      <c r="N4937" s="34" t="str">
        <f t="shared" si="714"/>
        <v/>
      </c>
      <c r="O4937" s="38">
        <f t="shared" si="715"/>
        <v>0</v>
      </c>
      <c r="P4937" s="77" t="s">
        <v>234</v>
      </c>
      <c r="Q4937" s="135">
        <v>44822</v>
      </c>
      <c r="R4937" s="35">
        <f t="shared" si="716"/>
        <v>0</v>
      </c>
      <c r="S4937" s="35">
        <f t="shared" si="717"/>
        <v>0</v>
      </c>
      <c r="T4937" s="10" t="str">
        <f t="shared" si="723"/>
        <v>Sem - 38</v>
      </c>
      <c r="U4937" s="10" t="str">
        <f t="shared" si="724"/>
        <v>Septembre</v>
      </c>
      <c r="V4937" s="36" t="str">
        <f t="shared" si="718"/>
        <v>2026</v>
      </c>
      <c r="W4937" s="34"/>
      <c r="X4937" s="91">
        <f t="shared" si="725"/>
        <v>0</v>
      </c>
      <c r="Y4937" s="92" t="str">
        <f>VLOOKUP('CM-CIC'!B4868,Annuaire_roster!B:F,4,0)</f>
        <v>IHASSANE Ikram</v>
      </c>
      <c r="Z4937" s="37" t="s">
        <v>110</v>
      </c>
      <c r="AA4937" s="60" t="s">
        <v>39</v>
      </c>
      <c r="AB4937" s="35" t="str">
        <f t="shared" si="719"/>
        <v/>
      </c>
      <c r="AC4937" s="35" t="str">
        <f t="shared" si="720"/>
        <v/>
      </c>
      <c r="AD4937" s="35" t="str">
        <f t="shared" si="721"/>
        <v/>
      </c>
      <c r="AE4937" s="44" t="str">
        <f t="shared" si="722"/>
        <v/>
      </c>
      <c r="AF4937" s="61"/>
      <c r="AG4937" s="45"/>
    </row>
    <row r="4938" spans="1:33" x14ac:dyDescent="0.2">
      <c r="A4938" s="59" t="str">
        <f>+VLOOKUP(B4938,Annuaire_roster!B:G,5,0)</f>
        <v>01664</v>
      </c>
      <c r="B4938" s="219" t="s">
        <v>176</v>
      </c>
      <c r="C4938" s="73"/>
      <c r="D4938" s="73" t="s">
        <v>64</v>
      </c>
      <c r="E4938" s="66"/>
      <c r="F4938" s="66" t="s">
        <v>64</v>
      </c>
      <c r="G4938" s="67"/>
      <c r="H4938" s="67"/>
      <c r="I4938" s="107" t="s">
        <v>63</v>
      </c>
      <c r="J4938" s="67"/>
      <c r="K4938" s="69">
        <v>0</v>
      </c>
      <c r="L4938" s="67">
        <v>0</v>
      </c>
      <c r="M4938" s="74">
        <v>0</v>
      </c>
      <c r="N4938" s="34" t="str">
        <f t="shared" si="714"/>
        <v/>
      </c>
      <c r="O4938" s="38">
        <f t="shared" si="715"/>
        <v>0</v>
      </c>
      <c r="P4938" s="77" t="s">
        <v>234</v>
      </c>
      <c r="Q4938" s="135">
        <v>44822</v>
      </c>
      <c r="R4938" s="35">
        <f t="shared" si="716"/>
        <v>0</v>
      </c>
      <c r="S4938" s="35">
        <f t="shared" si="717"/>
        <v>0</v>
      </c>
      <c r="T4938" s="10" t="str">
        <f t="shared" si="723"/>
        <v>Sem - 38</v>
      </c>
      <c r="U4938" s="10" t="str">
        <f t="shared" si="724"/>
        <v>Septembre</v>
      </c>
      <c r="V4938" s="36" t="str">
        <f t="shared" si="718"/>
        <v>2026</v>
      </c>
      <c r="W4938" s="34"/>
      <c r="X4938" s="91">
        <f t="shared" si="725"/>
        <v>0</v>
      </c>
      <c r="Y4938" s="92" t="str">
        <f>VLOOKUP('CM-CIC'!B4869,Annuaire_roster!B:F,4,0)</f>
        <v>IHASSANE Ikram</v>
      </c>
      <c r="Z4938" s="37" t="s">
        <v>110</v>
      </c>
      <c r="AA4938" s="60" t="s">
        <v>39</v>
      </c>
      <c r="AB4938" s="35" t="str">
        <f t="shared" si="719"/>
        <v/>
      </c>
      <c r="AC4938" s="35" t="str">
        <f t="shared" si="720"/>
        <v/>
      </c>
      <c r="AD4938" s="35" t="str">
        <f t="shared" si="721"/>
        <v/>
      </c>
      <c r="AE4938" s="44" t="str">
        <f t="shared" si="722"/>
        <v/>
      </c>
      <c r="AF4938" s="61"/>
      <c r="AG4938" s="45"/>
    </row>
    <row r="4939" spans="1:33" x14ac:dyDescent="0.2">
      <c r="A4939" s="59" t="str">
        <f>+VLOOKUP(B4939,Annuaire_roster!B:G,5,0)</f>
        <v>01665</v>
      </c>
      <c r="B4939" s="219" t="s">
        <v>279</v>
      </c>
      <c r="C4939" s="73"/>
      <c r="D4939" s="73" t="s">
        <v>64</v>
      </c>
      <c r="E4939" s="66"/>
      <c r="F4939" s="66" t="s">
        <v>64</v>
      </c>
      <c r="G4939" s="67"/>
      <c r="H4939" s="67"/>
      <c r="I4939" s="107" t="s">
        <v>63</v>
      </c>
      <c r="J4939" s="67"/>
      <c r="K4939" s="69">
        <v>0</v>
      </c>
      <c r="L4939" s="67">
        <v>0</v>
      </c>
      <c r="M4939" s="74">
        <v>0</v>
      </c>
      <c r="N4939" s="34" t="str">
        <f t="shared" si="714"/>
        <v/>
      </c>
      <c r="O4939" s="38">
        <f t="shared" si="715"/>
        <v>0</v>
      </c>
      <c r="P4939" s="77" t="s">
        <v>234</v>
      </c>
      <c r="Q4939" s="135">
        <v>44822</v>
      </c>
      <c r="R4939" s="35">
        <f t="shared" si="716"/>
        <v>0</v>
      </c>
      <c r="S4939" s="35">
        <f t="shared" si="717"/>
        <v>0</v>
      </c>
      <c r="T4939" s="10" t="str">
        <f t="shared" si="723"/>
        <v>Sem - 38</v>
      </c>
      <c r="U4939" s="10" t="str">
        <f t="shared" si="724"/>
        <v>Septembre</v>
      </c>
      <c r="V4939" s="36" t="str">
        <f t="shared" si="718"/>
        <v>2026</v>
      </c>
      <c r="W4939" s="34"/>
      <c r="X4939" s="91">
        <f t="shared" si="725"/>
        <v>0</v>
      </c>
      <c r="Y4939" s="92" t="str">
        <f>VLOOKUP('CM-CIC'!B4870,Annuaire_roster!B:F,4,0)</f>
        <v>IHASSANE Ikram</v>
      </c>
      <c r="Z4939" s="37" t="s">
        <v>110</v>
      </c>
      <c r="AA4939" s="60" t="s">
        <v>39</v>
      </c>
      <c r="AB4939" s="35" t="str">
        <f t="shared" si="719"/>
        <v/>
      </c>
      <c r="AC4939" s="35" t="str">
        <f t="shared" si="720"/>
        <v/>
      </c>
      <c r="AD4939" s="35" t="str">
        <f t="shared" si="721"/>
        <v/>
      </c>
      <c r="AE4939" s="44" t="str">
        <f t="shared" si="722"/>
        <v/>
      </c>
      <c r="AF4939" s="61"/>
      <c r="AG4939" s="45"/>
    </row>
    <row r="4940" spans="1:33" x14ac:dyDescent="0.2">
      <c r="A4940" s="59" t="str">
        <f>+VLOOKUP(B4940,Annuaire_roster!B:G,5,0)</f>
        <v>01643</v>
      </c>
      <c r="B4940" s="219" t="s">
        <v>281</v>
      </c>
      <c r="C4940" s="73"/>
      <c r="D4940" s="73" t="s">
        <v>64</v>
      </c>
      <c r="E4940" s="66"/>
      <c r="F4940" s="66" t="s">
        <v>64</v>
      </c>
      <c r="G4940" s="67"/>
      <c r="H4940" s="67"/>
      <c r="I4940" s="107" t="s">
        <v>63</v>
      </c>
      <c r="J4940" s="67"/>
      <c r="K4940" s="69">
        <v>0</v>
      </c>
      <c r="L4940" s="67">
        <v>0</v>
      </c>
      <c r="M4940" s="74">
        <v>0</v>
      </c>
      <c r="N4940" s="34" t="str">
        <f t="shared" si="714"/>
        <v/>
      </c>
      <c r="O4940" s="38">
        <f t="shared" si="715"/>
        <v>0</v>
      </c>
      <c r="P4940" s="77" t="s">
        <v>234</v>
      </c>
      <c r="Q4940" s="135">
        <v>44822</v>
      </c>
      <c r="R4940" s="35">
        <f t="shared" si="716"/>
        <v>0</v>
      </c>
      <c r="S4940" s="35">
        <f t="shared" si="717"/>
        <v>0</v>
      </c>
      <c r="T4940" s="10" t="str">
        <f t="shared" si="723"/>
        <v>Sem - 38</v>
      </c>
      <c r="U4940" s="10" t="str">
        <f t="shared" si="724"/>
        <v>Septembre</v>
      </c>
      <c r="V4940" s="36" t="str">
        <f t="shared" si="718"/>
        <v>2026</v>
      </c>
      <c r="W4940" s="34"/>
      <c r="X4940" s="91">
        <f t="shared" si="725"/>
        <v>0</v>
      </c>
      <c r="Y4940" s="92" t="str">
        <f>VLOOKUP('CM-CIC'!B4871,Annuaire_roster!B:F,4,0)</f>
        <v>IHASSANE Ikram</v>
      </c>
      <c r="Z4940" s="37" t="s">
        <v>110</v>
      </c>
      <c r="AA4940" s="60" t="s">
        <v>39</v>
      </c>
      <c r="AB4940" s="35" t="str">
        <f t="shared" si="719"/>
        <v/>
      </c>
      <c r="AC4940" s="35" t="str">
        <f t="shared" si="720"/>
        <v/>
      </c>
      <c r="AD4940" s="35" t="str">
        <f t="shared" si="721"/>
        <v/>
      </c>
      <c r="AE4940" s="44" t="str">
        <f t="shared" si="722"/>
        <v/>
      </c>
      <c r="AF4940" s="61"/>
      <c r="AG4940" s="45"/>
    </row>
    <row r="4941" spans="1:33" x14ac:dyDescent="0.2">
      <c r="A4941" s="59" t="str">
        <f>+VLOOKUP(B4941,Annuaire_roster!B:G,5,0)</f>
        <v>01620</v>
      </c>
      <c r="B4941" s="219" t="s">
        <v>282</v>
      </c>
      <c r="C4941" s="73"/>
      <c r="D4941" s="73" t="s">
        <v>64</v>
      </c>
      <c r="E4941" s="66"/>
      <c r="F4941" s="66" t="s">
        <v>64</v>
      </c>
      <c r="G4941" s="67"/>
      <c r="H4941" s="67"/>
      <c r="I4941" s="107" t="s">
        <v>63</v>
      </c>
      <c r="J4941" s="67"/>
      <c r="K4941" s="69">
        <v>0</v>
      </c>
      <c r="L4941" s="67">
        <v>0</v>
      </c>
      <c r="M4941" s="74">
        <v>0</v>
      </c>
      <c r="N4941" s="34" t="str">
        <f t="shared" si="714"/>
        <v/>
      </c>
      <c r="O4941" s="38">
        <f t="shared" si="715"/>
        <v>0</v>
      </c>
      <c r="P4941" s="77" t="s">
        <v>234</v>
      </c>
      <c r="Q4941" s="135">
        <v>44822</v>
      </c>
      <c r="R4941" s="35">
        <f t="shared" si="716"/>
        <v>0</v>
      </c>
      <c r="S4941" s="35">
        <f t="shared" si="717"/>
        <v>0</v>
      </c>
      <c r="T4941" s="10" t="str">
        <f t="shared" si="723"/>
        <v>Sem - 38</v>
      </c>
      <c r="U4941" s="10" t="str">
        <f t="shared" si="724"/>
        <v>Septembre</v>
      </c>
      <c r="V4941" s="36" t="str">
        <f t="shared" si="718"/>
        <v>2026</v>
      </c>
      <c r="W4941" s="34"/>
      <c r="X4941" s="91">
        <f t="shared" si="725"/>
        <v>0</v>
      </c>
      <c r="Y4941" s="92" t="str">
        <f>VLOOKUP('CM-CIC'!B4872,Annuaire_roster!B:F,4,0)</f>
        <v>IHASSANE Ikram</v>
      </c>
      <c r="Z4941" s="37" t="s">
        <v>110</v>
      </c>
      <c r="AA4941" s="60" t="s">
        <v>39</v>
      </c>
      <c r="AB4941" s="35" t="str">
        <f t="shared" si="719"/>
        <v/>
      </c>
      <c r="AC4941" s="35" t="str">
        <f t="shared" si="720"/>
        <v/>
      </c>
      <c r="AD4941" s="35" t="str">
        <f t="shared" si="721"/>
        <v/>
      </c>
      <c r="AE4941" s="44" t="str">
        <f t="shared" si="722"/>
        <v/>
      </c>
      <c r="AF4941" s="61"/>
      <c r="AG4941" s="45"/>
    </row>
    <row r="4942" spans="1:33" x14ac:dyDescent="0.2">
      <c r="A4942" s="59" t="str">
        <f>+VLOOKUP(B4942,Annuaire_roster!B:G,5,0)</f>
        <v>01644</v>
      </c>
      <c r="B4942" s="219" t="s">
        <v>283</v>
      </c>
      <c r="C4942" s="73"/>
      <c r="D4942" s="73" t="s">
        <v>64</v>
      </c>
      <c r="E4942" s="66"/>
      <c r="F4942" s="66" t="s">
        <v>64</v>
      </c>
      <c r="G4942" s="67"/>
      <c r="H4942" s="67"/>
      <c r="I4942" s="107" t="s">
        <v>63</v>
      </c>
      <c r="J4942" s="67"/>
      <c r="K4942" s="69">
        <v>0</v>
      </c>
      <c r="L4942" s="67">
        <v>0</v>
      </c>
      <c r="M4942" s="74">
        <v>0</v>
      </c>
      <c r="N4942" s="34" t="str">
        <f t="shared" si="714"/>
        <v/>
      </c>
      <c r="O4942" s="38">
        <f t="shared" si="715"/>
        <v>0</v>
      </c>
      <c r="P4942" s="77" t="s">
        <v>234</v>
      </c>
      <c r="Q4942" s="135">
        <v>44822</v>
      </c>
      <c r="R4942" s="35">
        <f t="shared" si="716"/>
        <v>0</v>
      </c>
      <c r="S4942" s="35">
        <f t="shared" si="717"/>
        <v>0</v>
      </c>
      <c r="T4942" s="10" t="str">
        <f t="shared" si="723"/>
        <v>Sem - 38</v>
      </c>
      <c r="U4942" s="10" t="str">
        <f t="shared" si="724"/>
        <v>Septembre</v>
      </c>
      <c r="V4942" s="36" t="str">
        <f t="shared" si="718"/>
        <v>2026</v>
      </c>
      <c r="W4942" s="34"/>
      <c r="X4942" s="91">
        <f t="shared" si="725"/>
        <v>0</v>
      </c>
      <c r="Y4942" s="92" t="str">
        <f>VLOOKUP('CM-CIC'!B4873,Annuaire_roster!B:F,4,0)</f>
        <v>IHASSANE Ikram</v>
      </c>
      <c r="Z4942" s="37" t="s">
        <v>110</v>
      </c>
      <c r="AA4942" s="60" t="s">
        <v>39</v>
      </c>
      <c r="AB4942" s="35" t="str">
        <f t="shared" si="719"/>
        <v/>
      </c>
      <c r="AC4942" s="35" t="str">
        <f t="shared" si="720"/>
        <v/>
      </c>
      <c r="AD4942" s="35" t="str">
        <f t="shared" si="721"/>
        <v/>
      </c>
      <c r="AE4942" s="44" t="str">
        <f t="shared" si="722"/>
        <v/>
      </c>
      <c r="AF4942" s="61"/>
      <c r="AG4942" s="45"/>
    </row>
    <row r="4943" spans="1:33" x14ac:dyDescent="0.2">
      <c r="A4943" s="59" t="str">
        <f>+VLOOKUP(B4943,Annuaire_roster!B:G,5,0)</f>
        <v>01614</v>
      </c>
      <c r="B4943" s="219" t="s">
        <v>284</v>
      </c>
      <c r="C4943" s="73"/>
      <c r="D4943" s="73" t="s">
        <v>64</v>
      </c>
      <c r="E4943" s="66"/>
      <c r="F4943" s="66" t="s">
        <v>64</v>
      </c>
      <c r="G4943" s="67"/>
      <c r="H4943" s="67"/>
      <c r="I4943" s="107" t="s">
        <v>63</v>
      </c>
      <c r="J4943" s="67"/>
      <c r="K4943" s="69">
        <v>0</v>
      </c>
      <c r="L4943" s="67">
        <v>0</v>
      </c>
      <c r="M4943" s="74">
        <v>0</v>
      </c>
      <c r="N4943" s="34" t="str">
        <f t="shared" si="714"/>
        <v/>
      </c>
      <c r="O4943" s="38">
        <f t="shared" si="715"/>
        <v>0</v>
      </c>
      <c r="P4943" s="77" t="s">
        <v>234</v>
      </c>
      <c r="Q4943" s="135">
        <v>44822</v>
      </c>
      <c r="R4943" s="35">
        <f t="shared" si="716"/>
        <v>0</v>
      </c>
      <c r="S4943" s="35">
        <f t="shared" si="717"/>
        <v>0</v>
      </c>
      <c r="T4943" s="10" t="str">
        <f t="shared" si="723"/>
        <v>Sem - 38</v>
      </c>
      <c r="U4943" s="10" t="str">
        <f t="shared" si="724"/>
        <v>Septembre</v>
      </c>
      <c r="V4943" s="36" t="str">
        <f t="shared" si="718"/>
        <v>2026</v>
      </c>
      <c r="W4943" s="34"/>
      <c r="X4943" s="91">
        <f t="shared" si="725"/>
        <v>0</v>
      </c>
      <c r="Y4943" s="92" t="str">
        <f>VLOOKUP('CM-CIC'!B4874,Annuaire_roster!B:F,4,0)</f>
        <v>KINANA Widad</v>
      </c>
      <c r="Z4943" s="37" t="s">
        <v>110</v>
      </c>
      <c r="AA4943" s="60" t="s">
        <v>39</v>
      </c>
      <c r="AB4943" s="35" t="str">
        <f t="shared" si="719"/>
        <v/>
      </c>
      <c r="AC4943" s="35" t="str">
        <f t="shared" si="720"/>
        <v/>
      </c>
      <c r="AD4943" s="35" t="str">
        <f t="shared" si="721"/>
        <v/>
      </c>
      <c r="AE4943" s="44" t="str">
        <f t="shared" si="722"/>
        <v/>
      </c>
      <c r="AF4943" s="61"/>
      <c r="AG4943" s="45"/>
    </row>
    <row r="4944" spans="1:33" x14ac:dyDescent="0.2">
      <c r="A4944" s="59" t="str">
        <f>+VLOOKUP(B4944,Annuaire_roster!B:G,5,0)</f>
        <v>01645</v>
      </c>
      <c r="B4944" s="219" t="s">
        <v>285</v>
      </c>
      <c r="C4944" s="73"/>
      <c r="D4944" s="73" t="s">
        <v>64</v>
      </c>
      <c r="E4944" s="66"/>
      <c r="F4944" s="66" t="s">
        <v>64</v>
      </c>
      <c r="G4944" s="67"/>
      <c r="H4944" s="67"/>
      <c r="I4944" s="107" t="s">
        <v>63</v>
      </c>
      <c r="J4944" s="67"/>
      <c r="K4944" s="69">
        <v>0</v>
      </c>
      <c r="L4944" s="67">
        <v>0</v>
      </c>
      <c r="M4944" s="74">
        <v>0</v>
      </c>
      <c r="N4944" s="34" t="str">
        <f t="shared" si="714"/>
        <v/>
      </c>
      <c r="O4944" s="38">
        <f t="shared" si="715"/>
        <v>0</v>
      </c>
      <c r="P4944" s="77" t="s">
        <v>234</v>
      </c>
      <c r="Q4944" s="135">
        <v>44822</v>
      </c>
      <c r="R4944" s="35">
        <f t="shared" si="716"/>
        <v>0</v>
      </c>
      <c r="S4944" s="35">
        <f t="shared" si="717"/>
        <v>0</v>
      </c>
      <c r="T4944" s="10" t="str">
        <f t="shared" si="723"/>
        <v>Sem - 38</v>
      </c>
      <c r="U4944" s="10" t="str">
        <f t="shared" si="724"/>
        <v>Septembre</v>
      </c>
      <c r="V4944" s="36" t="str">
        <f t="shared" si="718"/>
        <v>2026</v>
      </c>
      <c r="W4944" s="34"/>
      <c r="X4944" s="91">
        <f t="shared" si="725"/>
        <v>0</v>
      </c>
      <c r="Y4944" s="92" t="str">
        <f>VLOOKUP('CM-CIC'!B4875,Annuaire_roster!B:F,4,0)</f>
        <v>KINANA Widad</v>
      </c>
      <c r="Z4944" s="37" t="s">
        <v>110</v>
      </c>
      <c r="AA4944" s="60" t="s">
        <v>39</v>
      </c>
      <c r="AB4944" s="35" t="str">
        <f t="shared" si="719"/>
        <v/>
      </c>
      <c r="AC4944" s="35" t="str">
        <f t="shared" si="720"/>
        <v/>
      </c>
      <c r="AD4944" s="35" t="str">
        <f t="shared" si="721"/>
        <v/>
      </c>
      <c r="AE4944" s="44" t="str">
        <f t="shared" si="722"/>
        <v/>
      </c>
      <c r="AF4944" s="61"/>
      <c r="AG4944" s="45"/>
    </row>
    <row r="4945" spans="1:33" x14ac:dyDescent="0.2">
      <c r="A4945" s="59" t="str">
        <f>+VLOOKUP(B4945,Annuaire_roster!B:G,5,0)</f>
        <v>01654</v>
      </c>
      <c r="B4945" s="219" t="s">
        <v>286</v>
      </c>
      <c r="C4945" s="73"/>
      <c r="D4945" s="73" t="s">
        <v>64</v>
      </c>
      <c r="E4945" s="66"/>
      <c r="F4945" s="66" t="s">
        <v>64</v>
      </c>
      <c r="G4945" s="67"/>
      <c r="H4945" s="67"/>
      <c r="I4945" s="107" t="s">
        <v>63</v>
      </c>
      <c r="J4945" s="67"/>
      <c r="K4945" s="69">
        <v>0</v>
      </c>
      <c r="L4945" s="67">
        <v>0</v>
      </c>
      <c r="M4945" s="74">
        <v>0</v>
      </c>
      <c r="N4945" s="34" t="str">
        <f t="shared" si="714"/>
        <v/>
      </c>
      <c r="O4945" s="38">
        <f t="shared" si="715"/>
        <v>0</v>
      </c>
      <c r="P4945" s="77" t="s">
        <v>234</v>
      </c>
      <c r="Q4945" s="135">
        <v>44822</v>
      </c>
      <c r="R4945" s="35">
        <f t="shared" si="716"/>
        <v>0</v>
      </c>
      <c r="S4945" s="35">
        <f t="shared" si="717"/>
        <v>0</v>
      </c>
      <c r="T4945" s="10" t="str">
        <f t="shared" si="723"/>
        <v>Sem - 38</v>
      </c>
      <c r="U4945" s="10" t="str">
        <f t="shared" si="724"/>
        <v>Septembre</v>
      </c>
      <c r="V4945" s="36" t="str">
        <f t="shared" si="718"/>
        <v>2026</v>
      </c>
      <c r="W4945" s="34"/>
      <c r="X4945" s="91">
        <f t="shared" si="725"/>
        <v>0</v>
      </c>
      <c r="Y4945" s="92" t="str">
        <f>VLOOKUP('CM-CIC'!B4876,Annuaire_roster!B:F,4,0)</f>
        <v>KINANA Widad</v>
      </c>
      <c r="Z4945" s="37" t="s">
        <v>110</v>
      </c>
      <c r="AA4945" s="60" t="s">
        <v>39</v>
      </c>
      <c r="AB4945" s="35" t="str">
        <f t="shared" si="719"/>
        <v/>
      </c>
      <c r="AC4945" s="35" t="str">
        <f t="shared" si="720"/>
        <v/>
      </c>
      <c r="AD4945" s="35" t="str">
        <f t="shared" si="721"/>
        <v/>
      </c>
      <c r="AE4945" s="44" t="str">
        <f t="shared" si="722"/>
        <v/>
      </c>
      <c r="AF4945" s="61"/>
      <c r="AG4945" s="45"/>
    </row>
    <row r="4946" spans="1:33" x14ac:dyDescent="0.2">
      <c r="A4946" s="59" t="str">
        <f>+VLOOKUP(B4946,Annuaire_roster!B:G,5,0)</f>
        <v>01666</v>
      </c>
      <c r="B4946" s="219" t="s">
        <v>287</v>
      </c>
      <c r="C4946" s="73"/>
      <c r="D4946" s="73" t="s">
        <v>64</v>
      </c>
      <c r="E4946" s="66"/>
      <c r="F4946" s="66" t="s">
        <v>64</v>
      </c>
      <c r="G4946" s="67"/>
      <c r="H4946" s="67"/>
      <c r="I4946" s="107" t="s">
        <v>63</v>
      </c>
      <c r="J4946" s="67"/>
      <c r="K4946" s="69">
        <v>0</v>
      </c>
      <c r="L4946" s="67">
        <v>0</v>
      </c>
      <c r="M4946" s="74">
        <v>0</v>
      </c>
      <c r="N4946" s="34" t="str">
        <f t="shared" si="714"/>
        <v/>
      </c>
      <c r="O4946" s="38">
        <f t="shared" si="715"/>
        <v>0</v>
      </c>
      <c r="P4946" s="77" t="s">
        <v>234</v>
      </c>
      <c r="Q4946" s="135">
        <v>44822</v>
      </c>
      <c r="R4946" s="35">
        <f t="shared" si="716"/>
        <v>0</v>
      </c>
      <c r="S4946" s="35">
        <f t="shared" si="717"/>
        <v>0</v>
      </c>
      <c r="T4946" s="10" t="str">
        <f t="shared" si="723"/>
        <v>Sem - 38</v>
      </c>
      <c r="U4946" s="10" t="str">
        <f t="shared" si="724"/>
        <v>Septembre</v>
      </c>
      <c r="V4946" s="36" t="str">
        <f t="shared" si="718"/>
        <v>2026</v>
      </c>
      <c r="W4946" s="34"/>
      <c r="X4946" s="91">
        <f t="shared" si="725"/>
        <v>0</v>
      </c>
      <c r="Y4946" s="92" t="str">
        <f>VLOOKUP('CM-CIC'!B4877,Annuaire_roster!B:F,4,0)</f>
        <v>KINANA Widad</v>
      </c>
      <c r="Z4946" s="37" t="s">
        <v>110</v>
      </c>
      <c r="AA4946" s="60" t="s">
        <v>39</v>
      </c>
      <c r="AB4946" s="35" t="str">
        <f t="shared" si="719"/>
        <v/>
      </c>
      <c r="AC4946" s="35" t="str">
        <f t="shared" si="720"/>
        <v/>
      </c>
      <c r="AD4946" s="35" t="str">
        <f t="shared" si="721"/>
        <v/>
      </c>
      <c r="AE4946" s="44" t="str">
        <f t="shared" si="722"/>
        <v/>
      </c>
      <c r="AF4946" s="61"/>
      <c r="AG4946" s="45"/>
    </row>
    <row r="4947" spans="1:33" x14ac:dyDescent="0.2">
      <c r="A4947" s="59" t="str">
        <f>+VLOOKUP(B4947,Annuaire_roster!B:G,5,0)</f>
        <v>01651</v>
      </c>
      <c r="B4947" s="219" t="s">
        <v>288</v>
      </c>
      <c r="C4947" s="73"/>
      <c r="D4947" s="73" t="s">
        <v>64</v>
      </c>
      <c r="E4947" s="66"/>
      <c r="F4947" s="66" t="s">
        <v>64</v>
      </c>
      <c r="G4947" s="67"/>
      <c r="H4947" s="67"/>
      <c r="I4947" s="107" t="s">
        <v>63</v>
      </c>
      <c r="J4947" s="67"/>
      <c r="K4947" s="69">
        <v>0</v>
      </c>
      <c r="L4947" s="67">
        <v>0</v>
      </c>
      <c r="M4947" s="74">
        <v>0</v>
      </c>
      <c r="N4947" s="34" t="str">
        <f t="shared" si="714"/>
        <v/>
      </c>
      <c r="O4947" s="38">
        <f t="shared" si="715"/>
        <v>0</v>
      </c>
      <c r="P4947" s="77" t="s">
        <v>234</v>
      </c>
      <c r="Q4947" s="135">
        <v>44822</v>
      </c>
      <c r="R4947" s="35">
        <f t="shared" si="716"/>
        <v>0</v>
      </c>
      <c r="S4947" s="35">
        <f t="shared" si="717"/>
        <v>0</v>
      </c>
      <c r="T4947" s="10" t="str">
        <f t="shared" si="723"/>
        <v>Sem - 38</v>
      </c>
      <c r="U4947" s="10" t="str">
        <f t="shared" si="724"/>
        <v>Septembre</v>
      </c>
      <c r="V4947" s="36" t="str">
        <f t="shared" si="718"/>
        <v>2026</v>
      </c>
      <c r="W4947" s="34"/>
      <c r="X4947" s="91">
        <f t="shared" si="725"/>
        <v>0</v>
      </c>
      <c r="Y4947" s="92" t="str">
        <f>VLOOKUP('CM-CIC'!B4878,Annuaire_roster!B:F,4,0)</f>
        <v>KINANA Widad</v>
      </c>
      <c r="Z4947" s="37" t="s">
        <v>110</v>
      </c>
      <c r="AA4947" s="60" t="s">
        <v>39</v>
      </c>
      <c r="AB4947" s="35" t="str">
        <f t="shared" si="719"/>
        <v/>
      </c>
      <c r="AC4947" s="35" t="str">
        <f t="shared" si="720"/>
        <v/>
      </c>
      <c r="AD4947" s="35" t="str">
        <f t="shared" si="721"/>
        <v/>
      </c>
      <c r="AE4947" s="44" t="str">
        <f t="shared" si="722"/>
        <v/>
      </c>
      <c r="AF4947" s="61"/>
      <c r="AG4947" s="45"/>
    </row>
    <row r="4948" spans="1:33" x14ac:dyDescent="0.2">
      <c r="A4948" s="59" t="str">
        <f>+VLOOKUP(B4948,Annuaire_roster!B:G,5,0)</f>
        <v>01652</v>
      </c>
      <c r="B4948" s="219" t="s">
        <v>289</v>
      </c>
      <c r="C4948" s="73"/>
      <c r="D4948" s="73" t="s">
        <v>64</v>
      </c>
      <c r="E4948" s="66"/>
      <c r="F4948" s="66" t="s">
        <v>64</v>
      </c>
      <c r="G4948" s="67"/>
      <c r="H4948" s="67"/>
      <c r="I4948" s="107" t="s">
        <v>63</v>
      </c>
      <c r="J4948" s="67"/>
      <c r="K4948" s="69">
        <v>0</v>
      </c>
      <c r="L4948" s="67">
        <v>0</v>
      </c>
      <c r="M4948" s="74">
        <v>0</v>
      </c>
      <c r="N4948" s="34" t="str">
        <f t="shared" si="714"/>
        <v/>
      </c>
      <c r="O4948" s="38">
        <f t="shared" si="715"/>
        <v>0</v>
      </c>
      <c r="P4948" s="77" t="s">
        <v>234</v>
      </c>
      <c r="Q4948" s="135">
        <v>44822</v>
      </c>
      <c r="R4948" s="35">
        <f t="shared" si="716"/>
        <v>0</v>
      </c>
      <c r="S4948" s="35">
        <f t="shared" si="717"/>
        <v>0</v>
      </c>
      <c r="T4948" s="10" t="str">
        <f t="shared" si="723"/>
        <v>Sem - 38</v>
      </c>
      <c r="U4948" s="10" t="str">
        <f t="shared" si="724"/>
        <v>Septembre</v>
      </c>
      <c r="V4948" s="36" t="str">
        <f t="shared" si="718"/>
        <v>2026</v>
      </c>
      <c r="W4948" s="34"/>
      <c r="X4948" s="91">
        <f t="shared" si="725"/>
        <v>0</v>
      </c>
      <c r="Y4948" s="92" t="str">
        <f>VLOOKUP('CM-CIC'!B4879,Annuaire_roster!B:F,4,0)</f>
        <v>KINANA Widad</v>
      </c>
      <c r="Z4948" s="37" t="s">
        <v>110</v>
      </c>
      <c r="AA4948" s="60" t="s">
        <v>39</v>
      </c>
      <c r="AB4948" s="35" t="str">
        <f t="shared" si="719"/>
        <v/>
      </c>
      <c r="AC4948" s="35" t="str">
        <f t="shared" si="720"/>
        <v/>
      </c>
      <c r="AD4948" s="35" t="str">
        <f t="shared" si="721"/>
        <v/>
      </c>
      <c r="AE4948" s="44" t="str">
        <f t="shared" si="722"/>
        <v/>
      </c>
      <c r="AF4948" s="61"/>
      <c r="AG4948" s="45"/>
    </row>
    <row r="4949" spans="1:33" x14ac:dyDescent="0.2">
      <c r="A4949" s="59" t="str">
        <f>+VLOOKUP(B4949,Annuaire_roster!B:G,5,0)</f>
        <v>01653</v>
      </c>
      <c r="B4949" s="219" t="s">
        <v>290</v>
      </c>
      <c r="C4949" s="73"/>
      <c r="D4949" s="73" t="s">
        <v>64</v>
      </c>
      <c r="E4949" s="66"/>
      <c r="F4949" s="66" t="s">
        <v>64</v>
      </c>
      <c r="G4949" s="67"/>
      <c r="H4949" s="67"/>
      <c r="I4949" s="107" t="s">
        <v>63</v>
      </c>
      <c r="J4949" s="67"/>
      <c r="K4949" s="69">
        <v>0</v>
      </c>
      <c r="L4949" s="67">
        <v>0</v>
      </c>
      <c r="M4949" s="74">
        <v>0</v>
      </c>
      <c r="N4949" s="34" t="str">
        <f t="shared" si="714"/>
        <v/>
      </c>
      <c r="O4949" s="38">
        <f t="shared" si="715"/>
        <v>0</v>
      </c>
      <c r="P4949" s="77" t="s">
        <v>234</v>
      </c>
      <c r="Q4949" s="135">
        <v>44822</v>
      </c>
      <c r="R4949" s="35">
        <f t="shared" si="716"/>
        <v>0</v>
      </c>
      <c r="S4949" s="35">
        <f t="shared" si="717"/>
        <v>0</v>
      </c>
      <c r="T4949" s="10" t="str">
        <f t="shared" si="723"/>
        <v>Sem - 38</v>
      </c>
      <c r="U4949" s="10" t="str">
        <f t="shared" si="724"/>
        <v>Septembre</v>
      </c>
      <c r="V4949" s="36" t="str">
        <f t="shared" si="718"/>
        <v>2026</v>
      </c>
      <c r="W4949" s="34"/>
      <c r="X4949" s="91">
        <f t="shared" si="725"/>
        <v>0</v>
      </c>
      <c r="Y4949" s="92" t="str">
        <f>VLOOKUP('CM-CIC'!B4880,Annuaire_roster!B:F,4,0)</f>
        <v>KINANA Widad</v>
      </c>
      <c r="Z4949" s="37" t="s">
        <v>110</v>
      </c>
      <c r="AA4949" s="60" t="s">
        <v>39</v>
      </c>
      <c r="AB4949" s="35" t="str">
        <f t="shared" si="719"/>
        <v/>
      </c>
      <c r="AC4949" s="35" t="str">
        <f t="shared" si="720"/>
        <v/>
      </c>
      <c r="AD4949" s="35" t="str">
        <f t="shared" si="721"/>
        <v/>
      </c>
      <c r="AE4949" s="44" t="str">
        <f t="shared" si="722"/>
        <v/>
      </c>
      <c r="AF4949" s="61"/>
      <c r="AG4949" s="45"/>
    </row>
    <row r="4950" spans="1:33" x14ac:dyDescent="0.2">
      <c r="A4950" s="59" t="str">
        <f>+VLOOKUP(B4950,Annuaire_roster!B:G,5,0)</f>
        <v>01649</v>
      </c>
      <c r="B4950" s="219" t="s">
        <v>1670</v>
      </c>
      <c r="C4950" s="73"/>
      <c r="D4950" s="73" t="s">
        <v>64</v>
      </c>
      <c r="E4950" s="66"/>
      <c r="F4950" s="66" t="s">
        <v>64</v>
      </c>
      <c r="G4950" s="67"/>
      <c r="H4950" s="67"/>
      <c r="I4950" s="107" t="s">
        <v>63</v>
      </c>
      <c r="J4950" s="67"/>
      <c r="K4950" s="69">
        <v>0</v>
      </c>
      <c r="L4950" s="67">
        <v>0</v>
      </c>
      <c r="M4950" s="74">
        <v>0</v>
      </c>
      <c r="N4950" s="34" t="str">
        <f t="shared" si="714"/>
        <v/>
      </c>
      <c r="O4950" s="38">
        <f t="shared" si="715"/>
        <v>0</v>
      </c>
      <c r="P4950" s="77" t="s">
        <v>234</v>
      </c>
      <c r="Q4950" s="135">
        <v>44822</v>
      </c>
      <c r="R4950" s="35">
        <f t="shared" si="716"/>
        <v>0</v>
      </c>
      <c r="S4950" s="35">
        <f t="shared" si="717"/>
        <v>0</v>
      </c>
      <c r="T4950" s="10" t="str">
        <f t="shared" si="723"/>
        <v>Sem - 38</v>
      </c>
      <c r="U4950" s="10" t="str">
        <f t="shared" si="724"/>
        <v>Septembre</v>
      </c>
      <c r="V4950" s="36" t="str">
        <f t="shared" si="718"/>
        <v>2026</v>
      </c>
      <c r="W4950" s="34"/>
      <c r="X4950" s="91">
        <f t="shared" si="725"/>
        <v>0</v>
      </c>
      <c r="Y4950" s="92" t="str">
        <f>VLOOKUP('CM-CIC'!B4881,Annuaire_roster!B:F,4,0)</f>
        <v>KINANA Widad</v>
      </c>
      <c r="Z4950" s="37" t="s">
        <v>110</v>
      </c>
      <c r="AA4950" s="60" t="s">
        <v>39</v>
      </c>
      <c r="AB4950" s="35" t="str">
        <f t="shared" si="719"/>
        <v/>
      </c>
      <c r="AC4950" s="35" t="str">
        <f t="shared" si="720"/>
        <v/>
      </c>
      <c r="AD4950" s="35" t="str">
        <f t="shared" si="721"/>
        <v/>
      </c>
      <c r="AE4950" s="44" t="str">
        <f t="shared" si="722"/>
        <v/>
      </c>
      <c r="AF4950" s="61"/>
      <c r="AG4950" s="45"/>
    </row>
    <row r="4951" spans="1:33" x14ac:dyDescent="0.2">
      <c r="A4951" s="59" t="str">
        <f>+VLOOKUP(B4951,Annuaire_roster!B:G,5,0)</f>
        <v>01650</v>
      </c>
      <c r="B4951" s="219" t="s">
        <v>1671</v>
      </c>
      <c r="C4951" s="73"/>
      <c r="D4951" s="73" t="s">
        <v>64</v>
      </c>
      <c r="E4951" s="66"/>
      <c r="F4951" s="66" t="s">
        <v>64</v>
      </c>
      <c r="G4951" s="67"/>
      <c r="H4951" s="67"/>
      <c r="I4951" s="107" t="s">
        <v>63</v>
      </c>
      <c r="J4951" s="67"/>
      <c r="K4951" s="69">
        <v>0</v>
      </c>
      <c r="L4951" s="67">
        <v>0</v>
      </c>
      <c r="M4951" s="74">
        <v>0</v>
      </c>
      <c r="N4951" s="34" t="str">
        <f t="shared" si="714"/>
        <v/>
      </c>
      <c r="O4951" s="38">
        <f t="shared" si="715"/>
        <v>0</v>
      </c>
      <c r="P4951" s="77" t="s">
        <v>234</v>
      </c>
      <c r="Q4951" s="135">
        <v>44822</v>
      </c>
      <c r="R4951" s="35">
        <f t="shared" si="716"/>
        <v>0</v>
      </c>
      <c r="S4951" s="35">
        <f t="shared" si="717"/>
        <v>0</v>
      </c>
      <c r="T4951" s="10" t="str">
        <f t="shared" si="723"/>
        <v>Sem - 38</v>
      </c>
      <c r="U4951" s="10" t="str">
        <f t="shared" si="724"/>
        <v>Septembre</v>
      </c>
      <c r="V4951" s="36" t="str">
        <f t="shared" si="718"/>
        <v>2026</v>
      </c>
      <c r="W4951" s="34"/>
      <c r="X4951" s="91">
        <f t="shared" si="725"/>
        <v>0</v>
      </c>
      <c r="Y4951" s="92" t="str">
        <f>VLOOKUP('CM-CIC'!B4882,Annuaire_roster!B:F,4,0)</f>
        <v>IHASSANE Ikram</v>
      </c>
      <c r="Z4951" s="37" t="s">
        <v>110</v>
      </c>
      <c r="AA4951" s="60" t="s">
        <v>39</v>
      </c>
      <c r="AB4951" s="35" t="str">
        <f t="shared" si="719"/>
        <v/>
      </c>
      <c r="AC4951" s="35" t="str">
        <f t="shared" si="720"/>
        <v/>
      </c>
      <c r="AD4951" s="35" t="str">
        <f t="shared" si="721"/>
        <v/>
      </c>
      <c r="AE4951" s="44" t="str">
        <f t="shared" si="722"/>
        <v/>
      </c>
      <c r="AF4951" s="61"/>
      <c r="AG4951" s="45"/>
    </row>
    <row r="4952" spans="1:33" x14ac:dyDescent="0.2">
      <c r="A4952" s="59" t="str">
        <f>+VLOOKUP(B4952,Annuaire_roster!B:G,5,0)</f>
        <v>01646</v>
      </c>
      <c r="B4952" s="219" t="s">
        <v>291</v>
      </c>
      <c r="C4952" s="73"/>
      <c r="D4952" s="73" t="s">
        <v>64</v>
      </c>
      <c r="E4952" s="66"/>
      <c r="F4952" s="66" t="s">
        <v>64</v>
      </c>
      <c r="G4952" s="67"/>
      <c r="H4952" s="67"/>
      <c r="I4952" s="107" t="s">
        <v>63</v>
      </c>
      <c r="J4952" s="67"/>
      <c r="K4952" s="69">
        <v>0</v>
      </c>
      <c r="L4952" s="67">
        <v>0</v>
      </c>
      <c r="M4952" s="74">
        <v>0</v>
      </c>
      <c r="N4952" s="34" t="str">
        <f t="shared" si="714"/>
        <v/>
      </c>
      <c r="O4952" s="38">
        <f t="shared" si="715"/>
        <v>0</v>
      </c>
      <c r="P4952" s="77" t="s">
        <v>234</v>
      </c>
      <c r="Q4952" s="135">
        <v>44822</v>
      </c>
      <c r="R4952" s="35">
        <f t="shared" si="716"/>
        <v>0</v>
      </c>
      <c r="S4952" s="35">
        <f t="shared" si="717"/>
        <v>0</v>
      </c>
      <c r="T4952" s="10" t="str">
        <f t="shared" si="723"/>
        <v>Sem - 38</v>
      </c>
      <c r="U4952" s="10" t="str">
        <f t="shared" si="724"/>
        <v>Septembre</v>
      </c>
      <c r="V4952" s="36" t="str">
        <f t="shared" si="718"/>
        <v>2026</v>
      </c>
      <c r="W4952" s="34"/>
      <c r="X4952" s="91">
        <f t="shared" si="725"/>
        <v>0</v>
      </c>
      <c r="Y4952" s="92" t="str">
        <f>VLOOKUP('CM-CIC'!B4883,Annuaire_roster!B:F,4,0)</f>
        <v>IHASSANE Ikram</v>
      </c>
      <c r="Z4952" s="37" t="s">
        <v>110</v>
      </c>
      <c r="AA4952" s="60" t="s">
        <v>39</v>
      </c>
      <c r="AB4952" s="35" t="str">
        <f t="shared" si="719"/>
        <v/>
      </c>
      <c r="AC4952" s="35" t="str">
        <f t="shared" si="720"/>
        <v/>
      </c>
      <c r="AD4952" s="35" t="str">
        <f t="shared" si="721"/>
        <v/>
      </c>
      <c r="AE4952" s="44" t="str">
        <f t="shared" si="722"/>
        <v/>
      </c>
      <c r="AF4952" s="61"/>
      <c r="AG4952" s="45"/>
    </row>
    <row r="4953" spans="1:33" x14ac:dyDescent="0.2">
      <c r="A4953" s="59" t="str">
        <f>+VLOOKUP(B4953,Annuaire_roster!B:G,5,0)</f>
        <v>01647</v>
      </c>
      <c r="B4953" s="219" t="s">
        <v>292</v>
      </c>
      <c r="C4953" s="73"/>
      <c r="D4953" s="73" t="s">
        <v>64</v>
      </c>
      <c r="E4953" s="66"/>
      <c r="F4953" s="66" t="s">
        <v>64</v>
      </c>
      <c r="G4953" s="67"/>
      <c r="H4953" s="67"/>
      <c r="I4953" s="107" t="s">
        <v>63</v>
      </c>
      <c r="J4953" s="67"/>
      <c r="K4953" s="69">
        <v>0</v>
      </c>
      <c r="L4953" s="67">
        <v>0</v>
      </c>
      <c r="M4953" s="74">
        <v>0</v>
      </c>
      <c r="N4953" s="34" t="str">
        <f t="shared" si="714"/>
        <v/>
      </c>
      <c r="O4953" s="38">
        <f t="shared" si="715"/>
        <v>0</v>
      </c>
      <c r="P4953" s="77" t="s">
        <v>234</v>
      </c>
      <c r="Q4953" s="135">
        <v>44822</v>
      </c>
      <c r="R4953" s="35">
        <f t="shared" si="716"/>
        <v>0</v>
      </c>
      <c r="S4953" s="35">
        <f t="shared" si="717"/>
        <v>0</v>
      </c>
      <c r="T4953" s="10" t="str">
        <f t="shared" si="723"/>
        <v>Sem - 38</v>
      </c>
      <c r="U4953" s="10" t="str">
        <f t="shared" si="724"/>
        <v>Septembre</v>
      </c>
      <c r="V4953" s="36" t="str">
        <f t="shared" si="718"/>
        <v>2026</v>
      </c>
      <c r="W4953" s="34"/>
      <c r="X4953" s="91">
        <f t="shared" si="725"/>
        <v>0</v>
      </c>
      <c r="Y4953" s="92" t="str">
        <f>VLOOKUP('CM-CIC'!B4884,Annuaire_roster!B:F,4,0)</f>
        <v>IHASSANE Ikram</v>
      </c>
      <c r="Z4953" s="37" t="s">
        <v>110</v>
      </c>
      <c r="AA4953" s="60" t="s">
        <v>39</v>
      </c>
      <c r="AB4953" s="35" t="str">
        <f t="shared" si="719"/>
        <v/>
      </c>
      <c r="AC4953" s="35" t="str">
        <f t="shared" si="720"/>
        <v/>
      </c>
      <c r="AD4953" s="35" t="str">
        <f t="shared" si="721"/>
        <v/>
      </c>
      <c r="AE4953" s="44" t="str">
        <f t="shared" si="722"/>
        <v/>
      </c>
      <c r="AF4953" s="61"/>
      <c r="AG4953" s="45"/>
    </row>
    <row r="4954" spans="1:33" x14ac:dyDescent="0.2">
      <c r="A4954" s="59" t="str">
        <f>+VLOOKUP(B4954,Annuaire_roster!B:G,5,0)</f>
        <v>01566</v>
      </c>
      <c r="B4954" s="219" t="s">
        <v>233</v>
      </c>
      <c r="C4954" s="73"/>
      <c r="D4954" s="73" t="s">
        <v>64</v>
      </c>
      <c r="E4954" s="66"/>
      <c r="F4954" s="66" t="s">
        <v>64</v>
      </c>
      <c r="G4954" s="67"/>
      <c r="H4954" s="67"/>
      <c r="I4954" s="107" t="s">
        <v>63</v>
      </c>
      <c r="J4954" s="67"/>
      <c r="K4954" s="69">
        <v>0</v>
      </c>
      <c r="L4954" s="67">
        <v>0</v>
      </c>
      <c r="M4954" s="74">
        <v>0</v>
      </c>
      <c r="N4954" s="34" t="str">
        <f t="shared" si="714"/>
        <v/>
      </c>
      <c r="O4954" s="38">
        <f t="shared" si="715"/>
        <v>0</v>
      </c>
      <c r="P4954" s="77" t="s">
        <v>234</v>
      </c>
      <c r="Q4954" s="135">
        <v>44823</v>
      </c>
      <c r="R4954" s="35">
        <f t="shared" si="716"/>
        <v>0</v>
      </c>
      <c r="S4954" s="35">
        <f t="shared" si="717"/>
        <v>0</v>
      </c>
      <c r="T4954" s="10" t="str">
        <f t="shared" si="723"/>
        <v>Sem - 38</v>
      </c>
      <c r="U4954" s="10" t="str">
        <f t="shared" si="724"/>
        <v>Septembre</v>
      </c>
      <c r="V4954" s="36" t="str">
        <f t="shared" si="718"/>
        <v>2026</v>
      </c>
      <c r="W4954" s="34"/>
      <c r="X4954" s="91">
        <f t="shared" si="725"/>
        <v>0</v>
      </c>
      <c r="Y4954" s="92" t="str">
        <f>VLOOKUP('CM-CIC'!B4885,Annuaire_roster!B:F,4,0)</f>
        <v>KINANA Widad</v>
      </c>
      <c r="Z4954" s="37" t="s">
        <v>110</v>
      </c>
      <c r="AA4954" s="60" t="s">
        <v>39</v>
      </c>
      <c r="AB4954" s="35" t="str">
        <f t="shared" si="719"/>
        <v/>
      </c>
      <c r="AC4954" s="35" t="str">
        <f t="shared" si="720"/>
        <v/>
      </c>
      <c r="AD4954" s="35" t="str">
        <f t="shared" si="721"/>
        <v/>
      </c>
      <c r="AE4954" s="44" t="str">
        <f t="shared" si="722"/>
        <v/>
      </c>
      <c r="AF4954" s="61"/>
      <c r="AG4954" s="45"/>
    </row>
    <row r="4955" spans="1:33" x14ac:dyDescent="0.2">
      <c r="A4955" s="59" t="str">
        <f>+VLOOKUP(B4955,Annuaire_roster!B:G,5,0)</f>
        <v>01572</v>
      </c>
      <c r="B4955" s="219" t="s">
        <v>235</v>
      </c>
      <c r="C4955" s="73"/>
      <c r="D4955" s="73" t="s">
        <v>64</v>
      </c>
      <c r="E4955" s="66"/>
      <c r="F4955" s="66" t="s">
        <v>64</v>
      </c>
      <c r="G4955" s="67"/>
      <c r="H4955" s="67"/>
      <c r="I4955" s="107" t="s">
        <v>63</v>
      </c>
      <c r="J4955" s="67"/>
      <c r="K4955" s="69">
        <v>0</v>
      </c>
      <c r="L4955" s="67">
        <v>0</v>
      </c>
      <c r="M4955" s="74">
        <v>0</v>
      </c>
      <c r="N4955" s="34" t="str">
        <f t="shared" si="714"/>
        <v/>
      </c>
      <c r="O4955" s="38">
        <f t="shared" si="715"/>
        <v>0</v>
      </c>
      <c r="P4955" s="77" t="s">
        <v>234</v>
      </c>
      <c r="Q4955" s="135">
        <v>44823</v>
      </c>
      <c r="R4955" s="35">
        <f t="shared" si="716"/>
        <v>0</v>
      </c>
      <c r="S4955" s="35">
        <f t="shared" si="717"/>
        <v>0</v>
      </c>
      <c r="T4955" s="10" t="str">
        <f t="shared" si="723"/>
        <v>Sem - 38</v>
      </c>
      <c r="U4955" s="10" t="str">
        <f t="shared" si="724"/>
        <v>Septembre</v>
      </c>
      <c r="V4955" s="36" t="str">
        <f t="shared" si="718"/>
        <v>2026</v>
      </c>
      <c r="W4955" s="34"/>
      <c r="X4955" s="91">
        <f t="shared" si="725"/>
        <v>0</v>
      </c>
      <c r="Y4955" s="92" t="str">
        <f>VLOOKUP('CM-CIC'!B4886,Annuaire_roster!B:F,4,0)</f>
        <v>KINANA Widad</v>
      </c>
      <c r="Z4955" s="37" t="s">
        <v>110</v>
      </c>
      <c r="AA4955" s="60" t="s">
        <v>39</v>
      </c>
      <c r="AB4955" s="35" t="str">
        <f t="shared" si="719"/>
        <v/>
      </c>
      <c r="AC4955" s="35" t="str">
        <f t="shared" si="720"/>
        <v/>
      </c>
      <c r="AD4955" s="35" t="str">
        <f t="shared" si="721"/>
        <v/>
      </c>
      <c r="AE4955" s="44" t="str">
        <f t="shared" si="722"/>
        <v/>
      </c>
      <c r="AF4955" s="61"/>
      <c r="AG4955" s="45"/>
    </row>
    <row r="4956" spans="1:33" x14ac:dyDescent="0.2">
      <c r="A4956" s="59" t="str">
        <f>+VLOOKUP(B4956,Annuaire_roster!B:G,5,0)</f>
        <v>01575</v>
      </c>
      <c r="B4956" s="219" t="s">
        <v>191</v>
      </c>
      <c r="C4956" s="73"/>
      <c r="D4956" s="73" t="s">
        <v>64</v>
      </c>
      <c r="E4956" s="66"/>
      <c r="F4956" s="66" t="s">
        <v>64</v>
      </c>
      <c r="G4956" s="67"/>
      <c r="H4956" s="67"/>
      <c r="I4956" s="107" t="s">
        <v>63</v>
      </c>
      <c r="J4956" s="67"/>
      <c r="K4956" s="69">
        <v>0</v>
      </c>
      <c r="L4956" s="67">
        <v>0</v>
      </c>
      <c r="M4956" s="74">
        <v>0</v>
      </c>
      <c r="N4956" s="34" t="str">
        <f t="shared" si="714"/>
        <v/>
      </c>
      <c r="O4956" s="38">
        <f t="shared" si="715"/>
        <v>0</v>
      </c>
      <c r="P4956" s="77" t="s">
        <v>234</v>
      </c>
      <c r="Q4956" s="135">
        <v>44823</v>
      </c>
      <c r="R4956" s="35">
        <f t="shared" si="716"/>
        <v>0</v>
      </c>
      <c r="S4956" s="35">
        <f t="shared" si="717"/>
        <v>0</v>
      </c>
      <c r="T4956" s="10" t="str">
        <f t="shared" si="723"/>
        <v>Sem - 38</v>
      </c>
      <c r="U4956" s="10" t="str">
        <f t="shared" si="724"/>
        <v>Septembre</v>
      </c>
      <c r="V4956" s="36" t="str">
        <f t="shared" si="718"/>
        <v>2026</v>
      </c>
      <c r="W4956" s="34"/>
      <c r="X4956" s="91">
        <f t="shared" si="725"/>
        <v>0</v>
      </c>
      <c r="Y4956" s="92" t="str">
        <f>VLOOKUP('CM-CIC'!B4887,Annuaire_roster!B:F,4,0)</f>
        <v>KINANA Widad</v>
      </c>
      <c r="Z4956" s="37" t="s">
        <v>110</v>
      </c>
      <c r="AA4956" s="60" t="s">
        <v>39</v>
      </c>
      <c r="AB4956" s="35" t="str">
        <f t="shared" si="719"/>
        <v/>
      </c>
      <c r="AC4956" s="35" t="str">
        <f t="shared" si="720"/>
        <v/>
      </c>
      <c r="AD4956" s="35" t="str">
        <f t="shared" si="721"/>
        <v/>
      </c>
      <c r="AE4956" s="44" t="str">
        <f t="shared" si="722"/>
        <v/>
      </c>
      <c r="AF4956" s="61"/>
      <c r="AG4956" s="45"/>
    </row>
    <row r="4957" spans="1:33" x14ac:dyDescent="0.2">
      <c r="A4957" s="59" t="str">
        <f>+VLOOKUP(B4957,Annuaire_roster!B:G,5,0)</f>
        <v>01575</v>
      </c>
      <c r="B4957" s="219" t="s">
        <v>236</v>
      </c>
      <c r="C4957" s="73"/>
      <c r="D4957" s="73" t="s">
        <v>64</v>
      </c>
      <c r="E4957" s="66"/>
      <c r="F4957" s="66" t="s">
        <v>64</v>
      </c>
      <c r="G4957" s="67"/>
      <c r="H4957" s="67"/>
      <c r="I4957" s="107" t="s">
        <v>63</v>
      </c>
      <c r="J4957" s="67"/>
      <c r="K4957" s="69">
        <v>0</v>
      </c>
      <c r="L4957" s="67">
        <v>0</v>
      </c>
      <c r="M4957" s="74">
        <v>0</v>
      </c>
      <c r="N4957" s="34" t="str">
        <f t="shared" si="714"/>
        <v/>
      </c>
      <c r="O4957" s="38">
        <f t="shared" si="715"/>
        <v>0</v>
      </c>
      <c r="P4957" s="77" t="s">
        <v>234</v>
      </c>
      <c r="Q4957" s="135">
        <v>44823</v>
      </c>
      <c r="R4957" s="35">
        <f t="shared" si="716"/>
        <v>0</v>
      </c>
      <c r="S4957" s="35">
        <f t="shared" si="717"/>
        <v>0</v>
      </c>
      <c r="T4957" s="10" t="str">
        <f t="shared" si="723"/>
        <v>Sem - 38</v>
      </c>
      <c r="U4957" s="10" t="str">
        <f t="shared" si="724"/>
        <v>Septembre</v>
      </c>
      <c r="V4957" s="36" t="str">
        <f t="shared" si="718"/>
        <v>2026</v>
      </c>
      <c r="W4957" s="34"/>
      <c r="X4957" s="91">
        <f t="shared" si="725"/>
        <v>0</v>
      </c>
      <c r="Y4957" s="92" t="str">
        <f>VLOOKUP('CM-CIC'!B4888,Annuaire_roster!B:F,4,0)</f>
        <v>KINANA Widad</v>
      </c>
      <c r="Z4957" s="37" t="s">
        <v>110</v>
      </c>
      <c r="AA4957" s="60" t="s">
        <v>39</v>
      </c>
      <c r="AB4957" s="35" t="str">
        <f t="shared" si="719"/>
        <v/>
      </c>
      <c r="AC4957" s="35" t="str">
        <f t="shared" si="720"/>
        <v/>
      </c>
      <c r="AD4957" s="35" t="str">
        <f t="shared" si="721"/>
        <v/>
      </c>
      <c r="AE4957" s="44" t="str">
        <f t="shared" si="722"/>
        <v/>
      </c>
      <c r="AF4957" s="61"/>
      <c r="AG4957" s="45"/>
    </row>
    <row r="4958" spans="1:33" x14ac:dyDescent="0.2">
      <c r="A4958" s="59" t="str">
        <f>+VLOOKUP(B4958,Annuaire_roster!B:G,5,0)</f>
        <v>01578</v>
      </c>
      <c r="B4958" s="219" t="s">
        <v>1669</v>
      </c>
      <c r="C4958" s="73"/>
      <c r="D4958" s="73" t="s">
        <v>64</v>
      </c>
      <c r="E4958" s="66"/>
      <c r="F4958" s="66" t="s">
        <v>64</v>
      </c>
      <c r="G4958" s="67"/>
      <c r="H4958" s="67"/>
      <c r="I4958" s="107" t="s">
        <v>63</v>
      </c>
      <c r="J4958" s="67"/>
      <c r="K4958" s="69">
        <v>0</v>
      </c>
      <c r="L4958" s="67">
        <v>0</v>
      </c>
      <c r="M4958" s="74">
        <v>0</v>
      </c>
      <c r="N4958" s="34" t="str">
        <f t="shared" si="714"/>
        <v/>
      </c>
      <c r="O4958" s="38">
        <f t="shared" si="715"/>
        <v>0</v>
      </c>
      <c r="P4958" s="77" t="s">
        <v>234</v>
      </c>
      <c r="Q4958" s="135">
        <v>44823</v>
      </c>
      <c r="R4958" s="35">
        <f t="shared" si="716"/>
        <v>0</v>
      </c>
      <c r="S4958" s="35">
        <f t="shared" si="717"/>
        <v>0</v>
      </c>
      <c r="T4958" s="10" t="str">
        <f t="shared" si="723"/>
        <v>Sem - 38</v>
      </c>
      <c r="U4958" s="10" t="str">
        <f t="shared" si="724"/>
        <v>Septembre</v>
      </c>
      <c r="V4958" s="36" t="str">
        <f t="shared" si="718"/>
        <v>2026</v>
      </c>
      <c r="W4958" s="34"/>
      <c r="X4958" s="91">
        <f t="shared" si="725"/>
        <v>0</v>
      </c>
      <c r="Y4958" s="92" t="str">
        <f>VLOOKUP('CM-CIC'!B4889,Annuaire_roster!B:F,4,0)</f>
        <v>KINANA Widad</v>
      </c>
      <c r="Z4958" s="37" t="s">
        <v>110</v>
      </c>
      <c r="AA4958" s="60" t="s">
        <v>39</v>
      </c>
      <c r="AB4958" s="35" t="str">
        <f t="shared" si="719"/>
        <v/>
      </c>
      <c r="AC4958" s="35" t="str">
        <f t="shared" si="720"/>
        <v/>
      </c>
      <c r="AD4958" s="35" t="str">
        <f t="shared" si="721"/>
        <v/>
      </c>
      <c r="AE4958" s="44" t="str">
        <f t="shared" si="722"/>
        <v/>
      </c>
      <c r="AF4958" s="61"/>
      <c r="AG4958" s="45"/>
    </row>
    <row r="4959" spans="1:33" x14ac:dyDescent="0.2">
      <c r="A4959" s="59" t="str">
        <f>+VLOOKUP(B4959,Annuaire_roster!B:G,5,0)</f>
        <v>01581</v>
      </c>
      <c r="B4959" s="219" t="s">
        <v>237</v>
      </c>
      <c r="C4959" s="73"/>
      <c r="D4959" s="73" t="s">
        <v>64</v>
      </c>
      <c r="E4959" s="66"/>
      <c r="F4959" s="66" t="s">
        <v>64</v>
      </c>
      <c r="G4959" s="67"/>
      <c r="H4959" s="67"/>
      <c r="I4959" s="107" t="s">
        <v>63</v>
      </c>
      <c r="J4959" s="67"/>
      <c r="K4959" s="69">
        <v>0</v>
      </c>
      <c r="L4959" s="67">
        <v>0</v>
      </c>
      <c r="M4959" s="74">
        <v>0</v>
      </c>
      <c r="N4959" s="34" t="str">
        <f t="shared" si="714"/>
        <v/>
      </c>
      <c r="O4959" s="38">
        <f t="shared" si="715"/>
        <v>0</v>
      </c>
      <c r="P4959" s="77" t="s">
        <v>234</v>
      </c>
      <c r="Q4959" s="135">
        <v>44823</v>
      </c>
      <c r="R4959" s="35">
        <f t="shared" si="716"/>
        <v>0</v>
      </c>
      <c r="S4959" s="35">
        <f t="shared" si="717"/>
        <v>0</v>
      </c>
      <c r="T4959" s="10" t="str">
        <f t="shared" si="723"/>
        <v>Sem - 38</v>
      </c>
      <c r="U4959" s="10" t="str">
        <f t="shared" si="724"/>
        <v>Septembre</v>
      </c>
      <c r="V4959" s="36" t="str">
        <f t="shared" si="718"/>
        <v>2026</v>
      </c>
      <c r="W4959" s="34"/>
      <c r="X4959" s="91">
        <f t="shared" si="725"/>
        <v>0</v>
      </c>
      <c r="Y4959" s="92" t="str">
        <f>VLOOKUP('CM-CIC'!B4890,Annuaire_roster!B:F,4,0)</f>
        <v>KINANA Widad</v>
      </c>
      <c r="Z4959" s="37" t="s">
        <v>110</v>
      </c>
      <c r="AA4959" s="60" t="s">
        <v>39</v>
      </c>
      <c r="AB4959" s="35" t="str">
        <f t="shared" si="719"/>
        <v/>
      </c>
      <c r="AC4959" s="35" t="str">
        <f t="shared" si="720"/>
        <v/>
      </c>
      <c r="AD4959" s="35" t="str">
        <f t="shared" si="721"/>
        <v/>
      </c>
      <c r="AE4959" s="44" t="str">
        <f t="shared" si="722"/>
        <v/>
      </c>
      <c r="AF4959" s="61"/>
      <c r="AG4959" s="45"/>
    </row>
    <row r="4960" spans="1:33" x14ac:dyDescent="0.2">
      <c r="A4960" s="59" t="str">
        <f>+VLOOKUP(B4960,Annuaire_roster!B:G,5,0)</f>
        <v>01582</v>
      </c>
      <c r="B4960" s="219" t="s">
        <v>238</v>
      </c>
      <c r="C4960" s="73"/>
      <c r="D4960" s="73" t="s">
        <v>64</v>
      </c>
      <c r="E4960" s="66"/>
      <c r="F4960" s="66" t="s">
        <v>64</v>
      </c>
      <c r="G4960" s="67"/>
      <c r="H4960" s="67"/>
      <c r="I4960" s="107" t="s">
        <v>63</v>
      </c>
      <c r="J4960" s="67"/>
      <c r="K4960" s="69">
        <v>0</v>
      </c>
      <c r="L4960" s="67">
        <v>0</v>
      </c>
      <c r="M4960" s="74">
        <v>0</v>
      </c>
      <c r="N4960" s="34" t="str">
        <f t="shared" si="714"/>
        <v/>
      </c>
      <c r="O4960" s="38">
        <f t="shared" si="715"/>
        <v>0</v>
      </c>
      <c r="P4960" s="77" t="s">
        <v>234</v>
      </c>
      <c r="Q4960" s="135">
        <v>44823</v>
      </c>
      <c r="R4960" s="35">
        <f t="shared" si="716"/>
        <v>0</v>
      </c>
      <c r="S4960" s="35">
        <f t="shared" si="717"/>
        <v>0</v>
      </c>
      <c r="T4960" s="10" t="str">
        <f t="shared" si="723"/>
        <v>Sem - 38</v>
      </c>
      <c r="U4960" s="10" t="str">
        <f t="shared" si="724"/>
        <v>Septembre</v>
      </c>
      <c r="V4960" s="36" t="str">
        <f t="shared" si="718"/>
        <v>2026</v>
      </c>
      <c r="W4960" s="34"/>
      <c r="X4960" s="91">
        <f t="shared" si="725"/>
        <v>0</v>
      </c>
      <c r="Y4960" s="92" t="str">
        <f>VLOOKUP('CM-CIC'!B4891,Annuaire_roster!B:F,4,0)</f>
        <v>KINANA Widad</v>
      </c>
      <c r="Z4960" s="37" t="s">
        <v>110</v>
      </c>
      <c r="AA4960" s="60" t="s">
        <v>39</v>
      </c>
      <c r="AB4960" s="35" t="str">
        <f t="shared" si="719"/>
        <v/>
      </c>
      <c r="AC4960" s="35" t="str">
        <f t="shared" si="720"/>
        <v/>
      </c>
      <c r="AD4960" s="35" t="str">
        <f t="shared" si="721"/>
        <v/>
      </c>
      <c r="AE4960" s="44" t="str">
        <f t="shared" si="722"/>
        <v/>
      </c>
      <c r="AF4960" s="61"/>
      <c r="AG4960" s="45"/>
    </row>
    <row r="4961" spans="1:33" x14ac:dyDescent="0.2">
      <c r="A4961" s="59" t="str">
        <f>+VLOOKUP(B4961,Annuaire_roster!B:G,5,0)</f>
        <v>01586</v>
      </c>
      <c r="B4961" s="219" t="s">
        <v>217</v>
      </c>
      <c r="C4961" s="73"/>
      <c r="D4961" s="73" t="s">
        <v>64</v>
      </c>
      <c r="E4961" s="66"/>
      <c r="F4961" s="66" t="s">
        <v>64</v>
      </c>
      <c r="G4961" s="67"/>
      <c r="H4961" s="67"/>
      <c r="I4961" s="107" t="s">
        <v>63</v>
      </c>
      <c r="J4961" s="67"/>
      <c r="K4961" s="69">
        <v>0</v>
      </c>
      <c r="L4961" s="67">
        <v>0</v>
      </c>
      <c r="M4961" s="74">
        <v>0</v>
      </c>
      <c r="N4961" s="34" t="str">
        <f t="shared" si="714"/>
        <v/>
      </c>
      <c r="O4961" s="38">
        <f t="shared" si="715"/>
        <v>0</v>
      </c>
      <c r="P4961" s="77" t="s">
        <v>234</v>
      </c>
      <c r="Q4961" s="135">
        <v>44823</v>
      </c>
      <c r="R4961" s="35">
        <f t="shared" si="716"/>
        <v>0</v>
      </c>
      <c r="S4961" s="35">
        <f t="shared" si="717"/>
        <v>0</v>
      </c>
      <c r="T4961" s="10" t="str">
        <f t="shared" si="723"/>
        <v>Sem - 38</v>
      </c>
      <c r="U4961" s="10" t="str">
        <f t="shared" si="724"/>
        <v>Septembre</v>
      </c>
      <c r="V4961" s="36" t="str">
        <f t="shared" si="718"/>
        <v>2026</v>
      </c>
      <c r="W4961" s="34"/>
      <c r="X4961" s="91">
        <f t="shared" si="725"/>
        <v>0</v>
      </c>
      <c r="Y4961" s="92" t="str">
        <f>VLOOKUP('CM-CIC'!B4892,Annuaire_roster!B:F,4,0)</f>
        <v>KINANA Widad</v>
      </c>
      <c r="Z4961" s="37" t="s">
        <v>110</v>
      </c>
      <c r="AA4961" s="60" t="s">
        <v>39</v>
      </c>
      <c r="AB4961" s="35" t="str">
        <f t="shared" si="719"/>
        <v/>
      </c>
      <c r="AC4961" s="35" t="str">
        <f t="shared" si="720"/>
        <v/>
      </c>
      <c r="AD4961" s="35" t="str">
        <f t="shared" si="721"/>
        <v/>
      </c>
      <c r="AE4961" s="44" t="str">
        <f t="shared" si="722"/>
        <v/>
      </c>
      <c r="AF4961" s="61"/>
      <c r="AG4961" s="45"/>
    </row>
    <row r="4962" spans="1:33" x14ac:dyDescent="0.2">
      <c r="A4962" s="59" t="str">
        <f>+VLOOKUP(B4962,Annuaire_roster!B:G,5,0)</f>
        <v>01587</v>
      </c>
      <c r="B4962" s="219" t="s">
        <v>218</v>
      </c>
      <c r="C4962" s="73"/>
      <c r="D4962" s="73" t="s">
        <v>64</v>
      </c>
      <c r="E4962" s="66"/>
      <c r="F4962" s="66" t="s">
        <v>64</v>
      </c>
      <c r="G4962" s="67"/>
      <c r="H4962" s="67"/>
      <c r="I4962" s="107" t="s">
        <v>63</v>
      </c>
      <c r="J4962" s="67"/>
      <c r="K4962" s="69">
        <v>0</v>
      </c>
      <c r="L4962" s="67">
        <v>0</v>
      </c>
      <c r="M4962" s="74">
        <v>0</v>
      </c>
      <c r="N4962" s="34" t="str">
        <f t="shared" si="714"/>
        <v/>
      </c>
      <c r="O4962" s="38">
        <f t="shared" si="715"/>
        <v>0</v>
      </c>
      <c r="P4962" s="77" t="s">
        <v>234</v>
      </c>
      <c r="Q4962" s="135">
        <v>44823</v>
      </c>
      <c r="R4962" s="35">
        <f t="shared" si="716"/>
        <v>0</v>
      </c>
      <c r="S4962" s="35">
        <f t="shared" si="717"/>
        <v>0</v>
      </c>
      <c r="T4962" s="10" t="str">
        <f t="shared" si="723"/>
        <v>Sem - 38</v>
      </c>
      <c r="U4962" s="10" t="str">
        <f t="shared" si="724"/>
        <v>Septembre</v>
      </c>
      <c r="V4962" s="36" t="str">
        <f t="shared" si="718"/>
        <v>2026</v>
      </c>
      <c r="W4962" s="34"/>
      <c r="X4962" s="91">
        <f t="shared" si="725"/>
        <v>0</v>
      </c>
      <c r="Y4962" s="92" t="str">
        <f>VLOOKUP('CM-CIC'!B4893,Annuaire_roster!B:F,4,0)</f>
        <v>KINANA Widad</v>
      </c>
      <c r="Z4962" s="37" t="s">
        <v>110</v>
      </c>
      <c r="AA4962" s="60" t="s">
        <v>39</v>
      </c>
      <c r="AB4962" s="35" t="str">
        <f t="shared" si="719"/>
        <v/>
      </c>
      <c r="AC4962" s="35" t="str">
        <f t="shared" si="720"/>
        <v/>
      </c>
      <c r="AD4962" s="35" t="str">
        <f t="shared" si="721"/>
        <v/>
      </c>
      <c r="AE4962" s="44" t="str">
        <f t="shared" si="722"/>
        <v/>
      </c>
      <c r="AF4962" s="61"/>
      <c r="AG4962" s="45"/>
    </row>
    <row r="4963" spans="1:33" x14ac:dyDescent="0.2">
      <c r="A4963" s="59" t="str">
        <f>+VLOOKUP(B4963,Annuaire_roster!B:G,5,0)</f>
        <v>01590</v>
      </c>
      <c r="B4963" s="219" t="s">
        <v>222</v>
      </c>
      <c r="C4963" s="73"/>
      <c r="D4963" s="73" t="s">
        <v>64</v>
      </c>
      <c r="E4963" s="66"/>
      <c r="F4963" s="66" t="s">
        <v>64</v>
      </c>
      <c r="G4963" s="67"/>
      <c r="H4963" s="67"/>
      <c r="I4963" s="107" t="s">
        <v>63</v>
      </c>
      <c r="J4963" s="67"/>
      <c r="K4963" s="69">
        <v>0</v>
      </c>
      <c r="L4963" s="67">
        <v>0</v>
      </c>
      <c r="M4963" s="74">
        <v>0</v>
      </c>
      <c r="N4963" s="34" t="str">
        <f t="shared" si="714"/>
        <v/>
      </c>
      <c r="O4963" s="38">
        <f t="shared" si="715"/>
        <v>0</v>
      </c>
      <c r="P4963" s="77" t="s">
        <v>234</v>
      </c>
      <c r="Q4963" s="135">
        <v>44823</v>
      </c>
      <c r="R4963" s="35">
        <f t="shared" si="716"/>
        <v>0</v>
      </c>
      <c r="S4963" s="35">
        <f t="shared" si="717"/>
        <v>0</v>
      </c>
      <c r="T4963" s="10" t="str">
        <f t="shared" si="723"/>
        <v>Sem - 38</v>
      </c>
      <c r="U4963" s="10" t="str">
        <f t="shared" si="724"/>
        <v>Septembre</v>
      </c>
      <c r="V4963" s="36" t="str">
        <f t="shared" si="718"/>
        <v>2026</v>
      </c>
      <c r="W4963" s="34"/>
      <c r="X4963" s="91">
        <f t="shared" si="725"/>
        <v>0</v>
      </c>
      <c r="Y4963" s="92" t="str">
        <f>VLOOKUP('CM-CIC'!B4894,Annuaire_roster!B:F,4,0)</f>
        <v>KINANA Widad</v>
      </c>
      <c r="Z4963" s="37" t="s">
        <v>110</v>
      </c>
      <c r="AA4963" s="60" t="s">
        <v>39</v>
      </c>
      <c r="AB4963" s="35" t="str">
        <f t="shared" si="719"/>
        <v/>
      </c>
      <c r="AC4963" s="35" t="str">
        <f t="shared" si="720"/>
        <v/>
      </c>
      <c r="AD4963" s="35" t="str">
        <f t="shared" si="721"/>
        <v/>
      </c>
      <c r="AE4963" s="44" t="str">
        <f t="shared" si="722"/>
        <v/>
      </c>
      <c r="AF4963" s="61"/>
      <c r="AG4963" s="45"/>
    </row>
    <row r="4964" spans="1:33" x14ac:dyDescent="0.2">
      <c r="A4964" s="59" t="str">
        <f>+VLOOKUP(B4964,Annuaire_roster!B:G,5,0)</f>
        <v>01594</v>
      </c>
      <c r="B4964" s="219" t="s">
        <v>295</v>
      </c>
      <c r="C4964" s="73"/>
      <c r="D4964" s="73" t="s">
        <v>64</v>
      </c>
      <c r="E4964" s="66"/>
      <c r="F4964" s="66" t="s">
        <v>64</v>
      </c>
      <c r="G4964" s="67"/>
      <c r="H4964" s="67"/>
      <c r="I4964" s="107" t="s">
        <v>63</v>
      </c>
      <c r="J4964" s="67"/>
      <c r="K4964" s="69">
        <v>0</v>
      </c>
      <c r="L4964" s="67">
        <v>0</v>
      </c>
      <c r="M4964" s="74">
        <v>0</v>
      </c>
      <c r="N4964" s="34" t="str">
        <f t="shared" si="714"/>
        <v/>
      </c>
      <c r="O4964" s="38">
        <f t="shared" si="715"/>
        <v>0</v>
      </c>
      <c r="P4964" s="77" t="s">
        <v>234</v>
      </c>
      <c r="Q4964" s="135">
        <v>44823</v>
      </c>
      <c r="R4964" s="35">
        <f t="shared" si="716"/>
        <v>0</v>
      </c>
      <c r="S4964" s="35">
        <f t="shared" si="717"/>
        <v>0</v>
      </c>
      <c r="T4964" s="10" t="str">
        <f t="shared" si="723"/>
        <v>Sem - 38</v>
      </c>
      <c r="U4964" s="10" t="str">
        <f t="shared" si="724"/>
        <v>Septembre</v>
      </c>
      <c r="V4964" s="36" t="str">
        <f t="shared" si="718"/>
        <v>2026</v>
      </c>
      <c r="W4964" s="34"/>
      <c r="X4964" s="91">
        <f t="shared" si="725"/>
        <v>0</v>
      </c>
      <c r="Y4964" s="92" t="str">
        <f>VLOOKUP('CM-CIC'!B4895,Annuaire_roster!B:F,4,0)</f>
        <v>KINANA Widad</v>
      </c>
      <c r="Z4964" s="37" t="s">
        <v>110</v>
      </c>
      <c r="AA4964" s="60" t="s">
        <v>39</v>
      </c>
      <c r="AB4964" s="35" t="str">
        <f t="shared" si="719"/>
        <v/>
      </c>
      <c r="AC4964" s="35" t="str">
        <f t="shared" si="720"/>
        <v/>
      </c>
      <c r="AD4964" s="35" t="str">
        <f t="shared" si="721"/>
        <v/>
      </c>
      <c r="AE4964" s="44" t="str">
        <f t="shared" si="722"/>
        <v/>
      </c>
      <c r="AF4964" s="61"/>
      <c r="AG4964" s="45"/>
    </row>
    <row r="4965" spans="1:33" x14ac:dyDescent="0.2">
      <c r="A4965" s="59" t="str">
        <f>+VLOOKUP(B4965,Annuaire_roster!B:G,5,0)</f>
        <v>01598</v>
      </c>
      <c r="B4965" s="78" t="s">
        <v>240</v>
      </c>
      <c r="C4965" s="73"/>
      <c r="D4965" s="73" t="s">
        <v>64</v>
      </c>
      <c r="E4965" s="66"/>
      <c r="F4965" s="66" t="s">
        <v>64</v>
      </c>
      <c r="G4965" s="67"/>
      <c r="H4965" s="67"/>
      <c r="I4965" s="107" t="s">
        <v>63</v>
      </c>
      <c r="J4965" s="67"/>
      <c r="K4965" s="69">
        <v>0</v>
      </c>
      <c r="L4965" s="67">
        <v>0</v>
      </c>
      <c r="M4965" s="74">
        <v>0</v>
      </c>
      <c r="N4965" s="34" t="str">
        <f t="shared" si="714"/>
        <v/>
      </c>
      <c r="O4965" s="38">
        <f t="shared" si="715"/>
        <v>0</v>
      </c>
      <c r="P4965" s="77" t="s">
        <v>234</v>
      </c>
      <c r="Q4965" s="135">
        <v>44823</v>
      </c>
      <c r="R4965" s="35">
        <f t="shared" si="716"/>
        <v>0</v>
      </c>
      <c r="S4965" s="35">
        <f t="shared" si="717"/>
        <v>0</v>
      </c>
      <c r="T4965" s="10" t="str">
        <f t="shared" si="723"/>
        <v>Sem - 38</v>
      </c>
      <c r="U4965" s="10" t="str">
        <f t="shared" si="724"/>
        <v>Septembre</v>
      </c>
      <c r="V4965" s="36" t="str">
        <f t="shared" si="718"/>
        <v>2026</v>
      </c>
      <c r="W4965" s="34"/>
      <c r="X4965" s="91">
        <f t="shared" si="725"/>
        <v>0</v>
      </c>
      <c r="Y4965" s="92" t="str">
        <f>VLOOKUP('CM-CIC'!B4896,Annuaire_roster!B:F,4,0)</f>
        <v>KINANA Widad</v>
      </c>
      <c r="Z4965" s="37" t="s">
        <v>110</v>
      </c>
      <c r="AA4965" s="60" t="s">
        <v>39</v>
      </c>
      <c r="AB4965" s="35" t="str">
        <f t="shared" si="719"/>
        <v/>
      </c>
      <c r="AC4965" s="35" t="str">
        <f t="shared" si="720"/>
        <v/>
      </c>
      <c r="AD4965" s="35" t="str">
        <f t="shared" si="721"/>
        <v/>
      </c>
      <c r="AE4965" s="44" t="str">
        <f t="shared" si="722"/>
        <v/>
      </c>
      <c r="AF4965" s="61"/>
      <c r="AG4965" s="45"/>
    </row>
    <row r="4966" spans="1:33" x14ac:dyDescent="0.2">
      <c r="A4966" s="59" t="str">
        <f>+VLOOKUP(B4966,Annuaire_roster!B:G,5,0)</f>
        <v>01567</v>
      </c>
      <c r="B4966" s="219" t="s">
        <v>198</v>
      </c>
      <c r="C4966" s="73"/>
      <c r="D4966" s="73" t="s">
        <v>64</v>
      </c>
      <c r="E4966" s="66"/>
      <c r="F4966" s="66" t="s">
        <v>64</v>
      </c>
      <c r="G4966" s="67"/>
      <c r="H4966" s="67"/>
      <c r="I4966" s="107" t="s">
        <v>63</v>
      </c>
      <c r="J4966" s="67"/>
      <c r="K4966" s="69">
        <v>0</v>
      </c>
      <c r="L4966" s="67">
        <v>0</v>
      </c>
      <c r="M4966" s="74">
        <v>0</v>
      </c>
      <c r="N4966" s="34" t="str">
        <f t="shared" si="714"/>
        <v/>
      </c>
      <c r="O4966" s="38">
        <f t="shared" si="715"/>
        <v>0</v>
      </c>
      <c r="P4966" s="77" t="s">
        <v>234</v>
      </c>
      <c r="Q4966" s="135">
        <v>44823</v>
      </c>
      <c r="R4966" s="35">
        <f t="shared" si="716"/>
        <v>0</v>
      </c>
      <c r="S4966" s="35">
        <f t="shared" si="717"/>
        <v>0</v>
      </c>
      <c r="T4966" s="10" t="str">
        <f t="shared" si="723"/>
        <v>Sem - 38</v>
      </c>
      <c r="U4966" s="10" t="str">
        <f t="shared" si="724"/>
        <v>Septembre</v>
      </c>
      <c r="V4966" s="36" t="str">
        <f t="shared" si="718"/>
        <v>2026</v>
      </c>
      <c r="W4966" s="34"/>
      <c r="X4966" s="91">
        <f t="shared" si="725"/>
        <v>0</v>
      </c>
      <c r="Y4966" s="92" t="str">
        <f>VLOOKUP('CM-CIC'!B4897,Annuaire_roster!B:F,4,0)</f>
        <v>KINANA Widad</v>
      </c>
      <c r="Z4966" s="37" t="s">
        <v>110</v>
      </c>
      <c r="AA4966" s="60" t="s">
        <v>39</v>
      </c>
      <c r="AB4966" s="35" t="str">
        <f t="shared" si="719"/>
        <v/>
      </c>
      <c r="AC4966" s="35" t="str">
        <f t="shared" si="720"/>
        <v/>
      </c>
      <c r="AD4966" s="35" t="str">
        <f t="shared" si="721"/>
        <v/>
      </c>
      <c r="AE4966" s="44" t="str">
        <f t="shared" si="722"/>
        <v/>
      </c>
      <c r="AF4966" s="61"/>
      <c r="AG4966" s="45"/>
    </row>
    <row r="4967" spans="1:33" x14ac:dyDescent="0.2">
      <c r="A4967" s="59" t="str">
        <f>+VLOOKUP(B4967,Annuaire_roster!B:G,5,0)</f>
        <v>01420</v>
      </c>
      <c r="B4967" s="219" t="s">
        <v>151</v>
      </c>
      <c r="C4967" s="73"/>
      <c r="D4967" s="73" t="s">
        <v>64</v>
      </c>
      <c r="E4967" s="66"/>
      <c r="F4967" s="66" t="s">
        <v>64</v>
      </c>
      <c r="G4967" s="67"/>
      <c r="H4967" s="67"/>
      <c r="I4967" s="107" t="s">
        <v>63</v>
      </c>
      <c r="J4967" s="67"/>
      <c r="K4967" s="69">
        <v>0</v>
      </c>
      <c r="L4967" s="67">
        <v>0</v>
      </c>
      <c r="M4967" s="74">
        <v>0</v>
      </c>
      <c r="N4967" s="34" t="str">
        <f t="shared" si="714"/>
        <v/>
      </c>
      <c r="O4967" s="38">
        <f t="shared" si="715"/>
        <v>0</v>
      </c>
      <c r="P4967" s="77" t="s">
        <v>234</v>
      </c>
      <c r="Q4967" s="135">
        <v>44823</v>
      </c>
      <c r="R4967" s="35">
        <f t="shared" si="716"/>
        <v>0</v>
      </c>
      <c r="S4967" s="35">
        <f t="shared" si="717"/>
        <v>0</v>
      </c>
      <c r="T4967" s="10" t="str">
        <f t="shared" si="723"/>
        <v>Sem - 38</v>
      </c>
      <c r="U4967" s="10" t="str">
        <f t="shared" si="724"/>
        <v>Septembre</v>
      </c>
      <c r="V4967" s="36" t="str">
        <f t="shared" si="718"/>
        <v>2026</v>
      </c>
      <c r="W4967" s="34"/>
      <c r="X4967" s="91">
        <f t="shared" si="725"/>
        <v>0</v>
      </c>
      <c r="Y4967" s="92" t="str">
        <f>VLOOKUP('CM-CIC'!B4898,Annuaire_roster!B:F,4,0)</f>
        <v>ABDELLAOUI KHADIJA</v>
      </c>
      <c r="Z4967" s="37" t="s">
        <v>110</v>
      </c>
      <c r="AA4967" s="60" t="s">
        <v>39</v>
      </c>
      <c r="AB4967" s="35" t="str">
        <f t="shared" si="719"/>
        <v/>
      </c>
      <c r="AC4967" s="35" t="str">
        <f t="shared" si="720"/>
        <v/>
      </c>
      <c r="AD4967" s="35" t="str">
        <f t="shared" si="721"/>
        <v/>
      </c>
      <c r="AE4967" s="44" t="str">
        <f t="shared" si="722"/>
        <v/>
      </c>
      <c r="AF4967" s="61"/>
      <c r="AG4967" s="45"/>
    </row>
    <row r="4968" spans="1:33" x14ac:dyDescent="0.2">
      <c r="A4968" s="59" t="str">
        <f>+VLOOKUP(B4968,Annuaire_roster!B:G,5,0)</f>
        <v>01621</v>
      </c>
      <c r="B4968" s="219" t="s">
        <v>241</v>
      </c>
      <c r="C4968" s="73"/>
      <c r="D4968" s="73" t="s">
        <v>64</v>
      </c>
      <c r="E4968" s="66"/>
      <c r="F4968" s="66" t="s">
        <v>64</v>
      </c>
      <c r="G4968" s="67"/>
      <c r="H4968" s="67"/>
      <c r="I4968" s="107" t="s">
        <v>63</v>
      </c>
      <c r="J4968" s="67"/>
      <c r="K4968" s="69">
        <v>0</v>
      </c>
      <c r="L4968" s="67">
        <v>0</v>
      </c>
      <c r="M4968" s="74">
        <v>0</v>
      </c>
      <c r="N4968" s="34" t="str">
        <f t="shared" si="714"/>
        <v/>
      </c>
      <c r="O4968" s="38">
        <f t="shared" si="715"/>
        <v>0</v>
      </c>
      <c r="P4968" s="77" t="s">
        <v>234</v>
      </c>
      <c r="Q4968" s="135">
        <v>44823</v>
      </c>
      <c r="R4968" s="35">
        <f t="shared" si="716"/>
        <v>0</v>
      </c>
      <c r="S4968" s="35">
        <f t="shared" si="717"/>
        <v>0</v>
      </c>
      <c r="T4968" s="10" t="str">
        <f t="shared" si="723"/>
        <v>Sem - 38</v>
      </c>
      <c r="U4968" s="10" t="str">
        <f t="shared" si="724"/>
        <v>Septembre</v>
      </c>
      <c r="V4968" s="36" t="str">
        <f t="shared" si="718"/>
        <v>2026</v>
      </c>
      <c r="W4968" s="34"/>
      <c r="X4968" s="91">
        <f t="shared" si="725"/>
        <v>0</v>
      </c>
      <c r="Y4968" s="92" t="str">
        <f>VLOOKUP('CM-CIC'!B4899,Annuaire_roster!B:F,4,0)</f>
        <v>ABDELLAOUI KHADIJA</v>
      </c>
      <c r="Z4968" s="37" t="s">
        <v>110</v>
      </c>
      <c r="AA4968" s="60" t="s">
        <v>39</v>
      </c>
      <c r="AB4968" s="35" t="str">
        <f t="shared" si="719"/>
        <v/>
      </c>
      <c r="AC4968" s="35" t="str">
        <f t="shared" si="720"/>
        <v/>
      </c>
      <c r="AD4968" s="35" t="str">
        <f t="shared" si="721"/>
        <v/>
      </c>
      <c r="AE4968" s="44" t="str">
        <f t="shared" si="722"/>
        <v/>
      </c>
      <c r="AF4968" s="61"/>
      <c r="AG4968" s="45"/>
    </row>
    <row r="4969" spans="1:33" x14ac:dyDescent="0.2">
      <c r="A4969" s="59" t="str">
        <f>+VLOOKUP(B4969,Annuaire_roster!B:G,5,0)</f>
        <v>01622</v>
      </c>
      <c r="B4969" s="219" t="s">
        <v>242</v>
      </c>
      <c r="C4969" s="73"/>
      <c r="D4969" s="73" t="s">
        <v>64</v>
      </c>
      <c r="E4969" s="66"/>
      <c r="F4969" s="66" t="s">
        <v>64</v>
      </c>
      <c r="G4969" s="67"/>
      <c r="H4969" s="67"/>
      <c r="I4969" s="107" t="s">
        <v>63</v>
      </c>
      <c r="J4969" s="67"/>
      <c r="K4969" s="69">
        <v>0</v>
      </c>
      <c r="L4969" s="67">
        <v>0</v>
      </c>
      <c r="M4969" s="74">
        <v>0</v>
      </c>
      <c r="N4969" s="34" t="str">
        <f t="shared" si="714"/>
        <v/>
      </c>
      <c r="O4969" s="38">
        <f t="shared" si="715"/>
        <v>0</v>
      </c>
      <c r="P4969" s="77" t="s">
        <v>234</v>
      </c>
      <c r="Q4969" s="135">
        <v>44823</v>
      </c>
      <c r="R4969" s="35">
        <f t="shared" si="716"/>
        <v>0</v>
      </c>
      <c r="S4969" s="35">
        <f t="shared" si="717"/>
        <v>0</v>
      </c>
      <c r="T4969" s="10" t="str">
        <f t="shared" si="723"/>
        <v>Sem - 38</v>
      </c>
      <c r="U4969" s="10" t="str">
        <f t="shared" si="724"/>
        <v>Septembre</v>
      </c>
      <c r="V4969" s="36" t="str">
        <f t="shared" si="718"/>
        <v>2026</v>
      </c>
      <c r="W4969" s="34"/>
      <c r="X4969" s="91">
        <f t="shared" si="725"/>
        <v>0</v>
      </c>
      <c r="Y4969" s="92" t="str">
        <f>VLOOKUP('CM-CIC'!B4900,Annuaire_roster!B:F,4,0)</f>
        <v>ABDELLAOUI KHADIJA</v>
      </c>
      <c r="Z4969" s="37" t="s">
        <v>110</v>
      </c>
      <c r="AA4969" s="60" t="s">
        <v>39</v>
      </c>
      <c r="AB4969" s="35" t="str">
        <f t="shared" si="719"/>
        <v/>
      </c>
      <c r="AC4969" s="35" t="str">
        <f t="shared" si="720"/>
        <v/>
      </c>
      <c r="AD4969" s="35" t="str">
        <f t="shared" si="721"/>
        <v/>
      </c>
      <c r="AE4969" s="44" t="str">
        <f t="shared" si="722"/>
        <v/>
      </c>
      <c r="AF4969" s="61"/>
      <c r="AG4969" s="45"/>
    </row>
    <row r="4970" spans="1:33" x14ac:dyDescent="0.2">
      <c r="A4970" s="59" t="str">
        <f>+VLOOKUP(B4970,Annuaire_roster!B:G,5,0)</f>
        <v>01607</v>
      </c>
      <c r="B4970" s="219" t="s">
        <v>244</v>
      </c>
      <c r="C4970" s="73"/>
      <c r="D4970" s="73" t="s">
        <v>64</v>
      </c>
      <c r="E4970" s="66"/>
      <c r="F4970" s="66" t="s">
        <v>64</v>
      </c>
      <c r="G4970" s="67"/>
      <c r="H4970" s="67"/>
      <c r="I4970" s="107" t="s">
        <v>63</v>
      </c>
      <c r="J4970" s="67"/>
      <c r="K4970" s="69">
        <v>0</v>
      </c>
      <c r="L4970" s="67">
        <v>0</v>
      </c>
      <c r="M4970" s="74">
        <v>0</v>
      </c>
      <c r="N4970" s="34" t="str">
        <f t="shared" si="714"/>
        <v/>
      </c>
      <c r="O4970" s="38">
        <f t="shared" si="715"/>
        <v>0</v>
      </c>
      <c r="P4970" s="77" t="s">
        <v>234</v>
      </c>
      <c r="Q4970" s="135">
        <v>44823</v>
      </c>
      <c r="R4970" s="35">
        <f t="shared" si="716"/>
        <v>0</v>
      </c>
      <c r="S4970" s="35">
        <f t="shared" si="717"/>
        <v>0</v>
      </c>
      <c r="T4970" s="10" t="str">
        <f t="shared" si="723"/>
        <v>Sem - 38</v>
      </c>
      <c r="U4970" s="10" t="str">
        <f t="shared" si="724"/>
        <v>Septembre</v>
      </c>
      <c r="V4970" s="36" t="str">
        <f t="shared" si="718"/>
        <v>2026</v>
      </c>
      <c r="W4970" s="34"/>
      <c r="X4970" s="91">
        <f t="shared" si="725"/>
        <v>0</v>
      </c>
      <c r="Y4970" s="92" t="str">
        <f>VLOOKUP('CM-CIC'!B4901,Annuaire_roster!B:F,4,0)</f>
        <v>ABDELLAOUI KHADIJA</v>
      </c>
      <c r="Z4970" s="37" t="s">
        <v>110</v>
      </c>
      <c r="AA4970" s="60" t="s">
        <v>39</v>
      </c>
      <c r="AB4970" s="35" t="str">
        <f t="shared" si="719"/>
        <v/>
      </c>
      <c r="AC4970" s="35" t="str">
        <f t="shared" si="720"/>
        <v/>
      </c>
      <c r="AD4970" s="35" t="str">
        <f t="shared" si="721"/>
        <v/>
      </c>
      <c r="AE4970" s="44" t="str">
        <f t="shared" si="722"/>
        <v/>
      </c>
      <c r="AF4970" s="61"/>
      <c r="AG4970" s="45"/>
    </row>
    <row r="4971" spans="1:33" x14ac:dyDescent="0.2">
      <c r="A4971" s="59" t="str">
        <f>+VLOOKUP(B4971,Annuaire_roster!B:G,5,0)</f>
        <v>01648</v>
      </c>
      <c r="B4971" s="219" t="s">
        <v>245</v>
      </c>
      <c r="C4971" s="73"/>
      <c r="D4971" s="73" t="s">
        <v>64</v>
      </c>
      <c r="E4971" s="66"/>
      <c r="F4971" s="66" t="s">
        <v>64</v>
      </c>
      <c r="G4971" s="67"/>
      <c r="H4971" s="67"/>
      <c r="I4971" s="107" t="s">
        <v>63</v>
      </c>
      <c r="J4971" s="67"/>
      <c r="K4971" s="69">
        <v>0</v>
      </c>
      <c r="L4971" s="67">
        <v>0</v>
      </c>
      <c r="M4971" s="74">
        <v>0</v>
      </c>
      <c r="N4971" s="34" t="str">
        <f t="shared" si="714"/>
        <v/>
      </c>
      <c r="O4971" s="38">
        <f t="shared" si="715"/>
        <v>0</v>
      </c>
      <c r="P4971" s="77" t="s">
        <v>234</v>
      </c>
      <c r="Q4971" s="135">
        <v>44823</v>
      </c>
      <c r="R4971" s="35">
        <f t="shared" si="716"/>
        <v>0</v>
      </c>
      <c r="S4971" s="35">
        <f t="shared" si="717"/>
        <v>0</v>
      </c>
      <c r="T4971" s="10" t="str">
        <f t="shared" si="723"/>
        <v>Sem - 38</v>
      </c>
      <c r="U4971" s="10" t="str">
        <f t="shared" si="724"/>
        <v>Septembre</v>
      </c>
      <c r="V4971" s="36" t="str">
        <f t="shared" si="718"/>
        <v>2026</v>
      </c>
      <c r="W4971" s="34"/>
      <c r="X4971" s="91">
        <f t="shared" si="725"/>
        <v>0</v>
      </c>
      <c r="Y4971" s="92" t="str">
        <f>VLOOKUP('CM-CIC'!B4902,Annuaire_roster!B:F,4,0)</f>
        <v>ABDELLAOUI KHADIJA</v>
      </c>
      <c r="Z4971" s="37" t="s">
        <v>110</v>
      </c>
      <c r="AA4971" s="60" t="s">
        <v>39</v>
      </c>
      <c r="AB4971" s="35" t="str">
        <f t="shared" si="719"/>
        <v/>
      </c>
      <c r="AC4971" s="35" t="str">
        <f t="shared" si="720"/>
        <v/>
      </c>
      <c r="AD4971" s="35" t="str">
        <f t="shared" si="721"/>
        <v/>
      </c>
      <c r="AE4971" s="44" t="str">
        <f t="shared" si="722"/>
        <v/>
      </c>
      <c r="AF4971" s="61"/>
      <c r="AG4971" s="45"/>
    </row>
    <row r="4972" spans="1:33" x14ac:dyDescent="0.2">
      <c r="A4972" s="59" t="str">
        <f>+VLOOKUP(B4972,Annuaire_roster!B:G,5,0)</f>
        <v>01608</v>
      </c>
      <c r="B4972" s="219" t="s">
        <v>246</v>
      </c>
      <c r="C4972" s="73"/>
      <c r="D4972" s="73" t="s">
        <v>64</v>
      </c>
      <c r="E4972" s="66"/>
      <c r="F4972" s="66" t="s">
        <v>64</v>
      </c>
      <c r="G4972" s="67"/>
      <c r="H4972" s="67"/>
      <c r="I4972" s="107" t="s">
        <v>63</v>
      </c>
      <c r="J4972" s="67"/>
      <c r="K4972" s="69">
        <v>0</v>
      </c>
      <c r="L4972" s="67">
        <v>0</v>
      </c>
      <c r="M4972" s="74">
        <v>0</v>
      </c>
      <c r="N4972" s="34" t="str">
        <f t="shared" si="714"/>
        <v/>
      </c>
      <c r="O4972" s="38">
        <f t="shared" si="715"/>
        <v>0</v>
      </c>
      <c r="P4972" s="77" t="s">
        <v>234</v>
      </c>
      <c r="Q4972" s="135">
        <v>44823</v>
      </c>
      <c r="R4972" s="35">
        <f t="shared" si="716"/>
        <v>0</v>
      </c>
      <c r="S4972" s="35">
        <f t="shared" si="717"/>
        <v>0</v>
      </c>
      <c r="T4972" s="10" t="str">
        <f t="shared" si="723"/>
        <v>Sem - 38</v>
      </c>
      <c r="U4972" s="10" t="str">
        <f t="shared" si="724"/>
        <v>Septembre</v>
      </c>
      <c r="V4972" s="36" t="str">
        <f t="shared" si="718"/>
        <v>2026</v>
      </c>
      <c r="W4972" s="34"/>
      <c r="X4972" s="91">
        <f t="shared" si="725"/>
        <v>0</v>
      </c>
      <c r="Y4972" s="92" t="str">
        <f>VLOOKUP('CM-CIC'!B4903,Annuaire_roster!B:F,4,0)</f>
        <v>ABDELLAOUI KHADIJA</v>
      </c>
      <c r="Z4972" s="37" t="s">
        <v>110</v>
      </c>
      <c r="AA4972" s="60" t="s">
        <v>39</v>
      </c>
      <c r="AB4972" s="35" t="str">
        <f t="shared" si="719"/>
        <v/>
      </c>
      <c r="AC4972" s="35" t="str">
        <f t="shared" si="720"/>
        <v/>
      </c>
      <c r="AD4972" s="35" t="str">
        <f t="shared" si="721"/>
        <v/>
      </c>
      <c r="AE4972" s="44" t="str">
        <f t="shared" si="722"/>
        <v/>
      </c>
      <c r="AF4972" s="61"/>
      <c r="AG4972" s="45"/>
    </row>
    <row r="4973" spans="1:33" x14ac:dyDescent="0.2">
      <c r="A4973" s="59" t="str">
        <f>+VLOOKUP(B4973,Annuaire_roster!B:G,5,0)</f>
        <v>01616</v>
      </c>
      <c r="B4973" s="219" t="s">
        <v>247</v>
      </c>
      <c r="C4973" s="73"/>
      <c r="D4973" s="73" t="s">
        <v>64</v>
      </c>
      <c r="E4973" s="66"/>
      <c r="F4973" s="66" t="s">
        <v>64</v>
      </c>
      <c r="G4973" s="67"/>
      <c r="H4973" s="67"/>
      <c r="I4973" s="107" t="s">
        <v>63</v>
      </c>
      <c r="J4973" s="67"/>
      <c r="K4973" s="69">
        <v>0</v>
      </c>
      <c r="L4973" s="67">
        <v>0</v>
      </c>
      <c r="M4973" s="74">
        <v>0</v>
      </c>
      <c r="N4973" s="34" t="str">
        <f t="shared" si="714"/>
        <v/>
      </c>
      <c r="O4973" s="38">
        <f t="shared" si="715"/>
        <v>0</v>
      </c>
      <c r="P4973" s="77" t="s">
        <v>234</v>
      </c>
      <c r="Q4973" s="135">
        <v>44823</v>
      </c>
      <c r="R4973" s="35">
        <f t="shared" si="716"/>
        <v>0</v>
      </c>
      <c r="S4973" s="35">
        <f t="shared" si="717"/>
        <v>0</v>
      </c>
      <c r="T4973" s="10" t="str">
        <f t="shared" si="723"/>
        <v>Sem - 38</v>
      </c>
      <c r="U4973" s="10" t="str">
        <f t="shared" si="724"/>
        <v>Septembre</v>
      </c>
      <c r="V4973" s="36" t="str">
        <f t="shared" si="718"/>
        <v>2026</v>
      </c>
      <c r="W4973" s="34"/>
      <c r="X4973" s="91">
        <f t="shared" si="725"/>
        <v>0</v>
      </c>
      <c r="Y4973" s="92" t="str">
        <f>VLOOKUP('CM-CIC'!B4904,Annuaire_roster!B:F,4,0)</f>
        <v>ABDELLAOUI KHADIJA</v>
      </c>
      <c r="Z4973" s="37" t="s">
        <v>110</v>
      </c>
      <c r="AA4973" s="60" t="s">
        <v>39</v>
      </c>
      <c r="AB4973" s="35" t="str">
        <f t="shared" si="719"/>
        <v/>
      </c>
      <c r="AC4973" s="35" t="str">
        <f t="shared" si="720"/>
        <v/>
      </c>
      <c r="AD4973" s="35" t="str">
        <f t="shared" si="721"/>
        <v/>
      </c>
      <c r="AE4973" s="44" t="str">
        <f t="shared" si="722"/>
        <v/>
      </c>
      <c r="AF4973" s="61"/>
      <c r="AG4973" s="45"/>
    </row>
    <row r="4974" spans="1:33" x14ac:dyDescent="0.2">
      <c r="A4974" s="59" t="str">
        <f>+VLOOKUP(B4974,Annuaire_roster!B:G,5,0)</f>
        <v>01617</v>
      </c>
      <c r="B4974" s="219" t="s">
        <v>248</v>
      </c>
      <c r="C4974" s="73"/>
      <c r="D4974" s="73" t="s">
        <v>64</v>
      </c>
      <c r="E4974" s="66"/>
      <c r="F4974" s="66" t="s">
        <v>64</v>
      </c>
      <c r="G4974" s="67"/>
      <c r="H4974" s="67"/>
      <c r="I4974" s="107" t="s">
        <v>63</v>
      </c>
      <c r="J4974" s="67"/>
      <c r="K4974" s="69">
        <v>0</v>
      </c>
      <c r="L4974" s="67">
        <v>0</v>
      </c>
      <c r="M4974" s="74">
        <v>0</v>
      </c>
      <c r="N4974" s="34" t="str">
        <f t="shared" si="714"/>
        <v/>
      </c>
      <c r="O4974" s="38">
        <f t="shared" si="715"/>
        <v>0</v>
      </c>
      <c r="P4974" s="77" t="s">
        <v>234</v>
      </c>
      <c r="Q4974" s="135">
        <v>44823</v>
      </c>
      <c r="R4974" s="35">
        <f t="shared" si="716"/>
        <v>0</v>
      </c>
      <c r="S4974" s="35">
        <f t="shared" si="717"/>
        <v>0</v>
      </c>
      <c r="T4974" s="10" t="str">
        <f t="shared" si="723"/>
        <v>Sem - 38</v>
      </c>
      <c r="U4974" s="10" t="str">
        <f t="shared" si="724"/>
        <v>Septembre</v>
      </c>
      <c r="V4974" s="36" t="str">
        <f t="shared" si="718"/>
        <v>2026</v>
      </c>
      <c r="W4974" s="34"/>
      <c r="X4974" s="91">
        <f t="shared" si="725"/>
        <v>0</v>
      </c>
      <c r="Y4974" s="92" t="str">
        <f>VLOOKUP('CM-CIC'!B4905,Annuaire_roster!B:F,4,0)</f>
        <v>ABDELLAOUI KHADIJA</v>
      </c>
      <c r="Z4974" s="37" t="s">
        <v>110</v>
      </c>
      <c r="AA4974" s="60" t="s">
        <v>39</v>
      </c>
      <c r="AB4974" s="35" t="str">
        <f t="shared" si="719"/>
        <v/>
      </c>
      <c r="AC4974" s="35" t="str">
        <f t="shared" si="720"/>
        <v/>
      </c>
      <c r="AD4974" s="35" t="str">
        <f t="shared" si="721"/>
        <v/>
      </c>
      <c r="AE4974" s="44" t="str">
        <f t="shared" si="722"/>
        <v/>
      </c>
      <c r="AF4974" s="61"/>
      <c r="AG4974" s="45"/>
    </row>
    <row r="4975" spans="1:33" x14ac:dyDescent="0.2">
      <c r="A4975" s="59" t="str">
        <f>+VLOOKUP(B4975,Annuaire_roster!B:G,5,0)</f>
        <v>01656</v>
      </c>
      <c r="B4975" s="219" t="s">
        <v>249</v>
      </c>
      <c r="C4975" s="73"/>
      <c r="D4975" s="73" t="s">
        <v>64</v>
      </c>
      <c r="E4975" s="66"/>
      <c r="F4975" s="66" t="s">
        <v>64</v>
      </c>
      <c r="G4975" s="67"/>
      <c r="H4975" s="67"/>
      <c r="I4975" s="107" t="s">
        <v>63</v>
      </c>
      <c r="J4975" s="67"/>
      <c r="K4975" s="69">
        <v>0</v>
      </c>
      <c r="L4975" s="67">
        <v>0</v>
      </c>
      <c r="M4975" s="74">
        <v>0</v>
      </c>
      <c r="N4975" s="34" t="str">
        <f t="shared" si="714"/>
        <v/>
      </c>
      <c r="O4975" s="38">
        <f t="shared" si="715"/>
        <v>0</v>
      </c>
      <c r="P4975" s="77" t="s">
        <v>234</v>
      </c>
      <c r="Q4975" s="135">
        <v>44823</v>
      </c>
      <c r="R4975" s="35">
        <f t="shared" si="716"/>
        <v>0</v>
      </c>
      <c r="S4975" s="35">
        <f t="shared" si="717"/>
        <v>0</v>
      </c>
      <c r="T4975" s="10" t="str">
        <f t="shared" si="723"/>
        <v>Sem - 38</v>
      </c>
      <c r="U4975" s="10" t="str">
        <f t="shared" si="724"/>
        <v>Septembre</v>
      </c>
      <c r="V4975" s="36" t="str">
        <f t="shared" si="718"/>
        <v>2026</v>
      </c>
      <c r="W4975" s="34"/>
      <c r="X4975" s="91">
        <f t="shared" si="725"/>
        <v>0</v>
      </c>
      <c r="Y4975" s="92" t="str">
        <f>VLOOKUP('CM-CIC'!B4906,Annuaire_roster!B:F,4,0)</f>
        <v>ABDELLAOUI KHADIJA</v>
      </c>
      <c r="Z4975" s="37" t="s">
        <v>110</v>
      </c>
      <c r="AA4975" s="60" t="s">
        <v>39</v>
      </c>
      <c r="AB4975" s="35" t="str">
        <f t="shared" si="719"/>
        <v/>
      </c>
      <c r="AC4975" s="35" t="str">
        <f t="shared" si="720"/>
        <v/>
      </c>
      <c r="AD4975" s="35" t="str">
        <f t="shared" si="721"/>
        <v/>
      </c>
      <c r="AE4975" s="44" t="str">
        <f t="shared" si="722"/>
        <v/>
      </c>
      <c r="AF4975" s="61"/>
      <c r="AG4975" s="45"/>
    </row>
    <row r="4976" spans="1:33" x14ac:dyDescent="0.2">
      <c r="A4976" s="59" t="str">
        <f>+VLOOKUP(B4976,Annuaire_roster!B:G,5,0)</f>
        <v>01609</v>
      </c>
      <c r="B4976" s="219" t="s">
        <v>251</v>
      </c>
      <c r="C4976" s="73"/>
      <c r="D4976" s="73" t="s">
        <v>64</v>
      </c>
      <c r="E4976" s="66"/>
      <c r="F4976" s="66" t="s">
        <v>64</v>
      </c>
      <c r="G4976" s="67"/>
      <c r="H4976" s="67"/>
      <c r="I4976" s="107" t="s">
        <v>63</v>
      </c>
      <c r="J4976" s="67"/>
      <c r="K4976" s="69">
        <v>0</v>
      </c>
      <c r="L4976" s="67">
        <v>0</v>
      </c>
      <c r="M4976" s="74">
        <v>0</v>
      </c>
      <c r="N4976" s="34" t="str">
        <f t="shared" si="714"/>
        <v/>
      </c>
      <c r="O4976" s="38">
        <f t="shared" si="715"/>
        <v>0</v>
      </c>
      <c r="P4976" s="77" t="s">
        <v>234</v>
      </c>
      <c r="Q4976" s="135">
        <v>44823</v>
      </c>
      <c r="R4976" s="35">
        <f t="shared" si="716"/>
        <v>0</v>
      </c>
      <c r="S4976" s="35">
        <f t="shared" si="717"/>
        <v>0</v>
      </c>
      <c r="T4976" s="10" t="str">
        <f t="shared" si="723"/>
        <v>Sem - 38</v>
      </c>
      <c r="U4976" s="10" t="str">
        <f t="shared" si="724"/>
        <v>Septembre</v>
      </c>
      <c r="V4976" s="36" t="str">
        <f t="shared" si="718"/>
        <v>2026</v>
      </c>
      <c r="W4976" s="34"/>
      <c r="X4976" s="91">
        <f t="shared" si="725"/>
        <v>0</v>
      </c>
      <c r="Y4976" s="92" t="str">
        <f>VLOOKUP('CM-CIC'!B4907,Annuaire_roster!B:F,4,0)</f>
        <v>ABDELLAOUI KHADIJA</v>
      </c>
      <c r="Z4976" s="37" t="s">
        <v>110</v>
      </c>
      <c r="AA4976" s="60" t="s">
        <v>39</v>
      </c>
      <c r="AB4976" s="35" t="str">
        <f t="shared" si="719"/>
        <v/>
      </c>
      <c r="AC4976" s="35" t="str">
        <f t="shared" si="720"/>
        <v/>
      </c>
      <c r="AD4976" s="35" t="str">
        <f t="shared" si="721"/>
        <v/>
      </c>
      <c r="AE4976" s="44" t="str">
        <f t="shared" si="722"/>
        <v/>
      </c>
      <c r="AF4976" s="61"/>
      <c r="AG4976" s="45"/>
    </row>
    <row r="4977" spans="1:33" x14ac:dyDescent="0.2">
      <c r="A4977" s="59" t="str">
        <f>+VLOOKUP(B4977,Annuaire_roster!B:G,5,0)</f>
        <v>01610</v>
      </c>
      <c r="B4977" s="219" t="s">
        <v>1667</v>
      </c>
      <c r="C4977" s="73"/>
      <c r="D4977" s="73" t="s">
        <v>64</v>
      </c>
      <c r="E4977" s="66"/>
      <c r="F4977" s="66" t="s">
        <v>64</v>
      </c>
      <c r="G4977" s="67"/>
      <c r="H4977" s="67"/>
      <c r="I4977" s="107" t="s">
        <v>63</v>
      </c>
      <c r="J4977" s="67"/>
      <c r="K4977" s="69">
        <v>0</v>
      </c>
      <c r="L4977" s="67">
        <v>0</v>
      </c>
      <c r="M4977" s="74">
        <v>0</v>
      </c>
      <c r="N4977" s="34" t="str">
        <f t="shared" si="714"/>
        <v/>
      </c>
      <c r="O4977" s="38">
        <f t="shared" si="715"/>
        <v>0</v>
      </c>
      <c r="P4977" s="77" t="s">
        <v>234</v>
      </c>
      <c r="Q4977" s="135">
        <v>44823</v>
      </c>
      <c r="R4977" s="35">
        <f t="shared" si="716"/>
        <v>0</v>
      </c>
      <c r="S4977" s="35">
        <f t="shared" si="717"/>
        <v>0</v>
      </c>
      <c r="T4977" s="10" t="str">
        <f t="shared" si="723"/>
        <v>Sem - 38</v>
      </c>
      <c r="U4977" s="10" t="str">
        <f t="shared" si="724"/>
        <v>Septembre</v>
      </c>
      <c r="V4977" s="36" t="str">
        <f t="shared" si="718"/>
        <v>2026</v>
      </c>
      <c r="W4977" s="34"/>
      <c r="X4977" s="91">
        <f t="shared" si="725"/>
        <v>0</v>
      </c>
      <c r="Y4977" s="92" t="str">
        <f>VLOOKUP('CM-CIC'!B4908,Annuaire_roster!B:F,4,0)</f>
        <v>ABDELLAOUI KHADIJA</v>
      </c>
      <c r="Z4977" s="37" t="s">
        <v>110</v>
      </c>
      <c r="AA4977" s="60" t="s">
        <v>39</v>
      </c>
      <c r="AB4977" s="35" t="str">
        <f t="shared" si="719"/>
        <v/>
      </c>
      <c r="AC4977" s="35" t="str">
        <f t="shared" si="720"/>
        <v/>
      </c>
      <c r="AD4977" s="35" t="str">
        <f t="shared" si="721"/>
        <v/>
      </c>
      <c r="AE4977" s="44" t="str">
        <f t="shared" si="722"/>
        <v/>
      </c>
      <c r="AF4977" s="61"/>
      <c r="AG4977" s="45"/>
    </row>
    <row r="4978" spans="1:33" x14ac:dyDescent="0.2">
      <c r="A4978" s="59" t="str">
        <f>+VLOOKUP(B4978,Annuaire_roster!B:G,5,0)</f>
        <v>01611</v>
      </c>
      <c r="B4978" s="219" t="s">
        <v>252</v>
      </c>
      <c r="C4978" s="73"/>
      <c r="D4978" s="73" t="s">
        <v>64</v>
      </c>
      <c r="E4978" s="66"/>
      <c r="F4978" s="66" t="s">
        <v>64</v>
      </c>
      <c r="G4978" s="67"/>
      <c r="H4978" s="67"/>
      <c r="I4978" s="107" t="s">
        <v>63</v>
      </c>
      <c r="J4978" s="67"/>
      <c r="K4978" s="69">
        <v>0</v>
      </c>
      <c r="L4978" s="67">
        <v>0</v>
      </c>
      <c r="M4978" s="74">
        <v>0</v>
      </c>
      <c r="N4978" s="34" t="str">
        <f t="shared" si="714"/>
        <v/>
      </c>
      <c r="O4978" s="38">
        <f t="shared" si="715"/>
        <v>0</v>
      </c>
      <c r="P4978" s="77" t="s">
        <v>234</v>
      </c>
      <c r="Q4978" s="135">
        <v>44823</v>
      </c>
      <c r="R4978" s="35">
        <f t="shared" si="716"/>
        <v>0</v>
      </c>
      <c r="S4978" s="35">
        <f t="shared" si="717"/>
        <v>0</v>
      </c>
      <c r="T4978" s="10" t="str">
        <f t="shared" si="723"/>
        <v>Sem - 38</v>
      </c>
      <c r="U4978" s="10" t="str">
        <f t="shared" si="724"/>
        <v>Septembre</v>
      </c>
      <c r="V4978" s="36" t="str">
        <f t="shared" si="718"/>
        <v>2026</v>
      </c>
      <c r="W4978" s="34"/>
      <c r="X4978" s="91">
        <f t="shared" si="725"/>
        <v>0</v>
      </c>
      <c r="Y4978" s="92" t="str">
        <f>VLOOKUP('CM-CIC'!B4909,Annuaire_roster!B:F,4,0)</f>
        <v>ABDELLAOUI KHADIJA</v>
      </c>
      <c r="Z4978" s="37" t="s">
        <v>110</v>
      </c>
      <c r="AA4978" s="60" t="s">
        <v>39</v>
      </c>
      <c r="AB4978" s="35" t="str">
        <f t="shared" si="719"/>
        <v/>
      </c>
      <c r="AC4978" s="35" t="str">
        <f t="shared" si="720"/>
        <v/>
      </c>
      <c r="AD4978" s="35" t="str">
        <f t="shared" si="721"/>
        <v/>
      </c>
      <c r="AE4978" s="44" t="str">
        <f t="shared" si="722"/>
        <v/>
      </c>
      <c r="AF4978" s="61"/>
      <c r="AG4978" s="45"/>
    </row>
    <row r="4979" spans="1:33" x14ac:dyDescent="0.2">
      <c r="A4979" s="59" t="str">
        <f>+VLOOKUP(B4979,Annuaire_roster!B:G,5,0)</f>
        <v>01612</v>
      </c>
      <c r="B4979" s="219" t="s">
        <v>253</v>
      </c>
      <c r="C4979" s="73"/>
      <c r="D4979" s="73" t="s">
        <v>64</v>
      </c>
      <c r="E4979" s="66"/>
      <c r="F4979" s="66" t="s">
        <v>64</v>
      </c>
      <c r="G4979" s="67"/>
      <c r="H4979" s="67"/>
      <c r="I4979" s="107" t="s">
        <v>63</v>
      </c>
      <c r="J4979" s="67"/>
      <c r="K4979" s="69">
        <v>0</v>
      </c>
      <c r="L4979" s="67">
        <v>0</v>
      </c>
      <c r="M4979" s="74">
        <v>0</v>
      </c>
      <c r="N4979" s="34" t="str">
        <f t="shared" ref="N4979:N5042" si="726">IFERROR(IF(OR(D4979="OFF",D4979="Congé",M4979="Abs",D4979="Congé sans solde",D4979="Férié"),"",IF(O4979-K4979-L4979&gt;O4979,O4979,IF(O4979-K4979-L4979&lt;0,"",O4979-K4979-L4979))),"")</f>
        <v/>
      </c>
      <c r="O4979" s="38">
        <f t="shared" ref="O4979:O5042" si="727">IF(AG4979="2H Pause déjeuner",IF(F4979-D4979-0.0833333333333333&lt;0,F4979-D4979-0.0833333333333333+1,F4979-D4979-0.0833333333333333),IF(OR(AND(F4979="OFF",D4979="OFF"),AND(F4979="Congé",D4979="Congé"),AND(F4979="Congé sans solde",D4979="Congé sans solde"),AND(F4979="Congé spécial",D4979="Congé spécial"),AND(F4979="Férié",D4979="Férié"),AND(F4979="OFF",D4979="Congé"),AND(F4979="OFF",D4979="Congé sans solde"),AND(F4979="OFF",D4979="Congé spécial"),AND(F4979="OFF",D4979="Férié"),AND(F4979="Congé",D4979="OFF"),AND(F4979="Congé",D4979="Congé sans solde"),AND(F4979="Congé",D4979="Congé spécial"),AND(F4979="Congé",D4979="Férié"),AND(F4979="Congé sans solde",D4979="OFF"),AND(F4979="Congé sans solde",D4979="Congé"),AND(F4979="Congé sans solde",D4979="Congé spécial"),AND(F4979="Congé sans solde",D4979="Férié"),AND(F4979="Congé spécial",D4979="OFF"),AND(F4979="Congé spécial",D4979="Congé"),AND(F4979="Congé spécial",D4979="Congé sans solde"),AND(F4979="Congé spécial",D4979="Férié"),AND(F4979="Férié",D4979="OFF"),AND(F4979="Férié",D4979="Congé"),AND(F4979="Férié",D4979="Congé sans solde"),AND(F4979="Férié",D4979="Congé spécial")),0,IF(OR(F4979="OFF",F4979="Congé",F4979="Congé spécial",F4979="Congé sans solde",D4979="OFF",D4979="Congé",D4979="Congé spécial",D4979="Congé sans solde"),0.208333333333334,IF(AND(AG4979="",F4979-D4979&lt;0),("24:00:00"-D4979)+("00:00:00"+F4979)-0.0416666666666667,IF(AND(OR(AG4979="Allaitement",AG4979="Sans déjeuner"),F4979-D4979&lt;0),("24:00:00"-D4979)+("00:00:00"+F4979),IF(AND(AG4979="",F4979-D4979&gt;0.166666666666667),F4979-D4979-0.0416666666666667,IF(AND(OR(AG4979="Allaitement",AG4979="Sans déjeuner"),F4979-D4979&gt;0.166666666666667),F4979-D4979,F4979-D4979)))))))</f>
        <v>0</v>
      </c>
      <c r="P4979" s="77" t="s">
        <v>234</v>
      </c>
      <c r="Q4979" s="135">
        <v>44823</v>
      </c>
      <c r="R4979" s="35">
        <f t="shared" si="716"/>
        <v>0</v>
      </c>
      <c r="S4979" s="35">
        <f t="shared" si="717"/>
        <v>0</v>
      </c>
      <c r="T4979" s="10" t="str">
        <f t="shared" si="723"/>
        <v>Sem - 38</v>
      </c>
      <c r="U4979" s="10" t="str">
        <f t="shared" si="724"/>
        <v>Septembre</v>
      </c>
      <c r="V4979" s="36" t="str">
        <f t="shared" si="718"/>
        <v>2026</v>
      </c>
      <c r="W4979" s="34"/>
      <c r="X4979" s="91">
        <f t="shared" si="725"/>
        <v>0</v>
      </c>
      <c r="Y4979" s="92" t="str">
        <f>VLOOKUP('CM-CIC'!B4910,Annuaire_roster!B:F,4,0)</f>
        <v>ABDELLAOUI KHADIJA</v>
      </c>
      <c r="Z4979" s="37" t="s">
        <v>110</v>
      </c>
      <c r="AA4979" s="60" t="s">
        <v>39</v>
      </c>
      <c r="AB4979" s="35" t="str">
        <f t="shared" si="719"/>
        <v/>
      </c>
      <c r="AC4979" s="35" t="str">
        <f t="shared" si="720"/>
        <v/>
      </c>
      <c r="AD4979" s="35" t="str">
        <f t="shared" si="721"/>
        <v/>
      </c>
      <c r="AE4979" s="44" t="str">
        <f t="shared" si="722"/>
        <v/>
      </c>
      <c r="AF4979" s="61"/>
      <c r="AG4979" s="45"/>
    </row>
    <row r="4980" spans="1:33" x14ac:dyDescent="0.2">
      <c r="A4980" s="59" t="str">
        <f>+VLOOKUP(B4980,Annuaire_roster!B:G,5,0)</f>
        <v>01613</v>
      </c>
      <c r="B4980" s="219" t="s">
        <v>254</v>
      </c>
      <c r="C4980" s="73"/>
      <c r="D4980" s="73" t="s">
        <v>64</v>
      </c>
      <c r="E4980" s="66"/>
      <c r="F4980" s="66" t="s">
        <v>64</v>
      </c>
      <c r="G4980" s="67"/>
      <c r="H4980" s="67"/>
      <c r="I4980" s="107" t="s">
        <v>63</v>
      </c>
      <c r="J4980" s="67"/>
      <c r="K4980" s="69">
        <v>0</v>
      </c>
      <c r="L4980" s="67">
        <v>0</v>
      </c>
      <c r="M4980" s="74">
        <v>0</v>
      </c>
      <c r="N4980" s="34" t="str">
        <f t="shared" si="726"/>
        <v/>
      </c>
      <c r="O4980" s="38">
        <f t="shared" si="727"/>
        <v>0</v>
      </c>
      <c r="P4980" s="77" t="s">
        <v>234</v>
      </c>
      <c r="Q4980" s="135">
        <v>44823</v>
      </c>
      <c r="R4980" s="35">
        <f t="shared" si="716"/>
        <v>0</v>
      </c>
      <c r="S4980" s="35">
        <f t="shared" si="717"/>
        <v>0</v>
      </c>
      <c r="T4980" s="10" t="str">
        <f t="shared" si="723"/>
        <v>Sem - 38</v>
      </c>
      <c r="U4980" s="10" t="str">
        <f t="shared" si="724"/>
        <v>Septembre</v>
      </c>
      <c r="V4980" s="36" t="str">
        <f t="shared" si="718"/>
        <v>2026</v>
      </c>
      <c r="W4980" s="34"/>
      <c r="X4980" s="91">
        <f t="shared" si="725"/>
        <v>0</v>
      </c>
      <c r="Y4980" s="92" t="str">
        <f>VLOOKUP('CM-CIC'!B4911,Annuaire_roster!B:F,4,0)</f>
        <v>ABDELLAOUI KHADIJA</v>
      </c>
      <c r="Z4980" s="37" t="s">
        <v>110</v>
      </c>
      <c r="AA4980" s="60" t="s">
        <v>39</v>
      </c>
      <c r="AB4980" s="35" t="str">
        <f t="shared" si="719"/>
        <v/>
      </c>
      <c r="AC4980" s="35" t="str">
        <f t="shared" si="720"/>
        <v/>
      </c>
      <c r="AD4980" s="35" t="str">
        <f t="shared" si="721"/>
        <v/>
      </c>
      <c r="AE4980" s="44" t="str">
        <f t="shared" si="722"/>
        <v/>
      </c>
      <c r="AF4980" s="61"/>
      <c r="AG4980" s="45"/>
    </row>
    <row r="4981" spans="1:33" x14ac:dyDescent="0.2">
      <c r="A4981" s="59" t="str">
        <f>+VLOOKUP(B4981,Annuaire_roster!B:G,5,0)</f>
        <v>01618</v>
      </c>
      <c r="B4981" s="219" t="s">
        <v>255</v>
      </c>
      <c r="C4981" s="73"/>
      <c r="D4981" s="73" t="s">
        <v>64</v>
      </c>
      <c r="E4981" s="66"/>
      <c r="F4981" s="66" t="s">
        <v>64</v>
      </c>
      <c r="G4981" s="67"/>
      <c r="H4981" s="67"/>
      <c r="I4981" s="107" t="s">
        <v>63</v>
      </c>
      <c r="J4981" s="67"/>
      <c r="K4981" s="69">
        <v>0</v>
      </c>
      <c r="L4981" s="67">
        <v>0</v>
      </c>
      <c r="M4981" s="74">
        <v>0</v>
      </c>
      <c r="N4981" s="34" t="str">
        <f t="shared" si="726"/>
        <v/>
      </c>
      <c r="O4981" s="38">
        <f t="shared" si="727"/>
        <v>0</v>
      </c>
      <c r="P4981" s="77" t="s">
        <v>234</v>
      </c>
      <c r="Q4981" s="135">
        <v>44823</v>
      </c>
      <c r="R4981" s="35">
        <f t="shared" ref="R4981:R5044" si="728">IF(M4981="Abs",O4981,0)</f>
        <v>0</v>
      </c>
      <c r="S4981" s="35">
        <f t="shared" ref="S4981:S5044" si="729">SUM(R4981,L4981,I4981,J4981,W4981,H4981)</f>
        <v>0</v>
      </c>
      <c r="T4981" s="10" t="str">
        <f t="shared" si="723"/>
        <v>Sem - 38</v>
      </c>
      <c r="U4981" s="10" t="str">
        <f t="shared" si="724"/>
        <v>Septembre</v>
      </c>
      <c r="V4981" s="36" t="str">
        <f t="shared" ref="V4981:V5044" si="730">+TEXT(Q4981,"aaa")</f>
        <v>2026</v>
      </c>
      <c r="W4981" s="34"/>
      <c r="X4981" s="91">
        <f t="shared" si="725"/>
        <v>0</v>
      </c>
      <c r="Y4981" s="92" t="str">
        <f>VLOOKUP('CM-CIC'!B4912,Annuaire_roster!B:F,4,0)</f>
        <v>ABDELLAOUI KHADIJA</v>
      </c>
      <c r="Z4981" s="37" t="s">
        <v>110</v>
      </c>
      <c r="AA4981" s="60" t="s">
        <v>39</v>
      </c>
      <c r="AB4981" s="35" t="str">
        <f t="shared" ref="AB4981:AB5044" si="731">IF(AND(D4981="Congé",F4981="Congé"),0.333333333333333,IF(OR(AND(D4981="Congé",F4981&lt;&gt;"Congé"),(AND(F4981="Congé",D4981&lt;&gt;"Congé"))),0.166666666666667,""))</f>
        <v/>
      </c>
      <c r="AC4981" s="35" t="str">
        <f t="shared" ref="AC4981:AC5044" si="732">IF(AND(D4981="Congé sans solde",F4981="Congé sans solde"),0.333333333333333,IF(OR(AND(D4981="Congé sans solde",F4981&lt;&gt;"Congé sans solde"),(AND(F4981="Congé sans solde",D4981&lt;&gt;"Congé sans solde"))),0.166666666666667,""))</f>
        <v/>
      </c>
      <c r="AD4981" s="35" t="str">
        <f t="shared" ref="AD4981:AD5044" si="733">IF(AND(D4981="Congé spécial",F4981="Congé spécial"),0.333333333333333,IF(OR(AND(D4981="Congé spécial",F4981&lt;&gt;"Congé décès"),(AND(F4981="Congé spécial",D4981&lt;&gt;"Congé spécial"))),0.166666666666667,""))</f>
        <v/>
      </c>
      <c r="AE4981" s="44" t="str">
        <f t="shared" ref="AE4981:AE5044" si="734">IF(AND(D4981="Férié",F4981="Férié"),0.333333333333333,IF(OR(AND(D4981="Férié",F4981&lt;&gt;"Férié"),(AND(F4981="Férié",D4981&lt;&gt;"Férié"))),0.166666666666667,""))</f>
        <v/>
      </c>
      <c r="AF4981" s="61"/>
      <c r="AG4981" s="45"/>
    </row>
    <row r="4982" spans="1:33" x14ac:dyDescent="0.2">
      <c r="A4982" s="59" t="str">
        <f>+VLOOKUP(B4982,Annuaire_roster!B:G,5,0)</f>
        <v>01619</v>
      </c>
      <c r="B4982" s="219" t="s">
        <v>256</v>
      </c>
      <c r="C4982" s="73"/>
      <c r="D4982" s="73" t="s">
        <v>64</v>
      </c>
      <c r="E4982" s="66"/>
      <c r="F4982" s="66" t="s">
        <v>64</v>
      </c>
      <c r="G4982" s="67"/>
      <c r="H4982" s="67"/>
      <c r="I4982" s="107" t="s">
        <v>63</v>
      </c>
      <c r="J4982" s="67"/>
      <c r="K4982" s="69">
        <v>0</v>
      </c>
      <c r="L4982" s="67">
        <v>0</v>
      </c>
      <c r="M4982" s="74">
        <v>0</v>
      </c>
      <c r="N4982" s="34" t="str">
        <f t="shared" si="726"/>
        <v/>
      </c>
      <c r="O4982" s="38">
        <f t="shared" si="727"/>
        <v>0</v>
      </c>
      <c r="P4982" s="77" t="s">
        <v>234</v>
      </c>
      <c r="Q4982" s="135">
        <v>44823</v>
      </c>
      <c r="R4982" s="35">
        <f t="shared" si="728"/>
        <v>0</v>
      </c>
      <c r="S4982" s="35">
        <f t="shared" si="729"/>
        <v>0</v>
      </c>
      <c r="T4982" s="10" t="str">
        <f t="shared" si="723"/>
        <v>Sem - 38</v>
      </c>
      <c r="U4982" s="10" t="str">
        <f t="shared" si="724"/>
        <v>Septembre</v>
      </c>
      <c r="V4982" s="36" t="str">
        <f t="shared" si="730"/>
        <v>2026</v>
      </c>
      <c r="W4982" s="34"/>
      <c r="X4982" s="91">
        <f t="shared" si="725"/>
        <v>0</v>
      </c>
      <c r="Y4982" s="92" t="str">
        <f>VLOOKUP('CM-CIC'!B4913,Annuaire_roster!B:F,4,0)</f>
        <v>ABDELLAOUI KHADIJA</v>
      </c>
      <c r="Z4982" s="37" t="s">
        <v>110</v>
      </c>
      <c r="AA4982" s="60" t="s">
        <v>39</v>
      </c>
      <c r="AB4982" s="35" t="str">
        <f t="shared" si="731"/>
        <v/>
      </c>
      <c r="AC4982" s="35" t="str">
        <f t="shared" si="732"/>
        <v/>
      </c>
      <c r="AD4982" s="35" t="str">
        <f t="shared" si="733"/>
        <v/>
      </c>
      <c r="AE4982" s="44" t="str">
        <f t="shared" si="734"/>
        <v/>
      </c>
      <c r="AF4982" s="61"/>
      <c r="AG4982" s="45"/>
    </row>
    <row r="4983" spans="1:33" x14ac:dyDescent="0.2">
      <c r="A4983" s="59" t="str">
        <f>+VLOOKUP(B4983,Annuaire_roster!B:G,5,0)</f>
        <v>01624</v>
      </c>
      <c r="B4983" s="219" t="s">
        <v>257</v>
      </c>
      <c r="C4983" s="73"/>
      <c r="D4983" s="73" t="s">
        <v>64</v>
      </c>
      <c r="E4983" s="66"/>
      <c r="F4983" s="66" t="s">
        <v>64</v>
      </c>
      <c r="G4983" s="67"/>
      <c r="H4983" s="67"/>
      <c r="I4983" s="107" t="s">
        <v>63</v>
      </c>
      <c r="J4983" s="67"/>
      <c r="K4983" s="69">
        <v>0</v>
      </c>
      <c r="L4983" s="67">
        <v>0</v>
      </c>
      <c r="M4983" s="74">
        <v>0</v>
      </c>
      <c r="N4983" s="34" t="str">
        <f t="shared" si="726"/>
        <v/>
      </c>
      <c r="O4983" s="38">
        <f t="shared" si="727"/>
        <v>0</v>
      </c>
      <c r="P4983" s="77" t="s">
        <v>234</v>
      </c>
      <c r="Q4983" s="135">
        <v>44823</v>
      </c>
      <c r="R4983" s="35">
        <f t="shared" si="728"/>
        <v>0</v>
      </c>
      <c r="S4983" s="35">
        <f t="shared" si="729"/>
        <v>0</v>
      </c>
      <c r="T4983" s="10" t="str">
        <f t="shared" si="723"/>
        <v>Sem - 38</v>
      </c>
      <c r="U4983" s="10" t="str">
        <f t="shared" si="724"/>
        <v>Septembre</v>
      </c>
      <c r="V4983" s="36" t="str">
        <f t="shared" si="730"/>
        <v>2026</v>
      </c>
      <c r="W4983" s="34"/>
      <c r="X4983" s="91">
        <f t="shared" si="725"/>
        <v>0</v>
      </c>
      <c r="Y4983" s="92" t="str">
        <f>VLOOKUP('CM-CIC'!B4914,Annuaire_roster!B:F,4,0)</f>
        <v>ABDELLAOUI KHADIJA</v>
      </c>
      <c r="Z4983" s="37" t="s">
        <v>110</v>
      </c>
      <c r="AA4983" s="60" t="s">
        <v>39</v>
      </c>
      <c r="AB4983" s="35" t="str">
        <f t="shared" si="731"/>
        <v/>
      </c>
      <c r="AC4983" s="35" t="str">
        <f t="shared" si="732"/>
        <v/>
      </c>
      <c r="AD4983" s="35" t="str">
        <f t="shared" si="733"/>
        <v/>
      </c>
      <c r="AE4983" s="44" t="str">
        <f t="shared" si="734"/>
        <v/>
      </c>
      <c r="AF4983" s="61"/>
      <c r="AG4983" s="45"/>
    </row>
    <row r="4984" spans="1:33" x14ac:dyDescent="0.2">
      <c r="A4984" s="59" t="str">
        <f>+VLOOKUP(B4984,Annuaire_roster!B:G,5,0)</f>
        <v>01625</v>
      </c>
      <c r="B4984" s="219" t="s">
        <v>258</v>
      </c>
      <c r="C4984" s="73"/>
      <c r="D4984" s="73" t="s">
        <v>64</v>
      </c>
      <c r="E4984" s="66"/>
      <c r="F4984" s="66" t="s">
        <v>64</v>
      </c>
      <c r="G4984" s="67"/>
      <c r="H4984" s="67"/>
      <c r="I4984" s="107" t="s">
        <v>63</v>
      </c>
      <c r="J4984" s="67"/>
      <c r="K4984" s="69">
        <v>0</v>
      </c>
      <c r="L4984" s="67">
        <v>0</v>
      </c>
      <c r="M4984" s="74">
        <v>0</v>
      </c>
      <c r="N4984" s="34" t="str">
        <f t="shared" si="726"/>
        <v/>
      </c>
      <c r="O4984" s="38">
        <f t="shared" si="727"/>
        <v>0</v>
      </c>
      <c r="P4984" s="77" t="s">
        <v>234</v>
      </c>
      <c r="Q4984" s="135">
        <v>44823</v>
      </c>
      <c r="R4984" s="35">
        <f t="shared" si="728"/>
        <v>0</v>
      </c>
      <c r="S4984" s="35">
        <f t="shared" si="729"/>
        <v>0</v>
      </c>
      <c r="T4984" s="10" t="str">
        <f t="shared" si="723"/>
        <v>Sem - 38</v>
      </c>
      <c r="U4984" s="10" t="str">
        <f t="shared" si="724"/>
        <v>Septembre</v>
      </c>
      <c r="V4984" s="36" t="str">
        <f t="shared" si="730"/>
        <v>2026</v>
      </c>
      <c r="W4984" s="34"/>
      <c r="X4984" s="91">
        <f t="shared" si="725"/>
        <v>0</v>
      </c>
      <c r="Y4984" s="92" t="str">
        <f>VLOOKUP('CM-CIC'!B4915,Annuaire_roster!B:F,4,0)</f>
        <v>ABDELLAOUI KHADIJA</v>
      </c>
      <c r="Z4984" s="37" t="s">
        <v>110</v>
      </c>
      <c r="AA4984" s="60" t="s">
        <v>39</v>
      </c>
      <c r="AB4984" s="35" t="str">
        <f t="shared" si="731"/>
        <v/>
      </c>
      <c r="AC4984" s="35" t="str">
        <f t="shared" si="732"/>
        <v/>
      </c>
      <c r="AD4984" s="35" t="str">
        <f t="shared" si="733"/>
        <v/>
      </c>
      <c r="AE4984" s="44" t="str">
        <f t="shared" si="734"/>
        <v/>
      </c>
      <c r="AF4984" s="61"/>
      <c r="AG4984" s="45"/>
    </row>
    <row r="4985" spans="1:33" x14ac:dyDescent="0.2">
      <c r="A4985" s="59" t="str">
        <f>+VLOOKUP(B4985,Annuaire_roster!B:G,5,0)</f>
        <v>01626</v>
      </c>
      <c r="B4985" s="219" t="s">
        <v>259</v>
      </c>
      <c r="C4985" s="73"/>
      <c r="D4985" s="73" t="s">
        <v>64</v>
      </c>
      <c r="E4985" s="66"/>
      <c r="F4985" s="66" t="s">
        <v>64</v>
      </c>
      <c r="G4985" s="67"/>
      <c r="H4985" s="67"/>
      <c r="I4985" s="107" t="s">
        <v>63</v>
      </c>
      <c r="J4985" s="67"/>
      <c r="K4985" s="69">
        <v>0</v>
      </c>
      <c r="L4985" s="67">
        <v>0</v>
      </c>
      <c r="M4985" s="74">
        <v>0</v>
      </c>
      <c r="N4985" s="34" t="str">
        <f t="shared" si="726"/>
        <v/>
      </c>
      <c r="O4985" s="38">
        <f t="shared" si="727"/>
        <v>0</v>
      </c>
      <c r="P4985" s="77" t="s">
        <v>234</v>
      </c>
      <c r="Q4985" s="135">
        <v>44823</v>
      </c>
      <c r="R4985" s="35">
        <f t="shared" si="728"/>
        <v>0</v>
      </c>
      <c r="S4985" s="35">
        <f t="shared" si="729"/>
        <v>0</v>
      </c>
      <c r="T4985" s="10" t="str">
        <f t="shared" si="723"/>
        <v>Sem - 38</v>
      </c>
      <c r="U4985" s="10" t="str">
        <f t="shared" si="724"/>
        <v>Septembre</v>
      </c>
      <c r="V4985" s="36" t="str">
        <f t="shared" si="730"/>
        <v>2026</v>
      </c>
      <c r="W4985" s="34"/>
      <c r="X4985" s="91">
        <f t="shared" si="725"/>
        <v>0</v>
      </c>
      <c r="Y4985" s="92" t="str">
        <f>VLOOKUP('CM-CIC'!B4916,Annuaire_roster!B:F,4,0)</f>
        <v>ABDELLAOUI KHADIJA</v>
      </c>
      <c r="Z4985" s="37" t="s">
        <v>110</v>
      </c>
      <c r="AA4985" s="60" t="s">
        <v>39</v>
      </c>
      <c r="AB4985" s="35" t="str">
        <f t="shared" si="731"/>
        <v/>
      </c>
      <c r="AC4985" s="35" t="str">
        <f t="shared" si="732"/>
        <v/>
      </c>
      <c r="AD4985" s="35" t="str">
        <f t="shared" si="733"/>
        <v/>
      </c>
      <c r="AE4985" s="44" t="str">
        <f t="shared" si="734"/>
        <v/>
      </c>
      <c r="AF4985" s="61"/>
      <c r="AG4985" s="45"/>
    </row>
    <row r="4986" spans="1:33" x14ac:dyDescent="0.2">
      <c r="A4986" s="59" t="str">
        <f>+VLOOKUP(B4986,Annuaire_roster!B:G,5,0)</f>
        <v>01627</v>
      </c>
      <c r="B4986" s="219" t="s">
        <v>260</v>
      </c>
      <c r="C4986" s="73"/>
      <c r="D4986" s="73" t="s">
        <v>64</v>
      </c>
      <c r="E4986" s="66"/>
      <c r="F4986" s="66" t="s">
        <v>64</v>
      </c>
      <c r="G4986" s="67"/>
      <c r="H4986" s="67"/>
      <c r="I4986" s="107" t="s">
        <v>63</v>
      </c>
      <c r="J4986" s="67"/>
      <c r="K4986" s="69">
        <v>0</v>
      </c>
      <c r="L4986" s="67">
        <v>0</v>
      </c>
      <c r="M4986" s="74">
        <v>0</v>
      </c>
      <c r="N4986" s="34" t="str">
        <f t="shared" si="726"/>
        <v/>
      </c>
      <c r="O4986" s="38">
        <f t="shared" si="727"/>
        <v>0</v>
      </c>
      <c r="P4986" s="77" t="s">
        <v>234</v>
      </c>
      <c r="Q4986" s="135">
        <v>44823</v>
      </c>
      <c r="R4986" s="35">
        <f t="shared" si="728"/>
        <v>0</v>
      </c>
      <c r="S4986" s="35">
        <f t="shared" si="729"/>
        <v>0</v>
      </c>
      <c r="T4986" s="10" t="str">
        <f t="shared" si="723"/>
        <v>Sem - 38</v>
      </c>
      <c r="U4986" s="10" t="str">
        <f t="shared" si="724"/>
        <v>Septembre</v>
      </c>
      <c r="V4986" s="36" t="str">
        <f t="shared" si="730"/>
        <v>2026</v>
      </c>
      <c r="W4986" s="34"/>
      <c r="X4986" s="91">
        <f t="shared" si="725"/>
        <v>0</v>
      </c>
      <c r="Y4986" s="92" t="str">
        <f>VLOOKUP('CM-CIC'!B4917,Annuaire_roster!B:F,4,0)</f>
        <v>ABDELLAOUI KHADIJA</v>
      </c>
      <c r="Z4986" s="37" t="s">
        <v>110</v>
      </c>
      <c r="AA4986" s="60" t="s">
        <v>39</v>
      </c>
      <c r="AB4986" s="35" t="str">
        <f t="shared" si="731"/>
        <v/>
      </c>
      <c r="AC4986" s="35" t="str">
        <f t="shared" si="732"/>
        <v/>
      </c>
      <c r="AD4986" s="35" t="str">
        <f t="shared" si="733"/>
        <v/>
      </c>
      <c r="AE4986" s="44" t="str">
        <f t="shared" si="734"/>
        <v/>
      </c>
      <c r="AF4986" s="61"/>
      <c r="AG4986" s="45"/>
    </row>
    <row r="4987" spans="1:33" x14ac:dyDescent="0.2">
      <c r="A4987" s="59" t="str">
        <f>+VLOOKUP(B4987,Annuaire_roster!B:G,5,0)</f>
        <v>01628</v>
      </c>
      <c r="B4987" s="219" t="s">
        <v>262</v>
      </c>
      <c r="C4987" s="73"/>
      <c r="D4987" s="73" t="s">
        <v>64</v>
      </c>
      <c r="E4987" s="66"/>
      <c r="F4987" s="66" t="s">
        <v>64</v>
      </c>
      <c r="G4987" s="67"/>
      <c r="H4987" s="67"/>
      <c r="I4987" s="107" t="s">
        <v>63</v>
      </c>
      <c r="J4987" s="67"/>
      <c r="K4987" s="69">
        <v>0</v>
      </c>
      <c r="L4987" s="67">
        <v>0</v>
      </c>
      <c r="M4987" s="74">
        <v>0</v>
      </c>
      <c r="N4987" s="34" t="str">
        <f t="shared" si="726"/>
        <v/>
      </c>
      <c r="O4987" s="38">
        <f t="shared" si="727"/>
        <v>0</v>
      </c>
      <c r="P4987" s="77" t="s">
        <v>234</v>
      </c>
      <c r="Q4987" s="135">
        <v>44823</v>
      </c>
      <c r="R4987" s="35">
        <f t="shared" si="728"/>
        <v>0</v>
      </c>
      <c r="S4987" s="35">
        <f t="shared" si="729"/>
        <v>0</v>
      </c>
      <c r="T4987" s="10" t="str">
        <f t="shared" si="723"/>
        <v>Sem - 38</v>
      </c>
      <c r="U4987" s="10" t="str">
        <f t="shared" si="724"/>
        <v>Septembre</v>
      </c>
      <c r="V4987" s="36" t="str">
        <f t="shared" si="730"/>
        <v>2026</v>
      </c>
      <c r="W4987" s="34"/>
      <c r="X4987" s="91">
        <f t="shared" si="725"/>
        <v>0</v>
      </c>
      <c r="Y4987" s="92" t="str">
        <f>VLOOKUP('CM-CIC'!B4918,Annuaire_roster!B:F,4,0)</f>
        <v>ABDELLAOUI KHADIJA</v>
      </c>
      <c r="Z4987" s="37" t="s">
        <v>110</v>
      </c>
      <c r="AA4987" s="60" t="s">
        <v>39</v>
      </c>
      <c r="AB4987" s="35" t="str">
        <f t="shared" si="731"/>
        <v/>
      </c>
      <c r="AC4987" s="35" t="str">
        <f t="shared" si="732"/>
        <v/>
      </c>
      <c r="AD4987" s="35" t="str">
        <f t="shared" si="733"/>
        <v/>
      </c>
      <c r="AE4987" s="44" t="str">
        <f t="shared" si="734"/>
        <v/>
      </c>
      <c r="AF4987" s="61"/>
      <c r="AG4987" s="45"/>
    </row>
    <row r="4988" spans="1:33" x14ac:dyDescent="0.2">
      <c r="A4988" s="59" t="str">
        <f>+VLOOKUP(B4988,Annuaire_roster!B:G,5,0)</f>
        <v>01629</v>
      </c>
      <c r="B4988" s="219" t="s">
        <v>263</v>
      </c>
      <c r="C4988" s="73"/>
      <c r="D4988" s="73" t="s">
        <v>64</v>
      </c>
      <c r="E4988" s="66"/>
      <c r="F4988" s="66" t="s">
        <v>64</v>
      </c>
      <c r="G4988" s="67"/>
      <c r="H4988" s="67"/>
      <c r="I4988" s="107" t="s">
        <v>63</v>
      </c>
      <c r="J4988" s="67"/>
      <c r="K4988" s="69">
        <v>0</v>
      </c>
      <c r="L4988" s="67">
        <v>0</v>
      </c>
      <c r="M4988" s="74">
        <v>0</v>
      </c>
      <c r="N4988" s="34" t="str">
        <f t="shared" si="726"/>
        <v/>
      </c>
      <c r="O4988" s="38">
        <f t="shared" si="727"/>
        <v>0</v>
      </c>
      <c r="P4988" s="77" t="s">
        <v>234</v>
      </c>
      <c r="Q4988" s="135">
        <v>44823</v>
      </c>
      <c r="R4988" s="35">
        <f t="shared" si="728"/>
        <v>0</v>
      </c>
      <c r="S4988" s="35">
        <f t="shared" si="729"/>
        <v>0</v>
      </c>
      <c r="T4988" s="10" t="str">
        <f t="shared" si="723"/>
        <v>Sem - 38</v>
      </c>
      <c r="U4988" s="10" t="str">
        <f t="shared" si="724"/>
        <v>Septembre</v>
      </c>
      <c r="V4988" s="36" t="str">
        <f t="shared" si="730"/>
        <v>2026</v>
      </c>
      <c r="W4988" s="34"/>
      <c r="X4988" s="91">
        <f t="shared" si="725"/>
        <v>0</v>
      </c>
      <c r="Y4988" s="92" t="str">
        <f>VLOOKUP('CM-CIC'!B4919,Annuaire_roster!B:F,4,0)</f>
        <v>ABDELLAOUI KHADIJA</v>
      </c>
      <c r="Z4988" s="37" t="s">
        <v>110</v>
      </c>
      <c r="AA4988" s="60" t="s">
        <v>39</v>
      </c>
      <c r="AB4988" s="35" t="str">
        <f t="shared" si="731"/>
        <v/>
      </c>
      <c r="AC4988" s="35" t="str">
        <f t="shared" si="732"/>
        <v/>
      </c>
      <c r="AD4988" s="35" t="str">
        <f t="shared" si="733"/>
        <v/>
      </c>
      <c r="AE4988" s="44" t="str">
        <f t="shared" si="734"/>
        <v/>
      </c>
      <c r="AF4988" s="61"/>
      <c r="AG4988" s="45"/>
    </row>
    <row r="4989" spans="1:33" x14ac:dyDescent="0.2">
      <c r="A4989" s="59" t="str">
        <f>+VLOOKUP(B4989,Annuaire_roster!B:G,5,0)</f>
        <v>01630</v>
      </c>
      <c r="B4989" s="219" t="s">
        <v>264</v>
      </c>
      <c r="C4989" s="73"/>
      <c r="D4989" s="73" t="s">
        <v>64</v>
      </c>
      <c r="E4989" s="66"/>
      <c r="F4989" s="66" t="s">
        <v>64</v>
      </c>
      <c r="G4989" s="67"/>
      <c r="H4989" s="67"/>
      <c r="I4989" s="107" t="s">
        <v>63</v>
      </c>
      <c r="J4989" s="67"/>
      <c r="K4989" s="69">
        <v>0</v>
      </c>
      <c r="L4989" s="67">
        <v>0</v>
      </c>
      <c r="M4989" s="74">
        <v>0</v>
      </c>
      <c r="N4989" s="34" t="str">
        <f t="shared" si="726"/>
        <v/>
      </c>
      <c r="O4989" s="38">
        <f t="shared" si="727"/>
        <v>0</v>
      </c>
      <c r="P4989" s="77" t="s">
        <v>234</v>
      </c>
      <c r="Q4989" s="135">
        <v>44823</v>
      </c>
      <c r="R4989" s="35">
        <f t="shared" si="728"/>
        <v>0</v>
      </c>
      <c r="S4989" s="35">
        <f t="shared" si="729"/>
        <v>0</v>
      </c>
      <c r="T4989" s="10" t="str">
        <f t="shared" si="723"/>
        <v>Sem - 38</v>
      </c>
      <c r="U4989" s="10" t="str">
        <f t="shared" si="724"/>
        <v>Septembre</v>
      </c>
      <c r="V4989" s="36" t="str">
        <f t="shared" si="730"/>
        <v>2026</v>
      </c>
      <c r="W4989" s="34"/>
      <c r="X4989" s="91">
        <f t="shared" si="725"/>
        <v>0</v>
      </c>
      <c r="Y4989" s="92" t="str">
        <f>VLOOKUP('CM-CIC'!B4920,Annuaire_roster!B:F,4,0)</f>
        <v>ABDELLAOUI KHADIJA</v>
      </c>
      <c r="Z4989" s="37" t="s">
        <v>110</v>
      </c>
      <c r="AA4989" s="60" t="s">
        <v>39</v>
      </c>
      <c r="AB4989" s="35" t="str">
        <f t="shared" si="731"/>
        <v/>
      </c>
      <c r="AC4989" s="35" t="str">
        <f t="shared" si="732"/>
        <v/>
      </c>
      <c r="AD4989" s="35" t="str">
        <f t="shared" si="733"/>
        <v/>
      </c>
      <c r="AE4989" s="44" t="str">
        <f t="shared" si="734"/>
        <v/>
      </c>
      <c r="AF4989" s="61"/>
      <c r="AG4989" s="45"/>
    </row>
    <row r="4990" spans="1:33" x14ac:dyDescent="0.2">
      <c r="A4990" s="59" t="str">
        <f>+VLOOKUP(B4990,Annuaire_roster!B:G,5,0)</f>
        <v>01631</v>
      </c>
      <c r="B4990" s="219" t="s">
        <v>265</v>
      </c>
      <c r="C4990" s="73"/>
      <c r="D4990" s="73" t="s">
        <v>64</v>
      </c>
      <c r="E4990" s="66"/>
      <c r="F4990" s="66" t="s">
        <v>64</v>
      </c>
      <c r="G4990" s="67"/>
      <c r="H4990" s="67"/>
      <c r="I4990" s="107" t="s">
        <v>63</v>
      </c>
      <c r="J4990" s="67"/>
      <c r="K4990" s="69">
        <v>0</v>
      </c>
      <c r="L4990" s="67">
        <v>0</v>
      </c>
      <c r="M4990" s="74">
        <v>0</v>
      </c>
      <c r="N4990" s="34" t="str">
        <f t="shared" si="726"/>
        <v/>
      </c>
      <c r="O4990" s="38">
        <f t="shared" si="727"/>
        <v>0</v>
      </c>
      <c r="P4990" s="77" t="s">
        <v>234</v>
      </c>
      <c r="Q4990" s="135">
        <v>44823</v>
      </c>
      <c r="R4990" s="35">
        <f t="shared" si="728"/>
        <v>0</v>
      </c>
      <c r="S4990" s="35">
        <f t="shared" si="729"/>
        <v>0</v>
      </c>
      <c r="T4990" s="10" t="str">
        <f t="shared" si="723"/>
        <v>Sem - 38</v>
      </c>
      <c r="U4990" s="10" t="str">
        <f t="shared" si="724"/>
        <v>Septembre</v>
      </c>
      <c r="V4990" s="36" t="str">
        <f t="shared" si="730"/>
        <v>2026</v>
      </c>
      <c r="W4990" s="34"/>
      <c r="X4990" s="91">
        <f t="shared" si="725"/>
        <v>0</v>
      </c>
      <c r="Y4990" s="92" t="str">
        <f>VLOOKUP('CM-CIC'!B4921,Annuaire_roster!B:F,4,0)</f>
        <v>IHASSANE Ikram</v>
      </c>
      <c r="Z4990" s="37" t="s">
        <v>110</v>
      </c>
      <c r="AA4990" s="60" t="s">
        <v>39</v>
      </c>
      <c r="AB4990" s="35" t="str">
        <f t="shared" si="731"/>
        <v/>
      </c>
      <c r="AC4990" s="35" t="str">
        <f t="shared" si="732"/>
        <v/>
      </c>
      <c r="AD4990" s="35" t="str">
        <f t="shared" si="733"/>
        <v/>
      </c>
      <c r="AE4990" s="44" t="str">
        <f t="shared" si="734"/>
        <v/>
      </c>
      <c r="AF4990" s="61"/>
      <c r="AG4990" s="45"/>
    </row>
    <row r="4991" spans="1:33" x14ac:dyDescent="0.2">
      <c r="A4991" s="59" t="str">
        <f>+VLOOKUP(B4991,Annuaire_roster!B:G,5,0)</f>
        <v>01632</v>
      </c>
      <c r="B4991" s="219" t="s">
        <v>266</v>
      </c>
      <c r="C4991" s="73"/>
      <c r="D4991" s="73" t="s">
        <v>64</v>
      </c>
      <c r="E4991" s="66"/>
      <c r="F4991" s="66" t="s">
        <v>64</v>
      </c>
      <c r="G4991" s="67"/>
      <c r="H4991" s="67"/>
      <c r="I4991" s="107" t="s">
        <v>63</v>
      </c>
      <c r="J4991" s="67"/>
      <c r="K4991" s="69">
        <v>0</v>
      </c>
      <c r="L4991" s="67">
        <v>0</v>
      </c>
      <c r="M4991" s="74">
        <v>0</v>
      </c>
      <c r="N4991" s="34" t="str">
        <f t="shared" si="726"/>
        <v/>
      </c>
      <c r="O4991" s="38">
        <f t="shared" si="727"/>
        <v>0</v>
      </c>
      <c r="P4991" s="77" t="s">
        <v>234</v>
      </c>
      <c r="Q4991" s="135">
        <v>44823</v>
      </c>
      <c r="R4991" s="35">
        <f t="shared" si="728"/>
        <v>0</v>
      </c>
      <c r="S4991" s="35">
        <f t="shared" si="729"/>
        <v>0</v>
      </c>
      <c r="T4991" s="10" t="str">
        <f t="shared" si="723"/>
        <v>Sem - 38</v>
      </c>
      <c r="U4991" s="10" t="str">
        <f t="shared" si="724"/>
        <v>Septembre</v>
      </c>
      <c r="V4991" s="36" t="str">
        <f t="shared" si="730"/>
        <v>2026</v>
      </c>
      <c r="W4991" s="34"/>
      <c r="X4991" s="91">
        <f t="shared" si="725"/>
        <v>0</v>
      </c>
      <c r="Y4991" s="92" t="str">
        <f>VLOOKUP('CM-CIC'!B4922,Annuaire_roster!B:F,4,0)</f>
        <v>IHASSANE Ikram</v>
      </c>
      <c r="Z4991" s="37" t="s">
        <v>110</v>
      </c>
      <c r="AA4991" s="60" t="s">
        <v>39</v>
      </c>
      <c r="AB4991" s="35" t="str">
        <f t="shared" si="731"/>
        <v/>
      </c>
      <c r="AC4991" s="35" t="str">
        <f t="shared" si="732"/>
        <v/>
      </c>
      <c r="AD4991" s="35" t="str">
        <f t="shared" si="733"/>
        <v/>
      </c>
      <c r="AE4991" s="44" t="str">
        <f t="shared" si="734"/>
        <v/>
      </c>
      <c r="AF4991" s="61"/>
      <c r="AG4991" s="45"/>
    </row>
    <row r="4992" spans="1:33" x14ac:dyDescent="0.2">
      <c r="A4992" s="59" t="str">
        <f>+VLOOKUP(B4992,Annuaire_roster!B:G,5,0)</f>
        <v>01633</v>
      </c>
      <c r="B4992" s="219" t="s">
        <v>267</v>
      </c>
      <c r="C4992" s="73"/>
      <c r="D4992" s="73" t="s">
        <v>64</v>
      </c>
      <c r="E4992" s="66"/>
      <c r="F4992" s="66" t="s">
        <v>64</v>
      </c>
      <c r="G4992" s="67"/>
      <c r="H4992" s="67"/>
      <c r="I4992" s="107" t="s">
        <v>63</v>
      </c>
      <c r="J4992" s="67"/>
      <c r="K4992" s="69">
        <v>0</v>
      </c>
      <c r="L4992" s="67">
        <v>0</v>
      </c>
      <c r="M4992" s="74">
        <v>0</v>
      </c>
      <c r="N4992" s="34" t="str">
        <f t="shared" si="726"/>
        <v/>
      </c>
      <c r="O4992" s="38">
        <f t="shared" si="727"/>
        <v>0</v>
      </c>
      <c r="P4992" s="77" t="s">
        <v>234</v>
      </c>
      <c r="Q4992" s="135">
        <v>44823</v>
      </c>
      <c r="R4992" s="35">
        <f t="shared" si="728"/>
        <v>0</v>
      </c>
      <c r="S4992" s="35">
        <f t="shared" si="729"/>
        <v>0</v>
      </c>
      <c r="T4992" s="10" t="str">
        <f t="shared" si="723"/>
        <v>Sem - 38</v>
      </c>
      <c r="U4992" s="10" t="str">
        <f t="shared" si="724"/>
        <v>Septembre</v>
      </c>
      <c r="V4992" s="36" t="str">
        <f t="shared" si="730"/>
        <v>2026</v>
      </c>
      <c r="W4992" s="34"/>
      <c r="X4992" s="91">
        <f t="shared" si="725"/>
        <v>0</v>
      </c>
      <c r="Y4992" s="92" t="str">
        <f>VLOOKUP('CM-CIC'!B4923,Annuaire_roster!B:F,4,0)</f>
        <v>IHASSANE Ikram</v>
      </c>
      <c r="Z4992" s="37" t="s">
        <v>110</v>
      </c>
      <c r="AA4992" s="60" t="s">
        <v>39</v>
      </c>
      <c r="AB4992" s="35" t="str">
        <f t="shared" si="731"/>
        <v/>
      </c>
      <c r="AC4992" s="35" t="str">
        <f t="shared" si="732"/>
        <v/>
      </c>
      <c r="AD4992" s="35" t="str">
        <f t="shared" si="733"/>
        <v/>
      </c>
      <c r="AE4992" s="44" t="str">
        <f t="shared" si="734"/>
        <v/>
      </c>
      <c r="AF4992" s="61"/>
      <c r="AG4992" s="45"/>
    </row>
    <row r="4993" spans="1:33" x14ac:dyDescent="0.2">
      <c r="A4993" s="59" t="str">
        <f>+VLOOKUP(B4993,Annuaire_roster!B:G,5,0)</f>
        <v>01634</v>
      </c>
      <c r="B4993" s="219" t="s">
        <v>268</v>
      </c>
      <c r="C4993" s="73"/>
      <c r="D4993" s="73" t="s">
        <v>64</v>
      </c>
      <c r="E4993" s="66"/>
      <c r="F4993" s="66" t="s">
        <v>64</v>
      </c>
      <c r="G4993" s="67"/>
      <c r="H4993" s="67"/>
      <c r="I4993" s="107" t="s">
        <v>63</v>
      </c>
      <c r="J4993" s="67"/>
      <c r="K4993" s="69">
        <v>0</v>
      </c>
      <c r="L4993" s="67">
        <v>0</v>
      </c>
      <c r="M4993" s="74">
        <v>0</v>
      </c>
      <c r="N4993" s="34" t="str">
        <f t="shared" si="726"/>
        <v/>
      </c>
      <c r="O4993" s="38">
        <f t="shared" si="727"/>
        <v>0</v>
      </c>
      <c r="P4993" s="77" t="s">
        <v>234</v>
      </c>
      <c r="Q4993" s="135">
        <v>44823</v>
      </c>
      <c r="R4993" s="35">
        <f t="shared" si="728"/>
        <v>0</v>
      </c>
      <c r="S4993" s="35">
        <f t="shared" si="729"/>
        <v>0</v>
      </c>
      <c r="T4993" s="10" t="str">
        <f t="shared" si="723"/>
        <v>Sem - 38</v>
      </c>
      <c r="U4993" s="10" t="str">
        <f t="shared" si="724"/>
        <v>Septembre</v>
      </c>
      <c r="V4993" s="36" t="str">
        <f t="shared" si="730"/>
        <v>2026</v>
      </c>
      <c r="W4993" s="34"/>
      <c r="X4993" s="91">
        <f t="shared" si="725"/>
        <v>0</v>
      </c>
      <c r="Y4993" s="92" t="str">
        <f>VLOOKUP('CM-CIC'!B4924,Annuaire_roster!B:F,4,0)</f>
        <v>IHASSANE Ikram</v>
      </c>
      <c r="Z4993" s="37" t="s">
        <v>110</v>
      </c>
      <c r="AA4993" s="60" t="s">
        <v>39</v>
      </c>
      <c r="AB4993" s="35" t="str">
        <f t="shared" si="731"/>
        <v/>
      </c>
      <c r="AC4993" s="35" t="str">
        <f t="shared" si="732"/>
        <v/>
      </c>
      <c r="AD4993" s="35" t="str">
        <f t="shared" si="733"/>
        <v/>
      </c>
      <c r="AE4993" s="44" t="str">
        <f t="shared" si="734"/>
        <v/>
      </c>
      <c r="AF4993" s="61"/>
      <c r="AG4993" s="45"/>
    </row>
    <row r="4994" spans="1:33" x14ac:dyDescent="0.2">
      <c r="A4994" s="59" t="str">
        <f>+VLOOKUP(B4994,Annuaire_roster!B:G,5,0)</f>
        <v>01635</v>
      </c>
      <c r="B4994" s="219" t="s">
        <v>269</v>
      </c>
      <c r="C4994" s="73"/>
      <c r="D4994" s="73" t="s">
        <v>64</v>
      </c>
      <c r="E4994" s="66"/>
      <c r="F4994" s="66" t="s">
        <v>64</v>
      </c>
      <c r="G4994" s="67"/>
      <c r="H4994" s="67"/>
      <c r="I4994" s="107" t="s">
        <v>63</v>
      </c>
      <c r="J4994" s="67"/>
      <c r="K4994" s="69">
        <v>0</v>
      </c>
      <c r="L4994" s="67">
        <v>0</v>
      </c>
      <c r="M4994" s="74">
        <v>0</v>
      </c>
      <c r="N4994" s="34" t="str">
        <f t="shared" si="726"/>
        <v/>
      </c>
      <c r="O4994" s="38">
        <f t="shared" si="727"/>
        <v>0</v>
      </c>
      <c r="P4994" s="77" t="s">
        <v>234</v>
      </c>
      <c r="Q4994" s="135">
        <v>44823</v>
      </c>
      <c r="R4994" s="35">
        <f t="shared" si="728"/>
        <v>0</v>
      </c>
      <c r="S4994" s="35">
        <f t="shared" si="729"/>
        <v>0</v>
      </c>
      <c r="T4994" s="10" t="str">
        <f t="shared" ref="T4994:T5057" si="735">"Sem - "&amp;WEEKNUM(Q4994,21)</f>
        <v>Sem - 38</v>
      </c>
      <c r="U4994" s="10" t="str">
        <f t="shared" ref="U4994:U5057" si="736">PROPER(TEXT(Q4994,"mmmm"))</f>
        <v>Septembre</v>
      </c>
      <c r="V4994" s="36" t="str">
        <f t="shared" si="730"/>
        <v>2026</v>
      </c>
      <c r="W4994" s="34"/>
      <c r="X4994" s="91">
        <f t="shared" ref="X4994:X5057" si="737">IFERROR(IF(M4994="Abs",0,IF((D4994-C4994+E4994-F4994)&lt;0.000694444444444444,0,(D4994-C4994+E4994-F4994))),0)</f>
        <v>0</v>
      </c>
      <c r="Y4994" s="92" t="str">
        <f>VLOOKUP('CM-CIC'!B4925,Annuaire_roster!B:F,4,0)</f>
        <v>IHASSANE Ikram</v>
      </c>
      <c r="Z4994" s="37" t="s">
        <v>110</v>
      </c>
      <c r="AA4994" s="60" t="s">
        <v>39</v>
      </c>
      <c r="AB4994" s="35" t="str">
        <f t="shared" si="731"/>
        <v/>
      </c>
      <c r="AC4994" s="35" t="str">
        <f t="shared" si="732"/>
        <v/>
      </c>
      <c r="AD4994" s="35" t="str">
        <f t="shared" si="733"/>
        <v/>
      </c>
      <c r="AE4994" s="44" t="str">
        <f t="shared" si="734"/>
        <v/>
      </c>
      <c r="AF4994" s="61"/>
      <c r="AG4994" s="45"/>
    </row>
    <row r="4995" spans="1:33" x14ac:dyDescent="0.2">
      <c r="A4995" s="59" t="str">
        <f>+VLOOKUP(B4995,Annuaire_roster!B:G,5,0)</f>
        <v>01636</v>
      </c>
      <c r="B4995" s="219" t="s">
        <v>270</v>
      </c>
      <c r="C4995" s="73"/>
      <c r="D4995" s="73" t="s">
        <v>64</v>
      </c>
      <c r="E4995" s="66"/>
      <c r="F4995" s="66" t="s">
        <v>64</v>
      </c>
      <c r="G4995" s="67"/>
      <c r="H4995" s="67"/>
      <c r="I4995" s="107" t="s">
        <v>63</v>
      </c>
      <c r="J4995" s="67"/>
      <c r="K4995" s="69">
        <v>0</v>
      </c>
      <c r="L4995" s="67">
        <v>0</v>
      </c>
      <c r="M4995" s="74">
        <v>0</v>
      </c>
      <c r="N4995" s="34" t="str">
        <f t="shared" si="726"/>
        <v/>
      </c>
      <c r="O4995" s="38">
        <f t="shared" si="727"/>
        <v>0</v>
      </c>
      <c r="P4995" s="77" t="s">
        <v>234</v>
      </c>
      <c r="Q4995" s="135">
        <v>44823</v>
      </c>
      <c r="R4995" s="35">
        <f t="shared" si="728"/>
        <v>0</v>
      </c>
      <c r="S4995" s="35">
        <f t="shared" si="729"/>
        <v>0</v>
      </c>
      <c r="T4995" s="10" t="str">
        <f t="shared" si="735"/>
        <v>Sem - 38</v>
      </c>
      <c r="U4995" s="10" t="str">
        <f t="shared" si="736"/>
        <v>Septembre</v>
      </c>
      <c r="V4995" s="36" t="str">
        <f t="shared" si="730"/>
        <v>2026</v>
      </c>
      <c r="W4995" s="34"/>
      <c r="X4995" s="91">
        <f t="shared" si="737"/>
        <v>0</v>
      </c>
      <c r="Y4995" s="92" t="str">
        <f>VLOOKUP('CM-CIC'!B4926,Annuaire_roster!B:F,4,0)</f>
        <v>KINANA Widad</v>
      </c>
      <c r="Z4995" s="37" t="s">
        <v>110</v>
      </c>
      <c r="AA4995" s="60" t="s">
        <v>39</v>
      </c>
      <c r="AB4995" s="35" t="str">
        <f t="shared" si="731"/>
        <v/>
      </c>
      <c r="AC4995" s="35" t="str">
        <f t="shared" si="732"/>
        <v/>
      </c>
      <c r="AD4995" s="35" t="str">
        <f t="shared" si="733"/>
        <v/>
      </c>
      <c r="AE4995" s="44" t="str">
        <f t="shared" si="734"/>
        <v/>
      </c>
      <c r="AF4995" s="61"/>
      <c r="AG4995" s="45"/>
    </row>
    <row r="4996" spans="1:33" x14ac:dyDescent="0.2">
      <c r="A4996" s="59" t="str">
        <f>+VLOOKUP(B4996,Annuaire_roster!B:G,5,0)</f>
        <v>01637</v>
      </c>
      <c r="B4996" s="219" t="s">
        <v>271</v>
      </c>
      <c r="C4996" s="73"/>
      <c r="D4996" s="73" t="s">
        <v>64</v>
      </c>
      <c r="E4996" s="66"/>
      <c r="F4996" s="66" t="s">
        <v>64</v>
      </c>
      <c r="G4996" s="67"/>
      <c r="H4996" s="67"/>
      <c r="I4996" s="107" t="s">
        <v>63</v>
      </c>
      <c r="J4996" s="67"/>
      <c r="K4996" s="69">
        <v>0</v>
      </c>
      <c r="L4996" s="67">
        <v>0</v>
      </c>
      <c r="M4996" s="74">
        <v>0</v>
      </c>
      <c r="N4996" s="34" t="str">
        <f t="shared" si="726"/>
        <v/>
      </c>
      <c r="O4996" s="38">
        <f t="shared" si="727"/>
        <v>0</v>
      </c>
      <c r="P4996" s="77" t="s">
        <v>234</v>
      </c>
      <c r="Q4996" s="135">
        <v>44823</v>
      </c>
      <c r="R4996" s="35">
        <f t="shared" si="728"/>
        <v>0</v>
      </c>
      <c r="S4996" s="35">
        <f t="shared" si="729"/>
        <v>0</v>
      </c>
      <c r="T4996" s="10" t="str">
        <f t="shared" si="735"/>
        <v>Sem - 38</v>
      </c>
      <c r="U4996" s="10" t="str">
        <f t="shared" si="736"/>
        <v>Septembre</v>
      </c>
      <c r="V4996" s="36" t="str">
        <f t="shared" si="730"/>
        <v>2026</v>
      </c>
      <c r="W4996" s="34"/>
      <c r="X4996" s="91">
        <f t="shared" si="737"/>
        <v>0</v>
      </c>
      <c r="Y4996" s="92" t="str">
        <f>VLOOKUP('CM-CIC'!B4927,Annuaire_roster!B:F,4,0)</f>
        <v>IHASSANE Ikram</v>
      </c>
      <c r="Z4996" s="37" t="s">
        <v>110</v>
      </c>
      <c r="AA4996" s="60" t="s">
        <v>39</v>
      </c>
      <c r="AB4996" s="35" t="str">
        <f t="shared" si="731"/>
        <v/>
      </c>
      <c r="AC4996" s="35" t="str">
        <f t="shared" si="732"/>
        <v/>
      </c>
      <c r="AD4996" s="35" t="str">
        <f t="shared" si="733"/>
        <v/>
      </c>
      <c r="AE4996" s="44" t="str">
        <f t="shared" si="734"/>
        <v/>
      </c>
      <c r="AF4996" s="61"/>
      <c r="AG4996" s="45"/>
    </row>
    <row r="4997" spans="1:33" x14ac:dyDescent="0.2">
      <c r="A4997" s="59" t="str">
        <f>+VLOOKUP(B4997,Annuaire_roster!B:G,5,0)</f>
        <v>01638</v>
      </c>
      <c r="B4997" s="219" t="s">
        <v>272</v>
      </c>
      <c r="C4997" s="73"/>
      <c r="D4997" s="73" t="s">
        <v>64</v>
      </c>
      <c r="E4997" s="66"/>
      <c r="F4997" s="66" t="s">
        <v>64</v>
      </c>
      <c r="G4997" s="67"/>
      <c r="H4997" s="67"/>
      <c r="I4997" s="107" t="s">
        <v>63</v>
      </c>
      <c r="J4997" s="67"/>
      <c r="K4997" s="69">
        <v>0</v>
      </c>
      <c r="L4997" s="67">
        <v>0</v>
      </c>
      <c r="M4997" s="74">
        <v>0</v>
      </c>
      <c r="N4997" s="34" t="str">
        <f t="shared" si="726"/>
        <v/>
      </c>
      <c r="O4997" s="38">
        <f t="shared" si="727"/>
        <v>0</v>
      </c>
      <c r="P4997" s="77" t="s">
        <v>234</v>
      </c>
      <c r="Q4997" s="135">
        <v>44823</v>
      </c>
      <c r="R4997" s="35">
        <f t="shared" si="728"/>
        <v>0</v>
      </c>
      <c r="S4997" s="35">
        <f t="shared" si="729"/>
        <v>0</v>
      </c>
      <c r="T4997" s="10" t="str">
        <f t="shared" si="735"/>
        <v>Sem - 38</v>
      </c>
      <c r="U4997" s="10" t="str">
        <f t="shared" si="736"/>
        <v>Septembre</v>
      </c>
      <c r="V4997" s="36" t="str">
        <f t="shared" si="730"/>
        <v>2026</v>
      </c>
      <c r="W4997" s="34"/>
      <c r="X4997" s="91">
        <f t="shared" si="737"/>
        <v>0</v>
      </c>
      <c r="Y4997" s="92" t="str">
        <f>VLOOKUP('CM-CIC'!B4928,Annuaire_roster!B:F,4,0)</f>
        <v>KINANA Widad</v>
      </c>
      <c r="Z4997" s="37" t="s">
        <v>110</v>
      </c>
      <c r="AA4997" s="60" t="s">
        <v>39</v>
      </c>
      <c r="AB4997" s="35" t="str">
        <f t="shared" si="731"/>
        <v/>
      </c>
      <c r="AC4997" s="35" t="str">
        <f t="shared" si="732"/>
        <v/>
      </c>
      <c r="AD4997" s="35" t="str">
        <f t="shared" si="733"/>
        <v/>
      </c>
      <c r="AE4997" s="44" t="str">
        <f t="shared" si="734"/>
        <v/>
      </c>
      <c r="AF4997" s="61"/>
      <c r="AG4997" s="45"/>
    </row>
    <row r="4998" spans="1:33" x14ac:dyDescent="0.2">
      <c r="A4998" s="59" t="str">
        <f>+VLOOKUP(B4998,Annuaire_roster!B:G,5,0)</f>
        <v>01639</v>
      </c>
      <c r="B4998" s="219" t="s">
        <v>273</v>
      </c>
      <c r="C4998" s="73"/>
      <c r="D4998" s="73" t="s">
        <v>64</v>
      </c>
      <c r="E4998" s="66"/>
      <c r="F4998" s="66" t="s">
        <v>64</v>
      </c>
      <c r="G4998" s="67"/>
      <c r="H4998" s="67"/>
      <c r="I4998" s="107" t="s">
        <v>63</v>
      </c>
      <c r="J4998" s="67"/>
      <c r="K4998" s="69">
        <v>0</v>
      </c>
      <c r="L4998" s="67">
        <v>0</v>
      </c>
      <c r="M4998" s="74">
        <v>0</v>
      </c>
      <c r="N4998" s="34" t="str">
        <f t="shared" si="726"/>
        <v/>
      </c>
      <c r="O4998" s="38">
        <f t="shared" si="727"/>
        <v>0</v>
      </c>
      <c r="P4998" s="77" t="s">
        <v>234</v>
      </c>
      <c r="Q4998" s="135">
        <v>44823</v>
      </c>
      <c r="R4998" s="35">
        <f t="shared" si="728"/>
        <v>0</v>
      </c>
      <c r="S4998" s="35">
        <f t="shared" si="729"/>
        <v>0</v>
      </c>
      <c r="T4998" s="10" t="str">
        <f t="shared" si="735"/>
        <v>Sem - 38</v>
      </c>
      <c r="U4998" s="10" t="str">
        <f t="shared" si="736"/>
        <v>Septembre</v>
      </c>
      <c r="V4998" s="36" t="str">
        <f t="shared" si="730"/>
        <v>2026</v>
      </c>
      <c r="W4998" s="34"/>
      <c r="X4998" s="91">
        <f t="shared" si="737"/>
        <v>0</v>
      </c>
      <c r="Y4998" s="92" t="str">
        <f>VLOOKUP('CM-CIC'!B4929,Annuaire_roster!B:F,4,0)</f>
        <v>IHASSANE Ikram</v>
      </c>
      <c r="Z4998" s="37" t="s">
        <v>110</v>
      </c>
      <c r="AA4998" s="60" t="s">
        <v>39</v>
      </c>
      <c r="AB4998" s="35" t="str">
        <f t="shared" si="731"/>
        <v/>
      </c>
      <c r="AC4998" s="35" t="str">
        <f t="shared" si="732"/>
        <v/>
      </c>
      <c r="AD4998" s="35" t="str">
        <f t="shared" si="733"/>
        <v/>
      </c>
      <c r="AE4998" s="44" t="str">
        <f t="shared" si="734"/>
        <v/>
      </c>
      <c r="AF4998" s="61"/>
      <c r="AG4998" s="45"/>
    </row>
    <row r="4999" spans="1:33" x14ac:dyDescent="0.2">
      <c r="A4999" s="59" t="str">
        <f>+VLOOKUP(B4999,Annuaire_roster!B:G,5,0)</f>
        <v>01567</v>
      </c>
      <c r="B4999" s="219" t="s">
        <v>275</v>
      </c>
      <c r="C4999" s="73"/>
      <c r="D4999" s="73" t="s">
        <v>64</v>
      </c>
      <c r="E4999" s="66"/>
      <c r="F4999" s="66" t="s">
        <v>64</v>
      </c>
      <c r="G4999" s="67"/>
      <c r="H4999" s="67"/>
      <c r="I4999" s="107" t="s">
        <v>63</v>
      </c>
      <c r="J4999" s="67"/>
      <c r="K4999" s="69">
        <v>0</v>
      </c>
      <c r="L4999" s="67">
        <v>0</v>
      </c>
      <c r="M4999" s="74">
        <v>0</v>
      </c>
      <c r="N4999" s="34" t="str">
        <f t="shared" si="726"/>
        <v/>
      </c>
      <c r="O4999" s="38">
        <f t="shared" si="727"/>
        <v>0</v>
      </c>
      <c r="P4999" s="77" t="s">
        <v>234</v>
      </c>
      <c r="Q4999" s="135">
        <v>44823</v>
      </c>
      <c r="R4999" s="35">
        <f t="shared" si="728"/>
        <v>0</v>
      </c>
      <c r="S4999" s="35">
        <f t="shared" si="729"/>
        <v>0</v>
      </c>
      <c r="T4999" s="10" t="str">
        <f t="shared" si="735"/>
        <v>Sem - 38</v>
      </c>
      <c r="U4999" s="10" t="str">
        <f t="shared" si="736"/>
        <v>Septembre</v>
      </c>
      <c r="V4999" s="36" t="str">
        <f t="shared" si="730"/>
        <v>2026</v>
      </c>
      <c r="W4999" s="34"/>
      <c r="X4999" s="91">
        <f t="shared" si="737"/>
        <v>0</v>
      </c>
      <c r="Y4999" s="92" t="str">
        <f>VLOOKUP('CM-CIC'!B4930,Annuaire_roster!B:F,4,0)</f>
        <v>IHASSANE Ikram</v>
      </c>
      <c r="Z4999" s="37" t="s">
        <v>110</v>
      </c>
      <c r="AA4999" s="60" t="s">
        <v>39</v>
      </c>
      <c r="AB4999" s="35" t="str">
        <f t="shared" si="731"/>
        <v/>
      </c>
      <c r="AC4999" s="35" t="str">
        <f t="shared" si="732"/>
        <v/>
      </c>
      <c r="AD4999" s="35" t="str">
        <f t="shared" si="733"/>
        <v/>
      </c>
      <c r="AE4999" s="44" t="str">
        <f t="shared" si="734"/>
        <v/>
      </c>
      <c r="AF4999" s="61"/>
      <c r="AG4999" s="45"/>
    </row>
    <row r="5000" spans="1:33" x14ac:dyDescent="0.2">
      <c r="A5000" s="59" t="str">
        <f>+VLOOKUP(B5000,Annuaire_roster!B:G,5,0)</f>
        <v>01642</v>
      </c>
      <c r="B5000" s="219" t="s">
        <v>276</v>
      </c>
      <c r="C5000" s="73"/>
      <c r="D5000" s="73" t="s">
        <v>64</v>
      </c>
      <c r="E5000" s="66"/>
      <c r="F5000" s="66" t="s">
        <v>64</v>
      </c>
      <c r="G5000" s="67"/>
      <c r="H5000" s="67"/>
      <c r="I5000" s="107" t="s">
        <v>63</v>
      </c>
      <c r="J5000" s="67"/>
      <c r="K5000" s="69">
        <v>0</v>
      </c>
      <c r="L5000" s="67">
        <v>0</v>
      </c>
      <c r="M5000" s="74">
        <v>0</v>
      </c>
      <c r="N5000" s="34" t="str">
        <f t="shared" si="726"/>
        <v/>
      </c>
      <c r="O5000" s="38">
        <f t="shared" si="727"/>
        <v>0</v>
      </c>
      <c r="P5000" s="77" t="s">
        <v>234</v>
      </c>
      <c r="Q5000" s="135">
        <v>44823</v>
      </c>
      <c r="R5000" s="35">
        <f t="shared" si="728"/>
        <v>0</v>
      </c>
      <c r="S5000" s="35">
        <f t="shared" si="729"/>
        <v>0</v>
      </c>
      <c r="T5000" s="10" t="str">
        <f t="shared" si="735"/>
        <v>Sem - 38</v>
      </c>
      <c r="U5000" s="10" t="str">
        <f t="shared" si="736"/>
        <v>Septembre</v>
      </c>
      <c r="V5000" s="36" t="str">
        <f t="shared" si="730"/>
        <v>2026</v>
      </c>
      <c r="W5000" s="34"/>
      <c r="X5000" s="91">
        <f t="shared" si="737"/>
        <v>0</v>
      </c>
      <c r="Y5000" s="92" t="str">
        <f>VLOOKUP('CM-CIC'!B4931,Annuaire_roster!B:F,4,0)</f>
        <v>IHASSANE Ikram</v>
      </c>
      <c r="Z5000" s="37" t="s">
        <v>110</v>
      </c>
      <c r="AA5000" s="60" t="s">
        <v>39</v>
      </c>
      <c r="AB5000" s="35" t="str">
        <f t="shared" si="731"/>
        <v/>
      </c>
      <c r="AC5000" s="35" t="str">
        <f t="shared" si="732"/>
        <v/>
      </c>
      <c r="AD5000" s="35" t="str">
        <f t="shared" si="733"/>
        <v/>
      </c>
      <c r="AE5000" s="44" t="str">
        <f t="shared" si="734"/>
        <v/>
      </c>
      <c r="AF5000" s="61"/>
      <c r="AG5000" s="45"/>
    </row>
    <row r="5001" spans="1:33" x14ac:dyDescent="0.2">
      <c r="A5001" s="59" t="str">
        <f>+VLOOKUP(B5001,Annuaire_roster!B:G,5,0)</f>
        <v>01657</v>
      </c>
      <c r="B5001" s="219" t="s">
        <v>277</v>
      </c>
      <c r="C5001" s="73"/>
      <c r="D5001" s="73" t="s">
        <v>64</v>
      </c>
      <c r="E5001" s="66"/>
      <c r="F5001" s="66" t="s">
        <v>64</v>
      </c>
      <c r="G5001" s="67"/>
      <c r="H5001" s="67"/>
      <c r="I5001" s="107" t="s">
        <v>63</v>
      </c>
      <c r="J5001" s="67"/>
      <c r="K5001" s="69">
        <v>0</v>
      </c>
      <c r="L5001" s="67">
        <v>0</v>
      </c>
      <c r="M5001" s="74">
        <v>0</v>
      </c>
      <c r="N5001" s="34" t="str">
        <f t="shared" si="726"/>
        <v/>
      </c>
      <c r="O5001" s="38">
        <f t="shared" si="727"/>
        <v>0</v>
      </c>
      <c r="P5001" s="77" t="s">
        <v>234</v>
      </c>
      <c r="Q5001" s="135">
        <v>44823</v>
      </c>
      <c r="R5001" s="35">
        <f t="shared" si="728"/>
        <v>0</v>
      </c>
      <c r="S5001" s="35">
        <f t="shared" si="729"/>
        <v>0</v>
      </c>
      <c r="T5001" s="10" t="str">
        <f t="shared" si="735"/>
        <v>Sem - 38</v>
      </c>
      <c r="U5001" s="10" t="str">
        <f t="shared" si="736"/>
        <v>Septembre</v>
      </c>
      <c r="V5001" s="36" t="str">
        <f t="shared" si="730"/>
        <v>2026</v>
      </c>
      <c r="W5001" s="34"/>
      <c r="X5001" s="91">
        <f t="shared" si="737"/>
        <v>0</v>
      </c>
      <c r="Y5001" s="92" t="str">
        <f>VLOOKUP('CM-CIC'!B4932,Annuaire_roster!B:F,4,0)</f>
        <v>IHASSANE Ikram</v>
      </c>
      <c r="Z5001" s="37" t="s">
        <v>110</v>
      </c>
      <c r="AA5001" s="60" t="s">
        <v>39</v>
      </c>
      <c r="AB5001" s="35" t="str">
        <f t="shared" si="731"/>
        <v/>
      </c>
      <c r="AC5001" s="35" t="str">
        <f t="shared" si="732"/>
        <v/>
      </c>
      <c r="AD5001" s="35" t="str">
        <f t="shared" si="733"/>
        <v/>
      </c>
      <c r="AE5001" s="44" t="str">
        <f t="shared" si="734"/>
        <v/>
      </c>
      <c r="AF5001" s="61"/>
      <c r="AG5001" s="45"/>
    </row>
    <row r="5002" spans="1:33" x14ac:dyDescent="0.2">
      <c r="A5002" s="59" t="str">
        <f>+VLOOKUP(B5002,Annuaire_roster!B:G,5,0)</f>
        <v>01658</v>
      </c>
      <c r="B5002" s="219" t="s">
        <v>165</v>
      </c>
      <c r="C5002" s="73"/>
      <c r="D5002" s="73" t="s">
        <v>64</v>
      </c>
      <c r="E5002" s="66"/>
      <c r="F5002" s="66" t="s">
        <v>64</v>
      </c>
      <c r="G5002" s="67"/>
      <c r="H5002" s="67"/>
      <c r="I5002" s="107" t="s">
        <v>63</v>
      </c>
      <c r="J5002" s="67"/>
      <c r="K5002" s="69">
        <v>0</v>
      </c>
      <c r="L5002" s="67">
        <v>0</v>
      </c>
      <c r="M5002" s="74">
        <v>0</v>
      </c>
      <c r="N5002" s="34" t="str">
        <f t="shared" si="726"/>
        <v/>
      </c>
      <c r="O5002" s="38">
        <f t="shared" si="727"/>
        <v>0</v>
      </c>
      <c r="P5002" s="77" t="s">
        <v>234</v>
      </c>
      <c r="Q5002" s="135">
        <v>44823</v>
      </c>
      <c r="R5002" s="35">
        <f t="shared" si="728"/>
        <v>0</v>
      </c>
      <c r="S5002" s="35">
        <f t="shared" si="729"/>
        <v>0</v>
      </c>
      <c r="T5002" s="10" t="str">
        <f t="shared" si="735"/>
        <v>Sem - 38</v>
      </c>
      <c r="U5002" s="10" t="str">
        <f t="shared" si="736"/>
        <v>Septembre</v>
      </c>
      <c r="V5002" s="36" t="str">
        <f t="shared" si="730"/>
        <v>2026</v>
      </c>
      <c r="W5002" s="34"/>
      <c r="X5002" s="91">
        <f t="shared" si="737"/>
        <v>0</v>
      </c>
      <c r="Y5002" s="92" t="str">
        <f>VLOOKUP('CM-CIC'!B4933,Annuaire_roster!B:F,4,0)</f>
        <v>IHASSANE Ikram</v>
      </c>
      <c r="Z5002" s="37" t="s">
        <v>110</v>
      </c>
      <c r="AA5002" s="60" t="s">
        <v>39</v>
      </c>
      <c r="AB5002" s="35" t="str">
        <f t="shared" si="731"/>
        <v/>
      </c>
      <c r="AC5002" s="35" t="str">
        <f t="shared" si="732"/>
        <v/>
      </c>
      <c r="AD5002" s="35" t="str">
        <f t="shared" si="733"/>
        <v/>
      </c>
      <c r="AE5002" s="44" t="str">
        <f t="shared" si="734"/>
        <v/>
      </c>
      <c r="AF5002" s="61"/>
      <c r="AG5002" s="45"/>
    </row>
    <row r="5003" spans="1:33" x14ac:dyDescent="0.2">
      <c r="A5003" s="59" t="str">
        <f>+VLOOKUP(B5003,Annuaire_roster!B:G,5,0)</f>
        <v>01659</v>
      </c>
      <c r="B5003" s="219" t="s">
        <v>167</v>
      </c>
      <c r="C5003" s="73"/>
      <c r="D5003" s="73" t="s">
        <v>64</v>
      </c>
      <c r="E5003" s="66"/>
      <c r="F5003" s="66" t="s">
        <v>64</v>
      </c>
      <c r="G5003" s="67"/>
      <c r="H5003" s="67"/>
      <c r="I5003" s="107" t="s">
        <v>63</v>
      </c>
      <c r="J5003" s="67"/>
      <c r="K5003" s="69">
        <v>0</v>
      </c>
      <c r="L5003" s="67">
        <v>0</v>
      </c>
      <c r="M5003" s="74">
        <v>0</v>
      </c>
      <c r="N5003" s="34" t="str">
        <f t="shared" si="726"/>
        <v/>
      </c>
      <c r="O5003" s="38">
        <f t="shared" si="727"/>
        <v>0</v>
      </c>
      <c r="P5003" s="77" t="s">
        <v>234</v>
      </c>
      <c r="Q5003" s="135">
        <v>44823</v>
      </c>
      <c r="R5003" s="35">
        <f t="shared" si="728"/>
        <v>0</v>
      </c>
      <c r="S5003" s="35">
        <f t="shared" si="729"/>
        <v>0</v>
      </c>
      <c r="T5003" s="10" t="str">
        <f t="shared" si="735"/>
        <v>Sem - 38</v>
      </c>
      <c r="U5003" s="10" t="str">
        <f t="shared" si="736"/>
        <v>Septembre</v>
      </c>
      <c r="V5003" s="36" t="str">
        <f t="shared" si="730"/>
        <v>2026</v>
      </c>
      <c r="W5003" s="34"/>
      <c r="X5003" s="91">
        <f t="shared" si="737"/>
        <v>0</v>
      </c>
      <c r="Y5003" s="92" t="str">
        <f>VLOOKUP('CM-CIC'!B4934,Annuaire_roster!B:F,4,0)</f>
        <v>IHASSANE Ikram</v>
      </c>
      <c r="Z5003" s="37" t="s">
        <v>110</v>
      </c>
      <c r="AA5003" s="60" t="s">
        <v>39</v>
      </c>
      <c r="AB5003" s="35" t="str">
        <f t="shared" si="731"/>
        <v/>
      </c>
      <c r="AC5003" s="35" t="str">
        <f t="shared" si="732"/>
        <v/>
      </c>
      <c r="AD5003" s="35" t="str">
        <f t="shared" si="733"/>
        <v/>
      </c>
      <c r="AE5003" s="44" t="str">
        <f t="shared" si="734"/>
        <v/>
      </c>
      <c r="AF5003" s="61"/>
      <c r="AG5003" s="45"/>
    </row>
    <row r="5004" spans="1:33" x14ac:dyDescent="0.2">
      <c r="A5004" s="59" t="str">
        <f>+VLOOKUP(B5004,Annuaire_roster!B:G,5,0)</f>
        <v>01660</v>
      </c>
      <c r="B5004" s="219" t="s">
        <v>278</v>
      </c>
      <c r="C5004" s="73"/>
      <c r="D5004" s="73" t="s">
        <v>64</v>
      </c>
      <c r="E5004" s="66"/>
      <c r="F5004" s="66" t="s">
        <v>64</v>
      </c>
      <c r="G5004" s="67"/>
      <c r="H5004" s="67"/>
      <c r="I5004" s="107" t="s">
        <v>63</v>
      </c>
      <c r="J5004" s="67"/>
      <c r="K5004" s="69">
        <v>0</v>
      </c>
      <c r="L5004" s="67">
        <v>0</v>
      </c>
      <c r="M5004" s="74">
        <v>0</v>
      </c>
      <c r="N5004" s="34" t="str">
        <f t="shared" si="726"/>
        <v/>
      </c>
      <c r="O5004" s="38">
        <f t="shared" si="727"/>
        <v>0</v>
      </c>
      <c r="P5004" s="77" t="s">
        <v>234</v>
      </c>
      <c r="Q5004" s="135">
        <v>44823</v>
      </c>
      <c r="R5004" s="35">
        <f t="shared" si="728"/>
        <v>0</v>
      </c>
      <c r="S5004" s="35">
        <f t="shared" si="729"/>
        <v>0</v>
      </c>
      <c r="T5004" s="10" t="str">
        <f t="shared" si="735"/>
        <v>Sem - 38</v>
      </c>
      <c r="U5004" s="10" t="str">
        <f t="shared" si="736"/>
        <v>Septembre</v>
      </c>
      <c r="V5004" s="36" t="str">
        <f t="shared" si="730"/>
        <v>2026</v>
      </c>
      <c r="W5004" s="34"/>
      <c r="X5004" s="91">
        <f t="shared" si="737"/>
        <v>0</v>
      </c>
      <c r="Y5004" s="92" t="str">
        <f>VLOOKUP('CM-CIC'!B4935,Annuaire_roster!B:F,4,0)</f>
        <v>IHASSANE Ikram</v>
      </c>
      <c r="Z5004" s="37" t="s">
        <v>110</v>
      </c>
      <c r="AA5004" s="60" t="s">
        <v>39</v>
      </c>
      <c r="AB5004" s="35" t="str">
        <f t="shared" si="731"/>
        <v/>
      </c>
      <c r="AC5004" s="35" t="str">
        <f t="shared" si="732"/>
        <v/>
      </c>
      <c r="AD5004" s="35" t="str">
        <f t="shared" si="733"/>
        <v/>
      </c>
      <c r="AE5004" s="44" t="str">
        <f t="shared" si="734"/>
        <v/>
      </c>
      <c r="AF5004" s="61"/>
      <c r="AG5004" s="45"/>
    </row>
    <row r="5005" spans="1:33" x14ac:dyDescent="0.2">
      <c r="A5005" s="59" t="str">
        <f>+VLOOKUP(B5005,Annuaire_roster!B:G,5,0)</f>
        <v>01655</v>
      </c>
      <c r="B5005" s="219" t="s">
        <v>168</v>
      </c>
      <c r="C5005" s="73"/>
      <c r="D5005" s="73" t="s">
        <v>64</v>
      </c>
      <c r="E5005" s="66"/>
      <c r="F5005" s="66" t="s">
        <v>64</v>
      </c>
      <c r="G5005" s="67"/>
      <c r="H5005" s="67"/>
      <c r="I5005" s="107" t="s">
        <v>63</v>
      </c>
      <c r="J5005" s="67"/>
      <c r="K5005" s="69">
        <v>0</v>
      </c>
      <c r="L5005" s="67">
        <v>0</v>
      </c>
      <c r="M5005" s="74">
        <v>0</v>
      </c>
      <c r="N5005" s="34" t="str">
        <f t="shared" si="726"/>
        <v/>
      </c>
      <c r="O5005" s="38">
        <f t="shared" si="727"/>
        <v>0</v>
      </c>
      <c r="P5005" s="77" t="s">
        <v>234</v>
      </c>
      <c r="Q5005" s="135">
        <v>44823</v>
      </c>
      <c r="R5005" s="35">
        <f t="shared" si="728"/>
        <v>0</v>
      </c>
      <c r="S5005" s="35">
        <f t="shared" si="729"/>
        <v>0</v>
      </c>
      <c r="T5005" s="10" t="str">
        <f t="shared" si="735"/>
        <v>Sem - 38</v>
      </c>
      <c r="U5005" s="10" t="str">
        <f t="shared" si="736"/>
        <v>Septembre</v>
      </c>
      <c r="V5005" s="36" t="str">
        <f t="shared" si="730"/>
        <v>2026</v>
      </c>
      <c r="W5005" s="34"/>
      <c r="X5005" s="91">
        <f t="shared" si="737"/>
        <v>0</v>
      </c>
      <c r="Y5005" s="92" t="str">
        <f>VLOOKUP('CM-CIC'!B4936,Annuaire_roster!B:F,4,0)</f>
        <v>IHASSANE Ikram</v>
      </c>
      <c r="Z5005" s="37" t="s">
        <v>110</v>
      </c>
      <c r="AA5005" s="60" t="s">
        <v>39</v>
      </c>
      <c r="AB5005" s="35" t="str">
        <f t="shared" si="731"/>
        <v/>
      </c>
      <c r="AC5005" s="35" t="str">
        <f t="shared" si="732"/>
        <v/>
      </c>
      <c r="AD5005" s="35" t="str">
        <f t="shared" si="733"/>
        <v/>
      </c>
      <c r="AE5005" s="44" t="str">
        <f t="shared" si="734"/>
        <v/>
      </c>
      <c r="AF5005" s="61"/>
      <c r="AG5005" s="45"/>
    </row>
    <row r="5006" spans="1:33" x14ac:dyDescent="0.2">
      <c r="A5006" s="59" t="str">
        <f>+VLOOKUP(B5006,Annuaire_roster!B:G,5,0)</f>
        <v>01661</v>
      </c>
      <c r="B5006" s="219" t="s">
        <v>169</v>
      </c>
      <c r="C5006" s="73"/>
      <c r="D5006" s="73" t="s">
        <v>64</v>
      </c>
      <c r="E5006" s="66"/>
      <c r="F5006" s="66" t="s">
        <v>64</v>
      </c>
      <c r="G5006" s="67"/>
      <c r="H5006" s="67"/>
      <c r="I5006" s="107" t="s">
        <v>63</v>
      </c>
      <c r="J5006" s="67"/>
      <c r="K5006" s="69">
        <v>0</v>
      </c>
      <c r="L5006" s="67">
        <v>0</v>
      </c>
      <c r="M5006" s="74">
        <v>0</v>
      </c>
      <c r="N5006" s="34" t="str">
        <f t="shared" si="726"/>
        <v/>
      </c>
      <c r="O5006" s="38">
        <f t="shared" si="727"/>
        <v>0</v>
      </c>
      <c r="P5006" s="77" t="s">
        <v>234</v>
      </c>
      <c r="Q5006" s="135">
        <v>44823</v>
      </c>
      <c r="R5006" s="35">
        <f t="shared" si="728"/>
        <v>0</v>
      </c>
      <c r="S5006" s="35">
        <f t="shared" si="729"/>
        <v>0</v>
      </c>
      <c r="T5006" s="10" t="str">
        <f t="shared" si="735"/>
        <v>Sem - 38</v>
      </c>
      <c r="U5006" s="10" t="str">
        <f t="shared" si="736"/>
        <v>Septembre</v>
      </c>
      <c r="V5006" s="36" t="str">
        <f t="shared" si="730"/>
        <v>2026</v>
      </c>
      <c r="W5006" s="34"/>
      <c r="X5006" s="91">
        <f t="shared" si="737"/>
        <v>0</v>
      </c>
      <c r="Y5006" s="92" t="str">
        <f>VLOOKUP('CM-CIC'!B4937,Annuaire_roster!B:F,4,0)</f>
        <v>IHASSANE Ikram</v>
      </c>
      <c r="Z5006" s="37" t="s">
        <v>110</v>
      </c>
      <c r="AA5006" s="60" t="s">
        <v>39</v>
      </c>
      <c r="AB5006" s="35" t="str">
        <f t="shared" si="731"/>
        <v/>
      </c>
      <c r="AC5006" s="35" t="str">
        <f t="shared" si="732"/>
        <v/>
      </c>
      <c r="AD5006" s="35" t="str">
        <f t="shared" si="733"/>
        <v/>
      </c>
      <c r="AE5006" s="44" t="str">
        <f t="shared" si="734"/>
        <v/>
      </c>
      <c r="AF5006" s="61"/>
      <c r="AG5006" s="45"/>
    </row>
    <row r="5007" spans="1:33" x14ac:dyDescent="0.2">
      <c r="A5007" s="59" t="str">
        <f>+VLOOKUP(B5007,Annuaire_roster!B:G,5,0)</f>
        <v>00214</v>
      </c>
      <c r="B5007" s="219" t="s">
        <v>171</v>
      </c>
      <c r="C5007" s="73"/>
      <c r="D5007" s="73" t="s">
        <v>64</v>
      </c>
      <c r="E5007" s="66"/>
      <c r="F5007" s="66" t="s">
        <v>64</v>
      </c>
      <c r="G5007" s="67"/>
      <c r="H5007" s="67"/>
      <c r="I5007" s="107" t="s">
        <v>63</v>
      </c>
      <c r="J5007" s="67"/>
      <c r="K5007" s="69">
        <v>0</v>
      </c>
      <c r="L5007" s="67">
        <v>0</v>
      </c>
      <c r="M5007" s="74">
        <v>0</v>
      </c>
      <c r="N5007" s="34" t="str">
        <f t="shared" si="726"/>
        <v/>
      </c>
      <c r="O5007" s="38">
        <f t="shared" si="727"/>
        <v>0</v>
      </c>
      <c r="P5007" s="77" t="s">
        <v>234</v>
      </c>
      <c r="Q5007" s="135">
        <v>44823</v>
      </c>
      <c r="R5007" s="35">
        <f t="shared" si="728"/>
        <v>0</v>
      </c>
      <c r="S5007" s="35">
        <f t="shared" si="729"/>
        <v>0</v>
      </c>
      <c r="T5007" s="10" t="str">
        <f t="shared" si="735"/>
        <v>Sem - 38</v>
      </c>
      <c r="U5007" s="10" t="str">
        <f t="shared" si="736"/>
        <v>Septembre</v>
      </c>
      <c r="V5007" s="36" t="str">
        <f t="shared" si="730"/>
        <v>2026</v>
      </c>
      <c r="W5007" s="34"/>
      <c r="X5007" s="91">
        <f t="shared" si="737"/>
        <v>0</v>
      </c>
      <c r="Y5007" s="92" t="str">
        <f>VLOOKUP('CM-CIC'!B4938,Annuaire_roster!B:F,4,0)</f>
        <v>IHASSANE Ikram</v>
      </c>
      <c r="Z5007" s="37" t="s">
        <v>110</v>
      </c>
      <c r="AA5007" s="60" t="s">
        <v>39</v>
      </c>
      <c r="AB5007" s="35" t="str">
        <f t="shared" si="731"/>
        <v/>
      </c>
      <c r="AC5007" s="35" t="str">
        <f t="shared" si="732"/>
        <v/>
      </c>
      <c r="AD5007" s="35" t="str">
        <f t="shared" si="733"/>
        <v/>
      </c>
      <c r="AE5007" s="44" t="str">
        <f t="shared" si="734"/>
        <v/>
      </c>
      <c r="AF5007" s="61"/>
      <c r="AG5007" s="45"/>
    </row>
    <row r="5008" spans="1:33" x14ac:dyDescent="0.2">
      <c r="A5008" s="59" t="str">
        <f>+VLOOKUP(B5008,Annuaire_roster!B:G,5,0)</f>
        <v>01664</v>
      </c>
      <c r="B5008" s="219" t="s">
        <v>176</v>
      </c>
      <c r="C5008" s="73"/>
      <c r="D5008" s="73" t="s">
        <v>64</v>
      </c>
      <c r="E5008" s="66"/>
      <c r="F5008" s="66" t="s">
        <v>64</v>
      </c>
      <c r="G5008" s="67"/>
      <c r="H5008" s="67"/>
      <c r="I5008" s="107" t="s">
        <v>63</v>
      </c>
      <c r="J5008" s="67"/>
      <c r="K5008" s="69">
        <v>0</v>
      </c>
      <c r="L5008" s="67">
        <v>0</v>
      </c>
      <c r="M5008" s="74">
        <v>0</v>
      </c>
      <c r="N5008" s="34" t="str">
        <f t="shared" si="726"/>
        <v/>
      </c>
      <c r="O5008" s="38">
        <f t="shared" si="727"/>
        <v>0</v>
      </c>
      <c r="P5008" s="77" t="s">
        <v>234</v>
      </c>
      <c r="Q5008" s="135">
        <v>44823</v>
      </c>
      <c r="R5008" s="35">
        <f t="shared" si="728"/>
        <v>0</v>
      </c>
      <c r="S5008" s="35">
        <f t="shared" si="729"/>
        <v>0</v>
      </c>
      <c r="T5008" s="10" t="str">
        <f t="shared" si="735"/>
        <v>Sem - 38</v>
      </c>
      <c r="U5008" s="10" t="str">
        <f t="shared" si="736"/>
        <v>Septembre</v>
      </c>
      <c r="V5008" s="36" t="str">
        <f t="shared" si="730"/>
        <v>2026</v>
      </c>
      <c r="W5008" s="34"/>
      <c r="X5008" s="91">
        <f t="shared" si="737"/>
        <v>0</v>
      </c>
      <c r="Y5008" s="92" t="str">
        <f>VLOOKUP('CM-CIC'!B4939,Annuaire_roster!B:F,4,0)</f>
        <v>IHASSANE Ikram</v>
      </c>
      <c r="Z5008" s="37" t="s">
        <v>110</v>
      </c>
      <c r="AA5008" s="60" t="s">
        <v>39</v>
      </c>
      <c r="AB5008" s="35" t="str">
        <f t="shared" si="731"/>
        <v/>
      </c>
      <c r="AC5008" s="35" t="str">
        <f t="shared" si="732"/>
        <v/>
      </c>
      <c r="AD5008" s="35" t="str">
        <f t="shared" si="733"/>
        <v/>
      </c>
      <c r="AE5008" s="44" t="str">
        <f t="shared" si="734"/>
        <v/>
      </c>
      <c r="AF5008" s="61"/>
      <c r="AG5008" s="45"/>
    </row>
    <row r="5009" spans="1:33" x14ac:dyDescent="0.2">
      <c r="A5009" s="59" t="str">
        <f>+VLOOKUP(B5009,Annuaire_roster!B:G,5,0)</f>
        <v>01665</v>
      </c>
      <c r="B5009" s="219" t="s">
        <v>279</v>
      </c>
      <c r="C5009" s="73"/>
      <c r="D5009" s="73" t="s">
        <v>64</v>
      </c>
      <c r="E5009" s="66"/>
      <c r="F5009" s="66" t="s">
        <v>64</v>
      </c>
      <c r="G5009" s="67"/>
      <c r="H5009" s="67"/>
      <c r="I5009" s="107" t="s">
        <v>63</v>
      </c>
      <c r="J5009" s="67"/>
      <c r="K5009" s="69">
        <v>0</v>
      </c>
      <c r="L5009" s="67">
        <v>0</v>
      </c>
      <c r="M5009" s="74">
        <v>0</v>
      </c>
      <c r="N5009" s="34" t="str">
        <f t="shared" si="726"/>
        <v/>
      </c>
      <c r="O5009" s="38">
        <f t="shared" si="727"/>
        <v>0</v>
      </c>
      <c r="P5009" s="77" t="s">
        <v>234</v>
      </c>
      <c r="Q5009" s="135">
        <v>44823</v>
      </c>
      <c r="R5009" s="35">
        <f t="shared" si="728"/>
        <v>0</v>
      </c>
      <c r="S5009" s="35">
        <f t="shared" si="729"/>
        <v>0</v>
      </c>
      <c r="T5009" s="10" t="str">
        <f t="shared" si="735"/>
        <v>Sem - 38</v>
      </c>
      <c r="U5009" s="10" t="str">
        <f t="shared" si="736"/>
        <v>Septembre</v>
      </c>
      <c r="V5009" s="36" t="str">
        <f t="shared" si="730"/>
        <v>2026</v>
      </c>
      <c r="W5009" s="34"/>
      <c r="X5009" s="91">
        <f t="shared" si="737"/>
        <v>0</v>
      </c>
      <c r="Y5009" s="92" t="str">
        <f>VLOOKUP('CM-CIC'!B4940,Annuaire_roster!B:F,4,0)</f>
        <v>IHASSANE Ikram</v>
      </c>
      <c r="Z5009" s="37" t="s">
        <v>110</v>
      </c>
      <c r="AA5009" s="60" t="s">
        <v>39</v>
      </c>
      <c r="AB5009" s="35" t="str">
        <f t="shared" si="731"/>
        <v/>
      </c>
      <c r="AC5009" s="35" t="str">
        <f t="shared" si="732"/>
        <v/>
      </c>
      <c r="AD5009" s="35" t="str">
        <f t="shared" si="733"/>
        <v/>
      </c>
      <c r="AE5009" s="44" t="str">
        <f t="shared" si="734"/>
        <v/>
      </c>
      <c r="AF5009" s="61"/>
      <c r="AG5009" s="45"/>
    </row>
    <row r="5010" spans="1:33" x14ac:dyDescent="0.2">
      <c r="A5010" s="59" t="str">
        <f>+VLOOKUP(B5010,Annuaire_roster!B:G,5,0)</f>
        <v>01643</v>
      </c>
      <c r="B5010" s="219" t="s">
        <v>281</v>
      </c>
      <c r="C5010" s="73"/>
      <c r="D5010" s="73" t="s">
        <v>64</v>
      </c>
      <c r="E5010" s="66"/>
      <c r="F5010" s="66" t="s">
        <v>64</v>
      </c>
      <c r="G5010" s="67"/>
      <c r="H5010" s="67"/>
      <c r="I5010" s="107" t="s">
        <v>63</v>
      </c>
      <c r="J5010" s="67"/>
      <c r="K5010" s="69">
        <v>0</v>
      </c>
      <c r="L5010" s="67">
        <v>0</v>
      </c>
      <c r="M5010" s="74">
        <v>0</v>
      </c>
      <c r="N5010" s="34" t="str">
        <f t="shared" si="726"/>
        <v/>
      </c>
      <c r="O5010" s="38">
        <f t="shared" si="727"/>
        <v>0</v>
      </c>
      <c r="P5010" s="77" t="s">
        <v>234</v>
      </c>
      <c r="Q5010" s="135">
        <v>44823</v>
      </c>
      <c r="R5010" s="35">
        <f t="shared" si="728"/>
        <v>0</v>
      </c>
      <c r="S5010" s="35">
        <f t="shared" si="729"/>
        <v>0</v>
      </c>
      <c r="T5010" s="10" t="str">
        <f t="shared" si="735"/>
        <v>Sem - 38</v>
      </c>
      <c r="U5010" s="10" t="str">
        <f t="shared" si="736"/>
        <v>Septembre</v>
      </c>
      <c r="V5010" s="36" t="str">
        <f t="shared" si="730"/>
        <v>2026</v>
      </c>
      <c r="W5010" s="34"/>
      <c r="X5010" s="91">
        <f t="shared" si="737"/>
        <v>0</v>
      </c>
      <c r="Y5010" s="92" t="str">
        <f>VLOOKUP('CM-CIC'!B4941,Annuaire_roster!B:F,4,0)</f>
        <v>IHASSANE Ikram</v>
      </c>
      <c r="Z5010" s="37" t="s">
        <v>110</v>
      </c>
      <c r="AA5010" s="60" t="s">
        <v>39</v>
      </c>
      <c r="AB5010" s="35" t="str">
        <f t="shared" si="731"/>
        <v/>
      </c>
      <c r="AC5010" s="35" t="str">
        <f t="shared" si="732"/>
        <v/>
      </c>
      <c r="AD5010" s="35" t="str">
        <f t="shared" si="733"/>
        <v/>
      </c>
      <c r="AE5010" s="44" t="str">
        <f t="shared" si="734"/>
        <v/>
      </c>
      <c r="AF5010" s="61"/>
      <c r="AG5010" s="45"/>
    </row>
    <row r="5011" spans="1:33" x14ac:dyDescent="0.2">
      <c r="A5011" s="59" t="str">
        <f>+VLOOKUP(B5011,Annuaire_roster!B:G,5,0)</f>
        <v>01620</v>
      </c>
      <c r="B5011" s="219" t="s">
        <v>282</v>
      </c>
      <c r="C5011" s="73"/>
      <c r="D5011" s="73" t="s">
        <v>64</v>
      </c>
      <c r="E5011" s="66"/>
      <c r="F5011" s="66" t="s">
        <v>64</v>
      </c>
      <c r="G5011" s="67"/>
      <c r="H5011" s="67"/>
      <c r="I5011" s="107" t="s">
        <v>63</v>
      </c>
      <c r="J5011" s="67"/>
      <c r="K5011" s="69">
        <v>0</v>
      </c>
      <c r="L5011" s="67">
        <v>0</v>
      </c>
      <c r="M5011" s="74">
        <v>0</v>
      </c>
      <c r="N5011" s="34" t="str">
        <f t="shared" si="726"/>
        <v/>
      </c>
      <c r="O5011" s="38">
        <f t="shared" si="727"/>
        <v>0</v>
      </c>
      <c r="P5011" s="77" t="s">
        <v>234</v>
      </c>
      <c r="Q5011" s="135">
        <v>44823</v>
      </c>
      <c r="R5011" s="35">
        <f t="shared" si="728"/>
        <v>0</v>
      </c>
      <c r="S5011" s="35">
        <f t="shared" si="729"/>
        <v>0</v>
      </c>
      <c r="T5011" s="10" t="str">
        <f t="shared" si="735"/>
        <v>Sem - 38</v>
      </c>
      <c r="U5011" s="10" t="str">
        <f t="shared" si="736"/>
        <v>Septembre</v>
      </c>
      <c r="V5011" s="36" t="str">
        <f t="shared" si="730"/>
        <v>2026</v>
      </c>
      <c r="W5011" s="34"/>
      <c r="X5011" s="91">
        <f t="shared" si="737"/>
        <v>0</v>
      </c>
      <c r="Y5011" s="92" t="str">
        <f>VLOOKUP('CM-CIC'!B4942,Annuaire_roster!B:F,4,0)</f>
        <v>IHASSANE Ikram</v>
      </c>
      <c r="Z5011" s="37" t="s">
        <v>110</v>
      </c>
      <c r="AA5011" s="60" t="s">
        <v>39</v>
      </c>
      <c r="AB5011" s="35" t="str">
        <f t="shared" si="731"/>
        <v/>
      </c>
      <c r="AC5011" s="35" t="str">
        <f t="shared" si="732"/>
        <v/>
      </c>
      <c r="AD5011" s="35" t="str">
        <f t="shared" si="733"/>
        <v/>
      </c>
      <c r="AE5011" s="44" t="str">
        <f t="shared" si="734"/>
        <v/>
      </c>
      <c r="AF5011" s="61"/>
      <c r="AG5011" s="45"/>
    </row>
    <row r="5012" spans="1:33" x14ac:dyDescent="0.2">
      <c r="A5012" s="59" t="str">
        <f>+VLOOKUP(B5012,Annuaire_roster!B:G,5,0)</f>
        <v>01644</v>
      </c>
      <c r="B5012" s="219" t="s">
        <v>283</v>
      </c>
      <c r="C5012" s="73"/>
      <c r="D5012" s="73" t="s">
        <v>64</v>
      </c>
      <c r="E5012" s="66"/>
      <c r="F5012" s="66" t="s">
        <v>64</v>
      </c>
      <c r="G5012" s="67"/>
      <c r="H5012" s="67"/>
      <c r="I5012" s="107" t="s">
        <v>63</v>
      </c>
      <c r="J5012" s="67"/>
      <c r="K5012" s="69">
        <v>0</v>
      </c>
      <c r="L5012" s="67">
        <v>0</v>
      </c>
      <c r="M5012" s="74">
        <v>0</v>
      </c>
      <c r="N5012" s="34" t="str">
        <f t="shared" si="726"/>
        <v/>
      </c>
      <c r="O5012" s="38">
        <f t="shared" si="727"/>
        <v>0</v>
      </c>
      <c r="P5012" s="77" t="s">
        <v>234</v>
      </c>
      <c r="Q5012" s="135">
        <v>44823</v>
      </c>
      <c r="R5012" s="35">
        <f t="shared" si="728"/>
        <v>0</v>
      </c>
      <c r="S5012" s="35">
        <f t="shared" si="729"/>
        <v>0</v>
      </c>
      <c r="T5012" s="10" t="str">
        <f t="shared" si="735"/>
        <v>Sem - 38</v>
      </c>
      <c r="U5012" s="10" t="str">
        <f t="shared" si="736"/>
        <v>Septembre</v>
      </c>
      <c r="V5012" s="36" t="str">
        <f t="shared" si="730"/>
        <v>2026</v>
      </c>
      <c r="W5012" s="34"/>
      <c r="X5012" s="91">
        <f t="shared" si="737"/>
        <v>0</v>
      </c>
      <c r="Y5012" s="92" t="str">
        <f>VLOOKUP('CM-CIC'!B4943,Annuaire_roster!B:F,4,0)</f>
        <v>IHASSANE Ikram</v>
      </c>
      <c r="Z5012" s="37" t="s">
        <v>110</v>
      </c>
      <c r="AA5012" s="60" t="s">
        <v>39</v>
      </c>
      <c r="AB5012" s="35" t="str">
        <f t="shared" si="731"/>
        <v/>
      </c>
      <c r="AC5012" s="35" t="str">
        <f t="shared" si="732"/>
        <v/>
      </c>
      <c r="AD5012" s="35" t="str">
        <f t="shared" si="733"/>
        <v/>
      </c>
      <c r="AE5012" s="44" t="str">
        <f t="shared" si="734"/>
        <v/>
      </c>
      <c r="AF5012" s="61"/>
      <c r="AG5012" s="45"/>
    </row>
    <row r="5013" spans="1:33" x14ac:dyDescent="0.2">
      <c r="A5013" s="59" t="str">
        <f>+VLOOKUP(B5013,Annuaire_roster!B:G,5,0)</f>
        <v>01614</v>
      </c>
      <c r="B5013" s="219" t="s">
        <v>284</v>
      </c>
      <c r="C5013" s="73"/>
      <c r="D5013" s="73" t="s">
        <v>64</v>
      </c>
      <c r="E5013" s="66"/>
      <c r="F5013" s="66" t="s">
        <v>64</v>
      </c>
      <c r="G5013" s="67"/>
      <c r="H5013" s="67"/>
      <c r="I5013" s="107" t="s">
        <v>63</v>
      </c>
      <c r="J5013" s="67"/>
      <c r="K5013" s="69">
        <v>0</v>
      </c>
      <c r="L5013" s="67">
        <v>0</v>
      </c>
      <c r="M5013" s="74">
        <v>0</v>
      </c>
      <c r="N5013" s="34" t="str">
        <f t="shared" si="726"/>
        <v/>
      </c>
      <c r="O5013" s="38">
        <f t="shared" si="727"/>
        <v>0</v>
      </c>
      <c r="P5013" s="77" t="s">
        <v>234</v>
      </c>
      <c r="Q5013" s="135">
        <v>44823</v>
      </c>
      <c r="R5013" s="35">
        <f t="shared" si="728"/>
        <v>0</v>
      </c>
      <c r="S5013" s="35">
        <f t="shared" si="729"/>
        <v>0</v>
      </c>
      <c r="T5013" s="10" t="str">
        <f t="shared" si="735"/>
        <v>Sem - 38</v>
      </c>
      <c r="U5013" s="10" t="str">
        <f t="shared" si="736"/>
        <v>Septembre</v>
      </c>
      <c r="V5013" s="36" t="str">
        <f t="shared" si="730"/>
        <v>2026</v>
      </c>
      <c r="W5013" s="34"/>
      <c r="X5013" s="91">
        <f t="shared" si="737"/>
        <v>0</v>
      </c>
      <c r="Y5013" s="92" t="str">
        <f>VLOOKUP('CM-CIC'!B4944,Annuaire_roster!B:F,4,0)</f>
        <v>KINANA Widad</v>
      </c>
      <c r="Z5013" s="37" t="s">
        <v>110</v>
      </c>
      <c r="AA5013" s="60" t="s">
        <v>39</v>
      </c>
      <c r="AB5013" s="35" t="str">
        <f t="shared" si="731"/>
        <v/>
      </c>
      <c r="AC5013" s="35" t="str">
        <f t="shared" si="732"/>
        <v/>
      </c>
      <c r="AD5013" s="35" t="str">
        <f t="shared" si="733"/>
        <v/>
      </c>
      <c r="AE5013" s="44" t="str">
        <f t="shared" si="734"/>
        <v/>
      </c>
      <c r="AF5013" s="61"/>
      <c r="AG5013" s="45"/>
    </row>
    <row r="5014" spans="1:33" x14ac:dyDescent="0.2">
      <c r="A5014" s="59" t="str">
        <f>+VLOOKUP(B5014,Annuaire_roster!B:G,5,0)</f>
        <v>01645</v>
      </c>
      <c r="B5014" s="219" t="s">
        <v>285</v>
      </c>
      <c r="C5014" s="73"/>
      <c r="D5014" s="73" t="s">
        <v>64</v>
      </c>
      <c r="E5014" s="66"/>
      <c r="F5014" s="66" t="s">
        <v>64</v>
      </c>
      <c r="G5014" s="67"/>
      <c r="H5014" s="67"/>
      <c r="I5014" s="107" t="s">
        <v>63</v>
      </c>
      <c r="J5014" s="67"/>
      <c r="K5014" s="69">
        <v>0</v>
      </c>
      <c r="L5014" s="67">
        <v>0</v>
      </c>
      <c r="M5014" s="74">
        <v>0</v>
      </c>
      <c r="N5014" s="34" t="str">
        <f t="shared" si="726"/>
        <v/>
      </c>
      <c r="O5014" s="38">
        <f t="shared" si="727"/>
        <v>0</v>
      </c>
      <c r="P5014" s="77" t="s">
        <v>234</v>
      </c>
      <c r="Q5014" s="135">
        <v>44823</v>
      </c>
      <c r="R5014" s="35">
        <f t="shared" si="728"/>
        <v>0</v>
      </c>
      <c r="S5014" s="35">
        <f t="shared" si="729"/>
        <v>0</v>
      </c>
      <c r="T5014" s="10" t="str">
        <f t="shared" si="735"/>
        <v>Sem - 38</v>
      </c>
      <c r="U5014" s="10" t="str">
        <f t="shared" si="736"/>
        <v>Septembre</v>
      </c>
      <c r="V5014" s="36" t="str">
        <f t="shared" si="730"/>
        <v>2026</v>
      </c>
      <c r="W5014" s="34"/>
      <c r="X5014" s="91">
        <f t="shared" si="737"/>
        <v>0</v>
      </c>
      <c r="Y5014" s="92" t="str">
        <f>VLOOKUP('CM-CIC'!B4945,Annuaire_roster!B:F,4,0)</f>
        <v>KINANA Widad</v>
      </c>
      <c r="Z5014" s="37" t="s">
        <v>110</v>
      </c>
      <c r="AA5014" s="60" t="s">
        <v>39</v>
      </c>
      <c r="AB5014" s="35" t="str">
        <f t="shared" si="731"/>
        <v/>
      </c>
      <c r="AC5014" s="35" t="str">
        <f t="shared" si="732"/>
        <v/>
      </c>
      <c r="AD5014" s="35" t="str">
        <f t="shared" si="733"/>
        <v/>
      </c>
      <c r="AE5014" s="44" t="str">
        <f t="shared" si="734"/>
        <v/>
      </c>
      <c r="AF5014" s="61"/>
      <c r="AG5014" s="45"/>
    </row>
    <row r="5015" spans="1:33" x14ac:dyDescent="0.2">
      <c r="A5015" s="59" t="str">
        <f>+VLOOKUP(B5015,Annuaire_roster!B:G,5,0)</f>
        <v>01654</v>
      </c>
      <c r="B5015" s="219" t="s">
        <v>286</v>
      </c>
      <c r="C5015" s="73"/>
      <c r="D5015" s="73" t="s">
        <v>64</v>
      </c>
      <c r="E5015" s="66"/>
      <c r="F5015" s="66" t="s">
        <v>64</v>
      </c>
      <c r="G5015" s="67"/>
      <c r="H5015" s="67"/>
      <c r="I5015" s="107" t="s">
        <v>63</v>
      </c>
      <c r="J5015" s="67"/>
      <c r="K5015" s="69">
        <v>0</v>
      </c>
      <c r="L5015" s="67">
        <v>0</v>
      </c>
      <c r="M5015" s="74">
        <v>0</v>
      </c>
      <c r="N5015" s="34" t="str">
        <f t="shared" si="726"/>
        <v/>
      </c>
      <c r="O5015" s="38">
        <f t="shared" si="727"/>
        <v>0</v>
      </c>
      <c r="P5015" s="77" t="s">
        <v>234</v>
      </c>
      <c r="Q5015" s="135">
        <v>44823</v>
      </c>
      <c r="R5015" s="35">
        <f t="shared" si="728"/>
        <v>0</v>
      </c>
      <c r="S5015" s="35">
        <f t="shared" si="729"/>
        <v>0</v>
      </c>
      <c r="T5015" s="10" t="str">
        <f t="shared" si="735"/>
        <v>Sem - 38</v>
      </c>
      <c r="U5015" s="10" t="str">
        <f t="shared" si="736"/>
        <v>Septembre</v>
      </c>
      <c r="V5015" s="36" t="str">
        <f t="shared" si="730"/>
        <v>2026</v>
      </c>
      <c r="W5015" s="34"/>
      <c r="X5015" s="91">
        <f t="shared" si="737"/>
        <v>0</v>
      </c>
      <c r="Y5015" s="92" t="str">
        <f>VLOOKUP('CM-CIC'!B4946,Annuaire_roster!B:F,4,0)</f>
        <v>KINANA Widad</v>
      </c>
      <c r="Z5015" s="37" t="s">
        <v>110</v>
      </c>
      <c r="AA5015" s="60" t="s">
        <v>39</v>
      </c>
      <c r="AB5015" s="35" t="str">
        <f t="shared" si="731"/>
        <v/>
      </c>
      <c r="AC5015" s="35" t="str">
        <f t="shared" si="732"/>
        <v/>
      </c>
      <c r="AD5015" s="35" t="str">
        <f t="shared" si="733"/>
        <v/>
      </c>
      <c r="AE5015" s="44" t="str">
        <f t="shared" si="734"/>
        <v/>
      </c>
      <c r="AF5015" s="61"/>
      <c r="AG5015" s="45"/>
    </row>
    <row r="5016" spans="1:33" x14ac:dyDescent="0.2">
      <c r="A5016" s="59" t="str">
        <f>+VLOOKUP(B5016,Annuaire_roster!B:G,5,0)</f>
        <v>01666</v>
      </c>
      <c r="B5016" s="219" t="s">
        <v>287</v>
      </c>
      <c r="C5016" s="73"/>
      <c r="D5016" s="73" t="s">
        <v>64</v>
      </c>
      <c r="E5016" s="66"/>
      <c r="F5016" s="66" t="s">
        <v>64</v>
      </c>
      <c r="G5016" s="67"/>
      <c r="H5016" s="67"/>
      <c r="I5016" s="107" t="s">
        <v>63</v>
      </c>
      <c r="J5016" s="67"/>
      <c r="K5016" s="69">
        <v>0</v>
      </c>
      <c r="L5016" s="67">
        <v>0</v>
      </c>
      <c r="M5016" s="74">
        <v>0</v>
      </c>
      <c r="N5016" s="34" t="str">
        <f t="shared" si="726"/>
        <v/>
      </c>
      <c r="O5016" s="38">
        <f t="shared" si="727"/>
        <v>0</v>
      </c>
      <c r="P5016" s="77" t="s">
        <v>234</v>
      </c>
      <c r="Q5016" s="135">
        <v>44823</v>
      </c>
      <c r="R5016" s="35">
        <f t="shared" si="728"/>
        <v>0</v>
      </c>
      <c r="S5016" s="35">
        <f t="shared" si="729"/>
        <v>0</v>
      </c>
      <c r="T5016" s="10" t="str">
        <f t="shared" si="735"/>
        <v>Sem - 38</v>
      </c>
      <c r="U5016" s="10" t="str">
        <f t="shared" si="736"/>
        <v>Septembre</v>
      </c>
      <c r="V5016" s="36" t="str">
        <f t="shared" si="730"/>
        <v>2026</v>
      </c>
      <c r="W5016" s="34"/>
      <c r="X5016" s="91">
        <f t="shared" si="737"/>
        <v>0</v>
      </c>
      <c r="Y5016" s="92" t="str">
        <f>VLOOKUP('CM-CIC'!B4947,Annuaire_roster!B:F,4,0)</f>
        <v>KINANA Widad</v>
      </c>
      <c r="Z5016" s="37" t="s">
        <v>110</v>
      </c>
      <c r="AA5016" s="60" t="s">
        <v>39</v>
      </c>
      <c r="AB5016" s="35" t="str">
        <f t="shared" si="731"/>
        <v/>
      </c>
      <c r="AC5016" s="35" t="str">
        <f t="shared" si="732"/>
        <v/>
      </c>
      <c r="AD5016" s="35" t="str">
        <f t="shared" si="733"/>
        <v/>
      </c>
      <c r="AE5016" s="44" t="str">
        <f t="shared" si="734"/>
        <v/>
      </c>
      <c r="AF5016" s="61"/>
      <c r="AG5016" s="45"/>
    </row>
    <row r="5017" spans="1:33" x14ac:dyDescent="0.2">
      <c r="A5017" s="59" t="str">
        <f>+VLOOKUP(B5017,Annuaire_roster!B:G,5,0)</f>
        <v>01651</v>
      </c>
      <c r="B5017" s="219" t="s">
        <v>288</v>
      </c>
      <c r="C5017" s="73"/>
      <c r="D5017" s="73" t="s">
        <v>64</v>
      </c>
      <c r="E5017" s="66"/>
      <c r="F5017" s="66" t="s">
        <v>64</v>
      </c>
      <c r="G5017" s="67"/>
      <c r="H5017" s="67"/>
      <c r="I5017" s="107" t="s">
        <v>63</v>
      </c>
      <c r="J5017" s="67"/>
      <c r="K5017" s="69">
        <v>0</v>
      </c>
      <c r="L5017" s="67">
        <v>0</v>
      </c>
      <c r="M5017" s="74">
        <v>0</v>
      </c>
      <c r="N5017" s="34" t="str">
        <f t="shared" si="726"/>
        <v/>
      </c>
      <c r="O5017" s="38">
        <f t="shared" si="727"/>
        <v>0</v>
      </c>
      <c r="P5017" s="77" t="s">
        <v>234</v>
      </c>
      <c r="Q5017" s="135">
        <v>44823</v>
      </c>
      <c r="R5017" s="35">
        <f t="shared" si="728"/>
        <v>0</v>
      </c>
      <c r="S5017" s="35">
        <f t="shared" si="729"/>
        <v>0</v>
      </c>
      <c r="T5017" s="10" t="str">
        <f t="shared" si="735"/>
        <v>Sem - 38</v>
      </c>
      <c r="U5017" s="10" t="str">
        <f t="shared" si="736"/>
        <v>Septembre</v>
      </c>
      <c r="V5017" s="36" t="str">
        <f t="shared" si="730"/>
        <v>2026</v>
      </c>
      <c r="W5017" s="34"/>
      <c r="X5017" s="91">
        <f t="shared" si="737"/>
        <v>0</v>
      </c>
      <c r="Y5017" s="92" t="str">
        <f>VLOOKUP('CM-CIC'!B4948,Annuaire_roster!B:F,4,0)</f>
        <v>KINANA Widad</v>
      </c>
      <c r="Z5017" s="37" t="s">
        <v>110</v>
      </c>
      <c r="AA5017" s="60" t="s">
        <v>39</v>
      </c>
      <c r="AB5017" s="35" t="str">
        <f t="shared" si="731"/>
        <v/>
      </c>
      <c r="AC5017" s="35" t="str">
        <f t="shared" si="732"/>
        <v/>
      </c>
      <c r="AD5017" s="35" t="str">
        <f t="shared" si="733"/>
        <v/>
      </c>
      <c r="AE5017" s="44" t="str">
        <f t="shared" si="734"/>
        <v/>
      </c>
      <c r="AF5017" s="61"/>
      <c r="AG5017" s="45"/>
    </row>
    <row r="5018" spans="1:33" x14ac:dyDescent="0.2">
      <c r="A5018" s="59" t="str">
        <f>+VLOOKUP(B5018,Annuaire_roster!B:G,5,0)</f>
        <v>01652</v>
      </c>
      <c r="B5018" s="219" t="s">
        <v>289</v>
      </c>
      <c r="C5018" s="73"/>
      <c r="D5018" s="73" t="s">
        <v>64</v>
      </c>
      <c r="E5018" s="66"/>
      <c r="F5018" s="66" t="s">
        <v>64</v>
      </c>
      <c r="G5018" s="67"/>
      <c r="H5018" s="67"/>
      <c r="I5018" s="107" t="s">
        <v>63</v>
      </c>
      <c r="J5018" s="67"/>
      <c r="K5018" s="69">
        <v>0</v>
      </c>
      <c r="L5018" s="67">
        <v>0</v>
      </c>
      <c r="M5018" s="74">
        <v>0</v>
      </c>
      <c r="N5018" s="34" t="str">
        <f t="shared" si="726"/>
        <v/>
      </c>
      <c r="O5018" s="38">
        <f t="shared" si="727"/>
        <v>0</v>
      </c>
      <c r="P5018" s="77" t="s">
        <v>234</v>
      </c>
      <c r="Q5018" s="135">
        <v>44823</v>
      </c>
      <c r="R5018" s="35">
        <f t="shared" si="728"/>
        <v>0</v>
      </c>
      <c r="S5018" s="35">
        <f t="shared" si="729"/>
        <v>0</v>
      </c>
      <c r="T5018" s="10" t="str">
        <f t="shared" si="735"/>
        <v>Sem - 38</v>
      </c>
      <c r="U5018" s="10" t="str">
        <f t="shared" si="736"/>
        <v>Septembre</v>
      </c>
      <c r="V5018" s="36" t="str">
        <f t="shared" si="730"/>
        <v>2026</v>
      </c>
      <c r="W5018" s="34"/>
      <c r="X5018" s="91">
        <f t="shared" si="737"/>
        <v>0</v>
      </c>
      <c r="Y5018" s="92" t="str">
        <f>VLOOKUP('CM-CIC'!B4949,Annuaire_roster!B:F,4,0)</f>
        <v>KINANA Widad</v>
      </c>
      <c r="Z5018" s="37" t="s">
        <v>110</v>
      </c>
      <c r="AA5018" s="60" t="s">
        <v>39</v>
      </c>
      <c r="AB5018" s="35" t="str">
        <f t="shared" si="731"/>
        <v/>
      </c>
      <c r="AC5018" s="35" t="str">
        <f t="shared" si="732"/>
        <v/>
      </c>
      <c r="AD5018" s="35" t="str">
        <f t="shared" si="733"/>
        <v/>
      </c>
      <c r="AE5018" s="44" t="str">
        <f t="shared" si="734"/>
        <v/>
      </c>
      <c r="AF5018" s="61"/>
      <c r="AG5018" s="45"/>
    </row>
    <row r="5019" spans="1:33" x14ac:dyDescent="0.2">
      <c r="A5019" s="59" t="str">
        <f>+VLOOKUP(B5019,Annuaire_roster!B:G,5,0)</f>
        <v>01653</v>
      </c>
      <c r="B5019" s="219" t="s">
        <v>290</v>
      </c>
      <c r="C5019" s="73"/>
      <c r="D5019" s="73" t="s">
        <v>64</v>
      </c>
      <c r="E5019" s="66"/>
      <c r="F5019" s="66" t="s">
        <v>64</v>
      </c>
      <c r="G5019" s="67"/>
      <c r="H5019" s="67"/>
      <c r="I5019" s="107" t="s">
        <v>63</v>
      </c>
      <c r="J5019" s="67"/>
      <c r="K5019" s="69">
        <v>0</v>
      </c>
      <c r="L5019" s="67">
        <v>0</v>
      </c>
      <c r="M5019" s="74">
        <v>0</v>
      </c>
      <c r="N5019" s="34" t="str">
        <f t="shared" si="726"/>
        <v/>
      </c>
      <c r="O5019" s="38">
        <f t="shared" si="727"/>
        <v>0</v>
      </c>
      <c r="P5019" s="77" t="s">
        <v>234</v>
      </c>
      <c r="Q5019" s="135">
        <v>44823</v>
      </c>
      <c r="R5019" s="35">
        <f t="shared" si="728"/>
        <v>0</v>
      </c>
      <c r="S5019" s="35">
        <f t="shared" si="729"/>
        <v>0</v>
      </c>
      <c r="T5019" s="10" t="str">
        <f t="shared" si="735"/>
        <v>Sem - 38</v>
      </c>
      <c r="U5019" s="10" t="str">
        <f t="shared" si="736"/>
        <v>Septembre</v>
      </c>
      <c r="V5019" s="36" t="str">
        <f t="shared" si="730"/>
        <v>2026</v>
      </c>
      <c r="W5019" s="34"/>
      <c r="X5019" s="91">
        <f t="shared" si="737"/>
        <v>0</v>
      </c>
      <c r="Y5019" s="92" t="str">
        <f>VLOOKUP('CM-CIC'!B4950,Annuaire_roster!B:F,4,0)</f>
        <v>KINANA Widad</v>
      </c>
      <c r="Z5019" s="37" t="s">
        <v>110</v>
      </c>
      <c r="AA5019" s="60" t="s">
        <v>39</v>
      </c>
      <c r="AB5019" s="35" t="str">
        <f t="shared" si="731"/>
        <v/>
      </c>
      <c r="AC5019" s="35" t="str">
        <f t="shared" si="732"/>
        <v/>
      </c>
      <c r="AD5019" s="35" t="str">
        <f t="shared" si="733"/>
        <v/>
      </c>
      <c r="AE5019" s="44" t="str">
        <f t="shared" si="734"/>
        <v/>
      </c>
      <c r="AF5019" s="61"/>
      <c r="AG5019" s="45"/>
    </row>
    <row r="5020" spans="1:33" x14ac:dyDescent="0.2">
      <c r="A5020" s="59" t="str">
        <f>+VLOOKUP(B5020,Annuaire_roster!B:G,5,0)</f>
        <v>01649</v>
      </c>
      <c r="B5020" s="219" t="s">
        <v>1670</v>
      </c>
      <c r="C5020" s="73"/>
      <c r="D5020" s="73" t="s">
        <v>64</v>
      </c>
      <c r="E5020" s="66"/>
      <c r="F5020" s="66" t="s">
        <v>64</v>
      </c>
      <c r="G5020" s="67"/>
      <c r="H5020" s="67"/>
      <c r="I5020" s="107" t="s">
        <v>63</v>
      </c>
      <c r="J5020" s="67"/>
      <c r="K5020" s="69">
        <v>0</v>
      </c>
      <c r="L5020" s="67">
        <v>0</v>
      </c>
      <c r="M5020" s="74">
        <v>0</v>
      </c>
      <c r="N5020" s="34" t="str">
        <f t="shared" si="726"/>
        <v/>
      </c>
      <c r="O5020" s="38">
        <f t="shared" si="727"/>
        <v>0</v>
      </c>
      <c r="P5020" s="77" t="s">
        <v>234</v>
      </c>
      <c r="Q5020" s="135">
        <v>44823</v>
      </c>
      <c r="R5020" s="35">
        <f t="shared" si="728"/>
        <v>0</v>
      </c>
      <c r="S5020" s="35">
        <f t="shared" si="729"/>
        <v>0</v>
      </c>
      <c r="T5020" s="10" t="str">
        <f t="shared" si="735"/>
        <v>Sem - 38</v>
      </c>
      <c r="U5020" s="10" t="str">
        <f t="shared" si="736"/>
        <v>Septembre</v>
      </c>
      <c r="V5020" s="36" t="str">
        <f t="shared" si="730"/>
        <v>2026</v>
      </c>
      <c r="W5020" s="34"/>
      <c r="X5020" s="91">
        <f t="shared" si="737"/>
        <v>0</v>
      </c>
      <c r="Y5020" s="92" t="str">
        <f>VLOOKUP('CM-CIC'!B4951,Annuaire_roster!B:F,4,0)</f>
        <v>KINANA Widad</v>
      </c>
      <c r="Z5020" s="37" t="s">
        <v>110</v>
      </c>
      <c r="AA5020" s="60" t="s">
        <v>39</v>
      </c>
      <c r="AB5020" s="35" t="str">
        <f t="shared" si="731"/>
        <v/>
      </c>
      <c r="AC5020" s="35" t="str">
        <f t="shared" si="732"/>
        <v/>
      </c>
      <c r="AD5020" s="35" t="str">
        <f t="shared" si="733"/>
        <v/>
      </c>
      <c r="AE5020" s="44" t="str">
        <f t="shared" si="734"/>
        <v/>
      </c>
      <c r="AF5020" s="61"/>
      <c r="AG5020" s="45"/>
    </row>
    <row r="5021" spans="1:33" x14ac:dyDescent="0.2">
      <c r="A5021" s="59" t="str">
        <f>+VLOOKUP(B5021,Annuaire_roster!B:G,5,0)</f>
        <v>01650</v>
      </c>
      <c r="B5021" s="219" t="s">
        <v>1671</v>
      </c>
      <c r="C5021" s="73"/>
      <c r="D5021" s="73" t="s">
        <v>64</v>
      </c>
      <c r="E5021" s="66"/>
      <c r="F5021" s="66" t="s">
        <v>64</v>
      </c>
      <c r="G5021" s="67"/>
      <c r="H5021" s="67"/>
      <c r="I5021" s="107" t="s">
        <v>63</v>
      </c>
      <c r="J5021" s="67"/>
      <c r="K5021" s="69">
        <v>0</v>
      </c>
      <c r="L5021" s="67">
        <v>0</v>
      </c>
      <c r="M5021" s="74">
        <v>0</v>
      </c>
      <c r="N5021" s="34" t="str">
        <f t="shared" si="726"/>
        <v/>
      </c>
      <c r="O5021" s="38">
        <f t="shared" si="727"/>
        <v>0</v>
      </c>
      <c r="P5021" s="77" t="s">
        <v>234</v>
      </c>
      <c r="Q5021" s="135">
        <v>44823</v>
      </c>
      <c r="R5021" s="35">
        <f t="shared" si="728"/>
        <v>0</v>
      </c>
      <c r="S5021" s="35">
        <f t="shared" si="729"/>
        <v>0</v>
      </c>
      <c r="T5021" s="10" t="str">
        <f t="shared" si="735"/>
        <v>Sem - 38</v>
      </c>
      <c r="U5021" s="10" t="str">
        <f t="shared" si="736"/>
        <v>Septembre</v>
      </c>
      <c r="V5021" s="36" t="str">
        <f t="shared" si="730"/>
        <v>2026</v>
      </c>
      <c r="W5021" s="34"/>
      <c r="X5021" s="91">
        <f t="shared" si="737"/>
        <v>0</v>
      </c>
      <c r="Y5021" s="92" t="str">
        <f>VLOOKUP('CM-CIC'!B4952,Annuaire_roster!B:F,4,0)</f>
        <v>IHASSANE Ikram</v>
      </c>
      <c r="Z5021" s="37" t="s">
        <v>110</v>
      </c>
      <c r="AA5021" s="60" t="s">
        <v>39</v>
      </c>
      <c r="AB5021" s="35" t="str">
        <f t="shared" si="731"/>
        <v/>
      </c>
      <c r="AC5021" s="35" t="str">
        <f t="shared" si="732"/>
        <v/>
      </c>
      <c r="AD5021" s="35" t="str">
        <f t="shared" si="733"/>
        <v/>
      </c>
      <c r="AE5021" s="44" t="str">
        <f t="shared" si="734"/>
        <v/>
      </c>
      <c r="AF5021" s="61"/>
      <c r="AG5021" s="45"/>
    </row>
    <row r="5022" spans="1:33" x14ac:dyDescent="0.2">
      <c r="A5022" s="59" t="str">
        <f>+VLOOKUP(B5022,Annuaire_roster!B:G,5,0)</f>
        <v>01646</v>
      </c>
      <c r="B5022" s="219" t="s">
        <v>291</v>
      </c>
      <c r="C5022" s="73"/>
      <c r="D5022" s="73" t="s">
        <v>64</v>
      </c>
      <c r="E5022" s="66"/>
      <c r="F5022" s="66" t="s">
        <v>64</v>
      </c>
      <c r="G5022" s="67"/>
      <c r="H5022" s="67"/>
      <c r="I5022" s="107" t="s">
        <v>63</v>
      </c>
      <c r="J5022" s="67"/>
      <c r="K5022" s="69">
        <v>0</v>
      </c>
      <c r="L5022" s="67">
        <v>0</v>
      </c>
      <c r="M5022" s="74">
        <v>0</v>
      </c>
      <c r="N5022" s="34" t="str">
        <f t="shared" si="726"/>
        <v/>
      </c>
      <c r="O5022" s="38">
        <f t="shared" si="727"/>
        <v>0</v>
      </c>
      <c r="P5022" s="77" t="s">
        <v>234</v>
      </c>
      <c r="Q5022" s="135">
        <v>44823</v>
      </c>
      <c r="R5022" s="35">
        <f t="shared" si="728"/>
        <v>0</v>
      </c>
      <c r="S5022" s="35">
        <f t="shared" si="729"/>
        <v>0</v>
      </c>
      <c r="T5022" s="10" t="str">
        <f t="shared" si="735"/>
        <v>Sem - 38</v>
      </c>
      <c r="U5022" s="10" t="str">
        <f t="shared" si="736"/>
        <v>Septembre</v>
      </c>
      <c r="V5022" s="36" t="str">
        <f t="shared" si="730"/>
        <v>2026</v>
      </c>
      <c r="W5022" s="34"/>
      <c r="X5022" s="91">
        <f t="shared" si="737"/>
        <v>0</v>
      </c>
      <c r="Y5022" s="92" t="str">
        <f>VLOOKUP('CM-CIC'!B4953,Annuaire_roster!B:F,4,0)</f>
        <v>IHASSANE Ikram</v>
      </c>
      <c r="Z5022" s="37" t="s">
        <v>110</v>
      </c>
      <c r="AA5022" s="60" t="s">
        <v>39</v>
      </c>
      <c r="AB5022" s="35" t="str">
        <f t="shared" si="731"/>
        <v/>
      </c>
      <c r="AC5022" s="35" t="str">
        <f t="shared" si="732"/>
        <v/>
      </c>
      <c r="AD5022" s="35" t="str">
        <f t="shared" si="733"/>
        <v/>
      </c>
      <c r="AE5022" s="44" t="str">
        <f t="shared" si="734"/>
        <v/>
      </c>
      <c r="AF5022" s="61"/>
      <c r="AG5022" s="45"/>
    </row>
    <row r="5023" spans="1:33" x14ac:dyDescent="0.2">
      <c r="A5023" s="59" t="str">
        <f>+VLOOKUP(B5023,Annuaire_roster!B:G,5,0)</f>
        <v>01647</v>
      </c>
      <c r="B5023" s="219" t="s">
        <v>292</v>
      </c>
      <c r="C5023" s="73"/>
      <c r="D5023" s="73" t="s">
        <v>64</v>
      </c>
      <c r="E5023" s="66"/>
      <c r="F5023" s="66" t="s">
        <v>64</v>
      </c>
      <c r="G5023" s="67"/>
      <c r="H5023" s="67"/>
      <c r="I5023" s="107" t="s">
        <v>63</v>
      </c>
      <c r="J5023" s="67"/>
      <c r="K5023" s="69">
        <v>0</v>
      </c>
      <c r="L5023" s="67">
        <v>0</v>
      </c>
      <c r="M5023" s="74">
        <v>0</v>
      </c>
      <c r="N5023" s="34" t="str">
        <f t="shared" si="726"/>
        <v/>
      </c>
      <c r="O5023" s="38">
        <f t="shared" si="727"/>
        <v>0</v>
      </c>
      <c r="P5023" s="77" t="s">
        <v>234</v>
      </c>
      <c r="Q5023" s="135">
        <v>44823</v>
      </c>
      <c r="R5023" s="35">
        <f t="shared" si="728"/>
        <v>0</v>
      </c>
      <c r="S5023" s="35">
        <f t="shared" si="729"/>
        <v>0</v>
      </c>
      <c r="T5023" s="10" t="str">
        <f t="shared" si="735"/>
        <v>Sem - 38</v>
      </c>
      <c r="U5023" s="10" t="str">
        <f t="shared" si="736"/>
        <v>Septembre</v>
      </c>
      <c r="V5023" s="36" t="str">
        <f t="shared" si="730"/>
        <v>2026</v>
      </c>
      <c r="W5023" s="34"/>
      <c r="X5023" s="91">
        <f t="shared" si="737"/>
        <v>0</v>
      </c>
      <c r="Y5023" s="92" t="str">
        <f>VLOOKUP('CM-CIC'!B4954,Annuaire_roster!B:F,4,0)</f>
        <v>IHASSANE Ikram</v>
      </c>
      <c r="Z5023" s="37" t="s">
        <v>110</v>
      </c>
      <c r="AA5023" s="60" t="s">
        <v>39</v>
      </c>
      <c r="AB5023" s="35" t="str">
        <f t="shared" si="731"/>
        <v/>
      </c>
      <c r="AC5023" s="35" t="str">
        <f t="shared" si="732"/>
        <v/>
      </c>
      <c r="AD5023" s="35" t="str">
        <f t="shared" si="733"/>
        <v/>
      </c>
      <c r="AE5023" s="44" t="str">
        <f t="shared" si="734"/>
        <v/>
      </c>
      <c r="AF5023" s="61"/>
      <c r="AG5023" s="45"/>
    </row>
    <row r="5024" spans="1:33" x14ac:dyDescent="0.2">
      <c r="A5024" s="59" t="str">
        <f>+VLOOKUP(B5024,Annuaire_roster!B:G,5,0)</f>
        <v>01566</v>
      </c>
      <c r="B5024" s="219" t="s">
        <v>233</v>
      </c>
      <c r="C5024" s="73">
        <v>0.33333333333333331</v>
      </c>
      <c r="D5024" s="73">
        <v>0.33333333333333331</v>
      </c>
      <c r="E5024" s="66">
        <v>0.75</v>
      </c>
      <c r="F5024" s="66">
        <v>0.75</v>
      </c>
      <c r="G5024" s="67"/>
      <c r="H5024" s="67"/>
      <c r="I5024" s="107" t="s">
        <v>63</v>
      </c>
      <c r="J5024" s="67"/>
      <c r="K5024" s="69">
        <v>0</v>
      </c>
      <c r="L5024" s="67">
        <v>0</v>
      </c>
      <c r="M5024" s="74">
        <v>0</v>
      </c>
      <c r="N5024" s="34">
        <f t="shared" si="726"/>
        <v>0.375</v>
      </c>
      <c r="O5024" s="38">
        <f t="shared" si="727"/>
        <v>0.375</v>
      </c>
      <c r="P5024" s="77" t="s">
        <v>234</v>
      </c>
      <c r="Q5024" s="135">
        <v>44824</v>
      </c>
      <c r="R5024" s="35">
        <f t="shared" si="728"/>
        <v>0</v>
      </c>
      <c r="S5024" s="35">
        <f t="shared" si="729"/>
        <v>0</v>
      </c>
      <c r="T5024" s="10" t="str">
        <f t="shared" si="735"/>
        <v>Sem - 39</v>
      </c>
      <c r="U5024" s="10" t="str">
        <f t="shared" si="736"/>
        <v>Septembre</v>
      </c>
      <c r="V5024" s="36" t="str">
        <f t="shared" si="730"/>
        <v>2026</v>
      </c>
      <c r="W5024" s="34"/>
      <c r="X5024" s="91">
        <f t="shared" si="737"/>
        <v>0</v>
      </c>
      <c r="Y5024" s="92" t="str">
        <f>VLOOKUP('CM-CIC'!B4955,Annuaire_roster!B:F,4,0)</f>
        <v>KINANA Widad</v>
      </c>
      <c r="Z5024" s="37" t="s">
        <v>110</v>
      </c>
      <c r="AA5024" s="60" t="s">
        <v>39</v>
      </c>
      <c r="AB5024" s="35" t="str">
        <f t="shared" si="731"/>
        <v/>
      </c>
      <c r="AC5024" s="35" t="str">
        <f t="shared" si="732"/>
        <v/>
      </c>
      <c r="AD5024" s="35" t="str">
        <f t="shared" si="733"/>
        <v/>
      </c>
      <c r="AE5024" s="44" t="str">
        <f t="shared" si="734"/>
        <v/>
      </c>
      <c r="AF5024" s="61"/>
      <c r="AG5024" s="45"/>
    </row>
    <row r="5025" spans="1:33" x14ac:dyDescent="0.2">
      <c r="A5025" s="59" t="str">
        <f>+VLOOKUP(B5025,Annuaire_roster!B:G,5,0)</f>
        <v>01572</v>
      </c>
      <c r="B5025" s="219" t="s">
        <v>235</v>
      </c>
      <c r="C5025" s="73">
        <v>0.33333333333333331</v>
      </c>
      <c r="D5025" s="73">
        <v>0.33333333333333331</v>
      </c>
      <c r="E5025" s="66">
        <v>0.75</v>
      </c>
      <c r="F5025" s="66">
        <v>0.75</v>
      </c>
      <c r="G5025" s="67"/>
      <c r="H5025" s="67"/>
      <c r="I5025" s="107" t="s">
        <v>63</v>
      </c>
      <c r="J5025" s="67"/>
      <c r="K5025" s="69">
        <v>0</v>
      </c>
      <c r="L5025" s="67">
        <v>0</v>
      </c>
      <c r="M5025" s="74">
        <v>0</v>
      </c>
      <c r="N5025" s="34">
        <f t="shared" si="726"/>
        <v>0.375</v>
      </c>
      <c r="O5025" s="38">
        <f t="shared" si="727"/>
        <v>0.375</v>
      </c>
      <c r="P5025" s="77" t="s">
        <v>234</v>
      </c>
      <c r="Q5025" s="135">
        <v>44824</v>
      </c>
      <c r="R5025" s="35">
        <f t="shared" si="728"/>
        <v>0</v>
      </c>
      <c r="S5025" s="35">
        <f t="shared" si="729"/>
        <v>0</v>
      </c>
      <c r="T5025" s="10" t="str">
        <f t="shared" si="735"/>
        <v>Sem - 39</v>
      </c>
      <c r="U5025" s="10" t="str">
        <f t="shared" si="736"/>
        <v>Septembre</v>
      </c>
      <c r="V5025" s="36" t="str">
        <f t="shared" si="730"/>
        <v>2026</v>
      </c>
      <c r="W5025" s="34"/>
      <c r="X5025" s="91">
        <f t="shared" si="737"/>
        <v>0</v>
      </c>
      <c r="Y5025" s="92" t="str">
        <f>VLOOKUP('CM-CIC'!B4956,Annuaire_roster!B:F,4,0)</f>
        <v>KINANA Widad</v>
      </c>
      <c r="Z5025" s="37" t="s">
        <v>110</v>
      </c>
      <c r="AA5025" s="60" t="s">
        <v>39</v>
      </c>
      <c r="AB5025" s="35" t="str">
        <f t="shared" si="731"/>
        <v/>
      </c>
      <c r="AC5025" s="35" t="str">
        <f t="shared" si="732"/>
        <v/>
      </c>
      <c r="AD5025" s="35" t="str">
        <f t="shared" si="733"/>
        <v/>
      </c>
      <c r="AE5025" s="44" t="str">
        <f t="shared" si="734"/>
        <v/>
      </c>
      <c r="AF5025" s="61"/>
      <c r="AG5025" s="45"/>
    </row>
    <row r="5026" spans="1:33" x14ac:dyDescent="0.2">
      <c r="A5026" s="59" t="str">
        <f>+VLOOKUP(B5026,Annuaire_roster!B:G,5,0)</f>
        <v>01575</v>
      </c>
      <c r="B5026" s="219" t="s">
        <v>191</v>
      </c>
      <c r="C5026" s="73">
        <v>0.33333333333333331</v>
      </c>
      <c r="D5026" s="73">
        <v>0.33333333333333331</v>
      </c>
      <c r="E5026" s="66">
        <v>0.75</v>
      </c>
      <c r="F5026" s="66">
        <v>0.75</v>
      </c>
      <c r="G5026" s="67"/>
      <c r="H5026" s="67"/>
      <c r="I5026" s="107" t="s">
        <v>63</v>
      </c>
      <c r="J5026" s="67"/>
      <c r="K5026" s="69">
        <v>0</v>
      </c>
      <c r="L5026" s="67">
        <v>0</v>
      </c>
      <c r="M5026" s="74">
        <v>0</v>
      </c>
      <c r="N5026" s="34">
        <f t="shared" si="726"/>
        <v>0.375</v>
      </c>
      <c r="O5026" s="38">
        <f t="shared" si="727"/>
        <v>0.375</v>
      </c>
      <c r="P5026" s="77" t="s">
        <v>234</v>
      </c>
      <c r="Q5026" s="135">
        <v>44824</v>
      </c>
      <c r="R5026" s="35">
        <f t="shared" si="728"/>
        <v>0</v>
      </c>
      <c r="S5026" s="35">
        <f t="shared" si="729"/>
        <v>0</v>
      </c>
      <c r="T5026" s="10" t="str">
        <f t="shared" si="735"/>
        <v>Sem - 39</v>
      </c>
      <c r="U5026" s="10" t="str">
        <f t="shared" si="736"/>
        <v>Septembre</v>
      </c>
      <c r="V5026" s="36" t="str">
        <f t="shared" si="730"/>
        <v>2026</v>
      </c>
      <c r="W5026" s="34"/>
      <c r="X5026" s="91">
        <f t="shared" si="737"/>
        <v>0</v>
      </c>
      <c r="Y5026" s="92" t="str">
        <f>VLOOKUP('CM-CIC'!B4957,Annuaire_roster!B:F,4,0)</f>
        <v>KINANA Widad</v>
      </c>
      <c r="Z5026" s="37" t="s">
        <v>110</v>
      </c>
      <c r="AA5026" s="60" t="s">
        <v>39</v>
      </c>
      <c r="AB5026" s="35" t="str">
        <f t="shared" si="731"/>
        <v/>
      </c>
      <c r="AC5026" s="35" t="str">
        <f t="shared" si="732"/>
        <v/>
      </c>
      <c r="AD5026" s="35" t="str">
        <f t="shared" si="733"/>
        <v/>
      </c>
      <c r="AE5026" s="44" t="str">
        <f t="shared" si="734"/>
        <v/>
      </c>
      <c r="AF5026" s="61"/>
      <c r="AG5026" s="45"/>
    </row>
    <row r="5027" spans="1:33" x14ac:dyDescent="0.2">
      <c r="A5027" s="59" t="str">
        <f>+VLOOKUP(B5027,Annuaire_roster!B:G,5,0)</f>
        <v>01575</v>
      </c>
      <c r="B5027" s="219" t="s">
        <v>236</v>
      </c>
      <c r="C5027" s="73">
        <v>0.33333333333333331</v>
      </c>
      <c r="D5027" s="73">
        <v>0.33333333333333331</v>
      </c>
      <c r="E5027" s="66">
        <v>0.75</v>
      </c>
      <c r="F5027" s="66">
        <v>0.75</v>
      </c>
      <c r="G5027" s="67"/>
      <c r="H5027" s="67"/>
      <c r="I5027" s="107" t="s">
        <v>63</v>
      </c>
      <c r="J5027" s="67"/>
      <c r="K5027" s="69">
        <v>0</v>
      </c>
      <c r="L5027" s="67">
        <v>0</v>
      </c>
      <c r="M5027" s="74">
        <v>0</v>
      </c>
      <c r="N5027" s="34">
        <f t="shared" si="726"/>
        <v>0.375</v>
      </c>
      <c r="O5027" s="38">
        <f t="shared" si="727"/>
        <v>0.375</v>
      </c>
      <c r="P5027" s="77" t="s">
        <v>234</v>
      </c>
      <c r="Q5027" s="135">
        <v>44824</v>
      </c>
      <c r="R5027" s="35">
        <f t="shared" si="728"/>
        <v>0</v>
      </c>
      <c r="S5027" s="35">
        <f t="shared" si="729"/>
        <v>0</v>
      </c>
      <c r="T5027" s="10" t="str">
        <f t="shared" si="735"/>
        <v>Sem - 39</v>
      </c>
      <c r="U5027" s="10" t="str">
        <f t="shared" si="736"/>
        <v>Septembre</v>
      </c>
      <c r="V5027" s="36" t="str">
        <f t="shared" si="730"/>
        <v>2026</v>
      </c>
      <c r="W5027" s="34"/>
      <c r="X5027" s="91">
        <f t="shared" si="737"/>
        <v>0</v>
      </c>
      <c r="Y5027" s="92" t="str">
        <f>VLOOKUP('CM-CIC'!B4958,Annuaire_roster!B:F,4,0)</f>
        <v>KINANA Widad</v>
      </c>
      <c r="Z5027" s="37" t="s">
        <v>110</v>
      </c>
      <c r="AA5027" s="60" t="s">
        <v>39</v>
      </c>
      <c r="AB5027" s="35" t="str">
        <f t="shared" si="731"/>
        <v/>
      </c>
      <c r="AC5027" s="35" t="str">
        <f t="shared" si="732"/>
        <v/>
      </c>
      <c r="AD5027" s="35" t="str">
        <f t="shared" si="733"/>
        <v/>
      </c>
      <c r="AE5027" s="44" t="str">
        <f t="shared" si="734"/>
        <v/>
      </c>
      <c r="AF5027" s="61"/>
      <c r="AG5027" s="45"/>
    </row>
    <row r="5028" spans="1:33" x14ac:dyDescent="0.2">
      <c r="A5028" s="59" t="str">
        <f>+VLOOKUP(B5028,Annuaire_roster!B:G,5,0)</f>
        <v>01578</v>
      </c>
      <c r="B5028" s="219" t="s">
        <v>1669</v>
      </c>
      <c r="C5028" s="73">
        <v>0.33333333333333331</v>
      </c>
      <c r="D5028" s="73">
        <v>0.33333333333333331</v>
      </c>
      <c r="E5028" s="66">
        <v>0.75</v>
      </c>
      <c r="F5028" s="66">
        <v>0.75</v>
      </c>
      <c r="G5028" s="67"/>
      <c r="H5028" s="67"/>
      <c r="I5028" s="107" t="s">
        <v>63</v>
      </c>
      <c r="J5028" s="67"/>
      <c r="K5028" s="69">
        <v>0</v>
      </c>
      <c r="L5028" s="67">
        <v>0</v>
      </c>
      <c r="M5028" s="74">
        <v>0</v>
      </c>
      <c r="N5028" s="34">
        <f t="shared" si="726"/>
        <v>0.375</v>
      </c>
      <c r="O5028" s="38">
        <f t="shared" si="727"/>
        <v>0.375</v>
      </c>
      <c r="P5028" s="77" t="s">
        <v>234</v>
      </c>
      <c r="Q5028" s="135">
        <v>44824</v>
      </c>
      <c r="R5028" s="35">
        <f t="shared" si="728"/>
        <v>0</v>
      </c>
      <c r="S5028" s="35">
        <f t="shared" si="729"/>
        <v>0</v>
      </c>
      <c r="T5028" s="10" t="str">
        <f t="shared" si="735"/>
        <v>Sem - 39</v>
      </c>
      <c r="U5028" s="10" t="str">
        <f t="shared" si="736"/>
        <v>Septembre</v>
      </c>
      <c r="V5028" s="36" t="str">
        <f t="shared" si="730"/>
        <v>2026</v>
      </c>
      <c r="W5028" s="34"/>
      <c r="X5028" s="91">
        <f t="shared" si="737"/>
        <v>0</v>
      </c>
      <c r="Y5028" s="92" t="str">
        <f>VLOOKUP('CM-CIC'!B4959,Annuaire_roster!B:F,4,0)</f>
        <v>KINANA Widad</v>
      </c>
      <c r="Z5028" s="37" t="s">
        <v>110</v>
      </c>
      <c r="AA5028" s="60" t="s">
        <v>39</v>
      </c>
      <c r="AB5028" s="35" t="str">
        <f t="shared" si="731"/>
        <v/>
      </c>
      <c r="AC5028" s="35" t="str">
        <f t="shared" si="732"/>
        <v/>
      </c>
      <c r="AD5028" s="35" t="str">
        <f t="shared" si="733"/>
        <v/>
      </c>
      <c r="AE5028" s="44" t="str">
        <f t="shared" si="734"/>
        <v/>
      </c>
      <c r="AF5028" s="61"/>
      <c r="AG5028" s="45"/>
    </row>
    <row r="5029" spans="1:33" x14ac:dyDescent="0.2">
      <c r="A5029" s="59" t="str">
        <f>+VLOOKUP(B5029,Annuaire_roster!B:G,5,0)</f>
        <v>01581</v>
      </c>
      <c r="B5029" s="219" t="s">
        <v>237</v>
      </c>
      <c r="C5029" s="73">
        <v>0.33333333333333331</v>
      </c>
      <c r="D5029" s="73">
        <v>0.33333333333333331</v>
      </c>
      <c r="E5029" s="66">
        <v>0.75</v>
      </c>
      <c r="F5029" s="66">
        <v>0.75</v>
      </c>
      <c r="G5029" s="67"/>
      <c r="H5029" s="67"/>
      <c r="I5029" s="107" t="s">
        <v>63</v>
      </c>
      <c r="J5029" s="67"/>
      <c r="K5029" s="69">
        <v>0</v>
      </c>
      <c r="L5029" s="67">
        <v>0</v>
      </c>
      <c r="M5029" s="74">
        <v>0</v>
      </c>
      <c r="N5029" s="34">
        <f t="shared" si="726"/>
        <v>0.375</v>
      </c>
      <c r="O5029" s="38">
        <f t="shared" si="727"/>
        <v>0.375</v>
      </c>
      <c r="P5029" s="77" t="s">
        <v>234</v>
      </c>
      <c r="Q5029" s="135">
        <v>44824</v>
      </c>
      <c r="R5029" s="35">
        <f t="shared" si="728"/>
        <v>0</v>
      </c>
      <c r="S5029" s="35">
        <f t="shared" si="729"/>
        <v>0</v>
      </c>
      <c r="T5029" s="10" t="str">
        <f t="shared" si="735"/>
        <v>Sem - 39</v>
      </c>
      <c r="U5029" s="10" t="str">
        <f t="shared" si="736"/>
        <v>Septembre</v>
      </c>
      <c r="V5029" s="36" t="str">
        <f t="shared" si="730"/>
        <v>2026</v>
      </c>
      <c r="W5029" s="34"/>
      <c r="X5029" s="91">
        <f t="shared" si="737"/>
        <v>0</v>
      </c>
      <c r="Y5029" s="92" t="str">
        <f>VLOOKUP('CM-CIC'!B4960,Annuaire_roster!B:F,4,0)</f>
        <v>KINANA Widad</v>
      </c>
      <c r="Z5029" s="37" t="s">
        <v>110</v>
      </c>
      <c r="AA5029" s="60" t="s">
        <v>39</v>
      </c>
      <c r="AB5029" s="35" t="str">
        <f t="shared" si="731"/>
        <v/>
      </c>
      <c r="AC5029" s="35" t="str">
        <f t="shared" si="732"/>
        <v/>
      </c>
      <c r="AD5029" s="35" t="str">
        <f t="shared" si="733"/>
        <v/>
      </c>
      <c r="AE5029" s="44" t="str">
        <f t="shared" si="734"/>
        <v/>
      </c>
      <c r="AF5029" s="61"/>
      <c r="AG5029" s="45"/>
    </row>
    <row r="5030" spans="1:33" x14ac:dyDescent="0.2">
      <c r="A5030" s="59" t="str">
        <f>+VLOOKUP(B5030,Annuaire_roster!B:G,5,0)</f>
        <v>01582</v>
      </c>
      <c r="B5030" s="219" t="s">
        <v>238</v>
      </c>
      <c r="C5030" s="73">
        <v>0.33333333333333331</v>
      </c>
      <c r="D5030" s="73">
        <v>0.33333333333333331</v>
      </c>
      <c r="E5030" s="66">
        <v>0.75</v>
      </c>
      <c r="F5030" s="66">
        <v>0.75</v>
      </c>
      <c r="G5030" s="67"/>
      <c r="H5030" s="67"/>
      <c r="I5030" s="107" t="s">
        <v>63</v>
      </c>
      <c r="J5030" s="67"/>
      <c r="K5030" s="69">
        <v>0</v>
      </c>
      <c r="L5030" s="67">
        <v>0</v>
      </c>
      <c r="M5030" s="74">
        <v>0</v>
      </c>
      <c r="N5030" s="34">
        <f t="shared" si="726"/>
        <v>0.375</v>
      </c>
      <c r="O5030" s="38">
        <f t="shared" si="727"/>
        <v>0.375</v>
      </c>
      <c r="P5030" s="77" t="s">
        <v>234</v>
      </c>
      <c r="Q5030" s="135">
        <v>44824</v>
      </c>
      <c r="R5030" s="35">
        <f t="shared" si="728"/>
        <v>0</v>
      </c>
      <c r="S5030" s="35">
        <f t="shared" si="729"/>
        <v>0</v>
      </c>
      <c r="T5030" s="10" t="str">
        <f t="shared" si="735"/>
        <v>Sem - 39</v>
      </c>
      <c r="U5030" s="10" t="str">
        <f t="shared" si="736"/>
        <v>Septembre</v>
      </c>
      <c r="V5030" s="36" t="str">
        <f t="shared" si="730"/>
        <v>2026</v>
      </c>
      <c r="W5030" s="34"/>
      <c r="X5030" s="91">
        <f t="shared" si="737"/>
        <v>0</v>
      </c>
      <c r="Y5030" s="92" t="str">
        <f>VLOOKUP('CM-CIC'!B4961,Annuaire_roster!B:F,4,0)</f>
        <v>KINANA Widad</v>
      </c>
      <c r="Z5030" s="37" t="s">
        <v>110</v>
      </c>
      <c r="AA5030" s="60" t="s">
        <v>39</v>
      </c>
      <c r="AB5030" s="35" t="str">
        <f t="shared" si="731"/>
        <v/>
      </c>
      <c r="AC5030" s="35" t="str">
        <f t="shared" si="732"/>
        <v/>
      </c>
      <c r="AD5030" s="35" t="str">
        <f t="shared" si="733"/>
        <v/>
      </c>
      <c r="AE5030" s="44" t="str">
        <f t="shared" si="734"/>
        <v/>
      </c>
      <c r="AF5030" s="61"/>
      <c r="AG5030" s="45"/>
    </row>
    <row r="5031" spans="1:33" x14ac:dyDescent="0.2">
      <c r="A5031" s="59" t="str">
        <f>+VLOOKUP(B5031,Annuaire_roster!B:G,5,0)</f>
        <v>01586</v>
      </c>
      <c r="B5031" s="219" t="s">
        <v>217</v>
      </c>
      <c r="C5031" s="73">
        <v>0.33333333333333331</v>
      </c>
      <c r="D5031" s="73">
        <v>0.33333333333333331</v>
      </c>
      <c r="E5031" s="66">
        <v>0.75</v>
      </c>
      <c r="F5031" s="66">
        <v>0.75</v>
      </c>
      <c r="G5031" s="67"/>
      <c r="H5031" s="67"/>
      <c r="I5031" s="107" t="s">
        <v>63</v>
      </c>
      <c r="J5031" s="67"/>
      <c r="K5031" s="69">
        <v>0</v>
      </c>
      <c r="L5031" s="67">
        <v>0</v>
      </c>
      <c r="M5031" s="74">
        <v>0</v>
      </c>
      <c r="N5031" s="34">
        <f t="shared" si="726"/>
        <v>0.375</v>
      </c>
      <c r="O5031" s="38">
        <f t="shared" si="727"/>
        <v>0.375</v>
      </c>
      <c r="P5031" s="77" t="s">
        <v>234</v>
      </c>
      <c r="Q5031" s="135">
        <v>44824</v>
      </c>
      <c r="R5031" s="35">
        <f t="shared" si="728"/>
        <v>0</v>
      </c>
      <c r="S5031" s="35">
        <f t="shared" si="729"/>
        <v>0</v>
      </c>
      <c r="T5031" s="10" t="str">
        <f t="shared" si="735"/>
        <v>Sem - 39</v>
      </c>
      <c r="U5031" s="10" t="str">
        <f t="shared" si="736"/>
        <v>Septembre</v>
      </c>
      <c r="V5031" s="36" t="str">
        <f t="shared" si="730"/>
        <v>2026</v>
      </c>
      <c r="W5031" s="34"/>
      <c r="X5031" s="91">
        <f t="shared" si="737"/>
        <v>0</v>
      </c>
      <c r="Y5031" s="92" t="str">
        <f>VLOOKUP('CM-CIC'!B4962,Annuaire_roster!B:F,4,0)</f>
        <v>KINANA Widad</v>
      </c>
      <c r="Z5031" s="37" t="s">
        <v>110</v>
      </c>
      <c r="AA5031" s="60" t="s">
        <v>39</v>
      </c>
      <c r="AB5031" s="35" t="str">
        <f t="shared" si="731"/>
        <v/>
      </c>
      <c r="AC5031" s="35" t="str">
        <f t="shared" si="732"/>
        <v/>
      </c>
      <c r="AD5031" s="35" t="str">
        <f t="shared" si="733"/>
        <v/>
      </c>
      <c r="AE5031" s="44" t="str">
        <f t="shared" si="734"/>
        <v/>
      </c>
      <c r="AF5031" s="61"/>
      <c r="AG5031" s="45"/>
    </row>
    <row r="5032" spans="1:33" x14ac:dyDescent="0.2">
      <c r="A5032" s="59" t="str">
        <f>+VLOOKUP(B5032,Annuaire_roster!B:G,5,0)</f>
        <v>01587</v>
      </c>
      <c r="B5032" s="219" t="s">
        <v>218</v>
      </c>
      <c r="C5032" s="73">
        <v>0.33333333333333331</v>
      </c>
      <c r="D5032" s="73">
        <v>0.33333333333333331</v>
      </c>
      <c r="E5032" s="66">
        <v>0.75</v>
      </c>
      <c r="F5032" s="66">
        <v>0.75</v>
      </c>
      <c r="G5032" s="67"/>
      <c r="H5032" s="67"/>
      <c r="I5032" s="107" t="s">
        <v>63</v>
      </c>
      <c r="J5032" s="67"/>
      <c r="K5032" s="69">
        <v>0</v>
      </c>
      <c r="L5032" s="67">
        <v>0</v>
      </c>
      <c r="M5032" s="74">
        <v>0</v>
      </c>
      <c r="N5032" s="34">
        <f t="shared" si="726"/>
        <v>0.375</v>
      </c>
      <c r="O5032" s="38">
        <f t="shared" si="727"/>
        <v>0.375</v>
      </c>
      <c r="P5032" s="77" t="s">
        <v>234</v>
      </c>
      <c r="Q5032" s="135">
        <v>44824</v>
      </c>
      <c r="R5032" s="35">
        <f t="shared" si="728"/>
        <v>0</v>
      </c>
      <c r="S5032" s="35">
        <f t="shared" si="729"/>
        <v>0</v>
      </c>
      <c r="T5032" s="10" t="str">
        <f t="shared" si="735"/>
        <v>Sem - 39</v>
      </c>
      <c r="U5032" s="10" t="str">
        <f t="shared" si="736"/>
        <v>Septembre</v>
      </c>
      <c r="V5032" s="36" t="str">
        <f t="shared" si="730"/>
        <v>2026</v>
      </c>
      <c r="W5032" s="34"/>
      <c r="X5032" s="91">
        <f t="shared" si="737"/>
        <v>0</v>
      </c>
      <c r="Y5032" s="92" t="str">
        <f>VLOOKUP('CM-CIC'!B4963,Annuaire_roster!B:F,4,0)</f>
        <v>KINANA Widad</v>
      </c>
      <c r="Z5032" s="37" t="s">
        <v>110</v>
      </c>
      <c r="AA5032" s="60" t="s">
        <v>39</v>
      </c>
      <c r="AB5032" s="35" t="str">
        <f t="shared" si="731"/>
        <v/>
      </c>
      <c r="AC5032" s="35" t="str">
        <f t="shared" si="732"/>
        <v/>
      </c>
      <c r="AD5032" s="35" t="str">
        <f t="shared" si="733"/>
        <v/>
      </c>
      <c r="AE5032" s="44" t="str">
        <f t="shared" si="734"/>
        <v/>
      </c>
      <c r="AF5032" s="61"/>
      <c r="AG5032" s="45"/>
    </row>
    <row r="5033" spans="1:33" x14ac:dyDescent="0.2">
      <c r="A5033" s="59" t="str">
        <f>+VLOOKUP(B5033,Annuaire_roster!B:G,5,0)</f>
        <v>01590</v>
      </c>
      <c r="B5033" s="219" t="s">
        <v>222</v>
      </c>
      <c r="C5033" s="73">
        <v>0.33333333333333331</v>
      </c>
      <c r="D5033" s="73">
        <v>0.33333333333333331</v>
      </c>
      <c r="E5033" s="66">
        <v>0.75</v>
      </c>
      <c r="F5033" s="66">
        <v>0.75</v>
      </c>
      <c r="G5033" s="67"/>
      <c r="H5033" s="67"/>
      <c r="I5033" s="107" t="s">
        <v>63</v>
      </c>
      <c r="J5033" s="67"/>
      <c r="K5033" s="69">
        <v>0</v>
      </c>
      <c r="L5033" s="67">
        <v>0</v>
      </c>
      <c r="M5033" s="74">
        <v>0</v>
      </c>
      <c r="N5033" s="34">
        <f t="shared" si="726"/>
        <v>0.375</v>
      </c>
      <c r="O5033" s="38">
        <f t="shared" si="727"/>
        <v>0.375</v>
      </c>
      <c r="P5033" s="77" t="s">
        <v>234</v>
      </c>
      <c r="Q5033" s="135">
        <v>44824</v>
      </c>
      <c r="R5033" s="35">
        <f t="shared" si="728"/>
        <v>0</v>
      </c>
      <c r="S5033" s="35">
        <f t="shared" si="729"/>
        <v>0</v>
      </c>
      <c r="T5033" s="10" t="str">
        <f t="shared" si="735"/>
        <v>Sem - 39</v>
      </c>
      <c r="U5033" s="10" t="str">
        <f t="shared" si="736"/>
        <v>Septembre</v>
      </c>
      <c r="V5033" s="36" t="str">
        <f t="shared" si="730"/>
        <v>2026</v>
      </c>
      <c r="W5033" s="34"/>
      <c r="X5033" s="91">
        <f t="shared" si="737"/>
        <v>0</v>
      </c>
      <c r="Y5033" s="92" t="str">
        <f>VLOOKUP('CM-CIC'!B4964,Annuaire_roster!B:F,4,0)</f>
        <v>KINANA Widad</v>
      </c>
      <c r="Z5033" s="37" t="s">
        <v>110</v>
      </c>
      <c r="AA5033" s="60" t="s">
        <v>39</v>
      </c>
      <c r="AB5033" s="35" t="str">
        <f t="shared" si="731"/>
        <v/>
      </c>
      <c r="AC5033" s="35" t="str">
        <f t="shared" si="732"/>
        <v/>
      </c>
      <c r="AD5033" s="35" t="str">
        <f t="shared" si="733"/>
        <v/>
      </c>
      <c r="AE5033" s="44" t="str">
        <f t="shared" si="734"/>
        <v/>
      </c>
      <c r="AF5033" s="61"/>
      <c r="AG5033" s="45"/>
    </row>
    <row r="5034" spans="1:33" x14ac:dyDescent="0.2">
      <c r="A5034" s="59" t="str">
        <f>+VLOOKUP(B5034,Annuaire_roster!B:G,5,0)</f>
        <v>01594</v>
      </c>
      <c r="B5034" s="219" t="s">
        <v>295</v>
      </c>
      <c r="C5034" s="73">
        <v>0.33333333333333331</v>
      </c>
      <c r="D5034" s="73">
        <v>0.33333333333333331</v>
      </c>
      <c r="E5034" s="66">
        <v>0.75</v>
      </c>
      <c r="F5034" s="66">
        <v>0.75</v>
      </c>
      <c r="G5034" s="67"/>
      <c r="H5034" s="67"/>
      <c r="I5034" s="107" t="s">
        <v>63</v>
      </c>
      <c r="J5034" s="67"/>
      <c r="K5034" s="69">
        <v>0</v>
      </c>
      <c r="L5034" s="67">
        <v>0</v>
      </c>
      <c r="M5034" s="74">
        <v>0</v>
      </c>
      <c r="N5034" s="34">
        <f t="shared" si="726"/>
        <v>0.375</v>
      </c>
      <c r="O5034" s="38">
        <f t="shared" si="727"/>
        <v>0.375</v>
      </c>
      <c r="P5034" s="77" t="s">
        <v>234</v>
      </c>
      <c r="Q5034" s="135">
        <v>44824</v>
      </c>
      <c r="R5034" s="35">
        <f t="shared" si="728"/>
        <v>0</v>
      </c>
      <c r="S5034" s="35">
        <f t="shared" si="729"/>
        <v>0</v>
      </c>
      <c r="T5034" s="10" t="str">
        <f t="shared" si="735"/>
        <v>Sem - 39</v>
      </c>
      <c r="U5034" s="10" t="str">
        <f t="shared" si="736"/>
        <v>Septembre</v>
      </c>
      <c r="V5034" s="36" t="str">
        <f t="shared" si="730"/>
        <v>2026</v>
      </c>
      <c r="W5034" s="34"/>
      <c r="X5034" s="91">
        <f t="shared" si="737"/>
        <v>0</v>
      </c>
      <c r="Y5034" s="92" t="str">
        <f>VLOOKUP('CM-CIC'!B4965,Annuaire_roster!B:F,4,0)</f>
        <v>KINANA Widad</v>
      </c>
      <c r="Z5034" s="37" t="s">
        <v>110</v>
      </c>
      <c r="AA5034" s="60" t="s">
        <v>39</v>
      </c>
      <c r="AB5034" s="35" t="str">
        <f t="shared" si="731"/>
        <v/>
      </c>
      <c r="AC5034" s="35" t="str">
        <f t="shared" si="732"/>
        <v/>
      </c>
      <c r="AD5034" s="35" t="str">
        <f t="shared" si="733"/>
        <v/>
      </c>
      <c r="AE5034" s="44" t="str">
        <f t="shared" si="734"/>
        <v/>
      </c>
      <c r="AF5034" s="61"/>
      <c r="AG5034" s="45"/>
    </row>
    <row r="5035" spans="1:33" x14ac:dyDescent="0.2">
      <c r="A5035" s="59" t="str">
        <f>+VLOOKUP(B5035,Annuaire_roster!B:G,5,0)</f>
        <v>01598</v>
      </c>
      <c r="B5035" s="78" t="s">
        <v>240</v>
      </c>
      <c r="C5035" s="73">
        <v>0.33333333333333331</v>
      </c>
      <c r="D5035" s="73">
        <v>0.33333333333333331</v>
      </c>
      <c r="E5035" s="66">
        <v>0.75</v>
      </c>
      <c r="F5035" s="66">
        <v>0.75</v>
      </c>
      <c r="G5035" s="67"/>
      <c r="H5035" s="67"/>
      <c r="I5035" s="107" t="s">
        <v>63</v>
      </c>
      <c r="J5035" s="67"/>
      <c r="K5035" s="69">
        <v>0</v>
      </c>
      <c r="L5035" s="67">
        <v>0</v>
      </c>
      <c r="M5035" s="74">
        <v>0</v>
      </c>
      <c r="N5035" s="34">
        <f t="shared" si="726"/>
        <v>0.375</v>
      </c>
      <c r="O5035" s="38">
        <f t="shared" si="727"/>
        <v>0.375</v>
      </c>
      <c r="P5035" s="77" t="s">
        <v>234</v>
      </c>
      <c r="Q5035" s="135">
        <v>44824</v>
      </c>
      <c r="R5035" s="35">
        <f t="shared" si="728"/>
        <v>0</v>
      </c>
      <c r="S5035" s="35">
        <f t="shared" si="729"/>
        <v>0</v>
      </c>
      <c r="T5035" s="10" t="str">
        <f t="shared" si="735"/>
        <v>Sem - 39</v>
      </c>
      <c r="U5035" s="10" t="str">
        <f t="shared" si="736"/>
        <v>Septembre</v>
      </c>
      <c r="V5035" s="36" t="str">
        <f t="shared" si="730"/>
        <v>2026</v>
      </c>
      <c r="W5035" s="34"/>
      <c r="X5035" s="91">
        <f t="shared" si="737"/>
        <v>0</v>
      </c>
      <c r="Y5035" s="92" t="str">
        <f>VLOOKUP('CM-CIC'!B4966,Annuaire_roster!B:F,4,0)</f>
        <v>KINANA Widad</v>
      </c>
      <c r="Z5035" s="37" t="s">
        <v>110</v>
      </c>
      <c r="AA5035" s="60" t="s">
        <v>39</v>
      </c>
      <c r="AB5035" s="35" t="str">
        <f t="shared" si="731"/>
        <v/>
      </c>
      <c r="AC5035" s="35" t="str">
        <f t="shared" si="732"/>
        <v/>
      </c>
      <c r="AD5035" s="35" t="str">
        <f t="shared" si="733"/>
        <v/>
      </c>
      <c r="AE5035" s="44" t="str">
        <f t="shared" si="734"/>
        <v/>
      </c>
      <c r="AF5035" s="61"/>
      <c r="AG5035" s="45"/>
    </row>
    <row r="5036" spans="1:33" x14ac:dyDescent="0.2">
      <c r="A5036" s="59" t="str">
        <f>+VLOOKUP(B5036,Annuaire_roster!B:G,5,0)</f>
        <v>01567</v>
      </c>
      <c r="B5036" s="219" t="s">
        <v>198</v>
      </c>
      <c r="C5036" s="73">
        <v>0.33333333333333331</v>
      </c>
      <c r="D5036" s="73">
        <v>0.33333333333333331</v>
      </c>
      <c r="E5036" s="66">
        <v>0.75</v>
      </c>
      <c r="F5036" s="66">
        <v>0.75</v>
      </c>
      <c r="G5036" s="67"/>
      <c r="H5036" s="67"/>
      <c r="I5036" s="107" t="s">
        <v>63</v>
      </c>
      <c r="J5036" s="67"/>
      <c r="K5036" s="69">
        <v>0</v>
      </c>
      <c r="L5036" s="67">
        <v>0</v>
      </c>
      <c r="M5036" s="74">
        <v>0</v>
      </c>
      <c r="N5036" s="34">
        <f t="shared" si="726"/>
        <v>0.375</v>
      </c>
      <c r="O5036" s="38">
        <f t="shared" si="727"/>
        <v>0.375</v>
      </c>
      <c r="P5036" s="77" t="s">
        <v>234</v>
      </c>
      <c r="Q5036" s="135">
        <v>44824</v>
      </c>
      <c r="R5036" s="35">
        <f t="shared" si="728"/>
        <v>0</v>
      </c>
      <c r="S5036" s="35">
        <f t="shared" si="729"/>
        <v>0</v>
      </c>
      <c r="T5036" s="10" t="str">
        <f t="shared" si="735"/>
        <v>Sem - 39</v>
      </c>
      <c r="U5036" s="10" t="str">
        <f t="shared" si="736"/>
        <v>Septembre</v>
      </c>
      <c r="V5036" s="36" t="str">
        <f t="shared" si="730"/>
        <v>2026</v>
      </c>
      <c r="W5036" s="34"/>
      <c r="X5036" s="91">
        <f t="shared" si="737"/>
        <v>0</v>
      </c>
      <c r="Y5036" s="92" t="str">
        <f>VLOOKUP('CM-CIC'!B4967,Annuaire_roster!B:F,4,0)</f>
        <v>KINANA Widad</v>
      </c>
      <c r="Z5036" s="37" t="s">
        <v>110</v>
      </c>
      <c r="AA5036" s="60" t="s">
        <v>39</v>
      </c>
      <c r="AB5036" s="35" t="str">
        <f t="shared" si="731"/>
        <v/>
      </c>
      <c r="AC5036" s="35" t="str">
        <f t="shared" si="732"/>
        <v/>
      </c>
      <c r="AD5036" s="35" t="str">
        <f t="shared" si="733"/>
        <v/>
      </c>
      <c r="AE5036" s="44" t="str">
        <f t="shared" si="734"/>
        <v/>
      </c>
      <c r="AF5036" s="61"/>
      <c r="AG5036" s="45"/>
    </row>
    <row r="5037" spans="1:33" x14ac:dyDescent="0.2">
      <c r="A5037" s="59" t="str">
        <f>+VLOOKUP(B5037,Annuaire_roster!B:G,5,0)</f>
        <v>01420</v>
      </c>
      <c r="B5037" s="219" t="s">
        <v>151</v>
      </c>
      <c r="C5037" s="73">
        <v>0.33333333333333331</v>
      </c>
      <c r="D5037" s="73">
        <v>0.33333333333333331</v>
      </c>
      <c r="E5037" s="66">
        <v>0.75</v>
      </c>
      <c r="F5037" s="66">
        <v>0.75</v>
      </c>
      <c r="G5037" s="67"/>
      <c r="H5037" s="67"/>
      <c r="I5037" s="107" t="s">
        <v>63</v>
      </c>
      <c r="J5037" s="67"/>
      <c r="K5037" s="69">
        <v>0</v>
      </c>
      <c r="L5037" s="67">
        <v>0</v>
      </c>
      <c r="M5037" s="74">
        <v>0</v>
      </c>
      <c r="N5037" s="34">
        <f t="shared" si="726"/>
        <v>0.375</v>
      </c>
      <c r="O5037" s="38">
        <f t="shared" si="727"/>
        <v>0.375</v>
      </c>
      <c r="P5037" s="77" t="s">
        <v>234</v>
      </c>
      <c r="Q5037" s="135">
        <v>44824</v>
      </c>
      <c r="R5037" s="35">
        <f t="shared" si="728"/>
        <v>0</v>
      </c>
      <c r="S5037" s="35">
        <f t="shared" si="729"/>
        <v>0</v>
      </c>
      <c r="T5037" s="10" t="str">
        <f t="shared" si="735"/>
        <v>Sem - 39</v>
      </c>
      <c r="U5037" s="10" t="str">
        <f t="shared" si="736"/>
        <v>Septembre</v>
      </c>
      <c r="V5037" s="36" t="str">
        <f t="shared" si="730"/>
        <v>2026</v>
      </c>
      <c r="W5037" s="34"/>
      <c r="X5037" s="91">
        <f t="shared" si="737"/>
        <v>0</v>
      </c>
      <c r="Y5037" s="92" t="str">
        <f>VLOOKUP('CM-CIC'!B4968,Annuaire_roster!B:F,4,0)</f>
        <v>ABDELLAOUI KHADIJA</v>
      </c>
      <c r="Z5037" s="37" t="s">
        <v>110</v>
      </c>
      <c r="AA5037" s="60" t="s">
        <v>39</v>
      </c>
      <c r="AB5037" s="35" t="str">
        <f t="shared" si="731"/>
        <v/>
      </c>
      <c r="AC5037" s="35" t="str">
        <f t="shared" si="732"/>
        <v/>
      </c>
      <c r="AD5037" s="35" t="str">
        <f t="shared" si="733"/>
        <v/>
      </c>
      <c r="AE5037" s="44" t="str">
        <f t="shared" si="734"/>
        <v/>
      </c>
      <c r="AF5037" s="61"/>
      <c r="AG5037" s="45"/>
    </row>
    <row r="5038" spans="1:33" x14ac:dyDescent="0.2">
      <c r="A5038" s="59" t="str">
        <f>+VLOOKUP(B5038,Annuaire_roster!B:G,5,0)</f>
        <v>01621</v>
      </c>
      <c r="B5038" s="219" t="s">
        <v>241</v>
      </c>
      <c r="C5038" s="73">
        <v>0.33333333333333331</v>
      </c>
      <c r="D5038" s="73">
        <v>0.33333333333333331</v>
      </c>
      <c r="E5038" s="66">
        <v>0.75</v>
      </c>
      <c r="F5038" s="66">
        <v>0.75</v>
      </c>
      <c r="G5038" s="67"/>
      <c r="H5038" s="67"/>
      <c r="I5038" s="107" t="s">
        <v>63</v>
      </c>
      <c r="J5038" s="67"/>
      <c r="K5038" s="69">
        <v>0</v>
      </c>
      <c r="L5038" s="67">
        <v>0</v>
      </c>
      <c r="M5038" s="74">
        <v>0</v>
      </c>
      <c r="N5038" s="34">
        <f t="shared" si="726"/>
        <v>0.375</v>
      </c>
      <c r="O5038" s="38">
        <f t="shared" si="727"/>
        <v>0.375</v>
      </c>
      <c r="P5038" s="77" t="s">
        <v>234</v>
      </c>
      <c r="Q5038" s="135">
        <v>44824</v>
      </c>
      <c r="R5038" s="35">
        <f t="shared" si="728"/>
        <v>0</v>
      </c>
      <c r="S5038" s="35">
        <f t="shared" si="729"/>
        <v>0</v>
      </c>
      <c r="T5038" s="10" t="str">
        <f t="shared" si="735"/>
        <v>Sem - 39</v>
      </c>
      <c r="U5038" s="10" t="str">
        <f t="shared" si="736"/>
        <v>Septembre</v>
      </c>
      <c r="V5038" s="36" t="str">
        <f t="shared" si="730"/>
        <v>2026</v>
      </c>
      <c r="W5038" s="34"/>
      <c r="X5038" s="91">
        <f t="shared" si="737"/>
        <v>0</v>
      </c>
      <c r="Y5038" s="92" t="str">
        <f>VLOOKUP('CM-CIC'!B4969,Annuaire_roster!B:F,4,0)</f>
        <v>ABDELLAOUI KHADIJA</v>
      </c>
      <c r="Z5038" s="37" t="s">
        <v>110</v>
      </c>
      <c r="AA5038" s="60" t="s">
        <v>39</v>
      </c>
      <c r="AB5038" s="35" t="str">
        <f t="shared" si="731"/>
        <v/>
      </c>
      <c r="AC5038" s="35" t="str">
        <f t="shared" si="732"/>
        <v/>
      </c>
      <c r="AD5038" s="35" t="str">
        <f t="shared" si="733"/>
        <v/>
      </c>
      <c r="AE5038" s="44" t="str">
        <f t="shared" si="734"/>
        <v/>
      </c>
      <c r="AF5038" s="61"/>
      <c r="AG5038" s="45"/>
    </row>
    <row r="5039" spans="1:33" x14ac:dyDescent="0.2">
      <c r="A5039" s="59" t="str">
        <f>+VLOOKUP(B5039,Annuaire_roster!B:G,5,0)</f>
        <v>01622</v>
      </c>
      <c r="B5039" s="219" t="s">
        <v>242</v>
      </c>
      <c r="C5039" s="73">
        <v>0.33333333333333331</v>
      </c>
      <c r="D5039" s="73">
        <v>0.33333333333333331</v>
      </c>
      <c r="E5039" s="66">
        <v>0.75</v>
      </c>
      <c r="F5039" s="66">
        <v>0.75</v>
      </c>
      <c r="G5039" s="67"/>
      <c r="H5039" s="67"/>
      <c r="I5039" s="107" t="s">
        <v>63</v>
      </c>
      <c r="J5039" s="67"/>
      <c r="K5039" s="69">
        <v>0</v>
      </c>
      <c r="L5039" s="67">
        <v>0</v>
      </c>
      <c r="M5039" s="74">
        <v>0</v>
      </c>
      <c r="N5039" s="34">
        <f t="shared" si="726"/>
        <v>0.375</v>
      </c>
      <c r="O5039" s="38">
        <f t="shared" si="727"/>
        <v>0.375</v>
      </c>
      <c r="P5039" s="77" t="s">
        <v>234</v>
      </c>
      <c r="Q5039" s="135">
        <v>44824</v>
      </c>
      <c r="R5039" s="35">
        <f t="shared" si="728"/>
        <v>0</v>
      </c>
      <c r="S5039" s="35">
        <f t="shared" si="729"/>
        <v>0</v>
      </c>
      <c r="T5039" s="10" t="str">
        <f t="shared" si="735"/>
        <v>Sem - 39</v>
      </c>
      <c r="U5039" s="10" t="str">
        <f t="shared" si="736"/>
        <v>Septembre</v>
      </c>
      <c r="V5039" s="36" t="str">
        <f t="shared" si="730"/>
        <v>2026</v>
      </c>
      <c r="W5039" s="34"/>
      <c r="X5039" s="91">
        <f t="shared" si="737"/>
        <v>0</v>
      </c>
      <c r="Y5039" s="92" t="str">
        <f>VLOOKUP('CM-CIC'!B4970,Annuaire_roster!B:F,4,0)</f>
        <v>ABDELLAOUI KHADIJA</v>
      </c>
      <c r="Z5039" s="37" t="s">
        <v>110</v>
      </c>
      <c r="AA5039" s="60" t="s">
        <v>39</v>
      </c>
      <c r="AB5039" s="35" t="str">
        <f t="shared" si="731"/>
        <v/>
      </c>
      <c r="AC5039" s="35" t="str">
        <f t="shared" si="732"/>
        <v/>
      </c>
      <c r="AD5039" s="35" t="str">
        <f t="shared" si="733"/>
        <v/>
      </c>
      <c r="AE5039" s="44" t="str">
        <f t="shared" si="734"/>
        <v/>
      </c>
      <c r="AF5039" s="61"/>
      <c r="AG5039" s="45"/>
    </row>
    <row r="5040" spans="1:33" x14ac:dyDescent="0.2">
      <c r="A5040" s="59" t="str">
        <f>+VLOOKUP(B5040,Annuaire_roster!B:G,5,0)</f>
        <v>01607</v>
      </c>
      <c r="B5040" s="219" t="s">
        <v>244</v>
      </c>
      <c r="C5040" s="73">
        <v>0.33333333333333331</v>
      </c>
      <c r="D5040" s="73">
        <v>0.33333333333333331</v>
      </c>
      <c r="E5040" s="66">
        <v>0.75</v>
      </c>
      <c r="F5040" s="66">
        <v>0.75</v>
      </c>
      <c r="G5040" s="67"/>
      <c r="H5040" s="67"/>
      <c r="I5040" s="107" t="s">
        <v>63</v>
      </c>
      <c r="J5040" s="67"/>
      <c r="K5040" s="69">
        <v>0</v>
      </c>
      <c r="L5040" s="67">
        <v>0</v>
      </c>
      <c r="M5040" s="74">
        <v>0</v>
      </c>
      <c r="N5040" s="34">
        <f t="shared" si="726"/>
        <v>0.375</v>
      </c>
      <c r="O5040" s="38">
        <f t="shared" si="727"/>
        <v>0.375</v>
      </c>
      <c r="P5040" s="77" t="s">
        <v>234</v>
      </c>
      <c r="Q5040" s="135">
        <v>44824</v>
      </c>
      <c r="R5040" s="35">
        <f t="shared" si="728"/>
        <v>0</v>
      </c>
      <c r="S5040" s="35">
        <f t="shared" si="729"/>
        <v>0</v>
      </c>
      <c r="T5040" s="10" t="str">
        <f t="shared" si="735"/>
        <v>Sem - 39</v>
      </c>
      <c r="U5040" s="10" t="str">
        <f t="shared" si="736"/>
        <v>Septembre</v>
      </c>
      <c r="V5040" s="36" t="str">
        <f t="shared" si="730"/>
        <v>2026</v>
      </c>
      <c r="W5040" s="34"/>
      <c r="X5040" s="91">
        <f t="shared" si="737"/>
        <v>0</v>
      </c>
      <c r="Y5040" s="92" t="str">
        <f>VLOOKUP('CM-CIC'!B4971,Annuaire_roster!B:F,4,0)</f>
        <v>ABDELLAOUI KHADIJA</v>
      </c>
      <c r="Z5040" s="37" t="s">
        <v>110</v>
      </c>
      <c r="AA5040" s="60" t="s">
        <v>39</v>
      </c>
      <c r="AB5040" s="35" t="str">
        <f t="shared" si="731"/>
        <v/>
      </c>
      <c r="AC5040" s="35" t="str">
        <f t="shared" si="732"/>
        <v/>
      </c>
      <c r="AD5040" s="35" t="str">
        <f t="shared" si="733"/>
        <v/>
      </c>
      <c r="AE5040" s="44" t="str">
        <f t="shared" si="734"/>
        <v/>
      </c>
      <c r="AF5040" s="61"/>
      <c r="AG5040" s="45"/>
    </row>
    <row r="5041" spans="1:33" x14ac:dyDescent="0.2">
      <c r="A5041" s="59" t="str">
        <f>+VLOOKUP(B5041,Annuaire_roster!B:G,5,0)</f>
        <v>01648</v>
      </c>
      <c r="B5041" s="219" t="s">
        <v>245</v>
      </c>
      <c r="C5041" s="73">
        <v>0.33333333333333331</v>
      </c>
      <c r="D5041" s="73">
        <v>0.33333333333333331</v>
      </c>
      <c r="E5041" s="66">
        <v>0.75</v>
      </c>
      <c r="F5041" s="66">
        <v>0.75</v>
      </c>
      <c r="G5041" s="67"/>
      <c r="H5041" s="67"/>
      <c r="I5041" s="107" t="s">
        <v>63</v>
      </c>
      <c r="J5041" s="67"/>
      <c r="K5041" s="69">
        <v>0</v>
      </c>
      <c r="L5041" s="67">
        <v>0</v>
      </c>
      <c r="M5041" s="74">
        <v>0</v>
      </c>
      <c r="N5041" s="34">
        <f t="shared" si="726"/>
        <v>0.375</v>
      </c>
      <c r="O5041" s="38">
        <f t="shared" si="727"/>
        <v>0.375</v>
      </c>
      <c r="P5041" s="77" t="s">
        <v>234</v>
      </c>
      <c r="Q5041" s="135">
        <v>44824</v>
      </c>
      <c r="R5041" s="35">
        <f t="shared" si="728"/>
        <v>0</v>
      </c>
      <c r="S5041" s="35">
        <f t="shared" si="729"/>
        <v>0</v>
      </c>
      <c r="T5041" s="10" t="str">
        <f t="shared" si="735"/>
        <v>Sem - 39</v>
      </c>
      <c r="U5041" s="10" t="str">
        <f t="shared" si="736"/>
        <v>Septembre</v>
      </c>
      <c r="V5041" s="36" t="str">
        <f t="shared" si="730"/>
        <v>2026</v>
      </c>
      <c r="W5041" s="34"/>
      <c r="X5041" s="91">
        <f t="shared" si="737"/>
        <v>0</v>
      </c>
      <c r="Y5041" s="92" t="str">
        <f>VLOOKUP('CM-CIC'!B4972,Annuaire_roster!B:F,4,0)</f>
        <v>ABDELLAOUI KHADIJA</v>
      </c>
      <c r="Z5041" s="37" t="s">
        <v>110</v>
      </c>
      <c r="AA5041" s="60" t="s">
        <v>39</v>
      </c>
      <c r="AB5041" s="35" t="str">
        <f t="shared" si="731"/>
        <v/>
      </c>
      <c r="AC5041" s="35" t="str">
        <f t="shared" si="732"/>
        <v/>
      </c>
      <c r="AD5041" s="35" t="str">
        <f t="shared" si="733"/>
        <v/>
      </c>
      <c r="AE5041" s="44" t="str">
        <f t="shared" si="734"/>
        <v/>
      </c>
      <c r="AF5041" s="61"/>
      <c r="AG5041" s="45"/>
    </row>
    <row r="5042" spans="1:33" x14ac:dyDescent="0.2">
      <c r="A5042" s="59" t="str">
        <f>+VLOOKUP(B5042,Annuaire_roster!B:G,5,0)</f>
        <v>01608</v>
      </c>
      <c r="B5042" s="219" t="s">
        <v>246</v>
      </c>
      <c r="C5042" s="73">
        <v>0.33333333333333331</v>
      </c>
      <c r="D5042" s="73">
        <v>0.33333333333333331</v>
      </c>
      <c r="E5042" s="66">
        <v>0.75</v>
      </c>
      <c r="F5042" s="66">
        <v>0.75</v>
      </c>
      <c r="G5042" s="67"/>
      <c r="H5042" s="67"/>
      <c r="I5042" s="107" t="s">
        <v>63</v>
      </c>
      <c r="J5042" s="67"/>
      <c r="K5042" s="69">
        <v>0</v>
      </c>
      <c r="L5042" s="67">
        <v>0</v>
      </c>
      <c r="M5042" s="74">
        <v>0</v>
      </c>
      <c r="N5042" s="34">
        <f t="shared" si="726"/>
        <v>0.375</v>
      </c>
      <c r="O5042" s="38">
        <f t="shared" si="727"/>
        <v>0.375</v>
      </c>
      <c r="P5042" s="77" t="s">
        <v>234</v>
      </c>
      <c r="Q5042" s="135">
        <v>44824</v>
      </c>
      <c r="R5042" s="35">
        <f t="shared" si="728"/>
        <v>0</v>
      </c>
      <c r="S5042" s="35">
        <f t="shared" si="729"/>
        <v>0</v>
      </c>
      <c r="T5042" s="10" t="str">
        <f t="shared" si="735"/>
        <v>Sem - 39</v>
      </c>
      <c r="U5042" s="10" t="str">
        <f t="shared" si="736"/>
        <v>Septembre</v>
      </c>
      <c r="V5042" s="36" t="str">
        <f t="shared" si="730"/>
        <v>2026</v>
      </c>
      <c r="W5042" s="34"/>
      <c r="X5042" s="91">
        <f t="shared" si="737"/>
        <v>0</v>
      </c>
      <c r="Y5042" s="92" t="str">
        <f>VLOOKUP('CM-CIC'!B4973,Annuaire_roster!B:F,4,0)</f>
        <v>ABDELLAOUI KHADIJA</v>
      </c>
      <c r="Z5042" s="37" t="s">
        <v>110</v>
      </c>
      <c r="AA5042" s="60" t="s">
        <v>39</v>
      </c>
      <c r="AB5042" s="35" t="str">
        <f t="shared" si="731"/>
        <v/>
      </c>
      <c r="AC5042" s="35" t="str">
        <f t="shared" si="732"/>
        <v/>
      </c>
      <c r="AD5042" s="35" t="str">
        <f t="shared" si="733"/>
        <v/>
      </c>
      <c r="AE5042" s="44" t="str">
        <f t="shared" si="734"/>
        <v/>
      </c>
      <c r="AF5042" s="61"/>
      <c r="AG5042" s="45"/>
    </row>
    <row r="5043" spans="1:33" x14ac:dyDescent="0.2">
      <c r="A5043" s="59" t="str">
        <f>+VLOOKUP(B5043,Annuaire_roster!B:G,5,0)</f>
        <v>01616</v>
      </c>
      <c r="B5043" s="219" t="s">
        <v>247</v>
      </c>
      <c r="C5043" s="73">
        <v>0.33333333333333331</v>
      </c>
      <c r="D5043" s="73">
        <v>0.33333333333333331</v>
      </c>
      <c r="E5043" s="66">
        <v>0.75</v>
      </c>
      <c r="F5043" s="66">
        <v>0.75</v>
      </c>
      <c r="G5043" s="67"/>
      <c r="H5043" s="67"/>
      <c r="I5043" s="107" t="s">
        <v>63</v>
      </c>
      <c r="J5043" s="67"/>
      <c r="K5043" s="69">
        <v>0</v>
      </c>
      <c r="L5043" s="67">
        <v>0</v>
      </c>
      <c r="M5043" s="74">
        <v>0</v>
      </c>
      <c r="N5043" s="34">
        <f t="shared" ref="N5043:N5106" si="738">IFERROR(IF(OR(D5043="OFF",D5043="Congé",M5043="Abs",D5043="Congé sans solde",D5043="Férié"),"",IF(O5043-K5043-L5043&gt;O5043,O5043,IF(O5043-K5043-L5043&lt;0,"",O5043-K5043-L5043))),"")</f>
        <v>0.375</v>
      </c>
      <c r="O5043" s="38">
        <f t="shared" ref="O5043:O5106" si="739">IF(AG5043="2H Pause déjeuner",IF(F5043-D5043-0.0833333333333333&lt;0,F5043-D5043-0.0833333333333333+1,F5043-D5043-0.0833333333333333),IF(OR(AND(F5043="OFF",D5043="OFF"),AND(F5043="Congé",D5043="Congé"),AND(F5043="Congé sans solde",D5043="Congé sans solde"),AND(F5043="Congé spécial",D5043="Congé spécial"),AND(F5043="Férié",D5043="Férié"),AND(F5043="OFF",D5043="Congé"),AND(F5043="OFF",D5043="Congé sans solde"),AND(F5043="OFF",D5043="Congé spécial"),AND(F5043="OFF",D5043="Férié"),AND(F5043="Congé",D5043="OFF"),AND(F5043="Congé",D5043="Congé sans solde"),AND(F5043="Congé",D5043="Congé spécial"),AND(F5043="Congé",D5043="Férié"),AND(F5043="Congé sans solde",D5043="OFF"),AND(F5043="Congé sans solde",D5043="Congé"),AND(F5043="Congé sans solde",D5043="Congé spécial"),AND(F5043="Congé sans solde",D5043="Férié"),AND(F5043="Congé spécial",D5043="OFF"),AND(F5043="Congé spécial",D5043="Congé"),AND(F5043="Congé spécial",D5043="Congé sans solde"),AND(F5043="Congé spécial",D5043="Férié"),AND(F5043="Férié",D5043="OFF"),AND(F5043="Férié",D5043="Congé"),AND(F5043="Férié",D5043="Congé sans solde"),AND(F5043="Férié",D5043="Congé spécial")),0,IF(OR(F5043="OFF",F5043="Congé",F5043="Congé spécial",F5043="Congé sans solde",D5043="OFF",D5043="Congé",D5043="Congé spécial",D5043="Congé sans solde"),0.208333333333334,IF(AND(AG5043="",F5043-D5043&lt;0),("24:00:00"-D5043)+("00:00:00"+F5043)-0.0416666666666667,IF(AND(OR(AG5043="Allaitement",AG5043="Sans déjeuner"),F5043-D5043&lt;0),("24:00:00"-D5043)+("00:00:00"+F5043),IF(AND(AG5043="",F5043-D5043&gt;0.166666666666667),F5043-D5043-0.0416666666666667,IF(AND(OR(AG5043="Allaitement",AG5043="Sans déjeuner"),F5043-D5043&gt;0.166666666666667),F5043-D5043,F5043-D5043)))))))</f>
        <v>0.375</v>
      </c>
      <c r="P5043" s="77" t="s">
        <v>234</v>
      </c>
      <c r="Q5043" s="135">
        <v>44824</v>
      </c>
      <c r="R5043" s="35">
        <f t="shared" si="728"/>
        <v>0</v>
      </c>
      <c r="S5043" s="35">
        <f t="shared" si="729"/>
        <v>0</v>
      </c>
      <c r="T5043" s="10" t="str">
        <f t="shared" si="735"/>
        <v>Sem - 39</v>
      </c>
      <c r="U5043" s="10" t="str">
        <f t="shared" si="736"/>
        <v>Septembre</v>
      </c>
      <c r="V5043" s="36" t="str">
        <f t="shared" si="730"/>
        <v>2026</v>
      </c>
      <c r="W5043" s="34"/>
      <c r="X5043" s="91">
        <f t="shared" si="737"/>
        <v>0</v>
      </c>
      <c r="Y5043" s="92" t="str">
        <f>VLOOKUP('CM-CIC'!B4974,Annuaire_roster!B:F,4,0)</f>
        <v>ABDELLAOUI KHADIJA</v>
      </c>
      <c r="Z5043" s="37" t="s">
        <v>110</v>
      </c>
      <c r="AA5043" s="60" t="s">
        <v>39</v>
      </c>
      <c r="AB5043" s="35" t="str">
        <f t="shared" si="731"/>
        <v/>
      </c>
      <c r="AC5043" s="35" t="str">
        <f t="shared" si="732"/>
        <v/>
      </c>
      <c r="AD5043" s="35" t="str">
        <f t="shared" si="733"/>
        <v/>
      </c>
      <c r="AE5043" s="44" t="str">
        <f t="shared" si="734"/>
        <v/>
      </c>
      <c r="AF5043" s="61"/>
      <c r="AG5043" s="45"/>
    </row>
    <row r="5044" spans="1:33" x14ac:dyDescent="0.2">
      <c r="A5044" s="59" t="str">
        <f>+VLOOKUP(B5044,Annuaire_roster!B:G,5,0)</f>
        <v>01617</v>
      </c>
      <c r="B5044" s="219" t="s">
        <v>248</v>
      </c>
      <c r="C5044" s="73">
        <v>0.33333333333333331</v>
      </c>
      <c r="D5044" s="73">
        <v>0.33333333333333331</v>
      </c>
      <c r="E5044" s="66">
        <v>0.75</v>
      </c>
      <c r="F5044" s="66">
        <v>0.75</v>
      </c>
      <c r="G5044" s="67"/>
      <c r="H5044" s="67"/>
      <c r="I5044" s="107" t="s">
        <v>63</v>
      </c>
      <c r="J5044" s="67"/>
      <c r="K5044" s="69">
        <v>0</v>
      </c>
      <c r="L5044" s="67">
        <v>0</v>
      </c>
      <c r="M5044" s="74">
        <v>0</v>
      </c>
      <c r="N5044" s="34">
        <f t="shared" si="738"/>
        <v>0.375</v>
      </c>
      <c r="O5044" s="38">
        <f t="shared" si="739"/>
        <v>0.375</v>
      </c>
      <c r="P5044" s="77" t="s">
        <v>234</v>
      </c>
      <c r="Q5044" s="135">
        <v>44824</v>
      </c>
      <c r="R5044" s="35">
        <f t="shared" si="728"/>
        <v>0</v>
      </c>
      <c r="S5044" s="35">
        <f t="shared" si="729"/>
        <v>0</v>
      </c>
      <c r="T5044" s="10" t="str">
        <f t="shared" si="735"/>
        <v>Sem - 39</v>
      </c>
      <c r="U5044" s="10" t="str">
        <f t="shared" si="736"/>
        <v>Septembre</v>
      </c>
      <c r="V5044" s="36" t="str">
        <f t="shared" si="730"/>
        <v>2026</v>
      </c>
      <c r="W5044" s="34"/>
      <c r="X5044" s="91">
        <f t="shared" si="737"/>
        <v>0</v>
      </c>
      <c r="Y5044" s="92" t="str">
        <f>VLOOKUP('CM-CIC'!B4975,Annuaire_roster!B:F,4,0)</f>
        <v>ABDELLAOUI KHADIJA</v>
      </c>
      <c r="Z5044" s="37" t="s">
        <v>110</v>
      </c>
      <c r="AA5044" s="60" t="s">
        <v>39</v>
      </c>
      <c r="AB5044" s="35" t="str">
        <f t="shared" si="731"/>
        <v/>
      </c>
      <c r="AC5044" s="35" t="str">
        <f t="shared" si="732"/>
        <v/>
      </c>
      <c r="AD5044" s="35" t="str">
        <f t="shared" si="733"/>
        <v/>
      </c>
      <c r="AE5044" s="44" t="str">
        <f t="shared" si="734"/>
        <v/>
      </c>
      <c r="AF5044" s="61"/>
      <c r="AG5044" s="45"/>
    </row>
    <row r="5045" spans="1:33" x14ac:dyDescent="0.2">
      <c r="A5045" s="59" t="str">
        <f>+VLOOKUP(B5045,Annuaire_roster!B:G,5,0)</f>
        <v>01656</v>
      </c>
      <c r="B5045" s="219" t="s">
        <v>249</v>
      </c>
      <c r="C5045" s="73">
        <v>0.33333333333333331</v>
      </c>
      <c r="D5045" s="73">
        <v>0.33333333333333331</v>
      </c>
      <c r="E5045" s="66">
        <v>0.75</v>
      </c>
      <c r="F5045" s="66">
        <v>0.75</v>
      </c>
      <c r="G5045" s="67"/>
      <c r="H5045" s="67"/>
      <c r="I5045" s="107" t="s">
        <v>63</v>
      </c>
      <c r="J5045" s="67"/>
      <c r="K5045" s="69">
        <v>0</v>
      </c>
      <c r="L5045" s="67">
        <v>0</v>
      </c>
      <c r="M5045" s="74">
        <v>0</v>
      </c>
      <c r="N5045" s="34">
        <f t="shared" si="738"/>
        <v>0.375</v>
      </c>
      <c r="O5045" s="38">
        <f t="shared" si="739"/>
        <v>0.375</v>
      </c>
      <c r="P5045" s="77" t="s">
        <v>234</v>
      </c>
      <c r="Q5045" s="135">
        <v>44824</v>
      </c>
      <c r="R5045" s="35">
        <f t="shared" ref="R5045:R5108" si="740">IF(M5045="Abs",O5045,0)</f>
        <v>0</v>
      </c>
      <c r="S5045" s="35">
        <f t="shared" ref="S5045:S5108" si="741">SUM(R5045,L5045,I5045,J5045,W5045,H5045)</f>
        <v>0</v>
      </c>
      <c r="T5045" s="10" t="str">
        <f t="shared" si="735"/>
        <v>Sem - 39</v>
      </c>
      <c r="U5045" s="10" t="str">
        <f t="shared" si="736"/>
        <v>Septembre</v>
      </c>
      <c r="V5045" s="36" t="str">
        <f t="shared" ref="V5045:V5108" si="742">+TEXT(Q5045,"aaa")</f>
        <v>2026</v>
      </c>
      <c r="W5045" s="34"/>
      <c r="X5045" s="91">
        <f t="shared" si="737"/>
        <v>0</v>
      </c>
      <c r="Y5045" s="92" t="str">
        <f>VLOOKUP('CM-CIC'!B4976,Annuaire_roster!B:F,4,0)</f>
        <v>ABDELLAOUI KHADIJA</v>
      </c>
      <c r="Z5045" s="37" t="s">
        <v>110</v>
      </c>
      <c r="AA5045" s="60" t="s">
        <v>39</v>
      </c>
      <c r="AB5045" s="35" t="str">
        <f t="shared" ref="AB5045:AB5108" si="743">IF(AND(D5045="Congé",F5045="Congé"),0.333333333333333,IF(OR(AND(D5045="Congé",F5045&lt;&gt;"Congé"),(AND(F5045="Congé",D5045&lt;&gt;"Congé"))),0.166666666666667,""))</f>
        <v/>
      </c>
      <c r="AC5045" s="35" t="str">
        <f t="shared" ref="AC5045:AC5108" si="744">IF(AND(D5045="Congé sans solde",F5045="Congé sans solde"),0.333333333333333,IF(OR(AND(D5045="Congé sans solde",F5045&lt;&gt;"Congé sans solde"),(AND(F5045="Congé sans solde",D5045&lt;&gt;"Congé sans solde"))),0.166666666666667,""))</f>
        <v/>
      </c>
      <c r="AD5045" s="35" t="str">
        <f t="shared" ref="AD5045:AD5108" si="745">IF(AND(D5045="Congé spécial",F5045="Congé spécial"),0.333333333333333,IF(OR(AND(D5045="Congé spécial",F5045&lt;&gt;"Congé décès"),(AND(F5045="Congé spécial",D5045&lt;&gt;"Congé spécial"))),0.166666666666667,""))</f>
        <v/>
      </c>
      <c r="AE5045" s="44" t="str">
        <f t="shared" ref="AE5045:AE5108" si="746">IF(AND(D5045="Férié",F5045="Férié"),0.333333333333333,IF(OR(AND(D5045="Férié",F5045&lt;&gt;"Férié"),(AND(F5045="Férié",D5045&lt;&gt;"Férié"))),0.166666666666667,""))</f>
        <v/>
      </c>
      <c r="AF5045" s="61"/>
      <c r="AG5045" s="45"/>
    </row>
    <row r="5046" spans="1:33" x14ac:dyDescent="0.2">
      <c r="A5046" s="59" t="str">
        <f>+VLOOKUP(B5046,Annuaire_roster!B:G,5,0)</f>
        <v>01609</v>
      </c>
      <c r="B5046" s="219" t="s">
        <v>251</v>
      </c>
      <c r="C5046" s="73">
        <v>0.33333333333333331</v>
      </c>
      <c r="D5046" s="73">
        <v>0.33333333333333331</v>
      </c>
      <c r="E5046" s="66">
        <v>0.75</v>
      </c>
      <c r="F5046" s="66">
        <v>0.75</v>
      </c>
      <c r="G5046" s="67"/>
      <c r="H5046" s="67"/>
      <c r="I5046" s="107" t="s">
        <v>63</v>
      </c>
      <c r="J5046" s="67"/>
      <c r="K5046" s="69">
        <v>0</v>
      </c>
      <c r="L5046" s="67">
        <v>0</v>
      </c>
      <c r="M5046" s="74">
        <v>0</v>
      </c>
      <c r="N5046" s="34">
        <f t="shared" si="738"/>
        <v>0.375</v>
      </c>
      <c r="O5046" s="38">
        <f t="shared" si="739"/>
        <v>0.375</v>
      </c>
      <c r="P5046" s="77" t="s">
        <v>234</v>
      </c>
      <c r="Q5046" s="135">
        <v>44824</v>
      </c>
      <c r="R5046" s="35">
        <f t="shared" si="740"/>
        <v>0</v>
      </c>
      <c r="S5046" s="35">
        <f t="shared" si="741"/>
        <v>0</v>
      </c>
      <c r="T5046" s="10" t="str">
        <f t="shared" si="735"/>
        <v>Sem - 39</v>
      </c>
      <c r="U5046" s="10" t="str">
        <f t="shared" si="736"/>
        <v>Septembre</v>
      </c>
      <c r="V5046" s="36" t="str">
        <f t="shared" si="742"/>
        <v>2026</v>
      </c>
      <c r="W5046" s="34"/>
      <c r="X5046" s="91">
        <f t="shared" si="737"/>
        <v>0</v>
      </c>
      <c r="Y5046" s="92" t="str">
        <f>VLOOKUP('CM-CIC'!B4977,Annuaire_roster!B:F,4,0)</f>
        <v>ABDELLAOUI KHADIJA</v>
      </c>
      <c r="Z5046" s="37" t="s">
        <v>110</v>
      </c>
      <c r="AA5046" s="60" t="s">
        <v>39</v>
      </c>
      <c r="AB5046" s="35" t="str">
        <f t="shared" si="743"/>
        <v/>
      </c>
      <c r="AC5046" s="35" t="str">
        <f t="shared" si="744"/>
        <v/>
      </c>
      <c r="AD5046" s="35" t="str">
        <f t="shared" si="745"/>
        <v/>
      </c>
      <c r="AE5046" s="44" t="str">
        <f t="shared" si="746"/>
        <v/>
      </c>
      <c r="AF5046" s="61"/>
      <c r="AG5046" s="45"/>
    </row>
    <row r="5047" spans="1:33" x14ac:dyDescent="0.2">
      <c r="A5047" s="59" t="str">
        <f>+VLOOKUP(B5047,Annuaire_roster!B:G,5,0)</f>
        <v>01610</v>
      </c>
      <c r="B5047" s="219" t="s">
        <v>1667</v>
      </c>
      <c r="C5047" s="73">
        <v>0.33333333333333331</v>
      </c>
      <c r="D5047" s="73">
        <v>0.33333333333333331</v>
      </c>
      <c r="E5047" s="66">
        <v>0.75</v>
      </c>
      <c r="F5047" s="66">
        <v>0.75</v>
      </c>
      <c r="G5047" s="67"/>
      <c r="H5047" s="67"/>
      <c r="I5047" s="107" t="s">
        <v>63</v>
      </c>
      <c r="J5047" s="67"/>
      <c r="K5047" s="69">
        <v>0</v>
      </c>
      <c r="L5047" s="67">
        <v>0</v>
      </c>
      <c r="M5047" s="74">
        <v>0</v>
      </c>
      <c r="N5047" s="34">
        <f t="shared" si="738"/>
        <v>0.375</v>
      </c>
      <c r="O5047" s="38">
        <f t="shared" si="739"/>
        <v>0.375</v>
      </c>
      <c r="P5047" s="77" t="s">
        <v>234</v>
      </c>
      <c r="Q5047" s="135">
        <v>44824</v>
      </c>
      <c r="R5047" s="35">
        <f t="shared" si="740"/>
        <v>0</v>
      </c>
      <c r="S5047" s="35">
        <f t="shared" si="741"/>
        <v>0</v>
      </c>
      <c r="T5047" s="10" t="str">
        <f t="shared" si="735"/>
        <v>Sem - 39</v>
      </c>
      <c r="U5047" s="10" t="str">
        <f t="shared" si="736"/>
        <v>Septembre</v>
      </c>
      <c r="V5047" s="36" t="str">
        <f t="shared" si="742"/>
        <v>2026</v>
      </c>
      <c r="W5047" s="34"/>
      <c r="X5047" s="91">
        <f t="shared" si="737"/>
        <v>0</v>
      </c>
      <c r="Y5047" s="92" t="str">
        <f>VLOOKUP('CM-CIC'!B4978,Annuaire_roster!B:F,4,0)</f>
        <v>ABDELLAOUI KHADIJA</v>
      </c>
      <c r="Z5047" s="37" t="s">
        <v>110</v>
      </c>
      <c r="AA5047" s="60" t="s">
        <v>39</v>
      </c>
      <c r="AB5047" s="35" t="str">
        <f t="shared" si="743"/>
        <v/>
      </c>
      <c r="AC5047" s="35" t="str">
        <f t="shared" si="744"/>
        <v/>
      </c>
      <c r="AD5047" s="35" t="str">
        <f t="shared" si="745"/>
        <v/>
      </c>
      <c r="AE5047" s="44" t="str">
        <f t="shared" si="746"/>
        <v/>
      </c>
      <c r="AF5047" s="61"/>
      <c r="AG5047" s="45"/>
    </row>
    <row r="5048" spans="1:33" x14ac:dyDescent="0.2">
      <c r="A5048" s="59" t="str">
        <f>+VLOOKUP(B5048,Annuaire_roster!B:G,5,0)</f>
        <v>01611</v>
      </c>
      <c r="B5048" s="219" t="s">
        <v>252</v>
      </c>
      <c r="C5048" s="73">
        <v>0.33333333333333331</v>
      </c>
      <c r="D5048" s="73">
        <v>0.33333333333333331</v>
      </c>
      <c r="E5048" s="66">
        <v>0.75</v>
      </c>
      <c r="F5048" s="66">
        <v>0.75</v>
      </c>
      <c r="G5048" s="67"/>
      <c r="H5048" s="67"/>
      <c r="I5048" s="107" t="s">
        <v>63</v>
      </c>
      <c r="J5048" s="67"/>
      <c r="K5048" s="69">
        <v>0</v>
      </c>
      <c r="L5048" s="67">
        <v>0</v>
      </c>
      <c r="M5048" s="74">
        <v>0</v>
      </c>
      <c r="N5048" s="34">
        <f t="shared" si="738"/>
        <v>0.375</v>
      </c>
      <c r="O5048" s="38">
        <f t="shared" si="739"/>
        <v>0.375</v>
      </c>
      <c r="P5048" s="77" t="s">
        <v>234</v>
      </c>
      <c r="Q5048" s="135">
        <v>44824</v>
      </c>
      <c r="R5048" s="35">
        <f t="shared" si="740"/>
        <v>0</v>
      </c>
      <c r="S5048" s="35">
        <f t="shared" si="741"/>
        <v>0</v>
      </c>
      <c r="T5048" s="10" t="str">
        <f t="shared" si="735"/>
        <v>Sem - 39</v>
      </c>
      <c r="U5048" s="10" t="str">
        <f t="shared" si="736"/>
        <v>Septembre</v>
      </c>
      <c r="V5048" s="36" t="str">
        <f t="shared" si="742"/>
        <v>2026</v>
      </c>
      <c r="W5048" s="34"/>
      <c r="X5048" s="91">
        <f t="shared" si="737"/>
        <v>0</v>
      </c>
      <c r="Y5048" s="92" t="str">
        <f>VLOOKUP('CM-CIC'!B4979,Annuaire_roster!B:F,4,0)</f>
        <v>ABDELLAOUI KHADIJA</v>
      </c>
      <c r="Z5048" s="37" t="s">
        <v>110</v>
      </c>
      <c r="AA5048" s="60" t="s">
        <v>39</v>
      </c>
      <c r="AB5048" s="35" t="str">
        <f t="shared" si="743"/>
        <v/>
      </c>
      <c r="AC5048" s="35" t="str">
        <f t="shared" si="744"/>
        <v/>
      </c>
      <c r="AD5048" s="35" t="str">
        <f t="shared" si="745"/>
        <v/>
      </c>
      <c r="AE5048" s="44" t="str">
        <f t="shared" si="746"/>
        <v/>
      </c>
      <c r="AF5048" s="61"/>
      <c r="AG5048" s="45"/>
    </row>
    <row r="5049" spans="1:33" x14ac:dyDescent="0.2">
      <c r="A5049" s="59" t="str">
        <f>+VLOOKUP(B5049,Annuaire_roster!B:G,5,0)</f>
        <v>01612</v>
      </c>
      <c r="B5049" s="219" t="s">
        <v>253</v>
      </c>
      <c r="C5049" s="73">
        <v>0.33333333333333331</v>
      </c>
      <c r="D5049" s="73">
        <v>0.33333333333333331</v>
      </c>
      <c r="E5049" s="66">
        <v>0.75</v>
      </c>
      <c r="F5049" s="66">
        <v>0.75</v>
      </c>
      <c r="G5049" s="67"/>
      <c r="H5049" s="67"/>
      <c r="I5049" s="107" t="s">
        <v>63</v>
      </c>
      <c r="J5049" s="67"/>
      <c r="K5049" s="69">
        <v>0</v>
      </c>
      <c r="L5049" s="67">
        <v>0</v>
      </c>
      <c r="M5049" s="74">
        <v>0</v>
      </c>
      <c r="N5049" s="34">
        <f t="shared" si="738"/>
        <v>0.375</v>
      </c>
      <c r="O5049" s="38">
        <f t="shared" si="739"/>
        <v>0.375</v>
      </c>
      <c r="P5049" s="77" t="s">
        <v>234</v>
      </c>
      <c r="Q5049" s="135">
        <v>44824</v>
      </c>
      <c r="R5049" s="35">
        <f t="shared" si="740"/>
        <v>0</v>
      </c>
      <c r="S5049" s="35">
        <f t="shared" si="741"/>
        <v>0</v>
      </c>
      <c r="T5049" s="10" t="str">
        <f t="shared" si="735"/>
        <v>Sem - 39</v>
      </c>
      <c r="U5049" s="10" t="str">
        <f t="shared" si="736"/>
        <v>Septembre</v>
      </c>
      <c r="V5049" s="36" t="str">
        <f t="shared" si="742"/>
        <v>2026</v>
      </c>
      <c r="W5049" s="34"/>
      <c r="X5049" s="91">
        <f t="shared" si="737"/>
        <v>0</v>
      </c>
      <c r="Y5049" s="92" t="str">
        <f>VLOOKUP('CM-CIC'!B4980,Annuaire_roster!B:F,4,0)</f>
        <v>ABDELLAOUI KHADIJA</v>
      </c>
      <c r="Z5049" s="37" t="s">
        <v>110</v>
      </c>
      <c r="AA5049" s="60" t="s">
        <v>39</v>
      </c>
      <c r="AB5049" s="35" t="str">
        <f t="shared" si="743"/>
        <v/>
      </c>
      <c r="AC5049" s="35" t="str">
        <f t="shared" si="744"/>
        <v/>
      </c>
      <c r="AD5049" s="35" t="str">
        <f t="shared" si="745"/>
        <v/>
      </c>
      <c r="AE5049" s="44" t="str">
        <f t="shared" si="746"/>
        <v/>
      </c>
      <c r="AF5049" s="61"/>
      <c r="AG5049" s="45"/>
    </row>
    <row r="5050" spans="1:33" x14ac:dyDescent="0.2">
      <c r="A5050" s="59" t="str">
        <f>+VLOOKUP(B5050,Annuaire_roster!B:G,5,0)</f>
        <v>01613</v>
      </c>
      <c r="B5050" s="219" t="s">
        <v>254</v>
      </c>
      <c r="C5050" s="73">
        <v>0.33333333333333331</v>
      </c>
      <c r="D5050" s="73">
        <v>0.33333333333333331</v>
      </c>
      <c r="E5050" s="66">
        <v>0.75</v>
      </c>
      <c r="F5050" s="66">
        <v>0.75</v>
      </c>
      <c r="G5050" s="67"/>
      <c r="H5050" s="67"/>
      <c r="I5050" s="107" t="s">
        <v>63</v>
      </c>
      <c r="J5050" s="67"/>
      <c r="K5050" s="69">
        <v>0</v>
      </c>
      <c r="L5050" s="67">
        <v>0</v>
      </c>
      <c r="M5050" s="74">
        <v>0</v>
      </c>
      <c r="N5050" s="34">
        <f t="shared" si="738"/>
        <v>0.375</v>
      </c>
      <c r="O5050" s="38">
        <f t="shared" si="739"/>
        <v>0.375</v>
      </c>
      <c r="P5050" s="77" t="s">
        <v>234</v>
      </c>
      <c r="Q5050" s="135">
        <v>44824</v>
      </c>
      <c r="R5050" s="35">
        <f t="shared" si="740"/>
        <v>0</v>
      </c>
      <c r="S5050" s="35">
        <f t="shared" si="741"/>
        <v>0</v>
      </c>
      <c r="T5050" s="10" t="str">
        <f t="shared" si="735"/>
        <v>Sem - 39</v>
      </c>
      <c r="U5050" s="10" t="str">
        <f t="shared" si="736"/>
        <v>Septembre</v>
      </c>
      <c r="V5050" s="36" t="str">
        <f t="shared" si="742"/>
        <v>2026</v>
      </c>
      <c r="W5050" s="34"/>
      <c r="X5050" s="91">
        <f t="shared" si="737"/>
        <v>0</v>
      </c>
      <c r="Y5050" s="92" t="str">
        <f>VLOOKUP('CM-CIC'!B4981,Annuaire_roster!B:F,4,0)</f>
        <v>ABDELLAOUI KHADIJA</v>
      </c>
      <c r="Z5050" s="37" t="s">
        <v>110</v>
      </c>
      <c r="AA5050" s="60" t="s">
        <v>39</v>
      </c>
      <c r="AB5050" s="35" t="str">
        <f t="shared" si="743"/>
        <v/>
      </c>
      <c r="AC5050" s="35" t="str">
        <f t="shared" si="744"/>
        <v/>
      </c>
      <c r="AD5050" s="35" t="str">
        <f t="shared" si="745"/>
        <v/>
      </c>
      <c r="AE5050" s="44" t="str">
        <f t="shared" si="746"/>
        <v/>
      </c>
      <c r="AF5050" s="61"/>
      <c r="AG5050" s="45"/>
    </row>
    <row r="5051" spans="1:33" x14ac:dyDescent="0.2">
      <c r="A5051" s="59" t="str">
        <f>+VLOOKUP(B5051,Annuaire_roster!B:G,5,0)</f>
        <v>01618</v>
      </c>
      <c r="B5051" s="219" t="s">
        <v>255</v>
      </c>
      <c r="C5051" s="73">
        <v>0.33333333333333331</v>
      </c>
      <c r="D5051" s="73">
        <v>0.33333333333333331</v>
      </c>
      <c r="E5051" s="66">
        <v>0.75</v>
      </c>
      <c r="F5051" s="66">
        <v>0.75</v>
      </c>
      <c r="G5051" s="67"/>
      <c r="H5051" s="67"/>
      <c r="I5051" s="107" t="s">
        <v>63</v>
      </c>
      <c r="J5051" s="67"/>
      <c r="K5051" s="69">
        <v>0</v>
      </c>
      <c r="L5051" s="67">
        <v>0</v>
      </c>
      <c r="M5051" s="74">
        <v>0</v>
      </c>
      <c r="N5051" s="34">
        <f t="shared" si="738"/>
        <v>0.375</v>
      </c>
      <c r="O5051" s="38">
        <f t="shared" si="739"/>
        <v>0.375</v>
      </c>
      <c r="P5051" s="77" t="s">
        <v>234</v>
      </c>
      <c r="Q5051" s="135">
        <v>44824</v>
      </c>
      <c r="R5051" s="35">
        <f t="shared" si="740"/>
        <v>0</v>
      </c>
      <c r="S5051" s="35">
        <f t="shared" si="741"/>
        <v>0</v>
      </c>
      <c r="T5051" s="10" t="str">
        <f t="shared" si="735"/>
        <v>Sem - 39</v>
      </c>
      <c r="U5051" s="10" t="str">
        <f t="shared" si="736"/>
        <v>Septembre</v>
      </c>
      <c r="V5051" s="36" t="str">
        <f t="shared" si="742"/>
        <v>2026</v>
      </c>
      <c r="W5051" s="34"/>
      <c r="X5051" s="91">
        <f t="shared" si="737"/>
        <v>0</v>
      </c>
      <c r="Y5051" s="92" t="str">
        <f>VLOOKUP('CM-CIC'!B4982,Annuaire_roster!B:F,4,0)</f>
        <v>ABDELLAOUI KHADIJA</v>
      </c>
      <c r="Z5051" s="37" t="s">
        <v>110</v>
      </c>
      <c r="AA5051" s="60" t="s">
        <v>39</v>
      </c>
      <c r="AB5051" s="35" t="str">
        <f t="shared" si="743"/>
        <v/>
      </c>
      <c r="AC5051" s="35" t="str">
        <f t="shared" si="744"/>
        <v/>
      </c>
      <c r="AD5051" s="35" t="str">
        <f t="shared" si="745"/>
        <v/>
      </c>
      <c r="AE5051" s="44" t="str">
        <f t="shared" si="746"/>
        <v/>
      </c>
      <c r="AF5051" s="61"/>
      <c r="AG5051" s="45"/>
    </row>
    <row r="5052" spans="1:33" x14ac:dyDescent="0.2">
      <c r="A5052" s="59" t="str">
        <f>+VLOOKUP(B5052,Annuaire_roster!B:G,5,0)</f>
        <v>01619</v>
      </c>
      <c r="B5052" s="219" t="s">
        <v>256</v>
      </c>
      <c r="C5052" s="73">
        <v>0.33333333333333331</v>
      </c>
      <c r="D5052" s="73">
        <v>0.33333333333333331</v>
      </c>
      <c r="E5052" s="66">
        <v>0.75</v>
      </c>
      <c r="F5052" s="66">
        <v>0.75</v>
      </c>
      <c r="G5052" s="67"/>
      <c r="H5052" s="67"/>
      <c r="I5052" s="107" t="s">
        <v>63</v>
      </c>
      <c r="J5052" s="67"/>
      <c r="K5052" s="69">
        <v>0</v>
      </c>
      <c r="L5052" s="67">
        <v>0</v>
      </c>
      <c r="M5052" s="74">
        <v>0</v>
      </c>
      <c r="N5052" s="34">
        <f t="shared" si="738"/>
        <v>0.375</v>
      </c>
      <c r="O5052" s="38">
        <f t="shared" si="739"/>
        <v>0.375</v>
      </c>
      <c r="P5052" s="77" t="s">
        <v>234</v>
      </c>
      <c r="Q5052" s="135">
        <v>44824</v>
      </c>
      <c r="R5052" s="35">
        <f t="shared" si="740"/>
        <v>0</v>
      </c>
      <c r="S5052" s="35">
        <f t="shared" si="741"/>
        <v>0</v>
      </c>
      <c r="T5052" s="10" t="str">
        <f t="shared" si="735"/>
        <v>Sem - 39</v>
      </c>
      <c r="U5052" s="10" t="str">
        <f t="shared" si="736"/>
        <v>Septembre</v>
      </c>
      <c r="V5052" s="36" t="str">
        <f t="shared" si="742"/>
        <v>2026</v>
      </c>
      <c r="W5052" s="34"/>
      <c r="X5052" s="91">
        <f t="shared" si="737"/>
        <v>0</v>
      </c>
      <c r="Y5052" s="92" t="str">
        <f>VLOOKUP('CM-CIC'!B4983,Annuaire_roster!B:F,4,0)</f>
        <v>ABDELLAOUI KHADIJA</v>
      </c>
      <c r="Z5052" s="37" t="s">
        <v>110</v>
      </c>
      <c r="AA5052" s="60" t="s">
        <v>39</v>
      </c>
      <c r="AB5052" s="35" t="str">
        <f t="shared" si="743"/>
        <v/>
      </c>
      <c r="AC5052" s="35" t="str">
        <f t="shared" si="744"/>
        <v/>
      </c>
      <c r="AD5052" s="35" t="str">
        <f t="shared" si="745"/>
        <v/>
      </c>
      <c r="AE5052" s="44" t="str">
        <f t="shared" si="746"/>
        <v/>
      </c>
      <c r="AF5052" s="61"/>
      <c r="AG5052" s="45"/>
    </row>
    <row r="5053" spans="1:33" x14ac:dyDescent="0.2">
      <c r="A5053" s="59" t="str">
        <f>+VLOOKUP(B5053,Annuaire_roster!B:G,5,0)</f>
        <v>01624</v>
      </c>
      <c r="B5053" s="219" t="s">
        <v>257</v>
      </c>
      <c r="C5053" s="73">
        <v>0.33333333333333331</v>
      </c>
      <c r="D5053" s="73">
        <v>0.33333333333333331</v>
      </c>
      <c r="E5053" s="66">
        <v>0.75</v>
      </c>
      <c r="F5053" s="66">
        <v>0.75</v>
      </c>
      <c r="G5053" s="67"/>
      <c r="H5053" s="67"/>
      <c r="I5053" s="107" t="s">
        <v>63</v>
      </c>
      <c r="J5053" s="67"/>
      <c r="K5053" s="69">
        <v>0</v>
      </c>
      <c r="L5053" s="67">
        <v>0</v>
      </c>
      <c r="M5053" s="74">
        <v>0</v>
      </c>
      <c r="N5053" s="34">
        <f t="shared" si="738"/>
        <v>0.375</v>
      </c>
      <c r="O5053" s="38">
        <f t="shared" si="739"/>
        <v>0.375</v>
      </c>
      <c r="P5053" s="77" t="s">
        <v>234</v>
      </c>
      <c r="Q5053" s="135">
        <v>44824</v>
      </c>
      <c r="R5053" s="35">
        <f t="shared" si="740"/>
        <v>0</v>
      </c>
      <c r="S5053" s="35">
        <f t="shared" si="741"/>
        <v>0</v>
      </c>
      <c r="T5053" s="10" t="str">
        <f t="shared" si="735"/>
        <v>Sem - 39</v>
      </c>
      <c r="U5053" s="10" t="str">
        <f t="shared" si="736"/>
        <v>Septembre</v>
      </c>
      <c r="V5053" s="36" t="str">
        <f t="shared" si="742"/>
        <v>2026</v>
      </c>
      <c r="W5053" s="34"/>
      <c r="X5053" s="91">
        <f t="shared" si="737"/>
        <v>0</v>
      </c>
      <c r="Y5053" s="92" t="str">
        <f>VLOOKUP('CM-CIC'!B4984,Annuaire_roster!B:F,4,0)</f>
        <v>ABDELLAOUI KHADIJA</v>
      </c>
      <c r="Z5053" s="37" t="s">
        <v>110</v>
      </c>
      <c r="AA5053" s="60" t="s">
        <v>39</v>
      </c>
      <c r="AB5053" s="35" t="str">
        <f t="shared" si="743"/>
        <v/>
      </c>
      <c r="AC5053" s="35" t="str">
        <f t="shared" si="744"/>
        <v/>
      </c>
      <c r="AD5053" s="35" t="str">
        <f t="shared" si="745"/>
        <v/>
      </c>
      <c r="AE5053" s="44" t="str">
        <f t="shared" si="746"/>
        <v/>
      </c>
      <c r="AF5053" s="61"/>
      <c r="AG5053" s="45"/>
    </row>
    <row r="5054" spans="1:33" x14ac:dyDescent="0.2">
      <c r="A5054" s="59" t="str">
        <f>+VLOOKUP(B5054,Annuaire_roster!B:G,5,0)</f>
        <v>01625</v>
      </c>
      <c r="B5054" s="219" t="s">
        <v>258</v>
      </c>
      <c r="C5054" s="73">
        <v>0.33333333333333331</v>
      </c>
      <c r="D5054" s="73">
        <v>0.33333333333333331</v>
      </c>
      <c r="E5054" s="66">
        <v>0.75</v>
      </c>
      <c r="F5054" s="66">
        <v>0.75</v>
      </c>
      <c r="G5054" s="67"/>
      <c r="H5054" s="67"/>
      <c r="I5054" s="107" t="s">
        <v>63</v>
      </c>
      <c r="J5054" s="67"/>
      <c r="K5054" s="69">
        <v>0</v>
      </c>
      <c r="L5054" s="67">
        <v>0</v>
      </c>
      <c r="M5054" s="74">
        <v>0</v>
      </c>
      <c r="N5054" s="34">
        <f t="shared" si="738"/>
        <v>0.375</v>
      </c>
      <c r="O5054" s="38">
        <f t="shared" si="739"/>
        <v>0.375</v>
      </c>
      <c r="P5054" s="77" t="s">
        <v>234</v>
      </c>
      <c r="Q5054" s="135">
        <v>44824</v>
      </c>
      <c r="R5054" s="35">
        <f t="shared" si="740"/>
        <v>0</v>
      </c>
      <c r="S5054" s="35">
        <f t="shared" si="741"/>
        <v>0</v>
      </c>
      <c r="T5054" s="10" t="str">
        <f t="shared" si="735"/>
        <v>Sem - 39</v>
      </c>
      <c r="U5054" s="10" t="str">
        <f t="shared" si="736"/>
        <v>Septembre</v>
      </c>
      <c r="V5054" s="36" t="str">
        <f t="shared" si="742"/>
        <v>2026</v>
      </c>
      <c r="W5054" s="34"/>
      <c r="X5054" s="91">
        <f t="shared" si="737"/>
        <v>0</v>
      </c>
      <c r="Y5054" s="92" t="str">
        <f>VLOOKUP('CM-CIC'!B4985,Annuaire_roster!B:F,4,0)</f>
        <v>ABDELLAOUI KHADIJA</v>
      </c>
      <c r="Z5054" s="37" t="s">
        <v>110</v>
      </c>
      <c r="AA5054" s="60" t="s">
        <v>39</v>
      </c>
      <c r="AB5054" s="35" t="str">
        <f t="shared" si="743"/>
        <v/>
      </c>
      <c r="AC5054" s="35" t="str">
        <f t="shared" si="744"/>
        <v/>
      </c>
      <c r="AD5054" s="35" t="str">
        <f t="shared" si="745"/>
        <v/>
      </c>
      <c r="AE5054" s="44" t="str">
        <f t="shared" si="746"/>
        <v/>
      </c>
      <c r="AF5054" s="61"/>
      <c r="AG5054" s="45"/>
    </row>
    <row r="5055" spans="1:33" x14ac:dyDescent="0.2">
      <c r="A5055" s="59" t="str">
        <f>+VLOOKUP(B5055,Annuaire_roster!B:G,5,0)</f>
        <v>01626</v>
      </c>
      <c r="B5055" s="219" t="s">
        <v>259</v>
      </c>
      <c r="C5055" s="73">
        <v>0.33333333333333331</v>
      </c>
      <c r="D5055" s="73">
        <v>0.33333333333333331</v>
      </c>
      <c r="E5055" s="66">
        <v>0.75</v>
      </c>
      <c r="F5055" s="66">
        <v>0.75</v>
      </c>
      <c r="G5055" s="67"/>
      <c r="H5055" s="67"/>
      <c r="I5055" s="107" t="s">
        <v>63</v>
      </c>
      <c r="J5055" s="67"/>
      <c r="K5055" s="69">
        <v>0</v>
      </c>
      <c r="L5055" s="67">
        <v>0</v>
      </c>
      <c r="M5055" s="74">
        <v>0</v>
      </c>
      <c r="N5055" s="34">
        <f t="shared" si="738"/>
        <v>0.375</v>
      </c>
      <c r="O5055" s="38">
        <f t="shared" si="739"/>
        <v>0.375</v>
      </c>
      <c r="P5055" s="77" t="s">
        <v>234</v>
      </c>
      <c r="Q5055" s="135">
        <v>44824</v>
      </c>
      <c r="R5055" s="35">
        <f t="shared" si="740"/>
        <v>0</v>
      </c>
      <c r="S5055" s="35">
        <f t="shared" si="741"/>
        <v>0</v>
      </c>
      <c r="T5055" s="10" t="str">
        <f t="shared" si="735"/>
        <v>Sem - 39</v>
      </c>
      <c r="U5055" s="10" t="str">
        <f t="shared" si="736"/>
        <v>Septembre</v>
      </c>
      <c r="V5055" s="36" t="str">
        <f t="shared" si="742"/>
        <v>2026</v>
      </c>
      <c r="W5055" s="34"/>
      <c r="X5055" s="91">
        <f t="shared" si="737"/>
        <v>0</v>
      </c>
      <c r="Y5055" s="92" t="str">
        <f>VLOOKUP('CM-CIC'!B4986,Annuaire_roster!B:F,4,0)</f>
        <v>ABDELLAOUI KHADIJA</v>
      </c>
      <c r="Z5055" s="37" t="s">
        <v>110</v>
      </c>
      <c r="AA5055" s="60" t="s">
        <v>39</v>
      </c>
      <c r="AB5055" s="35" t="str">
        <f t="shared" si="743"/>
        <v/>
      </c>
      <c r="AC5055" s="35" t="str">
        <f t="shared" si="744"/>
        <v/>
      </c>
      <c r="AD5055" s="35" t="str">
        <f t="shared" si="745"/>
        <v/>
      </c>
      <c r="AE5055" s="44" t="str">
        <f t="shared" si="746"/>
        <v/>
      </c>
      <c r="AF5055" s="61"/>
      <c r="AG5055" s="45"/>
    </row>
    <row r="5056" spans="1:33" x14ac:dyDescent="0.2">
      <c r="A5056" s="59" t="str">
        <f>+VLOOKUP(B5056,Annuaire_roster!B:G,5,0)</f>
        <v>01627</v>
      </c>
      <c r="B5056" s="219" t="s">
        <v>260</v>
      </c>
      <c r="C5056" s="73">
        <v>0.33333333333333331</v>
      </c>
      <c r="D5056" s="73">
        <v>0.33333333333333331</v>
      </c>
      <c r="E5056" s="66">
        <v>0.75</v>
      </c>
      <c r="F5056" s="66">
        <v>0.75</v>
      </c>
      <c r="G5056" s="67"/>
      <c r="H5056" s="67"/>
      <c r="I5056" s="107" t="s">
        <v>63</v>
      </c>
      <c r="J5056" s="67"/>
      <c r="K5056" s="69">
        <v>0</v>
      </c>
      <c r="L5056" s="67">
        <v>0</v>
      </c>
      <c r="M5056" s="74">
        <v>0</v>
      </c>
      <c r="N5056" s="34">
        <f t="shared" si="738"/>
        <v>0.375</v>
      </c>
      <c r="O5056" s="38">
        <f t="shared" si="739"/>
        <v>0.375</v>
      </c>
      <c r="P5056" s="77" t="s">
        <v>234</v>
      </c>
      <c r="Q5056" s="135">
        <v>44824</v>
      </c>
      <c r="R5056" s="35">
        <f t="shared" si="740"/>
        <v>0</v>
      </c>
      <c r="S5056" s="35">
        <f t="shared" si="741"/>
        <v>0</v>
      </c>
      <c r="T5056" s="10" t="str">
        <f t="shared" si="735"/>
        <v>Sem - 39</v>
      </c>
      <c r="U5056" s="10" t="str">
        <f t="shared" si="736"/>
        <v>Septembre</v>
      </c>
      <c r="V5056" s="36" t="str">
        <f t="shared" si="742"/>
        <v>2026</v>
      </c>
      <c r="W5056" s="34"/>
      <c r="X5056" s="91">
        <f t="shared" si="737"/>
        <v>0</v>
      </c>
      <c r="Y5056" s="92" t="str">
        <f>VLOOKUP('CM-CIC'!B4987,Annuaire_roster!B:F,4,0)</f>
        <v>ABDELLAOUI KHADIJA</v>
      </c>
      <c r="Z5056" s="37" t="s">
        <v>110</v>
      </c>
      <c r="AA5056" s="60" t="s">
        <v>39</v>
      </c>
      <c r="AB5056" s="35" t="str">
        <f t="shared" si="743"/>
        <v/>
      </c>
      <c r="AC5056" s="35" t="str">
        <f t="shared" si="744"/>
        <v/>
      </c>
      <c r="AD5056" s="35" t="str">
        <f t="shared" si="745"/>
        <v/>
      </c>
      <c r="AE5056" s="44" t="str">
        <f t="shared" si="746"/>
        <v/>
      </c>
      <c r="AF5056" s="61"/>
      <c r="AG5056" s="45"/>
    </row>
    <row r="5057" spans="1:33" x14ac:dyDescent="0.2">
      <c r="A5057" s="59" t="str">
        <f>+VLOOKUP(B5057,Annuaire_roster!B:G,5,0)</f>
        <v>01628</v>
      </c>
      <c r="B5057" s="219" t="s">
        <v>262</v>
      </c>
      <c r="C5057" s="73">
        <v>0.33333333333333331</v>
      </c>
      <c r="D5057" s="73">
        <v>0.33333333333333331</v>
      </c>
      <c r="E5057" s="66">
        <v>0.75</v>
      </c>
      <c r="F5057" s="66">
        <v>0.75</v>
      </c>
      <c r="G5057" s="67"/>
      <c r="H5057" s="67"/>
      <c r="I5057" s="107" t="s">
        <v>63</v>
      </c>
      <c r="J5057" s="67"/>
      <c r="K5057" s="69">
        <v>0</v>
      </c>
      <c r="L5057" s="67">
        <v>0</v>
      </c>
      <c r="M5057" s="74">
        <v>0</v>
      </c>
      <c r="N5057" s="34">
        <f t="shared" si="738"/>
        <v>0.375</v>
      </c>
      <c r="O5057" s="38">
        <f t="shared" si="739"/>
        <v>0.375</v>
      </c>
      <c r="P5057" s="77" t="s">
        <v>234</v>
      </c>
      <c r="Q5057" s="135">
        <v>44824</v>
      </c>
      <c r="R5057" s="35">
        <f t="shared" si="740"/>
        <v>0</v>
      </c>
      <c r="S5057" s="35">
        <f t="shared" si="741"/>
        <v>0</v>
      </c>
      <c r="T5057" s="10" t="str">
        <f t="shared" si="735"/>
        <v>Sem - 39</v>
      </c>
      <c r="U5057" s="10" t="str">
        <f t="shared" si="736"/>
        <v>Septembre</v>
      </c>
      <c r="V5057" s="36" t="str">
        <f t="shared" si="742"/>
        <v>2026</v>
      </c>
      <c r="W5057" s="34"/>
      <c r="X5057" s="91">
        <f t="shared" si="737"/>
        <v>0</v>
      </c>
      <c r="Y5057" s="92" t="str">
        <f>VLOOKUP('CM-CIC'!B4988,Annuaire_roster!B:F,4,0)</f>
        <v>ABDELLAOUI KHADIJA</v>
      </c>
      <c r="Z5057" s="37" t="s">
        <v>110</v>
      </c>
      <c r="AA5057" s="60" t="s">
        <v>39</v>
      </c>
      <c r="AB5057" s="35" t="str">
        <f t="shared" si="743"/>
        <v/>
      </c>
      <c r="AC5057" s="35" t="str">
        <f t="shared" si="744"/>
        <v/>
      </c>
      <c r="AD5057" s="35" t="str">
        <f t="shared" si="745"/>
        <v/>
      </c>
      <c r="AE5057" s="44" t="str">
        <f t="shared" si="746"/>
        <v/>
      </c>
      <c r="AF5057" s="61"/>
      <c r="AG5057" s="45"/>
    </row>
    <row r="5058" spans="1:33" x14ac:dyDescent="0.2">
      <c r="A5058" s="59" t="str">
        <f>+VLOOKUP(B5058,Annuaire_roster!B:G,5,0)</f>
        <v>01629</v>
      </c>
      <c r="B5058" s="219" t="s">
        <v>263</v>
      </c>
      <c r="C5058" s="73">
        <v>0.33333333333333331</v>
      </c>
      <c r="D5058" s="73">
        <v>0.33333333333333331</v>
      </c>
      <c r="E5058" s="66">
        <v>0.75</v>
      </c>
      <c r="F5058" s="66">
        <v>0.75</v>
      </c>
      <c r="G5058" s="67"/>
      <c r="H5058" s="67"/>
      <c r="I5058" s="107" t="s">
        <v>63</v>
      </c>
      <c r="J5058" s="67"/>
      <c r="K5058" s="69">
        <v>0</v>
      </c>
      <c r="L5058" s="67">
        <v>0</v>
      </c>
      <c r="M5058" s="74">
        <v>0</v>
      </c>
      <c r="N5058" s="34">
        <f t="shared" si="738"/>
        <v>0.375</v>
      </c>
      <c r="O5058" s="38">
        <f t="shared" si="739"/>
        <v>0.375</v>
      </c>
      <c r="P5058" s="77" t="s">
        <v>234</v>
      </c>
      <c r="Q5058" s="135">
        <v>44824</v>
      </c>
      <c r="R5058" s="35">
        <f t="shared" si="740"/>
        <v>0</v>
      </c>
      <c r="S5058" s="35">
        <f t="shared" si="741"/>
        <v>0</v>
      </c>
      <c r="T5058" s="10" t="str">
        <f t="shared" ref="T5058:T5121" si="747">"Sem - "&amp;WEEKNUM(Q5058,21)</f>
        <v>Sem - 39</v>
      </c>
      <c r="U5058" s="10" t="str">
        <f t="shared" ref="U5058:U5121" si="748">PROPER(TEXT(Q5058,"mmmm"))</f>
        <v>Septembre</v>
      </c>
      <c r="V5058" s="36" t="str">
        <f t="shared" si="742"/>
        <v>2026</v>
      </c>
      <c r="W5058" s="34"/>
      <c r="X5058" s="91">
        <f t="shared" ref="X5058:X5121" si="749">IFERROR(IF(M5058="Abs",0,IF((D5058-C5058+E5058-F5058)&lt;0.000694444444444444,0,(D5058-C5058+E5058-F5058))),0)</f>
        <v>0</v>
      </c>
      <c r="Y5058" s="92" t="str">
        <f>VLOOKUP('CM-CIC'!B4989,Annuaire_roster!B:F,4,0)</f>
        <v>ABDELLAOUI KHADIJA</v>
      </c>
      <c r="Z5058" s="37" t="s">
        <v>110</v>
      </c>
      <c r="AA5058" s="60" t="s">
        <v>39</v>
      </c>
      <c r="AB5058" s="35" t="str">
        <f t="shared" si="743"/>
        <v/>
      </c>
      <c r="AC5058" s="35" t="str">
        <f t="shared" si="744"/>
        <v/>
      </c>
      <c r="AD5058" s="35" t="str">
        <f t="shared" si="745"/>
        <v/>
      </c>
      <c r="AE5058" s="44" t="str">
        <f t="shared" si="746"/>
        <v/>
      </c>
      <c r="AF5058" s="61"/>
      <c r="AG5058" s="45"/>
    </row>
    <row r="5059" spans="1:33" x14ac:dyDescent="0.2">
      <c r="A5059" s="59" t="str">
        <f>+VLOOKUP(B5059,Annuaire_roster!B:G,5,0)</f>
        <v>01630</v>
      </c>
      <c r="B5059" s="219" t="s">
        <v>264</v>
      </c>
      <c r="C5059" s="73">
        <v>0.33333333333333331</v>
      </c>
      <c r="D5059" s="73">
        <v>0.33333333333333331</v>
      </c>
      <c r="E5059" s="66">
        <v>0.75</v>
      </c>
      <c r="F5059" s="66">
        <v>0.75</v>
      </c>
      <c r="G5059" s="67"/>
      <c r="H5059" s="67"/>
      <c r="I5059" s="107" t="s">
        <v>63</v>
      </c>
      <c r="J5059" s="67"/>
      <c r="K5059" s="69">
        <v>0</v>
      </c>
      <c r="L5059" s="67">
        <v>0</v>
      </c>
      <c r="M5059" s="74">
        <v>0</v>
      </c>
      <c r="N5059" s="34">
        <f t="shared" si="738"/>
        <v>0.375</v>
      </c>
      <c r="O5059" s="38">
        <f t="shared" si="739"/>
        <v>0.375</v>
      </c>
      <c r="P5059" s="77" t="s">
        <v>234</v>
      </c>
      <c r="Q5059" s="135">
        <v>44824</v>
      </c>
      <c r="R5059" s="35">
        <f t="shared" si="740"/>
        <v>0</v>
      </c>
      <c r="S5059" s="35">
        <f t="shared" si="741"/>
        <v>0</v>
      </c>
      <c r="T5059" s="10" t="str">
        <f t="shared" si="747"/>
        <v>Sem - 39</v>
      </c>
      <c r="U5059" s="10" t="str">
        <f t="shared" si="748"/>
        <v>Septembre</v>
      </c>
      <c r="V5059" s="36" t="str">
        <f t="shared" si="742"/>
        <v>2026</v>
      </c>
      <c r="W5059" s="34"/>
      <c r="X5059" s="91">
        <f t="shared" si="749"/>
        <v>0</v>
      </c>
      <c r="Y5059" s="92" t="str">
        <f>VLOOKUP('CM-CIC'!B4990,Annuaire_roster!B:F,4,0)</f>
        <v>ABDELLAOUI KHADIJA</v>
      </c>
      <c r="Z5059" s="37" t="s">
        <v>110</v>
      </c>
      <c r="AA5059" s="60" t="s">
        <v>39</v>
      </c>
      <c r="AB5059" s="35" t="str">
        <f t="shared" si="743"/>
        <v/>
      </c>
      <c r="AC5059" s="35" t="str">
        <f t="shared" si="744"/>
        <v/>
      </c>
      <c r="AD5059" s="35" t="str">
        <f t="shared" si="745"/>
        <v/>
      </c>
      <c r="AE5059" s="44" t="str">
        <f t="shared" si="746"/>
        <v/>
      </c>
      <c r="AF5059" s="61"/>
      <c r="AG5059" s="45"/>
    </row>
    <row r="5060" spans="1:33" x14ac:dyDescent="0.2">
      <c r="A5060" s="59" t="str">
        <f>+VLOOKUP(B5060,Annuaire_roster!B:G,5,0)</f>
        <v>01631</v>
      </c>
      <c r="B5060" s="219" t="s">
        <v>265</v>
      </c>
      <c r="C5060" s="73">
        <v>0.33333333333333331</v>
      </c>
      <c r="D5060" s="73">
        <v>0.33333333333333331</v>
      </c>
      <c r="E5060" s="66">
        <v>0.75</v>
      </c>
      <c r="F5060" s="66">
        <v>0.75</v>
      </c>
      <c r="G5060" s="67"/>
      <c r="H5060" s="67"/>
      <c r="I5060" s="107" t="s">
        <v>63</v>
      </c>
      <c r="J5060" s="67"/>
      <c r="K5060" s="69">
        <v>0</v>
      </c>
      <c r="L5060" s="67">
        <v>0</v>
      </c>
      <c r="M5060" s="74">
        <v>0</v>
      </c>
      <c r="N5060" s="34">
        <f t="shared" si="738"/>
        <v>0.375</v>
      </c>
      <c r="O5060" s="38">
        <f t="shared" si="739"/>
        <v>0.375</v>
      </c>
      <c r="P5060" s="77" t="s">
        <v>234</v>
      </c>
      <c r="Q5060" s="135">
        <v>44824</v>
      </c>
      <c r="R5060" s="35">
        <f t="shared" si="740"/>
        <v>0</v>
      </c>
      <c r="S5060" s="35">
        <f t="shared" si="741"/>
        <v>0</v>
      </c>
      <c r="T5060" s="10" t="str">
        <f t="shared" si="747"/>
        <v>Sem - 39</v>
      </c>
      <c r="U5060" s="10" t="str">
        <f t="shared" si="748"/>
        <v>Septembre</v>
      </c>
      <c r="V5060" s="36" t="str">
        <f t="shared" si="742"/>
        <v>2026</v>
      </c>
      <c r="W5060" s="34"/>
      <c r="X5060" s="91">
        <f t="shared" si="749"/>
        <v>0</v>
      </c>
      <c r="Y5060" s="92" t="str">
        <f>VLOOKUP('CM-CIC'!B4991,Annuaire_roster!B:F,4,0)</f>
        <v>IHASSANE Ikram</v>
      </c>
      <c r="Z5060" s="37" t="s">
        <v>110</v>
      </c>
      <c r="AA5060" s="60" t="s">
        <v>39</v>
      </c>
      <c r="AB5060" s="35" t="str">
        <f t="shared" si="743"/>
        <v/>
      </c>
      <c r="AC5060" s="35" t="str">
        <f t="shared" si="744"/>
        <v/>
      </c>
      <c r="AD5060" s="35" t="str">
        <f t="shared" si="745"/>
        <v/>
      </c>
      <c r="AE5060" s="44" t="str">
        <f t="shared" si="746"/>
        <v/>
      </c>
      <c r="AF5060" s="61"/>
      <c r="AG5060" s="45"/>
    </row>
    <row r="5061" spans="1:33" x14ac:dyDescent="0.2">
      <c r="A5061" s="59" t="str">
        <f>+VLOOKUP(B5061,Annuaire_roster!B:G,5,0)</f>
        <v>01632</v>
      </c>
      <c r="B5061" s="219" t="s">
        <v>266</v>
      </c>
      <c r="C5061" s="73">
        <v>0.33333333333333331</v>
      </c>
      <c r="D5061" s="73">
        <v>0.33333333333333331</v>
      </c>
      <c r="E5061" s="66">
        <v>0.75</v>
      </c>
      <c r="F5061" s="66">
        <v>0.75</v>
      </c>
      <c r="G5061" s="67"/>
      <c r="H5061" s="67"/>
      <c r="I5061" s="107" t="s">
        <v>63</v>
      </c>
      <c r="J5061" s="67"/>
      <c r="K5061" s="69">
        <v>0</v>
      </c>
      <c r="L5061" s="67">
        <v>0</v>
      </c>
      <c r="M5061" s="74">
        <v>0</v>
      </c>
      <c r="N5061" s="34">
        <f t="shared" si="738"/>
        <v>0.375</v>
      </c>
      <c r="O5061" s="38">
        <f t="shared" si="739"/>
        <v>0.375</v>
      </c>
      <c r="P5061" s="77" t="s">
        <v>234</v>
      </c>
      <c r="Q5061" s="135">
        <v>44824</v>
      </c>
      <c r="R5061" s="35">
        <f t="shared" si="740"/>
        <v>0</v>
      </c>
      <c r="S5061" s="35">
        <f t="shared" si="741"/>
        <v>0</v>
      </c>
      <c r="T5061" s="10" t="str">
        <f t="shared" si="747"/>
        <v>Sem - 39</v>
      </c>
      <c r="U5061" s="10" t="str">
        <f t="shared" si="748"/>
        <v>Septembre</v>
      </c>
      <c r="V5061" s="36" t="str">
        <f t="shared" si="742"/>
        <v>2026</v>
      </c>
      <c r="W5061" s="34"/>
      <c r="X5061" s="91">
        <f t="shared" si="749"/>
        <v>0</v>
      </c>
      <c r="Y5061" s="92" t="str">
        <f>VLOOKUP('CM-CIC'!B4992,Annuaire_roster!B:F,4,0)</f>
        <v>IHASSANE Ikram</v>
      </c>
      <c r="Z5061" s="37" t="s">
        <v>110</v>
      </c>
      <c r="AA5061" s="60" t="s">
        <v>39</v>
      </c>
      <c r="AB5061" s="35" t="str">
        <f t="shared" si="743"/>
        <v/>
      </c>
      <c r="AC5061" s="35" t="str">
        <f t="shared" si="744"/>
        <v/>
      </c>
      <c r="AD5061" s="35" t="str">
        <f t="shared" si="745"/>
        <v/>
      </c>
      <c r="AE5061" s="44" t="str">
        <f t="shared" si="746"/>
        <v/>
      </c>
      <c r="AF5061" s="61"/>
      <c r="AG5061" s="45"/>
    </row>
    <row r="5062" spans="1:33" x14ac:dyDescent="0.2">
      <c r="A5062" s="59" t="str">
        <f>+VLOOKUP(B5062,Annuaire_roster!B:G,5,0)</f>
        <v>01633</v>
      </c>
      <c r="B5062" s="219" t="s">
        <v>267</v>
      </c>
      <c r="C5062" s="73">
        <v>0.33333333333333331</v>
      </c>
      <c r="D5062" s="73">
        <v>0.33333333333333331</v>
      </c>
      <c r="E5062" s="66">
        <v>0.75</v>
      </c>
      <c r="F5062" s="66">
        <v>0.75</v>
      </c>
      <c r="G5062" s="67"/>
      <c r="H5062" s="67"/>
      <c r="I5062" s="107" t="s">
        <v>63</v>
      </c>
      <c r="J5062" s="67"/>
      <c r="K5062" s="69">
        <v>0</v>
      </c>
      <c r="L5062" s="67">
        <v>0</v>
      </c>
      <c r="M5062" s="74">
        <v>0</v>
      </c>
      <c r="N5062" s="34">
        <f t="shared" si="738"/>
        <v>0.375</v>
      </c>
      <c r="O5062" s="38">
        <f t="shared" si="739"/>
        <v>0.375</v>
      </c>
      <c r="P5062" s="77" t="s">
        <v>234</v>
      </c>
      <c r="Q5062" s="135">
        <v>44824</v>
      </c>
      <c r="R5062" s="35">
        <f t="shared" si="740"/>
        <v>0</v>
      </c>
      <c r="S5062" s="35">
        <f t="shared" si="741"/>
        <v>0</v>
      </c>
      <c r="T5062" s="10" t="str">
        <f t="shared" si="747"/>
        <v>Sem - 39</v>
      </c>
      <c r="U5062" s="10" t="str">
        <f t="shared" si="748"/>
        <v>Septembre</v>
      </c>
      <c r="V5062" s="36" t="str">
        <f t="shared" si="742"/>
        <v>2026</v>
      </c>
      <c r="W5062" s="34"/>
      <c r="X5062" s="91">
        <f t="shared" si="749"/>
        <v>0</v>
      </c>
      <c r="Y5062" s="92" t="str">
        <f>VLOOKUP('CM-CIC'!B4993,Annuaire_roster!B:F,4,0)</f>
        <v>IHASSANE Ikram</v>
      </c>
      <c r="Z5062" s="37" t="s">
        <v>110</v>
      </c>
      <c r="AA5062" s="60" t="s">
        <v>39</v>
      </c>
      <c r="AB5062" s="35" t="str">
        <f t="shared" si="743"/>
        <v/>
      </c>
      <c r="AC5062" s="35" t="str">
        <f t="shared" si="744"/>
        <v/>
      </c>
      <c r="AD5062" s="35" t="str">
        <f t="shared" si="745"/>
        <v/>
      </c>
      <c r="AE5062" s="44" t="str">
        <f t="shared" si="746"/>
        <v/>
      </c>
      <c r="AF5062" s="61"/>
      <c r="AG5062" s="45"/>
    </row>
    <row r="5063" spans="1:33" x14ac:dyDescent="0.2">
      <c r="A5063" s="59" t="str">
        <f>+VLOOKUP(B5063,Annuaire_roster!B:G,5,0)</f>
        <v>01634</v>
      </c>
      <c r="B5063" s="219" t="s">
        <v>268</v>
      </c>
      <c r="C5063" s="73">
        <v>0.33333333333333331</v>
      </c>
      <c r="D5063" s="73">
        <v>0.33333333333333331</v>
      </c>
      <c r="E5063" s="66">
        <v>0.75</v>
      </c>
      <c r="F5063" s="66">
        <v>0.75</v>
      </c>
      <c r="G5063" s="67"/>
      <c r="H5063" s="67"/>
      <c r="I5063" s="107" t="s">
        <v>63</v>
      </c>
      <c r="J5063" s="67"/>
      <c r="K5063" s="69">
        <v>0</v>
      </c>
      <c r="L5063" s="67">
        <v>0</v>
      </c>
      <c r="M5063" s="74">
        <v>0</v>
      </c>
      <c r="N5063" s="34">
        <f t="shared" si="738"/>
        <v>0.375</v>
      </c>
      <c r="O5063" s="38">
        <f t="shared" si="739"/>
        <v>0.375</v>
      </c>
      <c r="P5063" s="77" t="s">
        <v>234</v>
      </c>
      <c r="Q5063" s="135">
        <v>44824</v>
      </c>
      <c r="R5063" s="35">
        <f t="shared" si="740"/>
        <v>0</v>
      </c>
      <c r="S5063" s="35">
        <f t="shared" si="741"/>
        <v>0</v>
      </c>
      <c r="T5063" s="10" t="str">
        <f t="shared" si="747"/>
        <v>Sem - 39</v>
      </c>
      <c r="U5063" s="10" t="str">
        <f t="shared" si="748"/>
        <v>Septembre</v>
      </c>
      <c r="V5063" s="36" t="str">
        <f t="shared" si="742"/>
        <v>2026</v>
      </c>
      <c r="W5063" s="34"/>
      <c r="X5063" s="91">
        <f t="shared" si="749"/>
        <v>0</v>
      </c>
      <c r="Y5063" s="92" t="str">
        <f>VLOOKUP('CM-CIC'!B4994,Annuaire_roster!B:F,4,0)</f>
        <v>IHASSANE Ikram</v>
      </c>
      <c r="Z5063" s="37" t="s">
        <v>110</v>
      </c>
      <c r="AA5063" s="60" t="s">
        <v>39</v>
      </c>
      <c r="AB5063" s="35" t="str">
        <f t="shared" si="743"/>
        <v/>
      </c>
      <c r="AC5063" s="35" t="str">
        <f t="shared" si="744"/>
        <v/>
      </c>
      <c r="AD5063" s="35" t="str">
        <f t="shared" si="745"/>
        <v/>
      </c>
      <c r="AE5063" s="44" t="str">
        <f t="shared" si="746"/>
        <v/>
      </c>
      <c r="AF5063" s="61"/>
      <c r="AG5063" s="45"/>
    </row>
    <row r="5064" spans="1:33" x14ac:dyDescent="0.2">
      <c r="A5064" s="59" t="str">
        <f>+VLOOKUP(B5064,Annuaire_roster!B:G,5,0)</f>
        <v>01635</v>
      </c>
      <c r="B5064" s="219" t="s">
        <v>269</v>
      </c>
      <c r="C5064" s="73">
        <v>0.33333333333333331</v>
      </c>
      <c r="D5064" s="73">
        <v>0.33333333333333331</v>
      </c>
      <c r="E5064" s="66">
        <v>0.75</v>
      </c>
      <c r="F5064" s="66">
        <v>0.75</v>
      </c>
      <c r="G5064" s="67"/>
      <c r="H5064" s="67"/>
      <c r="I5064" s="107" t="s">
        <v>63</v>
      </c>
      <c r="J5064" s="67"/>
      <c r="K5064" s="69">
        <v>0</v>
      </c>
      <c r="L5064" s="67">
        <v>0</v>
      </c>
      <c r="M5064" s="74">
        <v>0</v>
      </c>
      <c r="N5064" s="34">
        <f t="shared" si="738"/>
        <v>0.375</v>
      </c>
      <c r="O5064" s="38">
        <f t="shared" si="739"/>
        <v>0.375</v>
      </c>
      <c r="P5064" s="77" t="s">
        <v>234</v>
      </c>
      <c r="Q5064" s="135">
        <v>44824</v>
      </c>
      <c r="R5064" s="35">
        <f t="shared" si="740"/>
        <v>0</v>
      </c>
      <c r="S5064" s="35">
        <f t="shared" si="741"/>
        <v>0</v>
      </c>
      <c r="T5064" s="10" t="str">
        <f t="shared" si="747"/>
        <v>Sem - 39</v>
      </c>
      <c r="U5064" s="10" t="str">
        <f t="shared" si="748"/>
        <v>Septembre</v>
      </c>
      <c r="V5064" s="36" t="str">
        <f t="shared" si="742"/>
        <v>2026</v>
      </c>
      <c r="W5064" s="34"/>
      <c r="X5064" s="91">
        <f t="shared" si="749"/>
        <v>0</v>
      </c>
      <c r="Y5064" s="92" t="str">
        <f>VLOOKUP('CM-CIC'!B4995,Annuaire_roster!B:F,4,0)</f>
        <v>IHASSANE Ikram</v>
      </c>
      <c r="Z5064" s="37" t="s">
        <v>110</v>
      </c>
      <c r="AA5064" s="60" t="s">
        <v>39</v>
      </c>
      <c r="AB5064" s="35" t="str">
        <f t="shared" si="743"/>
        <v/>
      </c>
      <c r="AC5064" s="35" t="str">
        <f t="shared" si="744"/>
        <v/>
      </c>
      <c r="AD5064" s="35" t="str">
        <f t="shared" si="745"/>
        <v/>
      </c>
      <c r="AE5064" s="44" t="str">
        <f t="shared" si="746"/>
        <v/>
      </c>
      <c r="AF5064" s="61"/>
      <c r="AG5064" s="45"/>
    </row>
    <row r="5065" spans="1:33" x14ac:dyDescent="0.2">
      <c r="A5065" s="59" t="str">
        <f>+VLOOKUP(B5065,Annuaire_roster!B:G,5,0)</f>
        <v>01636</v>
      </c>
      <c r="B5065" s="219" t="s">
        <v>270</v>
      </c>
      <c r="C5065" s="73">
        <v>0.33333333333333331</v>
      </c>
      <c r="D5065" s="73">
        <v>0.33333333333333331</v>
      </c>
      <c r="E5065" s="66">
        <v>0.75</v>
      </c>
      <c r="F5065" s="66">
        <v>0.75</v>
      </c>
      <c r="G5065" s="67"/>
      <c r="H5065" s="67"/>
      <c r="I5065" s="107" t="s">
        <v>63</v>
      </c>
      <c r="J5065" s="67"/>
      <c r="K5065" s="69">
        <v>0</v>
      </c>
      <c r="L5065" s="67">
        <v>0</v>
      </c>
      <c r="M5065" s="74">
        <v>0</v>
      </c>
      <c r="N5065" s="34">
        <f t="shared" si="738"/>
        <v>0.375</v>
      </c>
      <c r="O5065" s="38">
        <f t="shared" si="739"/>
        <v>0.375</v>
      </c>
      <c r="P5065" s="77" t="s">
        <v>234</v>
      </c>
      <c r="Q5065" s="135">
        <v>44824</v>
      </c>
      <c r="R5065" s="35">
        <f t="shared" si="740"/>
        <v>0</v>
      </c>
      <c r="S5065" s="35">
        <f t="shared" si="741"/>
        <v>0</v>
      </c>
      <c r="T5065" s="10" t="str">
        <f t="shared" si="747"/>
        <v>Sem - 39</v>
      </c>
      <c r="U5065" s="10" t="str">
        <f t="shared" si="748"/>
        <v>Septembre</v>
      </c>
      <c r="V5065" s="36" t="str">
        <f t="shared" si="742"/>
        <v>2026</v>
      </c>
      <c r="W5065" s="34"/>
      <c r="X5065" s="91">
        <f t="shared" si="749"/>
        <v>0</v>
      </c>
      <c r="Y5065" s="92" t="str">
        <f>VLOOKUP('CM-CIC'!B4996,Annuaire_roster!B:F,4,0)</f>
        <v>KINANA Widad</v>
      </c>
      <c r="Z5065" s="37" t="s">
        <v>110</v>
      </c>
      <c r="AA5065" s="60" t="s">
        <v>39</v>
      </c>
      <c r="AB5065" s="35" t="str">
        <f t="shared" si="743"/>
        <v/>
      </c>
      <c r="AC5065" s="35" t="str">
        <f t="shared" si="744"/>
        <v/>
      </c>
      <c r="AD5065" s="35" t="str">
        <f t="shared" si="745"/>
        <v/>
      </c>
      <c r="AE5065" s="44" t="str">
        <f t="shared" si="746"/>
        <v/>
      </c>
      <c r="AF5065" s="61"/>
      <c r="AG5065" s="45"/>
    </row>
    <row r="5066" spans="1:33" x14ac:dyDescent="0.2">
      <c r="A5066" s="59" t="str">
        <f>+VLOOKUP(B5066,Annuaire_roster!B:G,5,0)</f>
        <v>01637</v>
      </c>
      <c r="B5066" s="219" t="s">
        <v>271</v>
      </c>
      <c r="C5066" s="73">
        <v>0.33333333333333331</v>
      </c>
      <c r="D5066" s="73">
        <v>0.33333333333333331</v>
      </c>
      <c r="E5066" s="66">
        <v>0.75</v>
      </c>
      <c r="F5066" s="66">
        <v>0.75</v>
      </c>
      <c r="G5066" s="67"/>
      <c r="H5066" s="67"/>
      <c r="I5066" s="107" t="s">
        <v>63</v>
      </c>
      <c r="J5066" s="67"/>
      <c r="K5066" s="69">
        <v>0</v>
      </c>
      <c r="L5066" s="67">
        <v>0</v>
      </c>
      <c r="M5066" s="74">
        <v>0</v>
      </c>
      <c r="N5066" s="34">
        <f t="shared" si="738"/>
        <v>0.375</v>
      </c>
      <c r="O5066" s="38">
        <f t="shared" si="739"/>
        <v>0.375</v>
      </c>
      <c r="P5066" s="77" t="s">
        <v>234</v>
      </c>
      <c r="Q5066" s="135">
        <v>44824</v>
      </c>
      <c r="R5066" s="35">
        <f t="shared" si="740"/>
        <v>0</v>
      </c>
      <c r="S5066" s="35">
        <f t="shared" si="741"/>
        <v>0</v>
      </c>
      <c r="T5066" s="10" t="str">
        <f t="shared" si="747"/>
        <v>Sem - 39</v>
      </c>
      <c r="U5066" s="10" t="str">
        <f t="shared" si="748"/>
        <v>Septembre</v>
      </c>
      <c r="V5066" s="36" t="str">
        <f t="shared" si="742"/>
        <v>2026</v>
      </c>
      <c r="W5066" s="34"/>
      <c r="X5066" s="91">
        <f t="shared" si="749"/>
        <v>0</v>
      </c>
      <c r="Y5066" s="92" t="str">
        <f>VLOOKUP('CM-CIC'!B4997,Annuaire_roster!B:F,4,0)</f>
        <v>IHASSANE Ikram</v>
      </c>
      <c r="Z5066" s="37" t="s">
        <v>110</v>
      </c>
      <c r="AA5066" s="60" t="s">
        <v>39</v>
      </c>
      <c r="AB5066" s="35" t="str">
        <f t="shared" si="743"/>
        <v/>
      </c>
      <c r="AC5066" s="35" t="str">
        <f t="shared" si="744"/>
        <v/>
      </c>
      <c r="AD5066" s="35" t="str">
        <f t="shared" si="745"/>
        <v/>
      </c>
      <c r="AE5066" s="44" t="str">
        <f t="shared" si="746"/>
        <v/>
      </c>
      <c r="AF5066" s="61"/>
      <c r="AG5066" s="45"/>
    </row>
    <row r="5067" spans="1:33" x14ac:dyDescent="0.2">
      <c r="A5067" s="59" t="str">
        <f>+VLOOKUP(B5067,Annuaire_roster!B:G,5,0)</f>
        <v>01638</v>
      </c>
      <c r="B5067" s="219" t="s">
        <v>272</v>
      </c>
      <c r="C5067" s="73">
        <v>0.33333333333333331</v>
      </c>
      <c r="D5067" s="73">
        <v>0.33333333333333331</v>
      </c>
      <c r="E5067" s="66">
        <v>0.75</v>
      </c>
      <c r="F5067" s="66">
        <v>0.75</v>
      </c>
      <c r="G5067" s="67"/>
      <c r="H5067" s="67"/>
      <c r="I5067" s="107" t="s">
        <v>63</v>
      </c>
      <c r="J5067" s="67"/>
      <c r="K5067" s="69">
        <v>0</v>
      </c>
      <c r="L5067" s="67">
        <v>0</v>
      </c>
      <c r="M5067" s="74">
        <v>0</v>
      </c>
      <c r="N5067" s="34">
        <f t="shared" si="738"/>
        <v>0.375</v>
      </c>
      <c r="O5067" s="38">
        <f t="shared" si="739"/>
        <v>0.375</v>
      </c>
      <c r="P5067" s="77" t="s">
        <v>234</v>
      </c>
      <c r="Q5067" s="135">
        <v>44824</v>
      </c>
      <c r="R5067" s="35">
        <f t="shared" si="740"/>
        <v>0</v>
      </c>
      <c r="S5067" s="35">
        <f t="shared" si="741"/>
        <v>0</v>
      </c>
      <c r="T5067" s="10" t="str">
        <f t="shared" si="747"/>
        <v>Sem - 39</v>
      </c>
      <c r="U5067" s="10" t="str">
        <f t="shared" si="748"/>
        <v>Septembre</v>
      </c>
      <c r="V5067" s="36" t="str">
        <f t="shared" si="742"/>
        <v>2026</v>
      </c>
      <c r="W5067" s="34"/>
      <c r="X5067" s="91">
        <f t="shared" si="749"/>
        <v>0</v>
      </c>
      <c r="Y5067" s="92" t="str">
        <f>VLOOKUP('CM-CIC'!B4998,Annuaire_roster!B:F,4,0)</f>
        <v>KINANA Widad</v>
      </c>
      <c r="Z5067" s="37" t="s">
        <v>110</v>
      </c>
      <c r="AA5067" s="60" t="s">
        <v>39</v>
      </c>
      <c r="AB5067" s="35" t="str">
        <f t="shared" si="743"/>
        <v/>
      </c>
      <c r="AC5067" s="35" t="str">
        <f t="shared" si="744"/>
        <v/>
      </c>
      <c r="AD5067" s="35" t="str">
        <f t="shared" si="745"/>
        <v/>
      </c>
      <c r="AE5067" s="44" t="str">
        <f t="shared" si="746"/>
        <v/>
      </c>
      <c r="AF5067" s="61"/>
      <c r="AG5067" s="45"/>
    </row>
    <row r="5068" spans="1:33" x14ac:dyDescent="0.2">
      <c r="A5068" s="59" t="str">
        <f>+VLOOKUP(B5068,Annuaire_roster!B:G,5,0)</f>
        <v>01639</v>
      </c>
      <c r="B5068" s="219" t="s">
        <v>273</v>
      </c>
      <c r="C5068" s="73">
        <v>0.33333333333333331</v>
      </c>
      <c r="D5068" s="73">
        <v>0.33333333333333331</v>
      </c>
      <c r="E5068" s="66">
        <v>0.75</v>
      </c>
      <c r="F5068" s="66">
        <v>0.75</v>
      </c>
      <c r="G5068" s="67"/>
      <c r="H5068" s="67"/>
      <c r="I5068" s="107" t="s">
        <v>63</v>
      </c>
      <c r="J5068" s="67"/>
      <c r="K5068" s="69">
        <v>0</v>
      </c>
      <c r="L5068" s="67">
        <v>0</v>
      </c>
      <c r="M5068" s="74">
        <v>0</v>
      </c>
      <c r="N5068" s="34">
        <f t="shared" si="738"/>
        <v>0.375</v>
      </c>
      <c r="O5068" s="38">
        <f t="shared" si="739"/>
        <v>0.375</v>
      </c>
      <c r="P5068" s="77" t="s">
        <v>234</v>
      </c>
      <c r="Q5068" s="135">
        <v>44824</v>
      </c>
      <c r="R5068" s="35">
        <f t="shared" si="740"/>
        <v>0</v>
      </c>
      <c r="S5068" s="35">
        <f t="shared" si="741"/>
        <v>0</v>
      </c>
      <c r="T5068" s="10" t="str">
        <f t="shared" si="747"/>
        <v>Sem - 39</v>
      </c>
      <c r="U5068" s="10" t="str">
        <f t="shared" si="748"/>
        <v>Septembre</v>
      </c>
      <c r="V5068" s="36" t="str">
        <f t="shared" si="742"/>
        <v>2026</v>
      </c>
      <c r="W5068" s="34"/>
      <c r="X5068" s="91">
        <f t="shared" si="749"/>
        <v>0</v>
      </c>
      <c r="Y5068" s="92" t="str">
        <f>VLOOKUP('CM-CIC'!B4999,Annuaire_roster!B:F,4,0)</f>
        <v>IHASSANE Ikram</v>
      </c>
      <c r="Z5068" s="37" t="s">
        <v>110</v>
      </c>
      <c r="AA5068" s="60" t="s">
        <v>39</v>
      </c>
      <c r="AB5068" s="35" t="str">
        <f t="shared" si="743"/>
        <v/>
      </c>
      <c r="AC5068" s="35" t="str">
        <f t="shared" si="744"/>
        <v/>
      </c>
      <c r="AD5068" s="35" t="str">
        <f t="shared" si="745"/>
        <v/>
      </c>
      <c r="AE5068" s="44" t="str">
        <f t="shared" si="746"/>
        <v/>
      </c>
      <c r="AF5068" s="61"/>
      <c r="AG5068" s="45"/>
    </row>
    <row r="5069" spans="1:33" x14ac:dyDescent="0.2">
      <c r="A5069" s="59" t="str">
        <f>+VLOOKUP(B5069,Annuaire_roster!B:G,5,0)</f>
        <v>01567</v>
      </c>
      <c r="B5069" s="219" t="s">
        <v>275</v>
      </c>
      <c r="C5069" s="73">
        <v>0.33333333333333331</v>
      </c>
      <c r="D5069" s="73">
        <v>0.33333333333333331</v>
      </c>
      <c r="E5069" s="66">
        <v>0.75</v>
      </c>
      <c r="F5069" s="66">
        <v>0.75</v>
      </c>
      <c r="G5069" s="67"/>
      <c r="H5069" s="67"/>
      <c r="I5069" s="107" t="s">
        <v>63</v>
      </c>
      <c r="J5069" s="67"/>
      <c r="K5069" s="69">
        <v>0</v>
      </c>
      <c r="L5069" s="67">
        <v>0</v>
      </c>
      <c r="M5069" s="74">
        <v>0</v>
      </c>
      <c r="N5069" s="34">
        <f t="shared" si="738"/>
        <v>0.375</v>
      </c>
      <c r="O5069" s="38">
        <f t="shared" si="739"/>
        <v>0.375</v>
      </c>
      <c r="P5069" s="77" t="s">
        <v>234</v>
      </c>
      <c r="Q5069" s="135">
        <v>44824</v>
      </c>
      <c r="R5069" s="35">
        <f t="shared" si="740"/>
        <v>0</v>
      </c>
      <c r="S5069" s="35">
        <f t="shared" si="741"/>
        <v>0</v>
      </c>
      <c r="T5069" s="10" t="str">
        <f t="shared" si="747"/>
        <v>Sem - 39</v>
      </c>
      <c r="U5069" s="10" t="str">
        <f t="shared" si="748"/>
        <v>Septembre</v>
      </c>
      <c r="V5069" s="36" t="str">
        <f t="shared" si="742"/>
        <v>2026</v>
      </c>
      <c r="W5069" s="34"/>
      <c r="X5069" s="91">
        <f t="shared" si="749"/>
        <v>0</v>
      </c>
      <c r="Y5069" s="92" t="str">
        <f>VLOOKUP('CM-CIC'!B5000,Annuaire_roster!B:F,4,0)</f>
        <v>IHASSANE Ikram</v>
      </c>
      <c r="Z5069" s="37" t="s">
        <v>110</v>
      </c>
      <c r="AA5069" s="60" t="s">
        <v>39</v>
      </c>
      <c r="AB5069" s="35" t="str">
        <f t="shared" si="743"/>
        <v/>
      </c>
      <c r="AC5069" s="35" t="str">
        <f t="shared" si="744"/>
        <v/>
      </c>
      <c r="AD5069" s="35" t="str">
        <f t="shared" si="745"/>
        <v/>
      </c>
      <c r="AE5069" s="44" t="str">
        <f t="shared" si="746"/>
        <v/>
      </c>
      <c r="AF5069" s="61"/>
      <c r="AG5069" s="45"/>
    </row>
    <row r="5070" spans="1:33" x14ac:dyDescent="0.2">
      <c r="A5070" s="59" t="str">
        <f>+VLOOKUP(B5070,Annuaire_roster!B:G,5,0)</f>
        <v>01642</v>
      </c>
      <c r="B5070" s="219" t="s">
        <v>276</v>
      </c>
      <c r="C5070" s="73">
        <v>0.33333333333333331</v>
      </c>
      <c r="D5070" s="73">
        <v>0.33333333333333331</v>
      </c>
      <c r="E5070" s="66">
        <v>0.75</v>
      </c>
      <c r="F5070" s="66">
        <v>0.75</v>
      </c>
      <c r="G5070" s="67"/>
      <c r="H5070" s="67"/>
      <c r="I5070" s="107" t="s">
        <v>63</v>
      </c>
      <c r="J5070" s="67"/>
      <c r="K5070" s="69">
        <v>0</v>
      </c>
      <c r="L5070" s="67">
        <v>0</v>
      </c>
      <c r="M5070" s="74">
        <v>0</v>
      </c>
      <c r="N5070" s="34">
        <f t="shared" si="738"/>
        <v>0.375</v>
      </c>
      <c r="O5070" s="38">
        <f t="shared" si="739"/>
        <v>0.375</v>
      </c>
      <c r="P5070" s="77" t="s">
        <v>234</v>
      </c>
      <c r="Q5070" s="135">
        <v>44824</v>
      </c>
      <c r="R5070" s="35">
        <f t="shared" si="740"/>
        <v>0</v>
      </c>
      <c r="S5070" s="35">
        <f t="shared" si="741"/>
        <v>0</v>
      </c>
      <c r="T5070" s="10" t="str">
        <f t="shared" si="747"/>
        <v>Sem - 39</v>
      </c>
      <c r="U5070" s="10" t="str">
        <f t="shared" si="748"/>
        <v>Septembre</v>
      </c>
      <c r="V5070" s="36" t="str">
        <f t="shared" si="742"/>
        <v>2026</v>
      </c>
      <c r="W5070" s="34"/>
      <c r="X5070" s="91">
        <f t="shared" si="749"/>
        <v>0</v>
      </c>
      <c r="Y5070" s="92" t="str">
        <f>VLOOKUP('CM-CIC'!B5001,Annuaire_roster!B:F,4,0)</f>
        <v>IHASSANE Ikram</v>
      </c>
      <c r="Z5070" s="37" t="s">
        <v>110</v>
      </c>
      <c r="AA5070" s="60" t="s">
        <v>39</v>
      </c>
      <c r="AB5070" s="35" t="str">
        <f t="shared" si="743"/>
        <v/>
      </c>
      <c r="AC5070" s="35" t="str">
        <f t="shared" si="744"/>
        <v/>
      </c>
      <c r="AD5070" s="35" t="str">
        <f t="shared" si="745"/>
        <v/>
      </c>
      <c r="AE5070" s="44" t="str">
        <f t="shared" si="746"/>
        <v/>
      </c>
      <c r="AF5070" s="61"/>
      <c r="AG5070" s="45"/>
    </row>
    <row r="5071" spans="1:33" x14ac:dyDescent="0.2">
      <c r="A5071" s="59" t="str">
        <f>+VLOOKUP(B5071,Annuaire_roster!B:G,5,0)</f>
        <v>01657</v>
      </c>
      <c r="B5071" s="219" t="s">
        <v>277</v>
      </c>
      <c r="C5071" s="73">
        <v>0.33333333333333331</v>
      </c>
      <c r="D5071" s="73">
        <v>0.33333333333333331</v>
      </c>
      <c r="E5071" s="66">
        <v>0.75</v>
      </c>
      <c r="F5071" s="66">
        <v>0.75</v>
      </c>
      <c r="G5071" s="67"/>
      <c r="H5071" s="67"/>
      <c r="I5071" s="107" t="s">
        <v>63</v>
      </c>
      <c r="J5071" s="67"/>
      <c r="K5071" s="69">
        <v>0</v>
      </c>
      <c r="L5071" s="67">
        <v>0</v>
      </c>
      <c r="M5071" s="74">
        <v>0</v>
      </c>
      <c r="N5071" s="34">
        <f t="shared" si="738"/>
        <v>0.375</v>
      </c>
      <c r="O5071" s="38">
        <f t="shared" si="739"/>
        <v>0.375</v>
      </c>
      <c r="P5071" s="77" t="s">
        <v>234</v>
      </c>
      <c r="Q5071" s="135">
        <v>44824</v>
      </c>
      <c r="R5071" s="35">
        <f t="shared" si="740"/>
        <v>0</v>
      </c>
      <c r="S5071" s="35">
        <f t="shared" si="741"/>
        <v>0</v>
      </c>
      <c r="T5071" s="10" t="str">
        <f t="shared" si="747"/>
        <v>Sem - 39</v>
      </c>
      <c r="U5071" s="10" t="str">
        <f t="shared" si="748"/>
        <v>Septembre</v>
      </c>
      <c r="V5071" s="36" t="str">
        <f t="shared" si="742"/>
        <v>2026</v>
      </c>
      <c r="W5071" s="34"/>
      <c r="X5071" s="91">
        <f t="shared" si="749"/>
        <v>0</v>
      </c>
      <c r="Y5071" s="92" t="str">
        <f>VLOOKUP('CM-CIC'!B5002,Annuaire_roster!B:F,4,0)</f>
        <v>IHASSANE Ikram</v>
      </c>
      <c r="Z5071" s="37" t="s">
        <v>110</v>
      </c>
      <c r="AA5071" s="60" t="s">
        <v>39</v>
      </c>
      <c r="AB5071" s="35" t="str">
        <f t="shared" si="743"/>
        <v/>
      </c>
      <c r="AC5071" s="35" t="str">
        <f t="shared" si="744"/>
        <v/>
      </c>
      <c r="AD5071" s="35" t="str">
        <f t="shared" si="745"/>
        <v/>
      </c>
      <c r="AE5071" s="44" t="str">
        <f t="shared" si="746"/>
        <v/>
      </c>
      <c r="AF5071" s="61"/>
      <c r="AG5071" s="45"/>
    </row>
    <row r="5072" spans="1:33" x14ac:dyDescent="0.2">
      <c r="A5072" s="59" t="str">
        <f>+VLOOKUP(B5072,Annuaire_roster!B:G,5,0)</f>
        <v>01658</v>
      </c>
      <c r="B5072" s="219" t="s">
        <v>165</v>
      </c>
      <c r="C5072" s="73">
        <v>0.33333333333333331</v>
      </c>
      <c r="D5072" s="73">
        <v>0.33333333333333331</v>
      </c>
      <c r="E5072" s="66">
        <v>0.75</v>
      </c>
      <c r="F5072" s="66">
        <v>0.75</v>
      </c>
      <c r="G5072" s="67"/>
      <c r="H5072" s="67"/>
      <c r="I5072" s="107" t="s">
        <v>63</v>
      </c>
      <c r="J5072" s="67"/>
      <c r="K5072" s="69">
        <v>0</v>
      </c>
      <c r="L5072" s="67">
        <v>0</v>
      </c>
      <c r="M5072" s="74">
        <v>0</v>
      </c>
      <c r="N5072" s="34">
        <f t="shared" si="738"/>
        <v>0.375</v>
      </c>
      <c r="O5072" s="38">
        <f t="shared" si="739"/>
        <v>0.375</v>
      </c>
      <c r="P5072" s="77" t="s">
        <v>234</v>
      </c>
      <c r="Q5072" s="135">
        <v>44824</v>
      </c>
      <c r="R5072" s="35">
        <f t="shared" si="740"/>
        <v>0</v>
      </c>
      <c r="S5072" s="35">
        <f t="shared" si="741"/>
        <v>0</v>
      </c>
      <c r="T5072" s="10" t="str">
        <f t="shared" si="747"/>
        <v>Sem - 39</v>
      </c>
      <c r="U5072" s="10" t="str">
        <f t="shared" si="748"/>
        <v>Septembre</v>
      </c>
      <c r="V5072" s="36" t="str">
        <f t="shared" si="742"/>
        <v>2026</v>
      </c>
      <c r="W5072" s="34"/>
      <c r="X5072" s="91">
        <f t="shared" si="749"/>
        <v>0</v>
      </c>
      <c r="Y5072" s="92" t="str">
        <f>VLOOKUP('CM-CIC'!B5003,Annuaire_roster!B:F,4,0)</f>
        <v>IHASSANE Ikram</v>
      </c>
      <c r="Z5072" s="37" t="s">
        <v>110</v>
      </c>
      <c r="AA5072" s="60" t="s">
        <v>39</v>
      </c>
      <c r="AB5072" s="35" t="str">
        <f t="shared" si="743"/>
        <v/>
      </c>
      <c r="AC5072" s="35" t="str">
        <f t="shared" si="744"/>
        <v/>
      </c>
      <c r="AD5072" s="35" t="str">
        <f t="shared" si="745"/>
        <v/>
      </c>
      <c r="AE5072" s="44" t="str">
        <f t="shared" si="746"/>
        <v/>
      </c>
      <c r="AF5072" s="61"/>
      <c r="AG5072" s="45"/>
    </row>
    <row r="5073" spans="1:33" x14ac:dyDescent="0.2">
      <c r="A5073" s="59" t="str">
        <f>+VLOOKUP(B5073,Annuaire_roster!B:G,5,0)</f>
        <v>01659</v>
      </c>
      <c r="B5073" s="219" t="s">
        <v>167</v>
      </c>
      <c r="C5073" s="73">
        <v>0.33333333333333331</v>
      </c>
      <c r="D5073" s="73">
        <v>0.33333333333333331</v>
      </c>
      <c r="E5073" s="66">
        <v>0.75</v>
      </c>
      <c r="F5073" s="66">
        <v>0.75</v>
      </c>
      <c r="G5073" s="67"/>
      <c r="H5073" s="67"/>
      <c r="I5073" s="107" t="s">
        <v>63</v>
      </c>
      <c r="J5073" s="67"/>
      <c r="K5073" s="69">
        <v>0</v>
      </c>
      <c r="L5073" s="67">
        <v>0</v>
      </c>
      <c r="M5073" s="74">
        <v>0</v>
      </c>
      <c r="N5073" s="34">
        <f t="shared" si="738"/>
        <v>0.375</v>
      </c>
      <c r="O5073" s="38">
        <f t="shared" si="739"/>
        <v>0.375</v>
      </c>
      <c r="P5073" s="77" t="s">
        <v>234</v>
      </c>
      <c r="Q5073" s="135">
        <v>44824</v>
      </c>
      <c r="R5073" s="35">
        <f t="shared" si="740"/>
        <v>0</v>
      </c>
      <c r="S5073" s="35">
        <f t="shared" si="741"/>
        <v>0</v>
      </c>
      <c r="T5073" s="10" t="str">
        <f t="shared" si="747"/>
        <v>Sem - 39</v>
      </c>
      <c r="U5073" s="10" t="str">
        <f t="shared" si="748"/>
        <v>Septembre</v>
      </c>
      <c r="V5073" s="36" t="str">
        <f t="shared" si="742"/>
        <v>2026</v>
      </c>
      <c r="W5073" s="34"/>
      <c r="X5073" s="91">
        <f t="shared" si="749"/>
        <v>0</v>
      </c>
      <c r="Y5073" s="92" t="str">
        <f>VLOOKUP('CM-CIC'!B5004,Annuaire_roster!B:F,4,0)</f>
        <v>IHASSANE Ikram</v>
      </c>
      <c r="Z5073" s="37" t="s">
        <v>110</v>
      </c>
      <c r="AA5073" s="60" t="s">
        <v>39</v>
      </c>
      <c r="AB5073" s="35" t="str">
        <f t="shared" si="743"/>
        <v/>
      </c>
      <c r="AC5073" s="35" t="str">
        <f t="shared" si="744"/>
        <v/>
      </c>
      <c r="AD5073" s="35" t="str">
        <f t="shared" si="745"/>
        <v/>
      </c>
      <c r="AE5073" s="44" t="str">
        <f t="shared" si="746"/>
        <v/>
      </c>
      <c r="AF5073" s="61"/>
      <c r="AG5073" s="45"/>
    </row>
    <row r="5074" spans="1:33" x14ac:dyDescent="0.2">
      <c r="A5074" s="59" t="str">
        <f>+VLOOKUP(B5074,Annuaire_roster!B:G,5,0)</f>
        <v>01660</v>
      </c>
      <c r="B5074" s="219" t="s">
        <v>278</v>
      </c>
      <c r="C5074" s="73">
        <v>0.33333333333333331</v>
      </c>
      <c r="D5074" s="73">
        <v>0.33333333333333331</v>
      </c>
      <c r="E5074" s="66">
        <v>0.75</v>
      </c>
      <c r="F5074" s="66">
        <v>0.75</v>
      </c>
      <c r="G5074" s="67"/>
      <c r="H5074" s="67"/>
      <c r="I5074" s="107" t="s">
        <v>63</v>
      </c>
      <c r="J5074" s="67"/>
      <c r="K5074" s="69">
        <v>0</v>
      </c>
      <c r="L5074" s="67">
        <v>0</v>
      </c>
      <c r="M5074" s="74">
        <v>0</v>
      </c>
      <c r="N5074" s="34">
        <f t="shared" si="738"/>
        <v>0.375</v>
      </c>
      <c r="O5074" s="38">
        <f t="shared" si="739"/>
        <v>0.375</v>
      </c>
      <c r="P5074" s="77" t="s">
        <v>234</v>
      </c>
      <c r="Q5074" s="135">
        <v>44824</v>
      </c>
      <c r="R5074" s="35">
        <f t="shared" si="740"/>
        <v>0</v>
      </c>
      <c r="S5074" s="35">
        <f t="shared" si="741"/>
        <v>0</v>
      </c>
      <c r="T5074" s="10" t="str">
        <f t="shared" si="747"/>
        <v>Sem - 39</v>
      </c>
      <c r="U5074" s="10" t="str">
        <f t="shared" si="748"/>
        <v>Septembre</v>
      </c>
      <c r="V5074" s="36" t="str">
        <f t="shared" si="742"/>
        <v>2026</v>
      </c>
      <c r="W5074" s="34"/>
      <c r="X5074" s="91">
        <f t="shared" si="749"/>
        <v>0</v>
      </c>
      <c r="Y5074" s="92" t="str">
        <f>VLOOKUP('CM-CIC'!B5005,Annuaire_roster!B:F,4,0)</f>
        <v>IHASSANE Ikram</v>
      </c>
      <c r="Z5074" s="37" t="s">
        <v>110</v>
      </c>
      <c r="AA5074" s="60" t="s">
        <v>39</v>
      </c>
      <c r="AB5074" s="35" t="str">
        <f t="shared" si="743"/>
        <v/>
      </c>
      <c r="AC5074" s="35" t="str">
        <f t="shared" si="744"/>
        <v/>
      </c>
      <c r="AD5074" s="35" t="str">
        <f t="shared" si="745"/>
        <v/>
      </c>
      <c r="AE5074" s="44" t="str">
        <f t="shared" si="746"/>
        <v/>
      </c>
      <c r="AF5074" s="61"/>
      <c r="AG5074" s="45"/>
    </row>
    <row r="5075" spans="1:33" x14ac:dyDescent="0.2">
      <c r="A5075" s="59" t="str">
        <f>+VLOOKUP(B5075,Annuaire_roster!B:G,5,0)</f>
        <v>01655</v>
      </c>
      <c r="B5075" s="219" t="s">
        <v>168</v>
      </c>
      <c r="C5075" s="73">
        <v>0.33333333333333331</v>
      </c>
      <c r="D5075" s="73">
        <v>0.33333333333333331</v>
      </c>
      <c r="E5075" s="66">
        <v>0.75</v>
      </c>
      <c r="F5075" s="66">
        <v>0.75</v>
      </c>
      <c r="G5075" s="67"/>
      <c r="H5075" s="67"/>
      <c r="I5075" s="107" t="s">
        <v>63</v>
      </c>
      <c r="J5075" s="67"/>
      <c r="K5075" s="69">
        <v>0</v>
      </c>
      <c r="L5075" s="67">
        <v>0</v>
      </c>
      <c r="M5075" s="74">
        <v>0</v>
      </c>
      <c r="N5075" s="34">
        <f t="shared" si="738"/>
        <v>0.375</v>
      </c>
      <c r="O5075" s="38">
        <f t="shared" si="739"/>
        <v>0.375</v>
      </c>
      <c r="P5075" s="77" t="s">
        <v>234</v>
      </c>
      <c r="Q5075" s="135">
        <v>44824</v>
      </c>
      <c r="R5075" s="35">
        <f t="shared" si="740"/>
        <v>0</v>
      </c>
      <c r="S5075" s="35">
        <f t="shared" si="741"/>
        <v>0</v>
      </c>
      <c r="T5075" s="10" t="str">
        <f t="shared" si="747"/>
        <v>Sem - 39</v>
      </c>
      <c r="U5075" s="10" t="str">
        <f t="shared" si="748"/>
        <v>Septembre</v>
      </c>
      <c r="V5075" s="36" t="str">
        <f t="shared" si="742"/>
        <v>2026</v>
      </c>
      <c r="W5075" s="34"/>
      <c r="X5075" s="91">
        <f t="shared" si="749"/>
        <v>0</v>
      </c>
      <c r="Y5075" s="92" t="str">
        <f>VLOOKUP('CM-CIC'!B5006,Annuaire_roster!B:F,4,0)</f>
        <v>IHASSANE Ikram</v>
      </c>
      <c r="Z5075" s="37" t="s">
        <v>110</v>
      </c>
      <c r="AA5075" s="60" t="s">
        <v>39</v>
      </c>
      <c r="AB5075" s="35" t="str">
        <f t="shared" si="743"/>
        <v/>
      </c>
      <c r="AC5075" s="35" t="str">
        <f t="shared" si="744"/>
        <v/>
      </c>
      <c r="AD5075" s="35" t="str">
        <f t="shared" si="745"/>
        <v/>
      </c>
      <c r="AE5075" s="44" t="str">
        <f t="shared" si="746"/>
        <v/>
      </c>
      <c r="AF5075" s="61"/>
      <c r="AG5075" s="45"/>
    </row>
    <row r="5076" spans="1:33" x14ac:dyDescent="0.2">
      <c r="A5076" s="59" t="str">
        <f>+VLOOKUP(B5076,Annuaire_roster!B:G,5,0)</f>
        <v>01661</v>
      </c>
      <c r="B5076" s="219" t="s">
        <v>169</v>
      </c>
      <c r="C5076" s="73">
        <v>0.33333333333333331</v>
      </c>
      <c r="D5076" s="73">
        <v>0.33333333333333331</v>
      </c>
      <c r="E5076" s="66">
        <v>0.75</v>
      </c>
      <c r="F5076" s="66">
        <v>0.75</v>
      </c>
      <c r="G5076" s="67"/>
      <c r="H5076" s="67"/>
      <c r="I5076" s="107" t="s">
        <v>63</v>
      </c>
      <c r="J5076" s="67"/>
      <c r="K5076" s="69">
        <v>0</v>
      </c>
      <c r="L5076" s="67">
        <v>0</v>
      </c>
      <c r="M5076" s="74">
        <v>0</v>
      </c>
      <c r="N5076" s="34">
        <f t="shared" si="738"/>
        <v>0.375</v>
      </c>
      <c r="O5076" s="38">
        <f t="shared" si="739"/>
        <v>0.375</v>
      </c>
      <c r="P5076" s="77" t="s">
        <v>234</v>
      </c>
      <c r="Q5076" s="135">
        <v>44824</v>
      </c>
      <c r="R5076" s="35">
        <f t="shared" si="740"/>
        <v>0</v>
      </c>
      <c r="S5076" s="35">
        <f t="shared" si="741"/>
        <v>0</v>
      </c>
      <c r="T5076" s="10" t="str">
        <f t="shared" si="747"/>
        <v>Sem - 39</v>
      </c>
      <c r="U5076" s="10" t="str">
        <f t="shared" si="748"/>
        <v>Septembre</v>
      </c>
      <c r="V5076" s="36" t="str">
        <f t="shared" si="742"/>
        <v>2026</v>
      </c>
      <c r="W5076" s="34"/>
      <c r="X5076" s="91">
        <f t="shared" si="749"/>
        <v>0</v>
      </c>
      <c r="Y5076" s="92" t="str">
        <f>VLOOKUP('CM-CIC'!B5007,Annuaire_roster!B:F,4,0)</f>
        <v>IHASSANE Ikram</v>
      </c>
      <c r="Z5076" s="37" t="s">
        <v>110</v>
      </c>
      <c r="AA5076" s="60" t="s">
        <v>39</v>
      </c>
      <c r="AB5076" s="35" t="str">
        <f t="shared" si="743"/>
        <v/>
      </c>
      <c r="AC5076" s="35" t="str">
        <f t="shared" si="744"/>
        <v/>
      </c>
      <c r="AD5076" s="35" t="str">
        <f t="shared" si="745"/>
        <v/>
      </c>
      <c r="AE5076" s="44" t="str">
        <f t="shared" si="746"/>
        <v/>
      </c>
      <c r="AF5076" s="61"/>
      <c r="AG5076" s="45"/>
    </row>
    <row r="5077" spans="1:33" x14ac:dyDescent="0.2">
      <c r="A5077" s="59" t="str">
        <f>+VLOOKUP(B5077,Annuaire_roster!B:G,5,0)</f>
        <v>00214</v>
      </c>
      <c r="B5077" s="219" t="s">
        <v>171</v>
      </c>
      <c r="C5077" s="73">
        <v>0.33333333333333331</v>
      </c>
      <c r="D5077" s="73">
        <v>0.33333333333333331</v>
      </c>
      <c r="E5077" s="66">
        <v>0.75</v>
      </c>
      <c r="F5077" s="66">
        <v>0.75</v>
      </c>
      <c r="G5077" s="67"/>
      <c r="H5077" s="67"/>
      <c r="I5077" s="107" t="s">
        <v>63</v>
      </c>
      <c r="J5077" s="67"/>
      <c r="K5077" s="69">
        <v>0</v>
      </c>
      <c r="L5077" s="67">
        <v>0</v>
      </c>
      <c r="M5077" s="74">
        <v>0</v>
      </c>
      <c r="N5077" s="34">
        <f t="shared" si="738"/>
        <v>0.375</v>
      </c>
      <c r="O5077" s="38">
        <f t="shared" si="739"/>
        <v>0.375</v>
      </c>
      <c r="P5077" s="77" t="s">
        <v>234</v>
      </c>
      <c r="Q5077" s="135">
        <v>44824</v>
      </c>
      <c r="R5077" s="35">
        <f t="shared" si="740"/>
        <v>0</v>
      </c>
      <c r="S5077" s="35">
        <f t="shared" si="741"/>
        <v>0</v>
      </c>
      <c r="T5077" s="10" t="str">
        <f t="shared" si="747"/>
        <v>Sem - 39</v>
      </c>
      <c r="U5077" s="10" t="str">
        <f t="shared" si="748"/>
        <v>Septembre</v>
      </c>
      <c r="V5077" s="36" t="str">
        <f t="shared" si="742"/>
        <v>2026</v>
      </c>
      <c r="W5077" s="34"/>
      <c r="X5077" s="91">
        <f t="shared" si="749"/>
        <v>0</v>
      </c>
      <c r="Y5077" s="92" t="str">
        <f>VLOOKUP('CM-CIC'!B5008,Annuaire_roster!B:F,4,0)</f>
        <v>IHASSANE Ikram</v>
      </c>
      <c r="Z5077" s="37" t="s">
        <v>110</v>
      </c>
      <c r="AA5077" s="60" t="s">
        <v>39</v>
      </c>
      <c r="AB5077" s="35" t="str">
        <f t="shared" si="743"/>
        <v/>
      </c>
      <c r="AC5077" s="35" t="str">
        <f t="shared" si="744"/>
        <v/>
      </c>
      <c r="AD5077" s="35" t="str">
        <f t="shared" si="745"/>
        <v/>
      </c>
      <c r="AE5077" s="44" t="str">
        <f t="shared" si="746"/>
        <v/>
      </c>
      <c r="AF5077" s="61"/>
      <c r="AG5077" s="45"/>
    </row>
    <row r="5078" spans="1:33" x14ac:dyDescent="0.2">
      <c r="A5078" s="59" t="str">
        <f>+VLOOKUP(B5078,Annuaire_roster!B:G,5,0)</f>
        <v>01664</v>
      </c>
      <c r="B5078" s="219" t="s">
        <v>176</v>
      </c>
      <c r="C5078" s="73">
        <v>0.33333333333333331</v>
      </c>
      <c r="D5078" s="73">
        <v>0.33333333333333331</v>
      </c>
      <c r="E5078" s="66">
        <v>0.75</v>
      </c>
      <c r="F5078" s="66">
        <v>0.75</v>
      </c>
      <c r="G5078" s="67"/>
      <c r="H5078" s="67"/>
      <c r="I5078" s="107" t="s">
        <v>63</v>
      </c>
      <c r="J5078" s="67"/>
      <c r="K5078" s="69">
        <v>0</v>
      </c>
      <c r="L5078" s="67">
        <v>0</v>
      </c>
      <c r="M5078" s="74">
        <v>0</v>
      </c>
      <c r="N5078" s="34">
        <f t="shared" si="738"/>
        <v>0.375</v>
      </c>
      <c r="O5078" s="38">
        <f t="shared" si="739"/>
        <v>0.375</v>
      </c>
      <c r="P5078" s="77" t="s">
        <v>234</v>
      </c>
      <c r="Q5078" s="135">
        <v>44824</v>
      </c>
      <c r="R5078" s="35">
        <f t="shared" si="740"/>
        <v>0</v>
      </c>
      <c r="S5078" s="35">
        <f t="shared" si="741"/>
        <v>0</v>
      </c>
      <c r="T5078" s="10" t="str">
        <f t="shared" si="747"/>
        <v>Sem - 39</v>
      </c>
      <c r="U5078" s="10" t="str">
        <f t="shared" si="748"/>
        <v>Septembre</v>
      </c>
      <c r="V5078" s="36" t="str">
        <f t="shared" si="742"/>
        <v>2026</v>
      </c>
      <c r="W5078" s="34"/>
      <c r="X5078" s="91">
        <f t="shared" si="749"/>
        <v>0</v>
      </c>
      <c r="Y5078" s="92" t="str">
        <f>VLOOKUP('CM-CIC'!B5009,Annuaire_roster!B:F,4,0)</f>
        <v>IHASSANE Ikram</v>
      </c>
      <c r="Z5078" s="37" t="s">
        <v>110</v>
      </c>
      <c r="AA5078" s="60" t="s">
        <v>39</v>
      </c>
      <c r="AB5078" s="35" t="str">
        <f t="shared" si="743"/>
        <v/>
      </c>
      <c r="AC5078" s="35" t="str">
        <f t="shared" si="744"/>
        <v/>
      </c>
      <c r="AD5078" s="35" t="str">
        <f t="shared" si="745"/>
        <v/>
      </c>
      <c r="AE5078" s="44" t="str">
        <f t="shared" si="746"/>
        <v/>
      </c>
      <c r="AF5078" s="61"/>
      <c r="AG5078" s="45"/>
    </row>
    <row r="5079" spans="1:33" x14ac:dyDescent="0.2">
      <c r="A5079" s="59" t="str">
        <f>+VLOOKUP(B5079,Annuaire_roster!B:G,5,0)</f>
        <v>01665</v>
      </c>
      <c r="B5079" s="219" t="s">
        <v>279</v>
      </c>
      <c r="C5079" s="73">
        <v>0.33333333333333331</v>
      </c>
      <c r="D5079" s="73">
        <v>0.33333333333333331</v>
      </c>
      <c r="E5079" s="66">
        <v>0.75</v>
      </c>
      <c r="F5079" s="66">
        <v>0.75</v>
      </c>
      <c r="G5079" s="67"/>
      <c r="H5079" s="67"/>
      <c r="I5079" s="107" t="s">
        <v>63</v>
      </c>
      <c r="J5079" s="67"/>
      <c r="K5079" s="69">
        <v>0</v>
      </c>
      <c r="L5079" s="67">
        <v>0</v>
      </c>
      <c r="M5079" s="74">
        <v>0</v>
      </c>
      <c r="N5079" s="34">
        <f t="shared" si="738"/>
        <v>0.375</v>
      </c>
      <c r="O5079" s="38">
        <f t="shared" si="739"/>
        <v>0.375</v>
      </c>
      <c r="P5079" s="77" t="s">
        <v>234</v>
      </c>
      <c r="Q5079" s="135">
        <v>44824</v>
      </c>
      <c r="R5079" s="35">
        <f t="shared" si="740"/>
        <v>0</v>
      </c>
      <c r="S5079" s="35">
        <f t="shared" si="741"/>
        <v>0</v>
      </c>
      <c r="T5079" s="10" t="str">
        <f t="shared" si="747"/>
        <v>Sem - 39</v>
      </c>
      <c r="U5079" s="10" t="str">
        <f t="shared" si="748"/>
        <v>Septembre</v>
      </c>
      <c r="V5079" s="36" t="str">
        <f t="shared" si="742"/>
        <v>2026</v>
      </c>
      <c r="W5079" s="34"/>
      <c r="X5079" s="91">
        <f t="shared" si="749"/>
        <v>0</v>
      </c>
      <c r="Y5079" s="92" t="str">
        <f>VLOOKUP('CM-CIC'!B5010,Annuaire_roster!B:F,4,0)</f>
        <v>IHASSANE Ikram</v>
      </c>
      <c r="Z5079" s="37" t="s">
        <v>110</v>
      </c>
      <c r="AA5079" s="60" t="s">
        <v>39</v>
      </c>
      <c r="AB5079" s="35" t="str">
        <f t="shared" si="743"/>
        <v/>
      </c>
      <c r="AC5079" s="35" t="str">
        <f t="shared" si="744"/>
        <v/>
      </c>
      <c r="AD5079" s="35" t="str">
        <f t="shared" si="745"/>
        <v/>
      </c>
      <c r="AE5079" s="44" t="str">
        <f t="shared" si="746"/>
        <v/>
      </c>
      <c r="AF5079" s="61"/>
      <c r="AG5079" s="45"/>
    </row>
    <row r="5080" spans="1:33" x14ac:dyDescent="0.2">
      <c r="A5080" s="59" t="str">
        <f>+VLOOKUP(B5080,Annuaire_roster!B:G,5,0)</f>
        <v>01643</v>
      </c>
      <c r="B5080" s="219" t="s">
        <v>281</v>
      </c>
      <c r="C5080" s="73">
        <v>0.53055555555555556</v>
      </c>
      <c r="D5080" s="73">
        <v>0.33333333333333331</v>
      </c>
      <c r="E5080" s="66">
        <v>0.75</v>
      </c>
      <c r="F5080" s="66">
        <v>0.75</v>
      </c>
      <c r="G5080" s="67"/>
      <c r="H5080" s="67"/>
      <c r="I5080" s="107">
        <v>0.15555555555555556</v>
      </c>
      <c r="J5080" s="67"/>
      <c r="K5080" s="69">
        <v>0.15555555555555556</v>
      </c>
      <c r="L5080" s="67">
        <v>0</v>
      </c>
      <c r="M5080" s="74">
        <v>0</v>
      </c>
      <c r="N5080" s="34">
        <f t="shared" si="738"/>
        <v>0.21944444444444444</v>
      </c>
      <c r="O5080" s="38">
        <f t="shared" si="739"/>
        <v>0.375</v>
      </c>
      <c r="P5080" s="77" t="s">
        <v>234</v>
      </c>
      <c r="Q5080" s="135">
        <v>44824</v>
      </c>
      <c r="R5080" s="35">
        <f t="shared" si="740"/>
        <v>0</v>
      </c>
      <c r="S5080" s="35">
        <f t="shared" si="741"/>
        <v>0.15555555555555556</v>
      </c>
      <c r="T5080" s="10" t="str">
        <f t="shared" si="747"/>
        <v>Sem - 39</v>
      </c>
      <c r="U5080" s="10" t="str">
        <f t="shared" si="748"/>
        <v>Septembre</v>
      </c>
      <c r="V5080" s="36" t="str">
        <f t="shared" si="742"/>
        <v>2026</v>
      </c>
      <c r="W5080" s="34"/>
      <c r="X5080" s="91">
        <f t="shared" si="749"/>
        <v>0</v>
      </c>
      <c r="Y5080" s="92" t="str">
        <f>VLOOKUP('CM-CIC'!B5011,Annuaire_roster!B:F,4,0)</f>
        <v>IHASSANE Ikram</v>
      </c>
      <c r="Z5080" s="37" t="s">
        <v>110</v>
      </c>
      <c r="AA5080" s="60" t="s">
        <v>39</v>
      </c>
      <c r="AB5080" s="35" t="str">
        <f t="shared" si="743"/>
        <v/>
      </c>
      <c r="AC5080" s="35" t="str">
        <f t="shared" si="744"/>
        <v/>
      </c>
      <c r="AD5080" s="35" t="str">
        <f t="shared" si="745"/>
        <v/>
      </c>
      <c r="AE5080" s="44" t="str">
        <f t="shared" si="746"/>
        <v/>
      </c>
      <c r="AF5080" s="61"/>
      <c r="AG5080" s="45"/>
    </row>
    <row r="5081" spans="1:33" x14ac:dyDescent="0.2">
      <c r="A5081" s="59" t="str">
        <f>+VLOOKUP(B5081,Annuaire_roster!B:G,5,0)</f>
        <v>01620</v>
      </c>
      <c r="B5081" s="219" t="s">
        <v>282</v>
      </c>
      <c r="C5081" s="73">
        <v>0.33333333333333331</v>
      </c>
      <c r="D5081" s="73">
        <v>0.33333333333333331</v>
      </c>
      <c r="E5081" s="66">
        <v>0.75</v>
      </c>
      <c r="F5081" s="66">
        <v>0.75</v>
      </c>
      <c r="G5081" s="67"/>
      <c r="H5081" s="67"/>
      <c r="I5081" s="107" t="s">
        <v>63</v>
      </c>
      <c r="J5081" s="67"/>
      <c r="K5081" s="69">
        <v>0</v>
      </c>
      <c r="L5081" s="67">
        <v>0</v>
      </c>
      <c r="M5081" s="74">
        <v>0</v>
      </c>
      <c r="N5081" s="34">
        <f t="shared" si="738"/>
        <v>0.375</v>
      </c>
      <c r="O5081" s="38">
        <f t="shared" si="739"/>
        <v>0.375</v>
      </c>
      <c r="P5081" s="77" t="s">
        <v>234</v>
      </c>
      <c r="Q5081" s="135">
        <v>44824</v>
      </c>
      <c r="R5081" s="35">
        <f t="shared" si="740"/>
        <v>0</v>
      </c>
      <c r="S5081" s="35">
        <f t="shared" si="741"/>
        <v>0</v>
      </c>
      <c r="T5081" s="10" t="str">
        <f t="shared" si="747"/>
        <v>Sem - 39</v>
      </c>
      <c r="U5081" s="10" t="str">
        <f t="shared" si="748"/>
        <v>Septembre</v>
      </c>
      <c r="V5081" s="36" t="str">
        <f t="shared" si="742"/>
        <v>2026</v>
      </c>
      <c r="W5081" s="34"/>
      <c r="X5081" s="91">
        <f t="shared" si="749"/>
        <v>0</v>
      </c>
      <c r="Y5081" s="92" t="str">
        <f>VLOOKUP('CM-CIC'!B5012,Annuaire_roster!B:F,4,0)</f>
        <v>IHASSANE Ikram</v>
      </c>
      <c r="Z5081" s="37" t="s">
        <v>110</v>
      </c>
      <c r="AA5081" s="60" t="s">
        <v>39</v>
      </c>
      <c r="AB5081" s="35" t="str">
        <f t="shared" si="743"/>
        <v/>
      </c>
      <c r="AC5081" s="35" t="str">
        <f t="shared" si="744"/>
        <v/>
      </c>
      <c r="AD5081" s="35" t="str">
        <f t="shared" si="745"/>
        <v/>
      </c>
      <c r="AE5081" s="44" t="str">
        <f t="shared" si="746"/>
        <v/>
      </c>
      <c r="AF5081" s="61"/>
      <c r="AG5081" s="45"/>
    </row>
    <row r="5082" spans="1:33" x14ac:dyDescent="0.2">
      <c r="A5082" s="59" t="str">
        <f>+VLOOKUP(B5082,Annuaire_roster!B:G,5,0)</f>
        <v>01644</v>
      </c>
      <c r="B5082" s="219" t="s">
        <v>283</v>
      </c>
      <c r="C5082" s="73">
        <v>0.33333333333333331</v>
      </c>
      <c r="D5082" s="73">
        <v>0.33333333333333331</v>
      </c>
      <c r="E5082" s="66">
        <v>0.75</v>
      </c>
      <c r="F5082" s="66">
        <v>0.75</v>
      </c>
      <c r="G5082" s="67"/>
      <c r="H5082" s="67"/>
      <c r="I5082" s="107" t="s">
        <v>63</v>
      </c>
      <c r="J5082" s="67"/>
      <c r="K5082" s="69">
        <v>0</v>
      </c>
      <c r="L5082" s="67">
        <v>0</v>
      </c>
      <c r="M5082" s="74">
        <v>0</v>
      </c>
      <c r="N5082" s="34">
        <f t="shared" si="738"/>
        <v>0.375</v>
      </c>
      <c r="O5082" s="38">
        <f t="shared" si="739"/>
        <v>0.375</v>
      </c>
      <c r="P5082" s="77" t="s">
        <v>234</v>
      </c>
      <c r="Q5082" s="135">
        <v>44824</v>
      </c>
      <c r="R5082" s="35">
        <f t="shared" si="740"/>
        <v>0</v>
      </c>
      <c r="S5082" s="35">
        <f t="shared" si="741"/>
        <v>0</v>
      </c>
      <c r="T5082" s="10" t="str">
        <f t="shared" si="747"/>
        <v>Sem - 39</v>
      </c>
      <c r="U5082" s="10" t="str">
        <f t="shared" si="748"/>
        <v>Septembre</v>
      </c>
      <c r="V5082" s="36" t="str">
        <f t="shared" si="742"/>
        <v>2026</v>
      </c>
      <c r="W5082" s="34"/>
      <c r="X5082" s="91">
        <f t="shared" si="749"/>
        <v>0</v>
      </c>
      <c r="Y5082" s="92" t="str">
        <f>VLOOKUP('CM-CIC'!B5013,Annuaire_roster!B:F,4,0)</f>
        <v>IHASSANE Ikram</v>
      </c>
      <c r="Z5082" s="37" t="s">
        <v>110</v>
      </c>
      <c r="AA5082" s="60" t="s">
        <v>39</v>
      </c>
      <c r="AB5082" s="35" t="str">
        <f t="shared" si="743"/>
        <v/>
      </c>
      <c r="AC5082" s="35" t="str">
        <f t="shared" si="744"/>
        <v/>
      </c>
      <c r="AD5082" s="35" t="str">
        <f t="shared" si="745"/>
        <v/>
      </c>
      <c r="AE5082" s="44" t="str">
        <f t="shared" si="746"/>
        <v/>
      </c>
      <c r="AF5082" s="61"/>
      <c r="AG5082" s="45"/>
    </row>
    <row r="5083" spans="1:33" x14ac:dyDescent="0.2">
      <c r="A5083" s="59" t="str">
        <f>+VLOOKUP(B5083,Annuaire_roster!B:G,5,0)</f>
        <v>01614</v>
      </c>
      <c r="B5083" s="219" t="s">
        <v>284</v>
      </c>
      <c r="C5083" s="73">
        <v>0.33333333333333331</v>
      </c>
      <c r="D5083" s="73">
        <v>0.33333333333333331</v>
      </c>
      <c r="E5083" s="66">
        <v>0.75</v>
      </c>
      <c r="F5083" s="66">
        <v>0.75</v>
      </c>
      <c r="G5083" s="67"/>
      <c r="H5083" s="67"/>
      <c r="I5083" s="107" t="s">
        <v>63</v>
      </c>
      <c r="J5083" s="67"/>
      <c r="K5083" s="69">
        <v>0</v>
      </c>
      <c r="L5083" s="67">
        <v>0</v>
      </c>
      <c r="M5083" s="74">
        <v>0</v>
      </c>
      <c r="N5083" s="34">
        <f t="shared" si="738"/>
        <v>0.375</v>
      </c>
      <c r="O5083" s="38">
        <f t="shared" si="739"/>
        <v>0.375</v>
      </c>
      <c r="P5083" s="77" t="s">
        <v>234</v>
      </c>
      <c r="Q5083" s="135">
        <v>44824</v>
      </c>
      <c r="R5083" s="35">
        <f t="shared" si="740"/>
        <v>0</v>
      </c>
      <c r="S5083" s="35">
        <f t="shared" si="741"/>
        <v>0</v>
      </c>
      <c r="T5083" s="10" t="str">
        <f t="shared" si="747"/>
        <v>Sem - 39</v>
      </c>
      <c r="U5083" s="10" t="str">
        <f t="shared" si="748"/>
        <v>Septembre</v>
      </c>
      <c r="V5083" s="36" t="str">
        <f t="shared" si="742"/>
        <v>2026</v>
      </c>
      <c r="W5083" s="34"/>
      <c r="X5083" s="91">
        <f t="shared" si="749"/>
        <v>0</v>
      </c>
      <c r="Y5083" s="92" t="str">
        <f>VLOOKUP('CM-CIC'!B5014,Annuaire_roster!B:F,4,0)</f>
        <v>KINANA Widad</v>
      </c>
      <c r="Z5083" s="37" t="s">
        <v>110</v>
      </c>
      <c r="AA5083" s="60" t="s">
        <v>39</v>
      </c>
      <c r="AB5083" s="35" t="str">
        <f t="shared" si="743"/>
        <v/>
      </c>
      <c r="AC5083" s="35" t="str">
        <f t="shared" si="744"/>
        <v/>
      </c>
      <c r="AD5083" s="35" t="str">
        <f t="shared" si="745"/>
        <v/>
      </c>
      <c r="AE5083" s="44" t="str">
        <f t="shared" si="746"/>
        <v/>
      </c>
      <c r="AF5083" s="61"/>
      <c r="AG5083" s="45"/>
    </row>
    <row r="5084" spans="1:33" x14ac:dyDescent="0.2">
      <c r="A5084" s="59" t="str">
        <f>+VLOOKUP(B5084,Annuaire_roster!B:G,5,0)</f>
        <v>01645</v>
      </c>
      <c r="B5084" s="219" t="s">
        <v>285</v>
      </c>
      <c r="C5084" s="73">
        <v>0.33333333333333331</v>
      </c>
      <c r="D5084" s="73">
        <v>0.33333333333333331</v>
      </c>
      <c r="E5084" s="66">
        <v>0.75</v>
      </c>
      <c r="F5084" s="66">
        <v>0.75</v>
      </c>
      <c r="G5084" s="67"/>
      <c r="H5084" s="67"/>
      <c r="I5084" s="107" t="s">
        <v>63</v>
      </c>
      <c r="J5084" s="67"/>
      <c r="K5084" s="69">
        <v>0</v>
      </c>
      <c r="L5084" s="67">
        <v>0</v>
      </c>
      <c r="M5084" s="74">
        <v>0</v>
      </c>
      <c r="N5084" s="34">
        <f t="shared" si="738"/>
        <v>0.375</v>
      </c>
      <c r="O5084" s="38">
        <f t="shared" si="739"/>
        <v>0.375</v>
      </c>
      <c r="P5084" s="77" t="s">
        <v>234</v>
      </c>
      <c r="Q5084" s="135">
        <v>44824</v>
      </c>
      <c r="R5084" s="35">
        <f t="shared" si="740"/>
        <v>0</v>
      </c>
      <c r="S5084" s="35">
        <f t="shared" si="741"/>
        <v>0</v>
      </c>
      <c r="T5084" s="10" t="str">
        <f t="shared" si="747"/>
        <v>Sem - 39</v>
      </c>
      <c r="U5084" s="10" t="str">
        <f t="shared" si="748"/>
        <v>Septembre</v>
      </c>
      <c r="V5084" s="36" t="str">
        <f t="shared" si="742"/>
        <v>2026</v>
      </c>
      <c r="W5084" s="34"/>
      <c r="X5084" s="91">
        <f t="shared" si="749"/>
        <v>0</v>
      </c>
      <c r="Y5084" s="92" t="str">
        <f>VLOOKUP('CM-CIC'!B5015,Annuaire_roster!B:F,4,0)</f>
        <v>KINANA Widad</v>
      </c>
      <c r="Z5084" s="37" t="s">
        <v>110</v>
      </c>
      <c r="AA5084" s="60" t="s">
        <v>39</v>
      </c>
      <c r="AB5084" s="35" t="str">
        <f t="shared" si="743"/>
        <v/>
      </c>
      <c r="AC5084" s="35" t="str">
        <f t="shared" si="744"/>
        <v/>
      </c>
      <c r="AD5084" s="35" t="str">
        <f t="shared" si="745"/>
        <v/>
      </c>
      <c r="AE5084" s="44" t="str">
        <f t="shared" si="746"/>
        <v/>
      </c>
      <c r="AF5084" s="61"/>
      <c r="AG5084" s="45"/>
    </row>
    <row r="5085" spans="1:33" x14ac:dyDescent="0.2">
      <c r="A5085" s="59" t="str">
        <f>+VLOOKUP(B5085,Annuaire_roster!B:G,5,0)</f>
        <v>01654</v>
      </c>
      <c r="B5085" s="219" t="s">
        <v>286</v>
      </c>
      <c r="C5085" s="73">
        <v>0.33333333333333331</v>
      </c>
      <c r="D5085" s="73">
        <v>0.33333333333333331</v>
      </c>
      <c r="E5085" s="66">
        <v>0.75</v>
      </c>
      <c r="F5085" s="66">
        <v>0.75</v>
      </c>
      <c r="G5085" s="67"/>
      <c r="H5085" s="67"/>
      <c r="I5085" s="107" t="s">
        <v>63</v>
      </c>
      <c r="J5085" s="67"/>
      <c r="K5085" s="69">
        <v>0</v>
      </c>
      <c r="L5085" s="67">
        <v>0</v>
      </c>
      <c r="M5085" s="74">
        <v>0</v>
      </c>
      <c r="N5085" s="34">
        <f t="shared" si="738"/>
        <v>0.375</v>
      </c>
      <c r="O5085" s="38">
        <f t="shared" si="739"/>
        <v>0.375</v>
      </c>
      <c r="P5085" s="77" t="s">
        <v>234</v>
      </c>
      <c r="Q5085" s="135">
        <v>44824</v>
      </c>
      <c r="R5085" s="35">
        <f t="shared" si="740"/>
        <v>0</v>
      </c>
      <c r="S5085" s="35">
        <f t="shared" si="741"/>
        <v>0</v>
      </c>
      <c r="T5085" s="10" t="str">
        <f t="shared" si="747"/>
        <v>Sem - 39</v>
      </c>
      <c r="U5085" s="10" t="str">
        <f t="shared" si="748"/>
        <v>Septembre</v>
      </c>
      <c r="V5085" s="36" t="str">
        <f t="shared" si="742"/>
        <v>2026</v>
      </c>
      <c r="W5085" s="34"/>
      <c r="X5085" s="91">
        <f t="shared" si="749"/>
        <v>0</v>
      </c>
      <c r="Y5085" s="92" t="str">
        <f>VLOOKUP('CM-CIC'!B5016,Annuaire_roster!B:F,4,0)</f>
        <v>KINANA Widad</v>
      </c>
      <c r="Z5085" s="37" t="s">
        <v>110</v>
      </c>
      <c r="AA5085" s="60" t="s">
        <v>39</v>
      </c>
      <c r="AB5085" s="35" t="str">
        <f t="shared" si="743"/>
        <v/>
      </c>
      <c r="AC5085" s="35" t="str">
        <f t="shared" si="744"/>
        <v/>
      </c>
      <c r="AD5085" s="35" t="str">
        <f t="shared" si="745"/>
        <v/>
      </c>
      <c r="AE5085" s="44" t="str">
        <f t="shared" si="746"/>
        <v/>
      </c>
      <c r="AF5085" s="61"/>
      <c r="AG5085" s="45"/>
    </row>
    <row r="5086" spans="1:33" x14ac:dyDescent="0.2">
      <c r="A5086" s="59" t="str">
        <f>+VLOOKUP(B5086,Annuaire_roster!B:G,5,0)</f>
        <v>01666</v>
      </c>
      <c r="B5086" s="219" t="s">
        <v>287</v>
      </c>
      <c r="C5086" s="73">
        <v>0.33333333333333331</v>
      </c>
      <c r="D5086" s="73">
        <v>0.33333333333333331</v>
      </c>
      <c r="E5086" s="66">
        <v>0.75</v>
      </c>
      <c r="F5086" s="66">
        <v>0.75</v>
      </c>
      <c r="G5086" s="67"/>
      <c r="H5086" s="67"/>
      <c r="I5086" s="107" t="s">
        <v>63</v>
      </c>
      <c r="J5086" s="67"/>
      <c r="K5086" s="69">
        <v>0</v>
      </c>
      <c r="L5086" s="67">
        <v>0</v>
      </c>
      <c r="M5086" s="74">
        <v>0</v>
      </c>
      <c r="N5086" s="34">
        <f t="shared" si="738"/>
        <v>0.375</v>
      </c>
      <c r="O5086" s="38">
        <f t="shared" si="739"/>
        <v>0.375</v>
      </c>
      <c r="P5086" s="77" t="s">
        <v>234</v>
      </c>
      <c r="Q5086" s="135">
        <v>44824</v>
      </c>
      <c r="R5086" s="35">
        <f t="shared" si="740"/>
        <v>0</v>
      </c>
      <c r="S5086" s="35">
        <f t="shared" si="741"/>
        <v>0</v>
      </c>
      <c r="T5086" s="10" t="str">
        <f t="shared" si="747"/>
        <v>Sem - 39</v>
      </c>
      <c r="U5086" s="10" t="str">
        <f t="shared" si="748"/>
        <v>Septembre</v>
      </c>
      <c r="V5086" s="36" t="str">
        <f t="shared" si="742"/>
        <v>2026</v>
      </c>
      <c r="W5086" s="34"/>
      <c r="X5086" s="91">
        <f t="shared" si="749"/>
        <v>0</v>
      </c>
      <c r="Y5086" s="92" t="str">
        <f>VLOOKUP('CM-CIC'!B5017,Annuaire_roster!B:F,4,0)</f>
        <v>KINANA Widad</v>
      </c>
      <c r="Z5086" s="37" t="s">
        <v>110</v>
      </c>
      <c r="AA5086" s="60" t="s">
        <v>39</v>
      </c>
      <c r="AB5086" s="35" t="str">
        <f t="shared" si="743"/>
        <v/>
      </c>
      <c r="AC5086" s="35" t="str">
        <f t="shared" si="744"/>
        <v/>
      </c>
      <c r="AD5086" s="35" t="str">
        <f t="shared" si="745"/>
        <v/>
      </c>
      <c r="AE5086" s="44" t="str">
        <f t="shared" si="746"/>
        <v/>
      </c>
      <c r="AF5086" s="61"/>
      <c r="AG5086" s="45"/>
    </row>
    <row r="5087" spans="1:33" x14ac:dyDescent="0.2">
      <c r="A5087" s="59" t="str">
        <f>+VLOOKUP(B5087,Annuaire_roster!B:G,5,0)</f>
        <v>01651</v>
      </c>
      <c r="B5087" s="219" t="s">
        <v>288</v>
      </c>
      <c r="C5087" s="66">
        <v>0.33333333333333331</v>
      </c>
      <c r="D5087" s="73">
        <v>0.33333333333333331</v>
      </c>
      <c r="E5087" s="66">
        <v>0.75</v>
      </c>
      <c r="F5087" s="66">
        <v>0.75</v>
      </c>
      <c r="G5087" s="67"/>
      <c r="H5087" s="67"/>
      <c r="I5087" s="107" t="s">
        <v>63</v>
      </c>
      <c r="J5087" s="67"/>
      <c r="K5087" s="69">
        <v>0</v>
      </c>
      <c r="L5087" s="67">
        <v>0</v>
      </c>
      <c r="M5087" s="74">
        <v>0</v>
      </c>
      <c r="N5087" s="34">
        <f t="shared" si="738"/>
        <v>0.375</v>
      </c>
      <c r="O5087" s="38">
        <f t="shared" si="739"/>
        <v>0.375</v>
      </c>
      <c r="P5087" s="77" t="s">
        <v>234</v>
      </c>
      <c r="Q5087" s="135">
        <v>44824</v>
      </c>
      <c r="R5087" s="35">
        <f t="shared" si="740"/>
        <v>0</v>
      </c>
      <c r="S5087" s="35">
        <f t="shared" si="741"/>
        <v>0</v>
      </c>
      <c r="T5087" s="10" t="str">
        <f t="shared" si="747"/>
        <v>Sem - 39</v>
      </c>
      <c r="U5087" s="10" t="str">
        <f t="shared" si="748"/>
        <v>Septembre</v>
      </c>
      <c r="V5087" s="36" t="str">
        <f t="shared" si="742"/>
        <v>2026</v>
      </c>
      <c r="W5087" s="34"/>
      <c r="X5087" s="91">
        <f t="shared" si="749"/>
        <v>0</v>
      </c>
      <c r="Y5087" s="92" t="str">
        <f>VLOOKUP('CM-CIC'!B5018,Annuaire_roster!B:F,4,0)</f>
        <v>KINANA Widad</v>
      </c>
      <c r="Z5087" s="37" t="s">
        <v>110</v>
      </c>
      <c r="AA5087" s="60" t="s">
        <v>39</v>
      </c>
      <c r="AB5087" s="35" t="str">
        <f t="shared" si="743"/>
        <v/>
      </c>
      <c r="AC5087" s="35" t="str">
        <f t="shared" si="744"/>
        <v/>
      </c>
      <c r="AD5087" s="35" t="str">
        <f t="shared" si="745"/>
        <v/>
      </c>
      <c r="AE5087" s="44" t="str">
        <f t="shared" si="746"/>
        <v/>
      </c>
      <c r="AF5087" s="61"/>
      <c r="AG5087" s="45"/>
    </row>
    <row r="5088" spans="1:33" x14ac:dyDescent="0.2">
      <c r="A5088" s="59" t="str">
        <f>+VLOOKUP(B5088,Annuaire_roster!B:G,5,0)</f>
        <v>01652</v>
      </c>
      <c r="B5088" s="219" t="s">
        <v>289</v>
      </c>
      <c r="C5088" s="66">
        <v>0.33333333333333331</v>
      </c>
      <c r="D5088" s="73">
        <v>0.33333333333333331</v>
      </c>
      <c r="E5088" s="66">
        <v>0.75</v>
      </c>
      <c r="F5088" s="66">
        <v>0.75</v>
      </c>
      <c r="G5088" s="67"/>
      <c r="H5088" s="67"/>
      <c r="I5088" s="107" t="s">
        <v>63</v>
      </c>
      <c r="J5088" s="67"/>
      <c r="K5088" s="69">
        <v>0</v>
      </c>
      <c r="L5088" s="67">
        <v>0</v>
      </c>
      <c r="M5088" s="74">
        <v>0</v>
      </c>
      <c r="N5088" s="34">
        <f t="shared" si="738"/>
        <v>0.375</v>
      </c>
      <c r="O5088" s="38">
        <f t="shared" si="739"/>
        <v>0.375</v>
      </c>
      <c r="P5088" s="77" t="s">
        <v>234</v>
      </c>
      <c r="Q5088" s="135">
        <v>44824</v>
      </c>
      <c r="R5088" s="35">
        <f t="shared" si="740"/>
        <v>0</v>
      </c>
      <c r="S5088" s="35">
        <f t="shared" si="741"/>
        <v>0</v>
      </c>
      <c r="T5088" s="10" t="str">
        <f t="shared" si="747"/>
        <v>Sem - 39</v>
      </c>
      <c r="U5088" s="10" t="str">
        <f t="shared" si="748"/>
        <v>Septembre</v>
      </c>
      <c r="V5088" s="36" t="str">
        <f t="shared" si="742"/>
        <v>2026</v>
      </c>
      <c r="W5088" s="34"/>
      <c r="X5088" s="91">
        <f t="shared" si="749"/>
        <v>0</v>
      </c>
      <c r="Y5088" s="92" t="str">
        <f>VLOOKUP('CM-CIC'!B5019,Annuaire_roster!B:F,4,0)</f>
        <v>KINANA Widad</v>
      </c>
      <c r="Z5088" s="37" t="s">
        <v>110</v>
      </c>
      <c r="AA5088" s="60" t="s">
        <v>39</v>
      </c>
      <c r="AB5088" s="35" t="str">
        <f t="shared" si="743"/>
        <v/>
      </c>
      <c r="AC5088" s="35" t="str">
        <f t="shared" si="744"/>
        <v/>
      </c>
      <c r="AD5088" s="35" t="str">
        <f t="shared" si="745"/>
        <v/>
      </c>
      <c r="AE5088" s="44" t="str">
        <f t="shared" si="746"/>
        <v/>
      </c>
      <c r="AF5088" s="61"/>
      <c r="AG5088" s="45"/>
    </row>
    <row r="5089" spans="1:33" x14ac:dyDescent="0.2">
      <c r="A5089" s="59" t="str">
        <f>+VLOOKUP(B5089,Annuaire_roster!B:G,5,0)</f>
        <v>01653</v>
      </c>
      <c r="B5089" s="219" t="s">
        <v>290</v>
      </c>
      <c r="C5089" s="66">
        <v>0.33333333333333331</v>
      </c>
      <c r="D5089" s="73">
        <v>0.33333333333333331</v>
      </c>
      <c r="E5089" s="66">
        <v>0.75</v>
      </c>
      <c r="F5089" s="66">
        <v>0.75</v>
      </c>
      <c r="G5089" s="67"/>
      <c r="H5089" s="67"/>
      <c r="I5089" s="107" t="s">
        <v>63</v>
      </c>
      <c r="J5089" s="67"/>
      <c r="K5089" s="69">
        <v>0</v>
      </c>
      <c r="L5089" s="67">
        <v>0</v>
      </c>
      <c r="M5089" s="74">
        <v>0</v>
      </c>
      <c r="N5089" s="34">
        <f t="shared" si="738"/>
        <v>0.375</v>
      </c>
      <c r="O5089" s="38">
        <f t="shared" si="739"/>
        <v>0.375</v>
      </c>
      <c r="P5089" s="77" t="s">
        <v>234</v>
      </c>
      <c r="Q5089" s="135">
        <v>44824</v>
      </c>
      <c r="R5089" s="35">
        <f t="shared" si="740"/>
        <v>0</v>
      </c>
      <c r="S5089" s="35">
        <f t="shared" si="741"/>
        <v>0</v>
      </c>
      <c r="T5089" s="10" t="str">
        <f t="shared" si="747"/>
        <v>Sem - 39</v>
      </c>
      <c r="U5089" s="10" t="str">
        <f t="shared" si="748"/>
        <v>Septembre</v>
      </c>
      <c r="V5089" s="36" t="str">
        <f t="shared" si="742"/>
        <v>2026</v>
      </c>
      <c r="W5089" s="34"/>
      <c r="X5089" s="91">
        <f t="shared" si="749"/>
        <v>0</v>
      </c>
      <c r="Y5089" s="92" t="str">
        <f>VLOOKUP('CM-CIC'!B5020,Annuaire_roster!B:F,4,0)</f>
        <v>KINANA Widad</v>
      </c>
      <c r="Z5089" s="37" t="s">
        <v>110</v>
      </c>
      <c r="AA5089" s="60" t="s">
        <v>39</v>
      </c>
      <c r="AB5089" s="35" t="str">
        <f t="shared" si="743"/>
        <v/>
      </c>
      <c r="AC5089" s="35" t="str">
        <f t="shared" si="744"/>
        <v/>
      </c>
      <c r="AD5089" s="35" t="str">
        <f t="shared" si="745"/>
        <v/>
      </c>
      <c r="AE5089" s="44" t="str">
        <f t="shared" si="746"/>
        <v/>
      </c>
      <c r="AF5089" s="61"/>
      <c r="AG5089" s="45"/>
    </row>
    <row r="5090" spans="1:33" x14ac:dyDescent="0.2">
      <c r="A5090" s="59" t="str">
        <f>+VLOOKUP(B5090,Annuaire_roster!B:G,5,0)</f>
        <v>01649</v>
      </c>
      <c r="B5090" s="219" t="s">
        <v>1670</v>
      </c>
      <c r="C5090" s="66">
        <v>0.33333333333333331</v>
      </c>
      <c r="D5090" s="73">
        <v>0.33333333333333331</v>
      </c>
      <c r="E5090" s="66">
        <v>0.75</v>
      </c>
      <c r="F5090" s="66">
        <v>0.75</v>
      </c>
      <c r="G5090" s="67"/>
      <c r="H5090" s="67"/>
      <c r="I5090" s="107" t="s">
        <v>63</v>
      </c>
      <c r="J5090" s="67"/>
      <c r="K5090" s="69">
        <v>0</v>
      </c>
      <c r="L5090" s="67">
        <v>0</v>
      </c>
      <c r="M5090" s="74">
        <v>0</v>
      </c>
      <c r="N5090" s="34">
        <f t="shared" si="738"/>
        <v>0.375</v>
      </c>
      <c r="O5090" s="38">
        <f t="shared" si="739"/>
        <v>0.375</v>
      </c>
      <c r="P5090" s="77" t="s">
        <v>234</v>
      </c>
      <c r="Q5090" s="135">
        <v>44824</v>
      </c>
      <c r="R5090" s="35">
        <f t="shared" si="740"/>
        <v>0</v>
      </c>
      <c r="S5090" s="35">
        <f t="shared" si="741"/>
        <v>0</v>
      </c>
      <c r="T5090" s="10" t="str">
        <f t="shared" si="747"/>
        <v>Sem - 39</v>
      </c>
      <c r="U5090" s="10" t="str">
        <f t="shared" si="748"/>
        <v>Septembre</v>
      </c>
      <c r="V5090" s="36" t="str">
        <f t="shared" si="742"/>
        <v>2026</v>
      </c>
      <c r="W5090" s="34"/>
      <c r="X5090" s="91">
        <f t="shared" si="749"/>
        <v>0</v>
      </c>
      <c r="Y5090" s="92" t="str">
        <f>VLOOKUP('CM-CIC'!B5021,Annuaire_roster!B:F,4,0)</f>
        <v>KINANA Widad</v>
      </c>
      <c r="Z5090" s="37" t="s">
        <v>110</v>
      </c>
      <c r="AA5090" s="60" t="s">
        <v>39</v>
      </c>
      <c r="AB5090" s="35" t="str">
        <f t="shared" si="743"/>
        <v/>
      </c>
      <c r="AC5090" s="35" t="str">
        <f t="shared" si="744"/>
        <v/>
      </c>
      <c r="AD5090" s="35" t="str">
        <f t="shared" si="745"/>
        <v/>
      </c>
      <c r="AE5090" s="44" t="str">
        <f t="shared" si="746"/>
        <v/>
      </c>
      <c r="AF5090" s="61"/>
      <c r="AG5090" s="45"/>
    </row>
    <row r="5091" spans="1:33" x14ac:dyDescent="0.2">
      <c r="A5091" s="59" t="str">
        <f>+VLOOKUP(B5091,Annuaire_roster!B:G,5,0)</f>
        <v>01650</v>
      </c>
      <c r="B5091" s="219" t="s">
        <v>1671</v>
      </c>
      <c r="C5091" s="66">
        <v>0.33333333333333331</v>
      </c>
      <c r="D5091" s="73">
        <v>0.33333333333333331</v>
      </c>
      <c r="E5091" s="66">
        <v>0.75</v>
      </c>
      <c r="F5091" s="66">
        <v>0.75</v>
      </c>
      <c r="G5091" s="67"/>
      <c r="H5091" s="67"/>
      <c r="I5091" s="107" t="s">
        <v>63</v>
      </c>
      <c r="J5091" s="67"/>
      <c r="K5091" s="69">
        <v>0</v>
      </c>
      <c r="L5091" s="67">
        <v>0</v>
      </c>
      <c r="M5091" s="74">
        <v>0</v>
      </c>
      <c r="N5091" s="34">
        <f t="shared" si="738"/>
        <v>0.375</v>
      </c>
      <c r="O5091" s="38">
        <f t="shared" si="739"/>
        <v>0.375</v>
      </c>
      <c r="P5091" s="77" t="s">
        <v>234</v>
      </c>
      <c r="Q5091" s="135">
        <v>44824</v>
      </c>
      <c r="R5091" s="35">
        <f t="shared" si="740"/>
        <v>0</v>
      </c>
      <c r="S5091" s="35">
        <f t="shared" si="741"/>
        <v>0</v>
      </c>
      <c r="T5091" s="10" t="str">
        <f t="shared" si="747"/>
        <v>Sem - 39</v>
      </c>
      <c r="U5091" s="10" t="str">
        <f t="shared" si="748"/>
        <v>Septembre</v>
      </c>
      <c r="V5091" s="36" t="str">
        <f t="shared" si="742"/>
        <v>2026</v>
      </c>
      <c r="W5091" s="34"/>
      <c r="X5091" s="91">
        <f t="shared" si="749"/>
        <v>0</v>
      </c>
      <c r="Y5091" s="92" t="str">
        <f>VLOOKUP('CM-CIC'!B5022,Annuaire_roster!B:F,4,0)</f>
        <v>IHASSANE Ikram</v>
      </c>
      <c r="Z5091" s="37" t="s">
        <v>110</v>
      </c>
      <c r="AA5091" s="60" t="s">
        <v>39</v>
      </c>
      <c r="AB5091" s="35" t="str">
        <f t="shared" si="743"/>
        <v/>
      </c>
      <c r="AC5091" s="35" t="str">
        <f t="shared" si="744"/>
        <v/>
      </c>
      <c r="AD5091" s="35" t="str">
        <f t="shared" si="745"/>
        <v/>
      </c>
      <c r="AE5091" s="44" t="str">
        <f t="shared" si="746"/>
        <v/>
      </c>
      <c r="AF5091" s="61"/>
      <c r="AG5091" s="45"/>
    </row>
    <row r="5092" spans="1:33" x14ac:dyDescent="0.2">
      <c r="A5092" s="59" t="str">
        <f>+VLOOKUP(B5092,Annuaire_roster!B:G,5,0)</f>
        <v>01646</v>
      </c>
      <c r="B5092" s="219" t="s">
        <v>291</v>
      </c>
      <c r="C5092" s="66">
        <v>0.33333333333333331</v>
      </c>
      <c r="D5092" s="73">
        <v>0.33333333333333331</v>
      </c>
      <c r="E5092" s="66">
        <v>0.75</v>
      </c>
      <c r="F5092" s="66">
        <v>0.75</v>
      </c>
      <c r="G5092" s="67"/>
      <c r="H5092" s="67"/>
      <c r="I5092" s="107" t="s">
        <v>63</v>
      </c>
      <c r="J5092" s="67"/>
      <c r="K5092" s="69">
        <v>0</v>
      </c>
      <c r="L5092" s="67">
        <v>0</v>
      </c>
      <c r="M5092" s="74">
        <v>0</v>
      </c>
      <c r="N5092" s="34">
        <f t="shared" si="738"/>
        <v>0.375</v>
      </c>
      <c r="O5092" s="38">
        <f t="shared" si="739"/>
        <v>0.375</v>
      </c>
      <c r="P5092" s="77" t="s">
        <v>234</v>
      </c>
      <c r="Q5092" s="135">
        <v>44824</v>
      </c>
      <c r="R5092" s="35">
        <f t="shared" si="740"/>
        <v>0</v>
      </c>
      <c r="S5092" s="35">
        <f t="shared" si="741"/>
        <v>0</v>
      </c>
      <c r="T5092" s="10" t="str">
        <f t="shared" si="747"/>
        <v>Sem - 39</v>
      </c>
      <c r="U5092" s="10" t="str">
        <f t="shared" si="748"/>
        <v>Septembre</v>
      </c>
      <c r="V5092" s="36" t="str">
        <f t="shared" si="742"/>
        <v>2026</v>
      </c>
      <c r="W5092" s="34"/>
      <c r="X5092" s="91">
        <f t="shared" si="749"/>
        <v>0</v>
      </c>
      <c r="Y5092" s="92" t="str">
        <f>VLOOKUP('CM-CIC'!B5023,Annuaire_roster!B:F,4,0)</f>
        <v>IHASSANE Ikram</v>
      </c>
      <c r="Z5092" s="37" t="s">
        <v>110</v>
      </c>
      <c r="AA5092" s="60" t="s">
        <v>39</v>
      </c>
      <c r="AB5092" s="35" t="str">
        <f t="shared" si="743"/>
        <v/>
      </c>
      <c r="AC5092" s="35" t="str">
        <f t="shared" si="744"/>
        <v/>
      </c>
      <c r="AD5092" s="35" t="str">
        <f t="shared" si="745"/>
        <v/>
      </c>
      <c r="AE5092" s="44" t="str">
        <f t="shared" si="746"/>
        <v/>
      </c>
      <c r="AF5092" s="61"/>
      <c r="AG5092" s="45"/>
    </row>
    <row r="5093" spans="1:33" x14ac:dyDescent="0.2">
      <c r="A5093" s="59" t="str">
        <f>+VLOOKUP(B5093,Annuaire_roster!B:G,5,0)</f>
        <v>01647</v>
      </c>
      <c r="B5093" s="219" t="s">
        <v>292</v>
      </c>
      <c r="C5093" s="66">
        <v>0.39374999999999999</v>
      </c>
      <c r="D5093" s="73">
        <v>0.33333333333333331</v>
      </c>
      <c r="E5093" s="66">
        <v>0.75</v>
      </c>
      <c r="F5093" s="66">
        <v>0.75</v>
      </c>
      <c r="G5093" s="67"/>
      <c r="H5093" s="67"/>
      <c r="I5093" s="107">
        <v>6.0416666666666674E-2</v>
      </c>
      <c r="J5093" s="67"/>
      <c r="K5093" s="69">
        <v>6.0416666666666674E-2</v>
      </c>
      <c r="L5093" s="67">
        <v>0</v>
      </c>
      <c r="M5093" s="74">
        <v>0</v>
      </c>
      <c r="N5093" s="34">
        <f t="shared" si="738"/>
        <v>0.31458333333333333</v>
      </c>
      <c r="O5093" s="38">
        <f t="shared" si="739"/>
        <v>0.375</v>
      </c>
      <c r="P5093" s="77" t="s">
        <v>234</v>
      </c>
      <c r="Q5093" s="135">
        <v>44824</v>
      </c>
      <c r="R5093" s="35">
        <f t="shared" si="740"/>
        <v>0</v>
      </c>
      <c r="S5093" s="35">
        <f t="shared" si="741"/>
        <v>6.0416666666666674E-2</v>
      </c>
      <c r="T5093" s="10" t="str">
        <f t="shared" si="747"/>
        <v>Sem - 39</v>
      </c>
      <c r="U5093" s="10" t="str">
        <f t="shared" si="748"/>
        <v>Septembre</v>
      </c>
      <c r="V5093" s="36" t="str">
        <f t="shared" si="742"/>
        <v>2026</v>
      </c>
      <c r="W5093" s="34"/>
      <c r="X5093" s="91">
        <f t="shared" si="749"/>
        <v>0</v>
      </c>
      <c r="Y5093" s="92" t="str">
        <f>VLOOKUP('CM-CIC'!B5024,Annuaire_roster!B:F,4,0)</f>
        <v>IHASSANE Ikram</v>
      </c>
      <c r="Z5093" s="37" t="s">
        <v>110</v>
      </c>
      <c r="AA5093" s="60" t="s">
        <v>39</v>
      </c>
      <c r="AB5093" s="35" t="str">
        <f t="shared" si="743"/>
        <v/>
      </c>
      <c r="AC5093" s="35" t="str">
        <f t="shared" si="744"/>
        <v/>
      </c>
      <c r="AD5093" s="35" t="str">
        <f t="shared" si="745"/>
        <v/>
      </c>
      <c r="AE5093" s="44" t="str">
        <f t="shared" si="746"/>
        <v/>
      </c>
      <c r="AF5093" s="61"/>
      <c r="AG5093" s="45"/>
    </row>
    <row r="5094" spans="1:33" x14ac:dyDescent="0.2">
      <c r="A5094" s="59" t="str">
        <f>+VLOOKUP(B5094,Annuaire_roster!B:G,5,0)</f>
        <v>01566</v>
      </c>
      <c r="B5094" s="219" t="s">
        <v>233</v>
      </c>
      <c r="C5094" s="66">
        <v>0.33333333333333331</v>
      </c>
      <c r="D5094" s="73">
        <v>0.33333333333333331</v>
      </c>
      <c r="E5094" s="66">
        <v>0.75</v>
      </c>
      <c r="F5094" s="66">
        <v>0.75</v>
      </c>
      <c r="G5094" s="67"/>
      <c r="H5094" s="67"/>
      <c r="I5094" s="107" t="s">
        <v>63</v>
      </c>
      <c r="J5094" s="67"/>
      <c r="K5094" s="69">
        <v>0</v>
      </c>
      <c r="L5094" s="67">
        <v>0</v>
      </c>
      <c r="M5094" s="74">
        <v>0</v>
      </c>
      <c r="N5094" s="34">
        <f t="shared" si="738"/>
        <v>0.375</v>
      </c>
      <c r="O5094" s="38">
        <f t="shared" si="739"/>
        <v>0.375</v>
      </c>
      <c r="P5094" s="77" t="s">
        <v>234</v>
      </c>
      <c r="Q5094" s="135">
        <v>44825</v>
      </c>
      <c r="R5094" s="35">
        <f t="shared" si="740"/>
        <v>0</v>
      </c>
      <c r="S5094" s="35">
        <f t="shared" si="741"/>
        <v>0</v>
      </c>
      <c r="T5094" s="10" t="str">
        <f t="shared" si="747"/>
        <v>Sem - 39</v>
      </c>
      <c r="U5094" s="10" t="str">
        <f t="shared" si="748"/>
        <v>Septembre</v>
      </c>
      <c r="V5094" s="36" t="str">
        <f t="shared" si="742"/>
        <v>2026</v>
      </c>
      <c r="W5094" s="34"/>
      <c r="X5094" s="91">
        <f t="shared" si="749"/>
        <v>0</v>
      </c>
      <c r="Y5094" s="92" t="str">
        <f>VLOOKUP('CM-CIC'!B5025,Annuaire_roster!B:F,4,0)</f>
        <v>KINANA Widad</v>
      </c>
      <c r="Z5094" s="37" t="s">
        <v>110</v>
      </c>
      <c r="AA5094" s="60" t="s">
        <v>39</v>
      </c>
      <c r="AB5094" s="35" t="str">
        <f t="shared" si="743"/>
        <v/>
      </c>
      <c r="AC5094" s="35" t="str">
        <f t="shared" si="744"/>
        <v/>
      </c>
      <c r="AD5094" s="35" t="str">
        <f t="shared" si="745"/>
        <v/>
      </c>
      <c r="AE5094" s="44" t="str">
        <f t="shared" si="746"/>
        <v/>
      </c>
      <c r="AF5094" s="61"/>
      <c r="AG5094" s="45"/>
    </row>
    <row r="5095" spans="1:33" x14ac:dyDescent="0.2">
      <c r="A5095" s="59" t="str">
        <f>+VLOOKUP(B5095,Annuaire_roster!B:G,5,0)</f>
        <v>01572</v>
      </c>
      <c r="B5095" s="219" t="s">
        <v>235</v>
      </c>
      <c r="C5095" s="66">
        <v>0.33333333333333331</v>
      </c>
      <c r="D5095" s="73">
        <v>0.33333333333333331</v>
      </c>
      <c r="E5095" s="66">
        <v>0.75</v>
      </c>
      <c r="F5095" s="66">
        <v>0.75</v>
      </c>
      <c r="G5095" s="67"/>
      <c r="H5095" s="67"/>
      <c r="I5095" s="107" t="s">
        <v>63</v>
      </c>
      <c r="J5095" s="67"/>
      <c r="K5095" s="69">
        <v>0</v>
      </c>
      <c r="L5095" s="67">
        <v>0</v>
      </c>
      <c r="M5095" s="74">
        <v>0</v>
      </c>
      <c r="N5095" s="34">
        <f t="shared" si="738"/>
        <v>0.375</v>
      </c>
      <c r="O5095" s="38">
        <f t="shared" si="739"/>
        <v>0.375</v>
      </c>
      <c r="P5095" s="77" t="s">
        <v>234</v>
      </c>
      <c r="Q5095" s="135">
        <v>44825</v>
      </c>
      <c r="R5095" s="35">
        <f t="shared" si="740"/>
        <v>0</v>
      </c>
      <c r="S5095" s="35">
        <f t="shared" si="741"/>
        <v>0</v>
      </c>
      <c r="T5095" s="10" t="str">
        <f t="shared" si="747"/>
        <v>Sem - 39</v>
      </c>
      <c r="U5095" s="10" t="str">
        <f t="shared" si="748"/>
        <v>Septembre</v>
      </c>
      <c r="V5095" s="36" t="str">
        <f t="shared" si="742"/>
        <v>2026</v>
      </c>
      <c r="W5095" s="34"/>
      <c r="X5095" s="91">
        <f t="shared" si="749"/>
        <v>0</v>
      </c>
      <c r="Y5095" s="92" t="str">
        <f>VLOOKUP('CM-CIC'!B5026,Annuaire_roster!B:F,4,0)</f>
        <v>KINANA Widad</v>
      </c>
      <c r="Z5095" s="37" t="s">
        <v>110</v>
      </c>
      <c r="AA5095" s="60" t="s">
        <v>39</v>
      </c>
      <c r="AB5095" s="35" t="str">
        <f t="shared" si="743"/>
        <v/>
      </c>
      <c r="AC5095" s="35" t="str">
        <f t="shared" si="744"/>
        <v/>
      </c>
      <c r="AD5095" s="35" t="str">
        <f t="shared" si="745"/>
        <v/>
      </c>
      <c r="AE5095" s="44" t="str">
        <f t="shared" si="746"/>
        <v/>
      </c>
      <c r="AF5095" s="61"/>
      <c r="AG5095" s="45"/>
    </row>
    <row r="5096" spans="1:33" x14ac:dyDescent="0.2">
      <c r="A5096" s="59" t="str">
        <f>+VLOOKUP(B5096,Annuaire_roster!B:G,5,0)</f>
        <v>01575</v>
      </c>
      <c r="B5096" s="219" t="s">
        <v>191</v>
      </c>
      <c r="C5096" s="66">
        <v>0.33333333333333331</v>
      </c>
      <c r="D5096" s="73">
        <v>0.33333333333333331</v>
      </c>
      <c r="E5096" s="66">
        <v>0.75</v>
      </c>
      <c r="F5096" s="66">
        <v>0.75</v>
      </c>
      <c r="G5096" s="67"/>
      <c r="H5096" s="67"/>
      <c r="I5096" s="107" t="s">
        <v>63</v>
      </c>
      <c r="J5096" s="67"/>
      <c r="K5096" s="69">
        <v>0</v>
      </c>
      <c r="L5096" s="67">
        <v>7.6388888888888895E-2</v>
      </c>
      <c r="M5096" s="74">
        <v>0</v>
      </c>
      <c r="N5096" s="34">
        <f t="shared" si="738"/>
        <v>0.2986111111111111</v>
      </c>
      <c r="O5096" s="38">
        <f t="shared" si="739"/>
        <v>0.375</v>
      </c>
      <c r="P5096" s="77" t="s">
        <v>234</v>
      </c>
      <c r="Q5096" s="135">
        <v>44825</v>
      </c>
      <c r="R5096" s="35">
        <f t="shared" si="740"/>
        <v>0</v>
      </c>
      <c r="S5096" s="35">
        <f t="shared" si="741"/>
        <v>7.6388888888888895E-2</v>
      </c>
      <c r="T5096" s="10" t="str">
        <f t="shared" si="747"/>
        <v>Sem - 39</v>
      </c>
      <c r="U5096" s="10" t="str">
        <f t="shared" si="748"/>
        <v>Septembre</v>
      </c>
      <c r="V5096" s="36" t="str">
        <f t="shared" si="742"/>
        <v>2026</v>
      </c>
      <c r="W5096" s="34"/>
      <c r="X5096" s="91">
        <f t="shared" si="749"/>
        <v>0</v>
      </c>
      <c r="Y5096" s="92" t="str">
        <f>VLOOKUP('CM-CIC'!B5027,Annuaire_roster!B:F,4,0)</f>
        <v>KINANA Widad</v>
      </c>
      <c r="Z5096" s="37" t="s">
        <v>110</v>
      </c>
      <c r="AA5096" s="60" t="s">
        <v>39</v>
      </c>
      <c r="AB5096" s="35" t="str">
        <f t="shared" si="743"/>
        <v/>
      </c>
      <c r="AC5096" s="35" t="str">
        <f t="shared" si="744"/>
        <v/>
      </c>
      <c r="AD5096" s="35" t="str">
        <f t="shared" si="745"/>
        <v/>
      </c>
      <c r="AE5096" s="44" t="str">
        <f t="shared" si="746"/>
        <v/>
      </c>
      <c r="AF5096" s="61"/>
      <c r="AG5096" s="45"/>
    </row>
    <row r="5097" spans="1:33" x14ac:dyDescent="0.2">
      <c r="A5097" s="59" t="str">
        <f>+VLOOKUP(B5097,Annuaire_roster!B:G,5,0)</f>
        <v>01575</v>
      </c>
      <c r="B5097" s="219" t="s">
        <v>236</v>
      </c>
      <c r="C5097" s="66">
        <v>0.33333333333333331</v>
      </c>
      <c r="D5097" s="73">
        <v>0.33333333333333331</v>
      </c>
      <c r="E5097" s="66">
        <v>0.75</v>
      </c>
      <c r="F5097" s="66">
        <v>0.75</v>
      </c>
      <c r="G5097" s="67"/>
      <c r="H5097" s="67"/>
      <c r="I5097" s="107" t="s">
        <v>63</v>
      </c>
      <c r="J5097" s="67"/>
      <c r="K5097" s="69">
        <v>0</v>
      </c>
      <c r="L5097" s="67">
        <v>0</v>
      </c>
      <c r="M5097" s="74">
        <v>0</v>
      </c>
      <c r="N5097" s="34">
        <f t="shared" si="738"/>
        <v>0.375</v>
      </c>
      <c r="O5097" s="38">
        <f t="shared" si="739"/>
        <v>0.375</v>
      </c>
      <c r="P5097" s="77" t="s">
        <v>234</v>
      </c>
      <c r="Q5097" s="135">
        <v>44825</v>
      </c>
      <c r="R5097" s="35">
        <f t="shared" si="740"/>
        <v>0</v>
      </c>
      <c r="S5097" s="35">
        <f t="shared" si="741"/>
        <v>0</v>
      </c>
      <c r="T5097" s="10" t="str">
        <f t="shared" si="747"/>
        <v>Sem - 39</v>
      </c>
      <c r="U5097" s="10" t="str">
        <f t="shared" si="748"/>
        <v>Septembre</v>
      </c>
      <c r="V5097" s="36" t="str">
        <f t="shared" si="742"/>
        <v>2026</v>
      </c>
      <c r="W5097" s="34"/>
      <c r="X5097" s="91">
        <f t="shared" si="749"/>
        <v>0</v>
      </c>
      <c r="Y5097" s="92" t="str">
        <f>VLOOKUP('CM-CIC'!B5028,Annuaire_roster!B:F,4,0)</f>
        <v>KINANA Widad</v>
      </c>
      <c r="Z5097" s="37" t="s">
        <v>110</v>
      </c>
      <c r="AA5097" s="60" t="s">
        <v>39</v>
      </c>
      <c r="AB5097" s="35" t="str">
        <f t="shared" si="743"/>
        <v/>
      </c>
      <c r="AC5097" s="35" t="str">
        <f t="shared" si="744"/>
        <v/>
      </c>
      <c r="AD5097" s="35" t="str">
        <f t="shared" si="745"/>
        <v/>
      </c>
      <c r="AE5097" s="44" t="str">
        <f t="shared" si="746"/>
        <v/>
      </c>
      <c r="AF5097" s="61"/>
      <c r="AG5097" s="45"/>
    </row>
    <row r="5098" spans="1:33" x14ac:dyDescent="0.2">
      <c r="A5098" s="59" t="str">
        <f>+VLOOKUP(B5098,Annuaire_roster!B:G,5,0)</f>
        <v>01578</v>
      </c>
      <c r="B5098" s="219" t="s">
        <v>1669</v>
      </c>
      <c r="C5098" s="66">
        <v>0.33333333333333331</v>
      </c>
      <c r="D5098" s="73">
        <v>0.33333333333333331</v>
      </c>
      <c r="E5098" s="66">
        <v>0.75</v>
      </c>
      <c r="F5098" s="66">
        <v>0.75</v>
      </c>
      <c r="G5098" s="67"/>
      <c r="H5098" s="67"/>
      <c r="I5098" s="107" t="s">
        <v>63</v>
      </c>
      <c r="J5098" s="67"/>
      <c r="K5098" s="69">
        <v>0</v>
      </c>
      <c r="L5098" s="67">
        <v>0</v>
      </c>
      <c r="M5098" s="74">
        <v>0</v>
      </c>
      <c r="N5098" s="34">
        <f t="shared" si="738"/>
        <v>0.375</v>
      </c>
      <c r="O5098" s="38">
        <f t="shared" si="739"/>
        <v>0.375</v>
      </c>
      <c r="P5098" s="77" t="s">
        <v>234</v>
      </c>
      <c r="Q5098" s="135">
        <v>44825</v>
      </c>
      <c r="R5098" s="35">
        <f t="shared" si="740"/>
        <v>0</v>
      </c>
      <c r="S5098" s="35">
        <f t="shared" si="741"/>
        <v>0</v>
      </c>
      <c r="T5098" s="10" t="str">
        <f t="shared" si="747"/>
        <v>Sem - 39</v>
      </c>
      <c r="U5098" s="10" t="str">
        <f t="shared" si="748"/>
        <v>Septembre</v>
      </c>
      <c r="V5098" s="36" t="str">
        <f t="shared" si="742"/>
        <v>2026</v>
      </c>
      <c r="W5098" s="34"/>
      <c r="X5098" s="91">
        <f t="shared" si="749"/>
        <v>0</v>
      </c>
      <c r="Y5098" s="92" t="str">
        <f>VLOOKUP('CM-CIC'!B5029,Annuaire_roster!B:F,4,0)</f>
        <v>KINANA Widad</v>
      </c>
      <c r="Z5098" s="37" t="s">
        <v>110</v>
      </c>
      <c r="AA5098" s="60" t="s">
        <v>39</v>
      </c>
      <c r="AB5098" s="35" t="str">
        <f t="shared" si="743"/>
        <v/>
      </c>
      <c r="AC5098" s="35" t="str">
        <f t="shared" si="744"/>
        <v/>
      </c>
      <c r="AD5098" s="35" t="str">
        <f t="shared" si="745"/>
        <v/>
      </c>
      <c r="AE5098" s="44" t="str">
        <f t="shared" si="746"/>
        <v/>
      </c>
      <c r="AF5098" s="61"/>
      <c r="AG5098" s="45"/>
    </row>
    <row r="5099" spans="1:33" x14ac:dyDescent="0.2">
      <c r="A5099" s="59" t="str">
        <f>+VLOOKUP(B5099,Annuaire_roster!B:G,5,0)</f>
        <v>01581</v>
      </c>
      <c r="B5099" s="219" t="s">
        <v>237</v>
      </c>
      <c r="C5099" s="66">
        <v>0.33333333333333331</v>
      </c>
      <c r="D5099" s="73">
        <v>0.33333333333333331</v>
      </c>
      <c r="E5099" s="66">
        <v>0.75</v>
      </c>
      <c r="F5099" s="66">
        <v>0.75</v>
      </c>
      <c r="G5099" s="67"/>
      <c r="H5099" s="67"/>
      <c r="I5099" s="107" t="s">
        <v>63</v>
      </c>
      <c r="J5099" s="67"/>
      <c r="K5099" s="69">
        <v>0</v>
      </c>
      <c r="L5099" s="67">
        <v>0</v>
      </c>
      <c r="M5099" s="74">
        <v>0</v>
      </c>
      <c r="N5099" s="34">
        <f t="shared" si="738"/>
        <v>0.375</v>
      </c>
      <c r="O5099" s="38">
        <f t="shared" si="739"/>
        <v>0.375</v>
      </c>
      <c r="P5099" s="77" t="s">
        <v>234</v>
      </c>
      <c r="Q5099" s="135">
        <v>44825</v>
      </c>
      <c r="R5099" s="35">
        <f t="shared" si="740"/>
        <v>0</v>
      </c>
      <c r="S5099" s="35">
        <f t="shared" si="741"/>
        <v>0</v>
      </c>
      <c r="T5099" s="10" t="str">
        <f t="shared" si="747"/>
        <v>Sem - 39</v>
      </c>
      <c r="U5099" s="10" t="str">
        <f t="shared" si="748"/>
        <v>Septembre</v>
      </c>
      <c r="V5099" s="36" t="str">
        <f t="shared" si="742"/>
        <v>2026</v>
      </c>
      <c r="W5099" s="34"/>
      <c r="X5099" s="91">
        <f t="shared" si="749"/>
        <v>0</v>
      </c>
      <c r="Y5099" s="92" t="str">
        <f>VLOOKUP('CM-CIC'!B5030,Annuaire_roster!B:F,4,0)</f>
        <v>KINANA Widad</v>
      </c>
      <c r="Z5099" s="37" t="s">
        <v>110</v>
      </c>
      <c r="AA5099" s="60" t="s">
        <v>39</v>
      </c>
      <c r="AB5099" s="35" t="str">
        <f t="shared" si="743"/>
        <v/>
      </c>
      <c r="AC5099" s="35" t="str">
        <f t="shared" si="744"/>
        <v/>
      </c>
      <c r="AD5099" s="35" t="str">
        <f t="shared" si="745"/>
        <v/>
      </c>
      <c r="AE5099" s="44" t="str">
        <f t="shared" si="746"/>
        <v/>
      </c>
      <c r="AF5099" s="61"/>
      <c r="AG5099" s="45"/>
    </row>
    <row r="5100" spans="1:33" x14ac:dyDescent="0.2">
      <c r="A5100" s="59" t="str">
        <f>+VLOOKUP(B5100,Annuaire_roster!B:G,5,0)</f>
        <v>01582</v>
      </c>
      <c r="B5100" s="219" t="s">
        <v>238</v>
      </c>
      <c r="C5100" s="66">
        <v>0.33333333333333331</v>
      </c>
      <c r="D5100" s="73">
        <v>0.33333333333333331</v>
      </c>
      <c r="E5100" s="66">
        <v>0.75</v>
      </c>
      <c r="F5100" s="66">
        <v>0.75</v>
      </c>
      <c r="G5100" s="67"/>
      <c r="H5100" s="67"/>
      <c r="I5100" s="107" t="s">
        <v>63</v>
      </c>
      <c r="J5100" s="67"/>
      <c r="K5100" s="69">
        <v>0</v>
      </c>
      <c r="L5100" s="67">
        <v>0</v>
      </c>
      <c r="M5100" s="74">
        <v>0</v>
      </c>
      <c r="N5100" s="34">
        <f t="shared" si="738"/>
        <v>0.375</v>
      </c>
      <c r="O5100" s="38">
        <f t="shared" si="739"/>
        <v>0.375</v>
      </c>
      <c r="P5100" s="77" t="s">
        <v>234</v>
      </c>
      <c r="Q5100" s="135">
        <v>44825</v>
      </c>
      <c r="R5100" s="35">
        <f t="shared" si="740"/>
        <v>0</v>
      </c>
      <c r="S5100" s="35">
        <f t="shared" si="741"/>
        <v>0</v>
      </c>
      <c r="T5100" s="10" t="str">
        <f t="shared" si="747"/>
        <v>Sem - 39</v>
      </c>
      <c r="U5100" s="10" t="str">
        <f t="shared" si="748"/>
        <v>Septembre</v>
      </c>
      <c r="V5100" s="36" t="str">
        <f t="shared" si="742"/>
        <v>2026</v>
      </c>
      <c r="W5100" s="34"/>
      <c r="X5100" s="91">
        <f t="shared" si="749"/>
        <v>0</v>
      </c>
      <c r="Y5100" s="92" t="str">
        <f>VLOOKUP('CM-CIC'!B5031,Annuaire_roster!B:F,4,0)</f>
        <v>KINANA Widad</v>
      </c>
      <c r="Z5100" s="37" t="s">
        <v>110</v>
      </c>
      <c r="AA5100" s="60" t="s">
        <v>39</v>
      </c>
      <c r="AB5100" s="35" t="str">
        <f t="shared" si="743"/>
        <v/>
      </c>
      <c r="AC5100" s="35" t="str">
        <f t="shared" si="744"/>
        <v/>
      </c>
      <c r="AD5100" s="35" t="str">
        <f t="shared" si="745"/>
        <v/>
      </c>
      <c r="AE5100" s="44" t="str">
        <f t="shared" si="746"/>
        <v/>
      </c>
      <c r="AF5100" s="61"/>
      <c r="AG5100" s="45"/>
    </row>
    <row r="5101" spans="1:33" x14ac:dyDescent="0.2">
      <c r="A5101" s="59" t="str">
        <f>+VLOOKUP(B5101,Annuaire_roster!B:G,5,0)</f>
        <v>01586</v>
      </c>
      <c r="B5101" s="219" t="s">
        <v>217</v>
      </c>
      <c r="C5101" s="66">
        <v>0.33333333333333331</v>
      </c>
      <c r="D5101" s="73">
        <v>0.33333333333333331</v>
      </c>
      <c r="E5101" s="66">
        <v>0.75</v>
      </c>
      <c r="F5101" s="66">
        <v>0.75</v>
      </c>
      <c r="G5101" s="67"/>
      <c r="H5101" s="67"/>
      <c r="I5101" s="107" t="s">
        <v>63</v>
      </c>
      <c r="J5101" s="67"/>
      <c r="K5101" s="69">
        <v>0</v>
      </c>
      <c r="L5101" s="67">
        <v>0</v>
      </c>
      <c r="M5101" s="74">
        <v>0</v>
      </c>
      <c r="N5101" s="34">
        <f t="shared" si="738"/>
        <v>0.375</v>
      </c>
      <c r="O5101" s="38">
        <f t="shared" si="739"/>
        <v>0.375</v>
      </c>
      <c r="P5101" s="77" t="s">
        <v>234</v>
      </c>
      <c r="Q5101" s="135">
        <v>44825</v>
      </c>
      <c r="R5101" s="35">
        <f t="shared" si="740"/>
        <v>0</v>
      </c>
      <c r="S5101" s="35">
        <f t="shared" si="741"/>
        <v>0</v>
      </c>
      <c r="T5101" s="10" t="str">
        <f t="shared" si="747"/>
        <v>Sem - 39</v>
      </c>
      <c r="U5101" s="10" t="str">
        <f t="shared" si="748"/>
        <v>Septembre</v>
      </c>
      <c r="V5101" s="36" t="str">
        <f t="shared" si="742"/>
        <v>2026</v>
      </c>
      <c r="W5101" s="34"/>
      <c r="X5101" s="91">
        <f t="shared" si="749"/>
        <v>0</v>
      </c>
      <c r="Y5101" s="92" t="str">
        <f>VLOOKUP('CM-CIC'!B5032,Annuaire_roster!B:F,4,0)</f>
        <v>KINANA Widad</v>
      </c>
      <c r="Z5101" s="37" t="s">
        <v>110</v>
      </c>
      <c r="AA5101" s="60" t="s">
        <v>39</v>
      </c>
      <c r="AB5101" s="35" t="str">
        <f t="shared" si="743"/>
        <v/>
      </c>
      <c r="AC5101" s="35" t="str">
        <f t="shared" si="744"/>
        <v/>
      </c>
      <c r="AD5101" s="35" t="str">
        <f t="shared" si="745"/>
        <v/>
      </c>
      <c r="AE5101" s="44" t="str">
        <f t="shared" si="746"/>
        <v/>
      </c>
      <c r="AF5101" s="61"/>
      <c r="AG5101" s="45"/>
    </row>
    <row r="5102" spans="1:33" x14ac:dyDescent="0.2">
      <c r="A5102" s="59" t="str">
        <f>+VLOOKUP(B5102,Annuaire_roster!B:G,5,0)</f>
        <v>01587</v>
      </c>
      <c r="B5102" s="219" t="s">
        <v>218</v>
      </c>
      <c r="C5102" s="66">
        <v>0.33333333333333331</v>
      </c>
      <c r="D5102" s="73">
        <v>0.33333333333333331</v>
      </c>
      <c r="E5102" s="66">
        <v>0.75</v>
      </c>
      <c r="F5102" s="66">
        <v>0.75</v>
      </c>
      <c r="G5102" s="67"/>
      <c r="H5102" s="67"/>
      <c r="I5102" s="107" t="s">
        <v>63</v>
      </c>
      <c r="J5102" s="67"/>
      <c r="K5102" s="69">
        <v>0</v>
      </c>
      <c r="L5102" s="67">
        <v>0</v>
      </c>
      <c r="M5102" s="74">
        <v>0</v>
      </c>
      <c r="N5102" s="34">
        <f t="shared" si="738"/>
        <v>0.375</v>
      </c>
      <c r="O5102" s="38">
        <f t="shared" si="739"/>
        <v>0.375</v>
      </c>
      <c r="P5102" s="77" t="s">
        <v>234</v>
      </c>
      <c r="Q5102" s="135">
        <v>44825</v>
      </c>
      <c r="R5102" s="35">
        <f t="shared" si="740"/>
        <v>0</v>
      </c>
      <c r="S5102" s="35">
        <f t="shared" si="741"/>
        <v>0</v>
      </c>
      <c r="T5102" s="10" t="str">
        <f t="shared" si="747"/>
        <v>Sem - 39</v>
      </c>
      <c r="U5102" s="10" t="str">
        <f t="shared" si="748"/>
        <v>Septembre</v>
      </c>
      <c r="V5102" s="36" t="str">
        <f t="shared" si="742"/>
        <v>2026</v>
      </c>
      <c r="W5102" s="34"/>
      <c r="X5102" s="91">
        <f t="shared" si="749"/>
        <v>0</v>
      </c>
      <c r="Y5102" s="92" t="str">
        <f>VLOOKUP('CM-CIC'!B5033,Annuaire_roster!B:F,4,0)</f>
        <v>KINANA Widad</v>
      </c>
      <c r="Z5102" s="37" t="s">
        <v>110</v>
      </c>
      <c r="AA5102" s="60" t="s">
        <v>39</v>
      </c>
      <c r="AB5102" s="35" t="str">
        <f t="shared" si="743"/>
        <v/>
      </c>
      <c r="AC5102" s="35" t="str">
        <f t="shared" si="744"/>
        <v/>
      </c>
      <c r="AD5102" s="35" t="str">
        <f t="shared" si="745"/>
        <v/>
      </c>
      <c r="AE5102" s="44" t="str">
        <f t="shared" si="746"/>
        <v/>
      </c>
      <c r="AF5102" s="61"/>
      <c r="AG5102" s="45"/>
    </row>
    <row r="5103" spans="1:33" x14ac:dyDescent="0.2">
      <c r="A5103" s="59" t="str">
        <f>+VLOOKUP(B5103,Annuaire_roster!B:G,5,0)</f>
        <v>01590</v>
      </c>
      <c r="B5103" s="219" t="s">
        <v>222</v>
      </c>
      <c r="C5103" s="66">
        <v>0.33333333333333331</v>
      </c>
      <c r="D5103" s="73">
        <v>0.33333333333333331</v>
      </c>
      <c r="E5103" s="66">
        <v>0.75</v>
      </c>
      <c r="F5103" s="66">
        <v>0.75</v>
      </c>
      <c r="G5103" s="67"/>
      <c r="H5103" s="67"/>
      <c r="I5103" s="107" t="s">
        <v>63</v>
      </c>
      <c r="J5103" s="67"/>
      <c r="K5103" s="69">
        <v>0</v>
      </c>
      <c r="L5103" s="67">
        <v>0</v>
      </c>
      <c r="M5103" s="74">
        <v>0</v>
      </c>
      <c r="N5103" s="34">
        <f t="shared" si="738"/>
        <v>0.375</v>
      </c>
      <c r="O5103" s="38">
        <f t="shared" si="739"/>
        <v>0.375</v>
      </c>
      <c r="P5103" s="77" t="s">
        <v>234</v>
      </c>
      <c r="Q5103" s="135">
        <v>44825</v>
      </c>
      <c r="R5103" s="35">
        <f t="shared" si="740"/>
        <v>0</v>
      </c>
      <c r="S5103" s="35">
        <f t="shared" si="741"/>
        <v>0</v>
      </c>
      <c r="T5103" s="10" t="str">
        <f t="shared" si="747"/>
        <v>Sem - 39</v>
      </c>
      <c r="U5103" s="10" t="str">
        <f t="shared" si="748"/>
        <v>Septembre</v>
      </c>
      <c r="V5103" s="36" t="str">
        <f t="shared" si="742"/>
        <v>2026</v>
      </c>
      <c r="W5103" s="34"/>
      <c r="X5103" s="91">
        <f t="shared" si="749"/>
        <v>0</v>
      </c>
      <c r="Y5103" s="92" t="str">
        <f>VLOOKUP('CM-CIC'!B5034,Annuaire_roster!B:F,4,0)</f>
        <v>KINANA Widad</v>
      </c>
      <c r="Z5103" s="37" t="s">
        <v>110</v>
      </c>
      <c r="AA5103" s="60" t="s">
        <v>39</v>
      </c>
      <c r="AB5103" s="35" t="str">
        <f t="shared" si="743"/>
        <v/>
      </c>
      <c r="AC5103" s="35" t="str">
        <f t="shared" si="744"/>
        <v/>
      </c>
      <c r="AD5103" s="35" t="str">
        <f t="shared" si="745"/>
        <v/>
      </c>
      <c r="AE5103" s="44" t="str">
        <f t="shared" si="746"/>
        <v/>
      </c>
      <c r="AF5103" s="61"/>
      <c r="AG5103" s="45"/>
    </row>
    <row r="5104" spans="1:33" x14ac:dyDescent="0.2">
      <c r="A5104" s="59" t="str">
        <f>+VLOOKUP(B5104,Annuaire_roster!B:G,5,0)</f>
        <v>01594</v>
      </c>
      <c r="B5104" s="219" t="s">
        <v>295</v>
      </c>
      <c r="C5104" s="66">
        <v>0.33333333333333331</v>
      </c>
      <c r="D5104" s="73">
        <v>0.33333333333333331</v>
      </c>
      <c r="E5104" s="66">
        <v>0.75</v>
      </c>
      <c r="F5104" s="66">
        <v>0.75</v>
      </c>
      <c r="G5104" s="67"/>
      <c r="H5104" s="67"/>
      <c r="I5104" s="107" t="s">
        <v>63</v>
      </c>
      <c r="J5104" s="67"/>
      <c r="K5104" s="69">
        <v>0</v>
      </c>
      <c r="L5104" s="67">
        <v>0</v>
      </c>
      <c r="M5104" s="74">
        <v>0</v>
      </c>
      <c r="N5104" s="34">
        <f t="shared" si="738"/>
        <v>0.375</v>
      </c>
      <c r="O5104" s="38">
        <f t="shared" si="739"/>
        <v>0.375</v>
      </c>
      <c r="P5104" s="77" t="s">
        <v>234</v>
      </c>
      <c r="Q5104" s="135">
        <v>44825</v>
      </c>
      <c r="R5104" s="35">
        <f t="shared" si="740"/>
        <v>0</v>
      </c>
      <c r="S5104" s="35">
        <f t="shared" si="741"/>
        <v>0</v>
      </c>
      <c r="T5104" s="10" t="str">
        <f t="shared" si="747"/>
        <v>Sem - 39</v>
      </c>
      <c r="U5104" s="10" t="str">
        <f t="shared" si="748"/>
        <v>Septembre</v>
      </c>
      <c r="V5104" s="36" t="str">
        <f t="shared" si="742"/>
        <v>2026</v>
      </c>
      <c r="W5104" s="34"/>
      <c r="X5104" s="91">
        <f t="shared" si="749"/>
        <v>0</v>
      </c>
      <c r="Y5104" s="92" t="str">
        <f>VLOOKUP('CM-CIC'!B5035,Annuaire_roster!B:F,4,0)</f>
        <v>KINANA Widad</v>
      </c>
      <c r="Z5104" s="37" t="s">
        <v>110</v>
      </c>
      <c r="AA5104" s="60" t="s">
        <v>39</v>
      </c>
      <c r="AB5104" s="35" t="str">
        <f t="shared" si="743"/>
        <v/>
      </c>
      <c r="AC5104" s="35" t="str">
        <f t="shared" si="744"/>
        <v/>
      </c>
      <c r="AD5104" s="35" t="str">
        <f t="shared" si="745"/>
        <v/>
      </c>
      <c r="AE5104" s="44" t="str">
        <f t="shared" si="746"/>
        <v/>
      </c>
      <c r="AF5104" s="61"/>
      <c r="AG5104" s="45"/>
    </row>
    <row r="5105" spans="1:33" x14ac:dyDescent="0.2">
      <c r="A5105" s="59" t="str">
        <f>+VLOOKUP(B5105,Annuaire_roster!B:G,5,0)</f>
        <v>01598</v>
      </c>
      <c r="B5105" s="78" t="s">
        <v>240</v>
      </c>
      <c r="C5105" s="66"/>
      <c r="D5105" s="73">
        <v>0.33333333333333331</v>
      </c>
      <c r="E5105" s="66"/>
      <c r="F5105" s="66">
        <v>0.75</v>
      </c>
      <c r="G5105" s="67"/>
      <c r="H5105" s="67"/>
      <c r="I5105" s="107" t="s">
        <v>63</v>
      </c>
      <c r="J5105" s="67"/>
      <c r="K5105" s="69">
        <v>0</v>
      </c>
      <c r="L5105" s="67">
        <v>0</v>
      </c>
      <c r="M5105" s="74" t="s">
        <v>187</v>
      </c>
      <c r="N5105" s="34" t="str">
        <f t="shared" si="738"/>
        <v/>
      </c>
      <c r="O5105" s="38">
        <f t="shared" si="739"/>
        <v>0.375</v>
      </c>
      <c r="P5105" s="77" t="s">
        <v>234</v>
      </c>
      <c r="Q5105" s="135">
        <v>44825</v>
      </c>
      <c r="R5105" s="35">
        <f t="shared" si="740"/>
        <v>0.375</v>
      </c>
      <c r="S5105" s="35">
        <f t="shared" si="741"/>
        <v>0.375</v>
      </c>
      <c r="T5105" s="10" t="str">
        <f t="shared" si="747"/>
        <v>Sem - 39</v>
      </c>
      <c r="U5105" s="10" t="str">
        <f t="shared" si="748"/>
        <v>Septembre</v>
      </c>
      <c r="V5105" s="36" t="str">
        <f t="shared" si="742"/>
        <v>2026</v>
      </c>
      <c r="W5105" s="34"/>
      <c r="X5105" s="91">
        <f t="shared" si="749"/>
        <v>0</v>
      </c>
      <c r="Y5105" s="92" t="str">
        <f>VLOOKUP('CM-CIC'!B5036,Annuaire_roster!B:F,4,0)</f>
        <v>KINANA Widad</v>
      </c>
      <c r="Z5105" s="37" t="s">
        <v>110</v>
      </c>
      <c r="AA5105" s="60" t="s">
        <v>39</v>
      </c>
      <c r="AB5105" s="35" t="str">
        <f t="shared" si="743"/>
        <v/>
      </c>
      <c r="AC5105" s="35" t="str">
        <f t="shared" si="744"/>
        <v/>
      </c>
      <c r="AD5105" s="35" t="str">
        <f t="shared" si="745"/>
        <v/>
      </c>
      <c r="AE5105" s="44" t="str">
        <f t="shared" si="746"/>
        <v/>
      </c>
      <c r="AF5105" s="61"/>
      <c r="AG5105" s="45"/>
    </row>
    <row r="5106" spans="1:33" x14ac:dyDescent="0.2">
      <c r="A5106" s="59" t="str">
        <f>+VLOOKUP(B5106,Annuaire_roster!B:G,5,0)</f>
        <v>01567</v>
      </c>
      <c r="B5106" s="219" t="s">
        <v>198</v>
      </c>
      <c r="C5106" s="66">
        <v>0.33333333333333331</v>
      </c>
      <c r="D5106" s="73">
        <v>0.33333333333333331</v>
      </c>
      <c r="E5106" s="66">
        <v>0.75</v>
      </c>
      <c r="F5106" s="66">
        <v>0.75</v>
      </c>
      <c r="G5106" s="67"/>
      <c r="H5106" s="67"/>
      <c r="I5106" s="107" t="s">
        <v>63</v>
      </c>
      <c r="J5106" s="67"/>
      <c r="K5106" s="69">
        <v>0</v>
      </c>
      <c r="L5106" s="67">
        <v>0</v>
      </c>
      <c r="M5106" s="74">
        <v>0</v>
      </c>
      <c r="N5106" s="34">
        <f t="shared" si="738"/>
        <v>0.375</v>
      </c>
      <c r="O5106" s="38">
        <f t="shared" si="739"/>
        <v>0.375</v>
      </c>
      <c r="P5106" s="77" t="s">
        <v>234</v>
      </c>
      <c r="Q5106" s="135">
        <v>44825</v>
      </c>
      <c r="R5106" s="35">
        <f t="shared" si="740"/>
        <v>0</v>
      </c>
      <c r="S5106" s="35">
        <f t="shared" si="741"/>
        <v>0</v>
      </c>
      <c r="T5106" s="10" t="str">
        <f t="shared" si="747"/>
        <v>Sem - 39</v>
      </c>
      <c r="U5106" s="10" t="str">
        <f t="shared" si="748"/>
        <v>Septembre</v>
      </c>
      <c r="V5106" s="36" t="str">
        <f t="shared" si="742"/>
        <v>2026</v>
      </c>
      <c r="W5106" s="34"/>
      <c r="X5106" s="91">
        <f t="shared" si="749"/>
        <v>0</v>
      </c>
      <c r="Y5106" s="92" t="str">
        <f>VLOOKUP('CM-CIC'!B5037,Annuaire_roster!B:F,4,0)</f>
        <v>KINANA Widad</v>
      </c>
      <c r="Z5106" s="37" t="s">
        <v>110</v>
      </c>
      <c r="AA5106" s="60" t="s">
        <v>39</v>
      </c>
      <c r="AB5106" s="35" t="str">
        <f t="shared" si="743"/>
        <v/>
      </c>
      <c r="AC5106" s="35" t="str">
        <f t="shared" si="744"/>
        <v/>
      </c>
      <c r="AD5106" s="35" t="str">
        <f t="shared" si="745"/>
        <v/>
      </c>
      <c r="AE5106" s="44" t="str">
        <f t="shared" si="746"/>
        <v/>
      </c>
      <c r="AF5106" s="61"/>
      <c r="AG5106" s="45"/>
    </row>
    <row r="5107" spans="1:33" x14ac:dyDescent="0.2">
      <c r="A5107" s="59" t="str">
        <f>+VLOOKUP(B5107,Annuaire_roster!B:G,5,0)</f>
        <v>01420</v>
      </c>
      <c r="B5107" s="219" t="s">
        <v>151</v>
      </c>
      <c r="C5107" s="66">
        <v>0.33333333333333331</v>
      </c>
      <c r="D5107" s="73">
        <v>0.33333333333333331</v>
      </c>
      <c r="E5107" s="66">
        <v>0.75</v>
      </c>
      <c r="F5107" s="66">
        <v>0.75</v>
      </c>
      <c r="G5107" s="67"/>
      <c r="H5107" s="67"/>
      <c r="I5107" s="107" t="s">
        <v>63</v>
      </c>
      <c r="J5107" s="67"/>
      <c r="K5107" s="69">
        <v>0</v>
      </c>
      <c r="L5107" s="67">
        <v>0</v>
      </c>
      <c r="M5107" s="74">
        <v>0</v>
      </c>
      <c r="N5107" s="34">
        <f t="shared" ref="N5107:N5170" si="750">IFERROR(IF(OR(D5107="OFF",D5107="Congé",M5107="Abs",D5107="Congé sans solde",D5107="Férié"),"",IF(O5107-K5107-L5107&gt;O5107,O5107,IF(O5107-K5107-L5107&lt;0,"",O5107-K5107-L5107))),"")</f>
        <v>0.375</v>
      </c>
      <c r="O5107" s="38">
        <f t="shared" ref="O5107:O5170" si="751">IF(AG5107="2H Pause déjeuner",IF(F5107-D5107-0.0833333333333333&lt;0,F5107-D5107-0.0833333333333333+1,F5107-D5107-0.0833333333333333),IF(OR(AND(F5107="OFF",D5107="OFF"),AND(F5107="Congé",D5107="Congé"),AND(F5107="Congé sans solde",D5107="Congé sans solde"),AND(F5107="Congé spécial",D5107="Congé spécial"),AND(F5107="Férié",D5107="Férié"),AND(F5107="OFF",D5107="Congé"),AND(F5107="OFF",D5107="Congé sans solde"),AND(F5107="OFF",D5107="Congé spécial"),AND(F5107="OFF",D5107="Férié"),AND(F5107="Congé",D5107="OFF"),AND(F5107="Congé",D5107="Congé sans solde"),AND(F5107="Congé",D5107="Congé spécial"),AND(F5107="Congé",D5107="Férié"),AND(F5107="Congé sans solde",D5107="OFF"),AND(F5107="Congé sans solde",D5107="Congé"),AND(F5107="Congé sans solde",D5107="Congé spécial"),AND(F5107="Congé sans solde",D5107="Férié"),AND(F5107="Congé spécial",D5107="OFF"),AND(F5107="Congé spécial",D5107="Congé"),AND(F5107="Congé spécial",D5107="Congé sans solde"),AND(F5107="Congé spécial",D5107="Férié"),AND(F5107="Férié",D5107="OFF"),AND(F5107="Férié",D5107="Congé"),AND(F5107="Férié",D5107="Congé sans solde"),AND(F5107="Férié",D5107="Congé spécial")),0,IF(OR(F5107="OFF",F5107="Congé",F5107="Congé spécial",F5107="Congé sans solde",D5107="OFF",D5107="Congé",D5107="Congé spécial",D5107="Congé sans solde"),0.208333333333334,IF(AND(AG5107="",F5107-D5107&lt;0),("24:00:00"-D5107)+("00:00:00"+F5107)-0.0416666666666667,IF(AND(OR(AG5107="Allaitement",AG5107="Sans déjeuner"),F5107-D5107&lt;0),("24:00:00"-D5107)+("00:00:00"+F5107),IF(AND(AG5107="",F5107-D5107&gt;0.166666666666667),F5107-D5107-0.0416666666666667,IF(AND(OR(AG5107="Allaitement",AG5107="Sans déjeuner"),F5107-D5107&gt;0.166666666666667),F5107-D5107,F5107-D5107)))))))</f>
        <v>0.375</v>
      </c>
      <c r="P5107" s="77" t="s">
        <v>234</v>
      </c>
      <c r="Q5107" s="135">
        <v>44825</v>
      </c>
      <c r="R5107" s="35">
        <f t="shared" si="740"/>
        <v>0</v>
      </c>
      <c r="S5107" s="35">
        <f t="shared" si="741"/>
        <v>0</v>
      </c>
      <c r="T5107" s="10" t="str">
        <f t="shared" si="747"/>
        <v>Sem - 39</v>
      </c>
      <c r="U5107" s="10" t="str">
        <f t="shared" si="748"/>
        <v>Septembre</v>
      </c>
      <c r="V5107" s="36" t="str">
        <f t="shared" si="742"/>
        <v>2026</v>
      </c>
      <c r="W5107" s="34"/>
      <c r="X5107" s="91">
        <f t="shared" si="749"/>
        <v>0</v>
      </c>
      <c r="Y5107" s="92" t="str">
        <f>VLOOKUP('CM-CIC'!B5038,Annuaire_roster!B:F,4,0)</f>
        <v>ABDELLAOUI KHADIJA</v>
      </c>
      <c r="Z5107" s="37" t="s">
        <v>110</v>
      </c>
      <c r="AA5107" s="60" t="s">
        <v>39</v>
      </c>
      <c r="AB5107" s="35" t="str">
        <f t="shared" si="743"/>
        <v/>
      </c>
      <c r="AC5107" s="35" t="str">
        <f t="shared" si="744"/>
        <v/>
      </c>
      <c r="AD5107" s="35" t="str">
        <f t="shared" si="745"/>
        <v/>
      </c>
      <c r="AE5107" s="44" t="str">
        <f t="shared" si="746"/>
        <v/>
      </c>
      <c r="AF5107" s="61"/>
      <c r="AG5107" s="45"/>
    </row>
    <row r="5108" spans="1:33" x14ac:dyDescent="0.2">
      <c r="A5108" s="59" t="str">
        <f>+VLOOKUP(B5108,Annuaire_roster!B:G,5,0)</f>
        <v>01621</v>
      </c>
      <c r="B5108" s="219" t="s">
        <v>241</v>
      </c>
      <c r="C5108" s="66">
        <v>0.33333333333333331</v>
      </c>
      <c r="D5108" s="73">
        <v>0.33333333333333331</v>
      </c>
      <c r="E5108" s="66">
        <v>0.75</v>
      </c>
      <c r="F5108" s="66">
        <v>0.75</v>
      </c>
      <c r="G5108" s="67"/>
      <c r="H5108" s="67"/>
      <c r="I5108" s="107" t="s">
        <v>63</v>
      </c>
      <c r="J5108" s="67"/>
      <c r="K5108" s="69">
        <v>0</v>
      </c>
      <c r="L5108" s="67">
        <v>0</v>
      </c>
      <c r="M5108" s="74">
        <v>0</v>
      </c>
      <c r="N5108" s="34">
        <f t="shared" si="750"/>
        <v>0.375</v>
      </c>
      <c r="O5108" s="38">
        <f t="shared" si="751"/>
        <v>0.375</v>
      </c>
      <c r="P5108" s="77" t="s">
        <v>234</v>
      </c>
      <c r="Q5108" s="135">
        <v>44825</v>
      </c>
      <c r="R5108" s="35">
        <f t="shared" si="740"/>
        <v>0</v>
      </c>
      <c r="S5108" s="35">
        <f t="shared" si="741"/>
        <v>0</v>
      </c>
      <c r="T5108" s="10" t="str">
        <f t="shared" si="747"/>
        <v>Sem - 39</v>
      </c>
      <c r="U5108" s="10" t="str">
        <f t="shared" si="748"/>
        <v>Septembre</v>
      </c>
      <c r="V5108" s="36" t="str">
        <f t="shared" si="742"/>
        <v>2026</v>
      </c>
      <c r="W5108" s="34"/>
      <c r="X5108" s="91">
        <f t="shared" si="749"/>
        <v>0</v>
      </c>
      <c r="Y5108" s="92" t="str">
        <f>VLOOKUP('CM-CIC'!B5039,Annuaire_roster!B:F,4,0)</f>
        <v>ABDELLAOUI KHADIJA</v>
      </c>
      <c r="Z5108" s="37" t="s">
        <v>110</v>
      </c>
      <c r="AA5108" s="60" t="s">
        <v>39</v>
      </c>
      <c r="AB5108" s="35" t="str">
        <f t="shared" si="743"/>
        <v/>
      </c>
      <c r="AC5108" s="35" t="str">
        <f t="shared" si="744"/>
        <v/>
      </c>
      <c r="AD5108" s="35" t="str">
        <f t="shared" si="745"/>
        <v/>
      </c>
      <c r="AE5108" s="44" t="str">
        <f t="shared" si="746"/>
        <v/>
      </c>
      <c r="AF5108" s="61"/>
      <c r="AG5108" s="45"/>
    </row>
    <row r="5109" spans="1:33" x14ac:dyDescent="0.2">
      <c r="A5109" s="59" t="str">
        <f>+VLOOKUP(B5109,Annuaire_roster!B:G,5,0)</f>
        <v>01622</v>
      </c>
      <c r="B5109" s="219" t="s">
        <v>242</v>
      </c>
      <c r="C5109" s="66">
        <v>0.33333333333333331</v>
      </c>
      <c r="D5109" s="73">
        <v>0.33333333333333331</v>
      </c>
      <c r="E5109" s="66">
        <v>0.75</v>
      </c>
      <c r="F5109" s="66">
        <v>0.75</v>
      </c>
      <c r="G5109" s="67"/>
      <c r="H5109" s="67"/>
      <c r="I5109" s="107" t="s">
        <v>63</v>
      </c>
      <c r="J5109" s="67"/>
      <c r="K5109" s="69">
        <v>0</v>
      </c>
      <c r="L5109" s="67">
        <v>0</v>
      </c>
      <c r="M5109" s="74">
        <v>0</v>
      </c>
      <c r="N5109" s="34">
        <f t="shared" si="750"/>
        <v>0.375</v>
      </c>
      <c r="O5109" s="38">
        <f t="shared" si="751"/>
        <v>0.375</v>
      </c>
      <c r="P5109" s="77" t="s">
        <v>234</v>
      </c>
      <c r="Q5109" s="135">
        <v>44825</v>
      </c>
      <c r="R5109" s="35">
        <f t="shared" ref="R5109:R5172" si="752">IF(M5109="Abs",O5109,0)</f>
        <v>0</v>
      </c>
      <c r="S5109" s="35">
        <f t="shared" ref="S5109:S5172" si="753">SUM(R5109,L5109,I5109,J5109,W5109,H5109)</f>
        <v>0</v>
      </c>
      <c r="T5109" s="10" t="str">
        <f t="shared" si="747"/>
        <v>Sem - 39</v>
      </c>
      <c r="U5109" s="10" t="str">
        <f t="shared" si="748"/>
        <v>Septembre</v>
      </c>
      <c r="V5109" s="36" t="str">
        <f t="shared" ref="V5109:V5172" si="754">+TEXT(Q5109,"aaa")</f>
        <v>2026</v>
      </c>
      <c r="W5109" s="34"/>
      <c r="X5109" s="91">
        <f t="shared" si="749"/>
        <v>0</v>
      </c>
      <c r="Y5109" s="92" t="str">
        <f>VLOOKUP('CM-CIC'!B5040,Annuaire_roster!B:F,4,0)</f>
        <v>ABDELLAOUI KHADIJA</v>
      </c>
      <c r="Z5109" s="37" t="s">
        <v>110</v>
      </c>
      <c r="AA5109" s="60" t="s">
        <v>39</v>
      </c>
      <c r="AB5109" s="35" t="str">
        <f t="shared" ref="AB5109:AB5172" si="755">IF(AND(D5109="Congé",F5109="Congé"),0.333333333333333,IF(OR(AND(D5109="Congé",F5109&lt;&gt;"Congé"),(AND(F5109="Congé",D5109&lt;&gt;"Congé"))),0.166666666666667,""))</f>
        <v/>
      </c>
      <c r="AC5109" s="35" t="str">
        <f t="shared" ref="AC5109:AC5172" si="756">IF(AND(D5109="Congé sans solde",F5109="Congé sans solde"),0.333333333333333,IF(OR(AND(D5109="Congé sans solde",F5109&lt;&gt;"Congé sans solde"),(AND(F5109="Congé sans solde",D5109&lt;&gt;"Congé sans solde"))),0.166666666666667,""))</f>
        <v/>
      </c>
      <c r="AD5109" s="35" t="str">
        <f t="shared" ref="AD5109:AD5172" si="757">IF(AND(D5109="Congé spécial",F5109="Congé spécial"),0.333333333333333,IF(OR(AND(D5109="Congé spécial",F5109&lt;&gt;"Congé décès"),(AND(F5109="Congé spécial",D5109&lt;&gt;"Congé spécial"))),0.166666666666667,""))</f>
        <v/>
      </c>
      <c r="AE5109" s="44" t="str">
        <f t="shared" ref="AE5109:AE5172" si="758">IF(AND(D5109="Férié",F5109="Férié"),0.333333333333333,IF(OR(AND(D5109="Férié",F5109&lt;&gt;"Férié"),(AND(F5109="Férié",D5109&lt;&gt;"Férié"))),0.166666666666667,""))</f>
        <v/>
      </c>
      <c r="AF5109" s="61"/>
      <c r="AG5109" s="45"/>
    </row>
    <row r="5110" spans="1:33" x14ac:dyDescent="0.2">
      <c r="A5110" s="59" t="str">
        <f>+VLOOKUP(B5110,Annuaire_roster!B:G,5,0)</f>
        <v>01607</v>
      </c>
      <c r="B5110" s="219" t="s">
        <v>244</v>
      </c>
      <c r="C5110" s="66">
        <v>0.33333333333333331</v>
      </c>
      <c r="D5110" s="73">
        <v>0.33333333333333331</v>
      </c>
      <c r="E5110" s="66">
        <v>0.75</v>
      </c>
      <c r="F5110" s="66">
        <v>0.75</v>
      </c>
      <c r="G5110" s="67"/>
      <c r="H5110" s="67"/>
      <c r="I5110" s="107" t="s">
        <v>63</v>
      </c>
      <c r="J5110" s="67"/>
      <c r="K5110" s="69">
        <v>0</v>
      </c>
      <c r="L5110" s="67">
        <v>0</v>
      </c>
      <c r="M5110" s="74">
        <v>0</v>
      </c>
      <c r="N5110" s="34">
        <f t="shared" si="750"/>
        <v>0.375</v>
      </c>
      <c r="O5110" s="38">
        <f t="shared" si="751"/>
        <v>0.375</v>
      </c>
      <c r="P5110" s="77" t="s">
        <v>234</v>
      </c>
      <c r="Q5110" s="135">
        <v>44825</v>
      </c>
      <c r="R5110" s="35">
        <f t="shared" si="752"/>
        <v>0</v>
      </c>
      <c r="S5110" s="35">
        <f t="shared" si="753"/>
        <v>0</v>
      </c>
      <c r="T5110" s="10" t="str">
        <f t="shared" si="747"/>
        <v>Sem - 39</v>
      </c>
      <c r="U5110" s="10" t="str">
        <f t="shared" si="748"/>
        <v>Septembre</v>
      </c>
      <c r="V5110" s="36" t="str">
        <f t="shared" si="754"/>
        <v>2026</v>
      </c>
      <c r="W5110" s="34"/>
      <c r="X5110" s="91">
        <f t="shared" si="749"/>
        <v>0</v>
      </c>
      <c r="Y5110" s="92" t="str">
        <f>VLOOKUP('CM-CIC'!B5041,Annuaire_roster!B:F,4,0)</f>
        <v>ABDELLAOUI KHADIJA</v>
      </c>
      <c r="Z5110" s="37" t="s">
        <v>110</v>
      </c>
      <c r="AA5110" s="60" t="s">
        <v>39</v>
      </c>
      <c r="AB5110" s="35" t="str">
        <f t="shared" si="755"/>
        <v/>
      </c>
      <c r="AC5110" s="35" t="str">
        <f t="shared" si="756"/>
        <v/>
      </c>
      <c r="AD5110" s="35" t="str">
        <f t="shared" si="757"/>
        <v/>
      </c>
      <c r="AE5110" s="44" t="str">
        <f t="shared" si="758"/>
        <v/>
      </c>
      <c r="AF5110" s="61"/>
      <c r="AG5110" s="45"/>
    </row>
    <row r="5111" spans="1:33" x14ac:dyDescent="0.2">
      <c r="A5111" s="59" t="str">
        <f>+VLOOKUP(B5111,Annuaire_roster!B:G,5,0)</f>
        <v>01648</v>
      </c>
      <c r="B5111" s="219" t="s">
        <v>245</v>
      </c>
      <c r="C5111" s="66">
        <v>0.33333333333333331</v>
      </c>
      <c r="D5111" s="73">
        <v>0.33333333333333331</v>
      </c>
      <c r="E5111" s="66">
        <v>0.75</v>
      </c>
      <c r="F5111" s="66">
        <v>0.75</v>
      </c>
      <c r="G5111" s="67"/>
      <c r="H5111" s="67"/>
      <c r="I5111" s="107" t="s">
        <v>63</v>
      </c>
      <c r="J5111" s="67"/>
      <c r="K5111" s="69">
        <v>0</v>
      </c>
      <c r="L5111" s="67">
        <v>0</v>
      </c>
      <c r="M5111" s="74">
        <v>0</v>
      </c>
      <c r="N5111" s="34">
        <f t="shared" si="750"/>
        <v>0.375</v>
      </c>
      <c r="O5111" s="38">
        <f t="shared" si="751"/>
        <v>0.375</v>
      </c>
      <c r="P5111" s="77" t="s">
        <v>234</v>
      </c>
      <c r="Q5111" s="135">
        <v>44825</v>
      </c>
      <c r="R5111" s="35">
        <f t="shared" si="752"/>
        <v>0</v>
      </c>
      <c r="S5111" s="35">
        <f t="shared" si="753"/>
        <v>0</v>
      </c>
      <c r="T5111" s="10" t="str">
        <f t="shared" si="747"/>
        <v>Sem - 39</v>
      </c>
      <c r="U5111" s="10" t="str">
        <f t="shared" si="748"/>
        <v>Septembre</v>
      </c>
      <c r="V5111" s="36" t="str">
        <f t="shared" si="754"/>
        <v>2026</v>
      </c>
      <c r="W5111" s="34"/>
      <c r="X5111" s="91">
        <f t="shared" si="749"/>
        <v>0</v>
      </c>
      <c r="Y5111" s="92" t="str">
        <f>VLOOKUP('CM-CIC'!B5042,Annuaire_roster!B:F,4,0)</f>
        <v>ABDELLAOUI KHADIJA</v>
      </c>
      <c r="Z5111" s="37" t="s">
        <v>110</v>
      </c>
      <c r="AA5111" s="60" t="s">
        <v>39</v>
      </c>
      <c r="AB5111" s="35" t="str">
        <f t="shared" si="755"/>
        <v/>
      </c>
      <c r="AC5111" s="35" t="str">
        <f t="shared" si="756"/>
        <v/>
      </c>
      <c r="AD5111" s="35" t="str">
        <f t="shared" si="757"/>
        <v/>
      </c>
      <c r="AE5111" s="44" t="str">
        <f t="shared" si="758"/>
        <v/>
      </c>
      <c r="AF5111" s="61"/>
      <c r="AG5111" s="45"/>
    </row>
    <row r="5112" spans="1:33" x14ac:dyDescent="0.2">
      <c r="A5112" s="59" t="str">
        <f>+VLOOKUP(B5112,Annuaire_roster!B:G,5,0)</f>
        <v>01608</v>
      </c>
      <c r="B5112" s="219" t="s">
        <v>246</v>
      </c>
      <c r="C5112" s="66">
        <v>0.33333333333333331</v>
      </c>
      <c r="D5112" s="73">
        <v>0.33333333333333331</v>
      </c>
      <c r="E5112" s="66">
        <v>0.75</v>
      </c>
      <c r="F5112" s="66">
        <v>0.75</v>
      </c>
      <c r="G5112" s="67"/>
      <c r="H5112" s="67"/>
      <c r="I5112" s="107" t="s">
        <v>63</v>
      </c>
      <c r="J5112" s="67"/>
      <c r="K5112" s="69">
        <v>0</v>
      </c>
      <c r="L5112" s="67">
        <v>0</v>
      </c>
      <c r="M5112" s="74">
        <v>0</v>
      </c>
      <c r="N5112" s="34">
        <f t="shared" si="750"/>
        <v>0.375</v>
      </c>
      <c r="O5112" s="38">
        <f t="shared" si="751"/>
        <v>0.375</v>
      </c>
      <c r="P5112" s="77" t="s">
        <v>234</v>
      </c>
      <c r="Q5112" s="135">
        <v>44825</v>
      </c>
      <c r="R5112" s="35">
        <f t="shared" si="752"/>
        <v>0</v>
      </c>
      <c r="S5112" s="35">
        <f t="shared" si="753"/>
        <v>0</v>
      </c>
      <c r="T5112" s="10" t="str">
        <f t="shared" si="747"/>
        <v>Sem - 39</v>
      </c>
      <c r="U5112" s="10" t="str">
        <f t="shared" si="748"/>
        <v>Septembre</v>
      </c>
      <c r="V5112" s="36" t="str">
        <f t="shared" si="754"/>
        <v>2026</v>
      </c>
      <c r="W5112" s="34"/>
      <c r="X5112" s="91">
        <f t="shared" si="749"/>
        <v>0</v>
      </c>
      <c r="Y5112" s="92" t="str">
        <f>VLOOKUP('CM-CIC'!B5043,Annuaire_roster!B:F,4,0)</f>
        <v>ABDELLAOUI KHADIJA</v>
      </c>
      <c r="Z5112" s="37" t="s">
        <v>110</v>
      </c>
      <c r="AA5112" s="60" t="s">
        <v>39</v>
      </c>
      <c r="AB5112" s="35" t="str">
        <f t="shared" si="755"/>
        <v/>
      </c>
      <c r="AC5112" s="35" t="str">
        <f t="shared" si="756"/>
        <v/>
      </c>
      <c r="AD5112" s="35" t="str">
        <f t="shared" si="757"/>
        <v/>
      </c>
      <c r="AE5112" s="44" t="str">
        <f t="shared" si="758"/>
        <v/>
      </c>
      <c r="AF5112" s="61"/>
      <c r="AG5112" s="45"/>
    </row>
    <row r="5113" spans="1:33" x14ac:dyDescent="0.2">
      <c r="A5113" s="59" t="str">
        <f>+VLOOKUP(B5113,Annuaire_roster!B:G,5,0)</f>
        <v>01616</v>
      </c>
      <c r="B5113" s="219" t="s">
        <v>247</v>
      </c>
      <c r="C5113" s="66">
        <v>0.33333333333333331</v>
      </c>
      <c r="D5113" s="73">
        <v>0.33333333333333331</v>
      </c>
      <c r="E5113" s="66">
        <v>0.75</v>
      </c>
      <c r="F5113" s="66">
        <v>0.75</v>
      </c>
      <c r="G5113" s="67"/>
      <c r="H5113" s="67"/>
      <c r="I5113" s="107" t="s">
        <v>63</v>
      </c>
      <c r="J5113" s="67"/>
      <c r="K5113" s="69">
        <v>0</v>
      </c>
      <c r="L5113" s="67">
        <v>0</v>
      </c>
      <c r="M5113" s="74">
        <v>0</v>
      </c>
      <c r="N5113" s="34">
        <f t="shared" si="750"/>
        <v>0.375</v>
      </c>
      <c r="O5113" s="38">
        <f t="shared" si="751"/>
        <v>0.375</v>
      </c>
      <c r="P5113" s="77" t="s">
        <v>234</v>
      </c>
      <c r="Q5113" s="135">
        <v>44825</v>
      </c>
      <c r="R5113" s="35">
        <f t="shared" si="752"/>
        <v>0</v>
      </c>
      <c r="S5113" s="35">
        <f t="shared" si="753"/>
        <v>0</v>
      </c>
      <c r="T5113" s="10" t="str">
        <f t="shared" si="747"/>
        <v>Sem - 39</v>
      </c>
      <c r="U5113" s="10" t="str">
        <f t="shared" si="748"/>
        <v>Septembre</v>
      </c>
      <c r="V5113" s="36" t="str">
        <f t="shared" si="754"/>
        <v>2026</v>
      </c>
      <c r="W5113" s="34"/>
      <c r="X5113" s="91">
        <f t="shared" si="749"/>
        <v>0</v>
      </c>
      <c r="Y5113" s="92" t="str">
        <f>VLOOKUP('CM-CIC'!B5044,Annuaire_roster!B:F,4,0)</f>
        <v>ABDELLAOUI KHADIJA</v>
      </c>
      <c r="Z5113" s="37" t="s">
        <v>110</v>
      </c>
      <c r="AA5113" s="60" t="s">
        <v>39</v>
      </c>
      <c r="AB5113" s="35" t="str">
        <f t="shared" si="755"/>
        <v/>
      </c>
      <c r="AC5113" s="35" t="str">
        <f t="shared" si="756"/>
        <v/>
      </c>
      <c r="AD5113" s="35" t="str">
        <f t="shared" si="757"/>
        <v/>
      </c>
      <c r="AE5113" s="44" t="str">
        <f t="shared" si="758"/>
        <v/>
      </c>
      <c r="AF5113" s="61"/>
      <c r="AG5113" s="45"/>
    </row>
    <row r="5114" spans="1:33" x14ac:dyDescent="0.2">
      <c r="A5114" s="59" t="str">
        <f>+VLOOKUP(B5114,Annuaire_roster!B:G,5,0)</f>
        <v>01617</v>
      </c>
      <c r="B5114" s="219" t="s">
        <v>248</v>
      </c>
      <c r="C5114" s="66">
        <v>0.33333333333333331</v>
      </c>
      <c r="D5114" s="73">
        <v>0.33333333333333331</v>
      </c>
      <c r="E5114" s="66">
        <v>0.75</v>
      </c>
      <c r="F5114" s="66">
        <v>0.75</v>
      </c>
      <c r="G5114" s="67"/>
      <c r="H5114" s="67"/>
      <c r="I5114" s="107" t="s">
        <v>63</v>
      </c>
      <c r="J5114" s="67"/>
      <c r="K5114" s="69">
        <v>0</v>
      </c>
      <c r="L5114" s="67">
        <v>0</v>
      </c>
      <c r="M5114" s="74">
        <v>0</v>
      </c>
      <c r="N5114" s="34">
        <f t="shared" si="750"/>
        <v>0.375</v>
      </c>
      <c r="O5114" s="38">
        <f t="shared" si="751"/>
        <v>0.375</v>
      </c>
      <c r="P5114" s="77" t="s">
        <v>234</v>
      </c>
      <c r="Q5114" s="135">
        <v>44825</v>
      </c>
      <c r="R5114" s="35">
        <f t="shared" si="752"/>
        <v>0</v>
      </c>
      <c r="S5114" s="35">
        <f t="shared" si="753"/>
        <v>0</v>
      </c>
      <c r="T5114" s="10" t="str">
        <f t="shared" si="747"/>
        <v>Sem - 39</v>
      </c>
      <c r="U5114" s="10" t="str">
        <f t="shared" si="748"/>
        <v>Septembre</v>
      </c>
      <c r="V5114" s="36" t="str">
        <f t="shared" si="754"/>
        <v>2026</v>
      </c>
      <c r="W5114" s="34"/>
      <c r="X5114" s="91">
        <f t="shared" si="749"/>
        <v>0</v>
      </c>
      <c r="Y5114" s="92" t="str">
        <f>VLOOKUP('CM-CIC'!B5045,Annuaire_roster!B:F,4,0)</f>
        <v>ABDELLAOUI KHADIJA</v>
      </c>
      <c r="Z5114" s="37" t="s">
        <v>110</v>
      </c>
      <c r="AA5114" s="60" t="s">
        <v>39</v>
      </c>
      <c r="AB5114" s="35" t="str">
        <f t="shared" si="755"/>
        <v/>
      </c>
      <c r="AC5114" s="35" t="str">
        <f t="shared" si="756"/>
        <v/>
      </c>
      <c r="AD5114" s="35" t="str">
        <f t="shared" si="757"/>
        <v/>
      </c>
      <c r="AE5114" s="44" t="str">
        <f t="shared" si="758"/>
        <v/>
      </c>
      <c r="AF5114" s="61"/>
      <c r="AG5114" s="45"/>
    </row>
    <row r="5115" spans="1:33" x14ac:dyDescent="0.2">
      <c r="A5115" s="59" t="str">
        <f>+VLOOKUP(B5115,Annuaire_roster!B:G,5,0)</f>
        <v>01656</v>
      </c>
      <c r="B5115" s="219" t="s">
        <v>249</v>
      </c>
      <c r="C5115" s="66">
        <v>0.33333333333333331</v>
      </c>
      <c r="D5115" s="73">
        <v>0.33333333333333331</v>
      </c>
      <c r="E5115" s="66">
        <v>0.75</v>
      </c>
      <c r="F5115" s="66">
        <v>0.75</v>
      </c>
      <c r="G5115" s="67"/>
      <c r="H5115" s="67"/>
      <c r="I5115" s="107" t="s">
        <v>63</v>
      </c>
      <c r="J5115" s="67"/>
      <c r="K5115" s="69">
        <v>0</v>
      </c>
      <c r="L5115" s="67">
        <v>0</v>
      </c>
      <c r="M5115" s="74">
        <v>0</v>
      </c>
      <c r="N5115" s="34">
        <f t="shared" si="750"/>
        <v>0.375</v>
      </c>
      <c r="O5115" s="38">
        <f t="shared" si="751"/>
        <v>0.375</v>
      </c>
      <c r="P5115" s="77" t="s">
        <v>234</v>
      </c>
      <c r="Q5115" s="135">
        <v>44825</v>
      </c>
      <c r="R5115" s="35">
        <f t="shared" si="752"/>
        <v>0</v>
      </c>
      <c r="S5115" s="35">
        <f t="shared" si="753"/>
        <v>0</v>
      </c>
      <c r="T5115" s="10" t="str">
        <f t="shared" si="747"/>
        <v>Sem - 39</v>
      </c>
      <c r="U5115" s="10" t="str">
        <f t="shared" si="748"/>
        <v>Septembre</v>
      </c>
      <c r="V5115" s="36" t="str">
        <f t="shared" si="754"/>
        <v>2026</v>
      </c>
      <c r="W5115" s="34"/>
      <c r="X5115" s="91">
        <f t="shared" si="749"/>
        <v>0</v>
      </c>
      <c r="Y5115" s="92" t="str">
        <f>VLOOKUP('CM-CIC'!B5046,Annuaire_roster!B:F,4,0)</f>
        <v>ABDELLAOUI KHADIJA</v>
      </c>
      <c r="Z5115" s="37" t="s">
        <v>110</v>
      </c>
      <c r="AA5115" s="60" t="s">
        <v>39</v>
      </c>
      <c r="AB5115" s="35" t="str">
        <f t="shared" si="755"/>
        <v/>
      </c>
      <c r="AC5115" s="35" t="str">
        <f t="shared" si="756"/>
        <v/>
      </c>
      <c r="AD5115" s="35" t="str">
        <f t="shared" si="757"/>
        <v/>
      </c>
      <c r="AE5115" s="44" t="str">
        <f t="shared" si="758"/>
        <v/>
      </c>
      <c r="AF5115" s="61"/>
      <c r="AG5115" s="45"/>
    </row>
    <row r="5116" spans="1:33" x14ac:dyDescent="0.2">
      <c r="A5116" s="59" t="str">
        <f>+VLOOKUP(B5116,Annuaire_roster!B:G,5,0)</f>
        <v>01609</v>
      </c>
      <c r="B5116" s="219" t="s">
        <v>251</v>
      </c>
      <c r="C5116" s="66">
        <v>0.33333333333333331</v>
      </c>
      <c r="D5116" s="73">
        <v>0.33333333333333331</v>
      </c>
      <c r="E5116" s="66">
        <v>0.75</v>
      </c>
      <c r="F5116" s="66">
        <v>0.75</v>
      </c>
      <c r="G5116" s="67"/>
      <c r="H5116" s="67"/>
      <c r="I5116" s="107" t="s">
        <v>63</v>
      </c>
      <c r="J5116" s="67"/>
      <c r="K5116" s="69">
        <v>0</v>
      </c>
      <c r="L5116" s="67">
        <v>0</v>
      </c>
      <c r="M5116" s="74">
        <v>0</v>
      </c>
      <c r="N5116" s="34">
        <f t="shared" si="750"/>
        <v>0.375</v>
      </c>
      <c r="O5116" s="38">
        <f t="shared" si="751"/>
        <v>0.375</v>
      </c>
      <c r="P5116" s="77" t="s">
        <v>234</v>
      </c>
      <c r="Q5116" s="135">
        <v>44825</v>
      </c>
      <c r="R5116" s="35">
        <f t="shared" si="752"/>
        <v>0</v>
      </c>
      <c r="S5116" s="35">
        <f t="shared" si="753"/>
        <v>0</v>
      </c>
      <c r="T5116" s="10" t="str">
        <f t="shared" si="747"/>
        <v>Sem - 39</v>
      </c>
      <c r="U5116" s="10" t="str">
        <f t="shared" si="748"/>
        <v>Septembre</v>
      </c>
      <c r="V5116" s="36" t="str">
        <f t="shared" si="754"/>
        <v>2026</v>
      </c>
      <c r="W5116" s="34"/>
      <c r="X5116" s="91">
        <f t="shared" si="749"/>
        <v>0</v>
      </c>
      <c r="Y5116" s="92" t="str">
        <f>VLOOKUP('CM-CIC'!B5047,Annuaire_roster!B:F,4,0)</f>
        <v>ABDELLAOUI KHADIJA</v>
      </c>
      <c r="Z5116" s="37" t="s">
        <v>110</v>
      </c>
      <c r="AA5116" s="60" t="s">
        <v>39</v>
      </c>
      <c r="AB5116" s="35" t="str">
        <f t="shared" si="755"/>
        <v/>
      </c>
      <c r="AC5116" s="35" t="str">
        <f t="shared" si="756"/>
        <v/>
      </c>
      <c r="AD5116" s="35" t="str">
        <f t="shared" si="757"/>
        <v/>
      </c>
      <c r="AE5116" s="44" t="str">
        <f t="shared" si="758"/>
        <v/>
      </c>
      <c r="AF5116" s="61"/>
      <c r="AG5116" s="45"/>
    </row>
    <row r="5117" spans="1:33" x14ac:dyDescent="0.2">
      <c r="A5117" s="59" t="str">
        <f>+VLOOKUP(B5117,Annuaire_roster!B:G,5,0)</f>
        <v>01610</v>
      </c>
      <c r="B5117" s="219" t="s">
        <v>1667</v>
      </c>
      <c r="C5117" s="66">
        <v>0.33333333333333331</v>
      </c>
      <c r="D5117" s="73">
        <v>0.33333333333333331</v>
      </c>
      <c r="E5117" s="66">
        <v>0.75</v>
      </c>
      <c r="F5117" s="66">
        <v>0.75</v>
      </c>
      <c r="G5117" s="67"/>
      <c r="H5117" s="67"/>
      <c r="I5117" s="107" t="s">
        <v>63</v>
      </c>
      <c r="J5117" s="67"/>
      <c r="K5117" s="69">
        <v>0</v>
      </c>
      <c r="L5117" s="67">
        <v>0</v>
      </c>
      <c r="M5117" s="74">
        <v>0</v>
      </c>
      <c r="N5117" s="34">
        <f t="shared" si="750"/>
        <v>0.375</v>
      </c>
      <c r="O5117" s="38">
        <f t="shared" si="751"/>
        <v>0.375</v>
      </c>
      <c r="P5117" s="77" t="s">
        <v>234</v>
      </c>
      <c r="Q5117" s="135">
        <v>44825</v>
      </c>
      <c r="R5117" s="35">
        <f t="shared" si="752"/>
        <v>0</v>
      </c>
      <c r="S5117" s="35">
        <f t="shared" si="753"/>
        <v>0</v>
      </c>
      <c r="T5117" s="10" t="str">
        <f t="shared" si="747"/>
        <v>Sem - 39</v>
      </c>
      <c r="U5117" s="10" t="str">
        <f t="shared" si="748"/>
        <v>Septembre</v>
      </c>
      <c r="V5117" s="36" t="str">
        <f t="shared" si="754"/>
        <v>2026</v>
      </c>
      <c r="W5117" s="34"/>
      <c r="X5117" s="91">
        <f t="shared" si="749"/>
        <v>0</v>
      </c>
      <c r="Y5117" s="92" t="str">
        <f>VLOOKUP('CM-CIC'!B5048,Annuaire_roster!B:F,4,0)</f>
        <v>ABDELLAOUI KHADIJA</v>
      </c>
      <c r="Z5117" s="37" t="s">
        <v>110</v>
      </c>
      <c r="AA5117" s="60" t="s">
        <v>39</v>
      </c>
      <c r="AB5117" s="35" t="str">
        <f t="shared" si="755"/>
        <v/>
      </c>
      <c r="AC5117" s="35" t="str">
        <f t="shared" si="756"/>
        <v/>
      </c>
      <c r="AD5117" s="35" t="str">
        <f t="shared" si="757"/>
        <v/>
      </c>
      <c r="AE5117" s="44" t="str">
        <f t="shared" si="758"/>
        <v/>
      </c>
      <c r="AF5117" s="61"/>
      <c r="AG5117" s="45"/>
    </row>
    <row r="5118" spans="1:33" x14ac:dyDescent="0.2">
      <c r="A5118" s="59" t="str">
        <f>+VLOOKUP(B5118,Annuaire_roster!B:G,5,0)</f>
        <v>01611</v>
      </c>
      <c r="B5118" s="219" t="s">
        <v>252</v>
      </c>
      <c r="C5118" s="66">
        <v>0.33333333333333331</v>
      </c>
      <c r="D5118" s="73">
        <v>0.33333333333333331</v>
      </c>
      <c r="E5118" s="66">
        <v>0.75</v>
      </c>
      <c r="F5118" s="66">
        <v>0.75</v>
      </c>
      <c r="G5118" s="67"/>
      <c r="H5118" s="67"/>
      <c r="I5118" s="107" t="s">
        <v>63</v>
      </c>
      <c r="J5118" s="67"/>
      <c r="K5118" s="69">
        <v>0</v>
      </c>
      <c r="L5118" s="67">
        <v>0</v>
      </c>
      <c r="M5118" s="74">
        <v>0</v>
      </c>
      <c r="N5118" s="34">
        <f t="shared" si="750"/>
        <v>0.375</v>
      </c>
      <c r="O5118" s="38">
        <f t="shared" si="751"/>
        <v>0.375</v>
      </c>
      <c r="P5118" s="77" t="s">
        <v>234</v>
      </c>
      <c r="Q5118" s="135">
        <v>44825</v>
      </c>
      <c r="R5118" s="35">
        <f t="shared" si="752"/>
        <v>0</v>
      </c>
      <c r="S5118" s="35">
        <f t="shared" si="753"/>
        <v>0</v>
      </c>
      <c r="T5118" s="10" t="str">
        <f t="shared" si="747"/>
        <v>Sem - 39</v>
      </c>
      <c r="U5118" s="10" t="str">
        <f t="shared" si="748"/>
        <v>Septembre</v>
      </c>
      <c r="V5118" s="36" t="str">
        <f t="shared" si="754"/>
        <v>2026</v>
      </c>
      <c r="W5118" s="34"/>
      <c r="X5118" s="91">
        <f t="shared" si="749"/>
        <v>0</v>
      </c>
      <c r="Y5118" s="92" t="str">
        <f>VLOOKUP('CM-CIC'!B5049,Annuaire_roster!B:F,4,0)</f>
        <v>ABDELLAOUI KHADIJA</v>
      </c>
      <c r="Z5118" s="37" t="s">
        <v>110</v>
      </c>
      <c r="AA5118" s="60" t="s">
        <v>39</v>
      </c>
      <c r="AB5118" s="35" t="str">
        <f t="shared" si="755"/>
        <v/>
      </c>
      <c r="AC5118" s="35" t="str">
        <f t="shared" si="756"/>
        <v/>
      </c>
      <c r="AD5118" s="35" t="str">
        <f t="shared" si="757"/>
        <v/>
      </c>
      <c r="AE5118" s="44" t="str">
        <f t="shared" si="758"/>
        <v/>
      </c>
      <c r="AF5118" s="61"/>
      <c r="AG5118" s="45"/>
    </row>
    <row r="5119" spans="1:33" x14ac:dyDescent="0.2">
      <c r="A5119" s="59" t="str">
        <f>+VLOOKUP(B5119,Annuaire_roster!B:G,5,0)</f>
        <v>01612</v>
      </c>
      <c r="B5119" s="219" t="s">
        <v>253</v>
      </c>
      <c r="C5119" s="66">
        <v>0.33333333333333331</v>
      </c>
      <c r="D5119" s="73">
        <v>0.33333333333333331</v>
      </c>
      <c r="E5119" s="66">
        <v>0.75</v>
      </c>
      <c r="F5119" s="66">
        <v>0.75</v>
      </c>
      <c r="G5119" s="67"/>
      <c r="H5119" s="67"/>
      <c r="I5119" s="107" t="s">
        <v>63</v>
      </c>
      <c r="J5119" s="67"/>
      <c r="K5119" s="69">
        <v>0</v>
      </c>
      <c r="L5119" s="67">
        <v>0</v>
      </c>
      <c r="M5119" s="74">
        <v>0</v>
      </c>
      <c r="N5119" s="34">
        <f t="shared" si="750"/>
        <v>0.375</v>
      </c>
      <c r="O5119" s="38">
        <f t="shared" si="751"/>
        <v>0.375</v>
      </c>
      <c r="P5119" s="77" t="s">
        <v>234</v>
      </c>
      <c r="Q5119" s="143">
        <v>44825</v>
      </c>
      <c r="R5119" s="35">
        <f t="shared" si="752"/>
        <v>0</v>
      </c>
      <c r="S5119" s="35">
        <f t="shared" si="753"/>
        <v>0</v>
      </c>
      <c r="T5119" s="10" t="str">
        <f t="shared" si="747"/>
        <v>Sem - 39</v>
      </c>
      <c r="U5119" s="10" t="str">
        <f t="shared" si="748"/>
        <v>Septembre</v>
      </c>
      <c r="V5119" s="36" t="str">
        <f t="shared" si="754"/>
        <v>2026</v>
      </c>
      <c r="W5119" s="34"/>
      <c r="X5119" s="91">
        <f t="shared" si="749"/>
        <v>0</v>
      </c>
      <c r="Y5119" s="92" t="str">
        <f>VLOOKUP('CM-CIC'!B5050,Annuaire_roster!B:F,4,0)</f>
        <v>ABDELLAOUI KHADIJA</v>
      </c>
      <c r="Z5119" s="37" t="s">
        <v>110</v>
      </c>
      <c r="AA5119" s="60" t="s">
        <v>39</v>
      </c>
      <c r="AB5119" s="35" t="str">
        <f t="shared" si="755"/>
        <v/>
      </c>
      <c r="AC5119" s="35" t="str">
        <f t="shared" si="756"/>
        <v/>
      </c>
      <c r="AD5119" s="35" t="str">
        <f t="shared" si="757"/>
        <v/>
      </c>
      <c r="AE5119" s="44" t="str">
        <f t="shared" si="758"/>
        <v/>
      </c>
      <c r="AF5119" s="61"/>
      <c r="AG5119" s="45"/>
    </row>
    <row r="5120" spans="1:33" x14ac:dyDescent="0.2">
      <c r="A5120" s="59" t="str">
        <f>+VLOOKUP(B5120,Annuaire_roster!B:G,5,0)</f>
        <v>01613</v>
      </c>
      <c r="B5120" s="219" t="s">
        <v>254</v>
      </c>
      <c r="C5120" s="66">
        <v>0.33333333333333331</v>
      </c>
      <c r="D5120" s="73">
        <v>0.33333333333333331</v>
      </c>
      <c r="E5120" s="66">
        <v>0.75</v>
      </c>
      <c r="F5120" s="66">
        <v>0.75</v>
      </c>
      <c r="G5120" s="67"/>
      <c r="H5120" s="67"/>
      <c r="I5120" s="107" t="s">
        <v>63</v>
      </c>
      <c r="J5120" s="67"/>
      <c r="K5120" s="69">
        <v>0</v>
      </c>
      <c r="L5120" s="67">
        <v>0</v>
      </c>
      <c r="M5120" s="74">
        <v>0</v>
      </c>
      <c r="N5120" s="34">
        <f t="shared" si="750"/>
        <v>0.375</v>
      </c>
      <c r="O5120" s="38">
        <f t="shared" si="751"/>
        <v>0.375</v>
      </c>
      <c r="P5120" s="77" t="s">
        <v>234</v>
      </c>
      <c r="Q5120" s="143">
        <v>44825</v>
      </c>
      <c r="R5120" s="35">
        <f t="shared" si="752"/>
        <v>0</v>
      </c>
      <c r="S5120" s="35">
        <f t="shared" si="753"/>
        <v>0</v>
      </c>
      <c r="T5120" s="10" t="str">
        <f t="shared" si="747"/>
        <v>Sem - 39</v>
      </c>
      <c r="U5120" s="10" t="str">
        <f t="shared" si="748"/>
        <v>Septembre</v>
      </c>
      <c r="V5120" s="36" t="str">
        <f t="shared" si="754"/>
        <v>2026</v>
      </c>
      <c r="W5120" s="34"/>
      <c r="X5120" s="91">
        <f t="shared" si="749"/>
        <v>0</v>
      </c>
      <c r="Y5120" s="92" t="str">
        <f>VLOOKUP('CM-CIC'!B5051,Annuaire_roster!B:F,4,0)</f>
        <v>ABDELLAOUI KHADIJA</v>
      </c>
      <c r="Z5120" s="37" t="s">
        <v>110</v>
      </c>
      <c r="AA5120" s="60" t="s">
        <v>39</v>
      </c>
      <c r="AB5120" s="35" t="str">
        <f t="shared" si="755"/>
        <v/>
      </c>
      <c r="AC5120" s="35" t="str">
        <f t="shared" si="756"/>
        <v/>
      </c>
      <c r="AD5120" s="35" t="str">
        <f t="shared" si="757"/>
        <v/>
      </c>
      <c r="AE5120" s="44" t="str">
        <f t="shared" si="758"/>
        <v/>
      </c>
      <c r="AF5120" s="61"/>
      <c r="AG5120" s="45"/>
    </row>
    <row r="5121" spans="1:33" x14ac:dyDescent="0.2">
      <c r="A5121" s="59" t="str">
        <f>+VLOOKUP(B5121,Annuaire_roster!B:G,5,0)</f>
        <v>01618</v>
      </c>
      <c r="B5121" s="219" t="s">
        <v>255</v>
      </c>
      <c r="C5121" s="66">
        <v>0.33333333333333331</v>
      </c>
      <c r="D5121" s="73">
        <v>0.33333333333333331</v>
      </c>
      <c r="E5121" s="66">
        <v>0.75</v>
      </c>
      <c r="F5121" s="66">
        <v>0.75</v>
      </c>
      <c r="G5121" s="67"/>
      <c r="H5121" s="67"/>
      <c r="I5121" s="107" t="s">
        <v>63</v>
      </c>
      <c r="J5121" s="67"/>
      <c r="K5121" s="69">
        <v>0</v>
      </c>
      <c r="L5121" s="67">
        <v>0</v>
      </c>
      <c r="M5121" s="74">
        <v>0</v>
      </c>
      <c r="N5121" s="34">
        <f t="shared" si="750"/>
        <v>0.375</v>
      </c>
      <c r="O5121" s="38">
        <f t="shared" si="751"/>
        <v>0.375</v>
      </c>
      <c r="P5121" s="77" t="s">
        <v>234</v>
      </c>
      <c r="Q5121" s="143">
        <v>44825</v>
      </c>
      <c r="R5121" s="35">
        <f t="shared" si="752"/>
        <v>0</v>
      </c>
      <c r="S5121" s="35">
        <f t="shared" si="753"/>
        <v>0</v>
      </c>
      <c r="T5121" s="10" t="str">
        <f t="shared" si="747"/>
        <v>Sem - 39</v>
      </c>
      <c r="U5121" s="10" t="str">
        <f t="shared" si="748"/>
        <v>Septembre</v>
      </c>
      <c r="V5121" s="36" t="str">
        <f t="shared" si="754"/>
        <v>2026</v>
      </c>
      <c r="W5121" s="34"/>
      <c r="X5121" s="91">
        <f t="shared" si="749"/>
        <v>0</v>
      </c>
      <c r="Y5121" s="92" t="str">
        <f>VLOOKUP('CM-CIC'!B5052,Annuaire_roster!B:F,4,0)</f>
        <v>ABDELLAOUI KHADIJA</v>
      </c>
      <c r="Z5121" s="37" t="s">
        <v>110</v>
      </c>
      <c r="AA5121" s="60" t="s">
        <v>39</v>
      </c>
      <c r="AB5121" s="35" t="str">
        <f t="shared" si="755"/>
        <v/>
      </c>
      <c r="AC5121" s="35" t="str">
        <f t="shared" si="756"/>
        <v/>
      </c>
      <c r="AD5121" s="35" t="str">
        <f t="shared" si="757"/>
        <v/>
      </c>
      <c r="AE5121" s="44" t="str">
        <f t="shared" si="758"/>
        <v/>
      </c>
      <c r="AF5121" s="61"/>
      <c r="AG5121" s="45"/>
    </row>
    <row r="5122" spans="1:33" x14ac:dyDescent="0.2">
      <c r="A5122" s="59" t="str">
        <f>+VLOOKUP(B5122,Annuaire_roster!B:G,5,0)</f>
        <v>01619</v>
      </c>
      <c r="B5122" s="219" t="s">
        <v>256</v>
      </c>
      <c r="C5122" s="66">
        <v>0.33333333333333331</v>
      </c>
      <c r="D5122" s="73">
        <v>0.33333333333333331</v>
      </c>
      <c r="E5122" s="66">
        <v>0.75</v>
      </c>
      <c r="F5122" s="66">
        <v>0.75</v>
      </c>
      <c r="G5122" s="67"/>
      <c r="H5122" s="67"/>
      <c r="I5122" s="107" t="s">
        <v>63</v>
      </c>
      <c r="J5122" s="67"/>
      <c r="K5122" s="69">
        <v>0</v>
      </c>
      <c r="L5122" s="67">
        <v>0</v>
      </c>
      <c r="M5122" s="74">
        <v>0</v>
      </c>
      <c r="N5122" s="34">
        <f t="shared" si="750"/>
        <v>0.375</v>
      </c>
      <c r="O5122" s="38">
        <f t="shared" si="751"/>
        <v>0.375</v>
      </c>
      <c r="P5122" s="77" t="s">
        <v>234</v>
      </c>
      <c r="Q5122" s="143">
        <v>44825</v>
      </c>
      <c r="R5122" s="35">
        <f t="shared" si="752"/>
        <v>0</v>
      </c>
      <c r="S5122" s="35">
        <f t="shared" si="753"/>
        <v>0</v>
      </c>
      <c r="T5122" s="10" t="str">
        <f t="shared" ref="T5122:T5185" si="759">"Sem - "&amp;WEEKNUM(Q5122,21)</f>
        <v>Sem - 39</v>
      </c>
      <c r="U5122" s="10" t="str">
        <f t="shared" ref="U5122:U5185" si="760">PROPER(TEXT(Q5122,"mmmm"))</f>
        <v>Septembre</v>
      </c>
      <c r="V5122" s="36" t="str">
        <f t="shared" si="754"/>
        <v>2026</v>
      </c>
      <c r="W5122" s="34"/>
      <c r="X5122" s="91">
        <f t="shared" ref="X5122:X5185" si="761">IFERROR(IF(M5122="Abs",0,IF((D5122-C5122+E5122-F5122)&lt;0.000694444444444444,0,(D5122-C5122+E5122-F5122))),0)</f>
        <v>0</v>
      </c>
      <c r="Y5122" s="92" t="str">
        <f>VLOOKUP('CM-CIC'!B5053,Annuaire_roster!B:F,4,0)</f>
        <v>ABDELLAOUI KHADIJA</v>
      </c>
      <c r="Z5122" s="37" t="s">
        <v>110</v>
      </c>
      <c r="AA5122" s="60" t="s">
        <v>39</v>
      </c>
      <c r="AB5122" s="35" t="str">
        <f t="shared" si="755"/>
        <v/>
      </c>
      <c r="AC5122" s="35" t="str">
        <f t="shared" si="756"/>
        <v/>
      </c>
      <c r="AD5122" s="35" t="str">
        <f t="shared" si="757"/>
        <v/>
      </c>
      <c r="AE5122" s="44" t="str">
        <f t="shared" si="758"/>
        <v/>
      </c>
      <c r="AF5122" s="61"/>
      <c r="AG5122" s="45"/>
    </row>
    <row r="5123" spans="1:33" x14ac:dyDescent="0.2">
      <c r="A5123" s="59" t="str">
        <f>+VLOOKUP(B5123,Annuaire_roster!B:G,5,0)</f>
        <v>01624</v>
      </c>
      <c r="B5123" s="219" t="s">
        <v>257</v>
      </c>
      <c r="C5123" s="66">
        <v>0.33333333333333331</v>
      </c>
      <c r="D5123" s="73">
        <v>0.33333333333333331</v>
      </c>
      <c r="E5123" s="66">
        <v>0.75</v>
      </c>
      <c r="F5123" s="66">
        <v>0.75</v>
      </c>
      <c r="G5123" s="67"/>
      <c r="H5123" s="67"/>
      <c r="I5123" s="107" t="s">
        <v>63</v>
      </c>
      <c r="J5123" s="67"/>
      <c r="K5123" s="69">
        <v>0</v>
      </c>
      <c r="L5123" s="67">
        <v>0</v>
      </c>
      <c r="M5123" s="74">
        <v>0</v>
      </c>
      <c r="N5123" s="34">
        <f t="shared" si="750"/>
        <v>0.375</v>
      </c>
      <c r="O5123" s="38">
        <f t="shared" si="751"/>
        <v>0.375</v>
      </c>
      <c r="P5123" s="77" t="s">
        <v>234</v>
      </c>
      <c r="Q5123" s="143">
        <v>44825</v>
      </c>
      <c r="R5123" s="35">
        <f t="shared" si="752"/>
        <v>0</v>
      </c>
      <c r="S5123" s="35">
        <f t="shared" si="753"/>
        <v>0</v>
      </c>
      <c r="T5123" s="10" t="str">
        <f t="shared" si="759"/>
        <v>Sem - 39</v>
      </c>
      <c r="U5123" s="10" t="str">
        <f t="shared" si="760"/>
        <v>Septembre</v>
      </c>
      <c r="V5123" s="36" t="str">
        <f t="shared" si="754"/>
        <v>2026</v>
      </c>
      <c r="W5123" s="34"/>
      <c r="X5123" s="91">
        <f t="shared" si="761"/>
        <v>0</v>
      </c>
      <c r="Y5123" s="92" t="str">
        <f>VLOOKUP('CM-CIC'!B5054,Annuaire_roster!B:F,4,0)</f>
        <v>ABDELLAOUI KHADIJA</v>
      </c>
      <c r="Z5123" s="37" t="s">
        <v>110</v>
      </c>
      <c r="AA5123" s="60" t="s">
        <v>39</v>
      </c>
      <c r="AB5123" s="35" t="str">
        <f t="shared" si="755"/>
        <v/>
      </c>
      <c r="AC5123" s="35" t="str">
        <f t="shared" si="756"/>
        <v/>
      </c>
      <c r="AD5123" s="35" t="str">
        <f t="shared" si="757"/>
        <v/>
      </c>
      <c r="AE5123" s="44" t="str">
        <f t="shared" si="758"/>
        <v/>
      </c>
      <c r="AF5123" s="61"/>
      <c r="AG5123" s="45"/>
    </row>
    <row r="5124" spans="1:33" x14ac:dyDescent="0.2">
      <c r="A5124" s="59" t="str">
        <f>+VLOOKUP(B5124,Annuaire_roster!B:G,5,0)</f>
        <v>01625</v>
      </c>
      <c r="B5124" s="219" t="s">
        <v>258</v>
      </c>
      <c r="C5124" s="66">
        <v>0.33333333333333331</v>
      </c>
      <c r="D5124" s="73">
        <v>0.33333333333333331</v>
      </c>
      <c r="E5124" s="66">
        <v>0.75</v>
      </c>
      <c r="F5124" s="66">
        <v>0.75</v>
      </c>
      <c r="G5124" s="67"/>
      <c r="H5124" s="67"/>
      <c r="I5124" s="107" t="s">
        <v>63</v>
      </c>
      <c r="J5124" s="67"/>
      <c r="K5124" s="69">
        <v>0</v>
      </c>
      <c r="L5124" s="67">
        <v>0</v>
      </c>
      <c r="M5124" s="74">
        <v>0</v>
      </c>
      <c r="N5124" s="34">
        <f t="shared" si="750"/>
        <v>0.375</v>
      </c>
      <c r="O5124" s="38">
        <f t="shared" si="751"/>
        <v>0.375</v>
      </c>
      <c r="P5124" s="77" t="s">
        <v>234</v>
      </c>
      <c r="Q5124" s="143">
        <v>44825</v>
      </c>
      <c r="R5124" s="35">
        <f t="shared" si="752"/>
        <v>0</v>
      </c>
      <c r="S5124" s="35">
        <f t="shared" si="753"/>
        <v>0</v>
      </c>
      <c r="T5124" s="10" t="str">
        <f t="shared" si="759"/>
        <v>Sem - 39</v>
      </c>
      <c r="U5124" s="10" t="str">
        <f t="shared" si="760"/>
        <v>Septembre</v>
      </c>
      <c r="V5124" s="36" t="str">
        <f t="shared" si="754"/>
        <v>2026</v>
      </c>
      <c r="W5124" s="34"/>
      <c r="X5124" s="91">
        <f t="shared" si="761"/>
        <v>0</v>
      </c>
      <c r="Y5124" s="92" t="str">
        <f>VLOOKUP('CM-CIC'!B5055,Annuaire_roster!B:F,4,0)</f>
        <v>ABDELLAOUI KHADIJA</v>
      </c>
      <c r="Z5124" s="37" t="s">
        <v>110</v>
      </c>
      <c r="AA5124" s="60" t="s">
        <v>39</v>
      </c>
      <c r="AB5124" s="35" t="str">
        <f t="shared" si="755"/>
        <v/>
      </c>
      <c r="AC5124" s="35" t="str">
        <f t="shared" si="756"/>
        <v/>
      </c>
      <c r="AD5124" s="35" t="str">
        <f t="shared" si="757"/>
        <v/>
      </c>
      <c r="AE5124" s="44" t="str">
        <f t="shared" si="758"/>
        <v/>
      </c>
      <c r="AF5124" s="61"/>
      <c r="AG5124" s="45"/>
    </row>
    <row r="5125" spans="1:33" x14ac:dyDescent="0.2">
      <c r="A5125" s="59" t="str">
        <f>+VLOOKUP(B5125,Annuaire_roster!B:G,5,0)</f>
        <v>01626</v>
      </c>
      <c r="B5125" s="219" t="s">
        <v>259</v>
      </c>
      <c r="C5125" s="66">
        <v>0.33333333333333331</v>
      </c>
      <c r="D5125" s="73">
        <v>0.33333333333333331</v>
      </c>
      <c r="E5125" s="66">
        <v>0.75</v>
      </c>
      <c r="F5125" s="66">
        <v>0.75</v>
      </c>
      <c r="G5125" s="67"/>
      <c r="H5125" s="67"/>
      <c r="I5125" s="107" t="s">
        <v>63</v>
      </c>
      <c r="J5125" s="67"/>
      <c r="K5125" s="69">
        <v>0</v>
      </c>
      <c r="L5125" s="67">
        <v>0</v>
      </c>
      <c r="M5125" s="74">
        <v>0</v>
      </c>
      <c r="N5125" s="34">
        <f t="shared" si="750"/>
        <v>0.375</v>
      </c>
      <c r="O5125" s="38">
        <f t="shared" si="751"/>
        <v>0.375</v>
      </c>
      <c r="P5125" s="77" t="s">
        <v>234</v>
      </c>
      <c r="Q5125" s="143">
        <v>44825</v>
      </c>
      <c r="R5125" s="35">
        <f t="shared" si="752"/>
        <v>0</v>
      </c>
      <c r="S5125" s="35">
        <f t="shared" si="753"/>
        <v>0</v>
      </c>
      <c r="T5125" s="10" t="str">
        <f t="shared" si="759"/>
        <v>Sem - 39</v>
      </c>
      <c r="U5125" s="10" t="str">
        <f t="shared" si="760"/>
        <v>Septembre</v>
      </c>
      <c r="V5125" s="36" t="str">
        <f t="shared" si="754"/>
        <v>2026</v>
      </c>
      <c r="W5125" s="34"/>
      <c r="X5125" s="91">
        <f t="shared" si="761"/>
        <v>0</v>
      </c>
      <c r="Y5125" s="92" t="str">
        <f>VLOOKUP('CM-CIC'!B5056,Annuaire_roster!B:F,4,0)</f>
        <v>ABDELLAOUI KHADIJA</v>
      </c>
      <c r="Z5125" s="37" t="s">
        <v>110</v>
      </c>
      <c r="AA5125" s="60" t="s">
        <v>39</v>
      </c>
      <c r="AB5125" s="35" t="str">
        <f t="shared" si="755"/>
        <v/>
      </c>
      <c r="AC5125" s="35" t="str">
        <f t="shared" si="756"/>
        <v/>
      </c>
      <c r="AD5125" s="35" t="str">
        <f t="shared" si="757"/>
        <v/>
      </c>
      <c r="AE5125" s="44" t="str">
        <f t="shared" si="758"/>
        <v/>
      </c>
      <c r="AF5125" s="61"/>
      <c r="AG5125" s="45"/>
    </row>
    <row r="5126" spans="1:33" x14ac:dyDescent="0.2">
      <c r="A5126" s="59" t="str">
        <f>+VLOOKUP(B5126,Annuaire_roster!B:G,5,0)</f>
        <v>01627</v>
      </c>
      <c r="B5126" s="219" t="s">
        <v>260</v>
      </c>
      <c r="C5126" s="66">
        <v>0.33333333333333331</v>
      </c>
      <c r="D5126" s="73">
        <v>0.33333333333333331</v>
      </c>
      <c r="E5126" s="66">
        <v>0.75</v>
      </c>
      <c r="F5126" s="66">
        <v>0.75</v>
      </c>
      <c r="G5126" s="67"/>
      <c r="H5126" s="67"/>
      <c r="I5126" s="107" t="s">
        <v>63</v>
      </c>
      <c r="J5126" s="67"/>
      <c r="K5126" s="69">
        <v>0</v>
      </c>
      <c r="L5126" s="67">
        <v>0</v>
      </c>
      <c r="M5126" s="74">
        <v>0</v>
      </c>
      <c r="N5126" s="34">
        <f t="shared" si="750"/>
        <v>0.375</v>
      </c>
      <c r="O5126" s="38">
        <f t="shared" si="751"/>
        <v>0.375</v>
      </c>
      <c r="P5126" s="77" t="s">
        <v>234</v>
      </c>
      <c r="Q5126" s="143">
        <v>44825</v>
      </c>
      <c r="R5126" s="35">
        <f t="shared" si="752"/>
        <v>0</v>
      </c>
      <c r="S5126" s="35">
        <f t="shared" si="753"/>
        <v>0</v>
      </c>
      <c r="T5126" s="10" t="str">
        <f t="shared" si="759"/>
        <v>Sem - 39</v>
      </c>
      <c r="U5126" s="10" t="str">
        <f t="shared" si="760"/>
        <v>Septembre</v>
      </c>
      <c r="V5126" s="36" t="str">
        <f t="shared" si="754"/>
        <v>2026</v>
      </c>
      <c r="W5126" s="34"/>
      <c r="X5126" s="91">
        <f t="shared" si="761"/>
        <v>0</v>
      </c>
      <c r="Y5126" s="92" t="str">
        <f>VLOOKUP('CM-CIC'!B5057,Annuaire_roster!B:F,4,0)</f>
        <v>ABDELLAOUI KHADIJA</v>
      </c>
      <c r="Z5126" s="37" t="s">
        <v>110</v>
      </c>
      <c r="AA5126" s="60" t="s">
        <v>39</v>
      </c>
      <c r="AB5126" s="35" t="str">
        <f t="shared" si="755"/>
        <v/>
      </c>
      <c r="AC5126" s="35" t="str">
        <f t="shared" si="756"/>
        <v/>
      </c>
      <c r="AD5126" s="35" t="str">
        <f t="shared" si="757"/>
        <v/>
      </c>
      <c r="AE5126" s="44" t="str">
        <f t="shared" si="758"/>
        <v/>
      </c>
      <c r="AF5126" s="61"/>
      <c r="AG5126" s="45"/>
    </row>
    <row r="5127" spans="1:33" x14ac:dyDescent="0.2">
      <c r="A5127" s="59" t="str">
        <f>+VLOOKUP(B5127,Annuaire_roster!B:G,5,0)</f>
        <v>01628</v>
      </c>
      <c r="B5127" s="219" t="s">
        <v>262</v>
      </c>
      <c r="C5127" s="66">
        <v>0.33333333333333331</v>
      </c>
      <c r="D5127" s="73">
        <v>0.33333333333333331</v>
      </c>
      <c r="E5127" s="66">
        <v>0.75</v>
      </c>
      <c r="F5127" s="66">
        <v>0.75</v>
      </c>
      <c r="G5127" s="67"/>
      <c r="H5127" s="67"/>
      <c r="I5127" s="107" t="s">
        <v>63</v>
      </c>
      <c r="J5127" s="67"/>
      <c r="K5127" s="69">
        <v>0</v>
      </c>
      <c r="L5127" s="67">
        <v>0</v>
      </c>
      <c r="M5127" s="74">
        <v>0</v>
      </c>
      <c r="N5127" s="34">
        <f t="shared" si="750"/>
        <v>0.375</v>
      </c>
      <c r="O5127" s="38">
        <f t="shared" si="751"/>
        <v>0.375</v>
      </c>
      <c r="P5127" s="77" t="s">
        <v>234</v>
      </c>
      <c r="Q5127" s="143">
        <v>44825</v>
      </c>
      <c r="R5127" s="35">
        <f t="shared" si="752"/>
        <v>0</v>
      </c>
      <c r="S5127" s="35">
        <f t="shared" si="753"/>
        <v>0</v>
      </c>
      <c r="T5127" s="10" t="str">
        <f t="shared" si="759"/>
        <v>Sem - 39</v>
      </c>
      <c r="U5127" s="10" t="str">
        <f t="shared" si="760"/>
        <v>Septembre</v>
      </c>
      <c r="V5127" s="36" t="str">
        <f t="shared" si="754"/>
        <v>2026</v>
      </c>
      <c r="W5127" s="34"/>
      <c r="X5127" s="91">
        <f t="shared" si="761"/>
        <v>0</v>
      </c>
      <c r="Y5127" s="92" t="str">
        <f>VLOOKUP('CM-CIC'!B5058,Annuaire_roster!B:F,4,0)</f>
        <v>ABDELLAOUI KHADIJA</v>
      </c>
      <c r="Z5127" s="37" t="s">
        <v>110</v>
      </c>
      <c r="AA5127" s="60" t="s">
        <v>39</v>
      </c>
      <c r="AB5127" s="35" t="str">
        <f t="shared" si="755"/>
        <v/>
      </c>
      <c r="AC5127" s="35" t="str">
        <f t="shared" si="756"/>
        <v/>
      </c>
      <c r="AD5127" s="35" t="str">
        <f t="shared" si="757"/>
        <v/>
      </c>
      <c r="AE5127" s="44" t="str">
        <f t="shared" si="758"/>
        <v/>
      </c>
      <c r="AF5127" s="61"/>
      <c r="AG5127" s="45"/>
    </row>
    <row r="5128" spans="1:33" x14ac:dyDescent="0.2">
      <c r="A5128" s="59" t="str">
        <f>+VLOOKUP(B5128,Annuaire_roster!B:G,5,0)</f>
        <v>01629</v>
      </c>
      <c r="B5128" s="219" t="s">
        <v>263</v>
      </c>
      <c r="C5128" s="66">
        <v>0.33333333333333331</v>
      </c>
      <c r="D5128" s="73">
        <v>0.33333333333333331</v>
      </c>
      <c r="E5128" s="66">
        <v>0.75</v>
      </c>
      <c r="F5128" s="66">
        <v>0.75</v>
      </c>
      <c r="G5128" s="67"/>
      <c r="H5128" s="67"/>
      <c r="I5128" s="107" t="s">
        <v>63</v>
      </c>
      <c r="J5128" s="67"/>
      <c r="K5128" s="69">
        <v>0</v>
      </c>
      <c r="L5128" s="67">
        <v>0</v>
      </c>
      <c r="M5128" s="74">
        <v>0</v>
      </c>
      <c r="N5128" s="34">
        <f t="shared" si="750"/>
        <v>0.375</v>
      </c>
      <c r="O5128" s="38">
        <f t="shared" si="751"/>
        <v>0.375</v>
      </c>
      <c r="P5128" s="77" t="s">
        <v>234</v>
      </c>
      <c r="Q5128" s="143">
        <v>44825</v>
      </c>
      <c r="R5128" s="35">
        <f t="shared" si="752"/>
        <v>0</v>
      </c>
      <c r="S5128" s="35">
        <f t="shared" si="753"/>
        <v>0</v>
      </c>
      <c r="T5128" s="10" t="str">
        <f t="shared" si="759"/>
        <v>Sem - 39</v>
      </c>
      <c r="U5128" s="10" t="str">
        <f t="shared" si="760"/>
        <v>Septembre</v>
      </c>
      <c r="V5128" s="36" t="str">
        <f t="shared" si="754"/>
        <v>2026</v>
      </c>
      <c r="W5128" s="34"/>
      <c r="X5128" s="91">
        <f t="shared" si="761"/>
        <v>0</v>
      </c>
      <c r="Y5128" s="92" t="str">
        <f>VLOOKUP('CM-CIC'!B5059,Annuaire_roster!B:F,4,0)</f>
        <v>ABDELLAOUI KHADIJA</v>
      </c>
      <c r="Z5128" s="37" t="s">
        <v>110</v>
      </c>
      <c r="AA5128" s="60" t="s">
        <v>39</v>
      </c>
      <c r="AB5128" s="35" t="str">
        <f t="shared" si="755"/>
        <v/>
      </c>
      <c r="AC5128" s="35" t="str">
        <f t="shared" si="756"/>
        <v/>
      </c>
      <c r="AD5128" s="35" t="str">
        <f t="shared" si="757"/>
        <v/>
      </c>
      <c r="AE5128" s="44" t="str">
        <f t="shared" si="758"/>
        <v/>
      </c>
      <c r="AF5128" s="61"/>
      <c r="AG5128" s="45"/>
    </row>
    <row r="5129" spans="1:33" x14ac:dyDescent="0.2">
      <c r="A5129" s="59" t="str">
        <f>+VLOOKUP(B5129,Annuaire_roster!B:G,5,0)</f>
        <v>01630</v>
      </c>
      <c r="B5129" s="219" t="s">
        <v>264</v>
      </c>
      <c r="C5129" s="66">
        <v>0.33333333333333331</v>
      </c>
      <c r="D5129" s="73">
        <v>0.33333333333333331</v>
      </c>
      <c r="E5129" s="66">
        <v>0.75</v>
      </c>
      <c r="F5129" s="66">
        <v>0.75</v>
      </c>
      <c r="G5129" s="67"/>
      <c r="H5129" s="67"/>
      <c r="I5129" s="107" t="s">
        <v>63</v>
      </c>
      <c r="J5129" s="67"/>
      <c r="K5129" s="69">
        <v>0</v>
      </c>
      <c r="L5129" s="67">
        <v>0</v>
      </c>
      <c r="M5129" s="74">
        <v>0</v>
      </c>
      <c r="N5129" s="34">
        <f t="shared" si="750"/>
        <v>0.375</v>
      </c>
      <c r="O5129" s="38">
        <f t="shared" si="751"/>
        <v>0.375</v>
      </c>
      <c r="P5129" s="77" t="s">
        <v>234</v>
      </c>
      <c r="Q5129" s="143">
        <v>44825</v>
      </c>
      <c r="R5129" s="35">
        <f t="shared" si="752"/>
        <v>0</v>
      </c>
      <c r="S5129" s="35">
        <f t="shared" si="753"/>
        <v>0</v>
      </c>
      <c r="T5129" s="10" t="str">
        <f t="shared" si="759"/>
        <v>Sem - 39</v>
      </c>
      <c r="U5129" s="10" t="str">
        <f t="shared" si="760"/>
        <v>Septembre</v>
      </c>
      <c r="V5129" s="36" t="str">
        <f t="shared" si="754"/>
        <v>2026</v>
      </c>
      <c r="W5129" s="34"/>
      <c r="X5129" s="91">
        <f t="shared" si="761"/>
        <v>0</v>
      </c>
      <c r="Y5129" s="92" t="str">
        <f>VLOOKUP('CM-CIC'!B5060,Annuaire_roster!B:F,4,0)</f>
        <v>ABDELLAOUI KHADIJA</v>
      </c>
      <c r="Z5129" s="37" t="s">
        <v>110</v>
      </c>
      <c r="AA5129" s="60" t="s">
        <v>39</v>
      </c>
      <c r="AB5129" s="35" t="str">
        <f t="shared" si="755"/>
        <v/>
      </c>
      <c r="AC5129" s="35" t="str">
        <f t="shared" si="756"/>
        <v/>
      </c>
      <c r="AD5129" s="35" t="str">
        <f t="shared" si="757"/>
        <v/>
      </c>
      <c r="AE5129" s="44" t="str">
        <f t="shared" si="758"/>
        <v/>
      </c>
      <c r="AF5129" s="61"/>
      <c r="AG5129" s="45"/>
    </row>
    <row r="5130" spans="1:33" x14ac:dyDescent="0.2">
      <c r="A5130" s="59" t="str">
        <f>+VLOOKUP(B5130,Annuaire_roster!B:G,5,0)</f>
        <v>01631</v>
      </c>
      <c r="B5130" s="219" t="s">
        <v>265</v>
      </c>
      <c r="C5130" s="66">
        <v>0.33333333333333331</v>
      </c>
      <c r="D5130" s="73">
        <v>0.33333333333333331</v>
      </c>
      <c r="E5130" s="66">
        <v>0.75</v>
      </c>
      <c r="F5130" s="66">
        <v>0.75</v>
      </c>
      <c r="G5130" s="67"/>
      <c r="H5130" s="67"/>
      <c r="I5130" s="107" t="s">
        <v>63</v>
      </c>
      <c r="J5130" s="67"/>
      <c r="K5130" s="69">
        <v>0</v>
      </c>
      <c r="L5130" s="67">
        <v>0</v>
      </c>
      <c r="M5130" s="74">
        <v>0</v>
      </c>
      <c r="N5130" s="34">
        <f t="shared" si="750"/>
        <v>0.375</v>
      </c>
      <c r="O5130" s="38">
        <f t="shared" si="751"/>
        <v>0.375</v>
      </c>
      <c r="P5130" s="77" t="s">
        <v>234</v>
      </c>
      <c r="Q5130" s="143">
        <v>44825</v>
      </c>
      <c r="R5130" s="35">
        <f t="shared" si="752"/>
        <v>0</v>
      </c>
      <c r="S5130" s="35">
        <f t="shared" si="753"/>
        <v>0</v>
      </c>
      <c r="T5130" s="10" t="str">
        <f t="shared" si="759"/>
        <v>Sem - 39</v>
      </c>
      <c r="U5130" s="10" t="str">
        <f t="shared" si="760"/>
        <v>Septembre</v>
      </c>
      <c r="V5130" s="36" t="str">
        <f t="shared" si="754"/>
        <v>2026</v>
      </c>
      <c r="W5130" s="34"/>
      <c r="X5130" s="91">
        <f t="shared" si="761"/>
        <v>0</v>
      </c>
      <c r="Y5130" s="92" t="str">
        <f>VLOOKUP('CM-CIC'!B5061,Annuaire_roster!B:F,4,0)</f>
        <v>IHASSANE Ikram</v>
      </c>
      <c r="Z5130" s="37" t="s">
        <v>110</v>
      </c>
      <c r="AA5130" s="60" t="s">
        <v>39</v>
      </c>
      <c r="AB5130" s="35" t="str">
        <f t="shared" si="755"/>
        <v/>
      </c>
      <c r="AC5130" s="35" t="str">
        <f t="shared" si="756"/>
        <v/>
      </c>
      <c r="AD5130" s="35" t="str">
        <f t="shared" si="757"/>
        <v/>
      </c>
      <c r="AE5130" s="44" t="str">
        <f t="shared" si="758"/>
        <v/>
      </c>
      <c r="AF5130" s="61"/>
      <c r="AG5130" s="45"/>
    </row>
    <row r="5131" spans="1:33" x14ac:dyDescent="0.2">
      <c r="A5131" s="59" t="str">
        <f>+VLOOKUP(B5131,Annuaire_roster!B:G,5,0)</f>
        <v>01632</v>
      </c>
      <c r="B5131" s="219" t="s">
        <v>266</v>
      </c>
      <c r="C5131" s="66">
        <v>0.33333333333333331</v>
      </c>
      <c r="D5131" s="73">
        <v>0.33333333333333331</v>
      </c>
      <c r="E5131" s="66">
        <v>0.75</v>
      </c>
      <c r="F5131" s="66">
        <v>0.75</v>
      </c>
      <c r="G5131" s="67"/>
      <c r="H5131" s="67"/>
      <c r="I5131" s="107" t="s">
        <v>63</v>
      </c>
      <c r="J5131" s="67"/>
      <c r="K5131" s="69">
        <v>0</v>
      </c>
      <c r="L5131" s="67">
        <v>0</v>
      </c>
      <c r="M5131" s="74">
        <v>0</v>
      </c>
      <c r="N5131" s="34">
        <f t="shared" si="750"/>
        <v>0.375</v>
      </c>
      <c r="O5131" s="38">
        <f t="shared" si="751"/>
        <v>0.375</v>
      </c>
      <c r="P5131" s="77" t="s">
        <v>234</v>
      </c>
      <c r="Q5131" s="143">
        <v>44825</v>
      </c>
      <c r="R5131" s="35">
        <f t="shared" si="752"/>
        <v>0</v>
      </c>
      <c r="S5131" s="35">
        <f t="shared" si="753"/>
        <v>0</v>
      </c>
      <c r="T5131" s="10" t="str">
        <f t="shared" si="759"/>
        <v>Sem - 39</v>
      </c>
      <c r="U5131" s="10" t="str">
        <f t="shared" si="760"/>
        <v>Septembre</v>
      </c>
      <c r="V5131" s="36" t="str">
        <f t="shared" si="754"/>
        <v>2026</v>
      </c>
      <c r="W5131" s="34"/>
      <c r="X5131" s="91">
        <f t="shared" si="761"/>
        <v>0</v>
      </c>
      <c r="Y5131" s="92" t="str">
        <f>VLOOKUP('CM-CIC'!B5062,Annuaire_roster!B:F,4,0)</f>
        <v>IHASSANE Ikram</v>
      </c>
      <c r="Z5131" s="37" t="s">
        <v>110</v>
      </c>
      <c r="AA5131" s="60" t="s">
        <v>39</v>
      </c>
      <c r="AB5131" s="35" t="str">
        <f t="shared" si="755"/>
        <v/>
      </c>
      <c r="AC5131" s="35" t="str">
        <f t="shared" si="756"/>
        <v/>
      </c>
      <c r="AD5131" s="35" t="str">
        <f t="shared" si="757"/>
        <v/>
      </c>
      <c r="AE5131" s="44" t="str">
        <f t="shared" si="758"/>
        <v/>
      </c>
      <c r="AF5131" s="61"/>
      <c r="AG5131" s="45"/>
    </row>
    <row r="5132" spans="1:33" x14ac:dyDescent="0.2">
      <c r="A5132" s="59" t="str">
        <f>+VLOOKUP(B5132,Annuaire_roster!B:G,5,0)</f>
        <v>01633</v>
      </c>
      <c r="B5132" s="219" t="s">
        <v>267</v>
      </c>
      <c r="C5132" s="66">
        <v>0.33333333333333331</v>
      </c>
      <c r="D5132" s="73">
        <v>0.33333333333333331</v>
      </c>
      <c r="E5132" s="66">
        <v>0.75</v>
      </c>
      <c r="F5132" s="66">
        <v>0.75</v>
      </c>
      <c r="G5132" s="67"/>
      <c r="H5132" s="67"/>
      <c r="I5132" s="107" t="s">
        <v>63</v>
      </c>
      <c r="J5132" s="67"/>
      <c r="K5132" s="69">
        <v>0</v>
      </c>
      <c r="L5132" s="67">
        <v>0</v>
      </c>
      <c r="M5132" s="74">
        <v>0</v>
      </c>
      <c r="N5132" s="34">
        <f t="shared" si="750"/>
        <v>0.375</v>
      </c>
      <c r="O5132" s="38">
        <f t="shared" si="751"/>
        <v>0.375</v>
      </c>
      <c r="P5132" s="77" t="s">
        <v>234</v>
      </c>
      <c r="Q5132" s="143">
        <v>44825</v>
      </c>
      <c r="R5132" s="35">
        <f t="shared" si="752"/>
        <v>0</v>
      </c>
      <c r="S5132" s="35">
        <f t="shared" si="753"/>
        <v>0</v>
      </c>
      <c r="T5132" s="10" t="str">
        <f t="shared" si="759"/>
        <v>Sem - 39</v>
      </c>
      <c r="U5132" s="10" t="str">
        <f t="shared" si="760"/>
        <v>Septembre</v>
      </c>
      <c r="V5132" s="36" t="str">
        <f t="shared" si="754"/>
        <v>2026</v>
      </c>
      <c r="W5132" s="34"/>
      <c r="X5132" s="91">
        <f t="shared" si="761"/>
        <v>0</v>
      </c>
      <c r="Y5132" s="92" t="str">
        <f>VLOOKUP('CM-CIC'!B5063,Annuaire_roster!B:F,4,0)</f>
        <v>IHASSANE Ikram</v>
      </c>
      <c r="Z5132" s="37" t="s">
        <v>110</v>
      </c>
      <c r="AA5132" s="60" t="s">
        <v>39</v>
      </c>
      <c r="AB5132" s="35" t="str">
        <f t="shared" si="755"/>
        <v/>
      </c>
      <c r="AC5132" s="35" t="str">
        <f t="shared" si="756"/>
        <v/>
      </c>
      <c r="AD5132" s="35" t="str">
        <f t="shared" si="757"/>
        <v/>
      </c>
      <c r="AE5132" s="44" t="str">
        <f t="shared" si="758"/>
        <v/>
      </c>
      <c r="AF5132" s="61"/>
      <c r="AG5132" s="45"/>
    </row>
    <row r="5133" spans="1:33" x14ac:dyDescent="0.2">
      <c r="A5133" s="59" t="str">
        <f>+VLOOKUP(B5133,Annuaire_roster!B:G,5,0)</f>
        <v>01634</v>
      </c>
      <c r="B5133" s="219" t="s">
        <v>268</v>
      </c>
      <c r="C5133" s="66">
        <v>0.33333333333333331</v>
      </c>
      <c r="D5133" s="73">
        <v>0.33333333333333331</v>
      </c>
      <c r="E5133" s="66">
        <v>0.75</v>
      </c>
      <c r="F5133" s="66">
        <v>0.75</v>
      </c>
      <c r="G5133" s="67"/>
      <c r="H5133" s="67"/>
      <c r="I5133" s="107" t="s">
        <v>63</v>
      </c>
      <c r="J5133" s="67"/>
      <c r="K5133" s="69">
        <v>0</v>
      </c>
      <c r="L5133" s="67">
        <v>0</v>
      </c>
      <c r="M5133" s="74">
        <v>0</v>
      </c>
      <c r="N5133" s="34">
        <f t="shared" si="750"/>
        <v>0.375</v>
      </c>
      <c r="O5133" s="38">
        <f t="shared" si="751"/>
        <v>0.375</v>
      </c>
      <c r="P5133" s="77" t="s">
        <v>234</v>
      </c>
      <c r="Q5133" s="143">
        <v>44825</v>
      </c>
      <c r="R5133" s="35">
        <f t="shared" si="752"/>
        <v>0</v>
      </c>
      <c r="S5133" s="35">
        <f t="shared" si="753"/>
        <v>0</v>
      </c>
      <c r="T5133" s="10" t="str">
        <f t="shared" si="759"/>
        <v>Sem - 39</v>
      </c>
      <c r="U5133" s="10" t="str">
        <f t="shared" si="760"/>
        <v>Septembre</v>
      </c>
      <c r="V5133" s="36" t="str">
        <f t="shared" si="754"/>
        <v>2026</v>
      </c>
      <c r="W5133" s="34"/>
      <c r="X5133" s="91">
        <f t="shared" si="761"/>
        <v>0</v>
      </c>
      <c r="Y5133" s="92" t="str">
        <f>VLOOKUP('CM-CIC'!B5064,Annuaire_roster!B:F,4,0)</f>
        <v>IHASSANE Ikram</v>
      </c>
      <c r="Z5133" s="37" t="s">
        <v>110</v>
      </c>
      <c r="AA5133" s="60" t="s">
        <v>39</v>
      </c>
      <c r="AB5133" s="35" t="str">
        <f t="shared" si="755"/>
        <v/>
      </c>
      <c r="AC5133" s="35" t="str">
        <f t="shared" si="756"/>
        <v/>
      </c>
      <c r="AD5133" s="35" t="str">
        <f t="shared" si="757"/>
        <v/>
      </c>
      <c r="AE5133" s="44" t="str">
        <f t="shared" si="758"/>
        <v/>
      </c>
      <c r="AF5133" s="61"/>
      <c r="AG5133" s="45"/>
    </row>
    <row r="5134" spans="1:33" x14ac:dyDescent="0.2">
      <c r="A5134" s="59" t="str">
        <f>+VLOOKUP(B5134,Annuaire_roster!B:G,5,0)</f>
        <v>01635</v>
      </c>
      <c r="B5134" s="219" t="s">
        <v>269</v>
      </c>
      <c r="C5134" s="66">
        <v>0.33333333333333331</v>
      </c>
      <c r="D5134" s="73">
        <v>0.33333333333333331</v>
      </c>
      <c r="E5134" s="66">
        <v>0.75</v>
      </c>
      <c r="F5134" s="66">
        <v>0.75</v>
      </c>
      <c r="G5134" s="67"/>
      <c r="H5134" s="67"/>
      <c r="I5134" s="107" t="s">
        <v>63</v>
      </c>
      <c r="J5134" s="67"/>
      <c r="K5134" s="69">
        <v>0</v>
      </c>
      <c r="L5134" s="67">
        <v>0</v>
      </c>
      <c r="M5134" s="74">
        <v>0</v>
      </c>
      <c r="N5134" s="34">
        <f t="shared" si="750"/>
        <v>0.375</v>
      </c>
      <c r="O5134" s="38">
        <f t="shared" si="751"/>
        <v>0.375</v>
      </c>
      <c r="P5134" s="77" t="s">
        <v>234</v>
      </c>
      <c r="Q5134" s="143">
        <v>44825</v>
      </c>
      <c r="R5134" s="35">
        <f t="shared" si="752"/>
        <v>0</v>
      </c>
      <c r="S5134" s="35">
        <f t="shared" si="753"/>
        <v>0</v>
      </c>
      <c r="T5134" s="10" t="str">
        <f t="shared" si="759"/>
        <v>Sem - 39</v>
      </c>
      <c r="U5134" s="10" t="str">
        <f t="shared" si="760"/>
        <v>Septembre</v>
      </c>
      <c r="V5134" s="36" t="str">
        <f t="shared" si="754"/>
        <v>2026</v>
      </c>
      <c r="W5134" s="34"/>
      <c r="X5134" s="91">
        <f t="shared" si="761"/>
        <v>0</v>
      </c>
      <c r="Y5134" s="92" t="str">
        <f>VLOOKUP('CM-CIC'!B5065,Annuaire_roster!B:F,4,0)</f>
        <v>IHASSANE Ikram</v>
      </c>
      <c r="Z5134" s="37" t="s">
        <v>110</v>
      </c>
      <c r="AA5134" s="60" t="s">
        <v>39</v>
      </c>
      <c r="AB5134" s="35" t="str">
        <f t="shared" si="755"/>
        <v/>
      </c>
      <c r="AC5134" s="35" t="str">
        <f t="shared" si="756"/>
        <v/>
      </c>
      <c r="AD5134" s="35" t="str">
        <f t="shared" si="757"/>
        <v/>
      </c>
      <c r="AE5134" s="44" t="str">
        <f t="shared" si="758"/>
        <v/>
      </c>
      <c r="AF5134" s="61"/>
      <c r="AG5134" s="45"/>
    </row>
    <row r="5135" spans="1:33" x14ac:dyDescent="0.2">
      <c r="A5135" s="59" t="str">
        <f>+VLOOKUP(B5135,Annuaire_roster!B:G,5,0)</f>
        <v>01636</v>
      </c>
      <c r="B5135" s="219" t="s">
        <v>270</v>
      </c>
      <c r="C5135" s="66">
        <v>0.33333333333333331</v>
      </c>
      <c r="D5135" s="73">
        <v>0.33333333333333331</v>
      </c>
      <c r="E5135" s="66">
        <v>0.75</v>
      </c>
      <c r="F5135" s="66">
        <v>0.75</v>
      </c>
      <c r="G5135" s="67"/>
      <c r="H5135" s="67"/>
      <c r="I5135" s="107" t="s">
        <v>63</v>
      </c>
      <c r="J5135" s="67"/>
      <c r="K5135" s="69">
        <v>0</v>
      </c>
      <c r="L5135" s="67">
        <v>0</v>
      </c>
      <c r="M5135" s="74">
        <v>0</v>
      </c>
      <c r="N5135" s="34">
        <f t="shared" si="750"/>
        <v>0.375</v>
      </c>
      <c r="O5135" s="38">
        <f t="shared" si="751"/>
        <v>0.375</v>
      </c>
      <c r="P5135" s="77" t="s">
        <v>234</v>
      </c>
      <c r="Q5135" s="143">
        <v>44825</v>
      </c>
      <c r="R5135" s="35">
        <f t="shared" si="752"/>
        <v>0</v>
      </c>
      <c r="S5135" s="35">
        <f t="shared" si="753"/>
        <v>0</v>
      </c>
      <c r="T5135" s="10" t="str">
        <f t="shared" si="759"/>
        <v>Sem - 39</v>
      </c>
      <c r="U5135" s="10" t="str">
        <f t="shared" si="760"/>
        <v>Septembre</v>
      </c>
      <c r="V5135" s="36" t="str">
        <f t="shared" si="754"/>
        <v>2026</v>
      </c>
      <c r="W5135" s="34"/>
      <c r="X5135" s="91">
        <f t="shared" si="761"/>
        <v>0</v>
      </c>
      <c r="Y5135" s="92" t="str">
        <f>VLOOKUP('CM-CIC'!B5066,Annuaire_roster!B:F,4,0)</f>
        <v>KINANA Widad</v>
      </c>
      <c r="Z5135" s="37" t="s">
        <v>110</v>
      </c>
      <c r="AA5135" s="60" t="s">
        <v>39</v>
      </c>
      <c r="AB5135" s="35" t="str">
        <f t="shared" si="755"/>
        <v/>
      </c>
      <c r="AC5135" s="35" t="str">
        <f t="shared" si="756"/>
        <v/>
      </c>
      <c r="AD5135" s="35" t="str">
        <f t="shared" si="757"/>
        <v/>
      </c>
      <c r="AE5135" s="44" t="str">
        <f t="shared" si="758"/>
        <v/>
      </c>
      <c r="AF5135" s="61"/>
      <c r="AG5135" s="45"/>
    </row>
    <row r="5136" spans="1:33" x14ac:dyDescent="0.2">
      <c r="A5136" s="59" t="str">
        <f>+VLOOKUP(B5136,Annuaire_roster!B:G,5,0)</f>
        <v>01637</v>
      </c>
      <c r="B5136" s="219" t="s">
        <v>271</v>
      </c>
      <c r="C5136" s="66">
        <v>0.33333333333333331</v>
      </c>
      <c r="D5136" s="73">
        <v>0.33333333333333331</v>
      </c>
      <c r="E5136" s="66">
        <v>0.75</v>
      </c>
      <c r="F5136" s="66">
        <v>0.75</v>
      </c>
      <c r="G5136" s="67"/>
      <c r="H5136" s="67"/>
      <c r="I5136" s="107" t="s">
        <v>63</v>
      </c>
      <c r="J5136" s="67"/>
      <c r="K5136" s="69">
        <v>0</v>
      </c>
      <c r="L5136" s="67">
        <v>0</v>
      </c>
      <c r="M5136" s="74">
        <v>0</v>
      </c>
      <c r="N5136" s="34">
        <f t="shared" si="750"/>
        <v>0.375</v>
      </c>
      <c r="O5136" s="38">
        <f t="shared" si="751"/>
        <v>0.375</v>
      </c>
      <c r="P5136" s="77" t="s">
        <v>234</v>
      </c>
      <c r="Q5136" s="143">
        <v>44825</v>
      </c>
      <c r="R5136" s="35">
        <f t="shared" si="752"/>
        <v>0</v>
      </c>
      <c r="S5136" s="35">
        <f t="shared" si="753"/>
        <v>0</v>
      </c>
      <c r="T5136" s="10" t="str">
        <f t="shared" si="759"/>
        <v>Sem - 39</v>
      </c>
      <c r="U5136" s="10" t="str">
        <f t="shared" si="760"/>
        <v>Septembre</v>
      </c>
      <c r="V5136" s="36" t="str">
        <f t="shared" si="754"/>
        <v>2026</v>
      </c>
      <c r="W5136" s="34"/>
      <c r="X5136" s="91">
        <f t="shared" si="761"/>
        <v>0</v>
      </c>
      <c r="Y5136" s="92" t="str">
        <f>VLOOKUP('CM-CIC'!B5067,Annuaire_roster!B:F,4,0)</f>
        <v>IHASSANE Ikram</v>
      </c>
      <c r="Z5136" s="37" t="s">
        <v>110</v>
      </c>
      <c r="AA5136" s="60" t="s">
        <v>39</v>
      </c>
      <c r="AB5136" s="35" t="str">
        <f t="shared" si="755"/>
        <v/>
      </c>
      <c r="AC5136" s="35" t="str">
        <f t="shared" si="756"/>
        <v/>
      </c>
      <c r="AD5136" s="35" t="str">
        <f t="shared" si="757"/>
        <v/>
      </c>
      <c r="AE5136" s="44" t="str">
        <f t="shared" si="758"/>
        <v/>
      </c>
      <c r="AF5136" s="61"/>
      <c r="AG5136" s="45"/>
    </row>
    <row r="5137" spans="1:33" x14ac:dyDescent="0.2">
      <c r="A5137" s="59" t="str">
        <f>+VLOOKUP(B5137,Annuaire_roster!B:G,5,0)</f>
        <v>01638</v>
      </c>
      <c r="B5137" s="219" t="s">
        <v>272</v>
      </c>
      <c r="C5137" s="66">
        <v>0.33333333333333331</v>
      </c>
      <c r="D5137" s="73">
        <v>0.33333333333333331</v>
      </c>
      <c r="E5137" s="66">
        <v>0.75</v>
      </c>
      <c r="F5137" s="66">
        <v>0.75</v>
      </c>
      <c r="G5137" s="67"/>
      <c r="H5137" s="67"/>
      <c r="I5137" s="107" t="s">
        <v>63</v>
      </c>
      <c r="J5137" s="67"/>
      <c r="K5137" s="69">
        <v>0</v>
      </c>
      <c r="L5137" s="67">
        <v>0</v>
      </c>
      <c r="M5137" s="74">
        <v>0</v>
      </c>
      <c r="N5137" s="34">
        <f t="shared" si="750"/>
        <v>0.375</v>
      </c>
      <c r="O5137" s="38">
        <f t="shared" si="751"/>
        <v>0.375</v>
      </c>
      <c r="P5137" s="77" t="s">
        <v>234</v>
      </c>
      <c r="Q5137" s="143">
        <v>44825</v>
      </c>
      <c r="R5137" s="35">
        <f t="shared" si="752"/>
        <v>0</v>
      </c>
      <c r="S5137" s="35">
        <f t="shared" si="753"/>
        <v>0</v>
      </c>
      <c r="T5137" s="10" t="str">
        <f t="shared" si="759"/>
        <v>Sem - 39</v>
      </c>
      <c r="U5137" s="10" t="str">
        <f t="shared" si="760"/>
        <v>Septembre</v>
      </c>
      <c r="V5137" s="36" t="str">
        <f t="shared" si="754"/>
        <v>2026</v>
      </c>
      <c r="W5137" s="34"/>
      <c r="X5137" s="91">
        <f t="shared" si="761"/>
        <v>0</v>
      </c>
      <c r="Y5137" s="92" t="str">
        <f>VLOOKUP('CM-CIC'!B5068,Annuaire_roster!B:F,4,0)</f>
        <v>KINANA Widad</v>
      </c>
      <c r="Z5137" s="37" t="s">
        <v>110</v>
      </c>
      <c r="AA5137" s="60" t="s">
        <v>39</v>
      </c>
      <c r="AB5137" s="35" t="str">
        <f t="shared" si="755"/>
        <v/>
      </c>
      <c r="AC5137" s="35" t="str">
        <f t="shared" si="756"/>
        <v/>
      </c>
      <c r="AD5137" s="35" t="str">
        <f t="shared" si="757"/>
        <v/>
      </c>
      <c r="AE5137" s="44" t="str">
        <f t="shared" si="758"/>
        <v/>
      </c>
      <c r="AF5137" s="61"/>
      <c r="AG5137" s="45"/>
    </row>
    <row r="5138" spans="1:33" x14ac:dyDescent="0.2">
      <c r="A5138" s="59" t="str">
        <f>+VLOOKUP(B5138,Annuaire_roster!B:G,5,0)</f>
        <v>01639</v>
      </c>
      <c r="B5138" s="219" t="s">
        <v>273</v>
      </c>
      <c r="C5138" s="66">
        <v>0.33333333333333331</v>
      </c>
      <c r="D5138" s="73">
        <v>0.33333333333333331</v>
      </c>
      <c r="E5138" s="66">
        <v>0.75</v>
      </c>
      <c r="F5138" s="66">
        <v>0.75</v>
      </c>
      <c r="G5138" s="67"/>
      <c r="H5138" s="67"/>
      <c r="I5138" s="107" t="s">
        <v>63</v>
      </c>
      <c r="J5138" s="67"/>
      <c r="K5138" s="69">
        <v>0</v>
      </c>
      <c r="L5138" s="67">
        <v>0</v>
      </c>
      <c r="M5138" s="74">
        <v>0</v>
      </c>
      <c r="N5138" s="34">
        <f t="shared" si="750"/>
        <v>0.375</v>
      </c>
      <c r="O5138" s="38">
        <f t="shared" si="751"/>
        <v>0.375</v>
      </c>
      <c r="P5138" s="77" t="s">
        <v>234</v>
      </c>
      <c r="Q5138" s="143">
        <v>44825</v>
      </c>
      <c r="R5138" s="35">
        <f t="shared" si="752"/>
        <v>0</v>
      </c>
      <c r="S5138" s="35">
        <f t="shared" si="753"/>
        <v>0</v>
      </c>
      <c r="T5138" s="10" t="str">
        <f t="shared" si="759"/>
        <v>Sem - 39</v>
      </c>
      <c r="U5138" s="10" t="str">
        <f t="shared" si="760"/>
        <v>Septembre</v>
      </c>
      <c r="V5138" s="36" t="str">
        <f t="shared" si="754"/>
        <v>2026</v>
      </c>
      <c r="W5138" s="34"/>
      <c r="X5138" s="91">
        <f t="shared" si="761"/>
        <v>0</v>
      </c>
      <c r="Y5138" s="92" t="str">
        <f>VLOOKUP('CM-CIC'!B5069,Annuaire_roster!B:F,4,0)</f>
        <v>IHASSANE Ikram</v>
      </c>
      <c r="Z5138" s="37" t="s">
        <v>110</v>
      </c>
      <c r="AA5138" s="60" t="s">
        <v>39</v>
      </c>
      <c r="AB5138" s="35" t="str">
        <f t="shared" si="755"/>
        <v/>
      </c>
      <c r="AC5138" s="35" t="str">
        <f t="shared" si="756"/>
        <v/>
      </c>
      <c r="AD5138" s="35" t="str">
        <f t="shared" si="757"/>
        <v/>
      </c>
      <c r="AE5138" s="44" t="str">
        <f t="shared" si="758"/>
        <v/>
      </c>
      <c r="AF5138" s="61"/>
      <c r="AG5138" s="45"/>
    </row>
    <row r="5139" spans="1:33" x14ac:dyDescent="0.2">
      <c r="A5139" s="59" t="str">
        <f>+VLOOKUP(B5139,Annuaire_roster!B:G,5,0)</f>
        <v>01567</v>
      </c>
      <c r="B5139" s="219" t="s">
        <v>275</v>
      </c>
      <c r="C5139" s="66">
        <v>0.33333333333333331</v>
      </c>
      <c r="D5139" s="73">
        <v>0.33333333333333331</v>
      </c>
      <c r="E5139" s="66">
        <v>0.75</v>
      </c>
      <c r="F5139" s="66">
        <v>0.75</v>
      </c>
      <c r="G5139" s="67"/>
      <c r="H5139" s="67"/>
      <c r="I5139" s="107" t="s">
        <v>63</v>
      </c>
      <c r="J5139" s="67"/>
      <c r="K5139" s="69">
        <v>0</v>
      </c>
      <c r="L5139" s="67">
        <v>0</v>
      </c>
      <c r="M5139" s="74">
        <v>0</v>
      </c>
      <c r="N5139" s="34">
        <f t="shared" si="750"/>
        <v>0.375</v>
      </c>
      <c r="O5139" s="38">
        <f t="shared" si="751"/>
        <v>0.375</v>
      </c>
      <c r="P5139" s="77" t="s">
        <v>234</v>
      </c>
      <c r="Q5139" s="143">
        <v>44825</v>
      </c>
      <c r="R5139" s="35">
        <f t="shared" si="752"/>
        <v>0</v>
      </c>
      <c r="S5139" s="35">
        <f t="shared" si="753"/>
        <v>0</v>
      </c>
      <c r="T5139" s="10" t="str">
        <f t="shared" si="759"/>
        <v>Sem - 39</v>
      </c>
      <c r="U5139" s="10" t="str">
        <f t="shared" si="760"/>
        <v>Septembre</v>
      </c>
      <c r="V5139" s="36" t="str">
        <f t="shared" si="754"/>
        <v>2026</v>
      </c>
      <c r="W5139" s="34"/>
      <c r="X5139" s="91">
        <f t="shared" si="761"/>
        <v>0</v>
      </c>
      <c r="Y5139" s="92" t="str">
        <f>VLOOKUP('CM-CIC'!B5070,Annuaire_roster!B:F,4,0)</f>
        <v>IHASSANE Ikram</v>
      </c>
      <c r="Z5139" s="37" t="s">
        <v>110</v>
      </c>
      <c r="AA5139" s="60" t="s">
        <v>39</v>
      </c>
      <c r="AB5139" s="35" t="str">
        <f t="shared" si="755"/>
        <v/>
      </c>
      <c r="AC5139" s="35" t="str">
        <f t="shared" si="756"/>
        <v/>
      </c>
      <c r="AD5139" s="35" t="str">
        <f t="shared" si="757"/>
        <v/>
      </c>
      <c r="AE5139" s="44" t="str">
        <f t="shared" si="758"/>
        <v/>
      </c>
      <c r="AF5139" s="61"/>
      <c r="AG5139" s="45"/>
    </row>
    <row r="5140" spans="1:33" x14ac:dyDescent="0.2">
      <c r="A5140" s="59" t="str">
        <f>+VLOOKUP(B5140,Annuaire_roster!B:G,5,0)</f>
        <v>01642</v>
      </c>
      <c r="B5140" s="219" t="s">
        <v>276</v>
      </c>
      <c r="C5140" s="66">
        <v>0.33333333333333331</v>
      </c>
      <c r="D5140" s="73">
        <v>0.33333333333333331</v>
      </c>
      <c r="E5140" s="66">
        <v>0.75</v>
      </c>
      <c r="F5140" s="66">
        <v>0.75</v>
      </c>
      <c r="G5140" s="67"/>
      <c r="H5140" s="67"/>
      <c r="I5140" s="107" t="s">
        <v>63</v>
      </c>
      <c r="J5140" s="67"/>
      <c r="K5140" s="69">
        <v>0</v>
      </c>
      <c r="L5140" s="67">
        <v>0</v>
      </c>
      <c r="M5140" s="74">
        <v>0</v>
      </c>
      <c r="N5140" s="34">
        <f t="shared" si="750"/>
        <v>0.375</v>
      </c>
      <c r="O5140" s="38">
        <f t="shared" si="751"/>
        <v>0.375</v>
      </c>
      <c r="P5140" s="77" t="s">
        <v>234</v>
      </c>
      <c r="Q5140" s="143">
        <v>44825</v>
      </c>
      <c r="R5140" s="35">
        <f t="shared" si="752"/>
        <v>0</v>
      </c>
      <c r="S5140" s="35">
        <f t="shared" si="753"/>
        <v>0</v>
      </c>
      <c r="T5140" s="10" t="str">
        <f t="shared" si="759"/>
        <v>Sem - 39</v>
      </c>
      <c r="U5140" s="10" t="str">
        <f t="shared" si="760"/>
        <v>Septembre</v>
      </c>
      <c r="V5140" s="36" t="str">
        <f t="shared" si="754"/>
        <v>2026</v>
      </c>
      <c r="W5140" s="34"/>
      <c r="X5140" s="91">
        <f t="shared" si="761"/>
        <v>0</v>
      </c>
      <c r="Y5140" s="92" t="str">
        <f>VLOOKUP('CM-CIC'!B5071,Annuaire_roster!B:F,4,0)</f>
        <v>IHASSANE Ikram</v>
      </c>
      <c r="Z5140" s="37" t="s">
        <v>110</v>
      </c>
      <c r="AA5140" s="60" t="s">
        <v>39</v>
      </c>
      <c r="AB5140" s="35" t="str">
        <f t="shared" si="755"/>
        <v/>
      </c>
      <c r="AC5140" s="35" t="str">
        <f t="shared" si="756"/>
        <v/>
      </c>
      <c r="AD5140" s="35" t="str">
        <f t="shared" si="757"/>
        <v/>
      </c>
      <c r="AE5140" s="44" t="str">
        <f t="shared" si="758"/>
        <v/>
      </c>
      <c r="AF5140" s="61"/>
      <c r="AG5140" s="45"/>
    </row>
    <row r="5141" spans="1:33" x14ac:dyDescent="0.2">
      <c r="A5141" s="59" t="str">
        <f>+VLOOKUP(B5141,Annuaire_roster!B:G,5,0)</f>
        <v>01657</v>
      </c>
      <c r="B5141" s="219" t="s">
        <v>277</v>
      </c>
      <c r="C5141" s="66">
        <v>0.33333333333333331</v>
      </c>
      <c r="D5141" s="73">
        <v>0.33333333333333331</v>
      </c>
      <c r="E5141" s="66">
        <v>0.75</v>
      </c>
      <c r="F5141" s="66">
        <v>0.75</v>
      </c>
      <c r="G5141" s="67"/>
      <c r="H5141" s="67"/>
      <c r="I5141" s="107" t="s">
        <v>63</v>
      </c>
      <c r="J5141" s="67"/>
      <c r="K5141" s="69">
        <v>0</v>
      </c>
      <c r="L5141" s="67">
        <v>0</v>
      </c>
      <c r="M5141" s="74">
        <v>0</v>
      </c>
      <c r="N5141" s="34">
        <f t="shared" si="750"/>
        <v>0.375</v>
      </c>
      <c r="O5141" s="38">
        <f t="shared" si="751"/>
        <v>0.375</v>
      </c>
      <c r="P5141" s="77" t="s">
        <v>234</v>
      </c>
      <c r="Q5141" s="143">
        <v>44825</v>
      </c>
      <c r="R5141" s="35">
        <f t="shared" si="752"/>
        <v>0</v>
      </c>
      <c r="S5141" s="35">
        <f t="shared" si="753"/>
        <v>0</v>
      </c>
      <c r="T5141" s="10" t="str">
        <f t="shared" si="759"/>
        <v>Sem - 39</v>
      </c>
      <c r="U5141" s="10" t="str">
        <f t="shared" si="760"/>
        <v>Septembre</v>
      </c>
      <c r="V5141" s="36" t="str">
        <f t="shared" si="754"/>
        <v>2026</v>
      </c>
      <c r="W5141" s="34"/>
      <c r="X5141" s="91">
        <f t="shared" si="761"/>
        <v>0</v>
      </c>
      <c r="Y5141" s="92" t="str">
        <f>VLOOKUP('CM-CIC'!B5072,Annuaire_roster!B:F,4,0)</f>
        <v>IHASSANE Ikram</v>
      </c>
      <c r="Z5141" s="37" t="s">
        <v>110</v>
      </c>
      <c r="AA5141" s="60" t="s">
        <v>39</v>
      </c>
      <c r="AB5141" s="35" t="str">
        <f t="shared" si="755"/>
        <v/>
      </c>
      <c r="AC5141" s="35" t="str">
        <f t="shared" si="756"/>
        <v/>
      </c>
      <c r="AD5141" s="35" t="str">
        <f t="shared" si="757"/>
        <v/>
      </c>
      <c r="AE5141" s="44" t="str">
        <f t="shared" si="758"/>
        <v/>
      </c>
      <c r="AF5141" s="61"/>
      <c r="AG5141" s="45"/>
    </row>
    <row r="5142" spans="1:33" x14ac:dyDescent="0.2">
      <c r="A5142" s="59" t="str">
        <f>+VLOOKUP(B5142,Annuaire_roster!B:G,5,0)</f>
        <v>01658</v>
      </c>
      <c r="B5142" s="219" t="s">
        <v>165</v>
      </c>
      <c r="C5142" s="66">
        <v>0.33333333333333331</v>
      </c>
      <c r="D5142" s="73">
        <v>0.33333333333333331</v>
      </c>
      <c r="E5142" s="66">
        <v>0.75</v>
      </c>
      <c r="F5142" s="66">
        <v>0.75</v>
      </c>
      <c r="G5142" s="67"/>
      <c r="H5142" s="67"/>
      <c r="I5142" s="107" t="s">
        <v>63</v>
      </c>
      <c r="J5142" s="67"/>
      <c r="K5142" s="69">
        <v>0</v>
      </c>
      <c r="L5142" s="67">
        <v>0</v>
      </c>
      <c r="M5142" s="74">
        <v>0</v>
      </c>
      <c r="N5142" s="34">
        <f t="shared" si="750"/>
        <v>0.375</v>
      </c>
      <c r="O5142" s="38">
        <f t="shared" si="751"/>
        <v>0.375</v>
      </c>
      <c r="P5142" s="77" t="s">
        <v>234</v>
      </c>
      <c r="Q5142" s="143">
        <v>44825</v>
      </c>
      <c r="R5142" s="35">
        <f t="shared" si="752"/>
        <v>0</v>
      </c>
      <c r="S5142" s="35">
        <f t="shared" si="753"/>
        <v>0</v>
      </c>
      <c r="T5142" s="10" t="str">
        <f t="shared" si="759"/>
        <v>Sem - 39</v>
      </c>
      <c r="U5142" s="10" t="str">
        <f t="shared" si="760"/>
        <v>Septembre</v>
      </c>
      <c r="V5142" s="36" t="str">
        <f t="shared" si="754"/>
        <v>2026</v>
      </c>
      <c r="W5142" s="34"/>
      <c r="X5142" s="91">
        <f t="shared" si="761"/>
        <v>0</v>
      </c>
      <c r="Y5142" s="92" t="str">
        <f>VLOOKUP('CM-CIC'!B5073,Annuaire_roster!B:F,4,0)</f>
        <v>IHASSANE Ikram</v>
      </c>
      <c r="Z5142" s="37" t="s">
        <v>110</v>
      </c>
      <c r="AA5142" s="60" t="s">
        <v>39</v>
      </c>
      <c r="AB5142" s="35" t="str">
        <f t="shared" si="755"/>
        <v/>
      </c>
      <c r="AC5142" s="35" t="str">
        <f t="shared" si="756"/>
        <v/>
      </c>
      <c r="AD5142" s="35" t="str">
        <f t="shared" si="757"/>
        <v/>
      </c>
      <c r="AE5142" s="44" t="str">
        <f t="shared" si="758"/>
        <v/>
      </c>
      <c r="AF5142" s="61"/>
      <c r="AG5142" s="45"/>
    </row>
    <row r="5143" spans="1:33" x14ac:dyDescent="0.2">
      <c r="A5143" s="59" t="str">
        <f>+VLOOKUP(B5143,Annuaire_roster!B:G,5,0)</f>
        <v>01659</v>
      </c>
      <c r="B5143" s="219" t="s">
        <v>167</v>
      </c>
      <c r="C5143" s="66">
        <v>0.33333333333333331</v>
      </c>
      <c r="D5143" s="73">
        <v>0.33333333333333331</v>
      </c>
      <c r="E5143" s="66">
        <v>0.75</v>
      </c>
      <c r="F5143" s="66">
        <v>0.75</v>
      </c>
      <c r="G5143" s="67"/>
      <c r="H5143" s="67"/>
      <c r="I5143" s="107" t="s">
        <v>63</v>
      </c>
      <c r="J5143" s="67"/>
      <c r="K5143" s="69">
        <v>0</v>
      </c>
      <c r="L5143" s="67">
        <v>0</v>
      </c>
      <c r="M5143" s="74">
        <v>0</v>
      </c>
      <c r="N5143" s="34">
        <f t="shared" si="750"/>
        <v>0.375</v>
      </c>
      <c r="O5143" s="38">
        <f t="shared" si="751"/>
        <v>0.375</v>
      </c>
      <c r="P5143" s="77" t="s">
        <v>234</v>
      </c>
      <c r="Q5143" s="143">
        <v>44825</v>
      </c>
      <c r="R5143" s="35">
        <f t="shared" si="752"/>
        <v>0</v>
      </c>
      <c r="S5143" s="35">
        <f t="shared" si="753"/>
        <v>0</v>
      </c>
      <c r="T5143" s="10" t="str">
        <f t="shared" si="759"/>
        <v>Sem - 39</v>
      </c>
      <c r="U5143" s="10" t="str">
        <f t="shared" si="760"/>
        <v>Septembre</v>
      </c>
      <c r="V5143" s="36" t="str">
        <f t="shared" si="754"/>
        <v>2026</v>
      </c>
      <c r="W5143" s="34"/>
      <c r="X5143" s="91">
        <f t="shared" si="761"/>
        <v>0</v>
      </c>
      <c r="Y5143" s="92" t="str">
        <f>VLOOKUP('CM-CIC'!B5074,Annuaire_roster!B:F,4,0)</f>
        <v>IHASSANE Ikram</v>
      </c>
      <c r="Z5143" s="37" t="s">
        <v>110</v>
      </c>
      <c r="AA5143" s="60" t="s">
        <v>39</v>
      </c>
      <c r="AB5143" s="35" t="str">
        <f t="shared" si="755"/>
        <v/>
      </c>
      <c r="AC5143" s="35" t="str">
        <f t="shared" si="756"/>
        <v/>
      </c>
      <c r="AD5143" s="35" t="str">
        <f t="shared" si="757"/>
        <v/>
      </c>
      <c r="AE5143" s="44" t="str">
        <f t="shared" si="758"/>
        <v/>
      </c>
      <c r="AF5143" s="61"/>
      <c r="AG5143" s="45"/>
    </row>
    <row r="5144" spans="1:33" x14ac:dyDescent="0.2">
      <c r="A5144" s="59" t="str">
        <f>+VLOOKUP(B5144,Annuaire_roster!B:G,5,0)</f>
        <v>01660</v>
      </c>
      <c r="B5144" s="219" t="s">
        <v>278</v>
      </c>
      <c r="C5144" s="66">
        <v>0.33333333333333331</v>
      </c>
      <c r="D5144" s="73">
        <v>0.33333333333333331</v>
      </c>
      <c r="E5144" s="66">
        <v>0.75</v>
      </c>
      <c r="F5144" s="66">
        <v>0.75</v>
      </c>
      <c r="G5144" s="67"/>
      <c r="H5144" s="67"/>
      <c r="I5144" s="107" t="s">
        <v>63</v>
      </c>
      <c r="J5144" s="67"/>
      <c r="K5144" s="69">
        <v>0</v>
      </c>
      <c r="L5144" s="67">
        <v>0</v>
      </c>
      <c r="M5144" s="74">
        <v>0</v>
      </c>
      <c r="N5144" s="34">
        <f t="shared" si="750"/>
        <v>0.375</v>
      </c>
      <c r="O5144" s="38">
        <f t="shared" si="751"/>
        <v>0.375</v>
      </c>
      <c r="P5144" s="77" t="s">
        <v>234</v>
      </c>
      <c r="Q5144" s="143">
        <v>44825</v>
      </c>
      <c r="R5144" s="35">
        <f t="shared" si="752"/>
        <v>0</v>
      </c>
      <c r="S5144" s="35">
        <f t="shared" si="753"/>
        <v>0</v>
      </c>
      <c r="T5144" s="10" t="str">
        <f t="shared" si="759"/>
        <v>Sem - 39</v>
      </c>
      <c r="U5144" s="10" t="str">
        <f t="shared" si="760"/>
        <v>Septembre</v>
      </c>
      <c r="V5144" s="36" t="str">
        <f t="shared" si="754"/>
        <v>2026</v>
      </c>
      <c r="W5144" s="34"/>
      <c r="X5144" s="91">
        <f t="shared" si="761"/>
        <v>0</v>
      </c>
      <c r="Y5144" s="92" t="str">
        <f>VLOOKUP('CM-CIC'!B5075,Annuaire_roster!B:F,4,0)</f>
        <v>IHASSANE Ikram</v>
      </c>
      <c r="Z5144" s="37" t="s">
        <v>110</v>
      </c>
      <c r="AA5144" s="60" t="s">
        <v>39</v>
      </c>
      <c r="AB5144" s="35" t="str">
        <f t="shared" si="755"/>
        <v/>
      </c>
      <c r="AC5144" s="35" t="str">
        <f t="shared" si="756"/>
        <v/>
      </c>
      <c r="AD5144" s="35" t="str">
        <f t="shared" si="757"/>
        <v/>
      </c>
      <c r="AE5144" s="44" t="str">
        <f t="shared" si="758"/>
        <v/>
      </c>
      <c r="AF5144" s="61"/>
      <c r="AG5144" s="45"/>
    </row>
    <row r="5145" spans="1:33" x14ac:dyDescent="0.2">
      <c r="A5145" s="59" t="str">
        <f>+VLOOKUP(B5145,Annuaire_roster!B:G,5,0)</f>
        <v>01655</v>
      </c>
      <c r="B5145" s="219" t="s">
        <v>168</v>
      </c>
      <c r="C5145" s="66">
        <v>0.33333333333333331</v>
      </c>
      <c r="D5145" s="73">
        <v>0.33333333333333331</v>
      </c>
      <c r="E5145" s="66">
        <v>0.75</v>
      </c>
      <c r="F5145" s="66">
        <v>0.75</v>
      </c>
      <c r="G5145" s="67"/>
      <c r="H5145" s="67"/>
      <c r="I5145" s="107" t="s">
        <v>63</v>
      </c>
      <c r="J5145" s="67"/>
      <c r="K5145" s="69">
        <v>0</v>
      </c>
      <c r="L5145" s="67">
        <v>0</v>
      </c>
      <c r="M5145" s="74">
        <v>0</v>
      </c>
      <c r="N5145" s="34">
        <f t="shared" si="750"/>
        <v>0.375</v>
      </c>
      <c r="O5145" s="38">
        <f t="shared" si="751"/>
        <v>0.375</v>
      </c>
      <c r="P5145" s="77" t="s">
        <v>234</v>
      </c>
      <c r="Q5145" s="143">
        <v>44825</v>
      </c>
      <c r="R5145" s="35">
        <f t="shared" si="752"/>
        <v>0</v>
      </c>
      <c r="S5145" s="35">
        <f t="shared" si="753"/>
        <v>0</v>
      </c>
      <c r="T5145" s="10" t="str">
        <f t="shared" si="759"/>
        <v>Sem - 39</v>
      </c>
      <c r="U5145" s="10" t="str">
        <f t="shared" si="760"/>
        <v>Septembre</v>
      </c>
      <c r="V5145" s="36" t="str">
        <f t="shared" si="754"/>
        <v>2026</v>
      </c>
      <c r="W5145" s="34"/>
      <c r="X5145" s="91">
        <f t="shared" si="761"/>
        <v>0</v>
      </c>
      <c r="Y5145" s="92" t="str">
        <f>VLOOKUP('CM-CIC'!B5076,Annuaire_roster!B:F,4,0)</f>
        <v>IHASSANE Ikram</v>
      </c>
      <c r="Z5145" s="37" t="s">
        <v>110</v>
      </c>
      <c r="AA5145" s="60" t="s">
        <v>39</v>
      </c>
      <c r="AB5145" s="35" t="str">
        <f t="shared" si="755"/>
        <v/>
      </c>
      <c r="AC5145" s="35" t="str">
        <f t="shared" si="756"/>
        <v/>
      </c>
      <c r="AD5145" s="35" t="str">
        <f t="shared" si="757"/>
        <v/>
      </c>
      <c r="AE5145" s="44" t="str">
        <f t="shared" si="758"/>
        <v/>
      </c>
      <c r="AF5145" s="61"/>
      <c r="AG5145" s="45"/>
    </row>
    <row r="5146" spans="1:33" x14ac:dyDescent="0.2">
      <c r="A5146" s="59" t="str">
        <f>+VLOOKUP(B5146,Annuaire_roster!B:G,5,0)</f>
        <v>01661</v>
      </c>
      <c r="B5146" s="219" t="s">
        <v>169</v>
      </c>
      <c r="C5146" s="66">
        <v>0.33333333333333331</v>
      </c>
      <c r="D5146" s="73">
        <v>0.33333333333333331</v>
      </c>
      <c r="E5146" s="66">
        <v>0.75</v>
      </c>
      <c r="F5146" s="66">
        <v>0.75</v>
      </c>
      <c r="G5146" s="67"/>
      <c r="H5146" s="67"/>
      <c r="I5146" s="107" t="s">
        <v>63</v>
      </c>
      <c r="J5146" s="67"/>
      <c r="K5146" s="69">
        <v>0</v>
      </c>
      <c r="L5146" s="67">
        <v>0</v>
      </c>
      <c r="M5146" s="74">
        <v>0</v>
      </c>
      <c r="N5146" s="34">
        <f t="shared" si="750"/>
        <v>0.375</v>
      </c>
      <c r="O5146" s="38">
        <f t="shared" si="751"/>
        <v>0.375</v>
      </c>
      <c r="P5146" s="77" t="s">
        <v>234</v>
      </c>
      <c r="Q5146" s="143">
        <v>44825</v>
      </c>
      <c r="R5146" s="35">
        <f t="shared" si="752"/>
        <v>0</v>
      </c>
      <c r="S5146" s="35">
        <f t="shared" si="753"/>
        <v>0</v>
      </c>
      <c r="T5146" s="10" t="str">
        <f t="shared" si="759"/>
        <v>Sem - 39</v>
      </c>
      <c r="U5146" s="10" t="str">
        <f t="shared" si="760"/>
        <v>Septembre</v>
      </c>
      <c r="V5146" s="36" t="str">
        <f t="shared" si="754"/>
        <v>2026</v>
      </c>
      <c r="W5146" s="34"/>
      <c r="X5146" s="91">
        <f t="shared" si="761"/>
        <v>0</v>
      </c>
      <c r="Y5146" s="92" t="str">
        <f>VLOOKUP('CM-CIC'!B5077,Annuaire_roster!B:F,4,0)</f>
        <v>IHASSANE Ikram</v>
      </c>
      <c r="Z5146" s="37" t="s">
        <v>110</v>
      </c>
      <c r="AA5146" s="60" t="s">
        <v>39</v>
      </c>
      <c r="AB5146" s="35" t="str">
        <f t="shared" si="755"/>
        <v/>
      </c>
      <c r="AC5146" s="35" t="str">
        <f t="shared" si="756"/>
        <v/>
      </c>
      <c r="AD5146" s="35" t="str">
        <f t="shared" si="757"/>
        <v/>
      </c>
      <c r="AE5146" s="44" t="str">
        <f t="shared" si="758"/>
        <v/>
      </c>
      <c r="AF5146" s="61"/>
      <c r="AG5146" s="45"/>
    </row>
    <row r="5147" spans="1:33" x14ac:dyDescent="0.2">
      <c r="A5147" s="59" t="str">
        <f>+VLOOKUP(B5147,Annuaire_roster!B:G,5,0)</f>
        <v>00214</v>
      </c>
      <c r="B5147" s="219" t="s">
        <v>171</v>
      </c>
      <c r="C5147" s="66">
        <v>0.33333333333333331</v>
      </c>
      <c r="D5147" s="73">
        <v>0.33333333333333331</v>
      </c>
      <c r="E5147" s="66">
        <v>0.75</v>
      </c>
      <c r="F5147" s="66">
        <v>0.75</v>
      </c>
      <c r="G5147" s="67"/>
      <c r="H5147" s="67"/>
      <c r="I5147" s="107" t="s">
        <v>63</v>
      </c>
      <c r="J5147" s="67"/>
      <c r="K5147" s="69">
        <v>0</v>
      </c>
      <c r="L5147" s="67">
        <v>0</v>
      </c>
      <c r="M5147" s="74">
        <v>0</v>
      </c>
      <c r="N5147" s="34">
        <f t="shared" si="750"/>
        <v>0.375</v>
      </c>
      <c r="O5147" s="38">
        <f t="shared" si="751"/>
        <v>0.375</v>
      </c>
      <c r="P5147" s="77" t="s">
        <v>234</v>
      </c>
      <c r="Q5147" s="143">
        <v>44825</v>
      </c>
      <c r="R5147" s="35">
        <f t="shared" si="752"/>
        <v>0</v>
      </c>
      <c r="S5147" s="35">
        <f t="shared" si="753"/>
        <v>0</v>
      </c>
      <c r="T5147" s="10" t="str">
        <f t="shared" si="759"/>
        <v>Sem - 39</v>
      </c>
      <c r="U5147" s="10" t="str">
        <f t="shared" si="760"/>
        <v>Septembre</v>
      </c>
      <c r="V5147" s="36" t="str">
        <f t="shared" si="754"/>
        <v>2026</v>
      </c>
      <c r="W5147" s="34"/>
      <c r="X5147" s="91">
        <f t="shared" si="761"/>
        <v>0</v>
      </c>
      <c r="Y5147" s="92" t="str">
        <f>VLOOKUP('CM-CIC'!B5078,Annuaire_roster!B:F,4,0)</f>
        <v>IHASSANE Ikram</v>
      </c>
      <c r="Z5147" s="37" t="s">
        <v>110</v>
      </c>
      <c r="AA5147" s="60" t="s">
        <v>39</v>
      </c>
      <c r="AB5147" s="35" t="str">
        <f t="shared" si="755"/>
        <v/>
      </c>
      <c r="AC5147" s="35" t="str">
        <f t="shared" si="756"/>
        <v/>
      </c>
      <c r="AD5147" s="35" t="str">
        <f t="shared" si="757"/>
        <v/>
      </c>
      <c r="AE5147" s="44" t="str">
        <f t="shared" si="758"/>
        <v/>
      </c>
      <c r="AF5147" s="61"/>
      <c r="AG5147" s="45"/>
    </row>
    <row r="5148" spans="1:33" x14ac:dyDescent="0.2">
      <c r="A5148" s="59" t="str">
        <f>+VLOOKUP(B5148,Annuaire_roster!B:G,5,0)</f>
        <v>01664</v>
      </c>
      <c r="B5148" s="219" t="s">
        <v>176</v>
      </c>
      <c r="C5148" s="66">
        <v>0.33333333333333331</v>
      </c>
      <c r="D5148" s="73">
        <v>0.33333333333333331</v>
      </c>
      <c r="E5148" s="66">
        <v>0.75</v>
      </c>
      <c r="F5148" s="66">
        <v>0.75</v>
      </c>
      <c r="G5148" s="67"/>
      <c r="H5148" s="67"/>
      <c r="I5148" s="107" t="s">
        <v>63</v>
      </c>
      <c r="J5148" s="67"/>
      <c r="K5148" s="69">
        <v>0</v>
      </c>
      <c r="L5148" s="67">
        <v>0</v>
      </c>
      <c r="M5148" s="74">
        <v>0</v>
      </c>
      <c r="N5148" s="34">
        <f t="shared" si="750"/>
        <v>0.375</v>
      </c>
      <c r="O5148" s="38">
        <f t="shared" si="751"/>
        <v>0.375</v>
      </c>
      <c r="P5148" s="77" t="s">
        <v>234</v>
      </c>
      <c r="Q5148" s="143">
        <v>44825</v>
      </c>
      <c r="R5148" s="35">
        <f t="shared" si="752"/>
        <v>0</v>
      </c>
      <c r="S5148" s="35">
        <f t="shared" si="753"/>
        <v>0</v>
      </c>
      <c r="T5148" s="10" t="str">
        <f t="shared" si="759"/>
        <v>Sem - 39</v>
      </c>
      <c r="U5148" s="10" t="str">
        <f t="shared" si="760"/>
        <v>Septembre</v>
      </c>
      <c r="V5148" s="36" t="str">
        <f t="shared" si="754"/>
        <v>2026</v>
      </c>
      <c r="W5148" s="34"/>
      <c r="X5148" s="91">
        <f t="shared" si="761"/>
        <v>0</v>
      </c>
      <c r="Y5148" s="92" t="str">
        <f>VLOOKUP('CM-CIC'!B5079,Annuaire_roster!B:F,4,0)</f>
        <v>IHASSANE Ikram</v>
      </c>
      <c r="Z5148" s="37" t="s">
        <v>110</v>
      </c>
      <c r="AA5148" s="60" t="s">
        <v>39</v>
      </c>
      <c r="AB5148" s="35" t="str">
        <f t="shared" si="755"/>
        <v/>
      </c>
      <c r="AC5148" s="35" t="str">
        <f t="shared" si="756"/>
        <v/>
      </c>
      <c r="AD5148" s="35" t="str">
        <f t="shared" si="757"/>
        <v/>
      </c>
      <c r="AE5148" s="44" t="str">
        <f t="shared" si="758"/>
        <v/>
      </c>
      <c r="AF5148" s="61"/>
      <c r="AG5148" s="45"/>
    </row>
    <row r="5149" spans="1:33" x14ac:dyDescent="0.2">
      <c r="A5149" s="59" t="str">
        <f>+VLOOKUP(B5149,Annuaire_roster!B:G,5,0)</f>
        <v>01665</v>
      </c>
      <c r="B5149" s="219" t="s">
        <v>279</v>
      </c>
      <c r="C5149" s="66">
        <v>0.33333333333333331</v>
      </c>
      <c r="D5149" s="73">
        <v>0.33333333333333331</v>
      </c>
      <c r="E5149" s="66">
        <v>0.75</v>
      </c>
      <c r="F5149" s="66">
        <v>0.75</v>
      </c>
      <c r="G5149" s="67"/>
      <c r="H5149" s="67"/>
      <c r="I5149" s="107" t="s">
        <v>63</v>
      </c>
      <c r="J5149" s="67"/>
      <c r="K5149" s="69">
        <v>0</v>
      </c>
      <c r="L5149" s="67">
        <v>0</v>
      </c>
      <c r="M5149" s="74">
        <v>0</v>
      </c>
      <c r="N5149" s="34">
        <f t="shared" si="750"/>
        <v>0.375</v>
      </c>
      <c r="O5149" s="38">
        <f t="shared" si="751"/>
        <v>0.375</v>
      </c>
      <c r="P5149" s="77" t="s">
        <v>234</v>
      </c>
      <c r="Q5149" s="143">
        <v>44825</v>
      </c>
      <c r="R5149" s="35">
        <f t="shared" si="752"/>
        <v>0</v>
      </c>
      <c r="S5149" s="35">
        <f t="shared" si="753"/>
        <v>0</v>
      </c>
      <c r="T5149" s="10" t="str">
        <f t="shared" si="759"/>
        <v>Sem - 39</v>
      </c>
      <c r="U5149" s="10" t="str">
        <f t="shared" si="760"/>
        <v>Septembre</v>
      </c>
      <c r="V5149" s="36" t="str">
        <f t="shared" si="754"/>
        <v>2026</v>
      </c>
      <c r="W5149" s="34"/>
      <c r="X5149" s="91">
        <f t="shared" si="761"/>
        <v>0</v>
      </c>
      <c r="Y5149" s="92" t="str">
        <f>VLOOKUP('CM-CIC'!B5080,Annuaire_roster!B:F,4,0)</f>
        <v>IHASSANE Ikram</v>
      </c>
      <c r="Z5149" s="37" t="s">
        <v>110</v>
      </c>
      <c r="AA5149" s="60" t="s">
        <v>39</v>
      </c>
      <c r="AB5149" s="35" t="str">
        <f t="shared" si="755"/>
        <v/>
      </c>
      <c r="AC5149" s="35" t="str">
        <f t="shared" si="756"/>
        <v/>
      </c>
      <c r="AD5149" s="35" t="str">
        <f t="shared" si="757"/>
        <v/>
      </c>
      <c r="AE5149" s="44" t="str">
        <f t="shared" si="758"/>
        <v/>
      </c>
      <c r="AF5149" s="61"/>
      <c r="AG5149" s="45"/>
    </row>
    <row r="5150" spans="1:33" x14ac:dyDescent="0.2">
      <c r="A5150" s="59" t="str">
        <f>+VLOOKUP(B5150,Annuaire_roster!B:G,5,0)</f>
        <v>01643</v>
      </c>
      <c r="B5150" s="219" t="s">
        <v>281</v>
      </c>
      <c r="C5150" s="66">
        <v>0.33333333333333331</v>
      </c>
      <c r="D5150" s="73">
        <v>0.33333333333333331</v>
      </c>
      <c r="E5150" s="66">
        <v>0.75</v>
      </c>
      <c r="F5150" s="66">
        <v>0.75</v>
      </c>
      <c r="G5150" s="67"/>
      <c r="H5150" s="67"/>
      <c r="I5150" s="107" t="s">
        <v>63</v>
      </c>
      <c r="J5150" s="67"/>
      <c r="K5150" s="69">
        <v>0</v>
      </c>
      <c r="L5150" s="67">
        <v>0</v>
      </c>
      <c r="M5150" s="74">
        <v>0</v>
      </c>
      <c r="N5150" s="34">
        <f t="shared" si="750"/>
        <v>0.375</v>
      </c>
      <c r="O5150" s="38">
        <f t="shared" si="751"/>
        <v>0.375</v>
      </c>
      <c r="P5150" s="77" t="s">
        <v>234</v>
      </c>
      <c r="Q5150" s="143">
        <v>44825</v>
      </c>
      <c r="R5150" s="35">
        <f t="shared" si="752"/>
        <v>0</v>
      </c>
      <c r="S5150" s="35">
        <f t="shared" si="753"/>
        <v>0</v>
      </c>
      <c r="T5150" s="10" t="str">
        <f t="shared" si="759"/>
        <v>Sem - 39</v>
      </c>
      <c r="U5150" s="10" t="str">
        <f t="shared" si="760"/>
        <v>Septembre</v>
      </c>
      <c r="V5150" s="36" t="str">
        <f t="shared" si="754"/>
        <v>2026</v>
      </c>
      <c r="W5150" s="34"/>
      <c r="X5150" s="91">
        <f t="shared" si="761"/>
        <v>0</v>
      </c>
      <c r="Y5150" s="92" t="str">
        <f>VLOOKUP('CM-CIC'!B5081,Annuaire_roster!B:F,4,0)</f>
        <v>IHASSANE Ikram</v>
      </c>
      <c r="Z5150" s="37" t="s">
        <v>110</v>
      </c>
      <c r="AA5150" s="60" t="s">
        <v>39</v>
      </c>
      <c r="AB5150" s="35" t="str">
        <f t="shared" si="755"/>
        <v/>
      </c>
      <c r="AC5150" s="35" t="str">
        <f t="shared" si="756"/>
        <v/>
      </c>
      <c r="AD5150" s="35" t="str">
        <f t="shared" si="757"/>
        <v/>
      </c>
      <c r="AE5150" s="44" t="str">
        <f t="shared" si="758"/>
        <v/>
      </c>
      <c r="AF5150" s="61"/>
      <c r="AG5150" s="45"/>
    </row>
    <row r="5151" spans="1:33" x14ac:dyDescent="0.2">
      <c r="A5151" s="59" t="str">
        <f>+VLOOKUP(B5151,Annuaire_roster!B:G,5,0)</f>
        <v>01620</v>
      </c>
      <c r="B5151" s="219" t="s">
        <v>282</v>
      </c>
      <c r="C5151" s="66">
        <v>0.33333333333333331</v>
      </c>
      <c r="D5151" s="73">
        <v>0.33333333333333331</v>
      </c>
      <c r="E5151" s="66">
        <v>0.75</v>
      </c>
      <c r="F5151" s="66">
        <v>0.75</v>
      </c>
      <c r="G5151" s="67"/>
      <c r="H5151" s="67"/>
      <c r="I5151" s="107" t="s">
        <v>63</v>
      </c>
      <c r="J5151" s="67"/>
      <c r="K5151" s="69">
        <v>0</v>
      </c>
      <c r="L5151" s="67">
        <v>0</v>
      </c>
      <c r="M5151" s="74">
        <v>0</v>
      </c>
      <c r="N5151" s="34">
        <f t="shared" si="750"/>
        <v>0.375</v>
      </c>
      <c r="O5151" s="38">
        <f t="shared" si="751"/>
        <v>0.375</v>
      </c>
      <c r="P5151" s="77" t="s">
        <v>234</v>
      </c>
      <c r="Q5151" s="143">
        <v>44825</v>
      </c>
      <c r="R5151" s="35">
        <f t="shared" si="752"/>
        <v>0</v>
      </c>
      <c r="S5151" s="35">
        <f t="shared" si="753"/>
        <v>0</v>
      </c>
      <c r="T5151" s="10" t="str">
        <f t="shared" si="759"/>
        <v>Sem - 39</v>
      </c>
      <c r="U5151" s="10" t="str">
        <f t="shared" si="760"/>
        <v>Septembre</v>
      </c>
      <c r="V5151" s="36" t="str">
        <f t="shared" si="754"/>
        <v>2026</v>
      </c>
      <c r="W5151" s="34"/>
      <c r="X5151" s="91">
        <f t="shared" si="761"/>
        <v>0</v>
      </c>
      <c r="Y5151" s="92" t="str">
        <f>VLOOKUP('CM-CIC'!B5082,Annuaire_roster!B:F,4,0)</f>
        <v>IHASSANE Ikram</v>
      </c>
      <c r="Z5151" s="37" t="s">
        <v>110</v>
      </c>
      <c r="AA5151" s="60" t="s">
        <v>39</v>
      </c>
      <c r="AB5151" s="35" t="str">
        <f t="shared" si="755"/>
        <v/>
      </c>
      <c r="AC5151" s="35" t="str">
        <f t="shared" si="756"/>
        <v/>
      </c>
      <c r="AD5151" s="35" t="str">
        <f t="shared" si="757"/>
        <v/>
      </c>
      <c r="AE5151" s="44" t="str">
        <f t="shared" si="758"/>
        <v/>
      </c>
      <c r="AF5151" s="61"/>
      <c r="AG5151" s="45"/>
    </row>
    <row r="5152" spans="1:33" x14ac:dyDescent="0.2">
      <c r="A5152" s="59" t="str">
        <f>+VLOOKUP(B5152,Annuaire_roster!B:G,5,0)</f>
        <v>01644</v>
      </c>
      <c r="B5152" s="219" t="s">
        <v>283</v>
      </c>
      <c r="C5152" s="66">
        <v>0.33333333333333331</v>
      </c>
      <c r="D5152" s="73">
        <v>0.33333333333333331</v>
      </c>
      <c r="E5152" s="66">
        <v>0.75</v>
      </c>
      <c r="F5152" s="66">
        <v>0.75</v>
      </c>
      <c r="G5152" s="67"/>
      <c r="H5152" s="67"/>
      <c r="I5152" s="107" t="s">
        <v>63</v>
      </c>
      <c r="J5152" s="67"/>
      <c r="K5152" s="69">
        <v>0</v>
      </c>
      <c r="L5152" s="67">
        <v>0</v>
      </c>
      <c r="M5152" s="74">
        <v>0</v>
      </c>
      <c r="N5152" s="34">
        <f t="shared" si="750"/>
        <v>0.375</v>
      </c>
      <c r="O5152" s="38">
        <f t="shared" si="751"/>
        <v>0.375</v>
      </c>
      <c r="P5152" s="77" t="s">
        <v>234</v>
      </c>
      <c r="Q5152" s="143">
        <v>44825</v>
      </c>
      <c r="R5152" s="35">
        <f t="shared" si="752"/>
        <v>0</v>
      </c>
      <c r="S5152" s="35">
        <f t="shared" si="753"/>
        <v>0</v>
      </c>
      <c r="T5152" s="10" t="str">
        <f t="shared" si="759"/>
        <v>Sem - 39</v>
      </c>
      <c r="U5152" s="10" t="str">
        <f t="shared" si="760"/>
        <v>Septembre</v>
      </c>
      <c r="V5152" s="36" t="str">
        <f t="shared" si="754"/>
        <v>2026</v>
      </c>
      <c r="W5152" s="34"/>
      <c r="X5152" s="91">
        <f t="shared" si="761"/>
        <v>0</v>
      </c>
      <c r="Y5152" s="92" t="str">
        <f>VLOOKUP('CM-CIC'!B5083,Annuaire_roster!B:F,4,0)</f>
        <v>IHASSANE Ikram</v>
      </c>
      <c r="Z5152" s="37" t="s">
        <v>110</v>
      </c>
      <c r="AA5152" s="60" t="s">
        <v>39</v>
      </c>
      <c r="AB5152" s="35" t="str">
        <f t="shared" si="755"/>
        <v/>
      </c>
      <c r="AC5152" s="35" t="str">
        <f t="shared" si="756"/>
        <v/>
      </c>
      <c r="AD5152" s="35" t="str">
        <f t="shared" si="757"/>
        <v/>
      </c>
      <c r="AE5152" s="44" t="str">
        <f t="shared" si="758"/>
        <v/>
      </c>
      <c r="AF5152" s="61"/>
      <c r="AG5152" s="45"/>
    </row>
    <row r="5153" spans="1:33" x14ac:dyDescent="0.2">
      <c r="A5153" s="59" t="str">
        <f>+VLOOKUP(B5153,Annuaire_roster!B:G,5,0)</f>
        <v>01614</v>
      </c>
      <c r="B5153" s="219" t="s">
        <v>284</v>
      </c>
      <c r="C5153" s="66">
        <v>0.33333333333333331</v>
      </c>
      <c r="D5153" s="73">
        <v>0.33333333333333331</v>
      </c>
      <c r="E5153" s="66">
        <v>0.75</v>
      </c>
      <c r="F5153" s="66">
        <v>0.75</v>
      </c>
      <c r="G5153" s="67"/>
      <c r="H5153" s="67"/>
      <c r="I5153" s="107" t="s">
        <v>63</v>
      </c>
      <c r="J5153" s="67"/>
      <c r="K5153" s="69">
        <v>0</v>
      </c>
      <c r="L5153" s="67">
        <v>0</v>
      </c>
      <c r="M5153" s="74">
        <v>0</v>
      </c>
      <c r="N5153" s="34">
        <f t="shared" si="750"/>
        <v>0.375</v>
      </c>
      <c r="O5153" s="38">
        <f t="shared" si="751"/>
        <v>0.375</v>
      </c>
      <c r="P5153" s="77" t="s">
        <v>234</v>
      </c>
      <c r="Q5153" s="143">
        <v>44825</v>
      </c>
      <c r="R5153" s="35">
        <f t="shared" si="752"/>
        <v>0</v>
      </c>
      <c r="S5153" s="35">
        <f t="shared" si="753"/>
        <v>0</v>
      </c>
      <c r="T5153" s="10" t="str">
        <f t="shared" si="759"/>
        <v>Sem - 39</v>
      </c>
      <c r="U5153" s="10" t="str">
        <f t="shared" si="760"/>
        <v>Septembre</v>
      </c>
      <c r="V5153" s="36" t="str">
        <f t="shared" si="754"/>
        <v>2026</v>
      </c>
      <c r="W5153" s="34"/>
      <c r="X5153" s="91">
        <f t="shared" si="761"/>
        <v>0</v>
      </c>
      <c r="Y5153" s="92" t="str">
        <f>VLOOKUP('CM-CIC'!B5084,Annuaire_roster!B:F,4,0)</f>
        <v>KINANA Widad</v>
      </c>
      <c r="Z5153" s="37" t="s">
        <v>110</v>
      </c>
      <c r="AA5153" s="60" t="s">
        <v>39</v>
      </c>
      <c r="AB5153" s="35" t="str">
        <f t="shared" si="755"/>
        <v/>
      </c>
      <c r="AC5153" s="35" t="str">
        <f t="shared" si="756"/>
        <v/>
      </c>
      <c r="AD5153" s="35" t="str">
        <f t="shared" si="757"/>
        <v/>
      </c>
      <c r="AE5153" s="44" t="str">
        <f t="shared" si="758"/>
        <v/>
      </c>
      <c r="AF5153" s="61"/>
      <c r="AG5153" s="45"/>
    </row>
    <row r="5154" spans="1:33" x14ac:dyDescent="0.2">
      <c r="A5154" s="59" t="str">
        <f>+VLOOKUP(B5154,Annuaire_roster!B:G,5,0)</f>
        <v>01645</v>
      </c>
      <c r="B5154" s="219" t="s">
        <v>285</v>
      </c>
      <c r="C5154" s="66">
        <v>0.33333333333333331</v>
      </c>
      <c r="D5154" s="73">
        <v>0.33333333333333331</v>
      </c>
      <c r="E5154" s="66">
        <v>0.75</v>
      </c>
      <c r="F5154" s="66">
        <v>0.75</v>
      </c>
      <c r="G5154" s="67"/>
      <c r="H5154" s="67"/>
      <c r="I5154" s="107" t="s">
        <v>63</v>
      </c>
      <c r="J5154" s="67"/>
      <c r="K5154" s="69">
        <v>0</v>
      </c>
      <c r="L5154" s="67">
        <v>0</v>
      </c>
      <c r="M5154" s="74">
        <v>0</v>
      </c>
      <c r="N5154" s="34">
        <f t="shared" si="750"/>
        <v>0.375</v>
      </c>
      <c r="O5154" s="38">
        <f t="shared" si="751"/>
        <v>0.375</v>
      </c>
      <c r="P5154" s="77" t="s">
        <v>234</v>
      </c>
      <c r="Q5154" s="143">
        <v>44825</v>
      </c>
      <c r="R5154" s="35">
        <f t="shared" si="752"/>
        <v>0</v>
      </c>
      <c r="S5154" s="35">
        <f t="shared" si="753"/>
        <v>0</v>
      </c>
      <c r="T5154" s="10" t="str">
        <f t="shared" si="759"/>
        <v>Sem - 39</v>
      </c>
      <c r="U5154" s="10" t="str">
        <f t="shared" si="760"/>
        <v>Septembre</v>
      </c>
      <c r="V5154" s="36" t="str">
        <f t="shared" si="754"/>
        <v>2026</v>
      </c>
      <c r="W5154" s="34"/>
      <c r="X5154" s="91">
        <f t="shared" si="761"/>
        <v>0</v>
      </c>
      <c r="Y5154" s="92" t="str">
        <f>VLOOKUP('CM-CIC'!B5085,Annuaire_roster!B:F,4,0)</f>
        <v>KINANA Widad</v>
      </c>
      <c r="Z5154" s="37" t="s">
        <v>110</v>
      </c>
      <c r="AA5154" s="60" t="s">
        <v>39</v>
      </c>
      <c r="AB5154" s="35" t="str">
        <f t="shared" si="755"/>
        <v/>
      </c>
      <c r="AC5154" s="35" t="str">
        <f t="shared" si="756"/>
        <v/>
      </c>
      <c r="AD5154" s="35" t="str">
        <f t="shared" si="757"/>
        <v/>
      </c>
      <c r="AE5154" s="44" t="str">
        <f t="shared" si="758"/>
        <v/>
      </c>
      <c r="AF5154" s="61"/>
      <c r="AG5154" s="45"/>
    </row>
    <row r="5155" spans="1:33" x14ac:dyDescent="0.2">
      <c r="A5155" s="59" t="str">
        <f>+VLOOKUP(B5155,Annuaire_roster!B:G,5,0)</f>
        <v>01654</v>
      </c>
      <c r="B5155" s="219" t="s">
        <v>286</v>
      </c>
      <c r="C5155" s="66">
        <v>0.33333333333333331</v>
      </c>
      <c r="D5155" s="73">
        <v>0.33333333333333331</v>
      </c>
      <c r="E5155" s="66">
        <v>0.75</v>
      </c>
      <c r="F5155" s="66">
        <v>0.75</v>
      </c>
      <c r="G5155" s="67"/>
      <c r="H5155" s="67"/>
      <c r="I5155" s="107" t="s">
        <v>63</v>
      </c>
      <c r="J5155" s="67"/>
      <c r="K5155" s="69">
        <v>0</v>
      </c>
      <c r="L5155" s="67">
        <v>0</v>
      </c>
      <c r="M5155" s="74">
        <v>0</v>
      </c>
      <c r="N5155" s="34">
        <f t="shared" si="750"/>
        <v>0.375</v>
      </c>
      <c r="O5155" s="38">
        <f t="shared" si="751"/>
        <v>0.375</v>
      </c>
      <c r="P5155" s="77" t="s">
        <v>234</v>
      </c>
      <c r="Q5155" s="143">
        <v>44825</v>
      </c>
      <c r="R5155" s="35">
        <f t="shared" si="752"/>
        <v>0</v>
      </c>
      <c r="S5155" s="35">
        <f t="shared" si="753"/>
        <v>0</v>
      </c>
      <c r="T5155" s="10" t="str">
        <f t="shared" si="759"/>
        <v>Sem - 39</v>
      </c>
      <c r="U5155" s="10" t="str">
        <f t="shared" si="760"/>
        <v>Septembre</v>
      </c>
      <c r="V5155" s="36" t="str">
        <f t="shared" si="754"/>
        <v>2026</v>
      </c>
      <c r="W5155" s="34"/>
      <c r="X5155" s="91">
        <f t="shared" si="761"/>
        <v>0</v>
      </c>
      <c r="Y5155" s="92" t="str">
        <f>VLOOKUP('CM-CIC'!B5086,Annuaire_roster!B:F,4,0)</f>
        <v>KINANA Widad</v>
      </c>
      <c r="Z5155" s="37" t="s">
        <v>110</v>
      </c>
      <c r="AA5155" s="60" t="s">
        <v>39</v>
      </c>
      <c r="AB5155" s="35" t="str">
        <f t="shared" si="755"/>
        <v/>
      </c>
      <c r="AC5155" s="35" t="str">
        <f t="shared" si="756"/>
        <v/>
      </c>
      <c r="AD5155" s="35" t="str">
        <f t="shared" si="757"/>
        <v/>
      </c>
      <c r="AE5155" s="44" t="str">
        <f t="shared" si="758"/>
        <v/>
      </c>
      <c r="AF5155" s="61"/>
      <c r="AG5155" s="45"/>
    </row>
    <row r="5156" spans="1:33" x14ac:dyDescent="0.2">
      <c r="A5156" s="59" t="str">
        <f>+VLOOKUP(B5156,Annuaire_roster!B:G,5,0)</f>
        <v>01666</v>
      </c>
      <c r="B5156" s="219" t="s">
        <v>287</v>
      </c>
      <c r="C5156" s="66">
        <v>0.33333333333333331</v>
      </c>
      <c r="D5156" s="73">
        <v>0.33333333333333331</v>
      </c>
      <c r="E5156" s="66">
        <v>0.75</v>
      </c>
      <c r="F5156" s="66">
        <v>0.75</v>
      </c>
      <c r="G5156" s="67"/>
      <c r="H5156" s="67"/>
      <c r="I5156" s="107" t="s">
        <v>63</v>
      </c>
      <c r="J5156" s="67"/>
      <c r="K5156" s="69">
        <v>0</v>
      </c>
      <c r="L5156" s="67">
        <v>0</v>
      </c>
      <c r="M5156" s="74">
        <v>0</v>
      </c>
      <c r="N5156" s="34">
        <f t="shared" si="750"/>
        <v>0.375</v>
      </c>
      <c r="O5156" s="38">
        <f t="shared" si="751"/>
        <v>0.375</v>
      </c>
      <c r="P5156" s="77" t="s">
        <v>234</v>
      </c>
      <c r="Q5156" s="143">
        <v>44825</v>
      </c>
      <c r="R5156" s="35">
        <f t="shared" si="752"/>
        <v>0</v>
      </c>
      <c r="S5156" s="35">
        <f t="shared" si="753"/>
        <v>0</v>
      </c>
      <c r="T5156" s="10" t="str">
        <f t="shared" si="759"/>
        <v>Sem - 39</v>
      </c>
      <c r="U5156" s="10" t="str">
        <f t="shared" si="760"/>
        <v>Septembre</v>
      </c>
      <c r="V5156" s="36" t="str">
        <f t="shared" si="754"/>
        <v>2026</v>
      </c>
      <c r="W5156" s="34"/>
      <c r="X5156" s="91">
        <f t="shared" si="761"/>
        <v>0</v>
      </c>
      <c r="Y5156" s="92" t="str">
        <f>VLOOKUP('CM-CIC'!B5087,Annuaire_roster!B:F,4,0)</f>
        <v>KINANA Widad</v>
      </c>
      <c r="Z5156" s="37" t="s">
        <v>110</v>
      </c>
      <c r="AA5156" s="60" t="s">
        <v>39</v>
      </c>
      <c r="AB5156" s="35" t="str">
        <f t="shared" si="755"/>
        <v/>
      </c>
      <c r="AC5156" s="35" t="str">
        <f t="shared" si="756"/>
        <v/>
      </c>
      <c r="AD5156" s="35" t="str">
        <f t="shared" si="757"/>
        <v/>
      </c>
      <c r="AE5156" s="44" t="str">
        <f t="shared" si="758"/>
        <v/>
      </c>
      <c r="AF5156" s="61"/>
      <c r="AG5156" s="45"/>
    </row>
    <row r="5157" spans="1:33" x14ac:dyDescent="0.2">
      <c r="A5157" s="59" t="str">
        <f>+VLOOKUP(B5157,Annuaire_roster!B:G,5,0)</f>
        <v>01651</v>
      </c>
      <c r="B5157" s="219" t="s">
        <v>288</v>
      </c>
      <c r="C5157" s="73">
        <v>0.33333333333333331</v>
      </c>
      <c r="D5157" s="73">
        <v>0.33333333333333331</v>
      </c>
      <c r="E5157" s="66">
        <v>0.75</v>
      </c>
      <c r="F5157" s="66">
        <v>0.75</v>
      </c>
      <c r="G5157" s="67"/>
      <c r="H5157" s="67"/>
      <c r="I5157" s="107" t="s">
        <v>63</v>
      </c>
      <c r="J5157" s="67"/>
      <c r="K5157" s="69">
        <v>0</v>
      </c>
      <c r="L5157" s="67">
        <v>0</v>
      </c>
      <c r="M5157" s="74">
        <v>0</v>
      </c>
      <c r="N5157" s="34">
        <f t="shared" si="750"/>
        <v>0.375</v>
      </c>
      <c r="O5157" s="38">
        <f t="shared" si="751"/>
        <v>0.375</v>
      </c>
      <c r="P5157" s="77" t="s">
        <v>234</v>
      </c>
      <c r="Q5157" s="135">
        <v>44825</v>
      </c>
      <c r="R5157" s="35">
        <f t="shared" si="752"/>
        <v>0</v>
      </c>
      <c r="S5157" s="35">
        <f t="shared" si="753"/>
        <v>0</v>
      </c>
      <c r="T5157" s="10" t="str">
        <f t="shared" si="759"/>
        <v>Sem - 39</v>
      </c>
      <c r="U5157" s="10" t="str">
        <f t="shared" si="760"/>
        <v>Septembre</v>
      </c>
      <c r="V5157" s="36" t="str">
        <f t="shared" si="754"/>
        <v>2026</v>
      </c>
      <c r="W5157" s="34"/>
      <c r="X5157" s="91">
        <f t="shared" si="761"/>
        <v>0</v>
      </c>
      <c r="Y5157" s="92" t="str">
        <f>VLOOKUP('CM-CIC'!B5088,Annuaire_roster!B:F,4,0)</f>
        <v>KINANA Widad</v>
      </c>
      <c r="Z5157" s="37" t="s">
        <v>110</v>
      </c>
      <c r="AA5157" s="60" t="s">
        <v>39</v>
      </c>
      <c r="AB5157" s="35" t="str">
        <f t="shared" si="755"/>
        <v/>
      </c>
      <c r="AC5157" s="35" t="str">
        <f t="shared" si="756"/>
        <v/>
      </c>
      <c r="AD5157" s="35" t="str">
        <f t="shared" si="757"/>
        <v/>
      </c>
      <c r="AE5157" s="44" t="str">
        <f t="shared" si="758"/>
        <v/>
      </c>
      <c r="AF5157" s="61"/>
      <c r="AG5157" s="45"/>
    </row>
    <row r="5158" spans="1:33" x14ac:dyDescent="0.2">
      <c r="A5158" s="59" t="str">
        <f>+VLOOKUP(B5158,Annuaire_roster!B:G,5,0)</f>
        <v>01652</v>
      </c>
      <c r="B5158" s="219" t="s">
        <v>289</v>
      </c>
      <c r="C5158" s="73">
        <v>0.33333333333333331</v>
      </c>
      <c r="D5158" s="73">
        <v>0.33333333333333331</v>
      </c>
      <c r="E5158" s="66">
        <v>0.75</v>
      </c>
      <c r="F5158" s="66">
        <v>0.75</v>
      </c>
      <c r="G5158" s="67"/>
      <c r="H5158" s="67"/>
      <c r="I5158" s="107" t="s">
        <v>63</v>
      </c>
      <c r="J5158" s="67"/>
      <c r="K5158" s="69">
        <v>0</v>
      </c>
      <c r="L5158" s="67">
        <v>0</v>
      </c>
      <c r="M5158" s="74">
        <v>0</v>
      </c>
      <c r="N5158" s="34">
        <f t="shared" si="750"/>
        <v>0.375</v>
      </c>
      <c r="O5158" s="38">
        <f t="shared" si="751"/>
        <v>0.375</v>
      </c>
      <c r="P5158" s="77" t="s">
        <v>234</v>
      </c>
      <c r="Q5158" s="135">
        <v>44825</v>
      </c>
      <c r="R5158" s="35">
        <f t="shared" si="752"/>
        <v>0</v>
      </c>
      <c r="S5158" s="35">
        <f t="shared" si="753"/>
        <v>0</v>
      </c>
      <c r="T5158" s="10" t="str">
        <f t="shared" si="759"/>
        <v>Sem - 39</v>
      </c>
      <c r="U5158" s="10" t="str">
        <f t="shared" si="760"/>
        <v>Septembre</v>
      </c>
      <c r="V5158" s="36" t="str">
        <f t="shared" si="754"/>
        <v>2026</v>
      </c>
      <c r="W5158" s="34"/>
      <c r="X5158" s="91">
        <f t="shared" si="761"/>
        <v>0</v>
      </c>
      <c r="Y5158" s="92" t="str">
        <f>VLOOKUP('CM-CIC'!B5089,Annuaire_roster!B:F,4,0)</f>
        <v>KINANA Widad</v>
      </c>
      <c r="Z5158" s="37" t="s">
        <v>110</v>
      </c>
      <c r="AA5158" s="60" t="s">
        <v>39</v>
      </c>
      <c r="AB5158" s="35" t="str">
        <f t="shared" si="755"/>
        <v/>
      </c>
      <c r="AC5158" s="35" t="str">
        <f t="shared" si="756"/>
        <v/>
      </c>
      <c r="AD5158" s="35" t="str">
        <f t="shared" si="757"/>
        <v/>
      </c>
      <c r="AE5158" s="44" t="str">
        <f t="shared" si="758"/>
        <v/>
      </c>
      <c r="AF5158" s="61"/>
      <c r="AG5158" s="45"/>
    </row>
    <row r="5159" spans="1:33" x14ac:dyDescent="0.2">
      <c r="A5159" s="59" t="str">
        <f>+VLOOKUP(B5159,Annuaire_roster!B:G,5,0)</f>
        <v>01653</v>
      </c>
      <c r="B5159" s="219" t="s">
        <v>290</v>
      </c>
      <c r="C5159" s="73">
        <v>0.33333333333333331</v>
      </c>
      <c r="D5159" s="73">
        <v>0.33333333333333331</v>
      </c>
      <c r="E5159" s="66">
        <v>0.75</v>
      </c>
      <c r="F5159" s="66">
        <v>0.75</v>
      </c>
      <c r="G5159" s="67"/>
      <c r="H5159" s="67"/>
      <c r="I5159" s="107" t="s">
        <v>63</v>
      </c>
      <c r="J5159" s="67"/>
      <c r="K5159" s="69">
        <v>0</v>
      </c>
      <c r="L5159" s="67">
        <v>0</v>
      </c>
      <c r="M5159" s="74">
        <v>0</v>
      </c>
      <c r="N5159" s="34">
        <f t="shared" si="750"/>
        <v>0.375</v>
      </c>
      <c r="O5159" s="38">
        <f t="shared" si="751"/>
        <v>0.375</v>
      </c>
      <c r="P5159" s="77" t="s">
        <v>234</v>
      </c>
      <c r="Q5159" s="135">
        <v>44825</v>
      </c>
      <c r="R5159" s="35">
        <f t="shared" si="752"/>
        <v>0</v>
      </c>
      <c r="S5159" s="35">
        <f t="shared" si="753"/>
        <v>0</v>
      </c>
      <c r="T5159" s="10" t="str">
        <f t="shared" si="759"/>
        <v>Sem - 39</v>
      </c>
      <c r="U5159" s="10" t="str">
        <f t="shared" si="760"/>
        <v>Septembre</v>
      </c>
      <c r="V5159" s="36" t="str">
        <f t="shared" si="754"/>
        <v>2026</v>
      </c>
      <c r="W5159" s="34"/>
      <c r="X5159" s="91">
        <f t="shared" si="761"/>
        <v>0</v>
      </c>
      <c r="Y5159" s="92" t="str">
        <f>VLOOKUP('CM-CIC'!B5090,Annuaire_roster!B:F,4,0)</f>
        <v>KINANA Widad</v>
      </c>
      <c r="Z5159" s="37" t="s">
        <v>110</v>
      </c>
      <c r="AA5159" s="60" t="s">
        <v>39</v>
      </c>
      <c r="AB5159" s="35" t="str">
        <f t="shared" si="755"/>
        <v/>
      </c>
      <c r="AC5159" s="35" t="str">
        <f t="shared" si="756"/>
        <v/>
      </c>
      <c r="AD5159" s="35" t="str">
        <f t="shared" si="757"/>
        <v/>
      </c>
      <c r="AE5159" s="44" t="str">
        <f t="shared" si="758"/>
        <v/>
      </c>
      <c r="AF5159" s="61"/>
      <c r="AG5159" s="45"/>
    </row>
    <row r="5160" spans="1:33" x14ac:dyDescent="0.2">
      <c r="A5160" s="59" t="str">
        <f>+VLOOKUP(B5160,Annuaire_roster!B:G,5,0)</f>
        <v>01649</v>
      </c>
      <c r="B5160" s="219" t="s">
        <v>1670</v>
      </c>
      <c r="C5160" s="73">
        <v>0.33333333333333331</v>
      </c>
      <c r="D5160" s="73">
        <v>0.33333333333333331</v>
      </c>
      <c r="E5160" s="66">
        <v>0.75</v>
      </c>
      <c r="F5160" s="66">
        <v>0.75</v>
      </c>
      <c r="G5160" s="67"/>
      <c r="H5160" s="67"/>
      <c r="I5160" s="107" t="s">
        <v>63</v>
      </c>
      <c r="J5160" s="67"/>
      <c r="K5160" s="69">
        <v>0</v>
      </c>
      <c r="L5160" s="67">
        <v>0</v>
      </c>
      <c r="M5160" s="74">
        <v>0</v>
      </c>
      <c r="N5160" s="34">
        <f t="shared" si="750"/>
        <v>0.375</v>
      </c>
      <c r="O5160" s="38">
        <f t="shared" si="751"/>
        <v>0.375</v>
      </c>
      <c r="P5160" s="77" t="s">
        <v>234</v>
      </c>
      <c r="Q5160" s="135">
        <v>44825</v>
      </c>
      <c r="R5160" s="35">
        <f t="shared" si="752"/>
        <v>0</v>
      </c>
      <c r="S5160" s="35">
        <f t="shared" si="753"/>
        <v>0</v>
      </c>
      <c r="T5160" s="10" t="str">
        <f t="shared" si="759"/>
        <v>Sem - 39</v>
      </c>
      <c r="U5160" s="10" t="str">
        <f t="shared" si="760"/>
        <v>Septembre</v>
      </c>
      <c r="V5160" s="36" t="str">
        <f t="shared" si="754"/>
        <v>2026</v>
      </c>
      <c r="W5160" s="34"/>
      <c r="X5160" s="91">
        <f t="shared" si="761"/>
        <v>0</v>
      </c>
      <c r="Y5160" s="92" t="str">
        <f>VLOOKUP('CM-CIC'!B5091,Annuaire_roster!B:F,4,0)</f>
        <v>KINANA Widad</v>
      </c>
      <c r="Z5160" s="37" t="s">
        <v>110</v>
      </c>
      <c r="AA5160" s="60" t="s">
        <v>39</v>
      </c>
      <c r="AB5160" s="35" t="str">
        <f t="shared" si="755"/>
        <v/>
      </c>
      <c r="AC5160" s="35" t="str">
        <f t="shared" si="756"/>
        <v/>
      </c>
      <c r="AD5160" s="35" t="str">
        <f t="shared" si="757"/>
        <v/>
      </c>
      <c r="AE5160" s="44" t="str">
        <f t="shared" si="758"/>
        <v/>
      </c>
      <c r="AF5160" s="61"/>
      <c r="AG5160" s="45"/>
    </row>
    <row r="5161" spans="1:33" x14ac:dyDescent="0.2">
      <c r="A5161" s="59" t="str">
        <f>+VLOOKUP(B5161,Annuaire_roster!B:G,5,0)</f>
        <v>01650</v>
      </c>
      <c r="B5161" s="219" t="s">
        <v>1671</v>
      </c>
      <c r="C5161" s="73">
        <v>0.33333333333333331</v>
      </c>
      <c r="D5161" s="73">
        <v>0.33333333333333331</v>
      </c>
      <c r="E5161" s="66">
        <v>0.75</v>
      </c>
      <c r="F5161" s="66">
        <v>0.75</v>
      </c>
      <c r="G5161" s="67"/>
      <c r="H5161" s="67"/>
      <c r="I5161" s="107" t="s">
        <v>63</v>
      </c>
      <c r="J5161" s="67"/>
      <c r="K5161" s="69">
        <v>0</v>
      </c>
      <c r="L5161" s="67">
        <v>0</v>
      </c>
      <c r="M5161" s="74">
        <v>0</v>
      </c>
      <c r="N5161" s="34">
        <f t="shared" si="750"/>
        <v>0.375</v>
      </c>
      <c r="O5161" s="38">
        <f t="shared" si="751"/>
        <v>0.375</v>
      </c>
      <c r="P5161" s="77" t="s">
        <v>234</v>
      </c>
      <c r="Q5161" s="135">
        <v>44825</v>
      </c>
      <c r="R5161" s="35">
        <f t="shared" si="752"/>
        <v>0</v>
      </c>
      <c r="S5161" s="35">
        <f t="shared" si="753"/>
        <v>0</v>
      </c>
      <c r="T5161" s="10" t="str">
        <f t="shared" si="759"/>
        <v>Sem - 39</v>
      </c>
      <c r="U5161" s="10" t="str">
        <f t="shared" si="760"/>
        <v>Septembre</v>
      </c>
      <c r="V5161" s="36" t="str">
        <f t="shared" si="754"/>
        <v>2026</v>
      </c>
      <c r="W5161" s="34"/>
      <c r="X5161" s="91">
        <f t="shared" si="761"/>
        <v>0</v>
      </c>
      <c r="Y5161" s="92" t="str">
        <f>VLOOKUP('CM-CIC'!B5092,Annuaire_roster!B:F,4,0)</f>
        <v>IHASSANE Ikram</v>
      </c>
      <c r="Z5161" s="37" t="s">
        <v>110</v>
      </c>
      <c r="AA5161" s="60" t="s">
        <v>39</v>
      </c>
      <c r="AB5161" s="35" t="str">
        <f t="shared" si="755"/>
        <v/>
      </c>
      <c r="AC5161" s="35" t="str">
        <f t="shared" si="756"/>
        <v/>
      </c>
      <c r="AD5161" s="35" t="str">
        <f t="shared" si="757"/>
        <v/>
      </c>
      <c r="AE5161" s="44" t="str">
        <f t="shared" si="758"/>
        <v/>
      </c>
      <c r="AF5161" s="61"/>
      <c r="AG5161" s="45"/>
    </row>
    <row r="5162" spans="1:33" x14ac:dyDescent="0.2">
      <c r="A5162" s="59" t="str">
        <f>+VLOOKUP(B5162,Annuaire_roster!B:G,5,0)</f>
        <v>01646</v>
      </c>
      <c r="B5162" s="219" t="s">
        <v>291</v>
      </c>
      <c r="C5162" s="73">
        <v>0.33333333333333331</v>
      </c>
      <c r="D5162" s="73">
        <v>0.33333333333333331</v>
      </c>
      <c r="E5162" s="66">
        <v>0.75</v>
      </c>
      <c r="F5162" s="66">
        <v>0.75</v>
      </c>
      <c r="G5162" s="67"/>
      <c r="H5162" s="67"/>
      <c r="I5162" s="107" t="s">
        <v>63</v>
      </c>
      <c r="J5162" s="67"/>
      <c r="K5162" s="69">
        <v>0</v>
      </c>
      <c r="L5162" s="67">
        <v>0</v>
      </c>
      <c r="M5162" s="74">
        <v>0</v>
      </c>
      <c r="N5162" s="34">
        <f t="shared" si="750"/>
        <v>0.375</v>
      </c>
      <c r="O5162" s="38">
        <f t="shared" si="751"/>
        <v>0.375</v>
      </c>
      <c r="P5162" s="77" t="s">
        <v>234</v>
      </c>
      <c r="Q5162" s="135">
        <v>44825</v>
      </c>
      <c r="R5162" s="35">
        <f t="shared" si="752"/>
        <v>0</v>
      </c>
      <c r="S5162" s="35">
        <f t="shared" si="753"/>
        <v>0</v>
      </c>
      <c r="T5162" s="10" t="str">
        <f t="shared" si="759"/>
        <v>Sem - 39</v>
      </c>
      <c r="U5162" s="10" t="str">
        <f t="shared" si="760"/>
        <v>Septembre</v>
      </c>
      <c r="V5162" s="36" t="str">
        <f t="shared" si="754"/>
        <v>2026</v>
      </c>
      <c r="W5162" s="34"/>
      <c r="X5162" s="91">
        <f t="shared" si="761"/>
        <v>0</v>
      </c>
      <c r="Y5162" s="92" t="str">
        <f>VLOOKUP('CM-CIC'!B5093,Annuaire_roster!B:F,4,0)</f>
        <v>IHASSANE Ikram</v>
      </c>
      <c r="Z5162" s="37" t="s">
        <v>110</v>
      </c>
      <c r="AA5162" s="60" t="s">
        <v>39</v>
      </c>
      <c r="AB5162" s="35" t="str">
        <f t="shared" si="755"/>
        <v/>
      </c>
      <c r="AC5162" s="35" t="str">
        <f t="shared" si="756"/>
        <v/>
      </c>
      <c r="AD5162" s="35" t="str">
        <f t="shared" si="757"/>
        <v/>
      </c>
      <c r="AE5162" s="44" t="str">
        <f t="shared" si="758"/>
        <v/>
      </c>
      <c r="AF5162" s="61"/>
      <c r="AG5162" s="45"/>
    </row>
    <row r="5163" spans="1:33" x14ac:dyDescent="0.2">
      <c r="A5163" s="59" t="str">
        <f>+VLOOKUP(B5163,Annuaire_roster!B:G,5,0)</f>
        <v>01647</v>
      </c>
      <c r="B5163" s="219" t="s">
        <v>292</v>
      </c>
      <c r="C5163" s="73">
        <v>0.33333333333333331</v>
      </c>
      <c r="D5163" s="73">
        <v>0.33333333333333331</v>
      </c>
      <c r="E5163" s="66">
        <v>0.75</v>
      </c>
      <c r="F5163" s="66">
        <v>0.75</v>
      </c>
      <c r="G5163" s="67"/>
      <c r="H5163" s="67"/>
      <c r="I5163" s="107" t="s">
        <v>63</v>
      </c>
      <c r="J5163" s="67"/>
      <c r="K5163" s="69">
        <v>0</v>
      </c>
      <c r="L5163" s="67">
        <v>0</v>
      </c>
      <c r="M5163" s="74">
        <v>0</v>
      </c>
      <c r="N5163" s="34">
        <f t="shared" si="750"/>
        <v>0.375</v>
      </c>
      <c r="O5163" s="38">
        <f t="shared" si="751"/>
        <v>0.375</v>
      </c>
      <c r="P5163" s="77" t="s">
        <v>234</v>
      </c>
      <c r="Q5163" s="135">
        <v>44825</v>
      </c>
      <c r="R5163" s="35">
        <f t="shared" si="752"/>
        <v>0</v>
      </c>
      <c r="S5163" s="35">
        <f t="shared" si="753"/>
        <v>0</v>
      </c>
      <c r="T5163" s="10" t="str">
        <f t="shared" si="759"/>
        <v>Sem - 39</v>
      </c>
      <c r="U5163" s="10" t="str">
        <f t="shared" si="760"/>
        <v>Septembre</v>
      </c>
      <c r="V5163" s="36" t="str">
        <f t="shared" si="754"/>
        <v>2026</v>
      </c>
      <c r="W5163" s="34"/>
      <c r="X5163" s="91">
        <f t="shared" si="761"/>
        <v>0</v>
      </c>
      <c r="Y5163" s="92" t="str">
        <f>VLOOKUP('CM-CIC'!B5094,Annuaire_roster!B:F,4,0)</f>
        <v>IHASSANE Ikram</v>
      </c>
      <c r="Z5163" s="37" t="s">
        <v>110</v>
      </c>
      <c r="AA5163" s="60" t="s">
        <v>39</v>
      </c>
      <c r="AB5163" s="35" t="str">
        <f t="shared" si="755"/>
        <v/>
      </c>
      <c r="AC5163" s="35" t="str">
        <f t="shared" si="756"/>
        <v/>
      </c>
      <c r="AD5163" s="35" t="str">
        <f t="shared" si="757"/>
        <v/>
      </c>
      <c r="AE5163" s="44" t="str">
        <f t="shared" si="758"/>
        <v/>
      </c>
      <c r="AF5163" s="61"/>
      <c r="AG5163" s="45"/>
    </row>
    <row r="5164" spans="1:33" x14ac:dyDescent="0.2">
      <c r="A5164" s="59" t="str">
        <f>+VLOOKUP(B5164,Annuaire_roster!B:G,5,0)</f>
        <v>01566</v>
      </c>
      <c r="B5164" s="219" t="s">
        <v>233</v>
      </c>
      <c r="C5164" s="73">
        <v>0.33263888888888887</v>
      </c>
      <c r="D5164" s="73">
        <v>0.33333333333333331</v>
      </c>
      <c r="E5164" s="66">
        <v>0.75</v>
      </c>
      <c r="F5164" s="66">
        <v>0.75</v>
      </c>
      <c r="G5164" s="67"/>
      <c r="H5164" s="67"/>
      <c r="I5164" s="107" t="s">
        <v>63</v>
      </c>
      <c r="J5164" s="67"/>
      <c r="K5164" s="69">
        <v>0</v>
      </c>
      <c r="L5164" s="67">
        <v>0</v>
      </c>
      <c r="M5164" s="74">
        <v>0</v>
      </c>
      <c r="N5164" s="34">
        <f t="shared" si="750"/>
        <v>0.375</v>
      </c>
      <c r="O5164" s="38">
        <f t="shared" si="751"/>
        <v>0.375</v>
      </c>
      <c r="P5164" s="77" t="s">
        <v>234</v>
      </c>
      <c r="Q5164" s="135">
        <v>44826</v>
      </c>
      <c r="R5164" s="35">
        <f t="shared" si="752"/>
        <v>0</v>
      </c>
      <c r="S5164" s="35">
        <f t="shared" si="753"/>
        <v>0</v>
      </c>
      <c r="T5164" s="10" t="str">
        <f t="shared" si="759"/>
        <v>Sem - 39</v>
      </c>
      <c r="U5164" s="10" t="str">
        <f t="shared" si="760"/>
        <v>Septembre</v>
      </c>
      <c r="V5164" s="36" t="str">
        <f t="shared" si="754"/>
        <v>2026</v>
      </c>
      <c r="W5164" s="34"/>
      <c r="X5164" s="91">
        <f t="shared" si="761"/>
        <v>0</v>
      </c>
      <c r="Y5164" s="92" t="str">
        <f>VLOOKUP('CM-CIC'!B5095,Annuaire_roster!B:F,4,0)</f>
        <v>KINANA Widad</v>
      </c>
      <c r="Z5164" s="37" t="s">
        <v>110</v>
      </c>
      <c r="AA5164" s="60" t="s">
        <v>39</v>
      </c>
      <c r="AB5164" s="35" t="str">
        <f t="shared" si="755"/>
        <v/>
      </c>
      <c r="AC5164" s="35" t="str">
        <f t="shared" si="756"/>
        <v/>
      </c>
      <c r="AD5164" s="35" t="str">
        <f t="shared" si="757"/>
        <v/>
      </c>
      <c r="AE5164" s="44" t="str">
        <f t="shared" si="758"/>
        <v/>
      </c>
      <c r="AF5164" s="61"/>
      <c r="AG5164" s="45"/>
    </row>
    <row r="5165" spans="1:33" x14ac:dyDescent="0.2">
      <c r="A5165" s="59" t="str">
        <f>+VLOOKUP(B5165,Annuaire_roster!B:G,5,0)</f>
        <v>01572</v>
      </c>
      <c r="B5165" s="219" t="s">
        <v>235</v>
      </c>
      <c r="C5165" s="73">
        <v>0.33263888888888887</v>
      </c>
      <c r="D5165" s="73">
        <v>0.33333333333333331</v>
      </c>
      <c r="E5165" s="66">
        <v>0.75</v>
      </c>
      <c r="F5165" s="66">
        <v>0.75</v>
      </c>
      <c r="G5165" s="67"/>
      <c r="H5165" s="67"/>
      <c r="I5165" s="107" t="s">
        <v>63</v>
      </c>
      <c r="J5165" s="67"/>
      <c r="K5165" s="69">
        <v>0</v>
      </c>
      <c r="L5165" s="67">
        <v>0</v>
      </c>
      <c r="M5165" s="74">
        <v>0</v>
      </c>
      <c r="N5165" s="34">
        <f t="shared" si="750"/>
        <v>0.375</v>
      </c>
      <c r="O5165" s="38">
        <f t="shared" si="751"/>
        <v>0.375</v>
      </c>
      <c r="P5165" s="77" t="s">
        <v>234</v>
      </c>
      <c r="Q5165" s="135">
        <v>44826</v>
      </c>
      <c r="R5165" s="35">
        <f t="shared" si="752"/>
        <v>0</v>
      </c>
      <c r="S5165" s="35">
        <f t="shared" si="753"/>
        <v>0</v>
      </c>
      <c r="T5165" s="10" t="str">
        <f t="shared" si="759"/>
        <v>Sem - 39</v>
      </c>
      <c r="U5165" s="10" t="str">
        <f t="shared" si="760"/>
        <v>Septembre</v>
      </c>
      <c r="V5165" s="36" t="str">
        <f t="shared" si="754"/>
        <v>2026</v>
      </c>
      <c r="W5165" s="34"/>
      <c r="X5165" s="91">
        <f t="shared" si="761"/>
        <v>0</v>
      </c>
      <c r="Y5165" s="92" t="str">
        <f>VLOOKUP('CM-CIC'!B5096,Annuaire_roster!B:F,4,0)</f>
        <v>KINANA Widad</v>
      </c>
      <c r="Z5165" s="37" t="s">
        <v>110</v>
      </c>
      <c r="AA5165" s="60" t="s">
        <v>39</v>
      </c>
      <c r="AB5165" s="35" t="str">
        <f t="shared" si="755"/>
        <v/>
      </c>
      <c r="AC5165" s="35" t="str">
        <f t="shared" si="756"/>
        <v/>
      </c>
      <c r="AD5165" s="35" t="str">
        <f t="shared" si="757"/>
        <v/>
      </c>
      <c r="AE5165" s="44" t="str">
        <f t="shared" si="758"/>
        <v/>
      </c>
      <c r="AF5165" s="61"/>
      <c r="AG5165" s="45"/>
    </row>
    <row r="5166" spans="1:33" x14ac:dyDescent="0.2">
      <c r="A5166" s="59" t="str">
        <f>+VLOOKUP(B5166,Annuaire_roster!B:G,5,0)</f>
        <v>01575</v>
      </c>
      <c r="B5166" s="219" t="s">
        <v>191</v>
      </c>
      <c r="C5166" s="73">
        <v>0.45069444444444445</v>
      </c>
      <c r="D5166" s="73">
        <v>0.33333333333333331</v>
      </c>
      <c r="E5166" s="66">
        <v>0.75</v>
      </c>
      <c r="F5166" s="66">
        <v>0.75</v>
      </c>
      <c r="G5166" s="67"/>
      <c r="H5166" s="67"/>
      <c r="I5166" s="107">
        <v>0.11736111111111114</v>
      </c>
      <c r="J5166" s="67"/>
      <c r="K5166" s="69">
        <v>0.11736111111111114</v>
      </c>
      <c r="L5166" s="67">
        <v>0</v>
      </c>
      <c r="M5166" s="74">
        <v>0</v>
      </c>
      <c r="N5166" s="34">
        <f t="shared" si="750"/>
        <v>0.25763888888888886</v>
      </c>
      <c r="O5166" s="38">
        <f t="shared" si="751"/>
        <v>0.375</v>
      </c>
      <c r="P5166" s="77" t="s">
        <v>234</v>
      </c>
      <c r="Q5166" s="135">
        <v>44826</v>
      </c>
      <c r="R5166" s="35">
        <f t="shared" si="752"/>
        <v>0</v>
      </c>
      <c r="S5166" s="35">
        <f t="shared" si="753"/>
        <v>0.11736111111111114</v>
      </c>
      <c r="T5166" s="10" t="str">
        <f t="shared" si="759"/>
        <v>Sem - 39</v>
      </c>
      <c r="U5166" s="10" t="str">
        <f t="shared" si="760"/>
        <v>Septembre</v>
      </c>
      <c r="V5166" s="36" t="str">
        <f t="shared" si="754"/>
        <v>2026</v>
      </c>
      <c r="W5166" s="34"/>
      <c r="X5166" s="91">
        <f t="shared" si="761"/>
        <v>0</v>
      </c>
      <c r="Y5166" s="92" t="str">
        <f>VLOOKUP('CM-CIC'!B5097,Annuaire_roster!B:F,4,0)</f>
        <v>KINANA Widad</v>
      </c>
      <c r="Z5166" s="37" t="s">
        <v>110</v>
      </c>
      <c r="AA5166" s="60" t="s">
        <v>39</v>
      </c>
      <c r="AB5166" s="35" t="str">
        <f t="shared" si="755"/>
        <v/>
      </c>
      <c r="AC5166" s="35" t="str">
        <f t="shared" si="756"/>
        <v/>
      </c>
      <c r="AD5166" s="35" t="str">
        <f t="shared" si="757"/>
        <v/>
      </c>
      <c r="AE5166" s="44" t="str">
        <f t="shared" si="758"/>
        <v/>
      </c>
      <c r="AF5166" s="61"/>
      <c r="AG5166" s="45"/>
    </row>
    <row r="5167" spans="1:33" x14ac:dyDescent="0.2">
      <c r="A5167" s="59" t="str">
        <f>+VLOOKUP(B5167,Annuaire_roster!B:G,5,0)</f>
        <v>01575</v>
      </c>
      <c r="B5167" s="219" t="s">
        <v>236</v>
      </c>
      <c r="C5167" s="73">
        <v>0.33333333333333331</v>
      </c>
      <c r="D5167" s="73">
        <v>0.33333333333333331</v>
      </c>
      <c r="E5167" s="66">
        <v>0.75</v>
      </c>
      <c r="F5167" s="66">
        <v>0.75</v>
      </c>
      <c r="G5167" s="67"/>
      <c r="H5167" s="67"/>
      <c r="I5167" s="107" t="s">
        <v>63</v>
      </c>
      <c r="J5167" s="67"/>
      <c r="K5167" s="69">
        <v>0</v>
      </c>
      <c r="L5167" s="67">
        <v>0</v>
      </c>
      <c r="M5167" s="74">
        <v>0</v>
      </c>
      <c r="N5167" s="34">
        <f t="shared" si="750"/>
        <v>0.375</v>
      </c>
      <c r="O5167" s="38">
        <f t="shared" si="751"/>
        <v>0.375</v>
      </c>
      <c r="P5167" s="77" t="s">
        <v>234</v>
      </c>
      <c r="Q5167" s="135">
        <v>44826</v>
      </c>
      <c r="R5167" s="35">
        <f t="shared" si="752"/>
        <v>0</v>
      </c>
      <c r="S5167" s="35">
        <f t="shared" si="753"/>
        <v>0</v>
      </c>
      <c r="T5167" s="10" t="str">
        <f t="shared" si="759"/>
        <v>Sem - 39</v>
      </c>
      <c r="U5167" s="10" t="str">
        <f t="shared" si="760"/>
        <v>Septembre</v>
      </c>
      <c r="V5167" s="36" t="str">
        <f t="shared" si="754"/>
        <v>2026</v>
      </c>
      <c r="W5167" s="34"/>
      <c r="X5167" s="91">
        <f t="shared" si="761"/>
        <v>0</v>
      </c>
      <c r="Y5167" s="92" t="str">
        <f>VLOOKUP('CM-CIC'!B5098,Annuaire_roster!B:F,4,0)</f>
        <v>KINANA Widad</v>
      </c>
      <c r="Z5167" s="37" t="s">
        <v>110</v>
      </c>
      <c r="AA5167" s="60" t="s">
        <v>39</v>
      </c>
      <c r="AB5167" s="35" t="str">
        <f t="shared" si="755"/>
        <v/>
      </c>
      <c r="AC5167" s="35" t="str">
        <f t="shared" si="756"/>
        <v/>
      </c>
      <c r="AD5167" s="35" t="str">
        <f t="shared" si="757"/>
        <v/>
      </c>
      <c r="AE5167" s="44" t="str">
        <f t="shared" si="758"/>
        <v/>
      </c>
      <c r="AF5167" s="61"/>
      <c r="AG5167" s="45"/>
    </row>
    <row r="5168" spans="1:33" x14ac:dyDescent="0.2">
      <c r="A5168" s="59" t="str">
        <f>+VLOOKUP(B5168,Annuaire_roster!B:G,5,0)</f>
        <v>01578</v>
      </c>
      <c r="B5168" s="219" t="s">
        <v>1669</v>
      </c>
      <c r="C5168" s="73">
        <v>0.33194444444444443</v>
      </c>
      <c r="D5168" s="73">
        <v>0.33333333333333331</v>
      </c>
      <c r="E5168" s="66">
        <v>0.75</v>
      </c>
      <c r="F5168" s="66">
        <v>0.75</v>
      </c>
      <c r="G5168" s="67"/>
      <c r="H5168" s="67"/>
      <c r="I5168" s="107" t="s">
        <v>63</v>
      </c>
      <c r="J5168" s="67"/>
      <c r="K5168" s="69">
        <v>0</v>
      </c>
      <c r="L5168" s="67">
        <v>0</v>
      </c>
      <c r="M5168" s="74">
        <v>0</v>
      </c>
      <c r="N5168" s="34">
        <f t="shared" si="750"/>
        <v>0.375</v>
      </c>
      <c r="O5168" s="38">
        <f t="shared" si="751"/>
        <v>0.375</v>
      </c>
      <c r="P5168" s="77" t="s">
        <v>234</v>
      </c>
      <c r="Q5168" s="135">
        <v>44826</v>
      </c>
      <c r="R5168" s="35">
        <f t="shared" si="752"/>
        <v>0</v>
      </c>
      <c r="S5168" s="35">
        <f t="shared" si="753"/>
        <v>0</v>
      </c>
      <c r="T5168" s="10" t="str">
        <f t="shared" si="759"/>
        <v>Sem - 39</v>
      </c>
      <c r="U5168" s="10" t="str">
        <f t="shared" si="760"/>
        <v>Septembre</v>
      </c>
      <c r="V5168" s="36" t="str">
        <f t="shared" si="754"/>
        <v>2026</v>
      </c>
      <c r="W5168" s="34"/>
      <c r="X5168" s="91">
        <f t="shared" si="761"/>
        <v>1.388888888888884E-3</v>
      </c>
      <c r="Y5168" s="92" t="str">
        <f>VLOOKUP('CM-CIC'!B5099,Annuaire_roster!B:F,4,0)</f>
        <v>KINANA Widad</v>
      </c>
      <c r="Z5168" s="37" t="s">
        <v>110</v>
      </c>
      <c r="AA5168" s="60" t="s">
        <v>39</v>
      </c>
      <c r="AB5168" s="35" t="str">
        <f t="shared" si="755"/>
        <v/>
      </c>
      <c r="AC5168" s="35" t="str">
        <f t="shared" si="756"/>
        <v/>
      </c>
      <c r="AD5168" s="35" t="str">
        <f t="shared" si="757"/>
        <v/>
      </c>
      <c r="AE5168" s="44" t="str">
        <f t="shared" si="758"/>
        <v/>
      </c>
      <c r="AF5168" s="61"/>
      <c r="AG5168" s="45"/>
    </row>
    <row r="5169" spans="1:33" x14ac:dyDescent="0.2">
      <c r="A5169" s="59" t="str">
        <f>+VLOOKUP(B5169,Annuaire_roster!B:G,5,0)</f>
        <v>01581</v>
      </c>
      <c r="B5169" s="219" t="s">
        <v>237</v>
      </c>
      <c r="C5169" s="73">
        <v>0.33333333333333331</v>
      </c>
      <c r="D5169" s="73">
        <v>0.33333333333333331</v>
      </c>
      <c r="E5169" s="66">
        <v>0.75</v>
      </c>
      <c r="F5169" s="66">
        <v>0.75</v>
      </c>
      <c r="G5169" s="67"/>
      <c r="H5169" s="67"/>
      <c r="I5169" s="107" t="s">
        <v>63</v>
      </c>
      <c r="J5169" s="67"/>
      <c r="K5169" s="69">
        <v>0</v>
      </c>
      <c r="L5169" s="67">
        <v>0</v>
      </c>
      <c r="M5169" s="74">
        <v>0</v>
      </c>
      <c r="N5169" s="34">
        <f t="shared" si="750"/>
        <v>0.375</v>
      </c>
      <c r="O5169" s="38">
        <f t="shared" si="751"/>
        <v>0.375</v>
      </c>
      <c r="P5169" s="77" t="s">
        <v>234</v>
      </c>
      <c r="Q5169" s="135">
        <v>44826</v>
      </c>
      <c r="R5169" s="35">
        <f t="shared" si="752"/>
        <v>0</v>
      </c>
      <c r="S5169" s="35">
        <f t="shared" si="753"/>
        <v>0</v>
      </c>
      <c r="T5169" s="10" t="str">
        <f t="shared" si="759"/>
        <v>Sem - 39</v>
      </c>
      <c r="U5169" s="10" t="str">
        <f t="shared" si="760"/>
        <v>Septembre</v>
      </c>
      <c r="V5169" s="36" t="str">
        <f t="shared" si="754"/>
        <v>2026</v>
      </c>
      <c r="W5169" s="34"/>
      <c r="X5169" s="91">
        <f t="shared" si="761"/>
        <v>0</v>
      </c>
      <c r="Y5169" s="92" t="str">
        <f>VLOOKUP('CM-CIC'!B5100,Annuaire_roster!B:F,4,0)</f>
        <v>KINANA Widad</v>
      </c>
      <c r="Z5169" s="37" t="s">
        <v>110</v>
      </c>
      <c r="AA5169" s="60" t="s">
        <v>39</v>
      </c>
      <c r="AB5169" s="35" t="str">
        <f t="shared" si="755"/>
        <v/>
      </c>
      <c r="AC5169" s="35" t="str">
        <f t="shared" si="756"/>
        <v/>
      </c>
      <c r="AD5169" s="35" t="str">
        <f t="shared" si="757"/>
        <v/>
      </c>
      <c r="AE5169" s="44" t="str">
        <f t="shared" si="758"/>
        <v/>
      </c>
      <c r="AF5169" s="61"/>
      <c r="AG5169" s="45"/>
    </row>
    <row r="5170" spans="1:33" x14ac:dyDescent="0.2">
      <c r="A5170" s="59" t="str">
        <f>+VLOOKUP(B5170,Annuaire_roster!B:G,5,0)</f>
        <v>01582</v>
      </c>
      <c r="B5170" s="219" t="s">
        <v>238</v>
      </c>
      <c r="C5170" s="73">
        <v>0.33194444444444443</v>
      </c>
      <c r="D5170" s="73">
        <v>0.33333333333333331</v>
      </c>
      <c r="E5170" s="66">
        <v>0.75</v>
      </c>
      <c r="F5170" s="66">
        <v>0.75</v>
      </c>
      <c r="G5170" s="67"/>
      <c r="H5170" s="67"/>
      <c r="I5170" s="107" t="s">
        <v>63</v>
      </c>
      <c r="J5170" s="67"/>
      <c r="K5170" s="69">
        <v>0</v>
      </c>
      <c r="L5170" s="67">
        <v>0</v>
      </c>
      <c r="M5170" s="74">
        <v>0</v>
      </c>
      <c r="N5170" s="34">
        <f t="shared" si="750"/>
        <v>0.375</v>
      </c>
      <c r="O5170" s="38">
        <f t="shared" si="751"/>
        <v>0.375</v>
      </c>
      <c r="P5170" s="77" t="s">
        <v>234</v>
      </c>
      <c r="Q5170" s="135">
        <v>44826</v>
      </c>
      <c r="R5170" s="35">
        <f t="shared" si="752"/>
        <v>0</v>
      </c>
      <c r="S5170" s="35">
        <f t="shared" si="753"/>
        <v>0</v>
      </c>
      <c r="T5170" s="10" t="str">
        <f t="shared" si="759"/>
        <v>Sem - 39</v>
      </c>
      <c r="U5170" s="10" t="str">
        <f t="shared" si="760"/>
        <v>Septembre</v>
      </c>
      <c r="V5170" s="36" t="str">
        <f t="shared" si="754"/>
        <v>2026</v>
      </c>
      <c r="W5170" s="34"/>
      <c r="X5170" s="91">
        <f t="shared" si="761"/>
        <v>1.388888888888884E-3</v>
      </c>
      <c r="Y5170" s="92" t="str">
        <f>VLOOKUP('CM-CIC'!B5101,Annuaire_roster!B:F,4,0)</f>
        <v>KINANA Widad</v>
      </c>
      <c r="Z5170" s="37" t="s">
        <v>110</v>
      </c>
      <c r="AA5170" s="60" t="s">
        <v>39</v>
      </c>
      <c r="AB5170" s="35" t="str">
        <f t="shared" si="755"/>
        <v/>
      </c>
      <c r="AC5170" s="35" t="str">
        <f t="shared" si="756"/>
        <v/>
      </c>
      <c r="AD5170" s="35" t="str">
        <f t="shared" si="757"/>
        <v/>
      </c>
      <c r="AE5170" s="44" t="str">
        <f t="shared" si="758"/>
        <v/>
      </c>
      <c r="AF5170" s="61"/>
      <c r="AG5170" s="45"/>
    </row>
    <row r="5171" spans="1:33" x14ac:dyDescent="0.2">
      <c r="A5171" s="59" t="str">
        <f>+VLOOKUP(B5171,Annuaire_roster!B:G,5,0)</f>
        <v>01586</v>
      </c>
      <c r="B5171" s="219" t="s">
        <v>217</v>
      </c>
      <c r="C5171" s="73">
        <v>0.33263888888888887</v>
      </c>
      <c r="D5171" s="73">
        <v>0.33333333333333331</v>
      </c>
      <c r="E5171" s="66">
        <v>0.75</v>
      </c>
      <c r="F5171" s="66">
        <v>0.75</v>
      </c>
      <c r="G5171" s="67"/>
      <c r="H5171" s="67"/>
      <c r="I5171" s="107" t="s">
        <v>63</v>
      </c>
      <c r="J5171" s="67"/>
      <c r="K5171" s="69">
        <v>0</v>
      </c>
      <c r="L5171" s="67">
        <v>0</v>
      </c>
      <c r="M5171" s="74">
        <v>0</v>
      </c>
      <c r="N5171" s="34">
        <f t="shared" ref="N5171:N5234" si="762">IFERROR(IF(OR(D5171="OFF",D5171="Congé",M5171="Abs",D5171="Congé sans solde",D5171="Férié"),"",IF(O5171-K5171-L5171&gt;O5171,O5171,IF(O5171-K5171-L5171&lt;0,"",O5171-K5171-L5171))),"")</f>
        <v>0.375</v>
      </c>
      <c r="O5171" s="38">
        <f t="shared" ref="O5171:O5234" si="763">IF(AG5171="2H Pause déjeuner",IF(F5171-D5171-0.0833333333333333&lt;0,F5171-D5171-0.0833333333333333+1,F5171-D5171-0.0833333333333333),IF(OR(AND(F5171="OFF",D5171="OFF"),AND(F5171="Congé",D5171="Congé"),AND(F5171="Congé sans solde",D5171="Congé sans solde"),AND(F5171="Congé spécial",D5171="Congé spécial"),AND(F5171="Férié",D5171="Férié"),AND(F5171="OFF",D5171="Congé"),AND(F5171="OFF",D5171="Congé sans solde"),AND(F5171="OFF",D5171="Congé spécial"),AND(F5171="OFF",D5171="Férié"),AND(F5171="Congé",D5171="OFF"),AND(F5171="Congé",D5171="Congé sans solde"),AND(F5171="Congé",D5171="Congé spécial"),AND(F5171="Congé",D5171="Férié"),AND(F5171="Congé sans solde",D5171="OFF"),AND(F5171="Congé sans solde",D5171="Congé"),AND(F5171="Congé sans solde",D5171="Congé spécial"),AND(F5171="Congé sans solde",D5171="Férié"),AND(F5171="Congé spécial",D5171="OFF"),AND(F5171="Congé spécial",D5171="Congé"),AND(F5171="Congé spécial",D5171="Congé sans solde"),AND(F5171="Congé spécial",D5171="Férié"),AND(F5171="Férié",D5171="OFF"),AND(F5171="Férié",D5171="Congé"),AND(F5171="Férié",D5171="Congé sans solde"),AND(F5171="Férié",D5171="Congé spécial")),0,IF(OR(F5171="OFF",F5171="Congé",F5171="Congé spécial",F5171="Congé sans solde",D5171="OFF",D5171="Congé",D5171="Congé spécial",D5171="Congé sans solde"),0.208333333333334,IF(AND(AG5171="",F5171-D5171&lt;0),("24:00:00"-D5171)+("00:00:00"+F5171)-0.0416666666666667,IF(AND(OR(AG5171="Allaitement",AG5171="Sans déjeuner"),F5171-D5171&lt;0),("24:00:00"-D5171)+("00:00:00"+F5171),IF(AND(AG5171="",F5171-D5171&gt;0.166666666666667),F5171-D5171-0.0416666666666667,IF(AND(OR(AG5171="Allaitement",AG5171="Sans déjeuner"),F5171-D5171&gt;0.166666666666667),F5171-D5171,F5171-D5171)))))))</f>
        <v>0.375</v>
      </c>
      <c r="P5171" s="77" t="s">
        <v>234</v>
      </c>
      <c r="Q5171" s="135">
        <v>44826</v>
      </c>
      <c r="R5171" s="35">
        <f t="shared" si="752"/>
        <v>0</v>
      </c>
      <c r="S5171" s="35">
        <f t="shared" si="753"/>
        <v>0</v>
      </c>
      <c r="T5171" s="10" t="str">
        <f t="shared" si="759"/>
        <v>Sem - 39</v>
      </c>
      <c r="U5171" s="10" t="str">
        <f t="shared" si="760"/>
        <v>Septembre</v>
      </c>
      <c r="V5171" s="36" t="str">
        <f t="shared" si="754"/>
        <v>2026</v>
      </c>
      <c r="W5171" s="34"/>
      <c r="X5171" s="91">
        <f t="shared" si="761"/>
        <v>0</v>
      </c>
      <c r="Y5171" s="92" t="str">
        <f>VLOOKUP('CM-CIC'!B5102,Annuaire_roster!B:F,4,0)</f>
        <v>KINANA Widad</v>
      </c>
      <c r="Z5171" s="37" t="s">
        <v>110</v>
      </c>
      <c r="AA5171" s="60" t="s">
        <v>39</v>
      </c>
      <c r="AB5171" s="35" t="str">
        <f t="shared" si="755"/>
        <v/>
      </c>
      <c r="AC5171" s="35" t="str">
        <f t="shared" si="756"/>
        <v/>
      </c>
      <c r="AD5171" s="35" t="str">
        <f t="shared" si="757"/>
        <v/>
      </c>
      <c r="AE5171" s="44" t="str">
        <f t="shared" si="758"/>
        <v/>
      </c>
      <c r="AF5171" s="61"/>
      <c r="AG5171" s="45"/>
    </row>
    <row r="5172" spans="1:33" x14ac:dyDescent="0.2">
      <c r="A5172" s="59" t="str">
        <f>+VLOOKUP(B5172,Annuaire_roster!B:G,5,0)</f>
        <v>01587</v>
      </c>
      <c r="B5172" s="219" t="s">
        <v>218</v>
      </c>
      <c r="C5172" s="73">
        <v>0.33194444444444443</v>
      </c>
      <c r="D5172" s="73">
        <v>0.33333333333333331</v>
      </c>
      <c r="E5172" s="66">
        <v>0.75</v>
      </c>
      <c r="F5172" s="66">
        <v>0.75</v>
      </c>
      <c r="G5172" s="67"/>
      <c r="H5172" s="67"/>
      <c r="I5172" s="107" t="s">
        <v>63</v>
      </c>
      <c r="J5172" s="67"/>
      <c r="K5172" s="69">
        <v>0</v>
      </c>
      <c r="L5172" s="67">
        <v>0</v>
      </c>
      <c r="M5172" s="74">
        <v>0</v>
      </c>
      <c r="N5172" s="34">
        <f t="shared" si="762"/>
        <v>0.375</v>
      </c>
      <c r="O5172" s="38">
        <f t="shared" si="763"/>
        <v>0.375</v>
      </c>
      <c r="P5172" s="77" t="s">
        <v>234</v>
      </c>
      <c r="Q5172" s="135">
        <v>44826</v>
      </c>
      <c r="R5172" s="35">
        <f t="shared" si="752"/>
        <v>0</v>
      </c>
      <c r="S5172" s="35">
        <f t="shared" si="753"/>
        <v>0</v>
      </c>
      <c r="T5172" s="10" t="str">
        <f t="shared" si="759"/>
        <v>Sem - 39</v>
      </c>
      <c r="U5172" s="10" t="str">
        <f t="shared" si="760"/>
        <v>Septembre</v>
      </c>
      <c r="V5172" s="36" t="str">
        <f t="shared" si="754"/>
        <v>2026</v>
      </c>
      <c r="W5172" s="34"/>
      <c r="X5172" s="91">
        <f t="shared" si="761"/>
        <v>1.388888888888884E-3</v>
      </c>
      <c r="Y5172" s="92" t="str">
        <f>VLOOKUP('CM-CIC'!B5103,Annuaire_roster!B:F,4,0)</f>
        <v>KINANA Widad</v>
      </c>
      <c r="Z5172" s="37" t="s">
        <v>110</v>
      </c>
      <c r="AA5172" s="60" t="s">
        <v>39</v>
      </c>
      <c r="AB5172" s="35" t="str">
        <f t="shared" si="755"/>
        <v/>
      </c>
      <c r="AC5172" s="35" t="str">
        <f t="shared" si="756"/>
        <v/>
      </c>
      <c r="AD5172" s="35" t="str">
        <f t="shared" si="757"/>
        <v/>
      </c>
      <c r="AE5172" s="44" t="str">
        <f t="shared" si="758"/>
        <v/>
      </c>
      <c r="AF5172" s="61"/>
      <c r="AG5172" s="45"/>
    </row>
    <row r="5173" spans="1:33" x14ac:dyDescent="0.2">
      <c r="A5173" s="59" t="str">
        <f>+VLOOKUP(B5173,Annuaire_roster!B:G,5,0)</f>
        <v>01590</v>
      </c>
      <c r="B5173" s="219" t="s">
        <v>222</v>
      </c>
      <c r="C5173" s="73">
        <v>0.33124999999999999</v>
      </c>
      <c r="D5173" s="73">
        <v>0.33333333333333331</v>
      </c>
      <c r="E5173" s="66">
        <v>0.75</v>
      </c>
      <c r="F5173" s="66">
        <v>0.75</v>
      </c>
      <c r="G5173" s="67"/>
      <c r="H5173" s="67"/>
      <c r="I5173" s="107" t="s">
        <v>63</v>
      </c>
      <c r="J5173" s="67"/>
      <c r="K5173" s="69">
        <v>0</v>
      </c>
      <c r="L5173" s="67">
        <v>0</v>
      </c>
      <c r="M5173" s="74">
        <v>0</v>
      </c>
      <c r="N5173" s="34">
        <f t="shared" si="762"/>
        <v>0.375</v>
      </c>
      <c r="O5173" s="38">
        <f t="shared" si="763"/>
        <v>0.375</v>
      </c>
      <c r="P5173" s="77" t="s">
        <v>234</v>
      </c>
      <c r="Q5173" s="135">
        <v>44826</v>
      </c>
      <c r="R5173" s="35">
        <f t="shared" ref="R5173:R5236" si="764">IF(M5173="Abs",O5173,0)</f>
        <v>0</v>
      </c>
      <c r="S5173" s="35">
        <f t="shared" ref="S5173:S5236" si="765">SUM(R5173,L5173,I5173,J5173,W5173,H5173)</f>
        <v>0</v>
      </c>
      <c r="T5173" s="10" t="str">
        <f t="shared" si="759"/>
        <v>Sem - 39</v>
      </c>
      <c r="U5173" s="10" t="str">
        <f t="shared" si="760"/>
        <v>Septembre</v>
      </c>
      <c r="V5173" s="36" t="str">
        <f t="shared" ref="V5173:V5236" si="766">+TEXT(Q5173,"aaa")</f>
        <v>2026</v>
      </c>
      <c r="W5173" s="34"/>
      <c r="X5173" s="91">
        <f t="shared" si="761"/>
        <v>2.0833333333333259E-3</v>
      </c>
      <c r="Y5173" s="92" t="str">
        <f>VLOOKUP('CM-CIC'!B5104,Annuaire_roster!B:F,4,0)</f>
        <v>KINANA Widad</v>
      </c>
      <c r="Z5173" s="37" t="s">
        <v>110</v>
      </c>
      <c r="AA5173" s="60" t="s">
        <v>39</v>
      </c>
      <c r="AB5173" s="35" t="str">
        <f t="shared" ref="AB5173:AB5236" si="767">IF(AND(D5173="Congé",F5173="Congé"),0.333333333333333,IF(OR(AND(D5173="Congé",F5173&lt;&gt;"Congé"),(AND(F5173="Congé",D5173&lt;&gt;"Congé"))),0.166666666666667,""))</f>
        <v/>
      </c>
      <c r="AC5173" s="35" t="str">
        <f t="shared" ref="AC5173:AC5236" si="768">IF(AND(D5173="Congé sans solde",F5173="Congé sans solde"),0.333333333333333,IF(OR(AND(D5173="Congé sans solde",F5173&lt;&gt;"Congé sans solde"),(AND(F5173="Congé sans solde",D5173&lt;&gt;"Congé sans solde"))),0.166666666666667,""))</f>
        <v/>
      </c>
      <c r="AD5173" s="35" t="str">
        <f t="shared" ref="AD5173:AD5236" si="769">IF(AND(D5173="Congé spécial",F5173="Congé spécial"),0.333333333333333,IF(OR(AND(D5173="Congé spécial",F5173&lt;&gt;"Congé décès"),(AND(F5173="Congé spécial",D5173&lt;&gt;"Congé spécial"))),0.166666666666667,""))</f>
        <v/>
      </c>
      <c r="AE5173" s="44" t="str">
        <f t="shared" ref="AE5173:AE5236" si="770">IF(AND(D5173="Férié",F5173="Férié"),0.333333333333333,IF(OR(AND(D5173="Férié",F5173&lt;&gt;"Férié"),(AND(F5173="Férié",D5173&lt;&gt;"Férié"))),0.166666666666667,""))</f>
        <v/>
      </c>
      <c r="AF5173" s="61"/>
      <c r="AG5173" s="45"/>
    </row>
    <row r="5174" spans="1:33" x14ac:dyDescent="0.2">
      <c r="A5174" s="59" t="str">
        <f>+VLOOKUP(B5174,Annuaire_roster!B:G,5,0)</f>
        <v>01594</v>
      </c>
      <c r="B5174" s="219" t="s">
        <v>295</v>
      </c>
      <c r="C5174" s="73">
        <v>0.33194444444444443</v>
      </c>
      <c r="D5174" s="73">
        <v>0.33333333333333331</v>
      </c>
      <c r="E5174" s="66">
        <v>0.75</v>
      </c>
      <c r="F5174" s="66">
        <v>0.75</v>
      </c>
      <c r="G5174" s="67"/>
      <c r="H5174" s="67"/>
      <c r="I5174" s="107" t="s">
        <v>63</v>
      </c>
      <c r="J5174" s="67"/>
      <c r="K5174" s="69">
        <v>0</v>
      </c>
      <c r="L5174" s="67">
        <v>0</v>
      </c>
      <c r="M5174" s="74">
        <v>0</v>
      </c>
      <c r="N5174" s="34">
        <f t="shared" si="762"/>
        <v>0.375</v>
      </c>
      <c r="O5174" s="38">
        <f t="shared" si="763"/>
        <v>0.375</v>
      </c>
      <c r="P5174" s="77" t="s">
        <v>234</v>
      </c>
      <c r="Q5174" s="135">
        <v>44826</v>
      </c>
      <c r="R5174" s="35">
        <f t="shared" si="764"/>
        <v>0</v>
      </c>
      <c r="S5174" s="35">
        <f t="shared" si="765"/>
        <v>0</v>
      </c>
      <c r="T5174" s="10" t="str">
        <f t="shared" si="759"/>
        <v>Sem - 39</v>
      </c>
      <c r="U5174" s="10" t="str">
        <f t="shared" si="760"/>
        <v>Septembre</v>
      </c>
      <c r="V5174" s="36" t="str">
        <f t="shared" si="766"/>
        <v>2026</v>
      </c>
      <c r="W5174" s="34"/>
      <c r="X5174" s="91">
        <f t="shared" si="761"/>
        <v>1.388888888888884E-3</v>
      </c>
      <c r="Y5174" s="92" t="str">
        <f>VLOOKUP('CM-CIC'!B5105,Annuaire_roster!B:F,4,0)</f>
        <v>KINANA Widad</v>
      </c>
      <c r="Z5174" s="37" t="s">
        <v>110</v>
      </c>
      <c r="AA5174" s="60" t="s">
        <v>39</v>
      </c>
      <c r="AB5174" s="35" t="str">
        <f t="shared" si="767"/>
        <v/>
      </c>
      <c r="AC5174" s="35" t="str">
        <f t="shared" si="768"/>
        <v/>
      </c>
      <c r="AD5174" s="35" t="str">
        <f t="shared" si="769"/>
        <v/>
      </c>
      <c r="AE5174" s="44" t="str">
        <f t="shared" si="770"/>
        <v/>
      </c>
      <c r="AF5174" s="61"/>
      <c r="AG5174" s="45"/>
    </row>
    <row r="5175" spans="1:33" x14ac:dyDescent="0.2">
      <c r="A5175" s="59" t="str">
        <f>+VLOOKUP(B5175,Annuaire_roster!B:G,5,0)</f>
        <v>01598</v>
      </c>
      <c r="B5175" s="78" t="s">
        <v>240</v>
      </c>
      <c r="C5175" s="73">
        <v>0.33333333333333331</v>
      </c>
      <c r="D5175" s="73">
        <v>0.33333333333333331</v>
      </c>
      <c r="E5175" s="66">
        <v>0.75</v>
      </c>
      <c r="F5175" s="66">
        <v>0.75</v>
      </c>
      <c r="G5175" s="67"/>
      <c r="H5175" s="67"/>
      <c r="I5175" s="107" t="s">
        <v>63</v>
      </c>
      <c r="J5175" s="67"/>
      <c r="K5175" s="69">
        <v>0</v>
      </c>
      <c r="L5175" s="67">
        <v>0</v>
      </c>
      <c r="M5175" s="74">
        <v>0</v>
      </c>
      <c r="N5175" s="34">
        <f t="shared" si="762"/>
        <v>0.375</v>
      </c>
      <c r="O5175" s="38">
        <f t="shared" si="763"/>
        <v>0.375</v>
      </c>
      <c r="P5175" s="77" t="s">
        <v>234</v>
      </c>
      <c r="Q5175" s="135">
        <v>44826</v>
      </c>
      <c r="R5175" s="35">
        <f t="shared" si="764"/>
        <v>0</v>
      </c>
      <c r="S5175" s="35">
        <f t="shared" si="765"/>
        <v>0</v>
      </c>
      <c r="T5175" s="10" t="str">
        <f t="shared" si="759"/>
        <v>Sem - 39</v>
      </c>
      <c r="U5175" s="10" t="str">
        <f t="shared" si="760"/>
        <v>Septembre</v>
      </c>
      <c r="V5175" s="36" t="str">
        <f t="shared" si="766"/>
        <v>2026</v>
      </c>
      <c r="W5175" s="34"/>
      <c r="X5175" s="91">
        <f t="shared" si="761"/>
        <v>0</v>
      </c>
      <c r="Y5175" s="92" t="str">
        <f>VLOOKUP('CM-CIC'!B5106,Annuaire_roster!B:F,4,0)</f>
        <v>KINANA Widad</v>
      </c>
      <c r="Z5175" s="37" t="s">
        <v>110</v>
      </c>
      <c r="AA5175" s="60" t="s">
        <v>39</v>
      </c>
      <c r="AB5175" s="35" t="str">
        <f t="shared" si="767"/>
        <v/>
      </c>
      <c r="AC5175" s="35" t="str">
        <f t="shared" si="768"/>
        <v/>
      </c>
      <c r="AD5175" s="35" t="str">
        <f t="shared" si="769"/>
        <v/>
      </c>
      <c r="AE5175" s="44" t="str">
        <f t="shared" si="770"/>
        <v/>
      </c>
      <c r="AF5175" s="61"/>
      <c r="AG5175" s="45"/>
    </row>
    <row r="5176" spans="1:33" x14ac:dyDescent="0.2">
      <c r="A5176" s="59" t="str">
        <f>+VLOOKUP(B5176,Annuaire_roster!B:G,5,0)</f>
        <v>01567</v>
      </c>
      <c r="B5176" s="219" t="s">
        <v>198</v>
      </c>
      <c r="C5176" s="73">
        <v>0.33333333333333331</v>
      </c>
      <c r="D5176" s="73">
        <v>0.33333333333333331</v>
      </c>
      <c r="E5176" s="66">
        <v>0.75</v>
      </c>
      <c r="F5176" s="66">
        <v>0.75</v>
      </c>
      <c r="G5176" s="67"/>
      <c r="H5176" s="67"/>
      <c r="I5176" s="107" t="s">
        <v>63</v>
      </c>
      <c r="J5176" s="67"/>
      <c r="K5176" s="69">
        <v>0</v>
      </c>
      <c r="L5176" s="67">
        <v>0</v>
      </c>
      <c r="M5176" s="74">
        <v>0</v>
      </c>
      <c r="N5176" s="34">
        <f t="shared" si="762"/>
        <v>0.375</v>
      </c>
      <c r="O5176" s="38">
        <f t="shared" si="763"/>
        <v>0.375</v>
      </c>
      <c r="P5176" s="77" t="s">
        <v>234</v>
      </c>
      <c r="Q5176" s="135">
        <v>44826</v>
      </c>
      <c r="R5176" s="35">
        <f t="shared" si="764"/>
        <v>0</v>
      </c>
      <c r="S5176" s="35">
        <f t="shared" si="765"/>
        <v>0</v>
      </c>
      <c r="T5176" s="10" t="str">
        <f t="shared" si="759"/>
        <v>Sem - 39</v>
      </c>
      <c r="U5176" s="10" t="str">
        <f t="shared" si="760"/>
        <v>Septembre</v>
      </c>
      <c r="V5176" s="36" t="str">
        <f t="shared" si="766"/>
        <v>2026</v>
      </c>
      <c r="W5176" s="34"/>
      <c r="X5176" s="91">
        <f t="shared" si="761"/>
        <v>0</v>
      </c>
      <c r="Y5176" s="92" t="str">
        <f>VLOOKUP('CM-CIC'!B5107,Annuaire_roster!B:F,4,0)</f>
        <v>KINANA Widad</v>
      </c>
      <c r="Z5176" s="37" t="s">
        <v>110</v>
      </c>
      <c r="AA5176" s="60" t="s">
        <v>39</v>
      </c>
      <c r="AB5176" s="35" t="str">
        <f t="shared" si="767"/>
        <v/>
      </c>
      <c r="AC5176" s="35" t="str">
        <f t="shared" si="768"/>
        <v/>
      </c>
      <c r="AD5176" s="35" t="str">
        <f t="shared" si="769"/>
        <v/>
      </c>
      <c r="AE5176" s="44" t="str">
        <f t="shared" si="770"/>
        <v/>
      </c>
      <c r="AF5176" s="61"/>
      <c r="AG5176" s="45"/>
    </row>
    <row r="5177" spans="1:33" x14ac:dyDescent="0.2">
      <c r="A5177" s="59" t="str">
        <f>+VLOOKUP(B5177,Annuaire_roster!B:G,5,0)</f>
        <v>01420</v>
      </c>
      <c r="B5177" s="220" t="s">
        <v>151</v>
      </c>
      <c r="C5177" s="73"/>
      <c r="D5177" s="73">
        <v>0.33333333333333331</v>
      </c>
      <c r="E5177" s="66"/>
      <c r="F5177" s="66">
        <v>0.75</v>
      </c>
      <c r="G5177" s="67"/>
      <c r="H5177" s="67"/>
      <c r="I5177" s="107" t="s">
        <v>63</v>
      </c>
      <c r="J5177" s="67"/>
      <c r="K5177" s="69">
        <v>0</v>
      </c>
      <c r="L5177" s="67">
        <v>0</v>
      </c>
      <c r="M5177" s="74" t="s">
        <v>187</v>
      </c>
      <c r="N5177" s="34" t="str">
        <f t="shared" si="762"/>
        <v/>
      </c>
      <c r="O5177" s="38">
        <f t="shared" si="763"/>
        <v>0.375</v>
      </c>
      <c r="P5177" s="77" t="s">
        <v>234</v>
      </c>
      <c r="Q5177" s="135">
        <v>44826</v>
      </c>
      <c r="R5177" s="35">
        <f t="shared" si="764"/>
        <v>0.375</v>
      </c>
      <c r="S5177" s="35">
        <f t="shared" si="765"/>
        <v>0.375</v>
      </c>
      <c r="T5177" s="10" t="str">
        <f t="shared" si="759"/>
        <v>Sem - 39</v>
      </c>
      <c r="U5177" s="10" t="str">
        <f t="shared" si="760"/>
        <v>Septembre</v>
      </c>
      <c r="V5177" s="36" t="str">
        <f t="shared" si="766"/>
        <v>2026</v>
      </c>
      <c r="W5177" s="34"/>
      <c r="X5177" s="91">
        <f t="shared" si="761"/>
        <v>0</v>
      </c>
      <c r="Y5177" s="92" t="str">
        <f>VLOOKUP('CM-CIC'!B5108,Annuaire_roster!B:F,4,0)</f>
        <v>ABDELLAOUI KHADIJA</v>
      </c>
      <c r="Z5177" s="37" t="s">
        <v>110</v>
      </c>
      <c r="AA5177" s="60" t="s">
        <v>39</v>
      </c>
      <c r="AB5177" s="35" t="str">
        <f t="shared" si="767"/>
        <v/>
      </c>
      <c r="AC5177" s="35" t="str">
        <f t="shared" si="768"/>
        <v/>
      </c>
      <c r="AD5177" s="35" t="str">
        <f t="shared" si="769"/>
        <v/>
      </c>
      <c r="AE5177" s="44" t="str">
        <f t="shared" si="770"/>
        <v/>
      </c>
      <c r="AF5177" s="61"/>
      <c r="AG5177" s="45"/>
    </row>
    <row r="5178" spans="1:33" x14ac:dyDescent="0.2">
      <c r="A5178" s="59" t="str">
        <f>+VLOOKUP(B5178,Annuaire_roster!B:G,5,0)</f>
        <v>01621</v>
      </c>
      <c r="B5178" s="220" t="s">
        <v>241</v>
      </c>
      <c r="C5178" s="73"/>
      <c r="D5178" s="73">
        <v>0.33333333333333331</v>
      </c>
      <c r="E5178" s="66"/>
      <c r="F5178" s="66">
        <v>0.75</v>
      </c>
      <c r="G5178" s="67"/>
      <c r="H5178" s="67"/>
      <c r="I5178" s="107" t="s">
        <v>63</v>
      </c>
      <c r="J5178" s="67"/>
      <c r="K5178" s="69">
        <v>0</v>
      </c>
      <c r="L5178" s="67">
        <v>0</v>
      </c>
      <c r="M5178" s="74" t="s">
        <v>187</v>
      </c>
      <c r="N5178" s="34" t="str">
        <f t="shared" si="762"/>
        <v/>
      </c>
      <c r="O5178" s="38">
        <f t="shared" si="763"/>
        <v>0.375</v>
      </c>
      <c r="P5178" s="77" t="s">
        <v>234</v>
      </c>
      <c r="Q5178" s="135">
        <v>44826</v>
      </c>
      <c r="R5178" s="35">
        <f t="shared" si="764"/>
        <v>0.375</v>
      </c>
      <c r="S5178" s="35">
        <f t="shared" si="765"/>
        <v>0.375</v>
      </c>
      <c r="T5178" s="10" t="str">
        <f t="shared" si="759"/>
        <v>Sem - 39</v>
      </c>
      <c r="U5178" s="10" t="str">
        <f t="shared" si="760"/>
        <v>Septembre</v>
      </c>
      <c r="V5178" s="36" t="str">
        <f t="shared" si="766"/>
        <v>2026</v>
      </c>
      <c r="W5178" s="34"/>
      <c r="X5178" s="91">
        <f t="shared" si="761"/>
        <v>0</v>
      </c>
      <c r="Y5178" s="92" t="str">
        <f>VLOOKUP('CM-CIC'!B5109,Annuaire_roster!B:F,4,0)</f>
        <v>ABDELLAOUI KHADIJA</v>
      </c>
      <c r="Z5178" s="37" t="s">
        <v>110</v>
      </c>
      <c r="AA5178" s="60" t="s">
        <v>39</v>
      </c>
      <c r="AB5178" s="35" t="str">
        <f t="shared" si="767"/>
        <v/>
      </c>
      <c r="AC5178" s="35" t="str">
        <f t="shared" si="768"/>
        <v/>
      </c>
      <c r="AD5178" s="35" t="str">
        <f t="shared" si="769"/>
        <v/>
      </c>
      <c r="AE5178" s="44" t="str">
        <f t="shared" si="770"/>
        <v/>
      </c>
      <c r="AF5178" s="61"/>
      <c r="AG5178" s="45"/>
    </row>
    <row r="5179" spans="1:33" x14ac:dyDescent="0.2">
      <c r="A5179" s="59" t="str">
        <f>+VLOOKUP(B5179,Annuaire_roster!B:G,5,0)</f>
        <v>01622</v>
      </c>
      <c r="B5179" s="219" t="s">
        <v>242</v>
      </c>
      <c r="C5179" s="73">
        <v>0.33263888888888887</v>
      </c>
      <c r="D5179" s="73">
        <v>0.33333333333333331</v>
      </c>
      <c r="E5179" s="66">
        <v>0.75</v>
      </c>
      <c r="F5179" s="66">
        <v>0.75</v>
      </c>
      <c r="G5179" s="67"/>
      <c r="H5179" s="67"/>
      <c r="I5179" s="107" t="s">
        <v>63</v>
      </c>
      <c r="J5179" s="67"/>
      <c r="K5179" s="69">
        <v>0</v>
      </c>
      <c r="L5179" s="67">
        <v>0</v>
      </c>
      <c r="M5179" s="74">
        <v>0</v>
      </c>
      <c r="N5179" s="34">
        <f t="shared" si="762"/>
        <v>0.375</v>
      </c>
      <c r="O5179" s="38">
        <f t="shared" si="763"/>
        <v>0.375</v>
      </c>
      <c r="P5179" s="77" t="s">
        <v>234</v>
      </c>
      <c r="Q5179" s="135">
        <v>44826</v>
      </c>
      <c r="R5179" s="35">
        <f t="shared" si="764"/>
        <v>0</v>
      </c>
      <c r="S5179" s="35">
        <f t="shared" si="765"/>
        <v>0</v>
      </c>
      <c r="T5179" s="10" t="str">
        <f t="shared" si="759"/>
        <v>Sem - 39</v>
      </c>
      <c r="U5179" s="10" t="str">
        <f t="shared" si="760"/>
        <v>Septembre</v>
      </c>
      <c r="V5179" s="36" t="str">
        <f t="shared" si="766"/>
        <v>2026</v>
      </c>
      <c r="W5179" s="34"/>
      <c r="X5179" s="91">
        <f t="shared" si="761"/>
        <v>0</v>
      </c>
      <c r="Y5179" s="92" t="str">
        <f>VLOOKUP('CM-CIC'!B5110,Annuaire_roster!B:F,4,0)</f>
        <v>ABDELLAOUI KHADIJA</v>
      </c>
      <c r="Z5179" s="37" t="s">
        <v>110</v>
      </c>
      <c r="AA5179" s="60" t="s">
        <v>39</v>
      </c>
      <c r="AB5179" s="35" t="str">
        <f t="shared" si="767"/>
        <v/>
      </c>
      <c r="AC5179" s="35" t="str">
        <f t="shared" si="768"/>
        <v/>
      </c>
      <c r="AD5179" s="35" t="str">
        <f t="shared" si="769"/>
        <v/>
      </c>
      <c r="AE5179" s="44" t="str">
        <f t="shared" si="770"/>
        <v/>
      </c>
      <c r="AF5179" s="61"/>
      <c r="AG5179" s="45"/>
    </row>
    <row r="5180" spans="1:33" x14ac:dyDescent="0.2">
      <c r="A5180" s="59" t="str">
        <f>+VLOOKUP(B5180,Annuaire_roster!B:G,5,0)</f>
        <v>01607</v>
      </c>
      <c r="B5180" s="219" t="s">
        <v>244</v>
      </c>
      <c r="C5180" s="73">
        <v>0.32500000000000001</v>
      </c>
      <c r="D5180" s="73">
        <v>0.33333333333333331</v>
      </c>
      <c r="E5180" s="66">
        <v>0.75</v>
      </c>
      <c r="F5180" s="66">
        <v>0.75</v>
      </c>
      <c r="G5180" s="67"/>
      <c r="H5180" s="67"/>
      <c r="I5180" s="107" t="s">
        <v>63</v>
      </c>
      <c r="J5180" s="67"/>
      <c r="K5180" s="69">
        <v>0</v>
      </c>
      <c r="L5180" s="67">
        <v>0</v>
      </c>
      <c r="M5180" s="74">
        <v>0</v>
      </c>
      <c r="N5180" s="34">
        <f t="shared" si="762"/>
        <v>0.375</v>
      </c>
      <c r="O5180" s="38">
        <f t="shared" si="763"/>
        <v>0.375</v>
      </c>
      <c r="P5180" s="77" t="s">
        <v>234</v>
      </c>
      <c r="Q5180" s="135">
        <v>44826</v>
      </c>
      <c r="R5180" s="35">
        <f t="shared" si="764"/>
        <v>0</v>
      </c>
      <c r="S5180" s="35">
        <f t="shared" si="765"/>
        <v>0</v>
      </c>
      <c r="T5180" s="10" t="str">
        <f t="shared" si="759"/>
        <v>Sem - 39</v>
      </c>
      <c r="U5180" s="10" t="str">
        <f t="shared" si="760"/>
        <v>Septembre</v>
      </c>
      <c r="V5180" s="36" t="str">
        <f t="shared" si="766"/>
        <v>2026</v>
      </c>
      <c r="W5180" s="34"/>
      <c r="X5180" s="91">
        <f t="shared" si="761"/>
        <v>8.3333333333333037E-3</v>
      </c>
      <c r="Y5180" s="92" t="str">
        <f>VLOOKUP('CM-CIC'!B5111,Annuaire_roster!B:F,4,0)</f>
        <v>ABDELLAOUI KHADIJA</v>
      </c>
      <c r="Z5180" s="37" t="s">
        <v>110</v>
      </c>
      <c r="AA5180" s="60" t="s">
        <v>39</v>
      </c>
      <c r="AB5180" s="35" t="str">
        <f t="shared" si="767"/>
        <v/>
      </c>
      <c r="AC5180" s="35" t="str">
        <f t="shared" si="768"/>
        <v/>
      </c>
      <c r="AD5180" s="35" t="str">
        <f t="shared" si="769"/>
        <v/>
      </c>
      <c r="AE5180" s="44" t="str">
        <f t="shared" si="770"/>
        <v/>
      </c>
      <c r="AF5180" s="61"/>
      <c r="AG5180" s="45"/>
    </row>
    <row r="5181" spans="1:33" x14ac:dyDescent="0.2">
      <c r="A5181" s="59" t="str">
        <f>+VLOOKUP(B5181,Annuaire_roster!B:G,5,0)</f>
        <v>01648</v>
      </c>
      <c r="B5181" s="219" t="s">
        <v>245</v>
      </c>
      <c r="C5181" s="73">
        <v>0.33333333333333331</v>
      </c>
      <c r="D5181" s="73">
        <v>0.33333333333333331</v>
      </c>
      <c r="E5181" s="66">
        <v>0.75</v>
      </c>
      <c r="F5181" s="66">
        <v>0.75</v>
      </c>
      <c r="G5181" s="67"/>
      <c r="H5181" s="67"/>
      <c r="I5181" s="107" t="s">
        <v>63</v>
      </c>
      <c r="J5181" s="67"/>
      <c r="K5181" s="69">
        <v>0</v>
      </c>
      <c r="L5181" s="67">
        <v>0</v>
      </c>
      <c r="M5181" s="74">
        <v>0</v>
      </c>
      <c r="N5181" s="34">
        <f t="shared" si="762"/>
        <v>0.375</v>
      </c>
      <c r="O5181" s="38">
        <f t="shared" si="763"/>
        <v>0.375</v>
      </c>
      <c r="P5181" s="77" t="s">
        <v>234</v>
      </c>
      <c r="Q5181" s="135">
        <v>44826</v>
      </c>
      <c r="R5181" s="35">
        <f t="shared" si="764"/>
        <v>0</v>
      </c>
      <c r="S5181" s="35">
        <f t="shared" si="765"/>
        <v>0</v>
      </c>
      <c r="T5181" s="10" t="str">
        <f t="shared" si="759"/>
        <v>Sem - 39</v>
      </c>
      <c r="U5181" s="10" t="str">
        <f t="shared" si="760"/>
        <v>Septembre</v>
      </c>
      <c r="V5181" s="36" t="str">
        <f t="shared" si="766"/>
        <v>2026</v>
      </c>
      <c r="W5181" s="34"/>
      <c r="X5181" s="91">
        <f t="shared" si="761"/>
        <v>0</v>
      </c>
      <c r="Y5181" s="92" t="str">
        <f>VLOOKUP('CM-CIC'!B5112,Annuaire_roster!B:F,4,0)</f>
        <v>ABDELLAOUI KHADIJA</v>
      </c>
      <c r="Z5181" s="37" t="s">
        <v>110</v>
      </c>
      <c r="AA5181" s="60" t="s">
        <v>39</v>
      </c>
      <c r="AB5181" s="35" t="str">
        <f t="shared" si="767"/>
        <v/>
      </c>
      <c r="AC5181" s="35" t="str">
        <f t="shared" si="768"/>
        <v/>
      </c>
      <c r="AD5181" s="35" t="str">
        <f t="shared" si="769"/>
        <v/>
      </c>
      <c r="AE5181" s="44" t="str">
        <f t="shared" si="770"/>
        <v/>
      </c>
      <c r="AF5181" s="61"/>
      <c r="AG5181" s="45"/>
    </row>
    <row r="5182" spans="1:33" x14ac:dyDescent="0.2">
      <c r="A5182" s="59" t="str">
        <f>+VLOOKUP(B5182,Annuaire_roster!B:G,5,0)</f>
        <v>01608</v>
      </c>
      <c r="B5182" s="219" t="s">
        <v>246</v>
      </c>
      <c r="C5182" s="73">
        <v>0.33263888888888887</v>
      </c>
      <c r="D5182" s="73">
        <v>0.33333333333333331</v>
      </c>
      <c r="E5182" s="66">
        <v>0.75</v>
      </c>
      <c r="F5182" s="66">
        <v>0.75</v>
      </c>
      <c r="G5182" s="67"/>
      <c r="H5182" s="67"/>
      <c r="I5182" s="107" t="s">
        <v>63</v>
      </c>
      <c r="J5182" s="67"/>
      <c r="K5182" s="69">
        <v>0</v>
      </c>
      <c r="L5182" s="67">
        <v>0</v>
      </c>
      <c r="M5182" s="74">
        <v>0</v>
      </c>
      <c r="N5182" s="34">
        <f t="shared" si="762"/>
        <v>0.375</v>
      </c>
      <c r="O5182" s="38">
        <f t="shared" si="763"/>
        <v>0.375</v>
      </c>
      <c r="P5182" s="77" t="s">
        <v>234</v>
      </c>
      <c r="Q5182" s="135">
        <v>44826</v>
      </c>
      <c r="R5182" s="35">
        <f t="shared" si="764"/>
        <v>0</v>
      </c>
      <c r="S5182" s="35">
        <f t="shared" si="765"/>
        <v>0</v>
      </c>
      <c r="T5182" s="10" t="str">
        <f t="shared" si="759"/>
        <v>Sem - 39</v>
      </c>
      <c r="U5182" s="10" t="str">
        <f t="shared" si="760"/>
        <v>Septembre</v>
      </c>
      <c r="V5182" s="36" t="str">
        <f t="shared" si="766"/>
        <v>2026</v>
      </c>
      <c r="W5182" s="34"/>
      <c r="X5182" s="91">
        <f t="shared" si="761"/>
        <v>0</v>
      </c>
      <c r="Y5182" s="92" t="str">
        <f>VLOOKUP('CM-CIC'!B5113,Annuaire_roster!B:F,4,0)</f>
        <v>ABDELLAOUI KHADIJA</v>
      </c>
      <c r="Z5182" s="37" t="s">
        <v>110</v>
      </c>
      <c r="AA5182" s="60" t="s">
        <v>39</v>
      </c>
      <c r="AB5182" s="35" t="str">
        <f t="shared" si="767"/>
        <v/>
      </c>
      <c r="AC5182" s="35" t="str">
        <f t="shared" si="768"/>
        <v/>
      </c>
      <c r="AD5182" s="35" t="str">
        <f t="shared" si="769"/>
        <v/>
      </c>
      <c r="AE5182" s="44" t="str">
        <f t="shared" si="770"/>
        <v/>
      </c>
      <c r="AF5182" s="61"/>
      <c r="AG5182" s="45"/>
    </row>
    <row r="5183" spans="1:33" x14ac:dyDescent="0.2">
      <c r="A5183" s="59" t="str">
        <f>+VLOOKUP(B5183,Annuaire_roster!B:G,5,0)</f>
        <v>01616</v>
      </c>
      <c r="B5183" s="219" t="s">
        <v>247</v>
      </c>
      <c r="C5183" s="73">
        <v>0.33333333333333331</v>
      </c>
      <c r="D5183" s="73">
        <v>0.33333333333333331</v>
      </c>
      <c r="E5183" s="66">
        <v>0.75</v>
      </c>
      <c r="F5183" s="66">
        <v>0.75</v>
      </c>
      <c r="G5183" s="67"/>
      <c r="H5183" s="67"/>
      <c r="I5183" s="107" t="s">
        <v>63</v>
      </c>
      <c r="J5183" s="67"/>
      <c r="K5183" s="69">
        <v>0</v>
      </c>
      <c r="L5183" s="67">
        <v>0</v>
      </c>
      <c r="M5183" s="74">
        <v>0</v>
      </c>
      <c r="N5183" s="34">
        <f t="shared" si="762"/>
        <v>0.375</v>
      </c>
      <c r="O5183" s="38">
        <f t="shared" si="763"/>
        <v>0.375</v>
      </c>
      <c r="P5183" s="77" t="s">
        <v>234</v>
      </c>
      <c r="Q5183" s="135">
        <v>44826</v>
      </c>
      <c r="R5183" s="35">
        <f t="shared" si="764"/>
        <v>0</v>
      </c>
      <c r="S5183" s="35">
        <f t="shared" si="765"/>
        <v>0</v>
      </c>
      <c r="T5183" s="10" t="str">
        <f t="shared" si="759"/>
        <v>Sem - 39</v>
      </c>
      <c r="U5183" s="10" t="str">
        <f t="shared" si="760"/>
        <v>Septembre</v>
      </c>
      <c r="V5183" s="36" t="str">
        <f t="shared" si="766"/>
        <v>2026</v>
      </c>
      <c r="W5183" s="34"/>
      <c r="X5183" s="91">
        <f t="shared" si="761"/>
        <v>0</v>
      </c>
      <c r="Y5183" s="92" t="str">
        <f>VLOOKUP('CM-CIC'!B5114,Annuaire_roster!B:F,4,0)</f>
        <v>ABDELLAOUI KHADIJA</v>
      </c>
      <c r="Z5183" s="37" t="s">
        <v>110</v>
      </c>
      <c r="AA5183" s="60" t="s">
        <v>39</v>
      </c>
      <c r="AB5183" s="35" t="str">
        <f t="shared" si="767"/>
        <v/>
      </c>
      <c r="AC5183" s="35" t="str">
        <f t="shared" si="768"/>
        <v/>
      </c>
      <c r="AD5183" s="35" t="str">
        <f t="shared" si="769"/>
        <v/>
      </c>
      <c r="AE5183" s="44" t="str">
        <f t="shared" si="770"/>
        <v/>
      </c>
      <c r="AF5183" s="61"/>
      <c r="AG5183" s="45"/>
    </row>
    <row r="5184" spans="1:33" x14ac:dyDescent="0.2">
      <c r="A5184" s="59" t="str">
        <f>+VLOOKUP(B5184,Annuaire_roster!B:G,5,0)</f>
        <v>01617</v>
      </c>
      <c r="B5184" s="219" t="s">
        <v>248</v>
      </c>
      <c r="C5184" s="73">
        <v>0.33333333333333331</v>
      </c>
      <c r="D5184" s="73">
        <v>0.33333333333333331</v>
      </c>
      <c r="E5184" s="66">
        <v>0.75</v>
      </c>
      <c r="F5184" s="66">
        <v>0.75</v>
      </c>
      <c r="G5184" s="67"/>
      <c r="H5184" s="67"/>
      <c r="I5184" s="107" t="s">
        <v>63</v>
      </c>
      <c r="J5184" s="67"/>
      <c r="K5184" s="69">
        <v>0</v>
      </c>
      <c r="L5184" s="67">
        <v>0</v>
      </c>
      <c r="M5184" s="74">
        <v>0</v>
      </c>
      <c r="N5184" s="34">
        <f t="shared" si="762"/>
        <v>0.375</v>
      </c>
      <c r="O5184" s="38">
        <f t="shared" si="763"/>
        <v>0.375</v>
      </c>
      <c r="P5184" s="77" t="s">
        <v>234</v>
      </c>
      <c r="Q5184" s="135">
        <v>44826</v>
      </c>
      <c r="R5184" s="35">
        <f t="shared" si="764"/>
        <v>0</v>
      </c>
      <c r="S5184" s="35">
        <f t="shared" si="765"/>
        <v>0</v>
      </c>
      <c r="T5184" s="10" t="str">
        <f t="shared" si="759"/>
        <v>Sem - 39</v>
      </c>
      <c r="U5184" s="10" t="str">
        <f t="shared" si="760"/>
        <v>Septembre</v>
      </c>
      <c r="V5184" s="36" t="str">
        <f t="shared" si="766"/>
        <v>2026</v>
      </c>
      <c r="W5184" s="34"/>
      <c r="X5184" s="91">
        <f t="shared" si="761"/>
        <v>0</v>
      </c>
      <c r="Y5184" s="92" t="str">
        <f>VLOOKUP('CM-CIC'!B5115,Annuaire_roster!B:F,4,0)</f>
        <v>ABDELLAOUI KHADIJA</v>
      </c>
      <c r="Z5184" s="37" t="s">
        <v>110</v>
      </c>
      <c r="AA5184" s="60" t="s">
        <v>39</v>
      </c>
      <c r="AB5184" s="35" t="str">
        <f t="shared" si="767"/>
        <v/>
      </c>
      <c r="AC5184" s="35" t="str">
        <f t="shared" si="768"/>
        <v/>
      </c>
      <c r="AD5184" s="35" t="str">
        <f t="shared" si="769"/>
        <v/>
      </c>
      <c r="AE5184" s="44" t="str">
        <f t="shared" si="770"/>
        <v/>
      </c>
      <c r="AF5184" s="61"/>
      <c r="AG5184" s="45"/>
    </row>
    <row r="5185" spans="1:33" x14ac:dyDescent="0.2">
      <c r="A5185" s="59" t="str">
        <f>+VLOOKUP(B5185,Annuaire_roster!B:G,5,0)</f>
        <v>01656</v>
      </c>
      <c r="B5185" s="78" t="s">
        <v>249</v>
      </c>
      <c r="C5185" s="65">
        <v>0.33333333333333331</v>
      </c>
      <c r="D5185" s="65">
        <v>0.33333333333333331</v>
      </c>
      <c r="E5185" s="66">
        <v>0.75</v>
      </c>
      <c r="F5185" s="66">
        <v>0.75</v>
      </c>
      <c r="G5185" s="67"/>
      <c r="H5185" s="67"/>
      <c r="I5185" s="68" t="s">
        <v>63</v>
      </c>
      <c r="J5185" s="67"/>
      <c r="K5185" s="69">
        <v>0</v>
      </c>
      <c r="L5185" s="67">
        <v>0</v>
      </c>
      <c r="M5185" s="70">
        <v>0</v>
      </c>
      <c r="N5185" s="34">
        <f t="shared" si="762"/>
        <v>0.375</v>
      </c>
      <c r="O5185" s="38">
        <f t="shared" si="763"/>
        <v>0.375</v>
      </c>
      <c r="P5185" s="72" t="s">
        <v>234</v>
      </c>
      <c r="Q5185" s="43">
        <v>44826</v>
      </c>
      <c r="R5185" s="35">
        <f t="shared" si="764"/>
        <v>0</v>
      </c>
      <c r="S5185" s="35">
        <f t="shared" si="765"/>
        <v>0</v>
      </c>
      <c r="T5185" s="10" t="str">
        <f t="shared" si="759"/>
        <v>Sem - 39</v>
      </c>
      <c r="U5185" s="10" t="str">
        <f t="shared" si="760"/>
        <v>Septembre</v>
      </c>
      <c r="V5185" s="36" t="str">
        <f t="shared" si="766"/>
        <v>2026</v>
      </c>
      <c r="W5185" s="34"/>
      <c r="X5185" s="91">
        <f t="shared" si="761"/>
        <v>0</v>
      </c>
      <c r="Y5185" s="92" t="str">
        <f>VLOOKUP('CM-CIC'!B5116,Annuaire_roster!B:F,4,0)</f>
        <v>ABDELLAOUI KHADIJA</v>
      </c>
      <c r="Z5185" s="37" t="s">
        <v>110</v>
      </c>
      <c r="AA5185" s="60" t="s">
        <v>39</v>
      </c>
      <c r="AB5185" s="35" t="str">
        <f t="shared" si="767"/>
        <v/>
      </c>
      <c r="AC5185" s="35" t="str">
        <f t="shared" si="768"/>
        <v/>
      </c>
      <c r="AD5185" s="35" t="str">
        <f t="shared" si="769"/>
        <v/>
      </c>
      <c r="AE5185" s="44" t="str">
        <f t="shared" si="770"/>
        <v/>
      </c>
      <c r="AF5185" s="61"/>
      <c r="AG5185" s="45"/>
    </row>
    <row r="5186" spans="1:33" x14ac:dyDescent="0.2">
      <c r="A5186" s="59" t="str">
        <f>+VLOOKUP(B5186,Annuaire_roster!B:G,5,0)</f>
        <v>01609</v>
      </c>
      <c r="B5186" s="78" t="s">
        <v>251</v>
      </c>
      <c r="C5186" s="65">
        <v>0.32916666666666666</v>
      </c>
      <c r="D5186" s="65">
        <v>0.33333333333333331</v>
      </c>
      <c r="E5186" s="66">
        <v>0.75</v>
      </c>
      <c r="F5186" s="66">
        <v>0.75</v>
      </c>
      <c r="G5186" s="67"/>
      <c r="H5186" s="67"/>
      <c r="I5186" s="68" t="s">
        <v>63</v>
      </c>
      <c r="J5186" s="67"/>
      <c r="K5186" s="69">
        <v>0</v>
      </c>
      <c r="L5186" s="67">
        <v>0</v>
      </c>
      <c r="M5186" s="70">
        <v>0</v>
      </c>
      <c r="N5186" s="34">
        <f t="shared" si="762"/>
        <v>0.375</v>
      </c>
      <c r="O5186" s="38">
        <f t="shared" si="763"/>
        <v>0.375</v>
      </c>
      <c r="P5186" s="72" t="s">
        <v>234</v>
      </c>
      <c r="Q5186" s="43">
        <v>44826</v>
      </c>
      <c r="R5186" s="35">
        <f t="shared" si="764"/>
        <v>0</v>
      </c>
      <c r="S5186" s="35">
        <f t="shared" si="765"/>
        <v>0</v>
      </c>
      <c r="T5186" s="10" t="str">
        <f t="shared" ref="T5186:T5249" si="771">"Sem - "&amp;WEEKNUM(Q5186,21)</f>
        <v>Sem - 39</v>
      </c>
      <c r="U5186" s="10" t="str">
        <f t="shared" ref="U5186:U5249" si="772">PROPER(TEXT(Q5186,"mmmm"))</f>
        <v>Septembre</v>
      </c>
      <c r="V5186" s="36" t="str">
        <f t="shared" si="766"/>
        <v>2026</v>
      </c>
      <c r="W5186" s="34"/>
      <c r="X5186" s="91">
        <f t="shared" ref="X5186:X5249" si="773">IFERROR(IF(M5186="Abs",0,IF((D5186-C5186+E5186-F5186)&lt;0.000694444444444444,0,(D5186-C5186+E5186-F5186))),0)</f>
        <v>4.1666666666666519E-3</v>
      </c>
      <c r="Y5186" s="92" t="str">
        <f>VLOOKUP('CM-CIC'!B5117,Annuaire_roster!B:F,4,0)</f>
        <v>ABDELLAOUI KHADIJA</v>
      </c>
      <c r="Z5186" s="37" t="s">
        <v>110</v>
      </c>
      <c r="AA5186" s="60" t="s">
        <v>39</v>
      </c>
      <c r="AB5186" s="35" t="str">
        <f t="shared" si="767"/>
        <v/>
      </c>
      <c r="AC5186" s="35" t="str">
        <f t="shared" si="768"/>
        <v/>
      </c>
      <c r="AD5186" s="35" t="str">
        <f t="shared" si="769"/>
        <v/>
      </c>
      <c r="AE5186" s="44" t="str">
        <f t="shared" si="770"/>
        <v/>
      </c>
      <c r="AF5186" s="61"/>
      <c r="AG5186" s="45"/>
    </row>
    <row r="5187" spans="1:33" x14ac:dyDescent="0.2">
      <c r="A5187" s="59" t="str">
        <f>+VLOOKUP(B5187,Annuaire_roster!B:G,5,0)</f>
        <v>01610</v>
      </c>
      <c r="B5187" s="78" t="s">
        <v>1667</v>
      </c>
      <c r="C5187" s="65">
        <v>0.33263888888888887</v>
      </c>
      <c r="D5187" s="65">
        <v>0.33333333333333331</v>
      </c>
      <c r="E5187" s="66">
        <v>0.75</v>
      </c>
      <c r="F5187" s="66">
        <v>0.75</v>
      </c>
      <c r="G5187" s="67"/>
      <c r="H5187" s="67"/>
      <c r="I5187" s="68" t="s">
        <v>63</v>
      </c>
      <c r="J5187" s="67"/>
      <c r="K5187" s="69">
        <v>0</v>
      </c>
      <c r="L5187" s="67">
        <v>0</v>
      </c>
      <c r="M5187" s="70">
        <v>0</v>
      </c>
      <c r="N5187" s="34">
        <f t="shared" si="762"/>
        <v>0.375</v>
      </c>
      <c r="O5187" s="38">
        <f t="shared" si="763"/>
        <v>0.375</v>
      </c>
      <c r="P5187" s="72" t="s">
        <v>234</v>
      </c>
      <c r="Q5187" s="43">
        <v>44826</v>
      </c>
      <c r="R5187" s="35">
        <f t="shared" si="764"/>
        <v>0</v>
      </c>
      <c r="S5187" s="35">
        <f t="shared" si="765"/>
        <v>0</v>
      </c>
      <c r="T5187" s="10" t="str">
        <f t="shared" si="771"/>
        <v>Sem - 39</v>
      </c>
      <c r="U5187" s="10" t="str">
        <f t="shared" si="772"/>
        <v>Septembre</v>
      </c>
      <c r="V5187" s="36" t="str">
        <f t="shared" si="766"/>
        <v>2026</v>
      </c>
      <c r="W5187" s="34"/>
      <c r="X5187" s="91">
        <f t="shared" si="773"/>
        <v>0</v>
      </c>
      <c r="Y5187" s="92" t="str">
        <f>VLOOKUP('CM-CIC'!B5118,Annuaire_roster!B:F,4,0)</f>
        <v>ABDELLAOUI KHADIJA</v>
      </c>
      <c r="Z5187" s="37" t="s">
        <v>110</v>
      </c>
      <c r="AA5187" s="60" t="s">
        <v>39</v>
      </c>
      <c r="AB5187" s="35" t="str">
        <f t="shared" si="767"/>
        <v/>
      </c>
      <c r="AC5187" s="35" t="str">
        <f t="shared" si="768"/>
        <v/>
      </c>
      <c r="AD5187" s="35" t="str">
        <f t="shared" si="769"/>
        <v/>
      </c>
      <c r="AE5187" s="44" t="str">
        <f t="shared" si="770"/>
        <v/>
      </c>
      <c r="AF5187" s="61"/>
      <c r="AG5187" s="45"/>
    </row>
    <row r="5188" spans="1:33" x14ac:dyDescent="0.2">
      <c r="A5188" s="59" t="str">
        <f>+VLOOKUP(B5188,Annuaire_roster!B:G,5,0)</f>
        <v>01611</v>
      </c>
      <c r="B5188" s="219" t="s">
        <v>252</v>
      </c>
      <c r="C5188" s="65">
        <v>0.33263888888888887</v>
      </c>
      <c r="D5188" s="65">
        <v>0.33333333333333331</v>
      </c>
      <c r="E5188" s="66">
        <v>0.75</v>
      </c>
      <c r="F5188" s="66">
        <v>0.75</v>
      </c>
      <c r="G5188" s="67"/>
      <c r="H5188" s="67"/>
      <c r="I5188" s="68" t="s">
        <v>63</v>
      </c>
      <c r="J5188" s="67"/>
      <c r="K5188" s="69">
        <v>0</v>
      </c>
      <c r="L5188" s="67">
        <v>0</v>
      </c>
      <c r="M5188" s="70">
        <v>0</v>
      </c>
      <c r="N5188" s="34">
        <f t="shared" si="762"/>
        <v>0.375</v>
      </c>
      <c r="O5188" s="38">
        <f t="shared" si="763"/>
        <v>0.375</v>
      </c>
      <c r="P5188" s="72" t="s">
        <v>234</v>
      </c>
      <c r="Q5188" s="43">
        <v>44826</v>
      </c>
      <c r="R5188" s="35">
        <f t="shared" si="764"/>
        <v>0</v>
      </c>
      <c r="S5188" s="35">
        <f t="shared" si="765"/>
        <v>0</v>
      </c>
      <c r="T5188" s="10" t="str">
        <f t="shared" si="771"/>
        <v>Sem - 39</v>
      </c>
      <c r="U5188" s="10" t="str">
        <f t="shared" si="772"/>
        <v>Septembre</v>
      </c>
      <c r="V5188" s="36" t="str">
        <f t="shared" si="766"/>
        <v>2026</v>
      </c>
      <c r="W5188" s="34"/>
      <c r="X5188" s="91">
        <f t="shared" si="773"/>
        <v>0</v>
      </c>
      <c r="Y5188" s="92" t="str">
        <f>VLOOKUP('CM-CIC'!B5119,Annuaire_roster!B:F,4,0)</f>
        <v>ABDELLAOUI KHADIJA</v>
      </c>
      <c r="Z5188" s="37" t="s">
        <v>110</v>
      </c>
      <c r="AA5188" s="60" t="s">
        <v>39</v>
      </c>
      <c r="AB5188" s="35" t="str">
        <f t="shared" si="767"/>
        <v/>
      </c>
      <c r="AC5188" s="35" t="str">
        <f t="shared" si="768"/>
        <v/>
      </c>
      <c r="AD5188" s="35" t="str">
        <f t="shared" si="769"/>
        <v/>
      </c>
      <c r="AE5188" s="44" t="str">
        <f t="shared" si="770"/>
        <v/>
      </c>
      <c r="AF5188" s="61"/>
      <c r="AG5188" s="45"/>
    </row>
    <row r="5189" spans="1:33" x14ac:dyDescent="0.2">
      <c r="A5189" s="59" t="str">
        <f>+VLOOKUP(B5189,Annuaire_roster!B:G,5,0)</f>
        <v>01612</v>
      </c>
      <c r="B5189" s="217" t="s">
        <v>253</v>
      </c>
      <c r="C5189" s="65"/>
      <c r="D5189" s="65">
        <v>0.33333333333333331</v>
      </c>
      <c r="E5189" s="66"/>
      <c r="F5189" s="66">
        <v>0.75</v>
      </c>
      <c r="G5189" s="67"/>
      <c r="H5189" s="67"/>
      <c r="I5189" s="68" t="s">
        <v>63</v>
      </c>
      <c r="J5189" s="67"/>
      <c r="K5189" s="69">
        <v>0</v>
      </c>
      <c r="L5189" s="67">
        <v>0</v>
      </c>
      <c r="M5189" s="70" t="s">
        <v>187</v>
      </c>
      <c r="N5189" s="34" t="str">
        <f t="shared" si="762"/>
        <v/>
      </c>
      <c r="O5189" s="38">
        <f t="shared" si="763"/>
        <v>0.375</v>
      </c>
      <c r="P5189" s="72" t="s">
        <v>234</v>
      </c>
      <c r="Q5189" s="43">
        <v>44826</v>
      </c>
      <c r="R5189" s="35">
        <f t="shared" si="764"/>
        <v>0.375</v>
      </c>
      <c r="S5189" s="35">
        <f t="shared" si="765"/>
        <v>0.375</v>
      </c>
      <c r="T5189" s="10" t="str">
        <f t="shared" si="771"/>
        <v>Sem - 39</v>
      </c>
      <c r="U5189" s="10" t="str">
        <f t="shared" si="772"/>
        <v>Septembre</v>
      </c>
      <c r="V5189" s="36" t="str">
        <f t="shared" si="766"/>
        <v>2026</v>
      </c>
      <c r="W5189" s="34"/>
      <c r="X5189" s="91">
        <f t="shared" si="773"/>
        <v>0</v>
      </c>
      <c r="Y5189" s="92" t="str">
        <f>VLOOKUP('CM-CIC'!B5120,Annuaire_roster!B:F,4,0)</f>
        <v>ABDELLAOUI KHADIJA</v>
      </c>
      <c r="Z5189" s="37" t="s">
        <v>110</v>
      </c>
      <c r="AA5189" s="60" t="s">
        <v>39</v>
      </c>
      <c r="AB5189" s="35" t="str">
        <f t="shared" si="767"/>
        <v/>
      </c>
      <c r="AC5189" s="35" t="str">
        <f t="shared" si="768"/>
        <v/>
      </c>
      <c r="AD5189" s="35" t="str">
        <f t="shared" si="769"/>
        <v/>
      </c>
      <c r="AE5189" s="44" t="str">
        <f t="shared" si="770"/>
        <v/>
      </c>
      <c r="AF5189" s="61"/>
      <c r="AG5189" s="45"/>
    </row>
    <row r="5190" spans="1:33" x14ac:dyDescent="0.2">
      <c r="A5190" s="59" t="str">
        <f>+VLOOKUP(B5190,Annuaire_roster!B:G,5,0)</f>
        <v>01613</v>
      </c>
      <c r="B5190" s="78" t="s">
        <v>254</v>
      </c>
      <c r="C5190" s="65">
        <v>0.3215277777777778</v>
      </c>
      <c r="D5190" s="65">
        <v>0.33333333333333331</v>
      </c>
      <c r="E5190" s="66">
        <v>0.75</v>
      </c>
      <c r="F5190" s="66">
        <v>0.75</v>
      </c>
      <c r="G5190" s="67"/>
      <c r="H5190" s="67"/>
      <c r="I5190" s="68" t="s">
        <v>63</v>
      </c>
      <c r="J5190" s="67"/>
      <c r="K5190" s="69">
        <v>0</v>
      </c>
      <c r="L5190" s="67">
        <v>0</v>
      </c>
      <c r="M5190" s="70">
        <v>0</v>
      </c>
      <c r="N5190" s="34">
        <f t="shared" si="762"/>
        <v>0.375</v>
      </c>
      <c r="O5190" s="38">
        <f t="shared" si="763"/>
        <v>0.375</v>
      </c>
      <c r="P5190" s="72" t="s">
        <v>234</v>
      </c>
      <c r="Q5190" s="43">
        <v>44826</v>
      </c>
      <c r="R5190" s="35">
        <f t="shared" si="764"/>
        <v>0</v>
      </c>
      <c r="S5190" s="35">
        <f t="shared" si="765"/>
        <v>0</v>
      </c>
      <c r="T5190" s="10" t="str">
        <f t="shared" si="771"/>
        <v>Sem - 39</v>
      </c>
      <c r="U5190" s="10" t="str">
        <f t="shared" si="772"/>
        <v>Septembre</v>
      </c>
      <c r="V5190" s="36" t="str">
        <f t="shared" si="766"/>
        <v>2026</v>
      </c>
      <c r="W5190" s="34"/>
      <c r="X5190" s="91">
        <f t="shared" si="773"/>
        <v>1.1805555555555514E-2</v>
      </c>
      <c r="Y5190" s="92" t="str">
        <f>VLOOKUP('CM-CIC'!B5121,Annuaire_roster!B:F,4,0)</f>
        <v>ABDELLAOUI KHADIJA</v>
      </c>
      <c r="Z5190" s="37" t="s">
        <v>110</v>
      </c>
      <c r="AA5190" s="60" t="s">
        <v>39</v>
      </c>
      <c r="AB5190" s="35" t="str">
        <f t="shared" si="767"/>
        <v/>
      </c>
      <c r="AC5190" s="35" t="str">
        <f t="shared" si="768"/>
        <v/>
      </c>
      <c r="AD5190" s="35" t="str">
        <f t="shared" si="769"/>
        <v/>
      </c>
      <c r="AE5190" s="44" t="str">
        <f t="shared" si="770"/>
        <v/>
      </c>
      <c r="AF5190" s="61"/>
      <c r="AG5190" s="45"/>
    </row>
    <row r="5191" spans="1:33" x14ac:dyDescent="0.2">
      <c r="A5191" s="59" t="str">
        <f>+VLOOKUP(B5191,Annuaire_roster!B:G,5,0)</f>
        <v>01618</v>
      </c>
      <c r="B5191" s="78" t="s">
        <v>255</v>
      </c>
      <c r="C5191" s="65">
        <v>0.33194444444444443</v>
      </c>
      <c r="D5191" s="65">
        <v>0.33333333333333331</v>
      </c>
      <c r="E5191" s="66">
        <v>0.75</v>
      </c>
      <c r="F5191" s="66">
        <v>0.75</v>
      </c>
      <c r="G5191" s="67"/>
      <c r="H5191" s="67"/>
      <c r="I5191" s="68" t="s">
        <v>63</v>
      </c>
      <c r="J5191" s="67"/>
      <c r="K5191" s="69">
        <v>0</v>
      </c>
      <c r="L5191" s="67">
        <v>0</v>
      </c>
      <c r="M5191" s="70">
        <v>0</v>
      </c>
      <c r="N5191" s="34">
        <f t="shared" si="762"/>
        <v>0.375</v>
      </c>
      <c r="O5191" s="38">
        <f t="shared" si="763"/>
        <v>0.375</v>
      </c>
      <c r="P5191" s="72" t="s">
        <v>234</v>
      </c>
      <c r="Q5191" s="43">
        <v>44826</v>
      </c>
      <c r="R5191" s="35">
        <f t="shared" si="764"/>
        <v>0</v>
      </c>
      <c r="S5191" s="35">
        <f t="shared" si="765"/>
        <v>0</v>
      </c>
      <c r="T5191" s="10" t="str">
        <f t="shared" si="771"/>
        <v>Sem - 39</v>
      </c>
      <c r="U5191" s="10" t="str">
        <f t="shared" si="772"/>
        <v>Septembre</v>
      </c>
      <c r="V5191" s="36" t="str">
        <f t="shared" si="766"/>
        <v>2026</v>
      </c>
      <c r="W5191" s="34"/>
      <c r="X5191" s="91">
        <f t="shared" si="773"/>
        <v>1.388888888888884E-3</v>
      </c>
      <c r="Y5191" s="92" t="str">
        <f>VLOOKUP('CM-CIC'!B5122,Annuaire_roster!B:F,4,0)</f>
        <v>ABDELLAOUI KHADIJA</v>
      </c>
      <c r="Z5191" s="37" t="s">
        <v>110</v>
      </c>
      <c r="AA5191" s="60" t="s">
        <v>39</v>
      </c>
      <c r="AB5191" s="35" t="str">
        <f t="shared" si="767"/>
        <v/>
      </c>
      <c r="AC5191" s="35" t="str">
        <f t="shared" si="768"/>
        <v/>
      </c>
      <c r="AD5191" s="35" t="str">
        <f t="shared" si="769"/>
        <v/>
      </c>
      <c r="AE5191" s="44" t="str">
        <f t="shared" si="770"/>
        <v/>
      </c>
      <c r="AF5191" s="61"/>
      <c r="AG5191" s="45"/>
    </row>
    <row r="5192" spans="1:33" x14ac:dyDescent="0.2">
      <c r="A5192" s="59" t="str">
        <f>+VLOOKUP(B5192,Annuaire_roster!B:G,5,0)</f>
        <v>01619</v>
      </c>
      <c r="B5192" s="78" t="s">
        <v>256</v>
      </c>
      <c r="C5192" s="65">
        <v>0.33333333333333331</v>
      </c>
      <c r="D5192" s="65">
        <v>0.33333333333333331</v>
      </c>
      <c r="E5192" s="66">
        <v>0.75</v>
      </c>
      <c r="F5192" s="66">
        <v>0.75</v>
      </c>
      <c r="G5192" s="67"/>
      <c r="H5192" s="67"/>
      <c r="I5192" s="68" t="s">
        <v>63</v>
      </c>
      <c r="J5192" s="67"/>
      <c r="K5192" s="69">
        <v>0</v>
      </c>
      <c r="L5192" s="67">
        <v>0</v>
      </c>
      <c r="M5192" s="70">
        <v>0</v>
      </c>
      <c r="N5192" s="34">
        <f t="shared" si="762"/>
        <v>0.375</v>
      </c>
      <c r="O5192" s="38">
        <f t="shared" si="763"/>
        <v>0.375</v>
      </c>
      <c r="P5192" s="72" t="s">
        <v>234</v>
      </c>
      <c r="Q5192" s="43">
        <v>44826</v>
      </c>
      <c r="R5192" s="35">
        <f t="shared" si="764"/>
        <v>0</v>
      </c>
      <c r="S5192" s="35">
        <f t="shared" si="765"/>
        <v>0</v>
      </c>
      <c r="T5192" s="10" t="str">
        <f t="shared" si="771"/>
        <v>Sem - 39</v>
      </c>
      <c r="U5192" s="10" t="str">
        <f t="shared" si="772"/>
        <v>Septembre</v>
      </c>
      <c r="V5192" s="36" t="str">
        <f t="shared" si="766"/>
        <v>2026</v>
      </c>
      <c r="W5192" s="34"/>
      <c r="X5192" s="91">
        <f t="shared" si="773"/>
        <v>0</v>
      </c>
      <c r="Y5192" s="92" t="str">
        <f>VLOOKUP('CM-CIC'!B5123,Annuaire_roster!B:F,4,0)</f>
        <v>ABDELLAOUI KHADIJA</v>
      </c>
      <c r="Z5192" s="37" t="s">
        <v>110</v>
      </c>
      <c r="AA5192" s="60" t="s">
        <v>39</v>
      </c>
      <c r="AB5192" s="35" t="str">
        <f t="shared" si="767"/>
        <v/>
      </c>
      <c r="AC5192" s="35" t="str">
        <f t="shared" si="768"/>
        <v/>
      </c>
      <c r="AD5192" s="35" t="str">
        <f t="shared" si="769"/>
        <v/>
      </c>
      <c r="AE5192" s="44" t="str">
        <f t="shared" si="770"/>
        <v/>
      </c>
      <c r="AF5192" s="61"/>
      <c r="AG5192" s="45"/>
    </row>
    <row r="5193" spans="1:33" x14ac:dyDescent="0.2">
      <c r="A5193" s="59" t="str">
        <f>+VLOOKUP(B5193,Annuaire_roster!B:G,5,0)</f>
        <v>01624</v>
      </c>
      <c r="B5193" s="78" t="s">
        <v>257</v>
      </c>
      <c r="C5193" s="65">
        <v>0.33263888888888887</v>
      </c>
      <c r="D5193" s="65">
        <v>0.33333333333333331</v>
      </c>
      <c r="E5193" s="66">
        <v>0.75</v>
      </c>
      <c r="F5193" s="66">
        <v>0.75</v>
      </c>
      <c r="G5193" s="67"/>
      <c r="H5193" s="67"/>
      <c r="I5193" s="68" t="s">
        <v>63</v>
      </c>
      <c r="J5193" s="67"/>
      <c r="K5193" s="69">
        <v>0</v>
      </c>
      <c r="L5193" s="67">
        <v>0</v>
      </c>
      <c r="M5193" s="70">
        <v>0</v>
      </c>
      <c r="N5193" s="34">
        <f t="shared" si="762"/>
        <v>0.375</v>
      </c>
      <c r="O5193" s="38">
        <f t="shared" si="763"/>
        <v>0.375</v>
      </c>
      <c r="P5193" s="72" t="s">
        <v>234</v>
      </c>
      <c r="Q5193" s="43">
        <v>44826</v>
      </c>
      <c r="R5193" s="35">
        <f t="shared" si="764"/>
        <v>0</v>
      </c>
      <c r="S5193" s="35">
        <f t="shared" si="765"/>
        <v>0</v>
      </c>
      <c r="T5193" s="10" t="str">
        <f t="shared" si="771"/>
        <v>Sem - 39</v>
      </c>
      <c r="U5193" s="10" t="str">
        <f t="shared" si="772"/>
        <v>Septembre</v>
      </c>
      <c r="V5193" s="36" t="str">
        <f t="shared" si="766"/>
        <v>2026</v>
      </c>
      <c r="W5193" s="34"/>
      <c r="X5193" s="91">
        <f t="shared" si="773"/>
        <v>0</v>
      </c>
      <c r="Y5193" s="92" t="str">
        <f>VLOOKUP('CM-CIC'!B5124,Annuaire_roster!B:F,4,0)</f>
        <v>ABDELLAOUI KHADIJA</v>
      </c>
      <c r="Z5193" s="37" t="s">
        <v>110</v>
      </c>
      <c r="AA5193" s="60" t="s">
        <v>39</v>
      </c>
      <c r="AB5193" s="35" t="str">
        <f t="shared" si="767"/>
        <v/>
      </c>
      <c r="AC5193" s="35" t="str">
        <f t="shared" si="768"/>
        <v/>
      </c>
      <c r="AD5193" s="35" t="str">
        <f t="shared" si="769"/>
        <v/>
      </c>
      <c r="AE5193" s="44" t="str">
        <f t="shared" si="770"/>
        <v/>
      </c>
      <c r="AF5193" s="61"/>
      <c r="AG5193" s="45"/>
    </row>
    <row r="5194" spans="1:33" x14ac:dyDescent="0.2">
      <c r="A5194" s="59" t="str">
        <f>+VLOOKUP(B5194,Annuaire_roster!B:G,5,0)</f>
        <v>01625</v>
      </c>
      <c r="B5194" s="78" t="s">
        <v>258</v>
      </c>
      <c r="C5194" s="65">
        <v>0.33263888888888887</v>
      </c>
      <c r="D5194" s="65">
        <v>0.33333333333333331</v>
      </c>
      <c r="E5194" s="66">
        <v>0.75</v>
      </c>
      <c r="F5194" s="66">
        <v>0.75</v>
      </c>
      <c r="G5194" s="67"/>
      <c r="H5194" s="67"/>
      <c r="I5194" s="68" t="s">
        <v>63</v>
      </c>
      <c r="J5194" s="67"/>
      <c r="K5194" s="69">
        <v>0</v>
      </c>
      <c r="L5194" s="67">
        <v>0</v>
      </c>
      <c r="M5194" s="70">
        <v>0</v>
      </c>
      <c r="N5194" s="34">
        <f t="shared" si="762"/>
        <v>0.375</v>
      </c>
      <c r="O5194" s="38">
        <f t="shared" si="763"/>
        <v>0.375</v>
      </c>
      <c r="P5194" s="72" t="s">
        <v>234</v>
      </c>
      <c r="Q5194" s="43">
        <v>44826</v>
      </c>
      <c r="R5194" s="35">
        <f t="shared" si="764"/>
        <v>0</v>
      </c>
      <c r="S5194" s="35">
        <f t="shared" si="765"/>
        <v>0</v>
      </c>
      <c r="T5194" s="10" t="str">
        <f t="shared" si="771"/>
        <v>Sem - 39</v>
      </c>
      <c r="U5194" s="10" t="str">
        <f t="shared" si="772"/>
        <v>Septembre</v>
      </c>
      <c r="V5194" s="36" t="str">
        <f t="shared" si="766"/>
        <v>2026</v>
      </c>
      <c r="W5194" s="34"/>
      <c r="X5194" s="91">
        <f t="shared" si="773"/>
        <v>0</v>
      </c>
      <c r="Y5194" s="92" t="str">
        <f>VLOOKUP('CM-CIC'!B5125,Annuaire_roster!B:F,4,0)</f>
        <v>ABDELLAOUI KHADIJA</v>
      </c>
      <c r="Z5194" s="37" t="s">
        <v>110</v>
      </c>
      <c r="AA5194" s="60" t="s">
        <v>39</v>
      </c>
      <c r="AB5194" s="35" t="str">
        <f t="shared" si="767"/>
        <v/>
      </c>
      <c r="AC5194" s="35" t="str">
        <f t="shared" si="768"/>
        <v/>
      </c>
      <c r="AD5194" s="35" t="str">
        <f t="shared" si="769"/>
        <v/>
      </c>
      <c r="AE5194" s="44" t="str">
        <f t="shared" si="770"/>
        <v/>
      </c>
      <c r="AF5194" s="61"/>
      <c r="AG5194" s="45"/>
    </row>
    <row r="5195" spans="1:33" x14ac:dyDescent="0.2">
      <c r="A5195" s="59" t="str">
        <f>+VLOOKUP(B5195,Annuaire_roster!B:G,5,0)</f>
        <v>01626</v>
      </c>
      <c r="B5195" s="78" t="s">
        <v>259</v>
      </c>
      <c r="C5195" s="65">
        <v>0.33333333333333331</v>
      </c>
      <c r="D5195" s="65">
        <v>0.33333333333333331</v>
      </c>
      <c r="E5195" s="66">
        <v>0.75</v>
      </c>
      <c r="F5195" s="66">
        <v>0.75</v>
      </c>
      <c r="G5195" s="67"/>
      <c r="H5195" s="67"/>
      <c r="I5195" s="68" t="s">
        <v>63</v>
      </c>
      <c r="J5195" s="67"/>
      <c r="K5195" s="69">
        <v>0</v>
      </c>
      <c r="L5195" s="67">
        <v>0</v>
      </c>
      <c r="M5195" s="70">
        <v>0</v>
      </c>
      <c r="N5195" s="34">
        <f t="shared" si="762"/>
        <v>0.375</v>
      </c>
      <c r="O5195" s="38">
        <f t="shared" si="763"/>
        <v>0.375</v>
      </c>
      <c r="P5195" s="72" t="s">
        <v>234</v>
      </c>
      <c r="Q5195" s="43">
        <v>44826</v>
      </c>
      <c r="R5195" s="35">
        <f t="shared" si="764"/>
        <v>0</v>
      </c>
      <c r="S5195" s="35">
        <f t="shared" si="765"/>
        <v>0</v>
      </c>
      <c r="T5195" s="10" t="str">
        <f t="shared" si="771"/>
        <v>Sem - 39</v>
      </c>
      <c r="U5195" s="10" t="str">
        <f t="shared" si="772"/>
        <v>Septembre</v>
      </c>
      <c r="V5195" s="36" t="str">
        <f t="shared" si="766"/>
        <v>2026</v>
      </c>
      <c r="W5195" s="34"/>
      <c r="X5195" s="91">
        <f t="shared" si="773"/>
        <v>0</v>
      </c>
      <c r="Y5195" s="92" t="str">
        <f>VLOOKUP('CM-CIC'!B5126,Annuaire_roster!B:F,4,0)</f>
        <v>ABDELLAOUI KHADIJA</v>
      </c>
      <c r="Z5195" s="37" t="s">
        <v>110</v>
      </c>
      <c r="AA5195" s="60" t="s">
        <v>39</v>
      </c>
      <c r="AB5195" s="35" t="str">
        <f t="shared" si="767"/>
        <v/>
      </c>
      <c r="AC5195" s="35" t="str">
        <f t="shared" si="768"/>
        <v/>
      </c>
      <c r="AD5195" s="35" t="str">
        <f t="shared" si="769"/>
        <v/>
      </c>
      <c r="AE5195" s="44" t="str">
        <f t="shared" si="770"/>
        <v/>
      </c>
      <c r="AF5195" s="61"/>
      <c r="AG5195" s="45"/>
    </row>
    <row r="5196" spans="1:33" x14ac:dyDescent="0.2">
      <c r="A5196" s="59" t="str">
        <f>+VLOOKUP(B5196,Annuaire_roster!B:G,5,0)</f>
        <v>01627</v>
      </c>
      <c r="B5196" s="78" t="s">
        <v>260</v>
      </c>
      <c r="C5196" s="65">
        <v>0.33333333333333331</v>
      </c>
      <c r="D5196" s="65">
        <v>0.33333333333333331</v>
      </c>
      <c r="E5196" s="66">
        <v>0.75</v>
      </c>
      <c r="F5196" s="66">
        <v>0.75</v>
      </c>
      <c r="G5196" s="67"/>
      <c r="H5196" s="67"/>
      <c r="I5196" s="68" t="s">
        <v>63</v>
      </c>
      <c r="J5196" s="67"/>
      <c r="K5196" s="69">
        <v>0</v>
      </c>
      <c r="L5196" s="67">
        <v>0</v>
      </c>
      <c r="M5196" s="70">
        <v>0</v>
      </c>
      <c r="N5196" s="34">
        <f t="shared" si="762"/>
        <v>0.375</v>
      </c>
      <c r="O5196" s="38">
        <f t="shared" si="763"/>
        <v>0.375</v>
      </c>
      <c r="P5196" s="72" t="s">
        <v>234</v>
      </c>
      <c r="Q5196" s="43">
        <v>44826</v>
      </c>
      <c r="R5196" s="35">
        <f t="shared" si="764"/>
        <v>0</v>
      </c>
      <c r="S5196" s="35">
        <f t="shared" si="765"/>
        <v>0</v>
      </c>
      <c r="T5196" s="10" t="str">
        <f t="shared" si="771"/>
        <v>Sem - 39</v>
      </c>
      <c r="U5196" s="10" t="str">
        <f t="shared" si="772"/>
        <v>Septembre</v>
      </c>
      <c r="V5196" s="36" t="str">
        <f t="shared" si="766"/>
        <v>2026</v>
      </c>
      <c r="W5196" s="34"/>
      <c r="X5196" s="91">
        <f t="shared" si="773"/>
        <v>0</v>
      </c>
      <c r="Y5196" s="92" t="str">
        <f>VLOOKUP('CM-CIC'!B5127,Annuaire_roster!B:F,4,0)</f>
        <v>ABDELLAOUI KHADIJA</v>
      </c>
      <c r="Z5196" s="37" t="s">
        <v>110</v>
      </c>
      <c r="AA5196" s="60" t="s">
        <v>39</v>
      </c>
      <c r="AB5196" s="35" t="str">
        <f t="shared" si="767"/>
        <v/>
      </c>
      <c r="AC5196" s="35" t="str">
        <f t="shared" si="768"/>
        <v/>
      </c>
      <c r="AD5196" s="35" t="str">
        <f t="shared" si="769"/>
        <v/>
      </c>
      <c r="AE5196" s="44" t="str">
        <f t="shared" si="770"/>
        <v/>
      </c>
      <c r="AF5196" s="61"/>
      <c r="AG5196" s="45"/>
    </row>
    <row r="5197" spans="1:33" x14ac:dyDescent="0.2">
      <c r="A5197" s="59" t="str">
        <f>+VLOOKUP(B5197,Annuaire_roster!B:G,5,0)</f>
        <v>01628</v>
      </c>
      <c r="B5197" s="78" t="s">
        <v>262</v>
      </c>
      <c r="C5197" s="65">
        <v>0.33263888888888887</v>
      </c>
      <c r="D5197" s="65">
        <v>0.33333333333333331</v>
      </c>
      <c r="E5197" s="66">
        <v>0.75</v>
      </c>
      <c r="F5197" s="66">
        <v>0.75</v>
      </c>
      <c r="G5197" s="67"/>
      <c r="H5197" s="67"/>
      <c r="I5197" s="68" t="s">
        <v>63</v>
      </c>
      <c r="J5197" s="67"/>
      <c r="K5197" s="69">
        <v>0</v>
      </c>
      <c r="L5197" s="67">
        <v>0</v>
      </c>
      <c r="M5197" s="70">
        <v>0</v>
      </c>
      <c r="N5197" s="34">
        <f t="shared" si="762"/>
        <v>0.375</v>
      </c>
      <c r="O5197" s="38">
        <f t="shared" si="763"/>
        <v>0.375</v>
      </c>
      <c r="P5197" s="72" t="s">
        <v>234</v>
      </c>
      <c r="Q5197" s="43">
        <v>44826</v>
      </c>
      <c r="R5197" s="35">
        <f t="shared" si="764"/>
        <v>0</v>
      </c>
      <c r="S5197" s="35">
        <f t="shared" si="765"/>
        <v>0</v>
      </c>
      <c r="T5197" s="10" t="str">
        <f t="shared" si="771"/>
        <v>Sem - 39</v>
      </c>
      <c r="U5197" s="10" t="str">
        <f t="shared" si="772"/>
        <v>Septembre</v>
      </c>
      <c r="V5197" s="36" t="str">
        <f t="shared" si="766"/>
        <v>2026</v>
      </c>
      <c r="W5197" s="34"/>
      <c r="X5197" s="91">
        <f t="shared" si="773"/>
        <v>0</v>
      </c>
      <c r="Y5197" s="92" t="str">
        <f>VLOOKUP('CM-CIC'!B5128,Annuaire_roster!B:F,4,0)</f>
        <v>ABDELLAOUI KHADIJA</v>
      </c>
      <c r="Z5197" s="37" t="s">
        <v>110</v>
      </c>
      <c r="AA5197" s="60" t="s">
        <v>39</v>
      </c>
      <c r="AB5197" s="35" t="str">
        <f t="shared" si="767"/>
        <v/>
      </c>
      <c r="AC5197" s="35" t="str">
        <f t="shared" si="768"/>
        <v/>
      </c>
      <c r="AD5197" s="35" t="str">
        <f t="shared" si="769"/>
        <v/>
      </c>
      <c r="AE5197" s="44" t="str">
        <f t="shared" si="770"/>
        <v/>
      </c>
      <c r="AF5197" s="61"/>
      <c r="AG5197" s="45"/>
    </row>
    <row r="5198" spans="1:33" x14ac:dyDescent="0.2">
      <c r="A5198" s="59" t="str">
        <f>+VLOOKUP(B5198,Annuaire_roster!B:G,5,0)</f>
        <v>01629</v>
      </c>
      <c r="B5198" s="78" t="s">
        <v>263</v>
      </c>
      <c r="C5198" s="65">
        <v>0.33194444444444443</v>
      </c>
      <c r="D5198" s="65">
        <v>0.33333333333333331</v>
      </c>
      <c r="E5198" s="66">
        <v>0.75</v>
      </c>
      <c r="F5198" s="66">
        <v>0.75</v>
      </c>
      <c r="G5198" s="67"/>
      <c r="H5198" s="67"/>
      <c r="I5198" s="68" t="s">
        <v>63</v>
      </c>
      <c r="J5198" s="67"/>
      <c r="K5198" s="69">
        <v>0</v>
      </c>
      <c r="L5198" s="67">
        <v>0</v>
      </c>
      <c r="M5198" s="70">
        <v>0</v>
      </c>
      <c r="N5198" s="34">
        <f t="shared" si="762"/>
        <v>0.375</v>
      </c>
      <c r="O5198" s="38">
        <f t="shared" si="763"/>
        <v>0.375</v>
      </c>
      <c r="P5198" s="72" t="s">
        <v>234</v>
      </c>
      <c r="Q5198" s="43">
        <v>44826</v>
      </c>
      <c r="R5198" s="35">
        <f t="shared" si="764"/>
        <v>0</v>
      </c>
      <c r="S5198" s="35">
        <f t="shared" si="765"/>
        <v>0</v>
      </c>
      <c r="T5198" s="10" t="str">
        <f t="shared" si="771"/>
        <v>Sem - 39</v>
      </c>
      <c r="U5198" s="10" t="str">
        <f t="shared" si="772"/>
        <v>Septembre</v>
      </c>
      <c r="V5198" s="36" t="str">
        <f t="shared" si="766"/>
        <v>2026</v>
      </c>
      <c r="W5198" s="34"/>
      <c r="X5198" s="91">
        <f t="shared" si="773"/>
        <v>1.388888888888884E-3</v>
      </c>
      <c r="Y5198" s="92" t="str">
        <f>VLOOKUP('CM-CIC'!B5129,Annuaire_roster!B:F,4,0)</f>
        <v>ABDELLAOUI KHADIJA</v>
      </c>
      <c r="Z5198" s="37" t="s">
        <v>110</v>
      </c>
      <c r="AA5198" s="60" t="s">
        <v>39</v>
      </c>
      <c r="AB5198" s="35" t="str">
        <f t="shared" si="767"/>
        <v/>
      </c>
      <c r="AC5198" s="35" t="str">
        <f t="shared" si="768"/>
        <v/>
      </c>
      <c r="AD5198" s="35" t="str">
        <f t="shared" si="769"/>
        <v/>
      </c>
      <c r="AE5198" s="44" t="str">
        <f t="shared" si="770"/>
        <v/>
      </c>
      <c r="AF5198" s="61"/>
      <c r="AG5198" s="45"/>
    </row>
    <row r="5199" spans="1:33" x14ac:dyDescent="0.2">
      <c r="A5199" s="59" t="str">
        <f>+VLOOKUP(B5199,Annuaire_roster!B:G,5,0)</f>
        <v>01630</v>
      </c>
      <c r="B5199" s="78" t="s">
        <v>264</v>
      </c>
      <c r="C5199" s="65">
        <v>0.33263888888888887</v>
      </c>
      <c r="D5199" s="65">
        <v>0.33333333333333331</v>
      </c>
      <c r="E5199" s="66">
        <v>0.75</v>
      </c>
      <c r="F5199" s="66">
        <v>0.75</v>
      </c>
      <c r="G5199" s="67"/>
      <c r="H5199" s="67"/>
      <c r="I5199" s="68" t="s">
        <v>63</v>
      </c>
      <c r="J5199" s="67"/>
      <c r="K5199" s="69">
        <v>0</v>
      </c>
      <c r="L5199" s="67">
        <v>0</v>
      </c>
      <c r="M5199" s="70">
        <v>0</v>
      </c>
      <c r="N5199" s="34">
        <f t="shared" si="762"/>
        <v>0.375</v>
      </c>
      <c r="O5199" s="38">
        <f t="shared" si="763"/>
        <v>0.375</v>
      </c>
      <c r="P5199" s="72" t="s">
        <v>234</v>
      </c>
      <c r="Q5199" s="43">
        <v>44826</v>
      </c>
      <c r="R5199" s="35">
        <f t="shared" si="764"/>
        <v>0</v>
      </c>
      <c r="S5199" s="35">
        <f t="shared" si="765"/>
        <v>0</v>
      </c>
      <c r="T5199" s="10" t="str">
        <f t="shared" si="771"/>
        <v>Sem - 39</v>
      </c>
      <c r="U5199" s="10" t="str">
        <f t="shared" si="772"/>
        <v>Septembre</v>
      </c>
      <c r="V5199" s="36" t="str">
        <f t="shared" si="766"/>
        <v>2026</v>
      </c>
      <c r="W5199" s="34"/>
      <c r="X5199" s="91">
        <f t="shared" si="773"/>
        <v>0</v>
      </c>
      <c r="Y5199" s="92" t="str">
        <f>VLOOKUP('CM-CIC'!B5130,Annuaire_roster!B:F,4,0)</f>
        <v>ABDELLAOUI KHADIJA</v>
      </c>
      <c r="Z5199" s="37" t="s">
        <v>110</v>
      </c>
      <c r="AA5199" s="60" t="s">
        <v>39</v>
      </c>
      <c r="AB5199" s="35" t="str">
        <f t="shared" si="767"/>
        <v/>
      </c>
      <c r="AC5199" s="35" t="str">
        <f t="shared" si="768"/>
        <v/>
      </c>
      <c r="AD5199" s="35" t="str">
        <f t="shared" si="769"/>
        <v/>
      </c>
      <c r="AE5199" s="44" t="str">
        <f t="shared" si="770"/>
        <v/>
      </c>
      <c r="AF5199" s="61"/>
      <c r="AG5199" s="45"/>
    </row>
    <row r="5200" spans="1:33" x14ac:dyDescent="0.2">
      <c r="A5200" s="59" t="str">
        <f>+VLOOKUP(B5200,Annuaire_roster!B:G,5,0)</f>
        <v>01631</v>
      </c>
      <c r="B5200" s="78" t="s">
        <v>265</v>
      </c>
      <c r="C5200" s="65">
        <v>0.33333333333333331</v>
      </c>
      <c r="D5200" s="65">
        <v>0.33333333333333331</v>
      </c>
      <c r="E5200" s="66">
        <v>0.75</v>
      </c>
      <c r="F5200" s="66">
        <v>0.75</v>
      </c>
      <c r="G5200" s="67"/>
      <c r="H5200" s="67"/>
      <c r="I5200" s="68" t="s">
        <v>63</v>
      </c>
      <c r="J5200" s="67"/>
      <c r="K5200" s="69">
        <v>0</v>
      </c>
      <c r="L5200" s="67">
        <v>0</v>
      </c>
      <c r="M5200" s="70">
        <v>0</v>
      </c>
      <c r="N5200" s="34">
        <f t="shared" si="762"/>
        <v>0.375</v>
      </c>
      <c r="O5200" s="38">
        <f t="shared" si="763"/>
        <v>0.375</v>
      </c>
      <c r="P5200" s="72" t="s">
        <v>234</v>
      </c>
      <c r="Q5200" s="43">
        <v>44826</v>
      </c>
      <c r="R5200" s="35">
        <f t="shared" si="764"/>
        <v>0</v>
      </c>
      <c r="S5200" s="35">
        <f t="shared" si="765"/>
        <v>0</v>
      </c>
      <c r="T5200" s="10" t="str">
        <f t="shared" si="771"/>
        <v>Sem - 39</v>
      </c>
      <c r="U5200" s="10" t="str">
        <f t="shared" si="772"/>
        <v>Septembre</v>
      </c>
      <c r="V5200" s="36" t="str">
        <f t="shared" si="766"/>
        <v>2026</v>
      </c>
      <c r="W5200" s="34"/>
      <c r="X5200" s="91">
        <f t="shared" si="773"/>
        <v>0</v>
      </c>
      <c r="Y5200" s="92" t="str">
        <f>VLOOKUP('CM-CIC'!B5131,Annuaire_roster!B:F,4,0)</f>
        <v>IHASSANE Ikram</v>
      </c>
      <c r="Z5200" s="37" t="s">
        <v>110</v>
      </c>
      <c r="AA5200" s="60" t="s">
        <v>39</v>
      </c>
      <c r="AB5200" s="35" t="str">
        <f t="shared" si="767"/>
        <v/>
      </c>
      <c r="AC5200" s="35" t="str">
        <f t="shared" si="768"/>
        <v/>
      </c>
      <c r="AD5200" s="35" t="str">
        <f t="shared" si="769"/>
        <v/>
      </c>
      <c r="AE5200" s="44" t="str">
        <f t="shared" si="770"/>
        <v/>
      </c>
      <c r="AF5200" s="61"/>
      <c r="AG5200" s="45"/>
    </row>
    <row r="5201" spans="1:33" x14ac:dyDescent="0.2">
      <c r="A5201" s="59" t="str">
        <f>+VLOOKUP(B5201,Annuaire_roster!B:G,5,0)</f>
        <v>01632</v>
      </c>
      <c r="B5201" s="78" t="s">
        <v>266</v>
      </c>
      <c r="C5201" s="65">
        <v>0.33333333333333331</v>
      </c>
      <c r="D5201" s="65">
        <v>0.33333333333333331</v>
      </c>
      <c r="E5201" s="66">
        <v>0.75</v>
      </c>
      <c r="F5201" s="66">
        <v>0.75</v>
      </c>
      <c r="G5201" s="67"/>
      <c r="H5201" s="67"/>
      <c r="I5201" s="68" t="s">
        <v>63</v>
      </c>
      <c r="J5201" s="67"/>
      <c r="K5201" s="69">
        <v>0</v>
      </c>
      <c r="L5201" s="67">
        <v>0</v>
      </c>
      <c r="M5201" s="70">
        <v>0</v>
      </c>
      <c r="N5201" s="34">
        <f t="shared" si="762"/>
        <v>0.375</v>
      </c>
      <c r="O5201" s="38">
        <f t="shared" si="763"/>
        <v>0.375</v>
      </c>
      <c r="P5201" s="72" t="s">
        <v>234</v>
      </c>
      <c r="Q5201" s="43">
        <v>44826</v>
      </c>
      <c r="R5201" s="35">
        <f t="shared" si="764"/>
        <v>0</v>
      </c>
      <c r="S5201" s="35">
        <f t="shared" si="765"/>
        <v>0</v>
      </c>
      <c r="T5201" s="10" t="str">
        <f t="shared" si="771"/>
        <v>Sem - 39</v>
      </c>
      <c r="U5201" s="10" t="str">
        <f t="shared" si="772"/>
        <v>Septembre</v>
      </c>
      <c r="V5201" s="36" t="str">
        <f t="shared" si="766"/>
        <v>2026</v>
      </c>
      <c r="W5201" s="34"/>
      <c r="X5201" s="91">
        <f t="shared" si="773"/>
        <v>0</v>
      </c>
      <c r="Y5201" s="92" t="str">
        <f>VLOOKUP('CM-CIC'!B5132,Annuaire_roster!B:F,4,0)</f>
        <v>IHASSANE Ikram</v>
      </c>
      <c r="Z5201" s="37" t="s">
        <v>110</v>
      </c>
      <c r="AA5201" s="60" t="s">
        <v>39</v>
      </c>
      <c r="AB5201" s="35" t="str">
        <f t="shared" si="767"/>
        <v/>
      </c>
      <c r="AC5201" s="35" t="str">
        <f t="shared" si="768"/>
        <v/>
      </c>
      <c r="AD5201" s="35" t="str">
        <f t="shared" si="769"/>
        <v/>
      </c>
      <c r="AE5201" s="44" t="str">
        <f t="shared" si="770"/>
        <v/>
      </c>
      <c r="AF5201" s="61"/>
      <c r="AG5201" s="45"/>
    </row>
    <row r="5202" spans="1:33" x14ac:dyDescent="0.2">
      <c r="A5202" s="59" t="str">
        <f>+VLOOKUP(B5202,Annuaire_roster!B:G,5,0)</f>
        <v>01633</v>
      </c>
      <c r="B5202" s="78" t="s">
        <v>267</v>
      </c>
      <c r="C5202" s="65">
        <v>0.33263888888888887</v>
      </c>
      <c r="D5202" s="65">
        <v>0.33333333333333331</v>
      </c>
      <c r="E5202" s="66">
        <v>0.75</v>
      </c>
      <c r="F5202" s="66">
        <v>0.75</v>
      </c>
      <c r="G5202" s="67"/>
      <c r="H5202" s="67"/>
      <c r="I5202" s="68" t="s">
        <v>63</v>
      </c>
      <c r="J5202" s="67"/>
      <c r="K5202" s="69">
        <v>0</v>
      </c>
      <c r="L5202" s="67">
        <v>0</v>
      </c>
      <c r="M5202" s="70">
        <v>0</v>
      </c>
      <c r="N5202" s="34">
        <f t="shared" si="762"/>
        <v>0.375</v>
      </c>
      <c r="O5202" s="38">
        <f t="shared" si="763"/>
        <v>0.375</v>
      </c>
      <c r="P5202" s="72" t="s">
        <v>234</v>
      </c>
      <c r="Q5202" s="43">
        <v>44826</v>
      </c>
      <c r="R5202" s="35">
        <f t="shared" si="764"/>
        <v>0</v>
      </c>
      <c r="S5202" s="35">
        <f t="shared" si="765"/>
        <v>0</v>
      </c>
      <c r="T5202" s="10" t="str">
        <f t="shared" si="771"/>
        <v>Sem - 39</v>
      </c>
      <c r="U5202" s="10" t="str">
        <f t="shared" si="772"/>
        <v>Septembre</v>
      </c>
      <c r="V5202" s="36" t="str">
        <f t="shared" si="766"/>
        <v>2026</v>
      </c>
      <c r="W5202" s="34"/>
      <c r="X5202" s="91">
        <f t="shared" si="773"/>
        <v>0</v>
      </c>
      <c r="Y5202" s="92" t="str">
        <f>VLOOKUP('CM-CIC'!B5133,Annuaire_roster!B:F,4,0)</f>
        <v>IHASSANE Ikram</v>
      </c>
      <c r="Z5202" s="37" t="s">
        <v>110</v>
      </c>
      <c r="AA5202" s="60" t="s">
        <v>39</v>
      </c>
      <c r="AB5202" s="35" t="str">
        <f t="shared" si="767"/>
        <v/>
      </c>
      <c r="AC5202" s="35" t="str">
        <f t="shared" si="768"/>
        <v/>
      </c>
      <c r="AD5202" s="35" t="str">
        <f t="shared" si="769"/>
        <v/>
      </c>
      <c r="AE5202" s="44" t="str">
        <f t="shared" si="770"/>
        <v/>
      </c>
      <c r="AF5202" s="61"/>
      <c r="AG5202" s="45"/>
    </row>
    <row r="5203" spans="1:33" x14ac:dyDescent="0.2">
      <c r="A5203" s="59" t="str">
        <f>+VLOOKUP(B5203,Annuaire_roster!B:G,5,0)</f>
        <v>01634</v>
      </c>
      <c r="B5203" s="78" t="s">
        <v>268</v>
      </c>
      <c r="C5203" s="65">
        <v>0.33263888888888887</v>
      </c>
      <c r="D5203" s="65">
        <v>0.33333333333333331</v>
      </c>
      <c r="E5203" s="66">
        <v>0.75</v>
      </c>
      <c r="F5203" s="66">
        <v>0.75</v>
      </c>
      <c r="G5203" s="67"/>
      <c r="H5203" s="67"/>
      <c r="I5203" s="68" t="s">
        <v>63</v>
      </c>
      <c r="J5203" s="67"/>
      <c r="K5203" s="69">
        <v>0</v>
      </c>
      <c r="L5203" s="67">
        <v>0</v>
      </c>
      <c r="M5203" s="70">
        <v>0</v>
      </c>
      <c r="N5203" s="34">
        <f t="shared" si="762"/>
        <v>0.375</v>
      </c>
      <c r="O5203" s="38">
        <f t="shared" si="763"/>
        <v>0.375</v>
      </c>
      <c r="P5203" s="72" t="s">
        <v>234</v>
      </c>
      <c r="Q5203" s="43">
        <v>44826</v>
      </c>
      <c r="R5203" s="35">
        <f t="shared" si="764"/>
        <v>0</v>
      </c>
      <c r="S5203" s="35">
        <f t="shared" si="765"/>
        <v>0</v>
      </c>
      <c r="T5203" s="10" t="str">
        <f t="shared" si="771"/>
        <v>Sem - 39</v>
      </c>
      <c r="U5203" s="10" t="str">
        <f t="shared" si="772"/>
        <v>Septembre</v>
      </c>
      <c r="V5203" s="36" t="str">
        <f t="shared" si="766"/>
        <v>2026</v>
      </c>
      <c r="W5203" s="34"/>
      <c r="X5203" s="91">
        <f t="shared" si="773"/>
        <v>0</v>
      </c>
      <c r="Y5203" s="92" t="str">
        <f>VLOOKUP('CM-CIC'!B5134,Annuaire_roster!B:F,4,0)</f>
        <v>IHASSANE Ikram</v>
      </c>
      <c r="Z5203" s="37" t="s">
        <v>110</v>
      </c>
      <c r="AA5203" s="60" t="s">
        <v>39</v>
      </c>
      <c r="AB5203" s="35" t="str">
        <f t="shared" si="767"/>
        <v/>
      </c>
      <c r="AC5203" s="35" t="str">
        <f t="shared" si="768"/>
        <v/>
      </c>
      <c r="AD5203" s="35" t="str">
        <f t="shared" si="769"/>
        <v/>
      </c>
      <c r="AE5203" s="44" t="str">
        <f t="shared" si="770"/>
        <v/>
      </c>
      <c r="AF5203" s="61"/>
      <c r="AG5203" s="45"/>
    </row>
    <row r="5204" spans="1:33" x14ac:dyDescent="0.2">
      <c r="A5204" s="59" t="str">
        <f>+VLOOKUP(B5204,Annuaire_roster!B:G,5,0)</f>
        <v>01635</v>
      </c>
      <c r="B5204" s="217" t="s">
        <v>269</v>
      </c>
      <c r="C5204" s="65"/>
      <c r="D5204" s="65">
        <v>0.33333333333333331</v>
      </c>
      <c r="E5204" s="66"/>
      <c r="F5204" s="66">
        <v>0.75</v>
      </c>
      <c r="G5204" s="67"/>
      <c r="H5204" s="67"/>
      <c r="I5204" s="68" t="s">
        <v>63</v>
      </c>
      <c r="J5204" s="67"/>
      <c r="K5204" s="69">
        <v>0</v>
      </c>
      <c r="L5204" s="67">
        <v>0</v>
      </c>
      <c r="M5204" s="70" t="s">
        <v>187</v>
      </c>
      <c r="N5204" s="34" t="str">
        <f t="shared" si="762"/>
        <v/>
      </c>
      <c r="O5204" s="38">
        <f t="shared" si="763"/>
        <v>0.375</v>
      </c>
      <c r="P5204" s="72" t="s">
        <v>234</v>
      </c>
      <c r="Q5204" s="43">
        <v>44826</v>
      </c>
      <c r="R5204" s="35">
        <f t="shared" si="764"/>
        <v>0.375</v>
      </c>
      <c r="S5204" s="35">
        <f t="shared" si="765"/>
        <v>0.375</v>
      </c>
      <c r="T5204" s="10" t="str">
        <f t="shared" si="771"/>
        <v>Sem - 39</v>
      </c>
      <c r="U5204" s="10" t="str">
        <f t="shared" si="772"/>
        <v>Septembre</v>
      </c>
      <c r="V5204" s="36" t="str">
        <f t="shared" si="766"/>
        <v>2026</v>
      </c>
      <c r="W5204" s="34"/>
      <c r="X5204" s="91">
        <f t="shared" si="773"/>
        <v>0</v>
      </c>
      <c r="Y5204" s="92" t="str">
        <f>VLOOKUP('CM-CIC'!B5135,Annuaire_roster!B:F,4,0)</f>
        <v>IHASSANE Ikram</v>
      </c>
      <c r="Z5204" s="37" t="s">
        <v>110</v>
      </c>
      <c r="AA5204" s="60" t="s">
        <v>39</v>
      </c>
      <c r="AB5204" s="35" t="str">
        <f t="shared" si="767"/>
        <v/>
      </c>
      <c r="AC5204" s="35" t="str">
        <f t="shared" si="768"/>
        <v/>
      </c>
      <c r="AD5204" s="35" t="str">
        <f t="shared" si="769"/>
        <v/>
      </c>
      <c r="AE5204" s="44" t="str">
        <f t="shared" si="770"/>
        <v/>
      </c>
      <c r="AF5204" s="61"/>
      <c r="AG5204" s="45"/>
    </row>
    <row r="5205" spans="1:33" x14ac:dyDescent="0.2">
      <c r="A5205" s="59" t="str">
        <f>+VLOOKUP(B5205,Annuaire_roster!B:G,5,0)</f>
        <v>01636</v>
      </c>
      <c r="B5205" s="78" t="s">
        <v>270</v>
      </c>
      <c r="C5205" s="65">
        <v>0.33333333333333331</v>
      </c>
      <c r="D5205" s="65">
        <v>0.33333333333333331</v>
      </c>
      <c r="E5205" s="66">
        <v>0.75</v>
      </c>
      <c r="F5205" s="66">
        <v>0.75</v>
      </c>
      <c r="G5205" s="67"/>
      <c r="H5205" s="67"/>
      <c r="I5205" s="68" t="s">
        <v>63</v>
      </c>
      <c r="J5205" s="67"/>
      <c r="K5205" s="69">
        <v>0</v>
      </c>
      <c r="L5205" s="67">
        <v>0</v>
      </c>
      <c r="M5205" s="70">
        <v>0</v>
      </c>
      <c r="N5205" s="34">
        <f t="shared" si="762"/>
        <v>0.375</v>
      </c>
      <c r="O5205" s="38">
        <f t="shared" si="763"/>
        <v>0.375</v>
      </c>
      <c r="P5205" s="72" t="s">
        <v>234</v>
      </c>
      <c r="Q5205" s="43">
        <v>44826</v>
      </c>
      <c r="R5205" s="35">
        <f t="shared" si="764"/>
        <v>0</v>
      </c>
      <c r="S5205" s="35">
        <f t="shared" si="765"/>
        <v>0</v>
      </c>
      <c r="T5205" s="10" t="str">
        <f t="shared" si="771"/>
        <v>Sem - 39</v>
      </c>
      <c r="U5205" s="10" t="str">
        <f t="shared" si="772"/>
        <v>Septembre</v>
      </c>
      <c r="V5205" s="36" t="str">
        <f t="shared" si="766"/>
        <v>2026</v>
      </c>
      <c r="W5205" s="34"/>
      <c r="X5205" s="91">
        <f t="shared" si="773"/>
        <v>0</v>
      </c>
      <c r="Y5205" s="92" t="str">
        <f>VLOOKUP('CM-CIC'!B5136,Annuaire_roster!B:F,4,0)</f>
        <v>KINANA Widad</v>
      </c>
      <c r="Z5205" s="37" t="s">
        <v>110</v>
      </c>
      <c r="AA5205" s="60" t="s">
        <v>39</v>
      </c>
      <c r="AB5205" s="35" t="str">
        <f t="shared" si="767"/>
        <v/>
      </c>
      <c r="AC5205" s="35" t="str">
        <f t="shared" si="768"/>
        <v/>
      </c>
      <c r="AD5205" s="35" t="str">
        <f t="shared" si="769"/>
        <v/>
      </c>
      <c r="AE5205" s="44" t="str">
        <f t="shared" si="770"/>
        <v/>
      </c>
      <c r="AF5205" s="61"/>
      <c r="AG5205" s="45"/>
    </row>
    <row r="5206" spans="1:33" x14ac:dyDescent="0.2">
      <c r="A5206" s="59" t="str">
        <f>+VLOOKUP(B5206,Annuaire_roster!B:G,5,0)</f>
        <v>01637</v>
      </c>
      <c r="B5206" s="78" t="s">
        <v>271</v>
      </c>
      <c r="C5206" s="65">
        <v>0.33333333333333331</v>
      </c>
      <c r="D5206" s="65">
        <v>0.33333333333333331</v>
      </c>
      <c r="E5206" s="66">
        <v>0.75</v>
      </c>
      <c r="F5206" s="66">
        <v>0.75</v>
      </c>
      <c r="G5206" s="67"/>
      <c r="H5206" s="67"/>
      <c r="I5206" s="68" t="s">
        <v>63</v>
      </c>
      <c r="J5206" s="67"/>
      <c r="K5206" s="69">
        <v>0</v>
      </c>
      <c r="L5206" s="67">
        <v>0</v>
      </c>
      <c r="M5206" s="70">
        <v>0</v>
      </c>
      <c r="N5206" s="34">
        <f t="shared" si="762"/>
        <v>0.375</v>
      </c>
      <c r="O5206" s="38">
        <f t="shared" si="763"/>
        <v>0.375</v>
      </c>
      <c r="P5206" s="72" t="s">
        <v>234</v>
      </c>
      <c r="Q5206" s="43">
        <v>44826</v>
      </c>
      <c r="R5206" s="35">
        <f t="shared" si="764"/>
        <v>0</v>
      </c>
      <c r="S5206" s="35">
        <f t="shared" si="765"/>
        <v>0</v>
      </c>
      <c r="T5206" s="10" t="str">
        <f t="shared" si="771"/>
        <v>Sem - 39</v>
      </c>
      <c r="U5206" s="10" t="str">
        <f t="shared" si="772"/>
        <v>Septembre</v>
      </c>
      <c r="V5206" s="36" t="str">
        <f t="shared" si="766"/>
        <v>2026</v>
      </c>
      <c r="W5206" s="34"/>
      <c r="X5206" s="91">
        <f t="shared" si="773"/>
        <v>0</v>
      </c>
      <c r="Y5206" s="92" t="str">
        <f>VLOOKUP('CM-CIC'!B5137,Annuaire_roster!B:F,4,0)</f>
        <v>IHASSANE Ikram</v>
      </c>
      <c r="Z5206" s="37" t="s">
        <v>110</v>
      </c>
      <c r="AA5206" s="60" t="s">
        <v>39</v>
      </c>
      <c r="AB5206" s="35" t="str">
        <f t="shared" si="767"/>
        <v/>
      </c>
      <c r="AC5206" s="35" t="str">
        <f t="shared" si="768"/>
        <v/>
      </c>
      <c r="AD5206" s="35" t="str">
        <f t="shared" si="769"/>
        <v/>
      </c>
      <c r="AE5206" s="44" t="str">
        <f t="shared" si="770"/>
        <v/>
      </c>
      <c r="AF5206" s="61"/>
      <c r="AG5206" s="45"/>
    </row>
    <row r="5207" spans="1:33" x14ac:dyDescent="0.2">
      <c r="A5207" s="59" t="str">
        <f>+VLOOKUP(B5207,Annuaire_roster!B:G,5,0)</f>
        <v>01638</v>
      </c>
      <c r="B5207" s="78" t="s">
        <v>272</v>
      </c>
      <c r="C5207" s="65">
        <v>0.33333333333333331</v>
      </c>
      <c r="D5207" s="65">
        <v>0.33333333333333331</v>
      </c>
      <c r="E5207" s="66">
        <v>0.75</v>
      </c>
      <c r="F5207" s="66">
        <v>0.75</v>
      </c>
      <c r="G5207" s="67"/>
      <c r="H5207" s="67"/>
      <c r="I5207" s="68" t="s">
        <v>63</v>
      </c>
      <c r="J5207" s="67"/>
      <c r="K5207" s="69">
        <v>0</v>
      </c>
      <c r="L5207" s="67">
        <v>0</v>
      </c>
      <c r="M5207" s="70">
        <v>0</v>
      </c>
      <c r="N5207" s="34">
        <f t="shared" si="762"/>
        <v>0.375</v>
      </c>
      <c r="O5207" s="38">
        <f t="shared" si="763"/>
        <v>0.375</v>
      </c>
      <c r="P5207" s="72" t="s">
        <v>234</v>
      </c>
      <c r="Q5207" s="43">
        <v>44826</v>
      </c>
      <c r="R5207" s="35">
        <f t="shared" si="764"/>
        <v>0</v>
      </c>
      <c r="S5207" s="35">
        <f t="shared" si="765"/>
        <v>0</v>
      </c>
      <c r="T5207" s="10" t="str">
        <f t="shared" si="771"/>
        <v>Sem - 39</v>
      </c>
      <c r="U5207" s="10" t="str">
        <f t="shared" si="772"/>
        <v>Septembre</v>
      </c>
      <c r="V5207" s="36" t="str">
        <f t="shared" si="766"/>
        <v>2026</v>
      </c>
      <c r="W5207" s="34"/>
      <c r="X5207" s="91">
        <f t="shared" si="773"/>
        <v>0</v>
      </c>
      <c r="Y5207" s="92" t="str">
        <f>VLOOKUP('CM-CIC'!B5138,Annuaire_roster!B:F,4,0)</f>
        <v>KINANA Widad</v>
      </c>
      <c r="Z5207" s="37" t="s">
        <v>110</v>
      </c>
      <c r="AA5207" s="60" t="s">
        <v>39</v>
      </c>
      <c r="AB5207" s="35" t="str">
        <f t="shared" si="767"/>
        <v/>
      </c>
      <c r="AC5207" s="35" t="str">
        <f t="shared" si="768"/>
        <v/>
      </c>
      <c r="AD5207" s="35" t="str">
        <f t="shared" si="769"/>
        <v/>
      </c>
      <c r="AE5207" s="44" t="str">
        <f t="shared" si="770"/>
        <v/>
      </c>
      <c r="AF5207" s="61"/>
      <c r="AG5207" s="45"/>
    </row>
    <row r="5208" spans="1:33" x14ac:dyDescent="0.2">
      <c r="A5208" s="59" t="str">
        <f>+VLOOKUP(B5208,Annuaire_roster!B:G,5,0)</f>
        <v>01639</v>
      </c>
      <c r="B5208" s="78" t="s">
        <v>273</v>
      </c>
      <c r="C5208" s="65">
        <v>0.33333333333333331</v>
      </c>
      <c r="D5208" s="65">
        <v>0.33333333333333331</v>
      </c>
      <c r="E5208" s="66">
        <v>0.75</v>
      </c>
      <c r="F5208" s="66">
        <v>0.75</v>
      </c>
      <c r="G5208" s="67"/>
      <c r="H5208" s="67"/>
      <c r="I5208" s="68" t="s">
        <v>63</v>
      </c>
      <c r="J5208" s="67"/>
      <c r="K5208" s="69">
        <v>0</v>
      </c>
      <c r="L5208" s="67">
        <v>0</v>
      </c>
      <c r="M5208" s="70">
        <v>0</v>
      </c>
      <c r="N5208" s="34">
        <f t="shared" si="762"/>
        <v>0.375</v>
      </c>
      <c r="O5208" s="38">
        <f t="shared" si="763"/>
        <v>0.375</v>
      </c>
      <c r="P5208" s="72" t="s">
        <v>234</v>
      </c>
      <c r="Q5208" s="43">
        <v>44826</v>
      </c>
      <c r="R5208" s="35">
        <f t="shared" si="764"/>
        <v>0</v>
      </c>
      <c r="S5208" s="35">
        <f t="shared" si="765"/>
        <v>0</v>
      </c>
      <c r="T5208" s="10" t="str">
        <f t="shared" si="771"/>
        <v>Sem - 39</v>
      </c>
      <c r="U5208" s="10" t="str">
        <f t="shared" si="772"/>
        <v>Septembre</v>
      </c>
      <c r="V5208" s="36" t="str">
        <f t="shared" si="766"/>
        <v>2026</v>
      </c>
      <c r="W5208" s="34"/>
      <c r="X5208" s="91">
        <f t="shared" si="773"/>
        <v>0</v>
      </c>
      <c r="Y5208" s="92" t="str">
        <f>VLOOKUP('CM-CIC'!B5139,Annuaire_roster!B:F,4,0)</f>
        <v>IHASSANE Ikram</v>
      </c>
      <c r="Z5208" s="37" t="s">
        <v>110</v>
      </c>
      <c r="AA5208" s="60" t="s">
        <v>39</v>
      </c>
      <c r="AB5208" s="35" t="str">
        <f t="shared" si="767"/>
        <v/>
      </c>
      <c r="AC5208" s="35" t="str">
        <f t="shared" si="768"/>
        <v/>
      </c>
      <c r="AD5208" s="35" t="str">
        <f t="shared" si="769"/>
        <v/>
      </c>
      <c r="AE5208" s="44" t="str">
        <f t="shared" si="770"/>
        <v/>
      </c>
      <c r="AF5208" s="61"/>
      <c r="AG5208" s="45"/>
    </row>
    <row r="5209" spans="1:33" x14ac:dyDescent="0.2">
      <c r="A5209" s="59" t="str">
        <f>+VLOOKUP(B5209,Annuaire_roster!B:G,5,0)</f>
        <v>01567</v>
      </c>
      <c r="B5209" s="78" t="s">
        <v>275</v>
      </c>
      <c r="C5209" s="65">
        <v>0.33263888888888887</v>
      </c>
      <c r="D5209" s="65">
        <v>0.33333333333333331</v>
      </c>
      <c r="E5209" s="66">
        <v>0.75</v>
      </c>
      <c r="F5209" s="66">
        <v>0.75</v>
      </c>
      <c r="G5209" s="67"/>
      <c r="H5209" s="67"/>
      <c r="I5209" s="68" t="s">
        <v>63</v>
      </c>
      <c r="J5209" s="67"/>
      <c r="K5209" s="69">
        <v>0</v>
      </c>
      <c r="L5209" s="67">
        <v>0</v>
      </c>
      <c r="M5209" s="70">
        <v>0</v>
      </c>
      <c r="N5209" s="34">
        <f t="shared" si="762"/>
        <v>0.375</v>
      </c>
      <c r="O5209" s="38">
        <f t="shared" si="763"/>
        <v>0.375</v>
      </c>
      <c r="P5209" s="72" t="s">
        <v>234</v>
      </c>
      <c r="Q5209" s="43">
        <v>44826</v>
      </c>
      <c r="R5209" s="35">
        <f t="shared" si="764"/>
        <v>0</v>
      </c>
      <c r="S5209" s="35">
        <f t="shared" si="765"/>
        <v>0</v>
      </c>
      <c r="T5209" s="10" t="str">
        <f t="shared" si="771"/>
        <v>Sem - 39</v>
      </c>
      <c r="U5209" s="10" t="str">
        <f t="shared" si="772"/>
        <v>Septembre</v>
      </c>
      <c r="V5209" s="36" t="str">
        <f t="shared" si="766"/>
        <v>2026</v>
      </c>
      <c r="W5209" s="34"/>
      <c r="X5209" s="91">
        <f t="shared" si="773"/>
        <v>0</v>
      </c>
      <c r="Y5209" s="92" t="str">
        <f>VLOOKUP('CM-CIC'!B5140,Annuaire_roster!B:F,4,0)</f>
        <v>IHASSANE Ikram</v>
      </c>
      <c r="Z5209" s="37" t="s">
        <v>110</v>
      </c>
      <c r="AA5209" s="60" t="s">
        <v>39</v>
      </c>
      <c r="AB5209" s="35" t="str">
        <f t="shared" si="767"/>
        <v/>
      </c>
      <c r="AC5209" s="35" t="str">
        <f t="shared" si="768"/>
        <v/>
      </c>
      <c r="AD5209" s="35" t="str">
        <f t="shared" si="769"/>
        <v/>
      </c>
      <c r="AE5209" s="44" t="str">
        <f t="shared" si="770"/>
        <v/>
      </c>
      <c r="AF5209" s="61"/>
      <c r="AG5209" s="45"/>
    </row>
    <row r="5210" spans="1:33" x14ac:dyDescent="0.2">
      <c r="A5210" s="59" t="str">
        <f>+VLOOKUP(B5210,Annuaire_roster!B:G,5,0)</f>
        <v>01642</v>
      </c>
      <c r="B5210" s="78" t="s">
        <v>276</v>
      </c>
      <c r="C5210" s="65">
        <v>0.33194444444444443</v>
      </c>
      <c r="D5210" s="65">
        <v>0.33333333333333331</v>
      </c>
      <c r="E5210" s="66">
        <v>0.75</v>
      </c>
      <c r="F5210" s="66">
        <v>0.75</v>
      </c>
      <c r="G5210" s="67"/>
      <c r="H5210" s="67"/>
      <c r="I5210" s="68" t="s">
        <v>63</v>
      </c>
      <c r="J5210" s="67"/>
      <c r="K5210" s="69">
        <v>0</v>
      </c>
      <c r="L5210" s="67">
        <v>0</v>
      </c>
      <c r="M5210" s="70">
        <v>0</v>
      </c>
      <c r="N5210" s="34">
        <f t="shared" si="762"/>
        <v>0.375</v>
      </c>
      <c r="O5210" s="38">
        <f t="shared" si="763"/>
        <v>0.375</v>
      </c>
      <c r="P5210" s="72" t="s">
        <v>234</v>
      </c>
      <c r="Q5210" s="43">
        <v>44826</v>
      </c>
      <c r="R5210" s="35">
        <f t="shared" si="764"/>
        <v>0</v>
      </c>
      <c r="S5210" s="35">
        <f t="shared" si="765"/>
        <v>0</v>
      </c>
      <c r="T5210" s="10" t="str">
        <f t="shared" si="771"/>
        <v>Sem - 39</v>
      </c>
      <c r="U5210" s="10" t="str">
        <f t="shared" si="772"/>
        <v>Septembre</v>
      </c>
      <c r="V5210" s="36" t="str">
        <f t="shared" si="766"/>
        <v>2026</v>
      </c>
      <c r="W5210" s="34"/>
      <c r="X5210" s="91">
        <f t="shared" si="773"/>
        <v>1.388888888888884E-3</v>
      </c>
      <c r="Y5210" s="92" t="str">
        <f>VLOOKUP('CM-CIC'!B5141,Annuaire_roster!B:F,4,0)</f>
        <v>IHASSANE Ikram</v>
      </c>
      <c r="Z5210" s="37" t="s">
        <v>110</v>
      </c>
      <c r="AA5210" s="60" t="s">
        <v>39</v>
      </c>
      <c r="AB5210" s="35" t="str">
        <f t="shared" si="767"/>
        <v/>
      </c>
      <c r="AC5210" s="35" t="str">
        <f t="shared" si="768"/>
        <v/>
      </c>
      <c r="AD5210" s="35" t="str">
        <f t="shared" si="769"/>
        <v/>
      </c>
      <c r="AE5210" s="44" t="str">
        <f t="shared" si="770"/>
        <v/>
      </c>
      <c r="AF5210" s="61"/>
      <c r="AG5210" s="45"/>
    </row>
    <row r="5211" spans="1:33" x14ac:dyDescent="0.2">
      <c r="A5211" s="59" t="str">
        <f>+VLOOKUP(B5211,Annuaire_roster!B:G,5,0)</f>
        <v>01657</v>
      </c>
      <c r="B5211" s="78" t="s">
        <v>277</v>
      </c>
      <c r="C5211" s="65">
        <v>0.33263888888888887</v>
      </c>
      <c r="D5211" s="65">
        <v>0.33333333333333331</v>
      </c>
      <c r="E5211" s="66">
        <v>0.75</v>
      </c>
      <c r="F5211" s="66">
        <v>0.75</v>
      </c>
      <c r="G5211" s="67"/>
      <c r="H5211" s="67"/>
      <c r="I5211" s="68" t="s">
        <v>63</v>
      </c>
      <c r="J5211" s="67"/>
      <c r="K5211" s="69">
        <v>0</v>
      </c>
      <c r="L5211" s="67">
        <v>0</v>
      </c>
      <c r="M5211" s="70">
        <v>0</v>
      </c>
      <c r="N5211" s="34">
        <f t="shared" si="762"/>
        <v>0.375</v>
      </c>
      <c r="O5211" s="38">
        <f t="shared" si="763"/>
        <v>0.375</v>
      </c>
      <c r="P5211" s="72" t="s">
        <v>234</v>
      </c>
      <c r="Q5211" s="43">
        <v>44826</v>
      </c>
      <c r="R5211" s="35">
        <f t="shared" si="764"/>
        <v>0</v>
      </c>
      <c r="S5211" s="35">
        <f t="shared" si="765"/>
        <v>0</v>
      </c>
      <c r="T5211" s="10" t="str">
        <f t="shared" si="771"/>
        <v>Sem - 39</v>
      </c>
      <c r="U5211" s="10" t="str">
        <f t="shared" si="772"/>
        <v>Septembre</v>
      </c>
      <c r="V5211" s="36" t="str">
        <f t="shared" si="766"/>
        <v>2026</v>
      </c>
      <c r="W5211" s="34"/>
      <c r="X5211" s="91">
        <f t="shared" si="773"/>
        <v>0</v>
      </c>
      <c r="Y5211" s="92" t="str">
        <f>VLOOKUP('CM-CIC'!B5142,Annuaire_roster!B:F,4,0)</f>
        <v>IHASSANE Ikram</v>
      </c>
      <c r="Z5211" s="37" t="s">
        <v>110</v>
      </c>
      <c r="AA5211" s="60" t="s">
        <v>39</v>
      </c>
      <c r="AB5211" s="35" t="str">
        <f t="shared" si="767"/>
        <v/>
      </c>
      <c r="AC5211" s="35" t="str">
        <f t="shared" si="768"/>
        <v/>
      </c>
      <c r="AD5211" s="35" t="str">
        <f t="shared" si="769"/>
        <v/>
      </c>
      <c r="AE5211" s="44" t="str">
        <f t="shared" si="770"/>
        <v/>
      </c>
      <c r="AF5211" s="61"/>
      <c r="AG5211" s="45"/>
    </row>
    <row r="5212" spans="1:33" x14ac:dyDescent="0.2">
      <c r="A5212" s="59" t="str">
        <f>+VLOOKUP(B5212,Annuaire_roster!B:G,5,0)</f>
        <v>01658</v>
      </c>
      <c r="B5212" s="78" t="s">
        <v>165</v>
      </c>
      <c r="C5212" s="65">
        <v>0.32500000000000001</v>
      </c>
      <c r="D5212" s="65">
        <v>0.33333333333333331</v>
      </c>
      <c r="E5212" s="66">
        <v>0.75</v>
      </c>
      <c r="F5212" s="66">
        <v>0.75</v>
      </c>
      <c r="G5212" s="67"/>
      <c r="H5212" s="67"/>
      <c r="I5212" s="68" t="s">
        <v>63</v>
      </c>
      <c r="J5212" s="67"/>
      <c r="K5212" s="69">
        <v>0</v>
      </c>
      <c r="L5212" s="67">
        <v>0</v>
      </c>
      <c r="M5212" s="70">
        <v>0</v>
      </c>
      <c r="N5212" s="34">
        <f t="shared" si="762"/>
        <v>0.375</v>
      </c>
      <c r="O5212" s="38">
        <f t="shared" si="763"/>
        <v>0.375</v>
      </c>
      <c r="P5212" s="72" t="s">
        <v>234</v>
      </c>
      <c r="Q5212" s="43">
        <v>44826</v>
      </c>
      <c r="R5212" s="35">
        <f t="shared" si="764"/>
        <v>0</v>
      </c>
      <c r="S5212" s="35">
        <f t="shared" si="765"/>
        <v>0</v>
      </c>
      <c r="T5212" s="10" t="str">
        <f t="shared" si="771"/>
        <v>Sem - 39</v>
      </c>
      <c r="U5212" s="10" t="str">
        <f t="shared" si="772"/>
        <v>Septembre</v>
      </c>
      <c r="V5212" s="36" t="str">
        <f t="shared" si="766"/>
        <v>2026</v>
      </c>
      <c r="W5212" s="34"/>
      <c r="X5212" s="91">
        <f t="shared" si="773"/>
        <v>8.3333333333333037E-3</v>
      </c>
      <c r="Y5212" s="92" t="str">
        <f>VLOOKUP('CM-CIC'!B5143,Annuaire_roster!B:F,4,0)</f>
        <v>IHASSANE Ikram</v>
      </c>
      <c r="Z5212" s="37" t="s">
        <v>110</v>
      </c>
      <c r="AA5212" s="60" t="s">
        <v>39</v>
      </c>
      <c r="AB5212" s="35" t="str">
        <f t="shared" si="767"/>
        <v/>
      </c>
      <c r="AC5212" s="35" t="str">
        <f t="shared" si="768"/>
        <v/>
      </c>
      <c r="AD5212" s="35" t="str">
        <f t="shared" si="769"/>
        <v/>
      </c>
      <c r="AE5212" s="44" t="str">
        <f t="shared" si="770"/>
        <v/>
      </c>
      <c r="AF5212" s="61"/>
      <c r="AG5212" s="45"/>
    </row>
    <row r="5213" spans="1:33" x14ac:dyDescent="0.2">
      <c r="A5213" s="59" t="str">
        <f>+VLOOKUP(B5213,Annuaire_roster!B:G,5,0)</f>
        <v>01659</v>
      </c>
      <c r="B5213" s="78" t="s">
        <v>167</v>
      </c>
      <c r="C5213" s="65">
        <v>0.32708333333333334</v>
      </c>
      <c r="D5213" s="65">
        <v>0.33333333333333331</v>
      </c>
      <c r="E5213" s="66">
        <v>0.75</v>
      </c>
      <c r="F5213" s="66">
        <v>0.75</v>
      </c>
      <c r="G5213" s="67"/>
      <c r="H5213" s="67"/>
      <c r="I5213" s="68" t="s">
        <v>63</v>
      </c>
      <c r="J5213" s="67"/>
      <c r="K5213" s="69">
        <v>0</v>
      </c>
      <c r="L5213" s="67">
        <v>0</v>
      </c>
      <c r="M5213" s="70">
        <v>0</v>
      </c>
      <c r="N5213" s="34">
        <f t="shared" si="762"/>
        <v>0.375</v>
      </c>
      <c r="O5213" s="38">
        <f t="shared" si="763"/>
        <v>0.375</v>
      </c>
      <c r="P5213" s="72" t="s">
        <v>234</v>
      </c>
      <c r="Q5213" s="43">
        <v>44826</v>
      </c>
      <c r="R5213" s="35">
        <f t="shared" si="764"/>
        <v>0</v>
      </c>
      <c r="S5213" s="35">
        <f t="shared" si="765"/>
        <v>0</v>
      </c>
      <c r="T5213" s="10" t="str">
        <f t="shared" si="771"/>
        <v>Sem - 39</v>
      </c>
      <c r="U5213" s="10" t="str">
        <f t="shared" si="772"/>
        <v>Septembre</v>
      </c>
      <c r="V5213" s="36" t="str">
        <f t="shared" si="766"/>
        <v>2026</v>
      </c>
      <c r="W5213" s="34"/>
      <c r="X5213" s="91">
        <f t="shared" si="773"/>
        <v>6.2499999999999778E-3</v>
      </c>
      <c r="Y5213" s="92" t="str">
        <f>VLOOKUP('CM-CIC'!B5144,Annuaire_roster!B:F,4,0)</f>
        <v>IHASSANE Ikram</v>
      </c>
      <c r="Z5213" s="37" t="s">
        <v>110</v>
      </c>
      <c r="AA5213" s="60" t="s">
        <v>39</v>
      </c>
      <c r="AB5213" s="35" t="str">
        <f t="shared" si="767"/>
        <v/>
      </c>
      <c r="AC5213" s="35" t="str">
        <f t="shared" si="768"/>
        <v/>
      </c>
      <c r="AD5213" s="35" t="str">
        <f t="shared" si="769"/>
        <v/>
      </c>
      <c r="AE5213" s="44" t="str">
        <f t="shared" si="770"/>
        <v/>
      </c>
      <c r="AF5213" s="61"/>
      <c r="AG5213" s="45"/>
    </row>
    <row r="5214" spans="1:33" x14ac:dyDescent="0.2">
      <c r="A5214" s="59" t="str">
        <f>+VLOOKUP(B5214,Annuaire_roster!B:G,5,0)</f>
        <v>01660</v>
      </c>
      <c r="B5214" s="78" t="s">
        <v>278</v>
      </c>
      <c r="C5214" s="65">
        <v>0.33263888888888887</v>
      </c>
      <c r="D5214" s="65">
        <v>0.33333333333333331</v>
      </c>
      <c r="E5214" s="66">
        <v>0.75</v>
      </c>
      <c r="F5214" s="66">
        <v>0.75</v>
      </c>
      <c r="G5214" s="67"/>
      <c r="H5214" s="67"/>
      <c r="I5214" s="68" t="s">
        <v>63</v>
      </c>
      <c r="J5214" s="67"/>
      <c r="K5214" s="69">
        <v>0</v>
      </c>
      <c r="L5214" s="67">
        <v>0</v>
      </c>
      <c r="M5214" s="70">
        <v>0</v>
      </c>
      <c r="N5214" s="34">
        <f t="shared" si="762"/>
        <v>0.375</v>
      </c>
      <c r="O5214" s="38">
        <f t="shared" si="763"/>
        <v>0.375</v>
      </c>
      <c r="P5214" s="72" t="s">
        <v>234</v>
      </c>
      <c r="Q5214" s="43">
        <v>44826</v>
      </c>
      <c r="R5214" s="35">
        <f t="shared" si="764"/>
        <v>0</v>
      </c>
      <c r="S5214" s="35">
        <f t="shared" si="765"/>
        <v>0</v>
      </c>
      <c r="T5214" s="10" t="str">
        <f t="shared" si="771"/>
        <v>Sem - 39</v>
      </c>
      <c r="U5214" s="10" t="str">
        <f t="shared" si="772"/>
        <v>Septembre</v>
      </c>
      <c r="V5214" s="36" t="str">
        <f t="shared" si="766"/>
        <v>2026</v>
      </c>
      <c r="W5214" s="34"/>
      <c r="X5214" s="91">
        <f t="shared" si="773"/>
        <v>0</v>
      </c>
      <c r="Y5214" s="92" t="str">
        <f>VLOOKUP('CM-CIC'!B5145,Annuaire_roster!B:F,4,0)</f>
        <v>IHASSANE Ikram</v>
      </c>
      <c r="Z5214" s="37" t="s">
        <v>110</v>
      </c>
      <c r="AA5214" s="60" t="s">
        <v>39</v>
      </c>
      <c r="AB5214" s="35" t="str">
        <f t="shared" si="767"/>
        <v/>
      </c>
      <c r="AC5214" s="35" t="str">
        <f t="shared" si="768"/>
        <v/>
      </c>
      <c r="AD5214" s="35" t="str">
        <f t="shared" si="769"/>
        <v/>
      </c>
      <c r="AE5214" s="44" t="str">
        <f t="shared" si="770"/>
        <v/>
      </c>
      <c r="AF5214" s="61"/>
      <c r="AG5214" s="45"/>
    </row>
    <row r="5215" spans="1:33" x14ac:dyDescent="0.2">
      <c r="A5215" s="59" t="str">
        <f>+VLOOKUP(B5215,Annuaire_roster!B:G,5,0)</f>
        <v>01655</v>
      </c>
      <c r="B5215" s="78" t="s">
        <v>168</v>
      </c>
      <c r="C5215" s="65">
        <v>0.34513888888888888</v>
      </c>
      <c r="D5215" s="65">
        <v>0.33333333333333331</v>
      </c>
      <c r="E5215" s="66">
        <v>0.75</v>
      </c>
      <c r="F5215" s="66">
        <v>0.75</v>
      </c>
      <c r="G5215" s="67"/>
      <c r="H5215" s="67"/>
      <c r="I5215" s="68">
        <v>1.1805555555555569E-2</v>
      </c>
      <c r="J5215" s="67"/>
      <c r="K5215" s="69">
        <v>1.1805555555555569E-2</v>
      </c>
      <c r="L5215" s="67">
        <v>0</v>
      </c>
      <c r="M5215" s="70">
        <v>0</v>
      </c>
      <c r="N5215" s="34">
        <f t="shared" si="762"/>
        <v>0.36319444444444443</v>
      </c>
      <c r="O5215" s="38">
        <f t="shared" si="763"/>
        <v>0.375</v>
      </c>
      <c r="P5215" s="72" t="s">
        <v>234</v>
      </c>
      <c r="Q5215" s="43">
        <v>44826</v>
      </c>
      <c r="R5215" s="35">
        <f t="shared" si="764"/>
        <v>0</v>
      </c>
      <c r="S5215" s="35">
        <f t="shared" si="765"/>
        <v>1.1805555555555569E-2</v>
      </c>
      <c r="T5215" s="10" t="str">
        <f t="shared" si="771"/>
        <v>Sem - 39</v>
      </c>
      <c r="U5215" s="10" t="str">
        <f t="shared" si="772"/>
        <v>Septembre</v>
      </c>
      <c r="V5215" s="36" t="str">
        <f t="shared" si="766"/>
        <v>2026</v>
      </c>
      <c r="W5215" s="34"/>
      <c r="X5215" s="91">
        <f t="shared" si="773"/>
        <v>0</v>
      </c>
      <c r="Y5215" s="92" t="str">
        <f>VLOOKUP('CM-CIC'!B5146,Annuaire_roster!B:F,4,0)</f>
        <v>IHASSANE Ikram</v>
      </c>
      <c r="Z5215" s="37" t="s">
        <v>110</v>
      </c>
      <c r="AA5215" s="60" t="s">
        <v>39</v>
      </c>
      <c r="AB5215" s="35" t="str">
        <f t="shared" si="767"/>
        <v/>
      </c>
      <c r="AC5215" s="35" t="str">
        <f t="shared" si="768"/>
        <v/>
      </c>
      <c r="AD5215" s="35" t="str">
        <f t="shared" si="769"/>
        <v/>
      </c>
      <c r="AE5215" s="44" t="str">
        <f t="shared" si="770"/>
        <v/>
      </c>
      <c r="AF5215" s="61"/>
      <c r="AG5215" s="45"/>
    </row>
    <row r="5216" spans="1:33" x14ac:dyDescent="0.2">
      <c r="A5216" s="59" t="str">
        <f>+VLOOKUP(B5216,Annuaire_roster!B:G,5,0)</f>
        <v>01661</v>
      </c>
      <c r="B5216" s="78" t="s">
        <v>169</v>
      </c>
      <c r="C5216" s="65">
        <v>0.33263888888888887</v>
      </c>
      <c r="D5216" s="65">
        <v>0.33333333333333331</v>
      </c>
      <c r="E5216" s="66">
        <v>0.75</v>
      </c>
      <c r="F5216" s="66">
        <v>0.75</v>
      </c>
      <c r="G5216" s="67"/>
      <c r="H5216" s="67"/>
      <c r="I5216" s="68" t="s">
        <v>63</v>
      </c>
      <c r="J5216" s="67"/>
      <c r="K5216" s="69">
        <v>0</v>
      </c>
      <c r="L5216" s="67">
        <v>0</v>
      </c>
      <c r="M5216" s="70">
        <v>0</v>
      </c>
      <c r="N5216" s="34">
        <f t="shared" si="762"/>
        <v>0.375</v>
      </c>
      <c r="O5216" s="38">
        <f t="shared" si="763"/>
        <v>0.375</v>
      </c>
      <c r="P5216" s="72" t="s">
        <v>234</v>
      </c>
      <c r="Q5216" s="43">
        <v>44826</v>
      </c>
      <c r="R5216" s="35">
        <f t="shared" si="764"/>
        <v>0</v>
      </c>
      <c r="S5216" s="35">
        <f t="shared" si="765"/>
        <v>0</v>
      </c>
      <c r="T5216" s="10" t="str">
        <f t="shared" si="771"/>
        <v>Sem - 39</v>
      </c>
      <c r="U5216" s="10" t="str">
        <f t="shared" si="772"/>
        <v>Septembre</v>
      </c>
      <c r="V5216" s="36" t="str">
        <f t="shared" si="766"/>
        <v>2026</v>
      </c>
      <c r="W5216" s="34"/>
      <c r="X5216" s="91">
        <f t="shared" si="773"/>
        <v>0</v>
      </c>
      <c r="Y5216" s="92" t="str">
        <f>VLOOKUP('CM-CIC'!B5147,Annuaire_roster!B:F,4,0)</f>
        <v>IHASSANE Ikram</v>
      </c>
      <c r="Z5216" s="37" t="s">
        <v>110</v>
      </c>
      <c r="AA5216" s="60" t="s">
        <v>39</v>
      </c>
      <c r="AB5216" s="35" t="str">
        <f t="shared" si="767"/>
        <v/>
      </c>
      <c r="AC5216" s="35" t="str">
        <f t="shared" si="768"/>
        <v/>
      </c>
      <c r="AD5216" s="35" t="str">
        <f t="shared" si="769"/>
        <v/>
      </c>
      <c r="AE5216" s="44" t="str">
        <f t="shared" si="770"/>
        <v/>
      </c>
      <c r="AF5216" s="61"/>
      <c r="AG5216" s="45"/>
    </row>
    <row r="5217" spans="1:33" x14ac:dyDescent="0.2">
      <c r="A5217" s="59" t="str">
        <f>+VLOOKUP(B5217,Annuaire_roster!B:G,5,0)</f>
        <v>00214</v>
      </c>
      <c r="B5217" s="78" t="s">
        <v>171</v>
      </c>
      <c r="C5217" s="65">
        <v>0.32847222222222222</v>
      </c>
      <c r="D5217" s="65">
        <v>0.33333333333333331</v>
      </c>
      <c r="E5217" s="66">
        <v>0.75</v>
      </c>
      <c r="F5217" s="66">
        <v>0.75</v>
      </c>
      <c r="G5217" s="67"/>
      <c r="H5217" s="67"/>
      <c r="I5217" s="68" t="s">
        <v>63</v>
      </c>
      <c r="J5217" s="67"/>
      <c r="K5217" s="69">
        <v>0</v>
      </c>
      <c r="L5217" s="67">
        <v>0</v>
      </c>
      <c r="M5217" s="70">
        <v>0</v>
      </c>
      <c r="N5217" s="34">
        <f t="shared" si="762"/>
        <v>0.375</v>
      </c>
      <c r="O5217" s="38">
        <f t="shared" si="763"/>
        <v>0.375</v>
      </c>
      <c r="P5217" s="72" t="s">
        <v>234</v>
      </c>
      <c r="Q5217" s="43">
        <v>44826</v>
      </c>
      <c r="R5217" s="35">
        <f t="shared" si="764"/>
        <v>0</v>
      </c>
      <c r="S5217" s="35">
        <f t="shared" si="765"/>
        <v>0</v>
      </c>
      <c r="T5217" s="10" t="str">
        <f t="shared" si="771"/>
        <v>Sem - 39</v>
      </c>
      <c r="U5217" s="10" t="str">
        <f t="shared" si="772"/>
        <v>Septembre</v>
      </c>
      <c r="V5217" s="36" t="str">
        <f t="shared" si="766"/>
        <v>2026</v>
      </c>
      <c r="W5217" s="34"/>
      <c r="X5217" s="91">
        <f t="shared" si="773"/>
        <v>4.8611111111110938E-3</v>
      </c>
      <c r="Y5217" s="92" t="str">
        <f>VLOOKUP('CM-CIC'!B5148,Annuaire_roster!B:F,4,0)</f>
        <v>IHASSANE Ikram</v>
      </c>
      <c r="Z5217" s="37" t="s">
        <v>110</v>
      </c>
      <c r="AA5217" s="60" t="s">
        <v>39</v>
      </c>
      <c r="AB5217" s="35" t="str">
        <f t="shared" si="767"/>
        <v/>
      </c>
      <c r="AC5217" s="35" t="str">
        <f t="shared" si="768"/>
        <v/>
      </c>
      <c r="AD5217" s="35" t="str">
        <f t="shared" si="769"/>
        <v/>
      </c>
      <c r="AE5217" s="44" t="str">
        <f t="shared" si="770"/>
        <v/>
      </c>
      <c r="AF5217" s="61"/>
      <c r="AG5217" s="45"/>
    </row>
    <row r="5218" spans="1:33" x14ac:dyDescent="0.2">
      <c r="A5218" s="59" t="str">
        <f>+VLOOKUP(B5218,Annuaire_roster!B:G,5,0)</f>
        <v>01664</v>
      </c>
      <c r="B5218" s="78" t="s">
        <v>176</v>
      </c>
      <c r="C5218" s="65">
        <v>0.33055555555555555</v>
      </c>
      <c r="D5218" s="65">
        <v>0.33333333333333331</v>
      </c>
      <c r="E5218" s="66">
        <v>0.75</v>
      </c>
      <c r="F5218" s="66">
        <v>0.75</v>
      </c>
      <c r="G5218" s="67"/>
      <c r="H5218" s="67"/>
      <c r="I5218" s="68" t="s">
        <v>63</v>
      </c>
      <c r="J5218" s="67"/>
      <c r="K5218" s="69">
        <v>0</v>
      </c>
      <c r="L5218" s="67">
        <v>0</v>
      </c>
      <c r="M5218" s="70">
        <v>0</v>
      </c>
      <c r="N5218" s="34">
        <f t="shared" si="762"/>
        <v>0.375</v>
      </c>
      <c r="O5218" s="38">
        <f t="shared" si="763"/>
        <v>0.375</v>
      </c>
      <c r="P5218" s="72" t="s">
        <v>234</v>
      </c>
      <c r="Q5218" s="43">
        <v>44826</v>
      </c>
      <c r="R5218" s="35">
        <f t="shared" si="764"/>
        <v>0</v>
      </c>
      <c r="S5218" s="35">
        <f t="shared" si="765"/>
        <v>0</v>
      </c>
      <c r="T5218" s="10" t="str">
        <f t="shared" si="771"/>
        <v>Sem - 39</v>
      </c>
      <c r="U5218" s="10" t="str">
        <f t="shared" si="772"/>
        <v>Septembre</v>
      </c>
      <c r="V5218" s="36" t="str">
        <f t="shared" si="766"/>
        <v>2026</v>
      </c>
      <c r="W5218" s="34"/>
      <c r="X5218" s="91">
        <f t="shared" si="773"/>
        <v>2.7777777777777679E-3</v>
      </c>
      <c r="Y5218" s="92" t="str">
        <f>VLOOKUP('CM-CIC'!B5149,Annuaire_roster!B:F,4,0)</f>
        <v>IHASSANE Ikram</v>
      </c>
      <c r="Z5218" s="37" t="s">
        <v>110</v>
      </c>
      <c r="AA5218" s="60" t="s">
        <v>39</v>
      </c>
      <c r="AB5218" s="35" t="str">
        <f t="shared" si="767"/>
        <v/>
      </c>
      <c r="AC5218" s="35" t="str">
        <f t="shared" si="768"/>
        <v/>
      </c>
      <c r="AD5218" s="35" t="str">
        <f t="shared" si="769"/>
        <v/>
      </c>
      <c r="AE5218" s="44" t="str">
        <f t="shared" si="770"/>
        <v/>
      </c>
      <c r="AF5218" s="61"/>
      <c r="AG5218" s="45"/>
    </row>
    <row r="5219" spans="1:33" x14ac:dyDescent="0.2">
      <c r="A5219" s="59" t="str">
        <f>+VLOOKUP(B5219,Annuaire_roster!B:G,5,0)</f>
        <v>01665</v>
      </c>
      <c r="B5219" s="217" t="s">
        <v>279</v>
      </c>
      <c r="C5219" s="65"/>
      <c r="D5219" s="65">
        <v>0.33333333333333331</v>
      </c>
      <c r="E5219" s="66"/>
      <c r="F5219" s="66">
        <v>0.75</v>
      </c>
      <c r="G5219" s="67"/>
      <c r="H5219" s="67"/>
      <c r="I5219" s="68" t="s">
        <v>63</v>
      </c>
      <c r="J5219" s="67"/>
      <c r="K5219" s="69">
        <v>0</v>
      </c>
      <c r="L5219" s="67">
        <v>0</v>
      </c>
      <c r="M5219" s="70" t="s">
        <v>187</v>
      </c>
      <c r="N5219" s="34" t="str">
        <f t="shared" si="762"/>
        <v/>
      </c>
      <c r="O5219" s="38">
        <f t="shared" si="763"/>
        <v>0.375</v>
      </c>
      <c r="P5219" s="72" t="s">
        <v>234</v>
      </c>
      <c r="Q5219" s="43">
        <v>44826</v>
      </c>
      <c r="R5219" s="35">
        <f t="shared" si="764"/>
        <v>0.375</v>
      </c>
      <c r="S5219" s="35">
        <f t="shared" si="765"/>
        <v>0.375</v>
      </c>
      <c r="T5219" s="10" t="str">
        <f t="shared" si="771"/>
        <v>Sem - 39</v>
      </c>
      <c r="U5219" s="10" t="str">
        <f t="shared" si="772"/>
        <v>Septembre</v>
      </c>
      <c r="V5219" s="36" t="str">
        <f t="shared" si="766"/>
        <v>2026</v>
      </c>
      <c r="W5219" s="34"/>
      <c r="X5219" s="91">
        <f t="shared" si="773"/>
        <v>0</v>
      </c>
      <c r="Y5219" s="92" t="str">
        <f>VLOOKUP('CM-CIC'!B5150,Annuaire_roster!B:F,4,0)</f>
        <v>IHASSANE Ikram</v>
      </c>
      <c r="Z5219" s="37" t="s">
        <v>110</v>
      </c>
      <c r="AA5219" s="60" t="s">
        <v>39</v>
      </c>
      <c r="AB5219" s="35" t="str">
        <f t="shared" si="767"/>
        <v/>
      </c>
      <c r="AC5219" s="35" t="str">
        <f t="shared" si="768"/>
        <v/>
      </c>
      <c r="AD5219" s="35" t="str">
        <f t="shared" si="769"/>
        <v/>
      </c>
      <c r="AE5219" s="44" t="str">
        <f t="shared" si="770"/>
        <v/>
      </c>
      <c r="AF5219" s="61"/>
      <c r="AG5219" s="45"/>
    </row>
    <row r="5220" spans="1:33" x14ac:dyDescent="0.2">
      <c r="A5220" s="59" t="str">
        <f>+VLOOKUP(B5220,Annuaire_roster!B:G,5,0)</f>
        <v>01643</v>
      </c>
      <c r="B5220" s="78" t="s">
        <v>281</v>
      </c>
      <c r="C5220" s="65">
        <v>0.33333333333333331</v>
      </c>
      <c r="D5220" s="65">
        <v>0.33333333333333331</v>
      </c>
      <c r="E5220" s="66">
        <v>0.75</v>
      </c>
      <c r="F5220" s="66">
        <v>0.75</v>
      </c>
      <c r="G5220" s="67"/>
      <c r="H5220" s="67"/>
      <c r="I5220" s="68" t="s">
        <v>63</v>
      </c>
      <c r="J5220" s="67"/>
      <c r="K5220" s="69">
        <v>0</v>
      </c>
      <c r="L5220" s="67">
        <v>0</v>
      </c>
      <c r="M5220" s="70">
        <v>0</v>
      </c>
      <c r="N5220" s="34">
        <f t="shared" si="762"/>
        <v>0.375</v>
      </c>
      <c r="O5220" s="38">
        <f t="shared" si="763"/>
        <v>0.375</v>
      </c>
      <c r="P5220" s="72" t="s">
        <v>234</v>
      </c>
      <c r="Q5220" s="43">
        <v>44826</v>
      </c>
      <c r="R5220" s="35">
        <f t="shared" si="764"/>
        <v>0</v>
      </c>
      <c r="S5220" s="35">
        <f t="shared" si="765"/>
        <v>0</v>
      </c>
      <c r="T5220" s="10" t="str">
        <f t="shared" si="771"/>
        <v>Sem - 39</v>
      </c>
      <c r="U5220" s="10" t="str">
        <f t="shared" si="772"/>
        <v>Septembre</v>
      </c>
      <c r="V5220" s="36" t="str">
        <f t="shared" si="766"/>
        <v>2026</v>
      </c>
      <c r="W5220" s="34"/>
      <c r="X5220" s="91">
        <f t="shared" si="773"/>
        <v>0</v>
      </c>
      <c r="Y5220" s="92" t="str">
        <f>VLOOKUP('CM-CIC'!B5151,Annuaire_roster!B:F,4,0)</f>
        <v>IHASSANE Ikram</v>
      </c>
      <c r="Z5220" s="37" t="s">
        <v>110</v>
      </c>
      <c r="AA5220" s="60" t="s">
        <v>39</v>
      </c>
      <c r="AB5220" s="35" t="str">
        <f t="shared" si="767"/>
        <v/>
      </c>
      <c r="AC5220" s="35" t="str">
        <f t="shared" si="768"/>
        <v/>
      </c>
      <c r="AD5220" s="35" t="str">
        <f t="shared" si="769"/>
        <v/>
      </c>
      <c r="AE5220" s="44" t="str">
        <f t="shared" si="770"/>
        <v/>
      </c>
      <c r="AF5220" s="61"/>
      <c r="AG5220" s="45"/>
    </row>
    <row r="5221" spans="1:33" x14ac:dyDescent="0.2">
      <c r="A5221" s="59" t="str">
        <f>+VLOOKUP(B5221,Annuaire_roster!B:G,5,0)</f>
        <v>01620</v>
      </c>
      <c r="B5221" s="78" t="s">
        <v>282</v>
      </c>
      <c r="C5221" s="65">
        <v>0.33333333333333331</v>
      </c>
      <c r="D5221" s="65">
        <v>0.33333333333333331</v>
      </c>
      <c r="E5221" s="66">
        <v>0.75</v>
      </c>
      <c r="F5221" s="66">
        <v>0.75</v>
      </c>
      <c r="G5221" s="67"/>
      <c r="H5221" s="67"/>
      <c r="I5221" s="68" t="s">
        <v>63</v>
      </c>
      <c r="J5221" s="67"/>
      <c r="K5221" s="69">
        <v>0</v>
      </c>
      <c r="L5221" s="67">
        <v>0</v>
      </c>
      <c r="M5221" s="70">
        <v>0</v>
      </c>
      <c r="N5221" s="34">
        <f t="shared" si="762"/>
        <v>0.375</v>
      </c>
      <c r="O5221" s="38">
        <f t="shared" si="763"/>
        <v>0.375</v>
      </c>
      <c r="P5221" s="72" t="s">
        <v>234</v>
      </c>
      <c r="Q5221" s="43">
        <v>44826</v>
      </c>
      <c r="R5221" s="35">
        <f t="shared" si="764"/>
        <v>0</v>
      </c>
      <c r="S5221" s="35">
        <f t="shared" si="765"/>
        <v>0</v>
      </c>
      <c r="T5221" s="10" t="str">
        <f t="shared" si="771"/>
        <v>Sem - 39</v>
      </c>
      <c r="U5221" s="10" t="str">
        <f t="shared" si="772"/>
        <v>Septembre</v>
      </c>
      <c r="V5221" s="36" t="str">
        <f t="shared" si="766"/>
        <v>2026</v>
      </c>
      <c r="W5221" s="34"/>
      <c r="X5221" s="91">
        <f t="shared" si="773"/>
        <v>0</v>
      </c>
      <c r="Y5221" s="92" t="str">
        <f>VLOOKUP('CM-CIC'!B5152,Annuaire_roster!B:F,4,0)</f>
        <v>IHASSANE Ikram</v>
      </c>
      <c r="Z5221" s="37" t="s">
        <v>110</v>
      </c>
      <c r="AA5221" s="60" t="s">
        <v>39</v>
      </c>
      <c r="AB5221" s="35" t="str">
        <f t="shared" si="767"/>
        <v/>
      </c>
      <c r="AC5221" s="35" t="str">
        <f t="shared" si="768"/>
        <v/>
      </c>
      <c r="AD5221" s="35" t="str">
        <f t="shared" si="769"/>
        <v/>
      </c>
      <c r="AE5221" s="44" t="str">
        <f t="shared" si="770"/>
        <v/>
      </c>
      <c r="AF5221" s="61"/>
      <c r="AG5221" s="45"/>
    </row>
    <row r="5222" spans="1:33" x14ac:dyDescent="0.2">
      <c r="A5222" s="59" t="str">
        <f>+VLOOKUP(B5222,Annuaire_roster!B:G,5,0)</f>
        <v>01644</v>
      </c>
      <c r="B5222" s="78" t="s">
        <v>283</v>
      </c>
      <c r="C5222" s="65">
        <v>0.33333333333333331</v>
      </c>
      <c r="D5222" s="65">
        <v>0.33333333333333331</v>
      </c>
      <c r="E5222" s="66">
        <v>0.75</v>
      </c>
      <c r="F5222" s="66">
        <v>0.75</v>
      </c>
      <c r="G5222" s="67"/>
      <c r="H5222" s="67"/>
      <c r="I5222" s="68" t="s">
        <v>63</v>
      </c>
      <c r="J5222" s="67"/>
      <c r="K5222" s="69">
        <v>0</v>
      </c>
      <c r="L5222" s="67">
        <v>0</v>
      </c>
      <c r="M5222" s="70">
        <v>0</v>
      </c>
      <c r="N5222" s="34">
        <f t="shared" si="762"/>
        <v>0.375</v>
      </c>
      <c r="O5222" s="38">
        <f t="shared" si="763"/>
        <v>0.375</v>
      </c>
      <c r="P5222" s="72" t="s">
        <v>234</v>
      </c>
      <c r="Q5222" s="43">
        <v>44826</v>
      </c>
      <c r="R5222" s="35">
        <f t="shared" si="764"/>
        <v>0</v>
      </c>
      <c r="S5222" s="35">
        <f t="shared" si="765"/>
        <v>0</v>
      </c>
      <c r="T5222" s="10" t="str">
        <f t="shared" si="771"/>
        <v>Sem - 39</v>
      </c>
      <c r="U5222" s="10" t="str">
        <f t="shared" si="772"/>
        <v>Septembre</v>
      </c>
      <c r="V5222" s="36" t="str">
        <f t="shared" si="766"/>
        <v>2026</v>
      </c>
      <c r="W5222" s="34"/>
      <c r="X5222" s="91">
        <f t="shared" si="773"/>
        <v>0</v>
      </c>
      <c r="Y5222" s="92" t="str">
        <f>VLOOKUP('CM-CIC'!B5153,Annuaire_roster!B:F,4,0)</f>
        <v>IHASSANE Ikram</v>
      </c>
      <c r="Z5222" s="37" t="s">
        <v>110</v>
      </c>
      <c r="AA5222" s="60" t="s">
        <v>39</v>
      </c>
      <c r="AB5222" s="35" t="str">
        <f t="shared" si="767"/>
        <v/>
      </c>
      <c r="AC5222" s="35" t="str">
        <f t="shared" si="768"/>
        <v/>
      </c>
      <c r="AD5222" s="35" t="str">
        <f t="shared" si="769"/>
        <v/>
      </c>
      <c r="AE5222" s="44" t="str">
        <f t="shared" si="770"/>
        <v/>
      </c>
      <c r="AF5222" s="61"/>
      <c r="AG5222" s="45"/>
    </row>
    <row r="5223" spans="1:33" x14ac:dyDescent="0.2">
      <c r="A5223" s="59" t="str">
        <f>+VLOOKUP(B5223,Annuaire_roster!B:G,5,0)</f>
        <v>01614</v>
      </c>
      <c r="B5223" s="78" t="s">
        <v>284</v>
      </c>
      <c r="C5223" s="65">
        <v>0.33333333333333331</v>
      </c>
      <c r="D5223" s="65">
        <v>0.33333333333333331</v>
      </c>
      <c r="E5223" s="66">
        <v>0.75</v>
      </c>
      <c r="F5223" s="66">
        <v>0.75</v>
      </c>
      <c r="G5223" s="67"/>
      <c r="H5223" s="67"/>
      <c r="I5223" s="68" t="s">
        <v>63</v>
      </c>
      <c r="J5223" s="67"/>
      <c r="K5223" s="69">
        <v>0</v>
      </c>
      <c r="L5223" s="67">
        <v>0</v>
      </c>
      <c r="M5223" s="70">
        <v>0</v>
      </c>
      <c r="N5223" s="34">
        <f t="shared" si="762"/>
        <v>0.375</v>
      </c>
      <c r="O5223" s="38">
        <f t="shared" si="763"/>
        <v>0.375</v>
      </c>
      <c r="P5223" s="72" t="s">
        <v>234</v>
      </c>
      <c r="Q5223" s="43">
        <v>44826</v>
      </c>
      <c r="R5223" s="35">
        <f t="shared" si="764"/>
        <v>0</v>
      </c>
      <c r="S5223" s="35">
        <f t="shared" si="765"/>
        <v>0</v>
      </c>
      <c r="T5223" s="10" t="str">
        <f t="shared" si="771"/>
        <v>Sem - 39</v>
      </c>
      <c r="U5223" s="10" t="str">
        <f t="shared" si="772"/>
        <v>Septembre</v>
      </c>
      <c r="V5223" s="36" t="str">
        <f t="shared" si="766"/>
        <v>2026</v>
      </c>
      <c r="W5223" s="34"/>
      <c r="X5223" s="91">
        <f t="shared" si="773"/>
        <v>0</v>
      </c>
      <c r="Y5223" s="92" t="str">
        <f>VLOOKUP('CM-CIC'!B5154,Annuaire_roster!B:F,4,0)</f>
        <v>KINANA Widad</v>
      </c>
      <c r="Z5223" s="37" t="s">
        <v>110</v>
      </c>
      <c r="AA5223" s="60" t="s">
        <v>39</v>
      </c>
      <c r="AB5223" s="35" t="str">
        <f t="shared" si="767"/>
        <v/>
      </c>
      <c r="AC5223" s="35" t="str">
        <f t="shared" si="768"/>
        <v/>
      </c>
      <c r="AD5223" s="35" t="str">
        <f t="shared" si="769"/>
        <v/>
      </c>
      <c r="AE5223" s="44" t="str">
        <f t="shared" si="770"/>
        <v/>
      </c>
      <c r="AF5223" s="61"/>
      <c r="AG5223" s="45"/>
    </row>
    <row r="5224" spans="1:33" x14ac:dyDescent="0.2">
      <c r="A5224" s="59" t="str">
        <f>+VLOOKUP(B5224,Annuaire_roster!B:G,5,0)</f>
        <v>01645</v>
      </c>
      <c r="B5224" s="78" t="s">
        <v>285</v>
      </c>
      <c r="C5224" s="65">
        <v>0.33124999999999999</v>
      </c>
      <c r="D5224" s="65">
        <v>0.33333333333333331</v>
      </c>
      <c r="E5224" s="66">
        <v>0.75</v>
      </c>
      <c r="F5224" s="66">
        <v>0.75</v>
      </c>
      <c r="G5224" s="67"/>
      <c r="H5224" s="67"/>
      <c r="I5224" s="68" t="s">
        <v>63</v>
      </c>
      <c r="J5224" s="67"/>
      <c r="K5224" s="69">
        <v>0</v>
      </c>
      <c r="L5224" s="67">
        <v>0</v>
      </c>
      <c r="M5224" s="70">
        <v>0</v>
      </c>
      <c r="N5224" s="34">
        <f t="shared" si="762"/>
        <v>0.375</v>
      </c>
      <c r="O5224" s="38">
        <f t="shared" si="763"/>
        <v>0.375</v>
      </c>
      <c r="P5224" s="72" t="s">
        <v>234</v>
      </c>
      <c r="Q5224" s="43">
        <v>44826</v>
      </c>
      <c r="R5224" s="35">
        <f t="shared" si="764"/>
        <v>0</v>
      </c>
      <c r="S5224" s="35">
        <f t="shared" si="765"/>
        <v>0</v>
      </c>
      <c r="T5224" s="10" t="str">
        <f t="shared" si="771"/>
        <v>Sem - 39</v>
      </c>
      <c r="U5224" s="10" t="str">
        <f t="shared" si="772"/>
        <v>Septembre</v>
      </c>
      <c r="V5224" s="36" t="str">
        <f t="shared" si="766"/>
        <v>2026</v>
      </c>
      <c r="W5224" s="34"/>
      <c r="X5224" s="91">
        <f t="shared" si="773"/>
        <v>2.0833333333333259E-3</v>
      </c>
      <c r="Y5224" s="92" t="str">
        <f>VLOOKUP('CM-CIC'!B5155,Annuaire_roster!B:F,4,0)</f>
        <v>KINANA Widad</v>
      </c>
      <c r="Z5224" s="37" t="s">
        <v>110</v>
      </c>
      <c r="AA5224" s="60" t="s">
        <v>39</v>
      </c>
      <c r="AB5224" s="35" t="str">
        <f t="shared" si="767"/>
        <v/>
      </c>
      <c r="AC5224" s="35" t="str">
        <f t="shared" si="768"/>
        <v/>
      </c>
      <c r="AD5224" s="35" t="str">
        <f t="shared" si="769"/>
        <v/>
      </c>
      <c r="AE5224" s="44" t="str">
        <f t="shared" si="770"/>
        <v/>
      </c>
      <c r="AF5224" s="61"/>
      <c r="AG5224" s="45"/>
    </row>
    <row r="5225" spans="1:33" x14ac:dyDescent="0.2">
      <c r="A5225" s="59" t="str">
        <f>+VLOOKUP(B5225,Annuaire_roster!B:G,5,0)</f>
        <v>01654</v>
      </c>
      <c r="B5225" s="78" t="s">
        <v>286</v>
      </c>
      <c r="C5225" s="65">
        <v>0.33333333333333331</v>
      </c>
      <c r="D5225" s="65">
        <v>0.33333333333333331</v>
      </c>
      <c r="E5225" s="66">
        <v>0.75</v>
      </c>
      <c r="F5225" s="66">
        <v>0.75</v>
      </c>
      <c r="G5225" s="67"/>
      <c r="H5225" s="67"/>
      <c r="I5225" s="68" t="s">
        <v>63</v>
      </c>
      <c r="J5225" s="67"/>
      <c r="K5225" s="69">
        <v>0</v>
      </c>
      <c r="L5225" s="67">
        <v>0</v>
      </c>
      <c r="M5225" s="70">
        <v>0</v>
      </c>
      <c r="N5225" s="34">
        <f t="shared" si="762"/>
        <v>0.375</v>
      </c>
      <c r="O5225" s="38">
        <f t="shared" si="763"/>
        <v>0.375</v>
      </c>
      <c r="P5225" s="72" t="s">
        <v>234</v>
      </c>
      <c r="Q5225" s="43">
        <v>44826</v>
      </c>
      <c r="R5225" s="35">
        <f t="shared" si="764"/>
        <v>0</v>
      </c>
      <c r="S5225" s="35">
        <f t="shared" si="765"/>
        <v>0</v>
      </c>
      <c r="T5225" s="10" t="str">
        <f t="shared" si="771"/>
        <v>Sem - 39</v>
      </c>
      <c r="U5225" s="10" t="str">
        <f t="shared" si="772"/>
        <v>Septembre</v>
      </c>
      <c r="V5225" s="36" t="str">
        <f t="shared" si="766"/>
        <v>2026</v>
      </c>
      <c r="W5225" s="34"/>
      <c r="X5225" s="91">
        <f t="shared" si="773"/>
        <v>0</v>
      </c>
      <c r="Y5225" s="92" t="str">
        <f>VLOOKUP('CM-CIC'!B5156,Annuaire_roster!B:F,4,0)</f>
        <v>KINANA Widad</v>
      </c>
      <c r="Z5225" s="37" t="s">
        <v>110</v>
      </c>
      <c r="AA5225" s="60" t="s">
        <v>39</v>
      </c>
      <c r="AB5225" s="35" t="str">
        <f t="shared" si="767"/>
        <v/>
      </c>
      <c r="AC5225" s="35" t="str">
        <f t="shared" si="768"/>
        <v/>
      </c>
      <c r="AD5225" s="35" t="str">
        <f t="shared" si="769"/>
        <v/>
      </c>
      <c r="AE5225" s="44" t="str">
        <f t="shared" si="770"/>
        <v/>
      </c>
      <c r="AF5225" s="61"/>
      <c r="AG5225" s="45"/>
    </row>
    <row r="5226" spans="1:33" x14ac:dyDescent="0.2">
      <c r="A5226" s="59" t="str">
        <f>+VLOOKUP(B5226,Annuaire_roster!B:G,5,0)</f>
        <v>01666</v>
      </c>
      <c r="B5226" s="78" t="s">
        <v>287</v>
      </c>
      <c r="C5226" s="65">
        <v>0.33333333333333331</v>
      </c>
      <c r="D5226" s="65">
        <v>0.33333333333333331</v>
      </c>
      <c r="E5226" s="66">
        <v>0.75</v>
      </c>
      <c r="F5226" s="66">
        <v>0.75</v>
      </c>
      <c r="G5226" s="67"/>
      <c r="H5226" s="67"/>
      <c r="I5226" s="68" t="s">
        <v>63</v>
      </c>
      <c r="J5226" s="67"/>
      <c r="K5226" s="69">
        <v>0</v>
      </c>
      <c r="L5226" s="67">
        <v>0</v>
      </c>
      <c r="M5226" s="70">
        <v>0</v>
      </c>
      <c r="N5226" s="34">
        <f t="shared" si="762"/>
        <v>0.375</v>
      </c>
      <c r="O5226" s="38">
        <f t="shared" si="763"/>
        <v>0.375</v>
      </c>
      <c r="P5226" s="72" t="s">
        <v>234</v>
      </c>
      <c r="Q5226" s="43">
        <v>44826</v>
      </c>
      <c r="R5226" s="35">
        <f t="shared" si="764"/>
        <v>0</v>
      </c>
      <c r="S5226" s="35">
        <f t="shared" si="765"/>
        <v>0</v>
      </c>
      <c r="T5226" s="10" t="str">
        <f t="shared" si="771"/>
        <v>Sem - 39</v>
      </c>
      <c r="U5226" s="10" t="str">
        <f t="shared" si="772"/>
        <v>Septembre</v>
      </c>
      <c r="V5226" s="36" t="str">
        <f t="shared" si="766"/>
        <v>2026</v>
      </c>
      <c r="W5226" s="34"/>
      <c r="X5226" s="91">
        <f t="shared" si="773"/>
        <v>0</v>
      </c>
      <c r="Y5226" s="92" t="str">
        <f>VLOOKUP('CM-CIC'!B5157,Annuaire_roster!B:F,4,0)</f>
        <v>KINANA Widad</v>
      </c>
      <c r="Z5226" s="37" t="s">
        <v>110</v>
      </c>
      <c r="AA5226" s="60" t="s">
        <v>39</v>
      </c>
      <c r="AB5226" s="35" t="str">
        <f t="shared" si="767"/>
        <v/>
      </c>
      <c r="AC5226" s="35" t="str">
        <f t="shared" si="768"/>
        <v/>
      </c>
      <c r="AD5226" s="35" t="str">
        <f t="shared" si="769"/>
        <v/>
      </c>
      <c r="AE5226" s="44" t="str">
        <f t="shared" si="770"/>
        <v/>
      </c>
      <c r="AF5226" s="61"/>
      <c r="AG5226" s="45"/>
    </row>
    <row r="5227" spans="1:33" x14ac:dyDescent="0.2">
      <c r="A5227" s="59" t="str">
        <f>+VLOOKUP(B5227,Annuaire_roster!B:G,5,0)</f>
        <v>01651</v>
      </c>
      <c r="B5227" s="78" t="s">
        <v>288</v>
      </c>
      <c r="C5227" s="65">
        <v>0.33263888888888887</v>
      </c>
      <c r="D5227" s="65">
        <v>0.33333333333333331</v>
      </c>
      <c r="E5227" s="66">
        <v>0.75</v>
      </c>
      <c r="F5227" s="66">
        <v>0.75</v>
      </c>
      <c r="G5227" s="67"/>
      <c r="H5227" s="67"/>
      <c r="I5227" s="68" t="s">
        <v>63</v>
      </c>
      <c r="J5227" s="67"/>
      <c r="K5227" s="69">
        <v>0</v>
      </c>
      <c r="L5227" s="67">
        <v>0</v>
      </c>
      <c r="M5227" s="70">
        <v>0</v>
      </c>
      <c r="N5227" s="34">
        <f t="shared" si="762"/>
        <v>0.375</v>
      </c>
      <c r="O5227" s="38">
        <f t="shared" si="763"/>
        <v>0.375</v>
      </c>
      <c r="P5227" s="72" t="s">
        <v>234</v>
      </c>
      <c r="Q5227" s="43">
        <v>44826</v>
      </c>
      <c r="R5227" s="35">
        <f t="shared" si="764"/>
        <v>0</v>
      </c>
      <c r="S5227" s="35">
        <f t="shared" si="765"/>
        <v>0</v>
      </c>
      <c r="T5227" s="10" t="str">
        <f t="shared" si="771"/>
        <v>Sem - 39</v>
      </c>
      <c r="U5227" s="10" t="str">
        <f t="shared" si="772"/>
        <v>Septembre</v>
      </c>
      <c r="V5227" s="36" t="str">
        <f t="shared" si="766"/>
        <v>2026</v>
      </c>
      <c r="W5227" s="34"/>
      <c r="X5227" s="91">
        <f t="shared" si="773"/>
        <v>0</v>
      </c>
      <c r="Y5227" s="92" t="str">
        <f>VLOOKUP('CM-CIC'!B5158,Annuaire_roster!B:F,4,0)</f>
        <v>KINANA Widad</v>
      </c>
      <c r="Z5227" s="37" t="s">
        <v>110</v>
      </c>
      <c r="AA5227" s="60" t="s">
        <v>39</v>
      </c>
      <c r="AB5227" s="35" t="str">
        <f t="shared" si="767"/>
        <v/>
      </c>
      <c r="AC5227" s="35" t="str">
        <f t="shared" si="768"/>
        <v/>
      </c>
      <c r="AD5227" s="35" t="str">
        <f t="shared" si="769"/>
        <v/>
      </c>
      <c r="AE5227" s="44" t="str">
        <f t="shared" si="770"/>
        <v/>
      </c>
      <c r="AF5227" s="61"/>
      <c r="AG5227" s="45"/>
    </row>
    <row r="5228" spans="1:33" x14ac:dyDescent="0.2">
      <c r="A5228" s="59" t="str">
        <f>+VLOOKUP(B5228,Annuaire_roster!B:G,5,0)</f>
        <v>01652</v>
      </c>
      <c r="B5228" s="78" t="s">
        <v>289</v>
      </c>
      <c r="C5228" s="65">
        <v>0.33333333333333331</v>
      </c>
      <c r="D5228" s="65">
        <v>0.33333333333333331</v>
      </c>
      <c r="E5228" s="66">
        <v>0.75</v>
      </c>
      <c r="F5228" s="66">
        <v>0.75</v>
      </c>
      <c r="G5228" s="67"/>
      <c r="H5228" s="67"/>
      <c r="I5228" s="68" t="s">
        <v>63</v>
      </c>
      <c r="J5228" s="67"/>
      <c r="K5228" s="69">
        <v>0</v>
      </c>
      <c r="L5228" s="67">
        <v>0</v>
      </c>
      <c r="M5228" s="70">
        <v>0</v>
      </c>
      <c r="N5228" s="34">
        <f t="shared" si="762"/>
        <v>0.375</v>
      </c>
      <c r="O5228" s="38">
        <f t="shared" si="763"/>
        <v>0.375</v>
      </c>
      <c r="P5228" s="72" t="s">
        <v>234</v>
      </c>
      <c r="Q5228" s="43">
        <v>44826</v>
      </c>
      <c r="R5228" s="35">
        <f t="shared" si="764"/>
        <v>0</v>
      </c>
      <c r="S5228" s="35">
        <f t="shared" si="765"/>
        <v>0</v>
      </c>
      <c r="T5228" s="10" t="str">
        <f t="shared" si="771"/>
        <v>Sem - 39</v>
      </c>
      <c r="U5228" s="10" t="str">
        <f t="shared" si="772"/>
        <v>Septembre</v>
      </c>
      <c r="V5228" s="36" t="str">
        <f t="shared" si="766"/>
        <v>2026</v>
      </c>
      <c r="W5228" s="34"/>
      <c r="X5228" s="91">
        <f t="shared" si="773"/>
        <v>0</v>
      </c>
      <c r="Y5228" s="92" t="str">
        <f>VLOOKUP('CM-CIC'!B5159,Annuaire_roster!B:F,4,0)</f>
        <v>KINANA Widad</v>
      </c>
      <c r="Z5228" s="37" t="s">
        <v>110</v>
      </c>
      <c r="AA5228" s="60" t="s">
        <v>39</v>
      </c>
      <c r="AB5228" s="35" t="str">
        <f t="shared" si="767"/>
        <v/>
      </c>
      <c r="AC5228" s="35" t="str">
        <f t="shared" si="768"/>
        <v/>
      </c>
      <c r="AD5228" s="35" t="str">
        <f t="shared" si="769"/>
        <v/>
      </c>
      <c r="AE5228" s="44" t="str">
        <f t="shared" si="770"/>
        <v/>
      </c>
      <c r="AF5228" s="61"/>
      <c r="AG5228" s="45"/>
    </row>
    <row r="5229" spans="1:33" x14ac:dyDescent="0.2">
      <c r="A5229" s="59" t="str">
        <f>+VLOOKUP(B5229,Annuaire_roster!B:G,5,0)</f>
        <v>01653</v>
      </c>
      <c r="B5229" s="78" t="s">
        <v>290</v>
      </c>
      <c r="C5229" s="65">
        <v>0.33333333333333331</v>
      </c>
      <c r="D5229" s="65">
        <v>0.33333333333333331</v>
      </c>
      <c r="E5229" s="66">
        <v>0.75</v>
      </c>
      <c r="F5229" s="66">
        <v>0.75</v>
      </c>
      <c r="G5229" s="67"/>
      <c r="H5229" s="67"/>
      <c r="I5229" s="68" t="s">
        <v>63</v>
      </c>
      <c r="J5229" s="67"/>
      <c r="K5229" s="69">
        <v>0</v>
      </c>
      <c r="L5229" s="67">
        <v>0</v>
      </c>
      <c r="M5229" s="70">
        <v>0</v>
      </c>
      <c r="N5229" s="34">
        <f t="shared" si="762"/>
        <v>0.375</v>
      </c>
      <c r="O5229" s="38">
        <f t="shared" si="763"/>
        <v>0.375</v>
      </c>
      <c r="P5229" s="72" t="s">
        <v>234</v>
      </c>
      <c r="Q5229" s="43">
        <v>44826</v>
      </c>
      <c r="R5229" s="35">
        <f t="shared" si="764"/>
        <v>0</v>
      </c>
      <c r="S5229" s="35">
        <f t="shared" si="765"/>
        <v>0</v>
      </c>
      <c r="T5229" s="10" t="str">
        <f t="shared" si="771"/>
        <v>Sem - 39</v>
      </c>
      <c r="U5229" s="10" t="str">
        <f t="shared" si="772"/>
        <v>Septembre</v>
      </c>
      <c r="V5229" s="36" t="str">
        <f t="shared" si="766"/>
        <v>2026</v>
      </c>
      <c r="W5229" s="34"/>
      <c r="X5229" s="91">
        <f t="shared" si="773"/>
        <v>0</v>
      </c>
      <c r="Y5229" s="92" t="str">
        <f>VLOOKUP('CM-CIC'!B5160,Annuaire_roster!B:F,4,0)</f>
        <v>KINANA Widad</v>
      </c>
      <c r="Z5229" s="37" t="s">
        <v>110</v>
      </c>
      <c r="AA5229" s="60" t="s">
        <v>39</v>
      </c>
      <c r="AB5229" s="35" t="str">
        <f t="shared" si="767"/>
        <v/>
      </c>
      <c r="AC5229" s="35" t="str">
        <f t="shared" si="768"/>
        <v/>
      </c>
      <c r="AD5229" s="35" t="str">
        <f t="shared" si="769"/>
        <v/>
      </c>
      <c r="AE5229" s="44" t="str">
        <f t="shared" si="770"/>
        <v/>
      </c>
      <c r="AF5229" s="61"/>
      <c r="AG5229" s="45"/>
    </row>
    <row r="5230" spans="1:33" x14ac:dyDescent="0.2">
      <c r="A5230" s="59" t="str">
        <f>+VLOOKUP(B5230,Annuaire_roster!B:G,5,0)</f>
        <v>01649</v>
      </c>
      <c r="B5230" s="78" t="s">
        <v>1670</v>
      </c>
      <c r="C5230" s="65">
        <v>0.33333333333333331</v>
      </c>
      <c r="D5230" s="65">
        <v>0.33333333333333331</v>
      </c>
      <c r="E5230" s="66">
        <v>0.75</v>
      </c>
      <c r="F5230" s="66">
        <v>0.75</v>
      </c>
      <c r="G5230" s="67"/>
      <c r="H5230" s="67"/>
      <c r="I5230" s="68" t="s">
        <v>63</v>
      </c>
      <c r="J5230" s="67"/>
      <c r="K5230" s="69">
        <v>0</v>
      </c>
      <c r="L5230" s="67">
        <v>0</v>
      </c>
      <c r="M5230" s="70">
        <v>0</v>
      </c>
      <c r="N5230" s="34">
        <f t="shared" si="762"/>
        <v>0.375</v>
      </c>
      <c r="O5230" s="38">
        <f t="shared" si="763"/>
        <v>0.375</v>
      </c>
      <c r="P5230" s="72" t="s">
        <v>234</v>
      </c>
      <c r="Q5230" s="43">
        <v>44826</v>
      </c>
      <c r="R5230" s="35">
        <f t="shared" si="764"/>
        <v>0</v>
      </c>
      <c r="S5230" s="35">
        <f t="shared" si="765"/>
        <v>0</v>
      </c>
      <c r="T5230" s="10" t="str">
        <f t="shared" si="771"/>
        <v>Sem - 39</v>
      </c>
      <c r="U5230" s="10" t="str">
        <f t="shared" si="772"/>
        <v>Septembre</v>
      </c>
      <c r="V5230" s="36" t="str">
        <f t="shared" si="766"/>
        <v>2026</v>
      </c>
      <c r="W5230" s="34"/>
      <c r="X5230" s="91">
        <f t="shared" si="773"/>
        <v>0</v>
      </c>
      <c r="Y5230" s="92" t="str">
        <f>VLOOKUP('CM-CIC'!B5161,Annuaire_roster!B:F,4,0)</f>
        <v>KINANA Widad</v>
      </c>
      <c r="Z5230" s="37" t="s">
        <v>110</v>
      </c>
      <c r="AA5230" s="60" t="s">
        <v>39</v>
      </c>
      <c r="AB5230" s="35" t="str">
        <f t="shared" si="767"/>
        <v/>
      </c>
      <c r="AC5230" s="35" t="str">
        <f t="shared" si="768"/>
        <v/>
      </c>
      <c r="AD5230" s="35" t="str">
        <f t="shared" si="769"/>
        <v/>
      </c>
      <c r="AE5230" s="44" t="str">
        <f t="shared" si="770"/>
        <v/>
      </c>
      <c r="AF5230" s="61"/>
      <c r="AG5230" s="45"/>
    </row>
    <row r="5231" spans="1:33" x14ac:dyDescent="0.2">
      <c r="A5231" s="59" t="str">
        <f>+VLOOKUP(B5231,Annuaire_roster!B:G,5,0)</f>
        <v>01650</v>
      </c>
      <c r="B5231" s="219" t="s">
        <v>1671</v>
      </c>
      <c r="C5231" s="65">
        <v>0.33333333333333331</v>
      </c>
      <c r="D5231" s="65">
        <v>0.33333333333333331</v>
      </c>
      <c r="E5231" s="66">
        <v>0.75</v>
      </c>
      <c r="F5231" s="66">
        <v>0.75</v>
      </c>
      <c r="G5231" s="67"/>
      <c r="H5231" s="67"/>
      <c r="I5231" s="68" t="s">
        <v>63</v>
      </c>
      <c r="J5231" s="67"/>
      <c r="K5231" s="69">
        <v>0</v>
      </c>
      <c r="L5231" s="67">
        <v>0</v>
      </c>
      <c r="M5231" s="70">
        <v>0</v>
      </c>
      <c r="N5231" s="34">
        <f t="shared" si="762"/>
        <v>0.375</v>
      </c>
      <c r="O5231" s="38">
        <f t="shared" si="763"/>
        <v>0.375</v>
      </c>
      <c r="P5231" s="72" t="s">
        <v>234</v>
      </c>
      <c r="Q5231" s="43">
        <v>44826</v>
      </c>
      <c r="R5231" s="35">
        <f t="shared" si="764"/>
        <v>0</v>
      </c>
      <c r="S5231" s="35">
        <f t="shared" si="765"/>
        <v>0</v>
      </c>
      <c r="T5231" s="10" t="str">
        <f t="shared" si="771"/>
        <v>Sem - 39</v>
      </c>
      <c r="U5231" s="10" t="str">
        <f t="shared" si="772"/>
        <v>Septembre</v>
      </c>
      <c r="V5231" s="36" t="str">
        <f t="shared" si="766"/>
        <v>2026</v>
      </c>
      <c r="W5231" s="34"/>
      <c r="X5231" s="91">
        <f t="shared" si="773"/>
        <v>0</v>
      </c>
      <c r="Y5231" s="92" t="str">
        <f>VLOOKUP('CM-CIC'!B5162,Annuaire_roster!B:F,4,0)</f>
        <v>IHASSANE Ikram</v>
      </c>
      <c r="Z5231" s="37" t="s">
        <v>110</v>
      </c>
      <c r="AA5231" s="60" t="s">
        <v>39</v>
      </c>
      <c r="AB5231" s="35" t="str">
        <f t="shared" si="767"/>
        <v/>
      </c>
      <c r="AC5231" s="35" t="str">
        <f t="shared" si="768"/>
        <v/>
      </c>
      <c r="AD5231" s="35" t="str">
        <f t="shared" si="769"/>
        <v/>
      </c>
      <c r="AE5231" s="44" t="str">
        <f t="shared" si="770"/>
        <v/>
      </c>
      <c r="AF5231" s="61"/>
      <c r="AG5231" s="45"/>
    </row>
    <row r="5232" spans="1:33" x14ac:dyDescent="0.2">
      <c r="A5232" s="59" t="str">
        <f>+VLOOKUP(B5232,Annuaire_roster!B:G,5,0)</f>
        <v>01646</v>
      </c>
      <c r="B5232" s="219" t="s">
        <v>291</v>
      </c>
      <c r="C5232" s="65">
        <v>0.33333333333333331</v>
      </c>
      <c r="D5232" s="65">
        <v>0.33333333333333331</v>
      </c>
      <c r="E5232" s="66">
        <v>0.75</v>
      </c>
      <c r="F5232" s="66">
        <v>0.75</v>
      </c>
      <c r="G5232" s="67"/>
      <c r="H5232" s="67"/>
      <c r="I5232" s="68" t="s">
        <v>63</v>
      </c>
      <c r="J5232" s="67"/>
      <c r="K5232" s="69">
        <v>0</v>
      </c>
      <c r="L5232" s="67">
        <v>0</v>
      </c>
      <c r="M5232" s="70">
        <v>0</v>
      </c>
      <c r="N5232" s="34">
        <f t="shared" si="762"/>
        <v>0.375</v>
      </c>
      <c r="O5232" s="38">
        <f t="shared" si="763"/>
        <v>0.375</v>
      </c>
      <c r="P5232" s="72" t="s">
        <v>234</v>
      </c>
      <c r="Q5232" s="43">
        <v>44826</v>
      </c>
      <c r="R5232" s="35">
        <f t="shared" si="764"/>
        <v>0</v>
      </c>
      <c r="S5232" s="35">
        <f t="shared" si="765"/>
        <v>0</v>
      </c>
      <c r="T5232" s="10" t="str">
        <f t="shared" si="771"/>
        <v>Sem - 39</v>
      </c>
      <c r="U5232" s="10" t="str">
        <f t="shared" si="772"/>
        <v>Septembre</v>
      </c>
      <c r="V5232" s="36" t="str">
        <f t="shared" si="766"/>
        <v>2026</v>
      </c>
      <c r="W5232" s="34"/>
      <c r="X5232" s="91">
        <f t="shared" si="773"/>
        <v>0</v>
      </c>
      <c r="Y5232" s="92" t="str">
        <f>VLOOKUP('CM-CIC'!B5163,Annuaire_roster!B:F,4,0)</f>
        <v>IHASSANE Ikram</v>
      </c>
      <c r="Z5232" s="37" t="s">
        <v>110</v>
      </c>
      <c r="AA5232" s="60" t="s">
        <v>39</v>
      </c>
      <c r="AB5232" s="35" t="str">
        <f t="shared" si="767"/>
        <v/>
      </c>
      <c r="AC5232" s="35" t="str">
        <f t="shared" si="768"/>
        <v/>
      </c>
      <c r="AD5232" s="35" t="str">
        <f t="shared" si="769"/>
        <v/>
      </c>
      <c r="AE5232" s="44" t="str">
        <f t="shared" si="770"/>
        <v/>
      </c>
      <c r="AF5232" s="61"/>
      <c r="AG5232" s="45"/>
    </row>
    <row r="5233" spans="1:33" x14ac:dyDescent="0.2">
      <c r="A5233" s="59" t="str">
        <f>+VLOOKUP(B5233,Annuaire_roster!B:G,5,0)</f>
        <v>01647</v>
      </c>
      <c r="B5233" s="78" t="s">
        <v>292</v>
      </c>
      <c r="C5233" s="65">
        <v>0.33263888888888887</v>
      </c>
      <c r="D5233" s="65">
        <v>0.33333333333333331</v>
      </c>
      <c r="E5233" s="66">
        <v>0.75</v>
      </c>
      <c r="F5233" s="66">
        <v>0.75</v>
      </c>
      <c r="G5233" s="67"/>
      <c r="H5233" s="67"/>
      <c r="I5233" s="68" t="s">
        <v>63</v>
      </c>
      <c r="J5233" s="67"/>
      <c r="K5233" s="69">
        <v>0</v>
      </c>
      <c r="L5233" s="67">
        <v>0</v>
      </c>
      <c r="M5233" s="70">
        <v>0</v>
      </c>
      <c r="N5233" s="34">
        <f t="shared" si="762"/>
        <v>0.375</v>
      </c>
      <c r="O5233" s="38">
        <f t="shared" si="763"/>
        <v>0.375</v>
      </c>
      <c r="P5233" s="72" t="s">
        <v>234</v>
      </c>
      <c r="Q5233" s="43">
        <v>44826</v>
      </c>
      <c r="R5233" s="35">
        <f t="shared" si="764"/>
        <v>0</v>
      </c>
      <c r="S5233" s="35">
        <f t="shared" si="765"/>
        <v>0</v>
      </c>
      <c r="T5233" s="10" t="str">
        <f t="shared" si="771"/>
        <v>Sem - 39</v>
      </c>
      <c r="U5233" s="10" t="str">
        <f t="shared" si="772"/>
        <v>Septembre</v>
      </c>
      <c r="V5233" s="36" t="str">
        <f t="shared" si="766"/>
        <v>2026</v>
      </c>
      <c r="W5233" s="34"/>
      <c r="X5233" s="91">
        <f t="shared" si="773"/>
        <v>0</v>
      </c>
      <c r="Y5233" s="92" t="str">
        <f>VLOOKUP('CM-CIC'!B5164,Annuaire_roster!B:F,4,0)</f>
        <v>IHASSANE Ikram</v>
      </c>
      <c r="Z5233" s="37" t="s">
        <v>110</v>
      </c>
      <c r="AA5233" s="60" t="s">
        <v>39</v>
      </c>
      <c r="AB5233" s="35" t="str">
        <f t="shared" si="767"/>
        <v/>
      </c>
      <c r="AC5233" s="35" t="str">
        <f t="shared" si="768"/>
        <v/>
      </c>
      <c r="AD5233" s="35" t="str">
        <f t="shared" si="769"/>
        <v/>
      </c>
      <c r="AE5233" s="44" t="str">
        <f t="shared" si="770"/>
        <v/>
      </c>
      <c r="AF5233" s="61"/>
      <c r="AG5233" s="45"/>
    </row>
    <row r="5234" spans="1:33" x14ac:dyDescent="0.2">
      <c r="A5234" s="59" t="str">
        <f>+VLOOKUP(B5234,Annuaire_roster!B:G,5,0)</f>
        <v>01566</v>
      </c>
      <c r="B5234" s="78" t="s">
        <v>233</v>
      </c>
      <c r="C5234" s="65">
        <v>0.33055555555555555</v>
      </c>
      <c r="D5234" s="65">
        <v>0.33333333333333331</v>
      </c>
      <c r="E5234" s="66">
        <v>0.75</v>
      </c>
      <c r="F5234" s="66">
        <v>0.75</v>
      </c>
      <c r="G5234" s="67"/>
      <c r="H5234" s="67"/>
      <c r="I5234" s="68" t="s">
        <v>63</v>
      </c>
      <c r="J5234" s="67"/>
      <c r="K5234" s="69">
        <v>0</v>
      </c>
      <c r="L5234" s="67">
        <v>0</v>
      </c>
      <c r="M5234" s="70">
        <v>0</v>
      </c>
      <c r="N5234" s="34">
        <f t="shared" si="762"/>
        <v>0.375</v>
      </c>
      <c r="O5234" s="38">
        <f t="shared" si="763"/>
        <v>0.375</v>
      </c>
      <c r="P5234" s="72" t="s">
        <v>234</v>
      </c>
      <c r="Q5234" s="43">
        <v>44827</v>
      </c>
      <c r="R5234" s="35">
        <f t="shared" si="764"/>
        <v>0</v>
      </c>
      <c r="S5234" s="35">
        <f t="shared" si="765"/>
        <v>0</v>
      </c>
      <c r="T5234" s="10" t="str">
        <f t="shared" si="771"/>
        <v>Sem - 39</v>
      </c>
      <c r="U5234" s="10" t="str">
        <f t="shared" si="772"/>
        <v>Septembre</v>
      </c>
      <c r="V5234" s="36" t="str">
        <f t="shared" si="766"/>
        <v>2026</v>
      </c>
      <c r="W5234" s="34"/>
      <c r="X5234" s="91">
        <f t="shared" si="773"/>
        <v>2.7777777777777679E-3</v>
      </c>
      <c r="Y5234" s="92" t="str">
        <f>VLOOKUP('CM-CIC'!B5165,Annuaire_roster!B:F,4,0)</f>
        <v>KINANA Widad</v>
      </c>
      <c r="Z5234" s="37" t="s">
        <v>110</v>
      </c>
      <c r="AA5234" s="60" t="s">
        <v>39</v>
      </c>
      <c r="AB5234" s="35" t="str">
        <f t="shared" si="767"/>
        <v/>
      </c>
      <c r="AC5234" s="35" t="str">
        <f t="shared" si="768"/>
        <v/>
      </c>
      <c r="AD5234" s="35" t="str">
        <f t="shared" si="769"/>
        <v/>
      </c>
      <c r="AE5234" s="44" t="str">
        <f t="shared" si="770"/>
        <v/>
      </c>
      <c r="AF5234" s="61"/>
      <c r="AG5234" s="45"/>
    </row>
    <row r="5235" spans="1:33" x14ac:dyDescent="0.2">
      <c r="A5235" s="59" t="str">
        <f>+VLOOKUP(B5235,Annuaire_roster!B:G,5,0)</f>
        <v>01572</v>
      </c>
      <c r="B5235" s="78" t="s">
        <v>235</v>
      </c>
      <c r="C5235" s="65">
        <v>0.33263888888888887</v>
      </c>
      <c r="D5235" s="65">
        <v>0.33333333333333331</v>
      </c>
      <c r="E5235" s="66">
        <v>0.75</v>
      </c>
      <c r="F5235" s="66">
        <v>0.75</v>
      </c>
      <c r="G5235" s="67"/>
      <c r="H5235" s="67"/>
      <c r="I5235" s="68" t="s">
        <v>63</v>
      </c>
      <c r="J5235" s="67"/>
      <c r="K5235" s="69">
        <v>0</v>
      </c>
      <c r="L5235" s="67">
        <v>0</v>
      </c>
      <c r="M5235" s="70">
        <v>0</v>
      </c>
      <c r="N5235" s="34">
        <f t="shared" ref="N5235:N5298" si="774">IFERROR(IF(OR(D5235="OFF",D5235="Congé",M5235="Abs",D5235="Congé sans solde",D5235="Férié"),"",IF(O5235-K5235-L5235&gt;O5235,O5235,IF(O5235-K5235-L5235&lt;0,"",O5235-K5235-L5235))),"")</f>
        <v>0.375</v>
      </c>
      <c r="O5235" s="38">
        <f t="shared" ref="O5235:O5298" si="775">IF(AG5235="2H Pause déjeuner",IF(F5235-D5235-0.0833333333333333&lt;0,F5235-D5235-0.0833333333333333+1,F5235-D5235-0.0833333333333333),IF(OR(AND(F5235="OFF",D5235="OFF"),AND(F5235="Congé",D5235="Congé"),AND(F5235="Congé sans solde",D5235="Congé sans solde"),AND(F5235="Congé spécial",D5235="Congé spécial"),AND(F5235="Férié",D5235="Férié"),AND(F5235="OFF",D5235="Congé"),AND(F5235="OFF",D5235="Congé sans solde"),AND(F5235="OFF",D5235="Congé spécial"),AND(F5235="OFF",D5235="Férié"),AND(F5235="Congé",D5235="OFF"),AND(F5235="Congé",D5235="Congé sans solde"),AND(F5235="Congé",D5235="Congé spécial"),AND(F5235="Congé",D5235="Férié"),AND(F5235="Congé sans solde",D5235="OFF"),AND(F5235="Congé sans solde",D5235="Congé"),AND(F5235="Congé sans solde",D5235="Congé spécial"),AND(F5235="Congé sans solde",D5235="Férié"),AND(F5235="Congé spécial",D5235="OFF"),AND(F5235="Congé spécial",D5235="Congé"),AND(F5235="Congé spécial",D5235="Congé sans solde"),AND(F5235="Congé spécial",D5235="Férié"),AND(F5235="Férié",D5235="OFF"),AND(F5235="Férié",D5235="Congé"),AND(F5235="Férié",D5235="Congé sans solde"),AND(F5235="Férié",D5235="Congé spécial")),0,IF(OR(F5235="OFF",F5235="Congé",F5235="Congé spécial",F5235="Congé sans solde",D5235="OFF",D5235="Congé",D5235="Congé spécial",D5235="Congé sans solde"),0.208333333333334,IF(AND(AG5235="",F5235-D5235&lt;0),("24:00:00"-D5235)+("00:00:00"+F5235)-0.0416666666666667,IF(AND(OR(AG5235="Allaitement",AG5235="Sans déjeuner"),F5235-D5235&lt;0),("24:00:00"-D5235)+("00:00:00"+F5235),IF(AND(AG5235="",F5235-D5235&gt;0.166666666666667),F5235-D5235-0.0416666666666667,IF(AND(OR(AG5235="Allaitement",AG5235="Sans déjeuner"),F5235-D5235&gt;0.166666666666667),F5235-D5235,F5235-D5235)))))))</f>
        <v>0.375</v>
      </c>
      <c r="P5235" s="72" t="s">
        <v>234</v>
      </c>
      <c r="Q5235" s="43">
        <v>44827</v>
      </c>
      <c r="R5235" s="35">
        <f t="shared" si="764"/>
        <v>0</v>
      </c>
      <c r="S5235" s="35">
        <f t="shared" si="765"/>
        <v>0</v>
      </c>
      <c r="T5235" s="10" t="str">
        <f t="shared" si="771"/>
        <v>Sem - 39</v>
      </c>
      <c r="U5235" s="10" t="str">
        <f t="shared" si="772"/>
        <v>Septembre</v>
      </c>
      <c r="V5235" s="36" t="str">
        <f t="shared" si="766"/>
        <v>2026</v>
      </c>
      <c r="W5235" s="34"/>
      <c r="X5235" s="91">
        <f t="shared" si="773"/>
        <v>0</v>
      </c>
      <c r="Y5235" s="92" t="str">
        <f>VLOOKUP('CM-CIC'!B5166,Annuaire_roster!B:F,4,0)</f>
        <v>KINANA Widad</v>
      </c>
      <c r="Z5235" s="37" t="s">
        <v>110</v>
      </c>
      <c r="AA5235" s="60" t="s">
        <v>39</v>
      </c>
      <c r="AB5235" s="35" t="str">
        <f t="shared" si="767"/>
        <v/>
      </c>
      <c r="AC5235" s="35" t="str">
        <f t="shared" si="768"/>
        <v/>
      </c>
      <c r="AD5235" s="35" t="str">
        <f t="shared" si="769"/>
        <v/>
      </c>
      <c r="AE5235" s="44" t="str">
        <f t="shared" si="770"/>
        <v/>
      </c>
      <c r="AF5235" s="61"/>
      <c r="AG5235" s="45"/>
    </row>
    <row r="5236" spans="1:33" x14ac:dyDescent="0.2">
      <c r="A5236" s="59" t="str">
        <f>+VLOOKUP(B5236,Annuaire_roster!B:G,5,0)</f>
        <v>01575</v>
      </c>
      <c r="B5236" s="78" t="s">
        <v>191</v>
      </c>
      <c r="C5236" s="65">
        <v>0.33194444444444443</v>
      </c>
      <c r="D5236" s="65">
        <v>0.33333333333333331</v>
      </c>
      <c r="E5236" s="66">
        <v>0.75</v>
      </c>
      <c r="F5236" s="66">
        <v>0.75</v>
      </c>
      <c r="G5236" s="67"/>
      <c r="H5236" s="67"/>
      <c r="I5236" s="68" t="s">
        <v>63</v>
      </c>
      <c r="J5236" s="67"/>
      <c r="K5236" s="69">
        <v>0</v>
      </c>
      <c r="L5236" s="67">
        <v>0</v>
      </c>
      <c r="M5236" s="70">
        <v>0</v>
      </c>
      <c r="N5236" s="34">
        <f t="shared" si="774"/>
        <v>0.375</v>
      </c>
      <c r="O5236" s="38">
        <f t="shared" si="775"/>
        <v>0.375</v>
      </c>
      <c r="P5236" s="72" t="s">
        <v>234</v>
      </c>
      <c r="Q5236" s="43">
        <v>44827</v>
      </c>
      <c r="R5236" s="35">
        <f t="shared" si="764"/>
        <v>0</v>
      </c>
      <c r="S5236" s="35">
        <f t="shared" si="765"/>
        <v>0</v>
      </c>
      <c r="T5236" s="10" t="str">
        <f t="shared" si="771"/>
        <v>Sem - 39</v>
      </c>
      <c r="U5236" s="10" t="str">
        <f t="shared" si="772"/>
        <v>Septembre</v>
      </c>
      <c r="V5236" s="36" t="str">
        <f t="shared" si="766"/>
        <v>2026</v>
      </c>
      <c r="W5236" s="34"/>
      <c r="X5236" s="91">
        <f t="shared" si="773"/>
        <v>1.388888888888884E-3</v>
      </c>
      <c r="Y5236" s="92" t="str">
        <f>VLOOKUP('CM-CIC'!B5167,Annuaire_roster!B:F,4,0)</f>
        <v>KINANA Widad</v>
      </c>
      <c r="Z5236" s="37" t="s">
        <v>110</v>
      </c>
      <c r="AA5236" s="60" t="s">
        <v>39</v>
      </c>
      <c r="AB5236" s="35" t="str">
        <f t="shared" si="767"/>
        <v/>
      </c>
      <c r="AC5236" s="35" t="str">
        <f t="shared" si="768"/>
        <v/>
      </c>
      <c r="AD5236" s="35" t="str">
        <f t="shared" si="769"/>
        <v/>
      </c>
      <c r="AE5236" s="44" t="str">
        <f t="shared" si="770"/>
        <v/>
      </c>
      <c r="AF5236" s="61"/>
      <c r="AG5236" s="45"/>
    </row>
    <row r="5237" spans="1:33" x14ac:dyDescent="0.2">
      <c r="A5237" s="59" t="str">
        <f>+VLOOKUP(B5237,Annuaire_roster!B:G,5,0)</f>
        <v>01575</v>
      </c>
      <c r="B5237" s="78" t="s">
        <v>236</v>
      </c>
      <c r="C5237" s="65">
        <v>0.33124999999999999</v>
      </c>
      <c r="D5237" s="65">
        <v>0.33333333333333331</v>
      </c>
      <c r="E5237" s="66">
        <v>0.75</v>
      </c>
      <c r="F5237" s="66">
        <v>0.75</v>
      </c>
      <c r="G5237" s="67"/>
      <c r="H5237" s="67"/>
      <c r="I5237" s="68" t="s">
        <v>63</v>
      </c>
      <c r="J5237" s="67"/>
      <c r="K5237" s="69">
        <v>0</v>
      </c>
      <c r="L5237" s="67">
        <v>0</v>
      </c>
      <c r="M5237" s="70">
        <v>0</v>
      </c>
      <c r="N5237" s="34">
        <f t="shared" si="774"/>
        <v>0.375</v>
      </c>
      <c r="O5237" s="38">
        <f t="shared" si="775"/>
        <v>0.375</v>
      </c>
      <c r="P5237" s="72" t="s">
        <v>234</v>
      </c>
      <c r="Q5237" s="43">
        <v>44827</v>
      </c>
      <c r="R5237" s="35">
        <f t="shared" ref="R5237:R5300" si="776">IF(M5237="Abs",O5237,0)</f>
        <v>0</v>
      </c>
      <c r="S5237" s="35">
        <f t="shared" ref="S5237:S5300" si="777">SUM(R5237,L5237,I5237,J5237,W5237,H5237)</f>
        <v>0</v>
      </c>
      <c r="T5237" s="10" t="str">
        <f t="shared" si="771"/>
        <v>Sem - 39</v>
      </c>
      <c r="U5237" s="10" t="str">
        <f t="shared" si="772"/>
        <v>Septembre</v>
      </c>
      <c r="V5237" s="36" t="str">
        <f t="shared" ref="V5237:V5300" si="778">+TEXT(Q5237,"aaa")</f>
        <v>2026</v>
      </c>
      <c r="W5237" s="34"/>
      <c r="X5237" s="91">
        <f t="shared" si="773"/>
        <v>2.0833333333333259E-3</v>
      </c>
      <c r="Y5237" s="92" t="str">
        <f>VLOOKUP('CM-CIC'!B5168,Annuaire_roster!B:F,4,0)</f>
        <v>KINANA Widad</v>
      </c>
      <c r="Z5237" s="37" t="s">
        <v>110</v>
      </c>
      <c r="AA5237" s="60" t="s">
        <v>39</v>
      </c>
      <c r="AB5237" s="35" t="str">
        <f t="shared" ref="AB5237:AB5300" si="779">IF(AND(D5237="Congé",F5237="Congé"),0.333333333333333,IF(OR(AND(D5237="Congé",F5237&lt;&gt;"Congé"),(AND(F5237="Congé",D5237&lt;&gt;"Congé"))),0.166666666666667,""))</f>
        <v/>
      </c>
      <c r="AC5237" s="35" t="str">
        <f t="shared" ref="AC5237:AC5300" si="780">IF(AND(D5237="Congé sans solde",F5237="Congé sans solde"),0.333333333333333,IF(OR(AND(D5237="Congé sans solde",F5237&lt;&gt;"Congé sans solde"),(AND(F5237="Congé sans solde",D5237&lt;&gt;"Congé sans solde"))),0.166666666666667,""))</f>
        <v/>
      </c>
      <c r="AD5237" s="35" t="str">
        <f t="shared" ref="AD5237:AD5300" si="781">IF(AND(D5237="Congé spécial",F5237="Congé spécial"),0.333333333333333,IF(OR(AND(D5237="Congé spécial",F5237&lt;&gt;"Congé décès"),(AND(F5237="Congé spécial",D5237&lt;&gt;"Congé spécial"))),0.166666666666667,""))</f>
        <v/>
      </c>
      <c r="AE5237" s="44" t="str">
        <f t="shared" ref="AE5237:AE5300" si="782">IF(AND(D5237="Férié",F5237="Férié"),0.333333333333333,IF(OR(AND(D5237="Férié",F5237&lt;&gt;"Férié"),(AND(F5237="Férié",D5237&lt;&gt;"Férié"))),0.166666666666667,""))</f>
        <v/>
      </c>
      <c r="AF5237" s="61"/>
      <c r="AG5237" s="45"/>
    </row>
    <row r="5238" spans="1:33" x14ac:dyDescent="0.2">
      <c r="A5238" s="59" t="str">
        <f>+VLOOKUP(B5238,Annuaire_roster!B:G,5,0)</f>
        <v>01578</v>
      </c>
      <c r="B5238" s="78" t="s">
        <v>1669</v>
      </c>
      <c r="C5238" s="65">
        <v>0.33124999999999999</v>
      </c>
      <c r="D5238" s="65">
        <v>0.33333333333333331</v>
      </c>
      <c r="E5238" s="66">
        <v>0.75</v>
      </c>
      <c r="F5238" s="66">
        <v>0.75</v>
      </c>
      <c r="G5238" s="67"/>
      <c r="H5238" s="67"/>
      <c r="I5238" s="68" t="s">
        <v>63</v>
      </c>
      <c r="J5238" s="67"/>
      <c r="K5238" s="69">
        <v>0</v>
      </c>
      <c r="L5238" s="67">
        <v>0</v>
      </c>
      <c r="M5238" s="70">
        <v>0</v>
      </c>
      <c r="N5238" s="34">
        <f t="shared" si="774"/>
        <v>0.375</v>
      </c>
      <c r="O5238" s="38">
        <f t="shared" si="775"/>
        <v>0.375</v>
      </c>
      <c r="P5238" s="72" t="s">
        <v>234</v>
      </c>
      <c r="Q5238" s="43">
        <v>44827</v>
      </c>
      <c r="R5238" s="35">
        <f t="shared" si="776"/>
        <v>0</v>
      </c>
      <c r="S5238" s="35">
        <f t="shared" si="777"/>
        <v>0</v>
      </c>
      <c r="T5238" s="10" t="str">
        <f t="shared" si="771"/>
        <v>Sem - 39</v>
      </c>
      <c r="U5238" s="10" t="str">
        <f t="shared" si="772"/>
        <v>Septembre</v>
      </c>
      <c r="V5238" s="36" t="str">
        <f t="shared" si="778"/>
        <v>2026</v>
      </c>
      <c r="W5238" s="34"/>
      <c r="X5238" s="91">
        <f t="shared" si="773"/>
        <v>2.0833333333333259E-3</v>
      </c>
      <c r="Y5238" s="92" t="str">
        <f>VLOOKUP('CM-CIC'!B5169,Annuaire_roster!B:F,4,0)</f>
        <v>KINANA Widad</v>
      </c>
      <c r="Z5238" s="37" t="s">
        <v>110</v>
      </c>
      <c r="AA5238" s="60" t="s">
        <v>39</v>
      </c>
      <c r="AB5238" s="35" t="str">
        <f t="shared" si="779"/>
        <v/>
      </c>
      <c r="AC5238" s="35" t="str">
        <f t="shared" si="780"/>
        <v/>
      </c>
      <c r="AD5238" s="35" t="str">
        <f t="shared" si="781"/>
        <v/>
      </c>
      <c r="AE5238" s="44" t="str">
        <f t="shared" si="782"/>
        <v/>
      </c>
      <c r="AF5238" s="61"/>
      <c r="AG5238" s="45"/>
    </row>
    <row r="5239" spans="1:33" x14ac:dyDescent="0.2">
      <c r="A5239" s="59" t="str">
        <f>+VLOOKUP(B5239,Annuaire_roster!B:G,5,0)</f>
        <v>01581</v>
      </c>
      <c r="B5239" s="219" t="s">
        <v>237</v>
      </c>
      <c r="C5239" s="65">
        <v>0.33333333333333331</v>
      </c>
      <c r="D5239" s="65">
        <v>0.33333333333333331</v>
      </c>
      <c r="E5239" s="66">
        <v>0.75</v>
      </c>
      <c r="F5239" s="66">
        <v>0.75</v>
      </c>
      <c r="G5239" s="67"/>
      <c r="H5239" s="67"/>
      <c r="I5239" s="68" t="s">
        <v>63</v>
      </c>
      <c r="J5239" s="67"/>
      <c r="K5239" s="69">
        <v>0</v>
      </c>
      <c r="L5239" s="67">
        <v>0</v>
      </c>
      <c r="M5239" s="70">
        <v>0</v>
      </c>
      <c r="N5239" s="34">
        <f t="shared" si="774"/>
        <v>0.375</v>
      </c>
      <c r="O5239" s="38">
        <f t="shared" si="775"/>
        <v>0.375</v>
      </c>
      <c r="P5239" s="72" t="s">
        <v>234</v>
      </c>
      <c r="Q5239" s="43">
        <v>44827</v>
      </c>
      <c r="R5239" s="35">
        <f t="shared" si="776"/>
        <v>0</v>
      </c>
      <c r="S5239" s="35">
        <f t="shared" si="777"/>
        <v>0</v>
      </c>
      <c r="T5239" s="10" t="str">
        <f t="shared" si="771"/>
        <v>Sem - 39</v>
      </c>
      <c r="U5239" s="10" t="str">
        <f t="shared" si="772"/>
        <v>Septembre</v>
      </c>
      <c r="V5239" s="36" t="str">
        <f t="shared" si="778"/>
        <v>2026</v>
      </c>
      <c r="W5239" s="34"/>
      <c r="X5239" s="91">
        <f t="shared" si="773"/>
        <v>0</v>
      </c>
      <c r="Y5239" s="92" t="str">
        <f>VLOOKUP('CM-CIC'!B5170,Annuaire_roster!B:F,4,0)</f>
        <v>KINANA Widad</v>
      </c>
      <c r="Z5239" s="37" t="s">
        <v>110</v>
      </c>
      <c r="AA5239" s="60" t="s">
        <v>39</v>
      </c>
      <c r="AB5239" s="35" t="str">
        <f t="shared" si="779"/>
        <v/>
      </c>
      <c r="AC5239" s="35" t="str">
        <f t="shared" si="780"/>
        <v/>
      </c>
      <c r="AD5239" s="35" t="str">
        <f t="shared" si="781"/>
        <v/>
      </c>
      <c r="AE5239" s="44" t="str">
        <f t="shared" si="782"/>
        <v/>
      </c>
      <c r="AF5239" s="61"/>
      <c r="AG5239" s="45"/>
    </row>
    <row r="5240" spans="1:33" x14ac:dyDescent="0.2">
      <c r="A5240" s="59" t="str">
        <f>+VLOOKUP(B5240,Annuaire_roster!B:G,5,0)</f>
        <v>01582</v>
      </c>
      <c r="B5240" s="78" t="s">
        <v>238</v>
      </c>
      <c r="C5240" s="65">
        <v>0.3298611111111111</v>
      </c>
      <c r="D5240" s="65">
        <v>0.33333333333333331</v>
      </c>
      <c r="E5240" s="66">
        <v>0.75</v>
      </c>
      <c r="F5240" s="66">
        <v>0.75</v>
      </c>
      <c r="G5240" s="67"/>
      <c r="H5240" s="67"/>
      <c r="I5240" s="68" t="s">
        <v>63</v>
      </c>
      <c r="J5240" s="67"/>
      <c r="K5240" s="69">
        <v>0</v>
      </c>
      <c r="L5240" s="67">
        <v>0</v>
      </c>
      <c r="M5240" s="70">
        <v>0</v>
      </c>
      <c r="N5240" s="34">
        <f t="shared" si="774"/>
        <v>0.375</v>
      </c>
      <c r="O5240" s="38">
        <f t="shared" si="775"/>
        <v>0.375</v>
      </c>
      <c r="P5240" s="72" t="s">
        <v>234</v>
      </c>
      <c r="Q5240" s="43">
        <v>44827</v>
      </c>
      <c r="R5240" s="35">
        <f t="shared" si="776"/>
        <v>0</v>
      </c>
      <c r="S5240" s="35">
        <f t="shared" si="777"/>
        <v>0</v>
      </c>
      <c r="T5240" s="10" t="str">
        <f t="shared" si="771"/>
        <v>Sem - 39</v>
      </c>
      <c r="U5240" s="10" t="str">
        <f t="shared" si="772"/>
        <v>Septembre</v>
      </c>
      <c r="V5240" s="36" t="str">
        <f t="shared" si="778"/>
        <v>2026</v>
      </c>
      <c r="W5240" s="34"/>
      <c r="X5240" s="91">
        <f t="shared" si="773"/>
        <v>3.4722222222222099E-3</v>
      </c>
      <c r="Y5240" s="92" t="str">
        <f>VLOOKUP('CM-CIC'!B5171,Annuaire_roster!B:F,4,0)</f>
        <v>KINANA Widad</v>
      </c>
      <c r="Z5240" s="37" t="s">
        <v>110</v>
      </c>
      <c r="AA5240" s="60" t="s">
        <v>39</v>
      </c>
      <c r="AB5240" s="35" t="str">
        <f t="shared" si="779"/>
        <v/>
      </c>
      <c r="AC5240" s="35" t="str">
        <f t="shared" si="780"/>
        <v/>
      </c>
      <c r="AD5240" s="35" t="str">
        <f t="shared" si="781"/>
        <v/>
      </c>
      <c r="AE5240" s="44" t="str">
        <f t="shared" si="782"/>
        <v/>
      </c>
      <c r="AF5240" s="61"/>
      <c r="AG5240" s="45"/>
    </row>
    <row r="5241" spans="1:33" x14ac:dyDescent="0.2">
      <c r="A5241" s="59" t="str">
        <f>+VLOOKUP(B5241,Annuaire_roster!B:G,5,0)</f>
        <v>01586</v>
      </c>
      <c r="B5241" s="78" t="s">
        <v>217</v>
      </c>
      <c r="C5241" s="65">
        <v>0.33124999999999999</v>
      </c>
      <c r="D5241" s="65">
        <v>0.33333333333333331</v>
      </c>
      <c r="E5241" s="66">
        <v>0.75</v>
      </c>
      <c r="F5241" s="66">
        <v>0.75</v>
      </c>
      <c r="G5241" s="67"/>
      <c r="H5241" s="67"/>
      <c r="I5241" s="68" t="s">
        <v>63</v>
      </c>
      <c r="J5241" s="67"/>
      <c r="K5241" s="69">
        <v>0</v>
      </c>
      <c r="L5241" s="67">
        <v>0</v>
      </c>
      <c r="M5241" s="70">
        <v>0</v>
      </c>
      <c r="N5241" s="34">
        <f t="shared" si="774"/>
        <v>0.375</v>
      </c>
      <c r="O5241" s="38">
        <f t="shared" si="775"/>
        <v>0.375</v>
      </c>
      <c r="P5241" s="72" t="s">
        <v>234</v>
      </c>
      <c r="Q5241" s="43">
        <v>44827</v>
      </c>
      <c r="R5241" s="35">
        <f t="shared" si="776"/>
        <v>0</v>
      </c>
      <c r="S5241" s="35">
        <f t="shared" si="777"/>
        <v>0</v>
      </c>
      <c r="T5241" s="10" t="str">
        <f t="shared" si="771"/>
        <v>Sem - 39</v>
      </c>
      <c r="U5241" s="10" t="str">
        <f t="shared" si="772"/>
        <v>Septembre</v>
      </c>
      <c r="V5241" s="36" t="str">
        <f t="shared" si="778"/>
        <v>2026</v>
      </c>
      <c r="W5241" s="34"/>
      <c r="X5241" s="91">
        <f t="shared" si="773"/>
        <v>2.0833333333333259E-3</v>
      </c>
      <c r="Y5241" s="92" t="str">
        <f>VLOOKUP('CM-CIC'!B5172,Annuaire_roster!B:F,4,0)</f>
        <v>KINANA Widad</v>
      </c>
      <c r="Z5241" s="37" t="s">
        <v>110</v>
      </c>
      <c r="AA5241" s="60" t="s">
        <v>39</v>
      </c>
      <c r="AB5241" s="35" t="str">
        <f t="shared" si="779"/>
        <v/>
      </c>
      <c r="AC5241" s="35" t="str">
        <f t="shared" si="780"/>
        <v/>
      </c>
      <c r="AD5241" s="35" t="str">
        <f t="shared" si="781"/>
        <v/>
      </c>
      <c r="AE5241" s="44" t="str">
        <f t="shared" si="782"/>
        <v/>
      </c>
      <c r="AF5241" s="61"/>
      <c r="AG5241" s="45"/>
    </row>
    <row r="5242" spans="1:33" x14ac:dyDescent="0.2">
      <c r="A5242" s="59" t="str">
        <f>+VLOOKUP(B5242,Annuaire_roster!B:G,5,0)</f>
        <v>01587</v>
      </c>
      <c r="B5242" s="219" t="s">
        <v>218</v>
      </c>
      <c r="C5242" s="65">
        <v>0.33124999999999999</v>
      </c>
      <c r="D5242" s="65">
        <v>0.33333333333333331</v>
      </c>
      <c r="E5242" s="66">
        <v>0.75</v>
      </c>
      <c r="F5242" s="66">
        <v>0.75</v>
      </c>
      <c r="G5242" s="67"/>
      <c r="H5242" s="67"/>
      <c r="I5242" s="68" t="s">
        <v>63</v>
      </c>
      <c r="J5242" s="67"/>
      <c r="K5242" s="69">
        <v>0</v>
      </c>
      <c r="L5242" s="67">
        <v>0</v>
      </c>
      <c r="M5242" s="70">
        <v>0</v>
      </c>
      <c r="N5242" s="34">
        <f t="shared" si="774"/>
        <v>0.375</v>
      </c>
      <c r="O5242" s="38">
        <f t="shared" si="775"/>
        <v>0.375</v>
      </c>
      <c r="P5242" s="72" t="s">
        <v>234</v>
      </c>
      <c r="Q5242" s="43">
        <v>44827</v>
      </c>
      <c r="R5242" s="35">
        <f t="shared" si="776"/>
        <v>0</v>
      </c>
      <c r="S5242" s="35">
        <f t="shared" si="777"/>
        <v>0</v>
      </c>
      <c r="T5242" s="10" t="str">
        <f t="shared" si="771"/>
        <v>Sem - 39</v>
      </c>
      <c r="U5242" s="10" t="str">
        <f t="shared" si="772"/>
        <v>Septembre</v>
      </c>
      <c r="V5242" s="36" t="str">
        <f t="shared" si="778"/>
        <v>2026</v>
      </c>
      <c r="W5242" s="34"/>
      <c r="X5242" s="91">
        <f t="shared" si="773"/>
        <v>2.0833333333333259E-3</v>
      </c>
      <c r="Y5242" s="92" t="str">
        <f>VLOOKUP('CM-CIC'!B5173,Annuaire_roster!B:F,4,0)</f>
        <v>KINANA Widad</v>
      </c>
      <c r="Z5242" s="37" t="s">
        <v>110</v>
      </c>
      <c r="AA5242" s="60" t="s">
        <v>39</v>
      </c>
      <c r="AB5242" s="35" t="str">
        <f t="shared" si="779"/>
        <v/>
      </c>
      <c r="AC5242" s="35" t="str">
        <f t="shared" si="780"/>
        <v/>
      </c>
      <c r="AD5242" s="35" t="str">
        <f t="shared" si="781"/>
        <v/>
      </c>
      <c r="AE5242" s="44" t="str">
        <f t="shared" si="782"/>
        <v/>
      </c>
      <c r="AF5242" s="61"/>
      <c r="AG5242" s="45"/>
    </row>
    <row r="5243" spans="1:33" x14ac:dyDescent="0.2">
      <c r="A5243" s="59" t="str">
        <f>+VLOOKUP(B5243,Annuaire_roster!B:G,5,0)</f>
        <v>01590</v>
      </c>
      <c r="B5243" s="219" t="s">
        <v>222</v>
      </c>
      <c r="C5243" s="65">
        <v>0.33055555555555555</v>
      </c>
      <c r="D5243" s="65">
        <v>0.33333333333333331</v>
      </c>
      <c r="E5243" s="66">
        <v>0.75</v>
      </c>
      <c r="F5243" s="66">
        <v>0.75</v>
      </c>
      <c r="G5243" s="67"/>
      <c r="H5243" s="67"/>
      <c r="I5243" s="68" t="s">
        <v>63</v>
      </c>
      <c r="J5243" s="67"/>
      <c r="K5243" s="69">
        <v>0</v>
      </c>
      <c r="L5243" s="67">
        <v>0</v>
      </c>
      <c r="M5243" s="70">
        <v>0</v>
      </c>
      <c r="N5243" s="34">
        <f t="shared" si="774"/>
        <v>0.375</v>
      </c>
      <c r="O5243" s="38">
        <f t="shared" si="775"/>
        <v>0.375</v>
      </c>
      <c r="P5243" s="72" t="s">
        <v>234</v>
      </c>
      <c r="Q5243" s="43">
        <v>44827</v>
      </c>
      <c r="R5243" s="35">
        <f t="shared" si="776"/>
        <v>0</v>
      </c>
      <c r="S5243" s="35">
        <f t="shared" si="777"/>
        <v>0</v>
      </c>
      <c r="T5243" s="10" t="str">
        <f t="shared" si="771"/>
        <v>Sem - 39</v>
      </c>
      <c r="U5243" s="10" t="str">
        <f t="shared" si="772"/>
        <v>Septembre</v>
      </c>
      <c r="V5243" s="36" t="str">
        <f t="shared" si="778"/>
        <v>2026</v>
      </c>
      <c r="W5243" s="34"/>
      <c r="X5243" s="91">
        <f t="shared" si="773"/>
        <v>2.7777777777777679E-3</v>
      </c>
      <c r="Y5243" s="92" t="str">
        <f>VLOOKUP('CM-CIC'!B5174,Annuaire_roster!B:F,4,0)</f>
        <v>KINANA Widad</v>
      </c>
      <c r="Z5243" s="37" t="s">
        <v>110</v>
      </c>
      <c r="AA5243" s="60" t="s">
        <v>39</v>
      </c>
      <c r="AB5243" s="35" t="str">
        <f t="shared" si="779"/>
        <v/>
      </c>
      <c r="AC5243" s="35" t="str">
        <f t="shared" si="780"/>
        <v/>
      </c>
      <c r="AD5243" s="35" t="str">
        <f t="shared" si="781"/>
        <v/>
      </c>
      <c r="AE5243" s="44" t="str">
        <f t="shared" si="782"/>
        <v/>
      </c>
      <c r="AF5243" s="61"/>
      <c r="AG5243" s="45"/>
    </row>
    <row r="5244" spans="1:33" x14ac:dyDescent="0.2">
      <c r="A5244" s="59" t="str">
        <f>+VLOOKUP(B5244,Annuaire_roster!B:G,5,0)</f>
        <v>01594</v>
      </c>
      <c r="B5244" s="219" t="s">
        <v>295</v>
      </c>
      <c r="C5244" s="65">
        <v>0.33055555555555555</v>
      </c>
      <c r="D5244" s="65">
        <v>0.33333333333333331</v>
      </c>
      <c r="E5244" s="66">
        <v>0.75</v>
      </c>
      <c r="F5244" s="66">
        <v>0.75</v>
      </c>
      <c r="G5244" s="67"/>
      <c r="H5244" s="67"/>
      <c r="I5244" s="68" t="s">
        <v>63</v>
      </c>
      <c r="J5244" s="67"/>
      <c r="K5244" s="69">
        <v>0</v>
      </c>
      <c r="L5244" s="67">
        <v>0</v>
      </c>
      <c r="M5244" s="70">
        <v>0</v>
      </c>
      <c r="N5244" s="34">
        <f t="shared" si="774"/>
        <v>0.375</v>
      </c>
      <c r="O5244" s="38">
        <f t="shared" si="775"/>
        <v>0.375</v>
      </c>
      <c r="P5244" s="72" t="s">
        <v>234</v>
      </c>
      <c r="Q5244" s="43">
        <v>44827</v>
      </c>
      <c r="R5244" s="35">
        <f t="shared" si="776"/>
        <v>0</v>
      </c>
      <c r="S5244" s="35">
        <f t="shared" si="777"/>
        <v>0</v>
      </c>
      <c r="T5244" s="10" t="str">
        <f t="shared" si="771"/>
        <v>Sem - 39</v>
      </c>
      <c r="U5244" s="10" t="str">
        <f t="shared" si="772"/>
        <v>Septembre</v>
      </c>
      <c r="V5244" s="36" t="str">
        <f t="shared" si="778"/>
        <v>2026</v>
      </c>
      <c r="W5244" s="34"/>
      <c r="X5244" s="91">
        <f t="shared" si="773"/>
        <v>2.7777777777777679E-3</v>
      </c>
      <c r="Y5244" s="92" t="str">
        <f>VLOOKUP('CM-CIC'!B5175,Annuaire_roster!B:F,4,0)</f>
        <v>KINANA Widad</v>
      </c>
      <c r="Z5244" s="37" t="s">
        <v>110</v>
      </c>
      <c r="AA5244" s="60" t="s">
        <v>39</v>
      </c>
      <c r="AB5244" s="35" t="str">
        <f t="shared" si="779"/>
        <v/>
      </c>
      <c r="AC5244" s="35" t="str">
        <f t="shared" si="780"/>
        <v/>
      </c>
      <c r="AD5244" s="35" t="str">
        <f t="shared" si="781"/>
        <v/>
      </c>
      <c r="AE5244" s="44" t="str">
        <f t="shared" si="782"/>
        <v/>
      </c>
      <c r="AF5244" s="61"/>
      <c r="AG5244" s="45"/>
    </row>
    <row r="5245" spans="1:33" x14ac:dyDescent="0.2">
      <c r="A5245" s="59" t="str">
        <f>+VLOOKUP(B5245,Annuaire_roster!B:G,5,0)</f>
        <v>01598</v>
      </c>
      <c r="B5245" s="78" t="s">
        <v>240</v>
      </c>
      <c r="C5245" s="65">
        <v>0.33124999999999999</v>
      </c>
      <c r="D5245" s="65">
        <v>0.33333333333333331</v>
      </c>
      <c r="E5245" s="66">
        <v>0.75</v>
      </c>
      <c r="F5245" s="66">
        <v>0.75</v>
      </c>
      <c r="G5245" s="67"/>
      <c r="H5245" s="67"/>
      <c r="I5245" s="68" t="s">
        <v>63</v>
      </c>
      <c r="J5245" s="67"/>
      <c r="K5245" s="69">
        <v>0</v>
      </c>
      <c r="L5245" s="67">
        <v>0</v>
      </c>
      <c r="M5245" s="70">
        <v>0</v>
      </c>
      <c r="N5245" s="34">
        <f t="shared" si="774"/>
        <v>0.375</v>
      </c>
      <c r="O5245" s="38">
        <f t="shared" si="775"/>
        <v>0.375</v>
      </c>
      <c r="P5245" s="72" t="s">
        <v>234</v>
      </c>
      <c r="Q5245" s="43">
        <v>44827</v>
      </c>
      <c r="R5245" s="35">
        <f t="shared" si="776"/>
        <v>0</v>
      </c>
      <c r="S5245" s="35">
        <f t="shared" si="777"/>
        <v>0</v>
      </c>
      <c r="T5245" s="10" t="str">
        <f t="shared" si="771"/>
        <v>Sem - 39</v>
      </c>
      <c r="U5245" s="10" t="str">
        <f t="shared" si="772"/>
        <v>Septembre</v>
      </c>
      <c r="V5245" s="36" t="str">
        <f t="shared" si="778"/>
        <v>2026</v>
      </c>
      <c r="W5245" s="34"/>
      <c r="X5245" s="91">
        <f t="shared" si="773"/>
        <v>2.0833333333333259E-3</v>
      </c>
      <c r="Y5245" s="92" t="str">
        <f>VLOOKUP('CM-CIC'!B5176,Annuaire_roster!B:F,4,0)</f>
        <v>KINANA Widad</v>
      </c>
      <c r="Z5245" s="37" t="s">
        <v>110</v>
      </c>
      <c r="AA5245" s="60" t="s">
        <v>39</v>
      </c>
      <c r="AB5245" s="35" t="str">
        <f t="shared" si="779"/>
        <v/>
      </c>
      <c r="AC5245" s="35" t="str">
        <f t="shared" si="780"/>
        <v/>
      </c>
      <c r="AD5245" s="35" t="str">
        <f t="shared" si="781"/>
        <v/>
      </c>
      <c r="AE5245" s="44" t="str">
        <f t="shared" si="782"/>
        <v/>
      </c>
      <c r="AF5245" s="61"/>
      <c r="AG5245" s="45"/>
    </row>
    <row r="5246" spans="1:33" x14ac:dyDescent="0.2">
      <c r="A5246" s="59" t="str">
        <f>+VLOOKUP(B5246,Annuaire_roster!B:G,5,0)</f>
        <v>01567</v>
      </c>
      <c r="B5246" s="78" t="s">
        <v>198</v>
      </c>
      <c r="C5246" s="65">
        <v>0.33194444444444443</v>
      </c>
      <c r="D5246" s="65">
        <v>0.33333333333333331</v>
      </c>
      <c r="E5246" s="66">
        <v>0.75</v>
      </c>
      <c r="F5246" s="66">
        <v>0.75</v>
      </c>
      <c r="G5246" s="67"/>
      <c r="H5246" s="67"/>
      <c r="I5246" s="68" t="s">
        <v>63</v>
      </c>
      <c r="J5246" s="67"/>
      <c r="K5246" s="69">
        <v>0</v>
      </c>
      <c r="L5246" s="67">
        <v>0</v>
      </c>
      <c r="M5246" s="70">
        <v>0</v>
      </c>
      <c r="N5246" s="34">
        <f t="shared" si="774"/>
        <v>0.375</v>
      </c>
      <c r="O5246" s="38">
        <f t="shared" si="775"/>
        <v>0.375</v>
      </c>
      <c r="P5246" s="72" t="s">
        <v>234</v>
      </c>
      <c r="Q5246" s="43">
        <v>44827</v>
      </c>
      <c r="R5246" s="35">
        <f t="shared" si="776"/>
        <v>0</v>
      </c>
      <c r="S5246" s="35">
        <f t="shared" si="777"/>
        <v>0</v>
      </c>
      <c r="T5246" s="10" t="str">
        <f t="shared" si="771"/>
        <v>Sem - 39</v>
      </c>
      <c r="U5246" s="10" t="str">
        <f t="shared" si="772"/>
        <v>Septembre</v>
      </c>
      <c r="V5246" s="36" t="str">
        <f t="shared" si="778"/>
        <v>2026</v>
      </c>
      <c r="W5246" s="34"/>
      <c r="X5246" s="91">
        <f t="shared" si="773"/>
        <v>1.388888888888884E-3</v>
      </c>
      <c r="Y5246" s="92" t="str">
        <f>VLOOKUP('CM-CIC'!B5177,Annuaire_roster!B:F,4,0)</f>
        <v>KINANA Widad</v>
      </c>
      <c r="Z5246" s="37" t="s">
        <v>110</v>
      </c>
      <c r="AA5246" s="60" t="s">
        <v>39</v>
      </c>
      <c r="AB5246" s="35" t="str">
        <f t="shared" si="779"/>
        <v/>
      </c>
      <c r="AC5246" s="35" t="str">
        <f t="shared" si="780"/>
        <v/>
      </c>
      <c r="AD5246" s="35" t="str">
        <f t="shared" si="781"/>
        <v/>
      </c>
      <c r="AE5246" s="44" t="str">
        <f t="shared" si="782"/>
        <v/>
      </c>
      <c r="AF5246" s="61"/>
      <c r="AG5246" s="45"/>
    </row>
    <row r="5247" spans="1:33" x14ac:dyDescent="0.2">
      <c r="A5247" s="59" t="str">
        <f>+VLOOKUP(B5247,Annuaire_roster!B:G,5,0)</f>
        <v>01420</v>
      </c>
      <c r="B5247" s="217" t="s">
        <v>151</v>
      </c>
      <c r="C5247" s="65"/>
      <c r="D5247" s="65">
        <v>0.33333333333333331</v>
      </c>
      <c r="E5247" s="66"/>
      <c r="F5247" s="66">
        <v>0.75</v>
      </c>
      <c r="G5247" s="67"/>
      <c r="H5247" s="67"/>
      <c r="I5247" s="68" t="s">
        <v>63</v>
      </c>
      <c r="J5247" s="67"/>
      <c r="K5247" s="69">
        <v>0</v>
      </c>
      <c r="L5247" s="67">
        <v>0</v>
      </c>
      <c r="M5247" s="70" t="s">
        <v>187</v>
      </c>
      <c r="N5247" s="34" t="str">
        <f t="shared" si="774"/>
        <v/>
      </c>
      <c r="O5247" s="38">
        <f t="shared" si="775"/>
        <v>0.375</v>
      </c>
      <c r="P5247" s="72" t="s">
        <v>234</v>
      </c>
      <c r="Q5247" s="43">
        <v>44827</v>
      </c>
      <c r="R5247" s="35">
        <f t="shared" si="776"/>
        <v>0.375</v>
      </c>
      <c r="S5247" s="35">
        <f t="shared" si="777"/>
        <v>0.375</v>
      </c>
      <c r="T5247" s="10" t="str">
        <f t="shared" si="771"/>
        <v>Sem - 39</v>
      </c>
      <c r="U5247" s="10" t="str">
        <f t="shared" si="772"/>
        <v>Septembre</v>
      </c>
      <c r="V5247" s="36" t="str">
        <f t="shared" si="778"/>
        <v>2026</v>
      </c>
      <c r="W5247" s="34"/>
      <c r="X5247" s="91">
        <f t="shared" si="773"/>
        <v>0</v>
      </c>
      <c r="Y5247" s="92" t="str">
        <f>VLOOKUP('CM-CIC'!B5178,Annuaire_roster!B:F,4,0)</f>
        <v>ABDELLAOUI KHADIJA</v>
      </c>
      <c r="Z5247" s="37" t="s">
        <v>110</v>
      </c>
      <c r="AA5247" s="60" t="s">
        <v>39</v>
      </c>
      <c r="AB5247" s="35" t="str">
        <f t="shared" si="779"/>
        <v/>
      </c>
      <c r="AC5247" s="35" t="str">
        <f t="shared" si="780"/>
        <v/>
      </c>
      <c r="AD5247" s="35" t="str">
        <f t="shared" si="781"/>
        <v/>
      </c>
      <c r="AE5247" s="44" t="str">
        <f t="shared" si="782"/>
        <v/>
      </c>
      <c r="AF5247" s="61"/>
      <c r="AG5247" s="45"/>
    </row>
    <row r="5248" spans="1:33" x14ac:dyDescent="0.2">
      <c r="A5248" s="59" t="str">
        <f>+VLOOKUP(B5248,Annuaire_roster!B:G,5,0)</f>
        <v>01621</v>
      </c>
      <c r="B5248" s="78" t="s">
        <v>241</v>
      </c>
      <c r="C5248" s="65">
        <v>0.33194444444444443</v>
      </c>
      <c r="D5248" s="65">
        <v>0.33333333333333331</v>
      </c>
      <c r="E5248" s="66">
        <v>0.75</v>
      </c>
      <c r="F5248" s="66">
        <v>0.75</v>
      </c>
      <c r="G5248" s="67"/>
      <c r="H5248" s="67"/>
      <c r="I5248" s="68" t="s">
        <v>63</v>
      </c>
      <c r="J5248" s="67"/>
      <c r="K5248" s="69">
        <v>0</v>
      </c>
      <c r="L5248" s="67">
        <v>0</v>
      </c>
      <c r="M5248" s="70">
        <v>0</v>
      </c>
      <c r="N5248" s="34">
        <f t="shared" si="774"/>
        <v>0.375</v>
      </c>
      <c r="O5248" s="38">
        <f t="shared" si="775"/>
        <v>0.375</v>
      </c>
      <c r="P5248" s="72" t="s">
        <v>234</v>
      </c>
      <c r="Q5248" s="43">
        <v>44827</v>
      </c>
      <c r="R5248" s="35">
        <f t="shared" si="776"/>
        <v>0</v>
      </c>
      <c r="S5248" s="35">
        <f t="shared" si="777"/>
        <v>0</v>
      </c>
      <c r="T5248" s="10" t="str">
        <f t="shared" si="771"/>
        <v>Sem - 39</v>
      </c>
      <c r="U5248" s="10" t="str">
        <f t="shared" si="772"/>
        <v>Septembre</v>
      </c>
      <c r="V5248" s="36" t="str">
        <f t="shared" si="778"/>
        <v>2026</v>
      </c>
      <c r="W5248" s="34"/>
      <c r="X5248" s="91">
        <f t="shared" si="773"/>
        <v>1.388888888888884E-3</v>
      </c>
      <c r="Y5248" s="92" t="str">
        <f>VLOOKUP('CM-CIC'!B5179,Annuaire_roster!B:F,4,0)</f>
        <v>ABDELLAOUI KHADIJA</v>
      </c>
      <c r="Z5248" s="37" t="s">
        <v>110</v>
      </c>
      <c r="AA5248" s="60" t="s">
        <v>39</v>
      </c>
      <c r="AB5248" s="35" t="str">
        <f t="shared" si="779"/>
        <v/>
      </c>
      <c r="AC5248" s="35" t="str">
        <f t="shared" si="780"/>
        <v/>
      </c>
      <c r="AD5248" s="35" t="str">
        <f t="shared" si="781"/>
        <v/>
      </c>
      <c r="AE5248" s="44" t="str">
        <f t="shared" si="782"/>
        <v/>
      </c>
      <c r="AF5248" s="61"/>
      <c r="AG5248" s="45"/>
    </row>
    <row r="5249" spans="1:33" x14ac:dyDescent="0.2">
      <c r="A5249" s="59" t="str">
        <f>+VLOOKUP(B5249,Annuaire_roster!B:G,5,0)</f>
        <v>01622</v>
      </c>
      <c r="B5249" s="78" t="s">
        <v>242</v>
      </c>
      <c r="C5249" s="65">
        <v>0.32847222222222222</v>
      </c>
      <c r="D5249" s="65">
        <v>0.33333333333333331</v>
      </c>
      <c r="E5249" s="66">
        <v>0.75</v>
      </c>
      <c r="F5249" s="66">
        <v>0.75</v>
      </c>
      <c r="G5249" s="67"/>
      <c r="H5249" s="67"/>
      <c r="I5249" s="68" t="s">
        <v>63</v>
      </c>
      <c r="J5249" s="67"/>
      <c r="K5249" s="69">
        <v>0</v>
      </c>
      <c r="L5249" s="67">
        <v>0</v>
      </c>
      <c r="M5249" s="70">
        <v>0</v>
      </c>
      <c r="N5249" s="34">
        <f t="shared" si="774"/>
        <v>0.375</v>
      </c>
      <c r="O5249" s="38">
        <f t="shared" si="775"/>
        <v>0.375</v>
      </c>
      <c r="P5249" s="72" t="s">
        <v>234</v>
      </c>
      <c r="Q5249" s="43">
        <v>44827</v>
      </c>
      <c r="R5249" s="35">
        <f t="shared" si="776"/>
        <v>0</v>
      </c>
      <c r="S5249" s="35">
        <f t="shared" si="777"/>
        <v>0</v>
      </c>
      <c r="T5249" s="10" t="str">
        <f t="shared" si="771"/>
        <v>Sem - 39</v>
      </c>
      <c r="U5249" s="10" t="str">
        <f t="shared" si="772"/>
        <v>Septembre</v>
      </c>
      <c r="V5249" s="36" t="str">
        <f t="shared" si="778"/>
        <v>2026</v>
      </c>
      <c r="W5249" s="34"/>
      <c r="X5249" s="91">
        <f t="shared" si="773"/>
        <v>4.8611111111110938E-3</v>
      </c>
      <c r="Y5249" s="92" t="str">
        <f>VLOOKUP('CM-CIC'!B5180,Annuaire_roster!B:F,4,0)</f>
        <v>ABDELLAOUI KHADIJA</v>
      </c>
      <c r="Z5249" s="37" t="s">
        <v>110</v>
      </c>
      <c r="AA5249" s="60" t="s">
        <v>39</v>
      </c>
      <c r="AB5249" s="35" t="str">
        <f t="shared" si="779"/>
        <v/>
      </c>
      <c r="AC5249" s="35" t="str">
        <f t="shared" si="780"/>
        <v/>
      </c>
      <c r="AD5249" s="35" t="str">
        <f t="shared" si="781"/>
        <v/>
      </c>
      <c r="AE5249" s="44" t="str">
        <f t="shared" si="782"/>
        <v/>
      </c>
      <c r="AF5249" s="61"/>
      <c r="AG5249" s="45"/>
    </row>
    <row r="5250" spans="1:33" x14ac:dyDescent="0.2">
      <c r="A5250" s="59" t="str">
        <f>+VLOOKUP(B5250,Annuaire_roster!B:G,5,0)</f>
        <v>01607</v>
      </c>
      <c r="B5250" s="78" t="s">
        <v>244</v>
      </c>
      <c r="C5250" s="65">
        <v>0.32500000000000001</v>
      </c>
      <c r="D5250" s="65">
        <v>0.33333333333333331</v>
      </c>
      <c r="E5250" s="66">
        <v>0.75</v>
      </c>
      <c r="F5250" s="66">
        <v>0.75</v>
      </c>
      <c r="G5250" s="67"/>
      <c r="H5250" s="67"/>
      <c r="I5250" s="68" t="s">
        <v>63</v>
      </c>
      <c r="J5250" s="67"/>
      <c r="K5250" s="69">
        <v>0</v>
      </c>
      <c r="L5250" s="67">
        <v>0</v>
      </c>
      <c r="M5250" s="70">
        <v>0</v>
      </c>
      <c r="N5250" s="34">
        <f t="shared" si="774"/>
        <v>0.375</v>
      </c>
      <c r="O5250" s="38">
        <f t="shared" si="775"/>
        <v>0.375</v>
      </c>
      <c r="P5250" s="72" t="s">
        <v>234</v>
      </c>
      <c r="Q5250" s="43">
        <v>44827</v>
      </c>
      <c r="R5250" s="35">
        <f t="shared" si="776"/>
        <v>0</v>
      </c>
      <c r="S5250" s="35">
        <f t="shared" si="777"/>
        <v>0</v>
      </c>
      <c r="T5250" s="10" t="str">
        <f t="shared" ref="T5250:T5313" si="783">"Sem - "&amp;WEEKNUM(Q5250,21)</f>
        <v>Sem - 39</v>
      </c>
      <c r="U5250" s="10" t="str">
        <f t="shared" ref="U5250:U5313" si="784">PROPER(TEXT(Q5250,"mmmm"))</f>
        <v>Septembre</v>
      </c>
      <c r="V5250" s="36" t="str">
        <f t="shared" si="778"/>
        <v>2026</v>
      </c>
      <c r="W5250" s="34"/>
      <c r="X5250" s="91">
        <f t="shared" ref="X5250:X5313" si="785">IFERROR(IF(M5250="Abs",0,IF((D5250-C5250+E5250-F5250)&lt;0.000694444444444444,0,(D5250-C5250+E5250-F5250))),0)</f>
        <v>8.3333333333333037E-3</v>
      </c>
      <c r="Y5250" s="92" t="str">
        <f>VLOOKUP('CM-CIC'!B5181,Annuaire_roster!B:F,4,0)</f>
        <v>ABDELLAOUI KHADIJA</v>
      </c>
      <c r="Z5250" s="37" t="s">
        <v>110</v>
      </c>
      <c r="AA5250" s="60" t="s">
        <v>39</v>
      </c>
      <c r="AB5250" s="35" t="str">
        <f t="shared" si="779"/>
        <v/>
      </c>
      <c r="AC5250" s="35" t="str">
        <f t="shared" si="780"/>
        <v/>
      </c>
      <c r="AD5250" s="35" t="str">
        <f t="shared" si="781"/>
        <v/>
      </c>
      <c r="AE5250" s="44" t="str">
        <f t="shared" si="782"/>
        <v/>
      </c>
      <c r="AF5250" s="61"/>
      <c r="AG5250" s="45"/>
    </row>
    <row r="5251" spans="1:33" x14ac:dyDescent="0.2">
      <c r="A5251" s="59" t="str">
        <f>+VLOOKUP(B5251,Annuaire_roster!B:G,5,0)</f>
        <v>01648</v>
      </c>
      <c r="B5251" s="78" t="s">
        <v>245</v>
      </c>
      <c r="C5251" s="65">
        <v>0.33333333333333331</v>
      </c>
      <c r="D5251" s="65">
        <v>0.33333333333333331</v>
      </c>
      <c r="E5251" s="66">
        <v>0.75</v>
      </c>
      <c r="F5251" s="66">
        <v>0.75</v>
      </c>
      <c r="G5251" s="67"/>
      <c r="H5251" s="67"/>
      <c r="I5251" s="68" t="s">
        <v>63</v>
      </c>
      <c r="J5251" s="67"/>
      <c r="K5251" s="69">
        <v>0</v>
      </c>
      <c r="L5251" s="67">
        <v>0</v>
      </c>
      <c r="M5251" s="70">
        <v>0</v>
      </c>
      <c r="N5251" s="34">
        <f t="shared" si="774"/>
        <v>0.375</v>
      </c>
      <c r="O5251" s="38">
        <f t="shared" si="775"/>
        <v>0.375</v>
      </c>
      <c r="P5251" s="72" t="s">
        <v>234</v>
      </c>
      <c r="Q5251" s="43">
        <v>44827</v>
      </c>
      <c r="R5251" s="35">
        <f t="shared" si="776"/>
        <v>0</v>
      </c>
      <c r="S5251" s="35">
        <f t="shared" si="777"/>
        <v>0</v>
      </c>
      <c r="T5251" s="10" t="str">
        <f t="shared" si="783"/>
        <v>Sem - 39</v>
      </c>
      <c r="U5251" s="10" t="str">
        <f t="shared" si="784"/>
        <v>Septembre</v>
      </c>
      <c r="V5251" s="36" t="str">
        <f t="shared" si="778"/>
        <v>2026</v>
      </c>
      <c r="W5251" s="34"/>
      <c r="X5251" s="91">
        <f t="shared" si="785"/>
        <v>0</v>
      </c>
      <c r="Y5251" s="92" t="str">
        <f>VLOOKUP('CM-CIC'!B5182,Annuaire_roster!B:F,4,0)</f>
        <v>ABDELLAOUI KHADIJA</v>
      </c>
      <c r="Z5251" s="37" t="s">
        <v>110</v>
      </c>
      <c r="AA5251" s="60" t="s">
        <v>39</v>
      </c>
      <c r="AB5251" s="35" t="str">
        <f t="shared" si="779"/>
        <v/>
      </c>
      <c r="AC5251" s="35" t="str">
        <f t="shared" si="780"/>
        <v/>
      </c>
      <c r="AD5251" s="35" t="str">
        <f t="shared" si="781"/>
        <v/>
      </c>
      <c r="AE5251" s="44" t="str">
        <f t="shared" si="782"/>
        <v/>
      </c>
      <c r="AF5251" s="61"/>
      <c r="AG5251" s="45"/>
    </row>
    <row r="5252" spans="1:33" x14ac:dyDescent="0.2">
      <c r="A5252" s="59" t="str">
        <f>+VLOOKUP(B5252,Annuaire_roster!B:G,5,0)</f>
        <v>01608</v>
      </c>
      <c r="B5252" s="78" t="s">
        <v>246</v>
      </c>
      <c r="C5252" s="65">
        <v>0.33055555555555555</v>
      </c>
      <c r="D5252" s="65">
        <v>0.33333333333333331</v>
      </c>
      <c r="E5252" s="66">
        <v>0.75</v>
      </c>
      <c r="F5252" s="66">
        <v>0.75</v>
      </c>
      <c r="G5252" s="67"/>
      <c r="H5252" s="67"/>
      <c r="I5252" s="68" t="s">
        <v>63</v>
      </c>
      <c r="J5252" s="67"/>
      <c r="K5252" s="69">
        <v>0</v>
      </c>
      <c r="L5252" s="67">
        <v>0</v>
      </c>
      <c r="M5252" s="70">
        <v>0</v>
      </c>
      <c r="N5252" s="34">
        <f t="shared" si="774"/>
        <v>0.375</v>
      </c>
      <c r="O5252" s="38">
        <f t="shared" si="775"/>
        <v>0.375</v>
      </c>
      <c r="P5252" s="72" t="s">
        <v>234</v>
      </c>
      <c r="Q5252" s="43">
        <v>44827</v>
      </c>
      <c r="R5252" s="35">
        <f t="shared" si="776"/>
        <v>0</v>
      </c>
      <c r="S5252" s="35">
        <f t="shared" si="777"/>
        <v>0</v>
      </c>
      <c r="T5252" s="10" t="str">
        <f t="shared" si="783"/>
        <v>Sem - 39</v>
      </c>
      <c r="U5252" s="10" t="str">
        <f t="shared" si="784"/>
        <v>Septembre</v>
      </c>
      <c r="V5252" s="36" t="str">
        <f t="shared" si="778"/>
        <v>2026</v>
      </c>
      <c r="W5252" s="34"/>
      <c r="X5252" s="91">
        <f t="shared" si="785"/>
        <v>2.7777777777777679E-3</v>
      </c>
      <c r="Y5252" s="92" t="str">
        <f>VLOOKUP('CM-CIC'!B5183,Annuaire_roster!B:F,4,0)</f>
        <v>ABDELLAOUI KHADIJA</v>
      </c>
      <c r="Z5252" s="37" t="s">
        <v>110</v>
      </c>
      <c r="AA5252" s="60" t="s">
        <v>39</v>
      </c>
      <c r="AB5252" s="35" t="str">
        <f t="shared" si="779"/>
        <v/>
      </c>
      <c r="AC5252" s="35" t="str">
        <f t="shared" si="780"/>
        <v/>
      </c>
      <c r="AD5252" s="35" t="str">
        <f t="shared" si="781"/>
        <v/>
      </c>
      <c r="AE5252" s="44" t="str">
        <f t="shared" si="782"/>
        <v/>
      </c>
      <c r="AF5252" s="61"/>
      <c r="AG5252" s="45"/>
    </row>
    <row r="5253" spans="1:33" x14ac:dyDescent="0.2">
      <c r="A5253" s="59" t="str">
        <f>+VLOOKUP(B5253,Annuaire_roster!B:G,5,0)</f>
        <v>01616</v>
      </c>
      <c r="B5253" s="78" t="s">
        <v>247</v>
      </c>
      <c r="C5253" s="65">
        <v>0.33194444444444443</v>
      </c>
      <c r="D5253" s="65">
        <v>0.33333333333333331</v>
      </c>
      <c r="E5253" s="66">
        <v>0.75</v>
      </c>
      <c r="F5253" s="66">
        <v>0.75</v>
      </c>
      <c r="G5253" s="67"/>
      <c r="H5253" s="67"/>
      <c r="I5253" s="68" t="s">
        <v>63</v>
      </c>
      <c r="J5253" s="67"/>
      <c r="K5253" s="69">
        <v>0</v>
      </c>
      <c r="L5253" s="67">
        <v>0</v>
      </c>
      <c r="M5253" s="70">
        <v>0</v>
      </c>
      <c r="N5253" s="34">
        <f t="shared" si="774"/>
        <v>0.375</v>
      </c>
      <c r="O5253" s="38">
        <f t="shared" si="775"/>
        <v>0.375</v>
      </c>
      <c r="P5253" s="72" t="s">
        <v>234</v>
      </c>
      <c r="Q5253" s="43">
        <v>44827</v>
      </c>
      <c r="R5253" s="35">
        <f t="shared" si="776"/>
        <v>0</v>
      </c>
      <c r="S5253" s="35">
        <f t="shared" si="777"/>
        <v>0</v>
      </c>
      <c r="T5253" s="10" t="str">
        <f t="shared" si="783"/>
        <v>Sem - 39</v>
      </c>
      <c r="U5253" s="10" t="str">
        <f t="shared" si="784"/>
        <v>Septembre</v>
      </c>
      <c r="V5253" s="36" t="str">
        <f t="shared" si="778"/>
        <v>2026</v>
      </c>
      <c r="W5253" s="34"/>
      <c r="X5253" s="91">
        <f t="shared" si="785"/>
        <v>1.388888888888884E-3</v>
      </c>
      <c r="Y5253" s="92" t="str">
        <f>VLOOKUP('CM-CIC'!B5184,Annuaire_roster!B:F,4,0)</f>
        <v>ABDELLAOUI KHADIJA</v>
      </c>
      <c r="Z5253" s="37" t="s">
        <v>110</v>
      </c>
      <c r="AA5253" s="60" t="s">
        <v>39</v>
      </c>
      <c r="AB5253" s="35" t="str">
        <f t="shared" si="779"/>
        <v/>
      </c>
      <c r="AC5253" s="35" t="str">
        <f t="shared" si="780"/>
        <v/>
      </c>
      <c r="AD5253" s="35" t="str">
        <f t="shared" si="781"/>
        <v/>
      </c>
      <c r="AE5253" s="44" t="str">
        <f t="shared" si="782"/>
        <v/>
      </c>
      <c r="AF5253" s="61"/>
      <c r="AG5253" s="45"/>
    </row>
    <row r="5254" spans="1:33" x14ac:dyDescent="0.2">
      <c r="A5254" s="59" t="str">
        <f>+VLOOKUP(B5254,Annuaire_roster!B:G,5,0)</f>
        <v>01617</v>
      </c>
      <c r="B5254" s="217" t="s">
        <v>248</v>
      </c>
      <c r="C5254" s="65">
        <v>0.5</v>
      </c>
      <c r="D5254" s="65">
        <v>0.33333333333333331</v>
      </c>
      <c r="E5254" s="66">
        <v>0.75</v>
      </c>
      <c r="F5254" s="66">
        <v>0.75</v>
      </c>
      <c r="G5254" s="67"/>
      <c r="H5254" s="67"/>
      <c r="I5254" s="68">
        <v>0.16666666666666669</v>
      </c>
      <c r="J5254" s="67"/>
      <c r="K5254" s="69">
        <v>0.16666666666666669</v>
      </c>
      <c r="L5254" s="67">
        <v>0</v>
      </c>
      <c r="M5254" s="70">
        <v>0</v>
      </c>
      <c r="N5254" s="34">
        <f t="shared" si="774"/>
        <v>0.20833333333333331</v>
      </c>
      <c r="O5254" s="38">
        <f t="shared" si="775"/>
        <v>0.375</v>
      </c>
      <c r="P5254" s="72" t="s">
        <v>234</v>
      </c>
      <c r="Q5254" s="43">
        <v>44827</v>
      </c>
      <c r="R5254" s="35">
        <f t="shared" si="776"/>
        <v>0</v>
      </c>
      <c r="S5254" s="35">
        <f t="shared" si="777"/>
        <v>0.16666666666666669</v>
      </c>
      <c r="T5254" s="10" t="str">
        <f t="shared" si="783"/>
        <v>Sem - 39</v>
      </c>
      <c r="U5254" s="10" t="str">
        <f t="shared" si="784"/>
        <v>Septembre</v>
      </c>
      <c r="V5254" s="36" t="str">
        <f t="shared" si="778"/>
        <v>2026</v>
      </c>
      <c r="W5254" s="34"/>
      <c r="X5254" s="91">
        <f t="shared" si="785"/>
        <v>0</v>
      </c>
      <c r="Y5254" s="92" t="str">
        <f>VLOOKUP('CM-CIC'!B5185,Annuaire_roster!B:F,4,0)</f>
        <v>ABDELLAOUI KHADIJA</v>
      </c>
      <c r="Z5254" s="37" t="s">
        <v>110</v>
      </c>
      <c r="AA5254" s="60" t="s">
        <v>39</v>
      </c>
      <c r="AB5254" s="35" t="str">
        <f t="shared" si="779"/>
        <v/>
      </c>
      <c r="AC5254" s="35" t="str">
        <f t="shared" si="780"/>
        <v/>
      </c>
      <c r="AD5254" s="35" t="str">
        <f t="shared" si="781"/>
        <v/>
      </c>
      <c r="AE5254" s="44" t="str">
        <f t="shared" si="782"/>
        <v/>
      </c>
      <c r="AF5254" s="61"/>
      <c r="AG5254" s="45"/>
    </row>
    <row r="5255" spans="1:33" x14ac:dyDescent="0.2">
      <c r="A5255" s="59" t="str">
        <f>+VLOOKUP(B5255,Annuaire_roster!B:G,5,0)</f>
        <v>01656</v>
      </c>
      <c r="B5255" s="78" t="s">
        <v>249</v>
      </c>
      <c r="C5255" s="65">
        <v>0.33333333333333331</v>
      </c>
      <c r="D5255" s="65">
        <v>0.33333333333333331</v>
      </c>
      <c r="E5255" s="66">
        <v>0.75</v>
      </c>
      <c r="F5255" s="66">
        <v>0.75</v>
      </c>
      <c r="G5255" s="67"/>
      <c r="H5255" s="67"/>
      <c r="I5255" s="68" t="s">
        <v>63</v>
      </c>
      <c r="J5255" s="67"/>
      <c r="K5255" s="69">
        <v>0</v>
      </c>
      <c r="L5255" s="67">
        <v>0</v>
      </c>
      <c r="M5255" s="70">
        <v>0</v>
      </c>
      <c r="N5255" s="34">
        <f t="shared" si="774"/>
        <v>0.375</v>
      </c>
      <c r="O5255" s="38">
        <f t="shared" si="775"/>
        <v>0.375</v>
      </c>
      <c r="P5255" s="72" t="s">
        <v>234</v>
      </c>
      <c r="Q5255" s="43">
        <v>44827</v>
      </c>
      <c r="R5255" s="35">
        <f t="shared" si="776"/>
        <v>0</v>
      </c>
      <c r="S5255" s="35">
        <f t="shared" si="777"/>
        <v>0</v>
      </c>
      <c r="T5255" s="10" t="str">
        <f t="shared" si="783"/>
        <v>Sem - 39</v>
      </c>
      <c r="U5255" s="10" t="str">
        <f t="shared" si="784"/>
        <v>Septembre</v>
      </c>
      <c r="V5255" s="36" t="str">
        <f t="shared" si="778"/>
        <v>2026</v>
      </c>
      <c r="W5255" s="34"/>
      <c r="X5255" s="91">
        <f t="shared" si="785"/>
        <v>0</v>
      </c>
      <c r="Y5255" s="92" t="str">
        <f>VLOOKUP('CM-CIC'!B5186,Annuaire_roster!B:F,4,0)</f>
        <v>ABDELLAOUI KHADIJA</v>
      </c>
      <c r="Z5255" s="37" t="s">
        <v>110</v>
      </c>
      <c r="AA5255" s="60" t="s">
        <v>39</v>
      </c>
      <c r="AB5255" s="35" t="str">
        <f t="shared" si="779"/>
        <v/>
      </c>
      <c r="AC5255" s="35" t="str">
        <f t="shared" si="780"/>
        <v/>
      </c>
      <c r="AD5255" s="35" t="str">
        <f t="shared" si="781"/>
        <v/>
      </c>
      <c r="AE5255" s="44" t="str">
        <f t="shared" si="782"/>
        <v/>
      </c>
      <c r="AF5255" s="61"/>
      <c r="AG5255" s="45"/>
    </row>
    <row r="5256" spans="1:33" x14ac:dyDescent="0.2">
      <c r="A5256" s="59" t="str">
        <f>+VLOOKUP(B5256,Annuaire_roster!B:G,5,0)</f>
        <v>01609</v>
      </c>
      <c r="B5256" s="78" t="s">
        <v>251</v>
      </c>
      <c r="C5256" s="65">
        <v>0.32500000000000001</v>
      </c>
      <c r="D5256" s="65">
        <v>0.33333333333333331</v>
      </c>
      <c r="E5256" s="66">
        <v>0.75</v>
      </c>
      <c r="F5256" s="66">
        <v>0.75</v>
      </c>
      <c r="G5256" s="67"/>
      <c r="H5256" s="67"/>
      <c r="I5256" s="68" t="s">
        <v>63</v>
      </c>
      <c r="J5256" s="67"/>
      <c r="K5256" s="69">
        <v>0</v>
      </c>
      <c r="L5256" s="67">
        <v>0</v>
      </c>
      <c r="M5256" s="70">
        <v>0</v>
      </c>
      <c r="N5256" s="34">
        <f t="shared" si="774"/>
        <v>0.375</v>
      </c>
      <c r="O5256" s="38">
        <f t="shared" si="775"/>
        <v>0.375</v>
      </c>
      <c r="P5256" s="72" t="s">
        <v>234</v>
      </c>
      <c r="Q5256" s="43">
        <v>44827</v>
      </c>
      <c r="R5256" s="35">
        <f t="shared" si="776"/>
        <v>0</v>
      </c>
      <c r="S5256" s="35">
        <f t="shared" si="777"/>
        <v>0</v>
      </c>
      <c r="T5256" s="10" t="str">
        <f t="shared" si="783"/>
        <v>Sem - 39</v>
      </c>
      <c r="U5256" s="10" t="str">
        <f t="shared" si="784"/>
        <v>Septembre</v>
      </c>
      <c r="V5256" s="36" t="str">
        <f t="shared" si="778"/>
        <v>2026</v>
      </c>
      <c r="W5256" s="34"/>
      <c r="X5256" s="91">
        <f t="shared" si="785"/>
        <v>8.3333333333333037E-3</v>
      </c>
      <c r="Y5256" s="92" t="str">
        <f>VLOOKUP('CM-CIC'!B5187,Annuaire_roster!B:F,4,0)</f>
        <v>ABDELLAOUI KHADIJA</v>
      </c>
      <c r="Z5256" s="37" t="s">
        <v>110</v>
      </c>
      <c r="AA5256" s="60" t="s">
        <v>39</v>
      </c>
      <c r="AB5256" s="35" t="str">
        <f t="shared" si="779"/>
        <v/>
      </c>
      <c r="AC5256" s="35" t="str">
        <f t="shared" si="780"/>
        <v/>
      </c>
      <c r="AD5256" s="35" t="str">
        <f t="shared" si="781"/>
        <v/>
      </c>
      <c r="AE5256" s="44" t="str">
        <f t="shared" si="782"/>
        <v/>
      </c>
      <c r="AF5256" s="61"/>
      <c r="AG5256" s="45"/>
    </row>
    <row r="5257" spans="1:33" x14ac:dyDescent="0.2">
      <c r="A5257" s="59" t="str">
        <f>+VLOOKUP(B5257,Annuaire_roster!B:G,5,0)</f>
        <v>01610</v>
      </c>
      <c r="B5257" s="78" t="s">
        <v>1667</v>
      </c>
      <c r="C5257" s="65">
        <v>0.33194444444444443</v>
      </c>
      <c r="D5257" s="65">
        <v>0.33333333333333331</v>
      </c>
      <c r="E5257" s="66">
        <v>0.75</v>
      </c>
      <c r="F5257" s="66">
        <v>0.75</v>
      </c>
      <c r="G5257" s="67"/>
      <c r="H5257" s="67"/>
      <c r="I5257" s="68" t="s">
        <v>63</v>
      </c>
      <c r="J5257" s="67"/>
      <c r="K5257" s="69">
        <v>0</v>
      </c>
      <c r="L5257" s="67">
        <v>0</v>
      </c>
      <c r="M5257" s="70">
        <v>0</v>
      </c>
      <c r="N5257" s="34">
        <f t="shared" si="774"/>
        <v>0.375</v>
      </c>
      <c r="O5257" s="38">
        <f t="shared" si="775"/>
        <v>0.375</v>
      </c>
      <c r="P5257" s="72" t="s">
        <v>234</v>
      </c>
      <c r="Q5257" s="43">
        <v>44827</v>
      </c>
      <c r="R5257" s="35">
        <f t="shared" si="776"/>
        <v>0</v>
      </c>
      <c r="S5257" s="35">
        <f t="shared" si="777"/>
        <v>0</v>
      </c>
      <c r="T5257" s="10" t="str">
        <f t="shared" si="783"/>
        <v>Sem - 39</v>
      </c>
      <c r="U5257" s="10" t="str">
        <f t="shared" si="784"/>
        <v>Septembre</v>
      </c>
      <c r="V5257" s="36" t="str">
        <f t="shared" si="778"/>
        <v>2026</v>
      </c>
      <c r="W5257" s="34"/>
      <c r="X5257" s="91">
        <f t="shared" si="785"/>
        <v>1.388888888888884E-3</v>
      </c>
      <c r="Y5257" s="92" t="str">
        <f>VLOOKUP('CM-CIC'!B5188,Annuaire_roster!B:F,4,0)</f>
        <v>ABDELLAOUI KHADIJA</v>
      </c>
      <c r="Z5257" s="37" t="s">
        <v>110</v>
      </c>
      <c r="AA5257" s="60" t="s">
        <v>39</v>
      </c>
      <c r="AB5257" s="35" t="str">
        <f t="shared" si="779"/>
        <v/>
      </c>
      <c r="AC5257" s="35" t="str">
        <f t="shared" si="780"/>
        <v/>
      </c>
      <c r="AD5257" s="35" t="str">
        <f t="shared" si="781"/>
        <v/>
      </c>
      <c r="AE5257" s="44" t="str">
        <f t="shared" si="782"/>
        <v/>
      </c>
      <c r="AF5257" s="61"/>
      <c r="AG5257" s="45"/>
    </row>
    <row r="5258" spans="1:33" x14ac:dyDescent="0.2">
      <c r="A5258" s="59" t="str">
        <f>+VLOOKUP(B5258,Annuaire_roster!B:G,5,0)</f>
        <v>01611</v>
      </c>
      <c r="B5258" s="219" t="s">
        <v>252</v>
      </c>
      <c r="C5258" s="65">
        <v>0.33124999999999999</v>
      </c>
      <c r="D5258" s="65">
        <v>0.33333333333333331</v>
      </c>
      <c r="E5258" s="66">
        <v>0.75</v>
      </c>
      <c r="F5258" s="66">
        <v>0.75</v>
      </c>
      <c r="G5258" s="67"/>
      <c r="H5258" s="67"/>
      <c r="I5258" s="68" t="s">
        <v>63</v>
      </c>
      <c r="J5258" s="67"/>
      <c r="K5258" s="69">
        <v>0</v>
      </c>
      <c r="L5258" s="67">
        <v>0</v>
      </c>
      <c r="M5258" s="70">
        <v>0</v>
      </c>
      <c r="N5258" s="34">
        <f t="shared" si="774"/>
        <v>0.375</v>
      </c>
      <c r="O5258" s="38">
        <f t="shared" si="775"/>
        <v>0.375</v>
      </c>
      <c r="P5258" s="72" t="s">
        <v>234</v>
      </c>
      <c r="Q5258" s="43">
        <v>44827</v>
      </c>
      <c r="R5258" s="35">
        <f t="shared" si="776"/>
        <v>0</v>
      </c>
      <c r="S5258" s="35">
        <f t="shared" si="777"/>
        <v>0</v>
      </c>
      <c r="T5258" s="10" t="str">
        <f t="shared" si="783"/>
        <v>Sem - 39</v>
      </c>
      <c r="U5258" s="10" t="str">
        <f t="shared" si="784"/>
        <v>Septembre</v>
      </c>
      <c r="V5258" s="36" t="str">
        <f t="shared" si="778"/>
        <v>2026</v>
      </c>
      <c r="W5258" s="34"/>
      <c r="X5258" s="91">
        <f t="shared" si="785"/>
        <v>2.0833333333333259E-3</v>
      </c>
      <c r="Y5258" s="92" t="str">
        <f>VLOOKUP('CM-CIC'!B5189,Annuaire_roster!B:F,4,0)</f>
        <v>ABDELLAOUI KHADIJA</v>
      </c>
      <c r="Z5258" s="37" t="s">
        <v>110</v>
      </c>
      <c r="AA5258" s="60" t="s">
        <v>39</v>
      </c>
      <c r="AB5258" s="35" t="str">
        <f t="shared" si="779"/>
        <v/>
      </c>
      <c r="AC5258" s="35" t="str">
        <f t="shared" si="780"/>
        <v/>
      </c>
      <c r="AD5258" s="35" t="str">
        <f t="shared" si="781"/>
        <v/>
      </c>
      <c r="AE5258" s="44" t="str">
        <f t="shared" si="782"/>
        <v/>
      </c>
      <c r="AF5258" s="61"/>
      <c r="AG5258" s="45"/>
    </row>
    <row r="5259" spans="1:33" x14ac:dyDescent="0.2">
      <c r="A5259" s="59" t="str">
        <f>+VLOOKUP(B5259,Annuaire_roster!B:G,5,0)</f>
        <v>01612</v>
      </c>
      <c r="B5259" s="217" t="s">
        <v>253</v>
      </c>
      <c r="C5259" s="65"/>
      <c r="D5259" s="65">
        <v>0.33333333333333331</v>
      </c>
      <c r="E5259" s="66"/>
      <c r="F5259" s="66">
        <v>0.75</v>
      </c>
      <c r="G5259" s="67"/>
      <c r="H5259" s="67"/>
      <c r="I5259" s="68" t="s">
        <v>63</v>
      </c>
      <c r="J5259" s="67"/>
      <c r="K5259" s="69">
        <v>0</v>
      </c>
      <c r="L5259" s="67">
        <v>0</v>
      </c>
      <c r="M5259" s="70" t="s">
        <v>187</v>
      </c>
      <c r="N5259" s="34" t="str">
        <f t="shared" si="774"/>
        <v/>
      </c>
      <c r="O5259" s="38">
        <f t="shared" si="775"/>
        <v>0.375</v>
      </c>
      <c r="P5259" s="72" t="s">
        <v>234</v>
      </c>
      <c r="Q5259" s="43">
        <v>44827</v>
      </c>
      <c r="R5259" s="35">
        <f t="shared" si="776"/>
        <v>0.375</v>
      </c>
      <c r="S5259" s="35">
        <f t="shared" si="777"/>
        <v>0.375</v>
      </c>
      <c r="T5259" s="10" t="str">
        <f t="shared" si="783"/>
        <v>Sem - 39</v>
      </c>
      <c r="U5259" s="10" t="str">
        <f t="shared" si="784"/>
        <v>Septembre</v>
      </c>
      <c r="V5259" s="36" t="str">
        <f t="shared" si="778"/>
        <v>2026</v>
      </c>
      <c r="W5259" s="34"/>
      <c r="X5259" s="91">
        <f t="shared" si="785"/>
        <v>0</v>
      </c>
      <c r="Y5259" s="92" t="str">
        <f>VLOOKUP('CM-CIC'!B5190,Annuaire_roster!B:F,4,0)</f>
        <v>ABDELLAOUI KHADIJA</v>
      </c>
      <c r="Z5259" s="37" t="s">
        <v>110</v>
      </c>
      <c r="AA5259" s="60" t="s">
        <v>39</v>
      </c>
      <c r="AB5259" s="35" t="str">
        <f t="shared" si="779"/>
        <v/>
      </c>
      <c r="AC5259" s="35" t="str">
        <f t="shared" si="780"/>
        <v/>
      </c>
      <c r="AD5259" s="35" t="str">
        <f t="shared" si="781"/>
        <v/>
      </c>
      <c r="AE5259" s="44" t="str">
        <f t="shared" si="782"/>
        <v/>
      </c>
      <c r="AF5259" s="61"/>
      <c r="AG5259" s="45"/>
    </row>
    <row r="5260" spans="1:33" x14ac:dyDescent="0.2">
      <c r="A5260" s="59" t="str">
        <f>+VLOOKUP(B5260,Annuaire_roster!B:G,5,0)</f>
        <v>01613</v>
      </c>
      <c r="B5260" s="78" t="s">
        <v>254</v>
      </c>
      <c r="C5260" s="65">
        <v>0.32500000000000001</v>
      </c>
      <c r="D5260" s="65">
        <v>0.33333333333333331</v>
      </c>
      <c r="E5260" s="66">
        <v>0.75</v>
      </c>
      <c r="F5260" s="66">
        <v>0.75</v>
      </c>
      <c r="G5260" s="67"/>
      <c r="H5260" s="67"/>
      <c r="I5260" s="68" t="s">
        <v>63</v>
      </c>
      <c r="J5260" s="67"/>
      <c r="K5260" s="69">
        <v>0</v>
      </c>
      <c r="L5260" s="67">
        <v>0</v>
      </c>
      <c r="M5260" s="70">
        <v>0</v>
      </c>
      <c r="N5260" s="34">
        <f t="shared" si="774"/>
        <v>0.375</v>
      </c>
      <c r="O5260" s="38">
        <f t="shared" si="775"/>
        <v>0.375</v>
      </c>
      <c r="P5260" s="72" t="s">
        <v>234</v>
      </c>
      <c r="Q5260" s="43">
        <v>44827</v>
      </c>
      <c r="R5260" s="35">
        <f t="shared" si="776"/>
        <v>0</v>
      </c>
      <c r="S5260" s="35">
        <f t="shared" si="777"/>
        <v>0</v>
      </c>
      <c r="T5260" s="10" t="str">
        <f t="shared" si="783"/>
        <v>Sem - 39</v>
      </c>
      <c r="U5260" s="10" t="str">
        <f t="shared" si="784"/>
        <v>Septembre</v>
      </c>
      <c r="V5260" s="36" t="str">
        <f t="shared" si="778"/>
        <v>2026</v>
      </c>
      <c r="W5260" s="34"/>
      <c r="X5260" s="91">
        <f t="shared" si="785"/>
        <v>8.3333333333333037E-3</v>
      </c>
      <c r="Y5260" s="92" t="str">
        <f>VLOOKUP('CM-CIC'!B5191,Annuaire_roster!B:F,4,0)</f>
        <v>ABDELLAOUI KHADIJA</v>
      </c>
      <c r="Z5260" s="37" t="s">
        <v>110</v>
      </c>
      <c r="AA5260" s="60" t="s">
        <v>39</v>
      </c>
      <c r="AB5260" s="35" t="str">
        <f t="shared" si="779"/>
        <v/>
      </c>
      <c r="AC5260" s="35" t="str">
        <f t="shared" si="780"/>
        <v/>
      </c>
      <c r="AD5260" s="35" t="str">
        <f t="shared" si="781"/>
        <v/>
      </c>
      <c r="AE5260" s="44" t="str">
        <f t="shared" si="782"/>
        <v/>
      </c>
      <c r="AF5260" s="61"/>
      <c r="AG5260" s="45"/>
    </row>
    <row r="5261" spans="1:33" x14ac:dyDescent="0.2">
      <c r="A5261" s="59" t="str">
        <f>+VLOOKUP(B5261,Annuaire_roster!B:G,5,0)</f>
        <v>01618</v>
      </c>
      <c r="B5261" s="78" t="s">
        <v>255</v>
      </c>
      <c r="C5261" s="65">
        <v>0.33194444444444443</v>
      </c>
      <c r="D5261" s="65">
        <v>0.33333333333333331</v>
      </c>
      <c r="E5261" s="66">
        <v>0.75</v>
      </c>
      <c r="F5261" s="66">
        <v>0.75</v>
      </c>
      <c r="G5261" s="67"/>
      <c r="H5261" s="67"/>
      <c r="I5261" s="68" t="s">
        <v>63</v>
      </c>
      <c r="J5261" s="67"/>
      <c r="K5261" s="69">
        <v>0</v>
      </c>
      <c r="L5261" s="67">
        <v>0</v>
      </c>
      <c r="M5261" s="70">
        <v>0</v>
      </c>
      <c r="N5261" s="34">
        <f t="shared" si="774"/>
        <v>0.375</v>
      </c>
      <c r="O5261" s="38">
        <f t="shared" si="775"/>
        <v>0.375</v>
      </c>
      <c r="P5261" s="72" t="s">
        <v>234</v>
      </c>
      <c r="Q5261" s="43">
        <v>44827</v>
      </c>
      <c r="R5261" s="35">
        <f t="shared" si="776"/>
        <v>0</v>
      </c>
      <c r="S5261" s="35">
        <f t="shared" si="777"/>
        <v>0</v>
      </c>
      <c r="T5261" s="10" t="str">
        <f t="shared" si="783"/>
        <v>Sem - 39</v>
      </c>
      <c r="U5261" s="10" t="str">
        <f t="shared" si="784"/>
        <v>Septembre</v>
      </c>
      <c r="V5261" s="36" t="str">
        <f t="shared" si="778"/>
        <v>2026</v>
      </c>
      <c r="W5261" s="34"/>
      <c r="X5261" s="91">
        <f t="shared" si="785"/>
        <v>1.388888888888884E-3</v>
      </c>
      <c r="Y5261" s="92" t="str">
        <f>VLOOKUP('CM-CIC'!B5192,Annuaire_roster!B:F,4,0)</f>
        <v>ABDELLAOUI KHADIJA</v>
      </c>
      <c r="Z5261" s="37" t="s">
        <v>110</v>
      </c>
      <c r="AA5261" s="60" t="s">
        <v>39</v>
      </c>
      <c r="AB5261" s="35" t="str">
        <f t="shared" si="779"/>
        <v/>
      </c>
      <c r="AC5261" s="35" t="str">
        <f t="shared" si="780"/>
        <v/>
      </c>
      <c r="AD5261" s="35" t="str">
        <f t="shared" si="781"/>
        <v/>
      </c>
      <c r="AE5261" s="44" t="str">
        <f t="shared" si="782"/>
        <v/>
      </c>
      <c r="AF5261" s="61"/>
      <c r="AG5261" s="45"/>
    </row>
    <row r="5262" spans="1:33" x14ac:dyDescent="0.2">
      <c r="A5262" s="59" t="str">
        <f>+VLOOKUP(B5262,Annuaire_roster!B:G,5,0)</f>
        <v>01619</v>
      </c>
      <c r="B5262" s="78" t="s">
        <v>256</v>
      </c>
      <c r="C5262" s="65">
        <v>0.33263888888888887</v>
      </c>
      <c r="D5262" s="65">
        <v>0.33333333333333331</v>
      </c>
      <c r="E5262" s="66">
        <v>0.75</v>
      </c>
      <c r="F5262" s="66">
        <v>0.75</v>
      </c>
      <c r="G5262" s="67"/>
      <c r="H5262" s="67"/>
      <c r="I5262" s="68" t="s">
        <v>63</v>
      </c>
      <c r="J5262" s="67"/>
      <c r="K5262" s="69">
        <v>0</v>
      </c>
      <c r="L5262" s="67">
        <v>0</v>
      </c>
      <c r="M5262" s="70">
        <v>0</v>
      </c>
      <c r="N5262" s="34">
        <f t="shared" si="774"/>
        <v>0.375</v>
      </c>
      <c r="O5262" s="38">
        <f t="shared" si="775"/>
        <v>0.375</v>
      </c>
      <c r="P5262" s="72" t="s">
        <v>234</v>
      </c>
      <c r="Q5262" s="43">
        <v>44827</v>
      </c>
      <c r="R5262" s="35">
        <f t="shared" si="776"/>
        <v>0</v>
      </c>
      <c r="S5262" s="35">
        <f t="shared" si="777"/>
        <v>0</v>
      </c>
      <c r="T5262" s="10" t="str">
        <f t="shared" si="783"/>
        <v>Sem - 39</v>
      </c>
      <c r="U5262" s="10" t="str">
        <f t="shared" si="784"/>
        <v>Septembre</v>
      </c>
      <c r="V5262" s="36" t="str">
        <f t="shared" si="778"/>
        <v>2026</v>
      </c>
      <c r="W5262" s="34"/>
      <c r="X5262" s="91">
        <f t="shared" si="785"/>
        <v>0</v>
      </c>
      <c r="Y5262" s="92" t="str">
        <f>VLOOKUP('CM-CIC'!B5193,Annuaire_roster!B:F,4,0)</f>
        <v>ABDELLAOUI KHADIJA</v>
      </c>
      <c r="Z5262" s="37" t="s">
        <v>110</v>
      </c>
      <c r="AA5262" s="60" t="s">
        <v>39</v>
      </c>
      <c r="AB5262" s="35" t="str">
        <f t="shared" si="779"/>
        <v/>
      </c>
      <c r="AC5262" s="35" t="str">
        <f t="shared" si="780"/>
        <v/>
      </c>
      <c r="AD5262" s="35" t="str">
        <f t="shared" si="781"/>
        <v/>
      </c>
      <c r="AE5262" s="44" t="str">
        <f t="shared" si="782"/>
        <v/>
      </c>
      <c r="AF5262" s="61"/>
      <c r="AG5262" s="45"/>
    </row>
    <row r="5263" spans="1:33" x14ac:dyDescent="0.2">
      <c r="A5263" s="59" t="str">
        <f>+VLOOKUP(B5263,Annuaire_roster!B:G,5,0)</f>
        <v>01624</v>
      </c>
      <c r="B5263" s="78" t="s">
        <v>257</v>
      </c>
      <c r="C5263" s="65">
        <v>0.33194444444444443</v>
      </c>
      <c r="D5263" s="65">
        <v>0.33333333333333331</v>
      </c>
      <c r="E5263" s="66">
        <v>0.75</v>
      </c>
      <c r="F5263" s="66">
        <v>0.75</v>
      </c>
      <c r="G5263" s="67"/>
      <c r="H5263" s="67"/>
      <c r="I5263" s="68" t="s">
        <v>63</v>
      </c>
      <c r="J5263" s="67"/>
      <c r="K5263" s="69">
        <v>0</v>
      </c>
      <c r="L5263" s="67">
        <v>0</v>
      </c>
      <c r="M5263" s="70">
        <v>0</v>
      </c>
      <c r="N5263" s="34">
        <f t="shared" si="774"/>
        <v>0.375</v>
      </c>
      <c r="O5263" s="38">
        <f t="shared" si="775"/>
        <v>0.375</v>
      </c>
      <c r="P5263" s="72" t="s">
        <v>234</v>
      </c>
      <c r="Q5263" s="43">
        <v>44827</v>
      </c>
      <c r="R5263" s="35">
        <f t="shared" si="776"/>
        <v>0</v>
      </c>
      <c r="S5263" s="35">
        <f t="shared" si="777"/>
        <v>0</v>
      </c>
      <c r="T5263" s="10" t="str">
        <f t="shared" si="783"/>
        <v>Sem - 39</v>
      </c>
      <c r="U5263" s="10" t="str">
        <f t="shared" si="784"/>
        <v>Septembre</v>
      </c>
      <c r="V5263" s="36" t="str">
        <f t="shared" si="778"/>
        <v>2026</v>
      </c>
      <c r="W5263" s="34"/>
      <c r="X5263" s="91">
        <f t="shared" si="785"/>
        <v>1.388888888888884E-3</v>
      </c>
      <c r="Y5263" s="92" t="str">
        <f>VLOOKUP('CM-CIC'!B5194,Annuaire_roster!B:F,4,0)</f>
        <v>ABDELLAOUI KHADIJA</v>
      </c>
      <c r="Z5263" s="37" t="s">
        <v>110</v>
      </c>
      <c r="AA5263" s="60" t="s">
        <v>39</v>
      </c>
      <c r="AB5263" s="35" t="str">
        <f t="shared" si="779"/>
        <v/>
      </c>
      <c r="AC5263" s="35" t="str">
        <f t="shared" si="780"/>
        <v/>
      </c>
      <c r="AD5263" s="35" t="str">
        <f t="shared" si="781"/>
        <v/>
      </c>
      <c r="AE5263" s="44" t="str">
        <f t="shared" si="782"/>
        <v/>
      </c>
      <c r="AF5263" s="61"/>
      <c r="AG5263" s="45"/>
    </row>
    <row r="5264" spans="1:33" x14ac:dyDescent="0.2">
      <c r="A5264" s="59" t="str">
        <f>+VLOOKUP(B5264,Annuaire_roster!B:G,5,0)</f>
        <v>01625</v>
      </c>
      <c r="B5264" s="78" t="s">
        <v>258</v>
      </c>
      <c r="C5264" s="65">
        <v>0.33124999999999999</v>
      </c>
      <c r="D5264" s="65">
        <v>0.33333333333333331</v>
      </c>
      <c r="E5264" s="66">
        <v>0.75</v>
      </c>
      <c r="F5264" s="66">
        <v>0.75</v>
      </c>
      <c r="G5264" s="67"/>
      <c r="H5264" s="67"/>
      <c r="I5264" s="68" t="s">
        <v>63</v>
      </c>
      <c r="J5264" s="67"/>
      <c r="K5264" s="69">
        <v>0</v>
      </c>
      <c r="L5264" s="67">
        <v>0</v>
      </c>
      <c r="M5264" s="70">
        <v>0</v>
      </c>
      <c r="N5264" s="34">
        <f t="shared" si="774"/>
        <v>0.375</v>
      </c>
      <c r="O5264" s="38">
        <f t="shared" si="775"/>
        <v>0.375</v>
      </c>
      <c r="P5264" s="72" t="s">
        <v>234</v>
      </c>
      <c r="Q5264" s="43">
        <v>44827</v>
      </c>
      <c r="R5264" s="35">
        <f t="shared" si="776"/>
        <v>0</v>
      </c>
      <c r="S5264" s="35">
        <f t="shared" si="777"/>
        <v>0</v>
      </c>
      <c r="T5264" s="10" t="str">
        <f t="shared" si="783"/>
        <v>Sem - 39</v>
      </c>
      <c r="U5264" s="10" t="str">
        <f t="shared" si="784"/>
        <v>Septembre</v>
      </c>
      <c r="V5264" s="36" t="str">
        <f t="shared" si="778"/>
        <v>2026</v>
      </c>
      <c r="W5264" s="34"/>
      <c r="X5264" s="91">
        <f t="shared" si="785"/>
        <v>2.0833333333333259E-3</v>
      </c>
      <c r="Y5264" s="92" t="str">
        <f>VLOOKUP('CM-CIC'!B5195,Annuaire_roster!B:F,4,0)</f>
        <v>ABDELLAOUI KHADIJA</v>
      </c>
      <c r="Z5264" s="37" t="s">
        <v>110</v>
      </c>
      <c r="AA5264" s="60" t="s">
        <v>39</v>
      </c>
      <c r="AB5264" s="35" t="str">
        <f t="shared" si="779"/>
        <v/>
      </c>
      <c r="AC5264" s="35" t="str">
        <f t="shared" si="780"/>
        <v/>
      </c>
      <c r="AD5264" s="35" t="str">
        <f t="shared" si="781"/>
        <v/>
      </c>
      <c r="AE5264" s="44" t="str">
        <f t="shared" si="782"/>
        <v/>
      </c>
      <c r="AF5264" s="61"/>
      <c r="AG5264" s="45"/>
    </row>
    <row r="5265" spans="1:33" x14ac:dyDescent="0.2">
      <c r="A5265" s="59" t="str">
        <f>+VLOOKUP(B5265,Annuaire_roster!B:G,5,0)</f>
        <v>01626</v>
      </c>
      <c r="B5265" s="78" t="s">
        <v>259</v>
      </c>
      <c r="C5265" s="65">
        <v>0.33333333333333331</v>
      </c>
      <c r="D5265" s="65">
        <v>0.33333333333333331</v>
      </c>
      <c r="E5265" s="66">
        <v>0.75</v>
      </c>
      <c r="F5265" s="66">
        <v>0.75</v>
      </c>
      <c r="G5265" s="67"/>
      <c r="H5265" s="67"/>
      <c r="I5265" s="68" t="s">
        <v>63</v>
      </c>
      <c r="J5265" s="67"/>
      <c r="K5265" s="69">
        <v>0</v>
      </c>
      <c r="L5265" s="67">
        <v>0</v>
      </c>
      <c r="M5265" s="70">
        <v>0</v>
      </c>
      <c r="N5265" s="34">
        <f t="shared" si="774"/>
        <v>0.375</v>
      </c>
      <c r="O5265" s="38">
        <f t="shared" si="775"/>
        <v>0.375</v>
      </c>
      <c r="P5265" s="72" t="s">
        <v>234</v>
      </c>
      <c r="Q5265" s="43">
        <v>44827</v>
      </c>
      <c r="R5265" s="35">
        <f t="shared" si="776"/>
        <v>0</v>
      </c>
      <c r="S5265" s="35">
        <f t="shared" si="777"/>
        <v>0</v>
      </c>
      <c r="T5265" s="10" t="str">
        <f t="shared" si="783"/>
        <v>Sem - 39</v>
      </c>
      <c r="U5265" s="10" t="str">
        <f t="shared" si="784"/>
        <v>Septembre</v>
      </c>
      <c r="V5265" s="36" t="str">
        <f t="shared" si="778"/>
        <v>2026</v>
      </c>
      <c r="W5265" s="34"/>
      <c r="X5265" s="91">
        <f t="shared" si="785"/>
        <v>0</v>
      </c>
      <c r="Y5265" s="92" t="str">
        <f>VLOOKUP('CM-CIC'!B5196,Annuaire_roster!B:F,4,0)</f>
        <v>ABDELLAOUI KHADIJA</v>
      </c>
      <c r="Z5265" s="37" t="s">
        <v>110</v>
      </c>
      <c r="AA5265" s="60" t="s">
        <v>39</v>
      </c>
      <c r="AB5265" s="35" t="str">
        <f t="shared" si="779"/>
        <v/>
      </c>
      <c r="AC5265" s="35" t="str">
        <f t="shared" si="780"/>
        <v/>
      </c>
      <c r="AD5265" s="35" t="str">
        <f t="shared" si="781"/>
        <v/>
      </c>
      <c r="AE5265" s="44" t="str">
        <f t="shared" si="782"/>
        <v/>
      </c>
      <c r="AF5265" s="61"/>
      <c r="AG5265" s="45"/>
    </row>
    <row r="5266" spans="1:33" x14ac:dyDescent="0.2">
      <c r="A5266" s="59" t="str">
        <f>+VLOOKUP(B5266,Annuaire_roster!B:G,5,0)</f>
        <v>01627</v>
      </c>
      <c r="B5266" s="78" t="s">
        <v>260</v>
      </c>
      <c r="C5266" s="65">
        <v>0.33263888888888887</v>
      </c>
      <c r="D5266" s="65">
        <v>0.33333333333333331</v>
      </c>
      <c r="E5266" s="66">
        <v>0.75</v>
      </c>
      <c r="F5266" s="66">
        <v>0.75</v>
      </c>
      <c r="G5266" s="67"/>
      <c r="H5266" s="67"/>
      <c r="I5266" s="68" t="s">
        <v>63</v>
      </c>
      <c r="J5266" s="67"/>
      <c r="K5266" s="69">
        <v>0</v>
      </c>
      <c r="L5266" s="67">
        <v>0</v>
      </c>
      <c r="M5266" s="70">
        <v>0</v>
      </c>
      <c r="N5266" s="34">
        <f t="shared" si="774"/>
        <v>0.375</v>
      </c>
      <c r="O5266" s="38">
        <f t="shared" si="775"/>
        <v>0.375</v>
      </c>
      <c r="P5266" s="72" t="s">
        <v>234</v>
      </c>
      <c r="Q5266" s="43">
        <v>44827</v>
      </c>
      <c r="R5266" s="35">
        <f t="shared" si="776"/>
        <v>0</v>
      </c>
      <c r="S5266" s="35">
        <f t="shared" si="777"/>
        <v>0</v>
      </c>
      <c r="T5266" s="10" t="str">
        <f t="shared" si="783"/>
        <v>Sem - 39</v>
      </c>
      <c r="U5266" s="10" t="str">
        <f t="shared" si="784"/>
        <v>Septembre</v>
      </c>
      <c r="V5266" s="36" t="str">
        <f t="shared" si="778"/>
        <v>2026</v>
      </c>
      <c r="W5266" s="34"/>
      <c r="X5266" s="91">
        <f t="shared" si="785"/>
        <v>0</v>
      </c>
      <c r="Y5266" s="92" t="str">
        <f>VLOOKUP('CM-CIC'!B5197,Annuaire_roster!B:F,4,0)</f>
        <v>ABDELLAOUI KHADIJA</v>
      </c>
      <c r="Z5266" s="37" t="s">
        <v>110</v>
      </c>
      <c r="AA5266" s="60" t="s">
        <v>39</v>
      </c>
      <c r="AB5266" s="35" t="str">
        <f t="shared" si="779"/>
        <v/>
      </c>
      <c r="AC5266" s="35" t="str">
        <f t="shared" si="780"/>
        <v/>
      </c>
      <c r="AD5266" s="35" t="str">
        <f t="shared" si="781"/>
        <v/>
      </c>
      <c r="AE5266" s="44" t="str">
        <f t="shared" si="782"/>
        <v/>
      </c>
      <c r="AF5266" s="61"/>
      <c r="AG5266" s="45"/>
    </row>
    <row r="5267" spans="1:33" x14ac:dyDescent="0.2">
      <c r="A5267" s="59" t="str">
        <f>+VLOOKUP(B5267,Annuaire_roster!B:G,5,0)</f>
        <v>01628</v>
      </c>
      <c r="B5267" s="78" t="s">
        <v>262</v>
      </c>
      <c r="C5267" s="65">
        <v>0.33263888888888887</v>
      </c>
      <c r="D5267" s="65">
        <v>0.33333333333333331</v>
      </c>
      <c r="E5267" s="66">
        <v>0.75</v>
      </c>
      <c r="F5267" s="66">
        <v>0.75</v>
      </c>
      <c r="G5267" s="67"/>
      <c r="H5267" s="67"/>
      <c r="I5267" s="68" t="s">
        <v>63</v>
      </c>
      <c r="J5267" s="67"/>
      <c r="K5267" s="69">
        <v>0</v>
      </c>
      <c r="L5267" s="67">
        <v>0</v>
      </c>
      <c r="M5267" s="70">
        <v>0</v>
      </c>
      <c r="N5267" s="34">
        <f t="shared" si="774"/>
        <v>0.375</v>
      </c>
      <c r="O5267" s="38">
        <f t="shared" si="775"/>
        <v>0.375</v>
      </c>
      <c r="P5267" s="72" t="s">
        <v>234</v>
      </c>
      <c r="Q5267" s="43">
        <v>44827</v>
      </c>
      <c r="R5267" s="35">
        <f t="shared" si="776"/>
        <v>0</v>
      </c>
      <c r="S5267" s="35">
        <f t="shared" si="777"/>
        <v>0</v>
      </c>
      <c r="T5267" s="10" t="str">
        <f t="shared" si="783"/>
        <v>Sem - 39</v>
      </c>
      <c r="U5267" s="10" t="str">
        <f t="shared" si="784"/>
        <v>Septembre</v>
      </c>
      <c r="V5267" s="36" t="str">
        <f t="shared" si="778"/>
        <v>2026</v>
      </c>
      <c r="W5267" s="34"/>
      <c r="X5267" s="91">
        <f t="shared" si="785"/>
        <v>0</v>
      </c>
      <c r="Y5267" s="92" t="str">
        <f>VLOOKUP('CM-CIC'!B5198,Annuaire_roster!B:F,4,0)</f>
        <v>ABDELLAOUI KHADIJA</v>
      </c>
      <c r="Z5267" s="37" t="s">
        <v>110</v>
      </c>
      <c r="AA5267" s="60" t="s">
        <v>39</v>
      </c>
      <c r="AB5267" s="35" t="str">
        <f t="shared" si="779"/>
        <v/>
      </c>
      <c r="AC5267" s="35" t="str">
        <f t="shared" si="780"/>
        <v/>
      </c>
      <c r="AD5267" s="35" t="str">
        <f t="shared" si="781"/>
        <v/>
      </c>
      <c r="AE5267" s="44" t="str">
        <f t="shared" si="782"/>
        <v/>
      </c>
      <c r="AF5267" s="61"/>
      <c r="AG5267" s="45"/>
    </row>
    <row r="5268" spans="1:33" x14ac:dyDescent="0.2">
      <c r="A5268" s="59" t="str">
        <f>+VLOOKUP(B5268,Annuaire_roster!B:G,5,0)</f>
        <v>01629</v>
      </c>
      <c r="B5268" s="78" t="s">
        <v>263</v>
      </c>
      <c r="C5268" s="65">
        <v>0.33263888888888887</v>
      </c>
      <c r="D5268" s="65">
        <v>0.33333333333333331</v>
      </c>
      <c r="E5268" s="66">
        <v>0.75</v>
      </c>
      <c r="F5268" s="66">
        <v>0.75</v>
      </c>
      <c r="G5268" s="67"/>
      <c r="H5268" s="67"/>
      <c r="I5268" s="68" t="s">
        <v>63</v>
      </c>
      <c r="J5268" s="67"/>
      <c r="K5268" s="69">
        <v>0</v>
      </c>
      <c r="L5268" s="67">
        <v>0</v>
      </c>
      <c r="M5268" s="70">
        <v>0</v>
      </c>
      <c r="N5268" s="34">
        <f t="shared" si="774"/>
        <v>0.375</v>
      </c>
      <c r="O5268" s="38">
        <f t="shared" si="775"/>
        <v>0.375</v>
      </c>
      <c r="P5268" s="72" t="s">
        <v>234</v>
      </c>
      <c r="Q5268" s="43">
        <v>44827</v>
      </c>
      <c r="R5268" s="35">
        <f t="shared" si="776"/>
        <v>0</v>
      </c>
      <c r="S5268" s="35">
        <f t="shared" si="777"/>
        <v>0</v>
      </c>
      <c r="T5268" s="10" t="str">
        <f t="shared" si="783"/>
        <v>Sem - 39</v>
      </c>
      <c r="U5268" s="10" t="str">
        <f t="shared" si="784"/>
        <v>Septembre</v>
      </c>
      <c r="V5268" s="36" t="str">
        <f t="shared" si="778"/>
        <v>2026</v>
      </c>
      <c r="W5268" s="34"/>
      <c r="X5268" s="91">
        <f t="shared" si="785"/>
        <v>0</v>
      </c>
      <c r="Y5268" s="92" t="str">
        <f>VLOOKUP('CM-CIC'!B5199,Annuaire_roster!B:F,4,0)</f>
        <v>ABDELLAOUI KHADIJA</v>
      </c>
      <c r="Z5268" s="37" t="s">
        <v>110</v>
      </c>
      <c r="AA5268" s="60" t="s">
        <v>39</v>
      </c>
      <c r="AB5268" s="35" t="str">
        <f t="shared" si="779"/>
        <v/>
      </c>
      <c r="AC5268" s="35" t="str">
        <f t="shared" si="780"/>
        <v/>
      </c>
      <c r="AD5268" s="35" t="str">
        <f t="shared" si="781"/>
        <v/>
      </c>
      <c r="AE5268" s="44" t="str">
        <f t="shared" si="782"/>
        <v/>
      </c>
      <c r="AF5268" s="61"/>
      <c r="AG5268" s="45"/>
    </row>
    <row r="5269" spans="1:33" x14ac:dyDescent="0.2">
      <c r="A5269" s="59" t="str">
        <f>+VLOOKUP(B5269,Annuaire_roster!B:G,5,0)</f>
        <v>01630</v>
      </c>
      <c r="B5269" s="78" t="s">
        <v>264</v>
      </c>
      <c r="C5269" s="65">
        <v>0.33194444444444443</v>
      </c>
      <c r="D5269" s="65">
        <v>0.33333333333333331</v>
      </c>
      <c r="E5269" s="66">
        <v>0.75</v>
      </c>
      <c r="F5269" s="66">
        <v>0.75</v>
      </c>
      <c r="G5269" s="67"/>
      <c r="H5269" s="67"/>
      <c r="I5269" s="68" t="s">
        <v>63</v>
      </c>
      <c r="J5269" s="67"/>
      <c r="K5269" s="69">
        <v>0</v>
      </c>
      <c r="L5269" s="67">
        <v>0</v>
      </c>
      <c r="M5269" s="70">
        <v>0</v>
      </c>
      <c r="N5269" s="34">
        <f t="shared" si="774"/>
        <v>0.375</v>
      </c>
      <c r="O5269" s="38">
        <f t="shared" si="775"/>
        <v>0.375</v>
      </c>
      <c r="P5269" s="72" t="s">
        <v>234</v>
      </c>
      <c r="Q5269" s="43">
        <v>44827</v>
      </c>
      <c r="R5269" s="35">
        <f t="shared" si="776"/>
        <v>0</v>
      </c>
      <c r="S5269" s="35">
        <f t="shared" si="777"/>
        <v>0</v>
      </c>
      <c r="T5269" s="10" t="str">
        <f t="shared" si="783"/>
        <v>Sem - 39</v>
      </c>
      <c r="U5269" s="10" t="str">
        <f t="shared" si="784"/>
        <v>Septembre</v>
      </c>
      <c r="V5269" s="36" t="str">
        <f t="shared" si="778"/>
        <v>2026</v>
      </c>
      <c r="W5269" s="34"/>
      <c r="X5269" s="91">
        <f t="shared" si="785"/>
        <v>1.388888888888884E-3</v>
      </c>
      <c r="Y5269" s="92" t="str">
        <f>VLOOKUP('CM-CIC'!B5200,Annuaire_roster!B:F,4,0)</f>
        <v>ABDELLAOUI KHADIJA</v>
      </c>
      <c r="Z5269" s="37" t="s">
        <v>110</v>
      </c>
      <c r="AA5269" s="60" t="s">
        <v>39</v>
      </c>
      <c r="AB5269" s="35" t="str">
        <f t="shared" si="779"/>
        <v/>
      </c>
      <c r="AC5269" s="35" t="str">
        <f t="shared" si="780"/>
        <v/>
      </c>
      <c r="AD5269" s="35" t="str">
        <f t="shared" si="781"/>
        <v/>
      </c>
      <c r="AE5269" s="44" t="str">
        <f t="shared" si="782"/>
        <v/>
      </c>
      <c r="AF5269" s="61"/>
      <c r="AG5269" s="45"/>
    </row>
    <row r="5270" spans="1:33" x14ac:dyDescent="0.2">
      <c r="A5270" s="59" t="str">
        <f>+VLOOKUP(B5270,Annuaire_roster!B:G,5,0)</f>
        <v>01631</v>
      </c>
      <c r="B5270" s="78" t="s">
        <v>265</v>
      </c>
      <c r="C5270" s="65">
        <v>0.33263888888888887</v>
      </c>
      <c r="D5270" s="65">
        <v>0.33333333333333331</v>
      </c>
      <c r="E5270" s="66">
        <v>0.75</v>
      </c>
      <c r="F5270" s="66">
        <v>0.75</v>
      </c>
      <c r="G5270" s="67"/>
      <c r="H5270" s="67"/>
      <c r="I5270" s="68" t="s">
        <v>63</v>
      </c>
      <c r="J5270" s="67"/>
      <c r="K5270" s="69">
        <v>0</v>
      </c>
      <c r="L5270" s="67">
        <v>0</v>
      </c>
      <c r="M5270" s="70">
        <v>0</v>
      </c>
      <c r="N5270" s="34">
        <f t="shared" si="774"/>
        <v>0.375</v>
      </c>
      <c r="O5270" s="38">
        <f t="shared" si="775"/>
        <v>0.375</v>
      </c>
      <c r="P5270" s="72" t="s">
        <v>234</v>
      </c>
      <c r="Q5270" s="43">
        <v>44827</v>
      </c>
      <c r="R5270" s="35">
        <f t="shared" si="776"/>
        <v>0</v>
      </c>
      <c r="S5270" s="35">
        <f t="shared" si="777"/>
        <v>0</v>
      </c>
      <c r="T5270" s="10" t="str">
        <f t="shared" si="783"/>
        <v>Sem - 39</v>
      </c>
      <c r="U5270" s="10" t="str">
        <f t="shared" si="784"/>
        <v>Septembre</v>
      </c>
      <c r="V5270" s="36" t="str">
        <f t="shared" si="778"/>
        <v>2026</v>
      </c>
      <c r="W5270" s="34"/>
      <c r="X5270" s="91">
        <f t="shared" si="785"/>
        <v>0</v>
      </c>
      <c r="Y5270" s="92" t="str">
        <f>VLOOKUP('CM-CIC'!B5201,Annuaire_roster!B:F,4,0)</f>
        <v>IHASSANE Ikram</v>
      </c>
      <c r="Z5270" s="37" t="s">
        <v>110</v>
      </c>
      <c r="AA5270" s="60" t="s">
        <v>39</v>
      </c>
      <c r="AB5270" s="35" t="str">
        <f t="shared" si="779"/>
        <v/>
      </c>
      <c r="AC5270" s="35" t="str">
        <f t="shared" si="780"/>
        <v/>
      </c>
      <c r="AD5270" s="35" t="str">
        <f t="shared" si="781"/>
        <v/>
      </c>
      <c r="AE5270" s="44" t="str">
        <f t="shared" si="782"/>
        <v/>
      </c>
      <c r="AF5270" s="61"/>
      <c r="AG5270" s="45"/>
    </row>
    <row r="5271" spans="1:33" x14ac:dyDescent="0.2">
      <c r="A5271" s="59" t="str">
        <f>+VLOOKUP(B5271,Annuaire_roster!B:G,5,0)</f>
        <v>01632</v>
      </c>
      <c r="B5271" s="78" t="s">
        <v>266</v>
      </c>
      <c r="C5271" s="65">
        <v>0.33263888888888887</v>
      </c>
      <c r="D5271" s="65">
        <v>0.33333333333333331</v>
      </c>
      <c r="E5271" s="66">
        <v>0.75</v>
      </c>
      <c r="F5271" s="66">
        <v>0.75</v>
      </c>
      <c r="G5271" s="67"/>
      <c r="H5271" s="67"/>
      <c r="I5271" s="68" t="s">
        <v>63</v>
      </c>
      <c r="J5271" s="67"/>
      <c r="K5271" s="69">
        <v>0</v>
      </c>
      <c r="L5271" s="67">
        <v>0</v>
      </c>
      <c r="M5271" s="70">
        <v>0</v>
      </c>
      <c r="N5271" s="34">
        <f t="shared" si="774"/>
        <v>0.375</v>
      </c>
      <c r="O5271" s="38">
        <f t="shared" si="775"/>
        <v>0.375</v>
      </c>
      <c r="P5271" s="72" t="s">
        <v>234</v>
      </c>
      <c r="Q5271" s="43">
        <v>44827</v>
      </c>
      <c r="R5271" s="35">
        <f t="shared" si="776"/>
        <v>0</v>
      </c>
      <c r="S5271" s="35">
        <f t="shared" si="777"/>
        <v>0</v>
      </c>
      <c r="T5271" s="10" t="str">
        <f t="shared" si="783"/>
        <v>Sem - 39</v>
      </c>
      <c r="U5271" s="10" t="str">
        <f t="shared" si="784"/>
        <v>Septembre</v>
      </c>
      <c r="V5271" s="36" t="str">
        <f t="shared" si="778"/>
        <v>2026</v>
      </c>
      <c r="W5271" s="34"/>
      <c r="X5271" s="91">
        <f t="shared" si="785"/>
        <v>0</v>
      </c>
      <c r="Y5271" s="92" t="str">
        <f>VLOOKUP('CM-CIC'!B5202,Annuaire_roster!B:F,4,0)</f>
        <v>IHASSANE Ikram</v>
      </c>
      <c r="Z5271" s="37" t="s">
        <v>110</v>
      </c>
      <c r="AA5271" s="60" t="s">
        <v>39</v>
      </c>
      <c r="AB5271" s="35" t="str">
        <f t="shared" si="779"/>
        <v/>
      </c>
      <c r="AC5271" s="35" t="str">
        <f t="shared" si="780"/>
        <v/>
      </c>
      <c r="AD5271" s="35" t="str">
        <f t="shared" si="781"/>
        <v/>
      </c>
      <c r="AE5271" s="44" t="str">
        <f t="shared" si="782"/>
        <v/>
      </c>
      <c r="AF5271" s="61"/>
      <c r="AG5271" s="45"/>
    </row>
    <row r="5272" spans="1:33" x14ac:dyDescent="0.2">
      <c r="A5272" s="59" t="str">
        <f>+VLOOKUP(B5272,Annuaire_roster!B:G,5,0)</f>
        <v>01633</v>
      </c>
      <c r="B5272" s="78" t="s">
        <v>267</v>
      </c>
      <c r="C5272" s="65">
        <v>0.33194444444444443</v>
      </c>
      <c r="D5272" s="65">
        <v>0.33333333333333331</v>
      </c>
      <c r="E5272" s="66">
        <v>0.75</v>
      </c>
      <c r="F5272" s="66">
        <v>0.75</v>
      </c>
      <c r="G5272" s="67"/>
      <c r="H5272" s="67"/>
      <c r="I5272" s="68" t="s">
        <v>63</v>
      </c>
      <c r="J5272" s="67"/>
      <c r="K5272" s="69">
        <v>0</v>
      </c>
      <c r="L5272" s="67">
        <v>0</v>
      </c>
      <c r="M5272" s="70">
        <v>0</v>
      </c>
      <c r="N5272" s="34">
        <f t="shared" si="774"/>
        <v>0.375</v>
      </c>
      <c r="O5272" s="38">
        <f t="shared" si="775"/>
        <v>0.375</v>
      </c>
      <c r="P5272" s="72" t="s">
        <v>234</v>
      </c>
      <c r="Q5272" s="43">
        <v>44827</v>
      </c>
      <c r="R5272" s="35">
        <f t="shared" si="776"/>
        <v>0</v>
      </c>
      <c r="S5272" s="35">
        <f t="shared" si="777"/>
        <v>0</v>
      </c>
      <c r="T5272" s="10" t="str">
        <f t="shared" si="783"/>
        <v>Sem - 39</v>
      </c>
      <c r="U5272" s="10" t="str">
        <f t="shared" si="784"/>
        <v>Septembre</v>
      </c>
      <c r="V5272" s="36" t="str">
        <f t="shared" si="778"/>
        <v>2026</v>
      </c>
      <c r="W5272" s="34"/>
      <c r="X5272" s="91">
        <f t="shared" si="785"/>
        <v>1.388888888888884E-3</v>
      </c>
      <c r="Y5272" s="92" t="str">
        <f>VLOOKUP('CM-CIC'!B5203,Annuaire_roster!B:F,4,0)</f>
        <v>IHASSANE Ikram</v>
      </c>
      <c r="Z5272" s="37" t="s">
        <v>110</v>
      </c>
      <c r="AA5272" s="60" t="s">
        <v>39</v>
      </c>
      <c r="AB5272" s="35" t="str">
        <f t="shared" si="779"/>
        <v/>
      </c>
      <c r="AC5272" s="35" t="str">
        <f t="shared" si="780"/>
        <v/>
      </c>
      <c r="AD5272" s="35" t="str">
        <f t="shared" si="781"/>
        <v/>
      </c>
      <c r="AE5272" s="44" t="str">
        <f t="shared" si="782"/>
        <v/>
      </c>
      <c r="AF5272" s="61"/>
      <c r="AG5272" s="45"/>
    </row>
    <row r="5273" spans="1:33" x14ac:dyDescent="0.2">
      <c r="A5273" s="59" t="str">
        <f>+VLOOKUP(B5273,Annuaire_roster!B:G,5,0)</f>
        <v>01634</v>
      </c>
      <c r="B5273" s="78" t="s">
        <v>268</v>
      </c>
      <c r="C5273" s="65">
        <v>0.3298611111111111</v>
      </c>
      <c r="D5273" s="65">
        <v>0.33333333333333331</v>
      </c>
      <c r="E5273" s="66">
        <v>0.75</v>
      </c>
      <c r="F5273" s="66">
        <v>0.75</v>
      </c>
      <c r="G5273" s="67"/>
      <c r="H5273" s="67"/>
      <c r="I5273" s="68" t="s">
        <v>63</v>
      </c>
      <c r="J5273" s="67"/>
      <c r="K5273" s="69">
        <v>0</v>
      </c>
      <c r="L5273" s="67">
        <v>0</v>
      </c>
      <c r="M5273" s="70">
        <v>0</v>
      </c>
      <c r="N5273" s="34">
        <f t="shared" si="774"/>
        <v>0.375</v>
      </c>
      <c r="O5273" s="38">
        <f t="shared" si="775"/>
        <v>0.375</v>
      </c>
      <c r="P5273" s="72" t="s">
        <v>234</v>
      </c>
      <c r="Q5273" s="43">
        <v>44827</v>
      </c>
      <c r="R5273" s="35">
        <f t="shared" si="776"/>
        <v>0</v>
      </c>
      <c r="S5273" s="35">
        <f t="shared" si="777"/>
        <v>0</v>
      </c>
      <c r="T5273" s="10" t="str">
        <f t="shared" si="783"/>
        <v>Sem - 39</v>
      </c>
      <c r="U5273" s="10" t="str">
        <f t="shared" si="784"/>
        <v>Septembre</v>
      </c>
      <c r="V5273" s="36" t="str">
        <f t="shared" si="778"/>
        <v>2026</v>
      </c>
      <c r="W5273" s="34"/>
      <c r="X5273" s="91">
        <f t="shared" si="785"/>
        <v>3.4722222222222099E-3</v>
      </c>
      <c r="Y5273" s="92" t="str">
        <f>VLOOKUP('CM-CIC'!B5204,Annuaire_roster!B:F,4,0)</f>
        <v>IHASSANE Ikram</v>
      </c>
      <c r="Z5273" s="37" t="s">
        <v>110</v>
      </c>
      <c r="AA5273" s="60" t="s">
        <v>39</v>
      </c>
      <c r="AB5273" s="35" t="str">
        <f t="shared" si="779"/>
        <v/>
      </c>
      <c r="AC5273" s="35" t="str">
        <f t="shared" si="780"/>
        <v/>
      </c>
      <c r="AD5273" s="35" t="str">
        <f t="shared" si="781"/>
        <v/>
      </c>
      <c r="AE5273" s="44" t="str">
        <f t="shared" si="782"/>
        <v/>
      </c>
      <c r="AF5273" s="61"/>
      <c r="AG5273" s="45"/>
    </row>
    <row r="5274" spans="1:33" x14ac:dyDescent="0.2">
      <c r="A5274" s="59" t="str">
        <f>+VLOOKUP(B5274,Annuaire_roster!B:G,5,0)</f>
        <v>01635</v>
      </c>
      <c r="B5274" s="78" t="s">
        <v>269</v>
      </c>
      <c r="C5274" s="65">
        <v>0.33194444444444443</v>
      </c>
      <c r="D5274" s="65">
        <v>0.33333333333333331</v>
      </c>
      <c r="E5274" s="66">
        <v>0.75</v>
      </c>
      <c r="F5274" s="66">
        <v>0.75</v>
      </c>
      <c r="G5274" s="67"/>
      <c r="H5274" s="67"/>
      <c r="I5274" s="68" t="s">
        <v>63</v>
      </c>
      <c r="J5274" s="67"/>
      <c r="K5274" s="69">
        <v>0</v>
      </c>
      <c r="L5274" s="67">
        <v>0</v>
      </c>
      <c r="M5274" s="70">
        <v>0</v>
      </c>
      <c r="N5274" s="34">
        <f t="shared" si="774"/>
        <v>0.375</v>
      </c>
      <c r="O5274" s="38">
        <f t="shared" si="775"/>
        <v>0.375</v>
      </c>
      <c r="P5274" s="72" t="s">
        <v>234</v>
      </c>
      <c r="Q5274" s="43">
        <v>44827</v>
      </c>
      <c r="R5274" s="35">
        <f t="shared" si="776"/>
        <v>0</v>
      </c>
      <c r="S5274" s="35">
        <f t="shared" si="777"/>
        <v>0</v>
      </c>
      <c r="T5274" s="10" t="str">
        <f t="shared" si="783"/>
        <v>Sem - 39</v>
      </c>
      <c r="U5274" s="10" t="str">
        <f t="shared" si="784"/>
        <v>Septembre</v>
      </c>
      <c r="V5274" s="36" t="str">
        <f t="shared" si="778"/>
        <v>2026</v>
      </c>
      <c r="W5274" s="34"/>
      <c r="X5274" s="91">
        <f t="shared" si="785"/>
        <v>1.388888888888884E-3</v>
      </c>
      <c r="Y5274" s="92" t="str">
        <f>VLOOKUP('CM-CIC'!B5205,Annuaire_roster!B:F,4,0)</f>
        <v>IHASSANE Ikram</v>
      </c>
      <c r="Z5274" s="37" t="s">
        <v>110</v>
      </c>
      <c r="AA5274" s="60" t="s">
        <v>39</v>
      </c>
      <c r="AB5274" s="35" t="str">
        <f t="shared" si="779"/>
        <v/>
      </c>
      <c r="AC5274" s="35" t="str">
        <f t="shared" si="780"/>
        <v/>
      </c>
      <c r="AD5274" s="35" t="str">
        <f t="shared" si="781"/>
        <v/>
      </c>
      <c r="AE5274" s="44" t="str">
        <f t="shared" si="782"/>
        <v/>
      </c>
      <c r="AF5274" s="61"/>
      <c r="AG5274" s="45"/>
    </row>
    <row r="5275" spans="1:33" x14ac:dyDescent="0.2">
      <c r="A5275" s="59" t="str">
        <f>+VLOOKUP(B5275,Annuaire_roster!B:G,5,0)</f>
        <v>01636</v>
      </c>
      <c r="B5275" s="78" t="s">
        <v>270</v>
      </c>
      <c r="C5275" s="65">
        <v>0.33263888888888887</v>
      </c>
      <c r="D5275" s="65">
        <v>0.33333333333333331</v>
      </c>
      <c r="E5275" s="66">
        <v>0.75</v>
      </c>
      <c r="F5275" s="66">
        <v>0.75</v>
      </c>
      <c r="G5275" s="67"/>
      <c r="H5275" s="67"/>
      <c r="I5275" s="68" t="s">
        <v>63</v>
      </c>
      <c r="J5275" s="67"/>
      <c r="K5275" s="69">
        <v>0</v>
      </c>
      <c r="L5275" s="67">
        <v>0</v>
      </c>
      <c r="M5275" s="70">
        <v>0</v>
      </c>
      <c r="N5275" s="34">
        <f t="shared" si="774"/>
        <v>0.375</v>
      </c>
      <c r="O5275" s="38">
        <f t="shared" si="775"/>
        <v>0.375</v>
      </c>
      <c r="P5275" s="72" t="s">
        <v>234</v>
      </c>
      <c r="Q5275" s="43">
        <v>44827</v>
      </c>
      <c r="R5275" s="35">
        <f t="shared" si="776"/>
        <v>0</v>
      </c>
      <c r="S5275" s="35">
        <f t="shared" si="777"/>
        <v>0</v>
      </c>
      <c r="T5275" s="10" t="str">
        <f t="shared" si="783"/>
        <v>Sem - 39</v>
      </c>
      <c r="U5275" s="10" t="str">
        <f t="shared" si="784"/>
        <v>Septembre</v>
      </c>
      <c r="V5275" s="36" t="str">
        <f t="shared" si="778"/>
        <v>2026</v>
      </c>
      <c r="W5275" s="34"/>
      <c r="X5275" s="91">
        <f t="shared" si="785"/>
        <v>0</v>
      </c>
      <c r="Y5275" s="92" t="str">
        <f>VLOOKUP('CM-CIC'!B5206,Annuaire_roster!B:F,4,0)</f>
        <v>KINANA Widad</v>
      </c>
      <c r="Z5275" s="37" t="s">
        <v>110</v>
      </c>
      <c r="AA5275" s="60" t="s">
        <v>39</v>
      </c>
      <c r="AB5275" s="35" t="str">
        <f t="shared" si="779"/>
        <v/>
      </c>
      <c r="AC5275" s="35" t="str">
        <f t="shared" si="780"/>
        <v/>
      </c>
      <c r="AD5275" s="35" t="str">
        <f t="shared" si="781"/>
        <v/>
      </c>
      <c r="AE5275" s="44" t="str">
        <f t="shared" si="782"/>
        <v/>
      </c>
      <c r="AF5275" s="61"/>
      <c r="AG5275" s="45"/>
    </row>
    <row r="5276" spans="1:33" x14ac:dyDescent="0.2">
      <c r="A5276" s="59" t="str">
        <f>+VLOOKUP(B5276,Annuaire_roster!B:G,5,0)</f>
        <v>01637</v>
      </c>
      <c r="B5276" s="78" t="s">
        <v>271</v>
      </c>
      <c r="C5276" s="65">
        <v>0.33333333333333331</v>
      </c>
      <c r="D5276" s="65">
        <v>0.33333333333333331</v>
      </c>
      <c r="E5276" s="66">
        <v>0.75</v>
      </c>
      <c r="F5276" s="66">
        <v>0.75</v>
      </c>
      <c r="G5276" s="67"/>
      <c r="H5276" s="67"/>
      <c r="I5276" s="68" t="s">
        <v>63</v>
      </c>
      <c r="J5276" s="67"/>
      <c r="K5276" s="69">
        <v>0</v>
      </c>
      <c r="L5276" s="67">
        <v>0</v>
      </c>
      <c r="M5276" s="70">
        <v>0</v>
      </c>
      <c r="N5276" s="34">
        <f t="shared" si="774"/>
        <v>0.375</v>
      </c>
      <c r="O5276" s="38">
        <f t="shared" si="775"/>
        <v>0.375</v>
      </c>
      <c r="P5276" s="72" t="s">
        <v>234</v>
      </c>
      <c r="Q5276" s="43">
        <v>44827</v>
      </c>
      <c r="R5276" s="35">
        <f t="shared" si="776"/>
        <v>0</v>
      </c>
      <c r="S5276" s="35">
        <f t="shared" si="777"/>
        <v>0</v>
      </c>
      <c r="T5276" s="10" t="str">
        <f t="shared" si="783"/>
        <v>Sem - 39</v>
      </c>
      <c r="U5276" s="10" t="str">
        <f t="shared" si="784"/>
        <v>Septembre</v>
      </c>
      <c r="V5276" s="36" t="str">
        <f t="shared" si="778"/>
        <v>2026</v>
      </c>
      <c r="W5276" s="34"/>
      <c r="X5276" s="91">
        <f t="shared" si="785"/>
        <v>0</v>
      </c>
      <c r="Y5276" s="92" t="str">
        <f>VLOOKUP('CM-CIC'!B5207,Annuaire_roster!B:F,4,0)</f>
        <v>IHASSANE Ikram</v>
      </c>
      <c r="Z5276" s="37" t="s">
        <v>110</v>
      </c>
      <c r="AA5276" s="60" t="s">
        <v>39</v>
      </c>
      <c r="AB5276" s="35" t="str">
        <f t="shared" si="779"/>
        <v/>
      </c>
      <c r="AC5276" s="35" t="str">
        <f t="shared" si="780"/>
        <v/>
      </c>
      <c r="AD5276" s="35" t="str">
        <f t="shared" si="781"/>
        <v/>
      </c>
      <c r="AE5276" s="44" t="str">
        <f t="shared" si="782"/>
        <v/>
      </c>
      <c r="AF5276" s="61"/>
      <c r="AG5276" s="45"/>
    </row>
    <row r="5277" spans="1:33" x14ac:dyDescent="0.2">
      <c r="A5277" s="59" t="str">
        <f>+VLOOKUP(B5277,Annuaire_roster!B:G,5,0)</f>
        <v>01638</v>
      </c>
      <c r="B5277" s="78" t="s">
        <v>272</v>
      </c>
      <c r="C5277" s="65">
        <v>0.33333333333333331</v>
      </c>
      <c r="D5277" s="65">
        <v>0.33333333333333331</v>
      </c>
      <c r="E5277" s="66">
        <v>0.75</v>
      </c>
      <c r="F5277" s="66">
        <v>0.75</v>
      </c>
      <c r="G5277" s="67"/>
      <c r="H5277" s="67"/>
      <c r="I5277" s="68" t="s">
        <v>63</v>
      </c>
      <c r="J5277" s="67"/>
      <c r="K5277" s="69">
        <v>0</v>
      </c>
      <c r="L5277" s="67">
        <v>0</v>
      </c>
      <c r="M5277" s="70">
        <v>0</v>
      </c>
      <c r="N5277" s="34">
        <f t="shared" si="774"/>
        <v>0.375</v>
      </c>
      <c r="O5277" s="38">
        <f t="shared" si="775"/>
        <v>0.375</v>
      </c>
      <c r="P5277" s="72" t="s">
        <v>234</v>
      </c>
      <c r="Q5277" s="43">
        <v>44827</v>
      </c>
      <c r="R5277" s="35">
        <f t="shared" si="776"/>
        <v>0</v>
      </c>
      <c r="S5277" s="35">
        <f t="shared" si="777"/>
        <v>0</v>
      </c>
      <c r="T5277" s="10" t="str">
        <f t="shared" si="783"/>
        <v>Sem - 39</v>
      </c>
      <c r="U5277" s="10" t="str">
        <f t="shared" si="784"/>
        <v>Septembre</v>
      </c>
      <c r="V5277" s="36" t="str">
        <f t="shared" si="778"/>
        <v>2026</v>
      </c>
      <c r="W5277" s="34"/>
      <c r="X5277" s="91">
        <f t="shared" si="785"/>
        <v>0</v>
      </c>
      <c r="Y5277" s="92" t="str">
        <f>VLOOKUP('CM-CIC'!B5208,Annuaire_roster!B:F,4,0)</f>
        <v>KINANA Widad</v>
      </c>
      <c r="Z5277" s="37" t="s">
        <v>110</v>
      </c>
      <c r="AA5277" s="60" t="s">
        <v>39</v>
      </c>
      <c r="AB5277" s="35" t="str">
        <f t="shared" si="779"/>
        <v/>
      </c>
      <c r="AC5277" s="35" t="str">
        <f t="shared" si="780"/>
        <v/>
      </c>
      <c r="AD5277" s="35" t="str">
        <f t="shared" si="781"/>
        <v/>
      </c>
      <c r="AE5277" s="44" t="str">
        <f t="shared" si="782"/>
        <v/>
      </c>
      <c r="AF5277" s="61"/>
      <c r="AG5277" s="45"/>
    </row>
    <row r="5278" spans="1:33" x14ac:dyDescent="0.2">
      <c r="A5278" s="59" t="str">
        <f>+VLOOKUP(B5278,Annuaire_roster!B:G,5,0)</f>
        <v>01639</v>
      </c>
      <c r="B5278" s="78" t="s">
        <v>273</v>
      </c>
      <c r="C5278" s="65">
        <v>0.3263888888888889</v>
      </c>
      <c r="D5278" s="65">
        <v>0.33333333333333331</v>
      </c>
      <c r="E5278" s="66">
        <v>0.75</v>
      </c>
      <c r="F5278" s="66">
        <v>0.75</v>
      </c>
      <c r="G5278" s="67"/>
      <c r="H5278" s="67"/>
      <c r="I5278" s="68" t="s">
        <v>63</v>
      </c>
      <c r="J5278" s="67"/>
      <c r="K5278" s="69">
        <v>0</v>
      </c>
      <c r="L5278" s="67">
        <v>0</v>
      </c>
      <c r="M5278" s="70">
        <v>0</v>
      </c>
      <c r="N5278" s="34">
        <f t="shared" si="774"/>
        <v>0.375</v>
      </c>
      <c r="O5278" s="38">
        <f t="shared" si="775"/>
        <v>0.375</v>
      </c>
      <c r="P5278" s="72" t="s">
        <v>234</v>
      </c>
      <c r="Q5278" s="43">
        <v>44827</v>
      </c>
      <c r="R5278" s="35">
        <f t="shared" si="776"/>
        <v>0</v>
      </c>
      <c r="S5278" s="35">
        <f t="shared" si="777"/>
        <v>0</v>
      </c>
      <c r="T5278" s="10" t="str">
        <f t="shared" si="783"/>
        <v>Sem - 39</v>
      </c>
      <c r="U5278" s="10" t="str">
        <f t="shared" si="784"/>
        <v>Septembre</v>
      </c>
      <c r="V5278" s="36" t="str">
        <f t="shared" si="778"/>
        <v>2026</v>
      </c>
      <c r="W5278" s="34"/>
      <c r="X5278" s="91">
        <f t="shared" si="785"/>
        <v>6.9444444444444198E-3</v>
      </c>
      <c r="Y5278" s="92" t="str">
        <f>VLOOKUP('CM-CIC'!B5209,Annuaire_roster!B:F,4,0)</f>
        <v>IHASSANE Ikram</v>
      </c>
      <c r="Z5278" s="37" t="s">
        <v>110</v>
      </c>
      <c r="AA5278" s="60" t="s">
        <v>39</v>
      </c>
      <c r="AB5278" s="35" t="str">
        <f t="shared" si="779"/>
        <v/>
      </c>
      <c r="AC5278" s="35" t="str">
        <f t="shared" si="780"/>
        <v/>
      </c>
      <c r="AD5278" s="35" t="str">
        <f t="shared" si="781"/>
        <v/>
      </c>
      <c r="AE5278" s="44" t="str">
        <f t="shared" si="782"/>
        <v/>
      </c>
      <c r="AF5278" s="61"/>
      <c r="AG5278" s="45"/>
    </row>
    <row r="5279" spans="1:33" x14ac:dyDescent="0.2">
      <c r="A5279" s="59" t="str">
        <f>+VLOOKUP(B5279,Annuaire_roster!B:G,5,0)</f>
        <v>01567</v>
      </c>
      <c r="B5279" s="78" t="s">
        <v>275</v>
      </c>
      <c r="C5279" s="65">
        <v>0.33124999999999999</v>
      </c>
      <c r="D5279" s="65">
        <v>0.33333333333333331</v>
      </c>
      <c r="E5279" s="66">
        <v>0.75</v>
      </c>
      <c r="F5279" s="66">
        <v>0.75</v>
      </c>
      <c r="G5279" s="67"/>
      <c r="H5279" s="67"/>
      <c r="I5279" s="68" t="s">
        <v>63</v>
      </c>
      <c r="J5279" s="67"/>
      <c r="K5279" s="69">
        <v>0</v>
      </c>
      <c r="L5279" s="67">
        <v>0</v>
      </c>
      <c r="M5279" s="70">
        <v>0</v>
      </c>
      <c r="N5279" s="34">
        <f t="shared" si="774"/>
        <v>0.375</v>
      </c>
      <c r="O5279" s="38">
        <f t="shared" si="775"/>
        <v>0.375</v>
      </c>
      <c r="P5279" s="72" t="s">
        <v>234</v>
      </c>
      <c r="Q5279" s="43">
        <v>44827</v>
      </c>
      <c r="R5279" s="35">
        <f t="shared" si="776"/>
        <v>0</v>
      </c>
      <c r="S5279" s="35">
        <f t="shared" si="777"/>
        <v>0</v>
      </c>
      <c r="T5279" s="10" t="str">
        <f t="shared" si="783"/>
        <v>Sem - 39</v>
      </c>
      <c r="U5279" s="10" t="str">
        <f t="shared" si="784"/>
        <v>Septembre</v>
      </c>
      <c r="V5279" s="36" t="str">
        <f t="shared" si="778"/>
        <v>2026</v>
      </c>
      <c r="W5279" s="34"/>
      <c r="X5279" s="91">
        <f t="shared" si="785"/>
        <v>2.0833333333333259E-3</v>
      </c>
      <c r="Y5279" s="92" t="str">
        <f>VLOOKUP('CM-CIC'!B5210,Annuaire_roster!B:F,4,0)</f>
        <v>IHASSANE Ikram</v>
      </c>
      <c r="Z5279" s="37" t="s">
        <v>110</v>
      </c>
      <c r="AA5279" s="60" t="s">
        <v>39</v>
      </c>
      <c r="AB5279" s="35" t="str">
        <f t="shared" si="779"/>
        <v/>
      </c>
      <c r="AC5279" s="35" t="str">
        <f t="shared" si="780"/>
        <v/>
      </c>
      <c r="AD5279" s="35" t="str">
        <f t="shared" si="781"/>
        <v/>
      </c>
      <c r="AE5279" s="44" t="str">
        <f t="shared" si="782"/>
        <v/>
      </c>
      <c r="AF5279" s="61"/>
      <c r="AG5279" s="45"/>
    </row>
    <row r="5280" spans="1:33" x14ac:dyDescent="0.2">
      <c r="A5280" s="59" t="str">
        <f>+VLOOKUP(B5280,Annuaire_roster!B:G,5,0)</f>
        <v>01642</v>
      </c>
      <c r="B5280" s="78" t="s">
        <v>276</v>
      </c>
      <c r="C5280" s="65">
        <v>0.33263888888888887</v>
      </c>
      <c r="D5280" s="65">
        <v>0.33333333333333331</v>
      </c>
      <c r="E5280" s="66">
        <v>0.75</v>
      </c>
      <c r="F5280" s="66">
        <v>0.75</v>
      </c>
      <c r="G5280" s="67"/>
      <c r="H5280" s="67"/>
      <c r="I5280" s="68" t="s">
        <v>63</v>
      </c>
      <c r="J5280" s="67"/>
      <c r="K5280" s="69">
        <v>0</v>
      </c>
      <c r="L5280" s="67">
        <v>0</v>
      </c>
      <c r="M5280" s="70">
        <v>0</v>
      </c>
      <c r="N5280" s="34">
        <f t="shared" si="774"/>
        <v>0.375</v>
      </c>
      <c r="O5280" s="38">
        <f t="shared" si="775"/>
        <v>0.375</v>
      </c>
      <c r="P5280" s="72" t="s">
        <v>234</v>
      </c>
      <c r="Q5280" s="43">
        <v>44827</v>
      </c>
      <c r="R5280" s="35">
        <f t="shared" si="776"/>
        <v>0</v>
      </c>
      <c r="S5280" s="35">
        <f t="shared" si="777"/>
        <v>0</v>
      </c>
      <c r="T5280" s="10" t="str">
        <f t="shared" si="783"/>
        <v>Sem - 39</v>
      </c>
      <c r="U5280" s="10" t="str">
        <f t="shared" si="784"/>
        <v>Septembre</v>
      </c>
      <c r="V5280" s="36" t="str">
        <f t="shared" si="778"/>
        <v>2026</v>
      </c>
      <c r="W5280" s="34"/>
      <c r="X5280" s="91">
        <f t="shared" si="785"/>
        <v>0</v>
      </c>
      <c r="Y5280" s="92" t="str">
        <f>VLOOKUP('CM-CIC'!B5211,Annuaire_roster!B:F,4,0)</f>
        <v>IHASSANE Ikram</v>
      </c>
      <c r="Z5280" s="37" t="s">
        <v>110</v>
      </c>
      <c r="AA5280" s="60" t="s">
        <v>39</v>
      </c>
      <c r="AB5280" s="35" t="str">
        <f t="shared" si="779"/>
        <v/>
      </c>
      <c r="AC5280" s="35" t="str">
        <f t="shared" si="780"/>
        <v/>
      </c>
      <c r="AD5280" s="35" t="str">
        <f t="shared" si="781"/>
        <v/>
      </c>
      <c r="AE5280" s="44" t="str">
        <f t="shared" si="782"/>
        <v/>
      </c>
      <c r="AF5280" s="61"/>
      <c r="AG5280" s="45"/>
    </row>
    <row r="5281" spans="1:33" x14ac:dyDescent="0.2">
      <c r="A5281" s="59" t="str">
        <f>+VLOOKUP(B5281,Annuaire_roster!B:G,5,0)</f>
        <v>01657</v>
      </c>
      <c r="B5281" s="78" t="s">
        <v>277</v>
      </c>
      <c r="C5281" s="65">
        <v>0.33055555555555555</v>
      </c>
      <c r="D5281" s="65">
        <v>0.33333333333333331</v>
      </c>
      <c r="E5281" s="66">
        <v>0.75</v>
      </c>
      <c r="F5281" s="66">
        <v>0.75</v>
      </c>
      <c r="G5281" s="67"/>
      <c r="H5281" s="67"/>
      <c r="I5281" s="68" t="s">
        <v>63</v>
      </c>
      <c r="J5281" s="67"/>
      <c r="K5281" s="69">
        <v>0</v>
      </c>
      <c r="L5281" s="67">
        <v>0</v>
      </c>
      <c r="M5281" s="70">
        <v>0</v>
      </c>
      <c r="N5281" s="34">
        <f t="shared" si="774"/>
        <v>0.375</v>
      </c>
      <c r="O5281" s="38">
        <f t="shared" si="775"/>
        <v>0.375</v>
      </c>
      <c r="P5281" s="72" t="s">
        <v>234</v>
      </c>
      <c r="Q5281" s="43">
        <v>44827</v>
      </c>
      <c r="R5281" s="35">
        <f t="shared" si="776"/>
        <v>0</v>
      </c>
      <c r="S5281" s="35">
        <f t="shared" si="777"/>
        <v>0</v>
      </c>
      <c r="T5281" s="10" t="str">
        <f t="shared" si="783"/>
        <v>Sem - 39</v>
      </c>
      <c r="U5281" s="10" t="str">
        <f t="shared" si="784"/>
        <v>Septembre</v>
      </c>
      <c r="V5281" s="36" t="str">
        <f t="shared" si="778"/>
        <v>2026</v>
      </c>
      <c r="W5281" s="34"/>
      <c r="X5281" s="91">
        <f t="shared" si="785"/>
        <v>2.7777777777777679E-3</v>
      </c>
      <c r="Y5281" s="92" t="str">
        <f>VLOOKUP('CM-CIC'!B5212,Annuaire_roster!B:F,4,0)</f>
        <v>IHASSANE Ikram</v>
      </c>
      <c r="Z5281" s="37" t="s">
        <v>110</v>
      </c>
      <c r="AA5281" s="60" t="s">
        <v>39</v>
      </c>
      <c r="AB5281" s="35" t="str">
        <f t="shared" si="779"/>
        <v/>
      </c>
      <c r="AC5281" s="35" t="str">
        <f t="shared" si="780"/>
        <v/>
      </c>
      <c r="AD5281" s="35" t="str">
        <f t="shared" si="781"/>
        <v/>
      </c>
      <c r="AE5281" s="44" t="str">
        <f t="shared" si="782"/>
        <v/>
      </c>
      <c r="AF5281" s="61"/>
      <c r="AG5281" s="45"/>
    </row>
    <row r="5282" spans="1:33" x14ac:dyDescent="0.2">
      <c r="A5282" s="59" t="str">
        <f>+VLOOKUP(B5282,Annuaire_roster!B:G,5,0)</f>
        <v>01658</v>
      </c>
      <c r="B5282" s="78" t="s">
        <v>165</v>
      </c>
      <c r="C5282" s="65">
        <v>0.32708333333333334</v>
      </c>
      <c r="D5282" s="65">
        <v>0.33333333333333331</v>
      </c>
      <c r="E5282" s="66">
        <v>0.75</v>
      </c>
      <c r="F5282" s="66">
        <v>0.75</v>
      </c>
      <c r="G5282" s="67"/>
      <c r="H5282" s="67"/>
      <c r="I5282" s="68" t="s">
        <v>63</v>
      </c>
      <c r="J5282" s="67"/>
      <c r="K5282" s="69">
        <v>0</v>
      </c>
      <c r="L5282" s="67">
        <v>0</v>
      </c>
      <c r="M5282" s="70">
        <v>0</v>
      </c>
      <c r="N5282" s="34">
        <f t="shared" si="774"/>
        <v>0.375</v>
      </c>
      <c r="O5282" s="38">
        <f t="shared" si="775"/>
        <v>0.375</v>
      </c>
      <c r="P5282" s="72" t="s">
        <v>234</v>
      </c>
      <c r="Q5282" s="43">
        <v>44827</v>
      </c>
      <c r="R5282" s="35">
        <f t="shared" si="776"/>
        <v>0</v>
      </c>
      <c r="S5282" s="35">
        <f t="shared" si="777"/>
        <v>0</v>
      </c>
      <c r="T5282" s="10" t="str">
        <f t="shared" si="783"/>
        <v>Sem - 39</v>
      </c>
      <c r="U5282" s="10" t="str">
        <f t="shared" si="784"/>
        <v>Septembre</v>
      </c>
      <c r="V5282" s="36" t="str">
        <f t="shared" si="778"/>
        <v>2026</v>
      </c>
      <c r="W5282" s="34"/>
      <c r="X5282" s="91">
        <f t="shared" si="785"/>
        <v>6.2499999999999778E-3</v>
      </c>
      <c r="Y5282" s="92" t="str">
        <f>VLOOKUP('CM-CIC'!B5213,Annuaire_roster!B:F,4,0)</f>
        <v>IHASSANE Ikram</v>
      </c>
      <c r="Z5282" s="37" t="s">
        <v>110</v>
      </c>
      <c r="AA5282" s="60" t="s">
        <v>39</v>
      </c>
      <c r="AB5282" s="35" t="str">
        <f t="shared" si="779"/>
        <v/>
      </c>
      <c r="AC5282" s="35" t="str">
        <f t="shared" si="780"/>
        <v/>
      </c>
      <c r="AD5282" s="35" t="str">
        <f t="shared" si="781"/>
        <v/>
      </c>
      <c r="AE5282" s="44" t="str">
        <f t="shared" si="782"/>
        <v/>
      </c>
      <c r="AF5282" s="61"/>
      <c r="AG5282" s="45"/>
    </row>
    <row r="5283" spans="1:33" x14ac:dyDescent="0.2">
      <c r="A5283" s="59" t="str">
        <f>+VLOOKUP(B5283,Annuaire_roster!B:G,5,0)</f>
        <v>01659</v>
      </c>
      <c r="B5283" s="78" t="s">
        <v>167</v>
      </c>
      <c r="C5283" s="65">
        <v>0.33194444444444443</v>
      </c>
      <c r="D5283" s="65">
        <v>0.33333333333333331</v>
      </c>
      <c r="E5283" s="66">
        <v>0.75</v>
      </c>
      <c r="F5283" s="66">
        <v>0.75</v>
      </c>
      <c r="G5283" s="67"/>
      <c r="H5283" s="67"/>
      <c r="I5283" s="68" t="s">
        <v>63</v>
      </c>
      <c r="J5283" s="67"/>
      <c r="K5283" s="69">
        <v>0</v>
      </c>
      <c r="L5283" s="67">
        <v>0</v>
      </c>
      <c r="M5283" s="70">
        <v>0</v>
      </c>
      <c r="N5283" s="34">
        <f t="shared" si="774"/>
        <v>0.375</v>
      </c>
      <c r="O5283" s="38">
        <f t="shared" si="775"/>
        <v>0.375</v>
      </c>
      <c r="P5283" s="72" t="s">
        <v>234</v>
      </c>
      <c r="Q5283" s="43">
        <v>44827</v>
      </c>
      <c r="R5283" s="35">
        <f t="shared" si="776"/>
        <v>0</v>
      </c>
      <c r="S5283" s="35">
        <f t="shared" si="777"/>
        <v>0</v>
      </c>
      <c r="T5283" s="10" t="str">
        <f t="shared" si="783"/>
        <v>Sem - 39</v>
      </c>
      <c r="U5283" s="10" t="str">
        <f t="shared" si="784"/>
        <v>Septembre</v>
      </c>
      <c r="V5283" s="36" t="str">
        <f t="shared" si="778"/>
        <v>2026</v>
      </c>
      <c r="W5283" s="34"/>
      <c r="X5283" s="91">
        <f t="shared" si="785"/>
        <v>1.388888888888884E-3</v>
      </c>
      <c r="Y5283" s="92" t="str">
        <f>VLOOKUP('CM-CIC'!B5214,Annuaire_roster!B:F,4,0)</f>
        <v>IHASSANE Ikram</v>
      </c>
      <c r="Z5283" s="37" t="s">
        <v>110</v>
      </c>
      <c r="AA5283" s="60" t="s">
        <v>39</v>
      </c>
      <c r="AB5283" s="35" t="str">
        <f t="shared" si="779"/>
        <v/>
      </c>
      <c r="AC5283" s="35" t="str">
        <f t="shared" si="780"/>
        <v/>
      </c>
      <c r="AD5283" s="35" t="str">
        <f t="shared" si="781"/>
        <v/>
      </c>
      <c r="AE5283" s="44" t="str">
        <f t="shared" si="782"/>
        <v/>
      </c>
      <c r="AF5283" s="61"/>
      <c r="AG5283" s="45"/>
    </row>
    <row r="5284" spans="1:33" x14ac:dyDescent="0.2">
      <c r="A5284" s="59" t="str">
        <f>+VLOOKUP(B5284,Annuaire_roster!B:G,5,0)</f>
        <v>01660</v>
      </c>
      <c r="B5284" s="78" t="s">
        <v>278</v>
      </c>
      <c r="C5284" s="65">
        <v>0.33263888888888887</v>
      </c>
      <c r="D5284" s="65">
        <v>0.33333333333333331</v>
      </c>
      <c r="E5284" s="66">
        <v>0.75</v>
      </c>
      <c r="F5284" s="66">
        <v>0.75</v>
      </c>
      <c r="G5284" s="67"/>
      <c r="H5284" s="67"/>
      <c r="I5284" s="68" t="s">
        <v>63</v>
      </c>
      <c r="J5284" s="67"/>
      <c r="K5284" s="69">
        <v>0</v>
      </c>
      <c r="L5284" s="67">
        <v>0</v>
      </c>
      <c r="M5284" s="70">
        <v>0</v>
      </c>
      <c r="N5284" s="34">
        <f t="shared" si="774"/>
        <v>0.375</v>
      </c>
      <c r="O5284" s="38">
        <f t="shared" si="775"/>
        <v>0.375</v>
      </c>
      <c r="P5284" s="72" t="s">
        <v>234</v>
      </c>
      <c r="Q5284" s="43">
        <v>44827</v>
      </c>
      <c r="R5284" s="35">
        <f t="shared" si="776"/>
        <v>0</v>
      </c>
      <c r="S5284" s="35">
        <f t="shared" si="777"/>
        <v>0</v>
      </c>
      <c r="T5284" s="10" t="str">
        <f t="shared" si="783"/>
        <v>Sem - 39</v>
      </c>
      <c r="U5284" s="10" t="str">
        <f t="shared" si="784"/>
        <v>Septembre</v>
      </c>
      <c r="V5284" s="36" t="str">
        <f t="shared" si="778"/>
        <v>2026</v>
      </c>
      <c r="W5284" s="34"/>
      <c r="X5284" s="91">
        <f t="shared" si="785"/>
        <v>0</v>
      </c>
      <c r="Y5284" s="92" t="str">
        <f>VLOOKUP('CM-CIC'!B5215,Annuaire_roster!B:F,4,0)</f>
        <v>IHASSANE Ikram</v>
      </c>
      <c r="Z5284" s="37" t="s">
        <v>110</v>
      </c>
      <c r="AA5284" s="60" t="s">
        <v>39</v>
      </c>
      <c r="AB5284" s="35" t="str">
        <f t="shared" si="779"/>
        <v/>
      </c>
      <c r="AC5284" s="35" t="str">
        <f t="shared" si="780"/>
        <v/>
      </c>
      <c r="AD5284" s="35" t="str">
        <f t="shared" si="781"/>
        <v/>
      </c>
      <c r="AE5284" s="44" t="str">
        <f t="shared" si="782"/>
        <v/>
      </c>
      <c r="AF5284" s="61"/>
      <c r="AG5284" s="45"/>
    </row>
    <row r="5285" spans="1:33" x14ac:dyDescent="0.2">
      <c r="A5285" s="59" t="str">
        <f>+VLOOKUP(B5285,Annuaire_roster!B:G,5,0)</f>
        <v>01655</v>
      </c>
      <c r="B5285" s="78" t="s">
        <v>168</v>
      </c>
      <c r="C5285" s="65">
        <v>0.33263888888888887</v>
      </c>
      <c r="D5285" s="65">
        <v>0.33333333333333331</v>
      </c>
      <c r="E5285" s="66">
        <v>0.75</v>
      </c>
      <c r="F5285" s="66">
        <v>0.75</v>
      </c>
      <c r="G5285" s="67"/>
      <c r="H5285" s="67"/>
      <c r="I5285" s="68" t="s">
        <v>63</v>
      </c>
      <c r="J5285" s="67"/>
      <c r="K5285" s="69">
        <v>0</v>
      </c>
      <c r="L5285" s="67">
        <v>0</v>
      </c>
      <c r="M5285" s="70">
        <v>0</v>
      </c>
      <c r="N5285" s="34">
        <f t="shared" si="774"/>
        <v>0.375</v>
      </c>
      <c r="O5285" s="38">
        <f t="shared" si="775"/>
        <v>0.375</v>
      </c>
      <c r="P5285" s="72" t="s">
        <v>234</v>
      </c>
      <c r="Q5285" s="43">
        <v>44827</v>
      </c>
      <c r="R5285" s="35">
        <f t="shared" si="776"/>
        <v>0</v>
      </c>
      <c r="S5285" s="35">
        <f t="shared" si="777"/>
        <v>0</v>
      </c>
      <c r="T5285" s="10" t="str">
        <f t="shared" si="783"/>
        <v>Sem - 39</v>
      </c>
      <c r="U5285" s="10" t="str">
        <f t="shared" si="784"/>
        <v>Septembre</v>
      </c>
      <c r="V5285" s="36" t="str">
        <f t="shared" si="778"/>
        <v>2026</v>
      </c>
      <c r="W5285" s="34"/>
      <c r="X5285" s="91">
        <f t="shared" si="785"/>
        <v>0</v>
      </c>
      <c r="Y5285" s="92" t="str">
        <f>VLOOKUP('CM-CIC'!B5216,Annuaire_roster!B:F,4,0)</f>
        <v>IHASSANE Ikram</v>
      </c>
      <c r="Z5285" s="37" t="s">
        <v>110</v>
      </c>
      <c r="AA5285" s="60" t="s">
        <v>39</v>
      </c>
      <c r="AB5285" s="35" t="str">
        <f t="shared" si="779"/>
        <v/>
      </c>
      <c r="AC5285" s="35" t="str">
        <f t="shared" si="780"/>
        <v/>
      </c>
      <c r="AD5285" s="35" t="str">
        <f t="shared" si="781"/>
        <v/>
      </c>
      <c r="AE5285" s="44" t="str">
        <f t="shared" si="782"/>
        <v/>
      </c>
      <c r="AF5285" s="61"/>
      <c r="AG5285" s="45"/>
    </row>
    <row r="5286" spans="1:33" x14ac:dyDescent="0.2">
      <c r="A5286" s="59" t="str">
        <f>+VLOOKUP(B5286,Annuaire_roster!B:G,5,0)</f>
        <v>01661</v>
      </c>
      <c r="B5286" s="78" t="s">
        <v>169</v>
      </c>
      <c r="C5286" s="65">
        <v>0.33263888888888887</v>
      </c>
      <c r="D5286" s="65">
        <v>0.33333333333333331</v>
      </c>
      <c r="E5286" s="66">
        <v>0.75</v>
      </c>
      <c r="F5286" s="66">
        <v>0.75</v>
      </c>
      <c r="G5286" s="67"/>
      <c r="H5286" s="67"/>
      <c r="I5286" s="68" t="s">
        <v>63</v>
      </c>
      <c r="J5286" s="67"/>
      <c r="K5286" s="69">
        <v>0</v>
      </c>
      <c r="L5286" s="67">
        <v>0</v>
      </c>
      <c r="M5286" s="70">
        <v>0</v>
      </c>
      <c r="N5286" s="34">
        <f t="shared" si="774"/>
        <v>0.375</v>
      </c>
      <c r="O5286" s="38">
        <f t="shared" si="775"/>
        <v>0.375</v>
      </c>
      <c r="P5286" s="72" t="s">
        <v>234</v>
      </c>
      <c r="Q5286" s="43">
        <v>44827</v>
      </c>
      <c r="R5286" s="35">
        <f t="shared" si="776"/>
        <v>0</v>
      </c>
      <c r="S5286" s="35">
        <f t="shared" si="777"/>
        <v>0</v>
      </c>
      <c r="T5286" s="10" t="str">
        <f t="shared" si="783"/>
        <v>Sem - 39</v>
      </c>
      <c r="U5286" s="10" t="str">
        <f t="shared" si="784"/>
        <v>Septembre</v>
      </c>
      <c r="V5286" s="36" t="str">
        <f t="shared" si="778"/>
        <v>2026</v>
      </c>
      <c r="W5286" s="34"/>
      <c r="X5286" s="91">
        <f t="shared" si="785"/>
        <v>0</v>
      </c>
      <c r="Y5286" s="92" t="str">
        <f>VLOOKUP('CM-CIC'!B5217,Annuaire_roster!B:F,4,0)</f>
        <v>IHASSANE Ikram</v>
      </c>
      <c r="Z5286" s="37" t="s">
        <v>110</v>
      </c>
      <c r="AA5286" s="60" t="s">
        <v>39</v>
      </c>
      <c r="AB5286" s="35" t="str">
        <f t="shared" si="779"/>
        <v/>
      </c>
      <c r="AC5286" s="35" t="str">
        <f t="shared" si="780"/>
        <v/>
      </c>
      <c r="AD5286" s="35" t="str">
        <f t="shared" si="781"/>
        <v/>
      </c>
      <c r="AE5286" s="44" t="str">
        <f t="shared" si="782"/>
        <v/>
      </c>
      <c r="AF5286" s="61"/>
      <c r="AG5286" s="45"/>
    </row>
    <row r="5287" spans="1:33" x14ac:dyDescent="0.2">
      <c r="A5287" s="59" t="str">
        <f>+VLOOKUP(B5287,Annuaire_roster!B:G,5,0)</f>
        <v>00214</v>
      </c>
      <c r="B5287" s="78" t="s">
        <v>171</v>
      </c>
      <c r="C5287" s="65">
        <v>0.33124999999999999</v>
      </c>
      <c r="D5287" s="65">
        <v>0.33333333333333331</v>
      </c>
      <c r="E5287" s="66">
        <v>0.75</v>
      </c>
      <c r="F5287" s="66">
        <v>0.75</v>
      </c>
      <c r="G5287" s="67"/>
      <c r="H5287" s="67"/>
      <c r="I5287" s="68" t="s">
        <v>63</v>
      </c>
      <c r="J5287" s="67"/>
      <c r="K5287" s="69">
        <v>0</v>
      </c>
      <c r="L5287" s="67">
        <v>0</v>
      </c>
      <c r="M5287" s="70">
        <v>0</v>
      </c>
      <c r="N5287" s="34">
        <f t="shared" si="774"/>
        <v>0.375</v>
      </c>
      <c r="O5287" s="38">
        <f t="shared" si="775"/>
        <v>0.375</v>
      </c>
      <c r="P5287" s="72" t="s">
        <v>234</v>
      </c>
      <c r="Q5287" s="43">
        <v>44827</v>
      </c>
      <c r="R5287" s="35">
        <f t="shared" si="776"/>
        <v>0</v>
      </c>
      <c r="S5287" s="35">
        <f t="shared" si="777"/>
        <v>0</v>
      </c>
      <c r="T5287" s="10" t="str">
        <f t="shared" si="783"/>
        <v>Sem - 39</v>
      </c>
      <c r="U5287" s="10" t="str">
        <f t="shared" si="784"/>
        <v>Septembre</v>
      </c>
      <c r="V5287" s="36" t="str">
        <f t="shared" si="778"/>
        <v>2026</v>
      </c>
      <c r="W5287" s="34"/>
      <c r="X5287" s="91">
        <f t="shared" si="785"/>
        <v>2.0833333333333259E-3</v>
      </c>
      <c r="Y5287" s="92" t="str">
        <f>VLOOKUP('CM-CIC'!B5218,Annuaire_roster!B:F,4,0)</f>
        <v>IHASSANE Ikram</v>
      </c>
      <c r="Z5287" s="37" t="s">
        <v>110</v>
      </c>
      <c r="AA5287" s="60" t="s">
        <v>39</v>
      </c>
      <c r="AB5287" s="35" t="str">
        <f t="shared" si="779"/>
        <v/>
      </c>
      <c r="AC5287" s="35" t="str">
        <f t="shared" si="780"/>
        <v/>
      </c>
      <c r="AD5287" s="35" t="str">
        <f t="shared" si="781"/>
        <v/>
      </c>
      <c r="AE5287" s="44" t="str">
        <f t="shared" si="782"/>
        <v/>
      </c>
      <c r="AF5287" s="61"/>
      <c r="AG5287" s="45"/>
    </row>
    <row r="5288" spans="1:33" x14ac:dyDescent="0.2">
      <c r="A5288" s="59" t="str">
        <f>+VLOOKUP(B5288,Annuaire_roster!B:G,5,0)</f>
        <v>01664</v>
      </c>
      <c r="B5288" s="78" t="s">
        <v>176</v>
      </c>
      <c r="C5288" s="65">
        <v>0.33194444444444443</v>
      </c>
      <c r="D5288" s="65">
        <v>0.33333333333333331</v>
      </c>
      <c r="E5288" s="66">
        <v>0.75</v>
      </c>
      <c r="F5288" s="66">
        <v>0.75</v>
      </c>
      <c r="G5288" s="67"/>
      <c r="H5288" s="67"/>
      <c r="I5288" s="68" t="s">
        <v>63</v>
      </c>
      <c r="J5288" s="67"/>
      <c r="K5288" s="69">
        <v>0</v>
      </c>
      <c r="L5288" s="67">
        <v>0</v>
      </c>
      <c r="M5288" s="70">
        <v>0</v>
      </c>
      <c r="N5288" s="34">
        <f t="shared" si="774"/>
        <v>0.375</v>
      </c>
      <c r="O5288" s="38">
        <f t="shared" si="775"/>
        <v>0.375</v>
      </c>
      <c r="P5288" s="72" t="s">
        <v>234</v>
      </c>
      <c r="Q5288" s="43">
        <v>44827</v>
      </c>
      <c r="R5288" s="35">
        <f t="shared" si="776"/>
        <v>0</v>
      </c>
      <c r="S5288" s="35">
        <f t="shared" si="777"/>
        <v>0</v>
      </c>
      <c r="T5288" s="10" t="str">
        <f t="shared" si="783"/>
        <v>Sem - 39</v>
      </c>
      <c r="U5288" s="10" t="str">
        <f t="shared" si="784"/>
        <v>Septembre</v>
      </c>
      <c r="V5288" s="36" t="str">
        <f t="shared" si="778"/>
        <v>2026</v>
      </c>
      <c r="W5288" s="34"/>
      <c r="X5288" s="91">
        <f t="shared" si="785"/>
        <v>1.388888888888884E-3</v>
      </c>
      <c r="Y5288" s="92" t="str">
        <f>VLOOKUP('CM-CIC'!B5219,Annuaire_roster!B:F,4,0)</f>
        <v>IHASSANE Ikram</v>
      </c>
      <c r="Z5288" s="37" t="s">
        <v>110</v>
      </c>
      <c r="AA5288" s="60" t="s">
        <v>39</v>
      </c>
      <c r="AB5288" s="35" t="str">
        <f t="shared" si="779"/>
        <v/>
      </c>
      <c r="AC5288" s="35" t="str">
        <f t="shared" si="780"/>
        <v/>
      </c>
      <c r="AD5288" s="35" t="str">
        <f t="shared" si="781"/>
        <v/>
      </c>
      <c r="AE5288" s="44" t="str">
        <f t="shared" si="782"/>
        <v/>
      </c>
      <c r="AF5288" s="61"/>
      <c r="AG5288" s="45"/>
    </row>
    <row r="5289" spans="1:33" x14ac:dyDescent="0.2">
      <c r="A5289" s="59" t="str">
        <f>+VLOOKUP(B5289,Annuaire_roster!B:G,5,0)</f>
        <v>01665</v>
      </c>
      <c r="B5289" s="78" t="s">
        <v>279</v>
      </c>
      <c r="C5289" s="65">
        <v>0.33263888888888887</v>
      </c>
      <c r="D5289" s="65">
        <v>0.33333333333333331</v>
      </c>
      <c r="E5289" s="66">
        <v>0.75</v>
      </c>
      <c r="F5289" s="66">
        <v>0.75</v>
      </c>
      <c r="G5289" s="67"/>
      <c r="H5289" s="67"/>
      <c r="I5289" s="68" t="s">
        <v>63</v>
      </c>
      <c r="J5289" s="67"/>
      <c r="K5289" s="69">
        <v>0</v>
      </c>
      <c r="L5289" s="67">
        <v>0</v>
      </c>
      <c r="M5289" s="70">
        <v>0</v>
      </c>
      <c r="N5289" s="34">
        <f t="shared" si="774"/>
        <v>0.375</v>
      </c>
      <c r="O5289" s="38">
        <f t="shared" si="775"/>
        <v>0.375</v>
      </c>
      <c r="P5289" s="72" t="s">
        <v>234</v>
      </c>
      <c r="Q5289" s="43">
        <v>44827</v>
      </c>
      <c r="R5289" s="35">
        <f t="shared" si="776"/>
        <v>0</v>
      </c>
      <c r="S5289" s="35">
        <f t="shared" si="777"/>
        <v>0</v>
      </c>
      <c r="T5289" s="10" t="str">
        <f t="shared" si="783"/>
        <v>Sem - 39</v>
      </c>
      <c r="U5289" s="10" t="str">
        <f t="shared" si="784"/>
        <v>Septembre</v>
      </c>
      <c r="V5289" s="36" t="str">
        <f t="shared" si="778"/>
        <v>2026</v>
      </c>
      <c r="W5289" s="34"/>
      <c r="X5289" s="91">
        <f t="shared" si="785"/>
        <v>0</v>
      </c>
      <c r="Y5289" s="92" t="str">
        <f>VLOOKUP('CM-CIC'!B5220,Annuaire_roster!B:F,4,0)</f>
        <v>IHASSANE Ikram</v>
      </c>
      <c r="Z5289" s="37" t="s">
        <v>110</v>
      </c>
      <c r="AA5289" s="60" t="s">
        <v>39</v>
      </c>
      <c r="AB5289" s="35" t="str">
        <f t="shared" si="779"/>
        <v/>
      </c>
      <c r="AC5289" s="35" t="str">
        <f t="shared" si="780"/>
        <v/>
      </c>
      <c r="AD5289" s="35" t="str">
        <f t="shared" si="781"/>
        <v/>
      </c>
      <c r="AE5289" s="44" t="str">
        <f t="shared" si="782"/>
        <v/>
      </c>
      <c r="AF5289" s="61"/>
      <c r="AG5289" s="45"/>
    </row>
    <row r="5290" spans="1:33" x14ac:dyDescent="0.2">
      <c r="A5290" s="59" t="str">
        <f>+VLOOKUP(B5290,Annuaire_roster!B:G,5,0)</f>
        <v>01643</v>
      </c>
      <c r="B5290" s="78" t="s">
        <v>281</v>
      </c>
      <c r="C5290" s="65">
        <v>0.33333333333333331</v>
      </c>
      <c r="D5290" s="65">
        <v>0.33333333333333331</v>
      </c>
      <c r="E5290" s="66">
        <v>0.75</v>
      </c>
      <c r="F5290" s="66">
        <v>0.75</v>
      </c>
      <c r="G5290" s="67"/>
      <c r="H5290" s="67"/>
      <c r="I5290" s="68" t="s">
        <v>63</v>
      </c>
      <c r="J5290" s="67"/>
      <c r="K5290" s="69">
        <v>0</v>
      </c>
      <c r="L5290" s="67">
        <v>0</v>
      </c>
      <c r="M5290" s="70">
        <v>0</v>
      </c>
      <c r="N5290" s="34">
        <f t="shared" si="774"/>
        <v>0.375</v>
      </c>
      <c r="O5290" s="38">
        <f t="shared" si="775"/>
        <v>0.375</v>
      </c>
      <c r="P5290" s="72" t="s">
        <v>234</v>
      </c>
      <c r="Q5290" s="43">
        <v>44827</v>
      </c>
      <c r="R5290" s="35">
        <f t="shared" si="776"/>
        <v>0</v>
      </c>
      <c r="S5290" s="35">
        <f t="shared" si="777"/>
        <v>0</v>
      </c>
      <c r="T5290" s="10" t="str">
        <f t="shared" si="783"/>
        <v>Sem - 39</v>
      </c>
      <c r="U5290" s="10" t="str">
        <f t="shared" si="784"/>
        <v>Septembre</v>
      </c>
      <c r="V5290" s="36" t="str">
        <f t="shared" si="778"/>
        <v>2026</v>
      </c>
      <c r="W5290" s="34"/>
      <c r="X5290" s="91">
        <f t="shared" si="785"/>
        <v>0</v>
      </c>
      <c r="Y5290" s="92" t="str">
        <f>VLOOKUP('CM-CIC'!B5221,Annuaire_roster!B:F,4,0)</f>
        <v>IHASSANE Ikram</v>
      </c>
      <c r="Z5290" s="37" t="s">
        <v>110</v>
      </c>
      <c r="AA5290" s="60" t="s">
        <v>39</v>
      </c>
      <c r="AB5290" s="35" t="str">
        <f t="shared" si="779"/>
        <v/>
      </c>
      <c r="AC5290" s="35" t="str">
        <f t="shared" si="780"/>
        <v/>
      </c>
      <c r="AD5290" s="35" t="str">
        <f t="shared" si="781"/>
        <v/>
      </c>
      <c r="AE5290" s="44" t="str">
        <f t="shared" si="782"/>
        <v/>
      </c>
      <c r="AF5290" s="61"/>
      <c r="AG5290" s="45"/>
    </row>
    <row r="5291" spans="1:33" x14ac:dyDescent="0.2">
      <c r="A5291" s="59" t="str">
        <f>+VLOOKUP(B5291,Annuaire_roster!B:G,5,0)</f>
        <v>01620</v>
      </c>
      <c r="B5291" s="78" t="s">
        <v>282</v>
      </c>
      <c r="C5291" s="65">
        <v>0.33124999999999999</v>
      </c>
      <c r="D5291" s="65">
        <v>0.33333333333333331</v>
      </c>
      <c r="E5291" s="66">
        <v>0.75</v>
      </c>
      <c r="F5291" s="66">
        <v>0.75</v>
      </c>
      <c r="G5291" s="67"/>
      <c r="H5291" s="67"/>
      <c r="I5291" s="68" t="s">
        <v>63</v>
      </c>
      <c r="J5291" s="67"/>
      <c r="K5291" s="69">
        <v>0</v>
      </c>
      <c r="L5291" s="67">
        <v>0</v>
      </c>
      <c r="M5291" s="70">
        <v>0</v>
      </c>
      <c r="N5291" s="34">
        <f t="shared" si="774"/>
        <v>0.375</v>
      </c>
      <c r="O5291" s="38">
        <f t="shared" si="775"/>
        <v>0.375</v>
      </c>
      <c r="P5291" s="72" t="s">
        <v>234</v>
      </c>
      <c r="Q5291" s="43">
        <v>44827</v>
      </c>
      <c r="R5291" s="35">
        <f t="shared" si="776"/>
        <v>0</v>
      </c>
      <c r="S5291" s="35">
        <f t="shared" si="777"/>
        <v>0</v>
      </c>
      <c r="T5291" s="10" t="str">
        <f t="shared" si="783"/>
        <v>Sem - 39</v>
      </c>
      <c r="U5291" s="10" t="str">
        <f t="shared" si="784"/>
        <v>Septembre</v>
      </c>
      <c r="V5291" s="36" t="str">
        <f t="shared" si="778"/>
        <v>2026</v>
      </c>
      <c r="W5291" s="34"/>
      <c r="X5291" s="91">
        <f t="shared" si="785"/>
        <v>2.0833333333333259E-3</v>
      </c>
      <c r="Y5291" s="92" t="str">
        <f>VLOOKUP('CM-CIC'!B5222,Annuaire_roster!B:F,4,0)</f>
        <v>IHASSANE Ikram</v>
      </c>
      <c r="Z5291" s="37" t="s">
        <v>110</v>
      </c>
      <c r="AA5291" s="60" t="s">
        <v>39</v>
      </c>
      <c r="AB5291" s="35" t="str">
        <f t="shared" si="779"/>
        <v/>
      </c>
      <c r="AC5291" s="35" t="str">
        <f t="shared" si="780"/>
        <v/>
      </c>
      <c r="AD5291" s="35" t="str">
        <f t="shared" si="781"/>
        <v/>
      </c>
      <c r="AE5291" s="44" t="str">
        <f t="shared" si="782"/>
        <v/>
      </c>
      <c r="AF5291" s="61"/>
      <c r="AG5291" s="45"/>
    </row>
    <row r="5292" spans="1:33" x14ac:dyDescent="0.2">
      <c r="A5292" s="59" t="str">
        <f>+VLOOKUP(B5292,Annuaire_roster!B:G,5,0)</f>
        <v>01644</v>
      </c>
      <c r="B5292" s="78" t="s">
        <v>283</v>
      </c>
      <c r="C5292" s="65">
        <v>0.33333333333333331</v>
      </c>
      <c r="D5292" s="65">
        <v>0.33333333333333331</v>
      </c>
      <c r="E5292" s="66">
        <v>0.75</v>
      </c>
      <c r="F5292" s="66">
        <v>0.75</v>
      </c>
      <c r="G5292" s="67"/>
      <c r="H5292" s="67"/>
      <c r="I5292" s="68" t="s">
        <v>63</v>
      </c>
      <c r="J5292" s="67"/>
      <c r="K5292" s="69">
        <v>0</v>
      </c>
      <c r="L5292" s="67">
        <v>0</v>
      </c>
      <c r="M5292" s="70">
        <v>0</v>
      </c>
      <c r="N5292" s="34">
        <f t="shared" si="774"/>
        <v>0.375</v>
      </c>
      <c r="O5292" s="38">
        <f t="shared" si="775"/>
        <v>0.375</v>
      </c>
      <c r="P5292" s="72" t="s">
        <v>234</v>
      </c>
      <c r="Q5292" s="43">
        <v>44827</v>
      </c>
      <c r="R5292" s="35">
        <f t="shared" si="776"/>
        <v>0</v>
      </c>
      <c r="S5292" s="35">
        <f t="shared" si="777"/>
        <v>0</v>
      </c>
      <c r="T5292" s="10" t="str">
        <f t="shared" si="783"/>
        <v>Sem - 39</v>
      </c>
      <c r="U5292" s="10" t="str">
        <f t="shared" si="784"/>
        <v>Septembre</v>
      </c>
      <c r="V5292" s="36" t="str">
        <f t="shared" si="778"/>
        <v>2026</v>
      </c>
      <c r="W5292" s="34"/>
      <c r="X5292" s="91">
        <f t="shared" si="785"/>
        <v>0</v>
      </c>
      <c r="Y5292" s="92" t="str">
        <f>VLOOKUP('CM-CIC'!B5223,Annuaire_roster!B:F,4,0)</f>
        <v>IHASSANE Ikram</v>
      </c>
      <c r="Z5292" s="37" t="s">
        <v>110</v>
      </c>
      <c r="AA5292" s="60" t="s">
        <v>39</v>
      </c>
      <c r="AB5292" s="35" t="str">
        <f t="shared" si="779"/>
        <v/>
      </c>
      <c r="AC5292" s="35" t="str">
        <f t="shared" si="780"/>
        <v/>
      </c>
      <c r="AD5292" s="35" t="str">
        <f t="shared" si="781"/>
        <v/>
      </c>
      <c r="AE5292" s="44" t="str">
        <f t="shared" si="782"/>
        <v/>
      </c>
      <c r="AF5292" s="61"/>
      <c r="AG5292" s="45"/>
    </row>
    <row r="5293" spans="1:33" x14ac:dyDescent="0.2">
      <c r="A5293" s="59" t="str">
        <f>+VLOOKUP(B5293,Annuaire_roster!B:G,5,0)</f>
        <v>01614</v>
      </c>
      <c r="B5293" s="78" t="s">
        <v>284</v>
      </c>
      <c r="C5293" s="65">
        <v>0.33333333333333331</v>
      </c>
      <c r="D5293" s="65">
        <v>0.33333333333333331</v>
      </c>
      <c r="E5293" s="66">
        <v>0.75</v>
      </c>
      <c r="F5293" s="66">
        <v>0.75</v>
      </c>
      <c r="G5293" s="67"/>
      <c r="H5293" s="67"/>
      <c r="I5293" s="68" t="s">
        <v>63</v>
      </c>
      <c r="J5293" s="67"/>
      <c r="K5293" s="69">
        <v>0</v>
      </c>
      <c r="L5293" s="67">
        <v>0</v>
      </c>
      <c r="M5293" s="70">
        <v>0</v>
      </c>
      <c r="N5293" s="34">
        <f t="shared" si="774"/>
        <v>0.375</v>
      </c>
      <c r="O5293" s="38">
        <f t="shared" si="775"/>
        <v>0.375</v>
      </c>
      <c r="P5293" s="72" t="s">
        <v>234</v>
      </c>
      <c r="Q5293" s="43">
        <v>44827</v>
      </c>
      <c r="R5293" s="35">
        <f t="shared" si="776"/>
        <v>0</v>
      </c>
      <c r="S5293" s="35">
        <f t="shared" si="777"/>
        <v>0</v>
      </c>
      <c r="T5293" s="10" t="str">
        <f t="shared" si="783"/>
        <v>Sem - 39</v>
      </c>
      <c r="U5293" s="10" t="str">
        <f t="shared" si="784"/>
        <v>Septembre</v>
      </c>
      <c r="V5293" s="36" t="str">
        <f t="shared" si="778"/>
        <v>2026</v>
      </c>
      <c r="W5293" s="34"/>
      <c r="X5293" s="91">
        <f t="shared" si="785"/>
        <v>0</v>
      </c>
      <c r="Y5293" s="92" t="str">
        <f>VLOOKUP('CM-CIC'!B5224,Annuaire_roster!B:F,4,0)</f>
        <v>KINANA Widad</v>
      </c>
      <c r="Z5293" s="37" t="s">
        <v>110</v>
      </c>
      <c r="AA5293" s="60" t="s">
        <v>39</v>
      </c>
      <c r="AB5293" s="35" t="str">
        <f t="shared" si="779"/>
        <v/>
      </c>
      <c r="AC5293" s="35" t="str">
        <f t="shared" si="780"/>
        <v/>
      </c>
      <c r="AD5293" s="35" t="str">
        <f t="shared" si="781"/>
        <v/>
      </c>
      <c r="AE5293" s="44" t="str">
        <f t="shared" si="782"/>
        <v/>
      </c>
      <c r="AF5293" s="61"/>
      <c r="AG5293" s="45"/>
    </row>
    <row r="5294" spans="1:33" x14ac:dyDescent="0.2">
      <c r="A5294" s="59" t="str">
        <f>+VLOOKUP(B5294,Annuaire_roster!B:G,5,0)</f>
        <v>01645</v>
      </c>
      <c r="B5294" s="78" t="s">
        <v>285</v>
      </c>
      <c r="C5294" s="65">
        <v>0.32430555555555557</v>
      </c>
      <c r="D5294" s="65">
        <v>0.33333333333333331</v>
      </c>
      <c r="E5294" s="66">
        <v>0.75</v>
      </c>
      <c r="F5294" s="66">
        <v>0.75</v>
      </c>
      <c r="G5294" s="67"/>
      <c r="H5294" s="67"/>
      <c r="I5294" s="68" t="s">
        <v>63</v>
      </c>
      <c r="J5294" s="67"/>
      <c r="K5294" s="69">
        <v>0</v>
      </c>
      <c r="L5294" s="67">
        <v>0</v>
      </c>
      <c r="M5294" s="70">
        <v>0</v>
      </c>
      <c r="N5294" s="34">
        <f t="shared" si="774"/>
        <v>0.375</v>
      </c>
      <c r="O5294" s="38">
        <f t="shared" si="775"/>
        <v>0.375</v>
      </c>
      <c r="P5294" s="72" t="s">
        <v>234</v>
      </c>
      <c r="Q5294" s="43">
        <v>44827</v>
      </c>
      <c r="R5294" s="35">
        <f t="shared" si="776"/>
        <v>0</v>
      </c>
      <c r="S5294" s="35">
        <f t="shared" si="777"/>
        <v>0</v>
      </c>
      <c r="T5294" s="10" t="str">
        <f t="shared" si="783"/>
        <v>Sem - 39</v>
      </c>
      <c r="U5294" s="10" t="str">
        <f t="shared" si="784"/>
        <v>Septembre</v>
      </c>
      <c r="V5294" s="36" t="str">
        <f t="shared" si="778"/>
        <v>2026</v>
      </c>
      <c r="W5294" s="34"/>
      <c r="X5294" s="91">
        <f t="shared" si="785"/>
        <v>9.0277777777777457E-3</v>
      </c>
      <c r="Y5294" s="92" t="str">
        <f>VLOOKUP('CM-CIC'!B5225,Annuaire_roster!B:F,4,0)</f>
        <v>KINANA Widad</v>
      </c>
      <c r="Z5294" s="37" t="s">
        <v>110</v>
      </c>
      <c r="AA5294" s="60" t="s">
        <v>39</v>
      </c>
      <c r="AB5294" s="35" t="str">
        <f t="shared" si="779"/>
        <v/>
      </c>
      <c r="AC5294" s="35" t="str">
        <f t="shared" si="780"/>
        <v/>
      </c>
      <c r="AD5294" s="35" t="str">
        <f t="shared" si="781"/>
        <v/>
      </c>
      <c r="AE5294" s="44" t="str">
        <f t="shared" si="782"/>
        <v/>
      </c>
      <c r="AF5294" s="61"/>
      <c r="AG5294" s="45"/>
    </row>
    <row r="5295" spans="1:33" x14ac:dyDescent="0.2">
      <c r="A5295" s="59" t="str">
        <f>+VLOOKUP(B5295,Annuaire_roster!B:G,5,0)</f>
        <v>01654</v>
      </c>
      <c r="B5295" s="78" t="s">
        <v>286</v>
      </c>
      <c r="C5295" s="65">
        <v>0.33333333333333331</v>
      </c>
      <c r="D5295" s="65">
        <v>0.33333333333333331</v>
      </c>
      <c r="E5295" s="66">
        <v>0.75</v>
      </c>
      <c r="F5295" s="66">
        <v>0.75</v>
      </c>
      <c r="G5295" s="67"/>
      <c r="H5295" s="67"/>
      <c r="I5295" s="68" t="s">
        <v>63</v>
      </c>
      <c r="J5295" s="67"/>
      <c r="K5295" s="69">
        <v>0</v>
      </c>
      <c r="L5295" s="67">
        <v>0</v>
      </c>
      <c r="M5295" s="70">
        <v>0</v>
      </c>
      <c r="N5295" s="34">
        <f t="shared" si="774"/>
        <v>0.375</v>
      </c>
      <c r="O5295" s="38">
        <f t="shared" si="775"/>
        <v>0.375</v>
      </c>
      <c r="P5295" s="72" t="s">
        <v>234</v>
      </c>
      <c r="Q5295" s="43">
        <v>44827</v>
      </c>
      <c r="R5295" s="35">
        <f t="shared" si="776"/>
        <v>0</v>
      </c>
      <c r="S5295" s="35">
        <f t="shared" si="777"/>
        <v>0</v>
      </c>
      <c r="T5295" s="10" t="str">
        <f t="shared" si="783"/>
        <v>Sem - 39</v>
      </c>
      <c r="U5295" s="10" t="str">
        <f t="shared" si="784"/>
        <v>Septembre</v>
      </c>
      <c r="V5295" s="36" t="str">
        <f t="shared" si="778"/>
        <v>2026</v>
      </c>
      <c r="W5295" s="34"/>
      <c r="X5295" s="91">
        <f t="shared" si="785"/>
        <v>0</v>
      </c>
      <c r="Y5295" s="92" t="str">
        <f>VLOOKUP('CM-CIC'!B5226,Annuaire_roster!B:F,4,0)</f>
        <v>KINANA Widad</v>
      </c>
      <c r="Z5295" s="37" t="s">
        <v>110</v>
      </c>
      <c r="AA5295" s="60" t="s">
        <v>39</v>
      </c>
      <c r="AB5295" s="35" t="str">
        <f t="shared" si="779"/>
        <v/>
      </c>
      <c r="AC5295" s="35" t="str">
        <f t="shared" si="780"/>
        <v/>
      </c>
      <c r="AD5295" s="35" t="str">
        <f t="shared" si="781"/>
        <v/>
      </c>
      <c r="AE5295" s="44" t="str">
        <f t="shared" si="782"/>
        <v/>
      </c>
      <c r="AF5295" s="61"/>
      <c r="AG5295" s="45"/>
    </row>
    <row r="5296" spans="1:33" x14ac:dyDescent="0.2">
      <c r="A5296" s="59" t="str">
        <f>+VLOOKUP(B5296,Annuaire_roster!B:G,5,0)</f>
        <v>01666</v>
      </c>
      <c r="B5296" s="78" t="s">
        <v>287</v>
      </c>
      <c r="C5296" s="65">
        <v>0.45069444444444445</v>
      </c>
      <c r="D5296" s="65">
        <v>0.33333333333333331</v>
      </c>
      <c r="E5296" s="66">
        <v>0.75</v>
      </c>
      <c r="F5296" s="66">
        <v>0.75</v>
      </c>
      <c r="G5296" s="67"/>
      <c r="H5296" s="67"/>
      <c r="I5296" s="68">
        <v>0.11736111111111114</v>
      </c>
      <c r="J5296" s="67"/>
      <c r="K5296" s="69">
        <v>0.11736111111111114</v>
      </c>
      <c r="L5296" s="67">
        <v>0</v>
      </c>
      <c r="M5296" s="70">
        <v>0</v>
      </c>
      <c r="N5296" s="34">
        <f t="shared" si="774"/>
        <v>0.25763888888888886</v>
      </c>
      <c r="O5296" s="38">
        <f t="shared" si="775"/>
        <v>0.375</v>
      </c>
      <c r="P5296" s="72" t="s">
        <v>234</v>
      </c>
      <c r="Q5296" s="43">
        <v>44827</v>
      </c>
      <c r="R5296" s="35">
        <f t="shared" si="776"/>
        <v>0</v>
      </c>
      <c r="S5296" s="35">
        <f t="shared" si="777"/>
        <v>0.11736111111111114</v>
      </c>
      <c r="T5296" s="10" t="str">
        <f t="shared" si="783"/>
        <v>Sem - 39</v>
      </c>
      <c r="U5296" s="10" t="str">
        <f t="shared" si="784"/>
        <v>Septembre</v>
      </c>
      <c r="V5296" s="36" t="str">
        <f t="shared" si="778"/>
        <v>2026</v>
      </c>
      <c r="W5296" s="34"/>
      <c r="X5296" s="91">
        <f t="shared" si="785"/>
        <v>0</v>
      </c>
      <c r="Y5296" s="92" t="str">
        <f>VLOOKUP('CM-CIC'!B5227,Annuaire_roster!B:F,4,0)</f>
        <v>KINANA Widad</v>
      </c>
      <c r="Z5296" s="37" t="s">
        <v>110</v>
      </c>
      <c r="AA5296" s="60" t="s">
        <v>39</v>
      </c>
      <c r="AB5296" s="35" t="str">
        <f t="shared" si="779"/>
        <v/>
      </c>
      <c r="AC5296" s="35" t="str">
        <f t="shared" si="780"/>
        <v/>
      </c>
      <c r="AD5296" s="35" t="str">
        <f t="shared" si="781"/>
        <v/>
      </c>
      <c r="AE5296" s="44" t="str">
        <f t="shared" si="782"/>
        <v/>
      </c>
      <c r="AF5296" s="61"/>
      <c r="AG5296" s="45"/>
    </row>
    <row r="5297" spans="1:33" x14ac:dyDescent="0.2">
      <c r="A5297" s="59" t="str">
        <f>+VLOOKUP(B5297,Annuaire_roster!B:G,5,0)</f>
        <v>01651</v>
      </c>
      <c r="B5297" s="78" t="s">
        <v>288</v>
      </c>
      <c r="C5297" s="65">
        <v>0.33124999999999999</v>
      </c>
      <c r="D5297" s="65">
        <v>0.33333333333333331</v>
      </c>
      <c r="E5297" s="66">
        <v>0.75</v>
      </c>
      <c r="F5297" s="66">
        <v>0.75</v>
      </c>
      <c r="G5297" s="67"/>
      <c r="H5297" s="67"/>
      <c r="I5297" s="68" t="s">
        <v>63</v>
      </c>
      <c r="J5297" s="67"/>
      <c r="K5297" s="69">
        <v>0</v>
      </c>
      <c r="L5297" s="67">
        <v>0</v>
      </c>
      <c r="M5297" s="70">
        <v>0</v>
      </c>
      <c r="N5297" s="34">
        <f t="shared" si="774"/>
        <v>0.375</v>
      </c>
      <c r="O5297" s="38">
        <f t="shared" si="775"/>
        <v>0.375</v>
      </c>
      <c r="P5297" s="72" t="s">
        <v>234</v>
      </c>
      <c r="Q5297" s="43">
        <v>44827</v>
      </c>
      <c r="R5297" s="35">
        <f t="shared" si="776"/>
        <v>0</v>
      </c>
      <c r="S5297" s="35">
        <f t="shared" si="777"/>
        <v>0</v>
      </c>
      <c r="T5297" s="10" t="str">
        <f t="shared" si="783"/>
        <v>Sem - 39</v>
      </c>
      <c r="U5297" s="10" t="str">
        <f t="shared" si="784"/>
        <v>Septembre</v>
      </c>
      <c r="V5297" s="36" t="str">
        <f t="shared" si="778"/>
        <v>2026</v>
      </c>
      <c r="W5297" s="34"/>
      <c r="X5297" s="91">
        <f t="shared" si="785"/>
        <v>2.0833333333333259E-3</v>
      </c>
      <c r="Y5297" s="92" t="str">
        <f>VLOOKUP('CM-CIC'!B5228,Annuaire_roster!B:F,4,0)</f>
        <v>KINANA Widad</v>
      </c>
      <c r="Z5297" s="37" t="s">
        <v>110</v>
      </c>
      <c r="AA5297" s="60" t="s">
        <v>39</v>
      </c>
      <c r="AB5297" s="35" t="str">
        <f t="shared" si="779"/>
        <v/>
      </c>
      <c r="AC5297" s="35" t="str">
        <f t="shared" si="780"/>
        <v/>
      </c>
      <c r="AD5297" s="35" t="str">
        <f t="shared" si="781"/>
        <v/>
      </c>
      <c r="AE5297" s="44" t="str">
        <f t="shared" si="782"/>
        <v/>
      </c>
      <c r="AF5297" s="61"/>
      <c r="AG5297" s="45"/>
    </row>
    <row r="5298" spans="1:33" x14ac:dyDescent="0.2">
      <c r="A5298" s="59" t="str">
        <f>+VLOOKUP(B5298,Annuaire_roster!B:G,5,0)</f>
        <v>01652</v>
      </c>
      <c r="B5298" s="78" t="s">
        <v>289</v>
      </c>
      <c r="C5298" s="65">
        <v>0.33333333333333331</v>
      </c>
      <c r="D5298" s="65">
        <v>0.33333333333333331</v>
      </c>
      <c r="E5298" s="66">
        <v>0.75</v>
      </c>
      <c r="F5298" s="66">
        <v>0.75</v>
      </c>
      <c r="G5298" s="67"/>
      <c r="H5298" s="67"/>
      <c r="I5298" s="68" t="s">
        <v>63</v>
      </c>
      <c r="J5298" s="67"/>
      <c r="K5298" s="69">
        <v>0</v>
      </c>
      <c r="L5298" s="67">
        <v>0</v>
      </c>
      <c r="M5298" s="70">
        <v>0</v>
      </c>
      <c r="N5298" s="34">
        <f t="shared" si="774"/>
        <v>0.375</v>
      </c>
      <c r="O5298" s="38">
        <f t="shared" si="775"/>
        <v>0.375</v>
      </c>
      <c r="P5298" s="72" t="s">
        <v>234</v>
      </c>
      <c r="Q5298" s="43">
        <v>44827</v>
      </c>
      <c r="R5298" s="35">
        <f t="shared" si="776"/>
        <v>0</v>
      </c>
      <c r="S5298" s="35">
        <f t="shared" si="777"/>
        <v>0</v>
      </c>
      <c r="T5298" s="10" t="str">
        <f t="shared" si="783"/>
        <v>Sem - 39</v>
      </c>
      <c r="U5298" s="10" t="str">
        <f t="shared" si="784"/>
        <v>Septembre</v>
      </c>
      <c r="V5298" s="36" t="str">
        <f t="shared" si="778"/>
        <v>2026</v>
      </c>
      <c r="W5298" s="34"/>
      <c r="X5298" s="91">
        <f t="shared" si="785"/>
        <v>0</v>
      </c>
      <c r="Y5298" s="92" t="str">
        <f>VLOOKUP('CM-CIC'!B5229,Annuaire_roster!B:F,4,0)</f>
        <v>KINANA Widad</v>
      </c>
      <c r="Z5298" s="37" t="s">
        <v>110</v>
      </c>
      <c r="AA5298" s="60" t="s">
        <v>39</v>
      </c>
      <c r="AB5298" s="35" t="str">
        <f t="shared" si="779"/>
        <v/>
      </c>
      <c r="AC5298" s="35" t="str">
        <f t="shared" si="780"/>
        <v/>
      </c>
      <c r="AD5298" s="35" t="str">
        <f t="shared" si="781"/>
        <v/>
      </c>
      <c r="AE5298" s="44" t="str">
        <f t="shared" si="782"/>
        <v/>
      </c>
      <c r="AF5298" s="61"/>
      <c r="AG5298" s="45"/>
    </row>
    <row r="5299" spans="1:33" x14ac:dyDescent="0.2">
      <c r="A5299" s="59" t="str">
        <f>+VLOOKUP(B5299,Annuaire_roster!B:G,5,0)</f>
        <v>01653</v>
      </c>
      <c r="B5299" s="78" t="s">
        <v>290</v>
      </c>
      <c r="C5299" s="65">
        <v>0.33194444444444443</v>
      </c>
      <c r="D5299" s="65">
        <v>0.33333333333333331</v>
      </c>
      <c r="E5299" s="66">
        <v>0.75</v>
      </c>
      <c r="F5299" s="66">
        <v>0.75</v>
      </c>
      <c r="G5299" s="67"/>
      <c r="H5299" s="67"/>
      <c r="I5299" s="68" t="s">
        <v>63</v>
      </c>
      <c r="J5299" s="67"/>
      <c r="K5299" s="69">
        <v>0</v>
      </c>
      <c r="L5299" s="67">
        <v>0</v>
      </c>
      <c r="M5299" s="70">
        <v>0</v>
      </c>
      <c r="N5299" s="34">
        <f t="shared" ref="N5299:N5362" si="786">IFERROR(IF(OR(D5299="OFF",D5299="Congé",M5299="Abs",D5299="Congé sans solde",D5299="Férié"),"",IF(O5299-K5299-L5299&gt;O5299,O5299,IF(O5299-K5299-L5299&lt;0,"",O5299-K5299-L5299))),"")</f>
        <v>0.375</v>
      </c>
      <c r="O5299" s="38">
        <f t="shared" ref="O5299:O5362" si="787">IF(AG5299="2H Pause déjeuner",IF(F5299-D5299-0.0833333333333333&lt;0,F5299-D5299-0.0833333333333333+1,F5299-D5299-0.0833333333333333),IF(OR(AND(F5299="OFF",D5299="OFF"),AND(F5299="Congé",D5299="Congé"),AND(F5299="Congé sans solde",D5299="Congé sans solde"),AND(F5299="Congé spécial",D5299="Congé spécial"),AND(F5299="Férié",D5299="Férié"),AND(F5299="OFF",D5299="Congé"),AND(F5299="OFF",D5299="Congé sans solde"),AND(F5299="OFF",D5299="Congé spécial"),AND(F5299="OFF",D5299="Férié"),AND(F5299="Congé",D5299="OFF"),AND(F5299="Congé",D5299="Congé sans solde"),AND(F5299="Congé",D5299="Congé spécial"),AND(F5299="Congé",D5299="Férié"),AND(F5299="Congé sans solde",D5299="OFF"),AND(F5299="Congé sans solde",D5299="Congé"),AND(F5299="Congé sans solde",D5299="Congé spécial"),AND(F5299="Congé sans solde",D5299="Férié"),AND(F5299="Congé spécial",D5299="OFF"),AND(F5299="Congé spécial",D5299="Congé"),AND(F5299="Congé spécial",D5299="Congé sans solde"),AND(F5299="Congé spécial",D5299="Férié"),AND(F5299="Férié",D5299="OFF"),AND(F5299="Férié",D5299="Congé"),AND(F5299="Férié",D5299="Congé sans solde"),AND(F5299="Férié",D5299="Congé spécial")),0,IF(OR(F5299="OFF",F5299="Congé",F5299="Congé spécial",F5299="Congé sans solde",D5299="OFF",D5299="Congé",D5299="Congé spécial",D5299="Congé sans solde"),0.208333333333334,IF(AND(AG5299="",F5299-D5299&lt;0),("24:00:00"-D5299)+("00:00:00"+F5299)-0.0416666666666667,IF(AND(OR(AG5299="Allaitement",AG5299="Sans déjeuner"),F5299-D5299&lt;0),("24:00:00"-D5299)+("00:00:00"+F5299),IF(AND(AG5299="",F5299-D5299&gt;0.166666666666667),F5299-D5299-0.0416666666666667,IF(AND(OR(AG5299="Allaitement",AG5299="Sans déjeuner"),F5299-D5299&gt;0.166666666666667),F5299-D5299,F5299-D5299)))))))</f>
        <v>0.375</v>
      </c>
      <c r="P5299" s="72" t="s">
        <v>234</v>
      </c>
      <c r="Q5299" s="43">
        <v>44827</v>
      </c>
      <c r="R5299" s="35">
        <f t="shared" si="776"/>
        <v>0</v>
      </c>
      <c r="S5299" s="35">
        <f t="shared" si="777"/>
        <v>0</v>
      </c>
      <c r="T5299" s="10" t="str">
        <f t="shared" si="783"/>
        <v>Sem - 39</v>
      </c>
      <c r="U5299" s="10" t="str">
        <f t="shared" si="784"/>
        <v>Septembre</v>
      </c>
      <c r="V5299" s="36" t="str">
        <f t="shared" si="778"/>
        <v>2026</v>
      </c>
      <c r="W5299" s="34"/>
      <c r="X5299" s="91">
        <f t="shared" si="785"/>
        <v>1.388888888888884E-3</v>
      </c>
      <c r="Y5299" s="92" t="str">
        <f>VLOOKUP('CM-CIC'!B5230,Annuaire_roster!B:F,4,0)</f>
        <v>KINANA Widad</v>
      </c>
      <c r="Z5299" s="37" t="s">
        <v>110</v>
      </c>
      <c r="AA5299" s="60" t="s">
        <v>39</v>
      </c>
      <c r="AB5299" s="35" t="str">
        <f t="shared" si="779"/>
        <v/>
      </c>
      <c r="AC5299" s="35" t="str">
        <f t="shared" si="780"/>
        <v/>
      </c>
      <c r="AD5299" s="35" t="str">
        <f t="shared" si="781"/>
        <v/>
      </c>
      <c r="AE5299" s="44" t="str">
        <f t="shared" si="782"/>
        <v/>
      </c>
      <c r="AF5299" s="61"/>
      <c r="AG5299" s="45"/>
    </row>
    <row r="5300" spans="1:33" x14ac:dyDescent="0.2">
      <c r="A5300" s="59" t="str">
        <f>+VLOOKUP(B5300,Annuaire_roster!B:G,5,0)</f>
        <v>01649</v>
      </c>
      <c r="B5300" s="78" t="s">
        <v>1670</v>
      </c>
      <c r="C5300" s="65">
        <v>0.33194444444444443</v>
      </c>
      <c r="D5300" s="65">
        <v>0.33333333333333331</v>
      </c>
      <c r="E5300" s="66">
        <v>0.75</v>
      </c>
      <c r="F5300" s="66">
        <v>0.75</v>
      </c>
      <c r="G5300" s="67"/>
      <c r="H5300" s="67"/>
      <c r="I5300" s="68" t="s">
        <v>63</v>
      </c>
      <c r="J5300" s="67"/>
      <c r="K5300" s="69">
        <v>0</v>
      </c>
      <c r="L5300" s="67">
        <v>0</v>
      </c>
      <c r="M5300" s="70">
        <v>0</v>
      </c>
      <c r="N5300" s="34">
        <f t="shared" si="786"/>
        <v>0.375</v>
      </c>
      <c r="O5300" s="38">
        <f t="shared" si="787"/>
        <v>0.375</v>
      </c>
      <c r="P5300" s="72" t="s">
        <v>234</v>
      </c>
      <c r="Q5300" s="43">
        <v>44827</v>
      </c>
      <c r="R5300" s="35">
        <f t="shared" si="776"/>
        <v>0</v>
      </c>
      <c r="S5300" s="35">
        <f t="shared" si="777"/>
        <v>0</v>
      </c>
      <c r="T5300" s="10" t="str">
        <f t="shared" si="783"/>
        <v>Sem - 39</v>
      </c>
      <c r="U5300" s="10" t="str">
        <f t="shared" si="784"/>
        <v>Septembre</v>
      </c>
      <c r="V5300" s="36" t="str">
        <f t="shared" si="778"/>
        <v>2026</v>
      </c>
      <c r="W5300" s="34"/>
      <c r="X5300" s="91">
        <f t="shared" si="785"/>
        <v>1.388888888888884E-3</v>
      </c>
      <c r="Y5300" s="92" t="str">
        <f>VLOOKUP('CM-CIC'!B5231,Annuaire_roster!B:F,4,0)</f>
        <v>KINANA Widad</v>
      </c>
      <c r="Z5300" s="37" t="s">
        <v>110</v>
      </c>
      <c r="AA5300" s="60" t="s">
        <v>39</v>
      </c>
      <c r="AB5300" s="35" t="str">
        <f t="shared" si="779"/>
        <v/>
      </c>
      <c r="AC5300" s="35" t="str">
        <f t="shared" si="780"/>
        <v/>
      </c>
      <c r="AD5300" s="35" t="str">
        <f t="shared" si="781"/>
        <v/>
      </c>
      <c r="AE5300" s="44" t="str">
        <f t="shared" si="782"/>
        <v/>
      </c>
      <c r="AF5300" s="61"/>
      <c r="AG5300" s="45"/>
    </row>
    <row r="5301" spans="1:33" x14ac:dyDescent="0.2">
      <c r="A5301" s="59" t="str">
        <f>+VLOOKUP(B5301,Annuaire_roster!B:G,5,0)</f>
        <v>01650</v>
      </c>
      <c r="B5301" s="219" t="s">
        <v>1671</v>
      </c>
      <c r="C5301" s="65">
        <v>0.33263888888888887</v>
      </c>
      <c r="D5301" s="65">
        <v>0.33333333333333331</v>
      </c>
      <c r="E5301" s="66">
        <v>0.75</v>
      </c>
      <c r="F5301" s="66">
        <v>0.75</v>
      </c>
      <c r="G5301" s="67"/>
      <c r="H5301" s="67"/>
      <c r="I5301" s="68" t="s">
        <v>63</v>
      </c>
      <c r="J5301" s="67"/>
      <c r="K5301" s="69">
        <v>0</v>
      </c>
      <c r="L5301" s="67">
        <v>0</v>
      </c>
      <c r="M5301" s="70">
        <v>0</v>
      </c>
      <c r="N5301" s="34">
        <f t="shared" si="786"/>
        <v>0.375</v>
      </c>
      <c r="O5301" s="38">
        <f t="shared" si="787"/>
        <v>0.375</v>
      </c>
      <c r="P5301" s="72" t="s">
        <v>234</v>
      </c>
      <c r="Q5301" s="43">
        <v>44827</v>
      </c>
      <c r="R5301" s="35">
        <f t="shared" ref="R5301:R5364" si="788">IF(M5301="Abs",O5301,0)</f>
        <v>0</v>
      </c>
      <c r="S5301" s="35">
        <f t="shared" ref="S5301:S5364" si="789">SUM(R5301,L5301,I5301,J5301,W5301,H5301)</f>
        <v>0</v>
      </c>
      <c r="T5301" s="10" t="str">
        <f t="shared" si="783"/>
        <v>Sem - 39</v>
      </c>
      <c r="U5301" s="10" t="str">
        <f t="shared" si="784"/>
        <v>Septembre</v>
      </c>
      <c r="V5301" s="36" t="str">
        <f t="shared" ref="V5301:V5364" si="790">+TEXT(Q5301,"aaa")</f>
        <v>2026</v>
      </c>
      <c r="W5301" s="34"/>
      <c r="X5301" s="91">
        <f t="shared" si="785"/>
        <v>0</v>
      </c>
      <c r="Y5301" s="92" t="str">
        <f>VLOOKUP('CM-CIC'!B5232,Annuaire_roster!B:F,4,0)</f>
        <v>IHASSANE Ikram</v>
      </c>
      <c r="Z5301" s="37" t="s">
        <v>110</v>
      </c>
      <c r="AA5301" s="60" t="s">
        <v>39</v>
      </c>
      <c r="AB5301" s="35" t="str">
        <f t="shared" ref="AB5301:AB5364" si="791">IF(AND(D5301="Congé",F5301="Congé"),0.333333333333333,IF(OR(AND(D5301="Congé",F5301&lt;&gt;"Congé"),(AND(F5301="Congé",D5301&lt;&gt;"Congé"))),0.166666666666667,""))</f>
        <v/>
      </c>
      <c r="AC5301" s="35" t="str">
        <f t="shared" ref="AC5301:AC5364" si="792">IF(AND(D5301="Congé sans solde",F5301="Congé sans solde"),0.333333333333333,IF(OR(AND(D5301="Congé sans solde",F5301&lt;&gt;"Congé sans solde"),(AND(F5301="Congé sans solde",D5301&lt;&gt;"Congé sans solde"))),0.166666666666667,""))</f>
        <v/>
      </c>
      <c r="AD5301" s="35" t="str">
        <f t="shared" ref="AD5301:AD5364" si="793">IF(AND(D5301="Congé spécial",F5301="Congé spécial"),0.333333333333333,IF(OR(AND(D5301="Congé spécial",F5301&lt;&gt;"Congé décès"),(AND(F5301="Congé spécial",D5301&lt;&gt;"Congé spécial"))),0.166666666666667,""))</f>
        <v/>
      </c>
      <c r="AE5301" s="44" t="str">
        <f t="shared" ref="AE5301:AE5364" si="794">IF(AND(D5301="Férié",F5301="Férié"),0.333333333333333,IF(OR(AND(D5301="Férié",F5301&lt;&gt;"Férié"),(AND(F5301="Férié",D5301&lt;&gt;"Férié"))),0.166666666666667,""))</f>
        <v/>
      </c>
      <c r="AF5301" s="61"/>
      <c r="AG5301" s="45"/>
    </row>
    <row r="5302" spans="1:33" x14ac:dyDescent="0.2">
      <c r="A5302" s="59" t="str">
        <f>+VLOOKUP(B5302,Annuaire_roster!B:G,5,0)</f>
        <v>01646</v>
      </c>
      <c r="B5302" s="219" t="s">
        <v>291</v>
      </c>
      <c r="C5302" s="65">
        <v>0.33333333333333331</v>
      </c>
      <c r="D5302" s="65">
        <v>0.33333333333333331</v>
      </c>
      <c r="E5302" s="66">
        <v>0.75</v>
      </c>
      <c r="F5302" s="66">
        <v>0.75</v>
      </c>
      <c r="G5302" s="67"/>
      <c r="H5302" s="67"/>
      <c r="I5302" s="68" t="s">
        <v>63</v>
      </c>
      <c r="J5302" s="67"/>
      <c r="K5302" s="69">
        <v>0</v>
      </c>
      <c r="L5302" s="67">
        <v>0</v>
      </c>
      <c r="M5302" s="70">
        <v>0</v>
      </c>
      <c r="N5302" s="34">
        <f t="shared" si="786"/>
        <v>0.375</v>
      </c>
      <c r="O5302" s="38">
        <f t="shared" si="787"/>
        <v>0.375</v>
      </c>
      <c r="P5302" s="72" t="s">
        <v>234</v>
      </c>
      <c r="Q5302" s="43">
        <v>44827</v>
      </c>
      <c r="R5302" s="35">
        <f t="shared" si="788"/>
        <v>0</v>
      </c>
      <c r="S5302" s="35">
        <f t="shared" si="789"/>
        <v>0</v>
      </c>
      <c r="T5302" s="10" t="str">
        <f t="shared" si="783"/>
        <v>Sem - 39</v>
      </c>
      <c r="U5302" s="10" t="str">
        <f t="shared" si="784"/>
        <v>Septembre</v>
      </c>
      <c r="V5302" s="36" t="str">
        <f t="shared" si="790"/>
        <v>2026</v>
      </c>
      <c r="W5302" s="34"/>
      <c r="X5302" s="91">
        <f t="shared" si="785"/>
        <v>0</v>
      </c>
      <c r="Y5302" s="92" t="str">
        <f>VLOOKUP('CM-CIC'!B5233,Annuaire_roster!B:F,4,0)</f>
        <v>IHASSANE Ikram</v>
      </c>
      <c r="Z5302" s="37" t="s">
        <v>110</v>
      </c>
      <c r="AA5302" s="60" t="s">
        <v>39</v>
      </c>
      <c r="AB5302" s="35" t="str">
        <f t="shared" si="791"/>
        <v/>
      </c>
      <c r="AC5302" s="35" t="str">
        <f t="shared" si="792"/>
        <v/>
      </c>
      <c r="AD5302" s="35" t="str">
        <f t="shared" si="793"/>
        <v/>
      </c>
      <c r="AE5302" s="44" t="str">
        <f t="shared" si="794"/>
        <v/>
      </c>
      <c r="AF5302" s="61"/>
      <c r="AG5302" s="45"/>
    </row>
    <row r="5303" spans="1:33" x14ac:dyDescent="0.2">
      <c r="A5303" s="59" t="str">
        <f>+VLOOKUP(B5303,Annuaire_roster!B:G,5,0)</f>
        <v>01647</v>
      </c>
      <c r="B5303" s="78" t="s">
        <v>292</v>
      </c>
      <c r="C5303" s="65">
        <v>0.33263888888888887</v>
      </c>
      <c r="D5303" s="65">
        <v>0.33333333333333331</v>
      </c>
      <c r="E5303" s="66">
        <v>0.75</v>
      </c>
      <c r="F5303" s="66">
        <v>0.75</v>
      </c>
      <c r="G5303" s="67"/>
      <c r="H5303" s="67"/>
      <c r="I5303" s="68" t="s">
        <v>63</v>
      </c>
      <c r="J5303" s="67"/>
      <c r="K5303" s="69">
        <v>0</v>
      </c>
      <c r="L5303" s="67">
        <v>0</v>
      </c>
      <c r="M5303" s="70">
        <v>0</v>
      </c>
      <c r="N5303" s="34">
        <f t="shared" si="786"/>
        <v>0.375</v>
      </c>
      <c r="O5303" s="38">
        <f t="shared" si="787"/>
        <v>0.375</v>
      </c>
      <c r="P5303" s="72" t="s">
        <v>234</v>
      </c>
      <c r="Q5303" s="43">
        <v>44827</v>
      </c>
      <c r="R5303" s="35">
        <f t="shared" si="788"/>
        <v>0</v>
      </c>
      <c r="S5303" s="35">
        <f t="shared" si="789"/>
        <v>0</v>
      </c>
      <c r="T5303" s="10" t="str">
        <f t="shared" si="783"/>
        <v>Sem - 39</v>
      </c>
      <c r="U5303" s="10" t="str">
        <f t="shared" si="784"/>
        <v>Septembre</v>
      </c>
      <c r="V5303" s="36" t="str">
        <f t="shared" si="790"/>
        <v>2026</v>
      </c>
      <c r="W5303" s="34"/>
      <c r="X5303" s="91">
        <f t="shared" si="785"/>
        <v>0</v>
      </c>
      <c r="Y5303" s="92" t="str">
        <f>VLOOKUP('CM-CIC'!B5234,Annuaire_roster!B:F,4,0)</f>
        <v>IHASSANE Ikram</v>
      </c>
      <c r="Z5303" s="37" t="s">
        <v>110</v>
      </c>
      <c r="AA5303" s="60" t="s">
        <v>39</v>
      </c>
      <c r="AB5303" s="35" t="str">
        <f t="shared" si="791"/>
        <v/>
      </c>
      <c r="AC5303" s="35" t="str">
        <f t="shared" si="792"/>
        <v/>
      </c>
      <c r="AD5303" s="35" t="str">
        <f t="shared" si="793"/>
        <v/>
      </c>
      <c r="AE5303" s="44" t="str">
        <f t="shared" si="794"/>
        <v/>
      </c>
      <c r="AF5303" s="61"/>
      <c r="AG5303" s="45"/>
    </row>
    <row r="5304" spans="1:33" x14ac:dyDescent="0.2">
      <c r="A5304" s="59" t="str">
        <f>+VLOOKUP(B5304,Annuaire_roster!B:G,5,0)</f>
        <v>01566</v>
      </c>
      <c r="B5304" s="78" t="s">
        <v>233</v>
      </c>
      <c r="C5304" s="65">
        <v>0.37222222222222223</v>
      </c>
      <c r="D5304" s="65">
        <v>0.375</v>
      </c>
      <c r="E5304" s="66">
        <v>0.75</v>
      </c>
      <c r="F5304" s="66">
        <v>0.75</v>
      </c>
      <c r="G5304" s="67"/>
      <c r="H5304" s="67"/>
      <c r="I5304" s="68" t="s">
        <v>63</v>
      </c>
      <c r="J5304" s="67"/>
      <c r="K5304" s="69">
        <v>0</v>
      </c>
      <c r="L5304" s="67">
        <v>0</v>
      </c>
      <c r="M5304" s="70">
        <v>0</v>
      </c>
      <c r="N5304" s="34">
        <f t="shared" si="786"/>
        <v>0.33333333333333331</v>
      </c>
      <c r="O5304" s="38">
        <f t="shared" si="787"/>
        <v>0.33333333333333331</v>
      </c>
      <c r="P5304" s="72" t="s">
        <v>234</v>
      </c>
      <c r="Q5304" s="43">
        <v>44828</v>
      </c>
      <c r="R5304" s="35">
        <f t="shared" si="788"/>
        <v>0</v>
      </c>
      <c r="S5304" s="35">
        <f t="shared" si="789"/>
        <v>0</v>
      </c>
      <c r="T5304" s="10" t="str">
        <f t="shared" si="783"/>
        <v>Sem - 39</v>
      </c>
      <c r="U5304" s="10" t="str">
        <f t="shared" si="784"/>
        <v>Septembre</v>
      </c>
      <c r="V5304" s="36" t="str">
        <f t="shared" si="790"/>
        <v>2026</v>
      </c>
      <c r="W5304" s="34"/>
      <c r="X5304" s="91">
        <f t="shared" si="785"/>
        <v>2.7777777777777679E-3</v>
      </c>
      <c r="Y5304" s="92" t="str">
        <f>VLOOKUP('CM-CIC'!B5235,Annuaire_roster!B:F,4,0)</f>
        <v>KINANA Widad</v>
      </c>
      <c r="Z5304" s="37" t="s">
        <v>110</v>
      </c>
      <c r="AA5304" s="60" t="s">
        <v>39</v>
      </c>
      <c r="AB5304" s="35" t="str">
        <f t="shared" si="791"/>
        <v/>
      </c>
      <c r="AC5304" s="35" t="str">
        <f t="shared" si="792"/>
        <v/>
      </c>
      <c r="AD5304" s="35" t="str">
        <f t="shared" si="793"/>
        <v/>
      </c>
      <c r="AE5304" s="44" t="str">
        <f t="shared" si="794"/>
        <v/>
      </c>
      <c r="AF5304" s="61"/>
      <c r="AG5304" s="45"/>
    </row>
    <row r="5305" spans="1:33" x14ac:dyDescent="0.2">
      <c r="A5305" s="59" t="str">
        <f>+VLOOKUP(B5305,Annuaire_roster!B:G,5,0)</f>
        <v>01572</v>
      </c>
      <c r="B5305" s="78" t="s">
        <v>235</v>
      </c>
      <c r="C5305" s="65">
        <v>0.375</v>
      </c>
      <c r="D5305" s="65">
        <v>0.375</v>
      </c>
      <c r="E5305" s="66">
        <v>0.75</v>
      </c>
      <c r="F5305" s="66">
        <v>0.75</v>
      </c>
      <c r="G5305" s="67"/>
      <c r="H5305" s="67"/>
      <c r="I5305" s="68" t="s">
        <v>63</v>
      </c>
      <c r="J5305" s="67"/>
      <c r="K5305" s="69">
        <v>0</v>
      </c>
      <c r="L5305" s="67">
        <v>0</v>
      </c>
      <c r="M5305" s="70">
        <v>0</v>
      </c>
      <c r="N5305" s="34">
        <f t="shared" si="786"/>
        <v>0.33333333333333331</v>
      </c>
      <c r="O5305" s="38">
        <f t="shared" si="787"/>
        <v>0.33333333333333331</v>
      </c>
      <c r="P5305" s="72" t="s">
        <v>234</v>
      </c>
      <c r="Q5305" s="43">
        <v>44828</v>
      </c>
      <c r="R5305" s="35">
        <f t="shared" si="788"/>
        <v>0</v>
      </c>
      <c r="S5305" s="35">
        <f t="shared" si="789"/>
        <v>0</v>
      </c>
      <c r="T5305" s="10" t="str">
        <f t="shared" si="783"/>
        <v>Sem - 39</v>
      </c>
      <c r="U5305" s="10" t="str">
        <f t="shared" si="784"/>
        <v>Septembre</v>
      </c>
      <c r="V5305" s="36" t="str">
        <f t="shared" si="790"/>
        <v>2026</v>
      </c>
      <c r="W5305" s="34"/>
      <c r="X5305" s="91">
        <f t="shared" si="785"/>
        <v>0</v>
      </c>
      <c r="Y5305" s="92" t="str">
        <f>VLOOKUP('CM-CIC'!B5236,Annuaire_roster!B:F,4,0)</f>
        <v>KINANA Widad</v>
      </c>
      <c r="Z5305" s="37" t="s">
        <v>110</v>
      </c>
      <c r="AA5305" s="60" t="s">
        <v>39</v>
      </c>
      <c r="AB5305" s="35" t="str">
        <f t="shared" si="791"/>
        <v/>
      </c>
      <c r="AC5305" s="35" t="str">
        <f t="shared" si="792"/>
        <v/>
      </c>
      <c r="AD5305" s="35" t="str">
        <f t="shared" si="793"/>
        <v/>
      </c>
      <c r="AE5305" s="44" t="str">
        <f t="shared" si="794"/>
        <v/>
      </c>
      <c r="AF5305" s="61"/>
      <c r="AG5305" s="45"/>
    </row>
    <row r="5306" spans="1:33" x14ac:dyDescent="0.2">
      <c r="A5306" s="59" t="str">
        <f>+VLOOKUP(B5306,Annuaire_roster!B:G,5,0)</f>
        <v>01575</v>
      </c>
      <c r="B5306" s="78" t="s">
        <v>191</v>
      </c>
      <c r="C5306" s="65">
        <v>0.37291666666666667</v>
      </c>
      <c r="D5306" s="65">
        <v>0.375</v>
      </c>
      <c r="E5306" s="66">
        <v>0.75</v>
      </c>
      <c r="F5306" s="66">
        <v>0.75</v>
      </c>
      <c r="G5306" s="67"/>
      <c r="H5306" s="67"/>
      <c r="I5306" s="68" t="s">
        <v>63</v>
      </c>
      <c r="J5306" s="67"/>
      <c r="K5306" s="69">
        <v>0</v>
      </c>
      <c r="L5306" s="67">
        <v>0</v>
      </c>
      <c r="M5306" s="70">
        <v>0</v>
      </c>
      <c r="N5306" s="34">
        <f t="shared" si="786"/>
        <v>0.33333333333333331</v>
      </c>
      <c r="O5306" s="38">
        <f t="shared" si="787"/>
        <v>0.33333333333333331</v>
      </c>
      <c r="P5306" s="72" t="s">
        <v>234</v>
      </c>
      <c r="Q5306" s="43">
        <v>44828</v>
      </c>
      <c r="R5306" s="35">
        <f t="shared" si="788"/>
        <v>0</v>
      </c>
      <c r="S5306" s="35">
        <f t="shared" si="789"/>
        <v>0</v>
      </c>
      <c r="T5306" s="10" t="str">
        <f t="shared" si="783"/>
        <v>Sem - 39</v>
      </c>
      <c r="U5306" s="10" t="str">
        <f t="shared" si="784"/>
        <v>Septembre</v>
      </c>
      <c r="V5306" s="36" t="str">
        <f t="shared" si="790"/>
        <v>2026</v>
      </c>
      <c r="W5306" s="34"/>
      <c r="X5306" s="91">
        <f t="shared" si="785"/>
        <v>2.0833333333333259E-3</v>
      </c>
      <c r="Y5306" s="92" t="str">
        <f>VLOOKUP('CM-CIC'!B5237,Annuaire_roster!B:F,4,0)</f>
        <v>KINANA Widad</v>
      </c>
      <c r="Z5306" s="37" t="s">
        <v>110</v>
      </c>
      <c r="AA5306" s="60" t="s">
        <v>39</v>
      </c>
      <c r="AB5306" s="35" t="str">
        <f t="shared" si="791"/>
        <v/>
      </c>
      <c r="AC5306" s="35" t="str">
        <f t="shared" si="792"/>
        <v/>
      </c>
      <c r="AD5306" s="35" t="str">
        <f t="shared" si="793"/>
        <v/>
      </c>
      <c r="AE5306" s="44" t="str">
        <f t="shared" si="794"/>
        <v/>
      </c>
      <c r="AF5306" s="61"/>
      <c r="AG5306" s="45"/>
    </row>
    <row r="5307" spans="1:33" x14ac:dyDescent="0.2">
      <c r="A5307" s="59" t="str">
        <f>+VLOOKUP(B5307,Annuaire_roster!B:G,5,0)</f>
        <v>01575</v>
      </c>
      <c r="B5307" s="78" t="s">
        <v>236</v>
      </c>
      <c r="C5307" s="65">
        <v>0.37361111111111112</v>
      </c>
      <c r="D5307" s="65">
        <v>0.375</v>
      </c>
      <c r="E5307" s="66">
        <v>0.75</v>
      </c>
      <c r="F5307" s="66">
        <v>0.75</v>
      </c>
      <c r="G5307" s="67"/>
      <c r="H5307" s="67"/>
      <c r="I5307" s="68" t="s">
        <v>63</v>
      </c>
      <c r="J5307" s="67"/>
      <c r="K5307" s="69">
        <v>0</v>
      </c>
      <c r="L5307" s="67">
        <v>0</v>
      </c>
      <c r="M5307" s="70">
        <v>0</v>
      </c>
      <c r="N5307" s="34">
        <f t="shared" si="786"/>
        <v>0.33333333333333331</v>
      </c>
      <c r="O5307" s="38">
        <f t="shared" si="787"/>
        <v>0.33333333333333331</v>
      </c>
      <c r="P5307" s="72" t="s">
        <v>234</v>
      </c>
      <c r="Q5307" s="43">
        <v>44828</v>
      </c>
      <c r="R5307" s="35">
        <f t="shared" si="788"/>
        <v>0</v>
      </c>
      <c r="S5307" s="35">
        <f t="shared" si="789"/>
        <v>0</v>
      </c>
      <c r="T5307" s="10" t="str">
        <f t="shared" si="783"/>
        <v>Sem - 39</v>
      </c>
      <c r="U5307" s="10" t="str">
        <f t="shared" si="784"/>
        <v>Septembre</v>
      </c>
      <c r="V5307" s="36" t="str">
        <f t="shared" si="790"/>
        <v>2026</v>
      </c>
      <c r="W5307" s="34"/>
      <c r="X5307" s="91">
        <f t="shared" si="785"/>
        <v>1.388888888888884E-3</v>
      </c>
      <c r="Y5307" s="92" t="str">
        <f>VLOOKUP('CM-CIC'!B5238,Annuaire_roster!B:F,4,0)</f>
        <v>KINANA Widad</v>
      </c>
      <c r="Z5307" s="37" t="s">
        <v>110</v>
      </c>
      <c r="AA5307" s="60" t="s">
        <v>39</v>
      </c>
      <c r="AB5307" s="35" t="str">
        <f t="shared" si="791"/>
        <v/>
      </c>
      <c r="AC5307" s="35" t="str">
        <f t="shared" si="792"/>
        <v/>
      </c>
      <c r="AD5307" s="35" t="str">
        <f t="shared" si="793"/>
        <v/>
      </c>
      <c r="AE5307" s="44" t="str">
        <f t="shared" si="794"/>
        <v/>
      </c>
      <c r="AF5307" s="61"/>
      <c r="AG5307" s="45"/>
    </row>
    <row r="5308" spans="1:33" x14ac:dyDescent="0.2">
      <c r="A5308" s="59" t="str">
        <f>+VLOOKUP(B5308,Annuaire_roster!B:G,5,0)</f>
        <v>01578</v>
      </c>
      <c r="B5308" s="78" t="s">
        <v>1669</v>
      </c>
      <c r="C5308" s="65">
        <v>0.375</v>
      </c>
      <c r="D5308" s="65">
        <v>0.375</v>
      </c>
      <c r="E5308" s="66">
        <v>0.75</v>
      </c>
      <c r="F5308" s="66">
        <v>0.75</v>
      </c>
      <c r="G5308" s="67"/>
      <c r="H5308" s="67"/>
      <c r="I5308" s="68" t="s">
        <v>63</v>
      </c>
      <c r="J5308" s="67"/>
      <c r="K5308" s="69">
        <v>0</v>
      </c>
      <c r="L5308" s="67">
        <v>0</v>
      </c>
      <c r="M5308" s="70">
        <v>0</v>
      </c>
      <c r="N5308" s="34">
        <f t="shared" si="786"/>
        <v>0.33333333333333331</v>
      </c>
      <c r="O5308" s="38">
        <f t="shared" si="787"/>
        <v>0.33333333333333331</v>
      </c>
      <c r="P5308" s="72" t="s">
        <v>234</v>
      </c>
      <c r="Q5308" s="43">
        <v>44828</v>
      </c>
      <c r="R5308" s="35">
        <f t="shared" si="788"/>
        <v>0</v>
      </c>
      <c r="S5308" s="35">
        <f t="shared" si="789"/>
        <v>0</v>
      </c>
      <c r="T5308" s="10" t="str">
        <f t="shared" si="783"/>
        <v>Sem - 39</v>
      </c>
      <c r="U5308" s="10" t="str">
        <f t="shared" si="784"/>
        <v>Septembre</v>
      </c>
      <c r="V5308" s="36" t="str">
        <f t="shared" si="790"/>
        <v>2026</v>
      </c>
      <c r="W5308" s="34"/>
      <c r="X5308" s="91">
        <f t="shared" si="785"/>
        <v>0</v>
      </c>
      <c r="Y5308" s="92" t="str">
        <f>VLOOKUP('CM-CIC'!B5239,Annuaire_roster!B:F,4,0)</f>
        <v>KINANA Widad</v>
      </c>
      <c r="Z5308" s="37" t="s">
        <v>110</v>
      </c>
      <c r="AA5308" s="60" t="s">
        <v>39</v>
      </c>
      <c r="AB5308" s="35" t="str">
        <f t="shared" si="791"/>
        <v/>
      </c>
      <c r="AC5308" s="35" t="str">
        <f t="shared" si="792"/>
        <v/>
      </c>
      <c r="AD5308" s="35" t="str">
        <f t="shared" si="793"/>
        <v/>
      </c>
      <c r="AE5308" s="44" t="str">
        <f t="shared" si="794"/>
        <v/>
      </c>
      <c r="AF5308" s="61"/>
      <c r="AG5308" s="45"/>
    </row>
    <row r="5309" spans="1:33" x14ac:dyDescent="0.2">
      <c r="A5309" s="59" t="str">
        <f>+VLOOKUP(B5309,Annuaire_roster!B:G,5,0)</f>
        <v>01581</v>
      </c>
      <c r="B5309" s="219" t="s">
        <v>237</v>
      </c>
      <c r="C5309" s="65">
        <v>0.375</v>
      </c>
      <c r="D5309" s="65">
        <v>0.375</v>
      </c>
      <c r="E5309" s="66">
        <v>0.75</v>
      </c>
      <c r="F5309" s="66">
        <v>0.75</v>
      </c>
      <c r="G5309" s="67"/>
      <c r="H5309" s="67"/>
      <c r="I5309" s="68" t="s">
        <v>63</v>
      </c>
      <c r="J5309" s="67"/>
      <c r="K5309" s="69">
        <v>0</v>
      </c>
      <c r="L5309" s="67">
        <v>0</v>
      </c>
      <c r="M5309" s="70">
        <v>0</v>
      </c>
      <c r="N5309" s="34">
        <f t="shared" si="786"/>
        <v>0.33333333333333331</v>
      </c>
      <c r="O5309" s="38">
        <f t="shared" si="787"/>
        <v>0.33333333333333331</v>
      </c>
      <c r="P5309" s="72" t="s">
        <v>234</v>
      </c>
      <c r="Q5309" s="43">
        <v>44828</v>
      </c>
      <c r="R5309" s="35">
        <f t="shared" si="788"/>
        <v>0</v>
      </c>
      <c r="S5309" s="35">
        <f t="shared" si="789"/>
        <v>0</v>
      </c>
      <c r="T5309" s="10" t="str">
        <f t="shared" si="783"/>
        <v>Sem - 39</v>
      </c>
      <c r="U5309" s="10" t="str">
        <f t="shared" si="784"/>
        <v>Septembre</v>
      </c>
      <c r="V5309" s="36" t="str">
        <f t="shared" si="790"/>
        <v>2026</v>
      </c>
      <c r="W5309" s="34"/>
      <c r="X5309" s="91">
        <f t="shared" si="785"/>
        <v>0</v>
      </c>
      <c r="Y5309" s="92" t="str">
        <f>VLOOKUP('CM-CIC'!B5240,Annuaire_roster!B:F,4,0)</f>
        <v>KINANA Widad</v>
      </c>
      <c r="Z5309" s="37" t="s">
        <v>110</v>
      </c>
      <c r="AA5309" s="60" t="s">
        <v>39</v>
      </c>
      <c r="AB5309" s="35" t="str">
        <f t="shared" si="791"/>
        <v/>
      </c>
      <c r="AC5309" s="35" t="str">
        <f t="shared" si="792"/>
        <v/>
      </c>
      <c r="AD5309" s="35" t="str">
        <f t="shared" si="793"/>
        <v/>
      </c>
      <c r="AE5309" s="44" t="str">
        <f t="shared" si="794"/>
        <v/>
      </c>
      <c r="AF5309" s="61"/>
      <c r="AG5309" s="45"/>
    </row>
    <row r="5310" spans="1:33" x14ac:dyDescent="0.2">
      <c r="A5310" s="59" t="str">
        <f>+VLOOKUP(B5310,Annuaire_roster!B:G,5,0)</f>
        <v>01582</v>
      </c>
      <c r="B5310" s="78" t="s">
        <v>238</v>
      </c>
      <c r="C5310" s="65">
        <v>0.375</v>
      </c>
      <c r="D5310" s="65">
        <v>0.375</v>
      </c>
      <c r="E5310" s="66">
        <v>0.75</v>
      </c>
      <c r="F5310" s="66">
        <v>0.75</v>
      </c>
      <c r="G5310" s="67"/>
      <c r="H5310" s="67"/>
      <c r="I5310" s="68" t="s">
        <v>63</v>
      </c>
      <c r="J5310" s="67"/>
      <c r="K5310" s="69">
        <v>0</v>
      </c>
      <c r="L5310" s="67">
        <v>0</v>
      </c>
      <c r="M5310" s="70">
        <v>0</v>
      </c>
      <c r="N5310" s="34">
        <f t="shared" si="786"/>
        <v>0.33333333333333331</v>
      </c>
      <c r="O5310" s="38">
        <f t="shared" si="787"/>
        <v>0.33333333333333331</v>
      </c>
      <c r="P5310" s="72" t="s">
        <v>234</v>
      </c>
      <c r="Q5310" s="43">
        <v>44828</v>
      </c>
      <c r="R5310" s="35">
        <f t="shared" si="788"/>
        <v>0</v>
      </c>
      <c r="S5310" s="35">
        <f t="shared" si="789"/>
        <v>0</v>
      </c>
      <c r="T5310" s="10" t="str">
        <f t="shared" si="783"/>
        <v>Sem - 39</v>
      </c>
      <c r="U5310" s="10" t="str">
        <f t="shared" si="784"/>
        <v>Septembre</v>
      </c>
      <c r="V5310" s="36" t="str">
        <f t="shared" si="790"/>
        <v>2026</v>
      </c>
      <c r="W5310" s="34"/>
      <c r="X5310" s="91">
        <f t="shared" si="785"/>
        <v>0</v>
      </c>
      <c r="Y5310" s="92" t="str">
        <f>VLOOKUP('CM-CIC'!B5241,Annuaire_roster!B:F,4,0)</f>
        <v>KINANA Widad</v>
      </c>
      <c r="Z5310" s="37" t="s">
        <v>110</v>
      </c>
      <c r="AA5310" s="60" t="s">
        <v>39</v>
      </c>
      <c r="AB5310" s="35" t="str">
        <f t="shared" si="791"/>
        <v/>
      </c>
      <c r="AC5310" s="35" t="str">
        <f t="shared" si="792"/>
        <v/>
      </c>
      <c r="AD5310" s="35" t="str">
        <f t="shared" si="793"/>
        <v/>
      </c>
      <c r="AE5310" s="44" t="str">
        <f t="shared" si="794"/>
        <v/>
      </c>
      <c r="AF5310" s="61"/>
      <c r="AG5310" s="45"/>
    </row>
    <row r="5311" spans="1:33" x14ac:dyDescent="0.2">
      <c r="A5311" s="59" t="str">
        <f>+VLOOKUP(B5311,Annuaire_roster!B:G,5,0)</f>
        <v>01586</v>
      </c>
      <c r="B5311" s="78" t="s">
        <v>217</v>
      </c>
      <c r="C5311" s="65">
        <v>0.37291666666666667</v>
      </c>
      <c r="D5311" s="65">
        <v>0.375</v>
      </c>
      <c r="E5311" s="66">
        <v>0.75</v>
      </c>
      <c r="F5311" s="66">
        <v>0.75</v>
      </c>
      <c r="G5311" s="67"/>
      <c r="H5311" s="67"/>
      <c r="I5311" s="68" t="s">
        <v>63</v>
      </c>
      <c r="J5311" s="67"/>
      <c r="K5311" s="69">
        <v>0</v>
      </c>
      <c r="L5311" s="67">
        <v>0</v>
      </c>
      <c r="M5311" s="70">
        <v>0</v>
      </c>
      <c r="N5311" s="34">
        <f t="shared" si="786"/>
        <v>0.33333333333333331</v>
      </c>
      <c r="O5311" s="38">
        <f t="shared" si="787"/>
        <v>0.33333333333333331</v>
      </c>
      <c r="P5311" s="72" t="s">
        <v>234</v>
      </c>
      <c r="Q5311" s="43">
        <v>44828</v>
      </c>
      <c r="R5311" s="35">
        <f t="shared" si="788"/>
        <v>0</v>
      </c>
      <c r="S5311" s="35">
        <f t="shared" si="789"/>
        <v>0</v>
      </c>
      <c r="T5311" s="10" t="str">
        <f t="shared" si="783"/>
        <v>Sem - 39</v>
      </c>
      <c r="U5311" s="10" t="str">
        <f t="shared" si="784"/>
        <v>Septembre</v>
      </c>
      <c r="V5311" s="36" t="str">
        <f t="shared" si="790"/>
        <v>2026</v>
      </c>
      <c r="W5311" s="34"/>
      <c r="X5311" s="91">
        <f t="shared" si="785"/>
        <v>2.0833333333333259E-3</v>
      </c>
      <c r="Y5311" s="92" t="str">
        <f>VLOOKUP('CM-CIC'!B5242,Annuaire_roster!B:F,4,0)</f>
        <v>KINANA Widad</v>
      </c>
      <c r="Z5311" s="37" t="s">
        <v>110</v>
      </c>
      <c r="AA5311" s="60" t="s">
        <v>39</v>
      </c>
      <c r="AB5311" s="35" t="str">
        <f t="shared" si="791"/>
        <v/>
      </c>
      <c r="AC5311" s="35" t="str">
        <f t="shared" si="792"/>
        <v/>
      </c>
      <c r="AD5311" s="35" t="str">
        <f t="shared" si="793"/>
        <v/>
      </c>
      <c r="AE5311" s="44" t="str">
        <f t="shared" si="794"/>
        <v/>
      </c>
      <c r="AF5311" s="61"/>
      <c r="AG5311" s="45"/>
    </row>
    <row r="5312" spans="1:33" x14ac:dyDescent="0.2">
      <c r="A5312" s="59" t="str">
        <f>+VLOOKUP(B5312,Annuaire_roster!B:G,5,0)</f>
        <v>01587</v>
      </c>
      <c r="B5312" s="219" t="s">
        <v>218</v>
      </c>
      <c r="C5312" s="65">
        <v>0.37291666666666667</v>
      </c>
      <c r="D5312" s="65">
        <v>0.375</v>
      </c>
      <c r="E5312" s="66">
        <v>0.75</v>
      </c>
      <c r="F5312" s="66">
        <v>0.75</v>
      </c>
      <c r="G5312" s="67"/>
      <c r="H5312" s="67"/>
      <c r="I5312" s="68" t="s">
        <v>63</v>
      </c>
      <c r="J5312" s="67"/>
      <c r="K5312" s="69">
        <v>0</v>
      </c>
      <c r="L5312" s="67">
        <v>0</v>
      </c>
      <c r="M5312" s="70">
        <v>0</v>
      </c>
      <c r="N5312" s="34">
        <f t="shared" si="786"/>
        <v>0.33333333333333331</v>
      </c>
      <c r="O5312" s="38">
        <f t="shared" si="787"/>
        <v>0.33333333333333331</v>
      </c>
      <c r="P5312" s="72" t="s">
        <v>234</v>
      </c>
      <c r="Q5312" s="43">
        <v>44828</v>
      </c>
      <c r="R5312" s="35">
        <f t="shared" si="788"/>
        <v>0</v>
      </c>
      <c r="S5312" s="35">
        <f t="shared" si="789"/>
        <v>0</v>
      </c>
      <c r="T5312" s="10" t="str">
        <f t="shared" si="783"/>
        <v>Sem - 39</v>
      </c>
      <c r="U5312" s="10" t="str">
        <f t="shared" si="784"/>
        <v>Septembre</v>
      </c>
      <c r="V5312" s="36" t="str">
        <f t="shared" si="790"/>
        <v>2026</v>
      </c>
      <c r="W5312" s="34"/>
      <c r="X5312" s="91">
        <f t="shared" si="785"/>
        <v>2.0833333333333259E-3</v>
      </c>
      <c r="Y5312" s="92" t="str">
        <f>VLOOKUP('CM-CIC'!B5243,Annuaire_roster!B:F,4,0)</f>
        <v>KINANA Widad</v>
      </c>
      <c r="Z5312" s="37" t="s">
        <v>110</v>
      </c>
      <c r="AA5312" s="60" t="s">
        <v>39</v>
      </c>
      <c r="AB5312" s="35" t="str">
        <f t="shared" si="791"/>
        <v/>
      </c>
      <c r="AC5312" s="35" t="str">
        <f t="shared" si="792"/>
        <v/>
      </c>
      <c r="AD5312" s="35" t="str">
        <f t="shared" si="793"/>
        <v/>
      </c>
      <c r="AE5312" s="44" t="str">
        <f t="shared" si="794"/>
        <v/>
      </c>
      <c r="AF5312" s="61"/>
      <c r="AG5312" s="45"/>
    </row>
    <row r="5313" spans="1:33" x14ac:dyDescent="0.2">
      <c r="A5313" s="59" t="str">
        <f>+VLOOKUP(B5313,Annuaire_roster!B:G,5,0)</f>
        <v>01590</v>
      </c>
      <c r="B5313" s="219" t="s">
        <v>222</v>
      </c>
      <c r="C5313" s="65">
        <v>0.37291666666666667</v>
      </c>
      <c r="D5313" s="65">
        <v>0.375</v>
      </c>
      <c r="E5313" s="66">
        <v>0.75</v>
      </c>
      <c r="F5313" s="66">
        <v>0.75</v>
      </c>
      <c r="G5313" s="67"/>
      <c r="H5313" s="67"/>
      <c r="I5313" s="68" t="s">
        <v>63</v>
      </c>
      <c r="J5313" s="67"/>
      <c r="K5313" s="69">
        <v>0</v>
      </c>
      <c r="L5313" s="67">
        <v>0</v>
      </c>
      <c r="M5313" s="70">
        <v>0</v>
      </c>
      <c r="N5313" s="34">
        <f t="shared" si="786"/>
        <v>0.33333333333333331</v>
      </c>
      <c r="O5313" s="38">
        <f t="shared" si="787"/>
        <v>0.33333333333333331</v>
      </c>
      <c r="P5313" s="72" t="s">
        <v>234</v>
      </c>
      <c r="Q5313" s="43">
        <v>44828</v>
      </c>
      <c r="R5313" s="35">
        <f t="shared" si="788"/>
        <v>0</v>
      </c>
      <c r="S5313" s="35">
        <f t="shared" si="789"/>
        <v>0</v>
      </c>
      <c r="T5313" s="10" t="str">
        <f t="shared" si="783"/>
        <v>Sem - 39</v>
      </c>
      <c r="U5313" s="10" t="str">
        <f t="shared" si="784"/>
        <v>Septembre</v>
      </c>
      <c r="V5313" s="36" t="str">
        <f t="shared" si="790"/>
        <v>2026</v>
      </c>
      <c r="W5313" s="34"/>
      <c r="X5313" s="91">
        <f t="shared" si="785"/>
        <v>2.0833333333333259E-3</v>
      </c>
      <c r="Y5313" s="92" t="str">
        <f>VLOOKUP('CM-CIC'!B5244,Annuaire_roster!B:F,4,0)</f>
        <v>KINANA Widad</v>
      </c>
      <c r="Z5313" s="37" t="s">
        <v>110</v>
      </c>
      <c r="AA5313" s="60" t="s">
        <v>39</v>
      </c>
      <c r="AB5313" s="35" t="str">
        <f t="shared" si="791"/>
        <v/>
      </c>
      <c r="AC5313" s="35" t="str">
        <f t="shared" si="792"/>
        <v/>
      </c>
      <c r="AD5313" s="35" t="str">
        <f t="shared" si="793"/>
        <v/>
      </c>
      <c r="AE5313" s="44" t="str">
        <f t="shared" si="794"/>
        <v/>
      </c>
      <c r="AF5313" s="61"/>
      <c r="AG5313" s="45"/>
    </row>
    <row r="5314" spans="1:33" x14ac:dyDescent="0.2">
      <c r="A5314" s="59" t="str">
        <f>+VLOOKUP(B5314,Annuaire_roster!B:G,5,0)</f>
        <v>01594</v>
      </c>
      <c r="B5314" s="219" t="s">
        <v>295</v>
      </c>
      <c r="C5314" s="65">
        <v>0.37430555555555556</v>
      </c>
      <c r="D5314" s="65">
        <v>0.375</v>
      </c>
      <c r="E5314" s="66">
        <v>0.75</v>
      </c>
      <c r="F5314" s="66">
        <v>0.75</v>
      </c>
      <c r="G5314" s="67"/>
      <c r="H5314" s="67"/>
      <c r="I5314" s="68" t="s">
        <v>63</v>
      </c>
      <c r="J5314" s="67"/>
      <c r="K5314" s="69">
        <v>0</v>
      </c>
      <c r="L5314" s="67">
        <v>0</v>
      </c>
      <c r="M5314" s="70">
        <v>0</v>
      </c>
      <c r="N5314" s="34">
        <f t="shared" si="786"/>
        <v>0.33333333333333331</v>
      </c>
      <c r="O5314" s="38">
        <f t="shared" si="787"/>
        <v>0.33333333333333331</v>
      </c>
      <c r="P5314" s="72" t="s">
        <v>234</v>
      </c>
      <c r="Q5314" s="43">
        <v>44828</v>
      </c>
      <c r="R5314" s="35">
        <f t="shared" si="788"/>
        <v>0</v>
      </c>
      <c r="S5314" s="35">
        <f t="shared" si="789"/>
        <v>0</v>
      </c>
      <c r="T5314" s="10" t="str">
        <f t="shared" ref="T5314:T5377" si="795">"Sem - "&amp;WEEKNUM(Q5314,21)</f>
        <v>Sem - 39</v>
      </c>
      <c r="U5314" s="10" t="str">
        <f t="shared" ref="U5314:U5377" si="796">PROPER(TEXT(Q5314,"mmmm"))</f>
        <v>Septembre</v>
      </c>
      <c r="V5314" s="36" t="str">
        <f t="shared" si="790"/>
        <v>2026</v>
      </c>
      <c r="W5314" s="34"/>
      <c r="X5314" s="91">
        <f t="shared" ref="X5314:X5377" si="797">IFERROR(IF(M5314="Abs",0,IF((D5314-C5314+E5314-F5314)&lt;0.000694444444444444,0,(D5314-C5314+E5314-F5314))),0)</f>
        <v>0</v>
      </c>
      <c r="Y5314" s="92" t="str">
        <f>VLOOKUP('CM-CIC'!B5245,Annuaire_roster!B:F,4,0)</f>
        <v>KINANA Widad</v>
      </c>
      <c r="Z5314" s="37" t="s">
        <v>110</v>
      </c>
      <c r="AA5314" s="60" t="s">
        <v>39</v>
      </c>
      <c r="AB5314" s="35" t="str">
        <f t="shared" si="791"/>
        <v/>
      </c>
      <c r="AC5314" s="35" t="str">
        <f t="shared" si="792"/>
        <v/>
      </c>
      <c r="AD5314" s="35" t="str">
        <f t="shared" si="793"/>
        <v/>
      </c>
      <c r="AE5314" s="44" t="str">
        <f t="shared" si="794"/>
        <v/>
      </c>
      <c r="AF5314" s="61"/>
      <c r="AG5314" s="45"/>
    </row>
    <row r="5315" spans="1:33" x14ac:dyDescent="0.2">
      <c r="A5315" s="59" t="str">
        <f>+VLOOKUP(B5315,Annuaire_roster!B:G,5,0)</f>
        <v>01598</v>
      </c>
      <c r="B5315" s="78" t="s">
        <v>240</v>
      </c>
      <c r="C5315" s="65">
        <v>0.37152777777777779</v>
      </c>
      <c r="D5315" s="65">
        <v>0.375</v>
      </c>
      <c r="E5315" s="66">
        <v>0.75</v>
      </c>
      <c r="F5315" s="66">
        <v>0.75</v>
      </c>
      <c r="G5315" s="67"/>
      <c r="H5315" s="67"/>
      <c r="I5315" s="68" t="s">
        <v>63</v>
      </c>
      <c r="J5315" s="67"/>
      <c r="K5315" s="69">
        <v>0</v>
      </c>
      <c r="L5315" s="67">
        <v>0</v>
      </c>
      <c r="M5315" s="70">
        <v>0</v>
      </c>
      <c r="N5315" s="34">
        <f t="shared" si="786"/>
        <v>0.33333333333333331</v>
      </c>
      <c r="O5315" s="38">
        <f t="shared" si="787"/>
        <v>0.33333333333333331</v>
      </c>
      <c r="P5315" s="72" t="s">
        <v>234</v>
      </c>
      <c r="Q5315" s="43">
        <v>44828</v>
      </c>
      <c r="R5315" s="35">
        <f t="shared" si="788"/>
        <v>0</v>
      </c>
      <c r="S5315" s="35">
        <f t="shared" si="789"/>
        <v>0</v>
      </c>
      <c r="T5315" s="10" t="str">
        <f t="shared" si="795"/>
        <v>Sem - 39</v>
      </c>
      <c r="U5315" s="10" t="str">
        <f t="shared" si="796"/>
        <v>Septembre</v>
      </c>
      <c r="V5315" s="36" t="str">
        <f t="shared" si="790"/>
        <v>2026</v>
      </c>
      <c r="W5315" s="34"/>
      <c r="X5315" s="91">
        <f t="shared" si="797"/>
        <v>3.4722222222222099E-3</v>
      </c>
      <c r="Y5315" s="92" t="str">
        <f>VLOOKUP('CM-CIC'!B5246,Annuaire_roster!B:F,4,0)</f>
        <v>KINANA Widad</v>
      </c>
      <c r="Z5315" s="37" t="s">
        <v>110</v>
      </c>
      <c r="AA5315" s="60" t="s">
        <v>39</v>
      </c>
      <c r="AB5315" s="35" t="str">
        <f t="shared" si="791"/>
        <v/>
      </c>
      <c r="AC5315" s="35" t="str">
        <f t="shared" si="792"/>
        <v/>
      </c>
      <c r="AD5315" s="35" t="str">
        <f t="shared" si="793"/>
        <v/>
      </c>
      <c r="AE5315" s="44" t="str">
        <f t="shared" si="794"/>
        <v/>
      </c>
      <c r="AF5315" s="61"/>
      <c r="AG5315" s="45"/>
    </row>
    <row r="5316" spans="1:33" x14ac:dyDescent="0.2">
      <c r="A5316" s="59" t="str">
        <f>+VLOOKUP(B5316,Annuaire_roster!B:G,5,0)</f>
        <v>01567</v>
      </c>
      <c r="B5316" s="78" t="s">
        <v>198</v>
      </c>
      <c r="C5316" s="65">
        <v>0.37430555555555556</v>
      </c>
      <c r="D5316" s="65">
        <v>0.375</v>
      </c>
      <c r="E5316" s="66">
        <v>0.75</v>
      </c>
      <c r="F5316" s="66">
        <v>0.75</v>
      </c>
      <c r="G5316" s="67"/>
      <c r="H5316" s="67"/>
      <c r="I5316" s="68" t="s">
        <v>63</v>
      </c>
      <c r="J5316" s="67"/>
      <c r="K5316" s="69">
        <v>0</v>
      </c>
      <c r="L5316" s="67">
        <v>0</v>
      </c>
      <c r="M5316" s="70">
        <v>0</v>
      </c>
      <c r="N5316" s="34">
        <f t="shared" si="786"/>
        <v>0.33333333333333331</v>
      </c>
      <c r="O5316" s="38">
        <f t="shared" si="787"/>
        <v>0.33333333333333331</v>
      </c>
      <c r="P5316" s="72" t="s">
        <v>234</v>
      </c>
      <c r="Q5316" s="43">
        <v>44828</v>
      </c>
      <c r="R5316" s="35">
        <f t="shared" si="788"/>
        <v>0</v>
      </c>
      <c r="S5316" s="35">
        <f t="shared" si="789"/>
        <v>0</v>
      </c>
      <c r="T5316" s="10" t="str">
        <f t="shared" si="795"/>
        <v>Sem - 39</v>
      </c>
      <c r="U5316" s="10" t="str">
        <f t="shared" si="796"/>
        <v>Septembre</v>
      </c>
      <c r="V5316" s="36" t="str">
        <f t="shared" si="790"/>
        <v>2026</v>
      </c>
      <c r="W5316" s="34"/>
      <c r="X5316" s="91">
        <f t="shared" si="797"/>
        <v>0</v>
      </c>
      <c r="Y5316" s="92" t="str">
        <f>VLOOKUP('CM-CIC'!B5247,Annuaire_roster!B:F,4,0)</f>
        <v>KINANA Widad</v>
      </c>
      <c r="Z5316" s="37" t="s">
        <v>110</v>
      </c>
      <c r="AA5316" s="60" t="s">
        <v>39</v>
      </c>
      <c r="AB5316" s="35" t="str">
        <f t="shared" si="791"/>
        <v/>
      </c>
      <c r="AC5316" s="35" t="str">
        <f t="shared" si="792"/>
        <v/>
      </c>
      <c r="AD5316" s="35" t="str">
        <f t="shared" si="793"/>
        <v/>
      </c>
      <c r="AE5316" s="44" t="str">
        <f t="shared" si="794"/>
        <v/>
      </c>
      <c r="AF5316" s="61"/>
      <c r="AG5316" s="45"/>
    </row>
    <row r="5317" spans="1:33" x14ac:dyDescent="0.2">
      <c r="A5317" s="59" t="str">
        <f>+VLOOKUP(B5317,Annuaire_roster!B:G,5,0)</f>
        <v>01420</v>
      </c>
      <c r="B5317" s="219" t="s">
        <v>151</v>
      </c>
      <c r="C5317" s="73">
        <v>0.375</v>
      </c>
      <c r="D5317" s="73">
        <v>0.375</v>
      </c>
      <c r="E5317" s="66">
        <v>0.75</v>
      </c>
      <c r="F5317" s="66">
        <v>0.75</v>
      </c>
      <c r="G5317" s="67"/>
      <c r="H5317" s="67"/>
      <c r="I5317" s="107" t="s">
        <v>63</v>
      </c>
      <c r="J5317" s="67"/>
      <c r="K5317" s="69">
        <v>0</v>
      </c>
      <c r="L5317" s="67">
        <v>0</v>
      </c>
      <c r="M5317" s="74">
        <v>0</v>
      </c>
      <c r="N5317" s="34">
        <f t="shared" si="786"/>
        <v>0.33333333333333331</v>
      </c>
      <c r="O5317" s="38">
        <f t="shared" si="787"/>
        <v>0.33333333333333331</v>
      </c>
      <c r="P5317" s="77" t="s">
        <v>234</v>
      </c>
      <c r="Q5317" s="135">
        <v>44828</v>
      </c>
      <c r="R5317" s="35">
        <f t="shared" si="788"/>
        <v>0</v>
      </c>
      <c r="S5317" s="35">
        <f t="shared" si="789"/>
        <v>0</v>
      </c>
      <c r="T5317" s="10" t="str">
        <f t="shared" si="795"/>
        <v>Sem - 39</v>
      </c>
      <c r="U5317" s="10" t="str">
        <f t="shared" si="796"/>
        <v>Septembre</v>
      </c>
      <c r="V5317" s="36" t="str">
        <f t="shared" si="790"/>
        <v>2026</v>
      </c>
      <c r="W5317" s="34"/>
      <c r="X5317" s="91">
        <f t="shared" si="797"/>
        <v>0</v>
      </c>
      <c r="Y5317" s="92" t="str">
        <f>VLOOKUP('CM-CIC'!B5248,Annuaire_roster!B:F,4,0)</f>
        <v>ABDELLAOUI KHADIJA</v>
      </c>
      <c r="Z5317" s="37" t="s">
        <v>110</v>
      </c>
      <c r="AA5317" s="60" t="s">
        <v>39</v>
      </c>
      <c r="AB5317" s="35" t="str">
        <f t="shared" si="791"/>
        <v/>
      </c>
      <c r="AC5317" s="35" t="str">
        <f t="shared" si="792"/>
        <v/>
      </c>
      <c r="AD5317" s="35" t="str">
        <f t="shared" si="793"/>
        <v/>
      </c>
      <c r="AE5317" s="44" t="str">
        <f t="shared" si="794"/>
        <v/>
      </c>
      <c r="AF5317" s="61"/>
      <c r="AG5317" s="45"/>
    </row>
    <row r="5318" spans="1:33" x14ac:dyDescent="0.2">
      <c r="A5318" s="59" t="str">
        <f>+VLOOKUP(B5318,Annuaire_roster!B:G,5,0)</f>
        <v>01621</v>
      </c>
      <c r="B5318" s="219" t="s">
        <v>241</v>
      </c>
      <c r="C5318" s="73">
        <v>0.375</v>
      </c>
      <c r="D5318" s="73">
        <v>0.375</v>
      </c>
      <c r="E5318" s="66">
        <v>0.75</v>
      </c>
      <c r="F5318" s="66">
        <v>0.75</v>
      </c>
      <c r="G5318" s="67"/>
      <c r="H5318" s="67"/>
      <c r="I5318" s="107" t="s">
        <v>63</v>
      </c>
      <c r="J5318" s="67"/>
      <c r="K5318" s="69">
        <v>0</v>
      </c>
      <c r="L5318" s="67">
        <v>0</v>
      </c>
      <c r="M5318" s="74">
        <v>0</v>
      </c>
      <c r="N5318" s="34">
        <f t="shared" si="786"/>
        <v>0.33333333333333331</v>
      </c>
      <c r="O5318" s="38">
        <f t="shared" si="787"/>
        <v>0.33333333333333331</v>
      </c>
      <c r="P5318" s="77" t="s">
        <v>234</v>
      </c>
      <c r="Q5318" s="135">
        <v>44828</v>
      </c>
      <c r="R5318" s="35">
        <f t="shared" si="788"/>
        <v>0</v>
      </c>
      <c r="S5318" s="35">
        <f t="shared" si="789"/>
        <v>0</v>
      </c>
      <c r="T5318" s="10" t="str">
        <f t="shared" si="795"/>
        <v>Sem - 39</v>
      </c>
      <c r="U5318" s="10" t="str">
        <f t="shared" si="796"/>
        <v>Septembre</v>
      </c>
      <c r="V5318" s="36" t="str">
        <f t="shared" si="790"/>
        <v>2026</v>
      </c>
      <c r="W5318" s="34"/>
      <c r="X5318" s="91">
        <f t="shared" si="797"/>
        <v>0</v>
      </c>
      <c r="Y5318" s="92" t="str">
        <f>VLOOKUP('CM-CIC'!B5249,Annuaire_roster!B:F,4,0)</f>
        <v>ABDELLAOUI KHADIJA</v>
      </c>
      <c r="Z5318" s="37" t="s">
        <v>110</v>
      </c>
      <c r="AA5318" s="60" t="s">
        <v>39</v>
      </c>
      <c r="AB5318" s="35" t="str">
        <f t="shared" si="791"/>
        <v/>
      </c>
      <c r="AC5318" s="35" t="str">
        <f t="shared" si="792"/>
        <v/>
      </c>
      <c r="AD5318" s="35" t="str">
        <f t="shared" si="793"/>
        <v/>
      </c>
      <c r="AE5318" s="44" t="str">
        <f t="shared" si="794"/>
        <v/>
      </c>
      <c r="AF5318" s="61"/>
      <c r="AG5318" s="45"/>
    </row>
    <row r="5319" spans="1:33" x14ac:dyDescent="0.2">
      <c r="A5319" s="59" t="str">
        <f>+VLOOKUP(B5319,Annuaire_roster!B:G,5,0)</f>
        <v>01622</v>
      </c>
      <c r="B5319" s="219" t="s">
        <v>242</v>
      </c>
      <c r="C5319" s="73">
        <v>0.37013888888888891</v>
      </c>
      <c r="D5319" s="73">
        <v>0.375</v>
      </c>
      <c r="E5319" s="66">
        <v>0.75</v>
      </c>
      <c r="F5319" s="66">
        <v>0.75</v>
      </c>
      <c r="G5319" s="67"/>
      <c r="H5319" s="67"/>
      <c r="I5319" s="107" t="s">
        <v>63</v>
      </c>
      <c r="J5319" s="67"/>
      <c r="K5319" s="69">
        <v>0</v>
      </c>
      <c r="L5319" s="67">
        <v>0</v>
      </c>
      <c r="M5319" s="74">
        <v>0</v>
      </c>
      <c r="N5319" s="34">
        <f t="shared" si="786"/>
        <v>0.33333333333333331</v>
      </c>
      <c r="O5319" s="38">
        <f t="shared" si="787"/>
        <v>0.33333333333333331</v>
      </c>
      <c r="P5319" s="77" t="s">
        <v>234</v>
      </c>
      <c r="Q5319" s="135">
        <v>44828</v>
      </c>
      <c r="R5319" s="35">
        <f t="shared" si="788"/>
        <v>0</v>
      </c>
      <c r="S5319" s="35">
        <f t="shared" si="789"/>
        <v>0</v>
      </c>
      <c r="T5319" s="10" t="str">
        <f t="shared" si="795"/>
        <v>Sem - 39</v>
      </c>
      <c r="U5319" s="10" t="str">
        <f t="shared" si="796"/>
        <v>Septembre</v>
      </c>
      <c r="V5319" s="36" t="str">
        <f t="shared" si="790"/>
        <v>2026</v>
      </c>
      <c r="W5319" s="34"/>
      <c r="X5319" s="91">
        <f t="shared" si="797"/>
        <v>4.8611111111110938E-3</v>
      </c>
      <c r="Y5319" s="92" t="str">
        <f>VLOOKUP('CM-CIC'!B5250,Annuaire_roster!B:F,4,0)</f>
        <v>ABDELLAOUI KHADIJA</v>
      </c>
      <c r="Z5319" s="37" t="s">
        <v>110</v>
      </c>
      <c r="AA5319" s="60" t="s">
        <v>39</v>
      </c>
      <c r="AB5319" s="35" t="str">
        <f t="shared" si="791"/>
        <v/>
      </c>
      <c r="AC5319" s="35" t="str">
        <f t="shared" si="792"/>
        <v/>
      </c>
      <c r="AD5319" s="35" t="str">
        <f t="shared" si="793"/>
        <v/>
      </c>
      <c r="AE5319" s="44" t="str">
        <f t="shared" si="794"/>
        <v/>
      </c>
      <c r="AF5319" s="61"/>
      <c r="AG5319" s="45"/>
    </row>
    <row r="5320" spans="1:33" x14ac:dyDescent="0.2">
      <c r="A5320" s="59" t="str">
        <f>+VLOOKUP(B5320,Annuaire_roster!B:G,5,0)</f>
        <v>01607</v>
      </c>
      <c r="B5320" s="219" t="s">
        <v>244</v>
      </c>
      <c r="C5320" s="73">
        <v>0.36736111111111114</v>
      </c>
      <c r="D5320" s="73">
        <v>0.375</v>
      </c>
      <c r="E5320" s="66">
        <v>0.75</v>
      </c>
      <c r="F5320" s="66">
        <v>0.75</v>
      </c>
      <c r="G5320" s="67"/>
      <c r="H5320" s="67"/>
      <c r="I5320" s="107" t="s">
        <v>63</v>
      </c>
      <c r="J5320" s="67"/>
      <c r="K5320" s="69">
        <v>0</v>
      </c>
      <c r="L5320" s="67">
        <v>0</v>
      </c>
      <c r="M5320" s="74">
        <v>0</v>
      </c>
      <c r="N5320" s="34">
        <f t="shared" si="786"/>
        <v>0.33333333333333331</v>
      </c>
      <c r="O5320" s="38">
        <f t="shared" si="787"/>
        <v>0.33333333333333331</v>
      </c>
      <c r="P5320" s="77" t="s">
        <v>234</v>
      </c>
      <c r="Q5320" s="135">
        <v>44828</v>
      </c>
      <c r="R5320" s="35">
        <f t="shared" si="788"/>
        <v>0</v>
      </c>
      <c r="S5320" s="35">
        <f t="shared" si="789"/>
        <v>0</v>
      </c>
      <c r="T5320" s="10" t="str">
        <f t="shared" si="795"/>
        <v>Sem - 39</v>
      </c>
      <c r="U5320" s="10" t="str">
        <f t="shared" si="796"/>
        <v>Septembre</v>
      </c>
      <c r="V5320" s="36" t="str">
        <f t="shared" si="790"/>
        <v>2026</v>
      </c>
      <c r="W5320" s="34"/>
      <c r="X5320" s="91">
        <f t="shared" si="797"/>
        <v>7.6388888888888618E-3</v>
      </c>
      <c r="Y5320" s="92" t="str">
        <f>VLOOKUP('CM-CIC'!B5251,Annuaire_roster!B:F,4,0)</f>
        <v>ABDELLAOUI KHADIJA</v>
      </c>
      <c r="Z5320" s="37" t="s">
        <v>110</v>
      </c>
      <c r="AA5320" s="60" t="s">
        <v>39</v>
      </c>
      <c r="AB5320" s="35" t="str">
        <f t="shared" si="791"/>
        <v/>
      </c>
      <c r="AC5320" s="35" t="str">
        <f t="shared" si="792"/>
        <v/>
      </c>
      <c r="AD5320" s="35" t="str">
        <f t="shared" si="793"/>
        <v/>
      </c>
      <c r="AE5320" s="44" t="str">
        <f t="shared" si="794"/>
        <v/>
      </c>
      <c r="AF5320" s="61"/>
      <c r="AG5320" s="45"/>
    </row>
    <row r="5321" spans="1:33" x14ac:dyDescent="0.2">
      <c r="A5321" s="59" t="str">
        <f>+VLOOKUP(B5321,Annuaire_roster!B:G,5,0)</f>
        <v>01648</v>
      </c>
      <c r="B5321" s="219" t="s">
        <v>245</v>
      </c>
      <c r="C5321" s="73">
        <v>0.37430555555555556</v>
      </c>
      <c r="D5321" s="73">
        <v>0.375</v>
      </c>
      <c r="E5321" s="66">
        <v>0.75</v>
      </c>
      <c r="F5321" s="66">
        <v>0.75</v>
      </c>
      <c r="G5321" s="67"/>
      <c r="H5321" s="67"/>
      <c r="I5321" s="107" t="s">
        <v>63</v>
      </c>
      <c r="J5321" s="67"/>
      <c r="K5321" s="69">
        <v>0</v>
      </c>
      <c r="L5321" s="67">
        <v>0</v>
      </c>
      <c r="M5321" s="74">
        <v>0</v>
      </c>
      <c r="N5321" s="34">
        <f t="shared" si="786"/>
        <v>0.33333333333333331</v>
      </c>
      <c r="O5321" s="38">
        <f t="shared" si="787"/>
        <v>0.33333333333333331</v>
      </c>
      <c r="P5321" s="77" t="s">
        <v>234</v>
      </c>
      <c r="Q5321" s="135">
        <v>44828</v>
      </c>
      <c r="R5321" s="35">
        <f t="shared" si="788"/>
        <v>0</v>
      </c>
      <c r="S5321" s="35">
        <f t="shared" si="789"/>
        <v>0</v>
      </c>
      <c r="T5321" s="10" t="str">
        <f t="shared" si="795"/>
        <v>Sem - 39</v>
      </c>
      <c r="U5321" s="10" t="str">
        <f t="shared" si="796"/>
        <v>Septembre</v>
      </c>
      <c r="V5321" s="36" t="str">
        <f t="shared" si="790"/>
        <v>2026</v>
      </c>
      <c r="W5321" s="34"/>
      <c r="X5321" s="91">
        <f t="shared" si="797"/>
        <v>0</v>
      </c>
      <c r="Y5321" s="92" t="str">
        <f>VLOOKUP('CM-CIC'!B5252,Annuaire_roster!B:F,4,0)</f>
        <v>ABDELLAOUI KHADIJA</v>
      </c>
      <c r="Z5321" s="37" t="s">
        <v>110</v>
      </c>
      <c r="AA5321" s="60" t="s">
        <v>39</v>
      </c>
      <c r="AB5321" s="35" t="str">
        <f t="shared" si="791"/>
        <v/>
      </c>
      <c r="AC5321" s="35" t="str">
        <f t="shared" si="792"/>
        <v/>
      </c>
      <c r="AD5321" s="35" t="str">
        <f t="shared" si="793"/>
        <v/>
      </c>
      <c r="AE5321" s="44" t="str">
        <f t="shared" si="794"/>
        <v/>
      </c>
      <c r="AF5321" s="61"/>
      <c r="AG5321" s="45"/>
    </row>
    <row r="5322" spans="1:33" x14ac:dyDescent="0.2">
      <c r="A5322" s="59" t="str">
        <f>+VLOOKUP(B5322,Annuaire_roster!B:G,5,0)</f>
        <v>01608</v>
      </c>
      <c r="B5322" s="219" t="s">
        <v>246</v>
      </c>
      <c r="C5322" s="73">
        <v>0.37361111111111112</v>
      </c>
      <c r="D5322" s="73">
        <v>0.375</v>
      </c>
      <c r="E5322" s="66">
        <v>0.75</v>
      </c>
      <c r="F5322" s="66">
        <v>0.75</v>
      </c>
      <c r="G5322" s="67"/>
      <c r="H5322" s="67"/>
      <c r="I5322" s="107" t="s">
        <v>63</v>
      </c>
      <c r="J5322" s="67"/>
      <c r="K5322" s="69">
        <v>0</v>
      </c>
      <c r="L5322" s="67">
        <v>0</v>
      </c>
      <c r="M5322" s="74">
        <v>0</v>
      </c>
      <c r="N5322" s="34">
        <f t="shared" si="786"/>
        <v>0.33333333333333331</v>
      </c>
      <c r="O5322" s="38">
        <f t="shared" si="787"/>
        <v>0.33333333333333331</v>
      </c>
      <c r="P5322" s="77" t="s">
        <v>234</v>
      </c>
      <c r="Q5322" s="135">
        <v>44828</v>
      </c>
      <c r="R5322" s="35">
        <f t="shared" si="788"/>
        <v>0</v>
      </c>
      <c r="S5322" s="35">
        <f t="shared" si="789"/>
        <v>0</v>
      </c>
      <c r="T5322" s="10" t="str">
        <f t="shared" si="795"/>
        <v>Sem - 39</v>
      </c>
      <c r="U5322" s="10" t="str">
        <f t="shared" si="796"/>
        <v>Septembre</v>
      </c>
      <c r="V5322" s="36" t="str">
        <f t="shared" si="790"/>
        <v>2026</v>
      </c>
      <c r="W5322" s="34"/>
      <c r="X5322" s="91">
        <f t="shared" si="797"/>
        <v>1.388888888888884E-3</v>
      </c>
      <c r="Y5322" s="92" t="str">
        <f>VLOOKUP('CM-CIC'!B5253,Annuaire_roster!B:F,4,0)</f>
        <v>ABDELLAOUI KHADIJA</v>
      </c>
      <c r="Z5322" s="37" t="s">
        <v>110</v>
      </c>
      <c r="AA5322" s="60" t="s">
        <v>39</v>
      </c>
      <c r="AB5322" s="35" t="str">
        <f t="shared" si="791"/>
        <v/>
      </c>
      <c r="AC5322" s="35" t="str">
        <f t="shared" si="792"/>
        <v/>
      </c>
      <c r="AD5322" s="35" t="str">
        <f t="shared" si="793"/>
        <v/>
      </c>
      <c r="AE5322" s="44" t="str">
        <f t="shared" si="794"/>
        <v/>
      </c>
      <c r="AF5322" s="61"/>
      <c r="AG5322" s="45"/>
    </row>
    <row r="5323" spans="1:33" x14ac:dyDescent="0.2">
      <c r="A5323" s="59" t="str">
        <f>+VLOOKUP(B5323,Annuaire_roster!B:G,5,0)</f>
        <v>01616</v>
      </c>
      <c r="B5323" s="219" t="s">
        <v>247</v>
      </c>
      <c r="C5323" s="73">
        <v>0.375</v>
      </c>
      <c r="D5323" s="73">
        <v>0.375</v>
      </c>
      <c r="E5323" s="66">
        <v>0.75</v>
      </c>
      <c r="F5323" s="66">
        <v>0.75</v>
      </c>
      <c r="G5323" s="67"/>
      <c r="H5323" s="67"/>
      <c r="I5323" s="107" t="s">
        <v>63</v>
      </c>
      <c r="J5323" s="67"/>
      <c r="K5323" s="69">
        <v>0</v>
      </c>
      <c r="L5323" s="67">
        <v>0</v>
      </c>
      <c r="M5323" s="74">
        <v>0</v>
      </c>
      <c r="N5323" s="34">
        <f t="shared" si="786"/>
        <v>0.33333333333333331</v>
      </c>
      <c r="O5323" s="38">
        <f t="shared" si="787"/>
        <v>0.33333333333333331</v>
      </c>
      <c r="P5323" s="77" t="s">
        <v>234</v>
      </c>
      <c r="Q5323" s="135">
        <v>44828</v>
      </c>
      <c r="R5323" s="35">
        <f t="shared" si="788"/>
        <v>0</v>
      </c>
      <c r="S5323" s="35">
        <f t="shared" si="789"/>
        <v>0</v>
      </c>
      <c r="T5323" s="10" t="str">
        <f t="shared" si="795"/>
        <v>Sem - 39</v>
      </c>
      <c r="U5323" s="10" t="str">
        <f t="shared" si="796"/>
        <v>Septembre</v>
      </c>
      <c r="V5323" s="36" t="str">
        <f t="shared" si="790"/>
        <v>2026</v>
      </c>
      <c r="W5323" s="34"/>
      <c r="X5323" s="91">
        <f t="shared" si="797"/>
        <v>0</v>
      </c>
      <c r="Y5323" s="92" t="str">
        <f>VLOOKUP('CM-CIC'!B5254,Annuaire_roster!B:F,4,0)</f>
        <v>ABDELLAOUI KHADIJA</v>
      </c>
      <c r="Z5323" s="37" t="s">
        <v>110</v>
      </c>
      <c r="AA5323" s="60" t="s">
        <v>39</v>
      </c>
      <c r="AB5323" s="35" t="str">
        <f t="shared" si="791"/>
        <v/>
      </c>
      <c r="AC5323" s="35" t="str">
        <f t="shared" si="792"/>
        <v/>
      </c>
      <c r="AD5323" s="35" t="str">
        <f t="shared" si="793"/>
        <v/>
      </c>
      <c r="AE5323" s="44" t="str">
        <f t="shared" si="794"/>
        <v/>
      </c>
      <c r="AF5323" s="61"/>
      <c r="AG5323" s="45"/>
    </row>
    <row r="5324" spans="1:33" x14ac:dyDescent="0.2">
      <c r="A5324" s="59" t="str">
        <f>+VLOOKUP(B5324,Annuaire_roster!B:G,5,0)</f>
        <v>01617</v>
      </c>
      <c r="B5324" s="219" t="s">
        <v>248</v>
      </c>
      <c r="C5324" s="73">
        <v>0.375</v>
      </c>
      <c r="D5324" s="73">
        <v>0.375</v>
      </c>
      <c r="E5324" s="66">
        <v>0.75</v>
      </c>
      <c r="F5324" s="66">
        <v>0.75</v>
      </c>
      <c r="G5324" s="67"/>
      <c r="H5324" s="67"/>
      <c r="I5324" s="107" t="s">
        <v>63</v>
      </c>
      <c r="J5324" s="67"/>
      <c r="K5324" s="69">
        <v>0</v>
      </c>
      <c r="L5324" s="67">
        <v>0</v>
      </c>
      <c r="M5324" s="74">
        <v>0</v>
      </c>
      <c r="N5324" s="34">
        <f t="shared" si="786"/>
        <v>0.33333333333333331</v>
      </c>
      <c r="O5324" s="38">
        <f t="shared" si="787"/>
        <v>0.33333333333333331</v>
      </c>
      <c r="P5324" s="77" t="s">
        <v>234</v>
      </c>
      <c r="Q5324" s="135">
        <v>44828</v>
      </c>
      <c r="R5324" s="35">
        <f t="shared" si="788"/>
        <v>0</v>
      </c>
      <c r="S5324" s="35">
        <f t="shared" si="789"/>
        <v>0</v>
      </c>
      <c r="T5324" s="10" t="str">
        <f t="shared" si="795"/>
        <v>Sem - 39</v>
      </c>
      <c r="U5324" s="10" t="str">
        <f t="shared" si="796"/>
        <v>Septembre</v>
      </c>
      <c r="V5324" s="36" t="str">
        <f t="shared" si="790"/>
        <v>2026</v>
      </c>
      <c r="W5324" s="34"/>
      <c r="X5324" s="91">
        <f t="shared" si="797"/>
        <v>0</v>
      </c>
      <c r="Y5324" s="92" t="str">
        <f>VLOOKUP('CM-CIC'!B5255,Annuaire_roster!B:F,4,0)</f>
        <v>ABDELLAOUI KHADIJA</v>
      </c>
      <c r="Z5324" s="37" t="s">
        <v>110</v>
      </c>
      <c r="AA5324" s="60" t="s">
        <v>39</v>
      </c>
      <c r="AB5324" s="35" t="str">
        <f t="shared" si="791"/>
        <v/>
      </c>
      <c r="AC5324" s="35" t="str">
        <f t="shared" si="792"/>
        <v/>
      </c>
      <c r="AD5324" s="35" t="str">
        <f t="shared" si="793"/>
        <v/>
      </c>
      <c r="AE5324" s="44" t="str">
        <f t="shared" si="794"/>
        <v/>
      </c>
      <c r="AF5324" s="61"/>
      <c r="AG5324" s="45"/>
    </row>
    <row r="5325" spans="1:33" x14ac:dyDescent="0.2">
      <c r="A5325" s="59" t="str">
        <f>+VLOOKUP(B5325,Annuaire_roster!B:G,5,0)</f>
        <v>01656</v>
      </c>
      <c r="B5325" s="219" t="s">
        <v>249</v>
      </c>
      <c r="C5325" s="73">
        <v>0.375</v>
      </c>
      <c r="D5325" s="73">
        <v>0.375</v>
      </c>
      <c r="E5325" s="66">
        <v>0.75</v>
      </c>
      <c r="F5325" s="66">
        <v>0.75</v>
      </c>
      <c r="G5325" s="67"/>
      <c r="H5325" s="67"/>
      <c r="I5325" s="107" t="s">
        <v>63</v>
      </c>
      <c r="J5325" s="67"/>
      <c r="K5325" s="69">
        <v>0</v>
      </c>
      <c r="L5325" s="67">
        <v>0</v>
      </c>
      <c r="M5325" s="74">
        <v>0</v>
      </c>
      <c r="N5325" s="34">
        <f t="shared" si="786"/>
        <v>0.33333333333333331</v>
      </c>
      <c r="O5325" s="38">
        <f t="shared" si="787"/>
        <v>0.33333333333333331</v>
      </c>
      <c r="P5325" s="77" t="s">
        <v>234</v>
      </c>
      <c r="Q5325" s="135">
        <v>44828</v>
      </c>
      <c r="R5325" s="35">
        <f t="shared" si="788"/>
        <v>0</v>
      </c>
      <c r="S5325" s="35">
        <f t="shared" si="789"/>
        <v>0</v>
      </c>
      <c r="T5325" s="10" t="str">
        <f t="shared" si="795"/>
        <v>Sem - 39</v>
      </c>
      <c r="U5325" s="10" t="str">
        <f t="shared" si="796"/>
        <v>Septembre</v>
      </c>
      <c r="V5325" s="36" t="str">
        <f t="shared" si="790"/>
        <v>2026</v>
      </c>
      <c r="W5325" s="34"/>
      <c r="X5325" s="91">
        <f t="shared" si="797"/>
        <v>0</v>
      </c>
      <c r="Y5325" s="92" t="str">
        <f>VLOOKUP('CM-CIC'!B5256,Annuaire_roster!B:F,4,0)</f>
        <v>ABDELLAOUI KHADIJA</v>
      </c>
      <c r="Z5325" s="37" t="s">
        <v>110</v>
      </c>
      <c r="AA5325" s="60" t="s">
        <v>39</v>
      </c>
      <c r="AB5325" s="35" t="str">
        <f t="shared" si="791"/>
        <v/>
      </c>
      <c r="AC5325" s="35" t="str">
        <f t="shared" si="792"/>
        <v/>
      </c>
      <c r="AD5325" s="35" t="str">
        <f t="shared" si="793"/>
        <v/>
      </c>
      <c r="AE5325" s="44" t="str">
        <f t="shared" si="794"/>
        <v/>
      </c>
      <c r="AF5325" s="61"/>
      <c r="AG5325" s="45"/>
    </row>
    <row r="5326" spans="1:33" x14ac:dyDescent="0.2">
      <c r="A5326" s="59" t="str">
        <f>+VLOOKUP(B5326,Annuaire_roster!B:G,5,0)</f>
        <v>01609</v>
      </c>
      <c r="B5326" s="219" t="s">
        <v>251</v>
      </c>
      <c r="C5326" s="73">
        <v>0.37291666666666667</v>
      </c>
      <c r="D5326" s="73">
        <v>0.375</v>
      </c>
      <c r="E5326" s="66">
        <v>0.75</v>
      </c>
      <c r="F5326" s="66">
        <v>0.75</v>
      </c>
      <c r="G5326" s="67"/>
      <c r="H5326" s="67"/>
      <c r="I5326" s="107" t="s">
        <v>63</v>
      </c>
      <c r="J5326" s="67"/>
      <c r="K5326" s="69">
        <v>0</v>
      </c>
      <c r="L5326" s="67">
        <v>0</v>
      </c>
      <c r="M5326" s="74">
        <v>0</v>
      </c>
      <c r="N5326" s="34">
        <f t="shared" si="786"/>
        <v>0.33333333333333331</v>
      </c>
      <c r="O5326" s="38">
        <f t="shared" si="787"/>
        <v>0.33333333333333331</v>
      </c>
      <c r="P5326" s="77" t="s">
        <v>234</v>
      </c>
      <c r="Q5326" s="135">
        <v>44828</v>
      </c>
      <c r="R5326" s="35">
        <f t="shared" si="788"/>
        <v>0</v>
      </c>
      <c r="S5326" s="35">
        <f t="shared" si="789"/>
        <v>0</v>
      </c>
      <c r="T5326" s="10" t="str">
        <f t="shared" si="795"/>
        <v>Sem - 39</v>
      </c>
      <c r="U5326" s="10" t="str">
        <f t="shared" si="796"/>
        <v>Septembre</v>
      </c>
      <c r="V5326" s="36" t="str">
        <f t="shared" si="790"/>
        <v>2026</v>
      </c>
      <c r="W5326" s="34"/>
      <c r="X5326" s="91">
        <f t="shared" si="797"/>
        <v>2.0833333333333259E-3</v>
      </c>
      <c r="Y5326" s="92" t="str">
        <f>VLOOKUP('CM-CIC'!B5257,Annuaire_roster!B:F,4,0)</f>
        <v>ABDELLAOUI KHADIJA</v>
      </c>
      <c r="Z5326" s="37" t="s">
        <v>110</v>
      </c>
      <c r="AA5326" s="60" t="s">
        <v>39</v>
      </c>
      <c r="AB5326" s="35" t="str">
        <f t="shared" si="791"/>
        <v/>
      </c>
      <c r="AC5326" s="35" t="str">
        <f t="shared" si="792"/>
        <v/>
      </c>
      <c r="AD5326" s="35" t="str">
        <f t="shared" si="793"/>
        <v/>
      </c>
      <c r="AE5326" s="44" t="str">
        <f t="shared" si="794"/>
        <v/>
      </c>
      <c r="AF5326" s="61"/>
      <c r="AG5326" s="45"/>
    </row>
    <row r="5327" spans="1:33" x14ac:dyDescent="0.2">
      <c r="A5327" s="59" t="str">
        <f>+VLOOKUP(B5327,Annuaire_roster!B:G,5,0)</f>
        <v>01610</v>
      </c>
      <c r="B5327" s="219" t="s">
        <v>1667</v>
      </c>
      <c r="C5327" s="73">
        <v>0.375</v>
      </c>
      <c r="D5327" s="73">
        <v>0.375</v>
      </c>
      <c r="E5327" s="66">
        <v>0.75</v>
      </c>
      <c r="F5327" s="66">
        <v>0.75</v>
      </c>
      <c r="G5327" s="67"/>
      <c r="H5327" s="67"/>
      <c r="I5327" s="107" t="s">
        <v>63</v>
      </c>
      <c r="J5327" s="67"/>
      <c r="K5327" s="69">
        <v>0</v>
      </c>
      <c r="L5327" s="67">
        <v>0</v>
      </c>
      <c r="M5327" s="74">
        <v>0</v>
      </c>
      <c r="N5327" s="34">
        <f t="shared" si="786"/>
        <v>0.33333333333333331</v>
      </c>
      <c r="O5327" s="38">
        <f t="shared" si="787"/>
        <v>0.33333333333333331</v>
      </c>
      <c r="P5327" s="77" t="s">
        <v>234</v>
      </c>
      <c r="Q5327" s="135">
        <v>44828</v>
      </c>
      <c r="R5327" s="35">
        <f t="shared" si="788"/>
        <v>0</v>
      </c>
      <c r="S5327" s="35">
        <f t="shared" si="789"/>
        <v>0</v>
      </c>
      <c r="T5327" s="10" t="str">
        <f t="shared" si="795"/>
        <v>Sem - 39</v>
      </c>
      <c r="U5327" s="10" t="str">
        <f t="shared" si="796"/>
        <v>Septembre</v>
      </c>
      <c r="V5327" s="36" t="str">
        <f t="shared" si="790"/>
        <v>2026</v>
      </c>
      <c r="W5327" s="34"/>
      <c r="X5327" s="91">
        <f t="shared" si="797"/>
        <v>0</v>
      </c>
      <c r="Y5327" s="92" t="str">
        <f>VLOOKUP('CM-CIC'!B5258,Annuaire_roster!B:F,4,0)</f>
        <v>ABDELLAOUI KHADIJA</v>
      </c>
      <c r="Z5327" s="37" t="s">
        <v>110</v>
      </c>
      <c r="AA5327" s="60" t="s">
        <v>39</v>
      </c>
      <c r="AB5327" s="35" t="str">
        <f t="shared" si="791"/>
        <v/>
      </c>
      <c r="AC5327" s="35" t="str">
        <f t="shared" si="792"/>
        <v/>
      </c>
      <c r="AD5327" s="35" t="str">
        <f t="shared" si="793"/>
        <v/>
      </c>
      <c r="AE5327" s="44" t="str">
        <f t="shared" si="794"/>
        <v/>
      </c>
      <c r="AF5327" s="61"/>
      <c r="AG5327" s="45"/>
    </row>
    <row r="5328" spans="1:33" x14ac:dyDescent="0.2">
      <c r="A5328" s="59" t="str">
        <f>+VLOOKUP(B5328,Annuaire_roster!B:G,5,0)</f>
        <v>01611</v>
      </c>
      <c r="B5328" s="219" t="s">
        <v>252</v>
      </c>
      <c r="C5328" s="73">
        <v>0.375</v>
      </c>
      <c r="D5328" s="73">
        <v>0.375</v>
      </c>
      <c r="E5328" s="66">
        <v>0.75</v>
      </c>
      <c r="F5328" s="66">
        <v>0.75</v>
      </c>
      <c r="G5328" s="67"/>
      <c r="H5328" s="67"/>
      <c r="I5328" s="107" t="s">
        <v>63</v>
      </c>
      <c r="J5328" s="67"/>
      <c r="K5328" s="69">
        <v>0</v>
      </c>
      <c r="L5328" s="67">
        <v>0</v>
      </c>
      <c r="M5328" s="74">
        <v>0</v>
      </c>
      <c r="N5328" s="34">
        <f t="shared" si="786"/>
        <v>0.33333333333333331</v>
      </c>
      <c r="O5328" s="38">
        <f t="shared" si="787"/>
        <v>0.33333333333333331</v>
      </c>
      <c r="P5328" s="77" t="s">
        <v>234</v>
      </c>
      <c r="Q5328" s="135">
        <v>44828</v>
      </c>
      <c r="R5328" s="35">
        <f t="shared" si="788"/>
        <v>0</v>
      </c>
      <c r="S5328" s="35">
        <f t="shared" si="789"/>
        <v>0</v>
      </c>
      <c r="T5328" s="10" t="str">
        <f t="shared" si="795"/>
        <v>Sem - 39</v>
      </c>
      <c r="U5328" s="10" t="str">
        <f t="shared" si="796"/>
        <v>Septembre</v>
      </c>
      <c r="V5328" s="36" t="str">
        <f t="shared" si="790"/>
        <v>2026</v>
      </c>
      <c r="W5328" s="34"/>
      <c r="X5328" s="91">
        <f t="shared" si="797"/>
        <v>0</v>
      </c>
      <c r="Y5328" s="92" t="str">
        <f>VLOOKUP('CM-CIC'!B5259,Annuaire_roster!B:F,4,0)</f>
        <v>ABDELLAOUI KHADIJA</v>
      </c>
      <c r="Z5328" s="37" t="s">
        <v>110</v>
      </c>
      <c r="AA5328" s="60" t="s">
        <v>39</v>
      </c>
      <c r="AB5328" s="35" t="str">
        <f t="shared" si="791"/>
        <v/>
      </c>
      <c r="AC5328" s="35" t="str">
        <f t="shared" si="792"/>
        <v/>
      </c>
      <c r="AD5328" s="35" t="str">
        <f t="shared" si="793"/>
        <v/>
      </c>
      <c r="AE5328" s="44" t="str">
        <f t="shared" si="794"/>
        <v/>
      </c>
      <c r="AF5328" s="61"/>
      <c r="AG5328" s="45"/>
    </row>
    <row r="5329" spans="1:33" x14ac:dyDescent="0.2">
      <c r="A5329" s="59" t="str">
        <f>+VLOOKUP(B5329,Annuaire_roster!B:G,5,0)</f>
        <v>01612</v>
      </c>
      <c r="B5329" s="219" t="s">
        <v>253</v>
      </c>
      <c r="C5329" s="73">
        <v>0.37222222222222223</v>
      </c>
      <c r="D5329" s="73">
        <v>0.375</v>
      </c>
      <c r="E5329" s="66">
        <v>0.75</v>
      </c>
      <c r="F5329" s="66">
        <v>0.75</v>
      </c>
      <c r="G5329" s="67"/>
      <c r="H5329" s="67"/>
      <c r="I5329" s="107" t="s">
        <v>63</v>
      </c>
      <c r="J5329" s="67"/>
      <c r="K5329" s="69">
        <v>0</v>
      </c>
      <c r="L5329" s="67">
        <v>0</v>
      </c>
      <c r="M5329" s="74">
        <v>0</v>
      </c>
      <c r="N5329" s="34">
        <f t="shared" si="786"/>
        <v>0.33333333333333331</v>
      </c>
      <c r="O5329" s="38">
        <f t="shared" si="787"/>
        <v>0.33333333333333331</v>
      </c>
      <c r="P5329" s="77" t="s">
        <v>234</v>
      </c>
      <c r="Q5329" s="135">
        <v>44828</v>
      </c>
      <c r="R5329" s="35">
        <f t="shared" si="788"/>
        <v>0</v>
      </c>
      <c r="S5329" s="35">
        <f t="shared" si="789"/>
        <v>0</v>
      </c>
      <c r="T5329" s="10" t="str">
        <f t="shared" si="795"/>
        <v>Sem - 39</v>
      </c>
      <c r="U5329" s="10" t="str">
        <f t="shared" si="796"/>
        <v>Septembre</v>
      </c>
      <c r="V5329" s="36" t="str">
        <f t="shared" si="790"/>
        <v>2026</v>
      </c>
      <c r="W5329" s="34"/>
      <c r="X5329" s="91">
        <f t="shared" si="797"/>
        <v>2.7777777777777679E-3</v>
      </c>
      <c r="Y5329" s="92" t="str">
        <f>VLOOKUP('CM-CIC'!B5260,Annuaire_roster!B:F,4,0)</f>
        <v>ABDELLAOUI KHADIJA</v>
      </c>
      <c r="Z5329" s="37" t="s">
        <v>110</v>
      </c>
      <c r="AA5329" s="60" t="s">
        <v>39</v>
      </c>
      <c r="AB5329" s="35" t="str">
        <f t="shared" si="791"/>
        <v/>
      </c>
      <c r="AC5329" s="35" t="str">
        <f t="shared" si="792"/>
        <v/>
      </c>
      <c r="AD5329" s="35" t="str">
        <f t="shared" si="793"/>
        <v/>
      </c>
      <c r="AE5329" s="44" t="str">
        <f t="shared" si="794"/>
        <v/>
      </c>
      <c r="AF5329" s="61"/>
      <c r="AG5329" s="45"/>
    </row>
    <row r="5330" spans="1:33" x14ac:dyDescent="0.2">
      <c r="A5330" s="59" t="str">
        <f>+VLOOKUP(B5330,Annuaire_roster!B:G,5,0)</f>
        <v>01613</v>
      </c>
      <c r="B5330" s="219" t="s">
        <v>254</v>
      </c>
      <c r="C5330" s="73">
        <v>0.37430555555555556</v>
      </c>
      <c r="D5330" s="73">
        <v>0.375</v>
      </c>
      <c r="E5330" s="66">
        <v>0.75</v>
      </c>
      <c r="F5330" s="66">
        <v>0.75</v>
      </c>
      <c r="G5330" s="67"/>
      <c r="H5330" s="67"/>
      <c r="I5330" s="107" t="s">
        <v>63</v>
      </c>
      <c r="J5330" s="67"/>
      <c r="K5330" s="69">
        <v>0</v>
      </c>
      <c r="L5330" s="67">
        <v>0</v>
      </c>
      <c r="M5330" s="74">
        <v>0</v>
      </c>
      <c r="N5330" s="34">
        <f t="shared" si="786"/>
        <v>0.33333333333333331</v>
      </c>
      <c r="O5330" s="38">
        <f t="shared" si="787"/>
        <v>0.33333333333333331</v>
      </c>
      <c r="P5330" s="77" t="s">
        <v>234</v>
      </c>
      <c r="Q5330" s="135">
        <v>44828</v>
      </c>
      <c r="R5330" s="35">
        <f t="shared" si="788"/>
        <v>0</v>
      </c>
      <c r="S5330" s="35">
        <f t="shared" si="789"/>
        <v>0</v>
      </c>
      <c r="T5330" s="10" t="str">
        <f t="shared" si="795"/>
        <v>Sem - 39</v>
      </c>
      <c r="U5330" s="10" t="str">
        <f t="shared" si="796"/>
        <v>Septembre</v>
      </c>
      <c r="V5330" s="36" t="str">
        <f t="shared" si="790"/>
        <v>2026</v>
      </c>
      <c r="W5330" s="34"/>
      <c r="X5330" s="91">
        <f t="shared" si="797"/>
        <v>0</v>
      </c>
      <c r="Y5330" s="92" t="str">
        <f>VLOOKUP('CM-CIC'!B5261,Annuaire_roster!B:F,4,0)</f>
        <v>ABDELLAOUI KHADIJA</v>
      </c>
      <c r="Z5330" s="37" t="s">
        <v>110</v>
      </c>
      <c r="AA5330" s="60" t="s">
        <v>39</v>
      </c>
      <c r="AB5330" s="35" t="str">
        <f t="shared" si="791"/>
        <v/>
      </c>
      <c r="AC5330" s="35" t="str">
        <f t="shared" si="792"/>
        <v/>
      </c>
      <c r="AD5330" s="35" t="str">
        <f t="shared" si="793"/>
        <v/>
      </c>
      <c r="AE5330" s="44" t="str">
        <f t="shared" si="794"/>
        <v/>
      </c>
      <c r="AF5330" s="61"/>
      <c r="AG5330" s="45"/>
    </row>
    <row r="5331" spans="1:33" x14ac:dyDescent="0.2">
      <c r="A5331" s="59" t="str">
        <f>+VLOOKUP(B5331,Annuaire_roster!B:G,5,0)</f>
        <v>01618</v>
      </c>
      <c r="B5331" s="219" t="s">
        <v>255</v>
      </c>
      <c r="C5331" s="73">
        <v>0.37083333333333335</v>
      </c>
      <c r="D5331" s="73">
        <v>0.375</v>
      </c>
      <c r="E5331" s="66">
        <v>0.75</v>
      </c>
      <c r="F5331" s="66">
        <v>0.75</v>
      </c>
      <c r="G5331" s="67"/>
      <c r="H5331" s="67"/>
      <c r="I5331" s="107" t="s">
        <v>63</v>
      </c>
      <c r="J5331" s="67"/>
      <c r="K5331" s="69">
        <v>0</v>
      </c>
      <c r="L5331" s="67">
        <v>0</v>
      </c>
      <c r="M5331" s="74">
        <v>0</v>
      </c>
      <c r="N5331" s="34">
        <f t="shared" si="786"/>
        <v>0.33333333333333331</v>
      </c>
      <c r="O5331" s="38">
        <f t="shared" si="787"/>
        <v>0.33333333333333331</v>
      </c>
      <c r="P5331" s="77" t="s">
        <v>234</v>
      </c>
      <c r="Q5331" s="135">
        <v>44828</v>
      </c>
      <c r="R5331" s="35">
        <f t="shared" si="788"/>
        <v>0</v>
      </c>
      <c r="S5331" s="35">
        <f t="shared" si="789"/>
        <v>0</v>
      </c>
      <c r="T5331" s="10" t="str">
        <f t="shared" si="795"/>
        <v>Sem - 39</v>
      </c>
      <c r="U5331" s="10" t="str">
        <f t="shared" si="796"/>
        <v>Septembre</v>
      </c>
      <c r="V5331" s="36" t="str">
        <f t="shared" si="790"/>
        <v>2026</v>
      </c>
      <c r="W5331" s="34"/>
      <c r="X5331" s="91">
        <f t="shared" si="797"/>
        <v>4.1666666666666519E-3</v>
      </c>
      <c r="Y5331" s="92" t="str">
        <f>VLOOKUP('CM-CIC'!B5262,Annuaire_roster!B:F,4,0)</f>
        <v>ABDELLAOUI KHADIJA</v>
      </c>
      <c r="Z5331" s="37" t="s">
        <v>110</v>
      </c>
      <c r="AA5331" s="60" t="s">
        <v>39</v>
      </c>
      <c r="AB5331" s="35" t="str">
        <f t="shared" si="791"/>
        <v/>
      </c>
      <c r="AC5331" s="35" t="str">
        <f t="shared" si="792"/>
        <v/>
      </c>
      <c r="AD5331" s="35" t="str">
        <f t="shared" si="793"/>
        <v/>
      </c>
      <c r="AE5331" s="44" t="str">
        <f t="shared" si="794"/>
        <v/>
      </c>
      <c r="AF5331" s="61"/>
      <c r="AG5331" s="45"/>
    </row>
    <row r="5332" spans="1:33" x14ac:dyDescent="0.2">
      <c r="A5332" s="59" t="str">
        <f>+VLOOKUP(B5332,Annuaire_roster!B:G,5,0)</f>
        <v>01619</v>
      </c>
      <c r="B5332" s="219" t="s">
        <v>256</v>
      </c>
      <c r="C5332" s="73">
        <v>0.375</v>
      </c>
      <c r="D5332" s="73">
        <v>0.375</v>
      </c>
      <c r="E5332" s="66">
        <v>0.75</v>
      </c>
      <c r="F5332" s="66">
        <v>0.75</v>
      </c>
      <c r="G5332" s="67"/>
      <c r="H5332" s="67"/>
      <c r="I5332" s="107" t="s">
        <v>63</v>
      </c>
      <c r="J5332" s="67"/>
      <c r="K5332" s="69">
        <v>0</v>
      </c>
      <c r="L5332" s="67">
        <v>0</v>
      </c>
      <c r="M5332" s="74">
        <v>0</v>
      </c>
      <c r="N5332" s="34">
        <f t="shared" si="786"/>
        <v>0.33333333333333331</v>
      </c>
      <c r="O5332" s="38">
        <f t="shared" si="787"/>
        <v>0.33333333333333331</v>
      </c>
      <c r="P5332" s="77" t="s">
        <v>234</v>
      </c>
      <c r="Q5332" s="135">
        <v>44828</v>
      </c>
      <c r="R5332" s="35">
        <f t="shared" si="788"/>
        <v>0</v>
      </c>
      <c r="S5332" s="35">
        <f t="shared" si="789"/>
        <v>0</v>
      </c>
      <c r="T5332" s="10" t="str">
        <f t="shared" si="795"/>
        <v>Sem - 39</v>
      </c>
      <c r="U5332" s="10" t="str">
        <f t="shared" si="796"/>
        <v>Septembre</v>
      </c>
      <c r="V5332" s="36" t="str">
        <f t="shared" si="790"/>
        <v>2026</v>
      </c>
      <c r="W5332" s="34"/>
      <c r="X5332" s="91">
        <f t="shared" si="797"/>
        <v>0</v>
      </c>
      <c r="Y5332" s="92" t="str">
        <f>VLOOKUP('CM-CIC'!B5263,Annuaire_roster!B:F,4,0)</f>
        <v>ABDELLAOUI KHADIJA</v>
      </c>
      <c r="Z5332" s="37" t="s">
        <v>110</v>
      </c>
      <c r="AA5332" s="60" t="s">
        <v>39</v>
      </c>
      <c r="AB5332" s="35" t="str">
        <f t="shared" si="791"/>
        <v/>
      </c>
      <c r="AC5332" s="35" t="str">
        <f t="shared" si="792"/>
        <v/>
      </c>
      <c r="AD5332" s="35" t="str">
        <f t="shared" si="793"/>
        <v/>
      </c>
      <c r="AE5332" s="44" t="str">
        <f t="shared" si="794"/>
        <v/>
      </c>
      <c r="AF5332" s="61"/>
      <c r="AG5332" s="45"/>
    </row>
    <row r="5333" spans="1:33" x14ac:dyDescent="0.2">
      <c r="A5333" s="59" t="str">
        <f>+VLOOKUP(B5333,Annuaire_roster!B:G,5,0)</f>
        <v>01624</v>
      </c>
      <c r="B5333" s="219" t="s">
        <v>257</v>
      </c>
      <c r="C5333" s="73">
        <v>0.375</v>
      </c>
      <c r="D5333" s="73">
        <v>0.375</v>
      </c>
      <c r="E5333" s="66">
        <v>0.75</v>
      </c>
      <c r="F5333" s="66">
        <v>0.75</v>
      </c>
      <c r="G5333" s="67"/>
      <c r="H5333" s="67"/>
      <c r="I5333" s="107" t="s">
        <v>63</v>
      </c>
      <c r="J5333" s="67"/>
      <c r="K5333" s="69">
        <v>0</v>
      </c>
      <c r="L5333" s="67">
        <v>0</v>
      </c>
      <c r="M5333" s="74">
        <v>0</v>
      </c>
      <c r="N5333" s="34">
        <f t="shared" si="786"/>
        <v>0.33333333333333331</v>
      </c>
      <c r="O5333" s="38">
        <f t="shared" si="787"/>
        <v>0.33333333333333331</v>
      </c>
      <c r="P5333" s="77" t="s">
        <v>234</v>
      </c>
      <c r="Q5333" s="135">
        <v>44828</v>
      </c>
      <c r="R5333" s="35">
        <f t="shared" si="788"/>
        <v>0</v>
      </c>
      <c r="S5333" s="35">
        <f t="shared" si="789"/>
        <v>0</v>
      </c>
      <c r="T5333" s="10" t="str">
        <f t="shared" si="795"/>
        <v>Sem - 39</v>
      </c>
      <c r="U5333" s="10" t="str">
        <f t="shared" si="796"/>
        <v>Septembre</v>
      </c>
      <c r="V5333" s="36" t="str">
        <f t="shared" si="790"/>
        <v>2026</v>
      </c>
      <c r="W5333" s="34"/>
      <c r="X5333" s="91">
        <f t="shared" si="797"/>
        <v>0</v>
      </c>
      <c r="Y5333" s="92" t="str">
        <f>VLOOKUP('CM-CIC'!B5264,Annuaire_roster!B:F,4,0)</f>
        <v>ABDELLAOUI KHADIJA</v>
      </c>
      <c r="Z5333" s="37" t="s">
        <v>110</v>
      </c>
      <c r="AA5333" s="60" t="s">
        <v>39</v>
      </c>
      <c r="AB5333" s="35" t="str">
        <f t="shared" si="791"/>
        <v/>
      </c>
      <c r="AC5333" s="35" t="str">
        <f t="shared" si="792"/>
        <v/>
      </c>
      <c r="AD5333" s="35" t="str">
        <f t="shared" si="793"/>
        <v/>
      </c>
      <c r="AE5333" s="44" t="str">
        <f t="shared" si="794"/>
        <v/>
      </c>
      <c r="AF5333" s="61"/>
      <c r="AG5333" s="45"/>
    </row>
    <row r="5334" spans="1:33" x14ac:dyDescent="0.2">
      <c r="A5334" s="59" t="str">
        <f>+VLOOKUP(B5334,Annuaire_roster!B:G,5,0)</f>
        <v>01625</v>
      </c>
      <c r="B5334" s="219" t="s">
        <v>258</v>
      </c>
      <c r="C5334" s="73">
        <v>0.37430555555555556</v>
      </c>
      <c r="D5334" s="73">
        <v>0.375</v>
      </c>
      <c r="E5334" s="66">
        <v>0.75</v>
      </c>
      <c r="F5334" s="66">
        <v>0.75</v>
      </c>
      <c r="G5334" s="67"/>
      <c r="H5334" s="67"/>
      <c r="I5334" s="107" t="s">
        <v>63</v>
      </c>
      <c r="J5334" s="67"/>
      <c r="K5334" s="69">
        <v>0</v>
      </c>
      <c r="L5334" s="67">
        <v>0</v>
      </c>
      <c r="M5334" s="74">
        <v>0</v>
      </c>
      <c r="N5334" s="34">
        <f t="shared" si="786"/>
        <v>0.33333333333333331</v>
      </c>
      <c r="O5334" s="38">
        <f t="shared" si="787"/>
        <v>0.33333333333333331</v>
      </c>
      <c r="P5334" s="77" t="s">
        <v>234</v>
      </c>
      <c r="Q5334" s="135">
        <v>44828</v>
      </c>
      <c r="R5334" s="35">
        <f t="shared" si="788"/>
        <v>0</v>
      </c>
      <c r="S5334" s="35">
        <f t="shared" si="789"/>
        <v>0</v>
      </c>
      <c r="T5334" s="10" t="str">
        <f t="shared" si="795"/>
        <v>Sem - 39</v>
      </c>
      <c r="U5334" s="10" t="str">
        <f t="shared" si="796"/>
        <v>Septembre</v>
      </c>
      <c r="V5334" s="36" t="str">
        <f t="shared" si="790"/>
        <v>2026</v>
      </c>
      <c r="W5334" s="34"/>
      <c r="X5334" s="91">
        <f t="shared" si="797"/>
        <v>0</v>
      </c>
      <c r="Y5334" s="92" t="str">
        <f>VLOOKUP('CM-CIC'!B5265,Annuaire_roster!B:F,4,0)</f>
        <v>ABDELLAOUI KHADIJA</v>
      </c>
      <c r="Z5334" s="37" t="s">
        <v>110</v>
      </c>
      <c r="AA5334" s="60" t="s">
        <v>39</v>
      </c>
      <c r="AB5334" s="35" t="str">
        <f t="shared" si="791"/>
        <v/>
      </c>
      <c r="AC5334" s="35" t="str">
        <f t="shared" si="792"/>
        <v/>
      </c>
      <c r="AD5334" s="35" t="str">
        <f t="shared" si="793"/>
        <v/>
      </c>
      <c r="AE5334" s="44" t="str">
        <f t="shared" si="794"/>
        <v/>
      </c>
      <c r="AF5334" s="61"/>
      <c r="AG5334" s="45"/>
    </row>
    <row r="5335" spans="1:33" x14ac:dyDescent="0.2">
      <c r="A5335" s="59" t="str">
        <f>+VLOOKUP(B5335,Annuaire_roster!B:G,5,0)</f>
        <v>01626</v>
      </c>
      <c r="B5335" s="78" t="s">
        <v>259</v>
      </c>
      <c r="C5335" s="73">
        <v>0.375</v>
      </c>
      <c r="D5335" s="73">
        <v>0.375</v>
      </c>
      <c r="E5335" s="66">
        <v>0.75</v>
      </c>
      <c r="F5335" s="66">
        <v>0.75</v>
      </c>
      <c r="G5335" s="67"/>
      <c r="H5335" s="67"/>
      <c r="I5335" s="107" t="s">
        <v>63</v>
      </c>
      <c r="J5335" s="67"/>
      <c r="K5335" s="69">
        <v>0</v>
      </c>
      <c r="L5335" s="67">
        <v>0</v>
      </c>
      <c r="M5335" s="74">
        <v>0</v>
      </c>
      <c r="N5335" s="34">
        <f t="shared" si="786"/>
        <v>0.33333333333333331</v>
      </c>
      <c r="O5335" s="38">
        <f t="shared" si="787"/>
        <v>0.33333333333333331</v>
      </c>
      <c r="P5335" s="77" t="s">
        <v>234</v>
      </c>
      <c r="Q5335" s="135">
        <v>44828</v>
      </c>
      <c r="R5335" s="35">
        <f t="shared" si="788"/>
        <v>0</v>
      </c>
      <c r="S5335" s="35">
        <f t="shared" si="789"/>
        <v>0</v>
      </c>
      <c r="T5335" s="10" t="str">
        <f t="shared" si="795"/>
        <v>Sem - 39</v>
      </c>
      <c r="U5335" s="10" t="str">
        <f t="shared" si="796"/>
        <v>Septembre</v>
      </c>
      <c r="V5335" s="36" t="str">
        <f t="shared" si="790"/>
        <v>2026</v>
      </c>
      <c r="W5335" s="34"/>
      <c r="X5335" s="91">
        <f t="shared" si="797"/>
        <v>0</v>
      </c>
      <c r="Y5335" s="92" t="str">
        <f>VLOOKUP('CM-CIC'!B5266,Annuaire_roster!B:F,4,0)</f>
        <v>ABDELLAOUI KHADIJA</v>
      </c>
      <c r="Z5335" s="37" t="s">
        <v>110</v>
      </c>
      <c r="AA5335" s="60" t="s">
        <v>39</v>
      </c>
      <c r="AB5335" s="35" t="str">
        <f t="shared" si="791"/>
        <v/>
      </c>
      <c r="AC5335" s="35" t="str">
        <f t="shared" si="792"/>
        <v/>
      </c>
      <c r="AD5335" s="35" t="str">
        <f t="shared" si="793"/>
        <v/>
      </c>
      <c r="AE5335" s="44" t="str">
        <f t="shared" si="794"/>
        <v/>
      </c>
      <c r="AF5335" s="61"/>
      <c r="AG5335" s="45"/>
    </row>
    <row r="5336" spans="1:33" x14ac:dyDescent="0.2">
      <c r="A5336" s="59" t="str">
        <f>+VLOOKUP(B5336,Annuaire_roster!B:G,5,0)</f>
        <v>01627</v>
      </c>
      <c r="B5336" s="78" t="s">
        <v>260</v>
      </c>
      <c r="C5336" s="73">
        <v>0.375</v>
      </c>
      <c r="D5336" s="73">
        <v>0.375</v>
      </c>
      <c r="E5336" s="66">
        <v>0.75</v>
      </c>
      <c r="F5336" s="66">
        <v>0.75</v>
      </c>
      <c r="G5336" s="67"/>
      <c r="H5336" s="67"/>
      <c r="I5336" s="107" t="s">
        <v>63</v>
      </c>
      <c r="J5336" s="67"/>
      <c r="K5336" s="69">
        <v>0</v>
      </c>
      <c r="L5336" s="67">
        <v>0</v>
      </c>
      <c r="M5336" s="74">
        <v>0</v>
      </c>
      <c r="N5336" s="34">
        <f t="shared" si="786"/>
        <v>0.33333333333333331</v>
      </c>
      <c r="O5336" s="38">
        <f t="shared" si="787"/>
        <v>0.33333333333333331</v>
      </c>
      <c r="P5336" s="77" t="s">
        <v>234</v>
      </c>
      <c r="Q5336" s="135">
        <v>44828</v>
      </c>
      <c r="R5336" s="35">
        <f t="shared" si="788"/>
        <v>0</v>
      </c>
      <c r="S5336" s="35">
        <f t="shared" si="789"/>
        <v>0</v>
      </c>
      <c r="T5336" s="10" t="str">
        <f t="shared" si="795"/>
        <v>Sem - 39</v>
      </c>
      <c r="U5336" s="10" t="str">
        <f t="shared" si="796"/>
        <v>Septembre</v>
      </c>
      <c r="V5336" s="36" t="str">
        <f t="shared" si="790"/>
        <v>2026</v>
      </c>
      <c r="W5336" s="34"/>
      <c r="X5336" s="91">
        <f t="shared" si="797"/>
        <v>0</v>
      </c>
      <c r="Y5336" s="92" t="str">
        <f>VLOOKUP('CM-CIC'!B5267,Annuaire_roster!B:F,4,0)</f>
        <v>ABDELLAOUI KHADIJA</v>
      </c>
      <c r="Z5336" s="37" t="s">
        <v>110</v>
      </c>
      <c r="AA5336" s="60" t="s">
        <v>39</v>
      </c>
      <c r="AB5336" s="35" t="str">
        <f t="shared" si="791"/>
        <v/>
      </c>
      <c r="AC5336" s="35" t="str">
        <f t="shared" si="792"/>
        <v/>
      </c>
      <c r="AD5336" s="35" t="str">
        <f t="shared" si="793"/>
        <v/>
      </c>
      <c r="AE5336" s="44" t="str">
        <f t="shared" si="794"/>
        <v/>
      </c>
      <c r="AF5336" s="61"/>
      <c r="AG5336" s="45"/>
    </row>
    <row r="5337" spans="1:33" x14ac:dyDescent="0.2">
      <c r="A5337" s="59" t="str">
        <f>+VLOOKUP(B5337,Annuaire_roster!B:G,5,0)</f>
        <v>01628</v>
      </c>
      <c r="B5337" s="78" t="s">
        <v>262</v>
      </c>
      <c r="C5337" s="73">
        <v>0.37361111111111112</v>
      </c>
      <c r="D5337" s="73">
        <v>0.375</v>
      </c>
      <c r="E5337" s="66">
        <v>0.75</v>
      </c>
      <c r="F5337" s="66">
        <v>0.75</v>
      </c>
      <c r="G5337" s="67"/>
      <c r="H5337" s="67"/>
      <c r="I5337" s="107" t="s">
        <v>63</v>
      </c>
      <c r="J5337" s="67"/>
      <c r="K5337" s="69">
        <v>0</v>
      </c>
      <c r="L5337" s="67">
        <v>0</v>
      </c>
      <c r="M5337" s="74">
        <v>0</v>
      </c>
      <c r="N5337" s="34">
        <f t="shared" si="786"/>
        <v>0.33333333333333331</v>
      </c>
      <c r="O5337" s="38">
        <f t="shared" si="787"/>
        <v>0.33333333333333331</v>
      </c>
      <c r="P5337" s="77" t="s">
        <v>234</v>
      </c>
      <c r="Q5337" s="135">
        <v>44828</v>
      </c>
      <c r="R5337" s="35">
        <f t="shared" si="788"/>
        <v>0</v>
      </c>
      <c r="S5337" s="35">
        <f t="shared" si="789"/>
        <v>0</v>
      </c>
      <c r="T5337" s="10" t="str">
        <f t="shared" si="795"/>
        <v>Sem - 39</v>
      </c>
      <c r="U5337" s="10" t="str">
        <f t="shared" si="796"/>
        <v>Septembre</v>
      </c>
      <c r="V5337" s="36" t="str">
        <f t="shared" si="790"/>
        <v>2026</v>
      </c>
      <c r="W5337" s="34"/>
      <c r="X5337" s="91">
        <f t="shared" si="797"/>
        <v>1.388888888888884E-3</v>
      </c>
      <c r="Y5337" s="92" t="str">
        <f>VLOOKUP('CM-CIC'!B5268,Annuaire_roster!B:F,4,0)</f>
        <v>ABDELLAOUI KHADIJA</v>
      </c>
      <c r="Z5337" s="37" t="s">
        <v>110</v>
      </c>
      <c r="AA5337" s="60" t="s">
        <v>39</v>
      </c>
      <c r="AB5337" s="35" t="str">
        <f t="shared" si="791"/>
        <v/>
      </c>
      <c r="AC5337" s="35" t="str">
        <f t="shared" si="792"/>
        <v/>
      </c>
      <c r="AD5337" s="35" t="str">
        <f t="shared" si="793"/>
        <v/>
      </c>
      <c r="AE5337" s="44" t="str">
        <f t="shared" si="794"/>
        <v/>
      </c>
      <c r="AF5337" s="61"/>
      <c r="AG5337" s="45"/>
    </row>
    <row r="5338" spans="1:33" x14ac:dyDescent="0.2">
      <c r="A5338" s="59" t="str">
        <f>+VLOOKUP(B5338,Annuaire_roster!B:G,5,0)</f>
        <v>01629</v>
      </c>
      <c r="B5338" s="78" t="s">
        <v>263</v>
      </c>
      <c r="C5338" s="73">
        <v>0.37361111111111112</v>
      </c>
      <c r="D5338" s="73">
        <v>0.375</v>
      </c>
      <c r="E5338" s="66">
        <v>0.75</v>
      </c>
      <c r="F5338" s="66">
        <v>0.75</v>
      </c>
      <c r="G5338" s="67"/>
      <c r="H5338" s="67"/>
      <c r="I5338" s="107" t="s">
        <v>63</v>
      </c>
      <c r="J5338" s="67"/>
      <c r="K5338" s="69">
        <v>0</v>
      </c>
      <c r="L5338" s="67">
        <v>0</v>
      </c>
      <c r="M5338" s="74">
        <v>0</v>
      </c>
      <c r="N5338" s="34">
        <f t="shared" si="786"/>
        <v>0.33333333333333331</v>
      </c>
      <c r="O5338" s="38">
        <f t="shared" si="787"/>
        <v>0.33333333333333331</v>
      </c>
      <c r="P5338" s="77" t="s">
        <v>234</v>
      </c>
      <c r="Q5338" s="135">
        <v>44828</v>
      </c>
      <c r="R5338" s="35">
        <f t="shared" si="788"/>
        <v>0</v>
      </c>
      <c r="S5338" s="35">
        <f t="shared" si="789"/>
        <v>0</v>
      </c>
      <c r="T5338" s="10" t="str">
        <f t="shared" si="795"/>
        <v>Sem - 39</v>
      </c>
      <c r="U5338" s="10" t="str">
        <f t="shared" si="796"/>
        <v>Septembre</v>
      </c>
      <c r="V5338" s="36" t="str">
        <f t="shared" si="790"/>
        <v>2026</v>
      </c>
      <c r="W5338" s="34"/>
      <c r="X5338" s="91">
        <f t="shared" si="797"/>
        <v>1.388888888888884E-3</v>
      </c>
      <c r="Y5338" s="92" t="str">
        <f>VLOOKUP('CM-CIC'!B5269,Annuaire_roster!B:F,4,0)</f>
        <v>ABDELLAOUI KHADIJA</v>
      </c>
      <c r="Z5338" s="37" t="s">
        <v>110</v>
      </c>
      <c r="AA5338" s="60" t="s">
        <v>39</v>
      </c>
      <c r="AB5338" s="35" t="str">
        <f t="shared" si="791"/>
        <v/>
      </c>
      <c r="AC5338" s="35" t="str">
        <f t="shared" si="792"/>
        <v/>
      </c>
      <c r="AD5338" s="35" t="str">
        <f t="shared" si="793"/>
        <v/>
      </c>
      <c r="AE5338" s="44" t="str">
        <f t="shared" si="794"/>
        <v/>
      </c>
      <c r="AF5338" s="61"/>
      <c r="AG5338" s="45"/>
    </row>
    <row r="5339" spans="1:33" x14ac:dyDescent="0.2">
      <c r="A5339" s="59" t="str">
        <f>+VLOOKUP(B5339,Annuaire_roster!B:G,5,0)</f>
        <v>01630</v>
      </c>
      <c r="B5339" s="78" t="s">
        <v>264</v>
      </c>
      <c r="C5339" s="73">
        <v>0.375</v>
      </c>
      <c r="D5339" s="73">
        <v>0.375</v>
      </c>
      <c r="E5339" s="66">
        <v>0.75</v>
      </c>
      <c r="F5339" s="66">
        <v>0.75</v>
      </c>
      <c r="G5339" s="67"/>
      <c r="H5339" s="67"/>
      <c r="I5339" s="107" t="s">
        <v>63</v>
      </c>
      <c r="J5339" s="67"/>
      <c r="K5339" s="69">
        <v>0</v>
      </c>
      <c r="L5339" s="67">
        <v>0</v>
      </c>
      <c r="M5339" s="74">
        <v>0</v>
      </c>
      <c r="N5339" s="34">
        <f t="shared" si="786"/>
        <v>0.33333333333333331</v>
      </c>
      <c r="O5339" s="38">
        <f t="shared" si="787"/>
        <v>0.33333333333333331</v>
      </c>
      <c r="P5339" s="77" t="s">
        <v>234</v>
      </c>
      <c r="Q5339" s="135">
        <v>44828</v>
      </c>
      <c r="R5339" s="35">
        <f t="shared" si="788"/>
        <v>0</v>
      </c>
      <c r="S5339" s="35">
        <f t="shared" si="789"/>
        <v>0</v>
      </c>
      <c r="T5339" s="10" t="str">
        <f t="shared" si="795"/>
        <v>Sem - 39</v>
      </c>
      <c r="U5339" s="10" t="str">
        <f t="shared" si="796"/>
        <v>Septembre</v>
      </c>
      <c r="V5339" s="36" t="str">
        <f t="shared" si="790"/>
        <v>2026</v>
      </c>
      <c r="W5339" s="34"/>
      <c r="X5339" s="91">
        <f t="shared" si="797"/>
        <v>0</v>
      </c>
      <c r="Y5339" s="92" t="str">
        <f>VLOOKUP('CM-CIC'!B5270,Annuaire_roster!B:F,4,0)</f>
        <v>ABDELLAOUI KHADIJA</v>
      </c>
      <c r="Z5339" s="37" t="s">
        <v>110</v>
      </c>
      <c r="AA5339" s="60" t="s">
        <v>39</v>
      </c>
      <c r="AB5339" s="35" t="str">
        <f t="shared" si="791"/>
        <v/>
      </c>
      <c r="AC5339" s="35" t="str">
        <f t="shared" si="792"/>
        <v/>
      </c>
      <c r="AD5339" s="35" t="str">
        <f t="shared" si="793"/>
        <v/>
      </c>
      <c r="AE5339" s="44" t="str">
        <f t="shared" si="794"/>
        <v/>
      </c>
      <c r="AF5339" s="61"/>
      <c r="AG5339" s="45"/>
    </row>
    <row r="5340" spans="1:33" x14ac:dyDescent="0.2">
      <c r="A5340" s="59" t="str">
        <f>+VLOOKUP(B5340,Annuaire_roster!B:G,5,0)</f>
        <v>01631</v>
      </c>
      <c r="B5340" s="78" t="s">
        <v>265</v>
      </c>
      <c r="C5340" s="73">
        <v>0.37361111111111112</v>
      </c>
      <c r="D5340" s="73">
        <v>0.375</v>
      </c>
      <c r="E5340" s="66">
        <v>0.75</v>
      </c>
      <c r="F5340" s="66">
        <v>0.75</v>
      </c>
      <c r="G5340" s="67"/>
      <c r="H5340" s="67"/>
      <c r="I5340" s="107" t="s">
        <v>63</v>
      </c>
      <c r="J5340" s="67"/>
      <c r="K5340" s="69">
        <v>0</v>
      </c>
      <c r="L5340" s="67">
        <v>0</v>
      </c>
      <c r="M5340" s="74">
        <v>0</v>
      </c>
      <c r="N5340" s="34">
        <f t="shared" si="786"/>
        <v>0.33333333333333331</v>
      </c>
      <c r="O5340" s="38">
        <f t="shared" si="787"/>
        <v>0.33333333333333331</v>
      </c>
      <c r="P5340" s="77" t="s">
        <v>234</v>
      </c>
      <c r="Q5340" s="135">
        <v>44828</v>
      </c>
      <c r="R5340" s="35">
        <f t="shared" si="788"/>
        <v>0</v>
      </c>
      <c r="S5340" s="35">
        <f t="shared" si="789"/>
        <v>0</v>
      </c>
      <c r="T5340" s="10" t="str">
        <f t="shared" si="795"/>
        <v>Sem - 39</v>
      </c>
      <c r="U5340" s="10" t="str">
        <f t="shared" si="796"/>
        <v>Septembre</v>
      </c>
      <c r="V5340" s="36" t="str">
        <f t="shared" si="790"/>
        <v>2026</v>
      </c>
      <c r="W5340" s="34"/>
      <c r="X5340" s="91">
        <f t="shared" si="797"/>
        <v>1.388888888888884E-3</v>
      </c>
      <c r="Y5340" s="92" t="str">
        <f>VLOOKUP('CM-CIC'!B5271,Annuaire_roster!B:F,4,0)</f>
        <v>IHASSANE Ikram</v>
      </c>
      <c r="Z5340" s="37" t="s">
        <v>110</v>
      </c>
      <c r="AA5340" s="60" t="s">
        <v>39</v>
      </c>
      <c r="AB5340" s="35" t="str">
        <f t="shared" si="791"/>
        <v/>
      </c>
      <c r="AC5340" s="35" t="str">
        <f t="shared" si="792"/>
        <v/>
      </c>
      <c r="AD5340" s="35" t="str">
        <f t="shared" si="793"/>
        <v/>
      </c>
      <c r="AE5340" s="44" t="str">
        <f t="shared" si="794"/>
        <v/>
      </c>
      <c r="AF5340" s="61"/>
      <c r="AG5340" s="45"/>
    </row>
    <row r="5341" spans="1:33" x14ac:dyDescent="0.2">
      <c r="A5341" s="59" t="str">
        <f>+VLOOKUP(B5341,Annuaire_roster!B:G,5,0)</f>
        <v>01632</v>
      </c>
      <c r="B5341" s="78" t="s">
        <v>266</v>
      </c>
      <c r="C5341" s="73">
        <v>0.375</v>
      </c>
      <c r="D5341" s="73">
        <v>0.375</v>
      </c>
      <c r="E5341" s="66">
        <v>0.75</v>
      </c>
      <c r="F5341" s="66">
        <v>0.75</v>
      </c>
      <c r="G5341" s="67"/>
      <c r="H5341" s="67"/>
      <c r="I5341" s="107" t="s">
        <v>63</v>
      </c>
      <c r="J5341" s="67"/>
      <c r="K5341" s="69">
        <v>0</v>
      </c>
      <c r="L5341" s="67">
        <v>0</v>
      </c>
      <c r="M5341" s="74">
        <v>0</v>
      </c>
      <c r="N5341" s="34">
        <f t="shared" si="786"/>
        <v>0.33333333333333331</v>
      </c>
      <c r="O5341" s="38">
        <f t="shared" si="787"/>
        <v>0.33333333333333331</v>
      </c>
      <c r="P5341" s="77" t="s">
        <v>234</v>
      </c>
      <c r="Q5341" s="135">
        <v>44828</v>
      </c>
      <c r="R5341" s="35">
        <f t="shared" si="788"/>
        <v>0</v>
      </c>
      <c r="S5341" s="35">
        <f t="shared" si="789"/>
        <v>0</v>
      </c>
      <c r="T5341" s="10" t="str">
        <f t="shared" si="795"/>
        <v>Sem - 39</v>
      </c>
      <c r="U5341" s="10" t="str">
        <f t="shared" si="796"/>
        <v>Septembre</v>
      </c>
      <c r="V5341" s="36" t="str">
        <f t="shared" si="790"/>
        <v>2026</v>
      </c>
      <c r="W5341" s="34"/>
      <c r="X5341" s="91">
        <f t="shared" si="797"/>
        <v>0</v>
      </c>
      <c r="Y5341" s="92" t="str">
        <f>VLOOKUP('CM-CIC'!B5272,Annuaire_roster!B:F,4,0)</f>
        <v>IHASSANE Ikram</v>
      </c>
      <c r="Z5341" s="37" t="s">
        <v>110</v>
      </c>
      <c r="AA5341" s="60" t="s">
        <v>39</v>
      </c>
      <c r="AB5341" s="35" t="str">
        <f t="shared" si="791"/>
        <v/>
      </c>
      <c r="AC5341" s="35" t="str">
        <f t="shared" si="792"/>
        <v/>
      </c>
      <c r="AD5341" s="35" t="str">
        <f t="shared" si="793"/>
        <v/>
      </c>
      <c r="AE5341" s="44" t="str">
        <f t="shared" si="794"/>
        <v/>
      </c>
      <c r="AF5341" s="61"/>
      <c r="AG5341" s="45"/>
    </row>
    <row r="5342" spans="1:33" x14ac:dyDescent="0.2">
      <c r="A5342" s="59" t="str">
        <f>+VLOOKUP(B5342,Annuaire_roster!B:G,5,0)</f>
        <v>01633</v>
      </c>
      <c r="B5342" s="78" t="s">
        <v>267</v>
      </c>
      <c r="C5342" s="73">
        <v>0.37152777777777779</v>
      </c>
      <c r="D5342" s="73">
        <v>0.375</v>
      </c>
      <c r="E5342" s="66">
        <v>0.75</v>
      </c>
      <c r="F5342" s="66">
        <v>0.75</v>
      </c>
      <c r="G5342" s="67"/>
      <c r="H5342" s="67"/>
      <c r="I5342" s="107" t="s">
        <v>63</v>
      </c>
      <c r="J5342" s="67"/>
      <c r="K5342" s="69">
        <v>0</v>
      </c>
      <c r="L5342" s="67">
        <v>0</v>
      </c>
      <c r="M5342" s="74">
        <v>0</v>
      </c>
      <c r="N5342" s="34">
        <f t="shared" si="786"/>
        <v>0.33333333333333331</v>
      </c>
      <c r="O5342" s="38">
        <f t="shared" si="787"/>
        <v>0.33333333333333331</v>
      </c>
      <c r="P5342" s="77" t="s">
        <v>234</v>
      </c>
      <c r="Q5342" s="135">
        <v>44828</v>
      </c>
      <c r="R5342" s="35">
        <f t="shared" si="788"/>
        <v>0</v>
      </c>
      <c r="S5342" s="35">
        <f t="shared" si="789"/>
        <v>0</v>
      </c>
      <c r="T5342" s="10" t="str">
        <f t="shared" si="795"/>
        <v>Sem - 39</v>
      </c>
      <c r="U5342" s="10" t="str">
        <f t="shared" si="796"/>
        <v>Septembre</v>
      </c>
      <c r="V5342" s="36" t="str">
        <f t="shared" si="790"/>
        <v>2026</v>
      </c>
      <c r="W5342" s="34"/>
      <c r="X5342" s="91">
        <f t="shared" si="797"/>
        <v>3.4722222222222099E-3</v>
      </c>
      <c r="Y5342" s="92" t="str">
        <f>VLOOKUP('CM-CIC'!B5273,Annuaire_roster!B:F,4,0)</f>
        <v>IHASSANE Ikram</v>
      </c>
      <c r="Z5342" s="37" t="s">
        <v>110</v>
      </c>
      <c r="AA5342" s="60" t="s">
        <v>39</v>
      </c>
      <c r="AB5342" s="35" t="str">
        <f t="shared" si="791"/>
        <v/>
      </c>
      <c r="AC5342" s="35" t="str">
        <f t="shared" si="792"/>
        <v/>
      </c>
      <c r="AD5342" s="35" t="str">
        <f t="shared" si="793"/>
        <v/>
      </c>
      <c r="AE5342" s="44" t="str">
        <f t="shared" si="794"/>
        <v/>
      </c>
      <c r="AF5342" s="61"/>
      <c r="AG5342" s="45"/>
    </row>
    <row r="5343" spans="1:33" x14ac:dyDescent="0.2">
      <c r="A5343" s="59" t="str">
        <f>+VLOOKUP(B5343,Annuaire_roster!B:G,5,0)</f>
        <v>01634</v>
      </c>
      <c r="B5343" s="78" t="s">
        <v>268</v>
      </c>
      <c r="C5343" s="73">
        <v>0.37083333333333335</v>
      </c>
      <c r="D5343" s="73">
        <v>0.375</v>
      </c>
      <c r="E5343" s="66">
        <v>0.75</v>
      </c>
      <c r="F5343" s="66">
        <v>0.75</v>
      </c>
      <c r="G5343" s="67"/>
      <c r="H5343" s="67"/>
      <c r="I5343" s="107" t="s">
        <v>63</v>
      </c>
      <c r="J5343" s="67"/>
      <c r="K5343" s="69">
        <v>0</v>
      </c>
      <c r="L5343" s="67">
        <v>0</v>
      </c>
      <c r="M5343" s="74">
        <v>0</v>
      </c>
      <c r="N5343" s="34">
        <f t="shared" si="786"/>
        <v>0.33333333333333331</v>
      </c>
      <c r="O5343" s="38">
        <f t="shared" si="787"/>
        <v>0.33333333333333331</v>
      </c>
      <c r="P5343" s="77" t="s">
        <v>234</v>
      </c>
      <c r="Q5343" s="135">
        <v>44828</v>
      </c>
      <c r="R5343" s="35">
        <f t="shared" si="788"/>
        <v>0</v>
      </c>
      <c r="S5343" s="35">
        <f t="shared" si="789"/>
        <v>0</v>
      </c>
      <c r="T5343" s="10" t="str">
        <f t="shared" si="795"/>
        <v>Sem - 39</v>
      </c>
      <c r="U5343" s="10" t="str">
        <f t="shared" si="796"/>
        <v>Septembre</v>
      </c>
      <c r="V5343" s="36" t="str">
        <f t="shared" si="790"/>
        <v>2026</v>
      </c>
      <c r="W5343" s="34"/>
      <c r="X5343" s="91">
        <f t="shared" si="797"/>
        <v>4.1666666666666519E-3</v>
      </c>
      <c r="Y5343" s="92" t="str">
        <f>VLOOKUP('CM-CIC'!B5274,Annuaire_roster!B:F,4,0)</f>
        <v>IHASSANE Ikram</v>
      </c>
      <c r="Z5343" s="37" t="s">
        <v>110</v>
      </c>
      <c r="AA5343" s="60" t="s">
        <v>39</v>
      </c>
      <c r="AB5343" s="35" t="str">
        <f t="shared" si="791"/>
        <v/>
      </c>
      <c r="AC5343" s="35" t="str">
        <f t="shared" si="792"/>
        <v/>
      </c>
      <c r="AD5343" s="35" t="str">
        <f t="shared" si="793"/>
        <v/>
      </c>
      <c r="AE5343" s="44" t="str">
        <f t="shared" si="794"/>
        <v/>
      </c>
      <c r="AF5343" s="61"/>
      <c r="AG5343" s="45"/>
    </row>
    <row r="5344" spans="1:33" x14ac:dyDescent="0.2">
      <c r="A5344" s="59" t="str">
        <f>+VLOOKUP(B5344,Annuaire_roster!B:G,5,0)</f>
        <v>01635</v>
      </c>
      <c r="B5344" s="78" t="s">
        <v>269</v>
      </c>
      <c r="C5344" s="73">
        <v>0.375</v>
      </c>
      <c r="D5344" s="73">
        <v>0.375</v>
      </c>
      <c r="E5344" s="66">
        <v>0.75</v>
      </c>
      <c r="F5344" s="66">
        <v>0.75</v>
      </c>
      <c r="G5344" s="67"/>
      <c r="H5344" s="67"/>
      <c r="I5344" s="107" t="s">
        <v>63</v>
      </c>
      <c r="J5344" s="67"/>
      <c r="K5344" s="69">
        <v>0</v>
      </c>
      <c r="L5344" s="67">
        <v>0</v>
      </c>
      <c r="M5344" s="74">
        <v>0</v>
      </c>
      <c r="N5344" s="34">
        <f t="shared" si="786"/>
        <v>0.33333333333333331</v>
      </c>
      <c r="O5344" s="38">
        <f t="shared" si="787"/>
        <v>0.33333333333333331</v>
      </c>
      <c r="P5344" s="77" t="s">
        <v>234</v>
      </c>
      <c r="Q5344" s="135">
        <v>44828</v>
      </c>
      <c r="R5344" s="35">
        <f t="shared" si="788"/>
        <v>0</v>
      </c>
      <c r="S5344" s="35">
        <f t="shared" si="789"/>
        <v>0</v>
      </c>
      <c r="T5344" s="10" t="str">
        <f t="shared" si="795"/>
        <v>Sem - 39</v>
      </c>
      <c r="U5344" s="10" t="str">
        <f t="shared" si="796"/>
        <v>Septembre</v>
      </c>
      <c r="V5344" s="36" t="str">
        <f t="shared" si="790"/>
        <v>2026</v>
      </c>
      <c r="W5344" s="34"/>
      <c r="X5344" s="91">
        <f t="shared" si="797"/>
        <v>0</v>
      </c>
      <c r="Y5344" s="92" t="str">
        <f>VLOOKUP('CM-CIC'!B5275,Annuaire_roster!B:F,4,0)</f>
        <v>IHASSANE Ikram</v>
      </c>
      <c r="Z5344" s="37" t="s">
        <v>110</v>
      </c>
      <c r="AA5344" s="60" t="s">
        <v>39</v>
      </c>
      <c r="AB5344" s="35" t="str">
        <f t="shared" si="791"/>
        <v/>
      </c>
      <c r="AC5344" s="35" t="str">
        <f t="shared" si="792"/>
        <v/>
      </c>
      <c r="AD5344" s="35" t="str">
        <f t="shared" si="793"/>
        <v/>
      </c>
      <c r="AE5344" s="44" t="str">
        <f t="shared" si="794"/>
        <v/>
      </c>
      <c r="AF5344" s="61"/>
      <c r="AG5344" s="45"/>
    </row>
    <row r="5345" spans="1:33" x14ac:dyDescent="0.2">
      <c r="A5345" s="59" t="str">
        <f>+VLOOKUP(B5345,Annuaire_roster!B:G,5,0)</f>
        <v>01636</v>
      </c>
      <c r="B5345" s="78" t="s">
        <v>270</v>
      </c>
      <c r="C5345" s="73">
        <v>0.375</v>
      </c>
      <c r="D5345" s="73">
        <v>0.375</v>
      </c>
      <c r="E5345" s="66">
        <v>0.75</v>
      </c>
      <c r="F5345" s="66">
        <v>0.75</v>
      </c>
      <c r="G5345" s="67"/>
      <c r="H5345" s="67"/>
      <c r="I5345" s="107" t="s">
        <v>63</v>
      </c>
      <c r="J5345" s="67"/>
      <c r="K5345" s="69">
        <v>0</v>
      </c>
      <c r="L5345" s="67">
        <v>0</v>
      </c>
      <c r="M5345" s="74">
        <v>0</v>
      </c>
      <c r="N5345" s="34">
        <f t="shared" si="786"/>
        <v>0.33333333333333331</v>
      </c>
      <c r="O5345" s="38">
        <f t="shared" si="787"/>
        <v>0.33333333333333331</v>
      </c>
      <c r="P5345" s="77" t="s">
        <v>234</v>
      </c>
      <c r="Q5345" s="135">
        <v>44828</v>
      </c>
      <c r="R5345" s="35">
        <f t="shared" si="788"/>
        <v>0</v>
      </c>
      <c r="S5345" s="35">
        <f t="shared" si="789"/>
        <v>0</v>
      </c>
      <c r="T5345" s="10" t="str">
        <f t="shared" si="795"/>
        <v>Sem - 39</v>
      </c>
      <c r="U5345" s="10" t="str">
        <f t="shared" si="796"/>
        <v>Septembre</v>
      </c>
      <c r="V5345" s="36" t="str">
        <f t="shared" si="790"/>
        <v>2026</v>
      </c>
      <c r="W5345" s="34"/>
      <c r="X5345" s="91">
        <f t="shared" si="797"/>
        <v>0</v>
      </c>
      <c r="Y5345" s="92" t="str">
        <f>VLOOKUP('CM-CIC'!B5276,Annuaire_roster!B:F,4,0)</f>
        <v>KINANA Widad</v>
      </c>
      <c r="Z5345" s="37" t="s">
        <v>110</v>
      </c>
      <c r="AA5345" s="60" t="s">
        <v>39</v>
      </c>
      <c r="AB5345" s="35" t="str">
        <f t="shared" si="791"/>
        <v/>
      </c>
      <c r="AC5345" s="35" t="str">
        <f t="shared" si="792"/>
        <v/>
      </c>
      <c r="AD5345" s="35" t="str">
        <f t="shared" si="793"/>
        <v/>
      </c>
      <c r="AE5345" s="44" t="str">
        <f t="shared" si="794"/>
        <v/>
      </c>
      <c r="AF5345" s="61"/>
      <c r="AG5345" s="45"/>
    </row>
    <row r="5346" spans="1:33" x14ac:dyDescent="0.2">
      <c r="A5346" s="59" t="str">
        <f>+VLOOKUP(B5346,Annuaire_roster!B:G,5,0)</f>
        <v>01637</v>
      </c>
      <c r="B5346" s="78" t="s">
        <v>271</v>
      </c>
      <c r="C5346" s="73">
        <v>0.37430555555555556</v>
      </c>
      <c r="D5346" s="73">
        <v>0.375</v>
      </c>
      <c r="E5346" s="66">
        <v>0.75</v>
      </c>
      <c r="F5346" s="66">
        <v>0.75</v>
      </c>
      <c r="G5346" s="67"/>
      <c r="H5346" s="67"/>
      <c r="I5346" s="107" t="s">
        <v>63</v>
      </c>
      <c r="J5346" s="67"/>
      <c r="K5346" s="69">
        <v>0</v>
      </c>
      <c r="L5346" s="67">
        <v>0</v>
      </c>
      <c r="M5346" s="74">
        <v>0</v>
      </c>
      <c r="N5346" s="34">
        <f t="shared" si="786"/>
        <v>0.33333333333333331</v>
      </c>
      <c r="O5346" s="38">
        <f t="shared" si="787"/>
        <v>0.33333333333333331</v>
      </c>
      <c r="P5346" s="77" t="s">
        <v>234</v>
      </c>
      <c r="Q5346" s="135">
        <v>44828</v>
      </c>
      <c r="R5346" s="35">
        <f t="shared" si="788"/>
        <v>0</v>
      </c>
      <c r="S5346" s="35">
        <f t="shared" si="789"/>
        <v>0</v>
      </c>
      <c r="T5346" s="10" t="str">
        <f t="shared" si="795"/>
        <v>Sem - 39</v>
      </c>
      <c r="U5346" s="10" t="str">
        <f t="shared" si="796"/>
        <v>Septembre</v>
      </c>
      <c r="V5346" s="36" t="str">
        <f t="shared" si="790"/>
        <v>2026</v>
      </c>
      <c r="W5346" s="34"/>
      <c r="X5346" s="91">
        <f t="shared" si="797"/>
        <v>0</v>
      </c>
      <c r="Y5346" s="92" t="str">
        <f>VLOOKUP('CM-CIC'!B5277,Annuaire_roster!B:F,4,0)</f>
        <v>IHASSANE Ikram</v>
      </c>
      <c r="Z5346" s="37" t="s">
        <v>110</v>
      </c>
      <c r="AA5346" s="60" t="s">
        <v>39</v>
      </c>
      <c r="AB5346" s="35" t="str">
        <f t="shared" si="791"/>
        <v/>
      </c>
      <c r="AC5346" s="35" t="str">
        <f t="shared" si="792"/>
        <v/>
      </c>
      <c r="AD5346" s="35" t="str">
        <f t="shared" si="793"/>
        <v/>
      </c>
      <c r="AE5346" s="44" t="str">
        <f t="shared" si="794"/>
        <v/>
      </c>
      <c r="AF5346" s="61"/>
      <c r="AG5346" s="45"/>
    </row>
    <row r="5347" spans="1:33" x14ac:dyDescent="0.2">
      <c r="A5347" s="59" t="str">
        <f>+VLOOKUP(B5347,Annuaire_roster!B:G,5,0)</f>
        <v>01638</v>
      </c>
      <c r="B5347" s="78" t="s">
        <v>272</v>
      </c>
      <c r="C5347" s="65">
        <v>0.37222222222222223</v>
      </c>
      <c r="D5347" s="65">
        <v>0.375</v>
      </c>
      <c r="E5347" s="66">
        <v>0.75</v>
      </c>
      <c r="F5347" s="66">
        <v>0.75</v>
      </c>
      <c r="G5347" s="67"/>
      <c r="H5347" s="67"/>
      <c r="I5347" s="68" t="s">
        <v>63</v>
      </c>
      <c r="J5347" s="67"/>
      <c r="K5347" s="69">
        <v>0</v>
      </c>
      <c r="L5347" s="67">
        <v>0</v>
      </c>
      <c r="M5347" s="70">
        <v>0</v>
      </c>
      <c r="N5347" s="34">
        <f t="shared" si="786"/>
        <v>0.33333333333333331</v>
      </c>
      <c r="O5347" s="38">
        <f t="shared" si="787"/>
        <v>0.33333333333333331</v>
      </c>
      <c r="P5347" s="72" t="s">
        <v>234</v>
      </c>
      <c r="Q5347" s="43">
        <v>44828</v>
      </c>
      <c r="R5347" s="35">
        <f t="shared" si="788"/>
        <v>0</v>
      </c>
      <c r="S5347" s="35">
        <f t="shared" si="789"/>
        <v>0</v>
      </c>
      <c r="T5347" s="10" t="str">
        <f t="shared" si="795"/>
        <v>Sem - 39</v>
      </c>
      <c r="U5347" s="10" t="str">
        <f t="shared" si="796"/>
        <v>Septembre</v>
      </c>
      <c r="V5347" s="36" t="str">
        <f t="shared" si="790"/>
        <v>2026</v>
      </c>
      <c r="W5347" s="34"/>
      <c r="X5347" s="91">
        <f t="shared" si="797"/>
        <v>2.7777777777777679E-3</v>
      </c>
      <c r="Y5347" s="92" t="str">
        <f>VLOOKUP('CM-CIC'!B5278,Annuaire_roster!B:F,4,0)</f>
        <v>KINANA Widad</v>
      </c>
      <c r="Z5347" s="37" t="s">
        <v>110</v>
      </c>
      <c r="AA5347" s="60" t="s">
        <v>39</v>
      </c>
      <c r="AB5347" s="35" t="str">
        <f t="shared" si="791"/>
        <v/>
      </c>
      <c r="AC5347" s="35" t="str">
        <f t="shared" si="792"/>
        <v/>
      </c>
      <c r="AD5347" s="35" t="str">
        <f t="shared" si="793"/>
        <v/>
      </c>
      <c r="AE5347" s="44" t="str">
        <f t="shared" si="794"/>
        <v/>
      </c>
      <c r="AF5347" s="61"/>
      <c r="AG5347" s="45"/>
    </row>
    <row r="5348" spans="1:33" x14ac:dyDescent="0.2">
      <c r="A5348" s="59" t="str">
        <f>+VLOOKUP(B5348,Annuaire_roster!B:G,5,0)</f>
        <v>01639</v>
      </c>
      <c r="B5348" s="78" t="s">
        <v>273</v>
      </c>
      <c r="C5348" s="65">
        <v>0.375</v>
      </c>
      <c r="D5348" s="65">
        <v>0.375</v>
      </c>
      <c r="E5348" s="66">
        <v>0.75</v>
      </c>
      <c r="F5348" s="66">
        <v>0.75</v>
      </c>
      <c r="G5348" s="67"/>
      <c r="H5348" s="67"/>
      <c r="I5348" s="68" t="s">
        <v>63</v>
      </c>
      <c r="J5348" s="67"/>
      <c r="K5348" s="69">
        <v>0</v>
      </c>
      <c r="L5348" s="67">
        <v>0</v>
      </c>
      <c r="M5348" s="70">
        <v>0</v>
      </c>
      <c r="N5348" s="34">
        <f t="shared" si="786"/>
        <v>0.33333333333333331</v>
      </c>
      <c r="O5348" s="38">
        <f t="shared" si="787"/>
        <v>0.33333333333333331</v>
      </c>
      <c r="P5348" s="72" t="s">
        <v>234</v>
      </c>
      <c r="Q5348" s="43">
        <v>44828</v>
      </c>
      <c r="R5348" s="35">
        <f t="shared" si="788"/>
        <v>0</v>
      </c>
      <c r="S5348" s="35">
        <f t="shared" si="789"/>
        <v>0</v>
      </c>
      <c r="T5348" s="10" t="str">
        <f t="shared" si="795"/>
        <v>Sem - 39</v>
      </c>
      <c r="U5348" s="10" t="str">
        <f t="shared" si="796"/>
        <v>Septembre</v>
      </c>
      <c r="V5348" s="36" t="str">
        <f t="shared" si="790"/>
        <v>2026</v>
      </c>
      <c r="W5348" s="34"/>
      <c r="X5348" s="91">
        <f t="shared" si="797"/>
        <v>0</v>
      </c>
      <c r="Y5348" s="92" t="str">
        <f>VLOOKUP('CM-CIC'!B5279,Annuaire_roster!B:F,4,0)</f>
        <v>IHASSANE Ikram</v>
      </c>
      <c r="Z5348" s="37" t="s">
        <v>110</v>
      </c>
      <c r="AA5348" s="60" t="s">
        <v>39</v>
      </c>
      <c r="AB5348" s="35" t="str">
        <f t="shared" si="791"/>
        <v/>
      </c>
      <c r="AC5348" s="35" t="str">
        <f t="shared" si="792"/>
        <v/>
      </c>
      <c r="AD5348" s="35" t="str">
        <f t="shared" si="793"/>
        <v/>
      </c>
      <c r="AE5348" s="44" t="str">
        <f t="shared" si="794"/>
        <v/>
      </c>
      <c r="AF5348" s="61"/>
      <c r="AG5348" s="45"/>
    </row>
    <row r="5349" spans="1:33" x14ac:dyDescent="0.2">
      <c r="A5349" s="59" t="str">
        <f>+VLOOKUP(B5349,Annuaire_roster!B:G,5,0)</f>
        <v>01567</v>
      </c>
      <c r="B5349" s="78" t="s">
        <v>275</v>
      </c>
      <c r="C5349" s="65">
        <v>0.37361111111111112</v>
      </c>
      <c r="D5349" s="65">
        <v>0.375</v>
      </c>
      <c r="E5349" s="66">
        <v>0.75</v>
      </c>
      <c r="F5349" s="66">
        <v>0.75</v>
      </c>
      <c r="G5349" s="67"/>
      <c r="H5349" s="67"/>
      <c r="I5349" s="68" t="s">
        <v>63</v>
      </c>
      <c r="J5349" s="67"/>
      <c r="K5349" s="69">
        <v>0</v>
      </c>
      <c r="L5349" s="67">
        <v>0</v>
      </c>
      <c r="M5349" s="70">
        <v>0</v>
      </c>
      <c r="N5349" s="34">
        <f t="shared" si="786"/>
        <v>0.33333333333333331</v>
      </c>
      <c r="O5349" s="38">
        <f t="shared" si="787"/>
        <v>0.33333333333333331</v>
      </c>
      <c r="P5349" s="72" t="s">
        <v>234</v>
      </c>
      <c r="Q5349" s="43">
        <v>44828</v>
      </c>
      <c r="R5349" s="35">
        <f t="shared" si="788"/>
        <v>0</v>
      </c>
      <c r="S5349" s="35">
        <f t="shared" si="789"/>
        <v>0</v>
      </c>
      <c r="T5349" s="10" t="str">
        <f t="shared" si="795"/>
        <v>Sem - 39</v>
      </c>
      <c r="U5349" s="10" t="str">
        <f t="shared" si="796"/>
        <v>Septembre</v>
      </c>
      <c r="V5349" s="36" t="str">
        <f t="shared" si="790"/>
        <v>2026</v>
      </c>
      <c r="W5349" s="34"/>
      <c r="X5349" s="91">
        <f t="shared" si="797"/>
        <v>1.388888888888884E-3</v>
      </c>
      <c r="Y5349" s="92" t="str">
        <f>VLOOKUP('CM-CIC'!B5280,Annuaire_roster!B:F,4,0)</f>
        <v>IHASSANE Ikram</v>
      </c>
      <c r="Z5349" s="37" t="s">
        <v>110</v>
      </c>
      <c r="AA5349" s="60" t="s">
        <v>39</v>
      </c>
      <c r="AB5349" s="35" t="str">
        <f t="shared" si="791"/>
        <v/>
      </c>
      <c r="AC5349" s="35" t="str">
        <f t="shared" si="792"/>
        <v/>
      </c>
      <c r="AD5349" s="35" t="str">
        <f t="shared" si="793"/>
        <v/>
      </c>
      <c r="AE5349" s="44" t="str">
        <f t="shared" si="794"/>
        <v/>
      </c>
      <c r="AF5349" s="61"/>
      <c r="AG5349" s="45"/>
    </row>
    <row r="5350" spans="1:33" x14ac:dyDescent="0.2">
      <c r="A5350" s="59" t="str">
        <f>+VLOOKUP(B5350,Annuaire_roster!B:G,5,0)</f>
        <v>01642</v>
      </c>
      <c r="B5350" s="78" t="s">
        <v>276</v>
      </c>
      <c r="C5350" s="65">
        <v>0.37361111111111112</v>
      </c>
      <c r="D5350" s="65">
        <v>0.375</v>
      </c>
      <c r="E5350" s="66">
        <v>0.75</v>
      </c>
      <c r="F5350" s="66">
        <v>0.75</v>
      </c>
      <c r="G5350" s="67"/>
      <c r="H5350" s="67"/>
      <c r="I5350" s="68" t="s">
        <v>63</v>
      </c>
      <c r="J5350" s="67"/>
      <c r="K5350" s="69">
        <v>0</v>
      </c>
      <c r="L5350" s="67">
        <v>0</v>
      </c>
      <c r="M5350" s="70">
        <v>0</v>
      </c>
      <c r="N5350" s="34">
        <f t="shared" si="786"/>
        <v>0.33333333333333331</v>
      </c>
      <c r="O5350" s="38">
        <f t="shared" si="787"/>
        <v>0.33333333333333331</v>
      </c>
      <c r="P5350" s="72" t="s">
        <v>234</v>
      </c>
      <c r="Q5350" s="43">
        <v>44828</v>
      </c>
      <c r="R5350" s="35">
        <f t="shared" si="788"/>
        <v>0</v>
      </c>
      <c r="S5350" s="35">
        <f t="shared" si="789"/>
        <v>0</v>
      </c>
      <c r="T5350" s="10" t="str">
        <f t="shared" si="795"/>
        <v>Sem - 39</v>
      </c>
      <c r="U5350" s="10" t="str">
        <f t="shared" si="796"/>
        <v>Septembre</v>
      </c>
      <c r="V5350" s="36" t="str">
        <f t="shared" si="790"/>
        <v>2026</v>
      </c>
      <c r="W5350" s="34"/>
      <c r="X5350" s="91">
        <f t="shared" si="797"/>
        <v>1.388888888888884E-3</v>
      </c>
      <c r="Y5350" s="92" t="str">
        <f>VLOOKUP('CM-CIC'!B5281,Annuaire_roster!B:F,4,0)</f>
        <v>IHASSANE Ikram</v>
      </c>
      <c r="Z5350" s="37" t="s">
        <v>110</v>
      </c>
      <c r="AA5350" s="60" t="s">
        <v>39</v>
      </c>
      <c r="AB5350" s="35" t="str">
        <f t="shared" si="791"/>
        <v/>
      </c>
      <c r="AC5350" s="35" t="str">
        <f t="shared" si="792"/>
        <v/>
      </c>
      <c r="AD5350" s="35" t="str">
        <f t="shared" si="793"/>
        <v/>
      </c>
      <c r="AE5350" s="44" t="str">
        <f t="shared" si="794"/>
        <v/>
      </c>
      <c r="AF5350" s="61"/>
      <c r="AG5350" s="45"/>
    </row>
    <row r="5351" spans="1:33" x14ac:dyDescent="0.2">
      <c r="A5351" s="59" t="str">
        <f>+VLOOKUP(B5351,Annuaire_roster!B:G,5,0)</f>
        <v>01657</v>
      </c>
      <c r="B5351" s="78" t="s">
        <v>277</v>
      </c>
      <c r="C5351" s="65">
        <v>0.36944444444444446</v>
      </c>
      <c r="D5351" s="65">
        <v>0.375</v>
      </c>
      <c r="E5351" s="66">
        <v>0.75</v>
      </c>
      <c r="F5351" s="66">
        <v>0.75</v>
      </c>
      <c r="G5351" s="67"/>
      <c r="H5351" s="67"/>
      <c r="I5351" s="68" t="s">
        <v>63</v>
      </c>
      <c r="J5351" s="67"/>
      <c r="K5351" s="69">
        <v>0</v>
      </c>
      <c r="L5351" s="67">
        <v>0</v>
      </c>
      <c r="M5351" s="70">
        <v>0</v>
      </c>
      <c r="N5351" s="34">
        <f t="shared" si="786"/>
        <v>0.33333333333333331</v>
      </c>
      <c r="O5351" s="38">
        <f t="shared" si="787"/>
        <v>0.33333333333333331</v>
      </c>
      <c r="P5351" s="72" t="s">
        <v>234</v>
      </c>
      <c r="Q5351" s="43">
        <v>44828</v>
      </c>
      <c r="R5351" s="35">
        <f t="shared" si="788"/>
        <v>0</v>
      </c>
      <c r="S5351" s="35">
        <f t="shared" si="789"/>
        <v>0</v>
      </c>
      <c r="T5351" s="10" t="str">
        <f t="shared" si="795"/>
        <v>Sem - 39</v>
      </c>
      <c r="U5351" s="10" t="str">
        <f t="shared" si="796"/>
        <v>Septembre</v>
      </c>
      <c r="V5351" s="36" t="str">
        <f t="shared" si="790"/>
        <v>2026</v>
      </c>
      <c r="W5351" s="34"/>
      <c r="X5351" s="91">
        <f t="shared" si="797"/>
        <v>5.5555555555555358E-3</v>
      </c>
      <c r="Y5351" s="92" t="str">
        <f>VLOOKUP('CM-CIC'!B5282,Annuaire_roster!B:F,4,0)</f>
        <v>IHASSANE Ikram</v>
      </c>
      <c r="Z5351" s="37" t="s">
        <v>110</v>
      </c>
      <c r="AA5351" s="60" t="s">
        <v>39</v>
      </c>
      <c r="AB5351" s="35" t="str">
        <f t="shared" si="791"/>
        <v/>
      </c>
      <c r="AC5351" s="35" t="str">
        <f t="shared" si="792"/>
        <v/>
      </c>
      <c r="AD5351" s="35" t="str">
        <f t="shared" si="793"/>
        <v/>
      </c>
      <c r="AE5351" s="44" t="str">
        <f t="shared" si="794"/>
        <v/>
      </c>
      <c r="AF5351" s="61"/>
      <c r="AG5351" s="45"/>
    </row>
    <row r="5352" spans="1:33" x14ac:dyDescent="0.2">
      <c r="A5352" s="59" t="str">
        <f>+VLOOKUP(B5352,Annuaire_roster!B:G,5,0)</f>
        <v>01658</v>
      </c>
      <c r="B5352" s="78" t="s">
        <v>165</v>
      </c>
      <c r="C5352" s="65">
        <v>0.37361111111111112</v>
      </c>
      <c r="D5352" s="65">
        <v>0.375</v>
      </c>
      <c r="E5352" s="66">
        <v>0.75</v>
      </c>
      <c r="F5352" s="66">
        <v>0.75</v>
      </c>
      <c r="G5352" s="67"/>
      <c r="H5352" s="67"/>
      <c r="I5352" s="68" t="s">
        <v>63</v>
      </c>
      <c r="J5352" s="67"/>
      <c r="K5352" s="69">
        <v>0</v>
      </c>
      <c r="L5352" s="67">
        <v>0</v>
      </c>
      <c r="M5352" s="70">
        <v>0</v>
      </c>
      <c r="N5352" s="34">
        <f t="shared" si="786"/>
        <v>0.33333333333333331</v>
      </c>
      <c r="O5352" s="38">
        <f t="shared" si="787"/>
        <v>0.33333333333333331</v>
      </c>
      <c r="P5352" s="72" t="s">
        <v>234</v>
      </c>
      <c r="Q5352" s="43">
        <v>44828</v>
      </c>
      <c r="R5352" s="35">
        <f t="shared" si="788"/>
        <v>0</v>
      </c>
      <c r="S5352" s="35">
        <f t="shared" si="789"/>
        <v>0</v>
      </c>
      <c r="T5352" s="10" t="str">
        <f t="shared" si="795"/>
        <v>Sem - 39</v>
      </c>
      <c r="U5352" s="10" t="str">
        <f t="shared" si="796"/>
        <v>Septembre</v>
      </c>
      <c r="V5352" s="36" t="str">
        <f t="shared" si="790"/>
        <v>2026</v>
      </c>
      <c r="W5352" s="34"/>
      <c r="X5352" s="91">
        <f t="shared" si="797"/>
        <v>1.388888888888884E-3</v>
      </c>
      <c r="Y5352" s="92" t="str">
        <f>VLOOKUP('CM-CIC'!B5283,Annuaire_roster!B:F,4,0)</f>
        <v>IHASSANE Ikram</v>
      </c>
      <c r="Z5352" s="37" t="s">
        <v>110</v>
      </c>
      <c r="AA5352" s="60" t="s">
        <v>39</v>
      </c>
      <c r="AB5352" s="35" t="str">
        <f t="shared" si="791"/>
        <v/>
      </c>
      <c r="AC5352" s="35" t="str">
        <f t="shared" si="792"/>
        <v/>
      </c>
      <c r="AD5352" s="35" t="str">
        <f t="shared" si="793"/>
        <v/>
      </c>
      <c r="AE5352" s="44" t="str">
        <f t="shared" si="794"/>
        <v/>
      </c>
      <c r="AF5352" s="61"/>
      <c r="AG5352" s="45"/>
    </row>
    <row r="5353" spans="1:33" x14ac:dyDescent="0.2">
      <c r="A5353" s="59" t="str">
        <f>+VLOOKUP(B5353,Annuaire_roster!B:G,5,0)</f>
        <v>01659</v>
      </c>
      <c r="B5353" s="78" t="s">
        <v>167</v>
      </c>
      <c r="C5353" s="65">
        <v>0.37430555555555556</v>
      </c>
      <c r="D5353" s="65">
        <v>0.375</v>
      </c>
      <c r="E5353" s="66">
        <v>0.75</v>
      </c>
      <c r="F5353" s="66">
        <v>0.75</v>
      </c>
      <c r="G5353" s="67"/>
      <c r="H5353" s="67"/>
      <c r="I5353" s="68" t="s">
        <v>63</v>
      </c>
      <c r="J5353" s="67"/>
      <c r="K5353" s="69">
        <v>0</v>
      </c>
      <c r="L5353" s="67">
        <v>0</v>
      </c>
      <c r="M5353" s="70">
        <v>0</v>
      </c>
      <c r="N5353" s="34">
        <f t="shared" si="786"/>
        <v>0.33333333333333331</v>
      </c>
      <c r="O5353" s="38">
        <f t="shared" si="787"/>
        <v>0.33333333333333331</v>
      </c>
      <c r="P5353" s="72" t="s">
        <v>234</v>
      </c>
      <c r="Q5353" s="43">
        <v>44828</v>
      </c>
      <c r="R5353" s="35">
        <f t="shared" si="788"/>
        <v>0</v>
      </c>
      <c r="S5353" s="35">
        <f t="shared" si="789"/>
        <v>0</v>
      </c>
      <c r="T5353" s="10" t="str">
        <f t="shared" si="795"/>
        <v>Sem - 39</v>
      </c>
      <c r="U5353" s="10" t="str">
        <f t="shared" si="796"/>
        <v>Septembre</v>
      </c>
      <c r="V5353" s="36" t="str">
        <f t="shared" si="790"/>
        <v>2026</v>
      </c>
      <c r="W5353" s="34"/>
      <c r="X5353" s="91">
        <f t="shared" si="797"/>
        <v>0</v>
      </c>
      <c r="Y5353" s="92" t="str">
        <f>VLOOKUP('CM-CIC'!B5284,Annuaire_roster!B:F,4,0)</f>
        <v>IHASSANE Ikram</v>
      </c>
      <c r="Z5353" s="37" t="s">
        <v>110</v>
      </c>
      <c r="AA5353" s="60" t="s">
        <v>39</v>
      </c>
      <c r="AB5353" s="35" t="str">
        <f t="shared" si="791"/>
        <v/>
      </c>
      <c r="AC5353" s="35" t="str">
        <f t="shared" si="792"/>
        <v/>
      </c>
      <c r="AD5353" s="35" t="str">
        <f t="shared" si="793"/>
        <v/>
      </c>
      <c r="AE5353" s="44" t="str">
        <f t="shared" si="794"/>
        <v/>
      </c>
      <c r="AF5353" s="61"/>
      <c r="AG5353" s="45"/>
    </row>
    <row r="5354" spans="1:33" x14ac:dyDescent="0.2">
      <c r="A5354" s="59" t="str">
        <f>+VLOOKUP(B5354,Annuaire_roster!B:G,5,0)</f>
        <v>01660</v>
      </c>
      <c r="B5354" s="78" t="s">
        <v>278</v>
      </c>
      <c r="C5354" s="65">
        <v>0.375</v>
      </c>
      <c r="D5354" s="65">
        <v>0.375</v>
      </c>
      <c r="E5354" s="66">
        <v>0.75</v>
      </c>
      <c r="F5354" s="66">
        <v>0.75</v>
      </c>
      <c r="G5354" s="67"/>
      <c r="H5354" s="67"/>
      <c r="I5354" s="68" t="s">
        <v>63</v>
      </c>
      <c r="J5354" s="67"/>
      <c r="K5354" s="69">
        <v>0</v>
      </c>
      <c r="L5354" s="67">
        <v>0</v>
      </c>
      <c r="M5354" s="70">
        <v>0</v>
      </c>
      <c r="N5354" s="34">
        <f t="shared" si="786"/>
        <v>0.33333333333333331</v>
      </c>
      <c r="O5354" s="38">
        <f t="shared" si="787"/>
        <v>0.33333333333333331</v>
      </c>
      <c r="P5354" s="72" t="s">
        <v>234</v>
      </c>
      <c r="Q5354" s="43">
        <v>44828</v>
      </c>
      <c r="R5354" s="35">
        <f t="shared" si="788"/>
        <v>0</v>
      </c>
      <c r="S5354" s="35">
        <f t="shared" si="789"/>
        <v>0</v>
      </c>
      <c r="T5354" s="10" t="str">
        <f t="shared" si="795"/>
        <v>Sem - 39</v>
      </c>
      <c r="U5354" s="10" t="str">
        <f t="shared" si="796"/>
        <v>Septembre</v>
      </c>
      <c r="V5354" s="36" t="str">
        <f t="shared" si="790"/>
        <v>2026</v>
      </c>
      <c r="W5354" s="34"/>
      <c r="X5354" s="91">
        <f t="shared" si="797"/>
        <v>0</v>
      </c>
      <c r="Y5354" s="92" t="str">
        <f>VLOOKUP('CM-CIC'!B5285,Annuaire_roster!B:F,4,0)</f>
        <v>IHASSANE Ikram</v>
      </c>
      <c r="Z5354" s="37" t="s">
        <v>110</v>
      </c>
      <c r="AA5354" s="60" t="s">
        <v>39</v>
      </c>
      <c r="AB5354" s="35" t="str">
        <f t="shared" si="791"/>
        <v/>
      </c>
      <c r="AC5354" s="35" t="str">
        <f t="shared" si="792"/>
        <v/>
      </c>
      <c r="AD5354" s="35" t="str">
        <f t="shared" si="793"/>
        <v/>
      </c>
      <c r="AE5354" s="44" t="str">
        <f t="shared" si="794"/>
        <v/>
      </c>
      <c r="AF5354" s="61"/>
      <c r="AG5354" s="45"/>
    </row>
    <row r="5355" spans="1:33" x14ac:dyDescent="0.2">
      <c r="A5355" s="59" t="str">
        <f>+VLOOKUP(B5355,Annuaire_roster!B:G,5,0)</f>
        <v>01655</v>
      </c>
      <c r="B5355" s="78" t="s">
        <v>168</v>
      </c>
      <c r="C5355" s="65">
        <v>0.375</v>
      </c>
      <c r="D5355" s="65">
        <v>0.375</v>
      </c>
      <c r="E5355" s="66">
        <v>0.75</v>
      </c>
      <c r="F5355" s="66">
        <v>0.75</v>
      </c>
      <c r="G5355" s="67"/>
      <c r="H5355" s="67"/>
      <c r="I5355" s="68" t="s">
        <v>63</v>
      </c>
      <c r="J5355" s="67"/>
      <c r="K5355" s="69">
        <v>0</v>
      </c>
      <c r="L5355" s="67">
        <v>0</v>
      </c>
      <c r="M5355" s="70">
        <v>0</v>
      </c>
      <c r="N5355" s="34">
        <f t="shared" si="786"/>
        <v>0.33333333333333331</v>
      </c>
      <c r="O5355" s="38">
        <f t="shared" si="787"/>
        <v>0.33333333333333331</v>
      </c>
      <c r="P5355" s="72" t="s">
        <v>234</v>
      </c>
      <c r="Q5355" s="43">
        <v>44828</v>
      </c>
      <c r="R5355" s="35">
        <f t="shared" si="788"/>
        <v>0</v>
      </c>
      <c r="S5355" s="35">
        <f t="shared" si="789"/>
        <v>0</v>
      </c>
      <c r="T5355" s="10" t="str">
        <f t="shared" si="795"/>
        <v>Sem - 39</v>
      </c>
      <c r="U5355" s="10" t="str">
        <f t="shared" si="796"/>
        <v>Septembre</v>
      </c>
      <c r="V5355" s="36" t="str">
        <f t="shared" si="790"/>
        <v>2026</v>
      </c>
      <c r="W5355" s="34"/>
      <c r="X5355" s="91">
        <f t="shared" si="797"/>
        <v>0</v>
      </c>
      <c r="Y5355" s="92" t="str">
        <f>VLOOKUP('CM-CIC'!B5286,Annuaire_roster!B:F,4,0)</f>
        <v>IHASSANE Ikram</v>
      </c>
      <c r="Z5355" s="37" t="s">
        <v>110</v>
      </c>
      <c r="AA5355" s="60" t="s">
        <v>39</v>
      </c>
      <c r="AB5355" s="35" t="str">
        <f t="shared" si="791"/>
        <v/>
      </c>
      <c r="AC5355" s="35" t="str">
        <f t="shared" si="792"/>
        <v/>
      </c>
      <c r="AD5355" s="35" t="str">
        <f t="shared" si="793"/>
        <v/>
      </c>
      <c r="AE5355" s="44" t="str">
        <f t="shared" si="794"/>
        <v/>
      </c>
      <c r="AF5355" s="61"/>
      <c r="AG5355" s="45"/>
    </row>
    <row r="5356" spans="1:33" x14ac:dyDescent="0.2">
      <c r="A5356" s="59" t="str">
        <f>+VLOOKUP(B5356,Annuaire_roster!B:G,5,0)</f>
        <v>01661</v>
      </c>
      <c r="B5356" s="78" t="s">
        <v>169</v>
      </c>
      <c r="C5356" s="65">
        <v>0.37430555555555556</v>
      </c>
      <c r="D5356" s="65">
        <v>0.375</v>
      </c>
      <c r="E5356" s="66">
        <v>0.75</v>
      </c>
      <c r="F5356" s="66">
        <v>0.75</v>
      </c>
      <c r="G5356" s="67"/>
      <c r="H5356" s="67"/>
      <c r="I5356" s="68" t="s">
        <v>63</v>
      </c>
      <c r="J5356" s="67"/>
      <c r="K5356" s="69">
        <v>0</v>
      </c>
      <c r="L5356" s="67">
        <v>0</v>
      </c>
      <c r="M5356" s="70">
        <v>0</v>
      </c>
      <c r="N5356" s="34">
        <f t="shared" si="786"/>
        <v>0.33333333333333331</v>
      </c>
      <c r="O5356" s="38">
        <f t="shared" si="787"/>
        <v>0.33333333333333331</v>
      </c>
      <c r="P5356" s="72" t="s">
        <v>234</v>
      </c>
      <c r="Q5356" s="43">
        <v>44828</v>
      </c>
      <c r="R5356" s="35">
        <f t="shared" si="788"/>
        <v>0</v>
      </c>
      <c r="S5356" s="35">
        <f t="shared" si="789"/>
        <v>0</v>
      </c>
      <c r="T5356" s="10" t="str">
        <f t="shared" si="795"/>
        <v>Sem - 39</v>
      </c>
      <c r="U5356" s="10" t="str">
        <f t="shared" si="796"/>
        <v>Septembre</v>
      </c>
      <c r="V5356" s="36" t="str">
        <f t="shared" si="790"/>
        <v>2026</v>
      </c>
      <c r="W5356" s="34"/>
      <c r="X5356" s="91">
        <f t="shared" si="797"/>
        <v>0</v>
      </c>
      <c r="Y5356" s="92" t="str">
        <f>VLOOKUP('CM-CIC'!B5287,Annuaire_roster!B:F,4,0)</f>
        <v>IHASSANE Ikram</v>
      </c>
      <c r="Z5356" s="37" t="s">
        <v>110</v>
      </c>
      <c r="AA5356" s="60" t="s">
        <v>39</v>
      </c>
      <c r="AB5356" s="35" t="str">
        <f t="shared" si="791"/>
        <v/>
      </c>
      <c r="AC5356" s="35" t="str">
        <f t="shared" si="792"/>
        <v/>
      </c>
      <c r="AD5356" s="35" t="str">
        <f t="shared" si="793"/>
        <v/>
      </c>
      <c r="AE5356" s="44" t="str">
        <f t="shared" si="794"/>
        <v/>
      </c>
      <c r="AF5356" s="61"/>
      <c r="AG5356" s="45"/>
    </row>
    <row r="5357" spans="1:33" x14ac:dyDescent="0.2">
      <c r="A5357" s="59" t="str">
        <f>+VLOOKUP(B5357,Annuaire_roster!B:G,5,0)</f>
        <v>00214</v>
      </c>
      <c r="B5357" s="78" t="s">
        <v>171</v>
      </c>
      <c r="C5357" s="65">
        <v>0.37361111111111112</v>
      </c>
      <c r="D5357" s="65">
        <v>0.375</v>
      </c>
      <c r="E5357" s="66">
        <v>0.75</v>
      </c>
      <c r="F5357" s="66">
        <v>0.75</v>
      </c>
      <c r="G5357" s="67"/>
      <c r="H5357" s="67"/>
      <c r="I5357" s="68" t="s">
        <v>63</v>
      </c>
      <c r="J5357" s="67"/>
      <c r="K5357" s="69">
        <v>0</v>
      </c>
      <c r="L5357" s="67">
        <v>0</v>
      </c>
      <c r="M5357" s="70">
        <v>0</v>
      </c>
      <c r="N5357" s="34">
        <f t="shared" si="786"/>
        <v>0.33333333333333331</v>
      </c>
      <c r="O5357" s="38">
        <f t="shared" si="787"/>
        <v>0.33333333333333331</v>
      </c>
      <c r="P5357" s="72" t="s">
        <v>234</v>
      </c>
      <c r="Q5357" s="43">
        <v>44828</v>
      </c>
      <c r="R5357" s="35">
        <f t="shared" si="788"/>
        <v>0</v>
      </c>
      <c r="S5357" s="35">
        <f t="shared" si="789"/>
        <v>0</v>
      </c>
      <c r="T5357" s="10" t="str">
        <f t="shared" si="795"/>
        <v>Sem - 39</v>
      </c>
      <c r="U5357" s="10" t="str">
        <f t="shared" si="796"/>
        <v>Septembre</v>
      </c>
      <c r="V5357" s="36" t="str">
        <f t="shared" si="790"/>
        <v>2026</v>
      </c>
      <c r="W5357" s="34"/>
      <c r="X5357" s="91">
        <f t="shared" si="797"/>
        <v>1.388888888888884E-3</v>
      </c>
      <c r="Y5357" s="92" t="str">
        <f>VLOOKUP('CM-CIC'!B5288,Annuaire_roster!B:F,4,0)</f>
        <v>IHASSANE Ikram</v>
      </c>
      <c r="Z5357" s="37" t="s">
        <v>110</v>
      </c>
      <c r="AA5357" s="60" t="s">
        <v>39</v>
      </c>
      <c r="AB5357" s="35" t="str">
        <f t="shared" si="791"/>
        <v/>
      </c>
      <c r="AC5357" s="35" t="str">
        <f t="shared" si="792"/>
        <v/>
      </c>
      <c r="AD5357" s="35" t="str">
        <f t="shared" si="793"/>
        <v/>
      </c>
      <c r="AE5357" s="44" t="str">
        <f t="shared" si="794"/>
        <v/>
      </c>
      <c r="AF5357" s="61"/>
      <c r="AG5357" s="45"/>
    </row>
    <row r="5358" spans="1:33" x14ac:dyDescent="0.2">
      <c r="A5358" s="59" t="str">
        <f>+VLOOKUP(B5358,Annuaire_roster!B:G,5,0)</f>
        <v>01664</v>
      </c>
      <c r="B5358" s="78" t="s">
        <v>176</v>
      </c>
      <c r="C5358" s="65">
        <v>0.375</v>
      </c>
      <c r="D5358" s="65">
        <v>0.375</v>
      </c>
      <c r="E5358" s="66">
        <v>0.75</v>
      </c>
      <c r="F5358" s="66">
        <v>0.75</v>
      </c>
      <c r="G5358" s="67"/>
      <c r="H5358" s="67"/>
      <c r="I5358" s="68" t="s">
        <v>63</v>
      </c>
      <c r="J5358" s="67"/>
      <c r="K5358" s="69">
        <v>0</v>
      </c>
      <c r="L5358" s="67">
        <v>0</v>
      </c>
      <c r="M5358" s="70">
        <v>0</v>
      </c>
      <c r="N5358" s="34">
        <f t="shared" si="786"/>
        <v>0.33333333333333331</v>
      </c>
      <c r="O5358" s="38">
        <f t="shared" si="787"/>
        <v>0.33333333333333331</v>
      </c>
      <c r="P5358" s="72" t="s">
        <v>234</v>
      </c>
      <c r="Q5358" s="43">
        <v>44828</v>
      </c>
      <c r="R5358" s="35">
        <f t="shared" si="788"/>
        <v>0</v>
      </c>
      <c r="S5358" s="35">
        <f t="shared" si="789"/>
        <v>0</v>
      </c>
      <c r="T5358" s="10" t="str">
        <f t="shared" si="795"/>
        <v>Sem - 39</v>
      </c>
      <c r="U5358" s="10" t="str">
        <f t="shared" si="796"/>
        <v>Septembre</v>
      </c>
      <c r="V5358" s="36" t="str">
        <f t="shared" si="790"/>
        <v>2026</v>
      </c>
      <c r="W5358" s="34"/>
      <c r="X5358" s="91">
        <f t="shared" si="797"/>
        <v>0</v>
      </c>
      <c r="Y5358" s="92" t="str">
        <f>VLOOKUP('CM-CIC'!B5289,Annuaire_roster!B:F,4,0)</f>
        <v>IHASSANE Ikram</v>
      </c>
      <c r="Z5358" s="37" t="s">
        <v>110</v>
      </c>
      <c r="AA5358" s="60" t="s">
        <v>39</v>
      </c>
      <c r="AB5358" s="35" t="str">
        <f t="shared" si="791"/>
        <v/>
      </c>
      <c r="AC5358" s="35" t="str">
        <f t="shared" si="792"/>
        <v/>
      </c>
      <c r="AD5358" s="35" t="str">
        <f t="shared" si="793"/>
        <v/>
      </c>
      <c r="AE5358" s="44" t="str">
        <f t="shared" si="794"/>
        <v/>
      </c>
      <c r="AF5358" s="61"/>
      <c r="AG5358" s="45"/>
    </row>
    <row r="5359" spans="1:33" x14ac:dyDescent="0.2">
      <c r="A5359" s="59" t="str">
        <f>+VLOOKUP(B5359,Annuaire_roster!B:G,5,0)</f>
        <v>01665</v>
      </c>
      <c r="B5359" s="78" t="s">
        <v>279</v>
      </c>
      <c r="C5359" s="65">
        <v>0.37430555555555556</v>
      </c>
      <c r="D5359" s="65">
        <v>0.375</v>
      </c>
      <c r="E5359" s="66">
        <v>0.75</v>
      </c>
      <c r="F5359" s="66">
        <v>0.75</v>
      </c>
      <c r="G5359" s="67"/>
      <c r="H5359" s="67"/>
      <c r="I5359" s="68" t="s">
        <v>63</v>
      </c>
      <c r="J5359" s="67"/>
      <c r="K5359" s="69">
        <v>0</v>
      </c>
      <c r="L5359" s="67">
        <v>0</v>
      </c>
      <c r="M5359" s="70">
        <v>0</v>
      </c>
      <c r="N5359" s="34">
        <f t="shared" si="786"/>
        <v>0.33333333333333331</v>
      </c>
      <c r="O5359" s="38">
        <f t="shared" si="787"/>
        <v>0.33333333333333331</v>
      </c>
      <c r="P5359" s="72" t="s">
        <v>234</v>
      </c>
      <c r="Q5359" s="43">
        <v>44828</v>
      </c>
      <c r="R5359" s="35">
        <f t="shared" si="788"/>
        <v>0</v>
      </c>
      <c r="S5359" s="35">
        <f t="shared" si="789"/>
        <v>0</v>
      </c>
      <c r="T5359" s="10" t="str">
        <f t="shared" si="795"/>
        <v>Sem - 39</v>
      </c>
      <c r="U5359" s="10" t="str">
        <f t="shared" si="796"/>
        <v>Septembre</v>
      </c>
      <c r="V5359" s="36" t="str">
        <f t="shared" si="790"/>
        <v>2026</v>
      </c>
      <c r="W5359" s="34"/>
      <c r="X5359" s="91">
        <f t="shared" si="797"/>
        <v>0</v>
      </c>
      <c r="Y5359" s="92" t="str">
        <f>VLOOKUP('CM-CIC'!B5290,Annuaire_roster!B:F,4,0)</f>
        <v>IHASSANE Ikram</v>
      </c>
      <c r="Z5359" s="37" t="s">
        <v>110</v>
      </c>
      <c r="AA5359" s="60" t="s">
        <v>39</v>
      </c>
      <c r="AB5359" s="35" t="str">
        <f t="shared" si="791"/>
        <v/>
      </c>
      <c r="AC5359" s="35" t="str">
        <f t="shared" si="792"/>
        <v/>
      </c>
      <c r="AD5359" s="35" t="str">
        <f t="shared" si="793"/>
        <v/>
      </c>
      <c r="AE5359" s="44" t="str">
        <f t="shared" si="794"/>
        <v/>
      </c>
      <c r="AF5359" s="61"/>
      <c r="AG5359" s="45"/>
    </row>
    <row r="5360" spans="1:33" x14ac:dyDescent="0.2">
      <c r="A5360" s="59" t="str">
        <f>+VLOOKUP(B5360,Annuaire_roster!B:G,5,0)</f>
        <v>01643</v>
      </c>
      <c r="B5360" s="78" t="s">
        <v>281</v>
      </c>
      <c r="C5360" s="65">
        <v>0.375</v>
      </c>
      <c r="D5360" s="65">
        <v>0.375</v>
      </c>
      <c r="E5360" s="66">
        <v>0.75</v>
      </c>
      <c r="F5360" s="66">
        <v>0.75</v>
      </c>
      <c r="G5360" s="67"/>
      <c r="H5360" s="67"/>
      <c r="I5360" s="68" t="s">
        <v>63</v>
      </c>
      <c r="J5360" s="67"/>
      <c r="K5360" s="69">
        <v>0</v>
      </c>
      <c r="L5360" s="67">
        <v>0</v>
      </c>
      <c r="M5360" s="70">
        <v>0</v>
      </c>
      <c r="N5360" s="34">
        <f t="shared" si="786"/>
        <v>0.33333333333333331</v>
      </c>
      <c r="O5360" s="38">
        <f t="shared" si="787"/>
        <v>0.33333333333333331</v>
      </c>
      <c r="P5360" s="72" t="s">
        <v>234</v>
      </c>
      <c r="Q5360" s="43">
        <v>44828</v>
      </c>
      <c r="R5360" s="35">
        <f t="shared" si="788"/>
        <v>0</v>
      </c>
      <c r="S5360" s="35">
        <f t="shared" si="789"/>
        <v>0</v>
      </c>
      <c r="T5360" s="10" t="str">
        <f t="shared" si="795"/>
        <v>Sem - 39</v>
      </c>
      <c r="U5360" s="10" t="str">
        <f t="shared" si="796"/>
        <v>Septembre</v>
      </c>
      <c r="V5360" s="36" t="str">
        <f t="shared" si="790"/>
        <v>2026</v>
      </c>
      <c r="W5360" s="34"/>
      <c r="X5360" s="91">
        <f t="shared" si="797"/>
        <v>0</v>
      </c>
      <c r="Y5360" s="92" t="str">
        <f>VLOOKUP('CM-CIC'!B5291,Annuaire_roster!B:F,4,0)</f>
        <v>IHASSANE Ikram</v>
      </c>
      <c r="Z5360" s="37" t="s">
        <v>110</v>
      </c>
      <c r="AA5360" s="60" t="s">
        <v>39</v>
      </c>
      <c r="AB5360" s="35" t="str">
        <f t="shared" si="791"/>
        <v/>
      </c>
      <c r="AC5360" s="35" t="str">
        <f t="shared" si="792"/>
        <v/>
      </c>
      <c r="AD5360" s="35" t="str">
        <f t="shared" si="793"/>
        <v/>
      </c>
      <c r="AE5360" s="44" t="str">
        <f t="shared" si="794"/>
        <v/>
      </c>
      <c r="AF5360" s="61"/>
      <c r="AG5360" s="45"/>
    </row>
    <row r="5361" spans="1:33" x14ac:dyDescent="0.2">
      <c r="A5361" s="59" t="str">
        <f>+VLOOKUP(B5361,Annuaire_roster!B:G,5,0)</f>
        <v>01620</v>
      </c>
      <c r="B5361" s="78" t="s">
        <v>282</v>
      </c>
      <c r="C5361" s="65">
        <v>0.375</v>
      </c>
      <c r="D5361" s="65">
        <v>0.375</v>
      </c>
      <c r="E5361" s="66">
        <v>0.75</v>
      </c>
      <c r="F5361" s="66">
        <v>0.75</v>
      </c>
      <c r="G5361" s="67"/>
      <c r="H5361" s="67"/>
      <c r="I5361" s="68" t="s">
        <v>63</v>
      </c>
      <c r="J5361" s="67"/>
      <c r="K5361" s="69">
        <v>0</v>
      </c>
      <c r="L5361" s="67">
        <v>0</v>
      </c>
      <c r="M5361" s="70">
        <v>0</v>
      </c>
      <c r="N5361" s="34">
        <f t="shared" si="786"/>
        <v>0.33333333333333331</v>
      </c>
      <c r="O5361" s="38">
        <f t="shared" si="787"/>
        <v>0.33333333333333331</v>
      </c>
      <c r="P5361" s="72" t="s">
        <v>234</v>
      </c>
      <c r="Q5361" s="43">
        <v>44828</v>
      </c>
      <c r="R5361" s="35">
        <f t="shared" si="788"/>
        <v>0</v>
      </c>
      <c r="S5361" s="35">
        <f t="shared" si="789"/>
        <v>0</v>
      </c>
      <c r="T5361" s="10" t="str">
        <f t="shared" si="795"/>
        <v>Sem - 39</v>
      </c>
      <c r="U5361" s="10" t="str">
        <f t="shared" si="796"/>
        <v>Septembre</v>
      </c>
      <c r="V5361" s="36" t="str">
        <f t="shared" si="790"/>
        <v>2026</v>
      </c>
      <c r="W5361" s="34"/>
      <c r="X5361" s="91">
        <f t="shared" si="797"/>
        <v>0</v>
      </c>
      <c r="Y5361" s="92" t="str">
        <f>VLOOKUP('CM-CIC'!B5292,Annuaire_roster!B:F,4,0)</f>
        <v>IHASSANE Ikram</v>
      </c>
      <c r="Z5361" s="37" t="s">
        <v>110</v>
      </c>
      <c r="AA5361" s="60" t="s">
        <v>39</v>
      </c>
      <c r="AB5361" s="35" t="str">
        <f t="shared" si="791"/>
        <v/>
      </c>
      <c r="AC5361" s="35" t="str">
        <f t="shared" si="792"/>
        <v/>
      </c>
      <c r="AD5361" s="35" t="str">
        <f t="shared" si="793"/>
        <v/>
      </c>
      <c r="AE5361" s="44" t="str">
        <f t="shared" si="794"/>
        <v/>
      </c>
      <c r="AF5361" s="61"/>
      <c r="AG5361" s="45"/>
    </row>
    <row r="5362" spans="1:33" x14ac:dyDescent="0.2">
      <c r="A5362" s="59" t="str">
        <f>+VLOOKUP(B5362,Annuaire_roster!B:G,5,0)</f>
        <v>01644</v>
      </c>
      <c r="B5362" s="78" t="s">
        <v>283</v>
      </c>
      <c r="C5362" s="65">
        <v>0.375</v>
      </c>
      <c r="D5362" s="65">
        <v>0.375</v>
      </c>
      <c r="E5362" s="66">
        <v>0.75</v>
      </c>
      <c r="F5362" s="66">
        <v>0.75</v>
      </c>
      <c r="G5362" s="67"/>
      <c r="H5362" s="67"/>
      <c r="I5362" s="68" t="s">
        <v>63</v>
      </c>
      <c r="J5362" s="67"/>
      <c r="K5362" s="69">
        <v>0</v>
      </c>
      <c r="L5362" s="67">
        <v>0</v>
      </c>
      <c r="M5362" s="70">
        <v>0</v>
      </c>
      <c r="N5362" s="34">
        <f t="shared" si="786"/>
        <v>0.33333333333333331</v>
      </c>
      <c r="O5362" s="38">
        <f t="shared" si="787"/>
        <v>0.33333333333333331</v>
      </c>
      <c r="P5362" s="72" t="s">
        <v>234</v>
      </c>
      <c r="Q5362" s="43">
        <v>44828</v>
      </c>
      <c r="R5362" s="35">
        <f t="shared" si="788"/>
        <v>0</v>
      </c>
      <c r="S5362" s="35">
        <f t="shared" si="789"/>
        <v>0</v>
      </c>
      <c r="T5362" s="10" t="str">
        <f t="shared" si="795"/>
        <v>Sem - 39</v>
      </c>
      <c r="U5362" s="10" t="str">
        <f t="shared" si="796"/>
        <v>Septembre</v>
      </c>
      <c r="V5362" s="36" t="str">
        <f t="shared" si="790"/>
        <v>2026</v>
      </c>
      <c r="W5362" s="34"/>
      <c r="X5362" s="91">
        <f t="shared" si="797"/>
        <v>0</v>
      </c>
      <c r="Y5362" s="92" t="str">
        <f>VLOOKUP('CM-CIC'!B5293,Annuaire_roster!B:F,4,0)</f>
        <v>IHASSANE Ikram</v>
      </c>
      <c r="Z5362" s="37" t="s">
        <v>110</v>
      </c>
      <c r="AA5362" s="60" t="s">
        <v>39</v>
      </c>
      <c r="AB5362" s="35" t="str">
        <f t="shared" si="791"/>
        <v/>
      </c>
      <c r="AC5362" s="35" t="str">
        <f t="shared" si="792"/>
        <v/>
      </c>
      <c r="AD5362" s="35" t="str">
        <f t="shared" si="793"/>
        <v/>
      </c>
      <c r="AE5362" s="44" t="str">
        <f t="shared" si="794"/>
        <v/>
      </c>
      <c r="AF5362" s="61"/>
      <c r="AG5362" s="45"/>
    </row>
    <row r="5363" spans="1:33" x14ac:dyDescent="0.2">
      <c r="A5363" s="59" t="str">
        <f>+VLOOKUP(B5363,Annuaire_roster!B:G,5,0)</f>
        <v>01614</v>
      </c>
      <c r="B5363" s="78" t="s">
        <v>284</v>
      </c>
      <c r="C5363" s="65">
        <v>0.375</v>
      </c>
      <c r="D5363" s="65">
        <v>0.375</v>
      </c>
      <c r="E5363" s="66">
        <v>0.75</v>
      </c>
      <c r="F5363" s="66">
        <v>0.75</v>
      </c>
      <c r="G5363" s="67"/>
      <c r="H5363" s="67"/>
      <c r="I5363" s="68" t="s">
        <v>63</v>
      </c>
      <c r="J5363" s="67"/>
      <c r="K5363" s="69">
        <v>0</v>
      </c>
      <c r="L5363" s="67">
        <v>0</v>
      </c>
      <c r="M5363" s="70">
        <v>0</v>
      </c>
      <c r="N5363" s="34">
        <f t="shared" ref="N5363:N5426" si="798">IFERROR(IF(OR(D5363="OFF",D5363="Congé",M5363="Abs",D5363="Congé sans solde",D5363="Férié"),"",IF(O5363-K5363-L5363&gt;O5363,O5363,IF(O5363-K5363-L5363&lt;0,"",O5363-K5363-L5363))),"")</f>
        <v>0.33333333333333331</v>
      </c>
      <c r="O5363" s="38">
        <f t="shared" ref="O5363:O5426" si="799">IF(AG5363="2H Pause déjeuner",IF(F5363-D5363-0.0833333333333333&lt;0,F5363-D5363-0.0833333333333333+1,F5363-D5363-0.0833333333333333),IF(OR(AND(F5363="OFF",D5363="OFF"),AND(F5363="Congé",D5363="Congé"),AND(F5363="Congé sans solde",D5363="Congé sans solde"),AND(F5363="Congé spécial",D5363="Congé spécial"),AND(F5363="Férié",D5363="Férié"),AND(F5363="OFF",D5363="Congé"),AND(F5363="OFF",D5363="Congé sans solde"),AND(F5363="OFF",D5363="Congé spécial"),AND(F5363="OFF",D5363="Férié"),AND(F5363="Congé",D5363="OFF"),AND(F5363="Congé",D5363="Congé sans solde"),AND(F5363="Congé",D5363="Congé spécial"),AND(F5363="Congé",D5363="Férié"),AND(F5363="Congé sans solde",D5363="OFF"),AND(F5363="Congé sans solde",D5363="Congé"),AND(F5363="Congé sans solde",D5363="Congé spécial"),AND(F5363="Congé sans solde",D5363="Férié"),AND(F5363="Congé spécial",D5363="OFF"),AND(F5363="Congé spécial",D5363="Congé"),AND(F5363="Congé spécial",D5363="Congé sans solde"),AND(F5363="Congé spécial",D5363="Férié"),AND(F5363="Férié",D5363="OFF"),AND(F5363="Férié",D5363="Congé"),AND(F5363="Férié",D5363="Congé sans solde"),AND(F5363="Férié",D5363="Congé spécial")),0,IF(OR(F5363="OFF",F5363="Congé",F5363="Congé spécial",F5363="Congé sans solde",D5363="OFF",D5363="Congé",D5363="Congé spécial",D5363="Congé sans solde"),0.208333333333334,IF(AND(AG5363="",F5363-D5363&lt;0),("24:00:00"-D5363)+("00:00:00"+F5363)-0.0416666666666667,IF(AND(OR(AG5363="Allaitement",AG5363="Sans déjeuner"),F5363-D5363&lt;0),("24:00:00"-D5363)+("00:00:00"+F5363),IF(AND(AG5363="",F5363-D5363&gt;0.166666666666667),F5363-D5363-0.0416666666666667,IF(AND(OR(AG5363="Allaitement",AG5363="Sans déjeuner"),F5363-D5363&gt;0.166666666666667),F5363-D5363,F5363-D5363)))))))</f>
        <v>0.33333333333333331</v>
      </c>
      <c r="P5363" s="72" t="s">
        <v>234</v>
      </c>
      <c r="Q5363" s="43">
        <v>44828</v>
      </c>
      <c r="R5363" s="35">
        <f t="shared" si="788"/>
        <v>0</v>
      </c>
      <c r="S5363" s="35">
        <f t="shared" si="789"/>
        <v>0</v>
      </c>
      <c r="T5363" s="10" t="str">
        <f t="shared" si="795"/>
        <v>Sem - 39</v>
      </c>
      <c r="U5363" s="10" t="str">
        <f t="shared" si="796"/>
        <v>Septembre</v>
      </c>
      <c r="V5363" s="36" t="str">
        <f t="shared" si="790"/>
        <v>2026</v>
      </c>
      <c r="W5363" s="34"/>
      <c r="X5363" s="91">
        <f t="shared" si="797"/>
        <v>0</v>
      </c>
      <c r="Y5363" s="92" t="str">
        <f>VLOOKUP('CM-CIC'!B5294,Annuaire_roster!B:F,4,0)</f>
        <v>KINANA Widad</v>
      </c>
      <c r="Z5363" s="37" t="s">
        <v>110</v>
      </c>
      <c r="AA5363" s="60" t="s">
        <v>39</v>
      </c>
      <c r="AB5363" s="35" t="str">
        <f t="shared" si="791"/>
        <v/>
      </c>
      <c r="AC5363" s="35" t="str">
        <f t="shared" si="792"/>
        <v/>
      </c>
      <c r="AD5363" s="35" t="str">
        <f t="shared" si="793"/>
        <v/>
      </c>
      <c r="AE5363" s="44" t="str">
        <f t="shared" si="794"/>
        <v/>
      </c>
      <c r="AF5363" s="61"/>
      <c r="AG5363" s="45"/>
    </row>
    <row r="5364" spans="1:33" x14ac:dyDescent="0.2">
      <c r="A5364" s="59" t="str">
        <f>+VLOOKUP(B5364,Annuaire_roster!B:G,5,0)</f>
        <v>01645</v>
      </c>
      <c r="B5364" s="78" t="s">
        <v>285</v>
      </c>
      <c r="C5364" s="65">
        <v>0.37222222222222223</v>
      </c>
      <c r="D5364" s="65">
        <v>0.375</v>
      </c>
      <c r="E5364" s="66">
        <v>0.75</v>
      </c>
      <c r="F5364" s="66">
        <v>0.75</v>
      </c>
      <c r="G5364" s="67"/>
      <c r="H5364" s="67"/>
      <c r="I5364" s="68" t="s">
        <v>63</v>
      </c>
      <c r="J5364" s="67"/>
      <c r="K5364" s="69">
        <v>0</v>
      </c>
      <c r="L5364" s="67">
        <v>0</v>
      </c>
      <c r="M5364" s="70">
        <v>0</v>
      </c>
      <c r="N5364" s="34">
        <f t="shared" si="798"/>
        <v>0.33333333333333331</v>
      </c>
      <c r="O5364" s="38">
        <f t="shared" si="799"/>
        <v>0.33333333333333331</v>
      </c>
      <c r="P5364" s="72" t="s">
        <v>234</v>
      </c>
      <c r="Q5364" s="43">
        <v>44828</v>
      </c>
      <c r="R5364" s="35">
        <f t="shared" si="788"/>
        <v>0</v>
      </c>
      <c r="S5364" s="35">
        <f t="shared" si="789"/>
        <v>0</v>
      </c>
      <c r="T5364" s="10" t="str">
        <f t="shared" si="795"/>
        <v>Sem - 39</v>
      </c>
      <c r="U5364" s="10" t="str">
        <f t="shared" si="796"/>
        <v>Septembre</v>
      </c>
      <c r="V5364" s="36" t="str">
        <f t="shared" si="790"/>
        <v>2026</v>
      </c>
      <c r="W5364" s="34"/>
      <c r="X5364" s="91">
        <f t="shared" si="797"/>
        <v>2.7777777777777679E-3</v>
      </c>
      <c r="Y5364" s="92" t="str">
        <f>VLOOKUP('CM-CIC'!B5295,Annuaire_roster!B:F,4,0)</f>
        <v>KINANA Widad</v>
      </c>
      <c r="Z5364" s="37" t="s">
        <v>110</v>
      </c>
      <c r="AA5364" s="60" t="s">
        <v>39</v>
      </c>
      <c r="AB5364" s="35" t="str">
        <f t="shared" si="791"/>
        <v/>
      </c>
      <c r="AC5364" s="35" t="str">
        <f t="shared" si="792"/>
        <v/>
      </c>
      <c r="AD5364" s="35" t="str">
        <f t="shared" si="793"/>
        <v/>
      </c>
      <c r="AE5364" s="44" t="str">
        <f t="shared" si="794"/>
        <v/>
      </c>
      <c r="AF5364" s="61"/>
      <c r="AG5364" s="45"/>
    </row>
    <row r="5365" spans="1:33" x14ac:dyDescent="0.2">
      <c r="A5365" s="59" t="str">
        <f>+VLOOKUP(B5365,Annuaire_roster!B:G,5,0)</f>
        <v>01654</v>
      </c>
      <c r="B5365" s="78" t="s">
        <v>286</v>
      </c>
      <c r="C5365" s="65">
        <v>0.37291666666666667</v>
      </c>
      <c r="D5365" s="65">
        <v>0.375</v>
      </c>
      <c r="E5365" s="66">
        <v>0.75</v>
      </c>
      <c r="F5365" s="66">
        <v>0.75</v>
      </c>
      <c r="G5365" s="67"/>
      <c r="H5365" s="67"/>
      <c r="I5365" s="68" t="s">
        <v>63</v>
      </c>
      <c r="J5365" s="67"/>
      <c r="K5365" s="69">
        <v>0</v>
      </c>
      <c r="L5365" s="67">
        <v>0</v>
      </c>
      <c r="M5365" s="70">
        <v>0</v>
      </c>
      <c r="N5365" s="34">
        <f t="shared" si="798"/>
        <v>0.33333333333333331</v>
      </c>
      <c r="O5365" s="38">
        <f t="shared" si="799"/>
        <v>0.33333333333333331</v>
      </c>
      <c r="P5365" s="72" t="s">
        <v>234</v>
      </c>
      <c r="Q5365" s="43">
        <v>44828</v>
      </c>
      <c r="R5365" s="35">
        <f t="shared" ref="R5365:R5428" si="800">IF(M5365="Abs",O5365,0)</f>
        <v>0</v>
      </c>
      <c r="S5365" s="35">
        <f t="shared" ref="S5365:S5428" si="801">SUM(R5365,L5365,I5365,J5365,W5365,H5365)</f>
        <v>0</v>
      </c>
      <c r="T5365" s="10" t="str">
        <f t="shared" si="795"/>
        <v>Sem - 39</v>
      </c>
      <c r="U5365" s="10" t="str">
        <f t="shared" si="796"/>
        <v>Septembre</v>
      </c>
      <c r="V5365" s="36" t="str">
        <f t="shared" ref="V5365:V5428" si="802">+TEXT(Q5365,"aaa")</f>
        <v>2026</v>
      </c>
      <c r="W5365" s="34"/>
      <c r="X5365" s="91">
        <f t="shared" si="797"/>
        <v>2.0833333333333259E-3</v>
      </c>
      <c r="Y5365" s="92" t="str">
        <f>VLOOKUP('CM-CIC'!B5296,Annuaire_roster!B:F,4,0)</f>
        <v>KINANA Widad</v>
      </c>
      <c r="Z5365" s="37" t="s">
        <v>110</v>
      </c>
      <c r="AA5365" s="60" t="s">
        <v>39</v>
      </c>
      <c r="AB5365" s="35" t="str">
        <f t="shared" ref="AB5365:AB5428" si="803">IF(AND(D5365="Congé",F5365="Congé"),0.333333333333333,IF(OR(AND(D5365="Congé",F5365&lt;&gt;"Congé"),(AND(F5365="Congé",D5365&lt;&gt;"Congé"))),0.166666666666667,""))</f>
        <v/>
      </c>
      <c r="AC5365" s="35" t="str">
        <f t="shared" ref="AC5365:AC5428" si="804">IF(AND(D5365="Congé sans solde",F5365="Congé sans solde"),0.333333333333333,IF(OR(AND(D5365="Congé sans solde",F5365&lt;&gt;"Congé sans solde"),(AND(F5365="Congé sans solde",D5365&lt;&gt;"Congé sans solde"))),0.166666666666667,""))</f>
        <v/>
      </c>
      <c r="AD5365" s="35" t="str">
        <f t="shared" ref="AD5365:AD5428" si="805">IF(AND(D5365="Congé spécial",F5365="Congé spécial"),0.333333333333333,IF(OR(AND(D5365="Congé spécial",F5365&lt;&gt;"Congé décès"),(AND(F5365="Congé spécial",D5365&lt;&gt;"Congé spécial"))),0.166666666666667,""))</f>
        <v/>
      </c>
      <c r="AE5365" s="44" t="str">
        <f t="shared" ref="AE5365:AE5428" si="806">IF(AND(D5365="Férié",F5365="Férié"),0.333333333333333,IF(OR(AND(D5365="Férié",F5365&lt;&gt;"Férié"),(AND(F5365="Férié",D5365&lt;&gt;"Férié"))),0.166666666666667,""))</f>
        <v/>
      </c>
      <c r="AF5365" s="61"/>
      <c r="AG5365" s="45"/>
    </row>
    <row r="5366" spans="1:33" x14ac:dyDescent="0.2">
      <c r="A5366" s="59" t="str">
        <f>+VLOOKUP(B5366,Annuaire_roster!B:G,5,0)</f>
        <v>01666</v>
      </c>
      <c r="B5366" s="217" t="s">
        <v>287</v>
      </c>
      <c r="C5366" s="65">
        <v>0.54166666666666663</v>
      </c>
      <c r="D5366" s="65">
        <v>0.375</v>
      </c>
      <c r="E5366" s="66">
        <v>0.75</v>
      </c>
      <c r="F5366" s="66">
        <v>0.75</v>
      </c>
      <c r="G5366" s="67"/>
      <c r="H5366" s="67"/>
      <c r="I5366" s="68">
        <v>0.16666666666666663</v>
      </c>
      <c r="J5366" s="67"/>
      <c r="K5366" s="67">
        <v>0.16666666666666663</v>
      </c>
      <c r="L5366" s="67">
        <v>0</v>
      </c>
      <c r="M5366" s="70">
        <v>0</v>
      </c>
      <c r="N5366" s="34">
        <f t="shared" si="798"/>
        <v>0.16666666666666669</v>
      </c>
      <c r="O5366" s="38">
        <f t="shared" si="799"/>
        <v>0.33333333333333331</v>
      </c>
      <c r="P5366" s="72" t="s">
        <v>234</v>
      </c>
      <c r="Q5366" s="43">
        <v>44828</v>
      </c>
      <c r="R5366" s="35">
        <f t="shared" si="800"/>
        <v>0</v>
      </c>
      <c r="S5366" s="35">
        <f t="shared" si="801"/>
        <v>0.16666666666666663</v>
      </c>
      <c r="T5366" s="10" t="str">
        <f t="shared" si="795"/>
        <v>Sem - 39</v>
      </c>
      <c r="U5366" s="10" t="str">
        <f t="shared" si="796"/>
        <v>Septembre</v>
      </c>
      <c r="V5366" s="36" t="str">
        <f t="shared" si="802"/>
        <v>2026</v>
      </c>
      <c r="W5366" s="34"/>
      <c r="X5366" s="91">
        <f t="shared" si="797"/>
        <v>0</v>
      </c>
      <c r="Y5366" s="92" t="str">
        <f>VLOOKUP('CM-CIC'!B5297,Annuaire_roster!B:F,4,0)</f>
        <v>KINANA Widad</v>
      </c>
      <c r="Z5366" s="37" t="s">
        <v>110</v>
      </c>
      <c r="AA5366" s="60" t="s">
        <v>39</v>
      </c>
      <c r="AB5366" s="35" t="str">
        <f t="shared" si="803"/>
        <v/>
      </c>
      <c r="AC5366" s="35" t="str">
        <f t="shared" si="804"/>
        <v/>
      </c>
      <c r="AD5366" s="35" t="str">
        <f t="shared" si="805"/>
        <v/>
      </c>
      <c r="AE5366" s="44" t="str">
        <f t="shared" si="806"/>
        <v/>
      </c>
      <c r="AF5366" s="61"/>
      <c r="AG5366" s="45"/>
    </row>
    <row r="5367" spans="1:33" x14ac:dyDescent="0.2">
      <c r="A5367" s="59" t="str">
        <f>+VLOOKUP(B5367,Annuaire_roster!B:G,5,0)</f>
        <v>01651</v>
      </c>
      <c r="B5367" s="78" t="s">
        <v>288</v>
      </c>
      <c r="C5367" s="65">
        <v>0.37361111111111112</v>
      </c>
      <c r="D5367" s="65">
        <v>0.375</v>
      </c>
      <c r="E5367" s="66">
        <v>0.75</v>
      </c>
      <c r="F5367" s="66">
        <v>0.75</v>
      </c>
      <c r="G5367" s="67"/>
      <c r="H5367" s="67"/>
      <c r="I5367" s="68" t="s">
        <v>63</v>
      </c>
      <c r="J5367" s="67"/>
      <c r="K5367" s="69">
        <v>0</v>
      </c>
      <c r="L5367" s="67">
        <v>0</v>
      </c>
      <c r="M5367" s="70">
        <v>0</v>
      </c>
      <c r="N5367" s="34">
        <f t="shared" si="798"/>
        <v>0.33333333333333331</v>
      </c>
      <c r="O5367" s="38">
        <f t="shared" si="799"/>
        <v>0.33333333333333331</v>
      </c>
      <c r="P5367" s="72" t="s">
        <v>234</v>
      </c>
      <c r="Q5367" s="43">
        <v>44828</v>
      </c>
      <c r="R5367" s="35">
        <f t="shared" si="800"/>
        <v>0</v>
      </c>
      <c r="S5367" s="35">
        <f t="shared" si="801"/>
        <v>0</v>
      </c>
      <c r="T5367" s="10" t="str">
        <f t="shared" si="795"/>
        <v>Sem - 39</v>
      </c>
      <c r="U5367" s="10" t="str">
        <f t="shared" si="796"/>
        <v>Septembre</v>
      </c>
      <c r="V5367" s="36" t="str">
        <f t="shared" si="802"/>
        <v>2026</v>
      </c>
      <c r="W5367" s="34"/>
      <c r="X5367" s="91">
        <f t="shared" si="797"/>
        <v>1.388888888888884E-3</v>
      </c>
      <c r="Y5367" s="92" t="str">
        <f>VLOOKUP('CM-CIC'!B5298,Annuaire_roster!B:F,4,0)</f>
        <v>KINANA Widad</v>
      </c>
      <c r="Z5367" s="37" t="s">
        <v>110</v>
      </c>
      <c r="AA5367" s="60" t="s">
        <v>39</v>
      </c>
      <c r="AB5367" s="35" t="str">
        <f t="shared" si="803"/>
        <v/>
      </c>
      <c r="AC5367" s="35" t="str">
        <f t="shared" si="804"/>
        <v/>
      </c>
      <c r="AD5367" s="35" t="str">
        <f t="shared" si="805"/>
        <v/>
      </c>
      <c r="AE5367" s="44" t="str">
        <f t="shared" si="806"/>
        <v/>
      </c>
      <c r="AF5367" s="61"/>
      <c r="AG5367" s="45"/>
    </row>
    <row r="5368" spans="1:33" x14ac:dyDescent="0.2">
      <c r="A5368" s="59" t="str">
        <f>+VLOOKUP(B5368,Annuaire_roster!B:G,5,0)</f>
        <v>01652</v>
      </c>
      <c r="B5368" s="78" t="s">
        <v>289</v>
      </c>
      <c r="C5368" s="65">
        <v>0.37013888888888891</v>
      </c>
      <c r="D5368" s="65">
        <v>0.375</v>
      </c>
      <c r="E5368" s="66">
        <v>0.75</v>
      </c>
      <c r="F5368" s="66">
        <v>0.75</v>
      </c>
      <c r="G5368" s="67"/>
      <c r="H5368" s="67"/>
      <c r="I5368" s="68" t="s">
        <v>63</v>
      </c>
      <c r="J5368" s="67"/>
      <c r="K5368" s="69">
        <v>0</v>
      </c>
      <c r="L5368" s="67">
        <v>0</v>
      </c>
      <c r="M5368" s="70">
        <v>0</v>
      </c>
      <c r="N5368" s="34">
        <f t="shared" si="798"/>
        <v>0.33333333333333331</v>
      </c>
      <c r="O5368" s="38">
        <f t="shared" si="799"/>
        <v>0.33333333333333331</v>
      </c>
      <c r="P5368" s="72" t="s">
        <v>234</v>
      </c>
      <c r="Q5368" s="43">
        <v>44828</v>
      </c>
      <c r="R5368" s="35">
        <f t="shared" si="800"/>
        <v>0</v>
      </c>
      <c r="S5368" s="35">
        <f t="shared" si="801"/>
        <v>0</v>
      </c>
      <c r="T5368" s="10" t="str">
        <f t="shared" si="795"/>
        <v>Sem - 39</v>
      </c>
      <c r="U5368" s="10" t="str">
        <f t="shared" si="796"/>
        <v>Septembre</v>
      </c>
      <c r="V5368" s="36" t="str">
        <f t="shared" si="802"/>
        <v>2026</v>
      </c>
      <c r="W5368" s="34"/>
      <c r="X5368" s="91">
        <f t="shared" si="797"/>
        <v>4.8611111111110938E-3</v>
      </c>
      <c r="Y5368" s="92" t="str">
        <f>VLOOKUP('CM-CIC'!B5299,Annuaire_roster!B:F,4,0)</f>
        <v>KINANA Widad</v>
      </c>
      <c r="Z5368" s="37" t="s">
        <v>110</v>
      </c>
      <c r="AA5368" s="60" t="s">
        <v>39</v>
      </c>
      <c r="AB5368" s="35" t="str">
        <f t="shared" si="803"/>
        <v/>
      </c>
      <c r="AC5368" s="35" t="str">
        <f t="shared" si="804"/>
        <v/>
      </c>
      <c r="AD5368" s="35" t="str">
        <f t="shared" si="805"/>
        <v/>
      </c>
      <c r="AE5368" s="44" t="str">
        <f t="shared" si="806"/>
        <v/>
      </c>
      <c r="AF5368" s="61"/>
      <c r="AG5368" s="45"/>
    </row>
    <row r="5369" spans="1:33" x14ac:dyDescent="0.2">
      <c r="A5369" s="59" t="str">
        <f>+VLOOKUP(B5369,Annuaire_roster!B:G,5,0)</f>
        <v>01653</v>
      </c>
      <c r="B5369" s="78" t="s">
        <v>290</v>
      </c>
      <c r="C5369" s="65">
        <v>0.375</v>
      </c>
      <c r="D5369" s="65">
        <v>0.375</v>
      </c>
      <c r="E5369" s="66">
        <v>0.75</v>
      </c>
      <c r="F5369" s="66">
        <v>0.75</v>
      </c>
      <c r="G5369" s="67"/>
      <c r="H5369" s="67"/>
      <c r="I5369" s="68" t="s">
        <v>63</v>
      </c>
      <c r="J5369" s="67"/>
      <c r="K5369" s="69">
        <v>0</v>
      </c>
      <c r="L5369" s="67">
        <v>0</v>
      </c>
      <c r="M5369" s="70">
        <v>0</v>
      </c>
      <c r="N5369" s="34">
        <f t="shared" si="798"/>
        <v>0.33333333333333331</v>
      </c>
      <c r="O5369" s="38">
        <f t="shared" si="799"/>
        <v>0.33333333333333331</v>
      </c>
      <c r="P5369" s="72" t="s">
        <v>234</v>
      </c>
      <c r="Q5369" s="43">
        <v>44828</v>
      </c>
      <c r="R5369" s="35">
        <f t="shared" si="800"/>
        <v>0</v>
      </c>
      <c r="S5369" s="35">
        <f t="shared" si="801"/>
        <v>0</v>
      </c>
      <c r="T5369" s="10" t="str">
        <f t="shared" si="795"/>
        <v>Sem - 39</v>
      </c>
      <c r="U5369" s="10" t="str">
        <f t="shared" si="796"/>
        <v>Septembre</v>
      </c>
      <c r="V5369" s="36" t="str">
        <f t="shared" si="802"/>
        <v>2026</v>
      </c>
      <c r="W5369" s="34"/>
      <c r="X5369" s="91">
        <f t="shared" si="797"/>
        <v>0</v>
      </c>
      <c r="Y5369" s="92" t="str">
        <f>VLOOKUP('CM-CIC'!B5300,Annuaire_roster!B:F,4,0)</f>
        <v>KINANA Widad</v>
      </c>
      <c r="Z5369" s="37" t="s">
        <v>110</v>
      </c>
      <c r="AA5369" s="60" t="s">
        <v>39</v>
      </c>
      <c r="AB5369" s="35" t="str">
        <f t="shared" si="803"/>
        <v/>
      </c>
      <c r="AC5369" s="35" t="str">
        <f t="shared" si="804"/>
        <v/>
      </c>
      <c r="AD5369" s="35" t="str">
        <f t="shared" si="805"/>
        <v/>
      </c>
      <c r="AE5369" s="44" t="str">
        <f t="shared" si="806"/>
        <v/>
      </c>
      <c r="AF5369" s="61"/>
      <c r="AG5369" s="45"/>
    </row>
    <row r="5370" spans="1:33" x14ac:dyDescent="0.2">
      <c r="A5370" s="59" t="str">
        <f>+VLOOKUP(B5370,Annuaire_roster!B:G,5,0)</f>
        <v>01649</v>
      </c>
      <c r="B5370" s="78" t="s">
        <v>1670</v>
      </c>
      <c r="C5370" s="65">
        <v>0.37013888888888891</v>
      </c>
      <c r="D5370" s="65">
        <v>0.375</v>
      </c>
      <c r="E5370" s="66">
        <v>0.75</v>
      </c>
      <c r="F5370" s="66">
        <v>0.75</v>
      </c>
      <c r="G5370" s="67"/>
      <c r="H5370" s="67"/>
      <c r="I5370" s="68" t="s">
        <v>63</v>
      </c>
      <c r="J5370" s="67"/>
      <c r="K5370" s="69">
        <v>0</v>
      </c>
      <c r="L5370" s="67">
        <v>0</v>
      </c>
      <c r="M5370" s="70">
        <v>0</v>
      </c>
      <c r="N5370" s="34">
        <f t="shared" si="798"/>
        <v>0.33333333333333331</v>
      </c>
      <c r="O5370" s="38">
        <f t="shared" si="799"/>
        <v>0.33333333333333331</v>
      </c>
      <c r="P5370" s="72" t="s">
        <v>234</v>
      </c>
      <c r="Q5370" s="43">
        <v>44828</v>
      </c>
      <c r="R5370" s="35">
        <f t="shared" si="800"/>
        <v>0</v>
      </c>
      <c r="S5370" s="35">
        <f t="shared" si="801"/>
        <v>0</v>
      </c>
      <c r="T5370" s="10" t="str">
        <f t="shared" si="795"/>
        <v>Sem - 39</v>
      </c>
      <c r="U5370" s="10" t="str">
        <f t="shared" si="796"/>
        <v>Septembre</v>
      </c>
      <c r="V5370" s="36" t="str">
        <f t="shared" si="802"/>
        <v>2026</v>
      </c>
      <c r="W5370" s="34"/>
      <c r="X5370" s="91">
        <f t="shared" si="797"/>
        <v>4.8611111111110938E-3</v>
      </c>
      <c r="Y5370" s="92" t="str">
        <f>VLOOKUP('CM-CIC'!B5301,Annuaire_roster!B:F,4,0)</f>
        <v>KINANA Widad</v>
      </c>
      <c r="Z5370" s="37" t="s">
        <v>110</v>
      </c>
      <c r="AA5370" s="60" t="s">
        <v>39</v>
      </c>
      <c r="AB5370" s="35" t="str">
        <f t="shared" si="803"/>
        <v/>
      </c>
      <c r="AC5370" s="35" t="str">
        <f t="shared" si="804"/>
        <v/>
      </c>
      <c r="AD5370" s="35" t="str">
        <f t="shared" si="805"/>
        <v/>
      </c>
      <c r="AE5370" s="44" t="str">
        <f t="shared" si="806"/>
        <v/>
      </c>
      <c r="AF5370" s="61"/>
      <c r="AG5370" s="45"/>
    </row>
    <row r="5371" spans="1:33" x14ac:dyDescent="0.2">
      <c r="A5371" s="59" t="str">
        <f>+VLOOKUP(B5371,Annuaire_roster!B:G,5,0)</f>
        <v>01650</v>
      </c>
      <c r="B5371" s="219" t="s">
        <v>1671</v>
      </c>
      <c r="C5371" s="65">
        <v>0.375</v>
      </c>
      <c r="D5371" s="65">
        <v>0.375</v>
      </c>
      <c r="E5371" s="66">
        <v>0.75</v>
      </c>
      <c r="F5371" s="66">
        <v>0.75</v>
      </c>
      <c r="G5371" s="67"/>
      <c r="H5371" s="67"/>
      <c r="I5371" s="68" t="s">
        <v>63</v>
      </c>
      <c r="J5371" s="67"/>
      <c r="K5371" s="69">
        <v>0</v>
      </c>
      <c r="L5371" s="67">
        <v>0</v>
      </c>
      <c r="M5371" s="70">
        <v>0</v>
      </c>
      <c r="N5371" s="34">
        <f t="shared" si="798"/>
        <v>0.33333333333333331</v>
      </c>
      <c r="O5371" s="38">
        <f t="shared" si="799"/>
        <v>0.33333333333333331</v>
      </c>
      <c r="P5371" s="72" t="s">
        <v>234</v>
      </c>
      <c r="Q5371" s="43">
        <v>44828</v>
      </c>
      <c r="R5371" s="35">
        <f t="shared" si="800"/>
        <v>0</v>
      </c>
      <c r="S5371" s="35">
        <f t="shared" si="801"/>
        <v>0</v>
      </c>
      <c r="T5371" s="10" t="str">
        <f t="shared" si="795"/>
        <v>Sem - 39</v>
      </c>
      <c r="U5371" s="10" t="str">
        <f t="shared" si="796"/>
        <v>Septembre</v>
      </c>
      <c r="V5371" s="36" t="str">
        <f t="shared" si="802"/>
        <v>2026</v>
      </c>
      <c r="W5371" s="34"/>
      <c r="X5371" s="91">
        <f t="shared" si="797"/>
        <v>0</v>
      </c>
      <c r="Y5371" s="92" t="str">
        <f>VLOOKUP('CM-CIC'!B5302,Annuaire_roster!B:F,4,0)</f>
        <v>IHASSANE Ikram</v>
      </c>
      <c r="Z5371" s="37" t="s">
        <v>110</v>
      </c>
      <c r="AA5371" s="60" t="s">
        <v>39</v>
      </c>
      <c r="AB5371" s="35" t="str">
        <f t="shared" si="803"/>
        <v/>
      </c>
      <c r="AC5371" s="35" t="str">
        <f t="shared" si="804"/>
        <v/>
      </c>
      <c r="AD5371" s="35" t="str">
        <f t="shared" si="805"/>
        <v/>
      </c>
      <c r="AE5371" s="44" t="str">
        <f t="shared" si="806"/>
        <v/>
      </c>
      <c r="AF5371" s="61"/>
      <c r="AG5371" s="45"/>
    </row>
    <row r="5372" spans="1:33" x14ac:dyDescent="0.2">
      <c r="A5372" s="59" t="str">
        <f>+VLOOKUP(B5372,Annuaire_roster!B:G,5,0)</f>
        <v>01646</v>
      </c>
      <c r="B5372" s="219" t="s">
        <v>291</v>
      </c>
      <c r="C5372" s="65">
        <v>0.375</v>
      </c>
      <c r="D5372" s="65">
        <v>0.375</v>
      </c>
      <c r="E5372" s="66">
        <v>0.75</v>
      </c>
      <c r="F5372" s="66">
        <v>0.75</v>
      </c>
      <c r="G5372" s="67"/>
      <c r="H5372" s="67"/>
      <c r="I5372" s="68" t="s">
        <v>63</v>
      </c>
      <c r="J5372" s="67"/>
      <c r="K5372" s="69">
        <v>0</v>
      </c>
      <c r="L5372" s="67">
        <v>0</v>
      </c>
      <c r="M5372" s="70">
        <v>0</v>
      </c>
      <c r="N5372" s="34">
        <f t="shared" si="798"/>
        <v>0.33333333333333331</v>
      </c>
      <c r="O5372" s="38">
        <f t="shared" si="799"/>
        <v>0.33333333333333331</v>
      </c>
      <c r="P5372" s="72" t="s">
        <v>234</v>
      </c>
      <c r="Q5372" s="43">
        <v>44828</v>
      </c>
      <c r="R5372" s="35">
        <f t="shared" si="800"/>
        <v>0</v>
      </c>
      <c r="S5372" s="35">
        <f t="shared" si="801"/>
        <v>0</v>
      </c>
      <c r="T5372" s="10" t="str">
        <f t="shared" si="795"/>
        <v>Sem - 39</v>
      </c>
      <c r="U5372" s="10" t="str">
        <f t="shared" si="796"/>
        <v>Septembre</v>
      </c>
      <c r="V5372" s="36" t="str">
        <f t="shared" si="802"/>
        <v>2026</v>
      </c>
      <c r="W5372" s="34"/>
      <c r="X5372" s="91">
        <f t="shared" si="797"/>
        <v>0</v>
      </c>
      <c r="Y5372" s="92" t="str">
        <f>VLOOKUP('CM-CIC'!B5303,Annuaire_roster!B:F,4,0)</f>
        <v>IHASSANE Ikram</v>
      </c>
      <c r="Z5372" s="37" t="s">
        <v>110</v>
      </c>
      <c r="AA5372" s="60" t="s">
        <v>39</v>
      </c>
      <c r="AB5372" s="35" t="str">
        <f t="shared" si="803"/>
        <v/>
      </c>
      <c r="AC5372" s="35" t="str">
        <f t="shared" si="804"/>
        <v/>
      </c>
      <c r="AD5372" s="35" t="str">
        <f t="shared" si="805"/>
        <v/>
      </c>
      <c r="AE5372" s="44" t="str">
        <f t="shared" si="806"/>
        <v/>
      </c>
      <c r="AF5372" s="61"/>
      <c r="AG5372" s="45"/>
    </row>
    <row r="5373" spans="1:33" x14ac:dyDescent="0.2">
      <c r="A5373" s="59" t="str">
        <f>+VLOOKUP(B5373,Annuaire_roster!B:G,5,0)</f>
        <v>01647</v>
      </c>
      <c r="B5373" s="78" t="s">
        <v>292</v>
      </c>
      <c r="C5373" s="65">
        <v>0.39305555555555555</v>
      </c>
      <c r="D5373" s="65">
        <v>0.375</v>
      </c>
      <c r="E5373" s="66">
        <v>0.75</v>
      </c>
      <c r="F5373" s="66">
        <v>0.75</v>
      </c>
      <c r="G5373" s="67"/>
      <c r="H5373" s="67"/>
      <c r="I5373" s="68">
        <v>1.8055555555555547E-2</v>
      </c>
      <c r="J5373" s="67"/>
      <c r="K5373" s="69">
        <v>1.8055555555555547E-2</v>
      </c>
      <c r="L5373" s="67">
        <v>0</v>
      </c>
      <c r="M5373" s="70">
        <v>0</v>
      </c>
      <c r="N5373" s="34">
        <f t="shared" si="798"/>
        <v>0.31527777777777777</v>
      </c>
      <c r="O5373" s="38">
        <f t="shared" si="799"/>
        <v>0.33333333333333331</v>
      </c>
      <c r="P5373" s="72" t="s">
        <v>234</v>
      </c>
      <c r="Q5373" s="43">
        <v>44828</v>
      </c>
      <c r="R5373" s="35">
        <f t="shared" si="800"/>
        <v>0</v>
      </c>
      <c r="S5373" s="35">
        <f t="shared" si="801"/>
        <v>1.8055555555555547E-2</v>
      </c>
      <c r="T5373" s="10" t="str">
        <f t="shared" si="795"/>
        <v>Sem - 39</v>
      </c>
      <c r="U5373" s="10" t="str">
        <f t="shared" si="796"/>
        <v>Septembre</v>
      </c>
      <c r="V5373" s="36" t="str">
        <f t="shared" si="802"/>
        <v>2026</v>
      </c>
      <c r="W5373" s="34"/>
      <c r="X5373" s="91">
        <f t="shared" si="797"/>
        <v>0</v>
      </c>
      <c r="Y5373" s="92" t="str">
        <f>VLOOKUP('CM-CIC'!B5304,Annuaire_roster!B:F,4,0)</f>
        <v>IHASSANE Ikram</v>
      </c>
      <c r="Z5373" s="37" t="s">
        <v>110</v>
      </c>
      <c r="AA5373" s="60" t="s">
        <v>39</v>
      </c>
      <c r="AB5373" s="35" t="str">
        <f t="shared" si="803"/>
        <v/>
      </c>
      <c r="AC5373" s="35" t="str">
        <f t="shared" si="804"/>
        <v/>
      </c>
      <c r="AD5373" s="35" t="str">
        <f t="shared" si="805"/>
        <v/>
      </c>
      <c r="AE5373" s="44" t="str">
        <f t="shared" si="806"/>
        <v/>
      </c>
      <c r="AF5373" s="61"/>
      <c r="AG5373" s="45"/>
    </row>
    <row r="5374" spans="1:33" x14ac:dyDescent="0.2">
      <c r="A5374" s="59" t="str">
        <f>+VLOOKUP(B5374,Annuaire_roster!B:G,5,0)</f>
        <v>01566</v>
      </c>
      <c r="B5374" s="78" t="s">
        <v>233</v>
      </c>
      <c r="C5374" s="65"/>
      <c r="D5374" s="65" t="s">
        <v>64</v>
      </c>
      <c r="E5374" s="66"/>
      <c r="F5374" s="66" t="s">
        <v>64</v>
      </c>
      <c r="G5374" s="67"/>
      <c r="H5374" s="67"/>
      <c r="I5374" s="68" t="s">
        <v>63</v>
      </c>
      <c r="J5374" s="67"/>
      <c r="K5374" s="69">
        <v>0</v>
      </c>
      <c r="L5374" s="67">
        <v>0</v>
      </c>
      <c r="M5374" s="70">
        <v>0</v>
      </c>
      <c r="N5374" s="34" t="str">
        <f t="shared" si="798"/>
        <v/>
      </c>
      <c r="O5374" s="38">
        <f t="shared" si="799"/>
        <v>0</v>
      </c>
      <c r="P5374" s="72" t="s">
        <v>234</v>
      </c>
      <c r="Q5374" s="43">
        <v>44829</v>
      </c>
      <c r="R5374" s="35">
        <f t="shared" si="800"/>
        <v>0</v>
      </c>
      <c r="S5374" s="35">
        <f t="shared" si="801"/>
        <v>0</v>
      </c>
      <c r="T5374" s="10" t="str">
        <f t="shared" si="795"/>
        <v>Sem - 39</v>
      </c>
      <c r="U5374" s="10" t="str">
        <f t="shared" si="796"/>
        <v>Septembre</v>
      </c>
      <c r="V5374" s="36" t="str">
        <f t="shared" si="802"/>
        <v>2026</v>
      </c>
      <c r="W5374" s="34"/>
      <c r="X5374" s="91">
        <f t="shared" si="797"/>
        <v>0</v>
      </c>
      <c r="Y5374" s="92" t="str">
        <f>VLOOKUP('CM-CIC'!B5305,Annuaire_roster!B:F,4,0)</f>
        <v>KINANA Widad</v>
      </c>
      <c r="Z5374" s="37" t="s">
        <v>110</v>
      </c>
      <c r="AA5374" s="60" t="s">
        <v>39</v>
      </c>
      <c r="AB5374" s="35" t="str">
        <f t="shared" si="803"/>
        <v/>
      </c>
      <c r="AC5374" s="35" t="str">
        <f t="shared" si="804"/>
        <v/>
      </c>
      <c r="AD5374" s="35" t="str">
        <f t="shared" si="805"/>
        <v/>
      </c>
      <c r="AE5374" s="44" t="str">
        <f t="shared" si="806"/>
        <v/>
      </c>
      <c r="AF5374" s="61"/>
      <c r="AG5374" s="45"/>
    </row>
    <row r="5375" spans="1:33" x14ac:dyDescent="0.2">
      <c r="A5375" s="59" t="str">
        <f>+VLOOKUP(B5375,Annuaire_roster!B:G,5,0)</f>
        <v>01572</v>
      </c>
      <c r="B5375" s="78" t="s">
        <v>235</v>
      </c>
      <c r="C5375" s="65"/>
      <c r="D5375" s="65" t="s">
        <v>64</v>
      </c>
      <c r="E5375" s="66"/>
      <c r="F5375" s="66" t="s">
        <v>64</v>
      </c>
      <c r="G5375" s="67"/>
      <c r="H5375" s="67"/>
      <c r="I5375" s="68" t="s">
        <v>63</v>
      </c>
      <c r="J5375" s="67"/>
      <c r="K5375" s="69">
        <v>0</v>
      </c>
      <c r="L5375" s="67">
        <v>0</v>
      </c>
      <c r="M5375" s="70">
        <v>0</v>
      </c>
      <c r="N5375" s="34" t="str">
        <f t="shared" si="798"/>
        <v/>
      </c>
      <c r="O5375" s="38">
        <f t="shared" si="799"/>
        <v>0</v>
      </c>
      <c r="P5375" s="72" t="s">
        <v>234</v>
      </c>
      <c r="Q5375" s="43">
        <v>44829</v>
      </c>
      <c r="R5375" s="35">
        <f t="shared" si="800"/>
        <v>0</v>
      </c>
      <c r="S5375" s="35">
        <f t="shared" si="801"/>
        <v>0</v>
      </c>
      <c r="T5375" s="10" t="str">
        <f t="shared" si="795"/>
        <v>Sem - 39</v>
      </c>
      <c r="U5375" s="10" t="str">
        <f t="shared" si="796"/>
        <v>Septembre</v>
      </c>
      <c r="V5375" s="36" t="str">
        <f t="shared" si="802"/>
        <v>2026</v>
      </c>
      <c r="W5375" s="34"/>
      <c r="X5375" s="91">
        <f t="shared" si="797"/>
        <v>0</v>
      </c>
      <c r="Y5375" s="92" t="str">
        <f>VLOOKUP('CM-CIC'!B5306,Annuaire_roster!B:F,4,0)</f>
        <v>KINANA Widad</v>
      </c>
      <c r="Z5375" s="37" t="s">
        <v>110</v>
      </c>
      <c r="AA5375" s="60" t="s">
        <v>39</v>
      </c>
      <c r="AB5375" s="35" t="str">
        <f t="shared" si="803"/>
        <v/>
      </c>
      <c r="AC5375" s="35" t="str">
        <f t="shared" si="804"/>
        <v/>
      </c>
      <c r="AD5375" s="35" t="str">
        <f t="shared" si="805"/>
        <v/>
      </c>
      <c r="AE5375" s="44" t="str">
        <f t="shared" si="806"/>
        <v/>
      </c>
      <c r="AF5375" s="61"/>
      <c r="AG5375" s="45"/>
    </row>
    <row r="5376" spans="1:33" x14ac:dyDescent="0.2">
      <c r="A5376" s="59" t="str">
        <f>+VLOOKUP(B5376,Annuaire_roster!B:G,5,0)</f>
        <v>01575</v>
      </c>
      <c r="B5376" s="78" t="s">
        <v>191</v>
      </c>
      <c r="C5376" s="65"/>
      <c r="D5376" s="65" t="s">
        <v>64</v>
      </c>
      <c r="E5376" s="66"/>
      <c r="F5376" s="66" t="s">
        <v>64</v>
      </c>
      <c r="G5376" s="67"/>
      <c r="H5376" s="67"/>
      <c r="I5376" s="68" t="s">
        <v>63</v>
      </c>
      <c r="J5376" s="67"/>
      <c r="K5376" s="69">
        <v>0</v>
      </c>
      <c r="L5376" s="67">
        <v>0</v>
      </c>
      <c r="M5376" s="70">
        <v>0</v>
      </c>
      <c r="N5376" s="34" t="str">
        <f t="shared" si="798"/>
        <v/>
      </c>
      <c r="O5376" s="38">
        <f t="shared" si="799"/>
        <v>0</v>
      </c>
      <c r="P5376" s="72" t="s">
        <v>234</v>
      </c>
      <c r="Q5376" s="43">
        <v>44829</v>
      </c>
      <c r="R5376" s="35">
        <f t="shared" si="800"/>
        <v>0</v>
      </c>
      <c r="S5376" s="35">
        <f t="shared" si="801"/>
        <v>0</v>
      </c>
      <c r="T5376" s="10" t="str">
        <f t="shared" si="795"/>
        <v>Sem - 39</v>
      </c>
      <c r="U5376" s="10" t="str">
        <f t="shared" si="796"/>
        <v>Septembre</v>
      </c>
      <c r="V5376" s="36" t="str">
        <f t="shared" si="802"/>
        <v>2026</v>
      </c>
      <c r="W5376" s="34"/>
      <c r="X5376" s="91">
        <f t="shared" si="797"/>
        <v>0</v>
      </c>
      <c r="Y5376" s="92" t="str">
        <f>VLOOKUP('CM-CIC'!B5307,Annuaire_roster!B:F,4,0)</f>
        <v>KINANA Widad</v>
      </c>
      <c r="Z5376" s="37" t="s">
        <v>110</v>
      </c>
      <c r="AA5376" s="60" t="s">
        <v>39</v>
      </c>
      <c r="AB5376" s="35" t="str">
        <f t="shared" si="803"/>
        <v/>
      </c>
      <c r="AC5376" s="35" t="str">
        <f t="shared" si="804"/>
        <v/>
      </c>
      <c r="AD5376" s="35" t="str">
        <f t="shared" si="805"/>
        <v/>
      </c>
      <c r="AE5376" s="44" t="str">
        <f t="shared" si="806"/>
        <v/>
      </c>
      <c r="AF5376" s="61"/>
      <c r="AG5376" s="45"/>
    </row>
    <row r="5377" spans="1:33" x14ac:dyDescent="0.2">
      <c r="A5377" s="59" t="str">
        <f>+VLOOKUP(B5377,Annuaire_roster!B:G,5,0)</f>
        <v>01575</v>
      </c>
      <c r="B5377" s="78" t="s">
        <v>236</v>
      </c>
      <c r="C5377" s="65"/>
      <c r="D5377" s="65" t="s">
        <v>64</v>
      </c>
      <c r="E5377" s="66"/>
      <c r="F5377" s="66" t="s">
        <v>64</v>
      </c>
      <c r="G5377" s="67"/>
      <c r="H5377" s="67"/>
      <c r="I5377" s="68" t="s">
        <v>63</v>
      </c>
      <c r="J5377" s="67"/>
      <c r="K5377" s="69">
        <v>0</v>
      </c>
      <c r="L5377" s="67">
        <v>0</v>
      </c>
      <c r="M5377" s="70">
        <v>0</v>
      </c>
      <c r="N5377" s="34" t="str">
        <f t="shared" si="798"/>
        <v/>
      </c>
      <c r="O5377" s="38">
        <f t="shared" si="799"/>
        <v>0</v>
      </c>
      <c r="P5377" s="72" t="s">
        <v>234</v>
      </c>
      <c r="Q5377" s="43">
        <v>44829</v>
      </c>
      <c r="R5377" s="35">
        <f t="shared" si="800"/>
        <v>0</v>
      </c>
      <c r="S5377" s="35">
        <f t="shared" si="801"/>
        <v>0</v>
      </c>
      <c r="T5377" s="10" t="str">
        <f t="shared" si="795"/>
        <v>Sem - 39</v>
      </c>
      <c r="U5377" s="10" t="str">
        <f t="shared" si="796"/>
        <v>Septembre</v>
      </c>
      <c r="V5377" s="36" t="str">
        <f t="shared" si="802"/>
        <v>2026</v>
      </c>
      <c r="W5377" s="34"/>
      <c r="X5377" s="91">
        <f t="shared" si="797"/>
        <v>0</v>
      </c>
      <c r="Y5377" s="92" t="str">
        <f>VLOOKUP('CM-CIC'!B5308,Annuaire_roster!B:F,4,0)</f>
        <v>KINANA Widad</v>
      </c>
      <c r="Z5377" s="37" t="s">
        <v>110</v>
      </c>
      <c r="AA5377" s="60" t="s">
        <v>39</v>
      </c>
      <c r="AB5377" s="35" t="str">
        <f t="shared" si="803"/>
        <v/>
      </c>
      <c r="AC5377" s="35" t="str">
        <f t="shared" si="804"/>
        <v/>
      </c>
      <c r="AD5377" s="35" t="str">
        <f t="shared" si="805"/>
        <v/>
      </c>
      <c r="AE5377" s="44" t="str">
        <f t="shared" si="806"/>
        <v/>
      </c>
      <c r="AF5377" s="61"/>
      <c r="AG5377" s="45"/>
    </row>
    <row r="5378" spans="1:33" x14ac:dyDescent="0.2">
      <c r="A5378" s="59" t="str">
        <f>+VLOOKUP(B5378,Annuaire_roster!B:G,5,0)</f>
        <v>01578</v>
      </c>
      <c r="B5378" s="78" t="s">
        <v>1669</v>
      </c>
      <c r="C5378" s="65"/>
      <c r="D5378" s="65" t="s">
        <v>64</v>
      </c>
      <c r="E5378" s="66"/>
      <c r="F5378" s="66" t="s">
        <v>64</v>
      </c>
      <c r="G5378" s="67"/>
      <c r="H5378" s="67"/>
      <c r="I5378" s="68" t="s">
        <v>63</v>
      </c>
      <c r="J5378" s="67"/>
      <c r="K5378" s="69">
        <v>0</v>
      </c>
      <c r="L5378" s="67">
        <v>0</v>
      </c>
      <c r="M5378" s="70">
        <v>0</v>
      </c>
      <c r="N5378" s="34" t="str">
        <f t="shared" si="798"/>
        <v/>
      </c>
      <c r="O5378" s="38">
        <f t="shared" si="799"/>
        <v>0</v>
      </c>
      <c r="P5378" s="72" t="s">
        <v>234</v>
      </c>
      <c r="Q5378" s="43">
        <v>44829</v>
      </c>
      <c r="R5378" s="35">
        <f t="shared" si="800"/>
        <v>0</v>
      </c>
      <c r="S5378" s="35">
        <f t="shared" si="801"/>
        <v>0</v>
      </c>
      <c r="T5378" s="10" t="str">
        <f t="shared" ref="T5378:T5441" si="807">"Sem - "&amp;WEEKNUM(Q5378,21)</f>
        <v>Sem - 39</v>
      </c>
      <c r="U5378" s="10" t="str">
        <f t="shared" ref="U5378:U5441" si="808">PROPER(TEXT(Q5378,"mmmm"))</f>
        <v>Septembre</v>
      </c>
      <c r="V5378" s="36" t="str">
        <f t="shared" si="802"/>
        <v>2026</v>
      </c>
      <c r="W5378" s="34"/>
      <c r="X5378" s="91">
        <f t="shared" ref="X5378:X5441" si="809">IFERROR(IF(M5378="Abs",0,IF((D5378-C5378+E5378-F5378)&lt;0.000694444444444444,0,(D5378-C5378+E5378-F5378))),0)</f>
        <v>0</v>
      </c>
      <c r="Y5378" s="92" t="str">
        <f>VLOOKUP('CM-CIC'!B5309,Annuaire_roster!B:F,4,0)</f>
        <v>KINANA Widad</v>
      </c>
      <c r="Z5378" s="37" t="s">
        <v>110</v>
      </c>
      <c r="AA5378" s="60" t="s">
        <v>39</v>
      </c>
      <c r="AB5378" s="35" t="str">
        <f t="shared" si="803"/>
        <v/>
      </c>
      <c r="AC5378" s="35" t="str">
        <f t="shared" si="804"/>
        <v/>
      </c>
      <c r="AD5378" s="35" t="str">
        <f t="shared" si="805"/>
        <v/>
      </c>
      <c r="AE5378" s="44" t="str">
        <f t="shared" si="806"/>
        <v/>
      </c>
      <c r="AF5378" s="61"/>
      <c r="AG5378" s="45"/>
    </row>
    <row r="5379" spans="1:33" x14ac:dyDescent="0.2">
      <c r="A5379" s="59" t="str">
        <f>+VLOOKUP(B5379,Annuaire_roster!B:G,5,0)</f>
        <v>01581</v>
      </c>
      <c r="B5379" s="219" t="s">
        <v>237</v>
      </c>
      <c r="C5379" s="65"/>
      <c r="D5379" s="65" t="s">
        <v>64</v>
      </c>
      <c r="E5379" s="66"/>
      <c r="F5379" s="66" t="s">
        <v>64</v>
      </c>
      <c r="G5379" s="67"/>
      <c r="H5379" s="67"/>
      <c r="I5379" s="68" t="s">
        <v>63</v>
      </c>
      <c r="J5379" s="67"/>
      <c r="K5379" s="69">
        <v>0</v>
      </c>
      <c r="L5379" s="67">
        <v>0</v>
      </c>
      <c r="M5379" s="70">
        <v>0</v>
      </c>
      <c r="N5379" s="34" t="str">
        <f t="shared" si="798"/>
        <v/>
      </c>
      <c r="O5379" s="38">
        <f t="shared" si="799"/>
        <v>0</v>
      </c>
      <c r="P5379" s="72" t="s">
        <v>234</v>
      </c>
      <c r="Q5379" s="43">
        <v>44829</v>
      </c>
      <c r="R5379" s="35">
        <f t="shared" si="800"/>
        <v>0</v>
      </c>
      <c r="S5379" s="35">
        <f t="shared" si="801"/>
        <v>0</v>
      </c>
      <c r="T5379" s="10" t="str">
        <f t="shared" si="807"/>
        <v>Sem - 39</v>
      </c>
      <c r="U5379" s="10" t="str">
        <f t="shared" si="808"/>
        <v>Septembre</v>
      </c>
      <c r="V5379" s="36" t="str">
        <f t="shared" si="802"/>
        <v>2026</v>
      </c>
      <c r="W5379" s="34"/>
      <c r="X5379" s="91">
        <f t="shared" si="809"/>
        <v>0</v>
      </c>
      <c r="Y5379" s="92" t="str">
        <f>VLOOKUP('CM-CIC'!B5310,Annuaire_roster!B:F,4,0)</f>
        <v>KINANA Widad</v>
      </c>
      <c r="Z5379" s="37" t="s">
        <v>110</v>
      </c>
      <c r="AA5379" s="60" t="s">
        <v>39</v>
      </c>
      <c r="AB5379" s="35" t="str">
        <f t="shared" si="803"/>
        <v/>
      </c>
      <c r="AC5379" s="35" t="str">
        <f t="shared" si="804"/>
        <v/>
      </c>
      <c r="AD5379" s="35" t="str">
        <f t="shared" si="805"/>
        <v/>
      </c>
      <c r="AE5379" s="44" t="str">
        <f t="shared" si="806"/>
        <v/>
      </c>
      <c r="AF5379" s="61"/>
      <c r="AG5379" s="45"/>
    </row>
    <row r="5380" spans="1:33" x14ac:dyDescent="0.2">
      <c r="A5380" s="59" t="str">
        <f>+VLOOKUP(B5380,Annuaire_roster!B:G,5,0)</f>
        <v>01582</v>
      </c>
      <c r="B5380" s="78" t="s">
        <v>238</v>
      </c>
      <c r="C5380" s="65"/>
      <c r="D5380" s="65" t="s">
        <v>64</v>
      </c>
      <c r="E5380" s="66"/>
      <c r="F5380" s="66" t="s">
        <v>64</v>
      </c>
      <c r="G5380" s="67"/>
      <c r="H5380" s="67"/>
      <c r="I5380" s="68" t="s">
        <v>63</v>
      </c>
      <c r="J5380" s="67"/>
      <c r="K5380" s="69">
        <v>0</v>
      </c>
      <c r="L5380" s="67">
        <v>0</v>
      </c>
      <c r="M5380" s="70">
        <v>0</v>
      </c>
      <c r="N5380" s="34" t="str">
        <f t="shared" si="798"/>
        <v/>
      </c>
      <c r="O5380" s="38">
        <f t="shared" si="799"/>
        <v>0</v>
      </c>
      <c r="P5380" s="72" t="s">
        <v>234</v>
      </c>
      <c r="Q5380" s="43">
        <v>44829</v>
      </c>
      <c r="R5380" s="35">
        <f t="shared" si="800"/>
        <v>0</v>
      </c>
      <c r="S5380" s="35">
        <f t="shared" si="801"/>
        <v>0</v>
      </c>
      <c r="T5380" s="10" t="str">
        <f t="shared" si="807"/>
        <v>Sem - 39</v>
      </c>
      <c r="U5380" s="10" t="str">
        <f t="shared" si="808"/>
        <v>Septembre</v>
      </c>
      <c r="V5380" s="36" t="str">
        <f t="shared" si="802"/>
        <v>2026</v>
      </c>
      <c r="W5380" s="34"/>
      <c r="X5380" s="91">
        <f t="shared" si="809"/>
        <v>0</v>
      </c>
      <c r="Y5380" s="92" t="str">
        <f>VLOOKUP('CM-CIC'!B5311,Annuaire_roster!B:F,4,0)</f>
        <v>KINANA Widad</v>
      </c>
      <c r="Z5380" s="37" t="s">
        <v>110</v>
      </c>
      <c r="AA5380" s="60" t="s">
        <v>39</v>
      </c>
      <c r="AB5380" s="35" t="str">
        <f t="shared" si="803"/>
        <v/>
      </c>
      <c r="AC5380" s="35" t="str">
        <f t="shared" si="804"/>
        <v/>
      </c>
      <c r="AD5380" s="35" t="str">
        <f t="shared" si="805"/>
        <v/>
      </c>
      <c r="AE5380" s="44" t="str">
        <f t="shared" si="806"/>
        <v/>
      </c>
      <c r="AF5380" s="61"/>
      <c r="AG5380" s="45"/>
    </row>
    <row r="5381" spans="1:33" x14ac:dyDescent="0.2">
      <c r="A5381" s="59" t="str">
        <f>+VLOOKUP(B5381,Annuaire_roster!B:G,5,0)</f>
        <v>01586</v>
      </c>
      <c r="B5381" s="78" t="s">
        <v>217</v>
      </c>
      <c r="C5381" s="65"/>
      <c r="D5381" s="65" t="s">
        <v>64</v>
      </c>
      <c r="E5381" s="66"/>
      <c r="F5381" s="66" t="s">
        <v>64</v>
      </c>
      <c r="G5381" s="67"/>
      <c r="H5381" s="67"/>
      <c r="I5381" s="68" t="s">
        <v>63</v>
      </c>
      <c r="J5381" s="67"/>
      <c r="K5381" s="69">
        <v>0</v>
      </c>
      <c r="L5381" s="67">
        <v>0</v>
      </c>
      <c r="M5381" s="70">
        <v>0</v>
      </c>
      <c r="N5381" s="34" t="str">
        <f t="shared" si="798"/>
        <v/>
      </c>
      <c r="O5381" s="38">
        <f t="shared" si="799"/>
        <v>0</v>
      </c>
      <c r="P5381" s="72" t="s">
        <v>234</v>
      </c>
      <c r="Q5381" s="43">
        <v>44829</v>
      </c>
      <c r="R5381" s="35">
        <f t="shared" si="800"/>
        <v>0</v>
      </c>
      <c r="S5381" s="35">
        <f t="shared" si="801"/>
        <v>0</v>
      </c>
      <c r="T5381" s="10" t="str">
        <f t="shared" si="807"/>
        <v>Sem - 39</v>
      </c>
      <c r="U5381" s="10" t="str">
        <f t="shared" si="808"/>
        <v>Septembre</v>
      </c>
      <c r="V5381" s="36" t="str">
        <f t="shared" si="802"/>
        <v>2026</v>
      </c>
      <c r="W5381" s="34"/>
      <c r="X5381" s="91">
        <f t="shared" si="809"/>
        <v>0</v>
      </c>
      <c r="Y5381" s="92" t="str">
        <f>VLOOKUP('CM-CIC'!B5312,Annuaire_roster!B:F,4,0)</f>
        <v>KINANA Widad</v>
      </c>
      <c r="Z5381" s="37" t="s">
        <v>110</v>
      </c>
      <c r="AA5381" s="60" t="s">
        <v>39</v>
      </c>
      <c r="AB5381" s="35" t="str">
        <f t="shared" si="803"/>
        <v/>
      </c>
      <c r="AC5381" s="35" t="str">
        <f t="shared" si="804"/>
        <v/>
      </c>
      <c r="AD5381" s="35" t="str">
        <f t="shared" si="805"/>
        <v/>
      </c>
      <c r="AE5381" s="44" t="str">
        <f t="shared" si="806"/>
        <v/>
      </c>
      <c r="AF5381" s="61"/>
      <c r="AG5381" s="45"/>
    </row>
    <row r="5382" spans="1:33" x14ac:dyDescent="0.2">
      <c r="A5382" s="59" t="str">
        <f>+VLOOKUP(B5382,Annuaire_roster!B:G,5,0)</f>
        <v>01587</v>
      </c>
      <c r="B5382" s="219" t="s">
        <v>218</v>
      </c>
      <c r="C5382" s="65"/>
      <c r="D5382" s="65" t="s">
        <v>64</v>
      </c>
      <c r="E5382" s="66"/>
      <c r="F5382" s="66" t="s">
        <v>64</v>
      </c>
      <c r="G5382" s="67"/>
      <c r="H5382" s="67"/>
      <c r="I5382" s="68" t="s">
        <v>63</v>
      </c>
      <c r="J5382" s="67"/>
      <c r="K5382" s="69">
        <v>0</v>
      </c>
      <c r="L5382" s="67">
        <v>0</v>
      </c>
      <c r="M5382" s="70">
        <v>0</v>
      </c>
      <c r="N5382" s="34" t="str">
        <f t="shared" si="798"/>
        <v/>
      </c>
      <c r="O5382" s="38">
        <f t="shared" si="799"/>
        <v>0</v>
      </c>
      <c r="P5382" s="72" t="s">
        <v>234</v>
      </c>
      <c r="Q5382" s="43">
        <v>44829</v>
      </c>
      <c r="R5382" s="35">
        <f t="shared" si="800"/>
        <v>0</v>
      </c>
      <c r="S5382" s="35">
        <f t="shared" si="801"/>
        <v>0</v>
      </c>
      <c r="T5382" s="10" t="str">
        <f t="shared" si="807"/>
        <v>Sem - 39</v>
      </c>
      <c r="U5382" s="10" t="str">
        <f t="shared" si="808"/>
        <v>Septembre</v>
      </c>
      <c r="V5382" s="36" t="str">
        <f t="shared" si="802"/>
        <v>2026</v>
      </c>
      <c r="W5382" s="34"/>
      <c r="X5382" s="91">
        <f t="shared" si="809"/>
        <v>0</v>
      </c>
      <c r="Y5382" s="92" t="str">
        <f>VLOOKUP('CM-CIC'!B5313,Annuaire_roster!B:F,4,0)</f>
        <v>KINANA Widad</v>
      </c>
      <c r="Z5382" s="37" t="s">
        <v>110</v>
      </c>
      <c r="AA5382" s="60" t="s">
        <v>39</v>
      </c>
      <c r="AB5382" s="35" t="str">
        <f t="shared" si="803"/>
        <v/>
      </c>
      <c r="AC5382" s="35" t="str">
        <f t="shared" si="804"/>
        <v/>
      </c>
      <c r="AD5382" s="35" t="str">
        <f t="shared" si="805"/>
        <v/>
      </c>
      <c r="AE5382" s="44" t="str">
        <f t="shared" si="806"/>
        <v/>
      </c>
      <c r="AF5382" s="61"/>
      <c r="AG5382" s="45"/>
    </row>
    <row r="5383" spans="1:33" x14ac:dyDescent="0.2">
      <c r="A5383" s="59" t="str">
        <f>+VLOOKUP(B5383,Annuaire_roster!B:G,5,0)</f>
        <v>01590</v>
      </c>
      <c r="B5383" s="219" t="s">
        <v>222</v>
      </c>
      <c r="C5383" s="65"/>
      <c r="D5383" s="65" t="s">
        <v>64</v>
      </c>
      <c r="E5383" s="66"/>
      <c r="F5383" s="66" t="s">
        <v>64</v>
      </c>
      <c r="G5383" s="67"/>
      <c r="H5383" s="67"/>
      <c r="I5383" s="68" t="s">
        <v>63</v>
      </c>
      <c r="J5383" s="67"/>
      <c r="K5383" s="69">
        <v>0</v>
      </c>
      <c r="L5383" s="67">
        <v>0</v>
      </c>
      <c r="M5383" s="70">
        <v>0</v>
      </c>
      <c r="N5383" s="34" t="str">
        <f t="shared" si="798"/>
        <v/>
      </c>
      <c r="O5383" s="38">
        <f t="shared" si="799"/>
        <v>0</v>
      </c>
      <c r="P5383" s="72" t="s">
        <v>234</v>
      </c>
      <c r="Q5383" s="43">
        <v>44829</v>
      </c>
      <c r="R5383" s="35">
        <f t="shared" si="800"/>
        <v>0</v>
      </c>
      <c r="S5383" s="35">
        <f t="shared" si="801"/>
        <v>0</v>
      </c>
      <c r="T5383" s="10" t="str">
        <f t="shared" si="807"/>
        <v>Sem - 39</v>
      </c>
      <c r="U5383" s="10" t="str">
        <f t="shared" si="808"/>
        <v>Septembre</v>
      </c>
      <c r="V5383" s="36" t="str">
        <f t="shared" si="802"/>
        <v>2026</v>
      </c>
      <c r="W5383" s="34"/>
      <c r="X5383" s="91">
        <f t="shared" si="809"/>
        <v>0</v>
      </c>
      <c r="Y5383" s="92" t="str">
        <f>VLOOKUP('CM-CIC'!B5314,Annuaire_roster!B:F,4,0)</f>
        <v>KINANA Widad</v>
      </c>
      <c r="Z5383" s="37" t="s">
        <v>110</v>
      </c>
      <c r="AA5383" s="60" t="s">
        <v>39</v>
      </c>
      <c r="AB5383" s="35" t="str">
        <f t="shared" si="803"/>
        <v/>
      </c>
      <c r="AC5383" s="35" t="str">
        <f t="shared" si="804"/>
        <v/>
      </c>
      <c r="AD5383" s="35" t="str">
        <f t="shared" si="805"/>
        <v/>
      </c>
      <c r="AE5383" s="44" t="str">
        <f t="shared" si="806"/>
        <v/>
      </c>
      <c r="AF5383" s="61"/>
      <c r="AG5383" s="45"/>
    </row>
    <row r="5384" spans="1:33" x14ac:dyDescent="0.2">
      <c r="A5384" s="59" t="str">
        <f>+VLOOKUP(B5384,Annuaire_roster!B:G,5,0)</f>
        <v>01594</v>
      </c>
      <c r="B5384" s="219" t="s">
        <v>295</v>
      </c>
      <c r="C5384" s="65"/>
      <c r="D5384" s="65" t="s">
        <v>64</v>
      </c>
      <c r="E5384" s="66"/>
      <c r="F5384" s="66" t="s">
        <v>64</v>
      </c>
      <c r="G5384" s="67"/>
      <c r="H5384" s="67"/>
      <c r="I5384" s="68" t="s">
        <v>63</v>
      </c>
      <c r="J5384" s="67"/>
      <c r="K5384" s="69">
        <v>0</v>
      </c>
      <c r="L5384" s="67">
        <v>0</v>
      </c>
      <c r="M5384" s="70">
        <v>0</v>
      </c>
      <c r="N5384" s="34" t="str">
        <f t="shared" si="798"/>
        <v/>
      </c>
      <c r="O5384" s="38">
        <f t="shared" si="799"/>
        <v>0</v>
      </c>
      <c r="P5384" s="72" t="s">
        <v>234</v>
      </c>
      <c r="Q5384" s="43">
        <v>44829</v>
      </c>
      <c r="R5384" s="35">
        <f t="shared" si="800"/>
        <v>0</v>
      </c>
      <c r="S5384" s="35">
        <f t="shared" si="801"/>
        <v>0</v>
      </c>
      <c r="T5384" s="10" t="str">
        <f t="shared" si="807"/>
        <v>Sem - 39</v>
      </c>
      <c r="U5384" s="10" t="str">
        <f t="shared" si="808"/>
        <v>Septembre</v>
      </c>
      <c r="V5384" s="36" t="str">
        <f t="shared" si="802"/>
        <v>2026</v>
      </c>
      <c r="W5384" s="34"/>
      <c r="X5384" s="91">
        <f t="shared" si="809"/>
        <v>0</v>
      </c>
      <c r="Y5384" s="92" t="str">
        <f>VLOOKUP('CM-CIC'!B5315,Annuaire_roster!B:F,4,0)</f>
        <v>KINANA Widad</v>
      </c>
      <c r="Z5384" s="37" t="s">
        <v>110</v>
      </c>
      <c r="AA5384" s="60" t="s">
        <v>39</v>
      </c>
      <c r="AB5384" s="35" t="str">
        <f t="shared" si="803"/>
        <v/>
      </c>
      <c r="AC5384" s="35" t="str">
        <f t="shared" si="804"/>
        <v/>
      </c>
      <c r="AD5384" s="35" t="str">
        <f t="shared" si="805"/>
        <v/>
      </c>
      <c r="AE5384" s="44" t="str">
        <f t="shared" si="806"/>
        <v/>
      </c>
      <c r="AF5384" s="61"/>
      <c r="AG5384" s="45"/>
    </row>
    <row r="5385" spans="1:33" x14ac:dyDescent="0.2">
      <c r="A5385" s="59" t="str">
        <f>+VLOOKUP(B5385,Annuaire_roster!B:G,5,0)</f>
        <v>01598</v>
      </c>
      <c r="B5385" s="78" t="s">
        <v>240</v>
      </c>
      <c r="C5385" s="65"/>
      <c r="D5385" s="65" t="s">
        <v>64</v>
      </c>
      <c r="E5385" s="66"/>
      <c r="F5385" s="66" t="s">
        <v>64</v>
      </c>
      <c r="G5385" s="67"/>
      <c r="H5385" s="67"/>
      <c r="I5385" s="68" t="s">
        <v>63</v>
      </c>
      <c r="J5385" s="67"/>
      <c r="K5385" s="69">
        <v>0</v>
      </c>
      <c r="L5385" s="67">
        <v>0</v>
      </c>
      <c r="M5385" s="70">
        <v>0</v>
      </c>
      <c r="N5385" s="34" t="str">
        <f t="shared" si="798"/>
        <v/>
      </c>
      <c r="O5385" s="38">
        <f t="shared" si="799"/>
        <v>0</v>
      </c>
      <c r="P5385" s="72" t="s">
        <v>234</v>
      </c>
      <c r="Q5385" s="43">
        <v>44829</v>
      </c>
      <c r="R5385" s="35">
        <f t="shared" si="800"/>
        <v>0</v>
      </c>
      <c r="S5385" s="35">
        <f t="shared" si="801"/>
        <v>0</v>
      </c>
      <c r="T5385" s="10" t="str">
        <f t="shared" si="807"/>
        <v>Sem - 39</v>
      </c>
      <c r="U5385" s="10" t="str">
        <f t="shared" si="808"/>
        <v>Septembre</v>
      </c>
      <c r="V5385" s="36" t="str">
        <f t="shared" si="802"/>
        <v>2026</v>
      </c>
      <c r="W5385" s="34"/>
      <c r="X5385" s="91">
        <f t="shared" si="809"/>
        <v>0</v>
      </c>
      <c r="Y5385" s="92" t="str">
        <f>VLOOKUP('CM-CIC'!B5316,Annuaire_roster!B:F,4,0)</f>
        <v>KINANA Widad</v>
      </c>
      <c r="Z5385" s="37" t="s">
        <v>110</v>
      </c>
      <c r="AA5385" s="60" t="s">
        <v>39</v>
      </c>
      <c r="AB5385" s="35" t="str">
        <f t="shared" si="803"/>
        <v/>
      </c>
      <c r="AC5385" s="35" t="str">
        <f t="shared" si="804"/>
        <v/>
      </c>
      <c r="AD5385" s="35" t="str">
        <f t="shared" si="805"/>
        <v/>
      </c>
      <c r="AE5385" s="44" t="str">
        <f t="shared" si="806"/>
        <v/>
      </c>
      <c r="AF5385" s="61"/>
      <c r="AG5385" s="45"/>
    </row>
    <row r="5386" spans="1:33" x14ac:dyDescent="0.2">
      <c r="A5386" s="59" t="str">
        <f>+VLOOKUP(B5386,Annuaire_roster!B:G,5,0)</f>
        <v>01567</v>
      </c>
      <c r="B5386" s="78" t="s">
        <v>198</v>
      </c>
      <c r="C5386" s="65"/>
      <c r="D5386" s="65" t="s">
        <v>64</v>
      </c>
      <c r="E5386" s="66"/>
      <c r="F5386" s="66" t="s">
        <v>64</v>
      </c>
      <c r="G5386" s="67"/>
      <c r="H5386" s="67"/>
      <c r="I5386" s="68" t="s">
        <v>63</v>
      </c>
      <c r="J5386" s="67"/>
      <c r="K5386" s="69">
        <v>0</v>
      </c>
      <c r="L5386" s="67">
        <v>0</v>
      </c>
      <c r="M5386" s="70">
        <v>0</v>
      </c>
      <c r="N5386" s="34" t="str">
        <f t="shared" si="798"/>
        <v/>
      </c>
      <c r="O5386" s="38">
        <f t="shared" si="799"/>
        <v>0</v>
      </c>
      <c r="P5386" s="72" t="s">
        <v>234</v>
      </c>
      <c r="Q5386" s="43">
        <v>44829</v>
      </c>
      <c r="R5386" s="35">
        <f t="shared" si="800"/>
        <v>0</v>
      </c>
      <c r="S5386" s="35">
        <f t="shared" si="801"/>
        <v>0</v>
      </c>
      <c r="T5386" s="10" t="str">
        <f t="shared" si="807"/>
        <v>Sem - 39</v>
      </c>
      <c r="U5386" s="10" t="str">
        <f t="shared" si="808"/>
        <v>Septembre</v>
      </c>
      <c r="V5386" s="36" t="str">
        <f t="shared" si="802"/>
        <v>2026</v>
      </c>
      <c r="W5386" s="34"/>
      <c r="X5386" s="91">
        <f t="shared" si="809"/>
        <v>0</v>
      </c>
      <c r="Y5386" s="92" t="str">
        <f>VLOOKUP('CM-CIC'!B5317,Annuaire_roster!B:F,4,0)</f>
        <v>KINANA Widad</v>
      </c>
      <c r="Z5386" s="37" t="s">
        <v>110</v>
      </c>
      <c r="AA5386" s="60" t="s">
        <v>39</v>
      </c>
      <c r="AB5386" s="35" t="str">
        <f t="shared" si="803"/>
        <v/>
      </c>
      <c r="AC5386" s="35" t="str">
        <f t="shared" si="804"/>
        <v/>
      </c>
      <c r="AD5386" s="35" t="str">
        <f t="shared" si="805"/>
        <v/>
      </c>
      <c r="AE5386" s="44" t="str">
        <f t="shared" si="806"/>
        <v/>
      </c>
      <c r="AF5386" s="61"/>
      <c r="AG5386" s="45"/>
    </row>
    <row r="5387" spans="1:33" x14ac:dyDescent="0.2">
      <c r="A5387" s="59" t="str">
        <f>+VLOOKUP(B5387,Annuaire_roster!B:G,5,0)</f>
        <v>01420</v>
      </c>
      <c r="B5387" s="78" t="s">
        <v>151</v>
      </c>
      <c r="C5387" s="65"/>
      <c r="D5387" s="65" t="s">
        <v>64</v>
      </c>
      <c r="E5387" s="66"/>
      <c r="F5387" s="66" t="s">
        <v>64</v>
      </c>
      <c r="G5387" s="67"/>
      <c r="H5387" s="67"/>
      <c r="I5387" s="68" t="s">
        <v>63</v>
      </c>
      <c r="J5387" s="67"/>
      <c r="K5387" s="69">
        <v>0</v>
      </c>
      <c r="L5387" s="67">
        <v>0</v>
      </c>
      <c r="M5387" s="70">
        <v>0</v>
      </c>
      <c r="N5387" s="34" t="str">
        <f t="shared" si="798"/>
        <v/>
      </c>
      <c r="O5387" s="38">
        <f t="shared" si="799"/>
        <v>0</v>
      </c>
      <c r="P5387" s="72" t="s">
        <v>234</v>
      </c>
      <c r="Q5387" s="43">
        <v>44829</v>
      </c>
      <c r="R5387" s="35">
        <f t="shared" si="800"/>
        <v>0</v>
      </c>
      <c r="S5387" s="35">
        <f t="shared" si="801"/>
        <v>0</v>
      </c>
      <c r="T5387" s="10" t="str">
        <f t="shared" si="807"/>
        <v>Sem - 39</v>
      </c>
      <c r="U5387" s="10" t="str">
        <f t="shared" si="808"/>
        <v>Septembre</v>
      </c>
      <c r="V5387" s="36" t="str">
        <f t="shared" si="802"/>
        <v>2026</v>
      </c>
      <c r="W5387" s="34"/>
      <c r="X5387" s="91">
        <f t="shared" si="809"/>
        <v>0</v>
      </c>
      <c r="Y5387" s="92" t="str">
        <f>VLOOKUP('CM-CIC'!B5318,Annuaire_roster!B:F,4,0)</f>
        <v>ABDELLAOUI KHADIJA</v>
      </c>
      <c r="Z5387" s="37" t="s">
        <v>110</v>
      </c>
      <c r="AA5387" s="60" t="s">
        <v>39</v>
      </c>
      <c r="AB5387" s="35" t="str">
        <f t="shared" si="803"/>
        <v/>
      </c>
      <c r="AC5387" s="35" t="str">
        <f t="shared" si="804"/>
        <v/>
      </c>
      <c r="AD5387" s="35" t="str">
        <f t="shared" si="805"/>
        <v/>
      </c>
      <c r="AE5387" s="44" t="str">
        <f t="shared" si="806"/>
        <v/>
      </c>
      <c r="AF5387" s="61"/>
      <c r="AG5387" s="45"/>
    </row>
    <row r="5388" spans="1:33" x14ac:dyDescent="0.2">
      <c r="A5388" s="59" t="str">
        <f>+VLOOKUP(B5388,Annuaire_roster!B:G,5,0)</f>
        <v>01621</v>
      </c>
      <c r="B5388" s="78" t="s">
        <v>241</v>
      </c>
      <c r="C5388" s="65"/>
      <c r="D5388" s="65" t="s">
        <v>64</v>
      </c>
      <c r="E5388" s="66"/>
      <c r="F5388" s="66" t="s">
        <v>64</v>
      </c>
      <c r="G5388" s="67"/>
      <c r="H5388" s="67"/>
      <c r="I5388" s="68" t="s">
        <v>63</v>
      </c>
      <c r="J5388" s="67"/>
      <c r="K5388" s="69">
        <v>0</v>
      </c>
      <c r="L5388" s="67">
        <v>0</v>
      </c>
      <c r="M5388" s="70">
        <v>0</v>
      </c>
      <c r="N5388" s="34" t="str">
        <f t="shared" si="798"/>
        <v/>
      </c>
      <c r="O5388" s="38">
        <f t="shared" si="799"/>
        <v>0</v>
      </c>
      <c r="P5388" s="72" t="s">
        <v>234</v>
      </c>
      <c r="Q5388" s="43">
        <v>44829</v>
      </c>
      <c r="R5388" s="35">
        <f t="shared" si="800"/>
        <v>0</v>
      </c>
      <c r="S5388" s="35">
        <f t="shared" si="801"/>
        <v>0</v>
      </c>
      <c r="T5388" s="10" t="str">
        <f t="shared" si="807"/>
        <v>Sem - 39</v>
      </c>
      <c r="U5388" s="10" t="str">
        <f t="shared" si="808"/>
        <v>Septembre</v>
      </c>
      <c r="V5388" s="36" t="str">
        <f t="shared" si="802"/>
        <v>2026</v>
      </c>
      <c r="W5388" s="34"/>
      <c r="X5388" s="91">
        <f t="shared" si="809"/>
        <v>0</v>
      </c>
      <c r="Y5388" s="92" t="str">
        <f>VLOOKUP('CM-CIC'!B5319,Annuaire_roster!B:F,4,0)</f>
        <v>ABDELLAOUI KHADIJA</v>
      </c>
      <c r="Z5388" s="37" t="s">
        <v>110</v>
      </c>
      <c r="AA5388" s="60" t="s">
        <v>39</v>
      </c>
      <c r="AB5388" s="35" t="str">
        <f t="shared" si="803"/>
        <v/>
      </c>
      <c r="AC5388" s="35" t="str">
        <f t="shared" si="804"/>
        <v/>
      </c>
      <c r="AD5388" s="35" t="str">
        <f t="shared" si="805"/>
        <v/>
      </c>
      <c r="AE5388" s="44" t="str">
        <f t="shared" si="806"/>
        <v/>
      </c>
      <c r="AF5388" s="61"/>
      <c r="AG5388" s="45"/>
    </row>
    <row r="5389" spans="1:33" x14ac:dyDescent="0.2">
      <c r="A5389" s="59" t="str">
        <f>+VLOOKUP(B5389,Annuaire_roster!B:G,5,0)</f>
        <v>01622</v>
      </c>
      <c r="B5389" s="78" t="s">
        <v>242</v>
      </c>
      <c r="C5389" s="65"/>
      <c r="D5389" s="65" t="s">
        <v>64</v>
      </c>
      <c r="E5389" s="66"/>
      <c r="F5389" s="66" t="s">
        <v>64</v>
      </c>
      <c r="G5389" s="67"/>
      <c r="H5389" s="67"/>
      <c r="I5389" s="68" t="s">
        <v>63</v>
      </c>
      <c r="J5389" s="67"/>
      <c r="K5389" s="69">
        <v>0</v>
      </c>
      <c r="L5389" s="67">
        <v>0</v>
      </c>
      <c r="M5389" s="70">
        <v>0</v>
      </c>
      <c r="N5389" s="34" t="str">
        <f t="shared" si="798"/>
        <v/>
      </c>
      <c r="O5389" s="38">
        <f t="shared" si="799"/>
        <v>0</v>
      </c>
      <c r="P5389" s="72" t="s">
        <v>234</v>
      </c>
      <c r="Q5389" s="43">
        <v>44829</v>
      </c>
      <c r="R5389" s="35">
        <f t="shared" si="800"/>
        <v>0</v>
      </c>
      <c r="S5389" s="35">
        <f t="shared" si="801"/>
        <v>0</v>
      </c>
      <c r="T5389" s="10" t="str">
        <f t="shared" si="807"/>
        <v>Sem - 39</v>
      </c>
      <c r="U5389" s="10" t="str">
        <f t="shared" si="808"/>
        <v>Septembre</v>
      </c>
      <c r="V5389" s="36" t="str">
        <f t="shared" si="802"/>
        <v>2026</v>
      </c>
      <c r="W5389" s="34"/>
      <c r="X5389" s="91">
        <f t="shared" si="809"/>
        <v>0</v>
      </c>
      <c r="Y5389" s="92" t="str">
        <f>VLOOKUP('CM-CIC'!B5320,Annuaire_roster!B:F,4,0)</f>
        <v>ABDELLAOUI KHADIJA</v>
      </c>
      <c r="Z5389" s="37" t="s">
        <v>110</v>
      </c>
      <c r="AA5389" s="60" t="s">
        <v>39</v>
      </c>
      <c r="AB5389" s="35" t="str">
        <f t="shared" si="803"/>
        <v/>
      </c>
      <c r="AC5389" s="35" t="str">
        <f t="shared" si="804"/>
        <v/>
      </c>
      <c r="AD5389" s="35" t="str">
        <f t="shared" si="805"/>
        <v/>
      </c>
      <c r="AE5389" s="44" t="str">
        <f t="shared" si="806"/>
        <v/>
      </c>
      <c r="AF5389" s="61"/>
      <c r="AG5389" s="45"/>
    </row>
    <row r="5390" spans="1:33" x14ac:dyDescent="0.2">
      <c r="A5390" s="59" t="str">
        <f>+VLOOKUP(B5390,Annuaire_roster!B:G,5,0)</f>
        <v>01607</v>
      </c>
      <c r="B5390" s="78" t="s">
        <v>244</v>
      </c>
      <c r="C5390" s="65"/>
      <c r="D5390" s="65" t="s">
        <v>64</v>
      </c>
      <c r="E5390" s="66"/>
      <c r="F5390" s="66" t="s">
        <v>64</v>
      </c>
      <c r="G5390" s="67"/>
      <c r="H5390" s="67"/>
      <c r="I5390" s="68" t="s">
        <v>63</v>
      </c>
      <c r="J5390" s="67"/>
      <c r="K5390" s="69">
        <v>0</v>
      </c>
      <c r="L5390" s="67">
        <v>0</v>
      </c>
      <c r="M5390" s="70">
        <v>0</v>
      </c>
      <c r="N5390" s="34" t="str">
        <f t="shared" si="798"/>
        <v/>
      </c>
      <c r="O5390" s="38">
        <f t="shared" si="799"/>
        <v>0</v>
      </c>
      <c r="P5390" s="72" t="s">
        <v>234</v>
      </c>
      <c r="Q5390" s="43">
        <v>44829</v>
      </c>
      <c r="R5390" s="35">
        <f t="shared" si="800"/>
        <v>0</v>
      </c>
      <c r="S5390" s="35">
        <f t="shared" si="801"/>
        <v>0</v>
      </c>
      <c r="T5390" s="10" t="str">
        <f t="shared" si="807"/>
        <v>Sem - 39</v>
      </c>
      <c r="U5390" s="10" t="str">
        <f t="shared" si="808"/>
        <v>Septembre</v>
      </c>
      <c r="V5390" s="36" t="str">
        <f t="shared" si="802"/>
        <v>2026</v>
      </c>
      <c r="W5390" s="34"/>
      <c r="X5390" s="91">
        <f t="shared" si="809"/>
        <v>0</v>
      </c>
      <c r="Y5390" s="92" t="str">
        <f>VLOOKUP('CM-CIC'!B5321,Annuaire_roster!B:F,4,0)</f>
        <v>ABDELLAOUI KHADIJA</v>
      </c>
      <c r="Z5390" s="37" t="s">
        <v>110</v>
      </c>
      <c r="AA5390" s="60" t="s">
        <v>39</v>
      </c>
      <c r="AB5390" s="35" t="str">
        <f t="shared" si="803"/>
        <v/>
      </c>
      <c r="AC5390" s="35" t="str">
        <f t="shared" si="804"/>
        <v/>
      </c>
      <c r="AD5390" s="35" t="str">
        <f t="shared" si="805"/>
        <v/>
      </c>
      <c r="AE5390" s="44" t="str">
        <f t="shared" si="806"/>
        <v/>
      </c>
      <c r="AF5390" s="61"/>
      <c r="AG5390" s="45"/>
    </row>
    <row r="5391" spans="1:33" x14ac:dyDescent="0.2">
      <c r="A5391" s="59" t="str">
        <f>+VLOOKUP(B5391,Annuaire_roster!B:G,5,0)</f>
        <v>01648</v>
      </c>
      <c r="B5391" s="78" t="s">
        <v>245</v>
      </c>
      <c r="C5391" s="65"/>
      <c r="D5391" s="65" t="s">
        <v>64</v>
      </c>
      <c r="E5391" s="66"/>
      <c r="F5391" s="66" t="s">
        <v>64</v>
      </c>
      <c r="G5391" s="67"/>
      <c r="H5391" s="67"/>
      <c r="I5391" s="68" t="s">
        <v>63</v>
      </c>
      <c r="J5391" s="67"/>
      <c r="K5391" s="69">
        <v>0</v>
      </c>
      <c r="L5391" s="67">
        <v>0</v>
      </c>
      <c r="M5391" s="70">
        <v>0</v>
      </c>
      <c r="N5391" s="34" t="str">
        <f t="shared" si="798"/>
        <v/>
      </c>
      <c r="O5391" s="38">
        <f t="shared" si="799"/>
        <v>0</v>
      </c>
      <c r="P5391" s="72" t="s">
        <v>234</v>
      </c>
      <c r="Q5391" s="43">
        <v>44829</v>
      </c>
      <c r="R5391" s="35">
        <f t="shared" si="800"/>
        <v>0</v>
      </c>
      <c r="S5391" s="35">
        <f t="shared" si="801"/>
        <v>0</v>
      </c>
      <c r="T5391" s="10" t="str">
        <f t="shared" si="807"/>
        <v>Sem - 39</v>
      </c>
      <c r="U5391" s="10" t="str">
        <f t="shared" si="808"/>
        <v>Septembre</v>
      </c>
      <c r="V5391" s="36" t="str">
        <f t="shared" si="802"/>
        <v>2026</v>
      </c>
      <c r="W5391" s="34"/>
      <c r="X5391" s="91">
        <f t="shared" si="809"/>
        <v>0</v>
      </c>
      <c r="Y5391" s="92" t="str">
        <f>VLOOKUP('CM-CIC'!B5322,Annuaire_roster!B:F,4,0)</f>
        <v>ABDELLAOUI KHADIJA</v>
      </c>
      <c r="Z5391" s="37" t="s">
        <v>110</v>
      </c>
      <c r="AA5391" s="60" t="s">
        <v>39</v>
      </c>
      <c r="AB5391" s="35" t="str">
        <f t="shared" si="803"/>
        <v/>
      </c>
      <c r="AC5391" s="35" t="str">
        <f t="shared" si="804"/>
        <v/>
      </c>
      <c r="AD5391" s="35" t="str">
        <f t="shared" si="805"/>
        <v/>
      </c>
      <c r="AE5391" s="44" t="str">
        <f t="shared" si="806"/>
        <v/>
      </c>
      <c r="AF5391" s="61"/>
      <c r="AG5391" s="45"/>
    </row>
    <row r="5392" spans="1:33" x14ac:dyDescent="0.2">
      <c r="A5392" s="59" t="str">
        <f>+VLOOKUP(B5392,Annuaire_roster!B:G,5,0)</f>
        <v>01608</v>
      </c>
      <c r="B5392" s="219" t="s">
        <v>246</v>
      </c>
      <c r="C5392" s="73"/>
      <c r="D5392" s="73" t="s">
        <v>64</v>
      </c>
      <c r="E5392" s="66"/>
      <c r="F5392" s="66" t="s">
        <v>64</v>
      </c>
      <c r="G5392" s="67"/>
      <c r="H5392" s="67"/>
      <c r="I5392" s="107" t="s">
        <v>63</v>
      </c>
      <c r="J5392" s="67"/>
      <c r="K5392" s="69">
        <v>0</v>
      </c>
      <c r="L5392" s="67">
        <v>0</v>
      </c>
      <c r="M5392" s="74">
        <v>0</v>
      </c>
      <c r="N5392" s="34" t="str">
        <f t="shared" si="798"/>
        <v/>
      </c>
      <c r="O5392" s="38">
        <f t="shared" si="799"/>
        <v>0</v>
      </c>
      <c r="P5392" s="77" t="s">
        <v>234</v>
      </c>
      <c r="Q5392" s="135">
        <v>44829</v>
      </c>
      <c r="R5392" s="35">
        <f t="shared" si="800"/>
        <v>0</v>
      </c>
      <c r="S5392" s="35">
        <f t="shared" si="801"/>
        <v>0</v>
      </c>
      <c r="T5392" s="10" t="str">
        <f t="shared" si="807"/>
        <v>Sem - 39</v>
      </c>
      <c r="U5392" s="10" t="str">
        <f t="shared" si="808"/>
        <v>Septembre</v>
      </c>
      <c r="V5392" s="36" t="str">
        <f t="shared" si="802"/>
        <v>2026</v>
      </c>
      <c r="W5392" s="34"/>
      <c r="X5392" s="91">
        <f t="shared" si="809"/>
        <v>0</v>
      </c>
      <c r="Y5392" s="92" t="str">
        <f>VLOOKUP('CM-CIC'!B5323,Annuaire_roster!B:F,4,0)</f>
        <v>ABDELLAOUI KHADIJA</v>
      </c>
      <c r="Z5392" s="37" t="s">
        <v>110</v>
      </c>
      <c r="AA5392" s="60" t="s">
        <v>39</v>
      </c>
      <c r="AB5392" s="35" t="str">
        <f t="shared" si="803"/>
        <v/>
      </c>
      <c r="AC5392" s="35" t="str">
        <f t="shared" si="804"/>
        <v/>
      </c>
      <c r="AD5392" s="35" t="str">
        <f t="shared" si="805"/>
        <v/>
      </c>
      <c r="AE5392" s="44" t="str">
        <f t="shared" si="806"/>
        <v/>
      </c>
      <c r="AF5392" s="61"/>
      <c r="AG5392" s="45"/>
    </row>
    <row r="5393" spans="1:33" x14ac:dyDescent="0.2">
      <c r="A5393" s="59" t="str">
        <f>+VLOOKUP(B5393,Annuaire_roster!B:G,5,0)</f>
        <v>01616</v>
      </c>
      <c r="B5393" s="219" t="s">
        <v>247</v>
      </c>
      <c r="C5393" s="73"/>
      <c r="D5393" s="73" t="s">
        <v>64</v>
      </c>
      <c r="E5393" s="66"/>
      <c r="F5393" s="66" t="s">
        <v>64</v>
      </c>
      <c r="G5393" s="67"/>
      <c r="H5393" s="67"/>
      <c r="I5393" s="107" t="s">
        <v>63</v>
      </c>
      <c r="J5393" s="67"/>
      <c r="K5393" s="69">
        <v>0</v>
      </c>
      <c r="L5393" s="67">
        <v>0</v>
      </c>
      <c r="M5393" s="74">
        <v>0</v>
      </c>
      <c r="N5393" s="34" t="str">
        <f t="shared" si="798"/>
        <v/>
      </c>
      <c r="O5393" s="38">
        <f t="shared" si="799"/>
        <v>0</v>
      </c>
      <c r="P5393" s="77" t="s">
        <v>234</v>
      </c>
      <c r="Q5393" s="135">
        <v>44829</v>
      </c>
      <c r="R5393" s="35">
        <f t="shared" si="800"/>
        <v>0</v>
      </c>
      <c r="S5393" s="35">
        <f t="shared" si="801"/>
        <v>0</v>
      </c>
      <c r="T5393" s="10" t="str">
        <f t="shared" si="807"/>
        <v>Sem - 39</v>
      </c>
      <c r="U5393" s="10" t="str">
        <f t="shared" si="808"/>
        <v>Septembre</v>
      </c>
      <c r="V5393" s="36" t="str">
        <f t="shared" si="802"/>
        <v>2026</v>
      </c>
      <c r="W5393" s="34"/>
      <c r="X5393" s="91">
        <f t="shared" si="809"/>
        <v>0</v>
      </c>
      <c r="Y5393" s="92" t="str">
        <f>VLOOKUP('CM-CIC'!B5324,Annuaire_roster!B:F,4,0)</f>
        <v>ABDELLAOUI KHADIJA</v>
      </c>
      <c r="Z5393" s="37" t="s">
        <v>110</v>
      </c>
      <c r="AA5393" s="60" t="s">
        <v>39</v>
      </c>
      <c r="AB5393" s="35" t="str">
        <f t="shared" si="803"/>
        <v/>
      </c>
      <c r="AC5393" s="35" t="str">
        <f t="shared" si="804"/>
        <v/>
      </c>
      <c r="AD5393" s="35" t="str">
        <f t="shared" si="805"/>
        <v/>
      </c>
      <c r="AE5393" s="44" t="str">
        <f t="shared" si="806"/>
        <v/>
      </c>
      <c r="AF5393" s="61"/>
      <c r="AG5393" s="45"/>
    </row>
    <row r="5394" spans="1:33" x14ac:dyDescent="0.2">
      <c r="A5394" s="59" t="str">
        <f>+VLOOKUP(B5394,Annuaire_roster!B:G,5,0)</f>
        <v>01617</v>
      </c>
      <c r="B5394" s="219" t="s">
        <v>248</v>
      </c>
      <c r="C5394" s="73"/>
      <c r="D5394" s="73" t="s">
        <v>64</v>
      </c>
      <c r="E5394" s="66"/>
      <c r="F5394" s="66" t="s">
        <v>64</v>
      </c>
      <c r="G5394" s="67"/>
      <c r="H5394" s="67"/>
      <c r="I5394" s="107" t="s">
        <v>63</v>
      </c>
      <c r="J5394" s="67"/>
      <c r="K5394" s="69">
        <v>0</v>
      </c>
      <c r="L5394" s="67">
        <v>0</v>
      </c>
      <c r="M5394" s="74">
        <v>0</v>
      </c>
      <c r="N5394" s="34" t="str">
        <f t="shared" si="798"/>
        <v/>
      </c>
      <c r="O5394" s="38">
        <f t="shared" si="799"/>
        <v>0</v>
      </c>
      <c r="P5394" s="77" t="s">
        <v>234</v>
      </c>
      <c r="Q5394" s="135">
        <v>44829</v>
      </c>
      <c r="R5394" s="35">
        <f t="shared" si="800"/>
        <v>0</v>
      </c>
      <c r="S5394" s="35">
        <f t="shared" si="801"/>
        <v>0</v>
      </c>
      <c r="T5394" s="10" t="str">
        <f t="shared" si="807"/>
        <v>Sem - 39</v>
      </c>
      <c r="U5394" s="10" t="str">
        <f t="shared" si="808"/>
        <v>Septembre</v>
      </c>
      <c r="V5394" s="36" t="str">
        <f t="shared" si="802"/>
        <v>2026</v>
      </c>
      <c r="W5394" s="34"/>
      <c r="X5394" s="91">
        <f t="shared" si="809"/>
        <v>0</v>
      </c>
      <c r="Y5394" s="92" t="str">
        <f>VLOOKUP('CM-CIC'!B5325,Annuaire_roster!B:F,4,0)</f>
        <v>ABDELLAOUI KHADIJA</v>
      </c>
      <c r="Z5394" s="37" t="s">
        <v>110</v>
      </c>
      <c r="AA5394" s="60" t="s">
        <v>39</v>
      </c>
      <c r="AB5394" s="35" t="str">
        <f t="shared" si="803"/>
        <v/>
      </c>
      <c r="AC5394" s="35" t="str">
        <f t="shared" si="804"/>
        <v/>
      </c>
      <c r="AD5394" s="35" t="str">
        <f t="shared" si="805"/>
        <v/>
      </c>
      <c r="AE5394" s="44" t="str">
        <f t="shared" si="806"/>
        <v/>
      </c>
      <c r="AF5394" s="61"/>
      <c r="AG5394" s="45"/>
    </row>
    <row r="5395" spans="1:33" x14ac:dyDescent="0.2">
      <c r="A5395" s="59" t="str">
        <f>+VLOOKUP(B5395,Annuaire_roster!B:G,5,0)</f>
        <v>01656</v>
      </c>
      <c r="B5395" s="219" t="s">
        <v>249</v>
      </c>
      <c r="C5395" s="73"/>
      <c r="D5395" s="73" t="s">
        <v>64</v>
      </c>
      <c r="E5395" s="66"/>
      <c r="F5395" s="66" t="s">
        <v>64</v>
      </c>
      <c r="G5395" s="67"/>
      <c r="H5395" s="67"/>
      <c r="I5395" s="107" t="s">
        <v>63</v>
      </c>
      <c r="J5395" s="67"/>
      <c r="K5395" s="69">
        <v>0</v>
      </c>
      <c r="L5395" s="67">
        <v>0</v>
      </c>
      <c r="M5395" s="74">
        <v>0</v>
      </c>
      <c r="N5395" s="34" t="str">
        <f t="shared" si="798"/>
        <v/>
      </c>
      <c r="O5395" s="38">
        <f t="shared" si="799"/>
        <v>0</v>
      </c>
      <c r="P5395" s="77" t="s">
        <v>234</v>
      </c>
      <c r="Q5395" s="135">
        <v>44829</v>
      </c>
      <c r="R5395" s="35">
        <f t="shared" si="800"/>
        <v>0</v>
      </c>
      <c r="S5395" s="35">
        <f t="shared" si="801"/>
        <v>0</v>
      </c>
      <c r="T5395" s="10" t="str">
        <f t="shared" si="807"/>
        <v>Sem - 39</v>
      </c>
      <c r="U5395" s="10" t="str">
        <f t="shared" si="808"/>
        <v>Septembre</v>
      </c>
      <c r="V5395" s="36" t="str">
        <f t="shared" si="802"/>
        <v>2026</v>
      </c>
      <c r="W5395" s="34"/>
      <c r="X5395" s="91">
        <f t="shared" si="809"/>
        <v>0</v>
      </c>
      <c r="Y5395" s="92" t="str">
        <f>VLOOKUP('CM-CIC'!B5326,Annuaire_roster!B:F,4,0)</f>
        <v>ABDELLAOUI KHADIJA</v>
      </c>
      <c r="Z5395" s="37" t="s">
        <v>110</v>
      </c>
      <c r="AA5395" s="60" t="s">
        <v>39</v>
      </c>
      <c r="AB5395" s="35" t="str">
        <f t="shared" si="803"/>
        <v/>
      </c>
      <c r="AC5395" s="35" t="str">
        <f t="shared" si="804"/>
        <v/>
      </c>
      <c r="AD5395" s="35" t="str">
        <f t="shared" si="805"/>
        <v/>
      </c>
      <c r="AE5395" s="44" t="str">
        <f t="shared" si="806"/>
        <v/>
      </c>
      <c r="AF5395" s="61"/>
      <c r="AG5395" s="45"/>
    </row>
    <row r="5396" spans="1:33" x14ac:dyDescent="0.2">
      <c r="A5396" s="59" t="str">
        <f>+VLOOKUP(B5396,Annuaire_roster!B:G,5,0)</f>
        <v>01609</v>
      </c>
      <c r="B5396" s="219" t="s">
        <v>251</v>
      </c>
      <c r="C5396" s="73"/>
      <c r="D5396" s="73" t="s">
        <v>64</v>
      </c>
      <c r="E5396" s="66"/>
      <c r="F5396" s="66" t="s">
        <v>64</v>
      </c>
      <c r="G5396" s="67"/>
      <c r="H5396" s="67"/>
      <c r="I5396" s="107" t="s">
        <v>63</v>
      </c>
      <c r="J5396" s="67"/>
      <c r="K5396" s="69">
        <v>0</v>
      </c>
      <c r="L5396" s="67">
        <v>0</v>
      </c>
      <c r="M5396" s="74">
        <v>0</v>
      </c>
      <c r="N5396" s="34" t="str">
        <f t="shared" si="798"/>
        <v/>
      </c>
      <c r="O5396" s="38">
        <f t="shared" si="799"/>
        <v>0</v>
      </c>
      <c r="P5396" s="77" t="s">
        <v>234</v>
      </c>
      <c r="Q5396" s="135">
        <v>44829</v>
      </c>
      <c r="R5396" s="35">
        <f t="shared" si="800"/>
        <v>0</v>
      </c>
      <c r="S5396" s="35">
        <f t="shared" si="801"/>
        <v>0</v>
      </c>
      <c r="T5396" s="10" t="str">
        <f t="shared" si="807"/>
        <v>Sem - 39</v>
      </c>
      <c r="U5396" s="10" t="str">
        <f t="shared" si="808"/>
        <v>Septembre</v>
      </c>
      <c r="V5396" s="36" t="str">
        <f t="shared" si="802"/>
        <v>2026</v>
      </c>
      <c r="W5396" s="34"/>
      <c r="X5396" s="91">
        <f t="shared" si="809"/>
        <v>0</v>
      </c>
      <c r="Y5396" s="92" t="str">
        <f>VLOOKUP('CM-CIC'!B5327,Annuaire_roster!B:F,4,0)</f>
        <v>ABDELLAOUI KHADIJA</v>
      </c>
      <c r="Z5396" s="37" t="s">
        <v>110</v>
      </c>
      <c r="AA5396" s="60" t="s">
        <v>39</v>
      </c>
      <c r="AB5396" s="35" t="str">
        <f t="shared" si="803"/>
        <v/>
      </c>
      <c r="AC5396" s="35" t="str">
        <f t="shared" si="804"/>
        <v/>
      </c>
      <c r="AD5396" s="35" t="str">
        <f t="shared" si="805"/>
        <v/>
      </c>
      <c r="AE5396" s="44" t="str">
        <f t="shared" si="806"/>
        <v/>
      </c>
      <c r="AF5396" s="61"/>
      <c r="AG5396" s="45"/>
    </row>
    <row r="5397" spans="1:33" x14ac:dyDescent="0.2">
      <c r="A5397" s="59" t="str">
        <f>+VLOOKUP(B5397,Annuaire_roster!B:G,5,0)</f>
        <v>01610</v>
      </c>
      <c r="B5397" s="219" t="s">
        <v>1667</v>
      </c>
      <c r="C5397" s="73"/>
      <c r="D5397" s="73" t="s">
        <v>64</v>
      </c>
      <c r="E5397" s="66"/>
      <c r="F5397" s="66" t="s">
        <v>64</v>
      </c>
      <c r="G5397" s="67"/>
      <c r="H5397" s="67"/>
      <c r="I5397" s="107" t="s">
        <v>63</v>
      </c>
      <c r="J5397" s="67"/>
      <c r="K5397" s="69">
        <v>0</v>
      </c>
      <c r="L5397" s="67">
        <v>0</v>
      </c>
      <c r="M5397" s="74">
        <v>0</v>
      </c>
      <c r="N5397" s="34" t="str">
        <f t="shared" si="798"/>
        <v/>
      </c>
      <c r="O5397" s="38">
        <f t="shared" si="799"/>
        <v>0</v>
      </c>
      <c r="P5397" s="77" t="s">
        <v>234</v>
      </c>
      <c r="Q5397" s="135">
        <v>44829</v>
      </c>
      <c r="R5397" s="35">
        <f t="shared" si="800"/>
        <v>0</v>
      </c>
      <c r="S5397" s="35">
        <f t="shared" si="801"/>
        <v>0</v>
      </c>
      <c r="T5397" s="10" t="str">
        <f t="shared" si="807"/>
        <v>Sem - 39</v>
      </c>
      <c r="U5397" s="10" t="str">
        <f t="shared" si="808"/>
        <v>Septembre</v>
      </c>
      <c r="V5397" s="36" t="str">
        <f t="shared" si="802"/>
        <v>2026</v>
      </c>
      <c r="W5397" s="34"/>
      <c r="X5397" s="91">
        <f t="shared" si="809"/>
        <v>0</v>
      </c>
      <c r="Y5397" s="92" t="str">
        <f>VLOOKUP('CM-CIC'!B5328,Annuaire_roster!B:F,4,0)</f>
        <v>ABDELLAOUI KHADIJA</v>
      </c>
      <c r="Z5397" s="37" t="s">
        <v>110</v>
      </c>
      <c r="AA5397" s="60" t="s">
        <v>39</v>
      </c>
      <c r="AB5397" s="35" t="str">
        <f t="shared" si="803"/>
        <v/>
      </c>
      <c r="AC5397" s="35" t="str">
        <f t="shared" si="804"/>
        <v/>
      </c>
      <c r="AD5397" s="35" t="str">
        <f t="shared" si="805"/>
        <v/>
      </c>
      <c r="AE5397" s="44" t="str">
        <f t="shared" si="806"/>
        <v/>
      </c>
      <c r="AF5397" s="61"/>
      <c r="AG5397" s="45"/>
    </row>
    <row r="5398" spans="1:33" x14ac:dyDescent="0.2">
      <c r="A5398" s="59" t="str">
        <f>+VLOOKUP(B5398,Annuaire_roster!B:G,5,0)</f>
        <v>01611</v>
      </c>
      <c r="B5398" s="219" t="s">
        <v>252</v>
      </c>
      <c r="C5398" s="73"/>
      <c r="D5398" s="73" t="s">
        <v>64</v>
      </c>
      <c r="E5398" s="66"/>
      <c r="F5398" s="66" t="s">
        <v>64</v>
      </c>
      <c r="G5398" s="67"/>
      <c r="H5398" s="67"/>
      <c r="I5398" s="107" t="s">
        <v>63</v>
      </c>
      <c r="J5398" s="67"/>
      <c r="K5398" s="69">
        <v>0</v>
      </c>
      <c r="L5398" s="67">
        <v>0</v>
      </c>
      <c r="M5398" s="74">
        <v>0</v>
      </c>
      <c r="N5398" s="34" t="str">
        <f t="shared" si="798"/>
        <v/>
      </c>
      <c r="O5398" s="38">
        <f t="shared" si="799"/>
        <v>0</v>
      </c>
      <c r="P5398" s="77" t="s">
        <v>234</v>
      </c>
      <c r="Q5398" s="135">
        <v>44829</v>
      </c>
      <c r="R5398" s="35">
        <f t="shared" si="800"/>
        <v>0</v>
      </c>
      <c r="S5398" s="35">
        <f t="shared" si="801"/>
        <v>0</v>
      </c>
      <c r="T5398" s="10" t="str">
        <f t="shared" si="807"/>
        <v>Sem - 39</v>
      </c>
      <c r="U5398" s="10" t="str">
        <f t="shared" si="808"/>
        <v>Septembre</v>
      </c>
      <c r="V5398" s="36" t="str">
        <f t="shared" si="802"/>
        <v>2026</v>
      </c>
      <c r="W5398" s="34"/>
      <c r="X5398" s="91">
        <f t="shared" si="809"/>
        <v>0</v>
      </c>
      <c r="Y5398" s="92" t="str">
        <f>VLOOKUP('CM-CIC'!B5329,Annuaire_roster!B:F,4,0)</f>
        <v>ABDELLAOUI KHADIJA</v>
      </c>
      <c r="Z5398" s="37" t="s">
        <v>110</v>
      </c>
      <c r="AA5398" s="60" t="s">
        <v>39</v>
      </c>
      <c r="AB5398" s="35" t="str">
        <f t="shared" si="803"/>
        <v/>
      </c>
      <c r="AC5398" s="35" t="str">
        <f t="shared" si="804"/>
        <v/>
      </c>
      <c r="AD5398" s="35" t="str">
        <f t="shared" si="805"/>
        <v/>
      </c>
      <c r="AE5398" s="44" t="str">
        <f t="shared" si="806"/>
        <v/>
      </c>
      <c r="AF5398" s="61"/>
      <c r="AG5398" s="45"/>
    </row>
    <row r="5399" spans="1:33" x14ac:dyDescent="0.2">
      <c r="A5399" s="59" t="str">
        <f>+VLOOKUP(B5399,Annuaire_roster!B:G,5,0)</f>
        <v>01612</v>
      </c>
      <c r="B5399" s="219" t="s">
        <v>253</v>
      </c>
      <c r="C5399" s="73"/>
      <c r="D5399" s="73" t="s">
        <v>64</v>
      </c>
      <c r="E5399" s="66"/>
      <c r="F5399" s="66" t="s">
        <v>64</v>
      </c>
      <c r="G5399" s="67"/>
      <c r="H5399" s="67"/>
      <c r="I5399" s="107" t="s">
        <v>63</v>
      </c>
      <c r="J5399" s="67"/>
      <c r="K5399" s="69">
        <v>0</v>
      </c>
      <c r="L5399" s="67">
        <v>0</v>
      </c>
      <c r="M5399" s="74">
        <v>0</v>
      </c>
      <c r="N5399" s="34" t="str">
        <f t="shared" si="798"/>
        <v/>
      </c>
      <c r="O5399" s="38">
        <f t="shared" si="799"/>
        <v>0</v>
      </c>
      <c r="P5399" s="77" t="s">
        <v>234</v>
      </c>
      <c r="Q5399" s="135">
        <v>44829</v>
      </c>
      <c r="R5399" s="35">
        <f t="shared" si="800"/>
        <v>0</v>
      </c>
      <c r="S5399" s="35">
        <f t="shared" si="801"/>
        <v>0</v>
      </c>
      <c r="T5399" s="10" t="str">
        <f t="shared" si="807"/>
        <v>Sem - 39</v>
      </c>
      <c r="U5399" s="10" t="str">
        <f t="shared" si="808"/>
        <v>Septembre</v>
      </c>
      <c r="V5399" s="36" t="str">
        <f t="shared" si="802"/>
        <v>2026</v>
      </c>
      <c r="W5399" s="34"/>
      <c r="X5399" s="91">
        <f t="shared" si="809"/>
        <v>0</v>
      </c>
      <c r="Y5399" s="92" t="str">
        <f>VLOOKUP('CM-CIC'!B5330,Annuaire_roster!B:F,4,0)</f>
        <v>ABDELLAOUI KHADIJA</v>
      </c>
      <c r="Z5399" s="37" t="s">
        <v>110</v>
      </c>
      <c r="AA5399" s="60" t="s">
        <v>39</v>
      </c>
      <c r="AB5399" s="35" t="str">
        <f t="shared" si="803"/>
        <v/>
      </c>
      <c r="AC5399" s="35" t="str">
        <f t="shared" si="804"/>
        <v/>
      </c>
      <c r="AD5399" s="35" t="str">
        <f t="shared" si="805"/>
        <v/>
      </c>
      <c r="AE5399" s="44" t="str">
        <f t="shared" si="806"/>
        <v/>
      </c>
      <c r="AF5399" s="61"/>
      <c r="AG5399" s="45"/>
    </row>
    <row r="5400" spans="1:33" x14ac:dyDescent="0.2">
      <c r="A5400" s="59" t="str">
        <f>+VLOOKUP(B5400,Annuaire_roster!B:G,5,0)</f>
        <v>01613</v>
      </c>
      <c r="B5400" s="219" t="s">
        <v>254</v>
      </c>
      <c r="C5400" s="73"/>
      <c r="D5400" s="73" t="s">
        <v>64</v>
      </c>
      <c r="E5400" s="66"/>
      <c r="F5400" s="66" t="s">
        <v>64</v>
      </c>
      <c r="G5400" s="67"/>
      <c r="H5400" s="67"/>
      <c r="I5400" s="107" t="s">
        <v>63</v>
      </c>
      <c r="J5400" s="67"/>
      <c r="K5400" s="69">
        <v>0</v>
      </c>
      <c r="L5400" s="67">
        <v>0</v>
      </c>
      <c r="M5400" s="74">
        <v>0</v>
      </c>
      <c r="N5400" s="34" t="str">
        <f t="shared" si="798"/>
        <v/>
      </c>
      <c r="O5400" s="38">
        <f t="shared" si="799"/>
        <v>0</v>
      </c>
      <c r="P5400" s="77" t="s">
        <v>234</v>
      </c>
      <c r="Q5400" s="135">
        <v>44829</v>
      </c>
      <c r="R5400" s="35">
        <f t="shared" si="800"/>
        <v>0</v>
      </c>
      <c r="S5400" s="35">
        <f t="shared" si="801"/>
        <v>0</v>
      </c>
      <c r="T5400" s="10" t="str">
        <f t="shared" si="807"/>
        <v>Sem - 39</v>
      </c>
      <c r="U5400" s="10" t="str">
        <f t="shared" si="808"/>
        <v>Septembre</v>
      </c>
      <c r="V5400" s="36" t="str">
        <f t="shared" si="802"/>
        <v>2026</v>
      </c>
      <c r="W5400" s="34"/>
      <c r="X5400" s="91">
        <f t="shared" si="809"/>
        <v>0</v>
      </c>
      <c r="Y5400" s="92" t="str">
        <f>VLOOKUP('CM-CIC'!B5331,Annuaire_roster!B:F,4,0)</f>
        <v>ABDELLAOUI KHADIJA</v>
      </c>
      <c r="Z5400" s="37" t="s">
        <v>110</v>
      </c>
      <c r="AA5400" s="60" t="s">
        <v>39</v>
      </c>
      <c r="AB5400" s="35" t="str">
        <f t="shared" si="803"/>
        <v/>
      </c>
      <c r="AC5400" s="35" t="str">
        <f t="shared" si="804"/>
        <v/>
      </c>
      <c r="AD5400" s="35" t="str">
        <f t="shared" si="805"/>
        <v/>
      </c>
      <c r="AE5400" s="44" t="str">
        <f t="shared" si="806"/>
        <v/>
      </c>
      <c r="AF5400" s="61"/>
      <c r="AG5400" s="45"/>
    </row>
    <row r="5401" spans="1:33" x14ac:dyDescent="0.2">
      <c r="A5401" s="59" t="str">
        <f>+VLOOKUP(B5401,Annuaire_roster!B:G,5,0)</f>
        <v>01618</v>
      </c>
      <c r="B5401" s="219" t="s">
        <v>255</v>
      </c>
      <c r="C5401" s="73"/>
      <c r="D5401" s="73" t="s">
        <v>64</v>
      </c>
      <c r="E5401" s="66"/>
      <c r="F5401" s="66" t="s">
        <v>64</v>
      </c>
      <c r="G5401" s="67"/>
      <c r="H5401" s="67"/>
      <c r="I5401" s="107" t="s">
        <v>63</v>
      </c>
      <c r="J5401" s="67"/>
      <c r="K5401" s="69">
        <v>0</v>
      </c>
      <c r="L5401" s="67">
        <v>0</v>
      </c>
      <c r="M5401" s="74">
        <v>0</v>
      </c>
      <c r="N5401" s="34" t="str">
        <f t="shared" si="798"/>
        <v/>
      </c>
      <c r="O5401" s="38">
        <f t="shared" si="799"/>
        <v>0</v>
      </c>
      <c r="P5401" s="77" t="s">
        <v>234</v>
      </c>
      <c r="Q5401" s="135">
        <v>44829</v>
      </c>
      <c r="R5401" s="35">
        <f t="shared" si="800"/>
        <v>0</v>
      </c>
      <c r="S5401" s="35">
        <f t="shared" si="801"/>
        <v>0</v>
      </c>
      <c r="T5401" s="10" t="str">
        <f t="shared" si="807"/>
        <v>Sem - 39</v>
      </c>
      <c r="U5401" s="10" t="str">
        <f t="shared" si="808"/>
        <v>Septembre</v>
      </c>
      <c r="V5401" s="36" t="str">
        <f t="shared" si="802"/>
        <v>2026</v>
      </c>
      <c r="W5401" s="34"/>
      <c r="X5401" s="91">
        <f t="shared" si="809"/>
        <v>0</v>
      </c>
      <c r="Y5401" s="92" t="str">
        <f>VLOOKUP('CM-CIC'!B5332,Annuaire_roster!B:F,4,0)</f>
        <v>ABDELLAOUI KHADIJA</v>
      </c>
      <c r="Z5401" s="37" t="s">
        <v>110</v>
      </c>
      <c r="AA5401" s="60" t="s">
        <v>39</v>
      </c>
      <c r="AB5401" s="35" t="str">
        <f t="shared" si="803"/>
        <v/>
      </c>
      <c r="AC5401" s="35" t="str">
        <f t="shared" si="804"/>
        <v/>
      </c>
      <c r="AD5401" s="35" t="str">
        <f t="shared" si="805"/>
        <v/>
      </c>
      <c r="AE5401" s="44" t="str">
        <f t="shared" si="806"/>
        <v/>
      </c>
      <c r="AF5401" s="61"/>
      <c r="AG5401" s="45"/>
    </row>
    <row r="5402" spans="1:33" x14ac:dyDescent="0.2">
      <c r="A5402" s="59" t="str">
        <f>+VLOOKUP(B5402,Annuaire_roster!B:G,5,0)</f>
        <v>01619</v>
      </c>
      <c r="B5402" s="219" t="s">
        <v>256</v>
      </c>
      <c r="C5402" s="73"/>
      <c r="D5402" s="73" t="s">
        <v>64</v>
      </c>
      <c r="E5402" s="66"/>
      <c r="F5402" s="66" t="s">
        <v>64</v>
      </c>
      <c r="G5402" s="67"/>
      <c r="H5402" s="67"/>
      <c r="I5402" s="107" t="s">
        <v>63</v>
      </c>
      <c r="J5402" s="67"/>
      <c r="K5402" s="69">
        <v>0</v>
      </c>
      <c r="L5402" s="67">
        <v>0</v>
      </c>
      <c r="M5402" s="74">
        <v>0</v>
      </c>
      <c r="N5402" s="34" t="str">
        <f t="shared" si="798"/>
        <v/>
      </c>
      <c r="O5402" s="38">
        <f t="shared" si="799"/>
        <v>0</v>
      </c>
      <c r="P5402" s="77" t="s">
        <v>234</v>
      </c>
      <c r="Q5402" s="135">
        <v>44829</v>
      </c>
      <c r="R5402" s="35">
        <f t="shared" si="800"/>
        <v>0</v>
      </c>
      <c r="S5402" s="35">
        <f t="shared" si="801"/>
        <v>0</v>
      </c>
      <c r="T5402" s="10" t="str">
        <f t="shared" si="807"/>
        <v>Sem - 39</v>
      </c>
      <c r="U5402" s="10" t="str">
        <f t="shared" si="808"/>
        <v>Septembre</v>
      </c>
      <c r="V5402" s="36" t="str">
        <f t="shared" si="802"/>
        <v>2026</v>
      </c>
      <c r="W5402" s="34"/>
      <c r="X5402" s="91">
        <f t="shared" si="809"/>
        <v>0</v>
      </c>
      <c r="Y5402" s="92" t="str">
        <f>VLOOKUP('CM-CIC'!B5333,Annuaire_roster!B:F,4,0)</f>
        <v>ABDELLAOUI KHADIJA</v>
      </c>
      <c r="Z5402" s="37" t="s">
        <v>110</v>
      </c>
      <c r="AA5402" s="60" t="s">
        <v>39</v>
      </c>
      <c r="AB5402" s="35" t="str">
        <f t="shared" si="803"/>
        <v/>
      </c>
      <c r="AC5402" s="35" t="str">
        <f t="shared" si="804"/>
        <v/>
      </c>
      <c r="AD5402" s="35" t="str">
        <f t="shared" si="805"/>
        <v/>
      </c>
      <c r="AE5402" s="44" t="str">
        <f t="shared" si="806"/>
        <v/>
      </c>
      <c r="AF5402" s="61"/>
      <c r="AG5402" s="45"/>
    </row>
    <row r="5403" spans="1:33" x14ac:dyDescent="0.2">
      <c r="A5403" s="59" t="str">
        <f>+VLOOKUP(B5403,Annuaire_roster!B:G,5,0)</f>
        <v>01624</v>
      </c>
      <c r="B5403" s="219" t="s">
        <v>257</v>
      </c>
      <c r="C5403" s="73"/>
      <c r="D5403" s="73" t="s">
        <v>64</v>
      </c>
      <c r="E5403" s="66"/>
      <c r="F5403" s="66" t="s">
        <v>64</v>
      </c>
      <c r="G5403" s="67"/>
      <c r="H5403" s="67"/>
      <c r="I5403" s="107" t="s">
        <v>63</v>
      </c>
      <c r="J5403" s="67"/>
      <c r="K5403" s="69">
        <v>0</v>
      </c>
      <c r="L5403" s="67">
        <v>0</v>
      </c>
      <c r="M5403" s="74">
        <v>0</v>
      </c>
      <c r="N5403" s="34" t="str">
        <f t="shared" si="798"/>
        <v/>
      </c>
      <c r="O5403" s="38">
        <f t="shared" si="799"/>
        <v>0</v>
      </c>
      <c r="P5403" s="77" t="s">
        <v>234</v>
      </c>
      <c r="Q5403" s="135">
        <v>44829</v>
      </c>
      <c r="R5403" s="35">
        <f t="shared" si="800"/>
        <v>0</v>
      </c>
      <c r="S5403" s="35">
        <f t="shared" si="801"/>
        <v>0</v>
      </c>
      <c r="T5403" s="10" t="str">
        <f t="shared" si="807"/>
        <v>Sem - 39</v>
      </c>
      <c r="U5403" s="10" t="str">
        <f t="shared" si="808"/>
        <v>Septembre</v>
      </c>
      <c r="V5403" s="36" t="str">
        <f t="shared" si="802"/>
        <v>2026</v>
      </c>
      <c r="W5403" s="34"/>
      <c r="X5403" s="91">
        <f t="shared" si="809"/>
        <v>0</v>
      </c>
      <c r="Y5403" s="92" t="str">
        <f>VLOOKUP('CM-CIC'!B5334,Annuaire_roster!B:F,4,0)</f>
        <v>ABDELLAOUI KHADIJA</v>
      </c>
      <c r="Z5403" s="37" t="s">
        <v>110</v>
      </c>
      <c r="AA5403" s="60" t="s">
        <v>39</v>
      </c>
      <c r="AB5403" s="35" t="str">
        <f t="shared" si="803"/>
        <v/>
      </c>
      <c r="AC5403" s="35" t="str">
        <f t="shared" si="804"/>
        <v/>
      </c>
      <c r="AD5403" s="35" t="str">
        <f t="shared" si="805"/>
        <v/>
      </c>
      <c r="AE5403" s="44" t="str">
        <f t="shared" si="806"/>
        <v/>
      </c>
      <c r="AF5403" s="61"/>
      <c r="AG5403" s="45"/>
    </row>
    <row r="5404" spans="1:33" x14ac:dyDescent="0.2">
      <c r="A5404" s="59" t="str">
        <f>+VLOOKUP(B5404,Annuaire_roster!B:G,5,0)</f>
        <v>01625</v>
      </c>
      <c r="B5404" s="219" t="s">
        <v>258</v>
      </c>
      <c r="C5404" s="73"/>
      <c r="D5404" s="73" t="s">
        <v>64</v>
      </c>
      <c r="E5404" s="66"/>
      <c r="F5404" s="66" t="s">
        <v>64</v>
      </c>
      <c r="G5404" s="67"/>
      <c r="H5404" s="67"/>
      <c r="I5404" s="107" t="s">
        <v>63</v>
      </c>
      <c r="J5404" s="67"/>
      <c r="K5404" s="69">
        <v>0</v>
      </c>
      <c r="L5404" s="67">
        <v>0</v>
      </c>
      <c r="M5404" s="74">
        <v>0</v>
      </c>
      <c r="N5404" s="34" t="str">
        <f t="shared" si="798"/>
        <v/>
      </c>
      <c r="O5404" s="38">
        <f t="shared" si="799"/>
        <v>0</v>
      </c>
      <c r="P5404" s="77" t="s">
        <v>234</v>
      </c>
      <c r="Q5404" s="135">
        <v>44829</v>
      </c>
      <c r="R5404" s="35">
        <f t="shared" si="800"/>
        <v>0</v>
      </c>
      <c r="S5404" s="35">
        <f t="shared" si="801"/>
        <v>0</v>
      </c>
      <c r="T5404" s="10" t="str">
        <f t="shared" si="807"/>
        <v>Sem - 39</v>
      </c>
      <c r="U5404" s="10" t="str">
        <f t="shared" si="808"/>
        <v>Septembre</v>
      </c>
      <c r="V5404" s="36" t="str">
        <f t="shared" si="802"/>
        <v>2026</v>
      </c>
      <c r="W5404" s="34"/>
      <c r="X5404" s="91">
        <f t="shared" si="809"/>
        <v>0</v>
      </c>
      <c r="Y5404" s="92" t="str">
        <f>VLOOKUP('CM-CIC'!B5335,Annuaire_roster!B:F,4,0)</f>
        <v>ABDELLAOUI KHADIJA</v>
      </c>
      <c r="Z5404" s="37" t="s">
        <v>110</v>
      </c>
      <c r="AA5404" s="60" t="s">
        <v>39</v>
      </c>
      <c r="AB5404" s="35" t="str">
        <f t="shared" si="803"/>
        <v/>
      </c>
      <c r="AC5404" s="35" t="str">
        <f t="shared" si="804"/>
        <v/>
      </c>
      <c r="AD5404" s="35" t="str">
        <f t="shared" si="805"/>
        <v/>
      </c>
      <c r="AE5404" s="44" t="str">
        <f t="shared" si="806"/>
        <v/>
      </c>
      <c r="AF5404" s="61"/>
      <c r="AG5404" s="45"/>
    </row>
    <row r="5405" spans="1:33" x14ac:dyDescent="0.2">
      <c r="A5405" s="59" t="str">
        <f>+VLOOKUP(B5405,Annuaire_roster!B:G,5,0)</f>
        <v>01626</v>
      </c>
      <c r="B5405" s="219" t="s">
        <v>259</v>
      </c>
      <c r="C5405" s="73"/>
      <c r="D5405" s="73" t="s">
        <v>64</v>
      </c>
      <c r="E5405" s="66"/>
      <c r="F5405" s="66" t="s">
        <v>64</v>
      </c>
      <c r="G5405" s="67"/>
      <c r="H5405" s="67"/>
      <c r="I5405" s="107" t="s">
        <v>63</v>
      </c>
      <c r="J5405" s="67"/>
      <c r="K5405" s="69">
        <v>0</v>
      </c>
      <c r="L5405" s="67">
        <v>0</v>
      </c>
      <c r="M5405" s="74">
        <v>0</v>
      </c>
      <c r="N5405" s="34" t="str">
        <f t="shared" si="798"/>
        <v/>
      </c>
      <c r="O5405" s="38">
        <f t="shared" si="799"/>
        <v>0</v>
      </c>
      <c r="P5405" s="77" t="s">
        <v>234</v>
      </c>
      <c r="Q5405" s="135">
        <v>44829</v>
      </c>
      <c r="R5405" s="35">
        <f t="shared" si="800"/>
        <v>0</v>
      </c>
      <c r="S5405" s="35">
        <f t="shared" si="801"/>
        <v>0</v>
      </c>
      <c r="T5405" s="10" t="str">
        <f t="shared" si="807"/>
        <v>Sem - 39</v>
      </c>
      <c r="U5405" s="10" t="str">
        <f t="shared" si="808"/>
        <v>Septembre</v>
      </c>
      <c r="V5405" s="36" t="str">
        <f t="shared" si="802"/>
        <v>2026</v>
      </c>
      <c r="W5405" s="34"/>
      <c r="X5405" s="91">
        <f t="shared" si="809"/>
        <v>0</v>
      </c>
      <c r="Y5405" s="92" t="str">
        <f>VLOOKUP('CM-CIC'!B5336,Annuaire_roster!B:F,4,0)</f>
        <v>ABDELLAOUI KHADIJA</v>
      </c>
      <c r="Z5405" s="37" t="s">
        <v>110</v>
      </c>
      <c r="AA5405" s="60" t="s">
        <v>39</v>
      </c>
      <c r="AB5405" s="35" t="str">
        <f t="shared" si="803"/>
        <v/>
      </c>
      <c r="AC5405" s="35" t="str">
        <f t="shared" si="804"/>
        <v/>
      </c>
      <c r="AD5405" s="35" t="str">
        <f t="shared" si="805"/>
        <v/>
      </c>
      <c r="AE5405" s="44" t="str">
        <f t="shared" si="806"/>
        <v/>
      </c>
      <c r="AF5405" s="61"/>
      <c r="AG5405" s="45"/>
    </row>
    <row r="5406" spans="1:33" x14ac:dyDescent="0.2">
      <c r="A5406" s="59" t="str">
        <f>+VLOOKUP(B5406,Annuaire_roster!B:G,5,0)</f>
        <v>01627</v>
      </c>
      <c r="B5406" s="219" t="s">
        <v>260</v>
      </c>
      <c r="C5406" s="73"/>
      <c r="D5406" s="73" t="s">
        <v>64</v>
      </c>
      <c r="E5406" s="66"/>
      <c r="F5406" s="66" t="s">
        <v>64</v>
      </c>
      <c r="G5406" s="67"/>
      <c r="H5406" s="67"/>
      <c r="I5406" s="107" t="s">
        <v>63</v>
      </c>
      <c r="J5406" s="67"/>
      <c r="K5406" s="69">
        <v>0</v>
      </c>
      <c r="L5406" s="67">
        <v>0</v>
      </c>
      <c r="M5406" s="74">
        <v>0</v>
      </c>
      <c r="N5406" s="34" t="str">
        <f t="shared" si="798"/>
        <v/>
      </c>
      <c r="O5406" s="38">
        <f t="shared" si="799"/>
        <v>0</v>
      </c>
      <c r="P5406" s="77" t="s">
        <v>234</v>
      </c>
      <c r="Q5406" s="135">
        <v>44829</v>
      </c>
      <c r="R5406" s="35">
        <f t="shared" si="800"/>
        <v>0</v>
      </c>
      <c r="S5406" s="35">
        <f t="shared" si="801"/>
        <v>0</v>
      </c>
      <c r="T5406" s="10" t="str">
        <f t="shared" si="807"/>
        <v>Sem - 39</v>
      </c>
      <c r="U5406" s="10" t="str">
        <f t="shared" si="808"/>
        <v>Septembre</v>
      </c>
      <c r="V5406" s="36" t="str">
        <f t="shared" si="802"/>
        <v>2026</v>
      </c>
      <c r="W5406" s="34"/>
      <c r="X5406" s="91">
        <f t="shared" si="809"/>
        <v>0</v>
      </c>
      <c r="Y5406" s="92" t="str">
        <f>VLOOKUP('CM-CIC'!B5337,Annuaire_roster!B:F,4,0)</f>
        <v>ABDELLAOUI KHADIJA</v>
      </c>
      <c r="Z5406" s="37" t="s">
        <v>110</v>
      </c>
      <c r="AA5406" s="60" t="s">
        <v>39</v>
      </c>
      <c r="AB5406" s="35" t="str">
        <f t="shared" si="803"/>
        <v/>
      </c>
      <c r="AC5406" s="35" t="str">
        <f t="shared" si="804"/>
        <v/>
      </c>
      <c r="AD5406" s="35" t="str">
        <f t="shared" si="805"/>
        <v/>
      </c>
      <c r="AE5406" s="44" t="str">
        <f t="shared" si="806"/>
        <v/>
      </c>
      <c r="AF5406" s="61"/>
      <c r="AG5406" s="45"/>
    </row>
    <row r="5407" spans="1:33" x14ac:dyDescent="0.2">
      <c r="A5407" s="59" t="str">
        <f>+VLOOKUP(B5407,Annuaire_roster!B:G,5,0)</f>
        <v>01628</v>
      </c>
      <c r="B5407" s="219" t="s">
        <v>262</v>
      </c>
      <c r="C5407" s="73"/>
      <c r="D5407" s="73" t="s">
        <v>64</v>
      </c>
      <c r="E5407" s="66"/>
      <c r="F5407" s="66" t="s">
        <v>64</v>
      </c>
      <c r="G5407" s="67"/>
      <c r="H5407" s="67"/>
      <c r="I5407" s="107" t="s">
        <v>63</v>
      </c>
      <c r="J5407" s="67"/>
      <c r="K5407" s="69">
        <v>0</v>
      </c>
      <c r="L5407" s="67">
        <v>0</v>
      </c>
      <c r="M5407" s="74">
        <v>0</v>
      </c>
      <c r="N5407" s="34" t="str">
        <f t="shared" si="798"/>
        <v/>
      </c>
      <c r="O5407" s="38">
        <f t="shared" si="799"/>
        <v>0</v>
      </c>
      <c r="P5407" s="77" t="s">
        <v>234</v>
      </c>
      <c r="Q5407" s="135">
        <v>44829</v>
      </c>
      <c r="R5407" s="35">
        <f t="shared" si="800"/>
        <v>0</v>
      </c>
      <c r="S5407" s="35">
        <f t="shared" si="801"/>
        <v>0</v>
      </c>
      <c r="T5407" s="10" t="str">
        <f t="shared" si="807"/>
        <v>Sem - 39</v>
      </c>
      <c r="U5407" s="10" t="str">
        <f t="shared" si="808"/>
        <v>Septembre</v>
      </c>
      <c r="V5407" s="36" t="str">
        <f t="shared" si="802"/>
        <v>2026</v>
      </c>
      <c r="W5407" s="34"/>
      <c r="X5407" s="91">
        <f t="shared" si="809"/>
        <v>0</v>
      </c>
      <c r="Y5407" s="92" t="str">
        <f>VLOOKUP('CM-CIC'!B5338,Annuaire_roster!B:F,4,0)</f>
        <v>ABDELLAOUI KHADIJA</v>
      </c>
      <c r="Z5407" s="37" t="s">
        <v>110</v>
      </c>
      <c r="AA5407" s="60" t="s">
        <v>39</v>
      </c>
      <c r="AB5407" s="35" t="str">
        <f t="shared" si="803"/>
        <v/>
      </c>
      <c r="AC5407" s="35" t="str">
        <f t="shared" si="804"/>
        <v/>
      </c>
      <c r="AD5407" s="35" t="str">
        <f t="shared" si="805"/>
        <v/>
      </c>
      <c r="AE5407" s="44" t="str">
        <f t="shared" si="806"/>
        <v/>
      </c>
      <c r="AF5407" s="61"/>
      <c r="AG5407" s="45"/>
    </row>
    <row r="5408" spans="1:33" x14ac:dyDescent="0.2">
      <c r="A5408" s="59" t="str">
        <f>+VLOOKUP(B5408,Annuaire_roster!B:G,5,0)</f>
        <v>01629</v>
      </c>
      <c r="B5408" s="219" t="s">
        <v>263</v>
      </c>
      <c r="C5408" s="73"/>
      <c r="D5408" s="73" t="s">
        <v>64</v>
      </c>
      <c r="E5408" s="66"/>
      <c r="F5408" s="66" t="s">
        <v>64</v>
      </c>
      <c r="G5408" s="67"/>
      <c r="H5408" s="67"/>
      <c r="I5408" s="107" t="s">
        <v>63</v>
      </c>
      <c r="J5408" s="67"/>
      <c r="K5408" s="69">
        <v>0</v>
      </c>
      <c r="L5408" s="67">
        <v>0</v>
      </c>
      <c r="M5408" s="74">
        <v>0</v>
      </c>
      <c r="N5408" s="34" t="str">
        <f t="shared" si="798"/>
        <v/>
      </c>
      <c r="O5408" s="38">
        <f t="shared" si="799"/>
        <v>0</v>
      </c>
      <c r="P5408" s="77" t="s">
        <v>234</v>
      </c>
      <c r="Q5408" s="135">
        <v>44829</v>
      </c>
      <c r="R5408" s="35">
        <f t="shared" si="800"/>
        <v>0</v>
      </c>
      <c r="S5408" s="35">
        <f t="shared" si="801"/>
        <v>0</v>
      </c>
      <c r="T5408" s="10" t="str">
        <f t="shared" si="807"/>
        <v>Sem - 39</v>
      </c>
      <c r="U5408" s="10" t="str">
        <f t="shared" si="808"/>
        <v>Septembre</v>
      </c>
      <c r="V5408" s="36" t="str">
        <f t="shared" si="802"/>
        <v>2026</v>
      </c>
      <c r="W5408" s="34"/>
      <c r="X5408" s="91">
        <f t="shared" si="809"/>
        <v>0</v>
      </c>
      <c r="Y5408" s="92" t="str">
        <f>VLOOKUP('CM-CIC'!B5339,Annuaire_roster!B:F,4,0)</f>
        <v>ABDELLAOUI KHADIJA</v>
      </c>
      <c r="Z5408" s="37" t="s">
        <v>110</v>
      </c>
      <c r="AA5408" s="60" t="s">
        <v>39</v>
      </c>
      <c r="AB5408" s="35" t="str">
        <f t="shared" si="803"/>
        <v/>
      </c>
      <c r="AC5408" s="35" t="str">
        <f t="shared" si="804"/>
        <v/>
      </c>
      <c r="AD5408" s="35" t="str">
        <f t="shared" si="805"/>
        <v/>
      </c>
      <c r="AE5408" s="44" t="str">
        <f t="shared" si="806"/>
        <v/>
      </c>
      <c r="AF5408" s="61"/>
      <c r="AG5408" s="45"/>
    </row>
    <row r="5409" spans="1:33" x14ac:dyDescent="0.2">
      <c r="A5409" s="59" t="str">
        <f>+VLOOKUP(B5409,Annuaire_roster!B:G,5,0)</f>
        <v>01630</v>
      </c>
      <c r="B5409" s="219" t="s">
        <v>264</v>
      </c>
      <c r="C5409" s="73"/>
      <c r="D5409" s="73" t="s">
        <v>64</v>
      </c>
      <c r="E5409" s="66"/>
      <c r="F5409" s="66" t="s">
        <v>64</v>
      </c>
      <c r="G5409" s="67"/>
      <c r="H5409" s="67"/>
      <c r="I5409" s="107" t="s">
        <v>63</v>
      </c>
      <c r="J5409" s="67"/>
      <c r="K5409" s="69">
        <v>0</v>
      </c>
      <c r="L5409" s="67">
        <v>0</v>
      </c>
      <c r="M5409" s="74">
        <v>0</v>
      </c>
      <c r="N5409" s="34" t="str">
        <f t="shared" si="798"/>
        <v/>
      </c>
      <c r="O5409" s="38">
        <f t="shared" si="799"/>
        <v>0</v>
      </c>
      <c r="P5409" s="77" t="s">
        <v>234</v>
      </c>
      <c r="Q5409" s="135">
        <v>44829</v>
      </c>
      <c r="R5409" s="35">
        <f t="shared" si="800"/>
        <v>0</v>
      </c>
      <c r="S5409" s="35">
        <f t="shared" si="801"/>
        <v>0</v>
      </c>
      <c r="T5409" s="10" t="str">
        <f t="shared" si="807"/>
        <v>Sem - 39</v>
      </c>
      <c r="U5409" s="10" t="str">
        <f t="shared" si="808"/>
        <v>Septembre</v>
      </c>
      <c r="V5409" s="36" t="str">
        <f t="shared" si="802"/>
        <v>2026</v>
      </c>
      <c r="W5409" s="34"/>
      <c r="X5409" s="91">
        <f t="shared" si="809"/>
        <v>0</v>
      </c>
      <c r="Y5409" s="92" t="str">
        <f>VLOOKUP('CM-CIC'!B5340,Annuaire_roster!B:F,4,0)</f>
        <v>ABDELLAOUI KHADIJA</v>
      </c>
      <c r="Z5409" s="37" t="s">
        <v>110</v>
      </c>
      <c r="AA5409" s="60" t="s">
        <v>39</v>
      </c>
      <c r="AB5409" s="35" t="str">
        <f t="shared" si="803"/>
        <v/>
      </c>
      <c r="AC5409" s="35" t="str">
        <f t="shared" si="804"/>
        <v/>
      </c>
      <c r="AD5409" s="35" t="str">
        <f t="shared" si="805"/>
        <v/>
      </c>
      <c r="AE5409" s="44" t="str">
        <f t="shared" si="806"/>
        <v/>
      </c>
      <c r="AF5409" s="61"/>
      <c r="AG5409" s="45"/>
    </row>
    <row r="5410" spans="1:33" x14ac:dyDescent="0.2">
      <c r="A5410" s="59" t="str">
        <f>+VLOOKUP(B5410,Annuaire_roster!B:G,5,0)</f>
        <v>01631</v>
      </c>
      <c r="B5410" s="219" t="s">
        <v>265</v>
      </c>
      <c r="C5410" s="73"/>
      <c r="D5410" s="73" t="s">
        <v>64</v>
      </c>
      <c r="E5410" s="66"/>
      <c r="F5410" s="66" t="s">
        <v>64</v>
      </c>
      <c r="G5410" s="67"/>
      <c r="H5410" s="67"/>
      <c r="I5410" s="107" t="s">
        <v>63</v>
      </c>
      <c r="J5410" s="67"/>
      <c r="K5410" s="69">
        <v>0</v>
      </c>
      <c r="L5410" s="67">
        <v>0</v>
      </c>
      <c r="M5410" s="74">
        <v>0</v>
      </c>
      <c r="N5410" s="34" t="str">
        <f t="shared" si="798"/>
        <v/>
      </c>
      <c r="O5410" s="38">
        <f t="shared" si="799"/>
        <v>0</v>
      </c>
      <c r="P5410" s="77" t="s">
        <v>234</v>
      </c>
      <c r="Q5410" s="135">
        <v>44829</v>
      </c>
      <c r="R5410" s="35">
        <f t="shared" si="800"/>
        <v>0</v>
      </c>
      <c r="S5410" s="35">
        <f t="shared" si="801"/>
        <v>0</v>
      </c>
      <c r="T5410" s="10" t="str">
        <f t="shared" si="807"/>
        <v>Sem - 39</v>
      </c>
      <c r="U5410" s="10" t="str">
        <f t="shared" si="808"/>
        <v>Septembre</v>
      </c>
      <c r="V5410" s="36" t="str">
        <f t="shared" si="802"/>
        <v>2026</v>
      </c>
      <c r="W5410" s="34"/>
      <c r="X5410" s="91">
        <f t="shared" si="809"/>
        <v>0</v>
      </c>
      <c r="Y5410" s="92" t="str">
        <f>VLOOKUP('CM-CIC'!B5341,Annuaire_roster!B:F,4,0)</f>
        <v>IHASSANE Ikram</v>
      </c>
      <c r="Z5410" s="37" t="s">
        <v>110</v>
      </c>
      <c r="AA5410" s="60" t="s">
        <v>39</v>
      </c>
      <c r="AB5410" s="35" t="str">
        <f t="shared" si="803"/>
        <v/>
      </c>
      <c r="AC5410" s="35" t="str">
        <f t="shared" si="804"/>
        <v/>
      </c>
      <c r="AD5410" s="35" t="str">
        <f t="shared" si="805"/>
        <v/>
      </c>
      <c r="AE5410" s="44" t="str">
        <f t="shared" si="806"/>
        <v/>
      </c>
      <c r="AF5410" s="61"/>
      <c r="AG5410" s="45"/>
    </row>
    <row r="5411" spans="1:33" x14ac:dyDescent="0.2">
      <c r="A5411" s="59" t="str">
        <f>+VLOOKUP(B5411,Annuaire_roster!B:G,5,0)</f>
        <v>01632</v>
      </c>
      <c r="B5411" s="219" t="s">
        <v>266</v>
      </c>
      <c r="C5411" s="73"/>
      <c r="D5411" s="73" t="s">
        <v>64</v>
      </c>
      <c r="E5411" s="66"/>
      <c r="F5411" s="66" t="s">
        <v>64</v>
      </c>
      <c r="G5411" s="67"/>
      <c r="H5411" s="67"/>
      <c r="I5411" s="107" t="s">
        <v>63</v>
      </c>
      <c r="J5411" s="67"/>
      <c r="K5411" s="69">
        <v>0</v>
      </c>
      <c r="L5411" s="67">
        <v>0</v>
      </c>
      <c r="M5411" s="74">
        <v>0</v>
      </c>
      <c r="N5411" s="34" t="str">
        <f t="shared" si="798"/>
        <v/>
      </c>
      <c r="O5411" s="38">
        <f t="shared" si="799"/>
        <v>0</v>
      </c>
      <c r="P5411" s="77" t="s">
        <v>234</v>
      </c>
      <c r="Q5411" s="135">
        <v>44829</v>
      </c>
      <c r="R5411" s="35">
        <f t="shared" si="800"/>
        <v>0</v>
      </c>
      <c r="S5411" s="35">
        <f t="shared" si="801"/>
        <v>0</v>
      </c>
      <c r="T5411" s="10" t="str">
        <f t="shared" si="807"/>
        <v>Sem - 39</v>
      </c>
      <c r="U5411" s="10" t="str">
        <f t="shared" si="808"/>
        <v>Septembre</v>
      </c>
      <c r="V5411" s="36" t="str">
        <f t="shared" si="802"/>
        <v>2026</v>
      </c>
      <c r="W5411" s="34"/>
      <c r="X5411" s="91">
        <f t="shared" si="809"/>
        <v>0</v>
      </c>
      <c r="Y5411" s="92" t="str">
        <f>VLOOKUP('CM-CIC'!B5342,Annuaire_roster!B:F,4,0)</f>
        <v>IHASSANE Ikram</v>
      </c>
      <c r="Z5411" s="37" t="s">
        <v>110</v>
      </c>
      <c r="AA5411" s="60" t="s">
        <v>39</v>
      </c>
      <c r="AB5411" s="35" t="str">
        <f t="shared" si="803"/>
        <v/>
      </c>
      <c r="AC5411" s="35" t="str">
        <f t="shared" si="804"/>
        <v/>
      </c>
      <c r="AD5411" s="35" t="str">
        <f t="shared" si="805"/>
        <v/>
      </c>
      <c r="AE5411" s="44" t="str">
        <f t="shared" si="806"/>
        <v/>
      </c>
      <c r="AF5411" s="61"/>
      <c r="AG5411" s="45"/>
    </row>
    <row r="5412" spans="1:33" x14ac:dyDescent="0.2">
      <c r="A5412" s="59" t="str">
        <f>+VLOOKUP(B5412,Annuaire_roster!B:G,5,0)</f>
        <v>01633</v>
      </c>
      <c r="B5412" s="219" t="s">
        <v>267</v>
      </c>
      <c r="C5412" s="73"/>
      <c r="D5412" s="73" t="s">
        <v>64</v>
      </c>
      <c r="E5412" s="66"/>
      <c r="F5412" s="66" t="s">
        <v>64</v>
      </c>
      <c r="G5412" s="67"/>
      <c r="H5412" s="67"/>
      <c r="I5412" s="107" t="s">
        <v>63</v>
      </c>
      <c r="J5412" s="67"/>
      <c r="K5412" s="69">
        <v>0</v>
      </c>
      <c r="L5412" s="67">
        <v>0</v>
      </c>
      <c r="M5412" s="74">
        <v>0</v>
      </c>
      <c r="N5412" s="34" t="str">
        <f t="shared" si="798"/>
        <v/>
      </c>
      <c r="O5412" s="38">
        <f t="shared" si="799"/>
        <v>0</v>
      </c>
      <c r="P5412" s="77" t="s">
        <v>234</v>
      </c>
      <c r="Q5412" s="135">
        <v>44829</v>
      </c>
      <c r="R5412" s="35">
        <f t="shared" si="800"/>
        <v>0</v>
      </c>
      <c r="S5412" s="35">
        <f t="shared" si="801"/>
        <v>0</v>
      </c>
      <c r="T5412" s="10" t="str">
        <f t="shared" si="807"/>
        <v>Sem - 39</v>
      </c>
      <c r="U5412" s="10" t="str">
        <f t="shared" si="808"/>
        <v>Septembre</v>
      </c>
      <c r="V5412" s="36" t="str">
        <f t="shared" si="802"/>
        <v>2026</v>
      </c>
      <c r="W5412" s="34"/>
      <c r="X5412" s="91">
        <f t="shared" si="809"/>
        <v>0</v>
      </c>
      <c r="Y5412" s="92" t="str">
        <f>VLOOKUP('CM-CIC'!B5343,Annuaire_roster!B:F,4,0)</f>
        <v>IHASSANE Ikram</v>
      </c>
      <c r="Z5412" s="37" t="s">
        <v>110</v>
      </c>
      <c r="AA5412" s="60" t="s">
        <v>39</v>
      </c>
      <c r="AB5412" s="35" t="str">
        <f t="shared" si="803"/>
        <v/>
      </c>
      <c r="AC5412" s="35" t="str">
        <f t="shared" si="804"/>
        <v/>
      </c>
      <c r="AD5412" s="35" t="str">
        <f t="shared" si="805"/>
        <v/>
      </c>
      <c r="AE5412" s="44" t="str">
        <f t="shared" si="806"/>
        <v/>
      </c>
      <c r="AF5412" s="61"/>
      <c r="AG5412" s="45"/>
    </row>
    <row r="5413" spans="1:33" x14ac:dyDescent="0.2">
      <c r="A5413" s="59" t="str">
        <f>+VLOOKUP(B5413,Annuaire_roster!B:G,5,0)</f>
        <v>01634</v>
      </c>
      <c r="B5413" s="219" t="s">
        <v>268</v>
      </c>
      <c r="C5413" s="73"/>
      <c r="D5413" s="73" t="s">
        <v>64</v>
      </c>
      <c r="E5413" s="66"/>
      <c r="F5413" s="66" t="s">
        <v>64</v>
      </c>
      <c r="G5413" s="67"/>
      <c r="H5413" s="67"/>
      <c r="I5413" s="107" t="s">
        <v>63</v>
      </c>
      <c r="J5413" s="67"/>
      <c r="K5413" s="69">
        <v>0</v>
      </c>
      <c r="L5413" s="67">
        <v>0</v>
      </c>
      <c r="M5413" s="74">
        <v>0</v>
      </c>
      <c r="N5413" s="34" t="str">
        <f t="shared" si="798"/>
        <v/>
      </c>
      <c r="O5413" s="38">
        <f t="shared" si="799"/>
        <v>0</v>
      </c>
      <c r="P5413" s="77" t="s">
        <v>234</v>
      </c>
      <c r="Q5413" s="135">
        <v>44829</v>
      </c>
      <c r="R5413" s="35">
        <f t="shared" si="800"/>
        <v>0</v>
      </c>
      <c r="S5413" s="35">
        <f t="shared" si="801"/>
        <v>0</v>
      </c>
      <c r="T5413" s="10" t="str">
        <f t="shared" si="807"/>
        <v>Sem - 39</v>
      </c>
      <c r="U5413" s="10" t="str">
        <f t="shared" si="808"/>
        <v>Septembre</v>
      </c>
      <c r="V5413" s="36" t="str">
        <f t="shared" si="802"/>
        <v>2026</v>
      </c>
      <c r="W5413" s="34"/>
      <c r="X5413" s="91">
        <f t="shared" si="809"/>
        <v>0</v>
      </c>
      <c r="Y5413" s="92" t="str">
        <f>VLOOKUP('CM-CIC'!B5344,Annuaire_roster!B:F,4,0)</f>
        <v>IHASSANE Ikram</v>
      </c>
      <c r="Z5413" s="37" t="s">
        <v>110</v>
      </c>
      <c r="AA5413" s="60" t="s">
        <v>39</v>
      </c>
      <c r="AB5413" s="35" t="str">
        <f t="shared" si="803"/>
        <v/>
      </c>
      <c r="AC5413" s="35" t="str">
        <f t="shared" si="804"/>
        <v/>
      </c>
      <c r="AD5413" s="35" t="str">
        <f t="shared" si="805"/>
        <v/>
      </c>
      <c r="AE5413" s="44" t="str">
        <f t="shared" si="806"/>
        <v/>
      </c>
      <c r="AF5413" s="61"/>
      <c r="AG5413" s="45"/>
    </row>
    <row r="5414" spans="1:33" x14ac:dyDescent="0.2">
      <c r="A5414" s="59" t="str">
        <f>+VLOOKUP(B5414,Annuaire_roster!B:G,5,0)</f>
        <v>01635</v>
      </c>
      <c r="B5414" s="219" t="s">
        <v>269</v>
      </c>
      <c r="C5414" s="73"/>
      <c r="D5414" s="73" t="s">
        <v>64</v>
      </c>
      <c r="E5414" s="66"/>
      <c r="F5414" s="66" t="s">
        <v>64</v>
      </c>
      <c r="G5414" s="67"/>
      <c r="H5414" s="67"/>
      <c r="I5414" s="107" t="s">
        <v>63</v>
      </c>
      <c r="J5414" s="67"/>
      <c r="K5414" s="69">
        <v>0</v>
      </c>
      <c r="L5414" s="67">
        <v>0</v>
      </c>
      <c r="M5414" s="74">
        <v>0</v>
      </c>
      <c r="N5414" s="34" t="str">
        <f t="shared" si="798"/>
        <v/>
      </c>
      <c r="O5414" s="38">
        <f t="shared" si="799"/>
        <v>0</v>
      </c>
      <c r="P5414" s="77" t="s">
        <v>234</v>
      </c>
      <c r="Q5414" s="135">
        <v>44829</v>
      </c>
      <c r="R5414" s="35">
        <f t="shared" si="800"/>
        <v>0</v>
      </c>
      <c r="S5414" s="35">
        <f t="shared" si="801"/>
        <v>0</v>
      </c>
      <c r="T5414" s="10" t="str">
        <f t="shared" si="807"/>
        <v>Sem - 39</v>
      </c>
      <c r="U5414" s="10" t="str">
        <f t="shared" si="808"/>
        <v>Septembre</v>
      </c>
      <c r="V5414" s="36" t="str">
        <f t="shared" si="802"/>
        <v>2026</v>
      </c>
      <c r="W5414" s="34"/>
      <c r="X5414" s="91">
        <f t="shared" si="809"/>
        <v>0</v>
      </c>
      <c r="Y5414" s="92" t="str">
        <f>VLOOKUP('CM-CIC'!B5345,Annuaire_roster!B:F,4,0)</f>
        <v>IHASSANE Ikram</v>
      </c>
      <c r="Z5414" s="37" t="s">
        <v>110</v>
      </c>
      <c r="AA5414" s="60" t="s">
        <v>39</v>
      </c>
      <c r="AB5414" s="35" t="str">
        <f t="shared" si="803"/>
        <v/>
      </c>
      <c r="AC5414" s="35" t="str">
        <f t="shared" si="804"/>
        <v/>
      </c>
      <c r="AD5414" s="35" t="str">
        <f t="shared" si="805"/>
        <v/>
      </c>
      <c r="AE5414" s="44" t="str">
        <f t="shared" si="806"/>
        <v/>
      </c>
      <c r="AF5414" s="61"/>
      <c r="AG5414" s="45"/>
    </row>
    <row r="5415" spans="1:33" x14ac:dyDescent="0.2">
      <c r="A5415" s="59" t="str">
        <f>+VLOOKUP(B5415,Annuaire_roster!B:G,5,0)</f>
        <v>01636</v>
      </c>
      <c r="B5415" s="219" t="s">
        <v>270</v>
      </c>
      <c r="C5415" s="73"/>
      <c r="D5415" s="73" t="s">
        <v>64</v>
      </c>
      <c r="E5415" s="66"/>
      <c r="F5415" s="66" t="s">
        <v>64</v>
      </c>
      <c r="G5415" s="67"/>
      <c r="H5415" s="67"/>
      <c r="I5415" s="107" t="s">
        <v>63</v>
      </c>
      <c r="J5415" s="67"/>
      <c r="K5415" s="69">
        <v>0</v>
      </c>
      <c r="L5415" s="67">
        <v>0</v>
      </c>
      <c r="M5415" s="74">
        <v>0</v>
      </c>
      <c r="N5415" s="34" t="str">
        <f t="shared" si="798"/>
        <v/>
      </c>
      <c r="O5415" s="38">
        <f t="shared" si="799"/>
        <v>0</v>
      </c>
      <c r="P5415" s="77" t="s">
        <v>234</v>
      </c>
      <c r="Q5415" s="135">
        <v>44829</v>
      </c>
      <c r="R5415" s="35">
        <f t="shared" si="800"/>
        <v>0</v>
      </c>
      <c r="S5415" s="35">
        <f t="shared" si="801"/>
        <v>0</v>
      </c>
      <c r="T5415" s="10" t="str">
        <f t="shared" si="807"/>
        <v>Sem - 39</v>
      </c>
      <c r="U5415" s="10" t="str">
        <f t="shared" si="808"/>
        <v>Septembre</v>
      </c>
      <c r="V5415" s="36" t="str">
        <f t="shared" si="802"/>
        <v>2026</v>
      </c>
      <c r="W5415" s="34"/>
      <c r="X5415" s="91">
        <f t="shared" si="809"/>
        <v>0</v>
      </c>
      <c r="Y5415" s="92" t="str">
        <f>VLOOKUP('CM-CIC'!B5346,Annuaire_roster!B:F,4,0)</f>
        <v>KINANA Widad</v>
      </c>
      <c r="Z5415" s="37" t="s">
        <v>110</v>
      </c>
      <c r="AA5415" s="60" t="s">
        <v>39</v>
      </c>
      <c r="AB5415" s="35" t="str">
        <f t="shared" si="803"/>
        <v/>
      </c>
      <c r="AC5415" s="35" t="str">
        <f t="shared" si="804"/>
        <v/>
      </c>
      <c r="AD5415" s="35" t="str">
        <f t="shared" si="805"/>
        <v/>
      </c>
      <c r="AE5415" s="44" t="str">
        <f t="shared" si="806"/>
        <v/>
      </c>
      <c r="AF5415" s="61"/>
      <c r="AG5415" s="45"/>
    </row>
    <row r="5416" spans="1:33" x14ac:dyDescent="0.2">
      <c r="A5416" s="59" t="str">
        <f>+VLOOKUP(B5416,Annuaire_roster!B:G,5,0)</f>
        <v>01637</v>
      </c>
      <c r="B5416" s="219" t="s">
        <v>271</v>
      </c>
      <c r="C5416" s="73"/>
      <c r="D5416" s="73" t="s">
        <v>64</v>
      </c>
      <c r="E5416" s="66"/>
      <c r="F5416" s="66" t="s">
        <v>64</v>
      </c>
      <c r="G5416" s="67"/>
      <c r="H5416" s="67"/>
      <c r="I5416" s="107" t="s">
        <v>63</v>
      </c>
      <c r="J5416" s="67"/>
      <c r="K5416" s="69">
        <v>0</v>
      </c>
      <c r="L5416" s="67">
        <v>0</v>
      </c>
      <c r="M5416" s="74">
        <v>0</v>
      </c>
      <c r="N5416" s="34" t="str">
        <f t="shared" si="798"/>
        <v/>
      </c>
      <c r="O5416" s="38">
        <f t="shared" si="799"/>
        <v>0</v>
      </c>
      <c r="P5416" s="77" t="s">
        <v>234</v>
      </c>
      <c r="Q5416" s="135">
        <v>44829</v>
      </c>
      <c r="R5416" s="35">
        <f t="shared" si="800"/>
        <v>0</v>
      </c>
      <c r="S5416" s="35">
        <f t="shared" si="801"/>
        <v>0</v>
      </c>
      <c r="T5416" s="10" t="str">
        <f t="shared" si="807"/>
        <v>Sem - 39</v>
      </c>
      <c r="U5416" s="10" t="str">
        <f t="shared" si="808"/>
        <v>Septembre</v>
      </c>
      <c r="V5416" s="36" t="str">
        <f t="shared" si="802"/>
        <v>2026</v>
      </c>
      <c r="W5416" s="34"/>
      <c r="X5416" s="91">
        <f t="shared" si="809"/>
        <v>0</v>
      </c>
      <c r="Y5416" s="92" t="str">
        <f>VLOOKUP('CM-CIC'!B5347,Annuaire_roster!B:F,4,0)</f>
        <v>IHASSANE Ikram</v>
      </c>
      <c r="Z5416" s="37" t="s">
        <v>110</v>
      </c>
      <c r="AA5416" s="60" t="s">
        <v>39</v>
      </c>
      <c r="AB5416" s="35" t="str">
        <f t="shared" si="803"/>
        <v/>
      </c>
      <c r="AC5416" s="35" t="str">
        <f t="shared" si="804"/>
        <v/>
      </c>
      <c r="AD5416" s="35" t="str">
        <f t="shared" si="805"/>
        <v/>
      </c>
      <c r="AE5416" s="44" t="str">
        <f t="shared" si="806"/>
        <v/>
      </c>
      <c r="AF5416" s="61"/>
      <c r="AG5416" s="45"/>
    </row>
    <row r="5417" spans="1:33" x14ac:dyDescent="0.2">
      <c r="A5417" s="59" t="str">
        <f>+VLOOKUP(B5417,Annuaire_roster!B:G,5,0)</f>
        <v>01638</v>
      </c>
      <c r="B5417" s="219" t="s">
        <v>272</v>
      </c>
      <c r="C5417" s="73"/>
      <c r="D5417" s="73" t="s">
        <v>64</v>
      </c>
      <c r="E5417" s="66"/>
      <c r="F5417" s="66" t="s">
        <v>64</v>
      </c>
      <c r="G5417" s="67"/>
      <c r="H5417" s="67"/>
      <c r="I5417" s="107" t="s">
        <v>63</v>
      </c>
      <c r="J5417" s="67"/>
      <c r="K5417" s="69">
        <v>0</v>
      </c>
      <c r="L5417" s="67">
        <v>0</v>
      </c>
      <c r="M5417" s="74">
        <v>0</v>
      </c>
      <c r="N5417" s="34" t="str">
        <f t="shared" si="798"/>
        <v/>
      </c>
      <c r="O5417" s="38">
        <f t="shared" si="799"/>
        <v>0</v>
      </c>
      <c r="P5417" s="77" t="s">
        <v>234</v>
      </c>
      <c r="Q5417" s="135">
        <v>44829</v>
      </c>
      <c r="R5417" s="35">
        <f t="shared" si="800"/>
        <v>0</v>
      </c>
      <c r="S5417" s="35">
        <f t="shared" si="801"/>
        <v>0</v>
      </c>
      <c r="T5417" s="10" t="str">
        <f t="shared" si="807"/>
        <v>Sem - 39</v>
      </c>
      <c r="U5417" s="10" t="str">
        <f t="shared" si="808"/>
        <v>Septembre</v>
      </c>
      <c r="V5417" s="36" t="str">
        <f t="shared" si="802"/>
        <v>2026</v>
      </c>
      <c r="W5417" s="34"/>
      <c r="X5417" s="91">
        <f t="shared" si="809"/>
        <v>0</v>
      </c>
      <c r="Y5417" s="92" t="str">
        <f>VLOOKUP('CM-CIC'!B5348,Annuaire_roster!B:F,4,0)</f>
        <v>KINANA Widad</v>
      </c>
      <c r="Z5417" s="37" t="s">
        <v>110</v>
      </c>
      <c r="AA5417" s="60" t="s">
        <v>39</v>
      </c>
      <c r="AB5417" s="35" t="str">
        <f t="shared" si="803"/>
        <v/>
      </c>
      <c r="AC5417" s="35" t="str">
        <f t="shared" si="804"/>
        <v/>
      </c>
      <c r="AD5417" s="35" t="str">
        <f t="shared" si="805"/>
        <v/>
      </c>
      <c r="AE5417" s="44" t="str">
        <f t="shared" si="806"/>
        <v/>
      </c>
      <c r="AF5417" s="61"/>
      <c r="AG5417" s="45"/>
    </row>
    <row r="5418" spans="1:33" x14ac:dyDescent="0.2">
      <c r="A5418" s="59" t="str">
        <f>+VLOOKUP(B5418,Annuaire_roster!B:G,5,0)</f>
        <v>01639</v>
      </c>
      <c r="B5418" s="219" t="s">
        <v>273</v>
      </c>
      <c r="C5418" s="73"/>
      <c r="D5418" s="73" t="s">
        <v>64</v>
      </c>
      <c r="E5418" s="66"/>
      <c r="F5418" s="66" t="s">
        <v>64</v>
      </c>
      <c r="G5418" s="67"/>
      <c r="H5418" s="67"/>
      <c r="I5418" s="107" t="s">
        <v>63</v>
      </c>
      <c r="J5418" s="67"/>
      <c r="K5418" s="69">
        <v>0</v>
      </c>
      <c r="L5418" s="67">
        <v>0</v>
      </c>
      <c r="M5418" s="74">
        <v>0</v>
      </c>
      <c r="N5418" s="34" t="str">
        <f t="shared" si="798"/>
        <v/>
      </c>
      <c r="O5418" s="38">
        <f t="shared" si="799"/>
        <v>0</v>
      </c>
      <c r="P5418" s="77" t="s">
        <v>234</v>
      </c>
      <c r="Q5418" s="135">
        <v>44829</v>
      </c>
      <c r="R5418" s="35">
        <f t="shared" si="800"/>
        <v>0</v>
      </c>
      <c r="S5418" s="35">
        <f t="shared" si="801"/>
        <v>0</v>
      </c>
      <c r="T5418" s="10" t="str">
        <f t="shared" si="807"/>
        <v>Sem - 39</v>
      </c>
      <c r="U5418" s="10" t="str">
        <f t="shared" si="808"/>
        <v>Septembre</v>
      </c>
      <c r="V5418" s="36" t="str">
        <f t="shared" si="802"/>
        <v>2026</v>
      </c>
      <c r="W5418" s="34"/>
      <c r="X5418" s="91">
        <f t="shared" si="809"/>
        <v>0</v>
      </c>
      <c r="Y5418" s="92" t="str">
        <f>VLOOKUP('CM-CIC'!B5349,Annuaire_roster!B:F,4,0)</f>
        <v>IHASSANE Ikram</v>
      </c>
      <c r="Z5418" s="37" t="s">
        <v>110</v>
      </c>
      <c r="AA5418" s="60" t="s">
        <v>39</v>
      </c>
      <c r="AB5418" s="35" t="str">
        <f t="shared" si="803"/>
        <v/>
      </c>
      <c r="AC5418" s="35" t="str">
        <f t="shared" si="804"/>
        <v/>
      </c>
      <c r="AD5418" s="35" t="str">
        <f t="shared" si="805"/>
        <v/>
      </c>
      <c r="AE5418" s="44" t="str">
        <f t="shared" si="806"/>
        <v/>
      </c>
      <c r="AF5418" s="61"/>
      <c r="AG5418" s="45"/>
    </row>
    <row r="5419" spans="1:33" x14ac:dyDescent="0.2">
      <c r="A5419" s="59" t="str">
        <f>+VLOOKUP(B5419,Annuaire_roster!B:G,5,0)</f>
        <v>01567</v>
      </c>
      <c r="B5419" s="219" t="s">
        <v>275</v>
      </c>
      <c r="C5419" s="73"/>
      <c r="D5419" s="73" t="s">
        <v>64</v>
      </c>
      <c r="E5419" s="66"/>
      <c r="F5419" s="66" t="s">
        <v>64</v>
      </c>
      <c r="G5419" s="67"/>
      <c r="H5419" s="67"/>
      <c r="I5419" s="107" t="s">
        <v>63</v>
      </c>
      <c r="J5419" s="67"/>
      <c r="K5419" s="69">
        <v>0</v>
      </c>
      <c r="L5419" s="67">
        <v>0</v>
      </c>
      <c r="M5419" s="74">
        <v>0</v>
      </c>
      <c r="N5419" s="34" t="str">
        <f t="shared" si="798"/>
        <v/>
      </c>
      <c r="O5419" s="38">
        <f t="shared" si="799"/>
        <v>0</v>
      </c>
      <c r="P5419" s="77" t="s">
        <v>234</v>
      </c>
      <c r="Q5419" s="135">
        <v>44829</v>
      </c>
      <c r="R5419" s="35">
        <f t="shared" si="800"/>
        <v>0</v>
      </c>
      <c r="S5419" s="35">
        <f t="shared" si="801"/>
        <v>0</v>
      </c>
      <c r="T5419" s="10" t="str">
        <f t="shared" si="807"/>
        <v>Sem - 39</v>
      </c>
      <c r="U5419" s="10" t="str">
        <f t="shared" si="808"/>
        <v>Septembre</v>
      </c>
      <c r="V5419" s="36" t="str">
        <f t="shared" si="802"/>
        <v>2026</v>
      </c>
      <c r="W5419" s="34"/>
      <c r="X5419" s="91">
        <f t="shared" si="809"/>
        <v>0</v>
      </c>
      <c r="Y5419" s="92" t="str">
        <f>VLOOKUP('CM-CIC'!B5350,Annuaire_roster!B:F,4,0)</f>
        <v>IHASSANE Ikram</v>
      </c>
      <c r="Z5419" s="37" t="s">
        <v>110</v>
      </c>
      <c r="AA5419" s="60" t="s">
        <v>39</v>
      </c>
      <c r="AB5419" s="35" t="str">
        <f t="shared" si="803"/>
        <v/>
      </c>
      <c r="AC5419" s="35" t="str">
        <f t="shared" si="804"/>
        <v/>
      </c>
      <c r="AD5419" s="35" t="str">
        <f t="shared" si="805"/>
        <v/>
      </c>
      <c r="AE5419" s="44" t="str">
        <f t="shared" si="806"/>
        <v/>
      </c>
      <c r="AF5419" s="61"/>
      <c r="AG5419" s="45"/>
    </row>
    <row r="5420" spans="1:33" x14ac:dyDescent="0.2">
      <c r="A5420" s="59" t="str">
        <f>+VLOOKUP(B5420,Annuaire_roster!B:G,5,0)</f>
        <v>01642</v>
      </c>
      <c r="B5420" s="219" t="s">
        <v>276</v>
      </c>
      <c r="C5420" s="73"/>
      <c r="D5420" s="73" t="s">
        <v>64</v>
      </c>
      <c r="E5420" s="66"/>
      <c r="F5420" s="66" t="s">
        <v>64</v>
      </c>
      <c r="G5420" s="67"/>
      <c r="H5420" s="67"/>
      <c r="I5420" s="107" t="s">
        <v>63</v>
      </c>
      <c r="J5420" s="67"/>
      <c r="K5420" s="69">
        <v>0</v>
      </c>
      <c r="L5420" s="67">
        <v>0</v>
      </c>
      <c r="M5420" s="74">
        <v>0</v>
      </c>
      <c r="N5420" s="34" t="str">
        <f t="shared" si="798"/>
        <v/>
      </c>
      <c r="O5420" s="38">
        <f t="shared" si="799"/>
        <v>0</v>
      </c>
      <c r="P5420" s="77" t="s">
        <v>234</v>
      </c>
      <c r="Q5420" s="135">
        <v>44829</v>
      </c>
      <c r="R5420" s="35">
        <f t="shared" si="800"/>
        <v>0</v>
      </c>
      <c r="S5420" s="35">
        <f t="shared" si="801"/>
        <v>0</v>
      </c>
      <c r="T5420" s="10" t="str">
        <f t="shared" si="807"/>
        <v>Sem - 39</v>
      </c>
      <c r="U5420" s="10" t="str">
        <f t="shared" si="808"/>
        <v>Septembre</v>
      </c>
      <c r="V5420" s="36" t="str">
        <f t="shared" si="802"/>
        <v>2026</v>
      </c>
      <c r="W5420" s="34"/>
      <c r="X5420" s="91">
        <f t="shared" si="809"/>
        <v>0</v>
      </c>
      <c r="Y5420" s="92" t="str">
        <f>VLOOKUP('CM-CIC'!B5351,Annuaire_roster!B:F,4,0)</f>
        <v>IHASSANE Ikram</v>
      </c>
      <c r="Z5420" s="37" t="s">
        <v>110</v>
      </c>
      <c r="AA5420" s="60" t="s">
        <v>39</v>
      </c>
      <c r="AB5420" s="35" t="str">
        <f t="shared" si="803"/>
        <v/>
      </c>
      <c r="AC5420" s="35" t="str">
        <f t="shared" si="804"/>
        <v/>
      </c>
      <c r="AD5420" s="35" t="str">
        <f t="shared" si="805"/>
        <v/>
      </c>
      <c r="AE5420" s="44" t="str">
        <f t="shared" si="806"/>
        <v/>
      </c>
      <c r="AF5420" s="61"/>
      <c r="AG5420" s="45"/>
    </row>
    <row r="5421" spans="1:33" x14ac:dyDescent="0.2">
      <c r="A5421" s="59" t="str">
        <f>+VLOOKUP(B5421,Annuaire_roster!B:G,5,0)</f>
        <v>01657</v>
      </c>
      <c r="B5421" s="219" t="s">
        <v>277</v>
      </c>
      <c r="C5421" s="73"/>
      <c r="D5421" s="73" t="s">
        <v>64</v>
      </c>
      <c r="E5421" s="66"/>
      <c r="F5421" s="66" t="s">
        <v>64</v>
      </c>
      <c r="G5421" s="67"/>
      <c r="H5421" s="67"/>
      <c r="I5421" s="107" t="s">
        <v>63</v>
      </c>
      <c r="J5421" s="67"/>
      <c r="K5421" s="69">
        <v>0</v>
      </c>
      <c r="L5421" s="67">
        <v>0</v>
      </c>
      <c r="M5421" s="74">
        <v>0</v>
      </c>
      <c r="N5421" s="34" t="str">
        <f t="shared" si="798"/>
        <v/>
      </c>
      <c r="O5421" s="38">
        <f t="shared" si="799"/>
        <v>0</v>
      </c>
      <c r="P5421" s="77" t="s">
        <v>234</v>
      </c>
      <c r="Q5421" s="135">
        <v>44829</v>
      </c>
      <c r="R5421" s="35">
        <f t="shared" si="800"/>
        <v>0</v>
      </c>
      <c r="S5421" s="35">
        <f t="shared" si="801"/>
        <v>0</v>
      </c>
      <c r="T5421" s="10" t="str">
        <f t="shared" si="807"/>
        <v>Sem - 39</v>
      </c>
      <c r="U5421" s="10" t="str">
        <f t="shared" si="808"/>
        <v>Septembre</v>
      </c>
      <c r="V5421" s="36" t="str">
        <f t="shared" si="802"/>
        <v>2026</v>
      </c>
      <c r="W5421" s="34"/>
      <c r="X5421" s="91">
        <f t="shared" si="809"/>
        <v>0</v>
      </c>
      <c r="Y5421" s="92" t="str">
        <f>VLOOKUP('CM-CIC'!B5352,Annuaire_roster!B:F,4,0)</f>
        <v>IHASSANE Ikram</v>
      </c>
      <c r="Z5421" s="37" t="s">
        <v>110</v>
      </c>
      <c r="AA5421" s="60" t="s">
        <v>39</v>
      </c>
      <c r="AB5421" s="35" t="str">
        <f t="shared" si="803"/>
        <v/>
      </c>
      <c r="AC5421" s="35" t="str">
        <f t="shared" si="804"/>
        <v/>
      </c>
      <c r="AD5421" s="35" t="str">
        <f t="shared" si="805"/>
        <v/>
      </c>
      <c r="AE5421" s="44" t="str">
        <f t="shared" si="806"/>
        <v/>
      </c>
      <c r="AF5421" s="61"/>
      <c r="AG5421" s="45"/>
    </row>
    <row r="5422" spans="1:33" x14ac:dyDescent="0.2">
      <c r="A5422" s="59" t="str">
        <f>+VLOOKUP(B5422,Annuaire_roster!B:G,5,0)</f>
        <v>01658</v>
      </c>
      <c r="B5422" s="219" t="s">
        <v>165</v>
      </c>
      <c r="C5422" s="73"/>
      <c r="D5422" s="73" t="s">
        <v>64</v>
      </c>
      <c r="E5422" s="66"/>
      <c r="F5422" s="66" t="s">
        <v>64</v>
      </c>
      <c r="G5422" s="67"/>
      <c r="H5422" s="67"/>
      <c r="I5422" s="107" t="s">
        <v>63</v>
      </c>
      <c r="J5422" s="67"/>
      <c r="K5422" s="69">
        <v>0</v>
      </c>
      <c r="L5422" s="67">
        <v>0</v>
      </c>
      <c r="M5422" s="74">
        <v>0</v>
      </c>
      <c r="N5422" s="34" t="str">
        <f t="shared" si="798"/>
        <v/>
      </c>
      <c r="O5422" s="38">
        <f t="shared" si="799"/>
        <v>0</v>
      </c>
      <c r="P5422" s="77" t="s">
        <v>234</v>
      </c>
      <c r="Q5422" s="135">
        <v>44829</v>
      </c>
      <c r="R5422" s="35">
        <f t="shared" si="800"/>
        <v>0</v>
      </c>
      <c r="S5422" s="35">
        <f t="shared" si="801"/>
        <v>0</v>
      </c>
      <c r="T5422" s="10" t="str">
        <f t="shared" si="807"/>
        <v>Sem - 39</v>
      </c>
      <c r="U5422" s="10" t="str">
        <f t="shared" si="808"/>
        <v>Septembre</v>
      </c>
      <c r="V5422" s="36" t="str">
        <f t="shared" si="802"/>
        <v>2026</v>
      </c>
      <c r="W5422" s="34"/>
      <c r="X5422" s="91">
        <f t="shared" si="809"/>
        <v>0</v>
      </c>
      <c r="Y5422" s="92" t="str">
        <f>VLOOKUP('CM-CIC'!B5353,Annuaire_roster!B:F,4,0)</f>
        <v>IHASSANE Ikram</v>
      </c>
      <c r="Z5422" s="37" t="s">
        <v>110</v>
      </c>
      <c r="AA5422" s="60" t="s">
        <v>39</v>
      </c>
      <c r="AB5422" s="35" t="str">
        <f t="shared" si="803"/>
        <v/>
      </c>
      <c r="AC5422" s="35" t="str">
        <f t="shared" si="804"/>
        <v/>
      </c>
      <c r="AD5422" s="35" t="str">
        <f t="shared" si="805"/>
        <v/>
      </c>
      <c r="AE5422" s="44" t="str">
        <f t="shared" si="806"/>
        <v/>
      </c>
      <c r="AF5422" s="61"/>
      <c r="AG5422" s="45"/>
    </row>
    <row r="5423" spans="1:33" x14ac:dyDescent="0.2">
      <c r="A5423" s="59" t="str">
        <f>+VLOOKUP(B5423,Annuaire_roster!B:G,5,0)</f>
        <v>01659</v>
      </c>
      <c r="B5423" s="219" t="s">
        <v>167</v>
      </c>
      <c r="C5423" s="73"/>
      <c r="D5423" s="73" t="s">
        <v>64</v>
      </c>
      <c r="E5423" s="66"/>
      <c r="F5423" s="66" t="s">
        <v>64</v>
      </c>
      <c r="G5423" s="67"/>
      <c r="H5423" s="67"/>
      <c r="I5423" s="107" t="s">
        <v>63</v>
      </c>
      <c r="J5423" s="67"/>
      <c r="K5423" s="69">
        <v>0</v>
      </c>
      <c r="L5423" s="67">
        <v>0</v>
      </c>
      <c r="M5423" s="74">
        <v>0</v>
      </c>
      <c r="N5423" s="34" t="str">
        <f t="shared" si="798"/>
        <v/>
      </c>
      <c r="O5423" s="38">
        <f t="shared" si="799"/>
        <v>0</v>
      </c>
      <c r="P5423" s="77" t="s">
        <v>234</v>
      </c>
      <c r="Q5423" s="135">
        <v>44829</v>
      </c>
      <c r="R5423" s="35">
        <f t="shared" si="800"/>
        <v>0</v>
      </c>
      <c r="S5423" s="35">
        <f t="shared" si="801"/>
        <v>0</v>
      </c>
      <c r="T5423" s="10" t="str">
        <f t="shared" si="807"/>
        <v>Sem - 39</v>
      </c>
      <c r="U5423" s="10" t="str">
        <f t="shared" si="808"/>
        <v>Septembre</v>
      </c>
      <c r="V5423" s="36" t="str">
        <f t="shared" si="802"/>
        <v>2026</v>
      </c>
      <c r="W5423" s="34"/>
      <c r="X5423" s="91">
        <f t="shared" si="809"/>
        <v>0</v>
      </c>
      <c r="Y5423" s="92" t="str">
        <f>VLOOKUP('CM-CIC'!B5354,Annuaire_roster!B:F,4,0)</f>
        <v>IHASSANE Ikram</v>
      </c>
      <c r="Z5423" s="37" t="s">
        <v>110</v>
      </c>
      <c r="AA5423" s="60" t="s">
        <v>39</v>
      </c>
      <c r="AB5423" s="35" t="str">
        <f t="shared" si="803"/>
        <v/>
      </c>
      <c r="AC5423" s="35" t="str">
        <f t="shared" si="804"/>
        <v/>
      </c>
      <c r="AD5423" s="35" t="str">
        <f t="shared" si="805"/>
        <v/>
      </c>
      <c r="AE5423" s="44" t="str">
        <f t="shared" si="806"/>
        <v/>
      </c>
      <c r="AF5423" s="61"/>
      <c r="AG5423" s="45"/>
    </row>
    <row r="5424" spans="1:33" x14ac:dyDescent="0.2">
      <c r="A5424" s="59" t="str">
        <f>+VLOOKUP(B5424,Annuaire_roster!B:G,5,0)</f>
        <v>01660</v>
      </c>
      <c r="B5424" s="219" t="s">
        <v>278</v>
      </c>
      <c r="C5424" s="73"/>
      <c r="D5424" s="73" t="s">
        <v>64</v>
      </c>
      <c r="E5424" s="66"/>
      <c r="F5424" s="66" t="s">
        <v>64</v>
      </c>
      <c r="G5424" s="67"/>
      <c r="H5424" s="67"/>
      <c r="I5424" s="107" t="s">
        <v>63</v>
      </c>
      <c r="J5424" s="67"/>
      <c r="K5424" s="69">
        <v>0</v>
      </c>
      <c r="L5424" s="67">
        <v>0</v>
      </c>
      <c r="M5424" s="74">
        <v>0</v>
      </c>
      <c r="N5424" s="34" t="str">
        <f t="shared" si="798"/>
        <v/>
      </c>
      <c r="O5424" s="38">
        <f t="shared" si="799"/>
        <v>0</v>
      </c>
      <c r="P5424" s="77" t="s">
        <v>234</v>
      </c>
      <c r="Q5424" s="135">
        <v>44829</v>
      </c>
      <c r="R5424" s="35">
        <f t="shared" si="800"/>
        <v>0</v>
      </c>
      <c r="S5424" s="35">
        <f t="shared" si="801"/>
        <v>0</v>
      </c>
      <c r="T5424" s="10" t="str">
        <f t="shared" si="807"/>
        <v>Sem - 39</v>
      </c>
      <c r="U5424" s="10" t="str">
        <f t="shared" si="808"/>
        <v>Septembre</v>
      </c>
      <c r="V5424" s="36" t="str">
        <f t="shared" si="802"/>
        <v>2026</v>
      </c>
      <c r="W5424" s="34"/>
      <c r="X5424" s="91">
        <f t="shared" si="809"/>
        <v>0</v>
      </c>
      <c r="Y5424" s="92" t="str">
        <f>VLOOKUP('CM-CIC'!B5355,Annuaire_roster!B:F,4,0)</f>
        <v>IHASSANE Ikram</v>
      </c>
      <c r="Z5424" s="37" t="s">
        <v>110</v>
      </c>
      <c r="AA5424" s="60" t="s">
        <v>39</v>
      </c>
      <c r="AB5424" s="35" t="str">
        <f t="shared" si="803"/>
        <v/>
      </c>
      <c r="AC5424" s="35" t="str">
        <f t="shared" si="804"/>
        <v/>
      </c>
      <c r="AD5424" s="35" t="str">
        <f t="shared" si="805"/>
        <v/>
      </c>
      <c r="AE5424" s="44" t="str">
        <f t="shared" si="806"/>
        <v/>
      </c>
      <c r="AF5424" s="61"/>
      <c r="AG5424" s="45"/>
    </row>
    <row r="5425" spans="1:33" x14ac:dyDescent="0.2">
      <c r="A5425" s="59" t="str">
        <f>+VLOOKUP(B5425,Annuaire_roster!B:G,5,0)</f>
        <v>01655</v>
      </c>
      <c r="B5425" s="219" t="s">
        <v>168</v>
      </c>
      <c r="C5425" s="73"/>
      <c r="D5425" s="73" t="s">
        <v>64</v>
      </c>
      <c r="E5425" s="66"/>
      <c r="F5425" s="66" t="s">
        <v>64</v>
      </c>
      <c r="G5425" s="67"/>
      <c r="H5425" s="67"/>
      <c r="I5425" s="107" t="s">
        <v>63</v>
      </c>
      <c r="J5425" s="67"/>
      <c r="K5425" s="69">
        <v>0</v>
      </c>
      <c r="L5425" s="67">
        <v>0</v>
      </c>
      <c r="M5425" s="74">
        <v>0</v>
      </c>
      <c r="N5425" s="34" t="str">
        <f t="shared" si="798"/>
        <v/>
      </c>
      <c r="O5425" s="38">
        <f t="shared" si="799"/>
        <v>0</v>
      </c>
      <c r="P5425" s="77" t="s">
        <v>234</v>
      </c>
      <c r="Q5425" s="135">
        <v>44829</v>
      </c>
      <c r="R5425" s="35">
        <f t="shared" si="800"/>
        <v>0</v>
      </c>
      <c r="S5425" s="35">
        <f t="shared" si="801"/>
        <v>0</v>
      </c>
      <c r="T5425" s="10" t="str">
        <f t="shared" si="807"/>
        <v>Sem - 39</v>
      </c>
      <c r="U5425" s="10" t="str">
        <f t="shared" si="808"/>
        <v>Septembre</v>
      </c>
      <c r="V5425" s="36" t="str">
        <f t="shared" si="802"/>
        <v>2026</v>
      </c>
      <c r="W5425" s="34"/>
      <c r="X5425" s="91">
        <f t="shared" si="809"/>
        <v>0</v>
      </c>
      <c r="Y5425" s="92" t="str">
        <f>VLOOKUP('CM-CIC'!B5356,Annuaire_roster!B:F,4,0)</f>
        <v>IHASSANE Ikram</v>
      </c>
      <c r="Z5425" s="37" t="s">
        <v>110</v>
      </c>
      <c r="AA5425" s="60" t="s">
        <v>39</v>
      </c>
      <c r="AB5425" s="35" t="str">
        <f t="shared" si="803"/>
        <v/>
      </c>
      <c r="AC5425" s="35" t="str">
        <f t="shared" si="804"/>
        <v/>
      </c>
      <c r="AD5425" s="35" t="str">
        <f t="shared" si="805"/>
        <v/>
      </c>
      <c r="AE5425" s="44" t="str">
        <f t="shared" si="806"/>
        <v/>
      </c>
      <c r="AF5425" s="61"/>
      <c r="AG5425" s="45"/>
    </row>
    <row r="5426" spans="1:33" x14ac:dyDescent="0.2">
      <c r="A5426" s="59" t="str">
        <f>+VLOOKUP(B5426,Annuaire_roster!B:G,5,0)</f>
        <v>01661</v>
      </c>
      <c r="B5426" s="219" t="s">
        <v>169</v>
      </c>
      <c r="C5426" s="73"/>
      <c r="D5426" s="73" t="s">
        <v>64</v>
      </c>
      <c r="E5426" s="66"/>
      <c r="F5426" s="66" t="s">
        <v>64</v>
      </c>
      <c r="G5426" s="67"/>
      <c r="H5426" s="67"/>
      <c r="I5426" s="107" t="s">
        <v>63</v>
      </c>
      <c r="J5426" s="67"/>
      <c r="K5426" s="69">
        <v>0</v>
      </c>
      <c r="L5426" s="67">
        <v>0</v>
      </c>
      <c r="M5426" s="74">
        <v>0</v>
      </c>
      <c r="N5426" s="34" t="str">
        <f t="shared" si="798"/>
        <v/>
      </c>
      <c r="O5426" s="38">
        <f t="shared" si="799"/>
        <v>0</v>
      </c>
      <c r="P5426" s="77" t="s">
        <v>234</v>
      </c>
      <c r="Q5426" s="135">
        <v>44829</v>
      </c>
      <c r="R5426" s="35">
        <f t="shared" si="800"/>
        <v>0</v>
      </c>
      <c r="S5426" s="35">
        <f t="shared" si="801"/>
        <v>0</v>
      </c>
      <c r="T5426" s="10" t="str">
        <f t="shared" si="807"/>
        <v>Sem - 39</v>
      </c>
      <c r="U5426" s="10" t="str">
        <f t="shared" si="808"/>
        <v>Septembre</v>
      </c>
      <c r="V5426" s="36" t="str">
        <f t="shared" si="802"/>
        <v>2026</v>
      </c>
      <c r="W5426" s="34"/>
      <c r="X5426" s="91">
        <f t="shared" si="809"/>
        <v>0</v>
      </c>
      <c r="Y5426" s="92" t="str">
        <f>VLOOKUP('CM-CIC'!B5357,Annuaire_roster!B:F,4,0)</f>
        <v>IHASSANE Ikram</v>
      </c>
      <c r="Z5426" s="37" t="s">
        <v>110</v>
      </c>
      <c r="AA5426" s="60" t="s">
        <v>39</v>
      </c>
      <c r="AB5426" s="35" t="str">
        <f t="shared" si="803"/>
        <v/>
      </c>
      <c r="AC5426" s="35" t="str">
        <f t="shared" si="804"/>
        <v/>
      </c>
      <c r="AD5426" s="35" t="str">
        <f t="shared" si="805"/>
        <v/>
      </c>
      <c r="AE5426" s="44" t="str">
        <f t="shared" si="806"/>
        <v/>
      </c>
      <c r="AF5426" s="61"/>
      <c r="AG5426" s="45"/>
    </row>
    <row r="5427" spans="1:33" x14ac:dyDescent="0.2">
      <c r="A5427" s="59" t="str">
        <f>+VLOOKUP(B5427,Annuaire_roster!B:G,5,0)</f>
        <v>00214</v>
      </c>
      <c r="B5427" s="219" t="s">
        <v>171</v>
      </c>
      <c r="C5427" s="73"/>
      <c r="D5427" s="73" t="s">
        <v>64</v>
      </c>
      <c r="E5427" s="66"/>
      <c r="F5427" s="66" t="s">
        <v>64</v>
      </c>
      <c r="G5427" s="67"/>
      <c r="H5427" s="67"/>
      <c r="I5427" s="107" t="s">
        <v>63</v>
      </c>
      <c r="J5427" s="67"/>
      <c r="K5427" s="69">
        <v>0</v>
      </c>
      <c r="L5427" s="67">
        <v>0</v>
      </c>
      <c r="M5427" s="74">
        <v>0</v>
      </c>
      <c r="N5427" s="34" t="str">
        <f t="shared" ref="N5427:N5490" si="810">IFERROR(IF(OR(D5427="OFF",D5427="Congé",M5427="Abs",D5427="Congé sans solde",D5427="Férié"),"",IF(O5427-K5427-L5427&gt;O5427,O5427,IF(O5427-K5427-L5427&lt;0,"",O5427-K5427-L5427))),"")</f>
        <v/>
      </c>
      <c r="O5427" s="38">
        <f t="shared" ref="O5427:O5490" si="811">IF(AG5427="2H Pause déjeuner",IF(F5427-D5427-0.0833333333333333&lt;0,F5427-D5427-0.0833333333333333+1,F5427-D5427-0.0833333333333333),IF(OR(AND(F5427="OFF",D5427="OFF"),AND(F5427="Congé",D5427="Congé"),AND(F5427="Congé sans solde",D5427="Congé sans solde"),AND(F5427="Congé spécial",D5427="Congé spécial"),AND(F5427="Férié",D5427="Férié"),AND(F5427="OFF",D5427="Congé"),AND(F5427="OFF",D5427="Congé sans solde"),AND(F5427="OFF",D5427="Congé spécial"),AND(F5427="OFF",D5427="Férié"),AND(F5427="Congé",D5427="OFF"),AND(F5427="Congé",D5427="Congé sans solde"),AND(F5427="Congé",D5427="Congé spécial"),AND(F5427="Congé",D5427="Férié"),AND(F5427="Congé sans solde",D5427="OFF"),AND(F5427="Congé sans solde",D5427="Congé"),AND(F5427="Congé sans solde",D5427="Congé spécial"),AND(F5427="Congé sans solde",D5427="Férié"),AND(F5427="Congé spécial",D5427="OFF"),AND(F5427="Congé spécial",D5427="Congé"),AND(F5427="Congé spécial",D5427="Congé sans solde"),AND(F5427="Congé spécial",D5427="Férié"),AND(F5427="Férié",D5427="OFF"),AND(F5427="Férié",D5427="Congé"),AND(F5427="Férié",D5427="Congé sans solde"),AND(F5427="Férié",D5427="Congé spécial")),0,IF(OR(F5427="OFF",F5427="Congé",F5427="Congé spécial",F5427="Congé sans solde",D5427="OFF",D5427="Congé",D5427="Congé spécial",D5427="Congé sans solde"),0.208333333333334,IF(AND(AG5427="",F5427-D5427&lt;0),("24:00:00"-D5427)+("00:00:00"+F5427)-0.0416666666666667,IF(AND(OR(AG5427="Allaitement",AG5427="Sans déjeuner"),F5427-D5427&lt;0),("24:00:00"-D5427)+("00:00:00"+F5427),IF(AND(AG5427="",F5427-D5427&gt;0.166666666666667),F5427-D5427-0.0416666666666667,IF(AND(OR(AG5427="Allaitement",AG5427="Sans déjeuner"),F5427-D5427&gt;0.166666666666667),F5427-D5427,F5427-D5427)))))))</f>
        <v>0</v>
      </c>
      <c r="P5427" s="77" t="s">
        <v>234</v>
      </c>
      <c r="Q5427" s="135">
        <v>44829</v>
      </c>
      <c r="R5427" s="35">
        <f t="shared" si="800"/>
        <v>0</v>
      </c>
      <c r="S5427" s="35">
        <f t="shared" si="801"/>
        <v>0</v>
      </c>
      <c r="T5427" s="10" t="str">
        <f t="shared" si="807"/>
        <v>Sem - 39</v>
      </c>
      <c r="U5427" s="10" t="str">
        <f t="shared" si="808"/>
        <v>Septembre</v>
      </c>
      <c r="V5427" s="36" t="str">
        <f t="shared" si="802"/>
        <v>2026</v>
      </c>
      <c r="W5427" s="34"/>
      <c r="X5427" s="91">
        <f t="shared" si="809"/>
        <v>0</v>
      </c>
      <c r="Y5427" s="92" t="str">
        <f>VLOOKUP('CM-CIC'!B5358,Annuaire_roster!B:F,4,0)</f>
        <v>IHASSANE Ikram</v>
      </c>
      <c r="Z5427" s="37" t="s">
        <v>110</v>
      </c>
      <c r="AA5427" s="60" t="s">
        <v>39</v>
      </c>
      <c r="AB5427" s="35" t="str">
        <f t="shared" si="803"/>
        <v/>
      </c>
      <c r="AC5427" s="35" t="str">
        <f t="shared" si="804"/>
        <v/>
      </c>
      <c r="AD5427" s="35" t="str">
        <f t="shared" si="805"/>
        <v/>
      </c>
      <c r="AE5427" s="44" t="str">
        <f t="shared" si="806"/>
        <v/>
      </c>
      <c r="AF5427" s="61"/>
      <c r="AG5427" s="45"/>
    </row>
    <row r="5428" spans="1:33" x14ac:dyDescent="0.2">
      <c r="A5428" s="59" t="str">
        <f>+VLOOKUP(B5428,Annuaire_roster!B:G,5,0)</f>
        <v>01664</v>
      </c>
      <c r="B5428" s="219" t="s">
        <v>176</v>
      </c>
      <c r="C5428" s="73"/>
      <c r="D5428" s="73" t="s">
        <v>64</v>
      </c>
      <c r="E5428" s="66"/>
      <c r="F5428" s="66" t="s">
        <v>64</v>
      </c>
      <c r="G5428" s="67"/>
      <c r="H5428" s="67"/>
      <c r="I5428" s="107" t="s">
        <v>63</v>
      </c>
      <c r="J5428" s="67"/>
      <c r="K5428" s="69">
        <v>0</v>
      </c>
      <c r="L5428" s="67">
        <v>0</v>
      </c>
      <c r="M5428" s="74">
        <v>0</v>
      </c>
      <c r="N5428" s="34" t="str">
        <f t="shared" si="810"/>
        <v/>
      </c>
      <c r="O5428" s="38">
        <f t="shared" si="811"/>
        <v>0</v>
      </c>
      <c r="P5428" s="77" t="s">
        <v>234</v>
      </c>
      <c r="Q5428" s="135">
        <v>44829</v>
      </c>
      <c r="R5428" s="35">
        <f t="shared" si="800"/>
        <v>0</v>
      </c>
      <c r="S5428" s="35">
        <f t="shared" si="801"/>
        <v>0</v>
      </c>
      <c r="T5428" s="10" t="str">
        <f t="shared" si="807"/>
        <v>Sem - 39</v>
      </c>
      <c r="U5428" s="10" t="str">
        <f t="shared" si="808"/>
        <v>Septembre</v>
      </c>
      <c r="V5428" s="36" t="str">
        <f t="shared" si="802"/>
        <v>2026</v>
      </c>
      <c r="W5428" s="34"/>
      <c r="X5428" s="91">
        <f t="shared" si="809"/>
        <v>0</v>
      </c>
      <c r="Y5428" s="92" t="str">
        <f>VLOOKUP('CM-CIC'!B5359,Annuaire_roster!B:F,4,0)</f>
        <v>IHASSANE Ikram</v>
      </c>
      <c r="Z5428" s="37" t="s">
        <v>110</v>
      </c>
      <c r="AA5428" s="60" t="s">
        <v>39</v>
      </c>
      <c r="AB5428" s="35" t="str">
        <f t="shared" si="803"/>
        <v/>
      </c>
      <c r="AC5428" s="35" t="str">
        <f t="shared" si="804"/>
        <v/>
      </c>
      <c r="AD5428" s="35" t="str">
        <f t="shared" si="805"/>
        <v/>
      </c>
      <c r="AE5428" s="44" t="str">
        <f t="shared" si="806"/>
        <v/>
      </c>
      <c r="AF5428" s="61"/>
      <c r="AG5428" s="45"/>
    </row>
    <row r="5429" spans="1:33" x14ac:dyDescent="0.2">
      <c r="A5429" s="59" t="str">
        <f>+VLOOKUP(B5429,Annuaire_roster!B:G,5,0)</f>
        <v>01665</v>
      </c>
      <c r="B5429" s="219" t="s">
        <v>279</v>
      </c>
      <c r="C5429" s="73"/>
      <c r="D5429" s="73" t="s">
        <v>64</v>
      </c>
      <c r="E5429" s="66"/>
      <c r="F5429" s="66" t="s">
        <v>64</v>
      </c>
      <c r="G5429" s="67"/>
      <c r="H5429" s="67"/>
      <c r="I5429" s="107" t="s">
        <v>63</v>
      </c>
      <c r="J5429" s="67"/>
      <c r="K5429" s="69">
        <v>0</v>
      </c>
      <c r="L5429" s="67">
        <v>0</v>
      </c>
      <c r="M5429" s="74">
        <v>0</v>
      </c>
      <c r="N5429" s="34" t="str">
        <f t="shared" si="810"/>
        <v/>
      </c>
      <c r="O5429" s="38">
        <f t="shared" si="811"/>
        <v>0</v>
      </c>
      <c r="P5429" s="77" t="s">
        <v>234</v>
      </c>
      <c r="Q5429" s="135">
        <v>44829</v>
      </c>
      <c r="R5429" s="35">
        <f t="shared" ref="R5429:R5492" si="812">IF(M5429="Abs",O5429,0)</f>
        <v>0</v>
      </c>
      <c r="S5429" s="35">
        <f t="shared" ref="S5429:S5492" si="813">SUM(R5429,L5429,I5429,J5429,W5429,H5429)</f>
        <v>0</v>
      </c>
      <c r="T5429" s="10" t="str">
        <f t="shared" si="807"/>
        <v>Sem - 39</v>
      </c>
      <c r="U5429" s="10" t="str">
        <f t="shared" si="808"/>
        <v>Septembre</v>
      </c>
      <c r="V5429" s="36" t="str">
        <f t="shared" ref="V5429:V5492" si="814">+TEXT(Q5429,"aaa")</f>
        <v>2026</v>
      </c>
      <c r="W5429" s="34"/>
      <c r="X5429" s="91">
        <f t="shared" si="809"/>
        <v>0</v>
      </c>
      <c r="Y5429" s="92" t="str">
        <f>VLOOKUP('CM-CIC'!B5360,Annuaire_roster!B:F,4,0)</f>
        <v>IHASSANE Ikram</v>
      </c>
      <c r="Z5429" s="37" t="s">
        <v>110</v>
      </c>
      <c r="AA5429" s="60" t="s">
        <v>39</v>
      </c>
      <c r="AB5429" s="35" t="str">
        <f t="shared" ref="AB5429:AB5492" si="815">IF(AND(D5429="Congé",F5429="Congé"),0.333333333333333,IF(OR(AND(D5429="Congé",F5429&lt;&gt;"Congé"),(AND(F5429="Congé",D5429&lt;&gt;"Congé"))),0.166666666666667,""))</f>
        <v/>
      </c>
      <c r="AC5429" s="35" t="str">
        <f t="shared" ref="AC5429:AC5492" si="816">IF(AND(D5429="Congé sans solde",F5429="Congé sans solde"),0.333333333333333,IF(OR(AND(D5429="Congé sans solde",F5429&lt;&gt;"Congé sans solde"),(AND(F5429="Congé sans solde",D5429&lt;&gt;"Congé sans solde"))),0.166666666666667,""))</f>
        <v/>
      </c>
      <c r="AD5429" s="35" t="str">
        <f t="shared" ref="AD5429:AD5492" si="817">IF(AND(D5429="Congé spécial",F5429="Congé spécial"),0.333333333333333,IF(OR(AND(D5429="Congé spécial",F5429&lt;&gt;"Congé décès"),(AND(F5429="Congé spécial",D5429&lt;&gt;"Congé spécial"))),0.166666666666667,""))</f>
        <v/>
      </c>
      <c r="AE5429" s="44" t="str">
        <f t="shared" ref="AE5429:AE5492" si="818">IF(AND(D5429="Férié",F5429="Férié"),0.333333333333333,IF(OR(AND(D5429="Férié",F5429&lt;&gt;"Férié"),(AND(F5429="Férié",D5429&lt;&gt;"Férié"))),0.166666666666667,""))</f>
        <v/>
      </c>
      <c r="AF5429" s="61"/>
      <c r="AG5429" s="45"/>
    </row>
    <row r="5430" spans="1:33" x14ac:dyDescent="0.2">
      <c r="A5430" s="59" t="str">
        <f>+VLOOKUP(B5430,Annuaire_roster!B:G,5,0)</f>
        <v>01643</v>
      </c>
      <c r="B5430" s="219" t="s">
        <v>281</v>
      </c>
      <c r="C5430" s="73"/>
      <c r="D5430" s="73" t="s">
        <v>64</v>
      </c>
      <c r="E5430" s="66"/>
      <c r="F5430" s="66" t="s">
        <v>64</v>
      </c>
      <c r="G5430" s="67"/>
      <c r="H5430" s="67"/>
      <c r="I5430" s="107" t="s">
        <v>63</v>
      </c>
      <c r="J5430" s="67"/>
      <c r="K5430" s="69">
        <v>0</v>
      </c>
      <c r="L5430" s="67">
        <v>0</v>
      </c>
      <c r="M5430" s="74">
        <v>0</v>
      </c>
      <c r="N5430" s="34" t="str">
        <f t="shared" si="810"/>
        <v/>
      </c>
      <c r="O5430" s="38">
        <f t="shared" si="811"/>
        <v>0</v>
      </c>
      <c r="P5430" s="77" t="s">
        <v>234</v>
      </c>
      <c r="Q5430" s="135">
        <v>44829</v>
      </c>
      <c r="R5430" s="35">
        <f t="shared" si="812"/>
        <v>0</v>
      </c>
      <c r="S5430" s="35">
        <f t="shared" si="813"/>
        <v>0</v>
      </c>
      <c r="T5430" s="10" t="str">
        <f t="shared" si="807"/>
        <v>Sem - 39</v>
      </c>
      <c r="U5430" s="10" t="str">
        <f t="shared" si="808"/>
        <v>Septembre</v>
      </c>
      <c r="V5430" s="36" t="str">
        <f t="shared" si="814"/>
        <v>2026</v>
      </c>
      <c r="W5430" s="34"/>
      <c r="X5430" s="91">
        <f t="shared" si="809"/>
        <v>0</v>
      </c>
      <c r="Y5430" s="92" t="str">
        <f>VLOOKUP('CM-CIC'!B5361,Annuaire_roster!B:F,4,0)</f>
        <v>IHASSANE Ikram</v>
      </c>
      <c r="Z5430" s="37" t="s">
        <v>110</v>
      </c>
      <c r="AA5430" s="60" t="s">
        <v>39</v>
      </c>
      <c r="AB5430" s="35" t="str">
        <f t="shared" si="815"/>
        <v/>
      </c>
      <c r="AC5430" s="35" t="str">
        <f t="shared" si="816"/>
        <v/>
      </c>
      <c r="AD5430" s="35" t="str">
        <f t="shared" si="817"/>
        <v/>
      </c>
      <c r="AE5430" s="44" t="str">
        <f t="shared" si="818"/>
        <v/>
      </c>
      <c r="AF5430" s="61"/>
      <c r="AG5430" s="45"/>
    </row>
    <row r="5431" spans="1:33" x14ac:dyDescent="0.2">
      <c r="A5431" s="59" t="str">
        <f>+VLOOKUP(B5431,Annuaire_roster!B:G,5,0)</f>
        <v>01620</v>
      </c>
      <c r="B5431" s="219" t="s">
        <v>282</v>
      </c>
      <c r="C5431" s="73"/>
      <c r="D5431" s="73" t="s">
        <v>64</v>
      </c>
      <c r="E5431" s="66"/>
      <c r="F5431" s="66" t="s">
        <v>64</v>
      </c>
      <c r="G5431" s="67"/>
      <c r="H5431" s="67"/>
      <c r="I5431" s="107" t="s">
        <v>63</v>
      </c>
      <c r="J5431" s="67"/>
      <c r="K5431" s="69">
        <v>0</v>
      </c>
      <c r="L5431" s="67">
        <v>0</v>
      </c>
      <c r="M5431" s="74">
        <v>0</v>
      </c>
      <c r="N5431" s="34" t="str">
        <f t="shared" si="810"/>
        <v/>
      </c>
      <c r="O5431" s="38">
        <f t="shared" si="811"/>
        <v>0</v>
      </c>
      <c r="P5431" s="77" t="s">
        <v>234</v>
      </c>
      <c r="Q5431" s="135">
        <v>44829</v>
      </c>
      <c r="R5431" s="35">
        <f t="shared" si="812"/>
        <v>0</v>
      </c>
      <c r="S5431" s="35">
        <f t="shared" si="813"/>
        <v>0</v>
      </c>
      <c r="T5431" s="10" t="str">
        <f t="shared" si="807"/>
        <v>Sem - 39</v>
      </c>
      <c r="U5431" s="10" t="str">
        <f t="shared" si="808"/>
        <v>Septembre</v>
      </c>
      <c r="V5431" s="36" t="str">
        <f t="shared" si="814"/>
        <v>2026</v>
      </c>
      <c r="W5431" s="34"/>
      <c r="X5431" s="91">
        <f t="shared" si="809"/>
        <v>0</v>
      </c>
      <c r="Y5431" s="92" t="str">
        <f>VLOOKUP('CM-CIC'!B5362,Annuaire_roster!B:F,4,0)</f>
        <v>IHASSANE Ikram</v>
      </c>
      <c r="Z5431" s="37" t="s">
        <v>110</v>
      </c>
      <c r="AA5431" s="60" t="s">
        <v>39</v>
      </c>
      <c r="AB5431" s="35" t="str">
        <f t="shared" si="815"/>
        <v/>
      </c>
      <c r="AC5431" s="35" t="str">
        <f t="shared" si="816"/>
        <v/>
      </c>
      <c r="AD5431" s="35" t="str">
        <f t="shared" si="817"/>
        <v/>
      </c>
      <c r="AE5431" s="44" t="str">
        <f t="shared" si="818"/>
        <v/>
      </c>
      <c r="AF5431" s="61"/>
      <c r="AG5431" s="45"/>
    </row>
    <row r="5432" spans="1:33" x14ac:dyDescent="0.2">
      <c r="A5432" s="59" t="str">
        <f>+VLOOKUP(B5432,Annuaire_roster!B:G,5,0)</f>
        <v>01644</v>
      </c>
      <c r="B5432" s="219" t="s">
        <v>283</v>
      </c>
      <c r="C5432" s="73"/>
      <c r="D5432" s="73" t="s">
        <v>64</v>
      </c>
      <c r="E5432" s="66"/>
      <c r="F5432" s="66" t="s">
        <v>64</v>
      </c>
      <c r="G5432" s="67"/>
      <c r="H5432" s="67"/>
      <c r="I5432" s="107" t="s">
        <v>63</v>
      </c>
      <c r="J5432" s="67"/>
      <c r="K5432" s="69">
        <v>0</v>
      </c>
      <c r="L5432" s="67">
        <v>0</v>
      </c>
      <c r="M5432" s="74">
        <v>0</v>
      </c>
      <c r="N5432" s="34" t="str">
        <f t="shared" si="810"/>
        <v/>
      </c>
      <c r="O5432" s="38">
        <f t="shared" si="811"/>
        <v>0</v>
      </c>
      <c r="P5432" s="77" t="s">
        <v>234</v>
      </c>
      <c r="Q5432" s="135">
        <v>44829</v>
      </c>
      <c r="R5432" s="35">
        <f t="shared" si="812"/>
        <v>0</v>
      </c>
      <c r="S5432" s="35">
        <f t="shared" si="813"/>
        <v>0</v>
      </c>
      <c r="T5432" s="10" t="str">
        <f t="shared" si="807"/>
        <v>Sem - 39</v>
      </c>
      <c r="U5432" s="10" t="str">
        <f t="shared" si="808"/>
        <v>Septembre</v>
      </c>
      <c r="V5432" s="36" t="str">
        <f t="shared" si="814"/>
        <v>2026</v>
      </c>
      <c r="W5432" s="34"/>
      <c r="X5432" s="91">
        <f t="shared" si="809"/>
        <v>0</v>
      </c>
      <c r="Y5432" s="92" t="str">
        <f>VLOOKUP('CM-CIC'!B5363,Annuaire_roster!B:F,4,0)</f>
        <v>IHASSANE Ikram</v>
      </c>
      <c r="Z5432" s="37" t="s">
        <v>110</v>
      </c>
      <c r="AA5432" s="60" t="s">
        <v>39</v>
      </c>
      <c r="AB5432" s="35" t="str">
        <f t="shared" si="815"/>
        <v/>
      </c>
      <c r="AC5432" s="35" t="str">
        <f t="shared" si="816"/>
        <v/>
      </c>
      <c r="AD5432" s="35" t="str">
        <f t="shared" si="817"/>
        <v/>
      </c>
      <c r="AE5432" s="44" t="str">
        <f t="shared" si="818"/>
        <v/>
      </c>
      <c r="AF5432" s="61"/>
      <c r="AG5432" s="45"/>
    </row>
    <row r="5433" spans="1:33" x14ac:dyDescent="0.2">
      <c r="A5433" s="59" t="str">
        <f>+VLOOKUP(B5433,Annuaire_roster!B:G,5,0)</f>
        <v>01614</v>
      </c>
      <c r="B5433" s="219" t="s">
        <v>284</v>
      </c>
      <c r="C5433" s="73"/>
      <c r="D5433" s="73" t="s">
        <v>64</v>
      </c>
      <c r="E5433" s="66"/>
      <c r="F5433" s="66" t="s">
        <v>64</v>
      </c>
      <c r="G5433" s="67"/>
      <c r="H5433" s="67"/>
      <c r="I5433" s="107" t="s">
        <v>63</v>
      </c>
      <c r="J5433" s="67"/>
      <c r="K5433" s="69">
        <v>0</v>
      </c>
      <c r="L5433" s="67">
        <v>0</v>
      </c>
      <c r="M5433" s="74">
        <v>0</v>
      </c>
      <c r="N5433" s="34" t="str">
        <f t="shared" si="810"/>
        <v/>
      </c>
      <c r="O5433" s="38">
        <f t="shared" si="811"/>
        <v>0</v>
      </c>
      <c r="P5433" s="77" t="s">
        <v>234</v>
      </c>
      <c r="Q5433" s="135">
        <v>44829</v>
      </c>
      <c r="R5433" s="35">
        <f t="shared" si="812"/>
        <v>0</v>
      </c>
      <c r="S5433" s="35">
        <f t="shared" si="813"/>
        <v>0</v>
      </c>
      <c r="T5433" s="10" t="str">
        <f t="shared" si="807"/>
        <v>Sem - 39</v>
      </c>
      <c r="U5433" s="10" t="str">
        <f t="shared" si="808"/>
        <v>Septembre</v>
      </c>
      <c r="V5433" s="36" t="str">
        <f t="shared" si="814"/>
        <v>2026</v>
      </c>
      <c r="W5433" s="34"/>
      <c r="X5433" s="91">
        <f t="shared" si="809"/>
        <v>0</v>
      </c>
      <c r="Y5433" s="92" t="str">
        <f>VLOOKUP('CM-CIC'!B5364,Annuaire_roster!B:F,4,0)</f>
        <v>KINANA Widad</v>
      </c>
      <c r="Z5433" s="37" t="s">
        <v>110</v>
      </c>
      <c r="AA5433" s="60" t="s">
        <v>39</v>
      </c>
      <c r="AB5433" s="35" t="str">
        <f t="shared" si="815"/>
        <v/>
      </c>
      <c r="AC5433" s="35" t="str">
        <f t="shared" si="816"/>
        <v/>
      </c>
      <c r="AD5433" s="35" t="str">
        <f t="shared" si="817"/>
        <v/>
      </c>
      <c r="AE5433" s="44" t="str">
        <f t="shared" si="818"/>
        <v/>
      </c>
      <c r="AF5433" s="61"/>
      <c r="AG5433" s="45"/>
    </row>
    <row r="5434" spans="1:33" x14ac:dyDescent="0.2">
      <c r="A5434" s="59" t="str">
        <f>+VLOOKUP(B5434,Annuaire_roster!B:G,5,0)</f>
        <v>01645</v>
      </c>
      <c r="B5434" s="219" t="s">
        <v>285</v>
      </c>
      <c r="C5434" s="73"/>
      <c r="D5434" s="73" t="s">
        <v>64</v>
      </c>
      <c r="E5434" s="66"/>
      <c r="F5434" s="66" t="s">
        <v>64</v>
      </c>
      <c r="G5434" s="67"/>
      <c r="H5434" s="67"/>
      <c r="I5434" s="107" t="s">
        <v>63</v>
      </c>
      <c r="J5434" s="67"/>
      <c r="K5434" s="69">
        <v>0</v>
      </c>
      <c r="L5434" s="67">
        <v>0</v>
      </c>
      <c r="M5434" s="74">
        <v>0</v>
      </c>
      <c r="N5434" s="34" t="str">
        <f t="shared" si="810"/>
        <v/>
      </c>
      <c r="O5434" s="38">
        <f t="shared" si="811"/>
        <v>0</v>
      </c>
      <c r="P5434" s="77" t="s">
        <v>234</v>
      </c>
      <c r="Q5434" s="135">
        <v>44829</v>
      </c>
      <c r="R5434" s="35">
        <f t="shared" si="812"/>
        <v>0</v>
      </c>
      <c r="S5434" s="35">
        <f t="shared" si="813"/>
        <v>0</v>
      </c>
      <c r="T5434" s="10" t="str">
        <f t="shared" si="807"/>
        <v>Sem - 39</v>
      </c>
      <c r="U5434" s="10" t="str">
        <f t="shared" si="808"/>
        <v>Septembre</v>
      </c>
      <c r="V5434" s="36" t="str">
        <f t="shared" si="814"/>
        <v>2026</v>
      </c>
      <c r="W5434" s="34"/>
      <c r="X5434" s="91">
        <f t="shared" si="809"/>
        <v>0</v>
      </c>
      <c r="Y5434" s="92" t="str">
        <f>VLOOKUP('CM-CIC'!B5365,Annuaire_roster!B:F,4,0)</f>
        <v>KINANA Widad</v>
      </c>
      <c r="Z5434" s="37" t="s">
        <v>110</v>
      </c>
      <c r="AA5434" s="60" t="s">
        <v>39</v>
      </c>
      <c r="AB5434" s="35" t="str">
        <f t="shared" si="815"/>
        <v/>
      </c>
      <c r="AC5434" s="35" t="str">
        <f t="shared" si="816"/>
        <v/>
      </c>
      <c r="AD5434" s="35" t="str">
        <f t="shared" si="817"/>
        <v/>
      </c>
      <c r="AE5434" s="44" t="str">
        <f t="shared" si="818"/>
        <v/>
      </c>
      <c r="AF5434" s="61"/>
      <c r="AG5434" s="45"/>
    </row>
    <row r="5435" spans="1:33" x14ac:dyDescent="0.2">
      <c r="A5435" s="59" t="str">
        <f>+VLOOKUP(B5435,Annuaire_roster!B:G,5,0)</f>
        <v>01654</v>
      </c>
      <c r="B5435" s="219" t="s">
        <v>286</v>
      </c>
      <c r="C5435" s="73"/>
      <c r="D5435" s="73" t="s">
        <v>64</v>
      </c>
      <c r="E5435" s="66"/>
      <c r="F5435" s="66" t="s">
        <v>64</v>
      </c>
      <c r="G5435" s="67"/>
      <c r="H5435" s="67"/>
      <c r="I5435" s="107" t="s">
        <v>63</v>
      </c>
      <c r="J5435" s="67"/>
      <c r="K5435" s="69">
        <v>0</v>
      </c>
      <c r="L5435" s="67">
        <v>0</v>
      </c>
      <c r="M5435" s="74">
        <v>0</v>
      </c>
      <c r="N5435" s="34" t="str">
        <f t="shared" si="810"/>
        <v/>
      </c>
      <c r="O5435" s="38">
        <f t="shared" si="811"/>
        <v>0</v>
      </c>
      <c r="P5435" s="77" t="s">
        <v>234</v>
      </c>
      <c r="Q5435" s="135">
        <v>44829</v>
      </c>
      <c r="R5435" s="35">
        <f t="shared" si="812"/>
        <v>0</v>
      </c>
      <c r="S5435" s="35">
        <f t="shared" si="813"/>
        <v>0</v>
      </c>
      <c r="T5435" s="10" t="str">
        <f t="shared" si="807"/>
        <v>Sem - 39</v>
      </c>
      <c r="U5435" s="10" t="str">
        <f t="shared" si="808"/>
        <v>Septembre</v>
      </c>
      <c r="V5435" s="36" t="str">
        <f t="shared" si="814"/>
        <v>2026</v>
      </c>
      <c r="W5435" s="34"/>
      <c r="X5435" s="91">
        <f t="shared" si="809"/>
        <v>0</v>
      </c>
      <c r="Y5435" s="92" t="str">
        <f>VLOOKUP('CM-CIC'!B5366,Annuaire_roster!B:F,4,0)</f>
        <v>KINANA Widad</v>
      </c>
      <c r="Z5435" s="37" t="s">
        <v>110</v>
      </c>
      <c r="AA5435" s="60" t="s">
        <v>39</v>
      </c>
      <c r="AB5435" s="35" t="str">
        <f t="shared" si="815"/>
        <v/>
      </c>
      <c r="AC5435" s="35" t="str">
        <f t="shared" si="816"/>
        <v/>
      </c>
      <c r="AD5435" s="35" t="str">
        <f t="shared" si="817"/>
        <v/>
      </c>
      <c r="AE5435" s="44" t="str">
        <f t="shared" si="818"/>
        <v/>
      </c>
      <c r="AF5435" s="61"/>
      <c r="AG5435" s="45"/>
    </row>
    <row r="5436" spans="1:33" x14ac:dyDescent="0.2">
      <c r="A5436" s="59" t="str">
        <f>+VLOOKUP(B5436,Annuaire_roster!B:G,5,0)</f>
        <v>01666</v>
      </c>
      <c r="B5436" s="219" t="s">
        <v>287</v>
      </c>
      <c r="C5436" s="73"/>
      <c r="D5436" s="73" t="s">
        <v>64</v>
      </c>
      <c r="E5436" s="66"/>
      <c r="F5436" s="66" t="s">
        <v>64</v>
      </c>
      <c r="G5436" s="67"/>
      <c r="H5436" s="67"/>
      <c r="I5436" s="107" t="s">
        <v>63</v>
      </c>
      <c r="J5436" s="67"/>
      <c r="K5436" s="69">
        <v>0</v>
      </c>
      <c r="L5436" s="67">
        <v>0</v>
      </c>
      <c r="M5436" s="74">
        <v>0</v>
      </c>
      <c r="N5436" s="34" t="str">
        <f t="shared" si="810"/>
        <v/>
      </c>
      <c r="O5436" s="38">
        <f t="shared" si="811"/>
        <v>0</v>
      </c>
      <c r="P5436" s="77" t="s">
        <v>234</v>
      </c>
      <c r="Q5436" s="135">
        <v>44829</v>
      </c>
      <c r="R5436" s="35">
        <f t="shared" si="812"/>
        <v>0</v>
      </c>
      <c r="S5436" s="35">
        <f t="shared" si="813"/>
        <v>0</v>
      </c>
      <c r="T5436" s="10" t="str">
        <f t="shared" si="807"/>
        <v>Sem - 39</v>
      </c>
      <c r="U5436" s="10" t="str">
        <f t="shared" si="808"/>
        <v>Septembre</v>
      </c>
      <c r="V5436" s="36" t="str">
        <f t="shared" si="814"/>
        <v>2026</v>
      </c>
      <c r="W5436" s="34"/>
      <c r="X5436" s="91">
        <f t="shared" si="809"/>
        <v>0</v>
      </c>
      <c r="Y5436" s="92" t="str">
        <f>VLOOKUP('CM-CIC'!B5367,Annuaire_roster!B:F,4,0)</f>
        <v>KINANA Widad</v>
      </c>
      <c r="Z5436" s="37" t="s">
        <v>110</v>
      </c>
      <c r="AA5436" s="60" t="s">
        <v>39</v>
      </c>
      <c r="AB5436" s="35" t="str">
        <f t="shared" si="815"/>
        <v/>
      </c>
      <c r="AC5436" s="35" t="str">
        <f t="shared" si="816"/>
        <v/>
      </c>
      <c r="AD5436" s="35" t="str">
        <f t="shared" si="817"/>
        <v/>
      </c>
      <c r="AE5436" s="44" t="str">
        <f t="shared" si="818"/>
        <v/>
      </c>
      <c r="AF5436" s="61"/>
      <c r="AG5436" s="45"/>
    </row>
    <row r="5437" spans="1:33" x14ac:dyDescent="0.2">
      <c r="A5437" s="59" t="str">
        <f>+VLOOKUP(B5437,Annuaire_roster!B:G,5,0)</f>
        <v>01651</v>
      </c>
      <c r="B5437" s="219" t="s">
        <v>288</v>
      </c>
      <c r="C5437" s="73"/>
      <c r="D5437" s="73" t="s">
        <v>64</v>
      </c>
      <c r="E5437" s="66"/>
      <c r="F5437" s="66" t="s">
        <v>64</v>
      </c>
      <c r="G5437" s="67"/>
      <c r="H5437" s="67"/>
      <c r="I5437" s="107" t="s">
        <v>63</v>
      </c>
      <c r="J5437" s="67"/>
      <c r="K5437" s="69">
        <v>0</v>
      </c>
      <c r="L5437" s="67">
        <v>0</v>
      </c>
      <c r="M5437" s="74">
        <v>0</v>
      </c>
      <c r="N5437" s="34" t="str">
        <f t="shared" si="810"/>
        <v/>
      </c>
      <c r="O5437" s="38">
        <f t="shared" si="811"/>
        <v>0</v>
      </c>
      <c r="P5437" s="77" t="s">
        <v>234</v>
      </c>
      <c r="Q5437" s="135">
        <v>44829</v>
      </c>
      <c r="R5437" s="35">
        <f t="shared" si="812"/>
        <v>0</v>
      </c>
      <c r="S5437" s="35">
        <f t="shared" si="813"/>
        <v>0</v>
      </c>
      <c r="T5437" s="10" t="str">
        <f t="shared" si="807"/>
        <v>Sem - 39</v>
      </c>
      <c r="U5437" s="10" t="str">
        <f t="shared" si="808"/>
        <v>Septembre</v>
      </c>
      <c r="V5437" s="36" t="str">
        <f t="shared" si="814"/>
        <v>2026</v>
      </c>
      <c r="W5437" s="34"/>
      <c r="X5437" s="91">
        <f t="shared" si="809"/>
        <v>0</v>
      </c>
      <c r="Y5437" s="92" t="str">
        <f>VLOOKUP('CM-CIC'!B5368,Annuaire_roster!B:F,4,0)</f>
        <v>KINANA Widad</v>
      </c>
      <c r="Z5437" s="37" t="s">
        <v>110</v>
      </c>
      <c r="AA5437" s="60" t="s">
        <v>39</v>
      </c>
      <c r="AB5437" s="35" t="str">
        <f t="shared" si="815"/>
        <v/>
      </c>
      <c r="AC5437" s="35" t="str">
        <f t="shared" si="816"/>
        <v/>
      </c>
      <c r="AD5437" s="35" t="str">
        <f t="shared" si="817"/>
        <v/>
      </c>
      <c r="AE5437" s="44" t="str">
        <f t="shared" si="818"/>
        <v/>
      </c>
      <c r="AF5437" s="61"/>
      <c r="AG5437" s="45"/>
    </row>
    <row r="5438" spans="1:33" x14ac:dyDescent="0.2">
      <c r="A5438" s="59" t="str">
        <f>+VLOOKUP(B5438,Annuaire_roster!B:G,5,0)</f>
        <v>01652</v>
      </c>
      <c r="B5438" s="219" t="s">
        <v>289</v>
      </c>
      <c r="C5438" s="73"/>
      <c r="D5438" s="73" t="s">
        <v>64</v>
      </c>
      <c r="E5438" s="66"/>
      <c r="F5438" s="66" t="s">
        <v>64</v>
      </c>
      <c r="G5438" s="67"/>
      <c r="H5438" s="67"/>
      <c r="I5438" s="107" t="s">
        <v>63</v>
      </c>
      <c r="J5438" s="67"/>
      <c r="K5438" s="69">
        <v>0</v>
      </c>
      <c r="L5438" s="67">
        <v>0</v>
      </c>
      <c r="M5438" s="74">
        <v>0</v>
      </c>
      <c r="N5438" s="34" t="str">
        <f t="shared" si="810"/>
        <v/>
      </c>
      <c r="O5438" s="38">
        <f t="shared" si="811"/>
        <v>0</v>
      </c>
      <c r="P5438" s="77" t="s">
        <v>234</v>
      </c>
      <c r="Q5438" s="135">
        <v>44829</v>
      </c>
      <c r="R5438" s="35">
        <f t="shared" si="812"/>
        <v>0</v>
      </c>
      <c r="S5438" s="35">
        <f t="shared" si="813"/>
        <v>0</v>
      </c>
      <c r="T5438" s="10" t="str">
        <f t="shared" si="807"/>
        <v>Sem - 39</v>
      </c>
      <c r="U5438" s="10" t="str">
        <f t="shared" si="808"/>
        <v>Septembre</v>
      </c>
      <c r="V5438" s="36" t="str">
        <f t="shared" si="814"/>
        <v>2026</v>
      </c>
      <c r="W5438" s="34"/>
      <c r="X5438" s="91">
        <f t="shared" si="809"/>
        <v>0</v>
      </c>
      <c r="Y5438" s="92" t="str">
        <f>VLOOKUP('CM-CIC'!B5369,Annuaire_roster!B:F,4,0)</f>
        <v>KINANA Widad</v>
      </c>
      <c r="Z5438" s="37" t="s">
        <v>110</v>
      </c>
      <c r="AA5438" s="60" t="s">
        <v>39</v>
      </c>
      <c r="AB5438" s="35" t="str">
        <f t="shared" si="815"/>
        <v/>
      </c>
      <c r="AC5438" s="35" t="str">
        <f t="shared" si="816"/>
        <v/>
      </c>
      <c r="AD5438" s="35" t="str">
        <f t="shared" si="817"/>
        <v/>
      </c>
      <c r="AE5438" s="44" t="str">
        <f t="shared" si="818"/>
        <v/>
      </c>
      <c r="AF5438" s="61"/>
      <c r="AG5438" s="45"/>
    </row>
    <row r="5439" spans="1:33" x14ac:dyDescent="0.2">
      <c r="A5439" s="59" t="str">
        <f>+VLOOKUP(B5439,Annuaire_roster!B:G,5,0)</f>
        <v>01653</v>
      </c>
      <c r="B5439" s="219" t="s">
        <v>290</v>
      </c>
      <c r="C5439" s="73"/>
      <c r="D5439" s="73" t="s">
        <v>64</v>
      </c>
      <c r="E5439" s="66"/>
      <c r="F5439" s="66" t="s">
        <v>64</v>
      </c>
      <c r="G5439" s="67"/>
      <c r="H5439" s="67"/>
      <c r="I5439" s="107" t="s">
        <v>63</v>
      </c>
      <c r="J5439" s="67"/>
      <c r="K5439" s="69">
        <v>0</v>
      </c>
      <c r="L5439" s="67">
        <v>0</v>
      </c>
      <c r="M5439" s="74">
        <v>0</v>
      </c>
      <c r="N5439" s="34" t="str">
        <f t="shared" si="810"/>
        <v/>
      </c>
      <c r="O5439" s="38">
        <f t="shared" si="811"/>
        <v>0</v>
      </c>
      <c r="P5439" s="77" t="s">
        <v>234</v>
      </c>
      <c r="Q5439" s="135">
        <v>44829</v>
      </c>
      <c r="R5439" s="35">
        <f t="shared" si="812"/>
        <v>0</v>
      </c>
      <c r="S5439" s="35">
        <f t="shared" si="813"/>
        <v>0</v>
      </c>
      <c r="T5439" s="10" t="str">
        <f t="shared" si="807"/>
        <v>Sem - 39</v>
      </c>
      <c r="U5439" s="10" t="str">
        <f t="shared" si="808"/>
        <v>Septembre</v>
      </c>
      <c r="V5439" s="36" t="str">
        <f t="shared" si="814"/>
        <v>2026</v>
      </c>
      <c r="W5439" s="34"/>
      <c r="X5439" s="91">
        <f t="shared" si="809"/>
        <v>0</v>
      </c>
      <c r="Y5439" s="92" t="str">
        <f>VLOOKUP('CM-CIC'!B5370,Annuaire_roster!B:F,4,0)</f>
        <v>KINANA Widad</v>
      </c>
      <c r="Z5439" s="37" t="s">
        <v>110</v>
      </c>
      <c r="AA5439" s="60" t="s">
        <v>39</v>
      </c>
      <c r="AB5439" s="35" t="str">
        <f t="shared" si="815"/>
        <v/>
      </c>
      <c r="AC5439" s="35" t="str">
        <f t="shared" si="816"/>
        <v/>
      </c>
      <c r="AD5439" s="35" t="str">
        <f t="shared" si="817"/>
        <v/>
      </c>
      <c r="AE5439" s="44" t="str">
        <f t="shared" si="818"/>
        <v/>
      </c>
      <c r="AF5439" s="61"/>
      <c r="AG5439" s="45"/>
    </row>
    <row r="5440" spans="1:33" x14ac:dyDescent="0.2">
      <c r="A5440" s="59" t="str">
        <f>+VLOOKUP(B5440,Annuaire_roster!B:G,5,0)</f>
        <v>01649</v>
      </c>
      <c r="B5440" s="219" t="s">
        <v>1670</v>
      </c>
      <c r="C5440" s="73"/>
      <c r="D5440" s="73" t="s">
        <v>64</v>
      </c>
      <c r="E5440" s="66"/>
      <c r="F5440" s="66" t="s">
        <v>64</v>
      </c>
      <c r="G5440" s="67"/>
      <c r="H5440" s="67"/>
      <c r="I5440" s="107" t="s">
        <v>63</v>
      </c>
      <c r="J5440" s="67"/>
      <c r="K5440" s="69">
        <v>0</v>
      </c>
      <c r="L5440" s="67">
        <v>0</v>
      </c>
      <c r="M5440" s="74">
        <v>0</v>
      </c>
      <c r="N5440" s="34" t="str">
        <f t="shared" si="810"/>
        <v/>
      </c>
      <c r="O5440" s="38">
        <f t="shared" si="811"/>
        <v>0</v>
      </c>
      <c r="P5440" s="77" t="s">
        <v>234</v>
      </c>
      <c r="Q5440" s="135">
        <v>44829</v>
      </c>
      <c r="R5440" s="35">
        <f t="shared" si="812"/>
        <v>0</v>
      </c>
      <c r="S5440" s="35">
        <f t="shared" si="813"/>
        <v>0</v>
      </c>
      <c r="T5440" s="10" t="str">
        <f t="shared" si="807"/>
        <v>Sem - 39</v>
      </c>
      <c r="U5440" s="10" t="str">
        <f t="shared" si="808"/>
        <v>Septembre</v>
      </c>
      <c r="V5440" s="36" t="str">
        <f t="shared" si="814"/>
        <v>2026</v>
      </c>
      <c r="W5440" s="34"/>
      <c r="X5440" s="91">
        <f t="shared" si="809"/>
        <v>0</v>
      </c>
      <c r="Y5440" s="92" t="str">
        <f>VLOOKUP('CM-CIC'!B5371,Annuaire_roster!B:F,4,0)</f>
        <v>KINANA Widad</v>
      </c>
      <c r="Z5440" s="37" t="s">
        <v>110</v>
      </c>
      <c r="AA5440" s="60" t="s">
        <v>39</v>
      </c>
      <c r="AB5440" s="35" t="str">
        <f t="shared" si="815"/>
        <v/>
      </c>
      <c r="AC5440" s="35" t="str">
        <f t="shared" si="816"/>
        <v/>
      </c>
      <c r="AD5440" s="35" t="str">
        <f t="shared" si="817"/>
        <v/>
      </c>
      <c r="AE5440" s="44" t="str">
        <f t="shared" si="818"/>
        <v/>
      </c>
      <c r="AF5440" s="61"/>
      <c r="AG5440" s="45"/>
    </row>
    <row r="5441" spans="1:33" x14ac:dyDescent="0.2">
      <c r="A5441" s="59" t="str">
        <f>+VLOOKUP(B5441,Annuaire_roster!B:G,5,0)</f>
        <v>01650</v>
      </c>
      <c r="B5441" s="219" t="s">
        <v>1671</v>
      </c>
      <c r="C5441" s="73"/>
      <c r="D5441" s="73" t="s">
        <v>64</v>
      </c>
      <c r="E5441" s="66"/>
      <c r="F5441" s="66" t="s">
        <v>64</v>
      </c>
      <c r="G5441" s="67"/>
      <c r="H5441" s="67"/>
      <c r="I5441" s="107" t="s">
        <v>63</v>
      </c>
      <c r="J5441" s="67"/>
      <c r="K5441" s="69">
        <v>0</v>
      </c>
      <c r="L5441" s="67">
        <v>0</v>
      </c>
      <c r="M5441" s="74">
        <v>0</v>
      </c>
      <c r="N5441" s="34" t="str">
        <f t="shared" si="810"/>
        <v/>
      </c>
      <c r="O5441" s="38">
        <f t="shared" si="811"/>
        <v>0</v>
      </c>
      <c r="P5441" s="77" t="s">
        <v>234</v>
      </c>
      <c r="Q5441" s="135">
        <v>44829</v>
      </c>
      <c r="R5441" s="35">
        <f t="shared" si="812"/>
        <v>0</v>
      </c>
      <c r="S5441" s="35">
        <f t="shared" si="813"/>
        <v>0</v>
      </c>
      <c r="T5441" s="10" t="str">
        <f t="shared" si="807"/>
        <v>Sem - 39</v>
      </c>
      <c r="U5441" s="10" t="str">
        <f t="shared" si="808"/>
        <v>Septembre</v>
      </c>
      <c r="V5441" s="36" t="str">
        <f t="shared" si="814"/>
        <v>2026</v>
      </c>
      <c r="W5441" s="34"/>
      <c r="X5441" s="91">
        <f t="shared" si="809"/>
        <v>0</v>
      </c>
      <c r="Y5441" s="92" t="str">
        <f>VLOOKUP('CM-CIC'!B5372,Annuaire_roster!B:F,4,0)</f>
        <v>IHASSANE Ikram</v>
      </c>
      <c r="Z5441" s="37" t="s">
        <v>110</v>
      </c>
      <c r="AA5441" s="60" t="s">
        <v>39</v>
      </c>
      <c r="AB5441" s="35" t="str">
        <f t="shared" si="815"/>
        <v/>
      </c>
      <c r="AC5441" s="35" t="str">
        <f t="shared" si="816"/>
        <v/>
      </c>
      <c r="AD5441" s="35" t="str">
        <f t="shared" si="817"/>
        <v/>
      </c>
      <c r="AE5441" s="44" t="str">
        <f t="shared" si="818"/>
        <v/>
      </c>
      <c r="AF5441" s="61"/>
      <c r="AG5441" s="45"/>
    </row>
    <row r="5442" spans="1:33" x14ac:dyDescent="0.2">
      <c r="A5442" s="59" t="str">
        <f>+VLOOKUP(B5442,Annuaire_roster!B:G,5,0)</f>
        <v>01646</v>
      </c>
      <c r="B5442" s="219" t="s">
        <v>291</v>
      </c>
      <c r="C5442" s="73"/>
      <c r="D5442" s="73" t="s">
        <v>64</v>
      </c>
      <c r="E5442" s="66"/>
      <c r="F5442" s="66" t="s">
        <v>64</v>
      </c>
      <c r="G5442" s="67"/>
      <c r="H5442" s="67"/>
      <c r="I5442" s="107" t="s">
        <v>63</v>
      </c>
      <c r="J5442" s="67"/>
      <c r="K5442" s="69">
        <v>0</v>
      </c>
      <c r="L5442" s="67">
        <v>0</v>
      </c>
      <c r="M5442" s="74">
        <v>0</v>
      </c>
      <c r="N5442" s="34" t="str">
        <f t="shared" si="810"/>
        <v/>
      </c>
      <c r="O5442" s="38">
        <f t="shared" si="811"/>
        <v>0</v>
      </c>
      <c r="P5442" s="77" t="s">
        <v>234</v>
      </c>
      <c r="Q5442" s="135">
        <v>44829</v>
      </c>
      <c r="R5442" s="35">
        <f t="shared" si="812"/>
        <v>0</v>
      </c>
      <c r="S5442" s="35">
        <f t="shared" si="813"/>
        <v>0</v>
      </c>
      <c r="T5442" s="10" t="str">
        <f t="shared" ref="T5442:T5505" si="819">"Sem - "&amp;WEEKNUM(Q5442,21)</f>
        <v>Sem - 39</v>
      </c>
      <c r="U5442" s="10" t="str">
        <f t="shared" ref="U5442:U5505" si="820">PROPER(TEXT(Q5442,"mmmm"))</f>
        <v>Septembre</v>
      </c>
      <c r="V5442" s="36" t="str">
        <f t="shared" si="814"/>
        <v>2026</v>
      </c>
      <c r="W5442" s="34"/>
      <c r="X5442" s="91">
        <f t="shared" ref="X5442:X5505" si="821">IFERROR(IF(M5442="Abs",0,IF((D5442-C5442+E5442-F5442)&lt;0.000694444444444444,0,(D5442-C5442+E5442-F5442))),0)</f>
        <v>0</v>
      </c>
      <c r="Y5442" s="92" t="str">
        <f>VLOOKUP('CM-CIC'!B5373,Annuaire_roster!B:F,4,0)</f>
        <v>IHASSANE Ikram</v>
      </c>
      <c r="Z5442" s="37" t="s">
        <v>110</v>
      </c>
      <c r="AA5442" s="60" t="s">
        <v>39</v>
      </c>
      <c r="AB5442" s="35" t="str">
        <f t="shared" si="815"/>
        <v/>
      </c>
      <c r="AC5442" s="35" t="str">
        <f t="shared" si="816"/>
        <v/>
      </c>
      <c r="AD5442" s="35" t="str">
        <f t="shared" si="817"/>
        <v/>
      </c>
      <c r="AE5442" s="44" t="str">
        <f t="shared" si="818"/>
        <v/>
      </c>
      <c r="AF5442" s="61"/>
      <c r="AG5442" s="45"/>
    </row>
    <row r="5443" spans="1:33" x14ac:dyDescent="0.2">
      <c r="A5443" s="59" t="str">
        <f>+VLOOKUP(B5443,Annuaire_roster!B:G,5,0)</f>
        <v>01647</v>
      </c>
      <c r="B5443" s="219" t="s">
        <v>292</v>
      </c>
      <c r="C5443" s="73"/>
      <c r="D5443" s="73" t="s">
        <v>64</v>
      </c>
      <c r="E5443" s="66"/>
      <c r="F5443" s="66" t="s">
        <v>64</v>
      </c>
      <c r="G5443" s="67"/>
      <c r="H5443" s="67"/>
      <c r="I5443" s="107" t="s">
        <v>63</v>
      </c>
      <c r="J5443" s="67"/>
      <c r="K5443" s="69">
        <v>0</v>
      </c>
      <c r="L5443" s="67">
        <v>0</v>
      </c>
      <c r="M5443" s="74">
        <v>0</v>
      </c>
      <c r="N5443" s="34" t="str">
        <f t="shared" si="810"/>
        <v/>
      </c>
      <c r="O5443" s="38">
        <f t="shared" si="811"/>
        <v>0</v>
      </c>
      <c r="P5443" s="77" t="s">
        <v>234</v>
      </c>
      <c r="Q5443" s="135">
        <v>44829</v>
      </c>
      <c r="R5443" s="35">
        <f t="shared" si="812"/>
        <v>0</v>
      </c>
      <c r="S5443" s="35">
        <f t="shared" si="813"/>
        <v>0</v>
      </c>
      <c r="T5443" s="10" t="str">
        <f t="shared" si="819"/>
        <v>Sem - 39</v>
      </c>
      <c r="U5443" s="10" t="str">
        <f t="shared" si="820"/>
        <v>Septembre</v>
      </c>
      <c r="V5443" s="36" t="str">
        <f t="shared" si="814"/>
        <v>2026</v>
      </c>
      <c r="W5443" s="34"/>
      <c r="X5443" s="91">
        <f t="shared" si="821"/>
        <v>0</v>
      </c>
      <c r="Y5443" s="92" t="str">
        <f>VLOOKUP('CM-CIC'!B5374,Annuaire_roster!B:F,4,0)</f>
        <v>IHASSANE Ikram</v>
      </c>
      <c r="Z5443" s="37" t="s">
        <v>110</v>
      </c>
      <c r="AA5443" s="60" t="s">
        <v>39</v>
      </c>
      <c r="AB5443" s="35" t="str">
        <f t="shared" si="815"/>
        <v/>
      </c>
      <c r="AC5443" s="35" t="str">
        <f t="shared" si="816"/>
        <v/>
      </c>
      <c r="AD5443" s="35" t="str">
        <f t="shared" si="817"/>
        <v/>
      </c>
      <c r="AE5443" s="44" t="str">
        <f t="shared" si="818"/>
        <v/>
      </c>
      <c r="AF5443" s="61"/>
      <c r="AG5443" s="45"/>
    </row>
    <row r="5444" spans="1:33" x14ac:dyDescent="0.2">
      <c r="A5444" s="59" t="str">
        <f>+VLOOKUP(B5444,Annuaire_roster!B:G,5,0)</f>
        <v>01566</v>
      </c>
      <c r="B5444" s="219" t="s">
        <v>233</v>
      </c>
      <c r="C5444" s="73"/>
      <c r="D5444" s="73" t="s">
        <v>64</v>
      </c>
      <c r="E5444" s="66"/>
      <c r="F5444" s="66" t="s">
        <v>64</v>
      </c>
      <c r="G5444" s="67"/>
      <c r="H5444" s="67"/>
      <c r="I5444" s="107" t="s">
        <v>63</v>
      </c>
      <c r="J5444" s="67"/>
      <c r="K5444" s="69">
        <v>0</v>
      </c>
      <c r="L5444" s="67">
        <v>0</v>
      </c>
      <c r="M5444" s="74">
        <v>0</v>
      </c>
      <c r="N5444" s="34" t="str">
        <f t="shared" si="810"/>
        <v/>
      </c>
      <c r="O5444" s="38">
        <f t="shared" si="811"/>
        <v>0</v>
      </c>
      <c r="P5444" s="77" t="s">
        <v>234</v>
      </c>
      <c r="Q5444" s="135">
        <v>44830</v>
      </c>
      <c r="R5444" s="35">
        <f t="shared" si="812"/>
        <v>0</v>
      </c>
      <c r="S5444" s="35">
        <f t="shared" si="813"/>
        <v>0</v>
      </c>
      <c r="T5444" s="10" t="str">
        <f t="shared" si="819"/>
        <v>Sem - 39</v>
      </c>
      <c r="U5444" s="10" t="str">
        <f t="shared" si="820"/>
        <v>Septembre</v>
      </c>
      <c r="V5444" s="36" t="str">
        <f t="shared" si="814"/>
        <v>2026</v>
      </c>
      <c r="W5444" s="34"/>
      <c r="X5444" s="91">
        <f t="shared" si="821"/>
        <v>0</v>
      </c>
      <c r="Y5444" s="92" t="str">
        <f>VLOOKUP('CM-CIC'!B5375,Annuaire_roster!B:F,4,0)</f>
        <v>KINANA Widad</v>
      </c>
      <c r="Z5444" s="37" t="s">
        <v>110</v>
      </c>
      <c r="AA5444" s="60" t="s">
        <v>39</v>
      </c>
      <c r="AB5444" s="35" t="str">
        <f t="shared" si="815"/>
        <v/>
      </c>
      <c r="AC5444" s="35" t="str">
        <f t="shared" si="816"/>
        <v/>
      </c>
      <c r="AD5444" s="35" t="str">
        <f t="shared" si="817"/>
        <v/>
      </c>
      <c r="AE5444" s="44" t="str">
        <f t="shared" si="818"/>
        <v/>
      </c>
      <c r="AF5444" s="61"/>
      <c r="AG5444" s="45"/>
    </row>
    <row r="5445" spans="1:33" x14ac:dyDescent="0.2">
      <c r="A5445" s="59" t="str">
        <f>+VLOOKUP(B5445,Annuaire_roster!B:G,5,0)</f>
        <v>01572</v>
      </c>
      <c r="B5445" s="219" t="s">
        <v>235</v>
      </c>
      <c r="C5445" s="73"/>
      <c r="D5445" s="73" t="s">
        <v>64</v>
      </c>
      <c r="E5445" s="66"/>
      <c r="F5445" s="66" t="s">
        <v>64</v>
      </c>
      <c r="G5445" s="67"/>
      <c r="H5445" s="67"/>
      <c r="I5445" s="107" t="s">
        <v>63</v>
      </c>
      <c r="J5445" s="67"/>
      <c r="K5445" s="69">
        <v>0</v>
      </c>
      <c r="L5445" s="67">
        <v>0</v>
      </c>
      <c r="M5445" s="74">
        <v>0</v>
      </c>
      <c r="N5445" s="34" t="str">
        <f t="shared" si="810"/>
        <v/>
      </c>
      <c r="O5445" s="38">
        <f t="shared" si="811"/>
        <v>0</v>
      </c>
      <c r="P5445" s="77" t="s">
        <v>234</v>
      </c>
      <c r="Q5445" s="135">
        <v>44830</v>
      </c>
      <c r="R5445" s="35">
        <f t="shared" si="812"/>
        <v>0</v>
      </c>
      <c r="S5445" s="35">
        <f t="shared" si="813"/>
        <v>0</v>
      </c>
      <c r="T5445" s="10" t="str">
        <f t="shared" si="819"/>
        <v>Sem - 39</v>
      </c>
      <c r="U5445" s="10" t="str">
        <f t="shared" si="820"/>
        <v>Septembre</v>
      </c>
      <c r="V5445" s="36" t="str">
        <f t="shared" si="814"/>
        <v>2026</v>
      </c>
      <c r="W5445" s="34"/>
      <c r="X5445" s="91">
        <f t="shared" si="821"/>
        <v>0</v>
      </c>
      <c r="Y5445" s="92" t="str">
        <f>VLOOKUP('CM-CIC'!B5376,Annuaire_roster!B:F,4,0)</f>
        <v>KINANA Widad</v>
      </c>
      <c r="Z5445" s="37" t="s">
        <v>110</v>
      </c>
      <c r="AA5445" s="60" t="s">
        <v>39</v>
      </c>
      <c r="AB5445" s="35" t="str">
        <f t="shared" si="815"/>
        <v/>
      </c>
      <c r="AC5445" s="35" t="str">
        <f t="shared" si="816"/>
        <v/>
      </c>
      <c r="AD5445" s="35" t="str">
        <f t="shared" si="817"/>
        <v/>
      </c>
      <c r="AE5445" s="44" t="str">
        <f t="shared" si="818"/>
        <v/>
      </c>
      <c r="AF5445" s="61"/>
      <c r="AG5445" s="45"/>
    </row>
    <row r="5446" spans="1:33" x14ac:dyDescent="0.2">
      <c r="A5446" s="59" t="str">
        <f>+VLOOKUP(B5446,Annuaire_roster!B:G,5,0)</f>
        <v>01575</v>
      </c>
      <c r="B5446" s="219" t="s">
        <v>191</v>
      </c>
      <c r="C5446" s="73"/>
      <c r="D5446" s="73" t="s">
        <v>64</v>
      </c>
      <c r="E5446" s="66"/>
      <c r="F5446" s="66" t="s">
        <v>64</v>
      </c>
      <c r="G5446" s="67"/>
      <c r="H5446" s="67"/>
      <c r="I5446" s="107" t="s">
        <v>63</v>
      </c>
      <c r="J5446" s="67"/>
      <c r="K5446" s="69">
        <v>0</v>
      </c>
      <c r="L5446" s="67">
        <v>0</v>
      </c>
      <c r="M5446" s="74">
        <v>0</v>
      </c>
      <c r="N5446" s="34" t="str">
        <f t="shared" si="810"/>
        <v/>
      </c>
      <c r="O5446" s="38">
        <f t="shared" si="811"/>
        <v>0</v>
      </c>
      <c r="P5446" s="77" t="s">
        <v>234</v>
      </c>
      <c r="Q5446" s="135">
        <v>44830</v>
      </c>
      <c r="R5446" s="35">
        <f t="shared" si="812"/>
        <v>0</v>
      </c>
      <c r="S5446" s="35">
        <f t="shared" si="813"/>
        <v>0</v>
      </c>
      <c r="T5446" s="10" t="str">
        <f t="shared" si="819"/>
        <v>Sem - 39</v>
      </c>
      <c r="U5446" s="10" t="str">
        <f t="shared" si="820"/>
        <v>Septembre</v>
      </c>
      <c r="V5446" s="36" t="str">
        <f t="shared" si="814"/>
        <v>2026</v>
      </c>
      <c r="W5446" s="34"/>
      <c r="X5446" s="91">
        <f t="shared" si="821"/>
        <v>0</v>
      </c>
      <c r="Y5446" s="92" t="str">
        <f>VLOOKUP('CM-CIC'!B5377,Annuaire_roster!B:F,4,0)</f>
        <v>KINANA Widad</v>
      </c>
      <c r="Z5446" s="37" t="s">
        <v>110</v>
      </c>
      <c r="AA5446" s="60" t="s">
        <v>39</v>
      </c>
      <c r="AB5446" s="35" t="str">
        <f t="shared" si="815"/>
        <v/>
      </c>
      <c r="AC5446" s="35" t="str">
        <f t="shared" si="816"/>
        <v/>
      </c>
      <c r="AD5446" s="35" t="str">
        <f t="shared" si="817"/>
        <v/>
      </c>
      <c r="AE5446" s="44" t="str">
        <f t="shared" si="818"/>
        <v/>
      </c>
      <c r="AF5446" s="61"/>
      <c r="AG5446" s="45"/>
    </row>
    <row r="5447" spans="1:33" x14ac:dyDescent="0.2">
      <c r="A5447" s="59" t="str">
        <f>+VLOOKUP(B5447,Annuaire_roster!B:G,5,0)</f>
        <v>01575</v>
      </c>
      <c r="B5447" s="219" t="s">
        <v>236</v>
      </c>
      <c r="C5447" s="73"/>
      <c r="D5447" s="73" t="s">
        <v>64</v>
      </c>
      <c r="E5447" s="66"/>
      <c r="F5447" s="66" t="s">
        <v>64</v>
      </c>
      <c r="G5447" s="67"/>
      <c r="H5447" s="67"/>
      <c r="I5447" s="107" t="s">
        <v>63</v>
      </c>
      <c r="J5447" s="67"/>
      <c r="K5447" s="69">
        <v>0</v>
      </c>
      <c r="L5447" s="67">
        <v>0</v>
      </c>
      <c r="M5447" s="74">
        <v>0</v>
      </c>
      <c r="N5447" s="34" t="str">
        <f t="shared" si="810"/>
        <v/>
      </c>
      <c r="O5447" s="38">
        <f t="shared" si="811"/>
        <v>0</v>
      </c>
      <c r="P5447" s="77" t="s">
        <v>234</v>
      </c>
      <c r="Q5447" s="135">
        <v>44830</v>
      </c>
      <c r="R5447" s="35">
        <f t="shared" si="812"/>
        <v>0</v>
      </c>
      <c r="S5447" s="35">
        <f t="shared" si="813"/>
        <v>0</v>
      </c>
      <c r="T5447" s="10" t="str">
        <f t="shared" si="819"/>
        <v>Sem - 39</v>
      </c>
      <c r="U5447" s="10" t="str">
        <f t="shared" si="820"/>
        <v>Septembre</v>
      </c>
      <c r="V5447" s="36" t="str">
        <f t="shared" si="814"/>
        <v>2026</v>
      </c>
      <c r="W5447" s="34"/>
      <c r="X5447" s="91">
        <f t="shared" si="821"/>
        <v>0</v>
      </c>
      <c r="Y5447" s="92" t="str">
        <f>VLOOKUP('CM-CIC'!B5378,Annuaire_roster!B:F,4,0)</f>
        <v>KINANA Widad</v>
      </c>
      <c r="Z5447" s="37" t="s">
        <v>110</v>
      </c>
      <c r="AA5447" s="60" t="s">
        <v>39</v>
      </c>
      <c r="AB5447" s="35" t="str">
        <f t="shared" si="815"/>
        <v/>
      </c>
      <c r="AC5447" s="35" t="str">
        <f t="shared" si="816"/>
        <v/>
      </c>
      <c r="AD5447" s="35" t="str">
        <f t="shared" si="817"/>
        <v/>
      </c>
      <c r="AE5447" s="44" t="str">
        <f t="shared" si="818"/>
        <v/>
      </c>
      <c r="AF5447" s="61"/>
      <c r="AG5447" s="45"/>
    </row>
    <row r="5448" spans="1:33" x14ac:dyDescent="0.2">
      <c r="A5448" s="59" t="str">
        <f>+VLOOKUP(B5448,Annuaire_roster!B:G,5,0)</f>
        <v>01578</v>
      </c>
      <c r="B5448" s="219" t="s">
        <v>1669</v>
      </c>
      <c r="C5448" s="73"/>
      <c r="D5448" s="73" t="s">
        <v>64</v>
      </c>
      <c r="E5448" s="66"/>
      <c r="F5448" s="66" t="s">
        <v>64</v>
      </c>
      <c r="G5448" s="67"/>
      <c r="H5448" s="67"/>
      <c r="I5448" s="107" t="s">
        <v>63</v>
      </c>
      <c r="J5448" s="67"/>
      <c r="K5448" s="69">
        <v>0</v>
      </c>
      <c r="L5448" s="67">
        <v>0</v>
      </c>
      <c r="M5448" s="74">
        <v>0</v>
      </c>
      <c r="N5448" s="34" t="str">
        <f t="shared" si="810"/>
        <v/>
      </c>
      <c r="O5448" s="38">
        <f t="shared" si="811"/>
        <v>0</v>
      </c>
      <c r="P5448" s="77" t="s">
        <v>234</v>
      </c>
      <c r="Q5448" s="135">
        <v>44830</v>
      </c>
      <c r="R5448" s="35">
        <f t="shared" si="812"/>
        <v>0</v>
      </c>
      <c r="S5448" s="35">
        <f t="shared" si="813"/>
        <v>0</v>
      </c>
      <c r="T5448" s="10" t="str">
        <f t="shared" si="819"/>
        <v>Sem - 39</v>
      </c>
      <c r="U5448" s="10" t="str">
        <f t="shared" si="820"/>
        <v>Septembre</v>
      </c>
      <c r="V5448" s="36" t="str">
        <f t="shared" si="814"/>
        <v>2026</v>
      </c>
      <c r="W5448" s="34"/>
      <c r="X5448" s="91">
        <f t="shared" si="821"/>
        <v>0</v>
      </c>
      <c r="Y5448" s="92" t="str">
        <f>VLOOKUP('CM-CIC'!B5379,Annuaire_roster!B:F,4,0)</f>
        <v>KINANA Widad</v>
      </c>
      <c r="Z5448" s="37" t="s">
        <v>110</v>
      </c>
      <c r="AA5448" s="60" t="s">
        <v>39</v>
      </c>
      <c r="AB5448" s="35" t="str">
        <f t="shared" si="815"/>
        <v/>
      </c>
      <c r="AC5448" s="35" t="str">
        <f t="shared" si="816"/>
        <v/>
      </c>
      <c r="AD5448" s="35" t="str">
        <f t="shared" si="817"/>
        <v/>
      </c>
      <c r="AE5448" s="44" t="str">
        <f t="shared" si="818"/>
        <v/>
      </c>
      <c r="AF5448" s="61"/>
      <c r="AG5448" s="45"/>
    </row>
    <row r="5449" spans="1:33" x14ac:dyDescent="0.2">
      <c r="A5449" s="59" t="str">
        <f>+VLOOKUP(B5449,Annuaire_roster!B:G,5,0)</f>
        <v>01581</v>
      </c>
      <c r="B5449" s="219" t="s">
        <v>237</v>
      </c>
      <c r="C5449" s="73"/>
      <c r="D5449" s="73" t="s">
        <v>64</v>
      </c>
      <c r="E5449" s="66"/>
      <c r="F5449" s="66" t="s">
        <v>64</v>
      </c>
      <c r="G5449" s="67"/>
      <c r="H5449" s="67"/>
      <c r="I5449" s="107" t="s">
        <v>63</v>
      </c>
      <c r="J5449" s="67"/>
      <c r="K5449" s="69">
        <v>0</v>
      </c>
      <c r="L5449" s="67">
        <v>0</v>
      </c>
      <c r="M5449" s="74">
        <v>0</v>
      </c>
      <c r="N5449" s="34" t="str">
        <f t="shared" si="810"/>
        <v/>
      </c>
      <c r="O5449" s="38">
        <f t="shared" si="811"/>
        <v>0</v>
      </c>
      <c r="P5449" s="77" t="s">
        <v>234</v>
      </c>
      <c r="Q5449" s="135">
        <v>44830</v>
      </c>
      <c r="R5449" s="35">
        <f t="shared" si="812"/>
        <v>0</v>
      </c>
      <c r="S5449" s="35">
        <f t="shared" si="813"/>
        <v>0</v>
      </c>
      <c r="T5449" s="10" t="str">
        <f t="shared" si="819"/>
        <v>Sem - 39</v>
      </c>
      <c r="U5449" s="10" t="str">
        <f t="shared" si="820"/>
        <v>Septembre</v>
      </c>
      <c r="V5449" s="36" t="str">
        <f t="shared" si="814"/>
        <v>2026</v>
      </c>
      <c r="W5449" s="34"/>
      <c r="X5449" s="91">
        <f t="shared" si="821"/>
        <v>0</v>
      </c>
      <c r="Y5449" s="92" t="str">
        <f>VLOOKUP('CM-CIC'!B5380,Annuaire_roster!B:F,4,0)</f>
        <v>KINANA Widad</v>
      </c>
      <c r="Z5449" s="37" t="s">
        <v>110</v>
      </c>
      <c r="AA5449" s="60" t="s">
        <v>39</v>
      </c>
      <c r="AB5449" s="35" t="str">
        <f t="shared" si="815"/>
        <v/>
      </c>
      <c r="AC5449" s="35" t="str">
        <f t="shared" si="816"/>
        <v/>
      </c>
      <c r="AD5449" s="35" t="str">
        <f t="shared" si="817"/>
        <v/>
      </c>
      <c r="AE5449" s="44" t="str">
        <f t="shared" si="818"/>
        <v/>
      </c>
      <c r="AF5449" s="61"/>
      <c r="AG5449" s="45"/>
    </row>
    <row r="5450" spans="1:33" x14ac:dyDescent="0.2">
      <c r="A5450" s="59" t="str">
        <f>+VLOOKUP(B5450,Annuaire_roster!B:G,5,0)</f>
        <v>01582</v>
      </c>
      <c r="B5450" s="219" t="s">
        <v>238</v>
      </c>
      <c r="C5450" s="73"/>
      <c r="D5450" s="73" t="s">
        <v>64</v>
      </c>
      <c r="E5450" s="66"/>
      <c r="F5450" s="66" t="s">
        <v>64</v>
      </c>
      <c r="G5450" s="67"/>
      <c r="H5450" s="67"/>
      <c r="I5450" s="107" t="s">
        <v>63</v>
      </c>
      <c r="J5450" s="67"/>
      <c r="K5450" s="69">
        <v>0</v>
      </c>
      <c r="L5450" s="67">
        <v>0</v>
      </c>
      <c r="M5450" s="74">
        <v>0</v>
      </c>
      <c r="N5450" s="34" t="str">
        <f t="shared" si="810"/>
        <v/>
      </c>
      <c r="O5450" s="38">
        <f t="shared" si="811"/>
        <v>0</v>
      </c>
      <c r="P5450" s="77" t="s">
        <v>234</v>
      </c>
      <c r="Q5450" s="135">
        <v>44830</v>
      </c>
      <c r="R5450" s="35">
        <f t="shared" si="812"/>
        <v>0</v>
      </c>
      <c r="S5450" s="35">
        <f t="shared" si="813"/>
        <v>0</v>
      </c>
      <c r="T5450" s="10" t="str">
        <f t="shared" si="819"/>
        <v>Sem - 39</v>
      </c>
      <c r="U5450" s="10" t="str">
        <f t="shared" si="820"/>
        <v>Septembre</v>
      </c>
      <c r="V5450" s="36" t="str">
        <f t="shared" si="814"/>
        <v>2026</v>
      </c>
      <c r="W5450" s="34"/>
      <c r="X5450" s="91">
        <f t="shared" si="821"/>
        <v>0</v>
      </c>
      <c r="Y5450" s="92" t="str">
        <f>VLOOKUP('CM-CIC'!B5381,Annuaire_roster!B:F,4,0)</f>
        <v>KINANA Widad</v>
      </c>
      <c r="Z5450" s="37" t="s">
        <v>110</v>
      </c>
      <c r="AA5450" s="60" t="s">
        <v>39</v>
      </c>
      <c r="AB5450" s="35" t="str">
        <f t="shared" si="815"/>
        <v/>
      </c>
      <c r="AC5450" s="35" t="str">
        <f t="shared" si="816"/>
        <v/>
      </c>
      <c r="AD5450" s="35" t="str">
        <f t="shared" si="817"/>
        <v/>
      </c>
      <c r="AE5450" s="44" t="str">
        <f t="shared" si="818"/>
        <v/>
      </c>
      <c r="AF5450" s="61"/>
      <c r="AG5450" s="45"/>
    </row>
    <row r="5451" spans="1:33" x14ac:dyDescent="0.2">
      <c r="A5451" s="59" t="str">
        <f>+VLOOKUP(B5451,Annuaire_roster!B:G,5,0)</f>
        <v>01586</v>
      </c>
      <c r="B5451" s="219" t="s">
        <v>217</v>
      </c>
      <c r="C5451" s="73"/>
      <c r="D5451" s="73" t="s">
        <v>64</v>
      </c>
      <c r="E5451" s="66"/>
      <c r="F5451" s="66" t="s">
        <v>64</v>
      </c>
      <c r="G5451" s="67"/>
      <c r="H5451" s="67"/>
      <c r="I5451" s="107" t="s">
        <v>63</v>
      </c>
      <c r="J5451" s="67"/>
      <c r="K5451" s="69">
        <v>0</v>
      </c>
      <c r="L5451" s="67">
        <v>0</v>
      </c>
      <c r="M5451" s="74">
        <v>0</v>
      </c>
      <c r="N5451" s="34" t="str">
        <f t="shared" si="810"/>
        <v/>
      </c>
      <c r="O5451" s="38">
        <f t="shared" si="811"/>
        <v>0</v>
      </c>
      <c r="P5451" s="77" t="s">
        <v>234</v>
      </c>
      <c r="Q5451" s="135">
        <v>44830</v>
      </c>
      <c r="R5451" s="35">
        <f t="shared" si="812"/>
        <v>0</v>
      </c>
      <c r="S5451" s="35">
        <f t="shared" si="813"/>
        <v>0</v>
      </c>
      <c r="T5451" s="10" t="str">
        <f t="shared" si="819"/>
        <v>Sem - 39</v>
      </c>
      <c r="U5451" s="10" t="str">
        <f t="shared" si="820"/>
        <v>Septembre</v>
      </c>
      <c r="V5451" s="36" t="str">
        <f t="shared" si="814"/>
        <v>2026</v>
      </c>
      <c r="W5451" s="34"/>
      <c r="X5451" s="91">
        <f t="shared" si="821"/>
        <v>0</v>
      </c>
      <c r="Y5451" s="92" t="str">
        <f>VLOOKUP('CM-CIC'!B5382,Annuaire_roster!B:F,4,0)</f>
        <v>KINANA Widad</v>
      </c>
      <c r="Z5451" s="37" t="s">
        <v>110</v>
      </c>
      <c r="AA5451" s="60" t="s">
        <v>39</v>
      </c>
      <c r="AB5451" s="35" t="str">
        <f t="shared" si="815"/>
        <v/>
      </c>
      <c r="AC5451" s="35" t="str">
        <f t="shared" si="816"/>
        <v/>
      </c>
      <c r="AD5451" s="35" t="str">
        <f t="shared" si="817"/>
        <v/>
      </c>
      <c r="AE5451" s="44" t="str">
        <f t="shared" si="818"/>
        <v/>
      </c>
      <c r="AF5451" s="61"/>
      <c r="AG5451" s="45"/>
    </row>
    <row r="5452" spans="1:33" x14ac:dyDescent="0.2">
      <c r="A5452" s="59" t="str">
        <f>+VLOOKUP(B5452,Annuaire_roster!B:G,5,0)</f>
        <v>01587</v>
      </c>
      <c r="B5452" s="219" t="s">
        <v>218</v>
      </c>
      <c r="C5452" s="73"/>
      <c r="D5452" s="73" t="s">
        <v>64</v>
      </c>
      <c r="E5452" s="66"/>
      <c r="F5452" s="66" t="s">
        <v>64</v>
      </c>
      <c r="G5452" s="67"/>
      <c r="H5452" s="67"/>
      <c r="I5452" s="107" t="s">
        <v>63</v>
      </c>
      <c r="J5452" s="67"/>
      <c r="K5452" s="69">
        <v>0</v>
      </c>
      <c r="L5452" s="67">
        <v>0</v>
      </c>
      <c r="M5452" s="74">
        <v>0</v>
      </c>
      <c r="N5452" s="34" t="str">
        <f t="shared" si="810"/>
        <v/>
      </c>
      <c r="O5452" s="38">
        <f t="shared" si="811"/>
        <v>0</v>
      </c>
      <c r="P5452" s="77" t="s">
        <v>234</v>
      </c>
      <c r="Q5452" s="135">
        <v>44830</v>
      </c>
      <c r="R5452" s="35">
        <f t="shared" si="812"/>
        <v>0</v>
      </c>
      <c r="S5452" s="35">
        <f t="shared" si="813"/>
        <v>0</v>
      </c>
      <c r="T5452" s="10" t="str">
        <f t="shared" si="819"/>
        <v>Sem - 39</v>
      </c>
      <c r="U5452" s="10" t="str">
        <f t="shared" si="820"/>
        <v>Septembre</v>
      </c>
      <c r="V5452" s="36" t="str">
        <f t="shared" si="814"/>
        <v>2026</v>
      </c>
      <c r="W5452" s="34"/>
      <c r="X5452" s="91">
        <f t="shared" si="821"/>
        <v>0</v>
      </c>
      <c r="Y5452" s="92" t="str">
        <f>VLOOKUP('CM-CIC'!B5383,Annuaire_roster!B:F,4,0)</f>
        <v>KINANA Widad</v>
      </c>
      <c r="Z5452" s="37" t="s">
        <v>110</v>
      </c>
      <c r="AA5452" s="60" t="s">
        <v>39</v>
      </c>
      <c r="AB5452" s="35" t="str">
        <f t="shared" si="815"/>
        <v/>
      </c>
      <c r="AC5452" s="35" t="str">
        <f t="shared" si="816"/>
        <v/>
      </c>
      <c r="AD5452" s="35" t="str">
        <f t="shared" si="817"/>
        <v/>
      </c>
      <c r="AE5452" s="44" t="str">
        <f t="shared" si="818"/>
        <v/>
      </c>
      <c r="AF5452" s="61"/>
      <c r="AG5452" s="45"/>
    </row>
    <row r="5453" spans="1:33" x14ac:dyDescent="0.2">
      <c r="A5453" s="59" t="str">
        <f>+VLOOKUP(B5453,Annuaire_roster!B:G,5,0)</f>
        <v>01590</v>
      </c>
      <c r="B5453" s="219" t="s">
        <v>222</v>
      </c>
      <c r="C5453" s="73"/>
      <c r="D5453" s="73" t="s">
        <v>64</v>
      </c>
      <c r="E5453" s="66"/>
      <c r="F5453" s="66" t="s">
        <v>64</v>
      </c>
      <c r="G5453" s="67"/>
      <c r="H5453" s="67"/>
      <c r="I5453" s="107" t="s">
        <v>63</v>
      </c>
      <c r="J5453" s="67"/>
      <c r="K5453" s="69">
        <v>0</v>
      </c>
      <c r="L5453" s="67">
        <v>0</v>
      </c>
      <c r="M5453" s="74">
        <v>0</v>
      </c>
      <c r="N5453" s="34" t="str">
        <f t="shared" si="810"/>
        <v/>
      </c>
      <c r="O5453" s="38">
        <f t="shared" si="811"/>
        <v>0</v>
      </c>
      <c r="P5453" s="77" t="s">
        <v>234</v>
      </c>
      <c r="Q5453" s="135">
        <v>44830</v>
      </c>
      <c r="R5453" s="35">
        <f t="shared" si="812"/>
        <v>0</v>
      </c>
      <c r="S5453" s="35">
        <f t="shared" si="813"/>
        <v>0</v>
      </c>
      <c r="T5453" s="10" t="str">
        <f t="shared" si="819"/>
        <v>Sem - 39</v>
      </c>
      <c r="U5453" s="10" t="str">
        <f t="shared" si="820"/>
        <v>Septembre</v>
      </c>
      <c r="V5453" s="36" t="str">
        <f t="shared" si="814"/>
        <v>2026</v>
      </c>
      <c r="W5453" s="34"/>
      <c r="X5453" s="91">
        <f t="shared" si="821"/>
        <v>0</v>
      </c>
      <c r="Y5453" s="92" t="str">
        <f>VLOOKUP('CM-CIC'!B5384,Annuaire_roster!B:F,4,0)</f>
        <v>KINANA Widad</v>
      </c>
      <c r="Z5453" s="37" t="s">
        <v>110</v>
      </c>
      <c r="AA5453" s="60" t="s">
        <v>39</v>
      </c>
      <c r="AB5453" s="35" t="str">
        <f t="shared" si="815"/>
        <v/>
      </c>
      <c r="AC5453" s="35" t="str">
        <f t="shared" si="816"/>
        <v/>
      </c>
      <c r="AD5453" s="35" t="str">
        <f t="shared" si="817"/>
        <v/>
      </c>
      <c r="AE5453" s="44" t="str">
        <f t="shared" si="818"/>
        <v/>
      </c>
      <c r="AF5453" s="61"/>
      <c r="AG5453" s="45"/>
    </row>
    <row r="5454" spans="1:33" x14ac:dyDescent="0.2">
      <c r="A5454" s="59" t="str">
        <f>+VLOOKUP(B5454,Annuaire_roster!B:G,5,0)</f>
        <v>01594</v>
      </c>
      <c r="B5454" s="219" t="s">
        <v>295</v>
      </c>
      <c r="C5454" s="73"/>
      <c r="D5454" s="73" t="s">
        <v>64</v>
      </c>
      <c r="E5454" s="66"/>
      <c r="F5454" s="66" t="s">
        <v>64</v>
      </c>
      <c r="G5454" s="67"/>
      <c r="H5454" s="67"/>
      <c r="I5454" s="107" t="s">
        <v>63</v>
      </c>
      <c r="J5454" s="67"/>
      <c r="K5454" s="69">
        <v>0</v>
      </c>
      <c r="L5454" s="67">
        <v>0</v>
      </c>
      <c r="M5454" s="74">
        <v>0</v>
      </c>
      <c r="N5454" s="34" t="str">
        <f t="shared" si="810"/>
        <v/>
      </c>
      <c r="O5454" s="38">
        <f t="shared" si="811"/>
        <v>0</v>
      </c>
      <c r="P5454" s="77" t="s">
        <v>234</v>
      </c>
      <c r="Q5454" s="135">
        <v>44830</v>
      </c>
      <c r="R5454" s="35">
        <f t="shared" si="812"/>
        <v>0</v>
      </c>
      <c r="S5454" s="35">
        <f t="shared" si="813"/>
        <v>0</v>
      </c>
      <c r="T5454" s="10" t="str">
        <f t="shared" si="819"/>
        <v>Sem - 39</v>
      </c>
      <c r="U5454" s="10" t="str">
        <f t="shared" si="820"/>
        <v>Septembre</v>
      </c>
      <c r="V5454" s="36" t="str">
        <f t="shared" si="814"/>
        <v>2026</v>
      </c>
      <c r="W5454" s="34"/>
      <c r="X5454" s="91">
        <f t="shared" si="821"/>
        <v>0</v>
      </c>
      <c r="Y5454" s="92" t="str">
        <f>VLOOKUP('CM-CIC'!B5385,Annuaire_roster!B:F,4,0)</f>
        <v>KINANA Widad</v>
      </c>
      <c r="Z5454" s="37" t="s">
        <v>110</v>
      </c>
      <c r="AA5454" s="60" t="s">
        <v>39</v>
      </c>
      <c r="AB5454" s="35" t="str">
        <f t="shared" si="815"/>
        <v/>
      </c>
      <c r="AC5454" s="35" t="str">
        <f t="shared" si="816"/>
        <v/>
      </c>
      <c r="AD5454" s="35" t="str">
        <f t="shared" si="817"/>
        <v/>
      </c>
      <c r="AE5454" s="44" t="str">
        <f t="shared" si="818"/>
        <v/>
      </c>
      <c r="AF5454" s="61"/>
      <c r="AG5454" s="45"/>
    </row>
    <row r="5455" spans="1:33" x14ac:dyDescent="0.2">
      <c r="A5455" s="59" t="str">
        <f>+VLOOKUP(B5455,Annuaire_roster!B:G,5,0)</f>
        <v>01598</v>
      </c>
      <c r="B5455" s="219" t="s">
        <v>240</v>
      </c>
      <c r="C5455" s="73"/>
      <c r="D5455" s="73" t="s">
        <v>64</v>
      </c>
      <c r="E5455" s="66"/>
      <c r="F5455" s="66" t="s">
        <v>64</v>
      </c>
      <c r="G5455" s="67"/>
      <c r="H5455" s="67"/>
      <c r="I5455" s="107" t="s">
        <v>63</v>
      </c>
      <c r="J5455" s="67"/>
      <c r="K5455" s="69">
        <v>0</v>
      </c>
      <c r="L5455" s="67">
        <v>0</v>
      </c>
      <c r="M5455" s="74">
        <v>0</v>
      </c>
      <c r="N5455" s="34" t="str">
        <f t="shared" si="810"/>
        <v/>
      </c>
      <c r="O5455" s="38">
        <f t="shared" si="811"/>
        <v>0</v>
      </c>
      <c r="P5455" s="77" t="s">
        <v>234</v>
      </c>
      <c r="Q5455" s="135">
        <v>44830</v>
      </c>
      <c r="R5455" s="35">
        <f t="shared" si="812"/>
        <v>0</v>
      </c>
      <c r="S5455" s="35">
        <f t="shared" si="813"/>
        <v>0</v>
      </c>
      <c r="T5455" s="10" t="str">
        <f t="shared" si="819"/>
        <v>Sem - 39</v>
      </c>
      <c r="U5455" s="10" t="str">
        <f t="shared" si="820"/>
        <v>Septembre</v>
      </c>
      <c r="V5455" s="36" t="str">
        <f t="shared" si="814"/>
        <v>2026</v>
      </c>
      <c r="W5455" s="34"/>
      <c r="X5455" s="91">
        <f t="shared" si="821"/>
        <v>0</v>
      </c>
      <c r="Y5455" s="92" t="str">
        <f>VLOOKUP('CM-CIC'!B5386,Annuaire_roster!B:F,4,0)</f>
        <v>KINANA Widad</v>
      </c>
      <c r="Z5455" s="37" t="s">
        <v>110</v>
      </c>
      <c r="AA5455" s="60" t="s">
        <v>39</v>
      </c>
      <c r="AB5455" s="35" t="str">
        <f t="shared" si="815"/>
        <v/>
      </c>
      <c r="AC5455" s="35" t="str">
        <f t="shared" si="816"/>
        <v/>
      </c>
      <c r="AD5455" s="35" t="str">
        <f t="shared" si="817"/>
        <v/>
      </c>
      <c r="AE5455" s="44" t="str">
        <f t="shared" si="818"/>
        <v/>
      </c>
      <c r="AF5455" s="61"/>
      <c r="AG5455" s="45"/>
    </row>
    <row r="5456" spans="1:33" x14ac:dyDescent="0.2">
      <c r="A5456" s="59" t="str">
        <f>+VLOOKUP(B5456,Annuaire_roster!B:G,5,0)</f>
        <v>01567</v>
      </c>
      <c r="B5456" s="219" t="s">
        <v>198</v>
      </c>
      <c r="C5456" s="73"/>
      <c r="D5456" s="73" t="s">
        <v>64</v>
      </c>
      <c r="E5456" s="66"/>
      <c r="F5456" s="66" t="s">
        <v>64</v>
      </c>
      <c r="G5456" s="67"/>
      <c r="H5456" s="67"/>
      <c r="I5456" s="107" t="s">
        <v>63</v>
      </c>
      <c r="J5456" s="67"/>
      <c r="K5456" s="69">
        <v>0</v>
      </c>
      <c r="L5456" s="67">
        <v>0</v>
      </c>
      <c r="M5456" s="74">
        <v>0</v>
      </c>
      <c r="N5456" s="34" t="str">
        <f t="shared" si="810"/>
        <v/>
      </c>
      <c r="O5456" s="38">
        <f t="shared" si="811"/>
        <v>0</v>
      </c>
      <c r="P5456" s="77" t="s">
        <v>234</v>
      </c>
      <c r="Q5456" s="135">
        <v>44830</v>
      </c>
      <c r="R5456" s="35">
        <f t="shared" si="812"/>
        <v>0</v>
      </c>
      <c r="S5456" s="35">
        <f t="shared" si="813"/>
        <v>0</v>
      </c>
      <c r="T5456" s="10" t="str">
        <f t="shared" si="819"/>
        <v>Sem - 39</v>
      </c>
      <c r="U5456" s="10" t="str">
        <f t="shared" si="820"/>
        <v>Septembre</v>
      </c>
      <c r="V5456" s="36" t="str">
        <f t="shared" si="814"/>
        <v>2026</v>
      </c>
      <c r="W5456" s="34"/>
      <c r="X5456" s="91">
        <f t="shared" si="821"/>
        <v>0</v>
      </c>
      <c r="Y5456" s="92" t="str">
        <f>VLOOKUP('CM-CIC'!B5387,Annuaire_roster!B:F,4,0)</f>
        <v>KINANA Widad</v>
      </c>
      <c r="Z5456" s="37" t="s">
        <v>110</v>
      </c>
      <c r="AA5456" s="60" t="s">
        <v>39</v>
      </c>
      <c r="AB5456" s="35" t="str">
        <f t="shared" si="815"/>
        <v/>
      </c>
      <c r="AC5456" s="35" t="str">
        <f t="shared" si="816"/>
        <v/>
      </c>
      <c r="AD5456" s="35" t="str">
        <f t="shared" si="817"/>
        <v/>
      </c>
      <c r="AE5456" s="44" t="str">
        <f t="shared" si="818"/>
        <v/>
      </c>
      <c r="AF5456" s="61"/>
      <c r="AG5456" s="45"/>
    </row>
    <row r="5457" spans="1:33" x14ac:dyDescent="0.2">
      <c r="A5457" s="59" t="str">
        <f>+VLOOKUP(B5457,Annuaire_roster!B:G,5,0)</f>
        <v>01420</v>
      </c>
      <c r="B5457" s="219" t="s">
        <v>151</v>
      </c>
      <c r="C5457" s="73"/>
      <c r="D5457" s="73" t="s">
        <v>64</v>
      </c>
      <c r="E5457" s="66"/>
      <c r="F5457" s="66" t="s">
        <v>64</v>
      </c>
      <c r="G5457" s="67"/>
      <c r="H5457" s="67"/>
      <c r="I5457" s="107" t="s">
        <v>63</v>
      </c>
      <c r="J5457" s="67"/>
      <c r="K5457" s="69">
        <v>0</v>
      </c>
      <c r="L5457" s="67">
        <v>0</v>
      </c>
      <c r="M5457" s="74">
        <v>0</v>
      </c>
      <c r="N5457" s="34" t="str">
        <f t="shared" si="810"/>
        <v/>
      </c>
      <c r="O5457" s="38">
        <f t="shared" si="811"/>
        <v>0</v>
      </c>
      <c r="P5457" s="77" t="s">
        <v>234</v>
      </c>
      <c r="Q5457" s="135">
        <v>44830</v>
      </c>
      <c r="R5457" s="35">
        <f t="shared" si="812"/>
        <v>0</v>
      </c>
      <c r="S5457" s="35">
        <f t="shared" si="813"/>
        <v>0</v>
      </c>
      <c r="T5457" s="10" t="str">
        <f t="shared" si="819"/>
        <v>Sem - 39</v>
      </c>
      <c r="U5457" s="10" t="str">
        <f t="shared" si="820"/>
        <v>Septembre</v>
      </c>
      <c r="V5457" s="36" t="str">
        <f t="shared" si="814"/>
        <v>2026</v>
      </c>
      <c r="W5457" s="34"/>
      <c r="X5457" s="91">
        <f t="shared" si="821"/>
        <v>0</v>
      </c>
      <c r="Y5457" s="92" t="str">
        <f>VLOOKUP('CM-CIC'!B5388,Annuaire_roster!B:F,4,0)</f>
        <v>ABDELLAOUI KHADIJA</v>
      </c>
      <c r="Z5457" s="37" t="s">
        <v>110</v>
      </c>
      <c r="AA5457" s="60" t="s">
        <v>39</v>
      </c>
      <c r="AB5457" s="35" t="str">
        <f t="shared" si="815"/>
        <v/>
      </c>
      <c r="AC5457" s="35" t="str">
        <f t="shared" si="816"/>
        <v/>
      </c>
      <c r="AD5457" s="35" t="str">
        <f t="shared" si="817"/>
        <v/>
      </c>
      <c r="AE5457" s="44" t="str">
        <f t="shared" si="818"/>
        <v/>
      </c>
      <c r="AF5457" s="61"/>
      <c r="AG5457" s="45"/>
    </row>
    <row r="5458" spans="1:33" x14ac:dyDescent="0.2">
      <c r="A5458" s="59" t="str">
        <f>+VLOOKUP(B5458,Annuaire_roster!B:G,5,0)</f>
        <v>01621</v>
      </c>
      <c r="B5458" s="219" t="s">
        <v>241</v>
      </c>
      <c r="C5458" s="73"/>
      <c r="D5458" s="73" t="s">
        <v>64</v>
      </c>
      <c r="E5458" s="66"/>
      <c r="F5458" s="66" t="s">
        <v>64</v>
      </c>
      <c r="G5458" s="67"/>
      <c r="H5458" s="67"/>
      <c r="I5458" s="107" t="s">
        <v>63</v>
      </c>
      <c r="J5458" s="67"/>
      <c r="K5458" s="69">
        <v>0</v>
      </c>
      <c r="L5458" s="67">
        <v>0</v>
      </c>
      <c r="M5458" s="74">
        <v>0</v>
      </c>
      <c r="N5458" s="34" t="str">
        <f t="shared" si="810"/>
        <v/>
      </c>
      <c r="O5458" s="38">
        <f t="shared" si="811"/>
        <v>0</v>
      </c>
      <c r="P5458" s="77" t="s">
        <v>234</v>
      </c>
      <c r="Q5458" s="135">
        <v>44830</v>
      </c>
      <c r="R5458" s="35">
        <f t="shared" si="812"/>
        <v>0</v>
      </c>
      <c r="S5458" s="35">
        <f t="shared" si="813"/>
        <v>0</v>
      </c>
      <c r="T5458" s="10" t="str">
        <f t="shared" si="819"/>
        <v>Sem - 39</v>
      </c>
      <c r="U5458" s="10" t="str">
        <f t="shared" si="820"/>
        <v>Septembre</v>
      </c>
      <c r="V5458" s="36" t="str">
        <f t="shared" si="814"/>
        <v>2026</v>
      </c>
      <c r="W5458" s="34"/>
      <c r="X5458" s="91">
        <f t="shared" si="821"/>
        <v>0</v>
      </c>
      <c r="Y5458" s="92" t="str">
        <f>VLOOKUP('CM-CIC'!B5389,Annuaire_roster!B:F,4,0)</f>
        <v>ABDELLAOUI KHADIJA</v>
      </c>
      <c r="Z5458" s="37" t="s">
        <v>110</v>
      </c>
      <c r="AA5458" s="60" t="s">
        <v>39</v>
      </c>
      <c r="AB5458" s="35" t="str">
        <f t="shared" si="815"/>
        <v/>
      </c>
      <c r="AC5458" s="35" t="str">
        <f t="shared" si="816"/>
        <v/>
      </c>
      <c r="AD5458" s="35" t="str">
        <f t="shared" si="817"/>
        <v/>
      </c>
      <c r="AE5458" s="44" t="str">
        <f t="shared" si="818"/>
        <v/>
      </c>
      <c r="AF5458" s="61"/>
      <c r="AG5458" s="45"/>
    </row>
    <row r="5459" spans="1:33" x14ac:dyDescent="0.2">
      <c r="A5459" s="59" t="str">
        <f>+VLOOKUP(B5459,Annuaire_roster!B:G,5,0)</f>
        <v>01622</v>
      </c>
      <c r="B5459" s="219" t="s">
        <v>242</v>
      </c>
      <c r="C5459" s="73"/>
      <c r="D5459" s="73" t="s">
        <v>64</v>
      </c>
      <c r="E5459" s="66"/>
      <c r="F5459" s="66" t="s">
        <v>64</v>
      </c>
      <c r="G5459" s="67"/>
      <c r="H5459" s="67"/>
      <c r="I5459" s="107" t="s">
        <v>63</v>
      </c>
      <c r="J5459" s="67"/>
      <c r="K5459" s="69">
        <v>0</v>
      </c>
      <c r="L5459" s="67">
        <v>0</v>
      </c>
      <c r="M5459" s="74">
        <v>0</v>
      </c>
      <c r="N5459" s="34" t="str">
        <f t="shared" si="810"/>
        <v/>
      </c>
      <c r="O5459" s="38">
        <f t="shared" si="811"/>
        <v>0</v>
      </c>
      <c r="P5459" s="77" t="s">
        <v>234</v>
      </c>
      <c r="Q5459" s="135">
        <v>44830</v>
      </c>
      <c r="R5459" s="35">
        <f t="shared" si="812"/>
        <v>0</v>
      </c>
      <c r="S5459" s="35">
        <f t="shared" si="813"/>
        <v>0</v>
      </c>
      <c r="T5459" s="10" t="str">
        <f t="shared" si="819"/>
        <v>Sem - 39</v>
      </c>
      <c r="U5459" s="10" t="str">
        <f t="shared" si="820"/>
        <v>Septembre</v>
      </c>
      <c r="V5459" s="36" t="str">
        <f t="shared" si="814"/>
        <v>2026</v>
      </c>
      <c r="W5459" s="34"/>
      <c r="X5459" s="91">
        <f t="shared" si="821"/>
        <v>0</v>
      </c>
      <c r="Y5459" s="92" t="str">
        <f>VLOOKUP('CM-CIC'!B5390,Annuaire_roster!B:F,4,0)</f>
        <v>ABDELLAOUI KHADIJA</v>
      </c>
      <c r="Z5459" s="37" t="s">
        <v>110</v>
      </c>
      <c r="AA5459" s="60" t="s">
        <v>39</v>
      </c>
      <c r="AB5459" s="35" t="str">
        <f t="shared" si="815"/>
        <v/>
      </c>
      <c r="AC5459" s="35" t="str">
        <f t="shared" si="816"/>
        <v/>
      </c>
      <c r="AD5459" s="35" t="str">
        <f t="shared" si="817"/>
        <v/>
      </c>
      <c r="AE5459" s="44" t="str">
        <f t="shared" si="818"/>
        <v/>
      </c>
      <c r="AF5459" s="61"/>
      <c r="AG5459" s="45"/>
    </row>
    <row r="5460" spans="1:33" x14ac:dyDescent="0.2">
      <c r="A5460" s="59" t="str">
        <f>+VLOOKUP(B5460,Annuaire_roster!B:G,5,0)</f>
        <v>01607</v>
      </c>
      <c r="B5460" s="219" t="s">
        <v>244</v>
      </c>
      <c r="C5460" s="73"/>
      <c r="D5460" s="73" t="s">
        <v>64</v>
      </c>
      <c r="E5460" s="66"/>
      <c r="F5460" s="66" t="s">
        <v>64</v>
      </c>
      <c r="G5460" s="67"/>
      <c r="H5460" s="67"/>
      <c r="I5460" s="107" t="s">
        <v>63</v>
      </c>
      <c r="J5460" s="67"/>
      <c r="K5460" s="69">
        <v>0</v>
      </c>
      <c r="L5460" s="67">
        <v>0</v>
      </c>
      <c r="M5460" s="74">
        <v>0</v>
      </c>
      <c r="N5460" s="34" t="str">
        <f t="shared" si="810"/>
        <v/>
      </c>
      <c r="O5460" s="38">
        <f t="shared" si="811"/>
        <v>0</v>
      </c>
      <c r="P5460" s="77" t="s">
        <v>234</v>
      </c>
      <c r="Q5460" s="135">
        <v>44830</v>
      </c>
      <c r="R5460" s="35">
        <f t="shared" si="812"/>
        <v>0</v>
      </c>
      <c r="S5460" s="35">
        <f t="shared" si="813"/>
        <v>0</v>
      </c>
      <c r="T5460" s="10" t="str">
        <f t="shared" si="819"/>
        <v>Sem - 39</v>
      </c>
      <c r="U5460" s="10" t="str">
        <f t="shared" si="820"/>
        <v>Septembre</v>
      </c>
      <c r="V5460" s="36" t="str">
        <f t="shared" si="814"/>
        <v>2026</v>
      </c>
      <c r="W5460" s="34"/>
      <c r="X5460" s="91">
        <f t="shared" si="821"/>
        <v>0</v>
      </c>
      <c r="Y5460" s="92" t="str">
        <f>VLOOKUP('CM-CIC'!B5391,Annuaire_roster!B:F,4,0)</f>
        <v>ABDELLAOUI KHADIJA</v>
      </c>
      <c r="Z5460" s="37" t="s">
        <v>110</v>
      </c>
      <c r="AA5460" s="60" t="s">
        <v>39</v>
      </c>
      <c r="AB5460" s="35" t="str">
        <f t="shared" si="815"/>
        <v/>
      </c>
      <c r="AC5460" s="35" t="str">
        <f t="shared" si="816"/>
        <v/>
      </c>
      <c r="AD5460" s="35" t="str">
        <f t="shared" si="817"/>
        <v/>
      </c>
      <c r="AE5460" s="44" t="str">
        <f t="shared" si="818"/>
        <v/>
      </c>
      <c r="AF5460" s="61"/>
      <c r="AG5460" s="45"/>
    </row>
    <row r="5461" spans="1:33" x14ac:dyDescent="0.2">
      <c r="A5461" s="59" t="str">
        <f>+VLOOKUP(B5461,Annuaire_roster!B:G,5,0)</f>
        <v>01648</v>
      </c>
      <c r="B5461" s="219" t="s">
        <v>245</v>
      </c>
      <c r="C5461" s="73"/>
      <c r="D5461" s="73" t="s">
        <v>64</v>
      </c>
      <c r="E5461" s="66"/>
      <c r="F5461" s="66" t="s">
        <v>64</v>
      </c>
      <c r="G5461" s="67"/>
      <c r="H5461" s="67"/>
      <c r="I5461" s="107" t="s">
        <v>63</v>
      </c>
      <c r="J5461" s="67"/>
      <c r="K5461" s="69">
        <v>0</v>
      </c>
      <c r="L5461" s="67">
        <v>0</v>
      </c>
      <c r="M5461" s="74">
        <v>0</v>
      </c>
      <c r="N5461" s="34" t="str">
        <f t="shared" si="810"/>
        <v/>
      </c>
      <c r="O5461" s="38">
        <f t="shared" si="811"/>
        <v>0</v>
      </c>
      <c r="P5461" s="77" t="s">
        <v>234</v>
      </c>
      <c r="Q5461" s="135">
        <v>44830</v>
      </c>
      <c r="R5461" s="35">
        <f t="shared" si="812"/>
        <v>0</v>
      </c>
      <c r="S5461" s="35">
        <f t="shared" si="813"/>
        <v>0</v>
      </c>
      <c r="T5461" s="10" t="str">
        <f t="shared" si="819"/>
        <v>Sem - 39</v>
      </c>
      <c r="U5461" s="10" t="str">
        <f t="shared" si="820"/>
        <v>Septembre</v>
      </c>
      <c r="V5461" s="36" t="str">
        <f t="shared" si="814"/>
        <v>2026</v>
      </c>
      <c r="W5461" s="34"/>
      <c r="X5461" s="91">
        <f t="shared" si="821"/>
        <v>0</v>
      </c>
      <c r="Y5461" s="92" t="str">
        <f>VLOOKUP('CM-CIC'!B5392,Annuaire_roster!B:F,4,0)</f>
        <v>ABDELLAOUI KHADIJA</v>
      </c>
      <c r="Z5461" s="37" t="s">
        <v>110</v>
      </c>
      <c r="AA5461" s="60" t="s">
        <v>39</v>
      </c>
      <c r="AB5461" s="35" t="str">
        <f t="shared" si="815"/>
        <v/>
      </c>
      <c r="AC5461" s="35" t="str">
        <f t="shared" si="816"/>
        <v/>
      </c>
      <c r="AD5461" s="35" t="str">
        <f t="shared" si="817"/>
        <v/>
      </c>
      <c r="AE5461" s="44" t="str">
        <f t="shared" si="818"/>
        <v/>
      </c>
      <c r="AF5461" s="61"/>
      <c r="AG5461" s="45"/>
    </row>
    <row r="5462" spans="1:33" x14ac:dyDescent="0.2">
      <c r="A5462" s="59" t="str">
        <f>+VLOOKUP(B5462,Annuaire_roster!B:G,5,0)</f>
        <v>01608</v>
      </c>
      <c r="B5462" s="219" t="s">
        <v>246</v>
      </c>
      <c r="C5462" s="73"/>
      <c r="D5462" s="73" t="s">
        <v>64</v>
      </c>
      <c r="E5462" s="66"/>
      <c r="F5462" s="66" t="s">
        <v>64</v>
      </c>
      <c r="G5462" s="67"/>
      <c r="H5462" s="67"/>
      <c r="I5462" s="107" t="s">
        <v>63</v>
      </c>
      <c r="J5462" s="67"/>
      <c r="K5462" s="69">
        <v>0</v>
      </c>
      <c r="L5462" s="67">
        <v>0</v>
      </c>
      <c r="M5462" s="74">
        <v>0</v>
      </c>
      <c r="N5462" s="34" t="str">
        <f t="shared" si="810"/>
        <v/>
      </c>
      <c r="O5462" s="38">
        <f t="shared" si="811"/>
        <v>0</v>
      </c>
      <c r="P5462" s="77" t="s">
        <v>234</v>
      </c>
      <c r="Q5462" s="135">
        <v>44830</v>
      </c>
      <c r="R5462" s="35">
        <f t="shared" si="812"/>
        <v>0</v>
      </c>
      <c r="S5462" s="35">
        <f t="shared" si="813"/>
        <v>0</v>
      </c>
      <c r="T5462" s="10" t="str">
        <f t="shared" si="819"/>
        <v>Sem - 39</v>
      </c>
      <c r="U5462" s="10" t="str">
        <f t="shared" si="820"/>
        <v>Septembre</v>
      </c>
      <c r="V5462" s="36" t="str">
        <f t="shared" si="814"/>
        <v>2026</v>
      </c>
      <c r="W5462" s="34"/>
      <c r="X5462" s="91">
        <f t="shared" si="821"/>
        <v>0</v>
      </c>
      <c r="Y5462" s="92" t="str">
        <f>VLOOKUP('CM-CIC'!B5393,Annuaire_roster!B:F,4,0)</f>
        <v>ABDELLAOUI KHADIJA</v>
      </c>
      <c r="Z5462" s="37" t="s">
        <v>110</v>
      </c>
      <c r="AA5462" s="60" t="s">
        <v>39</v>
      </c>
      <c r="AB5462" s="35" t="str">
        <f t="shared" si="815"/>
        <v/>
      </c>
      <c r="AC5462" s="35" t="str">
        <f t="shared" si="816"/>
        <v/>
      </c>
      <c r="AD5462" s="35" t="str">
        <f t="shared" si="817"/>
        <v/>
      </c>
      <c r="AE5462" s="44" t="str">
        <f t="shared" si="818"/>
        <v/>
      </c>
      <c r="AF5462" s="61"/>
      <c r="AG5462" s="45"/>
    </row>
    <row r="5463" spans="1:33" x14ac:dyDescent="0.2">
      <c r="A5463" s="59" t="str">
        <f>+VLOOKUP(B5463,Annuaire_roster!B:G,5,0)</f>
        <v>01616</v>
      </c>
      <c r="B5463" s="219" t="s">
        <v>247</v>
      </c>
      <c r="C5463" s="73"/>
      <c r="D5463" s="73" t="s">
        <v>64</v>
      </c>
      <c r="E5463" s="66"/>
      <c r="F5463" s="66" t="s">
        <v>64</v>
      </c>
      <c r="G5463" s="67"/>
      <c r="H5463" s="67"/>
      <c r="I5463" s="107" t="s">
        <v>63</v>
      </c>
      <c r="J5463" s="67"/>
      <c r="K5463" s="69">
        <v>0</v>
      </c>
      <c r="L5463" s="67">
        <v>0</v>
      </c>
      <c r="M5463" s="74">
        <v>0</v>
      </c>
      <c r="N5463" s="34" t="str">
        <f t="shared" si="810"/>
        <v/>
      </c>
      <c r="O5463" s="38">
        <f t="shared" si="811"/>
        <v>0</v>
      </c>
      <c r="P5463" s="77" t="s">
        <v>234</v>
      </c>
      <c r="Q5463" s="135">
        <v>44830</v>
      </c>
      <c r="R5463" s="35">
        <f t="shared" si="812"/>
        <v>0</v>
      </c>
      <c r="S5463" s="35">
        <f t="shared" si="813"/>
        <v>0</v>
      </c>
      <c r="T5463" s="10" t="str">
        <f t="shared" si="819"/>
        <v>Sem - 39</v>
      </c>
      <c r="U5463" s="10" t="str">
        <f t="shared" si="820"/>
        <v>Septembre</v>
      </c>
      <c r="V5463" s="36" t="str">
        <f t="shared" si="814"/>
        <v>2026</v>
      </c>
      <c r="W5463" s="34"/>
      <c r="X5463" s="91">
        <f t="shared" si="821"/>
        <v>0</v>
      </c>
      <c r="Y5463" s="92" t="str">
        <f>VLOOKUP('CM-CIC'!B5394,Annuaire_roster!B:F,4,0)</f>
        <v>ABDELLAOUI KHADIJA</v>
      </c>
      <c r="Z5463" s="37" t="s">
        <v>110</v>
      </c>
      <c r="AA5463" s="60" t="s">
        <v>39</v>
      </c>
      <c r="AB5463" s="35" t="str">
        <f t="shared" si="815"/>
        <v/>
      </c>
      <c r="AC5463" s="35" t="str">
        <f t="shared" si="816"/>
        <v/>
      </c>
      <c r="AD5463" s="35" t="str">
        <f t="shared" si="817"/>
        <v/>
      </c>
      <c r="AE5463" s="44" t="str">
        <f t="shared" si="818"/>
        <v/>
      </c>
      <c r="AF5463" s="61"/>
      <c r="AG5463" s="45"/>
    </row>
    <row r="5464" spans="1:33" x14ac:dyDescent="0.2">
      <c r="A5464" s="59" t="str">
        <f>+VLOOKUP(B5464,Annuaire_roster!B:G,5,0)</f>
        <v>01617</v>
      </c>
      <c r="B5464" s="219" t="s">
        <v>248</v>
      </c>
      <c r="C5464" s="73"/>
      <c r="D5464" s="73" t="s">
        <v>64</v>
      </c>
      <c r="E5464" s="66"/>
      <c r="F5464" s="66" t="s">
        <v>64</v>
      </c>
      <c r="G5464" s="67"/>
      <c r="H5464" s="67"/>
      <c r="I5464" s="107" t="s">
        <v>63</v>
      </c>
      <c r="J5464" s="67"/>
      <c r="K5464" s="69">
        <v>0</v>
      </c>
      <c r="L5464" s="67">
        <v>0</v>
      </c>
      <c r="M5464" s="74">
        <v>0</v>
      </c>
      <c r="N5464" s="34" t="str">
        <f t="shared" si="810"/>
        <v/>
      </c>
      <c r="O5464" s="38">
        <f t="shared" si="811"/>
        <v>0</v>
      </c>
      <c r="P5464" s="77" t="s">
        <v>234</v>
      </c>
      <c r="Q5464" s="135">
        <v>44830</v>
      </c>
      <c r="R5464" s="35">
        <f t="shared" si="812"/>
        <v>0</v>
      </c>
      <c r="S5464" s="35">
        <f t="shared" si="813"/>
        <v>0</v>
      </c>
      <c r="T5464" s="10" t="str">
        <f t="shared" si="819"/>
        <v>Sem - 39</v>
      </c>
      <c r="U5464" s="10" t="str">
        <f t="shared" si="820"/>
        <v>Septembre</v>
      </c>
      <c r="V5464" s="36" t="str">
        <f t="shared" si="814"/>
        <v>2026</v>
      </c>
      <c r="W5464" s="34"/>
      <c r="X5464" s="91">
        <f t="shared" si="821"/>
        <v>0</v>
      </c>
      <c r="Y5464" s="92" t="str">
        <f>VLOOKUP('CM-CIC'!B5395,Annuaire_roster!B:F,4,0)</f>
        <v>ABDELLAOUI KHADIJA</v>
      </c>
      <c r="Z5464" s="37" t="s">
        <v>110</v>
      </c>
      <c r="AA5464" s="60" t="s">
        <v>39</v>
      </c>
      <c r="AB5464" s="35" t="str">
        <f t="shared" si="815"/>
        <v/>
      </c>
      <c r="AC5464" s="35" t="str">
        <f t="shared" si="816"/>
        <v/>
      </c>
      <c r="AD5464" s="35" t="str">
        <f t="shared" si="817"/>
        <v/>
      </c>
      <c r="AE5464" s="44" t="str">
        <f t="shared" si="818"/>
        <v/>
      </c>
      <c r="AF5464" s="61"/>
      <c r="AG5464" s="45"/>
    </row>
    <row r="5465" spans="1:33" x14ac:dyDescent="0.2">
      <c r="A5465" s="59" t="str">
        <f>+VLOOKUP(B5465,Annuaire_roster!B:G,5,0)</f>
        <v>01656</v>
      </c>
      <c r="B5465" s="219" t="s">
        <v>249</v>
      </c>
      <c r="C5465" s="73"/>
      <c r="D5465" s="73" t="s">
        <v>64</v>
      </c>
      <c r="E5465" s="66"/>
      <c r="F5465" s="66" t="s">
        <v>64</v>
      </c>
      <c r="G5465" s="67"/>
      <c r="H5465" s="67"/>
      <c r="I5465" s="107" t="s">
        <v>63</v>
      </c>
      <c r="J5465" s="67"/>
      <c r="K5465" s="69">
        <v>0</v>
      </c>
      <c r="L5465" s="67">
        <v>0</v>
      </c>
      <c r="M5465" s="74">
        <v>0</v>
      </c>
      <c r="N5465" s="34" t="str">
        <f t="shared" si="810"/>
        <v/>
      </c>
      <c r="O5465" s="38">
        <f t="shared" si="811"/>
        <v>0</v>
      </c>
      <c r="P5465" s="77" t="s">
        <v>234</v>
      </c>
      <c r="Q5465" s="135">
        <v>44830</v>
      </c>
      <c r="R5465" s="35">
        <f t="shared" si="812"/>
        <v>0</v>
      </c>
      <c r="S5465" s="35">
        <f t="shared" si="813"/>
        <v>0</v>
      </c>
      <c r="T5465" s="10" t="str">
        <f t="shared" si="819"/>
        <v>Sem - 39</v>
      </c>
      <c r="U5465" s="10" t="str">
        <f t="shared" si="820"/>
        <v>Septembre</v>
      </c>
      <c r="V5465" s="36" t="str">
        <f t="shared" si="814"/>
        <v>2026</v>
      </c>
      <c r="W5465" s="34"/>
      <c r="X5465" s="91">
        <f t="shared" si="821"/>
        <v>0</v>
      </c>
      <c r="Y5465" s="92" t="str">
        <f>VLOOKUP('CM-CIC'!B5396,Annuaire_roster!B:F,4,0)</f>
        <v>ABDELLAOUI KHADIJA</v>
      </c>
      <c r="Z5465" s="37" t="s">
        <v>110</v>
      </c>
      <c r="AA5465" s="60" t="s">
        <v>39</v>
      </c>
      <c r="AB5465" s="35" t="str">
        <f t="shared" si="815"/>
        <v/>
      </c>
      <c r="AC5465" s="35" t="str">
        <f t="shared" si="816"/>
        <v/>
      </c>
      <c r="AD5465" s="35" t="str">
        <f t="shared" si="817"/>
        <v/>
      </c>
      <c r="AE5465" s="44" t="str">
        <f t="shared" si="818"/>
        <v/>
      </c>
      <c r="AF5465" s="61"/>
      <c r="AG5465" s="45"/>
    </row>
    <row r="5466" spans="1:33" x14ac:dyDescent="0.2">
      <c r="A5466" s="59" t="str">
        <f>+VLOOKUP(B5466,Annuaire_roster!B:G,5,0)</f>
        <v>01609</v>
      </c>
      <c r="B5466" s="219" t="s">
        <v>251</v>
      </c>
      <c r="C5466" s="73"/>
      <c r="D5466" s="73" t="s">
        <v>64</v>
      </c>
      <c r="E5466" s="66"/>
      <c r="F5466" s="66" t="s">
        <v>64</v>
      </c>
      <c r="G5466" s="67"/>
      <c r="H5466" s="67"/>
      <c r="I5466" s="107" t="s">
        <v>63</v>
      </c>
      <c r="J5466" s="67"/>
      <c r="K5466" s="69">
        <v>0</v>
      </c>
      <c r="L5466" s="67">
        <v>0</v>
      </c>
      <c r="M5466" s="74">
        <v>0</v>
      </c>
      <c r="N5466" s="34" t="str">
        <f t="shared" si="810"/>
        <v/>
      </c>
      <c r="O5466" s="38">
        <f t="shared" si="811"/>
        <v>0</v>
      </c>
      <c r="P5466" s="77" t="s">
        <v>234</v>
      </c>
      <c r="Q5466" s="135">
        <v>44830</v>
      </c>
      <c r="R5466" s="35">
        <f t="shared" si="812"/>
        <v>0</v>
      </c>
      <c r="S5466" s="35">
        <f t="shared" si="813"/>
        <v>0</v>
      </c>
      <c r="T5466" s="10" t="str">
        <f t="shared" si="819"/>
        <v>Sem - 39</v>
      </c>
      <c r="U5466" s="10" t="str">
        <f t="shared" si="820"/>
        <v>Septembre</v>
      </c>
      <c r="V5466" s="36" t="str">
        <f t="shared" si="814"/>
        <v>2026</v>
      </c>
      <c r="W5466" s="34"/>
      <c r="X5466" s="91">
        <f t="shared" si="821"/>
        <v>0</v>
      </c>
      <c r="Y5466" s="92" t="str">
        <f>VLOOKUP('CM-CIC'!B5397,Annuaire_roster!B:F,4,0)</f>
        <v>ABDELLAOUI KHADIJA</v>
      </c>
      <c r="Z5466" s="37" t="s">
        <v>110</v>
      </c>
      <c r="AA5466" s="60" t="s">
        <v>39</v>
      </c>
      <c r="AB5466" s="35" t="str">
        <f t="shared" si="815"/>
        <v/>
      </c>
      <c r="AC5466" s="35" t="str">
        <f t="shared" si="816"/>
        <v/>
      </c>
      <c r="AD5466" s="35" t="str">
        <f t="shared" si="817"/>
        <v/>
      </c>
      <c r="AE5466" s="44" t="str">
        <f t="shared" si="818"/>
        <v/>
      </c>
      <c r="AF5466" s="61"/>
      <c r="AG5466" s="45"/>
    </row>
    <row r="5467" spans="1:33" x14ac:dyDescent="0.2">
      <c r="A5467" s="59" t="str">
        <f>+VLOOKUP(B5467,Annuaire_roster!B:G,5,0)</f>
        <v>01610</v>
      </c>
      <c r="B5467" s="219" t="s">
        <v>1667</v>
      </c>
      <c r="C5467" s="73"/>
      <c r="D5467" s="73" t="s">
        <v>64</v>
      </c>
      <c r="E5467" s="66"/>
      <c r="F5467" s="66" t="s">
        <v>64</v>
      </c>
      <c r="G5467" s="67"/>
      <c r="H5467" s="67"/>
      <c r="I5467" s="107" t="s">
        <v>63</v>
      </c>
      <c r="J5467" s="67"/>
      <c r="K5467" s="69">
        <v>0</v>
      </c>
      <c r="L5467" s="67">
        <v>0</v>
      </c>
      <c r="M5467" s="74">
        <v>0</v>
      </c>
      <c r="N5467" s="34" t="str">
        <f t="shared" si="810"/>
        <v/>
      </c>
      <c r="O5467" s="38">
        <f t="shared" si="811"/>
        <v>0</v>
      </c>
      <c r="P5467" s="77" t="s">
        <v>234</v>
      </c>
      <c r="Q5467" s="135">
        <v>44830</v>
      </c>
      <c r="R5467" s="35">
        <f t="shared" si="812"/>
        <v>0</v>
      </c>
      <c r="S5467" s="35">
        <f t="shared" si="813"/>
        <v>0</v>
      </c>
      <c r="T5467" s="10" t="str">
        <f t="shared" si="819"/>
        <v>Sem - 39</v>
      </c>
      <c r="U5467" s="10" t="str">
        <f t="shared" si="820"/>
        <v>Septembre</v>
      </c>
      <c r="V5467" s="36" t="str">
        <f t="shared" si="814"/>
        <v>2026</v>
      </c>
      <c r="W5467" s="34"/>
      <c r="X5467" s="91">
        <f t="shared" si="821"/>
        <v>0</v>
      </c>
      <c r="Y5467" s="92" t="str">
        <f>VLOOKUP('CM-CIC'!B5398,Annuaire_roster!B:F,4,0)</f>
        <v>ABDELLAOUI KHADIJA</v>
      </c>
      <c r="Z5467" s="37" t="s">
        <v>110</v>
      </c>
      <c r="AA5467" s="60" t="s">
        <v>39</v>
      </c>
      <c r="AB5467" s="35" t="str">
        <f t="shared" si="815"/>
        <v/>
      </c>
      <c r="AC5467" s="35" t="str">
        <f t="shared" si="816"/>
        <v/>
      </c>
      <c r="AD5467" s="35" t="str">
        <f t="shared" si="817"/>
        <v/>
      </c>
      <c r="AE5467" s="44" t="str">
        <f t="shared" si="818"/>
        <v/>
      </c>
      <c r="AF5467" s="61"/>
      <c r="AG5467" s="45"/>
    </row>
    <row r="5468" spans="1:33" x14ac:dyDescent="0.2">
      <c r="A5468" s="59" t="str">
        <f>+VLOOKUP(B5468,Annuaire_roster!B:G,5,0)</f>
        <v>01611</v>
      </c>
      <c r="B5468" s="219" t="s">
        <v>252</v>
      </c>
      <c r="C5468" s="73"/>
      <c r="D5468" s="73" t="s">
        <v>64</v>
      </c>
      <c r="E5468" s="66"/>
      <c r="F5468" s="66" t="s">
        <v>64</v>
      </c>
      <c r="G5468" s="67"/>
      <c r="H5468" s="67"/>
      <c r="I5468" s="107" t="s">
        <v>63</v>
      </c>
      <c r="J5468" s="67"/>
      <c r="K5468" s="69">
        <v>0</v>
      </c>
      <c r="L5468" s="67">
        <v>0</v>
      </c>
      <c r="M5468" s="74">
        <v>0</v>
      </c>
      <c r="N5468" s="34" t="str">
        <f t="shared" si="810"/>
        <v/>
      </c>
      <c r="O5468" s="38">
        <f t="shared" si="811"/>
        <v>0</v>
      </c>
      <c r="P5468" s="77" t="s">
        <v>234</v>
      </c>
      <c r="Q5468" s="135">
        <v>44830</v>
      </c>
      <c r="R5468" s="35">
        <f t="shared" si="812"/>
        <v>0</v>
      </c>
      <c r="S5468" s="35">
        <f t="shared" si="813"/>
        <v>0</v>
      </c>
      <c r="T5468" s="10" t="str">
        <f t="shared" si="819"/>
        <v>Sem - 39</v>
      </c>
      <c r="U5468" s="10" t="str">
        <f t="shared" si="820"/>
        <v>Septembre</v>
      </c>
      <c r="V5468" s="36" t="str">
        <f t="shared" si="814"/>
        <v>2026</v>
      </c>
      <c r="W5468" s="34"/>
      <c r="X5468" s="91">
        <f t="shared" si="821"/>
        <v>0</v>
      </c>
      <c r="Y5468" s="92" t="str">
        <f>VLOOKUP('CM-CIC'!B5399,Annuaire_roster!B:F,4,0)</f>
        <v>ABDELLAOUI KHADIJA</v>
      </c>
      <c r="Z5468" s="37" t="s">
        <v>110</v>
      </c>
      <c r="AA5468" s="60" t="s">
        <v>39</v>
      </c>
      <c r="AB5468" s="35" t="str">
        <f t="shared" si="815"/>
        <v/>
      </c>
      <c r="AC5468" s="35" t="str">
        <f t="shared" si="816"/>
        <v/>
      </c>
      <c r="AD5468" s="35" t="str">
        <f t="shared" si="817"/>
        <v/>
      </c>
      <c r="AE5468" s="44" t="str">
        <f t="shared" si="818"/>
        <v/>
      </c>
      <c r="AF5468" s="61"/>
      <c r="AG5468" s="45"/>
    </row>
    <row r="5469" spans="1:33" x14ac:dyDescent="0.2">
      <c r="A5469" s="59" t="str">
        <f>+VLOOKUP(B5469,Annuaire_roster!B:G,5,0)</f>
        <v>01612</v>
      </c>
      <c r="B5469" s="219" t="s">
        <v>253</v>
      </c>
      <c r="C5469" s="73"/>
      <c r="D5469" s="73" t="s">
        <v>64</v>
      </c>
      <c r="E5469" s="66"/>
      <c r="F5469" s="66" t="s">
        <v>64</v>
      </c>
      <c r="G5469" s="67"/>
      <c r="H5469" s="67"/>
      <c r="I5469" s="107" t="s">
        <v>63</v>
      </c>
      <c r="J5469" s="67"/>
      <c r="K5469" s="69">
        <v>0</v>
      </c>
      <c r="L5469" s="67">
        <v>0</v>
      </c>
      <c r="M5469" s="74">
        <v>0</v>
      </c>
      <c r="N5469" s="34" t="str">
        <f t="shared" si="810"/>
        <v/>
      </c>
      <c r="O5469" s="38">
        <f t="shared" si="811"/>
        <v>0</v>
      </c>
      <c r="P5469" s="77" t="s">
        <v>234</v>
      </c>
      <c r="Q5469" s="135">
        <v>44830</v>
      </c>
      <c r="R5469" s="35">
        <f t="shared" si="812"/>
        <v>0</v>
      </c>
      <c r="S5469" s="35">
        <f t="shared" si="813"/>
        <v>0</v>
      </c>
      <c r="T5469" s="10" t="str">
        <f t="shared" si="819"/>
        <v>Sem - 39</v>
      </c>
      <c r="U5469" s="10" t="str">
        <f t="shared" si="820"/>
        <v>Septembre</v>
      </c>
      <c r="V5469" s="36" t="str">
        <f t="shared" si="814"/>
        <v>2026</v>
      </c>
      <c r="W5469" s="34"/>
      <c r="X5469" s="91">
        <f t="shared" si="821"/>
        <v>0</v>
      </c>
      <c r="Y5469" s="92" t="str">
        <f>VLOOKUP('CM-CIC'!B5400,Annuaire_roster!B:F,4,0)</f>
        <v>ABDELLAOUI KHADIJA</v>
      </c>
      <c r="Z5469" s="37" t="s">
        <v>110</v>
      </c>
      <c r="AA5469" s="60" t="s">
        <v>39</v>
      </c>
      <c r="AB5469" s="35" t="str">
        <f t="shared" si="815"/>
        <v/>
      </c>
      <c r="AC5469" s="35" t="str">
        <f t="shared" si="816"/>
        <v/>
      </c>
      <c r="AD5469" s="35" t="str">
        <f t="shared" si="817"/>
        <v/>
      </c>
      <c r="AE5469" s="44" t="str">
        <f t="shared" si="818"/>
        <v/>
      </c>
      <c r="AF5469" s="61"/>
      <c r="AG5469" s="45"/>
    </row>
    <row r="5470" spans="1:33" x14ac:dyDescent="0.2">
      <c r="A5470" s="59" t="str">
        <f>+VLOOKUP(B5470,Annuaire_roster!B:G,5,0)</f>
        <v>01613</v>
      </c>
      <c r="B5470" s="219" t="s">
        <v>254</v>
      </c>
      <c r="C5470" s="73"/>
      <c r="D5470" s="73" t="s">
        <v>64</v>
      </c>
      <c r="E5470" s="66"/>
      <c r="F5470" s="66" t="s">
        <v>64</v>
      </c>
      <c r="G5470" s="67"/>
      <c r="H5470" s="67"/>
      <c r="I5470" s="107" t="s">
        <v>63</v>
      </c>
      <c r="J5470" s="67"/>
      <c r="K5470" s="69">
        <v>0</v>
      </c>
      <c r="L5470" s="67">
        <v>0</v>
      </c>
      <c r="M5470" s="74">
        <v>0</v>
      </c>
      <c r="N5470" s="34" t="str">
        <f t="shared" si="810"/>
        <v/>
      </c>
      <c r="O5470" s="38">
        <f t="shared" si="811"/>
        <v>0</v>
      </c>
      <c r="P5470" s="77" t="s">
        <v>234</v>
      </c>
      <c r="Q5470" s="135">
        <v>44830</v>
      </c>
      <c r="R5470" s="35">
        <f t="shared" si="812"/>
        <v>0</v>
      </c>
      <c r="S5470" s="35">
        <f t="shared" si="813"/>
        <v>0</v>
      </c>
      <c r="T5470" s="10" t="str">
        <f t="shared" si="819"/>
        <v>Sem - 39</v>
      </c>
      <c r="U5470" s="10" t="str">
        <f t="shared" si="820"/>
        <v>Septembre</v>
      </c>
      <c r="V5470" s="36" t="str">
        <f t="shared" si="814"/>
        <v>2026</v>
      </c>
      <c r="W5470" s="34"/>
      <c r="X5470" s="91">
        <f t="shared" si="821"/>
        <v>0</v>
      </c>
      <c r="Y5470" s="92" t="str">
        <f>VLOOKUP('CM-CIC'!B5401,Annuaire_roster!B:F,4,0)</f>
        <v>ABDELLAOUI KHADIJA</v>
      </c>
      <c r="Z5470" s="37" t="s">
        <v>110</v>
      </c>
      <c r="AA5470" s="60" t="s">
        <v>39</v>
      </c>
      <c r="AB5470" s="35" t="str">
        <f t="shared" si="815"/>
        <v/>
      </c>
      <c r="AC5470" s="35" t="str">
        <f t="shared" si="816"/>
        <v/>
      </c>
      <c r="AD5470" s="35" t="str">
        <f t="shared" si="817"/>
        <v/>
      </c>
      <c r="AE5470" s="44" t="str">
        <f t="shared" si="818"/>
        <v/>
      </c>
      <c r="AF5470" s="61"/>
      <c r="AG5470" s="45"/>
    </row>
    <row r="5471" spans="1:33" x14ac:dyDescent="0.2">
      <c r="A5471" s="59" t="str">
        <f>+VLOOKUP(B5471,Annuaire_roster!B:G,5,0)</f>
        <v>01618</v>
      </c>
      <c r="B5471" s="219" t="s">
        <v>255</v>
      </c>
      <c r="C5471" s="73"/>
      <c r="D5471" s="73" t="s">
        <v>64</v>
      </c>
      <c r="E5471" s="66"/>
      <c r="F5471" s="66" t="s">
        <v>64</v>
      </c>
      <c r="G5471" s="67"/>
      <c r="H5471" s="67"/>
      <c r="I5471" s="107" t="s">
        <v>63</v>
      </c>
      <c r="J5471" s="67"/>
      <c r="K5471" s="69">
        <v>0</v>
      </c>
      <c r="L5471" s="67">
        <v>0</v>
      </c>
      <c r="M5471" s="74">
        <v>0</v>
      </c>
      <c r="N5471" s="34" t="str">
        <f t="shared" si="810"/>
        <v/>
      </c>
      <c r="O5471" s="38">
        <f t="shared" si="811"/>
        <v>0</v>
      </c>
      <c r="P5471" s="77" t="s">
        <v>234</v>
      </c>
      <c r="Q5471" s="135">
        <v>44830</v>
      </c>
      <c r="R5471" s="35">
        <f t="shared" si="812"/>
        <v>0</v>
      </c>
      <c r="S5471" s="35">
        <f t="shared" si="813"/>
        <v>0</v>
      </c>
      <c r="T5471" s="10" t="str">
        <f t="shared" si="819"/>
        <v>Sem - 39</v>
      </c>
      <c r="U5471" s="10" t="str">
        <f t="shared" si="820"/>
        <v>Septembre</v>
      </c>
      <c r="V5471" s="36" t="str">
        <f t="shared" si="814"/>
        <v>2026</v>
      </c>
      <c r="W5471" s="34"/>
      <c r="X5471" s="91">
        <f t="shared" si="821"/>
        <v>0</v>
      </c>
      <c r="Y5471" s="92" t="str">
        <f>VLOOKUP('CM-CIC'!B5402,Annuaire_roster!B:F,4,0)</f>
        <v>ABDELLAOUI KHADIJA</v>
      </c>
      <c r="Z5471" s="37" t="s">
        <v>110</v>
      </c>
      <c r="AA5471" s="60" t="s">
        <v>39</v>
      </c>
      <c r="AB5471" s="35" t="str">
        <f t="shared" si="815"/>
        <v/>
      </c>
      <c r="AC5471" s="35" t="str">
        <f t="shared" si="816"/>
        <v/>
      </c>
      <c r="AD5471" s="35" t="str">
        <f t="shared" si="817"/>
        <v/>
      </c>
      <c r="AE5471" s="44" t="str">
        <f t="shared" si="818"/>
        <v/>
      </c>
      <c r="AF5471" s="61"/>
      <c r="AG5471" s="45"/>
    </row>
    <row r="5472" spans="1:33" x14ac:dyDescent="0.2">
      <c r="A5472" s="59" t="str">
        <f>+VLOOKUP(B5472,Annuaire_roster!B:G,5,0)</f>
        <v>01619</v>
      </c>
      <c r="B5472" s="219" t="s">
        <v>256</v>
      </c>
      <c r="C5472" s="73"/>
      <c r="D5472" s="73" t="s">
        <v>64</v>
      </c>
      <c r="E5472" s="66"/>
      <c r="F5472" s="66" t="s">
        <v>64</v>
      </c>
      <c r="G5472" s="67"/>
      <c r="H5472" s="67"/>
      <c r="I5472" s="107" t="s">
        <v>63</v>
      </c>
      <c r="J5472" s="67"/>
      <c r="K5472" s="69">
        <v>0</v>
      </c>
      <c r="L5472" s="67">
        <v>0</v>
      </c>
      <c r="M5472" s="74">
        <v>0</v>
      </c>
      <c r="N5472" s="34" t="str">
        <f t="shared" si="810"/>
        <v/>
      </c>
      <c r="O5472" s="38">
        <f t="shared" si="811"/>
        <v>0</v>
      </c>
      <c r="P5472" s="77" t="s">
        <v>234</v>
      </c>
      <c r="Q5472" s="135">
        <v>44830</v>
      </c>
      <c r="R5472" s="35">
        <f t="shared" si="812"/>
        <v>0</v>
      </c>
      <c r="S5472" s="35">
        <f t="shared" si="813"/>
        <v>0</v>
      </c>
      <c r="T5472" s="10" t="str">
        <f t="shared" si="819"/>
        <v>Sem - 39</v>
      </c>
      <c r="U5472" s="10" t="str">
        <f t="shared" si="820"/>
        <v>Septembre</v>
      </c>
      <c r="V5472" s="36" t="str">
        <f t="shared" si="814"/>
        <v>2026</v>
      </c>
      <c r="W5472" s="34"/>
      <c r="X5472" s="91">
        <f t="shared" si="821"/>
        <v>0</v>
      </c>
      <c r="Y5472" s="92" t="str">
        <f>VLOOKUP('CM-CIC'!B5403,Annuaire_roster!B:F,4,0)</f>
        <v>ABDELLAOUI KHADIJA</v>
      </c>
      <c r="Z5472" s="37" t="s">
        <v>110</v>
      </c>
      <c r="AA5472" s="60" t="s">
        <v>39</v>
      </c>
      <c r="AB5472" s="35" t="str">
        <f t="shared" si="815"/>
        <v/>
      </c>
      <c r="AC5472" s="35" t="str">
        <f t="shared" si="816"/>
        <v/>
      </c>
      <c r="AD5472" s="35" t="str">
        <f t="shared" si="817"/>
        <v/>
      </c>
      <c r="AE5472" s="44" t="str">
        <f t="shared" si="818"/>
        <v/>
      </c>
      <c r="AF5472" s="61"/>
      <c r="AG5472" s="45"/>
    </row>
    <row r="5473" spans="1:33" x14ac:dyDescent="0.2">
      <c r="A5473" s="59" t="str">
        <f>+VLOOKUP(B5473,Annuaire_roster!B:G,5,0)</f>
        <v>01624</v>
      </c>
      <c r="B5473" s="219" t="s">
        <v>257</v>
      </c>
      <c r="C5473" s="73"/>
      <c r="D5473" s="73" t="s">
        <v>64</v>
      </c>
      <c r="E5473" s="66"/>
      <c r="F5473" s="66" t="s">
        <v>64</v>
      </c>
      <c r="G5473" s="67"/>
      <c r="H5473" s="67"/>
      <c r="I5473" s="107" t="s">
        <v>63</v>
      </c>
      <c r="J5473" s="67"/>
      <c r="K5473" s="69">
        <v>0</v>
      </c>
      <c r="L5473" s="67">
        <v>0</v>
      </c>
      <c r="M5473" s="74">
        <v>0</v>
      </c>
      <c r="N5473" s="34" t="str">
        <f t="shared" si="810"/>
        <v/>
      </c>
      <c r="O5473" s="38">
        <f t="shared" si="811"/>
        <v>0</v>
      </c>
      <c r="P5473" s="77" t="s">
        <v>234</v>
      </c>
      <c r="Q5473" s="135">
        <v>44830</v>
      </c>
      <c r="R5473" s="35">
        <f t="shared" si="812"/>
        <v>0</v>
      </c>
      <c r="S5473" s="35">
        <f t="shared" si="813"/>
        <v>0</v>
      </c>
      <c r="T5473" s="10" t="str">
        <f t="shared" si="819"/>
        <v>Sem - 39</v>
      </c>
      <c r="U5473" s="10" t="str">
        <f t="shared" si="820"/>
        <v>Septembre</v>
      </c>
      <c r="V5473" s="36" t="str">
        <f t="shared" si="814"/>
        <v>2026</v>
      </c>
      <c r="W5473" s="34"/>
      <c r="X5473" s="91">
        <f t="shared" si="821"/>
        <v>0</v>
      </c>
      <c r="Y5473" s="92" t="str">
        <f>VLOOKUP('CM-CIC'!B5404,Annuaire_roster!B:F,4,0)</f>
        <v>ABDELLAOUI KHADIJA</v>
      </c>
      <c r="Z5473" s="37" t="s">
        <v>110</v>
      </c>
      <c r="AA5473" s="60" t="s">
        <v>39</v>
      </c>
      <c r="AB5473" s="35" t="str">
        <f t="shared" si="815"/>
        <v/>
      </c>
      <c r="AC5473" s="35" t="str">
        <f t="shared" si="816"/>
        <v/>
      </c>
      <c r="AD5473" s="35" t="str">
        <f t="shared" si="817"/>
        <v/>
      </c>
      <c r="AE5473" s="44" t="str">
        <f t="shared" si="818"/>
        <v/>
      </c>
      <c r="AF5473" s="61"/>
      <c r="AG5473" s="45"/>
    </row>
    <row r="5474" spans="1:33" x14ac:dyDescent="0.2">
      <c r="A5474" s="59" t="str">
        <f>+VLOOKUP(B5474,Annuaire_roster!B:G,5,0)</f>
        <v>01625</v>
      </c>
      <c r="B5474" s="219" t="s">
        <v>258</v>
      </c>
      <c r="C5474" s="73"/>
      <c r="D5474" s="73" t="s">
        <v>64</v>
      </c>
      <c r="E5474" s="66"/>
      <c r="F5474" s="66" t="s">
        <v>64</v>
      </c>
      <c r="G5474" s="67"/>
      <c r="H5474" s="67"/>
      <c r="I5474" s="107" t="s">
        <v>63</v>
      </c>
      <c r="J5474" s="67"/>
      <c r="K5474" s="69">
        <v>0</v>
      </c>
      <c r="L5474" s="67">
        <v>0</v>
      </c>
      <c r="M5474" s="74">
        <v>0</v>
      </c>
      <c r="N5474" s="34" t="str">
        <f t="shared" si="810"/>
        <v/>
      </c>
      <c r="O5474" s="38">
        <f t="shared" si="811"/>
        <v>0</v>
      </c>
      <c r="P5474" s="77" t="s">
        <v>234</v>
      </c>
      <c r="Q5474" s="135">
        <v>44830</v>
      </c>
      <c r="R5474" s="35">
        <f t="shared" si="812"/>
        <v>0</v>
      </c>
      <c r="S5474" s="35">
        <f t="shared" si="813"/>
        <v>0</v>
      </c>
      <c r="T5474" s="10" t="str">
        <f t="shared" si="819"/>
        <v>Sem - 39</v>
      </c>
      <c r="U5474" s="10" t="str">
        <f t="shared" si="820"/>
        <v>Septembre</v>
      </c>
      <c r="V5474" s="36" t="str">
        <f t="shared" si="814"/>
        <v>2026</v>
      </c>
      <c r="W5474" s="34"/>
      <c r="X5474" s="91">
        <f t="shared" si="821"/>
        <v>0</v>
      </c>
      <c r="Y5474" s="92" t="str">
        <f>VLOOKUP('CM-CIC'!B5405,Annuaire_roster!B:F,4,0)</f>
        <v>ABDELLAOUI KHADIJA</v>
      </c>
      <c r="Z5474" s="37" t="s">
        <v>110</v>
      </c>
      <c r="AA5474" s="60" t="s">
        <v>39</v>
      </c>
      <c r="AB5474" s="35" t="str">
        <f t="shared" si="815"/>
        <v/>
      </c>
      <c r="AC5474" s="35" t="str">
        <f t="shared" si="816"/>
        <v/>
      </c>
      <c r="AD5474" s="35" t="str">
        <f t="shared" si="817"/>
        <v/>
      </c>
      <c r="AE5474" s="44" t="str">
        <f t="shared" si="818"/>
        <v/>
      </c>
      <c r="AF5474" s="61"/>
      <c r="AG5474" s="45"/>
    </row>
    <row r="5475" spans="1:33" x14ac:dyDescent="0.2">
      <c r="A5475" s="59" t="str">
        <f>+VLOOKUP(B5475,Annuaire_roster!B:G,5,0)</f>
        <v>01626</v>
      </c>
      <c r="B5475" s="219" t="s">
        <v>259</v>
      </c>
      <c r="C5475" s="73"/>
      <c r="D5475" s="73" t="s">
        <v>64</v>
      </c>
      <c r="E5475" s="66"/>
      <c r="F5475" s="66" t="s">
        <v>64</v>
      </c>
      <c r="G5475" s="67"/>
      <c r="H5475" s="67"/>
      <c r="I5475" s="107" t="s">
        <v>63</v>
      </c>
      <c r="J5475" s="67"/>
      <c r="K5475" s="69">
        <v>0</v>
      </c>
      <c r="L5475" s="67">
        <v>0</v>
      </c>
      <c r="M5475" s="74">
        <v>0</v>
      </c>
      <c r="N5475" s="34" t="str">
        <f t="shared" si="810"/>
        <v/>
      </c>
      <c r="O5475" s="38">
        <f t="shared" si="811"/>
        <v>0</v>
      </c>
      <c r="P5475" s="77" t="s">
        <v>234</v>
      </c>
      <c r="Q5475" s="135">
        <v>44830</v>
      </c>
      <c r="R5475" s="35">
        <f t="shared" si="812"/>
        <v>0</v>
      </c>
      <c r="S5475" s="35">
        <f t="shared" si="813"/>
        <v>0</v>
      </c>
      <c r="T5475" s="10" t="str">
        <f t="shared" si="819"/>
        <v>Sem - 39</v>
      </c>
      <c r="U5475" s="10" t="str">
        <f t="shared" si="820"/>
        <v>Septembre</v>
      </c>
      <c r="V5475" s="36" t="str">
        <f t="shared" si="814"/>
        <v>2026</v>
      </c>
      <c r="W5475" s="34"/>
      <c r="X5475" s="91">
        <f t="shared" si="821"/>
        <v>0</v>
      </c>
      <c r="Y5475" s="92" t="str">
        <f>VLOOKUP('CM-CIC'!B5406,Annuaire_roster!B:F,4,0)</f>
        <v>ABDELLAOUI KHADIJA</v>
      </c>
      <c r="Z5475" s="37" t="s">
        <v>110</v>
      </c>
      <c r="AA5475" s="60" t="s">
        <v>39</v>
      </c>
      <c r="AB5475" s="35" t="str">
        <f t="shared" si="815"/>
        <v/>
      </c>
      <c r="AC5475" s="35" t="str">
        <f t="shared" si="816"/>
        <v/>
      </c>
      <c r="AD5475" s="35" t="str">
        <f t="shared" si="817"/>
        <v/>
      </c>
      <c r="AE5475" s="44" t="str">
        <f t="shared" si="818"/>
        <v/>
      </c>
      <c r="AF5475" s="61"/>
      <c r="AG5475" s="45"/>
    </row>
    <row r="5476" spans="1:33" x14ac:dyDescent="0.2">
      <c r="A5476" s="59" t="str">
        <f>+VLOOKUP(B5476,Annuaire_roster!B:G,5,0)</f>
        <v>01627</v>
      </c>
      <c r="B5476" s="219" t="s">
        <v>260</v>
      </c>
      <c r="C5476" s="73"/>
      <c r="D5476" s="73" t="s">
        <v>64</v>
      </c>
      <c r="E5476" s="66"/>
      <c r="F5476" s="66" t="s">
        <v>64</v>
      </c>
      <c r="G5476" s="67"/>
      <c r="H5476" s="67"/>
      <c r="I5476" s="107" t="s">
        <v>63</v>
      </c>
      <c r="J5476" s="67"/>
      <c r="K5476" s="69">
        <v>0</v>
      </c>
      <c r="L5476" s="67">
        <v>0</v>
      </c>
      <c r="M5476" s="74">
        <v>0</v>
      </c>
      <c r="N5476" s="34" t="str">
        <f t="shared" si="810"/>
        <v/>
      </c>
      <c r="O5476" s="38">
        <f t="shared" si="811"/>
        <v>0</v>
      </c>
      <c r="P5476" s="77" t="s">
        <v>234</v>
      </c>
      <c r="Q5476" s="135">
        <v>44830</v>
      </c>
      <c r="R5476" s="35">
        <f t="shared" si="812"/>
        <v>0</v>
      </c>
      <c r="S5476" s="35">
        <f t="shared" si="813"/>
        <v>0</v>
      </c>
      <c r="T5476" s="10" t="str">
        <f t="shared" si="819"/>
        <v>Sem - 39</v>
      </c>
      <c r="U5476" s="10" t="str">
        <f t="shared" si="820"/>
        <v>Septembre</v>
      </c>
      <c r="V5476" s="36" t="str">
        <f t="shared" si="814"/>
        <v>2026</v>
      </c>
      <c r="W5476" s="34"/>
      <c r="X5476" s="91">
        <f t="shared" si="821"/>
        <v>0</v>
      </c>
      <c r="Y5476" s="92" t="str">
        <f>VLOOKUP('CM-CIC'!B5407,Annuaire_roster!B:F,4,0)</f>
        <v>ABDELLAOUI KHADIJA</v>
      </c>
      <c r="Z5476" s="37" t="s">
        <v>110</v>
      </c>
      <c r="AA5476" s="60" t="s">
        <v>39</v>
      </c>
      <c r="AB5476" s="35" t="str">
        <f t="shared" si="815"/>
        <v/>
      </c>
      <c r="AC5476" s="35" t="str">
        <f t="shared" si="816"/>
        <v/>
      </c>
      <c r="AD5476" s="35" t="str">
        <f t="shared" si="817"/>
        <v/>
      </c>
      <c r="AE5476" s="44" t="str">
        <f t="shared" si="818"/>
        <v/>
      </c>
      <c r="AF5476" s="61"/>
      <c r="AG5476" s="45"/>
    </row>
    <row r="5477" spans="1:33" x14ac:dyDescent="0.2">
      <c r="A5477" s="59" t="str">
        <f>+VLOOKUP(B5477,Annuaire_roster!B:G,5,0)</f>
        <v>01628</v>
      </c>
      <c r="B5477" s="219" t="s">
        <v>262</v>
      </c>
      <c r="C5477" s="73"/>
      <c r="D5477" s="73" t="s">
        <v>64</v>
      </c>
      <c r="E5477" s="66"/>
      <c r="F5477" s="66" t="s">
        <v>64</v>
      </c>
      <c r="G5477" s="67"/>
      <c r="H5477" s="67"/>
      <c r="I5477" s="107" t="s">
        <v>63</v>
      </c>
      <c r="J5477" s="67"/>
      <c r="K5477" s="69">
        <v>0</v>
      </c>
      <c r="L5477" s="67">
        <v>0</v>
      </c>
      <c r="M5477" s="74">
        <v>0</v>
      </c>
      <c r="N5477" s="34" t="str">
        <f t="shared" si="810"/>
        <v/>
      </c>
      <c r="O5477" s="38">
        <f t="shared" si="811"/>
        <v>0</v>
      </c>
      <c r="P5477" s="77" t="s">
        <v>234</v>
      </c>
      <c r="Q5477" s="135">
        <v>44830</v>
      </c>
      <c r="R5477" s="35">
        <f t="shared" si="812"/>
        <v>0</v>
      </c>
      <c r="S5477" s="35">
        <f t="shared" si="813"/>
        <v>0</v>
      </c>
      <c r="T5477" s="10" t="str">
        <f t="shared" si="819"/>
        <v>Sem - 39</v>
      </c>
      <c r="U5477" s="10" t="str">
        <f t="shared" si="820"/>
        <v>Septembre</v>
      </c>
      <c r="V5477" s="36" t="str">
        <f t="shared" si="814"/>
        <v>2026</v>
      </c>
      <c r="W5477" s="34"/>
      <c r="X5477" s="91">
        <f t="shared" si="821"/>
        <v>0</v>
      </c>
      <c r="Y5477" s="92" t="str">
        <f>VLOOKUP('CM-CIC'!B5408,Annuaire_roster!B:F,4,0)</f>
        <v>ABDELLAOUI KHADIJA</v>
      </c>
      <c r="Z5477" s="37" t="s">
        <v>110</v>
      </c>
      <c r="AA5477" s="60" t="s">
        <v>39</v>
      </c>
      <c r="AB5477" s="35" t="str">
        <f t="shared" si="815"/>
        <v/>
      </c>
      <c r="AC5477" s="35" t="str">
        <f t="shared" si="816"/>
        <v/>
      </c>
      <c r="AD5477" s="35" t="str">
        <f t="shared" si="817"/>
        <v/>
      </c>
      <c r="AE5477" s="44" t="str">
        <f t="shared" si="818"/>
        <v/>
      </c>
      <c r="AF5477" s="61"/>
      <c r="AG5477" s="45"/>
    </row>
    <row r="5478" spans="1:33" x14ac:dyDescent="0.2">
      <c r="A5478" s="59" t="str">
        <f>+VLOOKUP(B5478,Annuaire_roster!B:G,5,0)</f>
        <v>01629</v>
      </c>
      <c r="B5478" s="219" t="s">
        <v>263</v>
      </c>
      <c r="C5478" s="73"/>
      <c r="D5478" s="73" t="s">
        <v>64</v>
      </c>
      <c r="E5478" s="66"/>
      <c r="F5478" s="66" t="s">
        <v>64</v>
      </c>
      <c r="G5478" s="67"/>
      <c r="H5478" s="67"/>
      <c r="I5478" s="107" t="s">
        <v>63</v>
      </c>
      <c r="J5478" s="67"/>
      <c r="K5478" s="69">
        <v>0</v>
      </c>
      <c r="L5478" s="67">
        <v>0</v>
      </c>
      <c r="M5478" s="74">
        <v>0</v>
      </c>
      <c r="N5478" s="34" t="str">
        <f t="shared" si="810"/>
        <v/>
      </c>
      <c r="O5478" s="38">
        <f t="shared" si="811"/>
        <v>0</v>
      </c>
      <c r="P5478" s="77" t="s">
        <v>234</v>
      </c>
      <c r="Q5478" s="135">
        <v>44830</v>
      </c>
      <c r="R5478" s="35">
        <f t="shared" si="812"/>
        <v>0</v>
      </c>
      <c r="S5478" s="35">
        <f t="shared" si="813"/>
        <v>0</v>
      </c>
      <c r="T5478" s="10" t="str">
        <f t="shared" si="819"/>
        <v>Sem - 39</v>
      </c>
      <c r="U5478" s="10" t="str">
        <f t="shared" si="820"/>
        <v>Septembre</v>
      </c>
      <c r="V5478" s="36" t="str">
        <f t="shared" si="814"/>
        <v>2026</v>
      </c>
      <c r="W5478" s="34"/>
      <c r="X5478" s="91">
        <f t="shared" si="821"/>
        <v>0</v>
      </c>
      <c r="Y5478" s="92" t="str">
        <f>VLOOKUP('CM-CIC'!B5409,Annuaire_roster!B:F,4,0)</f>
        <v>ABDELLAOUI KHADIJA</v>
      </c>
      <c r="Z5478" s="37" t="s">
        <v>110</v>
      </c>
      <c r="AA5478" s="60" t="s">
        <v>39</v>
      </c>
      <c r="AB5478" s="35" t="str">
        <f t="shared" si="815"/>
        <v/>
      </c>
      <c r="AC5478" s="35" t="str">
        <f t="shared" si="816"/>
        <v/>
      </c>
      <c r="AD5478" s="35" t="str">
        <f t="shared" si="817"/>
        <v/>
      </c>
      <c r="AE5478" s="44" t="str">
        <f t="shared" si="818"/>
        <v/>
      </c>
      <c r="AF5478" s="61"/>
      <c r="AG5478" s="45"/>
    </row>
    <row r="5479" spans="1:33" x14ac:dyDescent="0.2">
      <c r="A5479" s="59" t="str">
        <f>+VLOOKUP(B5479,Annuaire_roster!B:G,5,0)</f>
        <v>01630</v>
      </c>
      <c r="B5479" s="219" t="s">
        <v>264</v>
      </c>
      <c r="C5479" s="73"/>
      <c r="D5479" s="73" t="s">
        <v>64</v>
      </c>
      <c r="E5479" s="66"/>
      <c r="F5479" s="66" t="s">
        <v>64</v>
      </c>
      <c r="G5479" s="67"/>
      <c r="H5479" s="67"/>
      <c r="I5479" s="107" t="s">
        <v>63</v>
      </c>
      <c r="J5479" s="67"/>
      <c r="K5479" s="69">
        <v>0</v>
      </c>
      <c r="L5479" s="67">
        <v>0</v>
      </c>
      <c r="M5479" s="74">
        <v>0</v>
      </c>
      <c r="N5479" s="34" t="str">
        <f t="shared" si="810"/>
        <v/>
      </c>
      <c r="O5479" s="38">
        <f t="shared" si="811"/>
        <v>0</v>
      </c>
      <c r="P5479" s="77" t="s">
        <v>234</v>
      </c>
      <c r="Q5479" s="135">
        <v>44830</v>
      </c>
      <c r="R5479" s="35">
        <f t="shared" si="812"/>
        <v>0</v>
      </c>
      <c r="S5479" s="35">
        <f t="shared" si="813"/>
        <v>0</v>
      </c>
      <c r="T5479" s="10" t="str">
        <f t="shared" si="819"/>
        <v>Sem - 39</v>
      </c>
      <c r="U5479" s="10" t="str">
        <f t="shared" si="820"/>
        <v>Septembre</v>
      </c>
      <c r="V5479" s="36" t="str">
        <f t="shared" si="814"/>
        <v>2026</v>
      </c>
      <c r="W5479" s="34"/>
      <c r="X5479" s="91">
        <f t="shared" si="821"/>
        <v>0</v>
      </c>
      <c r="Y5479" s="92" t="str">
        <f>VLOOKUP('CM-CIC'!B5410,Annuaire_roster!B:F,4,0)</f>
        <v>ABDELLAOUI KHADIJA</v>
      </c>
      <c r="Z5479" s="37" t="s">
        <v>110</v>
      </c>
      <c r="AA5479" s="60" t="s">
        <v>39</v>
      </c>
      <c r="AB5479" s="35" t="str">
        <f t="shared" si="815"/>
        <v/>
      </c>
      <c r="AC5479" s="35" t="str">
        <f t="shared" si="816"/>
        <v/>
      </c>
      <c r="AD5479" s="35" t="str">
        <f t="shared" si="817"/>
        <v/>
      </c>
      <c r="AE5479" s="44" t="str">
        <f t="shared" si="818"/>
        <v/>
      </c>
      <c r="AF5479" s="61"/>
      <c r="AG5479" s="45"/>
    </row>
    <row r="5480" spans="1:33" x14ac:dyDescent="0.2">
      <c r="A5480" s="59" t="str">
        <f>+VLOOKUP(B5480,Annuaire_roster!B:G,5,0)</f>
        <v>01631</v>
      </c>
      <c r="B5480" s="219" t="s">
        <v>265</v>
      </c>
      <c r="C5480" s="73"/>
      <c r="D5480" s="73" t="s">
        <v>64</v>
      </c>
      <c r="E5480" s="66"/>
      <c r="F5480" s="66" t="s">
        <v>64</v>
      </c>
      <c r="G5480" s="67"/>
      <c r="H5480" s="67"/>
      <c r="I5480" s="107" t="s">
        <v>63</v>
      </c>
      <c r="J5480" s="67"/>
      <c r="K5480" s="69">
        <v>0</v>
      </c>
      <c r="L5480" s="67">
        <v>0</v>
      </c>
      <c r="M5480" s="74">
        <v>0</v>
      </c>
      <c r="N5480" s="34" t="str">
        <f t="shared" si="810"/>
        <v/>
      </c>
      <c r="O5480" s="38">
        <f t="shared" si="811"/>
        <v>0</v>
      </c>
      <c r="P5480" s="77" t="s">
        <v>234</v>
      </c>
      <c r="Q5480" s="135">
        <v>44830</v>
      </c>
      <c r="R5480" s="35">
        <f t="shared" si="812"/>
        <v>0</v>
      </c>
      <c r="S5480" s="35">
        <f t="shared" si="813"/>
        <v>0</v>
      </c>
      <c r="T5480" s="10" t="str">
        <f t="shared" si="819"/>
        <v>Sem - 39</v>
      </c>
      <c r="U5480" s="10" t="str">
        <f t="shared" si="820"/>
        <v>Septembre</v>
      </c>
      <c r="V5480" s="36" t="str">
        <f t="shared" si="814"/>
        <v>2026</v>
      </c>
      <c r="W5480" s="34"/>
      <c r="X5480" s="91">
        <f t="shared" si="821"/>
        <v>0</v>
      </c>
      <c r="Y5480" s="92" t="str">
        <f>VLOOKUP('CM-CIC'!B5411,Annuaire_roster!B:F,4,0)</f>
        <v>IHASSANE Ikram</v>
      </c>
      <c r="Z5480" s="37" t="s">
        <v>110</v>
      </c>
      <c r="AA5480" s="60" t="s">
        <v>39</v>
      </c>
      <c r="AB5480" s="35" t="str">
        <f t="shared" si="815"/>
        <v/>
      </c>
      <c r="AC5480" s="35" t="str">
        <f t="shared" si="816"/>
        <v/>
      </c>
      <c r="AD5480" s="35" t="str">
        <f t="shared" si="817"/>
        <v/>
      </c>
      <c r="AE5480" s="44" t="str">
        <f t="shared" si="818"/>
        <v/>
      </c>
      <c r="AF5480" s="61"/>
      <c r="AG5480" s="45"/>
    </row>
    <row r="5481" spans="1:33" x14ac:dyDescent="0.2">
      <c r="A5481" s="59" t="str">
        <f>+VLOOKUP(B5481,Annuaire_roster!B:G,5,0)</f>
        <v>01632</v>
      </c>
      <c r="B5481" s="219" t="s">
        <v>266</v>
      </c>
      <c r="C5481" s="73"/>
      <c r="D5481" s="73" t="s">
        <v>64</v>
      </c>
      <c r="E5481" s="66"/>
      <c r="F5481" s="66" t="s">
        <v>64</v>
      </c>
      <c r="G5481" s="67"/>
      <c r="H5481" s="67"/>
      <c r="I5481" s="107" t="s">
        <v>63</v>
      </c>
      <c r="J5481" s="67"/>
      <c r="K5481" s="69">
        <v>0</v>
      </c>
      <c r="L5481" s="67">
        <v>0</v>
      </c>
      <c r="M5481" s="74">
        <v>0</v>
      </c>
      <c r="N5481" s="34" t="str">
        <f t="shared" si="810"/>
        <v/>
      </c>
      <c r="O5481" s="38">
        <f t="shared" si="811"/>
        <v>0</v>
      </c>
      <c r="P5481" s="77" t="s">
        <v>234</v>
      </c>
      <c r="Q5481" s="135">
        <v>44830</v>
      </c>
      <c r="R5481" s="35">
        <f t="shared" si="812"/>
        <v>0</v>
      </c>
      <c r="S5481" s="35">
        <f t="shared" si="813"/>
        <v>0</v>
      </c>
      <c r="T5481" s="10" t="str">
        <f t="shared" si="819"/>
        <v>Sem - 39</v>
      </c>
      <c r="U5481" s="10" t="str">
        <f t="shared" si="820"/>
        <v>Septembre</v>
      </c>
      <c r="V5481" s="36" t="str">
        <f t="shared" si="814"/>
        <v>2026</v>
      </c>
      <c r="W5481" s="34"/>
      <c r="X5481" s="91">
        <f t="shared" si="821"/>
        <v>0</v>
      </c>
      <c r="Y5481" s="92" t="str">
        <f>VLOOKUP('CM-CIC'!B5412,Annuaire_roster!B:F,4,0)</f>
        <v>IHASSANE Ikram</v>
      </c>
      <c r="Z5481" s="37" t="s">
        <v>110</v>
      </c>
      <c r="AA5481" s="60" t="s">
        <v>39</v>
      </c>
      <c r="AB5481" s="35" t="str">
        <f t="shared" si="815"/>
        <v/>
      </c>
      <c r="AC5481" s="35" t="str">
        <f t="shared" si="816"/>
        <v/>
      </c>
      <c r="AD5481" s="35" t="str">
        <f t="shared" si="817"/>
        <v/>
      </c>
      <c r="AE5481" s="44" t="str">
        <f t="shared" si="818"/>
        <v/>
      </c>
      <c r="AF5481" s="61"/>
      <c r="AG5481" s="45"/>
    </row>
    <row r="5482" spans="1:33" x14ac:dyDescent="0.2">
      <c r="A5482" s="59" t="str">
        <f>+VLOOKUP(B5482,Annuaire_roster!B:G,5,0)</f>
        <v>01633</v>
      </c>
      <c r="B5482" s="219" t="s">
        <v>267</v>
      </c>
      <c r="C5482" s="73"/>
      <c r="D5482" s="73" t="s">
        <v>64</v>
      </c>
      <c r="E5482" s="66"/>
      <c r="F5482" s="66" t="s">
        <v>64</v>
      </c>
      <c r="G5482" s="67"/>
      <c r="H5482" s="67"/>
      <c r="I5482" s="107" t="s">
        <v>63</v>
      </c>
      <c r="J5482" s="67"/>
      <c r="K5482" s="69">
        <v>0</v>
      </c>
      <c r="L5482" s="67">
        <v>0</v>
      </c>
      <c r="M5482" s="74">
        <v>0</v>
      </c>
      <c r="N5482" s="34" t="str">
        <f t="shared" si="810"/>
        <v/>
      </c>
      <c r="O5482" s="38">
        <f t="shared" si="811"/>
        <v>0</v>
      </c>
      <c r="P5482" s="77" t="s">
        <v>234</v>
      </c>
      <c r="Q5482" s="135">
        <v>44830</v>
      </c>
      <c r="R5482" s="35">
        <f t="shared" si="812"/>
        <v>0</v>
      </c>
      <c r="S5482" s="35">
        <f t="shared" si="813"/>
        <v>0</v>
      </c>
      <c r="T5482" s="10" t="str">
        <f t="shared" si="819"/>
        <v>Sem - 39</v>
      </c>
      <c r="U5482" s="10" t="str">
        <f t="shared" si="820"/>
        <v>Septembre</v>
      </c>
      <c r="V5482" s="36" t="str">
        <f t="shared" si="814"/>
        <v>2026</v>
      </c>
      <c r="W5482" s="34"/>
      <c r="X5482" s="91">
        <f t="shared" si="821"/>
        <v>0</v>
      </c>
      <c r="Y5482" s="92" t="str">
        <f>VLOOKUP('CM-CIC'!B5413,Annuaire_roster!B:F,4,0)</f>
        <v>IHASSANE Ikram</v>
      </c>
      <c r="Z5482" s="37" t="s">
        <v>110</v>
      </c>
      <c r="AA5482" s="60" t="s">
        <v>39</v>
      </c>
      <c r="AB5482" s="35" t="str">
        <f t="shared" si="815"/>
        <v/>
      </c>
      <c r="AC5482" s="35" t="str">
        <f t="shared" si="816"/>
        <v/>
      </c>
      <c r="AD5482" s="35" t="str">
        <f t="shared" si="817"/>
        <v/>
      </c>
      <c r="AE5482" s="44" t="str">
        <f t="shared" si="818"/>
        <v/>
      </c>
      <c r="AF5482" s="61"/>
      <c r="AG5482" s="45"/>
    </row>
    <row r="5483" spans="1:33" x14ac:dyDescent="0.2">
      <c r="A5483" s="59" t="str">
        <f>+VLOOKUP(B5483,Annuaire_roster!B:G,5,0)</f>
        <v>01634</v>
      </c>
      <c r="B5483" s="219" t="s">
        <v>268</v>
      </c>
      <c r="C5483" s="73"/>
      <c r="D5483" s="73" t="s">
        <v>64</v>
      </c>
      <c r="E5483" s="66"/>
      <c r="F5483" s="66" t="s">
        <v>64</v>
      </c>
      <c r="G5483" s="67"/>
      <c r="H5483" s="67"/>
      <c r="I5483" s="107" t="s">
        <v>63</v>
      </c>
      <c r="J5483" s="67"/>
      <c r="K5483" s="69">
        <v>0</v>
      </c>
      <c r="L5483" s="67">
        <v>0</v>
      </c>
      <c r="M5483" s="74">
        <v>0</v>
      </c>
      <c r="N5483" s="34" t="str">
        <f t="shared" si="810"/>
        <v/>
      </c>
      <c r="O5483" s="38">
        <f t="shared" si="811"/>
        <v>0</v>
      </c>
      <c r="P5483" s="77" t="s">
        <v>234</v>
      </c>
      <c r="Q5483" s="135">
        <v>44830</v>
      </c>
      <c r="R5483" s="35">
        <f t="shared" si="812"/>
        <v>0</v>
      </c>
      <c r="S5483" s="35">
        <f t="shared" si="813"/>
        <v>0</v>
      </c>
      <c r="T5483" s="10" t="str">
        <f t="shared" si="819"/>
        <v>Sem - 39</v>
      </c>
      <c r="U5483" s="10" t="str">
        <f t="shared" si="820"/>
        <v>Septembre</v>
      </c>
      <c r="V5483" s="36" t="str">
        <f t="shared" si="814"/>
        <v>2026</v>
      </c>
      <c r="W5483" s="34"/>
      <c r="X5483" s="91">
        <f t="shared" si="821"/>
        <v>0</v>
      </c>
      <c r="Y5483" s="92" t="str">
        <f>VLOOKUP('CM-CIC'!B5414,Annuaire_roster!B:F,4,0)</f>
        <v>IHASSANE Ikram</v>
      </c>
      <c r="Z5483" s="37" t="s">
        <v>110</v>
      </c>
      <c r="AA5483" s="60" t="s">
        <v>39</v>
      </c>
      <c r="AB5483" s="35" t="str">
        <f t="shared" si="815"/>
        <v/>
      </c>
      <c r="AC5483" s="35" t="str">
        <f t="shared" si="816"/>
        <v/>
      </c>
      <c r="AD5483" s="35" t="str">
        <f t="shared" si="817"/>
        <v/>
      </c>
      <c r="AE5483" s="44" t="str">
        <f t="shared" si="818"/>
        <v/>
      </c>
      <c r="AF5483" s="61"/>
      <c r="AG5483" s="45"/>
    </row>
    <row r="5484" spans="1:33" x14ac:dyDescent="0.2">
      <c r="A5484" s="59" t="str">
        <f>+VLOOKUP(B5484,Annuaire_roster!B:G,5,0)</f>
        <v>01635</v>
      </c>
      <c r="B5484" s="219" t="s">
        <v>269</v>
      </c>
      <c r="C5484" s="73"/>
      <c r="D5484" s="73" t="s">
        <v>64</v>
      </c>
      <c r="E5484" s="66"/>
      <c r="F5484" s="66" t="s">
        <v>64</v>
      </c>
      <c r="G5484" s="67"/>
      <c r="H5484" s="67"/>
      <c r="I5484" s="107" t="s">
        <v>63</v>
      </c>
      <c r="J5484" s="67"/>
      <c r="K5484" s="69">
        <v>0</v>
      </c>
      <c r="L5484" s="67">
        <v>0</v>
      </c>
      <c r="M5484" s="74">
        <v>0</v>
      </c>
      <c r="N5484" s="34" t="str">
        <f t="shared" si="810"/>
        <v/>
      </c>
      <c r="O5484" s="38">
        <f t="shared" si="811"/>
        <v>0</v>
      </c>
      <c r="P5484" s="77" t="s">
        <v>234</v>
      </c>
      <c r="Q5484" s="135">
        <v>44830</v>
      </c>
      <c r="R5484" s="35">
        <f t="shared" si="812"/>
        <v>0</v>
      </c>
      <c r="S5484" s="35">
        <f t="shared" si="813"/>
        <v>0</v>
      </c>
      <c r="T5484" s="10" t="str">
        <f t="shared" si="819"/>
        <v>Sem - 39</v>
      </c>
      <c r="U5484" s="10" t="str">
        <f t="shared" si="820"/>
        <v>Septembre</v>
      </c>
      <c r="V5484" s="36" t="str">
        <f t="shared" si="814"/>
        <v>2026</v>
      </c>
      <c r="W5484" s="34"/>
      <c r="X5484" s="91">
        <f t="shared" si="821"/>
        <v>0</v>
      </c>
      <c r="Y5484" s="92" t="str">
        <f>VLOOKUP('CM-CIC'!B5415,Annuaire_roster!B:F,4,0)</f>
        <v>IHASSANE Ikram</v>
      </c>
      <c r="Z5484" s="37" t="s">
        <v>110</v>
      </c>
      <c r="AA5484" s="60" t="s">
        <v>39</v>
      </c>
      <c r="AB5484" s="35" t="str">
        <f t="shared" si="815"/>
        <v/>
      </c>
      <c r="AC5484" s="35" t="str">
        <f t="shared" si="816"/>
        <v/>
      </c>
      <c r="AD5484" s="35" t="str">
        <f t="shared" si="817"/>
        <v/>
      </c>
      <c r="AE5484" s="44" t="str">
        <f t="shared" si="818"/>
        <v/>
      </c>
      <c r="AF5484" s="61"/>
      <c r="AG5484" s="45"/>
    </row>
    <row r="5485" spans="1:33" x14ac:dyDescent="0.2">
      <c r="A5485" s="59" t="str">
        <f>+VLOOKUP(B5485,Annuaire_roster!B:G,5,0)</f>
        <v>01636</v>
      </c>
      <c r="B5485" s="219" t="s">
        <v>270</v>
      </c>
      <c r="C5485" s="73"/>
      <c r="D5485" s="73" t="s">
        <v>64</v>
      </c>
      <c r="E5485" s="66"/>
      <c r="F5485" s="66" t="s">
        <v>64</v>
      </c>
      <c r="G5485" s="67"/>
      <c r="H5485" s="67"/>
      <c r="I5485" s="107" t="s">
        <v>63</v>
      </c>
      <c r="J5485" s="67"/>
      <c r="K5485" s="69">
        <v>0</v>
      </c>
      <c r="L5485" s="67">
        <v>0</v>
      </c>
      <c r="M5485" s="74">
        <v>0</v>
      </c>
      <c r="N5485" s="34" t="str">
        <f t="shared" si="810"/>
        <v/>
      </c>
      <c r="O5485" s="38">
        <f t="shared" si="811"/>
        <v>0</v>
      </c>
      <c r="P5485" s="77" t="s">
        <v>234</v>
      </c>
      <c r="Q5485" s="135">
        <v>44830</v>
      </c>
      <c r="R5485" s="35">
        <f t="shared" si="812"/>
        <v>0</v>
      </c>
      <c r="S5485" s="35">
        <f t="shared" si="813"/>
        <v>0</v>
      </c>
      <c r="T5485" s="10" t="str">
        <f t="shared" si="819"/>
        <v>Sem - 39</v>
      </c>
      <c r="U5485" s="10" t="str">
        <f t="shared" si="820"/>
        <v>Septembre</v>
      </c>
      <c r="V5485" s="36" t="str">
        <f t="shared" si="814"/>
        <v>2026</v>
      </c>
      <c r="W5485" s="34"/>
      <c r="X5485" s="91">
        <f t="shared" si="821"/>
        <v>0</v>
      </c>
      <c r="Y5485" s="92" t="str">
        <f>VLOOKUP('CM-CIC'!B5416,Annuaire_roster!B:F,4,0)</f>
        <v>KINANA Widad</v>
      </c>
      <c r="Z5485" s="37" t="s">
        <v>110</v>
      </c>
      <c r="AA5485" s="60" t="s">
        <v>39</v>
      </c>
      <c r="AB5485" s="35" t="str">
        <f t="shared" si="815"/>
        <v/>
      </c>
      <c r="AC5485" s="35" t="str">
        <f t="shared" si="816"/>
        <v/>
      </c>
      <c r="AD5485" s="35" t="str">
        <f t="shared" si="817"/>
        <v/>
      </c>
      <c r="AE5485" s="44" t="str">
        <f t="shared" si="818"/>
        <v/>
      </c>
      <c r="AF5485" s="61"/>
      <c r="AG5485" s="45"/>
    </row>
    <row r="5486" spans="1:33" x14ac:dyDescent="0.2">
      <c r="A5486" s="59" t="str">
        <f>+VLOOKUP(B5486,Annuaire_roster!B:G,5,0)</f>
        <v>01637</v>
      </c>
      <c r="B5486" s="219" t="s">
        <v>271</v>
      </c>
      <c r="C5486" s="73"/>
      <c r="D5486" s="73" t="s">
        <v>64</v>
      </c>
      <c r="E5486" s="66"/>
      <c r="F5486" s="66" t="s">
        <v>64</v>
      </c>
      <c r="G5486" s="67"/>
      <c r="H5486" s="67"/>
      <c r="I5486" s="107" t="s">
        <v>63</v>
      </c>
      <c r="J5486" s="67"/>
      <c r="K5486" s="69">
        <v>0</v>
      </c>
      <c r="L5486" s="67">
        <v>0</v>
      </c>
      <c r="M5486" s="74">
        <v>0</v>
      </c>
      <c r="N5486" s="34" t="str">
        <f t="shared" si="810"/>
        <v/>
      </c>
      <c r="O5486" s="38">
        <f t="shared" si="811"/>
        <v>0</v>
      </c>
      <c r="P5486" s="77" t="s">
        <v>234</v>
      </c>
      <c r="Q5486" s="135">
        <v>44830</v>
      </c>
      <c r="R5486" s="35">
        <f t="shared" si="812"/>
        <v>0</v>
      </c>
      <c r="S5486" s="35">
        <f t="shared" si="813"/>
        <v>0</v>
      </c>
      <c r="T5486" s="10" t="str">
        <f t="shared" si="819"/>
        <v>Sem - 39</v>
      </c>
      <c r="U5486" s="10" t="str">
        <f t="shared" si="820"/>
        <v>Septembre</v>
      </c>
      <c r="V5486" s="36" t="str">
        <f t="shared" si="814"/>
        <v>2026</v>
      </c>
      <c r="W5486" s="34"/>
      <c r="X5486" s="91">
        <f t="shared" si="821"/>
        <v>0</v>
      </c>
      <c r="Y5486" s="92" t="str">
        <f>VLOOKUP('CM-CIC'!B5417,Annuaire_roster!B:F,4,0)</f>
        <v>IHASSANE Ikram</v>
      </c>
      <c r="Z5486" s="37" t="s">
        <v>110</v>
      </c>
      <c r="AA5486" s="60" t="s">
        <v>39</v>
      </c>
      <c r="AB5486" s="35" t="str">
        <f t="shared" si="815"/>
        <v/>
      </c>
      <c r="AC5486" s="35" t="str">
        <f t="shared" si="816"/>
        <v/>
      </c>
      <c r="AD5486" s="35" t="str">
        <f t="shared" si="817"/>
        <v/>
      </c>
      <c r="AE5486" s="44" t="str">
        <f t="shared" si="818"/>
        <v/>
      </c>
      <c r="AF5486" s="61"/>
      <c r="AG5486" s="45"/>
    </row>
    <row r="5487" spans="1:33" x14ac:dyDescent="0.2">
      <c r="A5487" s="59" t="str">
        <f>+VLOOKUP(B5487,Annuaire_roster!B:G,5,0)</f>
        <v>01638</v>
      </c>
      <c r="B5487" s="219" t="s">
        <v>272</v>
      </c>
      <c r="C5487" s="73"/>
      <c r="D5487" s="73" t="s">
        <v>64</v>
      </c>
      <c r="E5487" s="66"/>
      <c r="F5487" s="66" t="s">
        <v>64</v>
      </c>
      <c r="G5487" s="67"/>
      <c r="H5487" s="67"/>
      <c r="I5487" s="107" t="s">
        <v>63</v>
      </c>
      <c r="J5487" s="67"/>
      <c r="K5487" s="69">
        <v>0</v>
      </c>
      <c r="L5487" s="67">
        <v>0</v>
      </c>
      <c r="M5487" s="74">
        <v>0</v>
      </c>
      <c r="N5487" s="34" t="str">
        <f t="shared" si="810"/>
        <v/>
      </c>
      <c r="O5487" s="38">
        <f t="shared" si="811"/>
        <v>0</v>
      </c>
      <c r="P5487" s="77" t="s">
        <v>234</v>
      </c>
      <c r="Q5487" s="135">
        <v>44830</v>
      </c>
      <c r="R5487" s="35">
        <f t="shared" si="812"/>
        <v>0</v>
      </c>
      <c r="S5487" s="35">
        <f t="shared" si="813"/>
        <v>0</v>
      </c>
      <c r="T5487" s="10" t="str">
        <f t="shared" si="819"/>
        <v>Sem - 39</v>
      </c>
      <c r="U5487" s="10" t="str">
        <f t="shared" si="820"/>
        <v>Septembre</v>
      </c>
      <c r="V5487" s="36" t="str">
        <f t="shared" si="814"/>
        <v>2026</v>
      </c>
      <c r="W5487" s="34"/>
      <c r="X5487" s="91">
        <f t="shared" si="821"/>
        <v>0</v>
      </c>
      <c r="Y5487" s="92" t="str">
        <f>VLOOKUP('CM-CIC'!B5418,Annuaire_roster!B:F,4,0)</f>
        <v>KINANA Widad</v>
      </c>
      <c r="Z5487" s="37" t="s">
        <v>110</v>
      </c>
      <c r="AA5487" s="60" t="s">
        <v>39</v>
      </c>
      <c r="AB5487" s="35" t="str">
        <f t="shared" si="815"/>
        <v/>
      </c>
      <c r="AC5487" s="35" t="str">
        <f t="shared" si="816"/>
        <v/>
      </c>
      <c r="AD5487" s="35" t="str">
        <f t="shared" si="817"/>
        <v/>
      </c>
      <c r="AE5487" s="44" t="str">
        <f t="shared" si="818"/>
        <v/>
      </c>
      <c r="AF5487" s="61"/>
      <c r="AG5487" s="45"/>
    </row>
    <row r="5488" spans="1:33" x14ac:dyDescent="0.2">
      <c r="A5488" s="59" t="str">
        <f>+VLOOKUP(B5488,Annuaire_roster!B:G,5,0)</f>
        <v>01639</v>
      </c>
      <c r="B5488" s="219" t="s">
        <v>273</v>
      </c>
      <c r="C5488" s="73"/>
      <c r="D5488" s="73" t="s">
        <v>64</v>
      </c>
      <c r="E5488" s="66"/>
      <c r="F5488" s="66" t="s">
        <v>64</v>
      </c>
      <c r="G5488" s="67"/>
      <c r="H5488" s="67"/>
      <c r="I5488" s="107" t="s">
        <v>63</v>
      </c>
      <c r="J5488" s="67"/>
      <c r="K5488" s="69">
        <v>0</v>
      </c>
      <c r="L5488" s="67">
        <v>0</v>
      </c>
      <c r="M5488" s="74">
        <v>0</v>
      </c>
      <c r="N5488" s="34" t="str">
        <f t="shared" si="810"/>
        <v/>
      </c>
      <c r="O5488" s="38">
        <f t="shared" si="811"/>
        <v>0</v>
      </c>
      <c r="P5488" s="77" t="s">
        <v>234</v>
      </c>
      <c r="Q5488" s="135">
        <v>44830</v>
      </c>
      <c r="R5488" s="35">
        <f t="shared" si="812"/>
        <v>0</v>
      </c>
      <c r="S5488" s="35">
        <f t="shared" si="813"/>
        <v>0</v>
      </c>
      <c r="T5488" s="10" t="str">
        <f t="shared" si="819"/>
        <v>Sem - 39</v>
      </c>
      <c r="U5488" s="10" t="str">
        <f t="shared" si="820"/>
        <v>Septembre</v>
      </c>
      <c r="V5488" s="36" t="str">
        <f t="shared" si="814"/>
        <v>2026</v>
      </c>
      <c r="W5488" s="34"/>
      <c r="X5488" s="91">
        <f t="shared" si="821"/>
        <v>0</v>
      </c>
      <c r="Y5488" s="92" t="str">
        <f>VLOOKUP('CM-CIC'!B5419,Annuaire_roster!B:F,4,0)</f>
        <v>IHASSANE Ikram</v>
      </c>
      <c r="Z5488" s="37" t="s">
        <v>110</v>
      </c>
      <c r="AA5488" s="60" t="s">
        <v>39</v>
      </c>
      <c r="AB5488" s="35" t="str">
        <f t="shared" si="815"/>
        <v/>
      </c>
      <c r="AC5488" s="35" t="str">
        <f t="shared" si="816"/>
        <v/>
      </c>
      <c r="AD5488" s="35" t="str">
        <f t="shared" si="817"/>
        <v/>
      </c>
      <c r="AE5488" s="44" t="str">
        <f t="shared" si="818"/>
        <v/>
      </c>
      <c r="AF5488" s="61"/>
      <c r="AG5488" s="45"/>
    </row>
    <row r="5489" spans="1:33" x14ac:dyDescent="0.2">
      <c r="A5489" s="59" t="str">
        <f>+VLOOKUP(B5489,Annuaire_roster!B:G,5,0)</f>
        <v>01567</v>
      </c>
      <c r="B5489" s="219" t="s">
        <v>275</v>
      </c>
      <c r="C5489" s="73"/>
      <c r="D5489" s="73" t="s">
        <v>64</v>
      </c>
      <c r="E5489" s="66"/>
      <c r="F5489" s="66" t="s">
        <v>64</v>
      </c>
      <c r="G5489" s="67"/>
      <c r="H5489" s="67"/>
      <c r="I5489" s="107" t="s">
        <v>63</v>
      </c>
      <c r="J5489" s="67"/>
      <c r="K5489" s="69">
        <v>0</v>
      </c>
      <c r="L5489" s="67">
        <v>0</v>
      </c>
      <c r="M5489" s="74">
        <v>0</v>
      </c>
      <c r="N5489" s="34" t="str">
        <f t="shared" si="810"/>
        <v/>
      </c>
      <c r="O5489" s="38">
        <f t="shared" si="811"/>
        <v>0</v>
      </c>
      <c r="P5489" s="77" t="s">
        <v>234</v>
      </c>
      <c r="Q5489" s="135">
        <v>44830</v>
      </c>
      <c r="R5489" s="35">
        <f t="shared" si="812"/>
        <v>0</v>
      </c>
      <c r="S5489" s="35">
        <f t="shared" si="813"/>
        <v>0</v>
      </c>
      <c r="T5489" s="10" t="str">
        <f t="shared" si="819"/>
        <v>Sem - 39</v>
      </c>
      <c r="U5489" s="10" t="str">
        <f t="shared" si="820"/>
        <v>Septembre</v>
      </c>
      <c r="V5489" s="36" t="str">
        <f t="shared" si="814"/>
        <v>2026</v>
      </c>
      <c r="W5489" s="34"/>
      <c r="X5489" s="91">
        <f t="shared" si="821"/>
        <v>0</v>
      </c>
      <c r="Y5489" s="92" t="str">
        <f>VLOOKUP('CM-CIC'!B5420,Annuaire_roster!B:F,4,0)</f>
        <v>IHASSANE Ikram</v>
      </c>
      <c r="Z5489" s="37" t="s">
        <v>110</v>
      </c>
      <c r="AA5489" s="60" t="s">
        <v>39</v>
      </c>
      <c r="AB5489" s="35" t="str">
        <f t="shared" si="815"/>
        <v/>
      </c>
      <c r="AC5489" s="35" t="str">
        <f t="shared" si="816"/>
        <v/>
      </c>
      <c r="AD5489" s="35" t="str">
        <f t="shared" si="817"/>
        <v/>
      </c>
      <c r="AE5489" s="44" t="str">
        <f t="shared" si="818"/>
        <v/>
      </c>
      <c r="AF5489" s="61"/>
      <c r="AG5489" s="45"/>
    </row>
    <row r="5490" spans="1:33" x14ac:dyDescent="0.2">
      <c r="A5490" s="59" t="str">
        <f>+VLOOKUP(B5490,Annuaire_roster!B:G,5,0)</f>
        <v>01642</v>
      </c>
      <c r="B5490" s="219" t="s">
        <v>276</v>
      </c>
      <c r="C5490" s="73"/>
      <c r="D5490" s="73" t="s">
        <v>64</v>
      </c>
      <c r="E5490" s="66"/>
      <c r="F5490" s="66" t="s">
        <v>64</v>
      </c>
      <c r="G5490" s="67"/>
      <c r="H5490" s="67"/>
      <c r="I5490" s="107" t="s">
        <v>63</v>
      </c>
      <c r="J5490" s="67"/>
      <c r="K5490" s="69">
        <v>0</v>
      </c>
      <c r="L5490" s="67">
        <v>0</v>
      </c>
      <c r="M5490" s="74">
        <v>0</v>
      </c>
      <c r="N5490" s="34" t="str">
        <f t="shared" si="810"/>
        <v/>
      </c>
      <c r="O5490" s="38">
        <f t="shared" si="811"/>
        <v>0</v>
      </c>
      <c r="P5490" s="77" t="s">
        <v>234</v>
      </c>
      <c r="Q5490" s="135">
        <v>44830</v>
      </c>
      <c r="R5490" s="35">
        <f t="shared" si="812"/>
        <v>0</v>
      </c>
      <c r="S5490" s="35">
        <f t="shared" si="813"/>
        <v>0</v>
      </c>
      <c r="T5490" s="10" t="str">
        <f t="shared" si="819"/>
        <v>Sem - 39</v>
      </c>
      <c r="U5490" s="10" t="str">
        <f t="shared" si="820"/>
        <v>Septembre</v>
      </c>
      <c r="V5490" s="36" t="str">
        <f t="shared" si="814"/>
        <v>2026</v>
      </c>
      <c r="W5490" s="34"/>
      <c r="X5490" s="91">
        <f t="shared" si="821"/>
        <v>0</v>
      </c>
      <c r="Y5490" s="92" t="str">
        <f>VLOOKUP('CM-CIC'!B5421,Annuaire_roster!B:F,4,0)</f>
        <v>IHASSANE Ikram</v>
      </c>
      <c r="Z5490" s="37" t="s">
        <v>110</v>
      </c>
      <c r="AA5490" s="60" t="s">
        <v>39</v>
      </c>
      <c r="AB5490" s="35" t="str">
        <f t="shared" si="815"/>
        <v/>
      </c>
      <c r="AC5490" s="35" t="str">
        <f t="shared" si="816"/>
        <v/>
      </c>
      <c r="AD5490" s="35" t="str">
        <f t="shared" si="817"/>
        <v/>
      </c>
      <c r="AE5490" s="44" t="str">
        <f t="shared" si="818"/>
        <v/>
      </c>
      <c r="AF5490" s="61"/>
      <c r="AG5490" s="45"/>
    </row>
    <row r="5491" spans="1:33" x14ac:dyDescent="0.2">
      <c r="A5491" s="59" t="str">
        <f>+VLOOKUP(B5491,Annuaire_roster!B:G,5,0)</f>
        <v>01657</v>
      </c>
      <c r="B5491" s="219" t="s">
        <v>277</v>
      </c>
      <c r="C5491" s="73"/>
      <c r="D5491" s="73" t="s">
        <v>64</v>
      </c>
      <c r="E5491" s="66"/>
      <c r="F5491" s="66" t="s">
        <v>64</v>
      </c>
      <c r="G5491" s="67"/>
      <c r="H5491" s="67"/>
      <c r="I5491" s="107" t="s">
        <v>63</v>
      </c>
      <c r="J5491" s="67"/>
      <c r="K5491" s="69">
        <v>0</v>
      </c>
      <c r="L5491" s="67">
        <v>0</v>
      </c>
      <c r="M5491" s="74">
        <v>0</v>
      </c>
      <c r="N5491" s="34" t="str">
        <f t="shared" ref="N5491:N5554" si="822">IFERROR(IF(OR(D5491="OFF",D5491="Congé",M5491="Abs",D5491="Congé sans solde",D5491="Férié"),"",IF(O5491-K5491-L5491&gt;O5491,O5491,IF(O5491-K5491-L5491&lt;0,"",O5491-K5491-L5491))),"")</f>
        <v/>
      </c>
      <c r="O5491" s="38">
        <f t="shared" ref="O5491:O5554" si="823">IF(AG5491="2H Pause déjeuner",IF(F5491-D5491-0.0833333333333333&lt;0,F5491-D5491-0.0833333333333333+1,F5491-D5491-0.0833333333333333),IF(OR(AND(F5491="OFF",D5491="OFF"),AND(F5491="Congé",D5491="Congé"),AND(F5491="Congé sans solde",D5491="Congé sans solde"),AND(F5491="Congé spécial",D5491="Congé spécial"),AND(F5491="Férié",D5491="Férié"),AND(F5491="OFF",D5491="Congé"),AND(F5491="OFF",D5491="Congé sans solde"),AND(F5491="OFF",D5491="Congé spécial"),AND(F5491="OFF",D5491="Férié"),AND(F5491="Congé",D5491="OFF"),AND(F5491="Congé",D5491="Congé sans solde"),AND(F5491="Congé",D5491="Congé spécial"),AND(F5491="Congé",D5491="Férié"),AND(F5491="Congé sans solde",D5491="OFF"),AND(F5491="Congé sans solde",D5491="Congé"),AND(F5491="Congé sans solde",D5491="Congé spécial"),AND(F5491="Congé sans solde",D5491="Férié"),AND(F5491="Congé spécial",D5491="OFF"),AND(F5491="Congé spécial",D5491="Congé"),AND(F5491="Congé spécial",D5491="Congé sans solde"),AND(F5491="Congé spécial",D5491="Férié"),AND(F5491="Férié",D5491="OFF"),AND(F5491="Férié",D5491="Congé"),AND(F5491="Férié",D5491="Congé sans solde"),AND(F5491="Férié",D5491="Congé spécial")),0,IF(OR(F5491="OFF",F5491="Congé",F5491="Congé spécial",F5491="Congé sans solde",D5491="OFF",D5491="Congé",D5491="Congé spécial",D5491="Congé sans solde"),0.208333333333334,IF(AND(AG5491="",F5491-D5491&lt;0),("24:00:00"-D5491)+("00:00:00"+F5491)-0.0416666666666667,IF(AND(OR(AG5491="Allaitement",AG5491="Sans déjeuner"),F5491-D5491&lt;0),("24:00:00"-D5491)+("00:00:00"+F5491),IF(AND(AG5491="",F5491-D5491&gt;0.166666666666667),F5491-D5491-0.0416666666666667,IF(AND(OR(AG5491="Allaitement",AG5491="Sans déjeuner"),F5491-D5491&gt;0.166666666666667),F5491-D5491,F5491-D5491)))))))</f>
        <v>0</v>
      </c>
      <c r="P5491" s="77" t="s">
        <v>234</v>
      </c>
      <c r="Q5491" s="135">
        <v>44830</v>
      </c>
      <c r="R5491" s="35">
        <f t="shared" si="812"/>
        <v>0</v>
      </c>
      <c r="S5491" s="35">
        <f t="shared" si="813"/>
        <v>0</v>
      </c>
      <c r="T5491" s="10" t="str">
        <f t="shared" si="819"/>
        <v>Sem - 39</v>
      </c>
      <c r="U5491" s="10" t="str">
        <f t="shared" si="820"/>
        <v>Septembre</v>
      </c>
      <c r="V5491" s="36" t="str">
        <f t="shared" si="814"/>
        <v>2026</v>
      </c>
      <c r="W5491" s="34"/>
      <c r="X5491" s="91">
        <f t="shared" si="821"/>
        <v>0</v>
      </c>
      <c r="Y5491" s="92" t="str">
        <f>VLOOKUP('CM-CIC'!B5422,Annuaire_roster!B:F,4,0)</f>
        <v>IHASSANE Ikram</v>
      </c>
      <c r="Z5491" s="37" t="s">
        <v>110</v>
      </c>
      <c r="AA5491" s="60" t="s">
        <v>39</v>
      </c>
      <c r="AB5491" s="35" t="str">
        <f t="shared" si="815"/>
        <v/>
      </c>
      <c r="AC5491" s="35" t="str">
        <f t="shared" si="816"/>
        <v/>
      </c>
      <c r="AD5491" s="35" t="str">
        <f t="shared" si="817"/>
        <v/>
      </c>
      <c r="AE5491" s="44" t="str">
        <f t="shared" si="818"/>
        <v/>
      </c>
      <c r="AF5491" s="61"/>
      <c r="AG5491" s="45"/>
    </row>
    <row r="5492" spans="1:33" x14ac:dyDescent="0.2">
      <c r="A5492" s="59" t="str">
        <f>+VLOOKUP(B5492,Annuaire_roster!B:G,5,0)</f>
        <v>01658</v>
      </c>
      <c r="B5492" s="219" t="s">
        <v>165</v>
      </c>
      <c r="C5492" s="73"/>
      <c r="D5492" s="73" t="s">
        <v>64</v>
      </c>
      <c r="E5492" s="66"/>
      <c r="F5492" s="66" t="s">
        <v>64</v>
      </c>
      <c r="G5492" s="67"/>
      <c r="H5492" s="67"/>
      <c r="I5492" s="107" t="s">
        <v>63</v>
      </c>
      <c r="J5492" s="67"/>
      <c r="K5492" s="69">
        <v>0</v>
      </c>
      <c r="L5492" s="67">
        <v>0</v>
      </c>
      <c r="M5492" s="74">
        <v>0</v>
      </c>
      <c r="N5492" s="34" t="str">
        <f t="shared" si="822"/>
        <v/>
      </c>
      <c r="O5492" s="38">
        <f t="shared" si="823"/>
        <v>0</v>
      </c>
      <c r="P5492" s="77" t="s">
        <v>234</v>
      </c>
      <c r="Q5492" s="135">
        <v>44830</v>
      </c>
      <c r="R5492" s="35">
        <f t="shared" si="812"/>
        <v>0</v>
      </c>
      <c r="S5492" s="35">
        <f t="shared" si="813"/>
        <v>0</v>
      </c>
      <c r="T5492" s="10" t="str">
        <f t="shared" si="819"/>
        <v>Sem - 39</v>
      </c>
      <c r="U5492" s="10" t="str">
        <f t="shared" si="820"/>
        <v>Septembre</v>
      </c>
      <c r="V5492" s="36" t="str">
        <f t="shared" si="814"/>
        <v>2026</v>
      </c>
      <c r="W5492" s="34"/>
      <c r="X5492" s="91">
        <f t="shared" si="821"/>
        <v>0</v>
      </c>
      <c r="Y5492" s="92" t="str">
        <f>VLOOKUP('CM-CIC'!B5423,Annuaire_roster!B:F,4,0)</f>
        <v>IHASSANE Ikram</v>
      </c>
      <c r="Z5492" s="37" t="s">
        <v>110</v>
      </c>
      <c r="AA5492" s="60" t="s">
        <v>39</v>
      </c>
      <c r="AB5492" s="35" t="str">
        <f t="shared" si="815"/>
        <v/>
      </c>
      <c r="AC5492" s="35" t="str">
        <f t="shared" si="816"/>
        <v/>
      </c>
      <c r="AD5492" s="35" t="str">
        <f t="shared" si="817"/>
        <v/>
      </c>
      <c r="AE5492" s="44" t="str">
        <f t="shared" si="818"/>
        <v/>
      </c>
      <c r="AF5492" s="61"/>
      <c r="AG5492" s="45"/>
    </row>
    <row r="5493" spans="1:33" x14ac:dyDescent="0.2">
      <c r="A5493" s="59" t="str">
        <f>+VLOOKUP(B5493,Annuaire_roster!B:G,5,0)</f>
        <v>01659</v>
      </c>
      <c r="B5493" s="219" t="s">
        <v>167</v>
      </c>
      <c r="C5493" s="73"/>
      <c r="D5493" s="73" t="s">
        <v>64</v>
      </c>
      <c r="E5493" s="66"/>
      <c r="F5493" s="66" t="s">
        <v>64</v>
      </c>
      <c r="G5493" s="67"/>
      <c r="H5493" s="67"/>
      <c r="I5493" s="107" t="s">
        <v>63</v>
      </c>
      <c r="J5493" s="67"/>
      <c r="K5493" s="69">
        <v>0</v>
      </c>
      <c r="L5493" s="67">
        <v>0</v>
      </c>
      <c r="M5493" s="74">
        <v>0</v>
      </c>
      <c r="N5493" s="34" t="str">
        <f t="shared" si="822"/>
        <v/>
      </c>
      <c r="O5493" s="38">
        <f t="shared" si="823"/>
        <v>0</v>
      </c>
      <c r="P5493" s="77" t="s">
        <v>234</v>
      </c>
      <c r="Q5493" s="135">
        <v>44830</v>
      </c>
      <c r="R5493" s="35">
        <f t="shared" ref="R5493:R5556" si="824">IF(M5493="Abs",O5493,0)</f>
        <v>0</v>
      </c>
      <c r="S5493" s="35">
        <f t="shared" ref="S5493:S5556" si="825">SUM(R5493,L5493,I5493,J5493,W5493,H5493)</f>
        <v>0</v>
      </c>
      <c r="T5493" s="10" t="str">
        <f t="shared" si="819"/>
        <v>Sem - 39</v>
      </c>
      <c r="U5493" s="10" t="str">
        <f t="shared" si="820"/>
        <v>Septembre</v>
      </c>
      <c r="V5493" s="36" t="str">
        <f t="shared" ref="V5493:V5556" si="826">+TEXT(Q5493,"aaa")</f>
        <v>2026</v>
      </c>
      <c r="W5493" s="34"/>
      <c r="X5493" s="91">
        <f t="shared" si="821"/>
        <v>0</v>
      </c>
      <c r="Y5493" s="92" t="str">
        <f>VLOOKUP('CM-CIC'!B5424,Annuaire_roster!B:F,4,0)</f>
        <v>IHASSANE Ikram</v>
      </c>
      <c r="Z5493" s="37" t="s">
        <v>110</v>
      </c>
      <c r="AA5493" s="60" t="s">
        <v>39</v>
      </c>
      <c r="AB5493" s="35" t="str">
        <f t="shared" ref="AB5493:AB5556" si="827">IF(AND(D5493="Congé",F5493="Congé"),0.333333333333333,IF(OR(AND(D5493="Congé",F5493&lt;&gt;"Congé"),(AND(F5493="Congé",D5493&lt;&gt;"Congé"))),0.166666666666667,""))</f>
        <v/>
      </c>
      <c r="AC5493" s="35" t="str">
        <f t="shared" ref="AC5493:AC5556" si="828">IF(AND(D5493="Congé sans solde",F5493="Congé sans solde"),0.333333333333333,IF(OR(AND(D5493="Congé sans solde",F5493&lt;&gt;"Congé sans solde"),(AND(F5493="Congé sans solde",D5493&lt;&gt;"Congé sans solde"))),0.166666666666667,""))</f>
        <v/>
      </c>
      <c r="AD5493" s="35" t="str">
        <f t="shared" ref="AD5493:AD5556" si="829">IF(AND(D5493="Congé spécial",F5493="Congé spécial"),0.333333333333333,IF(OR(AND(D5493="Congé spécial",F5493&lt;&gt;"Congé décès"),(AND(F5493="Congé spécial",D5493&lt;&gt;"Congé spécial"))),0.166666666666667,""))</f>
        <v/>
      </c>
      <c r="AE5493" s="44" t="str">
        <f t="shared" ref="AE5493:AE5556" si="830">IF(AND(D5493="Férié",F5493="Férié"),0.333333333333333,IF(OR(AND(D5493="Férié",F5493&lt;&gt;"Férié"),(AND(F5493="Férié",D5493&lt;&gt;"Férié"))),0.166666666666667,""))</f>
        <v/>
      </c>
      <c r="AF5493" s="61"/>
      <c r="AG5493" s="45"/>
    </row>
    <row r="5494" spans="1:33" x14ac:dyDescent="0.2">
      <c r="A5494" s="59" t="str">
        <f>+VLOOKUP(B5494,Annuaire_roster!B:G,5,0)</f>
        <v>01660</v>
      </c>
      <c r="B5494" s="219" t="s">
        <v>278</v>
      </c>
      <c r="C5494" s="66"/>
      <c r="D5494" s="73" t="s">
        <v>64</v>
      </c>
      <c r="E5494" s="66"/>
      <c r="F5494" s="66" t="s">
        <v>64</v>
      </c>
      <c r="G5494" s="67"/>
      <c r="H5494" s="67"/>
      <c r="I5494" s="107" t="s">
        <v>63</v>
      </c>
      <c r="J5494" s="67"/>
      <c r="K5494" s="69">
        <v>0</v>
      </c>
      <c r="L5494" s="67">
        <v>0</v>
      </c>
      <c r="M5494" s="74">
        <v>0</v>
      </c>
      <c r="N5494" s="34" t="str">
        <f t="shared" si="822"/>
        <v/>
      </c>
      <c r="O5494" s="38">
        <f t="shared" si="823"/>
        <v>0</v>
      </c>
      <c r="P5494" s="77" t="s">
        <v>234</v>
      </c>
      <c r="Q5494" s="143">
        <v>44830</v>
      </c>
      <c r="R5494" s="35">
        <f t="shared" si="824"/>
        <v>0</v>
      </c>
      <c r="S5494" s="35">
        <f t="shared" si="825"/>
        <v>0</v>
      </c>
      <c r="T5494" s="10" t="str">
        <f t="shared" si="819"/>
        <v>Sem - 39</v>
      </c>
      <c r="U5494" s="10" t="str">
        <f t="shared" si="820"/>
        <v>Septembre</v>
      </c>
      <c r="V5494" s="36" t="str">
        <f t="shared" si="826"/>
        <v>2026</v>
      </c>
      <c r="W5494" s="34"/>
      <c r="X5494" s="91">
        <f t="shared" si="821"/>
        <v>0</v>
      </c>
      <c r="Y5494" s="92" t="str">
        <f>VLOOKUP('CM-CIC'!B5425,Annuaire_roster!B:F,4,0)</f>
        <v>IHASSANE Ikram</v>
      </c>
      <c r="Z5494" s="37" t="s">
        <v>110</v>
      </c>
      <c r="AA5494" s="60" t="s">
        <v>39</v>
      </c>
      <c r="AB5494" s="35" t="str">
        <f t="shared" si="827"/>
        <v/>
      </c>
      <c r="AC5494" s="35" t="str">
        <f t="shared" si="828"/>
        <v/>
      </c>
      <c r="AD5494" s="35" t="str">
        <f t="shared" si="829"/>
        <v/>
      </c>
      <c r="AE5494" s="44" t="str">
        <f t="shared" si="830"/>
        <v/>
      </c>
      <c r="AF5494" s="61"/>
      <c r="AG5494" s="45"/>
    </row>
    <row r="5495" spans="1:33" x14ac:dyDescent="0.2">
      <c r="A5495" s="59" t="str">
        <f>+VLOOKUP(B5495,Annuaire_roster!B:G,5,0)</f>
        <v>01655</v>
      </c>
      <c r="B5495" s="219" t="s">
        <v>168</v>
      </c>
      <c r="C5495" s="66"/>
      <c r="D5495" s="73" t="s">
        <v>64</v>
      </c>
      <c r="E5495" s="66"/>
      <c r="F5495" s="66" t="s">
        <v>64</v>
      </c>
      <c r="G5495" s="67"/>
      <c r="H5495" s="67"/>
      <c r="I5495" s="107" t="s">
        <v>63</v>
      </c>
      <c r="J5495" s="67"/>
      <c r="K5495" s="69">
        <v>0</v>
      </c>
      <c r="L5495" s="67">
        <v>0</v>
      </c>
      <c r="M5495" s="74">
        <v>0</v>
      </c>
      <c r="N5495" s="34" t="str">
        <f t="shared" si="822"/>
        <v/>
      </c>
      <c r="O5495" s="38">
        <f t="shared" si="823"/>
        <v>0</v>
      </c>
      <c r="P5495" s="77" t="s">
        <v>234</v>
      </c>
      <c r="Q5495" s="143">
        <v>44830</v>
      </c>
      <c r="R5495" s="35">
        <f t="shared" si="824"/>
        <v>0</v>
      </c>
      <c r="S5495" s="35">
        <f t="shared" si="825"/>
        <v>0</v>
      </c>
      <c r="T5495" s="10" t="str">
        <f t="shared" si="819"/>
        <v>Sem - 39</v>
      </c>
      <c r="U5495" s="10" t="str">
        <f t="shared" si="820"/>
        <v>Septembre</v>
      </c>
      <c r="V5495" s="36" t="str">
        <f t="shared" si="826"/>
        <v>2026</v>
      </c>
      <c r="W5495" s="34"/>
      <c r="X5495" s="91">
        <f t="shared" si="821"/>
        <v>0</v>
      </c>
      <c r="Y5495" s="92" t="str">
        <f>VLOOKUP('CM-CIC'!B5426,Annuaire_roster!B:F,4,0)</f>
        <v>IHASSANE Ikram</v>
      </c>
      <c r="Z5495" s="37" t="s">
        <v>110</v>
      </c>
      <c r="AA5495" s="60" t="s">
        <v>39</v>
      </c>
      <c r="AB5495" s="35" t="str">
        <f t="shared" si="827"/>
        <v/>
      </c>
      <c r="AC5495" s="35" t="str">
        <f t="shared" si="828"/>
        <v/>
      </c>
      <c r="AD5495" s="35" t="str">
        <f t="shared" si="829"/>
        <v/>
      </c>
      <c r="AE5495" s="44" t="str">
        <f t="shared" si="830"/>
        <v/>
      </c>
      <c r="AF5495" s="61"/>
      <c r="AG5495" s="45"/>
    </row>
    <row r="5496" spans="1:33" x14ac:dyDescent="0.2">
      <c r="A5496" s="59" t="str">
        <f>+VLOOKUP(B5496,Annuaire_roster!B:G,5,0)</f>
        <v>01661</v>
      </c>
      <c r="B5496" s="219" t="s">
        <v>169</v>
      </c>
      <c r="C5496" s="66"/>
      <c r="D5496" s="73" t="s">
        <v>64</v>
      </c>
      <c r="E5496" s="66"/>
      <c r="F5496" s="66" t="s">
        <v>64</v>
      </c>
      <c r="G5496" s="67"/>
      <c r="H5496" s="67"/>
      <c r="I5496" s="107" t="s">
        <v>63</v>
      </c>
      <c r="J5496" s="67"/>
      <c r="K5496" s="69">
        <v>0</v>
      </c>
      <c r="L5496" s="67">
        <v>0</v>
      </c>
      <c r="M5496" s="74">
        <v>0</v>
      </c>
      <c r="N5496" s="34" t="str">
        <f t="shared" si="822"/>
        <v/>
      </c>
      <c r="O5496" s="38">
        <f t="shared" si="823"/>
        <v>0</v>
      </c>
      <c r="P5496" s="77" t="s">
        <v>234</v>
      </c>
      <c r="Q5496" s="143">
        <v>44830</v>
      </c>
      <c r="R5496" s="35">
        <f t="shared" si="824"/>
        <v>0</v>
      </c>
      <c r="S5496" s="35">
        <f t="shared" si="825"/>
        <v>0</v>
      </c>
      <c r="T5496" s="10" t="str">
        <f t="shared" si="819"/>
        <v>Sem - 39</v>
      </c>
      <c r="U5496" s="10" t="str">
        <f t="shared" si="820"/>
        <v>Septembre</v>
      </c>
      <c r="V5496" s="36" t="str">
        <f t="shared" si="826"/>
        <v>2026</v>
      </c>
      <c r="W5496" s="34"/>
      <c r="X5496" s="91">
        <f t="shared" si="821"/>
        <v>0</v>
      </c>
      <c r="Y5496" s="92" t="str">
        <f>VLOOKUP('CM-CIC'!B5427,Annuaire_roster!B:F,4,0)</f>
        <v>IHASSANE Ikram</v>
      </c>
      <c r="Z5496" s="37" t="s">
        <v>110</v>
      </c>
      <c r="AA5496" s="60" t="s">
        <v>39</v>
      </c>
      <c r="AB5496" s="35" t="str">
        <f t="shared" si="827"/>
        <v/>
      </c>
      <c r="AC5496" s="35" t="str">
        <f t="shared" si="828"/>
        <v/>
      </c>
      <c r="AD5496" s="35" t="str">
        <f t="shared" si="829"/>
        <v/>
      </c>
      <c r="AE5496" s="44" t="str">
        <f t="shared" si="830"/>
        <v/>
      </c>
      <c r="AF5496" s="61"/>
      <c r="AG5496" s="45"/>
    </row>
    <row r="5497" spans="1:33" x14ac:dyDescent="0.2">
      <c r="A5497" s="59" t="str">
        <f>+VLOOKUP(B5497,Annuaire_roster!B:G,5,0)</f>
        <v>00214</v>
      </c>
      <c r="B5497" s="219" t="s">
        <v>171</v>
      </c>
      <c r="C5497" s="66"/>
      <c r="D5497" s="73" t="s">
        <v>64</v>
      </c>
      <c r="E5497" s="66"/>
      <c r="F5497" s="66" t="s">
        <v>64</v>
      </c>
      <c r="G5497" s="67"/>
      <c r="H5497" s="67"/>
      <c r="I5497" s="107" t="s">
        <v>63</v>
      </c>
      <c r="J5497" s="67"/>
      <c r="K5497" s="69">
        <v>0</v>
      </c>
      <c r="L5497" s="67">
        <v>0</v>
      </c>
      <c r="M5497" s="74">
        <v>0</v>
      </c>
      <c r="N5497" s="34" t="str">
        <f t="shared" si="822"/>
        <v/>
      </c>
      <c r="O5497" s="38">
        <f t="shared" si="823"/>
        <v>0</v>
      </c>
      <c r="P5497" s="77" t="s">
        <v>234</v>
      </c>
      <c r="Q5497" s="143">
        <v>44830</v>
      </c>
      <c r="R5497" s="35">
        <f t="shared" si="824"/>
        <v>0</v>
      </c>
      <c r="S5497" s="35">
        <f t="shared" si="825"/>
        <v>0</v>
      </c>
      <c r="T5497" s="10" t="str">
        <f t="shared" si="819"/>
        <v>Sem - 39</v>
      </c>
      <c r="U5497" s="10" t="str">
        <f t="shared" si="820"/>
        <v>Septembre</v>
      </c>
      <c r="V5497" s="36" t="str">
        <f t="shared" si="826"/>
        <v>2026</v>
      </c>
      <c r="W5497" s="34"/>
      <c r="X5497" s="91">
        <f t="shared" si="821"/>
        <v>0</v>
      </c>
      <c r="Y5497" s="92" t="str">
        <f>VLOOKUP('CM-CIC'!B5428,Annuaire_roster!B:F,4,0)</f>
        <v>IHASSANE Ikram</v>
      </c>
      <c r="Z5497" s="37" t="s">
        <v>110</v>
      </c>
      <c r="AA5497" s="60" t="s">
        <v>39</v>
      </c>
      <c r="AB5497" s="35" t="str">
        <f t="shared" si="827"/>
        <v/>
      </c>
      <c r="AC5497" s="35" t="str">
        <f t="shared" si="828"/>
        <v/>
      </c>
      <c r="AD5497" s="35" t="str">
        <f t="shared" si="829"/>
        <v/>
      </c>
      <c r="AE5497" s="44" t="str">
        <f t="shared" si="830"/>
        <v/>
      </c>
      <c r="AF5497" s="61"/>
      <c r="AG5497" s="45"/>
    </row>
    <row r="5498" spans="1:33" x14ac:dyDescent="0.2">
      <c r="A5498" s="59" t="str">
        <f>+VLOOKUP(B5498,Annuaire_roster!B:G,5,0)</f>
        <v>01664</v>
      </c>
      <c r="B5498" s="219" t="s">
        <v>176</v>
      </c>
      <c r="C5498" s="66"/>
      <c r="D5498" s="73" t="s">
        <v>64</v>
      </c>
      <c r="E5498" s="66"/>
      <c r="F5498" s="66" t="s">
        <v>64</v>
      </c>
      <c r="G5498" s="67"/>
      <c r="H5498" s="67"/>
      <c r="I5498" s="107" t="s">
        <v>63</v>
      </c>
      <c r="J5498" s="67"/>
      <c r="K5498" s="69">
        <v>0</v>
      </c>
      <c r="L5498" s="67">
        <v>0</v>
      </c>
      <c r="M5498" s="74">
        <v>0</v>
      </c>
      <c r="N5498" s="34" t="str">
        <f t="shared" si="822"/>
        <v/>
      </c>
      <c r="O5498" s="38">
        <f t="shared" si="823"/>
        <v>0</v>
      </c>
      <c r="P5498" s="77" t="s">
        <v>234</v>
      </c>
      <c r="Q5498" s="143">
        <v>44830</v>
      </c>
      <c r="R5498" s="35">
        <f t="shared" si="824"/>
        <v>0</v>
      </c>
      <c r="S5498" s="35">
        <f t="shared" si="825"/>
        <v>0</v>
      </c>
      <c r="T5498" s="10" t="str">
        <f t="shared" si="819"/>
        <v>Sem - 39</v>
      </c>
      <c r="U5498" s="10" t="str">
        <f t="shared" si="820"/>
        <v>Septembre</v>
      </c>
      <c r="V5498" s="36" t="str">
        <f t="shared" si="826"/>
        <v>2026</v>
      </c>
      <c r="W5498" s="34"/>
      <c r="X5498" s="91">
        <f t="shared" si="821"/>
        <v>0</v>
      </c>
      <c r="Y5498" s="92" t="str">
        <f>VLOOKUP('CM-CIC'!B5429,Annuaire_roster!B:F,4,0)</f>
        <v>IHASSANE Ikram</v>
      </c>
      <c r="Z5498" s="37" t="s">
        <v>110</v>
      </c>
      <c r="AA5498" s="60" t="s">
        <v>39</v>
      </c>
      <c r="AB5498" s="35" t="str">
        <f t="shared" si="827"/>
        <v/>
      </c>
      <c r="AC5498" s="35" t="str">
        <f t="shared" si="828"/>
        <v/>
      </c>
      <c r="AD5498" s="35" t="str">
        <f t="shared" si="829"/>
        <v/>
      </c>
      <c r="AE5498" s="44" t="str">
        <f t="shared" si="830"/>
        <v/>
      </c>
      <c r="AF5498" s="61"/>
      <c r="AG5498" s="45"/>
    </row>
    <row r="5499" spans="1:33" x14ac:dyDescent="0.2">
      <c r="A5499" s="59" t="str">
        <f>+VLOOKUP(B5499,Annuaire_roster!B:G,5,0)</f>
        <v>01665</v>
      </c>
      <c r="B5499" s="219" t="s">
        <v>279</v>
      </c>
      <c r="C5499" s="66"/>
      <c r="D5499" s="73" t="s">
        <v>64</v>
      </c>
      <c r="E5499" s="66"/>
      <c r="F5499" s="66" t="s">
        <v>64</v>
      </c>
      <c r="G5499" s="67"/>
      <c r="H5499" s="67"/>
      <c r="I5499" s="107" t="s">
        <v>63</v>
      </c>
      <c r="J5499" s="67"/>
      <c r="K5499" s="69">
        <v>0</v>
      </c>
      <c r="L5499" s="67">
        <v>0</v>
      </c>
      <c r="M5499" s="74">
        <v>0</v>
      </c>
      <c r="N5499" s="34" t="str">
        <f t="shared" si="822"/>
        <v/>
      </c>
      <c r="O5499" s="38">
        <f t="shared" si="823"/>
        <v>0</v>
      </c>
      <c r="P5499" s="77" t="s">
        <v>234</v>
      </c>
      <c r="Q5499" s="143">
        <v>44830</v>
      </c>
      <c r="R5499" s="35">
        <f t="shared" si="824"/>
        <v>0</v>
      </c>
      <c r="S5499" s="35">
        <f t="shared" si="825"/>
        <v>0</v>
      </c>
      <c r="T5499" s="10" t="str">
        <f t="shared" si="819"/>
        <v>Sem - 39</v>
      </c>
      <c r="U5499" s="10" t="str">
        <f t="shared" si="820"/>
        <v>Septembre</v>
      </c>
      <c r="V5499" s="36" t="str">
        <f t="shared" si="826"/>
        <v>2026</v>
      </c>
      <c r="W5499" s="34"/>
      <c r="X5499" s="91">
        <f t="shared" si="821"/>
        <v>0</v>
      </c>
      <c r="Y5499" s="92" t="str">
        <f>VLOOKUP('CM-CIC'!B5430,Annuaire_roster!B:F,4,0)</f>
        <v>IHASSANE Ikram</v>
      </c>
      <c r="Z5499" s="37" t="s">
        <v>110</v>
      </c>
      <c r="AA5499" s="60" t="s">
        <v>39</v>
      </c>
      <c r="AB5499" s="35" t="str">
        <f t="shared" si="827"/>
        <v/>
      </c>
      <c r="AC5499" s="35" t="str">
        <f t="shared" si="828"/>
        <v/>
      </c>
      <c r="AD5499" s="35" t="str">
        <f t="shared" si="829"/>
        <v/>
      </c>
      <c r="AE5499" s="44" t="str">
        <f t="shared" si="830"/>
        <v/>
      </c>
      <c r="AF5499" s="61"/>
      <c r="AG5499" s="45"/>
    </row>
    <row r="5500" spans="1:33" x14ac:dyDescent="0.2">
      <c r="A5500" s="59" t="str">
        <f>+VLOOKUP(B5500,Annuaire_roster!B:G,5,0)</f>
        <v>01643</v>
      </c>
      <c r="B5500" s="219" t="s">
        <v>281</v>
      </c>
      <c r="C5500" s="66"/>
      <c r="D5500" s="73" t="s">
        <v>64</v>
      </c>
      <c r="E5500" s="66"/>
      <c r="F5500" s="66" t="s">
        <v>64</v>
      </c>
      <c r="G5500" s="67"/>
      <c r="H5500" s="67"/>
      <c r="I5500" s="107" t="s">
        <v>63</v>
      </c>
      <c r="J5500" s="67"/>
      <c r="K5500" s="69">
        <v>0</v>
      </c>
      <c r="L5500" s="67">
        <v>0</v>
      </c>
      <c r="M5500" s="74">
        <v>0</v>
      </c>
      <c r="N5500" s="34" t="str">
        <f t="shared" si="822"/>
        <v/>
      </c>
      <c r="O5500" s="38">
        <f t="shared" si="823"/>
        <v>0</v>
      </c>
      <c r="P5500" s="77" t="s">
        <v>234</v>
      </c>
      <c r="Q5500" s="143">
        <v>44830</v>
      </c>
      <c r="R5500" s="35">
        <f t="shared" si="824"/>
        <v>0</v>
      </c>
      <c r="S5500" s="35">
        <f t="shared" si="825"/>
        <v>0</v>
      </c>
      <c r="T5500" s="10" t="str">
        <f t="shared" si="819"/>
        <v>Sem - 39</v>
      </c>
      <c r="U5500" s="10" t="str">
        <f t="shared" si="820"/>
        <v>Septembre</v>
      </c>
      <c r="V5500" s="36" t="str">
        <f t="shared" si="826"/>
        <v>2026</v>
      </c>
      <c r="W5500" s="34"/>
      <c r="X5500" s="91">
        <f t="shared" si="821"/>
        <v>0</v>
      </c>
      <c r="Y5500" s="92" t="str">
        <f>VLOOKUP('CM-CIC'!B5431,Annuaire_roster!B:F,4,0)</f>
        <v>IHASSANE Ikram</v>
      </c>
      <c r="Z5500" s="37" t="s">
        <v>110</v>
      </c>
      <c r="AA5500" s="60" t="s">
        <v>39</v>
      </c>
      <c r="AB5500" s="35" t="str">
        <f t="shared" si="827"/>
        <v/>
      </c>
      <c r="AC5500" s="35" t="str">
        <f t="shared" si="828"/>
        <v/>
      </c>
      <c r="AD5500" s="35" t="str">
        <f t="shared" si="829"/>
        <v/>
      </c>
      <c r="AE5500" s="44" t="str">
        <f t="shared" si="830"/>
        <v/>
      </c>
      <c r="AF5500" s="61"/>
      <c r="AG5500" s="45"/>
    </row>
    <row r="5501" spans="1:33" x14ac:dyDescent="0.2">
      <c r="A5501" s="59" t="str">
        <f>+VLOOKUP(B5501,Annuaire_roster!B:G,5,0)</f>
        <v>01620</v>
      </c>
      <c r="B5501" s="219" t="s">
        <v>282</v>
      </c>
      <c r="C5501" s="66"/>
      <c r="D5501" s="73" t="s">
        <v>64</v>
      </c>
      <c r="E5501" s="66"/>
      <c r="F5501" s="66" t="s">
        <v>64</v>
      </c>
      <c r="G5501" s="67"/>
      <c r="H5501" s="67"/>
      <c r="I5501" s="107" t="s">
        <v>63</v>
      </c>
      <c r="J5501" s="67"/>
      <c r="K5501" s="69">
        <v>0</v>
      </c>
      <c r="L5501" s="67">
        <v>0</v>
      </c>
      <c r="M5501" s="74">
        <v>0</v>
      </c>
      <c r="N5501" s="34" t="str">
        <f t="shared" si="822"/>
        <v/>
      </c>
      <c r="O5501" s="38">
        <f t="shared" si="823"/>
        <v>0</v>
      </c>
      <c r="P5501" s="77" t="s">
        <v>234</v>
      </c>
      <c r="Q5501" s="143">
        <v>44830</v>
      </c>
      <c r="R5501" s="35">
        <f t="shared" si="824"/>
        <v>0</v>
      </c>
      <c r="S5501" s="35">
        <f t="shared" si="825"/>
        <v>0</v>
      </c>
      <c r="T5501" s="10" t="str">
        <f t="shared" si="819"/>
        <v>Sem - 39</v>
      </c>
      <c r="U5501" s="10" t="str">
        <f t="shared" si="820"/>
        <v>Septembre</v>
      </c>
      <c r="V5501" s="36" t="str">
        <f t="shared" si="826"/>
        <v>2026</v>
      </c>
      <c r="W5501" s="34"/>
      <c r="X5501" s="91">
        <f t="shared" si="821"/>
        <v>0</v>
      </c>
      <c r="Y5501" s="92" t="str">
        <f>VLOOKUP('CM-CIC'!B5432,Annuaire_roster!B:F,4,0)</f>
        <v>IHASSANE Ikram</v>
      </c>
      <c r="Z5501" s="37" t="s">
        <v>110</v>
      </c>
      <c r="AA5501" s="60" t="s">
        <v>39</v>
      </c>
      <c r="AB5501" s="35" t="str">
        <f t="shared" si="827"/>
        <v/>
      </c>
      <c r="AC5501" s="35" t="str">
        <f t="shared" si="828"/>
        <v/>
      </c>
      <c r="AD5501" s="35" t="str">
        <f t="shared" si="829"/>
        <v/>
      </c>
      <c r="AE5501" s="44" t="str">
        <f t="shared" si="830"/>
        <v/>
      </c>
      <c r="AF5501" s="61"/>
      <c r="AG5501" s="45"/>
    </row>
    <row r="5502" spans="1:33" x14ac:dyDescent="0.2">
      <c r="A5502" s="59" t="str">
        <f>+VLOOKUP(B5502,Annuaire_roster!B:G,5,0)</f>
        <v>01644</v>
      </c>
      <c r="B5502" s="219" t="s">
        <v>283</v>
      </c>
      <c r="C5502" s="66"/>
      <c r="D5502" s="73" t="s">
        <v>64</v>
      </c>
      <c r="E5502" s="66"/>
      <c r="F5502" s="66" t="s">
        <v>64</v>
      </c>
      <c r="G5502" s="67"/>
      <c r="H5502" s="67"/>
      <c r="I5502" s="107" t="s">
        <v>63</v>
      </c>
      <c r="J5502" s="67"/>
      <c r="K5502" s="69">
        <v>0</v>
      </c>
      <c r="L5502" s="67">
        <v>0</v>
      </c>
      <c r="M5502" s="74">
        <v>0</v>
      </c>
      <c r="N5502" s="34" t="str">
        <f t="shared" si="822"/>
        <v/>
      </c>
      <c r="O5502" s="38">
        <f t="shared" si="823"/>
        <v>0</v>
      </c>
      <c r="P5502" s="77" t="s">
        <v>234</v>
      </c>
      <c r="Q5502" s="143">
        <v>44830</v>
      </c>
      <c r="R5502" s="35">
        <f t="shared" si="824"/>
        <v>0</v>
      </c>
      <c r="S5502" s="35">
        <f t="shared" si="825"/>
        <v>0</v>
      </c>
      <c r="T5502" s="10" t="str">
        <f t="shared" si="819"/>
        <v>Sem - 39</v>
      </c>
      <c r="U5502" s="10" t="str">
        <f t="shared" si="820"/>
        <v>Septembre</v>
      </c>
      <c r="V5502" s="36" t="str">
        <f t="shared" si="826"/>
        <v>2026</v>
      </c>
      <c r="W5502" s="34"/>
      <c r="X5502" s="91">
        <f t="shared" si="821"/>
        <v>0</v>
      </c>
      <c r="Y5502" s="92" t="str">
        <f>VLOOKUP('CM-CIC'!B5433,Annuaire_roster!B:F,4,0)</f>
        <v>IHASSANE Ikram</v>
      </c>
      <c r="Z5502" s="37" t="s">
        <v>110</v>
      </c>
      <c r="AA5502" s="60" t="s">
        <v>39</v>
      </c>
      <c r="AB5502" s="35" t="str">
        <f t="shared" si="827"/>
        <v/>
      </c>
      <c r="AC5502" s="35" t="str">
        <f t="shared" si="828"/>
        <v/>
      </c>
      <c r="AD5502" s="35" t="str">
        <f t="shared" si="829"/>
        <v/>
      </c>
      <c r="AE5502" s="44" t="str">
        <f t="shared" si="830"/>
        <v/>
      </c>
      <c r="AF5502" s="61"/>
      <c r="AG5502" s="45"/>
    </row>
    <row r="5503" spans="1:33" x14ac:dyDescent="0.2">
      <c r="A5503" s="59" t="str">
        <f>+VLOOKUP(B5503,Annuaire_roster!B:G,5,0)</f>
        <v>01614</v>
      </c>
      <c r="B5503" s="219" t="s">
        <v>284</v>
      </c>
      <c r="C5503" s="66"/>
      <c r="D5503" s="73" t="s">
        <v>64</v>
      </c>
      <c r="E5503" s="66"/>
      <c r="F5503" s="66" t="s">
        <v>64</v>
      </c>
      <c r="G5503" s="67"/>
      <c r="H5503" s="67"/>
      <c r="I5503" s="107" t="s">
        <v>63</v>
      </c>
      <c r="J5503" s="67"/>
      <c r="K5503" s="69">
        <v>0</v>
      </c>
      <c r="L5503" s="67">
        <v>0</v>
      </c>
      <c r="M5503" s="74">
        <v>0</v>
      </c>
      <c r="N5503" s="34" t="str">
        <f t="shared" si="822"/>
        <v/>
      </c>
      <c r="O5503" s="38">
        <f t="shared" si="823"/>
        <v>0</v>
      </c>
      <c r="P5503" s="77" t="s">
        <v>234</v>
      </c>
      <c r="Q5503" s="143">
        <v>44830</v>
      </c>
      <c r="R5503" s="35">
        <f t="shared" si="824"/>
        <v>0</v>
      </c>
      <c r="S5503" s="35">
        <f t="shared" si="825"/>
        <v>0</v>
      </c>
      <c r="T5503" s="10" t="str">
        <f t="shared" si="819"/>
        <v>Sem - 39</v>
      </c>
      <c r="U5503" s="10" t="str">
        <f t="shared" si="820"/>
        <v>Septembre</v>
      </c>
      <c r="V5503" s="36" t="str">
        <f t="shared" si="826"/>
        <v>2026</v>
      </c>
      <c r="W5503" s="34"/>
      <c r="X5503" s="91">
        <f t="shared" si="821"/>
        <v>0</v>
      </c>
      <c r="Y5503" s="92" t="str">
        <f>VLOOKUP('CM-CIC'!B5434,Annuaire_roster!B:F,4,0)</f>
        <v>KINANA Widad</v>
      </c>
      <c r="Z5503" s="37" t="s">
        <v>110</v>
      </c>
      <c r="AA5503" s="60" t="s">
        <v>39</v>
      </c>
      <c r="AB5503" s="35" t="str">
        <f t="shared" si="827"/>
        <v/>
      </c>
      <c r="AC5503" s="35" t="str">
        <f t="shared" si="828"/>
        <v/>
      </c>
      <c r="AD5503" s="35" t="str">
        <f t="shared" si="829"/>
        <v/>
      </c>
      <c r="AE5503" s="44" t="str">
        <f t="shared" si="830"/>
        <v/>
      </c>
      <c r="AF5503" s="61"/>
      <c r="AG5503" s="45"/>
    </row>
    <row r="5504" spans="1:33" x14ac:dyDescent="0.2">
      <c r="A5504" s="59" t="str">
        <f>+VLOOKUP(B5504,Annuaire_roster!B:G,5,0)</f>
        <v>01645</v>
      </c>
      <c r="B5504" s="219" t="s">
        <v>285</v>
      </c>
      <c r="C5504" s="66"/>
      <c r="D5504" s="73" t="s">
        <v>64</v>
      </c>
      <c r="E5504" s="66"/>
      <c r="F5504" s="66" t="s">
        <v>64</v>
      </c>
      <c r="G5504" s="67"/>
      <c r="H5504" s="67"/>
      <c r="I5504" s="107" t="s">
        <v>63</v>
      </c>
      <c r="J5504" s="67"/>
      <c r="K5504" s="69">
        <v>0</v>
      </c>
      <c r="L5504" s="67">
        <v>0</v>
      </c>
      <c r="M5504" s="74">
        <v>0</v>
      </c>
      <c r="N5504" s="34" t="str">
        <f t="shared" si="822"/>
        <v/>
      </c>
      <c r="O5504" s="38">
        <f t="shared" si="823"/>
        <v>0</v>
      </c>
      <c r="P5504" s="77" t="s">
        <v>234</v>
      </c>
      <c r="Q5504" s="143">
        <v>44830</v>
      </c>
      <c r="R5504" s="35">
        <f t="shared" si="824"/>
        <v>0</v>
      </c>
      <c r="S5504" s="35">
        <f t="shared" si="825"/>
        <v>0</v>
      </c>
      <c r="T5504" s="10" t="str">
        <f t="shared" si="819"/>
        <v>Sem - 39</v>
      </c>
      <c r="U5504" s="10" t="str">
        <f t="shared" si="820"/>
        <v>Septembre</v>
      </c>
      <c r="V5504" s="36" t="str">
        <f t="shared" si="826"/>
        <v>2026</v>
      </c>
      <c r="W5504" s="34"/>
      <c r="X5504" s="91">
        <f t="shared" si="821"/>
        <v>0</v>
      </c>
      <c r="Y5504" s="92" t="str">
        <f>VLOOKUP('CM-CIC'!B5435,Annuaire_roster!B:F,4,0)</f>
        <v>KINANA Widad</v>
      </c>
      <c r="Z5504" s="37" t="s">
        <v>110</v>
      </c>
      <c r="AA5504" s="60" t="s">
        <v>39</v>
      </c>
      <c r="AB5504" s="35" t="str">
        <f t="shared" si="827"/>
        <v/>
      </c>
      <c r="AC5504" s="35" t="str">
        <f t="shared" si="828"/>
        <v/>
      </c>
      <c r="AD5504" s="35" t="str">
        <f t="shared" si="829"/>
        <v/>
      </c>
      <c r="AE5504" s="44" t="str">
        <f t="shared" si="830"/>
        <v/>
      </c>
      <c r="AF5504" s="61"/>
      <c r="AG5504" s="45"/>
    </row>
    <row r="5505" spans="1:33" x14ac:dyDescent="0.2">
      <c r="A5505" s="59" t="str">
        <f>+VLOOKUP(B5505,Annuaire_roster!B:G,5,0)</f>
        <v>01654</v>
      </c>
      <c r="B5505" s="219" t="s">
        <v>286</v>
      </c>
      <c r="C5505" s="66"/>
      <c r="D5505" s="73" t="s">
        <v>64</v>
      </c>
      <c r="E5505" s="66"/>
      <c r="F5505" s="66" t="s">
        <v>64</v>
      </c>
      <c r="G5505" s="67"/>
      <c r="H5505" s="67"/>
      <c r="I5505" s="107" t="s">
        <v>63</v>
      </c>
      <c r="J5505" s="67"/>
      <c r="K5505" s="69">
        <v>0</v>
      </c>
      <c r="L5505" s="67">
        <v>0</v>
      </c>
      <c r="M5505" s="74">
        <v>0</v>
      </c>
      <c r="N5505" s="34" t="str">
        <f t="shared" si="822"/>
        <v/>
      </c>
      <c r="O5505" s="38">
        <f t="shared" si="823"/>
        <v>0</v>
      </c>
      <c r="P5505" s="77" t="s">
        <v>234</v>
      </c>
      <c r="Q5505" s="143">
        <v>44830</v>
      </c>
      <c r="R5505" s="35">
        <f t="shared" si="824"/>
        <v>0</v>
      </c>
      <c r="S5505" s="35">
        <f t="shared" si="825"/>
        <v>0</v>
      </c>
      <c r="T5505" s="10" t="str">
        <f t="shared" si="819"/>
        <v>Sem - 39</v>
      </c>
      <c r="U5505" s="10" t="str">
        <f t="shared" si="820"/>
        <v>Septembre</v>
      </c>
      <c r="V5505" s="36" t="str">
        <f t="shared" si="826"/>
        <v>2026</v>
      </c>
      <c r="W5505" s="34"/>
      <c r="X5505" s="91">
        <f t="shared" si="821"/>
        <v>0</v>
      </c>
      <c r="Y5505" s="92" t="str">
        <f>VLOOKUP('CM-CIC'!B5436,Annuaire_roster!B:F,4,0)</f>
        <v>KINANA Widad</v>
      </c>
      <c r="Z5505" s="37" t="s">
        <v>110</v>
      </c>
      <c r="AA5505" s="60" t="s">
        <v>39</v>
      </c>
      <c r="AB5505" s="35" t="str">
        <f t="shared" si="827"/>
        <v/>
      </c>
      <c r="AC5505" s="35" t="str">
        <f t="shared" si="828"/>
        <v/>
      </c>
      <c r="AD5505" s="35" t="str">
        <f t="shared" si="829"/>
        <v/>
      </c>
      <c r="AE5505" s="44" t="str">
        <f t="shared" si="830"/>
        <v/>
      </c>
      <c r="AF5505" s="61"/>
      <c r="AG5505" s="45"/>
    </row>
    <row r="5506" spans="1:33" x14ac:dyDescent="0.2">
      <c r="A5506" s="59" t="str">
        <f>+VLOOKUP(B5506,Annuaire_roster!B:G,5,0)</f>
        <v>01666</v>
      </c>
      <c r="B5506" s="219" t="s">
        <v>287</v>
      </c>
      <c r="C5506" s="66"/>
      <c r="D5506" s="73" t="s">
        <v>64</v>
      </c>
      <c r="E5506" s="66"/>
      <c r="F5506" s="66" t="s">
        <v>64</v>
      </c>
      <c r="G5506" s="67"/>
      <c r="H5506" s="67"/>
      <c r="I5506" s="107" t="s">
        <v>63</v>
      </c>
      <c r="J5506" s="67"/>
      <c r="K5506" s="69">
        <v>0</v>
      </c>
      <c r="L5506" s="67">
        <v>0</v>
      </c>
      <c r="M5506" s="74">
        <v>0</v>
      </c>
      <c r="N5506" s="34" t="str">
        <f t="shared" si="822"/>
        <v/>
      </c>
      <c r="O5506" s="38">
        <f t="shared" si="823"/>
        <v>0</v>
      </c>
      <c r="P5506" s="77" t="s">
        <v>234</v>
      </c>
      <c r="Q5506" s="143">
        <v>44830</v>
      </c>
      <c r="R5506" s="35">
        <f t="shared" si="824"/>
        <v>0</v>
      </c>
      <c r="S5506" s="35">
        <f t="shared" si="825"/>
        <v>0</v>
      </c>
      <c r="T5506" s="10" t="str">
        <f t="shared" ref="T5506:T5569" si="831">"Sem - "&amp;WEEKNUM(Q5506,21)</f>
        <v>Sem - 39</v>
      </c>
      <c r="U5506" s="10" t="str">
        <f t="shared" ref="U5506:U5569" si="832">PROPER(TEXT(Q5506,"mmmm"))</f>
        <v>Septembre</v>
      </c>
      <c r="V5506" s="36" t="str">
        <f t="shared" si="826"/>
        <v>2026</v>
      </c>
      <c r="W5506" s="34"/>
      <c r="X5506" s="91">
        <f t="shared" ref="X5506:X5569" si="833">IFERROR(IF(M5506="Abs",0,IF((D5506-C5506+E5506-F5506)&lt;0.000694444444444444,0,(D5506-C5506+E5506-F5506))),0)</f>
        <v>0</v>
      </c>
      <c r="Y5506" s="92" t="str">
        <f>VLOOKUP('CM-CIC'!B5437,Annuaire_roster!B:F,4,0)</f>
        <v>KINANA Widad</v>
      </c>
      <c r="Z5506" s="37" t="s">
        <v>110</v>
      </c>
      <c r="AA5506" s="60" t="s">
        <v>39</v>
      </c>
      <c r="AB5506" s="35" t="str">
        <f t="shared" si="827"/>
        <v/>
      </c>
      <c r="AC5506" s="35" t="str">
        <f t="shared" si="828"/>
        <v/>
      </c>
      <c r="AD5506" s="35" t="str">
        <f t="shared" si="829"/>
        <v/>
      </c>
      <c r="AE5506" s="44" t="str">
        <f t="shared" si="830"/>
        <v/>
      </c>
      <c r="AF5506" s="61"/>
      <c r="AG5506" s="45"/>
    </row>
    <row r="5507" spans="1:33" x14ac:dyDescent="0.2">
      <c r="A5507" s="59" t="str">
        <f>+VLOOKUP(B5507,Annuaire_roster!B:G,5,0)</f>
        <v>01651</v>
      </c>
      <c r="B5507" s="219" t="s">
        <v>288</v>
      </c>
      <c r="C5507" s="66"/>
      <c r="D5507" s="73" t="s">
        <v>64</v>
      </c>
      <c r="E5507" s="66"/>
      <c r="F5507" s="66" t="s">
        <v>64</v>
      </c>
      <c r="G5507" s="67"/>
      <c r="H5507" s="67"/>
      <c r="I5507" s="107" t="s">
        <v>63</v>
      </c>
      <c r="J5507" s="67"/>
      <c r="K5507" s="69">
        <v>0</v>
      </c>
      <c r="L5507" s="67">
        <v>0</v>
      </c>
      <c r="M5507" s="74">
        <v>0</v>
      </c>
      <c r="N5507" s="34" t="str">
        <f t="shared" si="822"/>
        <v/>
      </c>
      <c r="O5507" s="38">
        <f t="shared" si="823"/>
        <v>0</v>
      </c>
      <c r="P5507" s="77" t="s">
        <v>234</v>
      </c>
      <c r="Q5507" s="143">
        <v>44830</v>
      </c>
      <c r="R5507" s="35">
        <f t="shared" si="824"/>
        <v>0</v>
      </c>
      <c r="S5507" s="35">
        <f t="shared" si="825"/>
        <v>0</v>
      </c>
      <c r="T5507" s="10" t="str">
        <f t="shared" si="831"/>
        <v>Sem - 39</v>
      </c>
      <c r="U5507" s="10" t="str">
        <f t="shared" si="832"/>
        <v>Septembre</v>
      </c>
      <c r="V5507" s="36" t="str">
        <f t="shared" si="826"/>
        <v>2026</v>
      </c>
      <c r="W5507" s="34"/>
      <c r="X5507" s="91">
        <f t="shared" si="833"/>
        <v>0</v>
      </c>
      <c r="Y5507" s="92" t="str">
        <f>VLOOKUP('CM-CIC'!B5438,Annuaire_roster!B:F,4,0)</f>
        <v>KINANA Widad</v>
      </c>
      <c r="Z5507" s="37" t="s">
        <v>110</v>
      </c>
      <c r="AA5507" s="60" t="s">
        <v>39</v>
      </c>
      <c r="AB5507" s="35" t="str">
        <f t="shared" si="827"/>
        <v/>
      </c>
      <c r="AC5507" s="35" t="str">
        <f t="shared" si="828"/>
        <v/>
      </c>
      <c r="AD5507" s="35" t="str">
        <f t="shared" si="829"/>
        <v/>
      </c>
      <c r="AE5507" s="44" t="str">
        <f t="shared" si="830"/>
        <v/>
      </c>
      <c r="AF5507" s="61"/>
      <c r="AG5507" s="45"/>
    </row>
    <row r="5508" spans="1:33" x14ac:dyDescent="0.2">
      <c r="A5508" s="59" t="str">
        <f>+VLOOKUP(B5508,Annuaire_roster!B:G,5,0)</f>
        <v>01652</v>
      </c>
      <c r="B5508" s="219" t="s">
        <v>289</v>
      </c>
      <c r="C5508" s="66"/>
      <c r="D5508" s="73" t="s">
        <v>64</v>
      </c>
      <c r="E5508" s="66"/>
      <c r="F5508" s="66" t="s">
        <v>64</v>
      </c>
      <c r="G5508" s="67"/>
      <c r="H5508" s="67"/>
      <c r="I5508" s="107" t="s">
        <v>63</v>
      </c>
      <c r="J5508" s="67"/>
      <c r="K5508" s="69">
        <v>0</v>
      </c>
      <c r="L5508" s="67">
        <v>0</v>
      </c>
      <c r="M5508" s="74">
        <v>0</v>
      </c>
      <c r="N5508" s="34" t="str">
        <f t="shared" si="822"/>
        <v/>
      </c>
      <c r="O5508" s="38">
        <f t="shared" si="823"/>
        <v>0</v>
      </c>
      <c r="P5508" s="77" t="s">
        <v>234</v>
      </c>
      <c r="Q5508" s="143">
        <v>44830</v>
      </c>
      <c r="R5508" s="35">
        <f t="shared" si="824"/>
        <v>0</v>
      </c>
      <c r="S5508" s="35">
        <f t="shared" si="825"/>
        <v>0</v>
      </c>
      <c r="T5508" s="10" t="str">
        <f t="shared" si="831"/>
        <v>Sem - 39</v>
      </c>
      <c r="U5508" s="10" t="str">
        <f t="shared" si="832"/>
        <v>Septembre</v>
      </c>
      <c r="V5508" s="36" t="str">
        <f t="shared" si="826"/>
        <v>2026</v>
      </c>
      <c r="W5508" s="34"/>
      <c r="X5508" s="91">
        <f t="shared" si="833"/>
        <v>0</v>
      </c>
      <c r="Y5508" s="92" t="str">
        <f>VLOOKUP('CM-CIC'!B5439,Annuaire_roster!B:F,4,0)</f>
        <v>KINANA Widad</v>
      </c>
      <c r="Z5508" s="37" t="s">
        <v>110</v>
      </c>
      <c r="AA5508" s="60" t="s">
        <v>39</v>
      </c>
      <c r="AB5508" s="35" t="str">
        <f t="shared" si="827"/>
        <v/>
      </c>
      <c r="AC5508" s="35" t="str">
        <f t="shared" si="828"/>
        <v/>
      </c>
      <c r="AD5508" s="35" t="str">
        <f t="shared" si="829"/>
        <v/>
      </c>
      <c r="AE5508" s="44" t="str">
        <f t="shared" si="830"/>
        <v/>
      </c>
      <c r="AF5508" s="61"/>
      <c r="AG5508" s="45"/>
    </row>
    <row r="5509" spans="1:33" x14ac:dyDescent="0.2">
      <c r="A5509" s="59" t="str">
        <f>+VLOOKUP(B5509,Annuaire_roster!B:G,5,0)</f>
        <v>01653</v>
      </c>
      <c r="B5509" s="219" t="s">
        <v>290</v>
      </c>
      <c r="C5509" s="66"/>
      <c r="D5509" s="73" t="s">
        <v>64</v>
      </c>
      <c r="E5509" s="66"/>
      <c r="F5509" s="66" t="s">
        <v>64</v>
      </c>
      <c r="G5509" s="67"/>
      <c r="H5509" s="67"/>
      <c r="I5509" s="107" t="s">
        <v>63</v>
      </c>
      <c r="J5509" s="67"/>
      <c r="K5509" s="69">
        <v>0</v>
      </c>
      <c r="L5509" s="67">
        <v>0</v>
      </c>
      <c r="M5509" s="74">
        <v>0</v>
      </c>
      <c r="N5509" s="34" t="str">
        <f t="shared" si="822"/>
        <v/>
      </c>
      <c r="O5509" s="38">
        <f t="shared" si="823"/>
        <v>0</v>
      </c>
      <c r="P5509" s="77" t="s">
        <v>234</v>
      </c>
      <c r="Q5509" s="143">
        <v>44830</v>
      </c>
      <c r="R5509" s="35">
        <f t="shared" si="824"/>
        <v>0</v>
      </c>
      <c r="S5509" s="35">
        <f t="shared" si="825"/>
        <v>0</v>
      </c>
      <c r="T5509" s="10" t="str">
        <f t="shared" si="831"/>
        <v>Sem - 39</v>
      </c>
      <c r="U5509" s="10" t="str">
        <f t="shared" si="832"/>
        <v>Septembre</v>
      </c>
      <c r="V5509" s="36" t="str">
        <f t="shared" si="826"/>
        <v>2026</v>
      </c>
      <c r="W5509" s="34"/>
      <c r="X5509" s="91">
        <f t="shared" si="833"/>
        <v>0</v>
      </c>
      <c r="Y5509" s="92" t="str">
        <f>VLOOKUP('CM-CIC'!B5440,Annuaire_roster!B:F,4,0)</f>
        <v>KINANA Widad</v>
      </c>
      <c r="Z5509" s="37" t="s">
        <v>110</v>
      </c>
      <c r="AA5509" s="60" t="s">
        <v>39</v>
      </c>
      <c r="AB5509" s="35" t="str">
        <f t="shared" si="827"/>
        <v/>
      </c>
      <c r="AC5509" s="35" t="str">
        <f t="shared" si="828"/>
        <v/>
      </c>
      <c r="AD5509" s="35" t="str">
        <f t="shared" si="829"/>
        <v/>
      </c>
      <c r="AE5509" s="44" t="str">
        <f t="shared" si="830"/>
        <v/>
      </c>
      <c r="AF5509" s="61"/>
      <c r="AG5509" s="45"/>
    </row>
    <row r="5510" spans="1:33" x14ac:dyDescent="0.2">
      <c r="A5510" s="59" t="str">
        <f>+VLOOKUP(B5510,Annuaire_roster!B:G,5,0)</f>
        <v>01649</v>
      </c>
      <c r="B5510" s="219" t="s">
        <v>1670</v>
      </c>
      <c r="C5510" s="66"/>
      <c r="D5510" s="73" t="s">
        <v>64</v>
      </c>
      <c r="E5510" s="66"/>
      <c r="F5510" s="66" t="s">
        <v>64</v>
      </c>
      <c r="G5510" s="67"/>
      <c r="H5510" s="67"/>
      <c r="I5510" s="107" t="s">
        <v>63</v>
      </c>
      <c r="J5510" s="67"/>
      <c r="K5510" s="69">
        <v>0</v>
      </c>
      <c r="L5510" s="67">
        <v>0</v>
      </c>
      <c r="M5510" s="74">
        <v>0</v>
      </c>
      <c r="N5510" s="34" t="str">
        <f t="shared" si="822"/>
        <v/>
      </c>
      <c r="O5510" s="38">
        <f t="shared" si="823"/>
        <v>0</v>
      </c>
      <c r="P5510" s="77" t="s">
        <v>234</v>
      </c>
      <c r="Q5510" s="143">
        <v>44830</v>
      </c>
      <c r="R5510" s="35">
        <f t="shared" si="824"/>
        <v>0</v>
      </c>
      <c r="S5510" s="35">
        <f t="shared" si="825"/>
        <v>0</v>
      </c>
      <c r="T5510" s="10" t="str">
        <f t="shared" si="831"/>
        <v>Sem - 39</v>
      </c>
      <c r="U5510" s="10" t="str">
        <f t="shared" si="832"/>
        <v>Septembre</v>
      </c>
      <c r="V5510" s="36" t="str">
        <f t="shared" si="826"/>
        <v>2026</v>
      </c>
      <c r="W5510" s="34"/>
      <c r="X5510" s="91">
        <f t="shared" si="833"/>
        <v>0</v>
      </c>
      <c r="Y5510" s="92" t="str">
        <f>VLOOKUP('CM-CIC'!B5441,Annuaire_roster!B:F,4,0)</f>
        <v>KINANA Widad</v>
      </c>
      <c r="Z5510" s="37" t="s">
        <v>110</v>
      </c>
      <c r="AA5510" s="60" t="s">
        <v>39</v>
      </c>
      <c r="AB5510" s="35" t="str">
        <f t="shared" si="827"/>
        <v/>
      </c>
      <c r="AC5510" s="35" t="str">
        <f t="shared" si="828"/>
        <v/>
      </c>
      <c r="AD5510" s="35" t="str">
        <f t="shared" si="829"/>
        <v/>
      </c>
      <c r="AE5510" s="44" t="str">
        <f t="shared" si="830"/>
        <v/>
      </c>
      <c r="AF5510" s="61"/>
      <c r="AG5510" s="45"/>
    </row>
    <row r="5511" spans="1:33" x14ac:dyDescent="0.2">
      <c r="A5511" s="59" t="str">
        <f>+VLOOKUP(B5511,Annuaire_roster!B:G,5,0)</f>
        <v>01650</v>
      </c>
      <c r="B5511" s="219" t="s">
        <v>1671</v>
      </c>
      <c r="C5511" s="66"/>
      <c r="D5511" s="73" t="s">
        <v>64</v>
      </c>
      <c r="E5511" s="66"/>
      <c r="F5511" s="66" t="s">
        <v>64</v>
      </c>
      <c r="G5511" s="67"/>
      <c r="H5511" s="67"/>
      <c r="I5511" s="107" t="s">
        <v>63</v>
      </c>
      <c r="J5511" s="67"/>
      <c r="K5511" s="69">
        <v>0</v>
      </c>
      <c r="L5511" s="67">
        <v>0</v>
      </c>
      <c r="M5511" s="74">
        <v>0</v>
      </c>
      <c r="N5511" s="34" t="str">
        <f t="shared" si="822"/>
        <v/>
      </c>
      <c r="O5511" s="38">
        <f t="shared" si="823"/>
        <v>0</v>
      </c>
      <c r="P5511" s="77" t="s">
        <v>234</v>
      </c>
      <c r="Q5511" s="143">
        <v>44830</v>
      </c>
      <c r="R5511" s="35">
        <f t="shared" si="824"/>
        <v>0</v>
      </c>
      <c r="S5511" s="35">
        <f t="shared" si="825"/>
        <v>0</v>
      </c>
      <c r="T5511" s="10" t="str">
        <f t="shared" si="831"/>
        <v>Sem - 39</v>
      </c>
      <c r="U5511" s="10" t="str">
        <f t="shared" si="832"/>
        <v>Septembre</v>
      </c>
      <c r="V5511" s="36" t="str">
        <f t="shared" si="826"/>
        <v>2026</v>
      </c>
      <c r="W5511" s="34"/>
      <c r="X5511" s="91">
        <f t="shared" si="833"/>
        <v>0</v>
      </c>
      <c r="Y5511" s="92" t="str">
        <f>VLOOKUP('CM-CIC'!B5442,Annuaire_roster!B:F,4,0)</f>
        <v>IHASSANE Ikram</v>
      </c>
      <c r="Z5511" s="37" t="s">
        <v>110</v>
      </c>
      <c r="AA5511" s="60" t="s">
        <v>39</v>
      </c>
      <c r="AB5511" s="35" t="str">
        <f t="shared" si="827"/>
        <v/>
      </c>
      <c r="AC5511" s="35" t="str">
        <f t="shared" si="828"/>
        <v/>
      </c>
      <c r="AD5511" s="35" t="str">
        <f t="shared" si="829"/>
        <v/>
      </c>
      <c r="AE5511" s="44" t="str">
        <f t="shared" si="830"/>
        <v/>
      </c>
      <c r="AF5511" s="61"/>
      <c r="AG5511" s="45"/>
    </row>
    <row r="5512" spans="1:33" x14ac:dyDescent="0.2">
      <c r="A5512" s="59" t="str">
        <f>+VLOOKUP(B5512,Annuaire_roster!B:G,5,0)</f>
        <v>01646</v>
      </c>
      <c r="B5512" s="219" t="s">
        <v>291</v>
      </c>
      <c r="C5512" s="66"/>
      <c r="D5512" s="73" t="s">
        <v>64</v>
      </c>
      <c r="E5512" s="66"/>
      <c r="F5512" s="66" t="s">
        <v>64</v>
      </c>
      <c r="G5512" s="67"/>
      <c r="H5512" s="67"/>
      <c r="I5512" s="107" t="s">
        <v>63</v>
      </c>
      <c r="J5512" s="67"/>
      <c r="K5512" s="69">
        <v>0</v>
      </c>
      <c r="L5512" s="67">
        <v>0</v>
      </c>
      <c r="M5512" s="74">
        <v>0</v>
      </c>
      <c r="N5512" s="34" t="str">
        <f t="shared" si="822"/>
        <v/>
      </c>
      <c r="O5512" s="38">
        <f t="shared" si="823"/>
        <v>0</v>
      </c>
      <c r="P5512" s="77" t="s">
        <v>234</v>
      </c>
      <c r="Q5512" s="143">
        <v>44830</v>
      </c>
      <c r="R5512" s="35">
        <f t="shared" si="824"/>
        <v>0</v>
      </c>
      <c r="S5512" s="35">
        <f t="shared" si="825"/>
        <v>0</v>
      </c>
      <c r="T5512" s="10" t="str">
        <f t="shared" si="831"/>
        <v>Sem - 39</v>
      </c>
      <c r="U5512" s="10" t="str">
        <f t="shared" si="832"/>
        <v>Septembre</v>
      </c>
      <c r="V5512" s="36" t="str">
        <f t="shared" si="826"/>
        <v>2026</v>
      </c>
      <c r="W5512" s="34"/>
      <c r="X5512" s="91">
        <f t="shared" si="833"/>
        <v>0</v>
      </c>
      <c r="Y5512" s="92" t="str">
        <f>VLOOKUP('CM-CIC'!B5443,Annuaire_roster!B:F,4,0)</f>
        <v>IHASSANE Ikram</v>
      </c>
      <c r="Z5512" s="37" t="s">
        <v>110</v>
      </c>
      <c r="AA5512" s="60" t="s">
        <v>39</v>
      </c>
      <c r="AB5512" s="35" t="str">
        <f t="shared" si="827"/>
        <v/>
      </c>
      <c r="AC5512" s="35" t="str">
        <f t="shared" si="828"/>
        <v/>
      </c>
      <c r="AD5512" s="35" t="str">
        <f t="shared" si="829"/>
        <v/>
      </c>
      <c r="AE5512" s="44" t="str">
        <f t="shared" si="830"/>
        <v/>
      </c>
      <c r="AF5512" s="61"/>
      <c r="AG5512" s="45"/>
    </row>
    <row r="5513" spans="1:33" x14ac:dyDescent="0.2">
      <c r="A5513" s="59" t="str">
        <f>+VLOOKUP(B5513,Annuaire_roster!B:G,5,0)</f>
        <v>01647</v>
      </c>
      <c r="B5513" s="219" t="s">
        <v>292</v>
      </c>
      <c r="C5513" s="66"/>
      <c r="D5513" s="73" t="s">
        <v>64</v>
      </c>
      <c r="E5513" s="66"/>
      <c r="F5513" s="66" t="s">
        <v>64</v>
      </c>
      <c r="G5513" s="67"/>
      <c r="H5513" s="67"/>
      <c r="I5513" s="107" t="s">
        <v>63</v>
      </c>
      <c r="J5513" s="67"/>
      <c r="K5513" s="69">
        <v>0</v>
      </c>
      <c r="L5513" s="67">
        <v>0</v>
      </c>
      <c r="M5513" s="74">
        <v>0</v>
      </c>
      <c r="N5513" s="34" t="str">
        <f t="shared" si="822"/>
        <v/>
      </c>
      <c r="O5513" s="38">
        <f t="shared" si="823"/>
        <v>0</v>
      </c>
      <c r="P5513" s="77" t="s">
        <v>234</v>
      </c>
      <c r="Q5513" s="143">
        <v>44830</v>
      </c>
      <c r="R5513" s="35">
        <f t="shared" si="824"/>
        <v>0</v>
      </c>
      <c r="S5513" s="35">
        <f t="shared" si="825"/>
        <v>0</v>
      </c>
      <c r="T5513" s="10" t="str">
        <f t="shared" si="831"/>
        <v>Sem - 39</v>
      </c>
      <c r="U5513" s="10" t="str">
        <f t="shared" si="832"/>
        <v>Septembre</v>
      </c>
      <c r="V5513" s="36" t="str">
        <f t="shared" si="826"/>
        <v>2026</v>
      </c>
      <c r="W5513" s="34"/>
      <c r="X5513" s="91">
        <f t="shared" si="833"/>
        <v>0</v>
      </c>
      <c r="Y5513" s="92" t="str">
        <f>VLOOKUP('CM-CIC'!B5444,Annuaire_roster!B:F,4,0)</f>
        <v>IHASSANE Ikram</v>
      </c>
      <c r="Z5513" s="37" t="s">
        <v>110</v>
      </c>
      <c r="AA5513" s="60" t="s">
        <v>39</v>
      </c>
      <c r="AB5513" s="35" t="str">
        <f t="shared" si="827"/>
        <v/>
      </c>
      <c r="AC5513" s="35" t="str">
        <f t="shared" si="828"/>
        <v/>
      </c>
      <c r="AD5513" s="35" t="str">
        <f t="shared" si="829"/>
        <v/>
      </c>
      <c r="AE5513" s="44" t="str">
        <f t="shared" si="830"/>
        <v/>
      </c>
      <c r="AF5513" s="61"/>
      <c r="AG5513" s="45"/>
    </row>
    <row r="5514" spans="1:33" x14ac:dyDescent="0.2">
      <c r="A5514" s="59" t="str">
        <f>+VLOOKUP(B5514,Annuaire_roster!B:G,5,0)</f>
        <v>01566</v>
      </c>
      <c r="B5514" s="219" t="s">
        <v>233</v>
      </c>
      <c r="C5514" s="66">
        <v>0.33333333333333331</v>
      </c>
      <c r="D5514" s="73">
        <v>0.33333333333333331</v>
      </c>
      <c r="E5514" s="66">
        <v>0.75</v>
      </c>
      <c r="F5514" s="66">
        <v>0.75</v>
      </c>
      <c r="G5514" s="67"/>
      <c r="H5514" s="67"/>
      <c r="I5514" s="107" t="s">
        <v>63</v>
      </c>
      <c r="J5514" s="67"/>
      <c r="K5514" s="69">
        <v>0</v>
      </c>
      <c r="L5514" s="67">
        <v>0</v>
      </c>
      <c r="M5514" s="74">
        <v>0</v>
      </c>
      <c r="N5514" s="34">
        <f t="shared" si="822"/>
        <v>0.375</v>
      </c>
      <c r="O5514" s="38">
        <f t="shared" si="823"/>
        <v>0.375</v>
      </c>
      <c r="P5514" s="77" t="s">
        <v>234</v>
      </c>
      <c r="Q5514" s="143">
        <v>44831</v>
      </c>
      <c r="R5514" s="35">
        <f t="shared" si="824"/>
        <v>0</v>
      </c>
      <c r="S5514" s="35">
        <f t="shared" si="825"/>
        <v>0</v>
      </c>
      <c r="T5514" s="10" t="str">
        <f t="shared" si="831"/>
        <v>Sem - 40</v>
      </c>
      <c r="U5514" s="10" t="str">
        <f t="shared" si="832"/>
        <v>Septembre</v>
      </c>
      <c r="V5514" s="36" t="str">
        <f t="shared" si="826"/>
        <v>2026</v>
      </c>
      <c r="W5514" s="34"/>
      <c r="X5514" s="91">
        <f t="shared" si="833"/>
        <v>0</v>
      </c>
      <c r="Y5514" s="92" t="str">
        <f>VLOOKUP('CM-CIC'!B5565,Annuaire_roster!B:F,4,0)</f>
        <v>IHASSANE Ikram</v>
      </c>
      <c r="Z5514" s="37" t="s">
        <v>110</v>
      </c>
      <c r="AA5514" s="60" t="s">
        <v>39</v>
      </c>
      <c r="AB5514" s="35" t="str">
        <f t="shared" si="827"/>
        <v/>
      </c>
      <c r="AC5514" s="35" t="str">
        <f t="shared" si="828"/>
        <v/>
      </c>
      <c r="AD5514" s="35" t="str">
        <f t="shared" si="829"/>
        <v/>
      </c>
      <c r="AE5514" s="44" t="str">
        <f t="shared" si="830"/>
        <v/>
      </c>
      <c r="AF5514" s="61"/>
      <c r="AG5514" s="45"/>
    </row>
    <row r="5515" spans="1:33" x14ac:dyDescent="0.2">
      <c r="A5515" s="59" t="str">
        <f>+VLOOKUP(B5515,Annuaire_roster!B:G,5,0)</f>
        <v>01572</v>
      </c>
      <c r="B5515" s="219" t="s">
        <v>235</v>
      </c>
      <c r="C5515" s="66">
        <v>0.33333333333333331</v>
      </c>
      <c r="D5515" s="73">
        <v>0.33333333333333331</v>
      </c>
      <c r="E5515" s="66">
        <v>0.75</v>
      </c>
      <c r="F5515" s="66">
        <v>0.75</v>
      </c>
      <c r="G5515" s="67"/>
      <c r="H5515" s="67"/>
      <c r="I5515" s="107" t="s">
        <v>63</v>
      </c>
      <c r="J5515" s="67"/>
      <c r="K5515" s="69">
        <v>0</v>
      </c>
      <c r="L5515" s="67">
        <v>0</v>
      </c>
      <c r="M5515" s="74">
        <v>0</v>
      </c>
      <c r="N5515" s="34">
        <f t="shared" si="822"/>
        <v>0.375</v>
      </c>
      <c r="O5515" s="38">
        <f t="shared" si="823"/>
        <v>0.375</v>
      </c>
      <c r="P5515" s="77" t="s">
        <v>234</v>
      </c>
      <c r="Q5515" s="143">
        <v>44831</v>
      </c>
      <c r="R5515" s="35">
        <f t="shared" si="824"/>
        <v>0</v>
      </c>
      <c r="S5515" s="35">
        <f t="shared" si="825"/>
        <v>0</v>
      </c>
      <c r="T5515" s="10" t="str">
        <f t="shared" si="831"/>
        <v>Sem - 40</v>
      </c>
      <c r="U5515" s="10" t="str">
        <f t="shared" si="832"/>
        <v>Septembre</v>
      </c>
      <c r="V5515" s="36" t="str">
        <f t="shared" si="826"/>
        <v>2026</v>
      </c>
      <c r="W5515" s="34"/>
      <c r="X5515" s="91">
        <f t="shared" si="833"/>
        <v>0</v>
      </c>
      <c r="Y5515" s="92" t="str">
        <f>VLOOKUP('CM-CIC'!B5566,Annuaire_roster!B:F,4,0)</f>
        <v>IHASSANE Ikram</v>
      </c>
      <c r="Z5515" s="37" t="s">
        <v>110</v>
      </c>
      <c r="AA5515" s="60" t="s">
        <v>39</v>
      </c>
      <c r="AB5515" s="35" t="str">
        <f t="shared" si="827"/>
        <v/>
      </c>
      <c r="AC5515" s="35" t="str">
        <f t="shared" si="828"/>
        <v/>
      </c>
      <c r="AD5515" s="35" t="str">
        <f t="shared" si="829"/>
        <v/>
      </c>
      <c r="AE5515" s="44" t="str">
        <f t="shared" si="830"/>
        <v/>
      </c>
      <c r="AF5515" s="61"/>
      <c r="AG5515" s="45"/>
    </row>
    <row r="5516" spans="1:33" x14ac:dyDescent="0.2">
      <c r="A5516" s="59" t="str">
        <f>+VLOOKUP(B5516,Annuaire_roster!B:G,5,0)</f>
        <v>01575</v>
      </c>
      <c r="B5516" s="219" t="s">
        <v>191</v>
      </c>
      <c r="C5516" s="66">
        <v>0.33194444444444443</v>
      </c>
      <c r="D5516" s="73">
        <v>0.33333333333333331</v>
      </c>
      <c r="E5516" s="66">
        <v>0.75</v>
      </c>
      <c r="F5516" s="66">
        <v>0.75</v>
      </c>
      <c r="G5516" s="67"/>
      <c r="H5516" s="67"/>
      <c r="I5516" s="107" t="s">
        <v>63</v>
      </c>
      <c r="J5516" s="67"/>
      <c r="K5516" s="69">
        <v>0</v>
      </c>
      <c r="L5516" s="67">
        <v>0</v>
      </c>
      <c r="M5516" s="74">
        <v>0</v>
      </c>
      <c r="N5516" s="34">
        <f t="shared" si="822"/>
        <v>0.375</v>
      </c>
      <c r="O5516" s="38">
        <f t="shared" si="823"/>
        <v>0.375</v>
      </c>
      <c r="P5516" s="77" t="s">
        <v>234</v>
      </c>
      <c r="Q5516" s="143">
        <v>44831</v>
      </c>
      <c r="R5516" s="35">
        <f t="shared" si="824"/>
        <v>0</v>
      </c>
      <c r="S5516" s="35">
        <f t="shared" si="825"/>
        <v>0</v>
      </c>
      <c r="T5516" s="10" t="str">
        <f t="shared" si="831"/>
        <v>Sem - 40</v>
      </c>
      <c r="U5516" s="10" t="str">
        <f t="shared" si="832"/>
        <v>Septembre</v>
      </c>
      <c r="V5516" s="36" t="str">
        <f t="shared" si="826"/>
        <v>2026</v>
      </c>
      <c r="W5516" s="34"/>
      <c r="X5516" s="91">
        <f t="shared" si="833"/>
        <v>1.388888888888884E-3</v>
      </c>
      <c r="Y5516" s="92" t="str">
        <f>VLOOKUP('CM-CIC'!B5567,Annuaire_roster!B:F,4,0)</f>
        <v>IHASSANE Ikram</v>
      </c>
      <c r="Z5516" s="37" t="s">
        <v>110</v>
      </c>
      <c r="AA5516" s="60" t="s">
        <v>39</v>
      </c>
      <c r="AB5516" s="35" t="str">
        <f t="shared" si="827"/>
        <v/>
      </c>
      <c r="AC5516" s="35" t="str">
        <f t="shared" si="828"/>
        <v/>
      </c>
      <c r="AD5516" s="35" t="str">
        <f t="shared" si="829"/>
        <v/>
      </c>
      <c r="AE5516" s="44" t="str">
        <f t="shared" si="830"/>
        <v/>
      </c>
      <c r="AF5516" s="61"/>
      <c r="AG5516" s="45"/>
    </row>
    <row r="5517" spans="1:33" x14ac:dyDescent="0.2">
      <c r="A5517" s="59" t="str">
        <f>+VLOOKUP(B5517,Annuaire_roster!B:G,5,0)</f>
        <v>01575</v>
      </c>
      <c r="B5517" s="219" t="s">
        <v>236</v>
      </c>
      <c r="C5517" s="66">
        <v>0.33263888888888887</v>
      </c>
      <c r="D5517" s="73">
        <v>0.33333333333333331</v>
      </c>
      <c r="E5517" s="66">
        <v>0.75</v>
      </c>
      <c r="F5517" s="66">
        <v>0.75</v>
      </c>
      <c r="G5517" s="67"/>
      <c r="H5517" s="67"/>
      <c r="I5517" s="107" t="s">
        <v>63</v>
      </c>
      <c r="J5517" s="67"/>
      <c r="K5517" s="69">
        <v>0</v>
      </c>
      <c r="L5517" s="67">
        <v>0</v>
      </c>
      <c r="M5517" s="74">
        <v>0</v>
      </c>
      <c r="N5517" s="34">
        <f t="shared" si="822"/>
        <v>0.375</v>
      </c>
      <c r="O5517" s="38">
        <f t="shared" si="823"/>
        <v>0.375</v>
      </c>
      <c r="P5517" s="77" t="s">
        <v>234</v>
      </c>
      <c r="Q5517" s="143">
        <v>44831</v>
      </c>
      <c r="R5517" s="35">
        <f t="shared" si="824"/>
        <v>0</v>
      </c>
      <c r="S5517" s="35">
        <f t="shared" si="825"/>
        <v>0</v>
      </c>
      <c r="T5517" s="10" t="str">
        <f t="shared" si="831"/>
        <v>Sem - 40</v>
      </c>
      <c r="U5517" s="10" t="str">
        <f t="shared" si="832"/>
        <v>Septembre</v>
      </c>
      <c r="V5517" s="36" t="str">
        <f t="shared" si="826"/>
        <v>2026</v>
      </c>
      <c r="W5517" s="34"/>
      <c r="X5517" s="91">
        <f t="shared" si="833"/>
        <v>0</v>
      </c>
      <c r="Y5517" s="92" t="str">
        <f>VLOOKUP('CM-CIC'!B5568,Annuaire_roster!B:F,4,0)</f>
        <v>IHASSANE Ikram</v>
      </c>
      <c r="Z5517" s="37" t="s">
        <v>110</v>
      </c>
      <c r="AA5517" s="60" t="s">
        <v>39</v>
      </c>
      <c r="AB5517" s="35" t="str">
        <f t="shared" si="827"/>
        <v/>
      </c>
      <c r="AC5517" s="35" t="str">
        <f t="shared" si="828"/>
        <v/>
      </c>
      <c r="AD5517" s="35" t="str">
        <f t="shared" si="829"/>
        <v/>
      </c>
      <c r="AE5517" s="44" t="str">
        <f t="shared" si="830"/>
        <v/>
      </c>
      <c r="AF5517" s="61"/>
      <c r="AG5517" s="45"/>
    </row>
    <row r="5518" spans="1:33" x14ac:dyDescent="0.2">
      <c r="A5518" s="59" t="str">
        <f>+VLOOKUP(B5518,Annuaire_roster!B:G,5,0)</f>
        <v>01578</v>
      </c>
      <c r="B5518" s="219" t="s">
        <v>1669</v>
      </c>
      <c r="C5518" s="66">
        <v>0.33124999999999999</v>
      </c>
      <c r="D5518" s="73">
        <v>0.33333333333333331</v>
      </c>
      <c r="E5518" s="66">
        <v>0.75</v>
      </c>
      <c r="F5518" s="66">
        <v>0.75</v>
      </c>
      <c r="G5518" s="67"/>
      <c r="H5518" s="67"/>
      <c r="I5518" s="107" t="s">
        <v>63</v>
      </c>
      <c r="J5518" s="67"/>
      <c r="K5518" s="69">
        <v>0</v>
      </c>
      <c r="L5518" s="67">
        <v>0</v>
      </c>
      <c r="M5518" s="74">
        <v>0</v>
      </c>
      <c r="N5518" s="34">
        <f t="shared" si="822"/>
        <v>0.375</v>
      </c>
      <c r="O5518" s="38">
        <f t="shared" si="823"/>
        <v>0.375</v>
      </c>
      <c r="P5518" s="77" t="s">
        <v>234</v>
      </c>
      <c r="Q5518" s="143">
        <v>44831</v>
      </c>
      <c r="R5518" s="35">
        <f t="shared" si="824"/>
        <v>0</v>
      </c>
      <c r="S5518" s="35">
        <f t="shared" si="825"/>
        <v>0</v>
      </c>
      <c r="T5518" s="10" t="str">
        <f t="shared" si="831"/>
        <v>Sem - 40</v>
      </c>
      <c r="U5518" s="10" t="str">
        <f t="shared" si="832"/>
        <v>Septembre</v>
      </c>
      <c r="V5518" s="36" t="str">
        <f t="shared" si="826"/>
        <v>2026</v>
      </c>
      <c r="W5518" s="34"/>
      <c r="X5518" s="91">
        <f t="shared" si="833"/>
        <v>2.0833333333333259E-3</v>
      </c>
      <c r="Y5518" s="92" t="str">
        <f>VLOOKUP('CM-CIC'!B5569,Annuaire_roster!B:F,4,0)</f>
        <v>IHASSANE Ikram</v>
      </c>
      <c r="Z5518" s="37" t="s">
        <v>110</v>
      </c>
      <c r="AA5518" s="60" t="s">
        <v>39</v>
      </c>
      <c r="AB5518" s="35" t="str">
        <f t="shared" si="827"/>
        <v/>
      </c>
      <c r="AC5518" s="35" t="str">
        <f t="shared" si="828"/>
        <v/>
      </c>
      <c r="AD5518" s="35" t="str">
        <f t="shared" si="829"/>
        <v/>
      </c>
      <c r="AE5518" s="44" t="str">
        <f t="shared" si="830"/>
        <v/>
      </c>
      <c r="AF5518" s="61"/>
      <c r="AG5518" s="45"/>
    </row>
    <row r="5519" spans="1:33" x14ac:dyDescent="0.2">
      <c r="A5519" s="59" t="str">
        <f>+VLOOKUP(B5519,Annuaire_roster!B:G,5,0)</f>
        <v>01581</v>
      </c>
      <c r="B5519" s="219" t="s">
        <v>237</v>
      </c>
      <c r="C5519" s="66">
        <v>0.33333333333333331</v>
      </c>
      <c r="D5519" s="73">
        <v>0.33333333333333331</v>
      </c>
      <c r="E5519" s="66">
        <v>0.75</v>
      </c>
      <c r="F5519" s="66">
        <v>0.75</v>
      </c>
      <c r="G5519" s="67"/>
      <c r="H5519" s="67"/>
      <c r="I5519" s="107" t="s">
        <v>63</v>
      </c>
      <c r="J5519" s="67"/>
      <c r="K5519" s="69">
        <v>0</v>
      </c>
      <c r="L5519" s="67">
        <v>0</v>
      </c>
      <c r="M5519" s="74">
        <v>0</v>
      </c>
      <c r="N5519" s="34">
        <f t="shared" si="822"/>
        <v>0.375</v>
      </c>
      <c r="O5519" s="38">
        <f t="shared" si="823"/>
        <v>0.375</v>
      </c>
      <c r="P5519" s="77" t="s">
        <v>234</v>
      </c>
      <c r="Q5519" s="143">
        <v>44831</v>
      </c>
      <c r="R5519" s="35">
        <f t="shared" si="824"/>
        <v>0</v>
      </c>
      <c r="S5519" s="35">
        <f t="shared" si="825"/>
        <v>0</v>
      </c>
      <c r="T5519" s="10" t="str">
        <f t="shared" si="831"/>
        <v>Sem - 40</v>
      </c>
      <c r="U5519" s="10" t="str">
        <f t="shared" si="832"/>
        <v>Septembre</v>
      </c>
      <c r="V5519" s="36" t="str">
        <f t="shared" si="826"/>
        <v>2026</v>
      </c>
      <c r="W5519" s="34"/>
      <c r="X5519" s="91">
        <f t="shared" si="833"/>
        <v>0</v>
      </c>
      <c r="Y5519" s="92" t="str">
        <f>VLOOKUP('CM-CIC'!B5570,Annuaire_roster!B:F,4,0)</f>
        <v>IHASSANE Ikram</v>
      </c>
      <c r="Z5519" s="37" t="s">
        <v>110</v>
      </c>
      <c r="AA5519" s="60" t="s">
        <v>39</v>
      </c>
      <c r="AB5519" s="35" t="str">
        <f t="shared" si="827"/>
        <v/>
      </c>
      <c r="AC5519" s="35" t="str">
        <f t="shared" si="828"/>
        <v/>
      </c>
      <c r="AD5519" s="35" t="str">
        <f t="shared" si="829"/>
        <v/>
      </c>
      <c r="AE5519" s="44" t="str">
        <f t="shared" si="830"/>
        <v/>
      </c>
      <c r="AF5519" s="61"/>
      <c r="AG5519" s="45"/>
    </row>
    <row r="5520" spans="1:33" x14ac:dyDescent="0.2">
      <c r="A5520" s="59" t="str">
        <f>+VLOOKUP(B5520,Annuaire_roster!B:G,5,0)</f>
        <v>01582</v>
      </c>
      <c r="B5520" s="219" t="s">
        <v>238</v>
      </c>
      <c r="C5520" s="66">
        <v>0.33333333333333331</v>
      </c>
      <c r="D5520" s="73">
        <v>0.33333333333333331</v>
      </c>
      <c r="E5520" s="66">
        <v>0.75</v>
      </c>
      <c r="F5520" s="66">
        <v>0.75</v>
      </c>
      <c r="G5520" s="67"/>
      <c r="H5520" s="67"/>
      <c r="I5520" s="107" t="s">
        <v>63</v>
      </c>
      <c r="J5520" s="67"/>
      <c r="K5520" s="69">
        <v>0</v>
      </c>
      <c r="L5520" s="67">
        <v>0</v>
      </c>
      <c r="M5520" s="74">
        <v>0</v>
      </c>
      <c r="N5520" s="34">
        <f t="shared" si="822"/>
        <v>0.375</v>
      </c>
      <c r="O5520" s="38">
        <f t="shared" si="823"/>
        <v>0.375</v>
      </c>
      <c r="P5520" s="77" t="s">
        <v>234</v>
      </c>
      <c r="Q5520" s="143">
        <v>44831</v>
      </c>
      <c r="R5520" s="35">
        <f t="shared" si="824"/>
        <v>0</v>
      </c>
      <c r="S5520" s="35">
        <f t="shared" si="825"/>
        <v>0</v>
      </c>
      <c r="T5520" s="10" t="str">
        <f t="shared" si="831"/>
        <v>Sem - 40</v>
      </c>
      <c r="U5520" s="10" t="str">
        <f t="shared" si="832"/>
        <v>Septembre</v>
      </c>
      <c r="V5520" s="36" t="str">
        <f t="shared" si="826"/>
        <v>2026</v>
      </c>
      <c r="W5520" s="34"/>
      <c r="X5520" s="91">
        <f t="shared" si="833"/>
        <v>0</v>
      </c>
      <c r="Y5520" s="92" t="str">
        <f>VLOOKUP('CM-CIC'!B5571,Annuaire_roster!B:F,4,0)</f>
        <v>IHASSANE Ikram</v>
      </c>
      <c r="Z5520" s="37" t="s">
        <v>110</v>
      </c>
      <c r="AA5520" s="60" t="s">
        <v>39</v>
      </c>
      <c r="AB5520" s="35" t="str">
        <f t="shared" si="827"/>
        <v/>
      </c>
      <c r="AC5520" s="35" t="str">
        <f t="shared" si="828"/>
        <v/>
      </c>
      <c r="AD5520" s="35" t="str">
        <f t="shared" si="829"/>
        <v/>
      </c>
      <c r="AE5520" s="44" t="str">
        <f t="shared" si="830"/>
        <v/>
      </c>
      <c r="AF5520" s="61"/>
      <c r="AG5520" s="45"/>
    </row>
    <row r="5521" spans="1:33" x14ac:dyDescent="0.2">
      <c r="A5521" s="59" t="str">
        <f>+VLOOKUP(B5521,Annuaire_roster!B:G,5,0)</f>
        <v>01586</v>
      </c>
      <c r="B5521" s="219" t="s">
        <v>217</v>
      </c>
      <c r="C5521" s="66">
        <v>0.33124999999999999</v>
      </c>
      <c r="D5521" s="73">
        <v>0.33333333333333331</v>
      </c>
      <c r="E5521" s="66">
        <v>0.75</v>
      </c>
      <c r="F5521" s="66">
        <v>0.75</v>
      </c>
      <c r="G5521" s="67"/>
      <c r="H5521" s="67"/>
      <c r="I5521" s="107" t="s">
        <v>63</v>
      </c>
      <c r="J5521" s="67"/>
      <c r="K5521" s="69">
        <v>0</v>
      </c>
      <c r="L5521" s="67">
        <v>0</v>
      </c>
      <c r="M5521" s="74">
        <v>0</v>
      </c>
      <c r="N5521" s="34">
        <f t="shared" si="822"/>
        <v>0.375</v>
      </c>
      <c r="O5521" s="38">
        <f t="shared" si="823"/>
        <v>0.375</v>
      </c>
      <c r="P5521" s="77" t="s">
        <v>234</v>
      </c>
      <c r="Q5521" s="143">
        <v>44831</v>
      </c>
      <c r="R5521" s="35">
        <f t="shared" si="824"/>
        <v>0</v>
      </c>
      <c r="S5521" s="35">
        <f t="shared" si="825"/>
        <v>0</v>
      </c>
      <c r="T5521" s="10" t="str">
        <f t="shared" si="831"/>
        <v>Sem - 40</v>
      </c>
      <c r="U5521" s="10" t="str">
        <f t="shared" si="832"/>
        <v>Septembre</v>
      </c>
      <c r="V5521" s="36" t="str">
        <f t="shared" si="826"/>
        <v>2026</v>
      </c>
      <c r="W5521" s="34"/>
      <c r="X5521" s="91">
        <f t="shared" si="833"/>
        <v>2.0833333333333259E-3</v>
      </c>
      <c r="Y5521" s="92" t="str">
        <f>VLOOKUP('CM-CIC'!B5572,Annuaire_roster!B:F,4,0)</f>
        <v>IHASSANE Ikram</v>
      </c>
      <c r="Z5521" s="37" t="s">
        <v>110</v>
      </c>
      <c r="AA5521" s="60" t="s">
        <v>39</v>
      </c>
      <c r="AB5521" s="35" t="str">
        <f t="shared" si="827"/>
        <v/>
      </c>
      <c r="AC5521" s="35" t="str">
        <f t="shared" si="828"/>
        <v/>
      </c>
      <c r="AD5521" s="35" t="str">
        <f t="shared" si="829"/>
        <v/>
      </c>
      <c r="AE5521" s="44" t="str">
        <f t="shared" si="830"/>
        <v/>
      </c>
      <c r="AF5521" s="61"/>
      <c r="AG5521" s="45"/>
    </row>
    <row r="5522" spans="1:33" x14ac:dyDescent="0.2">
      <c r="A5522" s="59" t="str">
        <f>+VLOOKUP(B5522,Annuaire_roster!B:G,5,0)</f>
        <v>01587</v>
      </c>
      <c r="B5522" s="219" t="s">
        <v>218</v>
      </c>
      <c r="C5522" s="66">
        <v>0.33194444444444443</v>
      </c>
      <c r="D5522" s="73">
        <v>0.33333333333333331</v>
      </c>
      <c r="E5522" s="66">
        <v>0.75</v>
      </c>
      <c r="F5522" s="66">
        <v>0.75</v>
      </c>
      <c r="G5522" s="67"/>
      <c r="H5522" s="67"/>
      <c r="I5522" s="107" t="s">
        <v>63</v>
      </c>
      <c r="J5522" s="67"/>
      <c r="K5522" s="69">
        <v>0</v>
      </c>
      <c r="L5522" s="67">
        <v>0</v>
      </c>
      <c r="M5522" s="74">
        <v>0</v>
      </c>
      <c r="N5522" s="34">
        <f t="shared" si="822"/>
        <v>0.375</v>
      </c>
      <c r="O5522" s="38">
        <f t="shared" si="823"/>
        <v>0.375</v>
      </c>
      <c r="P5522" s="77" t="s">
        <v>234</v>
      </c>
      <c r="Q5522" s="143">
        <v>44831</v>
      </c>
      <c r="R5522" s="35">
        <f t="shared" si="824"/>
        <v>0</v>
      </c>
      <c r="S5522" s="35">
        <f t="shared" si="825"/>
        <v>0</v>
      </c>
      <c r="T5522" s="10" t="str">
        <f t="shared" si="831"/>
        <v>Sem - 40</v>
      </c>
      <c r="U5522" s="10" t="str">
        <f t="shared" si="832"/>
        <v>Septembre</v>
      </c>
      <c r="V5522" s="36" t="str">
        <f t="shared" si="826"/>
        <v>2026</v>
      </c>
      <c r="W5522" s="34"/>
      <c r="X5522" s="91">
        <f t="shared" si="833"/>
        <v>1.388888888888884E-3</v>
      </c>
      <c r="Y5522" s="92" t="str">
        <f>VLOOKUP('CM-CIC'!B5573,Annuaire_roster!B:F,4,0)</f>
        <v>IHASSANE Ikram</v>
      </c>
      <c r="Z5522" s="37" t="s">
        <v>110</v>
      </c>
      <c r="AA5522" s="60" t="s">
        <v>39</v>
      </c>
      <c r="AB5522" s="35" t="str">
        <f t="shared" si="827"/>
        <v/>
      </c>
      <c r="AC5522" s="35" t="str">
        <f t="shared" si="828"/>
        <v/>
      </c>
      <c r="AD5522" s="35" t="str">
        <f t="shared" si="829"/>
        <v/>
      </c>
      <c r="AE5522" s="44" t="str">
        <f t="shared" si="830"/>
        <v/>
      </c>
      <c r="AF5522" s="61"/>
      <c r="AG5522" s="45"/>
    </row>
    <row r="5523" spans="1:33" x14ac:dyDescent="0.2">
      <c r="A5523" s="59" t="str">
        <f>+VLOOKUP(B5523,Annuaire_roster!B:G,5,0)</f>
        <v>01590</v>
      </c>
      <c r="B5523" s="219" t="s">
        <v>222</v>
      </c>
      <c r="C5523" s="66">
        <v>0.33194444444444443</v>
      </c>
      <c r="D5523" s="73">
        <v>0.33333333333333331</v>
      </c>
      <c r="E5523" s="66">
        <v>0.75</v>
      </c>
      <c r="F5523" s="66">
        <v>0.75</v>
      </c>
      <c r="G5523" s="67"/>
      <c r="H5523" s="67"/>
      <c r="I5523" s="107" t="s">
        <v>63</v>
      </c>
      <c r="J5523" s="67"/>
      <c r="K5523" s="69">
        <v>0</v>
      </c>
      <c r="L5523" s="67">
        <v>0</v>
      </c>
      <c r="M5523" s="74">
        <v>0</v>
      </c>
      <c r="N5523" s="34">
        <f t="shared" si="822"/>
        <v>0.375</v>
      </c>
      <c r="O5523" s="38">
        <f t="shared" si="823"/>
        <v>0.375</v>
      </c>
      <c r="P5523" s="77" t="s">
        <v>234</v>
      </c>
      <c r="Q5523" s="143">
        <v>44831</v>
      </c>
      <c r="R5523" s="35">
        <f t="shared" si="824"/>
        <v>0</v>
      </c>
      <c r="S5523" s="35">
        <f t="shared" si="825"/>
        <v>0</v>
      </c>
      <c r="T5523" s="10" t="str">
        <f t="shared" si="831"/>
        <v>Sem - 40</v>
      </c>
      <c r="U5523" s="10" t="str">
        <f t="shared" si="832"/>
        <v>Septembre</v>
      </c>
      <c r="V5523" s="36" t="str">
        <f t="shared" si="826"/>
        <v>2026</v>
      </c>
      <c r="W5523" s="34"/>
      <c r="X5523" s="91">
        <f t="shared" si="833"/>
        <v>1.388888888888884E-3</v>
      </c>
      <c r="Y5523" s="92" t="str">
        <f>VLOOKUP('CM-CIC'!B5574,Annuaire_roster!B:F,4,0)</f>
        <v>KINANA Widad</v>
      </c>
      <c r="Z5523" s="37" t="s">
        <v>110</v>
      </c>
      <c r="AA5523" s="60" t="s">
        <v>39</v>
      </c>
      <c r="AB5523" s="35" t="str">
        <f t="shared" si="827"/>
        <v/>
      </c>
      <c r="AC5523" s="35" t="str">
        <f t="shared" si="828"/>
        <v/>
      </c>
      <c r="AD5523" s="35" t="str">
        <f t="shared" si="829"/>
        <v/>
      </c>
      <c r="AE5523" s="44" t="str">
        <f t="shared" si="830"/>
        <v/>
      </c>
      <c r="AF5523" s="61"/>
      <c r="AG5523" s="45"/>
    </row>
    <row r="5524" spans="1:33" x14ac:dyDescent="0.2">
      <c r="A5524" s="59" t="str">
        <f>+VLOOKUP(B5524,Annuaire_roster!B:G,5,0)</f>
        <v>01594</v>
      </c>
      <c r="B5524" s="219" t="s">
        <v>295</v>
      </c>
      <c r="C5524" s="73">
        <v>0.33333333333333331</v>
      </c>
      <c r="D5524" s="73">
        <v>0.33333333333333331</v>
      </c>
      <c r="E5524" s="66">
        <v>0.75</v>
      </c>
      <c r="F5524" s="66">
        <v>0.75</v>
      </c>
      <c r="G5524" s="67"/>
      <c r="H5524" s="67"/>
      <c r="I5524" s="107" t="s">
        <v>63</v>
      </c>
      <c r="J5524" s="67"/>
      <c r="K5524" s="69">
        <v>0</v>
      </c>
      <c r="L5524" s="67">
        <v>0</v>
      </c>
      <c r="M5524" s="74">
        <v>0</v>
      </c>
      <c r="N5524" s="34">
        <f t="shared" si="822"/>
        <v>0.375</v>
      </c>
      <c r="O5524" s="38">
        <f t="shared" si="823"/>
        <v>0.375</v>
      </c>
      <c r="P5524" s="77" t="s">
        <v>234</v>
      </c>
      <c r="Q5524" s="135">
        <v>44831</v>
      </c>
      <c r="R5524" s="35">
        <f t="shared" si="824"/>
        <v>0</v>
      </c>
      <c r="S5524" s="35">
        <f t="shared" si="825"/>
        <v>0</v>
      </c>
      <c r="T5524" s="10" t="str">
        <f t="shared" si="831"/>
        <v>Sem - 40</v>
      </c>
      <c r="U5524" s="10" t="str">
        <f t="shared" si="832"/>
        <v>Septembre</v>
      </c>
      <c r="V5524" s="36" t="str">
        <f t="shared" si="826"/>
        <v>2026</v>
      </c>
      <c r="W5524" s="34"/>
      <c r="X5524" s="91">
        <f t="shared" si="833"/>
        <v>0</v>
      </c>
      <c r="Y5524" s="92" t="str">
        <f>VLOOKUP('CM-CIC'!B5575,Annuaire_roster!B:F,4,0)</f>
        <v>KINANA Widad</v>
      </c>
      <c r="Z5524" s="37" t="s">
        <v>110</v>
      </c>
      <c r="AA5524" s="60" t="s">
        <v>39</v>
      </c>
      <c r="AB5524" s="35" t="str">
        <f t="shared" si="827"/>
        <v/>
      </c>
      <c r="AC5524" s="35" t="str">
        <f t="shared" si="828"/>
        <v/>
      </c>
      <c r="AD5524" s="35" t="str">
        <f t="shared" si="829"/>
        <v/>
      </c>
      <c r="AE5524" s="44" t="str">
        <f t="shared" si="830"/>
        <v/>
      </c>
      <c r="AF5524" s="61"/>
      <c r="AG5524" s="45"/>
    </row>
    <row r="5525" spans="1:33" x14ac:dyDescent="0.2">
      <c r="A5525" s="59" t="str">
        <f>+VLOOKUP(B5525,Annuaire_roster!B:G,5,0)</f>
        <v>01598</v>
      </c>
      <c r="B5525" s="219" t="s">
        <v>240</v>
      </c>
      <c r="C5525" s="73">
        <v>0.33333333333333331</v>
      </c>
      <c r="D5525" s="73">
        <v>0.33333333333333331</v>
      </c>
      <c r="E5525" s="66">
        <v>0.75</v>
      </c>
      <c r="F5525" s="66">
        <v>0.75</v>
      </c>
      <c r="G5525" s="67"/>
      <c r="H5525" s="67"/>
      <c r="I5525" s="107" t="s">
        <v>63</v>
      </c>
      <c r="J5525" s="67"/>
      <c r="K5525" s="69">
        <v>0</v>
      </c>
      <c r="L5525" s="67">
        <v>0</v>
      </c>
      <c r="M5525" s="74">
        <v>0</v>
      </c>
      <c r="N5525" s="34">
        <f t="shared" si="822"/>
        <v>0.375</v>
      </c>
      <c r="O5525" s="38">
        <f t="shared" si="823"/>
        <v>0.375</v>
      </c>
      <c r="P5525" s="77" t="s">
        <v>234</v>
      </c>
      <c r="Q5525" s="135">
        <v>44831</v>
      </c>
      <c r="R5525" s="35">
        <f t="shared" si="824"/>
        <v>0</v>
      </c>
      <c r="S5525" s="35">
        <f t="shared" si="825"/>
        <v>0</v>
      </c>
      <c r="T5525" s="10" t="str">
        <f t="shared" si="831"/>
        <v>Sem - 40</v>
      </c>
      <c r="U5525" s="10" t="str">
        <f t="shared" si="832"/>
        <v>Septembre</v>
      </c>
      <c r="V5525" s="36" t="str">
        <f t="shared" si="826"/>
        <v>2026</v>
      </c>
      <c r="W5525" s="34"/>
      <c r="X5525" s="91">
        <f t="shared" si="833"/>
        <v>0</v>
      </c>
      <c r="Y5525" s="92" t="str">
        <f>VLOOKUP('CM-CIC'!B5576,Annuaire_roster!B:F,4,0)</f>
        <v>KINANA Widad</v>
      </c>
      <c r="Z5525" s="37" t="s">
        <v>110</v>
      </c>
      <c r="AA5525" s="60" t="s">
        <v>39</v>
      </c>
      <c r="AB5525" s="35" t="str">
        <f t="shared" si="827"/>
        <v/>
      </c>
      <c r="AC5525" s="35" t="str">
        <f t="shared" si="828"/>
        <v/>
      </c>
      <c r="AD5525" s="35" t="str">
        <f t="shared" si="829"/>
        <v/>
      </c>
      <c r="AE5525" s="44" t="str">
        <f t="shared" si="830"/>
        <v/>
      </c>
      <c r="AF5525" s="61"/>
      <c r="AG5525" s="45"/>
    </row>
    <row r="5526" spans="1:33" x14ac:dyDescent="0.2">
      <c r="A5526" s="59" t="str">
        <f>+VLOOKUP(B5526,Annuaire_roster!B:G,5,0)</f>
        <v>01567</v>
      </c>
      <c r="B5526" s="219" t="s">
        <v>198</v>
      </c>
      <c r="C5526" s="73">
        <v>0.33333333333333331</v>
      </c>
      <c r="D5526" s="73">
        <v>0.33333333333333331</v>
      </c>
      <c r="E5526" s="66">
        <v>0.75</v>
      </c>
      <c r="F5526" s="66">
        <v>0.75</v>
      </c>
      <c r="G5526" s="67"/>
      <c r="H5526" s="67"/>
      <c r="I5526" s="107" t="s">
        <v>63</v>
      </c>
      <c r="J5526" s="67"/>
      <c r="K5526" s="69">
        <v>0</v>
      </c>
      <c r="L5526" s="67">
        <v>0</v>
      </c>
      <c r="M5526" s="74">
        <v>0</v>
      </c>
      <c r="N5526" s="34">
        <f t="shared" si="822"/>
        <v>0.375</v>
      </c>
      <c r="O5526" s="38">
        <f t="shared" si="823"/>
        <v>0.375</v>
      </c>
      <c r="P5526" s="77" t="s">
        <v>234</v>
      </c>
      <c r="Q5526" s="135">
        <v>44831</v>
      </c>
      <c r="R5526" s="35">
        <f t="shared" si="824"/>
        <v>0</v>
      </c>
      <c r="S5526" s="35">
        <f t="shared" si="825"/>
        <v>0</v>
      </c>
      <c r="T5526" s="10" t="str">
        <f t="shared" si="831"/>
        <v>Sem - 40</v>
      </c>
      <c r="U5526" s="10" t="str">
        <f t="shared" si="832"/>
        <v>Septembre</v>
      </c>
      <c r="V5526" s="36" t="str">
        <f t="shared" si="826"/>
        <v>2026</v>
      </c>
      <c r="W5526" s="34"/>
      <c r="X5526" s="91">
        <f t="shared" si="833"/>
        <v>0</v>
      </c>
      <c r="Y5526" s="92" t="str">
        <f>VLOOKUP('CM-CIC'!B5577,Annuaire_roster!B:F,4,0)</f>
        <v>KINANA Widad</v>
      </c>
      <c r="Z5526" s="37" t="s">
        <v>110</v>
      </c>
      <c r="AA5526" s="60" t="s">
        <v>39</v>
      </c>
      <c r="AB5526" s="35" t="str">
        <f t="shared" si="827"/>
        <v/>
      </c>
      <c r="AC5526" s="35" t="str">
        <f t="shared" si="828"/>
        <v/>
      </c>
      <c r="AD5526" s="35" t="str">
        <f t="shared" si="829"/>
        <v/>
      </c>
      <c r="AE5526" s="44" t="str">
        <f t="shared" si="830"/>
        <v/>
      </c>
      <c r="AF5526" s="61"/>
      <c r="AG5526" s="45"/>
    </row>
    <row r="5527" spans="1:33" x14ac:dyDescent="0.2">
      <c r="A5527" s="59" t="str">
        <f>+VLOOKUP(B5527,Annuaire_roster!B:G,5,0)</f>
        <v>01420</v>
      </c>
      <c r="B5527" s="219" t="s">
        <v>151</v>
      </c>
      <c r="C5527" s="73">
        <v>0.33333333333333331</v>
      </c>
      <c r="D5527" s="73">
        <v>0.33333333333333331</v>
      </c>
      <c r="E5527" s="66">
        <v>0.75</v>
      </c>
      <c r="F5527" s="66">
        <v>0.75</v>
      </c>
      <c r="G5527" s="67"/>
      <c r="H5527" s="67"/>
      <c r="I5527" s="107" t="s">
        <v>63</v>
      </c>
      <c r="J5527" s="67"/>
      <c r="K5527" s="69">
        <v>0</v>
      </c>
      <c r="L5527" s="67">
        <v>0</v>
      </c>
      <c r="M5527" s="74">
        <v>0</v>
      </c>
      <c r="N5527" s="34">
        <f t="shared" si="822"/>
        <v>0.375</v>
      </c>
      <c r="O5527" s="38">
        <f t="shared" si="823"/>
        <v>0.375</v>
      </c>
      <c r="P5527" s="77" t="s">
        <v>234</v>
      </c>
      <c r="Q5527" s="135">
        <v>44831</v>
      </c>
      <c r="R5527" s="35">
        <f t="shared" si="824"/>
        <v>0</v>
      </c>
      <c r="S5527" s="35">
        <f t="shared" si="825"/>
        <v>0</v>
      </c>
      <c r="T5527" s="10" t="str">
        <f t="shared" si="831"/>
        <v>Sem - 40</v>
      </c>
      <c r="U5527" s="10" t="str">
        <f t="shared" si="832"/>
        <v>Septembre</v>
      </c>
      <c r="V5527" s="36" t="str">
        <f t="shared" si="826"/>
        <v>2026</v>
      </c>
      <c r="W5527" s="34"/>
      <c r="X5527" s="91">
        <f t="shared" si="833"/>
        <v>0</v>
      </c>
      <c r="Y5527" s="92" t="str">
        <f>VLOOKUP('CM-CIC'!B5578,Annuaire_roster!B:F,4,0)</f>
        <v>KINANA Widad</v>
      </c>
      <c r="Z5527" s="37" t="s">
        <v>110</v>
      </c>
      <c r="AA5527" s="60" t="s">
        <v>39</v>
      </c>
      <c r="AB5527" s="35" t="str">
        <f t="shared" si="827"/>
        <v/>
      </c>
      <c r="AC5527" s="35" t="str">
        <f t="shared" si="828"/>
        <v/>
      </c>
      <c r="AD5527" s="35" t="str">
        <f t="shared" si="829"/>
        <v/>
      </c>
      <c r="AE5527" s="44" t="str">
        <f t="shared" si="830"/>
        <v/>
      </c>
      <c r="AF5527" s="61"/>
      <c r="AG5527" s="45"/>
    </row>
    <row r="5528" spans="1:33" x14ac:dyDescent="0.2">
      <c r="A5528" s="59" t="str">
        <f>+VLOOKUP(B5528,Annuaire_roster!B:G,5,0)</f>
        <v>01621</v>
      </c>
      <c r="B5528" s="219" t="s">
        <v>241</v>
      </c>
      <c r="C5528" s="73">
        <v>0.33333333333333331</v>
      </c>
      <c r="D5528" s="73">
        <v>0.33333333333333331</v>
      </c>
      <c r="E5528" s="66">
        <v>0.75</v>
      </c>
      <c r="F5528" s="66">
        <v>0.75</v>
      </c>
      <c r="G5528" s="67"/>
      <c r="H5528" s="67"/>
      <c r="I5528" s="107" t="s">
        <v>63</v>
      </c>
      <c r="J5528" s="67"/>
      <c r="K5528" s="69">
        <v>0</v>
      </c>
      <c r="L5528" s="67">
        <v>0</v>
      </c>
      <c r="M5528" s="74">
        <v>0</v>
      </c>
      <c r="N5528" s="34">
        <f t="shared" si="822"/>
        <v>0.375</v>
      </c>
      <c r="O5528" s="38">
        <f t="shared" si="823"/>
        <v>0.375</v>
      </c>
      <c r="P5528" s="77" t="s">
        <v>234</v>
      </c>
      <c r="Q5528" s="135">
        <v>44831</v>
      </c>
      <c r="R5528" s="35">
        <f t="shared" si="824"/>
        <v>0</v>
      </c>
      <c r="S5528" s="35">
        <f t="shared" si="825"/>
        <v>0</v>
      </c>
      <c r="T5528" s="10" t="str">
        <f t="shared" si="831"/>
        <v>Sem - 40</v>
      </c>
      <c r="U5528" s="10" t="str">
        <f t="shared" si="832"/>
        <v>Septembre</v>
      </c>
      <c r="V5528" s="36" t="str">
        <f t="shared" si="826"/>
        <v>2026</v>
      </c>
      <c r="W5528" s="34"/>
      <c r="X5528" s="91">
        <f t="shared" si="833"/>
        <v>0</v>
      </c>
      <c r="Y5528" s="92" t="str">
        <f>VLOOKUP('CM-CIC'!B5579,Annuaire_roster!B:F,4,0)</f>
        <v>KINANA Widad</v>
      </c>
      <c r="Z5528" s="37" t="s">
        <v>110</v>
      </c>
      <c r="AA5528" s="60" t="s">
        <v>39</v>
      </c>
      <c r="AB5528" s="35" t="str">
        <f t="shared" si="827"/>
        <v/>
      </c>
      <c r="AC5528" s="35" t="str">
        <f t="shared" si="828"/>
        <v/>
      </c>
      <c r="AD5528" s="35" t="str">
        <f t="shared" si="829"/>
        <v/>
      </c>
      <c r="AE5528" s="44" t="str">
        <f t="shared" si="830"/>
        <v/>
      </c>
      <c r="AF5528" s="61"/>
      <c r="AG5528" s="45"/>
    </row>
    <row r="5529" spans="1:33" x14ac:dyDescent="0.2">
      <c r="A5529" s="59" t="str">
        <f>+VLOOKUP(B5529,Annuaire_roster!B:G,5,0)</f>
        <v>01622</v>
      </c>
      <c r="B5529" s="219" t="s">
        <v>242</v>
      </c>
      <c r="C5529" s="73">
        <v>0.3263888888888889</v>
      </c>
      <c r="D5529" s="73">
        <v>0.33333333333333331</v>
      </c>
      <c r="E5529" s="66">
        <v>0.75</v>
      </c>
      <c r="F5529" s="66">
        <v>0.75</v>
      </c>
      <c r="G5529" s="67"/>
      <c r="H5529" s="67"/>
      <c r="I5529" s="107" t="s">
        <v>63</v>
      </c>
      <c r="J5529" s="67"/>
      <c r="K5529" s="69">
        <v>0</v>
      </c>
      <c r="L5529" s="67">
        <v>0</v>
      </c>
      <c r="M5529" s="74">
        <v>0</v>
      </c>
      <c r="N5529" s="34">
        <f t="shared" si="822"/>
        <v>0.375</v>
      </c>
      <c r="O5529" s="38">
        <f t="shared" si="823"/>
        <v>0.375</v>
      </c>
      <c r="P5529" s="77" t="s">
        <v>234</v>
      </c>
      <c r="Q5529" s="135">
        <v>44831</v>
      </c>
      <c r="R5529" s="35">
        <f t="shared" si="824"/>
        <v>0</v>
      </c>
      <c r="S5529" s="35">
        <f t="shared" si="825"/>
        <v>0</v>
      </c>
      <c r="T5529" s="10" t="str">
        <f t="shared" si="831"/>
        <v>Sem - 40</v>
      </c>
      <c r="U5529" s="10" t="str">
        <f t="shared" si="832"/>
        <v>Septembre</v>
      </c>
      <c r="V5529" s="36" t="str">
        <f t="shared" si="826"/>
        <v>2026</v>
      </c>
      <c r="W5529" s="34"/>
      <c r="X5529" s="91">
        <f t="shared" si="833"/>
        <v>6.9444444444444198E-3</v>
      </c>
      <c r="Y5529" s="92" t="str">
        <f>VLOOKUP('CM-CIC'!B5580,Annuaire_roster!B:F,4,0)</f>
        <v>KINANA Widad</v>
      </c>
      <c r="Z5529" s="37" t="s">
        <v>110</v>
      </c>
      <c r="AA5529" s="60" t="s">
        <v>39</v>
      </c>
      <c r="AB5529" s="35" t="str">
        <f t="shared" si="827"/>
        <v/>
      </c>
      <c r="AC5529" s="35" t="str">
        <f t="shared" si="828"/>
        <v/>
      </c>
      <c r="AD5529" s="35" t="str">
        <f t="shared" si="829"/>
        <v/>
      </c>
      <c r="AE5529" s="44" t="str">
        <f t="shared" si="830"/>
        <v/>
      </c>
      <c r="AF5529" s="61"/>
      <c r="AG5529" s="45"/>
    </row>
    <row r="5530" spans="1:33" x14ac:dyDescent="0.2">
      <c r="A5530" s="59" t="str">
        <f>+VLOOKUP(B5530,Annuaire_roster!B:G,5,0)</f>
        <v>01607</v>
      </c>
      <c r="B5530" s="220" t="s">
        <v>244</v>
      </c>
      <c r="C5530" s="73"/>
      <c r="D5530" s="73">
        <v>0.33333333333333331</v>
      </c>
      <c r="E5530" s="66">
        <v>0</v>
      </c>
      <c r="F5530" s="66">
        <v>0.75</v>
      </c>
      <c r="G5530" s="67"/>
      <c r="H5530" s="67"/>
      <c r="I5530" s="107" t="s">
        <v>63</v>
      </c>
      <c r="J5530" s="67"/>
      <c r="K5530" s="69">
        <v>0</v>
      </c>
      <c r="L5530" s="67">
        <v>0</v>
      </c>
      <c r="M5530" s="74" t="s">
        <v>187</v>
      </c>
      <c r="N5530" s="34" t="str">
        <f t="shared" si="822"/>
        <v/>
      </c>
      <c r="O5530" s="38">
        <f t="shared" si="823"/>
        <v>0.375</v>
      </c>
      <c r="P5530" s="77" t="s">
        <v>234</v>
      </c>
      <c r="Q5530" s="135">
        <v>44831</v>
      </c>
      <c r="R5530" s="35">
        <f t="shared" si="824"/>
        <v>0.375</v>
      </c>
      <c r="S5530" s="35">
        <f t="shared" si="825"/>
        <v>0.375</v>
      </c>
      <c r="T5530" s="10" t="str">
        <f t="shared" si="831"/>
        <v>Sem - 40</v>
      </c>
      <c r="U5530" s="10" t="str">
        <f t="shared" si="832"/>
        <v>Septembre</v>
      </c>
      <c r="V5530" s="36" t="str">
        <f t="shared" si="826"/>
        <v>2026</v>
      </c>
      <c r="W5530" s="34"/>
      <c r="X5530" s="91">
        <f t="shared" si="833"/>
        <v>0</v>
      </c>
      <c r="Y5530" s="92" t="str">
        <f>VLOOKUP('CM-CIC'!B5581,Annuaire_roster!B:F,4,0)</f>
        <v>KINANA Widad</v>
      </c>
      <c r="Z5530" s="37" t="s">
        <v>110</v>
      </c>
      <c r="AA5530" s="60" t="s">
        <v>39</v>
      </c>
      <c r="AB5530" s="35" t="str">
        <f t="shared" si="827"/>
        <v/>
      </c>
      <c r="AC5530" s="35" t="str">
        <f t="shared" si="828"/>
        <v/>
      </c>
      <c r="AD5530" s="35" t="str">
        <f t="shared" si="829"/>
        <v/>
      </c>
      <c r="AE5530" s="44" t="str">
        <f t="shared" si="830"/>
        <v/>
      </c>
      <c r="AF5530" s="61"/>
      <c r="AG5530" s="45"/>
    </row>
    <row r="5531" spans="1:33" x14ac:dyDescent="0.2">
      <c r="A5531" s="59" t="str">
        <f>+VLOOKUP(B5531,Annuaire_roster!B:G,5,0)</f>
        <v>01648</v>
      </c>
      <c r="B5531" s="219" t="s">
        <v>245</v>
      </c>
      <c r="C5531" s="73">
        <v>0.35069444444444442</v>
      </c>
      <c r="D5531" s="73">
        <v>0.33333333333333331</v>
      </c>
      <c r="E5531" s="66">
        <v>0.75</v>
      </c>
      <c r="F5531" s="66">
        <v>0.75</v>
      </c>
      <c r="G5531" s="67"/>
      <c r="H5531" s="67"/>
      <c r="I5531" s="107">
        <v>1.7361111111111105E-2</v>
      </c>
      <c r="J5531" s="67"/>
      <c r="K5531" s="69">
        <v>1.7361111111111105E-2</v>
      </c>
      <c r="L5531" s="67">
        <v>0</v>
      </c>
      <c r="M5531" s="74">
        <v>0</v>
      </c>
      <c r="N5531" s="34">
        <f t="shared" si="822"/>
        <v>0.3576388888888889</v>
      </c>
      <c r="O5531" s="38">
        <f t="shared" si="823"/>
        <v>0.375</v>
      </c>
      <c r="P5531" s="77" t="s">
        <v>234</v>
      </c>
      <c r="Q5531" s="135">
        <v>44831</v>
      </c>
      <c r="R5531" s="35">
        <f t="shared" si="824"/>
        <v>0</v>
      </c>
      <c r="S5531" s="35">
        <f t="shared" si="825"/>
        <v>1.7361111111111105E-2</v>
      </c>
      <c r="T5531" s="10" t="str">
        <f t="shared" si="831"/>
        <v>Sem - 40</v>
      </c>
      <c r="U5531" s="10" t="str">
        <f t="shared" si="832"/>
        <v>Septembre</v>
      </c>
      <c r="V5531" s="36" t="str">
        <f t="shared" si="826"/>
        <v>2026</v>
      </c>
      <c r="W5531" s="34"/>
      <c r="X5531" s="91">
        <f t="shared" si="833"/>
        <v>0</v>
      </c>
      <c r="Y5531" s="92" t="str">
        <f>VLOOKUP('CM-CIC'!B5582,Annuaire_roster!B:F,4,0)</f>
        <v>IHASSANE Ikram</v>
      </c>
      <c r="Z5531" s="37" t="s">
        <v>110</v>
      </c>
      <c r="AA5531" s="60" t="s">
        <v>39</v>
      </c>
      <c r="AB5531" s="35" t="str">
        <f t="shared" si="827"/>
        <v/>
      </c>
      <c r="AC5531" s="35" t="str">
        <f t="shared" si="828"/>
        <v/>
      </c>
      <c r="AD5531" s="35" t="str">
        <f t="shared" si="829"/>
        <v/>
      </c>
      <c r="AE5531" s="44" t="str">
        <f t="shared" si="830"/>
        <v/>
      </c>
      <c r="AF5531" s="61"/>
      <c r="AG5531" s="45"/>
    </row>
    <row r="5532" spans="1:33" x14ac:dyDescent="0.2">
      <c r="A5532" s="59" t="str">
        <f>+VLOOKUP(B5532,Annuaire_roster!B:G,5,0)</f>
        <v>01608</v>
      </c>
      <c r="B5532" s="219" t="s">
        <v>246</v>
      </c>
      <c r="C5532" s="73">
        <v>0.33333333333333331</v>
      </c>
      <c r="D5532" s="73">
        <v>0.33333333333333331</v>
      </c>
      <c r="E5532" s="66">
        <v>0.75</v>
      </c>
      <c r="F5532" s="66">
        <v>0.75</v>
      </c>
      <c r="G5532" s="67"/>
      <c r="H5532" s="67"/>
      <c r="I5532" s="107" t="s">
        <v>63</v>
      </c>
      <c r="J5532" s="67"/>
      <c r="K5532" s="69">
        <v>0</v>
      </c>
      <c r="L5532" s="67">
        <v>0</v>
      </c>
      <c r="M5532" s="74">
        <v>0</v>
      </c>
      <c r="N5532" s="34">
        <f t="shared" si="822"/>
        <v>0.375</v>
      </c>
      <c r="O5532" s="38">
        <f t="shared" si="823"/>
        <v>0.375</v>
      </c>
      <c r="P5532" s="77" t="s">
        <v>234</v>
      </c>
      <c r="Q5532" s="135">
        <v>44831</v>
      </c>
      <c r="R5532" s="35">
        <f t="shared" si="824"/>
        <v>0</v>
      </c>
      <c r="S5532" s="35">
        <f t="shared" si="825"/>
        <v>0</v>
      </c>
      <c r="T5532" s="10" t="str">
        <f t="shared" si="831"/>
        <v>Sem - 40</v>
      </c>
      <c r="U5532" s="10" t="str">
        <f t="shared" si="832"/>
        <v>Septembre</v>
      </c>
      <c r="V5532" s="36" t="str">
        <f t="shared" si="826"/>
        <v>2026</v>
      </c>
      <c r="W5532" s="34"/>
      <c r="X5532" s="91">
        <f t="shared" si="833"/>
        <v>0</v>
      </c>
      <c r="Y5532" s="92" t="str">
        <f>VLOOKUP('CM-CIC'!B5583,Annuaire_roster!B:F,4,0)</f>
        <v>IHASSANE Ikram</v>
      </c>
      <c r="Z5532" s="37" t="s">
        <v>110</v>
      </c>
      <c r="AA5532" s="60" t="s">
        <v>39</v>
      </c>
      <c r="AB5532" s="35" t="str">
        <f t="shared" si="827"/>
        <v/>
      </c>
      <c r="AC5532" s="35" t="str">
        <f t="shared" si="828"/>
        <v/>
      </c>
      <c r="AD5532" s="35" t="str">
        <f t="shared" si="829"/>
        <v/>
      </c>
      <c r="AE5532" s="44" t="str">
        <f t="shared" si="830"/>
        <v/>
      </c>
      <c r="AF5532" s="61"/>
      <c r="AG5532" s="45"/>
    </row>
    <row r="5533" spans="1:33" x14ac:dyDescent="0.2">
      <c r="A5533" s="59" t="str">
        <f>+VLOOKUP(B5533,Annuaire_roster!B:G,5,0)</f>
        <v>01616</v>
      </c>
      <c r="B5533" s="219" t="s">
        <v>247</v>
      </c>
      <c r="C5533" s="73">
        <v>0.33333333333333331</v>
      </c>
      <c r="D5533" s="73">
        <v>0.33333333333333331</v>
      </c>
      <c r="E5533" s="66">
        <v>0.75</v>
      </c>
      <c r="F5533" s="66">
        <v>0.75</v>
      </c>
      <c r="G5533" s="67"/>
      <c r="H5533" s="67"/>
      <c r="I5533" s="107" t="s">
        <v>63</v>
      </c>
      <c r="J5533" s="67"/>
      <c r="K5533" s="69">
        <v>0</v>
      </c>
      <c r="L5533" s="67">
        <v>0</v>
      </c>
      <c r="M5533" s="74">
        <v>0</v>
      </c>
      <c r="N5533" s="34">
        <f t="shared" si="822"/>
        <v>0.375</v>
      </c>
      <c r="O5533" s="38">
        <f t="shared" si="823"/>
        <v>0.375</v>
      </c>
      <c r="P5533" s="77" t="s">
        <v>234</v>
      </c>
      <c r="Q5533" s="135">
        <v>44831</v>
      </c>
      <c r="R5533" s="35">
        <f t="shared" si="824"/>
        <v>0</v>
      </c>
      <c r="S5533" s="35">
        <f t="shared" si="825"/>
        <v>0</v>
      </c>
      <c r="T5533" s="10" t="str">
        <f t="shared" si="831"/>
        <v>Sem - 40</v>
      </c>
      <c r="U5533" s="10" t="str">
        <f t="shared" si="832"/>
        <v>Septembre</v>
      </c>
      <c r="V5533" s="36" t="str">
        <f t="shared" si="826"/>
        <v>2026</v>
      </c>
      <c r="W5533" s="34"/>
      <c r="X5533" s="91">
        <f t="shared" si="833"/>
        <v>0</v>
      </c>
      <c r="Y5533" s="92" t="str">
        <f>VLOOKUP('CM-CIC'!B5584,Annuaire_roster!B:F,4,0)</f>
        <v>EL JAOUHARI Ussama</v>
      </c>
      <c r="Z5533" s="37" t="s">
        <v>110</v>
      </c>
      <c r="AA5533" s="60" t="s">
        <v>39</v>
      </c>
      <c r="AB5533" s="35" t="str">
        <f t="shared" si="827"/>
        <v/>
      </c>
      <c r="AC5533" s="35" t="str">
        <f t="shared" si="828"/>
        <v/>
      </c>
      <c r="AD5533" s="35" t="str">
        <f t="shared" si="829"/>
        <v/>
      </c>
      <c r="AE5533" s="44" t="str">
        <f t="shared" si="830"/>
        <v/>
      </c>
      <c r="AF5533" s="61"/>
      <c r="AG5533" s="45"/>
    </row>
    <row r="5534" spans="1:33" x14ac:dyDescent="0.2">
      <c r="A5534" s="59" t="str">
        <f>+VLOOKUP(B5534,Annuaire_roster!B:G,5,0)</f>
        <v>01617</v>
      </c>
      <c r="B5534" s="220" t="s">
        <v>248</v>
      </c>
      <c r="C5534" s="73"/>
      <c r="D5534" s="73">
        <v>0.33333333333333331</v>
      </c>
      <c r="E5534" s="66">
        <v>0</v>
      </c>
      <c r="F5534" s="66">
        <v>0.75</v>
      </c>
      <c r="G5534" s="67"/>
      <c r="H5534" s="67"/>
      <c r="I5534" s="107" t="s">
        <v>63</v>
      </c>
      <c r="J5534" s="67"/>
      <c r="K5534" s="69">
        <v>0</v>
      </c>
      <c r="L5534" s="67">
        <v>0</v>
      </c>
      <c r="M5534" s="74" t="s">
        <v>187</v>
      </c>
      <c r="N5534" s="34" t="str">
        <f t="shared" si="822"/>
        <v/>
      </c>
      <c r="O5534" s="38">
        <f t="shared" si="823"/>
        <v>0.375</v>
      </c>
      <c r="P5534" s="77" t="s">
        <v>234</v>
      </c>
      <c r="Q5534" s="135">
        <v>44831</v>
      </c>
      <c r="R5534" s="35">
        <f t="shared" si="824"/>
        <v>0.375</v>
      </c>
      <c r="S5534" s="35">
        <f t="shared" si="825"/>
        <v>0.375</v>
      </c>
      <c r="T5534" s="10" t="str">
        <f t="shared" si="831"/>
        <v>Sem - 40</v>
      </c>
      <c r="U5534" s="10" t="str">
        <f t="shared" si="832"/>
        <v>Septembre</v>
      </c>
      <c r="V5534" s="36" t="str">
        <f t="shared" si="826"/>
        <v>2026</v>
      </c>
      <c r="W5534" s="34"/>
      <c r="X5534" s="91">
        <f t="shared" si="833"/>
        <v>0</v>
      </c>
      <c r="Y5534" s="92" t="str">
        <f>VLOOKUP('CM-CIC'!B5585,Annuaire_roster!B:F,4,0)</f>
        <v>EL JAOUHARI Ussama</v>
      </c>
      <c r="Z5534" s="37" t="s">
        <v>110</v>
      </c>
      <c r="AA5534" s="60" t="s">
        <v>39</v>
      </c>
      <c r="AB5534" s="35" t="str">
        <f t="shared" si="827"/>
        <v/>
      </c>
      <c r="AC5534" s="35" t="str">
        <f t="shared" si="828"/>
        <v/>
      </c>
      <c r="AD5534" s="35" t="str">
        <f t="shared" si="829"/>
        <v/>
      </c>
      <c r="AE5534" s="44" t="str">
        <f t="shared" si="830"/>
        <v/>
      </c>
      <c r="AF5534" s="61"/>
      <c r="AG5534" s="45"/>
    </row>
    <row r="5535" spans="1:33" x14ac:dyDescent="0.2">
      <c r="A5535" s="59" t="str">
        <f>+VLOOKUP(B5535,Annuaire_roster!B:G,5,0)</f>
        <v>01656</v>
      </c>
      <c r="B5535" s="219" t="s">
        <v>249</v>
      </c>
      <c r="C5535" s="73">
        <v>0.33333333333333331</v>
      </c>
      <c r="D5535" s="73">
        <v>0.33333333333333331</v>
      </c>
      <c r="E5535" s="66">
        <v>0.75</v>
      </c>
      <c r="F5535" s="66">
        <v>0.75</v>
      </c>
      <c r="G5535" s="67"/>
      <c r="H5535" s="67"/>
      <c r="I5535" s="107" t="s">
        <v>63</v>
      </c>
      <c r="J5535" s="67"/>
      <c r="K5535" s="69">
        <v>0</v>
      </c>
      <c r="L5535" s="67">
        <v>0</v>
      </c>
      <c r="M5535" s="74">
        <v>0</v>
      </c>
      <c r="N5535" s="34">
        <f t="shared" si="822"/>
        <v>0.375</v>
      </c>
      <c r="O5535" s="38">
        <f t="shared" si="823"/>
        <v>0.375</v>
      </c>
      <c r="P5535" s="77" t="s">
        <v>234</v>
      </c>
      <c r="Q5535" s="135">
        <v>44831</v>
      </c>
      <c r="R5535" s="35">
        <f t="shared" si="824"/>
        <v>0</v>
      </c>
      <c r="S5535" s="35">
        <f t="shared" si="825"/>
        <v>0</v>
      </c>
      <c r="T5535" s="10" t="str">
        <f t="shared" si="831"/>
        <v>Sem - 40</v>
      </c>
      <c r="U5535" s="10" t="str">
        <f t="shared" si="832"/>
        <v>Septembre</v>
      </c>
      <c r="V5535" s="36" t="str">
        <f t="shared" si="826"/>
        <v>2026</v>
      </c>
      <c r="W5535" s="34"/>
      <c r="X5535" s="91">
        <f t="shared" si="833"/>
        <v>0</v>
      </c>
      <c r="Y5535" s="92" t="str">
        <f>VLOOKUP('CM-CIC'!B5586,Annuaire_roster!B:F,4,0)</f>
        <v>EL JAOUHARI Ussama</v>
      </c>
      <c r="Z5535" s="37" t="s">
        <v>110</v>
      </c>
      <c r="AA5535" s="60" t="s">
        <v>39</v>
      </c>
      <c r="AB5535" s="35" t="str">
        <f t="shared" si="827"/>
        <v/>
      </c>
      <c r="AC5535" s="35" t="str">
        <f t="shared" si="828"/>
        <v/>
      </c>
      <c r="AD5535" s="35" t="str">
        <f t="shared" si="829"/>
        <v/>
      </c>
      <c r="AE5535" s="44" t="str">
        <f t="shared" si="830"/>
        <v/>
      </c>
      <c r="AF5535" s="61"/>
      <c r="AG5535" s="45"/>
    </row>
    <row r="5536" spans="1:33" x14ac:dyDescent="0.2">
      <c r="A5536" s="59" t="str">
        <f>+VLOOKUP(B5536,Annuaire_roster!B:G,5,0)</f>
        <v>01609</v>
      </c>
      <c r="B5536" s="78" t="s">
        <v>251</v>
      </c>
      <c r="C5536" s="65">
        <v>0.3263888888888889</v>
      </c>
      <c r="D5536" s="65">
        <v>0.33333333333333331</v>
      </c>
      <c r="E5536" s="66">
        <v>0.75</v>
      </c>
      <c r="F5536" s="66">
        <v>0.75</v>
      </c>
      <c r="G5536" s="67"/>
      <c r="H5536" s="67"/>
      <c r="I5536" s="68" t="s">
        <v>63</v>
      </c>
      <c r="J5536" s="67"/>
      <c r="K5536" s="69">
        <v>0</v>
      </c>
      <c r="L5536" s="67">
        <v>0</v>
      </c>
      <c r="M5536" s="70">
        <v>0</v>
      </c>
      <c r="N5536" s="34">
        <f t="shared" si="822"/>
        <v>0.375</v>
      </c>
      <c r="O5536" s="38">
        <f t="shared" si="823"/>
        <v>0.375</v>
      </c>
      <c r="P5536" s="72" t="s">
        <v>234</v>
      </c>
      <c r="Q5536" s="43">
        <v>44831</v>
      </c>
      <c r="R5536" s="35">
        <f t="shared" si="824"/>
        <v>0</v>
      </c>
      <c r="S5536" s="35">
        <f t="shared" si="825"/>
        <v>0</v>
      </c>
      <c r="T5536" s="10" t="str">
        <f t="shared" si="831"/>
        <v>Sem - 40</v>
      </c>
      <c r="U5536" s="10" t="str">
        <f t="shared" si="832"/>
        <v>Septembre</v>
      </c>
      <c r="V5536" s="36" t="str">
        <f t="shared" si="826"/>
        <v>2026</v>
      </c>
      <c r="W5536" s="34"/>
      <c r="X5536" s="91">
        <f t="shared" si="833"/>
        <v>6.9444444444444198E-3</v>
      </c>
      <c r="Y5536" s="92" t="str">
        <f>VLOOKUP('CM-CIC'!B5587,Annuaire_roster!B:F,4,0)</f>
        <v>EL JAOUHARI Ussama</v>
      </c>
      <c r="Z5536" s="37" t="s">
        <v>110</v>
      </c>
      <c r="AA5536" s="60" t="s">
        <v>39</v>
      </c>
      <c r="AB5536" s="35" t="str">
        <f t="shared" si="827"/>
        <v/>
      </c>
      <c r="AC5536" s="35" t="str">
        <f t="shared" si="828"/>
        <v/>
      </c>
      <c r="AD5536" s="35" t="str">
        <f t="shared" si="829"/>
        <v/>
      </c>
      <c r="AE5536" s="44" t="str">
        <f t="shared" si="830"/>
        <v/>
      </c>
      <c r="AF5536" s="61"/>
      <c r="AG5536" s="45"/>
    </row>
    <row r="5537" spans="1:33" x14ac:dyDescent="0.2">
      <c r="A5537" s="59" t="str">
        <f>+VLOOKUP(B5537,Annuaire_roster!B:G,5,0)</f>
        <v>01610</v>
      </c>
      <c r="B5537" s="78" t="s">
        <v>1667</v>
      </c>
      <c r="C5537" s="65">
        <v>0.34375</v>
      </c>
      <c r="D5537" s="65">
        <v>0.33333333333333331</v>
      </c>
      <c r="E5537" s="66">
        <v>0.75</v>
      </c>
      <c r="F5537" s="66">
        <v>0.75</v>
      </c>
      <c r="G5537" s="67"/>
      <c r="H5537" s="67"/>
      <c r="I5537" s="68">
        <v>1.0416666666666685E-2</v>
      </c>
      <c r="J5537" s="67"/>
      <c r="K5537" s="69">
        <v>1.0416666666666685E-2</v>
      </c>
      <c r="L5537" s="67">
        <v>0</v>
      </c>
      <c r="M5537" s="70">
        <v>0</v>
      </c>
      <c r="N5537" s="34">
        <f t="shared" si="822"/>
        <v>0.36458333333333331</v>
      </c>
      <c r="O5537" s="38">
        <f t="shared" si="823"/>
        <v>0.375</v>
      </c>
      <c r="P5537" s="72" t="s">
        <v>234</v>
      </c>
      <c r="Q5537" s="43">
        <v>44831</v>
      </c>
      <c r="R5537" s="35">
        <f t="shared" si="824"/>
        <v>0</v>
      </c>
      <c r="S5537" s="35">
        <f t="shared" si="825"/>
        <v>1.0416666666666685E-2</v>
      </c>
      <c r="T5537" s="10" t="str">
        <f t="shared" si="831"/>
        <v>Sem - 40</v>
      </c>
      <c r="U5537" s="10" t="str">
        <f t="shared" si="832"/>
        <v>Septembre</v>
      </c>
      <c r="V5537" s="36" t="str">
        <f t="shared" si="826"/>
        <v>2026</v>
      </c>
      <c r="W5537" s="34"/>
      <c r="X5537" s="91">
        <f t="shared" si="833"/>
        <v>0</v>
      </c>
      <c r="Y5537" s="92" t="str">
        <f>VLOOKUP('CM-CIC'!B5588,Annuaire_roster!B:F,4,0)</f>
        <v>EL JAOUHARI Ussama</v>
      </c>
      <c r="Z5537" s="37" t="s">
        <v>110</v>
      </c>
      <c r="AA5537" s="60" t="s">
        <v>39</v>
      </c>
      <c r="AB5537" s="35" t="str">
        <f t="shared" si="827"/>
        <v/>
      </c>
      <c r="AC5537" s="35" t="str">
        <f t="shared" si="828"/>
        <v/>
      </c>
      <c r="AD5537" s="35" t="str">
        <f t="shared" si="829"/>
        <v/>
      </c>
      <c r="AE5537" s="44" t="str">
        <f t="shared" si="830"/>
        <v/>
      </c>
      <c r="AF5537" s="61"/>
      <c r="AG5537" s="45"/>
    </row>
    <row r="5538" spans="1:33" x14ac:dyDescent="0.2">
      <c r="A5538" s="59" t="str">
        <f>+VLOOKUP(B5538,Annuaire_roster!B:G,5,0)</f>
        <v>01611</v>
      </c>
      <c r="B5538" s="78" t="s">
        <v>252</v>
      </c>
      <c r="C5538" s="65">
        <v>0.33333333333333331</v>
      </c>
      <c r="D5538" s="65">
        <v>0.33333333333333331</v>
      </c>
      <c r="E5538" s="66">
        <v>0.75</v>
      </c>
      <c r="F5538" s="66">
        <v>0.75</v>
      </c>
      <c r="G5538" s="67"/>
      <c r="H5538" s="67"/>
      <c r="I5538" s="68" t="s">
        <v>63</v>
      </c>
      <c r="J5538" s="67"/>
      <c r="K5538" s="69">
        <v>0</v>
      </c>
      <c r="L5538" s="67">
        <v>0</v>
      </c>
      <c r="M5538" s="70">
        <v>0</v>
      </c>
      <c r="N5538" s="34">
        <f t="shared" si="822"/>
        <v>0.375</v>
      </c>
      <c r="O5538" s="38">
        <f t="shared" si="823"/>
        <v>0.375</v>
      </c>
      <c r="P5538" s="72" t="s">
        <v>234</v>
      </c>
      <c r="Q5538" s="43">
        <v>44831</v>
      </c>
      <c r="R5538" s="35">
        <f t="shared" si="824"/>
        <v>0</v>
      </c>
      <c r="S5538" s="35">
        <f t="shared" si="825"/>
        <v>0</v>
      </c>
      <c r="T5538" s="10" t="str">
        <f t="shared" si="831"/>
        <v>Sem - 40</v>
      </c>
      <c r="U5538" s="10" t="str">
        <f t="shared" si="832"/>
        <v>Septembre</v>
      </c>
      <c r="V5538" s="36" t="str">
        <f t="shared" si="826"/>
        <v>2026</v>
      </c>
      <c r="W5538" s="34"/>
      <c r="X5538" s="91">
        <f t="shared" si="833"/>
        <v>0</v>
      </c>
      <c r="Y5538" s="92" t="str">
        <f>VLOOKUP('CM-CIC'!B5589,Annuaire_roster!B:F,4,0)</f>
        <v>EL JAOUHARI Ussama</v>
      </c>
      <c r="Z5538" s="37" t="s">
        <v>110</v>
      </c>
      <c r="AA5538" s="60" t="s">
        <v>39</v>
      </c>
      <c r="AB5538" s="35" t="str">
        <f t="shared" si="827"/>
        <v/>
      </c>
      <c r="AC5538" s="35" t="str">
        <f t="shared" si="828"/>
        <v/>
      </c>
      <c r="AD5538" s="35" t="str">
        <f t="shared" si="829"/>
        <v/>
      </c>
      <c r="AE5538" s="44" t="str">
        <f t="shared" si="830"/>
        <v/>
      </c>
      <c r="AF5538" s="61"/>
      <c r="AG5538" s="45"/>
    </row>
    <row r="5539" spans="1:33" x14ac:dyDescent="0.2">
      <c r="A5539" s="59" t="str">
        <f>+VLOOKUP(B5539,Annuaire_roster!B:G,5,0)</f>
        <v>01612</v>
      </c>
      <c r="B5539" s="217" t="s">
        <v>253</v>
      </c>
      <c r="C5539" s="65"/>
      <c r="D5539" s="65">
        <v>0.33333333333333331</v>
      </c>
      <c r="E5539" s="66">
        <v>0</v>
      </c>
      <c r="F5539" s="66">
        <v>0.75</v>
      </c>
      <c r="G5539" s="67"/>
      <c r="H5539" s="67"/>
      <c r="I5539" s="68" t="s">
        <v>63</v>
      </c>
      <c r="J5539" s="67"/>
      <c r="K5539" s="69">
        <v>0</v>
      </c>
      <c r="L5539" s="67">
        <v>0</v>
      </c>
      <c r="M5539" s="70" t="s">
        <v>187</v>
      </c>
      <c r="N5539" s="34" t="str">
        <f t="shared" si="822"/>
        <v/>
      </c>
      <c r="O5539" s="38">
        <f t="shared" si="823"/>
        <v>0.375</v>
      </c>
      <c r="P5539" s="72" t="s">
        <v>234</v>
      </c>
      <c r="Q5539" s="43">
        <v>44831</v>
      </c>
      <c r="R5539" s="35">
        <f t="shared" si="824"/>
        <v>0.375</v>
      </c>
      <c r="S5539" s="35">
        <f t="shared" si="825"/>
        <v>0.375</v>
      </c>
      <c r="T5539" s="10" t="str">
        <f t="shared" si="831"/>
        <v>Sem - 40</v>
      </c>
      <c r="U5539" s="10" t="str">
        <f t="shared" si="832"/>
        <v>Septembre</v>
      </c>
      <c r="V5539" s="36" t="str">
        <f t="shared" si="826"/>
        <v>2026</v>
      </c>
      <c r="W5539" s="34"/>
      <c r="X5539" s="91">
        <f t="shared" si="833"/>
        <v>0</v>
      </c>
      <c r="Y5539" s="92" t="str">
        <f>VLOOKUP('CM-CIC'!B5590,Annuaire_roster!B:F,4,0)</f>
        <v>EL JAOUHARI Ussama</v>
      </c>
      <c r="Z5539" s="37" t="s">
        <v>110</v>
      </c>
      <c r="AA5539" s="60" t="s">
        <v>39</v>
      </c>
      <c r="AB5539" s="35" t="str">
        <f t="shared" si="827"/>
        <v/>
      </c>
      <c r="AC5539" s="35" t="str">
        <f t="shared" si="828"/>
        <v/>
      </c>
      <c r="AD5539" s="35" t="str">
        <f t="shared" si="829"/>
        <v/>
      </c>
      <c r="AE5539" s="44" t="str">
        <f t="shared" si="830"/>
        <v/>
      </c>
      <c r="AF5539" s="61"/>
      <c r="AG5539" s="45"/>
    </row>
    <row r="5540" spans="1:33" x14ac:dyDescent="0.2">
      <c r="A5540" s="59" t="str">
        <f>+VLOOKUP(B5540,Annuaire_roster!B:G,5,0)</f>
        <v>01613</v>
      </c>
      <c r="B5540" s="78" t="s">
        <v>254</v>
      </c>
      <c r="C5540" s="65">
        <v>0.33333333333333331</v>
      </c>
      <c r="D5540" s="65">
        <v>0.33333333333333331</v>
      </c>
      <c r="E5540" s="66">
        <v>0.75</v>
      </c>
      <c r="F5540" s="66">
        <v>0.75</v>
      </c>
      <c r="G5540" s="67"/>
      <c r="H5540" s="67"/>
      <c r="I5540" s="68" t="s">
        <v>63</v>
      </c>
      <c r="J5540" s="67"/>
      <c r="K5540" s="69">
        <v>0</v>
      </c>
      <c r="L5540" s="67">
        <v>0</v>
      </c>
      <c r="M5540" s="70">
        <v>0</v>
      </c>
      <c r="N5540" s="34">
        <f t="shared" si="822"/>
        <v>0.375</v>
      </c>
      <c r="O5540" s="38">
        <f t="shared" si="823"/>
        <v>0.375</v>
      </c>
      <c r="P5540" s="72" t="s">
        <v>234</v>
      </c>
      <c r="Q5540" s="43">
        <v>44831</v>
      </c>
      <c r="R5540" s="35">
        <f t="shared" si="824"/>
        <v>0</v>
      </c>
      <c r="S5540" s="35">
        <f t="shared" si="825"/>
        <v>0</v>
      </c>
      <c r="T5540" s="10" t="str">
        <f t="shared" si="831"/>
        <v>Sem - 40</v>
      </c>
      <c r="U5540" s="10" t="str">
        <f t="shared" si="832"/>
        <v>Septembre</v>
      </c>
      <c r="V5540" s="36" t="str">
        <f t="shared" si="826"/>
        <v>2026</v>
      </c>
      <c r="W5540" s="34"/>
      <c r="X5540" s="91">
        <f t="shared" si="833"/>
        <v>0</v>
      </c>
      <c r="Y5540" s="92" t="str">
        <f>VLOOKUP('CM-CIC'!B5591,Annuaire_roster!B:F,4,0)</f>
        <v>EL JAOUHARI Ussama</v>
      </c>
      <c r="Z5540" s="37" t="s">
        <v>110</v>
      </c>
      <c r="AA5540" s="60" t="s">
        <v>39</v>
      </c>
      <c r="AB5540" s="35" t="str">
        <f t="shared" si="827"/>
        <v/>
      </c>
      <c r="AC5540" s="35" t="str">
        <f t="shared" si="828"/>
        <v/>
      </c>
      <c r="AD5540" s="35" t="str">
        <f t="shared" si="829"/>
        <v/>
      </c>
      <c r="AE5540" s="44" t="str">
        <f t="shared" si="830"/>
        <v/>
      </c>
      <c r="AF5540" s="61"/>
      <c r="AG5540" s="45"/>
    </row>
    <row r="5541" spans="1:33" x14ac:dyDescent="0.2">
      <c r="A5541" s="59" t="str">
        <f>+VLOOKUP(B5541,Annuaire_roster!B:G,5,0)</f>
        <v>01618</v>
      </c>
      <c r="B5541" s="78" t="s">
        <v>255</v>
      </c>
      <c r="C5541" s="65">
        <v>0.33124999999999999</v>
      </c>
      <c r="D5541" s="65">
        <v>0.33333333333333331</v>
      </c>
      <c r="E5541" s="66">
        <v>0.75</v>
      </c>
      <c r="F5541" s="66">
        <v>0.75</v>
      </c>
      <c r="G5541" s="67"/>
      <c r="H5541" s="67"/>
      <c r="I5541" s="68" t="s">
        <v>63</v>
      </c>
      <c r="J5541" s="67"/>
      <c r="K5541" s="69">
        <v>0</v>
      </c>
      <c r="L5541" s="67">
        <v>0</v>
      </c>
      <c r="M5541" s="70">
        <v>0</v>
      </c>
      <c r="N5541" s="34">
        <f t="shared" si="822"/>
        <v>0.375</v>
      </c>
      <c r="O5541" s="38">
        <f t="shared" si="823"/>
        <v>0.375</v>
      </c>
      <c r="P5541" s="72" t="s">
        <v>234</v>
      </c>
      <c r="Q5541" s="43">
        <v>44831</v>
      </c>
      <c r="R5541" s="35">
        <f t="shared" si="824"/>
        <v>0</v>
      </c>
      <c r="S5541" s="35">
        <f t="shared" si="825"/>
        <v>0</v>
      </c>
      <c r="T5541" s="10" t="str">
        <f t="shared" si="831"/>
        <v>Sem - 40</v>
      </c>
      <c r="U5541" s="10" t="str">
        <f t="shared" si="832"/>
        <v>Septembre</v>
      </c>
      <c r="V5541" s="36" t="str">
        <f t="shared" si="826"/>
        <v>2026</v>
      </c>
      <c r="W5541" s="34"/>
      <c r="X5541" s="91">
        <f t="shared" si="833"/>
        <v>2.0833333333333259E-3</v>
      </c>
      <c r="Y5541" s="92" t="str">
        <f>VLOOKUP('CM-CIC'!B5592,Annuaire_roster!B:F,4,0)</f>
        <v>EL JAOUHARI Ussama</v>
      </c>
      <c r="Z5541" s="37" t="s">
        <v>110</v>
      </c>
      <c r="AA5541" s="60" t="s">
        <v>39</v>
      </c>
      <c r="AB5541" s="35" t="str">
        <f t="shared" si="827"/>
        <v/>
      </c>
      <c r="AC5541" s="35" t="str">
        <f t="shared" si="828"/>
        <v/>
      </c>
      <c r="AD5541" s="35" t="str">
        <f t="shared" si="829"/>
        <v/>
      </c>
      <c r="AE5541" s="44" t="str">
        <f t="shared" si="830"/>
        <v/>
      </c>
      <c r="AF5541" s="61"/>
      <c r="AG5541" s="45"/>
    </row>
    <row r="5542" spans="1:33" x14ac:dyDescent="0.2">
      <c r="A5542" s="59" t="str">
        <f>+VLOOKUP(B5542,Annuaire_roster!B:G,5,0)</f>
        <v>01619</v>
      </c>
      <c r="B5542" s="78" t="s">
        <v>256</v>
      </c>
      <c r="C5542" s="65">
        <v>0.33333333333333331</v>
      </c>
      <c r="D5542" s="65">
        <v>0.33333333333333331</v>
      </c>
      <c r="E5542" s="66">
        <v>0.75</v>
      </c>
      <c r="F5542" s="66">
        <v>0.75</v>
      </c>
      <c r="G5542" s="67"/>
      <c r="H5542" s="67"/>
      <c r="I5542" s="68" t="s">
        <v>63</v>
      </c>
      <c r="J5542" s="67"/>
      <c r="K5542" s="69">
        <v>0</v>
      </c>
      <c r="L5542" s="67">
        <v>0</v>
      </c>
      <c r="M5542" s="70">
        <v>0</v>
      </c>
      <c r="N5542" s="34">
        <f t="shared" si="822"/>
        <v>0.375</v>
      </c>
      <c r="O5542" s="38">
        <f t="shared" si="823"/>
        <v>0.375</v>
      </c>
      <c r="P5542" s="72" t="s">
        <v>234</v>
      </c>
      <c r="Q5542" s="43">
        <v>44831</v>
      </c>
      <c r="R5542" s="35">
        <f t="shared" si="824"/>
        <v>0</v>
      </c>
      <c r="S5542" s="35">
        <f t="shared" si="825"/>
        <v>0</v>
      </c>
      <c r="T5542" s="10" t="str">
        <f t="shared" si="831"/>
        <v>Sem - 40</v>
      </c>
      <c r="U5542" s="10" t="str">
        <f t="shared" si="832"/>
        <v>Septembre</v>
      </c>
      <c r="V5542" s="36" t="str">
        <f t="shared" si="826"/>
        <v>2026</v>
      </c>
      <c r="W5542" s="34"/>
      <c r="X5542" s="91">
        <f t="shared" si="833"/>
        <v>0</v>
      </c>
      <c r="Y5542" s="92" t="str">
        <f>VLOOKUP('CM-CIC'!B5593,Annuaire_roster!B:F,4,0)</f>
        <v>EL JAOUHARI Ussama</v>
      </c>
      <c r="Z5542" s="37" t="s">
        <v>110</v>
      </c>
      <c r="AA5542" s="60" t="s">
        <v>39</v>
      </c>
      <c r="AB5542" s="35" t="str">
        <f t="shared" si="827"/>
        <v/>
      </c>
      <c r="AC5542" s="35" t="str">
        <f t="shared" si="828"/>
        <v/>
      </c>
      <c r="AD5542" s="35" t="str">
        <f t="shared" si="829"/>
        <v/>
      </c>
      <c r="AE5542" s="44" t="str">
        <f t="shared" si="830"/>
        <v/>
      </c>
      <c r="AF5542" s="61"/>
      <c r="AG5542" s="45"/>
    </row>
    <row r="5543" spans="1:33" x14ac:dyDescent="0.2">
      <c r="A5543" s="59" t="str">
        <f>+VLOOKUP(B5543,Annuaire_roster!B:G,5,0)</f>
        <v>01624</v>
      </c>
      <c r="B5543" s="78" t="s">
        <v>257</v>
      </c>
      <c r="C5543" s="65">
        <v>0.33333333333333331</v>
      </c>
      <c r="D5543" s="65">
        <v>0.33333333333333331</v>
      </c>
      <c r="E5543" s="66">
        <v>0.75</v>
      </c>
      <c r="F5543" s="66">
        <v>0.75</v>
      </c>
      <c r="G5543" s="67"/>
      <c r="H5543" s="67"/>
      <c r="I5543" s="68" t="s">
        <v>63</v>
      </c>
      <c r="J5543" s="67"/>
      <c r="K5543" s="69">
        <v>0</v>
      </c>
      <c r="L5543" s="67">
        <v>0</v>
      </c>
      <c r="M5543" s="70">
        <v>0</v>
      </c>
      <c r="N5543" s="34">
        <f t="shared" si="822"/>
        <v>0.375</v>
      </c>
      <c r="O5543" s="38">
        <f t="shared" si="823"/>
        <v>0.375</v>
      </c>
      <c r="P5543" s="72" t="s">
        <v>234</v>
      </c>
      <c r="Q5543" s="43">
        <v>44831</v>
      </c>
      <c r="R5543" s="35">
        <f t="shared" si="824"/>
        <v>0</v>
      </c>
      <c r="S5543" s="35">
        <f t="shared" si="825"/>
        <v>0</v>
      </c>
      <c r="T5543" s="10" t="str">
        <f t="shared" si="831"/>
        <v>Sem - 40</v>
      </c>
      <c r="U5543" s="10" t="str">
        <f t="shared" si="832"/>
        <v>Septembre</v>
      </c>
      <c r="V5543" s="36" t="str">
        <f t="shared" si="826"/>
        <v>2026</v>
      </c>
      <c r="W5543" s="34"/>
      <c r="X5543" s="91">
        <f t="shared" si="833"/>
        <v>0</v>
      </c>
      <c r="Y5543" s="92" t="str">
        <f>VLOOKUP('CM-CIC'!B5594,Annuaire_roster!B:F,4,0)</f>
        <v>EL JAOUHARI Ussama</v>
      </c>
      <c r="Z5543" s="37" t="s">
        <v>110</v>
      </c>
      <c r="AA5543" s="60" t="s">
        <v>39</v>
      </c>
      <c r="AB5543" s="35" t="str">
        <f t="shared" si="827"/>
        <v/>
      </c>
      <c r="AC5543" s="35" t="str">
        <f t="shared" si="828"/>
        <v/>
      </c>
      <c r="AD5543" s="35" t="str">
        <f t="shared" si="829"/>
        <v/>
      </c>
      <c r="AE5543" s="44" t="str">
        <f t="shared" si="830"/>
        <v/>
      </c>
      <c r="AF5543" s="61"/>
      <c r="AG5543" s="45"/>
    </row>
    <row r="5544" spans="1:33" x14ac:dyDescent="0.2">
      <c r="A5544" s="59" t="str">
        <f>+VLOOKUP(B5544,Annuaire_roster!B:G,5,0)</f>
        <v>01625</v>
      </c>
      <c r="B5544" s="78" t="s">
        <v>258</v>
      </c>
      <c r="C5544" s="65">
        <v>0.33333333333333331</v>
      </c>
      <c r="D5544" s="65">
        <v>0.33333333333333331</v>
      </c>
      <c r="E5544" s="66">
        <v>0.75</v>
      </c>
      <c r="F5544" s="66">
        <v>0.75</v>
      </c>
      <c r="G5544" s="67"/>
      <c r="H5544" s="67"/>
      <c r="I5544" s="68" t="s">
        <v>63</v>
      </c>
      <c r="J5544" s="67"/>
      <c r="K5544" s="69">
        <v>0</v>
      </c>
      <c r="L5544" s="67">
        <v>0</v>
      </c>
      <c r="M5544" s="70">
        <v>0</v>
      </c>
      <c r="N5544" s="34">
        <f t="shared" si="822"/>
        <v>0.375</v>
      </c>
      <c r="O5544" s="38">
        <f t="shared" si="823"/>
        <v>0.375</v>
      </c>
      <c r="P5544" s="72" t="s">
        <v>234</v>
      </c>
      <c r="Q5544" s="43">
        <v>44831</v>
      </c>
      <c r="R5544" s="35">
        <f t="shared" si="824"/>
        <v>0</v>
      </c>
      <c r="S5544" s="35">
        <f t="shared" si="825"/>
        <v>0</v>
      </c>
      <c r="T5544" s="10" t="str">
        <f t="shared" si="831"/>
        <v>Sem - 40</v>
      </c>
      <c r="U5544" s="10" t="str">
        <f t="shared" si="832"/>
        <v>Septembre</v>
      </c>
      <c r="V5544" s="36" t="str">
        <f t="shared" si="826"/>
        <v>2026</v>
      </c>
      <c r="W5544" s="34"/>
      <c r="X5544" s="91">
        <f t="shared" si="833"/>
        <v>0</v>
      </c>
      <c r="Y5544" s="92" t="str">
        <f>VLOOKUP('CM-CIC'!B5595,Annuaire_roster!B:F,4,0)</f>
        <v>EL JAOUHARI Ussama</v>
      </c>
      <c r="Z5544" s="37" t="s">
        <v>110</v>
      </c>
      <c r="AA5544" s="60" t="s">
        <v>39</v>
      </c>
      <c r="AB5544" s="35" t="str">
        <f t="shared" si="827"/>
        <v/>
      </c>
      <c r="AC5544" s="35" t="str">
        <f t="shared" si="828"/>
        <v/>
      </c>
      <c r="AD5544" s="35" t="str">
        <f t="shared" si="829"/>
        <v/>
      </c>
      <c r="AE5544" s="44" t="str">
        <f t="shared" si="830"/>
        <v/>
      </c>
      <c r="AF5544" s="61"/>
      <c r="AG5544" s="45"/>
    </row>
    <row r="5545" spans="1:33" x14ac:dyDescent="0.2">
      <c r="A5545" s="59" t="str">
        <f>+VLOOKUP(B5545,Annuaire_roster!B:G,5,0)</f>
        <v>01626</v>
      </c>
      <c r="B5545" s="78" t="s">
        <v>259</v>
      </c>
      <c r="C5545" s="65">
        <v>0.33333333333333331</v>
      </c>
      <c r="D5545" s="65">
        <v>0.33333333333333331</v>
      </c>
      <c r="E5545" s="66">
        <v>0.75</v>
      </c>
      <c r="F5545" s="66">
        <v>0.75</v>
      </c>
      <c r="G5545" s="67"/>
      <c r="H5545" s="67"/>
      <c r="I5545" s="68" t="s">
        <v>63</v>
      </c>
      <c r="J5545" s="67"/>
      <c r="K5545" s="69">
        <v>0</v>
      </c>
      <c r="L5545" s="67">
        <v>0</v>
      </c>
      <c r="M5545" s="70">
        <v>0</v>
      </c>
      <c r="N5545" s="34">
        <f t="shared" si="822"/>
        <v>0.375</v>
      </c>
      <c r="O5545" s="38">
        <f t="shared" si="823"/>
        <v>0.375</v>
      </c>
      <c r="P5545" s="72" t="s">
        <v>234</v>
      </c>
      <c r="Q5545" s="43">
        <v>44831</v>
      </c>
      <c r="R5545" s="35">
        <f t="shared" si="824"/>
        <v>0</v>
      </c>
      <c r="S5545" s="35">
        <f t="shared" si="825"/>
        <v>0</v>
      </c>
      <c r="T5545" s="10" t="str">
        <f t="shared" si="831"/>
        <v>Sem - 40</v>
      </c>
      <c r="U5545" s="10" t="str">
        <f t="shared" si="832"/>
        <v>Septembre</v>
      </c>
      <c r="V5545" s="36" t="str">
        <f t="shared" si="826"/>
        <v>2026</v>
      </c>
      <c r="W5545" s="34"/>
      <c r="X5545" s="91">
        <f t="shared" si="833"/>
        <v>0</v>
      </c>
      <c r="Y5545" s="92" t="str">
        <f>VLOOKUP('CM-CIC'!B5596,Annuaire_roster!B:F,4,0)</f>
        <v>EL JAOUHARI Ussama</v>
      </c>
      <c r="Z5545" s="37" t="s">
        <v>110</v>
      </c>
      <c r="AA5545" s="60" t="s">
        <v>39</v>
      </c>
      <c r="AB5545" s="35" t="str">
        <f t="shared" si="827"/>
        <v/>
      </c>
      <c r="AC5545" s="35" t="str">
        <f t="shared" si="828"/>
        <v/>
      </c>
      <c r="AD5545" s="35" t="str">
        <f t="shared" si="829"/>
        <v/>
      </c>
      <c r="AE5545" s="44" t="str">
        <f t="shared" si="830"/>
        <v/>
      </c>
      <c r="AF5545" s="61"/>
      <c r="AG5545" s="45"/>
    </row>
    <row r="5546" spans="1:33" x14ac:dyDescent="0.2">
      <c r="A5546" s="59" t="str">
        <f>+VLOOKUP(B5546,Annuaire_roster!B:G,5,0)</f>
        <v>01627</v>
      </c>
      <c r="B5546" s="78" t="s">
        <v>260</v>
      </c>
      <c r="C5546" s="65">
        <v>0.33333333333333331</v>
      </c>
      <c r="D5546" s="65">
        <v>0.33333333333333331</v>
      </c>
      <c r="E5546" s="66">
        <v>0.75</v>
      </c>
      <c r="F5546" s="66">
        <v>0.75</v>
      </c>
      <c r="G5546" s="67"/>
      <c r="H5546" s="67"/>
      <c r="I5546" s="68" t="s">
        <v>63</v>
      </c>
      <c r="J5546" s="67"/>
      <c r="K5546" s="69">
        <v>0</v>
      </c>
      <c r="L5546" s="67">
        <v>0</v>
      </c>
      <c r="M5546" s="70">
        <v>0</v>
      </c>
      <c r="N5546" s="34">
        <f t="shared" si="822"/>
        <v>0.375</v>
      </c>
      <c r="O5546" s="38">
        <f t="shared" si="823"/>
        <v>0.375</v>
      </c>
      <c r="P5546" s="72" t="s">
        <v>234</v>
      </c>
      <c r="Q5546" s="43">
        <v>44831</v>
      </c>
      <c r="R5546" s="35">
        <f t="shared" si="824"/>
        <v>0</v>
      </c>
      <c r="S5546" s="35">
        <f t="shared" si="825"/>
        <v>0</v>
      </c>
      <c r="T5546" s="10" t="str">
        <f t="shared" si="831"/>
        <v>Sem - 40</v>
      </c>
      <c r="U5546" s="10" t="str">
        <f t="shared" si="832"/>
        <v>Septembre</v>
      </c>
      <c r="V5546" s="36" t="str">
        <f t="shared" si="826"/>
        <v>2026</v>
      </c>
      <c r="W5546" s="34"/>
      <c r="X5546" s="91">
        <f t="shared" si="833"/>
        <v>0</v>
      </c>
      <c r="Y5546" s="92" t="str">
        <f>VLOOKUP('CM-CIC'!B5597,Annuaire_roster!B:F,4,0)</f>
        <v>EL JAOUHARI Ussama</v>
      </c>
      <c r="Z5546" s="37" t="s">
        <v>110</v>
      </c>
      <c r="AA5546" s="60" t="s">
        <v>39</v>
      </c>
      <c r="AB5546" s="35" t="str">
        <f t="shared" si="827"/>
        <v/>
      </c>
      <c r="AC5546" s="35" t="str">
        <f t="shared" si="828"/>
        <v/>
      </c>
      <c r="AD5546" s="35" t="str">
        <f t="shared" si="829"/>
        <v/>
      </c>
      <c r="AE5546" s="44" t="str">
        <f t="shared" si="830"/>
        <v/>
      </c>
      <c r="AF5546" s="61"/>
      <c r="AG5546" s="45"/>
    </row>
    <row r="5547" spans="1:33" x14ac:dyDescent="0.2">
      <c r="A5547" s="59" t="str">
        <f>+VLOOKUP(B5547,Annuaire_roster!B:G,5,0)</f>
        <v>01628</v>
      </c>
      <c r="B5547" s="78" t="s">
        <v>262</v>
      </c>
      <c r="C5547" s="65">
        <v>0.33263888888888887</v>
      </c>
      <c r="D5547" s="65">
        <v>0.33333333333333331</v>
      </c>
      <c r="E5547" s="66">
        <v>0.75</v>
      </c>
      <c r="F5547" s="66">
        <v>0.75</v>
      </c>
      <c r="G5547" s="67"/>
      <c r="H5547" s="67"/>
      <c r="I5547" s="68" t="s">
        <v>63</v>
      </c>
      <c r="J5547" s="67"/>
      <c r="K5547" s="69">
        <v>0</v>
      </c>
      <c r="L5547" s="67">
        <v>0</v>
      </c>
      <c r="M5547" s="70">
        <v>0</v>
      </c>
      <c r="N5547" s="34">
        <f t="shared" si="822"/>
        <v>0.375</v>
      </c>
      <c r="O5547" s="38">
        <f t="shared" si="823"/>
        <v>0.375</v>
      </c>
      <c r="P5547" s="72" t="s">
        <v>234</v>
      </c>
      <c r="Q5547" s="43">
        <v>44831</v>
      </c>
      <c r="R5547" s="35">
        <f t="shared" si="824"/>
        <v>0</v>
      </c>
      <c r="S5547" s="35">
        <f t="shared" si="825"/>
        <v>0</v>
      </c>
      <c r="T5547" s="10" t="str">
        <f t="shared" si="831"/>
        <v>Sem - 40</v>
      </c>
      <c r="U5547" s="10" t="str">
        <f t="shared" si="832"/>
        <v>Septembre</v>
      </c>
      <c r="V5547" s="36" t="str">
        <f t="shared" si="826"/>
        <v>2026</v>
      </c>
      <c r="W5547" s="34"/>
      <c r="X5547" s="91">
        <f t="shared" si="833"/>
        <v>0</v>
      </c>
      <c r="Y5547" s="92" t="str">
        <f>VLOOKUP('CM-CIC'!B5598,Annuaire_roster!B:F,4,0)</f>
        <v>EL JAOUHARI Ussama</v>
      </c>
      <c r="Z5547" s="37" t="s">
        <v>110</v>
      </c>
      <c r="AA5547" s="60" t="s">
        <v>39</v>
      </c>
      <c r="AB5547" s="35" t="str">
        <f t="shared" si="827"/>
        <v/>
      </c>
      <c r="AC5547" s="35" t="str">
        <f t="shared" si="828"/>
        <v/>
      </c>
      <c r="AD5547" s="35" t="str">
        <f t="shared" si="829"/>
        <v/>
      </c>
      <c r="AE5547" s="44" t="str">
        <f t="shared" si="830"/>
        <v/>
      </c>
      <c r="AF5547" s="61"/>
      <c r="AG5547" s="45"/>
    </row>
    <row r="5548" spans="1:33" x14ac:dyDescent="0.2">
      <c r="A5548" s="59" t="str">
        <f>+VLOOKUP(B5548,Annuaire_roster!B:G,5,0)</f>
        <v>01629</v>
      </c>
      <c r="B5548" s="78" t="s">
        <v>263</v>
      </c>
      <c r="C5548" s="65">
        <v>0.33194444444444443</v>
      </c>
      <c r="D5548" s="65">
        <v>0.33333333333333331</v>
      </c>
      <c r="E5548" s="66">
        <v>0.75</v>
      </c>
      <c r="F5548" s="66">
        <v>0.75</v>
      </c>
      <c r="G5548" s="67"/>
      <c r="H5548" s="67"/>
      <c r="I5548" s="68" t="s">
        <v>63</v>
      </c>
      <c r="J5548" s="67"/>
      <c r="K5548" s="69">
        <v>0</v>
      </c>
      <c r="L5548" s="67">
        <v>0</v>
      </c>
      <c r="M5548" s="70">
        <v>0</v>
      </c>
      <c r="N5548" s="34">
        <f t="shared" si="822"/>
        <v>0.375</v>
      </c>
      <c r="O5548" s="38">
        <f t="shared" si="823"/>
        <v>0.375</v>
      </c>
      <c r="P5548" s="72" t="s">
        <v>234</v>
      </c>
      <c r="Q5548" s="43">
        <v>44831</v>
      </c>
      <c r="R5548" s="35">
        <f t="shared" si="824"/>
        <v>0</v>
      </c>
      <c r="S5548" s="35">
        <f t="shared" si="825"/>
        <v>0</v>
      </c>
      <c r="T5548" s="10" t="str">
        <f t="shared" si="831"/>
        <v>Sem - 40</v>
      </c>
      <c r="U5548" s="10" t="str">
        <f t="shared" si="832"/>
        <v>Septembre</v>
      </c>
      <c r="V5548" s="36" t="str">
        <f t="shared" si="826"/>
        <v>2026</v>
      </c>
      <c r="W5548" s="34"/>
      <c r="X5548" s="91">
        <f t="shared" si="833"/>
        <v>1.388888888888884E-3</v>
      </c>
      <c r="Y5548" s="92" t="str">
        <f>VLOOKUP('CM-CIC'!B5599,Annuaire_roster!B:F,4,0)</f>
        <v>EL JAOUHARI Ussama</v>
      </c>
      <c r="Z5548" s="37" t="s">
        <v>110</v>
      </c>
      <c r="AA5548" s="60" t="s">
        <v>39</v>
      </c>
      <c r="AB5548" s="35" t="str">
        <f t="shared" si="827"/>
        <v/>
      </c>
      <c r="AC5548" s="35" t="str">
        <f t="shared" si="828"/>
        <v/>
      </c>
      <c r="AD5548" s="35" t="str">
        <f t="shared" si="829"/>
        <v/>
      </c>
      <c r="AE5548" s="44" t="str">
        <f t="shared" si="830"/>
        <v/>
      </c>
      <c r="AF5548" s="61"/>
      <c r="AG5548" s="45"/>
    </row>
    <row r="5549" spans="1:33" x14ac:dyDescent="0.2">
      <c r="A5549" s="59" t="str">
        <f>+VLOOKUP(B5549,Annuaire_roster!B:G,5,0)</f>
        <v>01630</v>
      </c>
      <c r="B5549" s="217" t="s">
        <v>264</v>
      </c>
      <c r="C5549" s="65"/>
      <c r="D5549" s="65">
        <v>0.33333333333333331</v>
      </c>
      <c r="E5549" s="66">
        <v>0</v>
      </c>
      <c r="F5549" s="65">
        <v>0.75</v>
      </c>
      <c r="G5549" s="67"/>
      <c r="H5549" s="67"/>
      <c r="I5549" s="68" t="s">
        <v>63</v>
      </c>
      <c r="J5549" s="67"/>
      <c r="K5549" s="69">
        <v>0</v>
      </c>
      <c r="L5549" s="67">
        <v>0</v>
      </c>
      <c r="M5549" s="70" t="s">
        <v>187</v>
      </c>
      <c r="N5549" s="34" t="str">
        <f t="shared" si="822"/>
        <v/>
      </c>
      <c r="O5549" s="38">
        <f t="shared" si="823"/>
        <v>0.375</v>
      </c>
      <c r="P5549" s="72" t="s">
        <v>234</v>
      </c>
      <c r="Q5549" s="43">
        <v>44831</v>
      </c>
      <c r="R5549" s="35">
        <f t="shared" si="824"/>
        <v>0.375</v>
      </c>
      <c r="S5549" s="35">
        <f t="shared" si="825"/>
        <v>0.375</v>
      </c>
      <c r="T5549" s="10" t="str">
        <f t="shared" si="831"/>
        <v>Sem - 40</v>
      </c>
      <c r="U5549" s="10" t="str">
        <f t="shared" si="832"/>
        <v>Septembre</v>
      </c>
      <c r="V5549" s="36" t="str">
        <f t="shared" si="826"/>
        <v>2026</v>
      </c>
      <c r="W5549" s="34"/>
      <c r="X5549" s="91">
        <f t="shared" si="833"/>
        <v>0</v>
      </c>
      <c r="Y5549" s="92" t="str">
        <f>VLOOKUP('CM-CIC'!B5600,Annuaire_roster!B:F,4,0)</f>
        <v>EL JAOUHARI Ussama</v>
      </c>
      <c r="Z5549" s="37" t="s">
        <v>110</v>
      </c>
      <c r="AA5549" s="60" t="s">
        <v>39</v>
      </c>
      <c r="AB5549" s="35" t="str">
        <f t="shared" si="827"/>
        <v/>
      </c>
      <c r="AC5549" s="35" t="str">
        <f t="shared" si="828"/>
        <v/>
      </c>
      <c r="AD5549" s="35" t="str">
        <f t="shared" si="829"/>
        <v/>
      </c>
      <c r="AE5549" s="44" t="str">
        <f t="shared" si="830"/>
        <v/>
      </c>
      <c r="AF5549" s="61"/>
      <c r="AG5549" s="45"/>
    </row>
    <row r="5550" spans="1:33" x14ac:dyDescent="0.2">
      <c r="A5550" s="59" t="str">
        <f>+VLOOKUP(B5550,Annuaire_roster!B:G,5,0)</f>
        <v>01631</v>
      </c>
      <c r="B5550" s="78" t="s">
        <v>265</v>
      </c>
      <c r="C5550" s="65">
        <v>0.33333333333333331</v>
      </c>
      <c r="D5550" s="65">
        <v>0.33333333333333331</v>
      </c>
      <c r="E5550" s="66">
        <v>0.75</v>
      </c>
      <c r="F5550" s="66">
        <v>0.75</v>
      </c>
      <c r="G5550" s="67"/>
      <c r="H5550" s="67"/>
      <c r="I5550" s="68" t="s">
        <v>63</v>
      </c>
      <c r="J5550" s="67"/>
      <c r="K5550" s="69">
        <v>0</v>
      </c>
      <c r="L5550" s="67">
        <v>0</v>
      </c>
      <c r="M5550" s="70">
        <v>0</v>
      </c>
      <c r="N5550" s="34">
        <f t="shared" si="822"/>
        <v>0.375</v>
      </c>
      <c r="O5550" s="38">
        <f t="shared" si="823"/>
        <v>0.375</v>
      </c>
      <c r="P5550" s="72" t="s">
        <v>234</v>
      </c>
      <c r="Q5550" s="43">
        <v>44831</v>
      </c>
      <c r="R5550" s="35">
        <f t="shared" si="824"/>
        <v>0</v>
      </c>
      <c r="S5550" s="35">
        <f t="shared" si="825"/>
        <v>0</v>
      </c>
      <c r="T5550" s="10" t="str">
        <f t="shared" si="831"/>
        <v>Sem - 40</v>
      </c>
      <c r="U5550" s="10" t="str">
        <f t="shared" si="832"/>
        <v>Septembre</v>
      </c>
      <c r="V5550" s="36" t="str">
        <f t="shared" si="826"/>
        <v>2026</v>
      </c>
      <c r="W5550" s="34"/>
      <c r="X5550" s="91">
        <f t="shared" si="833"/>
        <v>0</v>
      </c>
      <c r="Y5550" s="92" t="str">
        <f>VLOOKUP('CM-CIC'!B5601,Annuaire_roster!B:F,4,0)</f>
        <v>EL JAOUHARI Ussama</v>
      </c>
      <c r="Z5550" s="37" t="s">
        <v>110</v>
      </c>
      <c r="AA5550" s="60" t="s">
        <v>39</v>
      </c>
      <c r="AB5550" s="35" t="str">
        <f t="shared" si="827"/>
        <v/>
      </c>
      <c r="AC5550" s="35" t="str">
        <f t="shared" si="828"/>
        <v/>
      </c>
      <c r="AD5550" s="35" t="str">
        <f t="shared" si="829"/>
        <v/>
      </c>
      <c r="AE5550" s="44" t="str">
        <f t="shared" si="830"/>
        <v/>
      </c>
      <c r="AF5550" s="61"/>
      <c r="AG5550" s="45"/>
    </row>
    <row r="5551" spans="1:33" x14ac:dyDescent="0.2">
      <c r="A5551" s="59" t="str">
        <f>+VLOOKUP(B5551,Annuaire_roster!B:G,5,0)</f>
        <v>01632</v>
      </c>
      <c r="B5551" s="78" t="s">
        <v>266</v>
      </c>
      <c r="C5551" s="65">
        <v>0.33333333333333331</v>
      </c>
      <c r="D5551" s="65">
        <v>0.33333333333333331</v>
      </c>
      <c r="E5551" s="66">
        <v>0.75</v>
      </c>
      <c r="F5551" s="66">
        <v>0.75</v>
      </c>
      <c r="G5551" s="67"/>
      <c r="H5551" s="67"/>
      <c r="I5551" s="68" t="s">
        <v>63</v>
      </c>
      <c r="J5551" s="67"/>
      <c r="K5551" s="69">
        <v>0</v>
      </c>
      <c r="L5551" s="67">
        <v>0</v>
      </c>
      <c r="M5551" s="70">
        <v>0</v>
      </c>
      <c r="N5551" s="34">
        <f t="shared" si="822"/>
        <v>0.375</v>
      </c>
      <c r="O5551" s="38">
        <f t="shared" si="823"/>
        <v>0.375</v>
      </c>
      <c r="P5551" s="72" t="s">
        <v>234</v>
      </c>
      <c r="Q5551" s="43">
        <v>44831</v>
      </c>
      <c r="R5551" s="35">
        <f t="shared" si="824"/>
        <v>0</v>
      </c>
      <c r="S5551" s="35">
        <f t="shared" si="825"/>
        <v>0</v>
      </c>
      <c r="T5551" s="10" t="str">
        <f t="shared" si="831"/>
        <v>Sem - 40</v>
      </c>
      <c r="U5551" s="10" t="str">
        <f t="shared" si="832"/>
        <v>Septembre</v>
      </c>
      <c r="V5551" s="36" t="str">
        <f t="shared" si="826"/>
        <v>2026</v>
      </c>
      <c r="W5551" s="34"/>
      <c r="X5551" s="91">
        <f t="shared" si="833"/>
        <v>0</v>
      </c>
      <c r="Y5551" s="92" t="str">
        <f>VLOOKUP('CM-CIC'!B5602,Annuaire_roster!B:F,4,0)</f>
        <v>EL JAOUHARI Ussama</v>
      </c>
      <c r="Z5551" s="37" t="s">
        <v>110</v>
      </c>
      <c r="AA5551" s="60" t="s">
        <v>39</v>
      </c>
      <c r="AB5551" s="35" t="str">
        <f t="shared" si="827"/>
        <v/>
      </c>
      <c r="AC5551" s="35" t="str">
        <f t="shared" si="828"/>
        <v/>
      </c>
      <c r="AD5551" s="35" t="str">
        <f t="shared" si="829"/>
        <v/>
      </c>
      <c r="AE5551" s="44" t="str">
        <f t="shared" si="830"/>
        <v/>
      </c>
      <c r="AF5551" s="61"/>
      <c r="AG5551" s="45"/>
    </row>
    <row r="5552" spans="1:33" x14ac:dyDescent="0.2">
      <c r="A5552" s="59" t="str">
        <f>+VLOOKUP(B5552,Annuaire_roster!B:G,5,0)</f>
        <v>01633</v>
      </c>
      <c r="B5552" s="78" t="s">
        <v>267</v>
      </c>
      <c r="C5552" s="65">
        <v>0.33055555555555555</v>
      </c>
      <c r="D5552" s="65">
        <v>0.33333333333333331</v>
      </c>
      <c r="E5552" s="66">
        <v>0.75</v>
      </c>
      <c r="F5552" s="66">
        <v>0.75</v>
      </c>
      <c r="G5552" s="67"/>
      <c r="H5552" s="67"/>
      <c r="I5552" s="68" t="s">
        <v>63</v>
      </c>
      <c r="J5552" s="67"/>
      <c r="K5552" s="69">
        <v>0</v>
      </c>
      <c r="L5552" s="67">
        <v>0</v>
      </c>
      <c r="M5552" s="70">
        <v>0</v>
      </c>
      <c r="N5552" s="34">
        <f t="shared" si="822"/>
        <v>0.375</v>
      </c>
      <c r="O5552" s="38">
        <f t="shared" si="823"/>
        <v>0.375</v>
      </c>
      <c r="P5552" s="72" t="s">
        <v>234</v>
      </c>
      <c r="Q5552" s="43">
        <v>44831</v>
      </c>
      <c r="R5552" s="35">
        <f t="shared" si="824"/>
        <v>0</v>
      </c>
      <c r="S5552" s="35">
        <f t="shared" si="825"/>
        <v>0</v>
      </c>
      <c r="T5552" s="10" t="str">
        <f t="shared" si="831"/>
        <v>Sem - 40</v>
      </c>
      <c r="U5552" s="10" t="str">
        <f t="shared" si="832"/>
        <v>Septembre</v>
      </c>
      <c r="V5552" s="36" t="str">
        <f t="shared" si="826"/>
        <v>2026</v>
      </c>
      <c r="W5552" s="34"/>
      <c r="X5552" s="91">
        <f t="shared" si="833"/>
        <v>2.7777777777777679E-3</v>
      </c>
      <c r="Y5552" s="92" t="str">
        <f>VLOOKUP('CM-CIC'!B5603,Annuaire_roster!B:F,4,0)</f>
        <v>EL JAOUHARI Ussama</v>
      </c>
      <c r="Z5552" s="37" t="s">
        <v>110</v>
      </c>
      <c r="AA5552" s="60" t="s">
        <v>39</v>
      </c>
      <c r="AB5552" s="35" t="str">
        <f t="shared" si="827"/>
        <v/>
      </c>
      <c r="AC5552" s="35" t="str">
        <f t="shared" si="828"/>
        <v/>
      </c>
      <c r="AD5552" s="35" t="str">
        <f t="shared" si="829"/>
        <v/>
      </c>
      <c r="AE5552" s="44" t="str">
        <f t="shared" si="830"/>
        <v/>
      </c>
      <c r="AF5552" s="61"/>
      <c r="AG5552" s="45"/>
    </row>
    <row r="5553" spans="1:33" x14ac:dyDescent="0.2">
      <c r="A5553" s="59" t="str">
        <f>+VLOOKUP(B5553,Annuaire_roster!B:G,5,0)</f>
        <v>01634</v>
      </c>
      <c r="B5553" s="78" t="s">
        <v>268</v>
      </c>
      <c r="C5553" s="65">
        <v>0.3263888888888889</v>
      </c>
      <c r="D5553" s="65">
        <v>0.33333333333333331</v>
      </c>
      <c r="E5553" s="66">
        <v>0.75</v>
      </c>
      <c r="F5553" s="66">
        <v>0.75</v>
      </c>
      <c r="G5553" s="67"/>
      <c r="H5553" s="67"/>
      <c r="I5553" s="68" t="s">
        <v>63</v>
      </c>
      <c r="J5553" s="67"/>
      <c r="K5553" s="69">
        <v>0</v>
      </c>
      <c r="L5553" s="67">
        <v>0</v>
      </c>
      <c r="M5553" s="70">
        <v>0</v>
      </c>
      <c r="N5553" s="34">
        <f t="shared" si="822"/>
        <v>0.375</v>
      </c>
      <c r="O5553" s="38">
        <f t="shared" si="823"/>
        <v>0.375</v>
      </c>
      <c r="P5553" s="72" t="s">
        <v>234</v>
      </c>
      <c r="Q5553" s="43">
        <v>44831</v>
      </c>
      <c r="R5553" s="35">
        <f t="shared" si="824"/>
        <v>0</v>
      </c>
      <c r="S5553" s="35">
        <f t="shared" si="825"/>
        <v>0</v>
      </c>
      <c r="T5553" s="10" t="str">
        <f t="shared" si="831"/>
        <v>Sem - 40</v>
      </c>
      <c r="U5553" s="10" t="str">
        <f t="shared" si="832"/>
        <v>Septembre</v>
      </c>
      <c r="V5553" s="36" t="str">
        <f t="shared" si="826"/>
        <v>2026</v>
      </c>
      <c r="W5553" s="34"/>
      <c r="X5553" s="91">
        <f t="shared" si="833"/>
        <v>6.9444444444444198E-3</v>
      </c>
      <c r="Y5553" s="92" t="str">
        <f>VLOOKUP('CM-CIC'!B5604,Annuaire_roster!B:F,4,0)</f>
        <v>EL JAOUHARI Ussama</v>
      </c>
      <c r="Z5553" s="37" t="s">
        <v>110</v>
      </c>
      <c r="AA5553" s="60" t="s">
        <v>39</v>
      </c>
      <c r="AB5553" s="35" t="str">
        <f t="shared" si="827"/>
        <v/>
      </c>
      <c r="AC5553" s="35" t="str">
        <f t="shared" si="828"/>
        <v/>
      </c>
      <c r="AD5553" s="35" t="str">
        <f t="shared" si="829"/>
        <v/>
      </c>
      <c r="AE5553" s="44" t="str">
        <f t="shared" si="830"/>
        <v/>
      </c>
      <c r="AF5553" s="61"/>
      <c r="AG5553" s="45"/>
    </row>
    <row r="5554" spans="1:33" x14ac:dyDescent="0.2">
      <c r="A5554" s="59" t="str">
        <f>+VLOOKUP(B5554,Annuaire_roster!B:G,5,0)</f>
        <v>01635</v>
      </c>
      <c r="B5554" s="217" t="s">
        <v>269</v>
      </c>
      <c r="C5554" s="65"/>
      <c r="D5554" s="65">
        <v>0.33333333333333331</v>
      </c>
      <c r="E5554" s="66">
        <v>0</v>
      </c>
      <c r="F5554" s="66">
        <v>0.75</v>
      </c>
      <c r="G5554" s="67"/>
      <c r="H5554" s="67"/>
      <c r="I5554" s="68" t="s">
        <v>63</v>
      </c>
      <c r="J5554" s="67"/>
      <c r="K5554" s="69">
        <v>0</v>
      </c>
      <c r="L5554" s="67">
        <v>0</v>
      </c>
      <c r="M5554" s="70" t="s">
        <v>187</v>
      </c>
      <c r="N5554" s="34" t="str">
        <f t="shared" si="822"/>
        <v/>
      </c>
      <c r="O5554" s="38">
        <f t="shared" si="823"/>
        <v>0.375</v>
      </c>
      <c r="P5554" s="72" t="s">
        <v>234</v>
      </c>
      <c r="Q5554" s="43">
        <v>44831</v>
      </c>
      <c r="R5554" s="35">
        <f t="shared" si="824"/>
        <v>0.375</v>
      </c>
      <c r="S5554" s="35">
        <f t="shared" si="825"/>
        <v>0.375</v>
      </c>
      <c r="T5554" s="10" t="str">
        <f t="shared" si="831"/>
        <v>Sem - 40</v>
      </c>
      <c r="U5554" s="10" t="str">
        <f t="shared" si="832"/>
        <v>Septembre</v>
      </c>
      <c r="V5554" s="36" t="str">
        <f t="shared" si="826"/>
        <v>2026</v>
      </c>
      <c r="W5554" s="34"/>
      <c r="X5554" s="91">
        <f t="shared" si="833"/>
        <v>0</v>
      </c>
      <c r="Y5554" s="92" t="str">
        <f>VLOOKUP('CM-CIC'!B5605,Annuaire_roster!B:F,4,0)</f>
        <v>EL JAOUHARI Ussama</v>
      </c>
      <c r="Z5554" s="37" t="s">
        <v>110</v>
      </c>
      <c r="AA5554" s="60" t="s">
        <v>39</v>
      </c>
      <c r="AB5554" s="35" t="str">
        <f t="shared" si="827"/>
        <v/>
      </c>
      <c r="AC5554" s="35" t="str">
        <f t="shared" si="828"/>
        <v/>
      </c>
      <c r="AD5554" s="35" t="str">
        <f t="shared" si="829"/>
        <v/>
      </c>
      <c r="AE5554" s="44" t="str">
        <f t="shared" si="830"/>
        <v/>
      </c>
      <c r="AF5554" s="61"/>
      <c r="AG5554" s="45"/>
    </row>
    <row r="5555" spans="1:33" x14ac:dyDescent="0.2">
      <c r="A5555" s="59" t="str">
        <f>+VLOOKUP(B5555,Annuaire_roster!B:G,5,0)</f>
        <v>01636</v>
      </c>
      <c r="B5555" s="78" t="s">
        <v>270</v>
      </c>
      <c r="C5555" s="65">
        <v>0.33333333333333331</v>
      </c>
      <c r="D5555" s="65">
        <v>0.33333333333333331</v>
      </c>
      <c r="E5555" s="66">
        <v>0.75</v>
      </c>
      <c r="F5555" s="66">
        <v>0.75</v>
      </c>
      <c r="G5555" s="67"/>
      <c r="H5555" s="67"/>
      <c r="I5555" s="68" t="s">
        <v>63</v>
      </c>
      <c r="J5555" s="67"/>
      <c r="K5555" s="69">
        <v>0</v>
      </c>
      <c r="L5555" s="67">
        <v>0</v>
      </c>
      <c r="M5555" s="70">
        <v>0</v>
      </c>
      <c r="N5555" s="34">
        <f t="shared" ref="N5555:N5583" si="834">IFERROR(IF(OR(D5555="OFF",D5555="Congé",M5555="Abs",D5555="Congé sans solde",D5555="Férié"),"",IF(O5555-K5555-L5555&gt;O5555,O5555,IF(O5555-K5555-L5555&lt;0,"",O5555-K5555-L5555))),"")</f>
        <v>0.375</v>
      </c>
      <c r="O5555" s="38">
        <f t="shared" ref="O5555:O5583" si="835">IF(AG5555="2H Pause déjeuner",IF(F5555-D5555-0.0833333333333333&lt;0,F5555-D5555-0.0833333333333333+1,F5555-D5555-0.0833333333333333),IF(OR(AND(F5555="OFF",D5555="OFF"),AND(F5555="Congé",D5555="Congé"),AND(F5555="Congé sans solde",D5555="Congé sans solde"),AND(F5555="Congé spécial",D5555="Congé spécial"),AND(F5555="Férié",D5555="Férié"),AND(F5555="OFF",D5555="Congé"),AND(F5555="OFF",D5555="Congé sans solde"),AND(F5555="OFF",D5555="Congé spécial"),AND(F5555="OFF",D5555="Férié"),AND(F5555="Congé",D5555="OFF"),AND(F5555="Congé",D5555="Congé sans solde"),AND(F5555="Congé",D5555="Congé spécial"),AND(F5555="Congé",D5555="Férié"),AND(F5555="Congé sans solde",D5555="OFF"),AND(F5555="Congé sans solde",D5555="Congé"),AND(F5555="Congé sans solde",D5555="Congé spécial"),AND(F5555="Congé sans solde",D5555="Férié"),AND(F5555="Congé spécial",D5555="OFF"),AND(F5555="Congé spécial",D5555="Congé"),AND(F5555="Congé spécial",D5555="Congé sans solde"),AND(F5555="Congé spécial",D5555="Férié"),AND(F5555="Férié",D5555="OFF"),AND(F5555="Férié",D5555="Congé"),AND(F5555="Férié",D5555="Congé sans solde"),AND(F5555="Férié",D5555="Congé spécial")),0,IF(OR(F5555="OFF",F5555="Congé",F5555="Congé spécial",F5555="Congé sans solde",D5555="OFF",D5555="Congé",D5555="Congé spécial",D5555="Congé sans solde"),0.208333333333334,IF(AND(AG5555="",F5555-D5555&lt;0),("24:00:00"-D5555)+("00:00:00"+F5555)-0.0416666666666667,IF(AND(OR(AG5555="Allaitement",AG5555="Sans déjeuner"),F5555-D5555&lt;0),("24:00:00"-D5555)+("00:00:00"+F5555),IF(AND(AG5555="",F5555-D5555&gt;0.166666666666667),F5555-D5555-0.0416666666666667,IF(AND(OR(AG5555="Allaitement",AG5555="Sans déjeuner"),F5555-D5555&gt;0.166666666666667),F5555-D5555,F5555-D5555)))))))</f>
        <v>0.375</v>
      </c>
      <c r="P5555" s="72" t="s">
        <v>234</v>
      </c>
      <c r="Q5555" s="43">
        <v>44831</v>
      </c>
      <c r="R5555" s="35">
        <f t="shared" si="824"/>
        <v>0</v>
      </c>
      <c r="S5555" s="35">
        <f t="shared" si="825"/>
        <v>0</v>
      </c>
      <c r="T5555" s="10" t="str">
        <f t="shared" si="831"/>
        <v>Sem - 40</v>
      </c>
      <c r="U5555" s="10" t="str">
        <f t="shared" si="832"/>
        <v>Septembre</v>
      </c>
      <c r="V5555" s="36" t="str">
        <f t="shared" si="826"/>
        <v>2026</v>
      </c>
      <c r="W5555" s="34"/>
      <c r="X5555" s="91">
        <f t="shared" si="833"/>
        <v>0</v>
      </c>
      <c r="Y5555" s="92" t="str">
        <f>VLOOKUP('CM-CIC'!B5606,Annuaire_roster!B:F,4,0)</f>
        <v>EL JAOUHARI Ussama</v>
      </c>
      <c r="Z5555" s="37" t="s">
        <v>110</v>
      </c>
      <c r="AA5555" s="60" t="s">
        <v>39</v>
      </c>
      <c r="AB5555" s="35" t="str">
        <f t="shared" si="827"/>
        <v/>
      </c>
      <c r="AC5555" s="35" t="str">
        <f t="shared" si="828"/>
        <v/>
      </c>
      <c r="AD5555" s="35" t="str">
        <f t="shared" si="829"/>
        <v/>
      </c>
      <c r="AE5555" s="44" t="str">
        <f t="shared" si="830"/>
        <v/>
      </c>
      <c r="AF5555" s="61"/>
      <c r="AG5555" s="45"/>
    </row>
    <row r="5556" spans="1:33" x14ac:dyDescent="0.2">
      <c r="A5556" s="59" t="str">
        <f>+VLOOKUP(B5556,Annuaire_roster!B:G,5,0)</f>
        <v>01637</v>
      </c>
      <c r="B5556" s="78" t="s">
        <v>271</v>
      </c>
      <c r="C5556" s="65">
        <v>0.33333333333333331</v>
      </c>
      <c r="D5556" s="65">
        <v>0.33333333333333331</v>
      </c>
      <c r="E5556" s="66">
        <v>0.75</v>
      </c>
      <c r="F5556" s="66">
        <v>0.75</v>
      </c>
      <c r="G5556" s="67"/>
      <c r="H5556" s="67"/>
      <c r="I5556" s="68" t="s">
        <v>63</v>
      </c>
      <c r="J5556" s="67"/>
      <c r="K5556" s="69">
        <v>0</v>
      </c>
      <c r="L5556" s="67">
        <v>0</v>
      </c>
      <c r="M5556" s="70">
        <v>0</v>
      </c>
      <c r="N5556" s="34">
        <f t="shared" si="834"/>
        <v>0.375</v>
      </c>
      <c r="O5556" s="38">
        <f t="shared" si="835"/>
        <v>0.375</v>
      </c>
      <c r="P5556" s="72" t="s">
        <v>234</v>
      </c>
      <c r="Q5556" s="43">
        <v>44831</v>
      </c>
      <c r="R5556" s="35">
        <f t="shared" si="824"/>
        <v>0</v>
      </c>
      <c r="S5556" s="35">
        <f t="shared" si="825"/>
        <v>0</v>
      </c>
      <c r="T5556" s="10" t="str">
        <f t="shared" si="831"/>
        <v>Sem - 40</v>
      </c>
      <c r="U5556" s="10" t="str">
        <f t="shared" si="832"/>
        <v>Septembre</v>
      </c>
      <c r="V5556" s="36" t="str">
        <f t="shared" si="826"/>
        <v>2026</v>
      </c>
      <c r="W5556" s="34"/>
      <c r="X5556" s="91">
        <f t="shared" si="833"/>
        <v>0</v>
      </c>
      <c r="Y5556" s="92" t="str">
        <f>VLOOKUP('CM-CIC'!B5607,Annuaire_roster!B:F,4,0)</f>
        <v>EL JAOUHARI Ussama</v>
      </c>
      <c r="Z5556" s="37" t="s">
        <v>110</v>
      </c>
      <c r="AA5556" s="60" t="s">
        <v>39</v>
      </c>
      <c r="AB5556" s="35" t="str">
        <f t="shared" si="827"/>
        <v/>
      </c>
      <c r="AC5556" s="35" t="str">
        <f t="shared" si="828"/>
        <v/>
      </c>
      <c r="AD5556" s="35" t="str">
        <f t="shared" si="829"/>
        <v/>
      </c>
      <c r="AE5556" s="44" t="str">
        <f t="shared" si="830"/>
        <v/>
      </c>
      <c r="AF5556" s="61"/>
      <c r="AG5556" s="45"/>
    </row>
    <row r="5557" spans="1:33" x14ac:dyDescent="0.2">
      <c r="A5557" s="59" t="str">
        <f>+VLOOKUP(B5557,Annuaire_roster!B:G,5,0)</f>
        <v>01638</v>
      </c>
      <c r="B5557" s="78" t="s">
        <v>272</v>
      </c>
      <c r="C5557" s="65">
        <v>0.40277777777777779</v>
      </c>
      <c r="D5557" s="65">
        <v>0.33333333333333331</v>
      </c>
      <c r="E5557" s="66">
        <v>0.75</v>
      </c>
      <c r="F5557" s="66">
        <v>0.75</v>
      </c>
      <c r="G5557" s="67"/>
      <c r="H5557" s="67"/>
      <c r="I5557" s="68">
        <v>6.9444444444444475E-2</v>
      </c>
      <c r="J5557" s="67"/>
      <c r="K5557" s="69">
        <v>6.9444444444444475E-2</v>
      </c>
      <c r="L5557" s="67">
        <v>0</v>
      </c>
      <c r="M5557" s="70">
        <v>0</v>
      </c>
      <c r="N5557" s="34">
        <f t="shared" si="834"/>
        <v>0.30555555555555552</v>
      </c>
      <c r="O5557" s="38">
        <f t="shared" si="835"/>
        <v>0.375</v>
      </c>
      <c r="P5557" s="72" t="s">
        <v>234</v>
      </c>
      <c r="Q5557" s="43">
        <v>44831</v>
      </c>
      <c r="R5557" s="35">
        <f t="shared" ref="R5557:R5583" si="836">IF(M5557="Abs",O5557,0)</f>
        <v>0</v>
      </c>
      <c r="S5557" s="35">
        <f t="shared" ref="S5557:S5583" si="837">SUM(R5557,L5557,I5557,J5557,W5557,H5557)</f>
        <v>6.9444444444444475E-2</v>
      </c>
      <c r="T5557" s="10" t="str">
        <f t="shared" si="831"/>
        <v>Sem - 40</v>
      </c>
      <c r="U5557" s="10" t="str">
        <f t="shared" si="832"/>
        <v>Septembre</v>
      </c>
      <c r="V5557" s="36" t="str">
        <f t="shared" ref="V5557:V5583" si="838">+TEXT(Q5557,"aaa")</f>
        <v>2026</v>
      </c>
      <c r="W5557" s="34"/>
      <c r="X5557" s="91">
        <f t="shared" si="833"/>
        <v>0</v>
      </c>
      <c r="Y5557" s="92" t="str">
        <f>VLOOKUP('CM-CIC'!B5608,Annuaire_roster!B:F,4,0)</f>
        <v>EL JAOUHARI Ussama</v>
      </c>
      <c r="Z5557" s="37" t="s">
        <v>110</v>
      </c>
      <c r="AA5557" s="60" t="s">
        <v>39</v>
      </c>
      <c r="AB5557" s="35" t="str">
        <f t="shared" ref="AB5557:AB5583" si="839">IF(AND(D5557="Congé",F5557="Congé"),0.333333333333333,IF(OR(AND(D5557="Congé",F5557&lt;&gt;"Congé"),(AND(F5557="Congé",D5557&lt;&gt;"Congé"))),0.166666666666667,""))</f>
        <v/>
      </c>
      <c r="AC5557" s="35" t="str">
        <f t="shared" ref="AC5557:AC5583" si="840">IF(AND(D5557="Congé sans solde",F5557="Congé sans solde"),0.333333333333333,IF(OR(AND(D5557="Congé sans solde",F5557&lt;&gt;"Congé sans solde"),(AND(F5557="Congé sans solde",D5557&lt;&gt;"Congé sans solde"))),0.166666666666667,""))</f>
        <v/>
      </c>
      <c r="AD5557" s="35" t="str">
        <f t="shared" ref="AD5557:AD5583" si="841">IF(AND(D5557="Congé spécial",F5557="Congé spécial"),0.333333333333333,IF(OR(AND(D5557="Congé spécial",F5557&lt;&gt;"Congé décès"),(AND(F5557="Congé spécial",D5557&lt;&gt;"Congé spécial"))),0.166666666666667,""))</f>
        <v/>
      </c>
      <c r="AE5557" s="44" t="str">
        <f t="shared" ref="AE5557:AE5583" si="842">IF(AND(D5557="Férié",F5557="Férié"),0.333333333333333,IF(OR(AND(D5557="Férié",F5557&lt;&gt;"Férié"),(AND(F5557="Férié",D5557&lt;&gt;"Férié"))),0.166666666666667,""))</f>
        <v/>
      </c>
      <c r="AF5557" s="61"/>
      <c r="AG5557" s="45"/>
    </row>
    <row r="5558" spans="1:33" x14ac:dyDescent="0.2">
      <c r="A5558" s="59" t="str">
        <f>+VLOOKUP(B5558,Annuaire_roster!B:G,5,0)</f>
        <v>01639</v>
      </c>
      <c r="B5558" s="78" t="s">
        <v>273</v>
      </c>
      <c r="C5558" s="65">
        <v>0.33263888888888887</v>
      </c>
      <c r="D5558" s="65">
        <v>0.33333333333333331</v>
      </c>
      <c r="E5558" s="66">
        <v>0.75</v>
      </c>
      <c r="F5558" s="66">
        <v>0.75</v>
      </c>
      <c r="G5558" s="67"/>
      <c r="H5558" s="67"/>
      <c r="I5558" s="68" t="s">
        <v>63</v>
      </c>
      <c r="J5558" s="67"/>
      <c r="K5558" s="69">
        <v>0</v>
      </c>
      <c r="L5558" s="67">
        <v>0</v>
      </c>
      <c r="M5558" s="70">
        <v>0</v>
      </c>
      <c r="N5558" s="34">
        <f t="shared" si="834"/>
        <v>0.375</v>
      </c>
      <c r="O5558" s="38">
        <f t="shared" si="835"/>
        <v>0.375</v>
      </c>
      <c r="P5558" s="72" t="s">
        <v>234</v>
      </c>
      <c r="Q5558" s="43">
        <v>44831</v>
      </c>
      <c r="R5558" s="35">
        <f t="shared" si="836"/>
        <v>0</v>
      </c>
      <c r="S5558" s="35">
        <f t="shared" si="837"/>
        <v>0</v>
      </c>
      <c r="T5558" s="10" t="str">
        <f t="shared" si="831"/>
        <v>Sem - 40</v>
      </c>
      <c r="U5558" s="10" t="str">
        <f t="shared" si="832"/>
        <v>Septembre</v>
      </c>
      <c r="V5558" s="36" t="str">
        <f t="shared" si="838"/>
        <v>2026</v>
      </c>
      <c r="W5558" s="34"/>
      <c r="X5558" s="91">
        <f t="shared" si="833"/>
        <v>0</v>
      </c>
      <c r="Y5558" s="92" t="str">
        <f>VLOOKUP('CM-CIC'!B5609,Annuaire_roster!B:F,4,0)</f>
        <v>EL JAOUHARI Ussama</v>
      </c>
      <c r="Z5558" s="37" t="s">
        <v>110</v>
      </c>
      <c r="AA5558" s="60" t="s">
        <v>39</v>
      </c>
      <c r="AB5558" s="35" t="str">
        <f t="shared" si="839"/>
        <v/>
      </c>
      <c r="AC5558" s="35" t="str">
        <f t="shared" si="840"/>
        <v/>
      </c>
      <c r="AD5558" s="35" t="str">
        <f t="shared" si="841"/>
        <v/>
      </c>
      <c r="AE5558" s="44" t="str">
        <f t="shared" si="842"/>
        <v/>
      </c>
      <c r="AF5558" s="61"/>
      <c r="AG5558" s="45"/>
    </row>
    <row r="5559" spans="1:33" x14ac:dyDescent="0.2">
      <c r="A5559" s="59" t="str">
        <f>+VLOOKUP(B5559,Annuaire_roster!B:G,5,0)</f>
        <v>01567</v>
      </c>
      <c r="B5559" s="78" t="s">
        <v>275</v>
      </c>
      <c r="C5559" s="65">
        <v>0.33263888888888887</v>
      </c>
      <c r="D5559" s="65">
        <v>0.33333333333333331</v>
      </c>
      <c r="E5559" s="66">
        <v>0.75</v>
      </c>
      <c r="F5559" s="66">
        <v>0.75</v>
      </c>
      <c r="G5559" s="67"/>
      <c r="H5559" s="67"/>
      <c r="I5559" s="68" t="s">
        <v>63</v>
      </c>
      <c r="J5559" s="67"/>
      <c r="K5559" s="69">
        <v>0</v>
      </c>
      <c r="L5559" s="67">
        <v>0</v>
      </c>
      <c r="M5559" s="70">
        <v>0</v>
      </c>
      <c r="N5559" s="34">
        <f t="shared" si="834"/>
        <v>0.375</v>
      </c>
      <c r="O5559" s="38">
        <f t="shared" si="835"/>
        <v>0.375</v>
      </c>
      <c r="P5559" s="72" t="s">
        <v>234</v>
      </c>
      <c r="Q5559" s="43">
        <v>44831</v>
      </c>
      <c r="R5559" s="35">
        <f t="shared" si="836"/>
        <v>0</v>
      </c>
      <c r="S5559" s="35">
        <f t="shared" si="837"/>
        <v>0</v>
      </c>
      <c r="T5559" s="10" t="str">
        <f t="shared" si="831"/>
        <v>Sem - 40</v>
      </c>
      <c r="U5559" s="10" t="str">
        <f t="shared" si="832"/>
        <v>Septembre</v>
      </c>
      <c r="V5559" s="36" t="str">
        <f t="shared" si="838"/>
        <v>2026</v>
      </c>
      <c r="W5559" s="34"/>
      <c r="X5559" s="91">
        <f t="shared" si="833"/>
        <v>0</v>
      </c>
      <c r="Y5559" s="92" t="str">
        <f>VLOOKUP('CM-CIC'!B5610,Annuaire_roster!B:F,4,0)</f>
        <v>EL JAOUHARI Ussama</v>
      </c>
      <c r="Z5559" s="37" t="s">
        <v>110</v>
      </c>
      <c r="AA5559" s="60" t="s">
        <v>39</v>
      </c>
      <c r="AB5559" s="35" t="str">
        <f t="shared" si="839"/>
        <v/>
      </c>
      <c r="AC5559" s="35" t="str">
        <f t="shared" si="840"/>
        <v/>
      </c>
      <c r="AD5559" s="35" t="str">
        <f t="shared" si="841"/>
        <v/>
      </c>
      <c r="AE5559" s="44" t="str">
        <f t="shared" si="842"/>
        <v/>
      </c>
      <c r="AF5559" s="61"/>
      <c r="AG5559" s="45"/>
    </row>
    <row r="5560" spans="1:33" x14ac:dyDescent="0.2">
      <c r="A5560" s="59" t="str">
        <f>+VLOOKUP(B5560,Annuaire_roster!B:G,5,0)</f>
        <v>01642</v>
      </c>
      <c r="B5560" s="78" t="s">
        <v>276</v>
      </c>
      <c r="C5560" s="65">
        <v>0.33333333333333331</v>
      </c>
      <c r="D5560" s="65">
        <v>0.33333333333333331</v>
      </c>
      <c r="E5560" s="66">
        <v>0.75</v>
      </c>
      <c r="F5560" s="66">
        <v>0.75</v>
      </c>
      <c r="G5560" s="67"/>
      <c r="H5560" s="67"/>
      <c r="I5560" s="68" t="s">
        <v>63</v>
      </c>
      <c r="J5560" s="67"/>
      <c r="K5560" s="69">
        <v>0</v>
      </c>
      <c r="L5560" s="67">
        <v>0</v>
      </c>
      <c r="M5560" s="70">
        <v>0</v>
      </c>
      <c r="N5560" s="34">
        <f t="shared" si="834"/>
        <v>0.375</v>
      </c>
      <c r="O5560" s="38">
        <f t="shared" si="835"/>
        <v>0.375</v>
      </c>
      <c r="P5560" s="72" t="s">
        <v>234</v>
      </c>
      <c r="Q5560" s="43">
        <v>44831</v>
      </c>
      <c r="R5560" s="35">
        <f t="shared" si="836"/>
        <v>0</v>
      </c>
      <c r="S5560" s="35">
        <f t="shared" si="837"/>
        <v>0</v>
      </c>
      <c r="T5560" s="10" t="str">
        <f t="shared" si="831"/>
        <v>Sem - 40</v>
      </c>
      <c r="U5560" s="10" t="str">
        <f t="shared" si="832"/>
        <v>Septembre</v>
      </c>
      <c r="V5560" s="36" t="str">
        <f t="shared" si="838"/>
        <v>2026</v>
      </c>
      <c r="W5560" s="34"/>
      <c r="X5560" s="91">
        <f t="shared" si="833"/>
        <v>0</v>
      </c>
      <c r="Y5560" s="92" t="str">
        <f>VLOOKUP('CM-CIC'!B5611,Annuaire_roster!B:F,4,0)</f>
        <v>EL JAOUHARI Ussama</v>
      </c>
      <c r="Z5560" s="37" t="s">
        <v>110</v>
      </c>
      <c r="AA5560" s="60" t="s">
        <v>39</v>
      </c>
      <c r="AB5560" s="35" t="str">
        <f t="shared" si="839"/>
        <v/>
      </c>
      <c r="AC5560" s="35" t="str">
        <f t="shared" si="840"/>
        <v/>
      </c>
      <c r="AD5560" s="35" t="str">
        <f t="shared" si="841"/>
        <v/>
      </c>
      <c r="AE5560" s="44" t="str">
        <f t="shared" si="842"/>
        <v/>
      </c>
      <c r="AF5560" s="61"/>
      <c r="AG5560" s="45"/>
    </row>
    <row r="5561" spans="1:33" x14ac:dyDescent="0.2">
      <c r="A5561" s="59" t="str">
        <f>+VLOOKUP(B5561,Annuaire_roster!B:G,5,0)</f>
        <v>01657</v>
      </c>
      <c r="B5561" s="78" t="s">
        <v>277</v>
      </c>
      <c r="C5561" s="65">
        <v>0.33124999999999999</v>
      </c>
      <c r="D5561" s="65">
        <v>0.33333333333333331</v>
      </c>
      <c r="E5561" s="66">
        <v>0.75</v>
      </c>
      <c r="F5561" s="66">
        <v>0.75</v>
      </c>
      <c r="G5561" s="67"/>
      <c r="H5561" s="67"/>
      <c r="I5561" s="68" t="s">
        <v>63</v>
      </c>
      <c r="J5561" s="67"/>
      <c r="K5561" s="69">
        <v>0</v>
      </c>
      <c r="L5561" s="67">
        <v>0</v>
      </c>
      <c r="M5561" s="70">
        <v>0</v>
      </c>
      <c r="N5561" s="34">
        <f t="shared" si="834"/>
        <v>0.375</v>
      </c>
      <c r="O5561" s="38">
        <f t="shared" si="835"/>
        <v>0.375</v>
      </c>
      <c r="P5561" s="72" t="s">
        <v>234</v>
      </c>
      <c r="Q5561" s="43">
        <v>44831</v>
      </c>
      <c r="R5561" s="35">
        <f t="shared" si="836"/>
        <v>0</v>
      </c>
      <c r="S5561" s="35">
        <f t="shared" si="837"/>
        <v>0</v>
      </c>
      <c r="T5561" s="10" t="str">
        <f t="shared" si="831"/>
        <v>Sem - 40</v>
      </c>
      <c r="U5561" s="10" t="str">
        <f t="shared" si="832"/>
        <v>Septembre</v>
      </c>
      <c r="V5561" s="36" t="str">
        <f t="shared" si="838"/>
        <v>2026</v>
      </c>
      <c r="W5561" s="34"/>
      <c r="X5561" s="91">
        <f t="shared" si="833"/>
        <v>2.0833333333333259E-3</v>
      </c>
      <c r="Y5561" s="92" t="str">
        <f>VLOOKUP('CM-CIC'!B5612,Annuaire_roster!B:F,4,0)</f>
        <v>EL JAOUHARI Ussama</v>
      </c>
      <c r="Z5561" s="37" t="s">
        <v>110</v>
      </c>
      <c r="AA5561" s="60" t="s">
        <v>39</v>
      </c>
      <c r="AB5561" s="35" t="str">
        <f t="shared" si="839"/>
        <v/>
      </c>
      <c r="AC5561" s="35" t="str">
        <f t="shared" si="840"/>
        <v/>
      </c>
      <c r="AD5561" s="35" t="str">
        <f t="shared" si="841"/>
        <v/>
      </c>
      <c r="AE5561" s="44" t="str">
        <f t="shared" si="842"/>
        <v/>
      </c>
      <c r="AF5561" s="61"/>
      <c r="AG5561" s="45"/>
    </row>
    <row r="5562" spans="1:33" x14ac:dyDescent="0.2">
      <c r="A5562" s="59" t="str">
        <f>+VLOOKUP(B5562,Annuaire_roster!B:G,5,0)</f>
        <v>01658</v>
      </c>
      <c r="B5562" s="78" t="s">
        <v>165</v>
      </c>
      <c r="C5562" s="65">
        <v>0.33333333333333331</v>
      </c>
      <c r="D5562" s="65">
        <v>0.33333333333333331</v>
      </c>
      <c r="E5562" s="66">
        <v>0.75</v>
      </c>
      <c r="F5562" s="66">
        <v>0.75</v>
      </c>
      <c r="G5562" s="67"/>
      <c r="H5562" s="67"/>
      <c r="I5562" s="68" t="s">
        <v>63</v>
      </c>
      <c r="J5562" s="67"/>
      <c r="K5562" s="69">
        <v>0</v>
      </c>
      <c r="L5562" s="67">
        <v>0</v>
      </c>
      <c r="M5562" s="70">
        <v>0</v>
      </c>
      <c r="N5562" s="34">
        <f t="shared" si="834"/>
        <v>0.375</v>
      </c>
      <c r="O5562" s="38">
        <f t="shared" si="835"/>
        <v>0.375</v>
      </c>
      <c r="P5562" s="72" t="s">
        <v>234</v>
      </c>
      <c r="Q5562" s="43">
        <v>44831</v>
      </c>
      <c r="R5562" s="35">
        <f t="shared" si="836"/>
        <v>0</v>
      </c>
      <c r="S5562" s="35">
        <f t="shared" si="837"/>
        <v>0</v>
      </c>
      <c r="T5562" s="10" t="str">
        <f t="shared" si="831"/>
        <v>Sem - 40</v>
      </c>
      <c r="U5562" s="10" t="str">
        <f t="shared" si="832"/>
        <v>Septembre</v>
      </c>
      <c r="V5562" s="36" t="str">
        <f t="shared" si="838"/>
        <v>2026</v>
      </c>
      <c r="W5562" s="34"/>
      <c r="X5562" s="91">
        <f t="shared" si="833"/>
        <v>0</v>
      </c>
      <c r="Y5562" s="92" t="str">
        <f>VLOOKUP('CM-CIC'!B5613,Annuaire_roster!B:F,4,0)</f>
        <v>EL JAOUHARI Ussama</v>
      </c>
      <c r="Z5562" s="37" t="s">
        <v>110</v>
      </c>
      <c r="AA5562" s="60" t="s">
        <v>39</v>
      </c>
      <c r="AB5562" s="35" t="str">
        <f t="shared" si="839"/>
        <v/>
      </c>
      <c r="AC5562" s="35" t="str">
        <f t="shared" si="840"/>
        <v/>
      </c>
      <c r="AD5562" s="35" t="str">
        <f t="shared" si="841"/>
        <v/>
      </c>
      <c r="AE5562" s="44" t="str">
        <f t="shared" si="842"/>
        <v/>
      </c>
      <c r="AF5562" s="61"/>
      <c r="AG5562" s="45"/>
    </row>
    <row r="5563" spans="1:33" x14ac:dyDescent="0.2">
      <c r="A5563" s="59" t="str">
        <f>+VLOOKUP(B5563,Annuaire_roster!B:G,5,0)</f>
        <v>01659</v>
      </c>
      <c r="B5563" s="78" t="s">
        <v>167</v>
      </c>
      <c r="C5563" s="65">
        <v>0.33055555555555555</v>
      </c>
      <c r="D5563" s="65">
        <v>0.33333333333333331</v>
      </c>
      <c r="E5563" s="66">
        <v>0.75</v>
      </c>
      <c r="F5563" s="66">
        <v>0.75</v>
      </c>
      <c r="G5563" s="67"/>
      <c r="H5563" s="67"/>
      <c r="I5563" s="68" t="s">
        <v>63</v>
      </c>
      <c r="J5563" s="67"/>
      <c r="K5563" s="69">
        <v>0</v>
      </c>
      <c r="L5563" s="67">
        <v>0</v>
      </c>
      <c r="M5563" s="70">
        <v>0</v>
      </c>
      <c r="N5563" s="34">
        <f t="shared" si="834"/>
        <v>0.375</v>
      </c>
      <c r="O5563" s="38">
        <f t="shared" si="835"/>
        <v>0.375</v>
      </c>
      <c r="P5563" s="72" t="s">
        <v>234</v>
      </c>
      <c r="Q5563" s="43">
        <v>44831</v>
      </c>
      <c r="R5563" s="35">
        <f t="shared" si="836"/>
        <v>0</v>
      </c>
      <c r="S5563" s="35">
        <f t="shared" si="837"/>
        <v>0</v>
      </c>
      <c r="T5563" s="10" t="str">
        <f t="shared" si="831"/>
        <v>Sem - 40</v>
      </c>
      <c r="U5563" s="10" t="str">
        <f t="shared" si="832"/>
        <v>Septembre</v>
      </c>
      <c r="V5563" s="36" t="str">
        <f t="shared" si="838"/>
        <v>2026</v>
      </c>
      <c r="W5563" s="34"/>
      <c r="X5563" s="91">
        <f t="shared" si="833"/>
        <v>2.7777777777777679E-3</v>
      </c>
      <c r="Y5563" s="92" t="str">
        <f>VLOOKUP('CM-CIC'!B5614,Annuaire_roster!B:F,4,0)</f>
        <v>EL JAOUHARI Ussama</v>
      </c>
      <c r="Z5563" s="37" t="s">
        <v>110</v>
      </c>
      <c r="AA5563" s="60" t="s">
        <v>39</v>
      </c>
      <c r="AB5563" s="35" t="str">
        <f t="shared" si="839"/>
        <v/>
      </c>
      <c r="AC5563" s="35" t="str">
        <f t="shared" si="840"/>
        <v/>
      </c>
      <c r="AD5563" s="35" t="str">
        <f t="shared" si="841"/>
        <v/>
      </c>
      <c r="AE5563" s="44" t="str">
        <f t="shared" si="842"/>
        <v/>
      </c>
      <c r="AF5563" s="61"/>
      <c r="AG5563" s="45"/>
    </row>
    <row r="5564" spans="1:33" x14ac:dyDescent="0.2">
      <c r="A5564" s="59" t="str">
        <f>+VLOOKUP(B5564,Annuaire_roster!B:G,5,0)</f>
        <v>01660</v>
      </c>
      <c r="B5564" s="78" t="s">
        <v>278</v>
      </c>
      <c r="C5564" s="65">
        <v>0.33124999999999999</v>
      </c>
      <c r="D5564" s="65">
        <v>0.33333333333333331</v>
      </c>
      <c r="E5564" s="66">
        <v>0.75</v>
      </c>
      <c r="F5564" s="66">
        <v>0.75</v>
      </c>
      <c r="G5564" s="67"/>
      <c r="H5564" s="67"/>
      <c r="I5564" s="68" t="s">
        <v>63</v>
      </c>
      <c r="J5564" s="67"/>
      <c r="K5564" s="69">
        <v>0</v>
      </c>
      <c r="L5564" s="67">
        <v>0</v>
      </c>
      <c r="M5564" s="70">
        <v>0</v>
      </c>
      <c r="N5564" s="34">
        <f t="shared" si="834"/>
        <v>0.375</v>
      </c>
      <c r="O5564" s="38">
        <f t="shared" si="835"/>
        <v>0.375</v>
      </c>
      <c r="P5564" s="72" t="s">
        <v>234</v>
      </c>
      <c r="Q5564" s="43">
        <v>44831</v>
      </c>
      <c r="R5564" s="35">
        <f t="shared" si="836"/>
        <v>0</v>
      </c>
      <c r="S5564" s="35">
        <f t="shared" si="837"/>
        <v>0</v>
      </c>
      <c r="T5564" s="10" t="str">
        <f t="shared" si="831"/>
        <v>Sem - 40</v>
      </c>
      <c r="U5564" s="10" t="str">
        <f t="shared" si="832"/>
        <v>Septembre</v>
      </c>
      <c r="V5564" s="36" t="str">
        <f t="shared" si="838"/>
        <v>2026</v>
      </c>
      <c r="W5564" s="34"/>
      <c r="X5564" s="91">
        <f t="shared" si="833"/>
        <v>2.0833333333333259E-3</v>
      </c>
      <c r="Y5564" s="92" t="str">
        <f>VLOOKUP('CM-CIC'!B5615,Annuaire_roster!B:F,4,0)</f>
        <v>EL JAOUHARI Ussama</v>
      </c>
      <c r="Z5564" s="37" t="s">
        <v>110</v>
      </c>
      <c r="AA5564" s="60" t="s">
        <v>39</v>
      </c>
      <c r="AB5564" s="35" t="str">
        <f t="shared" si="839"/>
        <v/>
      </c>
      <c r="AC5564" s="35" t="str">
        <f t="shared" si="840"/>
        <v/>
      </c>
      <c r="AD5564" s="35" t="str">
        <f t="shared" si="841"/>
        <v/>
      </c>
      <c r="AE5564" s="44" t="str">
        <f t="shared" si="842"/>
        <v/>
      </c>
      <c r="AF5564" s="61"/>
      <c r="AG5564" s="45"/>
    </row>
    <row r="5565" spans="1:33" x14ac:dyDescent="0.2">
      <c r="A5565" s="59" t="str">
        <f>+VLOOKUP(B5565,Annuaire_roster!B:G,5,0)</f>
        <v>01655</v>
      </c>
      <c r="B5565" s="78" t="s">
        <v>168</v>
      </c>
      <c r="C5565" s="65">
        <v>0.33333333333333331</v>
      </c>
      <c r="D5565" s="65">
        <v>0.33333333333333331</v>
      </c>
      <c r="E5565" s="66">
        <v>0.75</v>
      </c>
      <c r="F5565" s="66">
        <v>0.75</v>
      </c>
      <c r="G5565" s="67"/>
      <c r="H5565" s="67"/>
      <c r="I5565" s="68" t="s">
        <v>63</v>
      </c>
      <c r="J5565" s="67"/>
      <c r="K5565" s="69">
        <v>0</v>
      </c>
      <c r="L5565" s="67">
        <v>0</v>
      </c>
      <c r="M5565" s="70">
        <v>0</v>
      </c>
      <c r="N5565" s="34">
        <f t="shared" si="834"/>
        <v>0.375</v>
      </c>
      <c r="O5565" s="38">
        <f t="shared" si="835"/>
        <v>0.375</v>
      </c>
      <c r="P5565" s="72" t="s">
        <v>234</v>
      </c>
      <c r="Q5565" s="43">
        <v>44831</v>
      </c>
      <c r="R5565" s="35">
        <f t="shared" si="836"/>
        <v>0</v>
      </c>
      <c r="S5565" s="35">
        <f t="shared" si="837"/>
        <v>0</v>
      </c>
      <c r="T5565" s="10" t="str">
        <f t="shared" si="831"/>
        <v>Sem - 40</v>
      </c>
      <c r="U5565" s="10" t="str">
        <f t="shared" si="832"/>
        <v>Septembre</v>
      </c>
      <c r="V5565" s="36" t="str">
        <f t="shared" si="838"/>
        <v>2026</v>
      </c>
      <c r="W5565" s="34"/>
      <c r="X5565" s="91">
        <f t="shared" si="833"/>
        <v>0</v>
      </c>
      <c r="Y5565" s="92" t="str">
        <f>VLOOKUP('CM-CIC'!B5616,Annuaire_roster!B:F,4,0)</f>
        <v>EL JAOUHARI Ussama</v>
      </c>
      <c r="Z5565" s="37" t="s">
        <v>110</v>
      </c>
      <c r="AA5565" s="60" t="s">
        <v>39</v>
      </c>
      <c r="AB5565" s="35" t="str">
        <f t="shared" si="839"/>
        <v/>
      </c>
      <c r="AC5565" s="35" t="str">
        <f t="shared" si="840"/>
        <v/>
      </c>
      <c r="AD5565" s="35" t="str">
        <f t="shared" si="841"/>
        <v/>
      </c>
      <c r="AE5565" s="44" t="str">
        <f t="shared" si="842"/>
        <v/>
      </c>
      <c r="AF5565" s="61"/>
      <c r="AG5565" s="45"/>
    </row>
    <row r="5566" spans="1:33" x14ac:dyDescent="0.2">
      <c r="A5566" s="59" t="str">
        <f>+VLOOKUP(B5566,Annuaire_roster!B:G,5,0)</f>
        <v>01661</v>
      </c>
      <c r="B5566" s="78" t="s">
        <v>169</v>
      </c>
      <c r="C5566" s="65">
        <v>0.32916666666666666</v>
      </c>
      <c r="D5566" s="65">
        <v>0.33333333333333331</v>
      </c>
      <c r="E5566" s="66">
        <v>0.75</v>
      </c>
      <c r="F5566" s="66">
        <v>0.75</v>
      </c>
      <c r="G5566" s="67"/>
      <c r="H5566" s="67"/>
      <c r="I5566" s="68" t="s">
        <v>63</v>
      </c>
      <c r="J5566" s="67"/>
      <c r="K5566" s="69">
        <v>0</v>
      </c>
      <c r="L5566" s="67">
        <v>0</v>
      </c>
      <c r="M5566" s="70">
        <v>0</v>
      </c>
      <c r="N5566" s="34">
        <f t="shared" si="834"/>
        <v>0.375</v>
      </c>
      <c r="O5566" s="38">
        <f t="shared" si="835"/>
        <v>0.375</v>
      </c>
      <c r="P5566" s="72" t="s">
        <v>234</v>
      </c>
      <c r="Q5566" s="43">
        <v>44831</v>
      </c>
      <c r="R5566" s="35">
        <f t="shared" si="836"/>
        <v>0</v>
      </c>
      <c r="S5566" s="35">
        <f t="shared" si="837"/>
        <v>0</v>
      </c>
      <c r="T5566" s="10" t="str">
        <f t="shared" si="831"/>
        <v>Sem - 40</v>
      </c>
      <c r="U5566" s="10" t="str">
        <f t="shared" si="832"/>
        <v>Septembre</v>
      </c>
      <c r="V5566" s="36" t="str">
        <f t="shared" si="838"/>
        <v>2026</v>
      </c>
      <c r="W5566" s="34"/>
      <c r="X5566" s="91">
        <f t="shared" si="833"/>
        <v>4.1666666666666519E-3</v>
      </c>
      <c r="Y5566" s="92" t="str">
        <f>VLOOKUP('CM-CIC'!B5617,Annuaire_roster!B:F,4,0)</f>
        <v>EL JAOUHARI Ussama</v>
      </c>
      <c r="Z5566" s="37" t="s">
        <v>110</v>
      </c>
      <c r="AA5566" s="60" t="s">
        <v>39</v>
      </c>
      <c r="AB5566" s="35" t="str">
        <f t="shared" si="839"/>
        <v/>
      </c>
      <c r="AC5566" s="35" t="str">
        <f t="shared" si="840"/>
        <v/>
      </c>
      <c r="AD5566" s="35" t="str">
        <f t="shared" si="841"/>
        <v/>
      </c>
      <c r="AE5566" s="44" t="str">
        <f t="shared" si="842"/>
        <v/>
      </c>
      <c r="AF5566" s="61"/>
      <c r="AG5566" s="45"/>
    </row>
    <row r="5567" spans="1:33" x14ac:dyDescent="0.2">
      <c r="A5567" s="59" t="str">
        <f>+VLOOKUP(B5567,Annuaire_roster!B:G,5,0)</f>
        <v>00214</v>
      </c>
      <c r="B5567" s="78" t="s">
        <v>171</v>
      </c>
      <c r="C5567" s="65">
        <v>0.33263888888888887</v>
      </c>
      <c r="D5567" s="65">
        <v>0.33333333333333331</v>
      </c>
      <c r="E5567" s="66">
        <v>0.75</v>
      </c>
      <c r="F5567" s="66">
        <v>0.75</v>
      </c>
      <c r="G5567" s="67"/>
      <c r="H5567" s="67"/>
      <c r="I5567" s="68" t="s">
        <v>63</v>
      </c>
      <c r="J5567" s="67"/>
      <c r="K5567" s="69">
        <v>0</v>
      </c>
      <c r="L5567" s="67">
        <v>0</v>
      </c>
      <c r="M5567" s="70">
        <v>0</v>
      </c>
      <c r="N5567" s="34">
        <f t="shared" si="834"/>
        <v>0.375</v>
      </c>
      <c r="O5567" s="38">
        <f t="shared" si="835"/>
        <v>0.375</v>
      </c>
      <c r="P5567" s="72" t="s">
        <v>234</v>
      </c>
      <c r="Q5567" s="43">
        <v>44831</v>
      </c>
      <c r="R5567" s="35">
        <f t="shared" si="836"/>
        <v>0</v>
      </c>
      <c r="S5567" s="35">
        <f t="shared" si="837"/>
        <v>0</v>
      </c>
      <c r="T5567" s="10" t="str">
        <f t="shared" si="831"/>
        <v>Sem - 40</v>
      </c>
      <c r="U5567" s="10" t="str">
        <f t="shared" si="832"/>
        <v>Septembre</v>
      </c>
      <c r="V5567" s="36" t="str">
        <f t="shared" si="838"/>
        <v>2026</v>
      </c>
      <c r="W5567" s="34"/>
      <c r="X5567" s="91">
        <f t="shared" si="833"/>
        <v>0</v>
      </c>
      <c r="Y5567" s="92" t="str">
        <f>VLOOKUP('CM-CIC'!B5618,Annuaire_roster!B:F,4,0)</f>
        <v>EL JAOUHARI Ussama</v>
      </c>
      <c r="Z5567" s="37" t="s">
        <v>110</v>
      </c>
      <c r="AA5567" s="60" t="s">
        <v>39</v>
      </c>
      <c r="AB5567" s="35" t="str">
        <f t="shared" si="839"/>
        <v/>
      </c>
      <c r="AC5567" s="35" t="str">
        <f t="shared" si="840"/>
        <v/>
      </c>
      <c r="AD5567" s="35" t="str">
        <f t="shared" si="841"/>
        <v/>
      </c>
      <c r="AE5567" s="44" t="str">
        <f t="shared" si="842"/>
        <v/>
      </c>
      <c r="AF5567" s="61"/>
      <c r="AG5567" s="45"/>
    </row>
    <row r="5568" spans="1:33" x14ac:dyDescent="0.2">
      <c r="A5568" s="59" t="str">
        <f>+VLOOKUP(B5568,Annuaire_roster!B:G,5,0)</f>
        <v>01664</v>
      </c>
      <c r="B5568" s="78" t="s">
        <v>176</v>
      </c>
      <c r="C5568" s="65">
        <v>0.33263888888888887</v>
      </c>
      <c r="D5568" s="65">
        <v>0.33333333333333331</v>
      </c>
      <c r="E5568" s="66">
        <v>0.75</v>
      </c>
      <c r="F5568" s="66">
        <v>0.75</v>
      </c>
      <c r="G5568" s="67"/>
      <c r="H5568" s="67"/>
      <c r="I5568" s="68" t="s">
        <v>63</v>
      </c>
      <c r="J5568" s="67"/>
      <c r="K5568" s="69">
        <v>0</v>
      </c>
      <c r="L5568" s="67">
        <v>0</v>
      </c>
      <c r="M5568" s="70">
        <v>0</v>
      </c>
      <c r="N5568" s="34">
        <f t="shared" si="834"/>
        <v>0.375</v>
      </c>
      <c r="O5568" s="38">
        <f t="shared" si="835"/>
        <v>0.375</v>
      </c>
      <c r="P5568" s="72" t="s">
        <v>234</v>
      </c>
      <c r="Q5568" s="43">
        <v>44831</v>
      </c>
      <c r="R5568" s="35">
        <f t="shared" si="836"/>
        <v>0</v>
      </c>
      <c r="S5568" s="35">
        <f t="shared" si="837"/>
        <v>0</v>
      </c>
      <c r="T5568" s="10" t="str">
        <f t="shared" si="831"/>
        <v>Sem - 40</v>
      </c>
      <c r="U5568" s="10" t="str">
        <f t="shared" si="832"/>
        <v>Septembre</v>
      </c>
      <c r="V5568" s="36" t="str">
        <f t="shared" si="838"/>
        <v>2026</v>
      </c>
      <c r="W5568" s="34"/>
      <c r="X5568" s="91">
        <f t="shared" si="833"/>
        <v>0</v>
      </c>
      <c r="Y5568" s="92" t="str">
        <f>VLOOKUP('CM-CIC'!B5619,Annuaire_roster!B:F,4,0)</f>
        <v>EL JAOUHARI Ussama</v>
      </c>
      <c r="Z5568" s="37" t="s">
        <v>110</v>
      </c>
      <c r="AA5568" s="60" t="s">
        <v>39</v>
      </c>
      <c r="AB5568" s="35" t="str">
        <f t="shared" si="839"/>
        <v/>
      </c>
      <c r="AC5568" s="35" t="str">
        <f t="shared" si="840"/>
        <v/>
      </c>
      <c r="AD5568" s="35" t="str">
        <f t="shared" si="841"/>
        <v/>
      </c>
      <c r="AE5568" s="44" t="str">
        <f t="shared" si="842"/>
        <v/>
      </c>
      <c r="AF5568" s="61"/>
      <c r="AG5568" s="45"/>
    </row>
    <row r="5569" spans="1:33" x14ac:dyDescent="0.2">
      <c r="A5569" s="59" t="str">
        <f>+VLOOKUP(B5569,Annuaire_roster!B:G,5,0)</f>
        <v>01665</v>
      </c>
      <c r="B5569" s="219" t="s">
        <v>279</v>
      </c>
      <c r="C5569" s="65">
        <v>0.33333333333333331</v>
      </c>
      <c r="D5569" s="65">
        <v>0.33333333333333331</v>
      </c>
      <c r="E5569" s="66">
        <v>0.75</v>
      </c>
      <c r="F5569" s="66">
        <v>0.75</v>
      </c>
      <c r="G5569" s="67"/>
      <c r="H5569" s="67"/>
      <c r="I5569" s="68" t="s">
        <v>63</v>
      </c>
      <c r="J5569" s="67"/>
      <c r="K5569" s="69">
        <v>0</v>
      </c>
      <c r="L5569" s="67">
        <v>0</v>
      </c>
      <c r="M5569" s="70">
        <v>0</v>
      </c>
      <c r="N5569" s="34">
        <f t="shared" si="834"/>
        <v>0.375</v>
      </c>
      <c r="O5569" s="38">
        <f t="shared" si="835"/>
        <v>0.375</v>
      </c>
      <c r="P5569" s="72" t="s">
        <v>234</v>
      </c>
      <c r="Q5569" s="43">
        <v>44831</v>
      </c>
      <c r="R5569" s="35">
        <f t="shared" si="836"/>
        <v>0</v>
      </c>
      <c r="S5569" s="35">
        <f t="shared" si="837"/>
        <v>0</v>
      </c>
      <c r="T5569" s="10" t="str">
        <f t="shared" si="831"/>
        <v>Sem - 40</v>
      </c>
      <c r="U5569" s="10" t="str">
        <f t="shared" si="832"/>
        <v>Septembre</v>
      </c>
      <c r="V5569" s="36" t="str">
        <f t="shared" si="838"/>
        <v>2026</v>
      </c>
      <c r="W5569" s="34"/>
      <c r="X5569" s="91">
        <f t="shared" si="833"/>
        <v>0</v>
      </c>
      <c r="Y5569" s="92" t="str">
        <f>VLOOKUP('CM-CIC'!B5620,Annuaire_roster!B:F,4,0)</f>
        <v>EL JAOUHARI Ussama</v>
      </c>
      <c r="Z5569" s="37" t="s">
        <v>110</v>
      </c>
      <c r="AA5569" s="60" t="s">
        <v>39</v>
      </c>
      <c r="AB5569" s="35" t="str">
        <f t="shared" si="839"/>
        <v/>
      </c>
      <c r="AC5569" s="35" t="str">
        <f t="shared" si="840"/>
        <v/>
      </c>
      <c r="AD5569" s="35" t="str">
        <f t="shared" si="841"/>
        <v/>
      </c>
      <c r="AE5569" s="44" t="str">
        <f t="shared" si="842"/>
        <v/>
      </c>
      <c r="AF5569" s="61"/>
      <c r="AG5569" s="45"/>
    </row>
    <row r="5570" spans="1:33" x14ac:dyDescent="0.2">
      <c r="A5570" s="59" t="str">
        <f>+VLOOKUP(B5570,Annuaire_roster!B:G,5,0)</f>
        <v>01643</v>
      </c>
      <c r="B5570" s="78" t="s">
        <v>281</v>
      </c>
      <c r="C5570" s="65">
        <v>0.33333333333333331</v>
      </c>
      <c r="D5570" s="65">
        <v>0.33333333333333331</v>
      </c>
      <c r="E5570" s="66">
        <v>0.75</v>
      </c>
      <c r="F5570" s="66">
        <v>0.75</v>
      </c>
      <c r="G5570" s="67"/>
      <c r="H5570" s="67"/>
      <c r="I5570" s="68" t="s">
        <v>63</v>
      </c>
      <c r="J5570" s="67"/>
      <c r="K5570" s="69">
        <v>0</v>
      </c>
      <c r="L5570" s="67">
        <v>0</v>
      </c>
      <c r="M5570" s="70">
        <v>0</v>
      </c>
      <c r="N5570" s="34">
        <f t="shared" si="834"/>
        <v>0.375</v>
      </c>
      <c r="O5570" s="38">
        <f t="shared" si="835"/>
        <v>0.375</v>
      </c>
      <c r="P5570" s="72" t="s">
        <v>234</v>
      </c>
      <c r="Q5570" s="43">
        <v>44831</v>
      </c>
      <c r="R5570" s="35">
        <f t="shared" si="836"/>
        <v>0</v>
      </c>
      <c r="S5570" s="35">
        <f t="shared" si="837"/>
        <v>0</v>
      </c>
      <c r="T5570" s="10" t="str">
        <f t="shared" ref="T5570:T5633" si="843">"Sem - "&amp;WEEKNUM(Q5570,21)</f>
        <v>Sem - 40</v>
      </c>
      <c r="U5570" s="10" t="str">
        <f t="shared" ref="U5570:U5633" si="844">PROPER(TEXT(Q5570,"mmmm"))</f>
        <v>Septembre</v>
      </c>
      <c r="V5570" s="36" t="str">
        <f t="shared" si="838"/>
        <v>2026</v>
      </c>
      <c r="W5570" s="34"/>
      <c r="X5570" s="91">
        <f t="shared" ref="X5570:X5633" si="845">IFERROR(IF(M5570="Abs",0,IF((D5570-C5570+E5570-F5570)&lt;0.000694444444444444,0,(D5570-C5570+E5570-F5570))),0)</f>
        <v>0</v>
      </c>
      <c r="Y5570" s="92" t="str">
        <f>VLOOKUP('CM-CIC'!B5621,Annuaire_roster!B:F,4,0)</f>
        <v>EL JAOUHARI Ussama</v>
      </c>
      <c r="Z5570" s="37" t="s">
        <v>110</v>
      </c>
      <c r="AA5570" s="60" t="s">
        <v>39</v>
      </c>
      <c r="AB5570" s="35" t="str">
        <f t="shared" si="839"/>
        <v/>
      </c>
      <c r="AC5570" s="35" t="str">
        <f t="shared" si="840"/>
        <v/>
      </c>
      <c r="AD5570" s="35" t="str">
        <f t="shared" si="841"/>
        <v/>
      </c>
      <c r="AE5570" s="44" t="str">
        <f t="shared" si="842"/>
        <v/>
      </c>
      <c r="AF5570" s="61"/>
      <c r="AG5570" s="45"/>
    </row>
    <row r="5571" spans="1:33" x14ac:dyDescent="0.2">
      <c r="A5571" s="59" t="str">
        <f>+VLOOKUP(B5571,Annuaire_roster!B:G,5,0)</f>
        <v>01620</v>
      </c>
      <c r="B5571" s="78" t="s">
        <v>282</v>
      </c>
      <c r="C5571" s="65">
        <v>0.33333333333333331</v>
      </c>
      <c r="D5571" s="65">
        <v>0.33333333333333331</v>
      </c>
      <c r="E5571" s="66">
        <v>0.75</v>
      </c>
      <c r="F5571" s="66">
        <v>0.75</v>
      </c>
      <c r="G5571" s="67"/>
      <c r="H5571" s="67"/>
      <c r="I5571" s="68" t="s">
        <v>63</v>
      </c>
      <c r="J5571" s="67"/>
      <c r="K5571" s="69">
        <v>0</v>
      </c>
      <c r="L5571" s="67">
        <v>0</v>
      </c>
      <c r="M5571" s="70">
        <v>0</v>
      </c>
      <c r="N5571" s="34">
        <f t="shared" si="834"/>
        <v>0.375</v>
      </c>
      <c r="O5571" s="38">
        <f t="shared" si="835"/>
        <v>0.375</v>
      </c>
      <c r="P5571" s="72" t="s">
        <v>234</v>
      </c>
      <c r="Q5571" s="43">
        <v>44831</v>
      </c>
      <c r="R5571" s="35">
        <f t="shared" si="836"/>
        <v>0</v>
      </c>
      <c r="S5571" s="35">
        <f t="shared" si="837"/>
        <v>0</v>
      </c>
      <c r="T5571" s="10" t="str">
        <f t="shared" si="843"/>
        <v>Sem - 40</v>
      </c>
      <c r="U5571" s="10" t="str">
        <f t="shared" si="844"/>
        <v>Septembre</v>
      </c>
      <c r="V5571" s="36" t="str">
        <f t="shared" si="838"/>
        <v>2026</v>
      </c>
      <c r="W5571" s="34"/>
      <c r="X5571" s="91">
        <f t="shared" si="845"/>
        <v>0</v>
      </c>
      <c r="Y5571" s="92" t="str">
        <f>VLOOKUP('CM-CIC'!B5622,Annuaire_roster!B:F,4,0)</f>
        <v>EL JAOUHARI Ussama</v>
      </c>
      <c r="Z5571" s="37" t="s">
        <v>110</v>
      </c>
      <c r="AA5571" s="60" t="s">
        <v>39</v>
      </c>
      <c r="AB5571" s="35" t="str">
        <f t="shared" si="839"/>
        <v/>
      </c>
      <c r="AC5571" s="35" t="str">
        <f t="shared" si="840"/>
        <v/>
      </c>
      <c r="AD5571" s="35" t="str">
        <f t="shared" si="841"/>
        <v/>
      </c>
      <c r="AE5571" s="44" t="str">
        <f t="shared" si="842"/>
        <v/>
      </c>
      <c r="AF5571" s="61"/>
      <c r="AG5571" s="45"/>
    </row>
    <row r="5572" spans="1:33" x14ac:dyDescent="0.2">
      <c r="A5572" s="59" t="str">
        <f>+VLOOKUP(B5572,Annuaire_roster!B:G,5,0)</f>
        <v>01644</v>
      </c>
      <c r="B5572" s="219" t="s">
        <v>283</v>
      </c>
      <c r="C5572" s="65">
        <v>0.33333333333333331</v>
      </c>
      <c r="D5572" s="65">
        <v>0.33333333333333331</v>
      </c>
      <c r="E5572" s="66">
        <v>0.75</v>
      </c>
      <c r="F5572" s="66">
        <v>0.75</v>
      </c>
      <c r="G5572" s="67"/>
      <c r="H5572" s="67"/>
      <c r="I5572" s="68" t="s">
        <v>63</v>
      </c>
      <c r="J5572" s="67"/>
      <c r="K5572" s="69">
        <v>0</v>
      </c>
      <c r="L5572" s="67">
        <v>0</v>
      </c>
      <c r="M5572" s="70">
        <v>0</v>
      </c>
      <c r="N5572" s="34">
        <f t="shared" si="834"/>
        <v>0.375</v>
      </c>
      <c r="O5572" s="38">
        <f t="shared" si="835"/>
        <v>0.375</v>
      </c>
      <c r="P5572" s="72" t="s">
        <v>234</v>
      </c>
      <c r="Q5572" s="43">
        <v>44831</v>
      </c>
      <c r="R5572" s="35">
        <f t="shared" si="836"/>
        <v>0</v>
      </c>
      <c r="S5572" s="35">
        <f t="shared" si="837"/>
        <v>0</v>
      </c>
      <c r="T5572" s="10" t="str">
        <f t="shared" si="843"/>
        <v>Sem - 40</v>
      </c>
      <c r="U5572" s="10" t="str">
        <f t="shared" si="844"/>
        <v>Septembre</v>
      </c>
      <c r="V5572" s="36" t="str">
        <f t="shared" si="838"/>
        <v>2026</v>
      </c>
      <c r="W5572" s="34"/>
      <c r="X5572" s="91">
        <f t="shared" si="845"/>
        <v>0</v>
      </c>
      <c r="Y5572" s="92" t="str">
        <f>VLOOKUP('CM-CIC'!B5623,Annuaire_roster!B:F,4,0)</f>
        <v>EL JAOUHARI Ussama</v>
      </c>
      <c r="Z5572" s="37" t="s">
        <v>110</v>
      </c>
      <c r="AA5572" s="60" t="s">
        <v>39</v>
      </c>
      <c r="AB5572" s="35" t="str">
        <f t="shared" si="839"/>
        <v/>
      </c>
      <c r="AC5572" s="35" t="str">
        <f t="shared" si="840"/>
        <v/>
      </c>
      <c r="AD5572" s="35" t="str">
        <f t="shared" si="841"/>
        <v/>
      </c>
      <c r="AE5572" s="44" t="str">
        <f t="shared" si="842"/>
        <v/>
      </c>
      <c r="AF5572" s="61"/>
      <c r="AG5572" s="45"/>
    </row>
    <row r="5573" spans="1:33" x14ac:dyDescent="0.2">
      <c r="A5573" s="59" t="str">
        <f>+VLOOKUP(B5573,Annuaire_roster!B:G,5,0)</f>
        <v>01614</v>
      </c>
      <c r="B5573" s="219" t="s">
        <v>284</v>
      </c>
      <c r="C5573" s="65">
        <v>0.33333333333333331</v>
      </c>
      <c r="D5573" s="65">
        <v>0.33333333333333331</v>
      </c>
      <c r="E5573" s="66">
        <v>0.75</v>
      </c>
      <c r="F5573" s="66">
        <v>0.75</v>
      </c>
      <c r="G5573" s="67"/>
      <c r="H5573" s="67"/>
      <c r="I5573" s="68" t="s">
        <v>63</v>
      </c>
      <c r="J5573" s="67"/>
      <c r="K5573" s="69">
        <v>0</v>
      </c>
      <c r="L5573" s="67">
        <v>0</v>
      </c>
      <c r="M5573" s="70">
        <v>0</v>
      </c>
      <c r="N5573" s="34">
        <f t="shared" si="834"/>
        <v>0.375</v>
      </c>
      <c r="O5573" s="38">
        <f t="shared" si="835"/>
        <v>0.375</v>
      </c>
      <c r="P5573" s="72" t="s">
        <v>234</v>
      </c>
      <c r="Q5573" s="43">
        <v>44831</v>
      </c>
      <c r="R5573" s="35">
        <f t="shared" si="836"/>
        <v>0</v>
      </c>
      <c r="S5573" s="35">
        <f t="shared" si="837"/>
        <v>0</v>
      </c>
      <c r="T5573" s="10" t="str">
        <f t="shared" si="843"/>
        <v>Sem - 40</v>
      </c>
      <c r="U5573" s="10" t="str">
        <f t="shared" si="844"/>
        <v>Septembre</v>
      </c>
      <c r="V5573" s="36" t="str">
        <f t="shared" si="838"/>
        <v>2026</v>
      </c>
      <c r="W5573" s="34"/>
      <c r="X5573" s="91">
        <f t="shared" si="845"/>
        <v>0</v>
      </c>
      <c r="Y5573" s="92" t="str">
        <f>VLOOKUP('CM-CIC'!B5624,Annuaire_roster!B:F,4,0)</f>
        <v>EL JAOUHARI Ussama</v>
      </c>
      <c r="Z5573" s="37" t="s">
        <v>110</v>
      </c>
      <c r="AA5573" s="60" t="s">
        <v>39</v>
      </c>
      <c r="AB5573" s="35" t="str">
        <f t="shared" si="839"/>
        <v/>
      </c>
      <c r="AC5573" s="35" t="str">
        <f t="shared" si="840"/>
        <v/>
      </c>
      <c r="AD5573" s="35" t="str">
        <f t="shared" si="841"/>
        <v/>
      </c>
      <c r="AE5573" s="44" t="str">
        <f t="shared" si="842"/>
        <v/>
      </c>
      <c r="AF5573" s="61"/>
      <c r="AG5573" s="45"/>
    </row>
    <row r="5574" spans="1:33" x14ac:dyDescent="0.2">
      <c r="A5574" s="59" t="str">
        <f>+VLOOKUP(B5574,Annuaire_roster!B:G,5,0)</f>
        <v>01645</v>
      </c>
      <c r="B5574" s="219" t="s">
        <v>285</v>
      </c>
      <c r="C5574" s="65">
        <v>0.33263888888888887</v>
      </c>
      <c r="D5574" s="65">
        <v>0.33333333333333331</v>
      </c>
      <c r="E5574" s="66">
        <v>0.75</v>
      </c>
      <c r="F5574" s="66">
        <v>0.75</v>
      </c>
      <c r="G5574" s="67"/>
      <c r="H5574" s="67"/>
      <c r="I5574" s="68" t="s">
        <v>63</v>
      </c>
      <c r="J5574" s="67"/>
      <c r="K5574" s="69">
        <v>0</v>
      </c>
      <c r="L5574" s="67">
        <v>0</v>
      </c>
      <c r="M5574" s="70">
        <v>0</v>
      </c>
      <c r="N5574" s="34">
        <f t="shared" si="834"/>
        <v>0.375</v>
      </c>
      <c r="O5574" s="38">
        <f t="shared" si="835"/>
        <v>0.375</v>
      </c>
      <c r="P5574" s="72" t="s">
        <v>234</v>
      </c>
      <c r="Q5574" s="43">
        <v>44831</v>
      </c>
      <c r="R5574" s="35">
        <f t="shared" si="836"/>
        <v>0</v>
      </c>
      <c r="S5574" s="35">
        <f t="shared" si="837"/>
        <v>0</v>
      </c>
      <c r="T5574" s="10" t="str">
        <f t="shared" si="843"/>
        <v>Sem - 40</v>
      </c>
      <c r="U5574" s="10" t="str">
        <f t="shared" si="844"/>
        <v>Septembre</v>
      </c>
      <c r="V5574" s="36" t="str">
        <f t="shared" si="838"/>
        <v>2026</v>
      </c>
      <c r="W5574" s="34"/>
      <c r="X5574" s="91">
        <f t="shared" si="845"/>
        <v>0</v>
      </c>
      <c r="Y5574" s="92" t="str">
        <f>VLOOKUP('CM-CIC'!B5625,Annuaire_roster!B:F,4,0)</f>
        <v>EL JAOUHARI Ussama</v>
      </c>
      <c r="Z5574" s="37" t="s">
        <v>110</v>
      </c>
      <c r="AA5574" s="60" t="s">
        <v>39</v>
      </c>
      <c r="AB5574" s="35" t="str">
        <f t="shared" si="839"/>
        <v/>
      </c>
      <c r="AC5574" s="35" t="str">
        <f t="shared" si="840"/>
        <v/>
      </c>
      <c r="AD5574" s="35" t="str">
        <f t="shared" si="841"/>
        <v/>
      </c>
      <c r="AE5574" s="44" t="str">
        <f t="shared" si="842"/>
        <v/>
      </c>
      <c r="AF5574" s="61"/>
      <c r="AG5574" s="45"/>
    </row>
    <row r="5575" spans="1:33" x14ac:dyDescent="0.2">
      <c r="A5575" s="59" t="str">
        <f>+VLOOKUP(B5575,Annuaire_roster!B:G,5,0)</f>
        <v>01654</v>
      </c>
      <c r="B5575" s="78" t="s">
        <v>286</v>
      </c>
      <c r="C5575" s="65">
        <v>0.33194444444444443</v>
      </c>
      <c r="D5575" s="65">
        <v>0.33333333333333331</v>
      </c>
      <c r="E5575" s="66">
        <v>0.75</v>
      </c>
      <c r="F5575" s="66">
        <v>0.75</v>
      </c>
      <c r="G5575" s="67"/>
      <c r="H5575" s="67"/>
      <c r="I5575" s="68" t="s">
        <v>63</v>
      </c>
      <c r="J5575" s="67"/>
      <c r="K5575" s="69">
        <v>0</v>
      </c>
      <c r="L5575" s="67">
        <v>0</v>
      </c>
      <c r="M5575" s="70">
        <v>0</v>
      </c>
      <c r="N5575" s="34">
        <f t="shared" si="834"/>
        <v>0.375</v>
      </c>
      <c r="O5575" s="38">
        <f t="shared" si="835"/>
        <v>0.375</v>
      </c>
      <c r="P5575" s="72" t="s">
        <v>234</v>
      </c>
      <c r="Q5575" s="43">
        <v>44831</v>
      </c>
      <c r="R5575" s="35">
        <f t="shared" si="836"/>
        <v>0</v>
      </c>
      <c r="S5575" s="35">
        <f t="shared" si="837"/>
        <v>0</v>
      </c>
      <c r="T5575" s="10" t="str">
        <f t="shared" si="843"/>
        <v>Sem - 40</v>
      </c>
      <c r="U5575" s="10" t="str">
        <f t="shared" si="844"/>
        <v>Septembre</v>
      </c>
      <c r="V5575" s="36" t="str">
        <f t="shared" si="838"/>
        <v>2026</v>
      </c>
      <c r="W5575" s="34"/>
      <c r="X5575" s="91">
        <f t="shared" si="845"/>
        <v>1.388888888888884E-3</v>
      </c>
      <c r="Y5575" s="92" t="str">
        <f>VLOOKUP('CM-CIC'!B5626,Annuaire_roster!B:F,4,0)</f>
        <v>EL JAOUHARI Ussama</v>
      </c>
      <c r="Z5575" s="37" t="s">
        <v>110</v>
      </c>
      <c r="AA5575" s="60" t="s">
        <v>39</v>
      </c>
      <c r="AB5575" s="35" t="str">
        <f t="shared" si="839"/>
        <v/>
      </c>
      <c r="AC5575" s="35" t="str">
        <f t="shared" si="840"/>
        <v/>
      </c>
      <c r="AD5575" s="35" t="str">
        <f t="shared" si="841"/>
        <v/>
      </c>
      <c r="AE5575" s="44" t="str">
        <f t="shared" si="842"/>
        <v/>
      </c>
      <c r="AF5575" s="61"/>
      <c r="AG5575" s="45"/>
    </row>
    <row r="5576" spans="1:33" x14ac:dyDescent="0.2">
      <c r="A5576" s="59" t="str">
        <f>+VLOOKUP(B5576,Annuaire_roster!B:G,5,0)</f>
        <v>01666</v>
      </c>
      <c r="B5576" s="217" t="s">
        <v>287</v>
      </c>
      <c r="C5576" s="65"/>
      <c r="D5576" s="65">
        <v>0.33333333333333331</v>
      </c>
      <c r="E5576" s="66">
        <v>0</v>
      </c>
      <c r="F5576" s="66">
        <v>0.75</v>
      </c>
      <c r="G5576" s="67"/>
      <c r="H5576" s="67"/>
      <c r="I5576" s="68" t="s">
        <v>63</v>
      </c>
      <c r="J5576" s="67"/>
      <c r="K5576" s="69">
        <v>0</v>
      </c>
      <c r="L5576" s="67">
        <v>0</v>
      </c>
      <c r="M5576" s="70" t="s">
        <v>187</v>
      </c>
      <c r="N5576" s="34" t="str">
        <f t="shared" si="834"/>
        <v/>
      </c>
      <c r="O5576" s="38">
        <f t="shared" si="835"/>
        <v>0.375</v>
      </c>
      <c r="P5576" s="72" t="s">
        <v>234</v>
      </c>
      <c r="Q5576" s="43">
        <v>44831</v>
      </c>
      <c r="R5576" s="35">
        <f t="shared" si="836"/>
        <v>0.375</v>
      </c>
      <c r="S5576" s="35">
        <f t="shared" si="837"/>
        <v>0.375</v>
      </c>
      <c r="T5576" s="10" t="str">
        <f t="shared" si="843"/>
        <v>Sem - 40</v>
      </c>
      <c r="U5576" s="10" t="str">
        <f t="shared" si="844"/>
        <v>Septembre</v>
      </c>
      <c r="V5576" s="36" t="str">
        <f t="shared" si="838"/>
        <v>2026</v>
      </c>
      <c r="W5576" s="34"/>
      <c r="X5576" s="91">
        <f t="shared" si="845"/>
        <v>0</v>
      </c>
      <c r="Y5576" s="92" t="str">
        <f>VLOOKUP('CM-CIC'!B5627,Annuaire_roster!B:F,4,0)</f>
        <v>EL JAOUHARI Ussama</v>
      </c>
      <c r="Z5576" s="37" t="s">
        <v>110</v>
      </c>
      <c r="AA5576" s="60" t="s">
        <v>39</v>
      </c>
      <c r="AB5576" s="35" t="str">
        <f t="shared" si="839"/>
        <v/>
      </c>
      <c r="AC5576" s="35" t="str">
        <f t="shared" si="840"/>
        <v/>
      </c>
      <c r="AD5576" s="35" t="str">
        <f t="shared" si="841"/>
        <v/>
      </c>
      <c r="AE5576" s="44" t="str">
        <f t="shared" si="842"/>
        <v/>
      </c>
      <c r="AF5576" s="61"/>
      <c r="AG5576" s="45"/>
    </row>
    <row r="5577" spans="1:33" x14ac:dyDescent="0.2">
      <c r="A5577" s="59" t="str">
        <f>+VLOOKUP(B5577,Annuaire_roster!B:G,5,0)</f>
        <v>01651</v>
      </c>
      <c r="B5577" s="78" t="s">
        <v>288</v>
      </c>
      <c r="C5577" s="65">
        <v>0.33333333333333331</v>
      </c>
      <c r="D5577" s="65">
        <v>0.33333333333333331</v>
      </c>
      <c r="E5577" s="66">
        <v>0.75</v>
      </c>
      <c r="F5577" s="66">
        <v>0.75</v>
      </c>
      <c r="G5577" s="67"/>
      <c r="H5577" s="67"/>
      <c r="I5577" s="68" t="s">
        <v>63</v>
      </c>
      <c r="J5577" s="67"/>
      <c r="K5577" s="69">
        <v>0</v>
      </c>
      <c r="L5577" s="67">
        <v>0</v>
      </c>
      <c r="M5577" s="70">
        <v>0</v>
      </c>
      <c r="N5577" s="34">
        <f t="shared" si="834"/>
        <v>0.375</v>
      </c>
      <c r="O5577" s="38">
        <f t="shared" si="835"/>
        <v>0.375</v>
      </c>
      <c r="P5577" s="72" t="s">
        <v>234</v>
      </c>
      <c r="Q5577" s="43">
        <v>44831</v>
      </c>
      <c r="R5577" s="35">
        <f t="shared" si="836"/>
        <v>0</v>
      </c>
      <c r="S5577" s="35">
        <f t="shared" si="837"/>
        <v>0</v>
      </c>
      <c r="T5577" s="10" t="str">
        <f t="shared" si="843"/>
        <v>Sem - 40</v>
      </c>
      <c r="U5577" s="10" t="str">
        <f t="shared" si="844"/>
        <v>Septembre</v>
      </c>
      <c r="V5577" s="36" t="str">
        <f t="shared" si="838"/>
        <v>2026</v>
      </c>
      <c r="W5577" s="34"/>
      <c r="X5577" s="91">
        <f t="shared" si="845"/>
        <v>0</v>
      </c>
      <c r="Y5577" s="92" t="str">
        <f>VLOOKUP('CM-CIC'!B5628,Annuaire_roster!B:F,4,0)</f>
        <v>EL JAOUHARI Ussama</v>
      </c>
      <c r="Z5577" s="37" t="s">
        <v>110</v>
      </c>
      <c r="AA5577" s="60" t="s">
        <v>39</v>
      </c>
      <c r="AB5577" s="35" t="str">
        <f t="shared" si="839"/>
        <v/>
      </c>
      <c r="AC5577" s="35" t="str">
        <f t="shared" si="840"/>
        <v/>
      </c>
      <c r="AD5577" s="35" t="str">
        <f t="shared" si="841"/>
        <v/>
      </c>
      <c r="AE5577" s="44" t="str">
        <f t="shared" si="842"/>
        <v/>
      </c>
      <c r="AF5577" s="61"/>
      <c r="AG5577" s="45"/>
    </row>
    <row r="5578" spans="1:33" x14ac:dyDescent="0.2">
      <c r="A5578" s="59" t="str">
        <f>+VLOOKUP(B5578,Annuaire_roster!B:G,5,0)</f>
        <v>01652</v>
      </c>
      <c r="B5578" s="78" t="s">
        <v>289</v>
      </c>
      <c r="C5578" s="65">
        <v>0.33194444444444443</v>
      </c>
      <c r="D5578" s="65">
        <v>0.33333333333333331</v>
      </c>
      <c r="E5578" s="66">
        <v>0.75</v>
      </c>
      <c r="F5578" s="66">
        <v>0.75</v>
      </c>
      <c r="G5578" s="67"/>
      <c r="H5578" s="67"/>
      <c r="I5578" s="68" t="s">
        <v>63</v>
      </c>
      <c r="J5578" s="67"/>
      <c r="K5578" s="69">
        <v>0</v>
      </c>
      <c r="L5578" s="67">
        <v>0</v>
      </c>
      <c r="M5578" s="70">
        <v>0</v>
      </c>
      <c r="N5578" s="34">
        <f t="shared" si="834"/>
        <v>0.375</v>
      </c>
      <c r="O5578" s="38">
        <f t="shared" si="835"/>
        <v>0.375</v>
      </c>
      <c r="P5578" s="72" t="s">
        <v>234</v>
      </c>
      <c r="Q5578" s="43">
        <v>44831</v>
      </c>
      <c r="R5578" s="35">
        <f t="shared" si="836"/>
        <v>0</v>
      </c>
      <c r="S5578" s="35">
        <f t="shared" si="837"/>
        <v>0</v>
      </c>
      <c r="T5578" s="10" t="str">
        <f t="shared" si="843"/>
        <v>Sem - 40</v>
      </c>
      <c r="U5578" s="10" t="str">
        <f t="shared" si="844"/>
        <v>Septembre</v>
      </c>
      <c r="V5578" s="36" t="str">
        <f t="shared" si="838"/>
        <v>2026</v>
      </c>
      <c r="W5578" s="34"/>
      <c r="X5578" s="91">
        <f t="shared" si="845"/>
        <v>1.388888888888884E-3</v>
      </c>
      <c r="Y5578" s="92" t="str">
        <f>VLOOKUP('CM-CIC'!B5629,Annuaire_roster!B:F,4,0)</f>
        <v>EL JAOUHARI Ussama</v>
      </c>
      <c r="Z5578" s="37" t="s">
        <v>110</v>
      </c>
      <c r="AA5578" s="60" t="s">
        <v>39</v>
      </c>
      <c r="AB5578" s="35" t="str">
        <f t="shared" si="839"/>
        <v/>
      </c>
      <c r="AC5578" s="35" t="str">
        <f t="shared" si="840"/>
        <v/>
      </c>
      <c r="AD5578" s="35" t="str">
        <f t="shared" si="841"/>
        <v/>
      </c>
      <c r="AE5578" s="44" t="str">
        <f t="shared" si="842"/>
        <v/>
      </c>
      <c r="AF5578" s="61"/>
      <c r="AG5578" s="45"/>
    </row>
    <row r="5579" spans="1:33" x14ac:dyDescent="0.2">
      <c r="A5579" s="59" t="str">
        <f>+VLOOKUP(B5579,Annuaire_roster!B:G,5,0)</f>
        <v>01653</v>
      </c>
      <c r="B5579" s="78" t="s">
        <v>290</v>
      </c>
      <c r="C5579" s="65">
        <v>0.33263888888888887</v>
      </c>
      <c r="D5579" s="65">
        <v>0.33333333333333331</v>
      </c>
      <c r="E5579" s="66">
        <v>0.75</v>
      </c>
      <c r="F5579" s="66">
        <v>0.75</v>
      </c>
      <c r="G5579" s="67"/>
      <c r="H5579" s="67"/>
      <c r="I5579" s="68" t="s">
        <v>63</v>
      </c>
      <c r="J5579" s="67"/>
      <c r="K5579" s="69">
        <v>0</v>
      </c>
      <c r="L5579" s="67">
        <v>0</v>
      </c>
      <c r="M5579" s="70">
        <v>0</v>
      </c>
      <c r="N5579" s="34">
        <f t="shared" si="834"/>
        <v>0.375</v>
      </c>
      <c r="O5579" s="38">
        <f t="shared" si="835"/>
        <v>0.375</v>
      </c>
      <c r="P5579" s="72" t="s">
        <v>234</v>
      </c>
      <c r="Q5579" s="43">
        <v>44831</v>
      </c>
      <c r="R5579" s="35">
        <f t="shared" si="836"/>
        <v>0</v>
      </c>
      <c r="S5579" s="35">
        <f t="shared" si="837"/>
        <v>0</v>
      </c>
      <c r="T5579" s="10" t="str">
        <f t="shared" si="843"/>
        <v>Sem - 40</v>
      </c>
      <c r="U5579" s="10" t="str">
        <f t="shared" si="844"/>
        <v>Septembre</v>
      </c>
      <c r="V5579" s="36" t="str">
        <f t="shared" si="838"/>
        <v>2026</v>
      </c>
      <c r="W5579" s="34"/>
      <c r="X5579" s="91">
        <f t="shared" si="845"/>
        <v>0</v>
      </c>
      <c r="Y5579" s="92" t="str">
        <f>VLOOKUP('CM-CIC'!B5630,Annuaire_roster!B:F,4,0)</f>
        <v>EL JAOUHARI Ussama</v>
      </c>
      <c r="Z5579" s="37" t="s">
        <v>110</v>
      </c>
      <c r="AA5579" s="60" t="s">
        <v>39</v>
      </c>
      <c r="AB5579" s="35" t="str">
        <f t="shared" si="839"/>
        <v/>
      </c>
      <c r="AC5579" s="35" t="str">
        <f t="shared" si="840"/>
        <v/>
      </c>
      <c r="AD5579" s="35" t="str">
        <f t="shared" si="841"/>
        <v/>
      </c>
      <c r="AE5579" s="44" t="str">
        <f t="shared" si="842"/>
        <v/>
      </c>
      <c r="AF5579" s="61"/>
      <c r="AG5579" s="45"/>
    </row>
    <row r="5580" spans="1:33" x14ac:dyDescent="0.2">
      <c r="A5580" s="59" t="str">
        <f>+VLOOKUP(B5580,Annuaire_roster!B:G,5,0)</f>
        <v>01649</v>
      </c>
      <c r="B5580" s="78" t="s">
        <v>1670</v>
      </c>
      <c r="C5580" s="65">
        <v>0.33333333333333331</v>
      </c>
      <c r="D5580" s="65">
        <v>0.33333333333333331</v>
      </c>
      <c r="E5580" s="66">
        <v>0.75</v>
      </c>
      <c r="F5580" s="66">
        <v>0.75</v>
      </c>
      <c r="G5580" s="67"/>
      <c r="H5580" s="67"/>
      <c r="I5580" s="68" t="s">
        <v>63</v>
      </c>
      <c r="J5580" s="67"/>
      <c r="K5580" s="69">
        <v>0</v>
      </c>
      <c r="L5580" s="67">
        <v>0</v>
      </c>
      <c r="M5580" s="70">
        <v>0</v>
      </c>
      <c r="N5580" s="34">
        <f t="shared" si="834"/>
        <v>0.375</v>
      </c>
      <c r="O5580" s="38">
        <f t="shared" si="835"/>
        <v>0.375</v>
      </c>
      <c r="P5580" s="72" t="s">
        <v>234</v>
      </c>
      <c r="Q5580" s="43">
        <v>44831</v>
      </c>
      <c r="R5580" s="35">
        <f t="shared" si="836"/>
        <v>0</v>
      </c>
      <c r="S5580" s="35">
        <f t="shared" si="837"/>
        <v>0</v>
      </c>
      <c r="T5580" s="10" t="str">
        <f t="shared" si="843"/>
        <v>Sem - 40</v>
      </c>
      <c r="U5580" s="10" t="str">
        <f t="shared" si="844"/>
        <v>Septembre</v>
      </c>
      <c r="V5580" s="36" t="str">
        <f t="shared" si="838"/>
        <v>2026</v>
      </c>
      <c r="W5580" s="34"/>
      <c r="X5580" s="91">
        <f t="shared" si="845"/>
        <v>0</v>
      </c>
      <c r="Y5580" s="92" t="str">
        <f>VLOOKUP('CM-CIC'!B5631,Annuaire_roster!B:F,4,0)</f>
        <v>EL JAOUHARI Ussama</v>
      </c>
      <c r="Z5580" s="37" t="s">
        <v>110</v>
      </c>
      <c r="AA5580" s="60" t="s">
        <v>39</v>
      </c>
      <c r="AB5580" s="35" t="str">
        <f t="shared" si="839"/>
        <v/>
      </c>
      <c r="AC5580" s="35" t="str">
        <f t="shared" si="840"/>
        <v/>
      </c>
      <c r="AD5580" s="35" t="str">
        <f t="shared" si="841"/>
        <v/>
      </c>
      <c r="AE5580" s="44" t="str">
        <f t="shared" si="842"/>
        <v/>
      </c>
      <c r="AF5580" s="61"/>
      <c r="AG5580" s="45"/>
    </row>
    <row r="5581" spans="1:33" x14ac:dyDescent="0.2">
      <c r="A5581" s="59" t="str">
        <f>+VLOOKUP(B5581,Annuaire_roster!B:G,5,0)</f>
        <v>01650</v>
      </c>
      <c r="B5581" s="78" t="s">
        <v>1671</v>
      </c>
      <c r="C5581" s="65">
        <v>0.33263888888888887</v>
      </c>
      <c r="D5581" s="65">
        <v>0.33333333333333331</v>
      </c>
      <c r="E5581" s="66">
        <v>0.75</v>
      </c>
      <c r="F5581" s="66">
        <v>0.75</v>
      </c>
      <c r="G5581" s="67"/>
      <c r="H5581" s="67"/>
      <c r="I5581" s="68" t="s">
        <v>63</v>
      </c>
      <c r="J5581" s="67"/>
      <c r="K5581" s="69">
        <v>0</v>
      </c>
      <c r="L5581" s="67">
        <v>0</v>
      </c>
      <c r="M5581" s="70">
        <v>0</v>
      </c>
      <c r="N5581" s="34">
        <f t="shared" si="834"/>
        <v>0.375</v>
      </c>
      <c r="O5581" s="38">
        <f t="shared" si="835"/>
        <v>0.375</v>
      </c>
      <c r="P5581" s="72" t="s">
        <v>234</v>
      </c>
      <c r="Q5581" s="43">
        <v>44831</v>
      </c>
      <c r="R5581" s="35">
        <f t="shared" si="836"/>
        <v>0</v>
      </c>
      <c r="S5581" s="35">
        <f t="shared" si="837"/>
        <v>0</v>
      </c>
      <c r="T5581" s="10" t="str">
        <f t="shared" si="843"/>
        <v>Sem - 40</v>
      </c>
      <c r="U5581" s="10" t="str">
        <f t="shared" si="844"/>
        <v>Septembre</v>
      </c>
      <c r="V5581" s="36" t="str">
        <f t="shared" si="838"/>
        <v>2026</v>
      </c>
      <c r="W5581" s="34"/>
      <c r="X5581" s="91">
        <f t="shared" si="845"/>
        <v>0</v>
      </c>
      <c r="Y5581" s="92" t="str">
        <f>VLOOKUP('CM-CIC'!B5632,Annuaire_roster!B:F,4,0)</f>
        <v>EL JAOUHARI Ussama</v>
      </c>
      <c r="Z5581" s="37" t="s">
        <v>110</v>
      </c>
      <c r="AA5581" s="60" t="s">
        <v>39</v>
      </c>
      <c r="AB5581" s="35" t="str">
        <f t="shared" si="839"/>
        <v/>
      </c>
      <c r="AC5581" s="35" t="str">
        <f t="shared" si="840"/>
        <v/>
      </c>
      <c r="AD5581" s="35" t="str">
        <f t="shared" si="841"/>
        <v/>
      </c>
      <c r="AE5581" s="44" t="str">
        <f t="shared" si="842"/>
        <v/>
      </c>
      <c r="AF5581" s="61"/>
      <c r="AG5581" s="45"/>
    </row>
    <row r="5582" spans="1:33" x14ac:dyDescent="0.2">
      <c r="A5582" s="59" t="str">
        <f>+VLOOKUP(B5582,Annuaire_roster!B:G,5,0)</f>
        <v>01646</v>
      </c>
      <c r="B5582" s="78" t="s">
        <v>291</v>
      </c>
      <c r="C5582" s="65">
        <v>0.33333333333333331</v>
      </c>
      <c r="D5582" s="65">
        <v>0.33333333333333331</v>
      </c>
      <c r="E5582" s="66">
        <v>0.75</v>
      </c>
      <c r="F5582" s="66">
        <v>0.75</v>
      </c>
      <c r="G5582" s="67"/>
      <c r="H5582" s="67"/>
      <c r="I5582" s="68" t="s">
        <v>63</v>
      </c>
      <c r="J5582" s="67"/>
      <c r="K5582" s="69">
        <v>0</v>
      </c>
      <c r="L5582" s="67">
        <v>0</v>
      </c>
      <c r="M5582" s="70">
        <v>0</v>
      </c>
      <c r="N5582" s="34">
        <f t="shared" si="834"/>
        <v>0.375</v>
      </c>
      <c r="O5582" s="38">
        <f t="shared" si="835"/>
        <v>0.375</v>
      </c>
      <c r="P5582" s="72" t="s">
        <v>234</v>
      </c>
      <c r="Q5582" s="43">
        <v>44831</v>
      </c>
      <c r="R5582" s="35">
        <f t="shared" si="836"/>
        <v>0</v>
      </c>
      <c r="S5582" s="35">
        <f t="shared" si="837"/>
        <v>0</v>
      </c>
      <c r="T5582" s="10" t="str">
        <f t="shared" si="843"/>
        <v>Sem - 40</v>
      </c>
      <c r="U5582" s="10" t="str">
        <f t="shared" si="844"/>
        <v>Septembre</v>
      </c>
      <c r="V5582" s="36" t="str">
        <f t="shared" si="838"/>
        <v>2026</v>
      </c>
      <c r="W5582" s="34"/>
      <c r="X5582" s="91">
        <f t="shared" si="845"/>
        <v>0</v>
      </c>
      <c r="Y5582" s="92" t="str">
        <f>VLOOKUP('CM-CIC'!B5633,Annuaire_roster!B:F,4,0)</f>
        <v>EL JAOUHARI Ussama</v>
      </c>
      <c r="Z5582" s="37" t="s">
        <v>110</v>
      </c>
      <c r="AA5582" s="60" t="s">
        <v>39</v>
      </c>
      <c r="AB5582" s="35" t="str">
        <f t="shared" si="839"/>
        <v/>
      </c>
      <c r="AC5582" s="35" t="str">
        <f t="shared" si="840"/>
        <v/>
      </c>
      <c r="AD5582" s="35" t="str">
        <f t="shared" si="841"/>
        <v/>
      </c>
      <c r="AE5582" s="44" t="str">
        <f t="shared" si="842"/>
        <v/>
      </c>
      <c r="AF5582" s="61"/>
      <c r="AG5582" s="45"/>
    </row>
    <row r="5583" spans="1:33" x14ac:dyDescent="0.2">
      <c r="A5583" s="59" t="str">
        <f>+VLOOKUP(B5583,Annuaire_roster!B:G,5,0)</f>
        <v>01647</v>
      </c>
      <c r="B5583" s="78" t="s">
        <v>292</v>
      </c>
      <c r="C5583" s="65">
        <v>0.33263888888888887</v>
      </c>
      <c r="D5583" s="65">
        <v>0.33333333333333331</v>
      </c>
      <c r="E5583" s="66">
        <v>0.75</v>
      </c>
      <c r="F5583" s="66">
        <v>0.75</v>
      </c>
      <c r="G5583" s="67"/>
      <c r="H5583" s="67"/>
      <c r="I5583" s="68" t="s">
        <v>63</v>
      </c>
      <c r="J5583" s="67"/>
      <c r="K5583" s="69">
        <v>0</v>
      </c>
      <c r="L5583" s="67">
        <v>0</v>
      </c>
      <c r="M5583" s="70">
        <v>0</v>
      </c>
      <c r="N5583" s="34">
        <f t="shared" si="834"/>
        <v>0.375</v>
      </c>
      <c r="O5583" s="38">
        <f t="shared" si="835"/>
        <v>0.375</v>
      </c>
      <c r="P5583" s="72" t="s">
        <v>234</v>
      </c>
      <c r="Q5583" s="43">
        <v>44831</v>
      </c>
      <c r="R5583" s="35">
        <f t="shared" si="836"/>
        <v>0</v>
      </c>
      <c r="S5583" s="35">
        <f t="shared" si="837"/>
        <v>0</v>
      </c>
      <c r="T5583" s="10" t="str">
        <f t="shared" si="843"/>
        <v>Sem - 40</v>
      </c>
      <c r="U5583" s="10" t="str">
        <f t="shared" si="844"/>
        <v>Septembre</v>
      </c>
      <c r="V5583" s="36" t="str">
        <f t="shared" si="838"/>
        <v>2026</v>
      </c>
      <c r="W5583" s="34"/>
      <c r="X5583" s="91">
        <f t="shared" si="845"/>
        <v>0</v>
      </c>
      <c r="Y5583" s="92" t="str">
        <f>VLOOKUP('CM-CIC'!B5634,Annuaire_roster!B:F,4,0)</f>
        <v>EL JAOUHARI Ussama</v>
      </c>
      <c r="Z5583" s="37" t="s">
        <v>110</v>
      </c>
      <c r="AA5583" s="60" t="s">
        <v>39</v>
      </c>
      <c r="AB5583" s="35" t="str">
        <f t="shared" si="839"/>
        <v/>
      </c>
      <c r="AC5583" s="35" t="str">
        <f t="shared" si="840"/>
        <v/>
      </c>
      <c r="AD5583" s="35" t="str">
        <f t="shared" si="841"/>
        <v/>
      </c>
      <c r="AE5583" s="44" t="str">
        <f t="shared" si="842"/>
        <v/>
      </c>
      <c r="AF5583" s="61"/>
      <c r="AG5583" s="45"/>
    </row>
    <row r="5584" spans="1:33" x14ac:dyDescent="0.2">
      <c r="A5584" s="59">
        <f>+VLOOKUP(B5584,Annuaire_roster!B:G,5,0)</f>
        <v>1025</v>
      </c>
      <c r="B5584" s="78" t="s">
        <v>106</v>
      </c>
      <c r="C5584" s="65">
        <v>0.3354166666666667</v>
      </c>
      <c r="D5584" s="65">
        <v>0.33333333333333331</v>
      </c>
      <c r="E5584" s="66">
        <v>0.75</v>
      </c>
      <c r="F5584" s="66">
        <v>0.75</v>
      </c>
      <c r="G5584" s="49"/>
      <c r="H5584" s="48"/>
      <c r="I5584" s="128"/>
      <c r="J5584" s="48"/>
      <c r="K5584" s="147">
        <v>0</v>
      </c>
      <c r="L5584" s="148">
        <v>0</v>
      </c>
      <c r="M5584" s="70">
        <v>0</v>
      </c>
      <c r="N5584" s="34">
        <v>0.375</v>
      </c>
      <c r="O5584" s="38">
        <v>0.375</v>
      </c>
      <c r="P5584" s="82" t="s">
        <v>41</v>
      </c>
      <c r="Q5584" s="43">
        <v>44804</v>
      </c>
      <c r="R5584" s="35">
        <v>0</v>
      </c>
      <c r="S5584" s="35">
        <v>0</v>
      </c>
      <c r="T5584" s="10" t="str">
        <f t="shared" si="843"/>
        <v>Sem - 36</v>
      </c>
      <c r="U5584" s="10" t="str">
        <f t="shared" si="844"/>
        <v>Septembre</v>
      </c>
      <c r="V5584" s="36" t="s">
        <v>231</v>
      </c>
      <c r="W5584" s="34"/>
      <c r="X5584" s="91">
        <f t="shared" si="845"/>
        <v>0</v>
      </c>
      <c r="Y5584" s="92" t="str">
        <f>VLOOKUP('CM-CIC'!B5445,Annuaire_roster!B:F,4,0)</f>
        <v>KINANA Widad</v>
      </c>
      <c r="Z5584" s="37" t="s">
        <v>110</v>
      </c>
      <c r="AA5584" s="60">
        <v>0</v>
      </c>
      <c r="AB5584" s="35" t="s">
        <v>63</v>
      </c>
      <c r="AC5584" s="35" t="s">
        <v>63</v>
      </c>
      <c r="AD5584" s="35" t="s">
        <v>63</v>
      </c>
      <c r="AE5584" s="44"/>
      <c r="AF5584" s="61"/>
      <c r="AG5584" s="45"/>
    </row>
    <row r="5585" spans="1:33" x14ac:dyDescent="0.2">
      <c r="A5585" s="59">
        <f>+VLOOKUP(B5585,Annuaire_roster!B:G,5,0)</f>
        <v>987</v>
      </c>
      <c r="B5585" s="78" t="s">
        <v>107</v>
      </c>
      <c r="C5585" s="65">
        <v>0.36805555555555558</v>
      </c>
      <c r="D5585" s="65">
        <v>0.375</v>
      </c>
      <c r="E5585" s="66">
        <v>0.75</v>
      </c>
      <c r="F5585" s="66">
        <v>0.75</v>
      </c>
      <c r="G5585" s="49"/>
      <c r="H5585" s="48"/>
      <c r="I5585" s="69" t="s">
        <v>63</v>
      </c>
      <c r="J5585" s="48"/>
      <c r="K5585" s="147">
        <v>0</v>
      </c>
      <c r="L5585" s="148">
        <v>0</v>
      </c>
      <c r="M5585" s="70">
        <v>0</v>
      </c>
      <c r="N5585" s="34">
        <v>0.33333333333333331</v>
      </c>
      <c r="O5585" s="38">
        <v>0.33333333333333331</v>
      </c>
      <c r="P5585" s="82" t="s">
        <v>41</v>
      </c>
      <c r="Q5585" s="43">
        <v>44804</v>
      </c>
      <c r="R5585" s="35">
        <v>0</v>
      </c>
      <c r="S5585" s="35">
        <v>0</v>
      </c>
      <c r="T5585" s="10" t="str">
        <f t="shared" si="843"/>
        <v>Sem - 36</v>
      </c>
      <c r="U5585" s="10" t="str">
        <f t="shared" si="844"/>
        <v>Septembre</v>
      </c>
      <c r="V5585" s="36" t="s">
        <v>231</v>
      </c>
      <c r="W5585" s="34"/>
      <c r="X5585" s="91">
        <f t="shared" si="845"/>
        <v>6.9444444444444198E-3</v>
      </c>
      <c r="Y5585" s="92" t="str">
        <f>VLOOKUP('CM-CIC'!B5446,Annuaire_roster!B:F,4,0)</f>
        <v>KINANA Widad</v>
      </c>
      <c r="Z5585" s="37" t="s">
        <v>110</v>
      </c>
      <c r="AA5585" s="60" t="s">
        <v>232</v>
      </c>
      <c r="AB5585" s="35" t="s">
        <v>63</v>
      </c>
      <c r="AC5585" s="35" t="s">
        <v>63</v>
      </c>
      <c r="AD5585" s="35" t="s">
        <v>63</v>
      </c>
      <c r="AE5585" s="44" t="s">
        <v>63</v>
      </c>
      <c r="AF5585" s="61"/>
      <c r="AG5585" s="45"/>
    </row>
    <row r="5586" spans="1:33" x14ac:dyDescent="0.2">
      <c r="A5586" s="59">
        <f>+VLOOKUP(B5586,Annuaire_roster!B:G,5,0)</f>
        <v>983</v>
      </c>
      <c r="B5586" s="78" t="s">
        <v>49</v>
      </c>
      <c r="C5586" s="65">
        <v>0.375</v>
      </c>
      <c r="D5586" s="65">
        <v>0.375</v>
      </c>
      <c r="E5586" s="66">
        <v>0.75</v>
      </c>
      <c r="F5586" s="66">
        <v>0.75</v>
      </c>
      <c r="G5586" s="49"/>
      <c r="H5586" s="48"/>
      <c r="I5586" s="69" t="s">
        <v>63</v>
      </c>
      <c r="J5586" s="48"/>
      <c r="K5586" s="147">
        <v>0</v>
      </c>
      <c r="L5586" s="148">
        <v>0</v>
      </c>
      <c r="M5586" s="70">
        <v>0</v>
      </c>
      <c r="N5586" s="34">
        <v>0.33333333333333331</v>
      </c>
      <c r="O5586" s="38">
        <v>0.33333333333333331</v>
      </c>
      <c r="P5586" s="82" t="s">
        <v>41</v>
      </c>
      <c r="Q5586" s="43">
        <v>44804</v>
      </c>
      <c r="R5586" s="35">
        <v>0</v>
      </c>
      <c r="S5586" s="35">
        <v>0</v>
      </c>
      <c r="T5586" s="10" t="str">
        <f t="shared" si="843"/>
        <v>Sem - 36</v>
      </c>
      <c r="U5586" s="10" t="str">
        <f t="shared" si="844"/>
        <v>Septembre</v>
      </c>
      <c r="V5586" s="36" t="s">
        <v>231</v>
      </c>
      <c r="W5586" s="34"/>
      <c r="X5586" s="91">
        <f t="shared" si="845"/>
        <v>0</v>
      </c>
      <c r="Y5586" s="92" t="str">
        <f>VLOOKUP('CM-CIC'!B5447,Annuaire_roster!B:F,4,0)</f>
        <v>KINANA Widad</v>
      </c>
      <c r="Z5586" s="37" t="s">
        <v>110</v>
      </c>
      <c r="AA5586" s="60" t="s">
        <v>232</v>
      </c>
      <c r="AB5586" s="35" t="s">
        <v>63</v>
      </c>
      <c r="AC5586" s="35" t="s">
        <v>63</v>
      </c>
      <c r="AD5586" s="35" t="s">
        <v>63</v>
      </c>
      <c r="AE5586" s="44" t="s">
        <v>63</v>
      </c>
      <c r="AF5586" s="61"/>
      <c r="AG5586" s="45"/>
    </row>
    <row r="5587" spans="1:33" x14ac:dyDescent="0.2">
      <c r="A5587" s="59">
        <f>+VLOOKUP(B5587,Annuaire_roster!B:G,5,0)</f>
        <v>1012</v>
      </c>
      <c r="B5587" s="78" t="s">
        <v>108</v>
      </c>
      <c r="C5587" s="65">
        <v>0.375</v>
      </c>
      <c r="D5587" s="65">
        <v>0.375</v>
      </c>
      <c r="E5587" s="66">
        <v>0.79166666666666663</v>
      </c>
      <c r="F5587" s="66">
        <v>0.79166666666666663</v>
      </c>
      <c r="G5587" s="49"/>
      <c r="H5587" s="48"/>
      <c r="I5587" s="69" t="s">
        <v>63</v>
      </c>
      <c r="J5587" s="48"/>
      <c r="K5587" s="147">
        <v>0</v>
      </c>
      <c r="L5587" s="148">
        <v>0</v>
      </c>
      <c r="M5587" s="70">
        <v>0</v>
      </c>
      <c r="N5587" s="34">
        <v>0.37499999999999994</v>
      </c>
      <c r="O5587" s="38">
        <v>0.37499999999999994</v>
      </c>
      <c r="P5587" s="82" t="s">
        <v>41</v>
      </c>
      <c r="Q5587" s="43">
        <v>44804</v>
      </c>
      <c r="R5587" s="35">
        <v>0</v>
      </c>
      <c r="S5587" s="35">
        <v>0</v>
      </c>
      <c r="T5587" s="10" t="str">
        <f t="shared" si="843"/>
        <v>Sem - 36</v>
      </c>
      <c r="U5587" s="10" t="str">
        <f t="shared" si="844"/>
        <v>Septembre</v>
      </c>
      <c r="V5587" s="36" t="s">
        <v>231</v>
      </c>
      <c r="W5587" s="34"/>
      <c r="X5587" s="91">
        <f t="shared" si="845"/>
        <v>0</v>
      </c>
      <c r="Y5587" s="92" t="str">
        <f>VLOOKUP('CM-CIC'!B5448,Annuaire_roster!B:F,4,0)</f>
        <v>KINANA Widad</v>
      </c>
      <c r="Z5587" s="37" t="s">
        <v>110</v>
      </c>
      <c r="AA5587" s="60" t="s">
        <v>232</v>
      </c>
      <c r="AB5587" s="35" t="s">
        <v>63</v>
      </c>
      <c r="AC5587" s="35" t="s">
        <v>63</v>
      </c>
      <c r="AD5587" s="35" t="s">
        <v>63</v>
      </c>
      <c r="AE5587" s="44" t="s">
        <v>63</v>
      </c>
      <c r="AF5587" s="61"/>
      <c r="AG5587" s="45"/>
    </row>
    <row r="5588" spans="1:33" x14ac:dyDescent="0.2">
      <c r="A5588" s="59">
        <f>+VLOOKUP(B5588,Annuaire_roster!B:G,5,0)</f>
        <v>1025</v>
      </c>
      <c r="B5588" s="219" t="s">
        <v>106</v>
      </c>
      <c r="C5588" s="65">
        <v>0.33124999999999999</v>
      </c>
      <c r="D5588" s="65">
        <v>0.33333333333333331</v>
      </c>
      <c r="E5588" s="66">
        <v>0.70833333333333337</v>
      </c>
      <c r="F5588" s="66">
        <v>0.70833333333333337</v>
      </c>
      <c r="G5588" s="49"/>
      <c r="H5588" s="48"/>
      <c r="I5588" s="69" t="s">
        <v>63</v>
      </c>
      <c r="J5588" s="48"/>
      <c r="K5588" s="147">
        <v>0</v>
      </c>
      <c r="L5588" s="148">
        <v>0</v>
      </c>
      <c r="M5588" s="70">
        <v>0</v>
      </c>
      <c r="N5588" s="34">
        <v>0.33333333333333337</v>
      </c>
      <c r="O5588" s="38">
        <v>0.33333333333333337</v>
      </c>
      <c r="P5588" s="82" t="s">
        <v>41</v>
      </c>
      <c r="Q5588" s="43">
        <v>44805</v>
      </c>
      <c r="R5588" s="35">
        <v>0</v>
      </c>
      <c r="S5588" s="35">
        <v>0</v>
      </c>
      <c r="T5588" s="10" t="str">
        <f t="shared" si="843"/>
        <v>Sem - 36</v>
      </c>
      <c r="U5588" s="10" t="str">
        <f t="shared" si="844"/>
        <v>Septembre</v>
      </c>
      <c r="V5588" s="36" t="s">
        <v>231</v>
      </c>
      <c r="W5588" s="34"/>
      <c r="X5588" s="91">
        <f t="shared" si="845"/>
        <v>2.0833333333333259E-3</v>
      </c>
      <c r="Y5588" s="92" t="str">
        <f>VLOOKUP('CM-CIC'!B5449,Annuaire_roster!B:F,4,0)</f>
        <v>KINANA Widad</v>
      </c>
      <c r="Z5588" s="37" t="s">
        <v>110</v>
      </c>
      <c r="AA5588" s="60">
        <v>0</v>
      </c>
      <c r="AB5588" s="35" t="s">
        <v>63</v>
      </c>
      <c r="AC5588" s="35" t="s">
        <v>63</v>
      </c>
      <c r="AD5588" s="35" t="s">
        <v>63</v>
      </c>
      <c r="AE5588" s="44" t="s">
        <v>63</v>
      </c>
      <c r="AF5588" s="61"/>
      <c r="AG5588" s="45"/>
    </row>
    <row r="5589" spans="1:33" x14ac:dyDescent="0.2">
      <c r="A5589" s="59">
        <f>+VLOOKUP(B5589,Annuaire_roster!B:G,5,0)</f>
        <v>987</v>
      </c>
      <c r="B5589" s="78" t="s">
        <v>107</v>
      </c>
      <c r="C5589" s="65">
        <v>0.37152777777777773</v>
      </c>
      <c r="D5589" s="65">
        <v>0.375</v>
      </c>
      <c r="E5589" s="66">
        <v>0.75</v>
      </c>
      <c r="F5589" s="66">
        <v>0.75</v>
      </c>
      <c r="G5589" s="49"/>
      <c r="H5589" s="48"/>
      <c r="I5589" s="69" t="s">
        <v>63</v>
      </c>
      <c r="J5589" s="48"/>
      <c r="K5589" s="147">
        <v>0</v>
      </c>
      <c r="L5589" s="148">
        <v>0</v>
      </c>
      <c r="M5589" s="70">
        <v>0</v>
      </c>
      <c r="N5589" s="34">
        <v>0.33333333333333331</v>
      </c>
      <c r="O5589" s="38">
        <v>0.33333333333333331</v>
      </c>
      <c r="P5589" s="82" t="s">
        <v>41</v>
      </c>
      <c r="Q5589" s="43">
        <v>44805</v>
      </c>
      <c r="R5589" s="35">
        <v>0</v>
      </c>
      <c r="S5589" s="35">
        <v>0</v>
      </c>
      <c r="T5589" s="10" t="str">
        <f t="shared" si="843"/>
        <v>Sem - 36</v>
      </c>
      <c r="U5589" s="10" t="str">
        <f t="shared" si="844"/>
        <v>Septembre</v>
      </c>
      <c r="V5589" s="36" t="s">
        <v>231</v>
      </c>
      <c r="W5589" s="34"/>
      <c r="X5589" s="91">
        <f t="shared" si="845"/>
        <v>3.4722222222223209E-3</v>
      </c>
      <c r="Y5589" s="92" t="str">
        <f>VLOOKUP('CM-CIC'!B5450,Annuaire_roster!B:F,4,0)</f>
        <v>KINANA Widad</v>
      </c>
      <c r="Z5589" s="37" t="s">
        <v>110</v>
      </c>
      <c r="AA5589" s="60" t="s">
        <v>232</v>
      </c>
      <c r="AB5589" s="35" t="s">
        <v>63</v>
      </c>
      <c r="AC5589" s="35" t="s">
        <v>63</v>
      </c>
      <c r="AD5589" s="35" t="s">
        <v>63</v>
      </c>
      <c r="AE5589" s="44" t="s">
        <v>63</v>
      </c>
      <c r="AF5589" s="61"/>
      <c r="AG5589" s="45"/>
    </row>
    <row r="5590" spans="1:33" x14ac:dyDescent="0.2">
      <c r="A5590" s="59">
        <f>+VLOOKUP(B5590,Annuaire_roster!B:G,5,0)</f>
        <v>983</v>
      </c>
      <c r="B5590" s="78" t="s">
        <v>49</v>
      </c>
      <c r="C5590" s="65">
        <v>0.37152777777777773</v>
      </c>
      <c r="D5590" s="65">
        <v>0.375</v>
      </c>
      <c r="E5590" s="66">
        <v>0.75</v>
      </c>
      <c r="F5590" s="66">
        <v>0.75</v>
      </c>
      <c r="G5590" s="49"/>
      <c r="H5590" s="48"/>
      <c r="I5590" s="69" t="s">
        <v>63</v>
      </c>
      <c r="J5590" s="48"/>
      <c r="K5590" s="147">
        <v>0</v>
      </c>
      <c r="L5590" s="148">
        <v>0</v>
      </c>
      <c r="M5590" s="70">
        <v>0</v>
      </c>
      <c r="N5590" s="34">
        <v>0.33333333333333331</v>
      </c>
      <c r="O5590" s="38">
        <v>0.33333333333333331</v>
      </c>
      <c r="P5590" s="82" t="s">
        <v>41</v>
      </c>
      <c r="Q5590" s="43">
        <v>44805</v>
      </c>
      <c r="R5590" s="35">
        <v>0</v>
      </c>
      <c r="S5590" s="35">
        <v>0</v>
      </c>
      <c r="T5590" s="10" t="str">
        <f t="shared" si="843"/>
        <v>Sem - 36</v>
      </c>
      <c r="U5590" s="10" t="str">
        <f t="shared" si="844"/>
        <v>Septembre</v>
      </c>
      <c r="V5590" s="36" t="s">
        <v>231</v>
      </c>
      <c r="W5590" s="34"/>
      <c r="X5590" s="91">
        <f t="shared" si="845"/>
        <v>3.4722222222223209E-3</v>
      </c>
      <c r="Y5590" s="92" t="str">
        <f>VLOOKUP('CM-CIC'!B5451,Annuaire_roster!B:F,4,0)</f>
        <v>KINANA Widad</v>
      </c>
      <c r="Z5590" s="37" t="s">
        <v>110</v>
      </c>
      <c r="AA5590" s="60" t="s">
        <v>232</v>
      </c>
      <c r="AB5590" s="35" t="s">
        <v>63</v>
      </c>
      <c r="AC5590" s="35" t="s">
        <v>63</v>
      </c>
      <c r="AD5590" s="35" t="s">
        <v>63</v>
      </c>
      <c r="AE5590" s="44" t="s">
        <v>63</v>
      </c>
      <c r="AF5590" s="61"/>
      <c r="AG5590" s="45"/>
    </row>
    <row r="5591" spans="1:33" x14ac:dyDescent="0.2">
      <c r="A5591" s="59">
        <f>+VLOOKUP(B5591,Annuaire_roster!B:G,5,0)</f>
        <v>1012</v>
      </c>
      <c r="B5591" s="78" t="s">
        <v>108</v>
      </c>
      <c r="C5591" s="65">
        <v>0.375</v>
      </c>
      <c r="D5591" s="65">
        <v>0.375</v>
      </c>
      <c r="E5591" s="66">
        <v>0.79166666666666663</v>
      </c>
      <c r="F5591" s="66">
        <v>0.79166666666666663</v>
      </c>
      <c r="G5591" s="49"/>
      <c r="H5591" s="48"/>
      <c r="I5591" s="69" t="s">
        <v>63</v>
      </c>
      <c r="J5591" s="48"/>
      <c r="K5591" s="147">
        <v>0</v>
      </c>
      <c r="L5591" s="148">
        <v>0</v>
      </c>
      <c r="M5591" s="70">
        <v>0</v>
      </c>
      <c r="N5591" s="34">
        <v>0.37499999999999994</v>
      </c>
      <c r="O5591" s="38">
        <v>0.37499999999999994</v>
      </c>
      <c r="P5591" s="82" t="s">
        <v>41</v>
      </c>
      <c r="Q5591" s="43">
        <v>44805</v>
      </c>
      <c r="R5591" s="35">
        <v>0</v>
      </c>
      <c r="S5591" s="35">
        <v>0</v>
      </c>
      <c r="T5591" s="10" t="str">
        <f t="shared" si="843"/>
        <v>Sem - 36</v>
      </c>
      <c r="U5591" s="10" t="str">
        <f t="shared" si="844"/>
        <v>Septembre</v>
      </c>
      <c r="V5591" s="36" t="s">
        <v>231</v>
      </c>
      <c r="W5591" s="34"/>
      <c r="X5591" s="91">
        <f t="shared" si="845"/>
        <v>0</v>
      </c>
      <c r="Y5591" s="92" t="str">
        <f>VLOOKUP('CM-CIC'!B5452,Annuaire_roster!B:F,4,0)</f>
        <v>KINANA Widad</v>
      </c>
      <c r="Z5591" s="37" t="s">
        <v>110</v>
      </c>
      <c r="AA5591" s="60" t="s">
        <v>232</v>
      </c>
      <c r="AB5591" s="35" t="s">
        <v>63</v>
      </c>
      <c r="AC5591" s="35" t="s">
        <v>63</v>
      </c>
      <c r="AD5591" s="35" t="s">
        <v>63</v>
      </c>
      <c r="AE5591" s="44" t="s">
        <v>63</v>
      </c>
      <c r="AF5591" s="61"/>
      <c r="AG5591" s="45"/>
    </row>
    <row r="5592" spans="1:33" x14ac:dyDescent="0.2">
      <c r="A5592" s="59">
        <f>+VLOOKUP(B5592,Annuaire_roster!B:G,5,0)</f>
        <v>1025</v>
      </c>
      <c r="B5592" s="78" t="s">
        <v>106</v>
      </c>
      <c r="C5592" s="65">
        <v>0.33333333333333331</v>
      </c>
      <c r="D5592" s="65">
        <v>0.33333333333333331</v>
      </c>
      <c r="E5592" s="66">
        <v>0.70833333333333337</v>
      </c>
      <c r="F5592" s="66">
        <v>0.70833333333333337</v>
      </c>
      <c r="G5592" s="49"/>
      <c r="H5592" s="48"/>
      <c r="I5592" s="69" t="s">
        <v>63</v>
      </c>
      <c r="J5592" s="48"/>
      <c r="K5592" s="147">
        <v>0</v>
      </c>
      <c r="L5592" s="148">
        <v>0</v>
      </c>
      <c r="M5592" s="70">
        <v>0</v>
      </c>
      <c r="N5592" s="34">
        <v>0.33333333333333337</v>
      </c>
      <c r="O5592" s="38">
        <v>0.33333333333333337</v>
      </c>
      <c r="P5592" s="82" t="s">
        <v>41</v>
      </c>
      <c r="Q5592" s="43">
        <v>44806</v>
      </c>
      <c r="R5592" s="35">
        <v>0</v>
      </c>
      <c r="S5592" s="35">
        <v>0</v>
      </c>
      <c r="T5592" s="10" t="str">
        <f t="shared" si="843"/>
        <v>Sem - 36</v>
      </c>
      <c r="U5592" s="10" t="str">
        <f t="shared" si="844"/>
        <v>Septembre</v>
      </c>
      <c r="V5592" s="36" t="s">
        <v>231</v>
      </c>
      <c r="W5592" s="34"/>
      <c r="X5592" s="91">
        <f t="shared" si="845"/>
        <v>0</v>
      </c>
      <c r="Y5592" s="92" t="str">
        <f>VLOOKUP('CM-CIC'!B5453,Annuaire_roster!B:F,4,0)</f>
        <v>KINANA Widad</v>
      </c>
      <c r="Z5592" s="37" t="s">
        <v>110</v>
      </c>
      <c r="AA5592" s="60">
        <v>0</v>
      </c>
      <c r="AB5592" s="35" t="s">
        <v>63</v>
      </c>
      <c r="AC5592" s="35" t="s">
        <v>63</v>
      </c>
      <c r="AD5592" s="35" t="s">
        <v>63</v>
      </c>
      <c r="AE5592" s="44" t="s">
        <v>63</v>
      </c>
      <c r="AF5592" s="61"/>
      <c r="AG5592" s="45"/>
    </row>
    <row r="5593" spans="1:33" x14ac:dyDescent="0.2">
      <c r="A5593" s="59">
        <f>+VLOOKUP(B5593,Annuaire_roster!B:G,5,0)</f>
        <v>987</v>
      </c>
      <c r="B5593" s="78" t="s">
        <v>107</v>
      </c>
      <c r="C5593" s="65">
        <v>0.37152777777777773</v>
      </c>
      <c r="D5593" s="65">
        <v>0.375</v>
      </c>
      <c r="E5593" s="66">
        <v>0.75</v>
      </c>
      <c r="F5593" s="66">
        <v>0.75</v>
      </c>
      <c r="G5593" s="49"/>
      <c r="H5593" s="48"/>
      <c r="I5593" s="69" t="s">
        <v>63</v>
      </c>
      <c r="J5593" s="48"/>
      <c r="K5593" s="147">
        <v>0</v>
      </c>
      <c r="L5593" s="148">
        <v>0</v>
      </c>
      <c r="M5593" s="70">
        <v>0</v>
      </c>
      <c r="N5593" s="34">
        <v>0.33333333333333331</v>
      </c>
      <c r="O5593" s="38">
        <v>0.33333333333333331</v>
      </c>
      <c r="P5593" s="82" t="s">
        <v>41</v>
      </c>
      <c r="Q5593" s="43">
        <v>44806</v>
      </c>
      <c r="R5593" s="35">
        <v>0</v>
      </c>
      <c r="S5593" s="35">
        <v>0</v>
      </c>
      <c r="T5593" s="10" t="str">
        <f t="shared" si="843"/>
        <v>Sem - 36</v>
      </c>
      <c r="U5593" s="10" t="str">
        <f t="shared" si="844"/>
        <v>Septembre</v>
      </c>
      <c r="V5593" s="36" t="s">
        <v>231</v>
      </c>
      <c r="W5593" s="34"/>
      <c r="X5593" s="91">
        <f t="shared" si="845"/>
        <v>3.4722222222223209E-3</v>
      </c>
      <c r="Y5593" s="92" t="str">
        <f>VLOOKUP('CM-CIC'!B5454,Annuaire_roster!B:F,4,0)</f>
        <v>KINANA Widad</v>
      </c>
      <c r="Z5593" s="37" t="s">
        <v>110</v>
      </c>
      <c r="AA5593" s="60" t="s">
        <v>232</v>
      </c>
      <c r="AB5593" s="35" t="s">
        <v>63</v>
      </c>
      <c r="AC5593" s="35" t="s">
        <v>63</v>
      </c>
      <c r="AD5593" s="35" t="s">
        <v>63</v>
      </c>
      <c r="AE5593" s="44" t="s">
        <v>63</v>
      </c>
      <c r="AF5593" s="61"/>
      <c r="AG5593" s="45"/>
    </row>
    <row r="5594" spans="1:33" x14ac:dyDescent="0.2">
      <c r="A5594" s="59">
        <f>+VLOOKUP(B5594,Annuaire_roster!B:G,5,0)</f>
        <v>983</v>
      </c>
      <c r="B5594" s="78" t="s">
        <v>49</v>
      </c>
      <c r="C5594" s="65">
        <v>0.3659722222222222</v>
      </c>
      <c r="D5594" s="65">
        <v>0.375</v>
      </c>
      <c r="E5594" s="66">
        <v>0.75</v>
      </c>
      <c r="F5594" s="66">
        <v>0.75</v>
      </c>
      <c r="G5594" s="49"/>
      <c r="H5594" s="48"/>
      <c r="I5594" s="69" t="s">
        <v>63</v>
      </c>
      <c r="J5594" s="48"/>
      <c r="K5594" s="147">
        <v>0</v>
      </c>
      <c r="L5594" s="148">
        <v>0</v>
      </c>
      <c r="M5594" s="70">
        <v>0</v>
      </c>
      <c r="N5594" s="34">
        <v>0.33333333333333331</v>
      </c>
      <c r="O5594" s="38">
        <v>0.33333333333333331</v>
      </c>
      <c r="P5594" s="82" t="s">
        <v>41</v>
      </c>
      <c r="Q5594" s="43">
        <v>44806</v>
      </c>
      <c r="R5594" s="35">
        <v>0</v>
      </c>
      <c r="S5594" s="35">
        <v>0</v>
      </c>
      <c r="T5594" s="10" t="str">
        <f t="shared" si="843"/>
        <v>Sem - 36</v>
      </c>
      <c r="U5594" s="10" t="str">
        <f t="shared" si="844"/>
        <v>Septembre</v>
      </c>
      <c r="V5594" s="36" t="s">
        <v>231</v>
      </c>
      <c r="W5594" s="34"/>
      <c r="X5594" s="91">
        <f t="shared" si="845"/>
        <v>9.0277777777778567E-3</v>
      </c>
      <c r="Y5594" s="92" t="str">
        <f>VLOOKUP('CM-CIC'!B5455,Annuaire_roster!B:F,4,0)</f>
        <v>KINANA Widad</v>
      </c>
      <c r="Z5594" s="37" t="s">
        <v>110</v>
      </c>
      <c r="AA5594" s="60" t="s">
        <v>232</v>
      </c>
      <c r="AB5594" s="35" t="s">
        <v>63</v>
      </c>
      <c r="AC5594" s="35" t="s">
        <v>63</v>
      </c>
      <c r="AD5594" s="35" t="s">
        <v>63</v>
      </c>
      <c r="AE5594" s="44" t="s">
        <v>63</v>
      </c>
      <c r="AF5594" s="61"/>
      <c r="AG5594" s="45"/>
    </row>
    <row r="5595" spans="1:33" x14ac:dyDescent="0.2">
      <c r="A5595" s="59">
        <f>+VLOOKUP(B5595,Annuaire_roster!B:G,5,0)</f>
        <v>1012</v>
      </c>
      <c r="B5595" s="78" t="s">
        <v>108</v>
      </c>
      <c r="C5595" s="65">
        <v>0.375</v>
      </c>
      <c r="D5595" s="65">
        <v>0.375</v>
      </c>
      <c r="E5595" s="66">
        <v>0.79166666666666663</v>
      </c>
      <c r="F5595" s="66">
        <v>0.79166666666666663</v>
      </c>
      <c r="G5595" s="49"/>
      <c r="H5595" s="48"/>
      <c r="I5595" s="69" t="s">
        <v>63</v>
      </c>
      <c r="J5595" s="48"/>
      <c r="K5595" s="147">
        <v>0</v>
      </c>
      <c r="L5595" s="148">
        <v>0</v>
      </c>
      <c r="M5595" s="70">
        <v>0</v>
      </c>
      <c r="N5595" s="34">
        <v>0.37499999999999994</v>
      </c>
      <c r="O5595" s="38">
        <v>0.37499999999999994</v>
      </c>
      <c r="P5595" s="82" t="s">
        <v>41</v>
      </c>
      <c r="Q5595" s="43">
        <v>44806</v>
      </c>
      <c r="R5595" s="35">
        <v>0</v>
      </c>
      <c r="S5595" s="35">
        <v>0</v>
      </c>
      <c r="T5595" s="10" t="str">
        <f t="shared" si="843"/>
        <v>Sem - 36</v>
      </c>
      <c r="U5595" s="10" t="str">
        <f t="shared" si="844"/>
        <v>Septembre</v>
      </c>
      <c r="V5595" s="36" t="s">
        <v>231</v>
      </c>
      <c r="W5595" s="34"/>
      <c r="X5595" s="91">
        <f t="shared" si="845"/>
        <v>0</v>
      </c>
      <c r="Y5595" s="92" t="str">
        <f>VLOOKUP('CM-CIC'!B5456,Annuaire_roster!B:F,4,0)</f>
        <v>KINANA Widad</v>
      </c>
      <c r="Z5595" s="37" t="s">
        <v>110</v>
      </c>
      <c r="AA5595" s="60" t="s">
        <v>232</v>
      </c>
      <c r="AB5595" s="35" t="s">
        <v>63</v>
      </c>
      <c r="AC5595" s="35" t="s">
        <v>63</v>
      </c>
      <c r="AD5595" s="35" t="s">
        <v>63</v>
      </c>
      <c r="AE5595" s="44" t="s">
        <v>63</v>
      </c>
      <c r="AF5595" s="61"/>
      <c r="AG5595" s="45"/>
    </row>
    <row r="5596" spans="1:33" x14ac:dyDescent="0.2">
      <c r="A5596" s="59">
        <f>+VLOOKUP(B5596,Annuaire_roster!B:G,5,0)</f>
        <v>1025</v>
      </c>
      <c r="B5596" s="78" t="s">
        <v>106</v>
      </c>
      <c r="C5596" s="65">
        <v>0.33124999999999999</v>
      </c>
      <c r="D5596" s="65">
        <v>0.33333333333333331</v>
      </c>
      <c r="E5596" s="66">
        <v>0.75</v>
      </c>
      <c r="F5596" s="66">
        <v>0.75</v>
      </c>
      <c r="G5596" s="49"/>
      <c r="H5596" s="48"/>
      <c r="I5596" s="69" t="s">
        <v>63</v>
      </c>
      <c r="J5596" s="48"/>
      <c r="K5596" s="147">
        <v>0</v>
      </c>
      <c r="L5596" s="148">
        <v>0</v>
      </c>
      <c r="M5596" s="70">
        <v>0</v>
      </c>
      <c r="N5596" s="34">
        <v>0.375</v>
      </c>
      <c r="O5596" s="38">
        <v>0.375</v>
      </c>
      <c r="P5596" s="82" t="s">
        <v>41</v>
      </c>
      <c r="Q5596" s="43">
        <v>44807</v>
      </c>
      <c r="R5596" s="35">
        <v>0</v>
      </c>
      <c r="S5596" s="35">
        <v>0</v>
      </c>
      <c r="T5596" s="10" t="str">
        <f t="shared" si="843"/>
        <v>Sem - 36</v>
      </c>
      <c r="U5596" s="10" t="str">
        <f t="shared" si="844"/>
        <v>Septembre</v>
      </c>
      <c r="V5596" s="36" t="s">
        <v>231</v>
      </c>
      <c r="W5596" s="34"/>
      <c r="X5596" s="91">
        <f t="shared" si="845"/>
        <v>2.0833333333333259E-3</v>
      </c>
      <c r="Y5596" s="92" t="str">
        <f>VLOOKUP('CM-CIC'!B5457,Annuaire_roster!B:F,4,0)</f>
        <v>KINANA Widad</v>
      </c>
      <c r="Z5596" s="37" t="s">
        <v>110</v>
      </c>
      <c r="AA5596" s="60">
        <v>0</v>
      </c>
      <c r="AB5596" s="35" t="s">
        <v>63</v>
      </c>
      <c r="AC5596" s="35" t="s">
        <v>63</v>
      </c>
      <c r="AD5596" s="35" t="s">
        <v>63</v>
      </c>
      <c r="AE5596" s="44" t="s">
        <v>63</v>
      </c>
      <c r="AF5596" s="61"/>
      <c r="AG5596" s="45"/>
    </row>
    <row r="5597" spans="1:33" x14ac:dyDescent="0.2">
      <c r="A5597" s="59">
        <f>+VLOOKUP(B5597,Annuaire_roster!B:G,5,0)</f>
        <v>987</v>
      </c>
      <c r="B5597" s="78" t="s">
        <v>107</v>
      </c>
      <c r="C5597" s="65">
        <v>0.37152777777777773</v>
      </c>
      <c r="D5597" s="65">
        <v>0.375</v>
      </c>
      <c r="E5597" s="66">
        <v>0.70833333333333337</v>
      </c>
      <c r="F5597" s="66">
        <v>0.70833333333333337</v>
      </c>
      <c r="G5597" s="49"/>
      <c r="H5597" s="48"/>
      <c r="I5597" s="69" t="s">
        <v>63</v>
      </c>
      <c r="J5597" s="48"/>
      <c r="K5597" s="147">
        <v>0</v>
      </c>
      <c r="L5597" s="148">
        <v>0</v>
      </c>
      <c r="M5597" s="70">
        <v>0</v>
      </c>
      <c r="N5597" s="34">
        <v>0.29166666666666669</v>
      </c>
      <c r="O5597" s="38">
        <v>0.29166666666666669</v>
      </c>
      <c r="P5597" s="82" t="s">
        <v>41</v>
      </c>
      <c r="Q5597" s="43">
        <v>44807</v>
      </c>
      <c r="R5597" s="35">
        <v>0</v>
      </c>
      <c r="S5597" s="35">
        <v>0</v>
      </c>
      <c r="T5597" s="10" t="str">
        <f t="shared" si="843"/>
        <v>Sem - 36</v>
      </c>
      <c r="U5597" s="10" t="str">
        <f t="shared" si="844"/>
        <v>Septembre</v>
      </c>
      <c r="V5597" s="36" t="s">
        <v>231</v>
      </c>
      <c r="W5597" s="34"/>
      <c r="X5597" s="91">
        <f t="shared" si="845"/>
        <v>3.4722222222222099E-3</v>
      </c>
      <c r="Y5597" s="92" t="str">
        <f>VLOOKUP('CM-CIC'!B5458,Annuaire_roster!B:F,4,0)</f>
        <v>ABDELLAOUI KHADIJA</v>
      </c>
      <c r="Z5597" s="37" t="s">
        <v>110</v>
      </c>
      <c r="AA5597" s="60" t="s">
        <v>232</v>
      </c>
      <c r="AB5597" s="35" t="s">
        <v>63</v>
      </c>
      <c r="AC5597" s="35" t="s">
        <v>63</v>
      </c>
      <c r="AD5597" s="35" t="s">
        <v>63</v>
      </c>
      <c r="AE5597" s="44" t="s">
        <v>63</v>
      </c>
      <c r="AF5597" s="61"/>
      <c r="AG5597" s="45"/>
    </row>
    <row r="5598" spans="1:33" x14ac:dyDescent="0.2">
      <c r="A5598" s="59">
        <f>+VLOOKUP(B5598,Annuaire_roster!B:G,5,0)</f>
        <v>983</v>
      </c>
      <c r="B5598" s="78" t="s">
        <v>49</v>
      </c>
      <c r="C5598" s="65">
        <v>0.36249999999999999</v>
      </c>
      <c r="D5598" s="65">
        <v>0.375</v>
      </c>
      <c r="E5598" s="66">
        <v>0.75</v>
      </c>
      <c r="F5598" s="66">
        <v>0.75</v>
      </c>
      <c r="G5598" s="49"/>
      <c r="H5598" s="48"/>
      <c r="I5598" s="69" t="s">
        <v>63</v>
      </c>
      <c r="J5598" s="48"/>
      <c r="K5598" s="147">
        <v>0</v>
      </c>
      <c r="L5598" s="148">
        <v>0</v>
      </c>
      <c r="M5598" s="70">
        <v>0</v>
      </c>
      <c r="N5598" s="34">
        <v>0.33333333333333331</v>
      </c>
      <c r="O5598" s="38">
        <v>0.33333333333333331</v>
      </c>
      <c r="P5598" s="82" t="s">
        <v>41</v>
      </c>
      <c r="Q5598" s="43">
        <v>44807</v>
      </c>
      <c r="R5598" s="35">
        <v>0</v>
      </c>
      <c r="S5598" s="35">
        <v>0</v>
      </c>
      <c r="T5598" s="10" t="str">
        <f t="shared" si="843"/>
        <v>Sem - 36</v>
      </c>
      <c r="U5598" s="10" t="str">
        <f t="shared" si="844"/>
        <v>Septembre</v>
      </c>
      <c r="V5598" s="36" t="s">
        <v>231</v>
      </c>
      <c r="W5598" s="34"/>
      <c r="X5598" s="91">
        <f t="shared" si="845"/>
        <v>1.2499999999999956E-2</v>
      </c>
      <c r="Y5598" s="92" t="str">
        <f>VLOOKUP('CM-CIC'!B5459,Annuaire_roster!B:F,4,0)</f>
        <v>ABDELLAOUI KHADIJA</v>
      </c>
      <c r="Z5598" s="37" t="s">
        <v>110</v>
      </c>
      <c r="AA5598" s="60" t="s">
        <v>232</v>
      </c>
      <c r="AB5598" s="35" t="s">
        <v>63</v>
      </c>
      <c r="AC5598" s="35" t="s">
        <v>63</v>
      </c>
      <c r="AD5598" s="35" t="s">
        <v>63</v>
      </c>
      <c r="AE5598" s="44" t="s">
        <v>63</v>
      </c>
      <c r="AF5598" s="61"/>
      <c r="AG5598" s="45"/>
    </row>
    <row r="5599" spans="1:33" x14ac:dyDescent="0.2">
      <c r="A5599" s="59">
        <f>+VLOOKUP(B5599,Annuaire_roster!B:G,5,0)</f>
        <v>1012</v>
      </c>
      <c r="B5599" s="78" t="s">
        <v>108</v>
      </c>
      <c r="C5599" s="65">
        <v>0.375</v>
      </c>
      <c r="D5599" s="65">
        <v>0.375</v>
      </c>
      <c r="E5599" s="66">
        <v>0.79166666666666663</v>
      </c>
      <c r="F5599" s="66">
        <v>0.79166666666666663</v>
      </c>
      <c r="G5599" s="49"/>
      <c r="H5599" s="48"/>
      <c r="I5599" s="69" t="s">
        <v>63</v>
      </c>
      <c r="J5599" s="48"/>
      <c r="K5599" s="147">
        <v>0</v>
      </c>
      <c r="L5599" s="148">
        <v>0</v>
      </c>
      <c r="M5599" s="70">
        <v>0</v>
      </c>
      <c r="N5599" s="34">
        <v>0.37499999999999994</v>
      </c>
      <c r="O5599" s="38">
        <v>0.37499999999999994</v>
      </c>
      <c r="P5599" s="82" t="s">
        <v>41</v>
      </c>
      <c r="Q5599" s="43">
        <v>44807</v>
      </c>
      <c r="R5599" s="35">
        <v>0</v>
      </c>
      <c r="S5599" s="35">
        <v>0</v>
      </c>
      <c r="T5599" s="10" t="str">
        <f t="shared" si="843"/>
        <v>Sem - 36</v>
      </c>
      <c r="U5599" s="10" t="str">
        <f t="shared" si="844"/>
        <v>Septembre</v>
      </c>
      <c r="V5599" s="36" t="s">
        <v>231</v>
      </c>
      <c r="W5599" s="34"/>
      <c r="X5599" s="91">
        <f t="shared" si="845"/>
        <v>0</v>
      </c>
      <c r="Y5599" s="92" t="str">
        <f>VLOOKUP('CM-CIC'!B5460,Annuaire_roster!B:F,4,0)</f>
        <v>ABDELLAOUI KHADIJA</v>
      </c>
      <c r="Z5599" s="37" t="s">
        <v>110</v>
      </c>
      <c r="AA5599" s="60" t="s">
        <v>232</v>
      </c>
      <c r="AB5599" s="35" t="s">
        <v>63</v>
      </c>
      <c r="AC5599" s="35" t="s">
        <v>63</v>
      </c>
      <c r="AD5599" s="35" t="s">
        <v>63</v>
      </c>
      <c r="AE5599" s="44" t="s">
        <v>63</v>
      </c>
      <c r="AF5599" s="61"/>
      <c r="AG5599" s="45"/>
    </row>
    <row r="5600" spans="1:33" x14ac:dyDescent="0.2">
      <c r="A5600" s="59">
        <f>+VLOOKUP(B5600,Annuaire_roster!B:G,5,0)</f>
        <v>1025</v>
      </c>
      <c r="B5600" s="78" t="s">
        <v>106</v>
      </c>
      <c r="C5600" s="65">
        <v>0.33124999999999999</v>
      </c>
      <c r="D5600" s="65">
        <v>0.33333333333333331</v>
      </c>
      <c r="E5600" s="66">
        <v>0.58333333333333337</v>
      </c>
      <c r="F5600" s="66">
        <v>0.58333333333333337</v>
      </c>
      <c r="G5600" s="49"/>
      <c r="H5600" s="48"/>
      <c r="I5600" s="69" t="s">
        <v>63</v>
      </c>
      <c r="J5600" s="48"/>
      <c r="K5600" s="147">
        <v>0</v>
      </c>
      <c r="L5600" s="148">
        <v>0</v>
      </c>
      <c r="M5600" s="70">
        <v>0</v>
      </c>
      <c r="N5600" s="34">
        <v>0.25000000000000006</v>
      </c>
      <c r="O5600" s="38">
        <v>0.25000000000000006</v>
      </c>
      <c r="P5600" s="82" t="s">
        <v>41</v>
      </c>
      <c r="Q5600" s="43">
        <v>44808</v>
      </c>
      <c r="R5600" s="35">
        <v>0</v>
      </c>
      <c r="S5600" s="35">
        <v>0</v>
      </c>
      <c r="T5600" s="10" t="str">
        <f t="shared" si="843"/>
        <v>Sem - 36</v>
      </c>
      <c r="U5600" s="10" t="str">
        <f t="shared" si="844"/>
        <v>Septembre</v>
      </c>
      <c r="V5600" s="36" t="s">
        <v>231</v>
      </c>
      <c r="W5600" s="34"/>
      <c r="X5600" s="91">
        <f t="shared" si="845"/>
        <v>2.0833333333333259E-3</v>
      </c>
      <c r="Y5600" s="92" t="str">
        <f>VLOOKUP('CM-CIC'!B5461,Annuaire_roster!B:F,4,0)</f>
        <v>ABDELLAOUI KHADIJA</v>
      </c>
      <c r="Z5600" s="37" t="s">
        <v>110</v>
      </c>
      <c r="AA5600" s="60">
        <v>0</v>
      </c>
      <c r="AB5600" s="35" t="s">
        <v>63</v>
      </c>
      <c r="AC5600" s="35" t="s">
        <v>63</v>
      </c>
      <c r="AD5600" s="35" t="s">
        <v>63</v>
      </c>
      <c r="AE5600" s="44" t="s">
        <v>63</v>
      </c>
      <c r="AF5600" s="61"/>
      <c r="AG5600" s="45" t="s">
        <v>189</v>
      </c>
    </row>
    <row r="5601" spans="1:33" x14ac:dyDescent="0.2">
      <c r="A5601" s="59">
        <f>+VLOOKUP(B5601,Annuaire_roster!B:G,5,0)</f>
        <v>987</v>
      </c>
      <c r="B5601" s="78" t="s">
        <v>107</v>
      </c>
      <c r="C5601" s="65"/>
      <c r="D5601" s="65" t="s">
        <v>64</v>
      </c>
      <c r="E5601" s="66"/>
      <c r="F5601" s="66" t="s">
        <v>64</v>
      </c>
      <c r="G5601" s="49"/>
      <c r="H5601" s="48"/>
      <c r="I5601" s="69" t="s">
        <v>63</v>
      </c>
      <c r="J5601" s="48"/>
      <c r="K5601" s="147">
        <v>0</v>
      </c>
      <c r="L5601" s="148">
        <v>0</v>
      </c>
      <c r="M5601" s="70">
        <v>0</v>
      </c>
      <c r="N5601" s="34" t="s">
        <v>63</v>
      </c>
      <c r="O5601" s="38">
        <v>0</v>
      </c>
      <c r="P5601" s="82" t="s">
        <v>41</v>
      </c>
      <c r="Q5601" s="43">
        <v>44808</v>
      </c>
      <c r="R5601" s="35">
        <v>0</v>
      </c>
      <c r="S5601" s="35">
        <v>0</v>
      </c>
      <c r="T5601" s="10" t="str">
        <f t="shared" si="843"/>
        <v>Sem - 36</v>
      </c>
      <c r="U5601" s="10" t="str">
        <f t="shared" si="844"/>
        <v>Septembre</v>
      </c>
      <c r="V5601" s="36" t="s">
        <v>231</v>
      </c>
      <c r="W5601" s="34"/>
      <c r="X5601" s="91">
        <f t="shared" si="845"/>
        <v>0</v>
      </c>
      <c r="Y5601" s="92" t="str">
        <f>VLOOKUP('CM-CIC'!B5462,Annuaire_roster!B:F,4,0)</f>
        <v>ABDELLAOUI KHADIJA</v>
      </c>
      <c r="Z5601" s="37" t="s">
        <v>110</v>
      </c>
      <c r="AA5601" s="60" t="s">
        <v>232</v>
      </c>
      <c r="AB5601" s="35" t="s">
        <v>63</v>
      </c>
      <c r="AC5601" s="35" t="s">
        <v>63</v>
      </c>
      <c r="AD5601" s="35" t="s">
        <v>63</v>
      </c>
      <c r="AE5601" s="44" t="s">
        <v>63</v>
      </c>
      <c r="AF5601" s="61"/>
      <c r="AG5601" s="45"/>
    </row>
    <row r="5602" spans="1:33" x14ac:dyDescent="0.2">
      <c r="A5602" s="59">
        <f>+VLOOKUP(B5602,Annuaire_roster!B:G,5,0)</f>
        <v>983</v>
      </c>
      <c r="B5602" s="78" t="s">
        <v>49</v>
      </c>
      <c r="C5602" s="65"/>
      <c r="D5602" s="65" t="s">
        <v>64</v>
      </c>
      <c r="E5602" s="66"/>
      <c r="F5602" s="66" t="s">
        <v>64</v>
      </c>
      <c r="G5602" s="49"/>
      <c r="H5602" s="48"/>
      <c r="I5602" s="69" t="s">
        <v>63</v>
      </c>
      <c r="J5602" s="48"/>
      <c r="K5602" s="147">
        <v>0</v>
      </c>
      <c r="L5602" s="148">
        <v>0</v>
      </c>
      <c r="M5602" s="70">
        <v>0</v>
      </c>
      <c r="N5602" s="34" t="s">
        <v>63</v>
      </c>
      <c r="O5602" s="38">
        <v>0</v>
      </c>
      <c r="P5602" s="82" t="s">
        <v>41</v>
      </c>
      <c r="Q5602" s="43">
        <v>44808</v>
      </c>
      <c r="R5602" s="35">
        <v>0</v>
      </c>
      <c r="S5602" s="35">
        <v>0</v>
      </c>
      <c r="T5602" s="10" t="str">
        <f t="shared" si="843"/>
        <v>Sem - 36</v>
      </c>
      <c r="U5602" s="10" t="str">
        <f t="shared" si="844"/>
        <v>Septembre</v>
      </c>
      <c r="V5602" s="36" t="s">
        <v>231</v>
      </c>
      <c r="W5602" s="34"/>
      <c r="X5602" s="91">
        <f t="shared" si="845"/>
        <v>0</v>
      </c>
      <c r="Y5602" s="92" t="str">
        <f>VLOOKUP('CM-CIC'!B5463,Annuaire_roster!B:F,4,0)</f>
        <v>ABDELLAOUI KHADIJA</v>
      </c>
      <c r="Z5602" s="37" t="s">
        <v>110</v>
      </c>
      <c r="AA5602" s="60" t="s">
        <v>232</v>
      </c>
      <c r="AB5602" s="35" t="s">
        <v>63</v>
      </c>
      <c r="AC5602" s="35" t="s">
        <v>63</v>
      </c>
      <c r="AD5602" s="35" t="s">
        <v>63</v>
      </c>
      <c r="AE5602" s="44" t="s">
        <v>63</v>
      </c>
      <c r="AF5602" s="61"/>
      <c r="AG5602" s="45"/>
    </row>
    <row r="5603" spans="1:33" x14ac:dyDescent="0.2">
      <c r="A5603" s="59">
        <f>+VLOOKUP(B5603,Annuaire_roster!B:G,5,0)</f>
        <v>1012</v>
      </c>
      <c r="B5603" s="78" t="s">
        <v>108</v>
      </c>
      <c r="C5603" s="65"/>
      <c r="D5603" s="65" t="s">
        <v>64</v>
      </c>
      <c r="E5603" s="66"/>
      <c r="F5603" s="66" t="s">
        <v>64</v>
      </c>
      <c r="G5603" s="49"/>
      <c r="H5603" s="48"/>
      <c r="I5603" s="69"/>
      <c r="J5603" s="48"/>
      <c r="K5603" s="147">
        <v>0</v>
      </c>
      <c r="L5603" s="148">
        <v>0</v>
      </c>
      <c r="M5603" s="70">
        <v>0</v>
      </c>
      <c r="N5603" s="34" t="s">
        <v>63</v>
      </c>
      <c r="O5603" s="38">
        <v>0</v>
      </c>
      <c r="P5603" s="82" t="s">
        <v>41</v>
      </c>
      <c r="Q5603" s="43">
        <v>44808</v>
      </c>
      <c r="R5603" s="35">
        <v>0</v>
      </c>
      <c r="S5603" s="35">
        <v>0</v>
      </c>
      <c r="T5603" s="10" t="str">
        <f t="shared" si="843"/>
        <v>Sem - 36</v>
      </c>
      <c r="U5603" s="10" t="str">
        <f t="shared" si="844"/>
        <v>Septembre</v>
      </c>
      <c r="V5603" s="36" t="s">
        <v>231</v>
      </c>
      <c r="W5603" s="34"/>
      <c r="X5603" s="91">
        <f t="shared" si="845"/>
        <v>0</v>
      </c>
      <c r="Y5603" s="92" t="str">
        <f>VLOOKUP('CM-CIC'!B5464,Annuaire_roster!B:F,4,0)</f>
        <v>ABDELLAOUI KHADIJA</v>
      </c>
      <c r="Z5603" s="37" t="s">
        <v>110</v>
      </c>
      <c r="AA5603" s="60" t="s">
        <v>232</v>
      </c>
      <c r="AB5603" s="35" t="s">
        <v>63</v>
      </c>
      <c r="AC5603" s="35" t="s">
        <v>63</v>
      </c>
      <c r="AD5603" s="35" t="s">
        <v>63</v>
      </c>
      <c r="AE5603" s="44" t="s">
        <v>63</v>
      </c>
      <c r="AF5603" s="61"/>
      <c r="AG5603" s="45"/>
    </row>
    <row r="5604" spans="1:33" x14ac:dyDescent="0.2">
      <c r="A5604" s="59">
        <f>+VLOOKUP(B5604,Annuaire_roster!B:G,5,0)</f>
        <v>1025</v>
      </c>
      <c r="B5604" s="78" t="s">
        <v>106</v>
      </c>
      <c r="C5604" s="65"/>
      <c r="D5604" s="65" t="s">
        <v>64</v>
      </c>
      <c r="E5604" s="66"/>
      <c r="F5604" s="66" t="s">
        <v>64</v>
      </c>
      <c r="G5604" s="49"/>
      <c r="H5604" s="48"/>
      <c r="I5604" s="69" t="s">
        <v>63</v>
      </c>
      <c r="J5604" s="48"/>
      <c r="K5604" s="147">
        <v>0</v>
      </c>
      <c r="L5604" s="148">
        <v>0</v>
      </c>
      <c r="M5604" s="70">
        <v>0</v>
      </c>
      <c r="N5604" s="34" t="s">
        <v>63</v>
      </c>
      <c r="O5604" s="38">
        <v>0</v>
      </c>
      <c r="P5604" s="82" t="s">
        <v>41</v>
      </c>
      <c r="Q5604" s="43">
        <v>44809</v>
      </c>
      <c r="R5604" s="35">
        <v>0</v>
      </c>
      <c r="S5604" s="35">
        <v>0</v>
      </c>
      <c r="T5604" s="10" t="str">
        <f t="shared" si="843"/>
        <v>Sem - 36</v>
      </c>
      <c r="U5604" s="10" t="str">
        <f t="shared" si="844"/>
        <v>Septembre</v>
      </c>
      <c r="V5604" s="36" t="s">
        <v>231</v>
      </c>
      <c r="W5604" s="34"/>
      <c r="X5604" s="91">
        <f t="shared" si="845"/>
        <v>0</v>
      </c>
      <c r="Y5604" s="92" t="str">
        <f>VLOOKUP('CM-CIC'!B5465,Annuaire_roster!B:F,4,0)</f>
        <v>ABDELLAOUI KHADIJA</v>
      </c>
      <c r="Z5604" s="37" t="s">
        <v>110</v>
      </c>
      <c r="AA5604" s="60">
        <v>0</v>
      </c>
      <c r="AB5604" s="35" t="s">
        <v>63</v>
      </c>
      <c r="AC5604" s="35" t="s">
        <v>63</v>
      </c>
      <c r="AD5604" s="35" t="s">
        <v>63</v>
      </c>
      <c r="AE5604" s="44" t="s">
        <v>63</v>
      </c>
      <c r="AF5604" s="61"/>
      <c r="AG5604" s="45"/>
    </row>
    <row r="5605" spans="1:33" x14ac:dyDescent="0.2">
      <c r="A5605" s="59">
        <f>+VLOOKUP(B5605,Annuaire_roster!B:G,5,0)</f>
        <v>987</v>
      </c>
      <c r="B5605" s="78" t="s">
        <v>107</v>
      </c>
      <c r="C5605" s="65"/>
      <c r="D5605" s="65" t="s">
        <v>64</v>
      </c>
      <c r="E5605" s="66"/>
      <c r="F5605" s="66" t="s">
        <v>64</v>
      </c>
      <c r="G5605" s="49"/>
      <c r="H5605" s="48"/>
      <c r="I5605" s="69" t="s">
        <v>63</v>
      </c>
      <c r="J5605" s="48"/>
      <c r="K5605" s="147">
        <v>0</v>
      </c>
      <c r="L5605" s="148">
        <v>0</v>
      </c>
      <c r="M5605" s="70">
        <v>0</v>
      </c>
      <c r="N5605" s="34" t="s">
        <v>63</v>
      </c>
      <c r="O5605" s="38">
        <v>0</v>
      </c>
      <c r="P5605" s="82" t="s">
        <v>41</v>
      </c>
      <c r="Q5605" s="43">
        <v>44809</v>
      </c>
      <c r="R5605" s="35">
        <v>0</v>
      </c>
      <c r="S5605" s="35">
        <v>0</v>
      </c>
      <c r="T5605" s="10" t="str">
        <f t="shared" si="843"/>
        <v>Sem - 36</v>
      </c>
      <c r="U5605" s="10" t="str">
        <f t="shared" si="844"/>
        <v>Septembre</v>
      </c>
      <c r="V5605" s="36" t="s">
        <v>231</v>
      </c>
      <c r="W5605" s="34"/>
      <c r="X5605" s="91">
        <f t="shared" si="845"/>
        <v>0</v>
      </c>
      <c r="Y5605" s="92" t="str">
        <f>VLOOKUP('CM-CIC'!B5466,Annuaire_roster!B:F,4,0)</f>
        <v>ABDELLAOUI KHADIJA</v>
      </c>
      <c r="Z5605" s="37" t="s">
        <v>110</v>
      </c>
      <c r="AA5605" s="60" t="s">
        <v>232</v>
      </c>
      <c r="AB5605" s="35" t="s">
        <v>63</v>
      </c>
      <c r="AC5605" s="35" t="s">
        <v>63</v>
      </c>
      <c r="AD5605" s="35" t="s">
        <v>63</v>
      </c>
      <c r="AE5605" s="44" t="s">
        <v>63</v>
      </c>
      <c r="AF5605" s="61"/>
      <c r="AG5605" s="45"/>
    </row>
    <row r="5606" spans="1:33" x14ac:dyDescent="0.2">
      <c r="A5606" s="59">
        <f>+VLOOKUP(B5606,Annuaire_roster!B:G,5,0)</f>
        <v>983</v>
      </c>
      <c r="B5606" s="78" t="s">
        <v>49</v>
      </c>
      <c r="C5606" s="65"/>
      <c r="D5606" s="65" t="s">
        <v>64</v>
      </c>
      <c r="E5606" s="66"/>
      <c r="F5606" s="66" t="s">
        <v>64</v>
      </c>
      <c r="G5606" s="49"/>
      <c r="H5606" s="48"/>
      <c r="I5606" s="69" t="s">
        <v>63</v>
      </c>
      <c r="J5606" s="48"/>
      <c r="K5606" s="147">
        <v>0</v>
      </c>
      <c r="L5606" s="148">
        <v>0</v>
      </c>
      <c r="M5606" s="70">
        <v>0</v>
      </c>
      <c r="N5606" s="34" t="s">
        <v>63</v>
      </c>
      <c r="O5606" s="38">
        <v>0</v>
      </c>
      <c r="P5606" s="82" t="s">
        <v>41</v>
      </c>
      <c r="Q5606" s="43">
        <v>44809</v>
      </c>
      <c r="R5606" s="35">
        <v>0</v>
      </c>
      <c r="S5606" s="35">
        <v>0</v>
      </c>
      <c r="T5606" s="10" t="str">
        <f t="shared" si="843"/>
        <v>Sem - 36</v>
      </c>
      <c r="U5606" s="10" t="str">
        <f t="shared" si="844"/>
        <v>Septembre</v>
      </c>
      <c r="V5606" s="36" t="s">
        <v>231</v>
      </c>
      <c r="W5606" s="34"/>
      <c r="X5606" s="91">
        <f t="shared" si="845"/>
        <v>0</v>
      </c>
      <c r="Y5606" s="92" t="str">
        <f>VLOOKUP('CM-CIC'!B5467,Annuaire_roster!B:F,4,0)</f>
        <v>ABDELLAOUI KHADIJA</v>
      </c>
      <c r="Z5606" s="37" t="s">
        <v>110</v>
      </c>
      <c r="AA5606" s="60" t="s">
        <v>232</v>
      </c>
      <c r="AB5606" s="35" t="s">
        <v>63</v>
      </c>
      <c r="AC5606" s="35" t="s">
        <v>63</v>
      </c>
      <c r="AD5606" s="35" t="s">
        <v>63</v>
      </c>
      <c r="AE5606" s="44" t="s">
        <v>63</v>
      </c>
      <c r="AF5606" s="61"/>
      <c r="AG5606" s="45"/>
    </row>
    <row r="5607" spans="1:33" x14ac:dyDescent="0.2">
      <c r="A5607" s="59">
        <f>+VLOOKUP(B5607,Annuaire_roster!B:G,5,0)</f>
        <v>1012</v>
      </c>
      <c r="B5607" s="78" t="s">
        <v>108</v>
      </c>
      <c r="C5607" s="65"/>
      <c r="D5607" s="65" t="s">
        <v>64</v>
      </c>
      <c r="E5607" s="66"/>
      <c r="F5607" s="66" t="s">
        <v>64</v>
      </c>
      <c r="G5607" s="49"/>
      <c r="H5607" s="48"/>
      <c r="I5607" s="69" t="s">
        <v>63</v>
      </c>
      <c r="J5607" s="48"/>
      <c r="K5607" s="147">
        <v>0</v>
      </c>
      <c r="L5607" s="148">
        <v>0</v>
      </c>
      <c r="M5607" s="70">
        <v>0</v>
      </c>
      <c r="N5607" s="34" t="s">
        <v>63</v>
      </c>
      <c r="O5607" s="38">
        <v>0</v>
      </c>
      <c r="P5607" s="82" t="s">
        <v>41</v>
      </c>
      <c r="Q5607" s="43">
        <v>44809</v>
      </c>
      <c r="R5607" s="35">
        <v>0</v>
      </c>
      <c r="S5607" s="35">
        <v>0</v>
      </c>
      <c r="T5607" s="10" t="str">
        <f t="shared" si="843"/>
        <v>Sem - 36</v>
      </c>
      <c r="U5607" s="10" t="str">
        <f t="shared" si="844"/>
        <v>Septembre</v>
      </c>
      <c r="V5607" s="36" t="s">
        <v>231</v>
      </c>
      <c r="W5607" s="34"/>
      <c r="X5607" s="91">
        <f t="shared" si="845"/>
        <v>0</v>
      </c>
      <c r="Y5607" s="92" t="str">
        <f>VLOOKUP('CM-CIC'!B5468,Annuaire_roster!B:F,4,0)</f>
        <v>ABDELLAOUI KHADIJA</v>
      </c>
      <c r="Z5607" s="37" t="s">
        <v>110</v>
      </c>
      <c r="AA5607" s="60" t="s">
        <v>232</v>
      </c>
      <c r="AB5607" s="35" t="s">
        <v>63</v>
      </c>
      <c r="AC5607" s="35" t="s">
        <v>63</v>
      </c>
      <c r="AD5607" s="35" t="s">
        <v>63</v>
      </c>
      <c r="AE5607" s="44" t="s">
        <v>63</v>
      </c>
      <c r="AF5607" s="61"/>
      <c r="AG5607" s="45"/>
    </row>
    <row r="5608" spans="1:33" x14ac:dyDescent="0.2">
      <c r="A5608" s="59">
        <f>+VLOOKUP(B5608,Annuaire_roster!B:G,5,0)</f>
        <v>1012</v>
      </c>
      <c r="B5608" s="78" t="s">
        <v>108</v>
      </c>
      <c r="C5608" s="65">
        <v>0.375</v>
      </c>
      <c r="D5608" s="65">
        <v>0.375</v>
      </c>
      <c r="E5608" s="66">
        <v>0.79166666666666663</v>
      </c>
      <c r="F5608" s="66">
        <v>0.79166666666666663</v>
      </c>
      <c r="G5608" s="73"/>
      <c r="H5608" s="67"/>
      <c r="I5608" s="84"/>
      <c r="J5608" s="67"/>
      <c r="K5608" s="69"/>
      <c r="L5608" s="67"/>
      <c r="M5608" s="70">
        <v>0</v>
      </c>
      <c r="N5608" s="34">
        <f t="shared" ref="N5608:N5639" si="846">IFERROR(IF(OR(D5608="OFF",D5608="Congé",M5608="Abs",D5608="Congé sans solde",D5608="Férié"),"",IF(O5608-K5608-L5608&gt;O5608,O5608,IF(O5608-K5608-L5608&lt;0,"",O5608-K5608-L5608))),"")</f>
        <v>0.37499999999999994</v>
      </c>
      <c r="O5608" s="38">
        <f t="shared" ref="O5608:O5639" si="847">IF(AG5608="2H Pause déjeuner",IF(F5608-D5608-0.0833333333333333&lt;0,F5608-D5608-0.0833333333333333+1,F5608-D5608-0.0833333333333333),IF(OR(AND(F5608="OFF",D5608="OFF"),AND(F5608="Congé",D5608="Congé"),AND(F5608="Congé sans solde",D5608="Congé sans solde"),AND(F5608="Congé spécial",D5608="Congé spécial"),AND(F5608="Férié",D5608="Férié"),AND(F5608="OFF",D5608="Congé"),AND(F5608="OFF",D5608="Congé sans solde"),AND(F5608="OFF",D5608="Congé spécial"),AND(F5608="OFF",D5608="Férié"),AND(F5608="Congé",D5608="OFF"),AND(F5608="Congé",D5608="Congé sans solde"),AND(F5608="Congé",D5608="Congé spécial"),AND(F5608="Congé",D5608="Férié"),AND(F5608="Congé sans solde",D5608="OFF"),AND(F5608="Congé sans solde",D5608="Congé"),AND(F5608="Congé sans solde",D5608="Congé spécial"),AND(F5608="Congé sans solde",D5608="Férié"),AND(F5608="Congé spécial",D5608="OFF"),AND(F5608="Congé spécial",D5608="Congé"),AND(F5608="Congé spécial",D5608="Congé sans solde"),AND(F5608="Congé spécial",D5608="Férié"),AND(F5608="Férié",D5608="OFF"),AND(F5608="Férié",D5608="Congé"),AND(F5608="Férié",D5608="Congé sans solde"),AND(F5608="Férié",D5608="Congé spécial")),0,IF(OR(F5608="OFF",F5608="Congé",F5608="Congé spécial",F5608="Congé sans solde",D5608="OFF",D5608="Congé",D5608="Congé spécial",D5608="Congé sans solde"),0.208333333333334,IF(AND(AG5608="",F5608-D5608&lt;0),("24:00:00"-D5608)+("00:00:00"+F5608)-0.0416666666666667,IF(AND(OR(AG5608="Allaitement",AG5608="Sans déjeuner"),F5608-D5608&lt;0),("24:00:00"-D5608)+("00:00:00"+F5608),IF(AND(AG5608="",F5608-D5608&gt;0.166666666666667),F5608-D5608-0.0416666666666667,IF(AND(OR(AG5608="Allaitement",AG5608="Sans déjeuner"),F5608-D5608&gt;0.166666666666667),F5608-D5608,F5608-D5608)))))))</f>
        <v>0.37499999999999994</v>
      </c>
      <c r="P5608" s="72" t="s">
        <v>41</v>
      </c>
      <c r="Q5608" s="43">
        <v>44810</v>
      </c>
      <c r="R5608" s="35">
        <v>0</v>
      </c>
      <c r="S5608" s="35">
        <v>0</v>
      </c>
      <c r="T5608" s="10" t="str">
        <f t="shared" si="843"/>
        <v>Sem - 37</v>
      </c>
      <c r="U5608" s="10" t="str">
        <f t="shared" si="844"/>
        <v>Septembre</v>
      </c>
      <c r="V5608" s="36" t="s">
        <v>1216</v>
      </c>
      <c r="W5608" s="34"/>
      <c r="X5608" s="91">
        <f t="shared" si="845"/>
        <v>0</v>
      </c>
      <c r="Y5608" s="92" t="str">
        <f>VLOOKUP('CM-CIC'!B5469,Annuaire_roster!B:F,4,0)</f>
        <v>ABDELLAOUI KHADIJA</v>
      </c>
      <c r="Z5608" s="37" t="s">
        <v>110</v>
      </c>
      <c r="AA5608" s="60" t="s">
        <v>232</v>
      </c>
      <c r="AB5608" s="35" t="s">
        <v>63</v>
      </c>
      <c r="AC5608" s="35" t="s">
        <v>63</v>
      </c>
      <c r="AD5608" s="35" t="s">
        <v>63</v>
      </c>
      <c r="AE5608" s="44" t="s">
        <v>63</v>
      </c>
      <c r="AF5608" s="61"/>
      <c r="AG5608" s="45"/>
    </row>
    <row r="5609" spans="1:33" x14ac:dyDescent="0.2">
      <c r="A5609" s="59">
        <f>+VLOOKUP(B5609,Annuaire_roster!B:G,5,0)</f>
        <v>983</v>
      </c>
      <c r="B5609" s="78" t="s">
        <v>49</v>
      </c>
      <c r="C5609" s="65">
        <v>0.375</v>
      </c>
      <c r="D5609" s="65">
        <v>0.375</v>
      </c>
      <c r="E5609" s="66">
        <v>0.75</v>
      </c>
      <c r="F5609" s="66">
        <v>0.75</v>
      </c>
      <c r="G5609" s="73"/>
      <c r="H5609" s="67"/>
      <c r="I5609" s="84"/>
      <c r="J5609" s="67"/>
      <c r="K5609" s="69"/>
      <c r="L5609" s="67"/>
      <c r="M5609" s="70">
        <v>0</v>
      </c>
      <c r="N5609" s="34">
        <f t="shared" si="846"/>
        <v>0.33333333333333331</v>
      </c>
      <c r="O5609" s="38">
        <f t="shared" si="847"/>
        <v>0.33333333333333331</v>
      </c>
      <c r="P5609" s="72" t="s">
        <v>41</v>
      </c>
      <c r="Q5609" s="43">
        <v>44810</v>
      </c>
      <c r="R5609" s="35">
        <v>0</v>
      </c>
      <c r="S5609" s="35">
        <v>0</v>
      </c>
      <c r="T5609" s="10" t="str">
        <f t="shared" si="843"/>
        <v>Sem - 37</v>
      </c>
      <c r="U5609" s="10" t="str">
        <f t="shared" si="844"/>
        <v>Septembre</v>
      </c>
      <c r="V5609" s="36" t="s">
        <v>1217</v>
      </c>
      <c r="W5609" s="34"/>
      <c r="X5609" s="91">
        <f t="shared" si="845"/>
        <v>0</v>
      </c>
      <c r="Y5609" s="92" t="str">
        <f>VLOOKUP('CM-CIC'!B5470,Annuaire_roster!B:F,4,0)</f>
        <v>ABDELLAOUI KHADIJA</v>
      </c>
      <c r="Z5609" s="37" t="s">
        <v>110</v>
      </c>
      <c r="AA5609" s="60" t="s">
        <v>232</v>
      </c>
      <c r="AB5609" s="35" t="s">
        <v>63</v>
      </c>
      <c r="AC5609" s="35" t="s">
        <v>63</v>
      </c>
      <c r="AD5609" s="35" t="s">
        <v>63</v>
      </c>
      <c r="AE5609" s="44" t="s">
        <v>63</v>
      </c>
      <c r="AF5609" s="61"/>
      <c r="AG5609" s="45"/>
    </row>
    <row r="5610" spans="1:33" x14ac:dyDescent="0.2">
      <c r="A5610" s="59">
        <f>+VLOOKUP(B5610,Annuaire_roster!B:G,5,0)</f>
        <v>987</v>
      </c>
      <c r="B5610" s="78" t="s">
        <v>107</v>
      </c>
      <c r="C5610" s="65"/>
      <c r="D5610" s="65" t="s">
        <v>64</v>
      </c>
      <c r="E5610" s="66"/>
      <c r="F5610" s="66" t="s">
        <v>64</v>
      </c>
      <c r="G5610" s="73"/>
      <c r="H5610" s="67"/>
      <c r="I5610" s="84"/>
      <c r="J5610" s="67"/>
      <c r="K5610" s="69"/>
      <c r="L5610" s="67"/>
      <c r="M5610" s="70">
        <v>0</v>
      </c>
      <c r="N5610" s="34" t="str">
        <f t="shared" si="846"/>
        <v/>
      </c>
      <c r="O5610" s="38">
        <f t="shared" si="847"/>
        <v>0</v>
      </c>
      <c r="P5610" s="72" t="s">
        <v>41</v>
      </c>
      <c r="Q5610" s="43">
        <v>44810</v>
      </c>
      <c r="R5610" s="35">
        <v>0</v>
      </c>
      <c r="S5610" s="35">
        <v>0</v>
      </c>
      <c r="T5610" s="10" t="str">
        <f t="shared" si="843"/>
        <v>Sem - 37</v>
      </c>
      <c r="U5610" s="10" t="str">
        <f t="shared" si="844"/>
        <v>Septembre</v>
      </c>
      <c r="V5610" s="36" t="s">
        <v>1218</v>
      </c>
      <c r="W5610" s="34"/>
      <c r="X5610" s="91">
        <f t="shared" si="845"/>
        <v>0</v>
      </c>
      <c r="Y5610" s="92" t="str">
        <f>VLOOKUP('CM-CIC'!B5471,Annuaire_roster!B:F,4,0)</f>
        <v>ABDELLAOUI KHADIJA</v>
      </c>
      <c r="Z5610" s="37" t="s">
        <v>110</v>
      </c>
      <c r="AA5610" s="60" t="s">
        <v>232</v>
      </c>
      <c r="AB5610" s="35" t="s">
        <v>63</v>
      </c>
      <c r="AC5610" s="35" t="s">
        <v>63</v>
      </c>
      <c r="AD5610" s="35" t="s">
        <v>63</v>
      </c>
      <c r="AE5610" s="44" t="s">
        <v>63</v>
      </c>
      <c r="AF5610" s="61"/>
      <c r="AG5610" s="45"/>
    </row>
    <row r="5611" spans="1:33" x14ac:dyDescent="0.2">
      <c r="A5611" s="59">
        <f>+VLOOKUP(B5611,Annuaire_roster!B:G,5,0)</f>
        <v>1025</v>
      </c>
      <c r="B5611" s="78" t="s">
        <v>106</v>
      </c>
      <c r="C5611" s="65">
        <v>0.33333333333333331</v>
      </c>
      <c r="D5611" s="65">
        <v>0.33333333333333331</v>
      </c>
      <c r="E5611" s="66">
        <v>0.75</v>
      </c>
      <c r="F5611" s="66">
        <v>0.75</v>
      </c>
      <c r="G5611" s="73"/>
      <c r="H5611" s="67"/>
      <c r="I5611" s="84"/>
      <c r="J5611" s="67"/>
      <c r="K5611" s="69"/>
      <c r="L5611" s="67"/>
      <c r="M5611" s="70">
        <v>0</v>
      </c>
      <c r="N5611" s="34">
        <f t="shared" si="846"/>
        <v>0.375</v>
      </c>
      <c r="O5611" s="38">
        <f t="shared" si="847"/>
        <v>0.375</v>
      </c>
      <c r="P5611" s="72" t="s">
        <v>41</v>
      </c>
      <c r="Q5611" s="43">
        <v>44810</v>
      </c>
      <c r="R5611" s="35">
        <v>0</v>
      </c>
      <c r="S5611" s="35">
        <v>0</v>
      </c>
      <c r="T5611" s="10" t="str">
        <f t="shared" si="843"/>
        <v>Sem - 37</v>
      </c>
      <c r="U5611" s="10" t="str">
        <f t="shared" si="844"/>
        <v>Septembre</v>
      </c>
      <c r="V5611" s="36" t="s">
        <v>1219</v>
      </c>
      <c r="W5611" s="34"/>
      <c r="X5611" s="91">
        <f t="shared" si="845"/>
        <v>0</v>
      </c>
      <c r="Y5611" s="92" t="str">
        <f>VLOOKUP('CM-CIC'!B5472,Annuaire_roster!B:F,4,0)</f>
        <v>ABDELLAOUI KHADIJA</v>
      </c>
      <c r="Z5611" s="37" t="s">
        <v>110</v>
      </c>
      <c r="AA5611" s="60" t="s">
        <v>232</v>
      </c>
      <c r="AB5611" s="35" t="s">
        <v>63</v>
      </c>
      <c r="AC5611" s="35" t="s">
        <v>63</v>
      </c>
      <c r="AD5611" s="35" t="s">
        <v>63</v>
      </c>
      <c r="AE5611" s="44" t="s">
        <v>63</v>
      </c>
      <c r="AF5611" s="61"/>
      <c r="AG5611" s="45"/>
    </row>
    <row r="5612" spans="1:33" x14ac:dyDescent="0.2">
      <c r="A5612" s="59">
        <f>+VLOOKUP(B5612,Annuaire_roster!B:G,5,0)</f>
        <v>1025</v>
      </c>
      <c r="B5612" s="78" t="s">
        <v>106</v>
      </c>
      <c r="C5612" s="65">
        <v>0.33333333333333331</v>
      </c>
      <c r="D5612" s="65">
        <v>0.33333333333333331</v>
      </c>
      <c r="E5612" s="66">
        <v>0.70833333333333337</v>
      </c>
      <c r="F5612" s="66">
        <v>0.70833333333333337</v>
      </c>
      <c r="G5612" s="73"/>
      <c r="H5612" s="67"/>
      <c r="I5612" s="84"/>
      <c r="J5612" s="67"/>
      <c r="K5612" s="69"/>
      <c r="L5612" s="67"/>
      <c r="M5612" s="70">
        <v>0</v>
      </c>
      <c r="N5612" s="34">
        <f t="shared" si="846"/>
        <v>0.33333333333333337</v>
      </c>
      <c r="O5612" s="38">
        <f t="shared" si="847"/>
        <v>0.33333333333333337</v>
      </c>
      <c r="P5612" s="72" t="s">
        <v>41</v>
      </c>
      <c r="Q5612" s="43">
        <v>44811</v>
      </c>
      <c r="R5612" s="35">
        <v>0</v>
      </c>
      <c r="S5612" s="35">
        <v>0</v>
      </c>
      <c r="T5612" s="10" t="str">
        <f t="shared" si="843"/>
        <v>Sem - 37</v>
      </c>
      <c r="U5612" s="10" t="str">
        <f t="shared" si="844"/>
        <v>Septembre</v>
      </c>
      <c r="V5612" s="36" t="s">
        <v>1220</v>
      </c>
      <c r="W5612" s="34"/>
      <c r="X5612" s="91">
        <f t="shared" si="845"/>
        <v>0</v>
      </c>
      <c r="Y5612" s="92" t="str">
        <f>VLOOKUP('CM-CIC'!B5473,Annuaire_roster!B:F,4,0)</f>
        <v>ABDELLAOUI KHADIJA</v>
      </c>
      <c r="Z5612" s="37" t="s">
        <v>110</v>
      </c>
      <c r="AA5612" s="60" t="s">
        <v>232</v>
      </c>
      <c r="AB5612" s="35" t="s">
        <v>63</v>
      </c>
      <c r="AC5612" s="35" t="s">
        <v>63</v>
      </c>
      <c r="AD5612" s="35" t="s">
        <v>63</v>
      </c>
      <c r="AE5612" s="44" t="s">
        <v>63</v>
      </c>
      <c r="AF5612" s="61"/>
      <c r="AG5612" s="45"/>
    </row>
    <row r="5613" spans="1:33" x14ac:dyDescent="0.2">
      <c r="A5613" s="59">
        <f>+VLOOKUP(B5613,Annuaire_roster!B:G,5,0)</f>
        <v>987</v>
      </c>
      <c r="B5613" s="78" t="s">
        <v>107</v>
      </c>
      <c r="C5613" s="65">
        <v>0.33333333333333331</v>
      </c>
      <c r="D5613" s="65">
        <v>0.33333333333333331</v>
      </c>
      <c r="E5613" s="66">
        <v>0.75</v>
      </c>
      <c r="F5613" s="66">
        <v>0.75</v>
      </c>
      <c r="G5613" s="73"/>
      <c r="H5613" s="67"/>
      <c r="I5613" s="84"/>
      <c r="J5613" s="67"/>
      <c r="K5613" s="69"/>
      <c r="L5613" s="67"/>
      <c r="M5613" s="70">
        <v>0</v>
      </c>
      <c r="N5613" s="34">
        <f t="shared" si="846"/>
        <v>0.375</v>
      </c>
      <c r="O5613" s="38">
        <f t="shared" si="847"/>
        <v>0.375</v>
      </c>
      <c r="P5613" s="72" t="s">
        <v>41</v>
      </c>
      <c r="Q5613" s="43">
        <v>44811</v>
      </c>
      <c r="R5613" s="35">
        <v>0</v>
      </c>
      <c r="S5613" s="35">
        <v>0</v>
      </c>
      <c r="T5613" s="10" t="str">
        <f t="shared" si="843"/>
        <v>Sem - 37</v>
      </c>
      <c r="U5613" s="10" t="str">
        <f t="shared" si="844"/>
        <v>Septembre</v>
      </c>
      <c r="V5613" s="36" t="s">
        <v>1221</v>
      </c>
      <c r="W5613" s="34"/>
      <c r="X5613" s="91">
        <f t="shared" si="845"/>
        <v>0</v>
      </c>
      <c r="Y5613" s="92" t="str">
        <f>VLOOKUP('CM-CIC'!B5474,Annuaire_roster!B:F,4,0)</f>
        <v>ABDELLAOUI KHADIJA</v>
      </c>
      <c r="Z5613" s="37" t="s">
        <v>110</v>
      </c>
      <c r="AA5613" s="60" t="s">
        <v>232</v>
      </c>
      <c r="AB5613" s="35" t="s">
        <v>63</v>
      </c>
      <c r="AC5613" s="35" t="s">
        <v>63</v>
      </c>
      <c r="AD5613" s="35" t="s">
        <v>63</v>
      </c>
      <c r="AE5613" s="44" t="s">
        <v>63</v>
      </c>
      <c r="AF5613" s="61"/>
      <c r="AG5613" s="45"/>
    </row>
    <row r="5614" spans="1:33" x14ac:dyDescent="0.2">
      <c r="A5614" s="59">
        <f>+VLOOKUP(B5614,Annuaire_roster!B:G,5,0)</f>
        <v>983</v>
      </c>
      <c r="B5614" s="78" t="s">
        <v>49</v>
      </c>
      <c r="C5614" s="65">
        <v>0.375</v>
      </c>
      <c r="D5614" s="65">
        <v>0.375</v>
      </c>
      <c r="E5614" s="66">
        <v>0.75</v>
      </c>
      <c r="F5614" s="66">
        <v>0.75</v>
      </c>
      <c r="G5614" s="73"/>
      <c r="H5614" s="67"/>
      <c r="I5614" s="84"/>
      <c r="J5614" s="67"/>
      <c r="K5614" s="69"/>
      <c r="L5614" s="67"/>
      <c r="M5614" s="70">
        <v>0</v>
      </c>
      <c r="N5614" s="34">
        <f t="shared" si="846"/>
        <v>0.33333333333333331</v>
      </c>
      <c r="O5614" s="38">
        <f t="shared" si="847"/>
        <v>0.33333333333333331</v>
      </c>
      <c r="P5614" s="72" t="s">
        <v>41</v>
      </c>
      <c r="Q5614" s="43">
        <v>44811</v>
      </c>
      <c r="R5614" s="35">
        <v>0</v>
      </c>
      <c r="S5614" s="35">
        <v>0</v>
      </c>
      <c r="T5614" s="10" t="str">
        <f t="shared" si="843"/>
        <v>Sem - 37</v>
      </c>
      <c r="U5614" s="10" t="str">
        <f t="shared" si="844"/>
        <v>Septembre</v>
      </c>
      <c r="V5614" s="36" t="s">
        <v>1222</v>
      </c>
      <c r="W5614" s="34"/>
      <c r="X5614" s="91">
        <f t="shared" si="845"/>
        <v>0</v>
      </c>
      <c r="Y5614" s="92" t="str">
        <f>VLOOKUP('CM-CIC'!B5475,Annuaire_roster!B:F,4,0)</f>
        <v>ABDELLAOUI KHADIJA</v>
      </c>
      <c r="Z5614" s="37" t="s">
        <v>110</v>
      </c>
      <c r="AA5614" s="60" t="s">
        <v>232</v>
      </c>
      <c r="AB5614" s="35" t="s">
        <v>63</v>
      </c>
      <c r="AC5614" s="35" t="s">
        <v>63</v>
      </c>
      <c r="AD5614" s="35" t="s">
        <v>63</v>
      </c>
      <c r="AE5614" s="44" t="s">
        <v>63</v>
      </c>
      <c r="AF5614" s="61"/>
      <c r="AG5614" s="45"/>
    </row>
    <row r="5615" spans="1:33" x14ac:dyDescent="0.2">
      <c r="A5615" s="59">
        <f>+VLOOKUP(B5615,Annuaire_roster!B:G,5,0)</f>
        <v>1012</v>
      </c>
      <c r="B5615" s="78" t="s">
        <v>108</v>
      </c>
      <c r="C5615" s="65">
        <v>0.375</v>
      </c>
      <c r="D5615" s="65">
        <v>0.375</v>
      </c>
      <c r="E5615" s="66">
        <v>0.79166666666666663</v>
      </c>
      <c r="F5615" s="66">
        <v>0.79166666666666663</v>
      </c>
      <c r="G5615" s="73"/>
      <c r="H5615" s="67"/>
      <c r="I5615" s="84"/>
      <c r="J5615" s="67"/>
      <c r="K5615" s="69"/>
      <c r="L5615" s="67"/>
      <c r="M5615" s="70">
        <v>0</v>
      </c>
      <c r="N5615" s="34">
        <f t="shared" si="846"/>
        <v>0.37499999999999994</v>
      </c>
      <c r="O5615" s="38">
        <f t="shared" si="847"/>
        <v>0.37499999999999994</v>
      </c>
      <c r="P5615" s="72" t="s">
        <v>41</v>
      </c>
      <c r="Q5615" s="43">
        <v>44811</v>
      </c>
      <c r="R5615" s="35">
        <v>0</v>
      </c>
      <c r="S5615" s="35">
        <v>0</v>
      </c>
      <c r="T5615" s="10" t="str">
        <f t="shared" si="843"/>
        <v>Sem - 37</v>
      </c>
      <c r="U5615" s="10" t="str">
        <f t="shared" si="844"/>
        <v>Septembre</v>
      </c>
      <c r="V5615" s="36" t="s">
        <v>1223</v>
      </c>
      <c r="W5615" s="34"/>
      <c r="X5615" s="91">
        <f t="shared" si="845"/>
        <v>0</v>
      </c>
      <c r="Y5615" s="92" t="str">
        <f>VLOOKUP('CM-CIC'!B5476,Annuaire_roster!B:F,4,0)</f>
        <v>ABDELLAOUI KHADIJA</v>
      </c>
      <c r="Z5615" s="37" t="s">
        <v>110</v>
      </c>
      <c r="AA5615" s="60" t="s">
        <v>232</v>
      </c>
      <c r="AB5615" s="35" t="s">
        <v>63</v>
      </c>
      <c r="AC5615" s="35" t="s">
        <v>63</v>
      </c>
      <c r="AD5615" s="35" t="s">
        <v>63</v>
      </c>
      <c r="AE5615" s="44" t="s">
        <v>63</v>
      </c>
      <c r="AF5615" s="61"/>
      <c r="AG5615" s="45"/>
    </row>
    <row r="5616" spans="1:33" x14ac:dyDescent="0.2">
      <c r="A5616" s="59">
        <f>+VLOOKUP(B5616,Annuaire_roster!B:G,5,0)</f>
        <v>1025</v>
      </c>
      <c r="B5616" s="78" t="s">
        <v>106</v>
      </c>
      <c r="C5616" s="65">
        <v>0.33333333333333331</v>
      </c>
      <c r="D5616" s="65">
        <v>0.33333333333333331</v>
      </c>
      <c r="E5616" s="66">
        <v>0.70833333333333337</v>
      </c>
      <c r="F5616" s="66">
        <v>0.70833333333333337</v>
      </c>
      <c r="G5616" s="73"/>
      <c r="H5616" s="67"/>
      <c r="I5616" s="84"/>
      <c r="J5616" s="67"/>
      <c r="K5616" s="69"/>
      <c r="L5616" s="67"/>
      <c r="M5616" s="70">
        <v>0</v>
      </c>
      <c r="N5616" s="34">
        <f t="shared" si="846"/>
        <v>0.33333333333333337</v>
      </c>
      <c r="O5616" s="38">
        <f t="shared" si="847"/>
        <v>0.33333333333333337</v>
      </c>
      <c r="P5616" s="72" t="s">
        <v>41</v>
      </c>
      <c r="Q5616" s="43">
        <v>44812</v>
      </c>
      <c r="R5616" s="35">
        <v>0</v>
      </c>
      <c r="S5616" s="35">
        <v>0</v>
      </c>
      <c r="T5616" s="10" t="str">
        <f t="shared" si="843"/>
        <v>Sem - 37</v>
      </c>
      <c r="U5616" s="10" t="str">
        <f t="shared" si="844"/>
        <v>Septembre</v>
      </c>
      <c r="V5616" s="36" t="s">
        <v>1224</v>
      </c>
      <c r="W5616" s="34"/>
      <c r="X5616" s="91">
        <f t="shared" si="845"/>
        <v>0</v>
      </c>
      <c r="Y5616" s="92" t="str">
        <f>VLOOKUP('CM-CIC'!B5477,Annuaire_roster!B:F,4,0)</f>
        <v>ABDELLAOUI KHADIJA</v>
      </c>
      <c r="Z5616" s="37" t="s">
        <v>110</v>
      </c>
      <c r="AA5616" s="60" t="s">
        <v>232</v>
      </c>
      <c r="AB5616" s="35" t="s">
        <v>63</v>
      </c>
      <c r="AC5616" s="35" t="s">
        <v>63</v>
      </c>
      <c r="AD5616" s="35" t="s">
        <v>63</v>
      </c>
      <c r="AE5616" s="44" t="s">
        <v>63</v>
      </c>
      <c r="AF5616" s="61"/>
      <c r="AG5616" s="45"/>
    </row>
    <row r="5617" spans="1:33" x14ac:dyDescent="0.2">
      <c r="A5617" s="59">
        <f>+VLOOKUP(B5617,Annuaire_roster!B:G,5,0)</f>
        <v>987</v>
      </c>
      <c r="B5617" s="78" t="s">
        <v>107</v>
      </c>
      <c r="C5617" s="65">
        <v>0.33333333333333331</v>
      </c>
      <c r="D5617" s="65">
        <v>0.33333333333333331</v>
      </c>
      <c r="E5617" s="66">
        <v>0.75</v>
      </c>
      <c r="F5617" s="66">
        <v>0.75</v>
      </c>
      <c r="G5617" s="73"/>
      <c r="H5617" s="67"/>
      <c r="I5617" s="84"/>
      <c r="J5617" s="67"/>
      <c r="K5617" s="69"/>
      <c r="L5617" s="67"/>
      <c r="M5617" s="70">
        <v>0</v>
      </c>
      <c r="N5617" s="34">
        <f t="shared" si="846"/>
        <v>0.375</v>
      </c>
      <c r="O5617" s="38">
        <f t="shared" si="847"/>
        <v>0.375</v>
      </c>
      <c r="P5617" s="72" t="s">
        <v>41</v>
      </c>
      <c r="Q5617" s="43">
        <v>44812</v>
      </c>
      <c r="R5617" s="35">
        <v>0</v>
      </c>
      <c r="S5617" s="35">
        <v>0</v>
      </c>
      <c r="T5617" s="10" t="str">
        <f t="shared" si="843"/>
        <v>Sem - 37</v>
      </c>
      <c r="U5617" s="10" t="str">
        <f t="shared" si="844"/>
        <v>Septembre</v>
      </c>
      <c r="V5617" s="36" t="s">
        <v>1225</v>
      </c>
      <c r="W5617" s="34"/>
      <c r="X5617" s="91">
        <f t="shared" si="845"/>
        <v>0</v>
      </c>
      <c r="Y5617" s="92" t="str">
        <f>VLOOKUP('CM-CIC'!B5478,Annuaire_roster!B:F,4,0)</f>
        <v>ABDELLAOUI KHADIJA</v>
      </c>
      <c r="Z5617" s="37" t="s">
        <v>110</v>
      </c>
      <c r="AA5617" s="60" t="s">
        <v>232</v>
      </c>
      <c r="AB5617" s="35" t="s">
        <v>63</v>
      </c>
      <c r="AC5617" s="35" t="s">
        <v>63</v>
      </c>
      <c r="AD5617" s="35" t="s">
        <v>63</v>
      </c>
      <c r="AE5617" s="44" t="s">
        <v>63</v>
      </c>
      <c r="AF5617" s="61"/>
      <c r="AG5617" s="45"/>
    </row>
    <row r="5618" spans="1:33" x14ac:dyDescent="0.2">
      <c r="A5618" s="59">
        <f>+VLOOKUP(B5618,Annuaire_roster!B:G,5,0)</f>
        <v>983</v>
      </c>
      <c r="B5618" s="78" t="s">
        <v>49</v>
      </c>
      <c r="C5618" s="65">
        <v>0.375</v>
      </c>
      <c r="D5618" s="65">
        <v>0.375</v>
      </c>
      <c r="E5618" s="66">
        <v>0.75</v>
      </c>
      <c r="F5618" s="66">
        <v>0.75</v>
      </c>
      <c r="G5618" s="73"/>
      <c r="H5618" s="67"/>
      <c r="I5618" s="84"/>
      <c r="J5618" s="67"/>
      <c r="K5618" s="69"/>
      <c r="L5618" s="67"/>
      <c r="M5618" s="70">
        <v>0</v>
      </c>
      <c r="N5618" s="34">
        <f t="shared" si="846"/>
        <v>0.33333333333333331</v>
      </c>
      <c r="O5618" s="38">
        <f t="shared" si="847"/>
        <v>0.33333333333333331</v>
      </c>
      <c r="P5618" s="72" t="s">
        <v>41</v>
      </c>
      <c r="Q5618" s="43">
        <v>44812</v>
      </c>
      <c r="R5618" s="35">
        <v>0</v>
      </c>
      <c r="S5618" s="35">
        <v>0</v>
      </c>
      <c r="T5618" s="10" t="str">
        <f t="shared" si="843"/>
        <v>Sem - 37</v>
      </c>
      <c r="U5618" s="10" t="str">
        <f t="shared" si="844"/>
        <v>Septembre</v>
      </c>
      <c r="V5618" s="36" t="s">
        <v>1226</v>
      </c>
      <c r="W5618" s="34"/>
      <c r="X5618" s="91">
        <f t="shared" si="845"/>
        <v>0</v>
      </c>
      <c r="Y5618" s="92" t="str">
        <f>VLOOKUP('CM-CIC'!B5479,Annuaire_roster!B:F,4,0)</f>
        <v>ABDELLAOUI KHADIJA</v>
      </c>
      <c r="Z5618" s="37" t="s">
        <v>110</v>
      </c>
      <c r="AA5618" s="60" t="s">
        <v>232</v>
      </c>
      <c r="AB5618" s="35" t="s">
        <v>63</v>
      </c>
      <c r="AC5618" s="35" t="s">
        <v>63</v>
      </c>
      <c r="AD5618" s="35" t="s">
        <v>63</v>
      </c>
      <c r="AE5618" s="44" t="s">
        <v>63</v>
      </c>
      <c r="AF5618" s="61"/>
      <c r="AG5618" s="45"/>
    </row>
    <row r="5619" spans="1:33" x14ac:dyDescent="0.2">
      <c r="A5619" s="59">
        <f>+VLOOKUP(B5619,Annuaire_roster!B:G,5,0)</f>
        <v>1012</v>
      </c>
      <c r="B5619" s="78" t="s">
        <v>108</v>
      </c>
      <c r="C5619" s="65">
        <v>0.375</v>
      </c>
      <c r="D5619" s="65">
        <v>0.375</v>
      </c>
      <c r="E5619" s="66">
        <v>0.79166666666666663</v>
      </c>
      <c r="F5619" s="66">
        <v>0.79166666666666663</v>
      </c>
      <c r="G5619" s="73"/>
      <c r="H5619" s="67"/>
      <c r="I5619" s="84"/>
      <c r="J5619" s="67"/>
      <c r="K5619" s="69"/>
      <c r="L5619" s="67"/>
      <c r="M5619" s="70">
        <v>0</v>
      </c>
      <c r="N5619" s="34">
        <f t="shared" si="846"/>
        <v>0.37499999999999994</v>
      </c>
      <c r="O5619" s="38">
        <f t="shared" si="847"/>
        <v>0.37499999999999994</v>
      </c>
      <c r="P5619" s="72" t="s">
        <v>41</v>
      </c>
      <c r="Q5619" s="43">
        <v>44812</v>
      </c>
      <c r="R5619" s="35">
        <v>0</v>
      </c>
      <c r="S5619" s="35">
        <v>0</v>
      </c>
      <c r="T5619" s="10" t="str">
        <f t="shared" si="843"/>
        <v>Sem - 37</v>
      </c>
      <c r="U5619" s="10" t="str">
        <f t="shared" si="844"/>
        <v>Septembre</v>
      </c>
      <c r="V5619" s="36" t="s">
        <v>1227</v>
      </c>
      <c r="W5619" s="34"/>
      <c r="X5619" s="91">
        <f t="shared" si="845"/>
        <v>0</v>
      </c>
      <c r="Y5619" s="92" t="str">
        <f>VLOOKUP('CM-CIC'!B5480,Annuaire_roster!B:F,4,0)</f>
        <v>ABDELLAOUI KHADIJA</v>
      </c>
      <c r="Z5619" s="37" t="s">
        <v>110</v>
      </c>
      <c r="AA5619" s="60" t="s">
        <v>232</v>
      </c>
      <c r="AB5619" s="35" t="s">
        <v>63</v>
      </c>
      <c r="AC5619" s="35" t="s">
        <v>63</v>
      </c>
      <c r="AD5619" s="35" t="s">
        <v>63</v>
      </c>
      <c r="AE5619" s="44" t="s">
        <v>63</v>
      </c>
      <c r="AF5619" s="61"/>
      <c r="AG5619" s="45"/>
    </row>
    <row r="5620" spans="1:33" x14ac:dyDescent="0.2">
      <c r="A5620" s="59">
        <f>+VLOOKUP(B5620,Annuaire_roster!B:G,5,0)</f>
        <v>1025</v>
      </c>
      <c r="B5620" s="78" t="s">
        <v>106</v>
      </c>
      <c r="C5620" s="65">
        <v>0.33333333333333331</v>
      </c>
      <c r="D5620" s="65">
        <v>0.33333333333333331</v>
      </c>
      <c r="E5620" s="66">
        <v>0.70833333333333337</v>
      </c>
      <c r="F5620" s="66">
        <v>0.70833333333333337</v>
      </c>
      <c r="G5620" s="73"/>
      <c r="H5620" s="67"/>
      <c r="I5620" s="84"/>
      <c r="J5620" s="67"/>
      <c r="K5620" s="69"/>
      <c r="L5620" s="67"/>
      <c r="M5620" s="70">
        <v>0</v>
      </c>
      <c r="N5620" s="34">
        <f t="shared" si="846"/>
        <v>0.33333333333333337</v>
      </c>
      <c r="O5620" s="38">
        <f t="shared" si="847"/>
        <v>0.33333333333333337</v>
      </c>
      <c r="P5620" s="72" t="s">
        <v>41</v>
      </c>
      <c r="Q5620" s="43">
        <v>44813</v>
      </c>
      <c r="R5620" s="35">
        <v>0</v>
      </c>
      <c r="S5620" s="35">
        <v>0</v>
      </c>
      <c r="T5620" s="10" t="str">
        <f t="shared" si="843"/>
        <v>Sem - 37</v>
      </c>
      <c r="U5620" s="10" t="str">
        <f t="shared" si="844"/>
        <v>Septembre</v>
      </c>
      <c r="V5620" s="36" t="s">
        <v>1228</v>
      </c>
      <c r="W5620" s="34"/>
      <c r="X5620" s="91">
        <f t="shared" si="845"/>
        <v>0</v>
      </c>
      <c r="Y5620" s="92" t="str">
        <f>VLOOKUP('CM-CIC'!B5481,Annuaire_roster!B:F,4,0)</f>
        <v>IHASSANE Ikram</v>
      </c>
      <c r="Z5620" s="37" t="s">
        <v>110</v>
      </c>
      <c r="AA5620" s="60" t="s">
        <v>232</v>
      </c>
      <c r="AB5620" s="35" t="s">
        <v>63</v>
      </c>
      <c r="AC5620" s="35" t="s">
        <v>63</v>
      </c>
      <c r="AD5620" s="35" t="s">
        <v>63</v>
      </c>
      <c r="AE5620" s="44" t="s">
        <v>63</v>
      </c>
      <c r="AF5620" s="61"/>
      <c r="AG5620" s="45"/>
    </row>
    <row r="5621" spans="1:33" x14ac:dyDescent="0.2">
      <c r="A5621" s="59">
        <f>+VLOOKUP(B5621,Annuaire_roster!B:G,5,0)</f>
        <v>987</v>
      </c>
      <c r="B5621" s="78" t="s">
        <v>107</v>
      </c>
      <c r="C5621" s="65">
        <v>0.375</v>
      </c>
      <c r="D5621" s="65">
        <v>0.375</v>
      </c>
      <c r="E5621" s="66">
        <v>0.75</v>
      </c>
      <c r="F5621" s="66">
        <v>0.75</v>
      </c>
      <c r="G5621" s="73"/>
      <c r="H5621" s="67"/>
      <c r="I5621" s="84"/>
      <c r="J5621" s="67"/>
      <c r="K5621" s="69"/>
      <c r="L5621" s="67"/>
      <c r="M5621" s="70">
        <v>0</v>
      </c>
      <c r="N5621" s="34">
        <f t="shared" si="846"/>
        <v>0.33333333333333331</v>
      </c>
      <c r="O5621" s="38">
        <f t="shared" si="847"/>
        <v>0.33333333333333331</v>
      </c>
      <c r="P5621" s="72" t="s">
        <v>41</v>
      </c>
      <c r="Q5621" s="43">
        <v>44813</v>
      </c>
      <c r="R5621" s="35">
        <v>0</v>
      </c>
      <c r="S5621" s="35">
        <v>0</v>
      </c>
      <c r="T5621" s="10" t="str">
        <f t="shared" si="843"/>
        <v>Sem - 37</v>
      </c>
      <c r="U5621" s="10" t="str">
        <f t="shared" si="844"/>
        <v>Septembre</v>
      </c>
      <c r="V5621" s="36" t="s">
        <v>1229</v>
      </c>
      <c r="W5621" s="34"/>
      <c r="X5621" s="91">
        <f t="shared" si="845"/>
        <v>0</v>
      </c>
      <c r="Y5621" s="92" t="str">
        <f>VLOOKUP('CM-CIC'!B5482,Annuaire_roster!B:F,4,0)</f>
        <v>IHASSANE Ikram</v>
      </c>
      <c r="Z5621" s="37" t="s">
        <v>110</v>
      </c>
      <c r="AA5621" s="60" t="s">
        <v>232</v>
      </c>
      <c r="AB5621" s="35" t="s">
        <v>63</v>
      </c>
      <c r="AC5621" s="35" t="s">
        <v>63</v>
      </c>
      <c r="AD5621" s="35" t="s">
        <v>63</v>
      </c>
      <c r="AE5621" s="44" t="s">
        <v>63</v>
      </c>
      <c r="AF5621" s="61"/>
      <c r="AG5621" s="45"/>
    </row>
    <row r="5622" spans="1:33" x14ac:dyDescent="0.2">
      <c r="A5622" s="59">
        <f>+VLOOKUP(B5622,Annuaire_roster!B:G,5,0)</f>
        <v>983</v>
      </c>
      <c r="B5622" s="78" t="s">
        <v>49</v>
      </c>
      <c r="C5622" s="65">
        <v>0.375</v>
      </c>
      <c r="D5622" s="65">
        <v>0.375</v>
      </c>
      <c r="E5622" s="66">
        <v>0.75</v>
      </c>
      <c r="F5622" s="66">
        <v>0.75</v>
      </c>
      <c r="G5622" s="73"/>
      <c r="H5622" s="67"/>
      <c r="I5622" s="84"/>
      <c r="J5622" s="67"/>
      <c r="K5622" s="69"/>
      <c r="L5622" s="67"/>
      <c r="M5622" s="70">
        <v>0</v>
      </c>
      <c r="N5622" s="34">
        <f t="shared" si="846"/>
        <v>0.33333333333333331</v>
      </c>
      <c r="O5622" s="38">
        <f t="shared" si="847"/>
        <v>0.33333333333333331</v>
      </c>
      <c r="P5622" s="72" t="s">
        <v>41</v>
      </c>
      <c r="Q5622" s="43">
        <v>44813</v>
      </c>
      <c r="R5622" s="35">
        <v>0</v>
      </c>
      <c r="S5622" s="35">
        <v>0</v>
      </c>
      <c r="T5622" s="10" t="str">
        <f t="shared" si="843"/>
        <v>Sem - 37</v>
      </c>
      <c r="U5622" s="10" t="str">
        <f t="shared" si="844"/>
        <v>Septembre</v>
      </c>
      <c r="V5622" s="36" t="s">
        <v>1230</v>
      </c>
      <c r="W5622" s="34"/>
      <c r="X5622" s="91">
        <f t="shared" si="845"/>
        <v>0</v>
      </c>
      <c r="Y5622" s="92" t="str">
        <f>VLOOKUP('CM-CIC'!B5483,Annuaire_roster!B:F,4,0)</f>
        <v>IHASSANE Ikram</v>
      </c>
      <c r="Z5622" s="37" t="s">
        <v>110</v>
      </c>
      <c r="AA5622" s="60" t="s">
        <v>232</v>
      </c>
      <c r="AB5622" s="35" t="s">
        <v>63</v>
      </c>
      <c r="AC5622" s="35" t="s">
        <v>63</v>
      </c>
      <c r="AD5622" s="35" t="s">
        <v>63</v>
      </c>
      <c r="AE5622" s="44" t="s">
        <v>63</v>
      </c>
      <c r="AF5622" s="61"/>
      <c r="AG5622" s="45"/>
    </row>
    <row r="5623" spans="1:33" x14ac:dyDescent="0.2">
      <c r="A5623" s="59">
        <f>+VLOOKUP(B5623,Annuaire_roster!B:G,5,0)</f>
        <v>1012</v>
      </c>
      <c r="B5623" s="78" t="s">
        <v>108</v>
      </c>
      <c r="C5623" s="65">
        <v>0.375</v>
      </c>
      <c r="D5623" s="65">
        <v>0.375</v>
      </c>
      <c r="E5623" s="66">
        <v>0.79166666666666663</v>
      </c>
      <c r="F5623" s="66">
        <v>0.79166666666666663</v>
      </c>
      <c r="G5623" s="73"/>
      <c r="H5623" s="67"/>
      <c r="I5623" s="84"/>
      <c r="J5623" s="67"/>
      <c r="K5623" s="69"/>
      <c r="L5623" s="67"/>
      <c r="M5623" s="70">
        <v>0</v>
      </c>
      <c r="N5623" s="34">
        <f t="shared" si="846"/>
        <v>0.37499999999999994</v>
      </c>
      <c r="O5623" s="38">
        <f t="shared" si="847"/>
        <v>0.37499999999999994</v>
      </c>
      <c r="P5623" s="72" t="s">
        <v>41</v>
      </c>
      <c r="Q5623" s="43">
        <v>44813</v>
      </c>
      <c r="R5623" s="35">
        <v>0</v>
      </c>
      <c r="S5623" s="35">
        <v>0</v>
      </c>
      <c r="T5623" s="10" t="str">
        <f t="shared" si="843"/>
        <v>Sem - 37</v>
      </c>
      <c r="U5623" s="10" t="str">
        <f t="shared" si="844"/>
        <v>Septembre</v>
      </c>
      <c r="V5623" s="36" t="s">
        <v>1231</v>
      </c>
      <c r="W5623" s="34"/>
      <c r="X5623" s="91">
        <f t="shared" si="845"/>
        <v>0</v>
      </c>
      <c r="Y5623" s="92" t="str">
        <f>VLOOKUP('CM-CIC'!B5484,Annuaire_roster!B:F,4,0)</f>
        <v>IHASSANE Ikram</v>
      </c>
      <c r="Z5623" s="37" t="s">
        <v>110</v>
      </c>
      <c r="AA5623" s="60" t="s">
        <v>232</v>
      </c>
      <c r="AB5623" s="35" t="s">
        <v>63</v>
      </c>
      <c r="AC5623" s="35" t="s">
        <v>63</v>
      </c>
      <c r="AD5623" s="35" t="s">
        <v>63</v>
      </c>
      <c r="AE5623" s="44" t="s">
        <v>63</v>
      </c>
      <c r="AF5623" s="61"/>
      <c r="AG5623" s="45"/>
    </row>
    <row r="5624" spans="1:33" x14ac:dyDescent="0.2">
      <c r="A5624" s="59">
        <f>+VLOOKUP(B5624,Annuaire_roster!B:G,5,0)</f>
        <v>1025</v>
      </c>
      <c r="B5624" s="78" t="s">
        <v>106</v>
      </c>
      <c r="C5624" s="65">
        <v>0.33333333333333331</v>
      </c>
      <c r="D5624" s="65">
        <v>0.33333333333333331</v>
      </c>
      <c r="E5624" s="66">
        <v>0.66666666666666663</v>
      </c>
      <c r="F5624" s="66">
        <v>0.66666666666666663</v>
      </c>
      <c r="G5624" s="73"/>
      <c r="H5624" s="67"/>
      <c r="I5624" s="84"/>
      <c r="J5624" s="67"/>
      <c r="K5624" s="69"/>
      <c r="L5624" s="67"/>
      <c r="M5624" s="70">
        <v>0</v>
      </c>
      <c r="N5624" s="34">
        <f t="shared" si="846"/>
        <v>0.29166666666666663</v>
      </c>
      <c r="O5624" s="38">
        <f t="shared" si="847"/>
        <v>0.29166666666666663</v>
      </c>
      <c r="P5624" s="72" t="s">
        <v>41</v>
      </c>
      <c r="Q5624" s="43">
        <v>44814</v>
      </c>
      <c r="R5624" s="35">
        <v>0</v>
      </c>
      <c r="S5624" s="35">
        <v>0</v>
      </c>
      <c r="T5624" s="10" t="str">
        <f t="shared" si="843"/>
        <v>Sem - 37</v>
      </c>
      <c r="U5624" s="10" t="str">
        <f t="shared" si="844"/>
        <v>Septembre</v>
      </c>
      <c r="V5624" s="36" t="s">
        <v>1232</v>
      </c>
      <c r="W5624" s="34"/>
      <c r="X5624" s="91">
        <f t="shared" si="845"/>
        <v>0</v>
      </c>
      <c r="Y5624" s="92" t="str">
        <f>VLOOKUP('CM-CIC'!B5485,Annuaire_roster!B:F,4,0)</f>
        <v>IHASSANE Ikram</v>
      </c>
      <c r="Z5624" s="37" t="s">
        <v>110</v>
      </c>
      <c r="AA5624" s="60" t="s">
        <v>232</v>
      </c>
      <c r="AB5624" s="35" t="s">
        <v>63</v>
      </c>
      <c r="AC5624" s="35" t="s">
        <v>63</v>
      </c>
      <c r="AD5624" s="35" t="s">
        <v>63</v>
      </c>
      <c r="AE5624" s="44" t="s">
        <v>63</v>
      </c>
      <c r="AF5624" s="61"/>
      <c r="AG5624" s="45"/>
    </row>
    <row r="5625" spans="1:33" x14ac:dyDescent="0.2">
      <c r="A5625" s="59">
        <f>+VLOOKUP(B5625,Annuaire_roster!B:G,5,0)</f>
        <v>987</v>
      </c>
      <c r="B5625" s="78" t="s">
        <v>107</v>
      </c>
      <c r="C5625" s="65">
        <v>0.375</v>
      </c>
      <c r="D5625" s="65">
        <v>0.375</v>
      </c>
      <c r="E5625" s="66">
        <v>0.75</v>
      </c>
      <c r="F5625" s="66">
        <v>0.75</v>
      </c>
      <c r="G5625" s="73"/>
      <c r="H5625" s="67"/>
      <c r="I5625" s="84"/>
      <c r="J5625" s="67"/>
      <c r="K5625" s="69"/>
      <c r="L5625" s="67"/>
      <c r="M5625" s="70">
        <v>0</v>
      </c>
      <c r="N5625" s="34">
        <f t="shared" si="846"/>
        <v>0.33333333333333331</v>
      </c>
      <c r="O5625" s="38">
        <f t="shared" si="847"/>
        <v>0.33333333333333331</v>
      </c>
      <c r="P5625" s="72" t="s">
        <v>41</v>
      </c>
      <c r="Q5625" s="43">
        <v>44814</v>
      </c>
      <c r="R5625" s="35">
        <v>0</v>
      </c>
      <c r="S5625" s="35">
        <v>0</v>
      </c>
      <c r="T5625" s="10" t="str">
        <f t="shared" si="843"/>
        <v>Sem - 37</v>
      </c>
      <c r="U5625" s="10" t="str">
        <f t="shared" si="844"/>
        <v>Septembre</v>
      </c>
      <c r="V5625" s="36" t="s">
        <v>1233</v>
      </c>
      <c r="W5625" s="34"/>
      <c r="X5625" s="91">
        <f t="shared" si="845"/>
        <v>0</v>
      </c>
      <c r="Y5625" s="92" t="str">
        <f>VLOOKUP('CM-CIC'!B5486,Annuaire_roster!B:F,4,0)</f>
        <v>KINANA Widad</v>
      </c>
      <c r="Z5625" s="37" t="s">
        <v>110</v>
      </c>
      <c r="AA5625" s="60" t="s">
        <v>232</v>
      </c>
      <c r="AB5625" s="35" t="s">
        <v>63</v>
      </c>
      <c r="AC5625" s="35" t="s">
        <v>63</v>
      </c>
      <c r="AD5625" s="35" t="s">
        <v>63</v>
      </c>
      <c r="AE5625" s="44" t="s">
        <v>63</v>
      </c>
      <c r="AF5625" s="61"/>
      <c r="AG5625" s="45"/>
    </row>
    <row r="5626" spans="1:33" x14ac:dyDescent="0.2">
      <c r="A5626" s="59">
        <f>+VLOOKUP(B5626,Annuaire_roster!B:G,5,0)</f>
        <v>983</v>
      </c>
      <c r="B5626" s="78" t="s">
        <v>49</v>
      </c>
      <c r="C5626" s="65">
        <v>0.375</v>
      </c>
      <c r="D5626" s="65">
        <v>0.375</v>
      </c>
      <c r="E5626" s="66">
        <v>0.75</v>
      </c>
      <c r="F5626" s="66">
        <v>0.75</v>
      </c>
      <c r="G5626" s="73"/>
      <c r="H5626" s="67"/>
      <c r="I5626" s="84"/>
      <c r="J5626" s="67"/>
      <c r="K5626" s="69"/>
      <c r="L5626" s="67"/>
      <c r="M5626" s="70">
        <v>0</v>
      </c>
      <c r="N5626" s="34">
        <f t="shared" si="846"/>
        <v>0.33333333333333331</v>
      </c>
      <c r="O5626" s="38">
        <f t="shared" si="847"/>
        <v>0.33333333333333331</v>
      </c>
      <c r="P5626" s="72" t="s">
        <v>41</v>
      </c>
      <c r="Q5626" s="43">
        <v>44814</v>
      </c>
      <c r="R5626" s="35">
        <v>0</v>
      </c>
      <c r="S5626" s="35">
        <v>0</v>
      </c>
      <c r="T5626" s="10" t="str">
        <f t="shared" si="843"/>
        <v>Sem - 37</v>
      </c>
      <c r="U5626" s="10" t="str">
        <f t="shared" si="844"/>
        <v>Septembre</v>
      </c>
      <c r="V5626" s="36" t="s">
        <v>1234</v>
      </c>
      <c r="W5626" s="34"/>
      <c r="X5626" s="91">
        <f t="shared" si="845"/>
        <v>0</v>
      </c>
      <c r="Y5626" s="92" t="str">
        <f>VLOOKUP('CM-CIC'!B5487,Annuaire_roster!B:F,4,0)</f>
        <v>IHASSANE Ikram</v>
      </c>
      <c r="Z5626" s="37" t="s">
        <v>110</v>
      </c>
      <c r="AA5626" s="60" t="s">
        <v>232</v>
      </c>
      <c r="AB5626" s="35" t="s">
        <v>63</v>
      </c>
      <c r="AC5626" s="35" t="s">
        <v>63</v>
      </c>
      <c r="AD5626" s="35" t="s">
        <v>63</v>
      </c>
      <c r="AE5626" s="44" t="s">
        <v>63</v>
      </c>
      <c r="AF5626" s="61"/>
      <c r="AG5626" s="45"/>
    </row>
    <row r="5627" spans="1:33" x14ac:dyDescent="0.2">
      <c r="A5627" s="59">
        <f>+VLOOKUP(B5627,Annuaire_roster!B:G,5,0)</f>
        <v>1012</v>
      </c>
      <c r="B5627" s="78" t="s">
        <v>108</v>
      </c>
      <c r="C5627" s="65">
        <v>0.41666666666666669</v>
      </c>
      <c r="D5627" s="65">
        <v>0.41666666666666669</v>
      </c>
      <c r="E5627" s="66">
        <v>0.79166666666666663</v>
      </c>
      <c r="F5627" s="66">
        <v>0.79166666666666663</v>
      </c>
      <c r="G5627" s="73"/>
      <c r="H5627" s="67"/>
      <c r="I5627" s="84"/>
      <c r="J5627" s="67"/>
      <c r="K5627" s="69"/>
      <c r="L5627" s="67"/>
      <c r="M5627" s="70">
        <v>0</v>
      </c>
      <c r="N5627" s="34">
        <f t="shared" si="846"/>
        <v>0.33333333333333326</v>
      </c>
      <c r="O5627" s="38">
        <f t="shared" si="847"/>
        <v>0.33333333333333326</v>
      </c>
      <c r="P5627" s="72" t="s">
        <v>41</v>
      </c>
      <c r="Q5627" s="43">
        <v>44814</v>
      </c>
      <c r="R5627" s="35">
        <v>0</v>
      </c>
      <c r="S5627" s="35">
        <v>0</v>
      </c>
      <c r="T5627" s="10" t="str">
        <f t="shared" si="843"/>
        <v>Sem - 37</v>
      </c>
      <c r="U5627" s="10" t="str">
        <f t="shared" si="844"/>
        <v>Septembre</v>
      </c>
      <c r="V5627" s="36" t="s">
        <v>1235</v>
      </c>
      <c r="W5627" s="34"/>
      <c r="X5627" s="91">
        <f t="shared" si="845"/>
        <v>0</v>
      </c>
      <c r="Y5627" s="92" t="str">
        <f>VLOOKUP('CM-CIC'!B5488,Annuaire_roster!B:F,4,0)</f>
        <v>KINANA Widad</v>
      </c>
      <c r="Z5627" s="37" t="s">
        <v>110</v>
      </c>
      <c r="AA5627" s="60" t="s">
        <v>232</v>
      </c>
      <c r="AB5627" s="35" t="s">
        <v>63</v>
      </c>
      <c r="AC5627" s="35" t="s">
        <v>63</v>
      </c>
      <c r="AD5627" s="35" t="s">
        <v>63</v>
      </c>
      <c r="AE5627" s="44" t="s">
        <v>63</v>
      </c>
      <c r="AF5627" s="61"/>
      <c r="AG5627" s="45"/>
    </row>
    <row r="5628" spans="1:33" x14ac:dyDescent="0.2">
      <c r="A5628" s="59">
        <f>+VLOOKUP(B5628,Annuaire_roster!B:G,5,0)</f>
        <v>1025</v>
      </c>
      <c r="B5628" s="78" t="s">
        <v>106</v>
      </c>
      <c r="C5628" s="65"/>
      <c r="D5628" s="65" t="s">
        <v>64</v>
      </c>
      <c r="E5628" s="66"/>
      <c r="F5628" s="66" t="s">
        <v>64</v>
      </c>
      <c r="G5628" s="73"/>
      <c r="H5628" s="67"/>
      <c r="I5628" s="84"/>
      <c r="J5628" s="67"/>
      <c r="K5628" s="69"/>
      <c r="L5628" s="67"/>
      <c r="M5628" s="70">
        <v>0</v>
      </c>
      <c r="N5628" s="34" t="str">
        <f t="shared" si="846"/>
        <v/>
      </c>
      <c r="O5628" s="38">
        <f t="shared" si="847"/>
        <v>0</v>
      </c>
      <c r="P5628" s="72" t="s">
        <v>41</v>
      </c>
      <c r="Q5628" s="43">
        <v>44815</v>
      </c>
      <c r="R5628" s="35">
        <v>0</v>
      </c>
      <c r="S5628" s="35">
        <v>0</v>
      </c>
      <c r="T5628" s="10" t="str">
        <f t="shared" si="843"/>
        <v>Sem - 37</v>
      </c>
      <c r="U5628" s="10" t="str">
        <f t="shared" si="844"/>
        <v>Septembre</v>
      </c>
      <c r="V5628" s="36" t="s">
        <v>1236</v>
      </c>
      <c r="W5628" s="34"/>
      <c r="X5628" s="91">
        <f t="shared" si="845"/>
        <v>0</v>
      </c>
      <c r="Y5628" s="92" t="str">
        <f>VLOOKUP('CM-CIC'!B5489,Annuaire_roster!B:F,4,0)</f>
        <v>IHASSANE Ikram</v>
      </c>
      <c r="Z5628" s="37" t="s">
        <v>110</v>
      </c>
      <c r="AA5628" s="60" t="s">
        <v>232</v>
      </c>
      <c r="AB5628" s="35" t="s">
        <v>63</v>
      </c>
      <c r="AC5628" s="35" t="s">
        <v>63</v>
      </c>
      <c r="AD5628" s="35" t="s">
        <v>63</v>
      </c>
      <c r="AE5628" s="44" t="s">
        <v>63</v>
      </c>
      <c r="AF5628" s="61"/>
      <c r="AG5628" s="45"/>
    </row>
    <row r="5629" spans="1:33" x14ac:dyDescent="0.2">
      <c r="A5629" s="59">
        <f>+VLOOKUP(B5629,Annuaire_roster!B:G,5,0)</f>
        <v>987</v>
      </c>
      <c r="B5629" s="78" t="s">
        <v>107</v>
      </c>
      <c r="C5629" s="65">
        <v>0.33333333333333331</v>
      </c>
      <c r="D5629" s="65">
        <v>0.33333333333333331</v>
      </c>
      <c r="E5629" s="66">
        <v>0.58333333333333337</v>
      </c>
      <c r="F5629" s="66">
        <v>0.58333333333333337</v>
      </c>
      <c r="G5629" s="73"/>
      <c r="H5629" s="67"/>
      <c r="I5629" s="84"/>
      <c r="J5629" s="67"/>
      <c r="K5629" s="69"/>
      <c r="L5629" s="67"/>
      <c r="M5629" s="70">
        <v>0</v>
      </c>
      <c r="N5629" s="34">
        <f t="shared" si="846"/>
        <v>0.25000000000000006</v>
      </c>
      <c r="O5629" s="38">
        <f t="shared" si="847"/>
        <v>0.25000000000000006</v>
      </c>
      <c r="P5629" s="72" t="s">
        <v>41</v>
      </c>
      <c r="Q5629" s="43">
        <v>44815</v>
      </c>
      <c r="R5629" s="35">
        <v>0</v>
      </c>
      <c r="S5629" s="35">
        <v>0</v>
      </c>
      <c r="T5629" s="10" t="str">
        <f t="shared" si="843"/>
        <v>Sem - 37</v>
      </c>
      <c r="U5629" s="10" t="str">
        <f t="shared" si="844"/>
        <v>Septembre</v>
      </c>
      <c r="V5629" s="36" t="s">
        <v>1237</v>
      </c>
      <c r="W5629" s="34"/>
      <c r="X5629" s="91">
        <f t="shared" si="845"/>
        <v>0</v>
      </c>
      <c r="Y5629" s="92" t="str">
        <f>VLOOKUP('CM-CIC'!B5490,Annuaire_roster!B:F,4,0)</f>
        <v>IHASSANE Ikram</v>
      </c>
      <c r="Z5629" s="37" t="s">
        <v>110</v>
      </c>
      <c r="AA5629" s="60" t="s">
        <v>232</v>
      </c>
      <c r="AB5629" s="35" t="s">
        <v>63</v>
      </c>
      <c r="AC5629" s="35" t="s">
        <v>63</v>
      </c>
      <c r="AD5629" s="35" t="s">
        <v>63</v>
      </c>
      <c r="AE5629" s="44" t="s">
        <v>63</v>
      </c>
      <c r="AF5629" s="61"/>
      <c r="AG5629" s="45" t="s">
        <v>189</v>
      </c>
    </row>
    <row r="5630" spans="1:33" x14ac:dyDescent="0.2">
      <c r="A5630" s="59">
        <f>+VLOOKUP(B5630,Annuaire_roster!B:G,5,0)</f>
        <v>983</v>
      </c>
      <c r="B5630" s="78" t="s">
        <v>49</v>
      </c>
      <c r="C5630" s="65"/>
      <c r="D5630" s="65" t="s">
        <v>64</v>
      </c>
      <c r="E5630" s="66"/>
      <c r="F5630" s="66" t="s">
        <v>64</v>
      </c>
      <c r="G5630" s="73"/>
      <c r="H5630" s="67"/>
      <c r="I5630" s="84"/>
      <c r="J5630" s="67"/>
      <c r="K5630" s="69"/>
      <c r="L5630" s="67"/>
      <c r="M5630" s="70">
        <v>0</v>
      </c>
      <c r="N5630" s="34" t="str">
        <f t="shared" si="846"/>
        <v/>
      </c>
      <c r="O5630" s="38">
        <f t="shared" si="847"/>
        <v>0</v>
      </c>
      <c r="P5630" s="72" t="s">
        <v>41</v>
      </c>
      <c r="Q5630" s="43">
        <v>44815</v>
      </c>
      <c r="R5630" s="35">
        <v>0</v>
      </c>
      <c r="S5630" s="35">
        <v>0</v>
      </c>
      <c r="T5630" s="10" t="str">
        <f t="shared" si="843"/>
        <v>Sem - 37</v>
      </c>
      <c r="U5630" s="10" t="str">
        <f t="shared" si="844"/>
        <v>Septembre</v>
      </c>
      <c r="V5630" s="36" t="s">
        <v>1238</v>
      </c>
      <c r="W5630" s="34"/>
      <c r="X5630" s="91">
        <f t="shared" si="845"/>
        <v>0</v>
      </c>
      <c r="Y5630" s="92" t="str">
        <f>VLOOKUP('CM-CIC'!B5491,Annuaire_roster!B:F,4,0)</f>
        <v>IHASSANE Ikram</v>
      </c>
      <c r="Z5630" s="37" t="s">
        <v>110</v>
      </c>
      <c r="AA5630" s="60" t="s">
        <v>232</v>
      </c>
      <c r="AB5630" s="35" t="s">
        <v>63</v>
      </c>
      <c r="AC5630" s="35" t="s">
        <v>63</v>
      </c>
      <c r="AD5630" s="35" t="s">
        <v>63</v>
      </c>
      <c r="AE5630" s="44" t="s">
        <v>63</v>
      </c>
      <c r="AF5630" s="61"/>
      <c r="AG5630" s="45"/>
    </row>
    <row r="5631" spans="1:33" x14ac:dyDescent="0.2">
      <c r="A5631" s="59">
        <f>+VLOOKUP(B5631,Annuaire_roster!B:G,5,0)</f>
        <v>1012</v>
      </c>
      <c r="B5631" s="219" t="s">
        <v>108</v>
      </c>
      <c r="C5631" s="65"/>
      <c r="D5631" s="65" t="s">
        <v>64</v>
      </c>
      <c r="E5631" s="66"/>
      <c r="F5631" s="66" t="s">
        <v>64</v>
      </c>
      <c r="G5631" s="73"/>
      <c r="H5631" s="67"/>
      <c r="I5631" s="84"/>
      <c r="J5631" s="67"/>
      <c r="K5631" s="69"/>
      <c r="L5631" s="67"/>
      <c r="M5631" s="70">
        <v>0</v>
      </c>
      <c r="N5631" s="34" t="str">
        <f t="shared" si="846"/>
        <v/>
      </c>
      <c r="O5631" s="38">
        <f t="shared" si="847"/>
        <v>0</v>
      </c>
      <c r="P5631" s="72" t="s">
        <v>41</v>
      </c>
      <c r="Q5631" s="43">
        <v>44815</v>
      </c>
      <c r="R5631" s="35">
        <v>0</v>
      </c>
      <c r="S5631" s="35">
        <v>0</v>
      </c>
      <c r="T5631" s="10" t="str">
        <f t="shared" si="843"/>
        <v>Sem - 37</v>
      </c>
      <c r="U5631" s="10" t="str">
        <f t="shared" si="844"/>
        <v>Septembre</v>
      </c>
      <c r="V5631" s="36" t="s">
        <v>1239</v>
      </c>
      <c r="W5631" s="34"/>
      <c r="X5631" s="91">
        <f t="shared" si="845"/>
        <v>0</v>
      </c>
      <c r="Y5631" s="92" t="str">
        <f>VLOOKUP('CM-CIC'!B5492,Annuaire_roster!B:F,4,0)</f>
        <v>IHASSANE Ikram</v>
      </c>
      <c r="Z5631" s="37" t="s">
        <v>110</v>
      </c>
      <c r="AA5631" s="60" t="s">
        <v>232</v>
      </c>
      <c r="AB5631" s="35" t="s">
        <v>63</v>
      </c>
      <c r="AC5631" s="35" t="s">
        <v>63</v>
      </c>
      <c r="AD5631" s="35" t="s">
        <v>63</v>
      </c>
      <c r="AE5631" s="44" t="s">
        <v>63</v>
      </c>
      <c r="AF5631" s="61"/>
      <c r="AG5631" s="45"/>
    </row>
    <row r="5632" spans="1:33" x14ac:dyDescent="0.2">
      <c r="A5632" s="59">
        <f>+VLOOKUP(B5632,Annuaire_roster!B:G,5,0)</f>
        <v>1025</v>
      </c>
      <c r="B5632" s="219" t="s">
        <v>106</v>
      </c>
      <c r="C5632" s="65"/>
      <c r="D5632" s="65" t="s">
        <v>64</v>
      </c>
      <c r="E5632" s="66"/>
      <c r="F5632" s="66" t="s">
        <v>64</v>
      </c>
      <c r="G5632" s="73"/>
      <c r="H5632" s="67"/>
      <c r="I5632" s="84"/>
      <c r="J5632" s="67"/>
      <c r="K5632" s="69"/>
      <c r="L5632" s="67"/>
      <c r="M5632" s="70">
        <v>0</v>
      </c>
      <c r="N5632" s="34" t="str">
        <f t="shared" si="846"/>
        <v/>
      </c>
      <c r="O5632" s="38">
        <f t="shared" si="847"/>
        <v>0</v>
      </c>
      <c r="P5632" s="72" t="s">
        <v>41</v>
      </c>
      <c r="Q5632" s="43">
        <v>44816</v>
      </c>
      <c r="R5632" s="35">
        <v>0</v>
      </c>
      <c r="S5632" s="35">
        <v>0</v>
      </c>
      <c r="T5632" s="10" t="str">
        <f t="shared" si="843"/>
        <v>Sem - 37</v>
      </c>
      <c r="U5632" s="10" t="str">
        <f t="shared" si="844"/>
        <v>Septembre</v>
      </c>
      <c r="V5632" s="36" t="s">
        <v>1240</v>
      </c>
      <c r="W5632" s="34"/>
      <c r="X5632" s="91">
        <f t="shared" si="845"/>
        <v>0</v>
      </c>
      <c r="Y5632" s="92" t="str">
        <f>VLOOKUP('CM-CIC'!B5493,Annuaire_roster!B:F,4,0)</f>
        <v>IHASSANE Ikram</v>
      </c>
      <c r="Z5632" s="37" t="s">
        <v>110</v>
      </c>
      <c r="AA5632" s="60" t="s">
        <v>232</v>
      </c>
      <c r="AB5632" s="35" t="s">
        <v>63</v>
      </c>
      <c r="AC5632" s="35" t="s">
        <v>63</v>
      </c>
      <c r="AD5632" s="35" t="s">
        <v>63</v>
      </c>
      <c r="AE5632" s="44" t="s">
        <v>63</v>
      </c>
      <c r="AF5632" s="61"/>
      <c r="AG5632" s="45"/>
    </row>
    <row r="5633" spans="1:33" x14ac:dyDescent="0.2">
      <c r="A5633" s="59">
        <f>+VLOOKUP(B5633,Annuaire_roster!B:G,5,0)</f>
        <v>987</v>
      </c>
      <c r="B5633" s="78" t="s">
        <v>107</v>
      </c>
      <c r="C5633" s="65"/>
      <c r="D5633" s="65" t="s">
        <v>64</v>
      </c>
      <c r="E5633" s="66"/>
      <c r="F5633" s="66" t="s">
        <v>64</v>
      </c>
      <c r="G5633" s="67"/>
      <c r="H5633" s="67"/>
      <c r="I5633" s="68"/>
      <c r="J5633" s="67"/>
      <c r="K5633" s="69"/>
      <c r="L5633" s="67"/>
      <c r="M5633" s="70">
        <v>0</v>
      </c>
      <c r="N5633" s="34" t="str">
        <f t="shared" si="846"/>
        <v/>
      </c>
      <c r="O5633" s="38">
        <f t="shared" si="847"/>
        <v>0</v>
      </c>
      <c r="P5633" s="72" t="s">
        <v>41</v>
      </c>
      <c r="Q5633" s="43">
        <v>44816</v>
      </c>
      <c r="R5633" s="35">
        <v>0</v>
      </c>
      <c r="S5633" s="35">
        <v>0</v>
      </c>
      <c r="T5633" s="10" t="str">
        <f t="shared" si="843"/>
        <v>Sem - 37</v>
      </c>
      <c r="U5633" s="10" t="str">
        <f t="shared" si="844"/>
        <v>Septembre</v>
      </c>
      <c r="V5633" s="36" t="s">
        <v>1241</v>
      </c>
      <c r="W5633" s="34"/>
      <c r="X5633" s="91">
        <f t="shared" si="845"/>
        <v>0</v>
      </c>
      <c r="Y5633" s="92" t="str">
        <f>VLOOKUP('CM-CIC'!B5494,Annuaire_roster!B:F,4,0)</f>
        <v>IHASSANE Ikram</v>
      </c>
      <c r="Z5633" s="37" t="s">
        <v>110</v>
      </c>
      <c r="AA5633" s="60" t="s">
        <v>232</v>
      </c>
      <c r="AB5633" s="35" t="s">
        <v>63</v>
      </c>
      <c r="AC5633" s="35" t="s">
        <v>63</v>
      </c>
      <c r="AD5633" s="35" t="s">
        <v>63</v>
      </c>
      <c r="AE5633" s="44" t="s">
        <v>63</v>
      </c>
      <c r="AF5633" s="61"/>
      <c r="AG5633" s="45"/>
    </row>
    <row r="5634" spans="1:33" x14ac:dyDescent="0.2">
      <c r="A5634" s="59">
        <f>+VLOOKUP(B5634,Annuaire_roster!B:G,5,0)</f>
        <v>983</v>
      </c>
      <c r="B5634" s="78" t="s">
        <v>49</v>
      </c>
      <c r="C5634" s="65"/>
      <c r="D5634" s="65" t="s">
        <v>64</v>
      </c>
      <c r="E5634" s="66"/>
      <c r="F5634" s="66" t="s">
        <v>64</v>
      </c>
      <c r="G5634" s="67"/>
      <c r="H5634" s="67"/>
      <c r="I5634" s="68"/>
      <c r="J5634" s="67"/>
      <c r="K5634" s="69"/>
      <c r="L5634" s="67"/>
      <c r="M5634" s="70">
        <v>0</v>
      </c>
      <c r="N5634" s="34" t="str">
        <f t="shared" si="846"/>
        <v/>
      </c>
      <c r="O5634" s="38">
        <f t="shared" si="847"/>
        <v>0</v>
      </c>
      <c r="P5634" s="72" t="s">
        <v>41</v>
      </c>
      <c r="Q5634" s="43">
        <v>44816</v>
      </c>
      <c r="R5634" s="35">
        <v>0</v>
      </c>
      <c r="S5634" s="35">
        <v>0</v>
      </c>
      <c r="T5634" s="10" t="str">
        <f t="shared" ref="T5634:T5697" si="848">"Sem - "&amp;WEEKNUM(Q5634,21)</f>
        <v>Sem - 37</v>
      </c>
      <c r="U5634" s="10" t="str">
        <f t="shared" ref="U5634:U5697" si="849">PROPER(TEXT(Q5634,"mmmm"))</f>
        <v>Septembre</v>
      </c>
      <c r="V5634" s="36" t="s">
        <v>1242</v>
      </c>
      <c r="W5634" s="34"/>
      <c r="X5634" s="91">
        <f t="shared" ref="X5634:X5697" si="850">IFERROR(IF(M5634="Abs",0,IF((D5634-C5634+E5634-F5634)&lt;0.000694444444444444,0,(D5634-C5634+E5634-F5634))),0)</f>
        <v>0</v>
      </c>
      <c r="Y5634" s="92" t="str">
        <f>VLOOKUP('CM-CIC'!B5495,Annuaire_roster!B:F,4,0)</f>
        <v>IHASSANE Ikram</v>
      </c>
      <c r="Z5634" s="37" t="s">
        <v>110</v>
      </c>
      <c r="AA5634" s="60" t="s">
        <v>232</v>
      </c>
      <c r="AB5634" s="35" t="s">
        <v>63</v>
      </c>
      <c r="AC5634" s="35" t="s">
        <v>63</v>
      </c>
      <c r="AD5634" s="35" t="s">
        <v>63</v>
      </c>
      <c r="AE5634" s="44" t="s">
        <v>63</v>
      </c>
      <c r="AF5634" s="61"/>
      <c r="AG5634" s="45"/>
    </row>
    <row r="5635" spans="1:33" x14ac:dyDescent="0.2">
      <c r="A5635" s="59">
        <f>+VLOOKUP(B5635,Annuaire_roster!B:G,5,0)</f>
        <v>1012</v>
      </c>
      <c r="B5635" s="78" t="s">
        <v>108</v>
      </c>
      <c r="C5635" s="65"/>
      <c r="D5635" s="65" t="s">
        <v>64</v>
      </c>
      <c r="E5635" s="66"/>
      <c r="F5635" s="66" t="s">
        <v>64</v>
      </c>
      <c r="G5635" s="67"/>
      <c r="H5635" s="67"/>
      <c r="I5635" s="68"/>
      <c r="J5635" s="67"/>
      <c r="K5635" s="69"/>
      <c r="L5635" s="67"/>
      <c r="M5635" s="70">
        <v>0</v>
      </c>
      <c r="N5635" s="34" t="str">
        <f t="shared" si="846"/>
        <v/>
      </c>
      <c r="O5635" s="38">
        <f t="shared" si="847"/>
        <v>0</v>
      </c>
      <c r="P5635" s="72" t="s">
        <v>41</v>
      </c>
      <c r="Q5635" s="43">
        <v>44816</v>
      </c>
      <c r="R5635" s="35">
        <v>0</v>
      </c>
      <c r="S5635" s="35">
        <v>0</v>
      </c>
      <c r="T5635" s="10" t="str">
        <f t="shared" si="848"/>
        <v>Sem - 37</v>
      </c>
      <c r="U5635" s="10" t="str">
        <f t="shared" si="849"/>
        <v>Septembre</v>
      </c>
      <c r="V5635" s="36" t="s">
        <v>1243</v>
      </c>
      <c r="W5635" s="34"/>
      <c r="X5635" s="91">
        <f t="shared" si="850"/>
        <v>0</v>
      </c>
      <c r="Y5635" s="92" t="str">
        <f>VLOOKUP('CM-CIC'!B5496,Annuaire_roster!B:F,4,0)</f>
        <v>IHASSANE Ikram</v>
      </c>
      <c r="Z5635" s="37" t="s">
        <v>110</v>
      </c>
      <c r="AA5635" s="60" t="s">
        <v>232</v>
      </c>
      <c r="AB5635" s="35" t="s">
        <v>63</v>
      </c>
      <c r="AC5635" s="35" t="s">
        <v>63</v>
      </c>
      <c r="AD5635" s="35" t="s">
        <v>63</v>
      </c>
      <c r="AE5635" s="44" t="s">
        <v>63</v>
      </c>
      <c r="AF5635" s="61"/>
      <c r="AG5635" s="45"/>
    </row>
    <row r="5636" spans="1:33" x14ac:dyDescent="0.2">
      <c r="A5636" s="59">
        <f>+VLOOKUP(B5636,Annuaire_roster!B:G,5,0)</f>
        <v>1012</v>
      </c>
      <c r="B5636" s="78" t="s">
        <v>108</v>
      </c>
      <c r="C5636" s="65">
        <v>0.375</v>
      </c>
      <c r="D5636" s="65">
        <v>0.375</v>
      </c>
      <c r="E5636" s="66">
        <v>0.79166666666666663</v>
      </c>
      <c r="F5636" s="66">
        <v>0.79166666666666663</v>
      </c>
      <c r="G5636" s="49"/>
      <c r="H5636" s="48"/>
      <c r="I5636" s="85" t="s">
        <v>63</v>
      </c>
      <c r="J5636" s="48"/>
      <c r="K5636" s="58">
        <v>0</v>
      </c>
      <c r="L5636" s="48">
        <v>0</v>
      </c>
      <c r="M5636" s="70">
        <v>0</v>
      </c>
      <c r="N5636" s="34">
        <f t="shared" si="846"/>
        <v>0.37499999999999994</v>
      </c>
      <c r="O5636" s="38">
        <f t="shared" si="847"/>
        <v>0.37499999999999994</v>
      </c>
      <c r="P5636" s="82" t="s">
        <v>41</v>
      </c>
      <c r="Q5636" s="43">
        <v>44817</v>
      </c>
      <c r="R5636" s="35">
        <f t="shared" ref="R5636:R5667" si="851">IF(M5636="Abs",O5636,0)</f>
        <v>0</v>
      </c>
      <c r="S5636" s="35">
        <f t="shared" ref="S5636:S5667" si="852">SUM(R5636,L5636,I5636,J5636,W5636,H5636)</f>
        <v>0</v>
      </c>
      <c r="T5636" s="10" t="str">
        <f t="shared" si="848"/>
        <v>Sem - 38</v>
      </c>
      <c r="U5636" s="10" t="str">
        <f t="shared" si="849"/>
        <v>Septembre</v>
      </c>
      <c r="V5636" s="36" t="str">
        <f t="shared" ref="V5636:V5667" si="853">+TEXT(Q5636,"aaa")</f>
        <v>2026</v>
      </c>
      <c r="W5636" s="34"/>
      <c r="X5636" s="91">
        <f t="shared" si="850"/>
        <v>0</v>
      </c>
      <c r="Y5636" s="92" t="str">
        <f>VLOOKUP('CM-CIC'!B5497,Annuaire_roster!B:F,4,0)</f>
        <v>IHASSANE Ikram</v>
      </c>
      <c r="Z5636" s="37" t="s">
        <v>110</v>
      </c>
      <c r="AA5636" s="60" t="s">
        <v>39</v>
      </c>
      <c r="AB5636" s="35" t="str">
        <f t="shared" ref="AB5636:AB5667" si="854">IF(AND(D5636="Congé",F5636="Congé"),0.333333333333333,IF(OR(AND(D5636="Congé",F5636&lt;&gt;"Congé"),(AND(F5636="Congé",D5636&lt;&gt;"Congé"))),0.166666666666667,""))</f>
        <v/>
      </c>
      <c r="AC5636" s="35" t="str">
        <f t="shared" ref="AC5636:AC5667" si="855">IF(AND(D5636="Congé sans solde",F5636="Congé sans solde"),0.333333333333333,IF(OR(AND(D5636="Congé sans solde",F5636&lt;&gt;"Congé sans solde"),(AND(F5636="Congé sans solde",D5636&lt;&gt;"Congé sans solde"))),0.166666666666667,""))</f>
        <v/>
      </c>
      <c r="AD5636" s="35" t="str">
        <f t="shared" ref="AD5636:AD5667" si="856">IF(AND(D5636="Congé spécial",F5636="Congé spécial"),0.333333333333333,IF(OR(AND(D5636="Congé spécial",F5636&lt;&gt;"Congé décès"),(AND(F5636="Congé spécial",D5636&lt;&gt;"Congé spécial"))),0.166666666666667,""))</f>
        <v/>
      </c>
      <c r="AE5636" s="44" t="str">
        <f t="shared" ref="AE5636:AE5667" si="857">IF(AND(D5636="Férié",F5636="Férié"),0.333333333333333,IF(OR(AND(D5636="Férié",F5636&lt;&gt;"Férié"),(AND(F5636="Férié",D5636&lt;&gt;"Férié"))),0.166666666666667,""))</f>
        <v/>
      </c>
      <c r="AF5636" s="61"/>
      <c r="AG5636" s="45"/>
    </row>
    <row r="5637" spans="1:33" x14ac:dyDescent="0.2">
      <c r="A5637" s="59">
        <f>+VLOOKUP(B5637,Annuaire_roster!B:G,5,0)</f>
        <v>983</v>
      </c>
      <c r="B5637" s="219" t="s">
        <v>49</v>
      </c>
      <c r="C5637" s="65">
        <v>0.375</v>
      </c>
      <c r="D5637" s="65">
        <v>0.375</v>
      </c>
      <c r="E5637" s="66">
        <v>0.75</v>
      </c>
      <c r="F5637" s="66">
        <v>0.75</v>
      </c>
      <c r="G5637" s="49"/>
      <c r="H5637" s="48"/>
      <c r="I5637" s="85" t="s">
        <v>63</v>
      </c>
      <c r="J5637" s="48"/>
      <c r="K5637" s="58">
        <v>0</v>
      </c>
      <c r="L5637" s="48">
        <v>0</v>
      </c>
      <c r="M5637" s="70">
        <v>0</v>
      </c>
      <c r="N5637" s="34">
        <f t="shared" si="846"/>
        <v>0.33333333333333331</v>
      </c>
      <c r="O5637" s="38">
        <f t="shared" si="847"/>
        <v>0.33333333333333331</v>
      </c>
      <c r="P5637" s="82" t="s">
        <v>41</v>
      </c>
      <c r="Q5637" s="43">
        <v>44817</v>
      </c>
      <c r="R5637" s="35">
        <f t="shared" si="851"/>
        <v>0</v>
      </c>
      <c r="S5637" s="35">
        <f t="shared" si="852"/>
        <v>0</v>
      </c>
      <c r="T5637" s="10" t="str">
        <f t="shared" si="848"/>
        <v>Sem - 38</v>
      </c>
      <c r="U5637" s="10" t="str">
        <f t="shared" si="849"/>
        <v>Septembre</v>
      </c>
      <c r="V5637" s="36" t="str">
        <f t="shared" si="853"/>
        <v>2026</v>
      </c>
      <c r="W5637" s="34"/>
      <c r="X5637" s="91">
        <f t="shared" si="850"/>
        <v>0</v>
      </c>
      <c r="Y5637" s="92" t="str">
        <f>VLOOKUP('CM-CIC'!B5498,Annuaire_roster!B:F,4,0)</f>
        <v>IHASSANE Ikram</v>
      </c>
      <c r="Z5637" s="37" t="s">
        <v>110</v>
      </c>
      <c r="AA5637" s="60" t="s">
        <v>39</v>
      </c>
      <c r="AB5637" s="35" t="str">
        <f t="shared" si="854"/>
        <v/>
      </c>
      <c r="AC5637" s="35" t="str">
        <f t="shared" si="855"/>
        <v/>
      </c>
      <c r="AD5637" s="35" t="str">
        <f t="shared" si="856"/>
        <v/>
      </c>
      <c r="AE5637" s="44" t="str">
        <f t="shared" si="857"/>
        <v/>
      </c>
      <c r="AF5637" s="61"/>
      <c r="AG5637" s="45"/>
    </row>
    <row r="5638" spans="1:33" x14ac:dyDescent="0.2">
      <c r="A5638" s="59">
        <f>+VLOOKUP(B5638,Annuaire_roster!B:G,5,0)</f>
        <v>987</v>
      </c>
      <c r="B5638" s="219" t="s">
        <v>107</v>
      </c>
      <c r="C5638" s="65">
        <v>0.33333333333333331</v>
      </c>
      <c r="D5638" s="65">
        <v>0.33333333333333331</v>
      </c>
      <c r="E5638" s="66">
        <v>0.75</v>
      </c>
      <c r="F5638" s="66">
        <v>0.75</v>
      </c>
      <c r="G5638" s="49"/>
      <c r="H5638" s="48"/>
      <c r="I5638" s="85" t="s">
        <v>63</v>
      </c>
      <c r="J5638" s="48"/>
      <c r="K5638" s="58">
        <v>0</v>
      </c>
      <c r="L5638" s="48">
        <v>0</v>
      </c>
      <c r="M5638" s="70">
        <v>0</v>
      </c>
      <c r="N5638" s="34">
        <f t="shared" si="846"/>
        <v>0.375</v>
      </c>
      <c r="O5638" s="38">
        <f t="shared" si="847"/>
        <v>0.375</v>
      </c>
      <c r="P5638" s="82" t="s">
        <v>41</v>
      </c>
      <c r="Q5638" s="43">
        <v>44817</v>
      </c>
      <c r="R5638" s="35">
        <f t="shared" si="851"/>
        <v>0</v>
      </c>
      <c r="S5638" s="35">
        <f t="shared" si="852"/>
        <v>0</v>
      </c>
      <c r="T5638" s="10" t="str">
        <f t="shared" si="848"/>
        <v>Sem - 38</v>
      </c>
      <c r="U5638" s="10" t="str">
        <f t="shared" si="849"/>
        <v>Septembre</v>
      </c>
      <c r="V5638" s="36" t="str">
        <f t="shared" si="853"/>
        <v>2026</v>
      </c>
      <c r="W5638" s="34"/>
      <c r="X5638" s="91">
        <f t="shared" si="850"/>
        <v>0</v>
      </c>
      <c r="Y5638" s="92" t="str">
        <f>VLOOKUP('CM-CIC'!B5499,Annuaire_roster!B:F,4,0)</f>
        <v>IHASSANE Ikram</v>
      </c>
      <c r="Z5638" s="37" t="s">
        <v>110</v>
      </c>
      <c r="AA5638" s="60" t="s">
        <v>39</v>
      </c>
      <c r="AB5638" s="35" t="str">
        <f t="shared" si="854"/>
        <v/>
      </c>
      <c r="AC5638" s="35" t="str">
        <f t="shared" si="855"/>
        <v/>
      </c>
      <c r="AD5638" s="35" t="str">
        <f t="shared" si="856"/>
        <v/>
      </c>
      <c r="AE5638" s="44" t="str">
        <f t="shared" si="857"/>
        <v/>
      </c>
      <c r="AF5638" s="61"/>
      <c r="AG5638" s="45"/>
    </row>
    <row r="5639" spans="1:33" x14ac:dyDescent="0.2">
      <c r="A5639" s="59">
        <f>+VLOOKUP(B5639,Annuaire_roster!B:G,5,0)</f>
        <v>1025</v>
      </c>
      <c r="B5639" s="219" t="s">
        <v>106</v>
      </c>
      <c r="C5639" s="65"/>
      <c r="D5639" s="65" t="s">
        <v>64</v>
      </c>
      <c r="E5639" s="66"/>
      <c r="F5639" s="66" t="s">
        <v>64</v>
      </c>
      <c r="G5639" s="73"/>
      <c r="H5639" s="67"/>
      <c r="I5639" s="85" t="s">
        <v>63</v>
      </c>
      <c r="J5639" s="67"/>
      <c r="K5639" s="69">
        <v>0</v>
      </c>
      <c r="L5639" s="48">
        <v>0</v>
      </c>
      <c r="M5639" s="70">
        <v>0</v>
      </c>
      <c r="N5639" s="34" t="str">
        <f t="shared" si="846"/>
        <v/>
      </c>
      <c r="O5639" s="38">
        <f t="shared" si="847"/>
        <v>0</v>
      </c>
      <c r="P5639" s="72" t="s">
        <v>41</v>
      </c>
      <c r="Q5639" s="134">
        <v>44817</v>
      </c>
      <c r="R5639" s="35">
        <f t="shared" si="851"/>
        <v>0</v>
      </c>
      <c r="S5639" s="35">
        <f t="shared" si="852"/>
        <v>0</v>
      </c>
      <c r="T5639" s="10" t="str">
        <f t="shared" si="848"/>
        <v>Sem - 38</v>
      </c>
      <c r="U5639" s="10" t="str">
        <f t="shared" si="849"/>
        <v>Septembre</v>
      </c>
      <c r="V5639" s="36" t="str">
        <f t="shared" si="853"/>
        <v>2026</v>
      </c>
      <c r="W5639" s="34"/>
      <c r="X5639" s="91">
        <f t="shared" si="850"/>
        <v>0</v>
      </c>
      <c r="Y5639" s="92" t="str">
        <f>VLOOKUP('CM-CIC'!B5500,Annuaire_roster!B:F,4,0)</f>
        <v>IHASSANE Ikram</v>
      </c>
      <c r="Z5639" s="37" t="s">
        <v>110</v>
      </c>
      <c r="AA5639" s="60" t="s">
        <v>39</v>
      </c>
      <c r="AB5639" s="35" t="str">
        <f t="shared" si="854"/>
        <v/>
      </c>
      <c r="AC5639" s="35" t="str">
        <f t="shared" si="855"/>
        <v/>
      </c>
      <c r="AD5639" s="35" t="str">
        <f t="shared" si="856"/>
        <v/>
      </c>
      <c r="AE5639" s="44" t="str">
        <f t="shared" si="857"/>
        <v/>
      </c>
      <c r="AF5639" s="61"/>
      <c r="AG5639" s="45"/>
    </row>
    <row r="5640" spans="1:33" x14ac:dyDescent="0.2">
      <c r="A5640" s="59">
        <f>+VLOOKUP(B5640,Annuaire_roster!B:G,5,0)</f>
        <v>1025</v>
      </c>
      <c r="B5640" s="78" t="s">
        <v>106</v>
      </c>
      <c r="C5640" s="65">
        <v>0.32916666666666666</v>
      </c>
      <c r="D5640" s="65">
        <v>0.33333333333333331</v>
      </c>
      <c r="E5640" s="66">
        <v>0.75</v>
      </c>
      <c r="F5640" s="66">
        <v>0.75</v>
      </c>
      <c r="G5640" s="49"/>
      <c r="H5640" s="48"/>
      <c r="I5640" s="84" t="s">
        <v>63</v>
      </c>
      <c r="J5640" s="48"/>
      <c r="K5640" s="58">
        <v>0</v>
      </c>
      <c r="L5640" s="48">
        <v>0</v>
      </c>
      <c r="M5640" s="70">
        <v>0</v>
      </c>
      <c r="N5640" s="34">
        <f t="shared" ref="N5640:N5671" si="858">IFERROR(IF(OR(D5640="OFF",D5640="Congé",M5640="Abs",D5640="Congé sans solde",D5640="Férié"),"",IF(O5640-K5640-L5640&gt;O5640,O5640,IF(O5640-K5640-L5640&lt;0,"",O5640-K5640-L5640))),"")</f>
        <v>0.375</v>
      </c>
      <c r="O5640" s="38">
        <f t="shared" ref="O5640:O5671" si="859">IF(AG5640="2H Pause déjeuner",IF(F5640-D5640-0.0833333333333333&lt;0,F5640-D5640-0.0833333333333333+1,F5640-D5640-0.0833333333333333),IF(OR(AND(F5640="OFF",D5640="OFF"),AND(F5640="Congé",D5640="Congé"),AND(F5640="Congé sans solde",D5640="Congé sans solde"),AND(F5640="Congé spécial",D5640="Congé spécial"),AND(F5640="Férié",D5640="Férié"),AND(F5640="OFF",D5640="Congé"),AND(F5640="OFF",D5640="Congé sans solde"),AND(F5640="OFF",D5640="Congé spécial"),AND(F5640="OFF",D5640="Férié"),AND(F5640="Congé",D5640="OFF"),AND(F5640="Congé",D5640="Congé sans solde"),AND(F5640="Congé",D5640="Congé spécial"),AND(F5640="Congé",D5640="Férié"),AND(F5640="Congé sans solde",D5640="OFF"),AND(F5640="Congé sans solde",D5640="Congé"),AND(F5640="Congé sans solde",D5640="Congé spécial"),AND(F5640="Congé sans solde",D5640="Férié"),AND(F5640="Congé spécial",D5640="OFF"),AND(F5640="Congé spécial",D5640="Congé"),AND(F5640="Congé spécial",D5640="Congé sans solde"),AND(F5640="Congé spécial",D5640="Férié"),AND(F5640="Férié",D5640="OFF"),AND(F5640="Férié",D5640="Congé"),AND(F5640="Férié",D5640="Congé sans solde"),AND(F5640="Férié",D5640="Congé spécial")),0,IF(OR(F5640="OFF",F5640="Congé",F5640="Congé spécial",F5640="Congé sans solde",D5640="OFF",D5640="Congé",D5640="Congé spécial",D5640="Congé sans solde"),0.208333333333334,IF(AND(AG5640="",F5640-D5640&lt;0),("24:00:00"-D5640)+("00:00:00"+F5640)-0.0416666666666667,IF(AND(OR(AG5640="Allaitement",AG5640="Sans déjeuner"),F5640-D5640&lt;0),("24:00:00"-D5640)+("00:00:00"+F5640),IF(AND(AG5640="",F5640-D5640&gt;0.166666666666667),F5640-D5640-0.0416666666666667,IF(AND(OR(AG5640="Allaitement",AG5640="Sans déjeuner"),F5640-D5640&gt;0.166666666666667),F5640-D5640,F5640-D5640)))))))</f>
        <v>0.375</v>
      </c>
      <c r="P5640" s="82" t="s">
        <v>41</v>
      </c>
      <c r="Q5640" s="43">
        <v>44818</v>
      </c>
      <c r="R5640" s="35">
        <f t="shared" si="851"/>
        <v>0</v>
      </c>
      <c r="S5640" s="35">
        <f t="shared" si="852"/>
        <v>0</v>
      </c>
      <c r="T5640" s="10" t="str">
        <f t="shared" si="848"/>
        <v>Sem - 38</v>
      </c>
      <c r="U5640" s="10" t="str">
        <f t="shared" si="849"/>
        <v>Septembre</v>
      </c>
      <c r="V5640" s="36" t="str">
        <f t="shared" si="853"/>
        <v>2026</v>
      </c>
      <c r="W5640" s="34"/>
      <c r="X5640" s="91">
        <f t="shared" si="850"/>
        <v>4.1666666666666519E-3</v>
      </c>
      <c r="Y5640" s="92" t="str">
        <f>VLOOKUP('CM-CIC'!B5501,Annuaire_roster!B:F,4,0)</f>
        <v>IHASSANE Ikram</v>
      </c>
      <c r="Z5640" s="37" t="s">
        <v>110</v>
      </c>
      <c r="AA5640" s="60" t="s">
        <v>39</v>
      </c>
      <c r="AB5640" s="35" t="str">
        <f t="shared" si="854"/>
        <v/>
      </c>
      <c r="AC5640" s="35" t="str">
        <f t="shared" si="855"/>
        <v/>
      </c>
      <c r="AD5640" s="35" t="str">
        <f t="shared" si="856"/>
        <v/>
      </c>
      <c r="AE5640" s="44" t="str">
        <f t="shared" si="857"/>
        <v/>
      </c>
      <c r="AF5640" s="61"/>
      <c r="AG5640" s="45"/>
    </row>
    <row r="5641" spans="1:33" x14ac:dyDescent="0.2">
      <c r="A5641" s="59">
        <f>+VLOOKUP(B5641,Annuaire_roster!B:G,5,0)</f>
        <v>987</v>
      </c>
      <c r="B5641" s="78" t="s">
        <v>107</v>
      </c>
      <c r="C5641" s="65">
        <v>0.375</v>
      </c>
      <c r="D5641" s="65">
        <v>0.375</v>
      </c>
      <c r="E5641" s="66">
        <v>0.75</v>
      </c>
      <c r="F5641" s="66">
        <v>0.75</v>
      </c>
      <c r="G5641" s="49"/>
      <c r="H5641" s="48"/>
      <c r="I5641" s="84" t="s">
        <v>63</v>
      </c>
      <c r="J5641" s="48"/>
      <c r="K5641" s="58">
        <v>0</v>
      </c>
      <c r="L5641" s="48">
        <v>0</v>
      </c>
      <c r="M5641" s="70">
        <v>0</v>
      </c>
      <c r="N5641" s="34">
        <f t="shared" si="858"/>
        <v>0.33333333333333331</v>
      </c>
      <c r="O5641" s="38">
        <f t="shared" si="859"/>
        <v>0.33333333333333331</v>
      </c>
      <c r="P5641" s="82" t="s">
        <v>41</v>
      </c>
      <c r="Q5641" s="43">
        <v>44818</v>
      </c>
      <c r="R5641" s="35">
        <f t="shared" si="851"/>
        <v>0</v>
      </c>
      <c r="S5641" s="35">
        <f t="shared" si="852"/>
        <v>0</v>
      </c>
      <c r="T5641" s="10" t="str">
        <f t="shared" si="848"/>
        <v>Sem - 38</v>
      </c>
      <c r="U5641" s="10" t="str">
        <f t="shared" si="849"/>
        <v>Septembre</v>
      </c>
      <c r="V5641" s="36" t="str">
        <f t="shared" si="853"/>
        <v>2026</v>
      </c>
      <c r="W5641" s="34"/>
      <c r="X5641" s="91">
        <f t="shared" si="850"/>
        <v>0</v>
      </c>
      <c r="Y5641" s="92" t="str">
        <f>VLOOKUP('CM-CIC'!B5502,Annuaire_roster!B:F,4,0)</f>
        <v>IHASSANE Ikram</v>
      </c>
      <c r="Z5641" s="37" t="s">
        <v>110</v>
      </c>
      <c r="AA5641" s="60" t="s">
        <v>39</v>
      </c>
      <c r="AB5641" s="35" t="str">
        <f t="shared" si="854"/>
        <v/>
      </c>
      <c r="AC5641" s="35" t="str">
        <f t="shared" si="855"/>
        <v/>
      </c>
      <c r="AD5641" s="35" t="str">
        <f t="shared" si="856"/>
        <v/>
      </c>
      <c r="AE5641" s="44" t="str">
        <f t="shared" si="857"/>
        <v/>
      </c>
      <c r="AF5641" s="61"/>
      <c r="AG5641" s="45"/>
    </row>
    <row r="5642" spans="1:33" x14ac:dyDescent="0.2">
      <c r="A5642" s="59">
        <f>+VLOOKUP(B5642,Annuaire_roster!B:G,5,0)</f>
        <v>983</v>
      </c>
      <c r="B5642" s="78" t="s">
        <v>49</v>
      </c>
      <c r="C5642" s="65">
        <v>0.375</v>
      </c>
      <c r="D5642" s="65">
        <v>0.375</v>
      </c>
      <c r="E5642" s="66">
        <v>0.75</v>
      </c>
      <c r="F5642" s="66">
        <v>0.75</v>
      </c>
      <c r="G5642" s="49"/>
      <c r="H5642" s="48"/>
      <c r="I5642" s="84" t="s">
        <v>63</v>
      </c>
      <c r="J5642" s="48"/>
      <c r="K5642" s="58">
        <v>0</v>
      </c>
      <c r="L5642" s="48">
        <v>0</v>
      </c>
      <c r="M5642" s="70">
        <v>0</v>
      </c>
      <c r="N5642" s="34">
        <f t="shared" si="858"/>
        <v>0.33333333333333331</v>
      </c>
      <c r="O5642" s="38">
        <f t="shared" si="859"/>
        <v>0.33333333333333331</v>
      </c>
      <c r="P5642" s="82" t="s">
        <v>41</v>
      </c>
      <c r="Q5642" s="43">
        <v>44818</v>
      </c>
      <c r="R5642" s="35">
        <f t="shared" si="851"/>
        <v>0</v>
      </c>
      <c r="S5642" s="35">
        <f t="shared" si="852"/>
        <v>0</v>
      </c>
      <c r="T5642" s="10" t="str">
        <f t="shared" si="848"/>
        <v>Sem - 38</v>
      </c>
      <c r="U5642" s="10" t="str">
        <f t="shared" si="849"/>
        <v>Septembre</v>
      </c>
      <c r="V5642" s="36" t="str">
        <f t="shared" si="853"/>
        <v>2026</v>
      </c>
      <c r="W5642" s="34"/>
      <c r="X5642" s="91">
        <f t="shared" si="850"/>
        <v>0</v>
      </c>
      <c r="Y5642" s="92" t="str">
        <f>VLOOKUP('CM-CIC'!B5503,Annuaire_roster!B:F,4,0)</f>
        <v>IHASSANE Ikram</v>
      </c>
      <c r="Z5642" s="37" t="s">
        <v>110</v>
      </c>
      <c r="AA5642" s="60" t="s">
        <v>39</v>
      </c>
      <c r="AB5642" s="35" t="str">
        <f t="shared" si="854"/>
        <v/>
      </c>
      <c r="AC5642" s="35" t="str">
        <f t="shared" si="855"/>
        <v/>
      </c>
      <c r="AD5642" s="35" t="str">
        <f t="shared" si="856"/>
        <v/>
      </c>
      <c r="AE5642" s="44" t="str">
        <f t="shared" si="857"/>
        <v/>
      </c>
      <c r="AF5642" s="61"/>
      <c r="AG5642" s="45"/>
    </row>
    <row r="5643" spans="1:33" x14ac:dyDescent="0.2">
      <c r="A5643" s="59">
        <f>+VLOOKUP(B5643,Annuaire_roster!B:G,5,0)</f>
        <v>1012</v>
      </c>
      <c r="B5643" s="78" t="s">
        <v>108</v>
      </c>
      <c r="C5643" s="65">
        <v>0.375</v>
      </c>
      <c r="D5643" s="65">
        <v>0.375</v>
      </c>
      <c r="E5643" s="66">
        <v>0.79166666666666663</v>
      </c>
      <c r="F5643" s="66">
        <v>0.79166666666666663</v>
      </c>
      <c r="G5643" s="49"/>
      <c r="H5643" s="48"/>
      <c r="I5643" s="84" t="s">
        <v>63</v>
      </c>
      <c r="J5643" s="48"/>
      <c r="K5643" s="58">
        <v>0</v>
      </c>
      <c r="L5643" s="48">
        <v>0</v>
      </c>
      <c r="M5643" s="70">
        <v>0</v>
      </c>
      <c r="N5643" s="34">
        <f t="shared" si="858"/>
        <v>0.37499999999999994</v>
      </c>
      <c r="O5643" s="38">
        <f t="shared" si="859"/>
        <v>0.37499999999999994</v>
      </c>
      <c r="P5643" s="82" t="s">
        <v>41</v>
      </c>
      <c r="Q5643" s="43">
        <v>44818</v>
      </c>
      <c r="R5643" s="35">
        <f t="shared" si="851"/>
        <v>0</v>
      </c>
      <c r="S5643" s="35">
        <f t="shared" si="852"/>
        <v>0</v>
      </c>
      <c r="T5643" s="10" t="str">
        <f t="shared" si="848"/>
        <v>Sem - 38</v>
      </c>
      <c r="U5643" s="10" t="str">
        <f t="shared" si="849"/>
        <v>Septembre</v>
      </c>
      <c r="V5643" s="36" t="str">
        <f t="shared" si="853"/>
        <v>2026</v>
      </c>
      <c r="W5643" s="34"/>
      <c r="X5643" s="91">
        <f t="shared" si="850"/>
        <v>0</v>
      </c>
      <c r="Y5643" s="92" t="str">
        <f>VLOOKUP('CM-CIC'!B5504,Annuaire_roster!B:F,4,0)</f>
        <v>KINANA Widad</v>
      </c>
      <c r="Z5643" s="37" t="s">
        <v>110</v>
      </c>
      <c r="AA5643" s="60" t="s">
        <v>39</v>
      </c>
      <c r="AB5643" s="35" t="str">
        <f t="shared" si="854"/>
        <v/>
      </c>
      <c r="AC5643" s="35" t="str">
        <f t="shared" si="855"/>
        <v/>
      </c>
      <c r="AD5643" s="35" t="str">
        <f t="shared" si="856"/>
        <v/>
      </c>
      <c r="AE5643" s="44" t="str">
        <f t="shared" si="857"/>
        <v/>
      </c>
      <c r="AF5643" s="61"/>
      <c r="AG5643" s="45"/>
    </row>
    <row r="5644" spans="1:33" x14ac:dyDescent="0.2">
      <c r="A5644" s="59">
        <f>+VLOOKUP(B5644,Annuaire_roster!B:G,5,0)</f>
        <v>1025</v>
      </c>
      <c r="B5644" s="78" t="s">
        <v>106</v>
      </c>
      <c r="C5644" s="65">
        <v>0.33124999999999999</v>
      </c>
      <c r="D5644" s="65">
        <v>0.33333333333333331</v>
      </c>
      <c r="E5644" s="66">
        <v>0.75</v>
      </c>
      <c r="F5644" s="66">
        <v>0.75</v>
      </c>
      <c r="G5644" s="49"/>
      <c r="H5644" s="48"/>
      <c r="I5644" s="84" t="s">
        <v>63</v>
      </c>
      <c r="J5644" s="48"/>
      <c r="K5644" s="58">
        <v>0</v>
      </c>
      <c r="L5644" s="48">
        <v>0</v>
      </c>
      <c r="M5644" s="70">
        <v>0</v>
      </c>
      <c r="N5644" s="34">
        <f t="shared" si="858"/>
        <v>0.375</v>
      </c>
      <c r="O5644" s="38">
        <f t="shared" si="859"/>
        <v>0.375</v>
      </c>
      <c r="P5644" s="82" t="s">
        <v>41</v>
      </c>
      <c r="Q5644" s="43">
        <v>44819</v>
      </c>
      <c r="R5644" s="35">
        <f t="shared" si="851"/>
        <v>0</v>
      </c>
      <c r="S5644" s="35">
        <f t="shared" si="852"/>
        <v>0</v>
      </c>
      <c r="T5644" s="10" t="str">
        <f t="shared" si="848"/>
        <v>Sem - 38</v>
      </c>
      <c r="U5644" s="10" t="str">
        <f t="shared" si="849"/>
        <v>Septembre</v>
      </c>
      <c r="V5644" s="36" t="str">
        <f t="shared" si="853"/>
        <v>2026</v>
      </c>
      <c r="W5644" s="34"/>
      <c r="X5644" s="91">
        <f t="shared" si="850"/>
        <v>2.0833333333333259E-3</v>
      </c>
      <c r="Y5644" s="92" t="str">
        <f>VLOOKUP('CM-CIC'!B5505,Annuaire_roster!B:F,4,0)</f>
        <v>KINANA Widad</v>
      </c>
      <c r="Z5644" s="37" t="s">
        <v>110</v>
      </c>
      <c r="AA5644" s="60" t="s">
        <v>39</v>
      </c>
      <c r="AB5644" s="35" t="str">
        <f t="shared" si="854"/>
        <v/>
      </c>
      <c r="AC5644" s="35" t="str">
        <f t="shared" si="855"/>
        <v/>
      </c>
      <c r="AD5644" s="35" t="str">
        <f t="shared" si="856"/>
        <v/>
      </c>
      <c r="AE5644" s="44" t="str">
        <f t="shared" si="857"/>
        <v/>
      </c>
      <c r="AF5644" s="61"/>
      <c r="AG5644" s="45"/>
    </row>
    <row r="5645" spans="1:33" x14ac:dyDescent="0.2">
      <c r="A5645" s="59">
        <f>+VLOOKUP(B5645,Annuaire_roster!B:G,5,0)</f>
        <v>987</v>
      </c>
      <c r="B5645" s="78" t="s">
        <v>107</v>
      </c>
      <c r="C5645" s="65">
        <v>0.375</v>
      </c>
      <c r="D5645" s="65">
        <v>0.375</v>
      </c>
      <c r="E5645" s="66">
        <v>0.75</v>
      </c>
      <c r="F5645" s="66">
        <v>0.75</v>
      </c>
      <c r="G5645" s="49"/>
      <c r="H5645" s="48"/>
      <c r="I5645" s="84" t="s">
        <v>63</v>
      </c>
      <c r="J5645" s="48"/>
      <c r="K5645" s="58">
        <v>0</v>
      </c>
      <c r="L5645" s="48">
        <v>0</v>
      </c>
      <c r="M5645" s="70">
        <v>0</v>
      </c>
      <c r="N5645" s="34">
        <f t="shared" si="858"/>
        <v>0.33333333333333331</v>
      </c>
      <c r="O5645" s="38">
        <f t="shared" si="859"/>
        <v>0.33333333333333331</v>
      </c>
      <c r="P5645" s="82" t="s">
        <v>41</v>
      </c>
      <c r="Q5645" s="43">
        <v>44819</v>
      </c>
      <c r="R5645" s="35">
        <f t="shared" si="851"/>
        <v>0</v>
      </c>
      <c r="S5645" s="35">
        <f t="shared" si="852"/>
        <v>0</v>
      </c>
      <c r="T5645" s="10" t="str">
        <f t="shared" si="848"/>
        <v>Sem - 38</v>
      </c>
      <c r="U5645" s="10" t="str">
        <f t="shared" si="849"/>
        <v>Septembre</v>
      </c>
      <c r="V5645" s="36" t="str">
        <f t="shared" si="853"/>
        <v>2026</v>
      </c>
      <c r="W5645" s="34"/>
      <c r="X5645" s="91">
        <f t="shared" si="850"/>
        <v>0</v>
      </c>
      <c r="Y5645" s="92" t="str">
        <f>VLOOKUP('CM-CIC'!B5506,Annuaire_roster!B:F,4,0)</f>
        <v>KINANA Widad</v>
      </c>
      <c r="Z5645" s="37" t="s">
        <v>110</v>
      </c>
      <c r="AA5645" s="60" t="s">
        <v>39</v>
      </c>
      <c r="AB5645" s="35" t="str">
        <f t="shared" si="854"/>
        <v/>
      </c>
      <c r="AC5645" s="35" t="str">
        <f t="shared" si="855"/>
        <v/>
      </c>
      <c r="AD5645" s="35" t="str">
        <f t="shared" si="856"/>
        <v/>
      </c>
      <c r="AE5645" s="44" t="str">
        <f t="shared" si="857"/>
        <v/>
      </c>
      <c r="AF5645" s="61"/>
      <c r="AG5645" s="45"/>
    </row>
    <row r="5646" spans="1:33" x14ac:dyDescent="0.2">
      <c r="A5646" s="59">
        <f>+VLOOKUP(B5646,Annuaire_roster!B:G,5,0)</f>
        <v>983</v>
      </c>
      <c r="B5646" s="78" t="s">
        <v>49</v>
      </c>
      <c r="C5646" s="65">
        <v>0.375</v>
      </c>
      <c r="D5646" s="65">
        <v>0.375</v>
      </c>
      <c r="E5646" s="66">
        <v>0.75</v>
      </c>
      <c r="F5646" s="66">
        <v>0.75</v>
      </c>
      <c r="G5646" s="49"/>
      <c r="H5646" s="48"/>
      <c r="I5646" s="84" t="s">
        <v>63</v>
      </c>
      <c r="J5646" s="48"/>
      <c r="K5646" s="58">
        <v>0</v>
      </c>
      <c r="L5646" s="48">
        <v>0</v>
      </c>
      <c r="M5646" s="70">
        <v>0</v>
      </c>
      <c r="N5646" s="34">
        <f t="shared" si="858"/>
        <v>0.33333333333333331</v>
      </c>
      <c r="O5646" s="38">
        <f t="shared" si="859"/>
        <v>0.33333333333333331</v>
      </c>
      <c r="P5646" s="82" t="s">
        <v>41</v>
      </c>
      <c r="Q5646" s="43">
        <v>44819</v>
      </c>
      <c r="R5646" s="35">
        <f t="shared" si="851"/>
        <v>0</v>
      </c>
      <c r="S5646" s="35">
        <f t="shared" si="852"/>
        <v>0</v>
      </c>
      <c r="T5646" s="10" t="str">
        <f t="shared" si="848"/>
        <v>Sem - 38</v>
      </c>
      <c r="U5646" s="10" t="str">
        <f t="shared" si="849"/>
        <v>Septembre</v>
      </c>
      <c r="V5646" s="36" t="str">
        <f t="shared" si="853"/>
        <v>2026</v>
      </c>
      <c r="W5646" s="34"/>
      <c r="X5646" s="91">
        <f t="shared" si="850"/>
        <v>0</v>
      </c>
      <c r="Y5646" s="92" t="str">
        <f>VLOOKUP('CM-CIC'!B5507,Annuaire_roster!B:F,4,0)</f>
        <v>KINANA Widad</v>
      </c>
      <c r="Z5646" s="37" t="s">
        <v>110</v>
      </c>
      <c r="AA5646" s="60" t="s">
        <v>39</v>
      </c>
      <c r="AB5646" s="35" t="str">
        <f t="shared" si="854"/>
        <v/>
      </c>
      <c r="AC5646" s="35" t="str">
        <f t="shared" si="855"/>
        <v/>
      </c>
      <c r="AD5646" s="35" t="str">
        <f t="shared" si="856"/>
        <v/>
      </c>
      <c r="AE5646" s="44" t="str">
        <f t="shared" si="857"/>
        <v/>
      </c>
      <c r="AF5646" s="61"/>
      <c r="AG5646" s="45"/>
    </row>
    <row r="5647" spans="1:33" x14ac:dyDescent="0.2">
      <c r="A5647" s="59">
        <f>+VLOOKUP(B5647,Annuaire_roster!B:G,5,0)</f>
        <v>1012</v>
      </c>
      <c r="B5647" s="78" t="s">
        <v>108</v>
      </c>
      <c r="C5647" s="65">
        <v>0.375</v>
      </c>
      <c r="D5647" s="65">
        <v>0.375</v>
      </c>
      <c r="E5647" s="66">
        <v>0.79166666666666663</v>
      </c>
      <c r="F5647" s="66">
        <v>0.79166666666666663</v>
      </c>
      <c r="G5647" s="49"/>
      <c r="H5647" s="48"/>
      <c r="I5647" s="84" t="s">
        <v>63</v>
      </c>
      <c r="J5647" s="48"/>
      <c r="K5647" s="58">
        <v>0</v>
      </c>
      <c r="L5647" s="48">
        <v>0</v>
      </c>
      <c r="M5647" s="70">
        <v>0</v>
      </c>
      <c r="N5647" s="34">
        <f t="shared" si="858"/>
        <v>0.37499999999999994</v>
      </c>
      <c r="O5647" s="38">
        <f t="shared" si="859"/>
        <v>0.37499999999999994</v>
      </c>
      <c r="P5647" s="82" t="s">
        <v>41</v>
      </c>
      <c r="Q5647" s="43">
        <v>44819</v>
      </c>
      <c r="R5647" s="35">
        <f t="shared" si="851"/>
        <v>0</v>
      </c>
      <c r="S5647" s="35">
        <f t="shared" si="852"/>
        <v>0</v>
      </c>
      <c r="T5647" s="10" t="str">
        <f t="shared" si="848"/>
        <v>Sem - 38</v>
      </c>
      <c r="U5647" s="10" t="str">
        <f t="shared" si="849"/>
        <v>Septembre</v>
      </c>
      <c r="V5647" s="36" t="str">
        <f t="shared" si="853"/>
        <v>2026</v>
      </c>
      <c r="W5647" s="34"/>
      <c r="X5647" s="91">
        <f t="shared" si="850"/>
        <v>0</v>
      </c>
      <c r="Y5647" s="92" t="str">
        <f>VLOOKUP('CM-CIC'!B5508,Annuaire_roster!B:F,4,0)</f>
        <v>KINANA Widad</v>
      </c>
      <c r="Z5647" s="37" t="s">
        <v>110</v>
      </c>
      <c r="AA5647" s="60" t="s">
        <v>39</v>
      </c>
      <c r="AB5647" s="35" t="str">
        <f t="shared" si="854"/>
        <v/>
      </c>
      <c r="AC5647" s="35" t="str">
        <f t="shared" si="855"/>
        <v/>
      </c>
      <c r="AD5647" s="35" t="str">
        <f t="shared" si="856"/>
        <v/>
      </c>
      <c r="AE5647" s="44" t="str">
        <f t="shared" si="857"/>
        <v/>
      </c>
      <c r="AF5647" s="61"/>
      <c r="AG5647" s="45"/>
    </row>
    <row r="5648" spans="1:33" x14ac:dyDescent="0.2">
      <c r="A5648" s="59">
        <f>+VLOOKUP(B5648,Annuaire_roster!B:G,5,0)</f>
        <v>1025</v>
      </c>
      <c r="B5648" s="78" t="s">
        <v>106</v>
      </c>
      <c r="C5648" s="65">
        <v>0.33124999999999999</v>
      </c>
      <c r="D5648" s="65">
        <v>0.33333333333333331</v>
      </c>
      <c r="E5648" s="66">
        <v>0.70833333333333337</v>
      </c>
      <c r="F5648" s="66">
        <v>0.70833333333333337</v>
      </c>
      <c r="G5648" s="49"/>
      <c r="H5648" s="48"/>
      <c r="I5648" s="84" t="s">
        <v>63</v>
      </c>
      <c r="J5648" s="48"/>
      <c r="K5648" s="58">
        <v>0</v>
      </c>
      <c r="L5648" s="48">
        <v>0</v>
      </c>
      <c r="M5648" s="70">
        <v>0</v>
      </c>
      <c r="N5648" s="34">
        <f t="shared" si="858"/>
        <v>0.33333333333333337</v>
      </c>
      <c r="O5648" s="38">
        <f t="shared" si="859"/>
        <v>0.33333333333333337</v>
      </c>
      <c r="P5648" s="82" t="s">
        <v>41</v>
      </c>
      <c r="Q5648" s="43">
        <v>44820</v>
      </c>
      <c r="R5648" s="35">
        <f t="shared" si="851"/>
        <v>0</v>
      </c>
      <c r="S5648" s="35">
        <f t="shared" si="852"/>
        <v>0</v>
      </c>
      <c r="T5648" s="10" t="str">
        <f t="shared" si="848"/>
        <v>Sem - 38</v>
      </c>
      <c r="U5648" s="10" t="str">
        <f t="shared" si="849"/>
        <v>Septembre</v>
      </c>
      <c r="V5648" s="36" t="str">
        <f t="shared" si="853"/>
        <v>2026</v>
      </c>
      <c r="W5648" s="34"/>
      <c r="X5648" s="91">
        <f t="shared" si="850"/>
        <v>2.0833333333333259E-3</v>
      </c>
      <c r="Y5648" s="92" t="str">
        <f>VLOOKUP('CM-CIC'!B5509,Annuaire_roster!B:F,4,0)</f>
        <v>KINANA Widad</v>
      </c>
      <c r="Z5648" s="37" t="s">
        <v>110</v>
      </c>
      <c r="AA5648" s="60" t="s">
        <v>39</v>
      </c>
      <c r="AB5648" s="35" t="str">
        <f t="shared" si="854"/>
        <v/>
      </c>
      <c r="AC5648" s="35" t="str">
        <f t="shared" si="855"/>
        <v/>
      </c>
      <c r="AD5648" s="35" t="str">
        <f t="shared" si="856"/>
        <v/>
      </c>
      <c r="AE5648" s="44" t="str">
        <f t="shared" si="857"/>
        <v/>
      </c>
      <c r="AF5648" s="61"/>
      <c r="AG5648" s="45"/>
    </row>
    <row r="5649" spans="1:33" x14ac:dyDescent="0.2">
      <c r="A5649" s="59">
        <f>+VLOOKUP(B5649,Annuaire_roster!B:G,5,0)</f>
        <v>987</v>
      </c>
      <c r="B5649" s="78" t="s">
        <v>107</v>
      </c>
      <c r="C5649" s="65">
        <v>0.37083333333333335</v>
      </c>
      <c r="D5649" s="65">
        <v>0.375</v>
      </c>
      <c r="E5649" s="66">
        <v>0.75</v>
      </c>
      <c r="F5649" s="66">
        <v>0.75</v>
      </c>
      <c r="G5649" s="49"/>
      <c r="H5649" s="48"/>
      <c r="I5649" s="84" t="s">
        <v>63</v>
      </c>
      <c r="J5649" s="48"/>
      <c r="K5649" s="58">
        <v>0</v>
      </c>
      <c r="L5649" s="48">
        <v>0</v>
      </c>
      <c r="M5649" s="70">
        <v>0</v>
      </c>
      <c r="N5649" s="34">
        <f t="shared" si="858"/>
        <v>0.33333333333333331</v>
      </c>
      <c r="O5649" s="38">
        <f t="shared" si="859"/>
        <v>0.33333333333333331</v>
      </c>
      <c r="P5649" s="82" t="s">
        <v>41</v>
      </c>
      <c r="Q5649" s="43">
        <v>44820</v>
      </c>
      <c r="R5649" s="35">
        <f t="shared" si="851"/>
        <v>0</v>
      </c>
      <c r="S5649" s="35">
        <f t="shared" si="852"/>
        <v>0</v>
      </c>
      <c r="T5649" s="10" t="str">
        <f t="shared" si="848"/>
        <v>Sem - 38</v>
      </c>
      <c r="U5649" s="10" t="str">
        <f t="shared" si="849"/>
        <v>Septembre</v>
      </c>
      <c r="V5649" s="36" t="str">
        <f t="shared" si="853"/>
        <v>2026</v>
      </c>
      <c r="W5649" s="34"/>
      <c r="X5649" s="91">
        <f t="shared" si="850"/>
        <v>4.1666666666666519E-3</v>
      </c>
      <c r="Y5649" s="92" t="str">
        <f>VLOOKUP('CM-CIC'!B5510,Annuaire_roster!B:F,4,0)</f>
        <v>KINANA Widad</v>
      </c>
      <c r="Z5649" s="37" t="s">
        <v>110</v>
      </c>
      <c r="AA5649" s="60" t="s">
        <v>39</v>
      </c>
      <c r="AB5649" s="35" t="str">
        <f t="shared" si="854"/>
        <v/>
      </c>
      <c r="AC5649" s="35" t="str">
        <f t="shared" si="855"/>
        <v/>
      </c>
      <c r="AD5649" s="35" t="str">
        <f t="shared" si="856"/>
        <v/>
      </c>
      <c r="AE5649" s="44" t="str">
        <f t="shared" si="857"/>
        <v/>
      </c>
      <c r="AF5649" s="61"/>
      <c r="AG5649" s="45"/>
    </row>
    <row r="5650" spans="1:33" x14ac:dyDescent="0.2">
      <c r="A5650" s="59">
        <f>+VLOOKUP(B5650,Annuaire_roster!B:G,5,0)</f>
        <v>983</v>
      </c>
      <c r="B5650" s="78" t="s">
        <v>49</v>
      </c>
      <c r="C5650" s="65">
        <v>0.36875000000000002</v>
      </c>
      <c r="D5650" s="65">
        <v>0.375</v>
      </c>
      <c r="E5650" s="66">
        <v>0.75</v>
      </c>
      <c r="F5650" s="66">
        <v>0.75</v>
      </c>
      <c r="G5650" s="49"/>
      <c r="H5650" s="48"/>
      <c r="I5650" s="85" t="s">
        <v>63</v>
      </c>
      <c r="J5650" s="48"/>
      <c r="K5650" s="58">
        <v>0</v>
      </c>
      <c r="L5650" s="48">
        <v>0</v>
      </c>
      <c r="M5650" s="70">
        <v>0</v>
      </c>
      <c r="N5650" s="34">
        <f t="shared" si="858"/>
        <v>0.33333333333333331</v>
      </c>
      <c r="O5650" s="38">
        <f t="shared" si="859"/>
        <v>0.33333333333333331</v>
      </c>
      <c r="P5650" s="82" t="s">
        <v>41</v>
      </c>
      <c r="Q5650" s="43">
        <v>44820</v>
      </c>
      <c r="R5650" s="35">
        <f t="shared" si="851"/>
        <v>0</v>
      </c>
      <c r="S5650" s="35">
        <f t="shared" si="852"/>
        <v>0</v>
      </c>
      <c r="T5650" s="10" t="str">
        <f t="shared" si="848"/>
        <v>Sem - 38</v>
      </c>
      <c r="U5650" s="10" t="str">
        <f t="shared" si="849"/>
        <v>Septembre</v>
      </c>
      <c r="V5650" s="36" t="str">
        <f t="shared" si="853"/>
        <v>2026</v>
      </c>
      <c r="W5650" s="34"/>
      <c r="X5650" s="91">
        <f t="shared" si="850"/>
        <v>6.2499999999999778E-3</v>
      </c>
      <c r="Y5650" s="92" t="str">
        <f>VLOOKUP('CM-CIC'!B5511,Annuaire_roster!B:F,4,0)</f>
        <v>KINANA Widad</v>
      </c>
      <c r="Z5650" s="37" t="s">
        <v>110</v>
      </c>
      <c r="AA5650" s="60" t="s">
        <v>39</v>
      </c>
      <c r="AB5650" s="35" t="str">
        <f t="shared" si="854"/>
        <v/>
      </c>
      <c r="AC5650" s="35" t="str">
        <f t="shared" si="855"/>
        <v/>
      </c>
      <c r="AD5650" s="35" t="str">
        <f t="shared" si="856"/>
        <v/>
      </c>
      <c r="AE5650" s="44" t="str">
        <f t="shared" si="857"/>
        <v/>
      </c>
      <c r="AF5650" s="61"/>
      <c r="AG5650" s="45"/>
    </row>
    <row r="5651" spans="1:33" x14ac:dyDescent="0.2">
      <c r="A5651" s="59">
        <f>+VLOOKUP(B5651,Annuaire_roster!B:G,5,0)</f>
        <v>1012</v>
      </c>
      <c r="B5651" s="78" t="s">
        <v>108</v>
      </c>
      <c r="C5651" s="65">
        <v>0.375</v>
      </c>
      <c r="D5651" s="65">
        <v>0.375</v>
      </c>
      <c r="E5651" s="66">
        <v>0.79166666666666663</v>
      </c>
      <c r="F5651" s="66">
        <v>0.79166666666666663</v>
      </c>
      <c r="G5651" s="73"/>
      <c r="H5651" s="67"/>
      <c r="I5651" s="84" t="s">
        <v>63</v>
      </c>
      <c r="J5651" s="67"/>
      <c r="K5651" s="69">
        <v>0</v>
      </c>
      <c r="L5651" s="48">
        <v>0</v>
      </c>
      <c r="M5651" s="70">
        <v>0</v>
      </c>
      <c r="N5651" s="34">
        <f t="shared" si="858"/>
        <v>0.37499999999999994</v>
      </c>
      <c r="O5651" s="38">
        <f t="shared" si="859"/>
        <v>0.37499999999999994</v>
      </c>
      <c r="P5651" s="72" t="s">
        <v>41</v>
      </c>
      <c r="Q5651" s="134">
        <v>44820</v>
      </c>
      <c r="R5651" s="35">
        <f t="shared" si="851"/>
        <v>0</v>
      </c>
      <c r="S5651" s="35">
        <f t="shared" si="852"/>
        <v>0</v>
      </c>
      <c r="T5651" s="10" t="str">
        <f t="shared" si="848"/>
        <v>Sem - 38</v>
      </c>
      <c r="U5651" s="10" t="str">
        <f t="shared" si="849"/>
        <v>Septembre</v>
      </c>
      <c r="V5651" s="36" t="str">
        <f t="shared" si="853"/>
        <v>2026</v>
      </c>
      <c r="W5651" s="34"/>
      <c r="X5651" s="91">
        <f t="shared" si="850"/>
        <v>0</v>
      </c>
      <c r="Y5651" s="92" t="str">
        <f>VLOOKUP('CM-CIC'!B5512,Annuaire_roster!B:F,4,0)</f>
        <v>IHASSANE Ikram</v>
      </c>
      <c r="Z5651" s="37" t="s">
        <v>110</v>
      </c>
      <c r="AA5651" s="60" t="s">
        <v>39</v>
      </c>
      <c r="AB5651" s="35" t="str">
        <f t="shared" si="854"/>
        <v/>
      </c>
      <c r="AC5651" s="35" t="str">
        <f t="shared" si="855"/>
        <v/>
      </c>
      <c r="AD5651" s="35" t="str">
        <f t="shared" si="856"/>
        <v/>
      </c>
      <c r="AE5651" s="44" t="str">
        <f t="shared" si="857"/>
        <v/>
      </c>
      <c r="AF5651" s="61"/>
      <c r="AG5651" s="45"/>
    </row>
    <row r="5652" spans="1:33" x14ac:dyDescent="0.2">
      <c r="A5652" s="59">
        <f>+VLOOKUP(B5652,Annuaire_roster!B:G,5,0)</f>
        <v>1025</v>
      </c>
      <c r="B5652" s="78" t="s">
        <v>106</v>
      </c>
      <c r="C5652" s="65">
        <v>0.33194444444444443</v>
      </c>
      <c r="D5652" s="65">
        <v>0.33333333333333331</v>
      </c>
      <c r="E5652" s="66">
        <v>0.70833333333333337</v>
      </c>
      <c r="F5652" s="66">
        <v>0.70833333333333337</v>
      </c>
      <c r="G5652" s="49"/>
      <c r="H5652" s="48"/>
      <c r="I5652" s="84" t="s">
        <v>63</v>
      </c>
      <c r="J5652" s="48"/>
      <c r="K5652" s="58">
        <v>0</v>
      </c>
      <c r="L5652" s="48">
        <v>0</v>
      </c>
      <c r="M5652" s="70">
        <v>0</v>
      </c>
      <c r="N5652" s="34">
        <f t="shared" si="858"/>
        <v>0.33333333333333337</v>
      </c>
      <c r="O5652" s="38">
        <f t="shared" si="859"/>
        <v>0.33333333333333337</v>
      </c>
      <c r="P5652" s="82" t="s">
        <v>41</v>
      </c>
      <c r="Q5652" s="43">
        <v>44821</v>
      </c>
      <c r="R5652" s="35">
        <f t="shared" si="851"/>
        <v>0</v>
      </c>
      <c r="S5652" s="35">
        <f t="shared" si="852"/>
        <v>0</v>
      </c>
      <c r="T5652" s="10" t="str">
        <f t="shared" si="848"/>
        <v>Sem - 38</v>
      </c>
      <c r="U5652" s="10" t="str">
        <f t="shared" si="849"/>
        <v>Septembre</v>
      </c>
      <c r="V5652" s="36" t="str">
        <f t="shared" si="853"/>
        <v>2026</v>
      </c>
      <c r="W5652" s="34"/>
      <c r="X5652" s="91">
        <f t="shared" si="850"/>
        <v>1.388888888888884E-3</v>
      </c>
      <c r="Y5652" s="92" t="str">
        <f>VLOOKUP('CM-CIC'!B5513,Annuaire_roster!B:F,4,0)</f>
        <v>IHASSANE Ikram</v>
      </c>
      <c r="Z5652" s="37" t="s">
        <v>110</v>
      </c>
      <c r="AA5652" s="60" t="s">
        <v>39</v>
      </c>
      <c r="AB5652" s="35" t="str">
        <f t="shared" si="854"/>
        <v/>
      </c>
      <c r="AC5652" s="35" t="str">
        <f t="shared" si="855"/>
        <v/>
      </c>
      <c r="AD5652" s="35" t="str">
        <f t="shared" si="856"/>
        <v/>
      </c>
      <c r="AE5652" s="44" t="str">
        <f t="shared" si="857"/>
        <v/>
      </c>
      <c r="AF5652" s="61"/>
      <c r="AG5652" s="45"/>
    </row>
    <row r="5653" spans="1:33" x14ac:dyDescent="0.2">
      <c r="A5653" s="59">
        <f>+VLOOKUP(B5653,Annuaire_roster!B:G,5,0)</f>
        <v>987</v>
      </c>
      <c r="B5653" s="78" t="s">
        <v>107</v>
      </c>
      <c r="C5653" s="65">
        <v>0.41666666666666669</v>
      </c>
      <c r="D5653" s="65">
        <v>0.41666666666666669</v>
      </c>
      <c r="E5653" s="66">
        <v>0.75</v>
      </c>
      <c r="F5653" s="66">
        <v>0.75</v>
      </c>
      <c r="G5653" s="49"/>
      <c r="H5653" s="48"/>
      <c r="I5653" s="84" t="s">
        <v>63</v>
      </c>
      <c r="J5653" s="48"/>
      <c r="K5653" s="58">
        <v>0</v>
      </c>
      <c r="L5653" s="48">
        <v>0</v>
      </c>
      <c r="M5653" s="70">
        <v>0</v>
      </c>
      <c r="N5653" s="34">
        <f t="shared" si="858"/>
        <v>0.29166666666666663</v>
      </c>
      <c r="O5653" s="38">
        <f t="shared" si="859"/>
        <v>0.29166666666666663</v>
      </c>
      <c r="P5653" s="82" t="s">
        <v>41</v>
      </c>
      <c r="Q5653" s="43">
        <v>44821</v>
      </c>
      <c r="R5653" s="35">
        <f t="shared" si="851"/>
        <v>0</v>
      </c>
      <c r="S5653" s="35">
        <f t="shared" si="852"/>
        <v>0</v>
      </c>
      <c r="T5653" s="10" t="str">
        <f t="shared" si="848"/>
        <v>Sem - 38</v>
      </c>
      <c r="U5653" s="10" t="str">
        <f t="shared" si="849"/>
        <v>Septembre</v>
      </c>
      <c r="V5653" s="36" t="str">
        <f t="shared" si="853"/>
        <v>2026</v>
      </c>
      <c r="W5653" s="34"/>
      <c r="X5653" s="91">
        <f t="shared" si="850"/>
        <v>0</v>
      </c>
      <c r="Y5653" s="92" t="str">
        <f>VLOOKUP('CM-CIC'!B5514,Annuaire_roster!B:F,4,0)</f>
        <v>IHASSANE Ikram</v>
      </c>
      <c r="Z5653" s="37" t="s">
        <v>110</v>
      </c>
      <c r="AA5653" s="60" t="s">
        <v>39</v>
      </c>
      <c r="AB5653" s="35" t="str">
        <f t="shared" si="854"/>
        <v/>
      </c>
      <c r="AC5653" s="35" t="str">
        <f t="shared" si="855"/>
        <v/>
      </c>
      <c r="AD5653" s="35" t="str">
        <f t="shared" si="856"/>
        <v/>
      </c>
      <c r="AE5653" s="44" t="str">
        <f t="shared" si="857"/>
        <v/>
      </c>
      <c r="AF5653" s="61"/>
      <c r="AG5653" s="45"/>
    </row>
    <row r="5654" spans="1:33" x14ac:dyDescent="0.2">
      <c r="A5654" s="59">
        <f>+VLOOKUP(B5654,Annuaire_roster!B:G,5,0)</f>
        <v>983</v>
      </c>
      <c r="B5654" s="78" t="s">
        <v>49</v>
      </c>
      <c r="C5654" s="65">
        <v>0.375</v>
      </c>
      <c r="D5654" s="65">
        <v>0.375</v>
      </c>
      <c r="E5654" s="66">
        <v>0.75</v>
      </c>
      <c r="F5654" s="66">
        <v>0.75</v>
      </c>
      <c r="G5654" s="49"/>
      <c r="H5654" s="48"/>
      <c r="I5654" s="84" t="s">
        <v>63</v>
      </c>
      <c r="J5654" s="48"/>
      <c r="K5654" s="58">
        <v>0</v>
      </c>
      <c r="L5654" s="48">
        <v>0</v>
      </c>
      <c r="M5654" s="70">
        <v>0</v>
      </c>
      <c r="N5654" s="34">
        <f t="shared" si="858"/>
        <v>0.33333333333333331</v>
      </c>
      <c r="O5654" s="38">
        <f t="shared" si="859"/>
        <v>0.33333333333333331</v>
      </c>
      <c r="P5654" s="82" t="s">
        <v>41</v>
      </c>
      <c r="Q5654" s="43">
        <v>44821</v>
      </c>
      <c r="R5654" s="35">
        <f t="shared" si="851"/>
        <v>0</v>
      </c>
      <c r="S5654" s="35">
        <f t="shared" si="852"/>
        <v>0</v>
      </c>
      <c r="T5654" s="10" t="str">
        <f t="shared" si="848"/>
        <v>Sem - 38</v>
      </c>
      <c r="U5654" s="10" t="str">
        <f t="shared" si="849"/>
        <v>Septembre</v>
      </c>
      <c r="V5654" s="36" t="str">
        <f t="shared" si="853"/>
        <v>2026</v>
      </c>
      <c r="W5654" s="34"/>
      <c r="X5654" s="91">
        <f t="shared" si="850"/>
        <v>0</v>
      </c>
      <c r="Y5654" s="92" t="str">
        <f>VLOOKUP('CM-CIC'!B5515,Annuaire_roster!B:F,4,0)</f>
        <v>KINANA Widad</v>
      </c>
      <c r="Z5654" s="37" t="s">
        <v>110</v>
      </c>
      <c r="AA5654" s="60" t="s">
        <v>39</v>
      </c>
      <c r="AB5654" s="35" t="str">
        <f t="shared" si="854"/>
        <v/>
      </c>
      <c r="AC5654" s="35" t="str">
        <f t="shared" si="855"/>
        <v/>
      </c>
      <c r="AD5654" s="35" t="str">
        <f t="shared" si="856"/>
        <v/>
      </c>
      <c r="AE5654" s="44" t="str">
        <f t="shared" si="857"/>
        <v/>
      </c>
      <c r="AF5654" s="61"/>
      <c r="AG5654" s="45"/>
    </row>
    <row r="5655" spans="1:33" x14ac:dyDescent="0.2">
      <c r="A5655" s="59">
        <f>+VLOOKUP(B5655,Annuaire_roster!B:G,5,0)</f>
        <v>1012</v>
      </c>
      <c r="B5655" s="78" t="s">
        <v>108</v>
      </c>
      <c r="C5655" s="65">
        <v>0.41666666666666669</v>
      </c>
      <c r="D5655" s="65">
        <v>0.41666666666666669</v>
      </c>
      <c r="E5655" s="66">
        <v>0.79166666666666663</v>
      </c>
      <c r="F5655" s="66">
        <v>0.79166666666666663</v>
      </c>
      <c r="G5655" s="49"/>
      <c r="H5655" s="48"/>
      <c r="I5655" s="84" t="s">
        <v>63</v>
      </c>
      <c r="J5655" s="48"/>
      <c r="K5655" s="58">
        <v>0</v>
      </c>
      <c r="L5655" s="48">
        <v>0</v>
      </c>
      <c r="M5655" s="70">
        <v>0</v>
      </c>
      <c r="N5655" s="34">
        <f t="shared" si="858"/>
        <v>0.33333333333333326</v>
      </c>
      <c r="O5655" s="38">
        <f t="shared" si="859"/>
        <v>0.33333333333333326</v>
      </c>
      <c r="P5655" s="82" t="s">
        <v>41</v>
      </c>
      <c r="Q5655" s="43">
        <v>44821</v>
      </c>
      <c r="R5655" s="35">
        <f t="shared" si="851"/>
        <v>0</v>
      </c>
      <c r="S5655" s="35">
        <f t="shared" si="852"/>
        <v>0</v>
      </c>
      <c r="T5655" s="10" t="str">
        <f t="shared" si="848"/>
        <v>Sem - 38</v>
      </c>
      <c r="U5655" s="10" t="str">
        <f t="shared" si="849"/>
        <v>Septembre</v>
      </c>
      <c r="V5655" s="36" t="str">
        <f t="shared" si="853"/>
        <v>2026</v>
      </c>
      <c r="W5655" s="34"/>
      <c r="X5655" s="91">
        <f t="shared" si="850"/>
        <v>0</v>
      </c>
      <c r="Y5655" s="92" t="str">
        <f>VLOOKUP('CM-CIC'!B5516,Annuaire_roster!B:F,4,0)</f>
        <v>KINANA Widad</v>
      </c>
      <c r="Z5655" s="37" t="s">
        <v>110</v>
      </c>
      <c r="AA5655" s="60" t="s">
        <v>39</v>
      </c>
      <c r="AB5655" s="35" t="str">
        <f t="shared" si="854"/>
        <v/>
      </c>
      <c r="AC5655" s="35" t="str">
        <f t="shared" si="855"/>
        <v/>
      </c>
      <c r="AD5655" s="35" t="str">
        <f t="shared" si="856"/>
        <v/>
      </c>
      <c r="AE5655" s="44" t="str">
        <f t="shared" si="857"/>
        <v/>
      </c>
      <c r="AF5655" s="61"/>
      <c r="AG5655" s="45"/>
    </row>
    <row r="5656" spans="1:33" x14ac:dyDescent="0.2">
      <c r="A5656" s="59">
        <f>+VLOOKUP(B5656,Annuaire_roster!B:G,5,0)</f>
        <v>1025</v>
      </c>
      <c r="B5656" s="78" t="s">
        <v>106</v>
      </c>
      <c r="C5656" s="65">
        <v>0.33194444444444443</v>
      </c>
      <c r="D5656" s="65">
        <v>0.33333333333333331</v>
      </c>
      <c r="E5656" s="66">
        <v>0.58333333333333337</v>
      </c>
      <c r="F5656" s="66">
        <v>0.58333333333333337</v>
      </c>
      <c r="G5656" s="49"/>
      <c r="H5656" s="48"/>
      <c r="I5656" s="84" t="s">
        <v>63</v>
      </c>
      <c r="J5656" s="48"/>
      <c r="K5656" s="58">
        <v>0</v>
      </c>
      <c r="L5656" s="48">
        <v>0</v>
      </c>
      <c r="M5656" s="70">
        <v>0</v>
      </c>
      <c r="N5656" s="34">
        <f t="shared" si="858"/>
        <v>0.25000000000000006</v>
      </c>
      <c r="O5656" s="38">
        <f t="shared" si="859"/>
        <v>0.25000000000000006</v>
      </c>
      <c r="P5656" s="82" t="s">
        <v>41</v>
      </c>
      <c r="Q5656" s="43">
        <v>44822</v>
      </c>
      <c r="R5656" s="35">
        <f t="shared" si="851"/>
        <v>0</v>
      </c>
      <c r="S5656" s="35">
        <f t="shared" si="852"/>
        <v>0</v>
      </c>
      <c r="T5656" s="10" t="str">
        <f t="shared" si="848"/>
        <v>Sem - 38</v>
      </c>
      <c r="U5656" s="10" t="str">
        <f t="shared" si="849"/>
        <v>Septembre</v>
      </c>
      <c r="V5656" s="36" t="str">
        <f t="shared" si="853"/>
        <v>2026</v>
      </c>
      <c r="W5656" s="34"/>
      <c r="X5656" s="91">
        <f t="shared" si="850"/>
        <v>1.388888888888884E-3</v>
      </c>
      <c r="Y5656" s="92" t="str">
        <f>VLOOKUP('CM-CIC'!B5517,Annuaire_roster!B:F,4,0)</f>
        <v>KINANA Widad</v>
      </c>
      <c r="Z5656" s="37" t="s">
        <v>110</v>
      </c>
      <c r="AA5656" s="60" t="s">
        <v>39</v>
      </c>
      <c r="AB5656" s="35" t="str">
        <f t="shared" si="854"/>
        <v/>
      </c>
      <c r="AC5656" s="35" t="str">
        <f t="shared" si="855"/>
        <v/>
      </c>
      <c r="AD5656" s="35" t="str">
        <f t="shared" si="856"/>
        <v/>
      </c>
      <c r="AE5656" s="44" t="str">
        <f t="shared" si="857"/>
        <v/>
      </c>
      <c r="AF5656" s="61"/>
      <c r="AG5656" s="45" t="s">
        <v>189</v>
      </c>
    </row>
    <row r="5657" spans="1:33" x14ac:dyDescent="0.2">
      <c r="A5657" s="59">
        <f>+VLOOKUP(B5657,Annuaire_roster!B:G,5,0)</f>
        <v>987</v>
      </c>
      <c r="B5657" s="78" t="s">
        <v>107</v>
      </c>
      <c r="C5657" s="65"/>
      <c r="D5657" s="65" t="s">
        <v>64</v>
      </c>
      <c r="E5657" s="66"/>
      <c r="F5657" s="66" t="s">
        <v>64</v>
      </c>
      <c r="G5657" s="49"/>
      <c r="H5657" s="48"/>
      <c r="I5657" s="84" t="s">
        <v>63</v>
      </c>
      <c r="J5657" s="48"/>
      <c r="K5657" s="58">
        <v>0</v>
      </c>
      <c r="L5657" s="48">
        <v>0</v>
      </c>
      <c r="M5657" s="70">
        <v>0</v>
      </c>
      <c r="N5657" s="34" t="str">
        <f t="shared" si="858"/>
        <v/>
      </c>
      <c r="O5657" s="38">
        <f t="shared" si="859"/>
        <v>0</v>
      </c>
      <c r="P5657" s="82" t="s">
        <v>41</v>
      </c>
      <c r="Q5657" s="43">
        <v>44822</v>
      </c>
      <c r="R5657" s="35">
        <f t="shared" si="851"/>
        <v>0</v>
      </c>
      <c r="S5657" s="35">
        <f t="shared" si="852"/>
        <v>0</v>
      </c>
      <c r="T5657" s="10" t="str">
        <f t="shared" si="848"/>
        <v>Sem - 38</v>
      </c>
      <c r="U5657" s="10" t="str">
        <f t="shared" si="849"/>
        <v>Septembre</v>
      </c>
      <c r="V5657" s="36" t="str">
        <f t="shared" si="853"/>
        <v>2026</v>
      </c>
      <c r="W5657" s="34"/>
      <c r="X5657" s="91">
        <f t="shared" si="850"/>
        <v>0</v>
      </c>
      <c r="Y5657" s="92" t="str">
        <f>VLOOKUP('CM-CIC'!B5518,Annuaire_roster!B:F,4,0)</f>
        <v>KINANA Widad</v>
      </c>
      <c r="Z5657" s="37" t="s">
        <v>110</v>
      </c>
      <c r="AA5657" s="60" t="s">
        <v>39</v>
      </c>
      <c r="AB5657" s="35" t="str">
        <f t="shared" si="854"/>
        <v/>
      </c>
      <c r="AC5657" s="35" t="str">
        <f t="shared" si="855"/>
        <v/>
      </c>
      <c r="AD5657" s="35" t="str">
        <f t="shared" si="856"/>
        <v/>
      </c>
      <c r="AE5657" s="44" t="str">
        <f t="shared" si="857"/>
        <v/>
      </c>
      <c r="AF5657" s="61"/>
      <c r="AG5657" s="45"/>
    </row>
    <row r="5658" spans="1:33" x14ac:dyDescent="0.2">
      <c r="A5658" s="59">
        <f>+VLOOKUP(B5658,Annuaire_roster!B:G,5,0)</f>
        <v>983</v>
      </c>
      <c r="B5658" s="219" t="s">
        <v>49</v>
      </c>
      <c r="C5658" s="65"/>
      <c r="D5658" s="65" t="s">
        <v>64</v>
      </c>
      <c r="E5658" s="66"/>
      <c r="F5658" s="66" t="s">
        <v>64</v>
      </c>
      <c r="G5658" s="49"/>
      <c r="H5658" s="48"/>
      <c r="I5658" s="84" t="s">
        <v>63</v>
      </c>
      <c r="J5658" s="48"/>
      <c r="K5658" s="58">
        <v>0</v>
      </c>
      <c r="L5658" s="48">
        <v>0</v>
      </c>
      <c r="M5658" s="70">
        <v>0</v>
      </c>
      <c r="N5658" s="34" t="str">
        <f t="shared" si="858"/>
        <v/>
      </c>
      <c r="O5658" s="38">
        <f t="shared" si="859"/>
        <v>0</v>
      </c>
      <c r="P5658" s="82" t="s">
        <v>41</v>
      </c>
      <c r="Q5658" s="43">
        <v>44822</v>
      </c>
      <c r="R5658" s="35">
        <f t="shared" si="851"/>
        <v>0</v>
      </c>
      <c r="S5658" s="35">
        <f t="shared" si="852"/>
        <v>0</v>
      </c>
      <c r="T5658" s="10" t="str">
        <f t="shared" si="848"/>
        <v>Sem - 38</v>
      </c>
      <c r="U5658" s="10" t="str">
        <f t="shared" si="849"/>
        <v>Septembre</v>
      </c>
      <c r="V5658" s="36" t="str">
        <f t="shared" si="853"/>
        <v>2026</v>
      </c>
      <c r="W5658" s="34"/>
      <c r="X5658" s="91">
        <f t="shared" si="850"/>
        <v>0</v>
      </c>
      <c r="Y5658" s="92" t="str">
        <f>VLOOKUP('CM-CIC'!B5519,Annuaire_roster!B:F,4,0)</f>
        <v>KINANA Widad</v>
      </c>
      <c r="Z5658" s="37" t="s">
        <v>110</v>
      </c>
      <c r="AA5658" s="60" t="s">
        <v>39</v>
      </c>
      <c r="AB5658" s="35" t="str">
        <f t="shared" si="854"/>
        <v/>
      </c>
      <c r="AC5658" s="35" t="str">
        <f t="shared" si="855"/>
        <v/>
      </c>
      <c r="AD5658" s="35" t="str">
        <f t="shared" si="856"/>
        <v/>
      </c>
      <c r="AE5658" s="44" t="str">
        <f t="shared" si="857"/>
        <v/>
      </c>
      <c r="AF5658" s="61"/>
      <c r="AG5658" s="45"/>
    </row>
    <row r="5659" spans="1:33" x14ac:dyDescent="0.2">
      <c r="A5659" s="59">
        <f>+VLOOKUP(B5659,Annuaire_roster!B:G,5,0)</f>
        <v>1012</v>
      </c>
      <c r="B5659" s="78" t="s">
        <v>108</v>
      </c>
      <c r="C5659" s="65"/>
      <c r="D5659" s="65" t="s">
        <v>64</v>
      </c>
      <c r="E5659" s="66"/>
      <c r="F5659" s="66" t="s">
        <v>64</v>
      </c>
      <c r="G5659" s="49"/>
      <c r="H5659" s="48"/>
      <c r="I5659" s="84"/>
      <c r="J5659" s="48"/>
      <c r="K5659" s="58">
        <v>0</v>
      </c>
      <c r="L5659" s="48">
        <v>0</v>
      </c>
      <c r="M5659" s="70">
        <v>0</v>
      </c>
      <c r="N5659" s="34" t="str">
        <f t="shared" si="858"/>
        <v/>
      </c>
      <c r="O5659" s="38">
        <f t="shared" si="859"/>
        <v>0</v>
      </c>
      <c r="P5659" s="82" t="s">
        <v>41</v>
      </c>
      <c r="Q5659" s="43">
        <v>44822</v>
      </c>
      <c r="R5659" s="35">
        <f t="shared" si="851"/>
        <v>0</v>
      </c>
      <c r="S5659" s="35">
        <f t="shared" si="852"/>
        <v>0</v>
      </c>
      <c r="T5659" s="10" t="str">
        <f t="shared" si="848"/>
        <v>Sem - 38</v>
      </c>
      <c r="U5659" s="10" t="str">
        <f t="shared" si="849"/>
        <v>Septembre</v>
      </c>
      <c r="V5659" s="36" t="str">
        <f t="shared" si="853"/>
        <v>2026</v>
      </c>
      <c r="W5659" s="34"/>
      <c r="X5659" s="91">
        <f t="shared" si="850"/>
        <v>0</v>
      </c>
      <c r="Y5659" s="92" t="str">
        <f>VLOOKUP('CM-CIC'!B5520,Annuaire_roster!B:F,4,0)</f>
        <v>KINANA Widad</v>
      </c>
      <c r="Z5659" s="37" t="s">
        <v>110</v>
      </c>
      <c r="AA5659" s="60" t="s">
        <v>39</v>
      </c>
      <c r="AB5659" s="35" t="str">
        <f t="shared" si="854"/>
        <v/>
      </c>
      <c r="AC5659" s="35" t="str">
        <f t="shared" si="855"/>
        <v/>
      </c>
      <c r="AD5659" s="35" t="str">
        <f t="shared" si="856"/>
        <v/>
      </c>
      <c r="AE5659" s="44" t="str">
        <f t="shared" si="857"/>
        <v/>
      </c>
      <c r="AF5659" s="61"/>
      <c r="AG5659" s="45"/>
    </row>
    <row r="5660" spans="1:33" x14ac:dyDescent="0.2">
      <c r="A5660" s="59">
        <f>+VLOOKUP(B5660,Annuaire_roster!B:G,5,0)</f>
        <v>1025</v>
      </c>
      <c r="B5660" s="78" t="s">
        <v>106</v>
      </c>
      <c r="C5660" s="65"/>
      <c r="D5660" s="65" t="s">
        <v>64</v>
      </c>
      <c r="E5660" s="66"/>
      <c r="F5660" s="66" t="s">
        <v>64</v>
      </c>
      <c r="G5660" s="49"/>
      <c r="H5660" s="48"/>
      <c r="I5660" s="84" t="s">
        <v>63</v>
      </c>
      <c r="J5660" s="48"/>
      <c r="K5660" s="58">
        <v>0</v>
      </c>
      <c r="L5660" s="48">
        <v>0</v>
      </c>
      <c r="M5660" s="70">
        <v>0</v>
      </c>
      <c r="N5660" s="34" t="str">
        <f t="shared" si="858"/>
        <v/>
      </c>
      <c r="O5660" s="38">
        <f t="shared" si="859"/>
        <v>0</v>
      </c>
      <c r="P5660" s="82" t="s">
        <v>41</v>
      </c>
      <c r="Q5660" s="43">
        <v>44823</v>
      </c>
      <c r="R5660" s="35">
        <f t="shared" si="851"/>
        <v>0</v>
      </c>
      <c r="S5660" s="35">
        <f t="shared" si="852"/>
        <v>0</v>
      </c>
      <c r="T5660" s="10" t="str">
        <f t="shared" si="848"/>
        <v>Sem - 38</v>
      </c>
      <c r="U5660" s="10" t="str">
        <f t="shared" si="849"/>
        <v>Septembre</v>
      </c>
      <c r="V5660" s="36" t="str">
        <f t="shared" si="853"/>
        <v>2026</v>
      </c>
      <c r="W5660" s="34"/>
      <c r="X5660" s="91">
        <f t="shared" si="850"/>
        <v>0</v>
      </c>
      <c r="Y5660" s="92" t="str">
        <f>VLOOKUP('CM-CIC'!B5521,Annuaire_roster!B:F,4,0)</f>
        <v>KINANA Widad</v>
      </c>
      <c r="Z5660" s="37" t="s">
        <v>110</v>
      </c>
      <c r="AA5660" s="60" t="s">
        <v>39</v>
      </c>
      <c r="AB5660" s="35" t="str">
        <f t="shared" si="854"/>
        <v/>
      </c>
      <c r="AC5660" s="35" t="str">
        <f t="shared" si="855"/>
        <v/>
      </c>
      <c r="AD5660" s="35" t="str">
        <f t="shared" si="856"/>
        <v/>
      </c>
      <c r="AE5660" s="44" t="str">
        <f t="shared" si="857"/>
        <v/>
      </c>
      <c r="AF5660" s="61"/>
      <c r="AG5660" s="45"/>
    </row>
    <row r="5661" spans="1:33" x14ac:dyDescent="0.2">
      <c r="A5661" s="59">
        <f>+VLOOKUP(B5661,Annuaire_roster!B:G,5,0)</f>
        <v>987</v>
      </c>
      <c r="B5661" s="219" t="s">
        <v>107</v>
      </c>
      <c r="C5661" s="65"/>
      <c r="D5661" s="65" t="s">
        <v>64</v>
      </c>
      <c r="E5661" s="66"/>
      <c r="F5661" s="66" t="s">
        <v>64</v>
      </c>
      <c r="G5661" s="49"/>
      <c r="H5661" s="48"/>
      <c r="I5661" s="84" t="s">
        <v>63</v>
      </c>
      <c r="J5661" s="48"/>
      <c r="K5661" s="58">
        <v>0</v>
      </c>
      <c r="L5661" s="48">
        <v>0</v>
      </c>
      <c r="M5661" s="70">
        <v>0</v>
      </c>
      <c r="N5661" s="34" t="str">
        <f t="shared" si="858"/>
        <v/>
      </c>
      <c r="O5661" s="38">
        <f t="shared" si="859"/>
        <v>0</v>
      </c>
      <c r="P5661" s="82" t="s">
        <v>41</v>
      </c>
      <c r="Q5661" s="43">
        <v>44823</v>
      </c>
      <c r="R5661" s="35">
        <f t="shared" si="851"/>
        <v>0</v>
      </c>
      <c r="S5661" s="35">
        <f t="shared" si="852"/>
        <v>0</v>
      </c>
      <c r="T5661" s="10" t="str">
        <f t="shared" si="848"/>
        <v>Sem - 38</v>
      </c>
      <c r="U5661" s="10" t="str">
        <f t="shared" si="849"/>
        <v>Septembre</v>
      </c>
      <c r="V5661" s="36" t="str">
        <f t="shared" si="853"/>
        <v>2026</v>
      </c>
      <c r="W5661" s="34"/>
      <c r="X5661" s="91">
        <f t="shared" si="850"/>
        <v>0</v>
      </c>
      <c r="Y5661" s="92" t="str">
        <f>VLOOKUP('CM-CIC'!B5522,Annuaire_roster!B:F,4,0)</f>
        <v>KINANA Widad</v>
      </c>
      <c r="Z5661" s="37" t="s">
        <v>110</v>
      </c>
      <c r="AA5661" s="60" t="s">
        <v>39</v>
      </c>
      <c r="AB5661" s="35" t="str">
        <f t="shared" si="854"/>
        <v/>
      </c>
      <c r="AC5661" s="35" t="str">
        <f t="shared" si="855"/>
        <v/>
      </c>
      <c r="AD5661" s="35" t="str">
        <f t="shared" si="856"/>
        <v/>
      </c>
      <c r="AE5661" s="44" t="str">
        <f t="shared" si="857"/>
        <v/>
      </c>
      <c r="AF5661" s="61"/>
      <c r="AG5661" s="45"/>
    </row>
    <row r="5662" spans="1:33" x14ac:dyDescent="0.2">
      <c r="A5662" s="59">
        <f>+VLOOKUP(B5662,Annuaire_roster!B:G,5,0)</f>
        <v>983</v>
      </c>
      <c r="B5662" s="219" t="s">
        <v>49</v>
      </c>
      <c r="C5662" s="65"/>
      <c r="D5662" s="65" t="s">
        <v>64</v>
      </c>
      <c r="E5662" s="66"/>
      <c r="F5662" s="66" t="s">
        <v>64</v>
      </c>
      <c r="G5662" s="49"/>
      <c r="H5662" s="48"/>
      <c r="I5662" s="84" t="s">
        <v>63</v>
      </c>
      <c r="J5662" s="48"/>
      <c r="K5662" s="58">
        <v>0</v>
      </c>
      <c r="L5662" s="48">
        <v>0</v>
      </c>
      <c r="M5662" s="70">
        <v>0</v>
      </c>
      <c r="N5662" s="34" t="str">
        <f t="shared" si="858"/>
        <v/>
      </c>
      <c r="O5662" s="38">
        <f t="shared" si="859"/>
        <v>0</v>
      </c>
      <c r="P5662" s="82" t="s">
        <v>41</v>
      </c>
      <c r="Q5662" s="43">
        <v>44823</v>
      </c>
      <c r="R5662" s="35">
        <f t="shared" si="851"/>
        <v>0</v>
      </c>
      <c r="S5662" s="35">
        <f t="shared" si="852"/>
        <v>0</v>
      </c>
      <c r="T5662" s="10" t="str">
        <f t="shared" si="848"/>
        <v>Sem - 38</v>
      </c>
      <c r="U5662" s="10" t="str">
        <f t="shared" si="849"/>
        <v>Septembre</v>
      </c>
      <c r="V5662" s="36" t="str">
        <f t="shared" si="853"/>
        <v>2026</v>
      </c>
      <c r="W5662" s="34"/>
      <c r="X5662" s="91">
        <f t="shared" si="850"/>
        <v>0</v>
      </c>
      <c r="Y5662" s="92" t="str">
        <f>VLOOKUP('CM-CIC'!B5523,Annuaire_roster!B:F,4,0)</f>
        <v>KINANA Widad</v>
      </c>
      <c r="Z5662" s="37" t="s">
        <v>110</v>
      </c>
      <c r="AA5662" s="60" t="s">
        <v>39</v>
      </c>
      <c r="AB5662" s="35" t="str">
        <f t="shared" si="854"/>
        <v/>
      </c>
      <c r="AC5662" s="35" t="str">
        <f t="shared" si="855"/>
        <v/>
      </c>
      <c r="AD5662" s="35" t="str">
        <f t="shared" si="856"/>
        <v/>
      </c>
      <c r="AE5662" s="44" t="str">
        <f t="shared" si="857"/>
        <v/>
      </c>
      <c r="AF5662" s="61"/>
      <c r="AG5662" s="45"/>
    </row>
    <row r="5663" spans="1:33" x14ac:dyDescent="0.2">
      <c r="A5663" s="59">
        <f>+VLOOKUP(B5663,Annuaire_roster!B:G,5,0)</f>
        <v>1012</v>
      </c>
      <c r="B5663" s="219" t="s">
        <v>108</v>
      </c>
      <c r="C5663" s="65"/>
      <c r="D5663" s="65" t="s">
        <v>64</v>
      </c>
      <c r="E5663" s="66"/>
      <c r="F5663" s="66" t="s">
        <v>64</v>
      </c>
      <c r="G5663" s="49"/>
      <c r="H5663" s="48"/>
      <c r="I5663" s="84" t="s">
        <v>63</v>
      </c>
      <c r="J5663" s="48"/>
      <c r="K5663" s="58">
        <v>0</v>
      </c>
      <c r="L5663" s="48">
        <v>0</v>
      </c>
      <c r="M5663" s="70">
        <v>0</v>
      </c>
      <c r="N5663" s="34" t="str">
        <f t="shared" si="858"/>
        <v/>
      </c>
      <c r="O5663" s="38">
        <f t="shared" si="859"/>
        <v>0</v>
      </c>
      <c r="P5663" s="82" t="s">
        <v>41</v>
      </c>
      <c r="Q5663" s="43">
        <v>44823</v>
      </c>
      <c r="R5663" s="35">
        <f t="shared" si="851"/>
        <v>0</v>
      </c>
      <c r="S5663" s="35">
        <f t="shared" si="852"/>
        <v>0</v>
      </c>
      <c r="T5663" s="10" t="str">
        <f t="shared" si="848"/>
        <v>Sem - 38</v>
      </c>
      <c r="U5663" s="10" t="str">
        <f t="shared" si="849"/>
        <v>Septembre</v>
      </c>
      <c r="V5663" s="36" t="str">
        <f t="shared" si="853"/>
        <v>2026</v>
      </c>
      <c r="W5663" s="34"/>
      <c r="X5663" s="91">
        <f t="shared" si="850"/>
        <v>0</v>
      </c>
      <c r="Y5663" s="92" t="str">
        <f>VLOOKUP('CM-CIC'!B5524,Annuaire_roster!B:F,4,0)</f>
        <v>KINANA Widad</v>
      </c>
      <c r="Z5663" s="37" t="s">
        <v>110</v>
      </c>
      <c r="AA5663" s="60" t="s">
        <v>39</v>
      </c>
      <c r="AB5663" s="35" t="str">
        <f t="shared" si="854"/>
        <v/>
      </c>
      <c r="AC5663" s="35" t="str">
        <f t="shared" si="855"/>
        <v/>
      </c>
      <c r="AD5663" s="35" t="str">
        <f t="shared" si="856"/>
        <v/>
      </c>
      <c r="AE5663" s="44" t="str">
        <f t="shared" si="857"/>
        <v/>
      </c>
      <c r="AF5663" s="61"/>
      <c r="AG5663" s="45"/>
    </row>
    <row r="5664" spans="1:33" x14ac:dyDescent="0.2">
      <c r="A5664" s="59">
        <f>+VLOOKUP(B5664,Annuaire_roster!B:G,5,0)</f>
        <v>1012</v>
      </c>
      <c r="B5664" s="78" t="s">
        <v>108</v>
      </c>
      <c r="C5664" s="65">
        <v>0.33333333333333331</v>
      </c>
      <c r="D5664" s="65">
        <v>0.33333333333333331</v>
      </c>
      <c r="E5664" s="66">
        <v>0.75</v>
      </c>
      <c r="F5664" s="66">
        <v>0.75</v>
      </c>
      <c r="G5664" s="49"/>
      <c r="H5664" s="48"/>
      <c r="I5664" s="85" t="s">
        <v>63</v>
      </c>
      <c r="J5664" s="48"/>
      <c r="K5664" s="58">
        <v>0</v>
      </c>
      <c r="L5664" s="48">
        <v>0</v>
      </c>
      <c r="M5664" s="70">
        <v>0</v>
      </c>
      <c r="N5664" s="34">
        <f t="shared" si="858"/>
        <v>0.375</v>
      </c>
      <c r="O5664" s="38">
        <f t="shared" si="859"/>
        <v>0.375</v>
      </c>
      <c r="P5664" s="82" t="s">
        <v>41</v>
      </c>
      <c r="Q5664" s="43">
        <v>44824</v>
      </c>
      <c r="R5664" s="35">
        <f t="shared" si="851"/>
        <v>0</v>
      </c>
      <c r="S5664" s="35">
        <f t="shared" si="852"/>
        <v>0</v>
      </c>
      <c r="T5664" s="10" t="str">
        <f t="shared" si="848"/>
        <v>Sem - 39</v>
      </c>
      <c r="U5664" s="10" t="str">
        <f t="shared" si="849"/>
        <v>Septembre</v>
      </c>
      <c r="V5664" s="36" t="str">
        <f t="shared" si="853"/>
        <v>2026</v>
      </c>
      <c r="W5664" s="34"/>
      <c r="X5664" s="91">
        <f t="shared" si="850"/>
        <v>0</v>
      </c>
      <c r="Y5664" s="92" t="str">
        <f>VLOOKUP('CM-CIC'!B5525,Annuaire_roster!B:F,4,0)</f>
        <v>KINANA Widad</v>
      </c>
      <c r="Z5664" s="37" t="s">
        <v>110</v>
      </c>
      <c r="AA5664" s="60" t="s">
        <v>39</v>
      </c>
      <c r="AB5664" s="35" t="str">
        <f t="shared" si="854"/>
        <v/>
      </c>
      <c r="AC5664" s="35" t="str">
        <f t="shared" si="855"/>
        <v/>
      </c>
      <c r="AD5664" s="35" t="str">
        <f t="shared" si="856"/>
        <v/>
      </c>
      <c r="AE5664" s="44" t="str">
        <f t="shared" si="857"/>
        <v/>
      </c>
      <c r="AF5664" s="61"/>
      <c r="AG5664" s="45"/>
    </row>
    <row r="5665" spans="1:33" x14ac:dyDescent="0.2">
      <c r="A5665" s="59">
        <f>+VLOOKUP(B5665,Annuaire_roster!B:G,5,0)</f>
        <v>983</v>
      </c>
      <c r="B5665" s="78" t="s">
        <v>49</v>
      </c>
      <c r="C5665" s="65">
        <v>0.32916666666666666</v>
      </c>
      <c r="D5665" s="65">
        <v>0.33333333333333331</v>
      </c>
      <c r="E5665" s="66">
        <v>0.70833333333333337</v>
      </c>
      <c r="F5665" s="66">
        <v>0.70833333333333337</v>
      </c>
      <c r="G5665" s="49"/>
      <c r="H5665" s="48"/>
      <c r="I5665" s="85" t="s">
        <v>63</v>
      </c>
      <c r="J5665" s="48"/>
      <c r="K5665" s="58">
        <v>0</v>
      </c>
      <c r="L5665" s="48">
        <v>0</v>
      </c>
      <c r="M5665" s="70">
        <v>0</v>
      </c>
      <c r="N5665" s="34">
        <f t="shared" si="858"/>
        <v>0.33333333333333337</v>
      </c>
      <c r="O5665" s="38">
        <f t="shared" si="859"/>
        <v>0.33333333333333337</v>
      </c>
      <c r="P5665" s="82" t="s">
        <v>41</v>
      </c>
      <c r="Q5665" s="43">
        <v>44824</v>
      </c>
      <c r="R5665" s="35">
        <f t="shared" si="851"/>
        <v>0</v>
      </c>
      <c r="S5665" s="35">
        <f t="shared" si="852"/>
        <v>0</v>
      </c>
      <c r="T5665" s="10" t="str">
        <f t="shared" si="848"/>
        <v>Sem - 39</v>
      </c>
      <c r="U5665" s="10" t="str">
        <f t="shared" si="849"/>
        <v>Septembre</v>
      </c>
      <c r="V5665" s="36" t="str">
        <f t="shared" si="853"/>
        <v>2026</v>
      </c>
      <c r="W5665" s="34"/>
      <c r="X5665" s="91">
        <f t="shared" si="850"/>
        <v>4.1666666666666519E-3</v>
      </c>
      <c r="Y5665" s="92" t="str">
        <f>VLOOKUP('CM-CIC'!B5526,Annuaire_roster!B:F,4,0)</f>
        <v>KINANA Widad</v>
      </c>
      <c r="Z5665" s="37" t="s">
        <v>110</v>
      </c>
      <c r="AA5665" s="60" t="s">
        <v>39</v>
      </c>
      <c r="AB5665" s="35" t="str">
        <f t="shared" si="854"/>
        <v/>
      </c>
      <c r="AC5665" s="35" t="str">
        <f t="shared" si="855"/>
        <v/>
      </c>
      <c r="AD5665" s="35" t="str">
        <f t="shared" si="856"/>
        <v/>
      </c>
      <c r="AE5665" s="44" t="str">
        <f t="shared" si="857"/>
        <v/>
      </c>
      <c r="AF5665" s="61"/>
      <c r="AG5665" s="45"/>
    </row>
    <row r="5666" spans="1:33" x14ac:dyDescent="0.2">
      <c r="A5666" s="59">
        <f>+VLOOKUP(B5666,Annuaire_roster!B:G,5,0)</f>
        <v>987</v>
      </c>
      <c r="B5666" s="78" t="s">
        <v>107</v>
      </c>
      <c r="C5666" s="65"/>
      <c r="D5666" s="65" t="s">
        <v>64</v>
      </c>
      <c r="E5666" s="66"/>
      <c r="F5666" s="66" t="s">
        <v>64</v>
      </c>
      <c r="G5666" s="49"/>
      <c r="H5666" s="48"/>
      <c r="I5666" s="85" t="s">
        <v>63</v>
      </c>
      <c r="J5666" s="48"/>
      <c r="K5666" s="58">
        <v>0</v>
      </c>
      <c r="L5666" s="48">
        <v>0</v>
      </c>
      <c r="M5666" s="70">
        <v>0</v>
      </c>
      <c r="N5666" s="34" t="str">
        <f t="shared" si="858"/>
        <v/>
      </c>
      <c r="O5666" s="38">
        <f t="shared" si="859"/>
        <v>0</v>
      </c>
      <c r="P5666" s="82" t="s">
        <v>41</v>
      </c>
      <c r="Q5666" s="43">
        <v>44824</v>
      </c>
      <c r="R5666" s="35">
        <f t="shared" si="851"/>
        <v>0</v>
      </c>
      <c r="S5666" s="35">
        <f t="shared" si="852"/>
        <v>0</v>
      </c>
      <c r="T5666" s="10" t="str">
        <f t="shared" si="848"/>
        <v>Sem - 39</v>
      </c>
      <c r="U5666" s="10" t="str">
        <f t="shared" si="849"/>
        <v>Septembre</v>
      </c>
      <c r="V5666" s="36" t="str">
        <f t="shared" si="853"/>
        <v>2026</v>
      </c>
      <c r="W5666" s="34"/>
      <c r="X5666" s="91">
        <f t="shared" si="850"/>
        <v>0</v>
      </c>
      <c r="Y5666" s="92" t="str">
        <f>VLOOKUP('CM-CIC'!B5527,Annuaire_roster!B:F,4,0)</f>
        <v>KINANA Widad</v>
      </c>
      <c r="Z5666" s="37" t="s">
        <v>110</v>
      </c>
      <c r="AA5666" s="60" t="s">
        <v>39</v>
      </c>
      <c r="AB5666" s="35" t="str">
        <f t="shared" si="854"/>
        <v/>
      </c>
      <c r="AC5666" s="35" t="str">
        <f t="shared" si="855"/>
        <v/>
      </c>
      <c r="AD5666" s="35" t="str">
        <f t="shared" si="856"/>
        <v/>
      </c>
      <c r="AE5666" s="44" t="str">
        <f t="shared" si="857"/>
        <v/>
      </c>
      <c r="AF5666" s="61"/>
      <c r="AG5666" s="45"/>
    </row>
    <row r="5667" spans="1:33" x14ac:dyDescent="0.2">
      <c r="A5667" s="59">
        <f>+VLOOKUP(B5667,Annuaire_roster!B:G,5,0)</f>
        <v>1025</v>
      </c>
      <c r="B5667" s="78" t="s">
        <v>106</v>
      </c>
      <c r="C5667" s="65">
        <v>0.28958333333333336</v>
      </c>
      <c r="D5667" s="65">
        <v>0.29166666666666669</v>
      </c>
      <c r="E5667" s="66">
        <v>0.70833333333333337</v>
      </c>
      <c r="F5667" s="66">
        <v>0.70833333333333337</v>
      </c>
      <c r="G5667" s="73"/>
      <c r="H5667" s="67"/>
      <c r="I5667" s="85" t="s">
        <v>63</v>
      </c>
      <c r="J5667" s="67"/>
      <c r="K5667" s="69">
        <v>0</v>
      </c>
      <c r="L5667" s="48">
        <v>0</v>
      </c>
      <c r="M5667" s="70">
        <v>0</v>
      </c>
      <c r="N5667" s="34">
        <f t="shared" si="858"/>
        <v>0.375</v>
      </c>
      <c r="O5667" s="38">
        <f t="shared" si="859"/>
        <v>0.375</v>
      </c>
      <c r="P5667" s="72" t="s">
        <v>41</v>
      </c>
      <c r="Q5667" s="134">
        <v>44824</v>
      </c>
      <c r="R5667" s="35">
        <f t="shared" si="851"/>
        <v>0</v>
      </c>
      <c r="S5667" s="35">
        <f t="shared" si="852"/>
        <v>0</v>
      </c>
      <c r="T5667" s="10" t="str">
        <f t="shared" si="848"/>
        <v>Sem - 39</v>
      </c>
      <c r="U5667" s="10" t="str">
        <f t="shared" si="849"/>
        <v>Septembre</v>
      </c>
      <c r="V5667" s="36" t="str">
        <f t="shared" si="853"/>
        <v>2026</v>
      </c>
      <c r="W5667" s="34"/>
      <c r="X5667" s="91">
        <f t="shared" si="850"/>
        <v>2.0833333333333259E-3</v>
      </c>
      <c r="Y5667" s="92" t="str">
        <f>VLOOKUP('CM-CIC'!B5528,Annuaire_roster!B:F,4,0)</f>
        <v>ABDELLAOUI KHADIJA</v>
      </c>
      <c r="Z5667" s="37" t="s">
        <v>110</v>
      </c>
      <c r="AA5667" s="60" t="s">
        <v>39</v>
      </c>
      <c r="AB5667" s="35" t="str">
        <f t="shared" si="854"/>
        <v/>
      </c>
      <c r="AC5667" s="35" t="str">
        <f t="shared" si="855"/>
        <v/>
      </c>
      <c r="AD5667" s="35" t="str">
        <f t="shared" si="856"/>
        <v/>
      </c>
      <c r="AE5667" s="44" t="str">
        <f t="shared" si="857"/>
        <v/>
      </c>
      <c r="AF5667" s="61"/>
      <c r="AG5667" s="45"/>
    </row>
    <row r="5668" spans="1:33" x14ac:dyDescent="0.2">
      <c r="A5668" s="59">
        <f>+VLOOKUP(B5668,Annuaire_roster!B:G,5,0)</f>
        <v>1025</v>
      </c>
      <c r="B5668" s="78" t="s">
        <v>106</v>
      </c>
      <c r="C5668" s="65">
        <v>0.2902777777777778</v>
      </c>
      <c r="D5668" s="65">
        <v>0.29166666666666669</v>
      </c>
      <c r="E5668" s="66">
        <v>0.66666666666666663</v>
      </c>
      <c r="F5668" s="66">
        <v>0.66666666666666663</v>
      </c>
      <c r="G5668" s="49"/>
      <c r="H5668" s="48"/>
      <c r="I5668" s="84" t="s">
        <v>63</v>
      </c>
      <c r="J5668" s="48"/>
      <c r="K5668" s="58">
        <v>0</v>
      </c>
      <c r="L5668" s="48">
        <v>0</v>
      </c>
      <c r="M5668" s="70">
        <v>0</v>
      </c>
      <c r="N5668" s="34">
        <f t="shared" si="858"/>
        <v>0.33333333333333326</v>
      </c>
      <c r="O5668" s="38">
        <f t="shared" si="859"/>
        <v>0.33333333333333326</v>
      </c>
      <c r="P5668" s="82" t="s">
        <v>41</v>
      </c>
      <c r="Q5668" s="43">
        <v>44825</v>
      </c>
      <c r="R5668" s="35">
        <f t="shared" ref="R5668:R5703" si="860">IF(M5668="Abs",O5668,0)</f>
        <v>0</v>
      </c>
      <c r="S5668" s="35">
        <f t="shared" ref="S5668:S5699" si="861">SUM(R5668,L5668,I5668,J5668,W5668,H5668)</f>
        <v>0</v>
      </c>
      <c r="T5668" s="10" t="str">
        <f t="shared" si="848"/>
        <v>Sem - 39</v>
      </c>
      <c r="U5668" s="10" t="str">
        <f t="shared" si="849"/>
        <v>Septembre</v>
      </c>
      <c r="V5668" s="36" t="str">
        <f t="shared" ref="V5668:V5703" si="862">+TEXT(Q5668,"aaa")</f>
        <v>2026</v>
      </c>
      <c r="W5668" s="34"/>
      <c r="X5668" s="91">
        <f t="shared" si="850"/>
        <v>1.388888888888884E-3</v>
      </c>
      <c r="Y5668" s="92" t="str">
        <f>VLOOKUP('CM-CIC'!B5529,Annuaire_roster!B:F,4,0)</f>
        <v>ABDELLAOUI KHADIJA</v>
      </c>
      <c r="Z5668" s="37" t="s">
        <v>110</v>
      </c>
      <c r="AA5668" s="60" t="s">
        <v>39</v>
      </c>
      <c r="AB5668" s="35" t="str">
        <f t="shared" ref="AB5668:AB5703" si="863">IF(AND(D5668="Congé",F5668="Congé"),0.333333333333333,IF(OR(AND(D5668="Congé",F5668&lt;&gt;"Congé"),(AND(F5668="Congé",D5668&lt;&gt;"Congé"))),0.166666666666667,""))</f>
        <v/>
      </c>
      <c r="AC5668" s="35" t="str">
        <f t="shared" ref="AC5668:AC5703" si="864">IF(AND(D5668="Congé sans solde",F5668="Congé sans solde"),0.333333333333333,IF(OR(AND(D5668="Congé sans solde",F5668&lt;&gt;"Congé sans solde"),(AND(F5668="Congé sans solde",D5668&lt;&gt;"Congé sans solde"))),0.166666666666667,""))</f>
        <v/>
      </c>
      <c r="AD5668" s="35" t="str">
        <f t="shared" ref="AD5668:AD5703" si="865">IF(AND(D5668="Congé spécial",F5668="Congé spécial"),0.333333333333333,IF(OR(AND(D5668="Congé spécial",F5668&lt;&gt;"Congé décès"),(AND(F5668="Congé spécial",D5668&lt;&gt;"Congé spécial"))),0.166666666666667,""))</f>
        <v/>
      </c>
      <c r="AE5668" s="44" t="str">
        <f t="shared" ref="AE5668:AE5703" si="866">IF(AND(D5668="Férié",F5668="Férié"),0.333333333333333,IF(OR(AND(D5668="Férié",F5668&lt;&gt;"Férié"),(AND(F5668="Férié",D5668&lt;&gt;"Férié"))),0.166666666666667,""))</f>
        <v/>
      </c>
      <c r="AF5668" s="61"/>
      <c r="AG5668" s="45"/>
    </row>
    <row r="5669" spans="1:33" x14ac:dyDescent="0.2">
      <c r="A5669" s="59">
        <f>+VLOOKUP(B5669,Annuaire_roster!B:G,5,0)</f>
        <v>987</v>
      </c>
      <c r="B5669" s="78" t="s">
        <v>107</v>
      </c>
      <c r="C5669" s="65">
        <v>0.28958333333333336</v>
      </c>
      <c r="D5669" s="65">
        <v>0.29166666666666669</v>
      </c>
      <c r="E5669" s="66">
        <v>0.70833333333333337</v>
      </c>
      <c r="F5669" s="66">
        <v>0.70833333333333337</v>
      </c>
      <c r="G5669" s="49"/>
      <c r="H5669" s="48"/>
      <c r="I5669" s="84" t="s">
        <v>63</v>
      </c>
      <c r="J5669" s="48"/>
      <c r="K5669" s="58">
        <v>0</v>
      </c>
      <c r="L5669" s="48">
        <v>0</v>
      </c>
      <c r="M5669" s="70">
        <v>0</v>
      </c>
      <c r="N5669" s="34">
        <f t="shared" si="858"/>
        <v>0.375</v>
      </c>
      <c r="O5669" s="38">
        <f t="shared" si="859"/>
        <v>0.375</v>
      </c>
      <c r="P5669" s="82" t="s">
        <v>41</v>
      </c>
      <c r="Q5669" s="43">
        <v>44825</v>
      </c>
      <c r="R5669" s="35">
        <f t="shared" si="860"/>
        <v>0</v>
      </c>
      <c r="S5669" s="35">
        <f t="shared" si="861"/>
        <v>0</v>
      </c>
      <c r="T5669" s="10" t="str">
        <f t="shared" si="848"/>
        <v>Sem - 39</v>
      </c>
      <c r="U5669" s="10" t="str">
        <f t="shared" si="849"/>
        <v>Septembre</v>
      </c>
      <c r="V5669" s="36" t="str">
        <f t="shared" si="862"/>
        <v>2026</v>
      </c>
      <c r="W5669" s="34"/>
      <c r="X5669" s="91">
        <f t="shared" si="850"/>
        <v>2.0833333333333259E-3</v>
      </c>
      <c r="Y5669" s="92" t="str">
        <f>VLOOKUP('CM-CIC'!B5530,Annuaire_roster!B:F,4,0)</f>
        <v>ABDELLAOUI KHADIJA</v>
      </c>
      <c r="Z5669" s="37" t="s">
        <v>110</v>
      </c>
      <c r="AA5669" s="60" t="s">
        <v>39</v>
      </c>
      <c r="AB5669" s="35" t="str">
        <f t="shared" si="863"/>
        <v/>
      </c>
      <c r="AC5669" s="35" t="str">
        <f t="shared" si="864"/>
        <v/>
      </c>
      <c r="AD5669" s="35" t="str">
        <f t="shared" si="865"/>
        <v/>
      </c>
      <c r="AE5669" s="44" t="str">
        <f t="shared" si="866"/>
        <v/>
      </c>
      <c r="AF5669" s="61"/>
      <c r="AG5669" s="45"/>
    </row>
    <row r="5670" spans="1:33" x14ac:dyDescent="0.2">
      <c r="A5670" s="59">
        <f>+VLOOKUP(B5670,Annuaire_roster!B:G,5,0)</f>
        <v>983</v>
      </c>
      <c r="B5670" s="78" t="s">
        <v>49</v>
      </c>
      <c r="C5670" s="65">
        <v>0.3298611111111111</v>
      </c>
      <c r="D5670" s="65">
        <v>0.33333333333333331</v>
      </c>
      <c r="E5670" s="66">
        <v>0.70833333333333337</v>
      </c>
      <c r="F5670" s="66">
        <v>0.70833333333333337</v>
      </c>
      <c r="G5670" s="49"/>
      <c r="H5670" s="48"/>
      <c r="I5670" s="84" t="s">
        <v>63</v>
      </c>
      <c r="J5670" s="48"/>
      <c r="K5670" s="58">
        <v>0</v>
      </c>
      <c r="L5670" s="48">
        <v>0</v>
      </c>
      <c r="M5670" s="70">
        <v>0</v>
      </c>
      <c r="N5670" s="34">
        <f t="shared" si="858"/>
        <v>0.33333333333333337</v>
      </c>
      <c r="O5670" s="38">
        <f t="shared" si="859"/>
        <v>0.33333333333333337</v>
      </c>
      <c r="P5670" s="82" t="s">
        <v>41</v>
      </c>
      <c r="Q5670" s="43">
        <v>44825</v>
      </c>
      <c r="R5670" s="35">
        <f t="shared" si="860"/>
        <v>0</v>
      </c>
      <c r="S5670" s="35">
        <f t="shared" si="861"/>
        <v>0</v>
      </c>
      <c r="T5670" s="10" t="str">
        <f t="shared" si="848"/>
        <v>Sem - 39</v>
      </c>
      <c r="U5670" s="10" t="str">
        <f t="shared" si="849"/>
        <v>Septembre</v>
      </c>
      <c r="V5670" s="36" t="str">
        <f t="shared" si="862"/>
        <v>2026</v>
      </c>
      <c r="W5670" s="34"/>
      <c r="X5670" s="91">
        <f t="shared" si="850"/>
        <v>3.4722222222222099E-3</v>
      </c>
      <c r="Y5670" s="92" t="str">
        <f>VLOOKUP('CM-CIC'!B5531,Annuaire_roster!B:F,4,0)</f>
        <v>ABDELLAOUI KHADIJA</v>
      </c>
      <c r="Z5670" s="37" t="s">
        <v>110</v>
      </c>
      <c r="AA5670" s="60" t="s">
        <v>39</v>
      </c>
      <c r="AB5670" s="35" t="str">
        <f t="shared" si="863"/>
        <v/>
      </c>
      <c r="AC5670" s="35" t="str">
        <f t="shared" si="864"/>
        <v/>
      </c>
      <c r="AD5670" s="35" t="str">
        <f t="shared" si="865"/>
        <v/>
      </c>
      <c r="AE5670" s="44" t="str">
        <f t="shared" si="866"/>
        <v/>
      </c>
      <c r="AF5670" s="61"/>
      <c r="AG5670" s="45"/>
    </row>
    <row r="5671" spans="1:33" x14ac:dyDescent="0.2">
      <c r="A5671" s="59">
        <f>+VLOOKUP(B5671,Annuaire_roster!B:G,5,0)</f>
        <v>1012</v>
      </c>
      <c r="B5671" s="78" t="s">
        <v>108</v>
      </c>
      <c r="C5671" s="65">
        <v>0.33333333333333331</v>
      </c>
      <c r="D5671" s="65">
        <v>0.33333333333333331</v>
      </c>
      <c r="E5671" s="66">
        <v>0.75</v>
      </c>
      <c r="F5671" s="66">
        <v>0.75</v>
      </c>
      <c r="G5671" s="49"/>
      <c r="H5671" s="48"/>
      <c r="I5671" s="84" t="s">
        <v>63</v>
      </c>
      <c r="J5671" s="48"/>
      <c r="K5671" s="58">
        <v>0</v>
      </c>
      <c r="L5671" s="48">
        <v>0</v>
      </c>
      <c r="M5671" s="70">
        <v>0</v>
      </c>
      <c r="N5671" s="34">
        <f t="shared" si="858"/>
        <v>0.375</v>
      </c>
      <c r="O5671" s="38">
        <f t="shared" si="859"/>
        <v>0.375</v>
      </c>
      <c r="P5671" s="82" t="s">
        <v>41</v>
      </c>
      <c r="Q5671" s="43">
        <v>44825</v>
      </c>
      <c r="R5671" s="35">
        <f t="shared" si="860"/>
        <v>0</v>
      </c>
      <c r="S5671" s="35">
        <f t="shared" si="861"/>
        <v>0</v>
      </c>
      <c r="T5671" s="10" t="str">
        <f t="shared" si="848"/>
        <v>Sem - 39</v>
      </c>
      <c r="U5671" s="10" t="str">
        <f t="shared" si="849"/>
        <v>Septembre</v>
      </c>
      <c r="V5671" s="36" t="str">
        <f t="shared" si="862"/>
        <v>2026</v>
      </c>
      <c r="W5671" s="34"/>
      <c r="X5671" s="91">
        <f t="shared" si="850"/>
        <v>0</v>
      </c>
      <c r="Y5671" s="92" t="str">
        <f>VLOOKUP('CM-CIC'!B5532,Annuaire_roster!B:F,4,0)</f>
        <v>ABDELLAOUI KHADIJA</v>
      </c>
      <c r="Z5671" s="37" t="s">
        <v>110</v>
      </c>
      <c r="AA5671" s="60" t="s">
        <v>39</v>
      </c>
      <c r="AB5671" s="35" t="str">
        <f t="shared" si="863"/>
        <v/>
      </c>
      <c r="AC5671" s="35" t="str">
        <f t="shared" si="864"/>
        <v/>
      </c>
      <c r="AD5671" s="35" t="str">
        <f t="shared" si="865"/>
        <v/>
      </c>
      <c r="AE5671" s="44" t="str">
        <f t="shared" si="866"/>
        <v/>
      </c>
      <c r="AF5671" s="61"/>
      <c r="AG5671" s="45"/>
    </row>
    <row r="5672" spans="1:33" x14ac:dyDescent="0.2">
      <c r="A5672" s="59">
        <f>+VLOOKUP(B5672,Annuaire_roster!B:G,5,0)</f>
        <v>1025</v>
      </c>
      <c r="B5672" s="78" t="s">
        <v>106</v>
      </c>
      <c r="C5672" s="65">
        <v>0.28958333333333336</v>
      </c>
      <c r="D5672" s="65">
        <v>0.29166666666666669</v>
      </c>
      <c r="E5672" s="66">
        <v>0.66666666666666663</v>
      </c>
      <c r="F5672" s="66">
        <v>0.66666666666666663</v>
      </c>
      <c r="G5672" s="49"/>
      <c r="H5672" s="48"/>
      <c r="I5672" s="84" t="s">
        <v>63</v>
      </c>
      <c r="J5672" s="48"/>
      <c r="K5672" s="58">
        <v>0</v>
      </c>
      <c r="L5672" s="48">
        <v>0</v>
      </c>
      <c r="M5672" s="70">
        <v>0</v>
      </c>
      <c r="N5672" s="34">
        <f t="shared" ref="N5672:N5703" si="867">IFERROR(IF(OR(D5672="OFF",D5672="Congé",M5672="Abs",D5672="Congé sans solde",D5672="Férié"),"",IF(O5672-K5672-L5672&gt;O5672,O5672,IF(O5672-K5672-L5672&lt;0,"",O5672-K5672-L5672))),"")</f>
        <v>0.33333333333333326</v>
      </c>
      <c r="O5672" s="38">
        <f t="shared" ref="O5672:O5703" si="868">IF(AG5672="2H Pause déjeuner",IF(F5672-D5672-0.0833333333333333&lt;0,F5672-D5672-0.0833333333333333+1,F5672-D5672-0.0833333333333333),IF(OR(AND(F5672="OFF",D5672="OFF"),AND(F5672="Congé",D5672="Congé"),AND(F5672="Congé sans solde",D5672="Congé sans solde"),AND(F5672="Congé spécial",D5672="Congé spécial"),AND(F5672="Férié",D5672="Férié"),AND(F5672="OFF",D5672="Congé"),AND(F5672="OFF",D5672="Congé sans solde"),AND(F5672="OFF",D5672="Congé spécial"),AND(F5672="OFF",D5672="Férié"),AND(F5672="Congé",D5672="OFF"),AND(F5672="Congé",D5672="Congé sans solde"),AND(F5672="Congé",D5672="Congé spécial"),AND(F5672="Congé",D5672="Férié"),AND(F5672="Congé sans solde",D5672="OFF"),AND(F5672="Congé sans solde",D5672="Congé"),AND(F5672="Congé sans solde",D5672="Congé spécial"),AND(F5672="Congé sans solde",D5672="Férié"),AND(F5672="Congé spécial",D5672="OFF"),AND(F5672="Congé spécial",D5672="Congé"),AND(F5672="Congé spécial",D5672="Congé sans solde"),AND(F5672="Congé spécial",D5672="Férié"),AND(F5672="Férié",D5672="OFF"),AND(F5672="Férié",D5672="Congé"),AND(F5672="Férié",D5672="Congé sans solde"),AND(F5672="Férié",D5672="Congé spécial")),0,IF(OR(F5672="OFF",F5672="Congé",F5672="Congé spécial",F5672="Congé sans solde",D5672="OFF",D5672="Congé",D5672="Congé spécial",D5672="Congé sans solde"),0.208333333333334,IF(AND(AG5672="",F5672-D5672&lt;0),("24:00:00"-D5672)+("00:00:00"+F5672)-0.0416666666666667,IF(AND(OR(AG5672="Allaitement",AG5672="Sans déjeuner"),F5672-D5672&lt;0),("24:00:00"-D5672)+("00:00:00"+F5672),IF(AND(AG5672="",F5672-D5672&gt;0.166666666666667),F5672-D5672-0.0416666666666667,IF(AND(OR(AG5672="Allaitement",AG5672="Sans déjeuner"),F5672-D5672&gt;0.166666666666667),F5672-D5672,F5672-D5672)))))))</f>
        <v>0.33333333333333326</v>
      </c>
      <c r="P5672" s="82" t="s">
        <v>41</v>
      </c>
      <c r="Q5672" s="43">
        <v>44826</v>
      </c>
      <c r="R5672" s="35">
        <f t="shared" si="860"/>
        <v>0</v>
      </c>
      <c r="S5672" s="35">
        <f t="shared" si="861"/>
        <v>0</v>
      </c>
      <c r="T5672" s="10" t="str">
        <f t="shared" si="848"/>
        <v>Sem - 39</v>
      </c>
      <c r="U5672" s="10" t="str">
        <f t="shared" si="849"/>
        <v>Septembre</v>
      </c>
      <c r="V5672" s="36" t="str">
        <f t="shared" si="862"/>
        <v>2026</v>
      </c>
      <c r="W5672" s="34"/>
      <c r="X5672" s="91">
        <f t="shared" si="850"/>
        <v>2.0833333333333259E-3</v>
      </c>
      <c r="Y5672" s="92" t="str">
        <f>VLOOKUP('CM-CIC'!B5533,Annuaire_roster!B:F,4,0)</f>
        <v>ABDELLAOUI KHADIJA</v>
      </c>
      <c r="Z5672" s="37" t="s">
        <v>110</v>
      </c>
      <c r="AA5672" s="60" t="s">
        <v>39</v>
      </c>
      <c r="AB5672" s="35" t="str">
        <f t="shared" si="863"/>
        <v/>
      </c>
      <c r="AC5672" s="35" t="str">
        <f t="shared" si="864"/>
        <v/>
      </c>
      <c r="AD5672" s="35" t="str">
        <f t="shared" si="865"/>
        <v/>
      </c>
      <c r="AE5672" s="44" t="str">
        <f t="shared" si="866"/>
        <v/>
      </c>
      <c r="AF5672" s="61"/>
      <c r="AG5672" s="45"/>
    </row>
    <row r="5673" spans="1:33" x14ac:dyDescent="0.2">
      <c r="A5673" s="59">
        <f>+VLOOKUP(B5673,Annuaire_roster!B:G,5,0)</f>
        <v>987</v>
      </c>
      <c r="B5673" s="78" t="s">
        <v>107</v>
      </c>
      <c r="C5673" s="65">
        <v>0.28472222222222221</v>
      </c>
      <c r="D5673" s="65">
        <v>0.29166666666666669</v>
      </c>
      <c r="E5673" s="66">
        <v>0.70833333333333337</v>
      </c>
      <c r="F5673" s="66">
        <v>0.70833333333333337</v>
      </c>
      <c r="G5673" s="49"/>
      <c r="H5673" s="48"/>
      <c r="I5673" s="84" t="s">
        <v>63</v>
      </c>
      <c r="J5673" s="48"/>
      <c r="K5673" s="58">
        <v>0</v>
      </c>
      <c r="L5673" s="48">
        <v>0</v>
      </c>
      <c r="M5673" s="70">
        <v>0</v>
      </c>
      <c r="N5673" s="34">
        <f t="shared" si="867"/>
        <v>0.375</v>
      </c>
      <c r="O5673" s="38">
        <f t="shared" si="868"/>
        <v>0.375</v>
      </c>
      <c r="P5673" s="82" t="s">
        <v>41</v>
      </c>
      <c r="Q5673" s="43">
        <v>44826</v>
      </c>
      <c r="R5673" s="35">
        <f t="shared" si="860"/>
        <v>0</v>
      </c>
      <c r="S5673" s="35">
        <f t="shared" si="861"/>
        <v>0</v>
      </c>
      <c r="T5673" s="10" t="str">
        <f t="shared" si="848"/>
        <v>Sem - 39</v>
      </c>
      <c r="U5673" s="10" t="str">
        <f t="shared" si="849"/>
        <v>Septembre</v>
      </c>
      <c r="V5673" s="36" t="str">
        <f t="shared" si="862"/>
        <v>2026</v>
      </c>
      <c r="W5673" s="34"/>
      <c r="X5673" s="91">
        <f t="shared" si="850"/>
        <v>6.9444444444445308E-3</v>
      </c>
      <c r="Y5673" s="92" t="str">
        <f>VLOOKUP('CM-CIC'!B5534,Annuaire_roster!B:F,4,0)</f>
        <v>ABDELLAOUI KHADIJA</v>
      </c>
      <c r="Z5673" s="37" t="s">
        <v>110</v>
      </c>
      <c r="AA5673" s="60" t="s">
        <v>39</v>
      </c>
      <c r="AB5673" s="35" t="str">
        <f t="shared" si="863"/>
        <v/>
      </c>
      <c r="AC5673" s="35" t="str">
        <f t="shared" si="864"/>
        <v/>
      </c>
      <c r="AD5673" s="35" t="str">
        <f t="shared" si="865"/>
        <v/>
      </c>
      <c r="AE5673" s="44" t="str">
        <f t="shared" si="866"/>
        <v/>
      </c>
      <c r="AF5673" s="61"/>
      <c r="AG5673" s="45"/>
    </row>
    <row r="5674" spans="1:33" x14ac:dyDescent="0.2">
      <c r="A5674" s="59">
        <f>+VLOOKUP(B5674,Annuaire_roster!B:G,5,0)</f>
        <v>983</v>
      </c>
      <c r="B5674" s="78" t="s">
        <v>49</v>
      </c>
      <c r="C5674" s="65">
        <v>0.32777777777777778</v>
      </c>
      <c r="D5674" s="65">
        <v>0.33333333333333331</v>
      </c>
      <c r="E5674" s="66">
        <v>0.70833333333333337</v>
      </c>
      <c r="F5674" s="66">
        <v>0.70833333333333337</v>
      </c>
      <c r="G5674" s="49"/>
      <c r="H5674" s="48"/>
      <c r="I5674" s="84" t="s">
        <v>63</v>
      </c>
      <c r="J5674" s="48"/>
      <c r="K5674" s="58">
        <v>0</v>
      </c>
      <c r="L5674" s="48">
        <v>0</v>
      </c>
      <c r="M5674" s="70">
        <v>0</v>
      </c>
      <c r="N5674" s="34">
        <f t="shared" si="867"/>
        <v>0.33333333333333337</v>
      </c>
      <c r="O5674" s="38">
        <f t="shared" si="868"/>
        <v>0.33333333333333337</v>
      </c>
      <c r="P5674" s="82" t="s">
        <v>41</v>
      </c>
      <c r="Q5674" s="43">
        <v>44826</v>
      </c>
      <c r="R5674" s="35">
        <f t="shared" si="860"/>
        <v>0</v>
      </c>
      <c r="S5674" s="35">
        <f t="shared" si="861"/>
        <v>0</v>
      </c>
      <c r="T5674" s="10" t="str">
        <f t="shared" si="848"/>
        <v>Sem - 39</v>
      </c>
      <c r="U5674" s="10" t="str">
        <f t="shared" si="849"/>
        <v>Septembre</v>
      </c>
      <c r="V5674" s="36" t="str">
        <f t="shared" si="862"/>
        <v>2026</v>
      </c>
      <c r="W5674" s="34"/>
      <c r="X5674" s="91">
        <f t="shared" si="850"/>
        <v>5.5555555555555358E-3</v>
      </c>
      <c r="Y5674" s="92" t="str">
        <f>VLOOKUP('CM-CIC'!B5535,Annuaire_roster!B:F,4,0)</f>
        <v>ABDELLAOUI KHADIJA</v>
      </c>
      <c r="Z5674" s="37" t="s">
        <v>110</v>
      </c>
      <c r="AA5674" s="60" t="s">
        <v>39</v>
      </c>
      <c r="AB5674" s="35" t="str">
        <f t="shared" si="863"/>
        <v/>
      </c>
      <c r="AC5674" s="35" t="str">
        <f t="shared" si="864"/>
        <v/>
      </c>
      <c r="AD5674" s="35" t="str">
        <f t="shared" si="865"/>
        <v/>
      </c>
      <c r="AE5674" s="44" t="str">
        <f t="shared" si="866"/>
        <v/>
      </c>
      <c r="AF5674" s="61"/>
      <c r="AG5674" s="45"/>
    </row>
    <row r="5675" spans="1:33" x14ac:dyDescent="0.2">
      <c r="A5675" s="59">
        <f>+VLOOKUP(B5675,Annuaire_roster!B:G,5,0)</f>
        <v>1012</v>
      </c>
      <c r="B5675" s="78" t="s">
        <v>108</v>
      </c>
      <c r="C5675" s="65">
        <v>0.33333333333333331</v>
      </c>
      <c r="D5675" s="65">
        <v>0.33333333333333331</v>
      </c>
      <c r="E5675" s="66">
        <v>0.75</v>
      </c>
      <c r="F5675" s="66">
        <v>0.75</v>
      </c>
      <c r="G5675" s="49"/>
      <c r="H5675" s="48"/>
      <c r="I5675" s="84" t="s">
        <v>63</v>
      </c>
      <c r="J5675" s="48"/>
      <c r="K5675" s="58">
        <v>0</v>
      </c>
      <c r="L5675" s="48">
        <v>0</v>
      </c>
      <c r="M5675" s="70">
        <v>0</v>
      </c>
      <c r="N5675" s="34">
        <f t="shared" si="867"/>
        <v>0.375</v>
      </c>
      <c r="O5675" s="38">
        <f t="shared" si="868"/>
        <v>0.375</v>
      </c>
      <c r="P5675" s="82" t="s">
        <v>41</v>
      </c>
      <c r="Q5675" s="43">
        <v>44826</v>
      </c>
      <c r="R5675" s="35">
        <f t="shared" si="860"/>
        <v>0</v>
      </c>
      <c r="S5675" s="35">
        <f t="shared" si="861"/>
        <v>0</v>
      </c>
      <c r="T5675" s="10" t="str">
        <f t="shared" si="848"/>
        <v>Sem - 39</v>
      </c>
      <c r="U5675" s="10" t="str">
        <f t="shared" si="849"/>
        <v>Septembre</v>
      </c>
      <c r="V5675" s="36" t="str">
        <f t="shared" si="862"/>
        <v>2026</v>
      </c>
      <c r="W5675" s="34"/>
      <c r="X5675" s="91">
        <f t="shared" si="850"/>
        <v>0</v>
      </c>
      <c r="Y5675" s="92" t="str">
        <f>VLOOKUP('CM-CIC'!B5536,Annuaire_roster!B:F,4,0)</f>
        <v>ABDELLAOUI KHADIJA</v>
      </c>
      <c r="Z5675" s="37" t="s">
        <v>110</v>
      </c>
      <c r="AA5675" s="60" t="s">
        <v>39</v>
      </c>
      <c r="AB5675" s="35" t="str">
        <f t="shared" si="863"/>
        <v/>
      </c>
      <c r="AC5675" s="35" t="str">
        <f t="shared" si="864"/>
        <v/>
      </c>
      <c r="AD5675" s="35" t="str">
        <f t="shared" si="865"/>
        <v/>
      </c>
      <c r="AE5675" s="44" t="str">
        <f t="shared" si="866"/>
        <v/>
      </c>
      <c r="AF5675" s="61"/>
      <c r="AG5675" s="45"/>
    </row>
    <row r="5676" spans="1:33" x14ac:dyDescent="0.2">
      <c r="A5676" s="59">
        <f>+VLOOKUP(B5676,Annuaire_roster!B:G,5,0)</f>
        <v>1025</v>
      </c>
      <c r="B5676" s="78" t="s">
        <v>106</v>
      </c>
      <c r="C5676" s="65">
        <v>0.28958333333333336</v>
      </c>
      <c r="D5676" s="65">
        <v>0.29166666666666669</v>
      </c>
      <c r="E5676" s="66">
        <v>0.66666666666666663</v>
      </c>
      <c r="F5676" s="66">
        <v>0.66666666666666663</v>
      </c>
      <c r="G5676" s="49"/>
      <c r="H5676" s="48"/>
      <c r="I5676" s="84" t="s">
        <v>63</v>
      </c>
      <c r="J5676" s="48"/>
      <c r="K5676" s="58">
        <v>0</v>
      </c>
      <c r="L5676" s="48">
        <v>0</v>
      </c>
      <c r="M5676" s="70">
        <v>0</v>
      </c>
      <c r="N5676" s="34">
        <f t="shared" si="867"/>
        <v>0.33333333333333326</v>
      </c>
      <c r="O5676" s="38">
        <f t="shared" si="868"/>
        <v>0.33333333333333326</v>
      </c>
      <c r="P5676" s="82" t="s">
        <v>41</v>
      </c>
      <c r="Q5676" s="43">
        <v>44827</v>
      </c>
      <c r="R5676" s="35">
        <f t="shared" si="860"/>
        <v>0</v>
      </c>
      <c r="S5676" s="35">
        <f t="shared" si="861"/>
        <v>0</v>
      </c>
      <c r="T5676" s="10" t="str">
        <f t="shared" si="848"/>
        <v>Sem - 39</v>
      </c>
      <c r="U5676" s="10" t="str">
        <f t="shared" si="849"/>
        <v>Septembre</v>
      </c>
      <c r="V5676" s="36" t="str">
        <f t="shared" si="862"/>
        <v>2026</v>
      </c>
      <c r="W5676" s="34"/>
      <c r="X5676" s="91">
        <f t="shared" si="850"/>
        <v>2.0833333333333259E-3</v>
      </c>
      <c r="Y5676" s="92" t="str">
        <f>VLOOKUP('CM-CIC'!B5537,Annuaire_roster!B:F,4,0)</f>
        <v>ABDELLAOUI KHADIJA</v>
      </c>
      <c r="Z5676" s="37" t="s">
        <v>110</v>
      </c>
      <c r="AA5676" s="60" t="s">
        <v>39</v>
      </c>
      <c r="AB5676" s="35" t="str">
        <f t="shared" si="863"/>
        <v/>
      </c>
      <c r="AC5676" s="35" t="str">
        <f t="shared" si="864"/>
        <v/>
      </c>
      <c r="AD5676" s="35" t="str">
        <f t="shared" si="865"/>
        <v/>
      </c>
      <c r="AE5676" s="44" t="str">
        <f t="shared" si="866"/>
        <v/>
      </c>
      <c r="AF5676" s="61"/>
      <c r="AG5676" s="45"/>
    </row>
    <row r="5677" spans="1:33" x14ac:dyDescent="0.2">
      <c r="A5677" s="59">
        <f>+VLOOKUP(B5677,Annuaire_roster!B:G,5,0)</f>
        <v>987</v>
      </c>
      <c r="B5677" s="78" t="s">
        <v>107</v>
      </c>
      <c r="C5677" s="65">
        <v>0.3298611111111111</v>
      </c>
      <c r="D5677" s="65">
        <v>0.33333333333333331</v>
      </c>
      <c r="E5677" s="66">
        <v>0.70833333333333337</v>
      </c>
      <c r="F5677" s="66">
        <v>0.70833333333333337</v>
      </c>
      <c r="G5677" s="49"/>
      <c r="H5677" s="48"/>
      <c r="I5677" s="84" t="s">
        <v>63</v>
      </c>
      <c r="J5677" s="48"/>
      <c r="K5677" s="58">
        <v>0</v>
      </c>
      <c r="L5677" s="48">
        <v>0</v>
      </c>
      <c r="M5677" s="70">
        <v>0</v>
      </c>
      <c r="N5677" s="34">
        <f t="shared" si="867"/>
        <v>0.33333333333333337</v>
      </c>
      <c r="O5677" s="38">
        <f t="shared" si="868"/>
        <v>0.33333333333333337</v>
      </c>
      <c r="P5677" s="82" t="s">
        <v>41</v>
      </c>
      <c r="Q5677" s="43">
        <v>44827</v>
      </c>
      <c r="R5677" s="35">
        <f t="shared" si="860"/>
        <v>0</v>
      </c>
      <c r="S5677" s="35">
        <f t="shared" si="861"/>
        <v>0</v>
      </c>
      <c r="T5677" s="10" t="str">
        <f t="shared" si="848"/>
        <v>Sem - 39</v>
      </c>
      <c r="U5677" s="10" t="str">
        <f t="shared" si="849"/>
        <v>Septembre</v>
      </c>
      <c r="V5677" s="36" t="str">
        <f t="shared" si="862"/>
        <v>2026</v>
      </c>
      <c r="W5677" s="34"/>
      <c r="X5677" s="91">
        <f t="shared" si="850"/>
        <v>3.4722222222222099E-3</v>
      </c>
      <c r="Y5677" s="92" t="str">
        <f>VLOOKUP('CM-CIC'!B5538,Annuaire_roster!B:F,4,0)</f>
        <v>ABDELLAOUI KHADIJA</v>
      </c>
      <c r="Z5677" s="37" t="s">
        <v>110</v>
      </c>
      <c r="AA5677" s="60" t="s">
        <v>39</v>
      </c>
      <c r="AB5677" s="35" t="str">
        <f t="shared" si="863"/>
        <v/>
      </c>
      <c r="AC5677" s="35" t="str">
        <f t="shared" si="864"/>
        <v/>
      </c>
      <c r="AD5677" s="35" t="str">
        <f t="shared" si="865"/>
        <v/>
      </c>
      <c r="AE5677" s="44" t="str">
        <f t="shared" si="866"/>
        <v/>
      </c>
      <c r="AF5677" s="61"/>
      <c r="AG5677" s="45"/>
    </row>
    <row r="5678" spans="1:33" x14ac:dyDescent="0.2">
      <c r="A5678" s="59">
        <f>+VLOOKUP(B5678,Annuaire_roster!B:G,5,0)</f>
        <v>983</v>
      </c>
      <c r="B5678" s="78" t="s">
        <v>49</v>
      </c>
      <c r="C5678" s="65">
        <v>0.3298611111111111</v>
      </c>
      <c r="D5678" s="65">
        <v>0.33333333333333331</v>
      </c>
      <c r="E5678" s="66">
        <v>0.70833333333333337</v>
      </c>
      <c r="F5678" s="66">
        <v>0.70833333333333337</v>
      </c>
      <c r="G5678" s="49"/>
      <c r="H5678" s="48"/>
      <c r="I5678" s="85" t="s">
        <v>63</v>
      </c>
      <c r="J5678" s="48"/>
      <c r="K5678" s="58">
        <v>0</v>
      </c>
      <c r="L5678" s="48">
        <v>0</v>
      </c>
      <c r="M5678" s="70">
        <v>0</v>
      </c>
      <c r="N5678" s="34">
        <f t="shared" si="867"/>
        <v>0.33333333333333337</v>
      </c>
      <c r="O5678" s="38">
        <f t="shared" si="868"/>
        <v>0.33333333333333337</v>
      </c>
      <c r="P5678" s="82" t="s">
        <v>41</v>
      </c>
      <c r="Q5678" s="43">
        <v>44827</v>
      </c>
      <c r="R5678" s="35">
        <f t="shared" si="860"/>
        <v>0</v>
      </c>
      <c r="S5678" s="35">
        <f t="shared" si="861"/>
        <v>0</v>
      </c>
      <c r="T5678" s="10" t="str">
        <f t="shared" si="848"/>
        <v>Sem - 39</v>
      </c>
      <c r="U5678" s="10" t="str">
        <f t="shared" si="849"/>
        <v>Septembre</v>
      </c>
      <c r="V5678" s="36" t="str">
        <f t="shared" si="862"/>
        <v>2026</v>
      </c>
      <c r="W5678" s="34"/>
      <c r="X5678" s="91">
        <f t="shared" si="850"/>
        <v>3.4722222222222099E-3</v>
      </c>
      <c r="Y5678" s="92" t="str">
        <f>VLOOKUP('CM-CIC'!B5539,Annuaire_roster!B:F,4,0)</f>
        <v>ABDELLAOUI KHADIJA</v>
      </c>
      <c r="Z5678" s="37" t="s">
        <v>110</v>
      </c>
      <c r="AA5678" s="60" t="s">
        <v>39</v>
      </c>
      <c r="AB5678" s="35" t="str">
        <f t="shared" si="863"/>
        <v/>
      </c>
      <c r="AC5678" s="35" t="str">
        <f t="shared" si="864"/>
        <v/>
      </c>
      <c r="AD5678" s="35" t="str">
        <f t="shared" si="865"/>
        <v/>
      </c>
      <c r="AE5678" s="44" t="str">
        <f t="shared" si="866"/>
        <v/>
      </c>
      <c r="AF5678" s="61"/>
      <c r="AG5678" s="45"/>
    </row>
    <row r="5679" spans="1:33" x14ac:dyDescent="0.2">
      <c r="A5679" s="59">
        <f>+VLOOKUP(B5679,Annuaire_roster!B:G,5,0)</f>
        <v>1012</v>
      </c>
      <c r="B5679" s="78" t="s">
        <v>108</v>
      </c>
      <c r="C5679" s="65">
        <v>0.33333333333333331</v>
      </c>
      <c r="D5679" s="65">
        <v>0.33333333333333331</v>
      </c>
      <c r="E5679" s="66">
        <v>0.75</v>
      </c>
      <c r="F5679" s="66">
        <v>0.75</v>
      </c>
      <c r="G5679" s="73"/>
      <c r="H5679" s="67"/>
      <c r="I5679" s="84" t="s">
        <v>63</v>
      </c>
      <c r="J5679" s="67"/>
      <c r="K5679" s="69">
        <v>0</v>
      </c>
      <c r="L5679" s="48">
        <v>0</v>
      </c>
      <c r="M5679" s="70">
        <v>0</v>
      </c>
      <c r="N5679" s="34">
        <f t="shared" si="867"/>
        <v>0.375</v>
      </c>
      <c r="O5679" s="38">
        <f t="shared" si="868"/>
        <v>0.375</v>
      </c>
      <c r="P5679" s="72" t="s">
        <v>41</v>
      </c>
      <c r="Q5679" s="134">
        <v>44827</v>
      </c>
      <c r="R5679" s="35">
        <f t="shared" si="860"/>
        <v>0</v>
      </c>
      <c r="S5679" s="35">
        <f t="shared" si="861"/>
        <v>0</v>
      </c>
      <c r="T5679" s="10" t="str">
        <f t="shared" si="848"/>
        <v>Sem - 39</v>
      </c>
      <c r="U5679" s="10" t="str">
        <f t="shared" si="849"/>
        <v>Septembre</v>
      </c>
      <c r="V5679" s="36" t="str">
        <f t="shared" si="862"/>
        <v>2026</v>
      </c>
      <c r="W5679" s="34"/>
      <c r="X5679" s="91">
        <f t="shared" si="850"/>
        <v>0</v>
      </c>
      <c r="Y5679" s="92" t="str">
        <f>VLOOKUP('CM-CIC'!B5540,Annuaire_roster!B:F,4,0)</f>
        <v>ABDELLAOUI KHADIJA</v>
      </c>
      <c r="Z5679" s="37" t="s">
        <v>110</v>
      </c>
      <c r="AA5679" s="60" t="s">
        <v>39</v>
      </c>
      <c r="AB5679" s="35" t="str">
        <f t="shared" si="863"/>
        <v/>
      </c>
      <c r="AC5679" s="35" t="str">
        <f t="shared" si="864"/>
        <v/>
      </c>
      <c r="AD5679" s="35" t="str">
        <f t="shared" si="865"/>
        <v/>
      </c>
      <c r="AE5679" s="44" t="str">
        <f t="shared" si="866"/>
        <v/>
      </c>
      <c r="AF5679" s="61"/>
      <c r="AG5679" s="45"/>
    </row>
    <row r="5680" spans="1:33" x14ac:dyDescent="0.2">
      <c r="A5680" s="59">
        <f>+VLOOKUP(B5680,Annuaire_roster!B:G,5,0)</f>
        <v>1025</v>
      </c>
      <c r="B5680" s="78" t="s">
        <v>106</v>
      </c>
      <c r="C5680" s="65">
        <v>0.28958333333333336</v>
      </c>
      <c r="D5680" s="65">
        <v>0.29166666666666669</v>
      </c>
      <c r="E5680" s="66">
        <v>0.625</v>
      </c>
      <c r="F5680" s="66">
        <v>0.625</v>
      </c>
      <c r="G5680" s="49"/>
      <c r="H5680" s="48"/>
      <c r="I5680" s="84" t="s">
        <v>63</v>
      </c>
      <c r="J5680" s="48"/>
      <c r="K5680" s="58">
        <v>0</v>
      </c>
      <c r="L5680" s="48">
        <v>0</v>
      </c>
      <c r="M5680" s="70">
        <v>0</v>
      </c>
      <c r="N5680" s="34">
        <f t="shared" si="867"/>
        <v>0.29166666666666663</v>
      </c>
      <c r="O5680" s="38">
        <f t="shared" si="868"/>
        <v>0.29166666666666663</v>
      </c>
      <c r="P5680" s="82" t="s">
        <v>41</v>
      </c>
      <c r="Q5680" s="43">
        <v>44828</v>
      </c>
      <c r="R5680" s="35">
        <f t="shared" si="860"/>
        <v>0</v>
      </c>
      <c r="S5680" s="35">
        <f t="shared" si="861"/>
        <v>0</v>
      </c>
      <c r="T5680" s="10" t="str">
        <f t="shared" si="848"/>
        <v>Sem - 39</v>
      </c>
      <c r="U5680" s="10" t="str">
        <f t="shared" si="849"/>
        <v>Septembre</v>
      </c>
      <c r="V5680" s="36" t="str">
        <f t="shared" si="862"/>
        <v>2026</v>
      </c>
      <c r="W5680" s="34"/>
      <c r="X5680" s="91">
        <f t="shared" si="850"/>
        <v>2.0833333333333259E-3</v>
      </c>
      <c r="Y5680" s="92" t="str">
        <f>VLOOKUP('CM-CIC'!B5541,Annuaire_roster!B:F,4,0)</f>
        <v>ABDELLAOUI KHADIJA</v>
      </c>
      <c r="Z5680" s="37" t="s">
        <v>110</v>
      </c>
      <c r="AA5680" s="60" t="s">
        <v>39</v>
      </c>
      <c r="AB5680" s="35" t="str">
        <f t="shared" si="863"/>
        <v/>
      </c>
      <c r="AC5680" s="35" t="str">
        <f t="shared" si="864"/>
        <v/>
      </c>
      <c r="AD5680" s="35" t="str">
        <f t="shared" si="865"/>
        <v/>
      </c>
      <c r="AE5680" s="44" t="str">
        <f t="shared" si="866"/>
        <v/>
      </c>
      <c r="AF5680" s="61"/>
      <c r="AG5680" s="45"/>
    </row>
    <row r="5681" spans="1:33" x14ac:dyDescent="0.2">
      <c r="A5681" s="59">
        <f>+VLOOKUP(B5681,Annuaire_roster!B:G,5,0)</f>
        <v>987</v>
      </c>
      <c r="B5681" s="78" t="s">
        <v>107</v>
      </c>
      <c r="C5681" s="65">
        <v>0.32916666666666666</v>
      </c>
      <c r="D5681" s="65">
        <v>0.33333333333333331</v>
      </c>
      <c r="E5681" s="66">
        <v>0.70833333333333337</v>
      </c>
      <c r="F5681" s="66">
        <v>0.70833333333333337</v>
      </c>
      <c r="G5681" s="49"/>
      <c r="H5681" s="48"/>
      <c r="I5681" s="84" t="s">
        <v>63</v>
      </c>
      <c r="J5681" s="48"/>
      <c r="K5681" s="58">
        <v>0</v>
      </c>
      <c r="L5681" s="48">
        <v>0</v>
      </c>
      <c r="M5681" s="70">
        <v>0</v>
      </c>
      <c r="N5681" s="34">
        <f t="shared" si="867"/>
        <v>0.33333333333333337</v>
      </c>
      <c r="O5681" s="38">
        <f t="shared" si="868"/>
        <v>0.33333333333333337</v>
      </c>
      <c r="P5681" s="82" t="s">
        <v>41</v>
      </c>
      <c r="Q5681" s="43">
        <v>44828</v>
      </c>
      <c r="R5681" s="35">
        <f t="shared" si="860"/>
        <v>0</v>
      </c>
      <c r="S5681" s="35">
        <f t="shared" si="861"/>
        <v>0</v>
      </c>
      <c r="T5681" s="10" t="str">
        <f t="shared" si="848"/>
        <v>Sem - 39</v>
      </c>
      <c r="U5681" s="10" t="str">
        <f t="shared" si="849"/>
        <v>Septembre</v>
      </c>
      <c r="V5681" s="36" t="str">
        <f t="shared" si="862"/>
        <v>2026</v>
      </c>
      <c r="W5681" s="34"/>
      <c r="X5681" s="91">
        <f t="shared" si="850"/>
        <v>4.1666666666666519E-3</v>
      </c>
      <c r="Y5681" s="92" t="str">
        <f>VLOOKUP('CM-CIC'!B5542,Annuaire_roster!B:F,4,0)</f>
        <v>ABDELLAOUI KHADIJA</v>
      </c>
      <c r="Z5681" s="37" t="s">
        <v>110</v>
      </c>
      <c r="AA5681" s="60" t="s">
        <v>39</v>
      </c>
      <c r="AB5681" s="35" t="str">
        <f t="shared" si="863"/>
        <v/>
      </c>
      <c r="AC5681" s="35" t="str">
        <f t="shared" si="864"/>
        <v/>
      </c>
      <c r="AD5681" s="35" t="str">
        <f t="shared" si="865"/>
        <v/>
      </c>
      <c r="AE5681" s="44" t="str">
        <f t="shared" si="866"/>
        <v/>
      </c>
      <c r="AF5681" s="61"/>
      <c r="AG5681" s="45"/>
    </row>
    <row r="5682" spans="1:33" x14ac:dyDescent="0.2">
      <c r="A5682" s="59">
        <f>+VLOOKUP(B5682,Annuaire_roster!B:G,5,0)</f>
        <v>983</v>
      </c>
      <c r="B5682" s="219" t="s">
        <v>49</v>
      </c>
      <c r="C5682" s="65">
        <v>0.3298611111111111</v>
      </c>
      <c r="D5682" s="65">
        <v>0.33333333333333331</v>
      </c>
      <c r="E5682" s="66">
        <v>0.70833333333333337</v>
      </c>
      <c r="F5682" s="66">
        <v>0.70833333333333337</v>
      </c>
      <c r="G5682" s="49"/>
      <c r="H5682" s="48"/>
      <c r="I5682" s="84" t="s">
        <v>63</v>
      </c>
      <c r="J5682" s="48"/>
      <c r="K5682" s="58">
        <v>0</v>
      </c>
      <c r="L5682" s="48">
        <v>0</v>
      </c>
      <c r="M5682" s="70">
        <v>0</v>
      </c>
      <c r="N5682" s="34">
        <f t="shared" si="867"/>
        <v>0.33333333333333337</v>
      </c>
      <c r="O5682" s="38">
        <f t="shared" si="868"/>
        <v>0.33333333333333337</v>
      </c>
      <c r="P5682" s="82" t="s">
        <v>41</v>
      </c>
      <c r="Q5682" s="43">
        <v>44828</v>
      </c>
      <c r="R5682" s="35">
        <f t="shared" si="860"/>
        <v>0</v>
      </c>
      <c r="S5682" s="35">
        <f t="shared" si="861"/>
        <v>0</v>
      </c>
      <c r="T5682" s="10" t="str">
        <f t="shared" si="848"/>
        <v>Sem - 39</v>
      </c>
      <c r="U5682" s="10" t="str">
        <f t="shared" si="849"/>
        <v>Septembre</v>
      </c>
      <c r="V5682" s="36" t="str">
        <f t="shared" si="862"/>
        <v>2026</v>
      </c>
      <c r="W5682" s="34"/>
      <c r="X5682" s="91">
        <f t="shared" si="850"/>
        <v>3.4722222222222099E-3</v>
      </c>
      <c r="Y5682" s="92" t="str">
        <f>VLOOKUP('CM-CIC'!B5543,Annuaire_roster!B:F,4,0)</f>
        <v>ABDELLAOUI KHADIJA</v>
      </c>
      <c r="Z5682" s="37" t="s">
        <v>110</v>
      </c>
      <c r="AA5682" s="60" t="s">
        <v>39</v>
      </c>
      <c r="AB5682" s="35" t="str">
        <f t="shared" si="863"/>
        <v/>
      </c>
      <c r="AC5682" s="35" t="str">
        <f t="shared" si="864"/>
        <v/>
      </c>
      <c r="AD5682" s="35" t="str">
        <f t="shared" si="865"/>
        <v/>
      </c>
      <c r="AE5682" s="44" t="str">
        <f t="shared" si="866"/>
        <v/>
      </c>
      <c r="AF5682" s="61"/>
      <c r="AG5682" s="45"/>
    </row>
    <row r="5683" spans="1:33" x14ac:dyDescent="0.2">
      <c r="A5683" s="59">
        <f>+VLOOKUP(B5683,Annuaire_roster!B:G,5,0)</f>
        <v>1012</v>
      </c>
      <c r="B5683" s="78" t="s">
        <v>108</v>
      </c>
      <c r="C5683" s="65">
        <v>0.375</v>
      </c>
      <c r="D5683" s="65">
        <v>0.375</v>
      </c>
      <c r="E5683" s="66">
        <v>0.75</v>
      </c>
      <c r="F5683" s="66">
        <v>0.75</v>
      </c>
      <c r="G5683" s="49"/>
      <c r="H5683" s="48"/>
      <c r="I5683" s="84" t="s">
        <v>63</v>
      </c>
      <c r="J5683" s="48"/>
      <c r="K5683" s="58">
        <v>0</v>
      </c>
      <c r="L5683" s="48">
        <v>0</v>
      </c>
      <c r="M5683" s="70">
        <v>0</v>
      </c>
      <c r="N5683" s="34">
        <f t="shared" si="867"/>
        <v>0.33333333333333331</v>
      </c>
      <c r="O5683" s="38">
        <f t="shared" si="868"/>
        <v>0.33333333333333331</v>
      </c>
      <c r="P5683" s="82" t="s">
        <v>41</v>
      </c>
      <c r="Q5683" s="43">
        <v>44828</v>
      </c>
      <c r="R5683" s="35">
        <f t="shared" si="860"/>
        <v>0</v>
      </c>
      <c r="S5683" s="35">
        <f t="shared" si="861"/>
        <v>0</v>
      </c>
      <c r="T5683" s="10" t="str">
        <f t="shared" si="848"/>
        <v>Sem - 39</v>
      </c>
      <c r="U5683" s="10" t="str">
        <f t="shared" si="849"/>
        <v>Septembre</v>
      </c>
      <c r="V5683" s="36" t="str">
        <f t="shared" si="862"/>
        <v>2026</v>
      </c>
      <c r="W5683" s="34"/>
      <c r="X5683" s="91">
        <f t="shared" si="850"/>
        <v>0</v>
      </c>
      <c r="Y5683" s="92" t="str">
        <f>VLOOKUP('CM-CIC'!B5544,Annuaire_roster!B:F,4,0)</f>
        <v>ABDELLAOUI KHADIJA</v>
      </c>
      <c r="Z5683" s="37" t="s">
        <v>110</v>
      </c>
      <c r="AA5683" s="60" t="s">
        <v>39</v>
      </c>
      <c r="AB5683" s="35" t="str">
        <f t="shared" si="863"/>
        <v/>
      </c>
      <c r="AC5683" s="35" t="str">
        <f t="shared" si="864"/>
        <v/>
      </c>
      <c r="AD5683" s="35" t="str">
        <f t="shared" si="865"/>
        <v/>
      </c>
      <c r="AE5683" s="44" t="str">
        <f t="shared" si="866"/>
        <v/>
      </c>
      <c r="AF5683" s="61"/>
      <c r="AG5683" s="45"/>
    </row>
    <row r="5684" spans="1:33" x14ac:dyDescent="0.2">
      <c r="A5684" s="59">
        <f>+VLOOKUP(B5684,Annuaire_roster!B:G,5,0)</f>
        <v>1025</v>
      </c>
      <c r="B5684" s="78" t="s">
        <v>106</v>
      </c>
      <c r="C5684" s="65"/>
      <c r="D5684" s="65" t="s">
        <v>64</v>
      </c>
      <c r="E5684" s="66"/>
      <c r="F5684" s="66" t="s">
        <v>64</v>
      </c>
      <c r="G5684" s="49"/>
      <c r="H5684" s="48"/>
      <c r="I5684" s="84" t="s">
        <v>63</v>
      </c>
      <c r="J5684" s="48"/>
      <c r="K5684" s="58">
        <v>0</v>
      </c>
      <c r="L5684" s="48">
        <v>0</v>
      </c>
      <c r="M5684" s="70">
        <v>0</v>
      </c>
      <c r="N5684" s="34" t="str">
        <f t="shared" si="867"/>
        <v/>
      </c>
      <c r="O5684" s="38">
        <f t="shared" si="868"/>
        <v>0</v>
      </c>
      <c r="P5684" s="82" t="s">
        <v>41</v>
      </c>
      <c r="Q5684" s="43">
        <v>44829</v>
      </c>
      <c r="R5684" s="35">
        <f t="shared" si="860"/>
        <v>0</v>
      </c>
      <c r="S5684" s="35">
        <f t="shared" si="861"/>
        <v>0</v>
      </c>
      <c r="T5684" s="10" t="str">
        <f t="shared" si="848"/>
        <v>Sem - 39</v>
      </c>
      <c r="U5684" s="10" t="str">
        <f t="shared" si="849"/>
        <v>Septembre</v>
      </c>
      <c r="V5684" s="36" t="str">
        <f t="shared" si="862"/>
        <v>2026</v>
      </c>
      <c r="W5684" s="34"/>
      <c r="X5684" s="91">
        <f t="shared" si="850"/>
        <v>0</v>
      </c>
      <c r="Y5684" s="92" t="str">
        <f>VLOOKUP('CM-CIC'!B5545,Annuaire_roster!B:F,4,0)</f>
        <v>ABDELLAOUI KHADIJA</v>
      </c>
      <c r="Z5684" s="37" t="s">
        <v>110</v>
      </c>
      <c r="AA5684" s="60" t="s">
        <v>39</v>
      </c>
      <c r="AB5684" s="35" t="str">
        <f t="shared" si="863"/>
        <v/>
      </c>
      <c r="AC5684" s="35" t="str">
        <f t="shared" si="864"/>
        <v/>
      </c>
      <c r="AD5684" s="35" t="str">
        <f t="shared" si="865"/>
        <v/>
      </c>
      <c r="AE5684" s="44" t="str">
        <f t="shared" si="866"/>
        <v/>
      </c>
      <c r="AF5684" s="61"/>
      <c r="AG5684" s="45"/>
    </row>
    <row r="5685" spans="1:33" x14ac:dyDescent="0.2">
      <c r="A5685" s="59">
        <f>+VLOOKUP(B5685,Annuaire_roster!B:G,5,0)</f>
        <v>987</v>
      </c>
      <c r="B5685" s="78" t="s">
        <v>107</v>
      </c>
      <c r="C5685" s="65">
        <v>0.29166666666666669</v>
      </c>
      <c r="D5685" s="65">
        <v>0.29166666666666669</v>
      </c>
      <c r="E5685" s="66">
        <v>0.54166666666666663</v>
      </c>
      <c r="F5685" s="66">
        <v>0.54166666666666663</v>
      </c>
      <c r="G5685" s="49"/>
      <c r="H5685" s="48"/>
      <c r="I5685" s="84" t="s">
        <v>63</v>
      </c>
      <c r="J5685" s="48"/>
      <c r="K5685" s="58">
        <v>0</v>
      </c>
      <c r="L5685" s="48">
        <v>0</v>
      </c>
      <c r="M5685" s="70">
        <v>0</v>
      </c>
      <c r="N5685" s="34">
        <f t="shared" si="867"/>
        <v>0.24999999999999994</v>
      </c>
      <c r="O5685" s="38">
        <f t="shared" si="868"/>
        <v>0.24999999999999994</v>
      </c>
      <c r="P5685" s="82" t="s">
        <v>41</v>
      </c>
      <c r="Q5685" s="43">
        <v>44829</v>
      </c>
      <c r="R5685" s="35">
        <f t="shared" si="860"/>
        <v>0</v>
      </c>
      <c r="S5685" s="35">
        <f t="shared" si="861"/>
        <v>0</v>
      </c>
      <c r="T5685" s="10" t="str">
        <f t="shared" si="848"/>
        <v>Sem - 39</v>
      </c>
      <c r="U5685" s="10" t="str">
        <f t="shared" si="849"/>
        <v>Septembre</v>
      </c>
      <c r="V5685" s="36" t="str">
        <f t="shared" si="862"/>
        <v>2026</v>
      </c>
      <c r="W5685" s="34"/>
      <c r="X5685" s="91">
        <f t="shared" si="850"/>
        <v>0</v>
      </c>
      <c r="Y5685" s="92" t="str">
        <f>VLOOKUP('CM-CIC'!B5546,Annuaire_roster!B:F,4,0)</f>
        <v>ABDELLAOUI KHADIJA</v>
      </c>
      <c r="Z5685" s="37" t="s">
        <v>110</v>
      </c>
      <c r="AA5685" s="60" t="s">
        <v>39</v>
      </c>
      <c r="AB5685" s="35" t="str">
        <f t="shared" si="863"/>
        <v/>
      </c>
      <c r="AC5685" s="35" t="str">
        <f t="shared" si="864"/>
        <v/>
      </c>
      <c r="AD5685" s="35" t="str">
        <f t="shared" si="865"/>
        <v/>
      </c>
      <c r="AE5685" s="44" t="str">
        <f t="shared" si="866"/>
        <v/>
      </c>
      <c r="AF5685" s="61"/>
      <c r="AG5685" s="45" t="s">
        <v>189</v>
      </c>
    </row>
    <row r="5686" spans="1:33" x14ac:dyDescent="0.2">
      <c r="A5686" s="59">
        <f>+VLOOKUP(B5686,Annuaire_roster!B:G,5,0)</f>
        <v>983</v>
      </c>
      <c r="B5686" s="78" t="s">
        <v>49</v>
      </c>
      <c r="C5686" s="65"/>
      <c r="D5686" s="65" t="s">
        <v>64</v>
      </c>
      <c r="E5686" s="66"/>
      <c r="F5686" s="66" t="s">
        <v>64</v>
      </c>
      <c r="G5686" s="49"/>
      <c r="H5686" s="48"/>
      <c r="I5686" s="84" t="s">
        <v>63</v>
      </c>
      <c r="J5686" s="48"/>
      <c r="K5686" s="58">
        <v>0</v>
      </c>
      <c r="L5686" s="48">
        <v>0</v>
      </c>
      <c r="M5686" s="70">
        <v>0</v>
      </c>
      <c r="N5686" s="34" t="str">
        <f t="shared" si="867"/>
        <v/>
      </c>
      <c r="O5686" s="38">
        <f t="shared" si="868"/>
        <v>0</v>
      </c>
      <c r="P5686" s="82" t="s">
        <v>41</v>
      </c>
      <c r="Q5686" s="43">
        <v>44829</v>
      </c>
      <c r="R5686" s="35">
        <f t="shared" si="860"/>
        <v>0</v>
      </c>
      <c r="S5686" s="35">
        <f t="shared" si="861"/>
        <v>0</v>
      </c>
      <c r="T5686" s="10" t="str">
        <f t="shared" si="848"/>
        <v>Sem - 39</v>
      </c>
      <c r="U5686" s="10" t="str">
        <f t="shared" si="849"/>
        <v>Septembre</v>
      </c>
      <c r="V5686" s="36" t="str">
        <f t="shared" si="862"/>
        <v>2026</v>
      </c>
      <c r="W5686" s="34"/>
      <c r="X5686" s="91">
        <f t="shared" si="850"/>
        <v>0</v>
      </c>
      <c r="Y5686" s="92" t="str">
        <f>VLOOKUP('CM-CIC'!B5547,Annuaire_roster!B:F,4,0)</f>
        <v>ABDELLAOUI KHADIJA</v>
      </c>
      <c r="Z5686" s="37" t="s">
        <v>110</v>
      </c>
      <c r="AA5686" s="60" t="s">
        <v>39</v>
      </c>
      <c r="AB5686" s="35" t="str">
        <f t="shared" si="863"/>
        <v/>
      </c>
      <c r="AC5686" s="35" t="str">
        <f t="shared" si="864"/>
        <v/>
      </c>
      <c r="AD5686" s="35" t="str">
        <f t="shared" si="865"/>
        <v/>
      </c>
      <c r="AE5686" s="44" t="str">
        <f t="shared" si="866"/>
        <v/>
      </c>
      <c r="AF5686" s="61"/>
      <c r="AG5686" s="45"/>
    </row>
    <row r="5687" spans="1:33" x14ac:dyDescent="0.2">
      <c r="A5687" s="59">
        <f>+VLOOKUP(B5687,Annuaire_roster!B:G,5,0)</f>
        <v>1012</v>
      </c>
      <c r="B5687" s="78" t="s">
        <v>108</v>
      </c>
      <c r="C5687" s="65"/>
      <c r="D5687" s="65" t="s">
        <v>64</v>
      </c>
      <c r="E5687" s="66"/>
      <c r="F5687" s="66" t="s">
        <v>64</v>
      </c>
      <c r="G5687" s="49"/>
      <c r="H5687" s="48"/>
      <c r="I5687" s="84"/>
      <c r="J5687" s="48"/>
      <c r="K5687" s="58">
        <v>0</v>
      </c>
      <c r="L5687" s="48">
        <v>0</v>
      </c>
      <c r="M5687" s="70">
        <v>0</v>
      </c>
      <c r="N5687" s="34" t="str">
        <f t="shared" si="867"/>
        <v/>
      </c>
      <c r="O5687" s="38">
        <f t="shared" si="868"/>
        <v>0</v>
      </c>
      <c r="P5687" s="82" t="s">
        <v>41</v>
      </c>
      <c r="Q5687" s="43">
        <v>44829</v>
      </c>
      <c r="R5687" s="35">
        <f t="shared" si="860"/>
        <v>0</v>
      </c>
      <c r="S5687" s="35">
        <f t="shared" si="861"/>
        <v>0</v>
      </c>
      <c r="T5687" s="10" t="str">
        <f t="shared" si="848"/>
        <v>Sem - 39</v>
      </c>
      <c r="U5687" s="10" t="str">
        <f t="shared" si="849"/>
        <v>Septembre</v>
      </c>
      <c r="V5687" s="36" t="str">
        <f t="shared" si="862"/>
        <v>2026</v>
      </c>
      <c r="W5687" s="34"/>
      <c r="X5687" s="91">
        <f t="shared" si="850"/>
        <v>0</v>
      </c>
      <c r="Y5687" s="92" t="str">
        <f>VLOOKUP('CM-CIC'!B5548,Annuaire_roster!B:F,4,0)</f>
        <v>ABDELLAOUI KHADIJA</v>
      </c>
      <c r="Z5687" s="37" t="s">
        <v>110</v>
      </c>
      <c r="AA5687" s="60" t="s">
        <v>39</v>
      </c>
      <c r="AB5687" s="35" t="str">
        <f t="shared" si="863"/>
        <v/>
      </c>
      <c r="AC5687" s="35" t="str">
        <f t="shared" si="864"/>
        <v/>
      </c>
      <c r="AD5687" s="35" t="str">
        <f t="shared" si="865"/>
        <v/>
      </c>
      <c r="AE5687" s="44" t="str">
        <f t="shared" si="866"/>
        <v/>
      </c>
      <c r="AF5687" s="61"/>
      <c r="AG5687" s="45"/>
    </row>
    <row r="5688" spans="1:33" x14ac:dyDescent="0.2">
      <c r="A5688" s="59">
        <f>+VLOOKUP(B5688,Annuaire_roster!B:G,5,0)</f>
        <v>1025</v>
      </c>
      <c r="B5688" s="78" t="s">
        <v>106</v>
      </c>
      <c r="C5688" s="65"/>
      <c r="D5688" s="65" t="s">
        <v>64</v>
      </c>
      <c r="E5688" s="66"/>
      <c r="F5688" s="66" t="s">
        <v>64</v>
      </c>
      <c r="G5688" s="49"/>
      <c r="H5688" s="48"/>
      <c r="I5688" s="84" t="s">
        <v>63</v>
      </c>
      <c r="J5688" s="48"/>
      <c r="K5688" s="58">
        <v>0</v>
      </c>
      <c r="L5688" s="48">
        <v>0</v>
      </c>
      <c r="M5688" s="70">
        <v>0</v>
      </c>
      <c r="N5688" s="34" t="str">
        <f t="shared" si="867"/>
        <v/>
      </c>
      <c r="O5688" s="38">
        <f t="shared" si="868"/>
        <v>0</v>
      </c>
      <c r="P5688" s="82" t="s">
        <v>41</v>
      </c>
      <c r="Q5688" s="43">
        <v>44830</v>
      </c>
      <c r="R5688" s="35">
        <f t="shared" si="860"/>
        <v>0</v>
      </c>
      <c r="S5688" s="35">
        <f t="shared" si="861"/>
        <v>0</v>
      </c>
      <c r="T5688" s="10" t="str">
        <f t="shared" si="848"/>
        <v>Sem - 39</v>
      </c>
      <c r="U5688" s="10" t="str">
        <f t="shared" si="849"/>
        <v>Septembre</v>
      </c>
      <c r="V5688" s="36" t="str">
        <f t="shared" si="862"/>
        <v>2026</v>
      </c>
      <c r="W5688" s="34"/>
      <c r="X5688" s="91">
        <f t="shared" si="850"/>
        <v>0</v>
      </c>
      <c r="Y5688" s="92" t="str">
        <f>VLOOKUP('CM-CIC'!B5549,Annuaire_roster!B:F,4,0)</f>
        <v>ABDELLAOUI KHADIJA</v>
      </c>
      <c r="Z5688" s="37" t="s">
        <v>110</v>
      </c>
      <c r="AA5688" s="60" t="s">
        <v>39</v>
      </c>
      <c r="AB5688" s="35" t="str">
        <f t="shared" si="863"/>
        <v/>
      </c>
      <c r="AC5688" s="35" t="str">
        <f t="shared" si="864"/>
        <v/>
      </c>
      <c r="AD5688" s="35" t="str">
        <f t="shared" si="865"/>
        <v/>
      </c>
      <c r="AE5688" s="44" t="str">
        <f t="shared" si="866"/>
        <v/>
      </c>
      <c r="AF5688" s="61"/>
      <c r="AG5688" s="45"/>
    </row>
    <row r="5689" spans="1:33" x14ac:dyDescent="0.2">
      <c r="A5689" s="59">
        <f>+VLOOKUP(B5689,Annuaire_roster!B:G,5,0)</f>
        <v>987</v>
      </c>
      <c r="B5689" s="78" t="s">
        <v>107</v>
      </c>
      <c r="C5689" s="65"/>
      <c r="D5689" s="65" t="s">
        <v>64</v>
      </c>
      <c r="E5689" s="66"/>
      <c r="F5689" s="66" t="s">
        <v>64</v>
      </c>
      <c r="G5689" s="49"/>
      <c r="H5689" s="48"/>
      <c r="I5689" s="84" t="s">
        <v>63</v>
      </c>
      <c r="J5689" s="48"/>
      <c r="K5689" s="58">
        <v>0</v>
      </c>
      <c r="L5689" s="48">
        <v>0</v>
      </c>
      <c r="M5689" s="70">
        <v>0</v>
      </c>
      <c r="N5689" s="34" t="str">
        <f t="shared" si="867"/>
        <v/>
      </c>
      <c r="O5689" s="38">
        <f t="shared" si="868"/>
        <v>0</v>
      </c>
      <c r="P5689" s="82" t="s">
        <v>41</v>
      </c>
      <c r="Q5689" s="43">
        <v>44830</v>
      </c>
      <c r="R5689" s="35">
        <f t="shared" si="860"/>
        <v>0</v>
      </c>
      <c r="S5689" s="35">
        <f t="shared" si="861"/>
        <v>0</v>
      </c>
      <c r="T5689" s="10" t="str">
        <f t="shared" si="848"/>
        <v>Sem - 39</v>
      </c>
      <c r="U5689" s="10" t="str">
        <f t="shared" si="849"/>
        <v>Septembre</v>
      </c>
      <c r="V5689" s="36" t="str">
        <f t="shared" si="862"/>
        <v>2026</v>
      </c>
      <c r="W5689" s="34"/>
      <c r="X5689" s="91">
        <f t="shared" si="850"/>
        <v>0</v>
      </c>
      <c r="Y5689" s="92" t="str">
        <f>VLOOKUP('CM-CIC'!B5550,Annuaire_roster!B:F,4,0)</f>
        <v>ABDELLAOUI KHADIJA</v>
      </c>
      <c r="Z5689" s="37" t="s">
        <v>110</v>
      </c>
      <c r="AA5689" s="60" t="s">
        <v>39</v>
      </c>
      <c r="AB5689" s="35" t="str">
        <f t="shared" si="863"/>
        <v/>
      </c>
      <c r="AC5689" s="35" t="str">
        <f t="shared" si="864"/>
        <v/>
      </c>
      <c r="AD5689" s="35" t="str">
        <f t="shared" si="865"/>
        <v/>
      </c>
      <c r="AE5689" s="44" t="str">
        <f t="shared" si="866"/>
        <v/>
      </c>
      <c r="AF5689" s="61"/>
      <c r="AG5689" s="45"/>
    </row>
    <row r="5690" spans="1:33" x14ac:dyDescent="0.2">
      <c r="A5690" s="59">
        <f>+VLOOKUP(B5690,Annuaire_roster!B:G,5,0)</f>
        <v>983</v>
      </c>
      <c r="B5690" s="78" t="s">
        <v>49</v>
      </c>
      <c r="C5690" s="65"/>
      <c r="D5690" s="65" t="s">
        <v>64</v>
      </c>
      <c r="E5690" s="66"/>
      <c r="F5690" s="66" t="s">
        <v>64</v>
      </c>
      <c r="G5690" s="49"/>
      <c r="H5690" s="48"/>
      <c r="I5690" s="84" t="s">
        <v>63</v>
      </c>
      <c r="J5690" s="48"/>
      <c r="K5690" s="58">
        <v>0</v>
      </c>
      <c r="L5690" s="48">
        <v>0</v>
      </c>
      <c r="M5690" s="70">
        <v>0</v>
      </c>
      <c r="N5690" s="34" t="str">
        <f t="shared" si="867"/>
        <v/>
      </c>
      <c r="O5690" s="38">
        <f t="shared" si="868"/>
        <v>0</v>
      </c>
      <c r="P5690" s="82" t="s">
        <v>41</v>
      </c>
      <c r="Q5690" s="43">
        <v>44830</v>
      </c>
      <c r="R5690" s="35">
        <f t="shared" si="860"/>
        <v>0</v>
      </c>
      <c r="S5690" s="35">
        <f t="shared" si="861"/>
        <v>0</v>
      </c>
      <c r="T5690" s="10" t="str">
        <f t="shared" si="848"/>
        <v>Sem - 39</v>
      </c>
      <c r="U5690" s="10" t="str">
        <f t="shared" si="849"/>
        <v>Septembre</v>
      </c>
      <c r="V5690" s="36" t="str">
        <f t="shared" si="862"/>
        <v>2026</v>
      </c>
      <c r="W5690" s="34"/>
      <c r="X5690" s="91">
        <f t="shared" si="850"/>
        <v>0</v>
      </c>
      <c r="Y5690" s="92" t="str">
        <f>VLOOKUP('CM-CIC'!B5551,Annuaire_roster!B:F,4,0)</f>
        <v>IHASSANE Ikram</v>
      </c>
      <c r="Z5690" s="37" t="s">
        <v>110</v>
      </c>
      <c r="AA5690" s="60" t="s">
        <v>39</v>
      </c>
      <c r="AB5690" s="35" t="str">
        <f t="shared" si="863"/>
        <v/>
      </c>
      <c r="AC5690" s="35" t="str">
        <f t="shared" si="864"/>
        <v/>
      </c>
      <c r="AD5690" s="35" t="str">
        <f t="shared" si="865"/>
        <v/>
      </c>
      <c r="AE5690" s="44" t="str">
        <f t="shared" si="866"/>
        <v/>
      </c>
      <c r="AF5690" s="61"/>
      <c r="AG5690" s="45"/>
    </row>
    <row r="5691" spans="1:33" x14ac:dyDescent="0.2">
      <c r="A5691" s="59">
        <f>+VLOOKUP(B5691,Annuaire_roster!B:G,5,0)</f>
        <v>1012</v>
      </c>
      <c r="B5691" s="78" t="s">
        <v>108</v>
      </c>
      <c r="C5691" s="65"/>
      <c r="D5691" s="65" t="s">
        <v>64</v>
      </c>
      <c r="E5691" s="66"/>
      <c r="F5691" s="66" t="s">
        <v>64</v>
      </c>
      <c r="G5691" s="49"/>
      <c r="H5691" s="48"/>
      <c r="I5691" s="84" t="s">
        <v>63</v>
      </c>
      <c r="J5691" s="48"/>
      <c r="K5691" s="58">
        <v>0</v>
      </c>
      <c r="L5691" s="48">
        <v>0</v>
      </c>
      <c r="M5691" s="70">
        <v>0</v>
      </c>
      <c r="N5691" s="34" t="str">
        <f t="shared" si="867"/>
        <v/>
      </c>
      <c r="O5691" s="38">
        <f t="shared" si="868"/>
        <v>0</v>
      </c>
      <c r="P5691" s="82" t="s">
        <v>41</v>
      </c>
      <c r="Q5691" s="43">
        <v>44830</v>
      </c>
      <c r="R5691" s="35">
        <f t="shared" si="860"/>
        <v>0</v>
      </c>
      <c r="S5691" s="35">
        <f t="shared" si="861"/>
        <v>0</v>
      </c>
      <c r="T5691" s="10" t="str">
        <f t="shared" si="848"/>
        <v>Sem - 39</v>
      </c>
      <c r="U5691" s="10" t="str">
        <f t="shared" si="849"/>
        <v>Septembre</v>
      </c>
      <c r="V5691" s="36" t="str">
        <f t="shared" si="862"/>
        <v>2026</v>
      </c>
      <c r="W5691" s="34"/>
      <c r="X5691" s="91">
        <f t="shared" si="850"/>
        <v>0</v>
      </c>
      <c r="Y5691" s="92" t="str">
        <f>VLOOKUP('CM-CIC'!B5552,Annuaire_roster!B:F,4,0)</f>
        <v>IHASSANE Ikram</v>
      </c>
      <c r="Z5691" s="37" t="s">
        <v>110</v>
      </c>
      <c r="AA5691" s="60" t="s">
        <v>39</v>
      </c>
      <c r="AB5691" s="35" t="str">
        <f t="shared" si="863"/>
        <v/>
      </c>
      <c r="AC5691" s="35" t="str">
        <f t="shared" si="864"/>
        <v/>
      </c>
      <c r="AD5691" s="35" t="str">
        <f t="shared" si="865"/>
        <v/>
      </c>
      <c r="AE5691" s="44" t="str">
        <f t="shared" si="866"/>
        <v/>
      </c>
      <c r="AF5691" s="61"/>
      <c r="AG5691" s="45"/>
    </row>
    <row r="5692" spans="1:33" x14ac:dyDescent="0.2">
      <c r="A5692" s="59">
        <f>+VLOOKUP(B5692,Annuaire_roster!B:G,5,0)</f>
        <v>1012</v>
      </c>
      <c r="B5692" s="78" t="s">
        <v>108</v>
      </c>
      <c r="C5692" s="65">
        <v>0.33333333333333331</v>
      </c>
      <c r="D5692" s="65">
        <v>0.33333333333333331</v>
      </c>
      <c r="E5692" s="66">
        <v>0.75</v>
      </c>
      <c r="F5692" s="66">
        <v>0.75</v>
      </c>
      <c r="G5692" s="49"/>
      <c r="H5692" s="48"/>
      <c r="I5692" s="85" t="s">
        <v>63</v>
      </c>
      <c r="J5692" s="48"/>
      <c r="K5692" s="58">
        <v>0</v>
      </c>
      <c r="L5692" s="48">
        <v>0</v>
      </c>
      <c r="M5692" s="70">
        <v>0</v>
      </c>
      <c r="N5692" s="34">
        <f t="shared" si="867"/>
        <v>0.375</v>
      </c>
      <c r="O5692" s="38">
        <f t="shared" si="868"/>
        <v>0.375</v>
      </c>
      <c r="P5692" s="82" t="s">
        <v>41</v>
      </c>
      <c r="Q5692" s="43">
        <v>44831</v>
      </c>
      <c r="R5692" s="35">
        <f t="shared" si="860"/>
        <v>0</v>
      </c>
      <c r="S5692" s="35">
        <f t="shared" si="861"/>
        <v>0</v>
      </c>
      <c r="T5692" s="10" t="str">
        <f t="shared" si="848"/>
        <v>Sem - 40</v>
      </c>
      <c r="U5692" s="10" t="str">
        <f t="shared" si="849"/>
        <v>Septembre</v>
      </c>
      <c r="V5692" s="36" t="str">
        <f t="shared" si="862"/>
        <v>2026</v>
      </c>
      <c r="W5692" s="34"/>
      <c r="X5692" s="91">
        <f t="shared" si="850"/>
        <v>0</v>
      </c>
      <c r="Y5692" s="92" t="str">
        <f>VLOOKUP('CM-CIC'!B5553,Annuaire_roster!B:F,4,0)</f>
        <v>IHASSANE Ikram</v>
      </c>
      <c r="Z5692" s="37" t="s">
        <v>110</v>
      </c>
      <c r="AA5692" s="60" t="s">
        <v>39</v>
      </c>
      <c r="AB5692" s="35" t="str">
        <f t="shared" si="863"/>
        <v/>
      </c>
      <c r="AC5692" s="35" t="str">
        <f t="shared" si="864"/>
        <v/>
      </c>
      <c r="AD5692" s="35" t="str">
        <f t="shared" si="865"/>
        <v/>
      </c>
      <c r="AE5692" s="44" t="str">
        <f t="shared" si="866"/>
        <v/>
      </c>
      <c r="AF5692" s="61"/>
      <c r="AG5692" s="45"/>
    </row>
    <row r="5693" spans="1:33" x14ac:dyDescent="0.2">
      <c r="A5693" s="59">
        <f>+VLOOKUP(B5693,Annuaire_roster!B:G,5,0)</f>
        <v>983</v>
      </c>
      <c r="B5693" s="78" t="s">
        <v>49</v>
      </c>
      <c r="C5693" s="65">
        <v>0.33333333333333331</v>
      </c>
      <c r="D5693" s="65">
        <v>0.33333333333333331</v>
      </c>
      <c r="E5693" s="66">
        <v>0.70833333333333337</v>
      </c>
      <c r="F5693" s="66">
        <v>0.70833333333333337</v>
      </c>
      <c r="G5693" s="49"/>
      <c r="H5693" s="48"/>
      <c r="I5693" s="85" t="s">
        <v>63</v>
      </c>
      <c r="J5693" s="48"/>
      <c r="K5693" s="58">
        <v>0</v>
      </c>
      <c r="L5693" s="48">
        <v>0</v>
      </c>
      <c r="M5693" s="70">
        <v>0</v>
      </c>
      <c r="N5693" s="34">
        <f t="shared" si="867"/>
        <v>0.33333333333333337</v>
      </c>
      <c r="O5693" s="38">
        <f t="shared" si="868"/>
        <v>0.33333333333333337</v>
      </c>
      <c r="P5693" s="82" t="s">
        <v>41</v>
      </c>
      <c r="Q5693" s="43">
        <v>44831</v>
      </c>
      <c r="R5693" s="35">
        <f t="shared" si="860"/>
        <v>0</v>
      </c>
      <c r="S5693" s="35">
        <f t="shared" si="861"/>
        <v>0</v>
      </c>
      <c r="T5693" s="10" t="str">
        <f t="shared" si="848"/>
        <v>Sem - 40</v>
      </c>
      <c r="U5693" s="10" t="str">
        <f t="shared" si="849"/>
        <v>Septembre</v>
      </c>
      <c r="V5693" s="36" t="str">
        <f t="shared" si="862"/>
        <v>2026</v>
      </c>
      <c r="W5693" s="34"/>
      <c r="X5693" s="91">
        <f t="shared" si="850"/>
        <v>0</v>
      </c>
      <c r="Y5693" s="92" t="str">
        <f>VLOOKUP('CM-CIC'!B5554,Annuaire_roster!B:F,4,0)</f>
        <v>IHASSANE Ikram</v>
      </c>
      <c r="Z5693" s="37" t="s">
        <v>110</v>
      </c>
      <c r="AA5693" s="60" t="s">
        <v>39</v>
      </c>
      <c r="AB5693" s="35" t="str">
        <f t="shared" si="863"/>
        <v/>
      </c>
      <c r="AC5693" s="35" t="str">
        <f t="shared" si="864"/>
        <v/>
      </c>
      <c r="AD5693" s="35" t="str">
        <f t="shared" si="865"/>
        <v/>
      </c>
      <c r="AE5693" s="44" t="str">
        <f t="shared" si="866"/>
        <v/>
      </c>
      <c r="AF5693" s="61"/>
      <c r="AG5693" s="45"/>
    </row>
    <row r="5694" spans="1:33" x14ac:dyDescent="0.2">
      <c r="A5694" s="59">
        <f>+VLOOKUP(B5694,Annuaire_roster!B:G,5,0)</f>
        <v>987</v>
      </c>
      <c r="B5694" s="78" t="s">
        <v>107</v>
      </c>
      <c r="C5694" s="65">
        <v>0.28749999999999998</v>
      </c>
      <c r="D5694" s="65">
        <v>0.29166666666666669</v>
      </c>
      <c r="E5694" s="66">
        <v>0.70833333333333337</v>
      </c>
      <c r="F5694" s="66">
        <v>0.70833333333333337</v>
      </c>
      <c r="G5694" s="49"/>
      <c r="H5694" s="48"/>
      <c r="I5694" s="85" t="s">
        <v>63</v>
      </c>
      <c r="J5694" s="48"/>
      <c r="K5694" s="58">
        <v>0</v>
      </c>
      <c r="L5694" s="48">
        <v>0</v>
      </c>
      <c r="M5694" s="70">
        <v>0</v>
      </c>
      <c r="N5694" s="34">
        <f t="shared" si="867"/>
        <v>0.375</v>
      </c>
      <c r="O5694" s="38">
        <f t="shared" si="868"/>
        <v>0.375</v>
      </c>
      <c r="P5694" s="82" t="s">
        <v>41</v>
      </c>
      <c r="Q5694" s="43">
        <v>44831</v>
      </c>
      <c r="R5694" s="35">
        <f t="shared" si="860"/>
        <v>0</v>
      </c>
      <c r="S5694" s="35">
        <f t="shared" si="861"/>
        <v>0</v>
      </c>
      <c r="T5694" s="10" t="str">
        <f t="shared" si="848"/>
        <v>Sem - 40</v>
      </c>
      <c r="U5694" s="10" t="str">
        <f t="shared" si="849"/>
        <v>Septembre</v>
      </c>
      <c r="V5694" s="36" t="str">
        <f t="shared" si="862"/>
        <v>2026</v>
      </c>
      <c r="W5694" s="34"/>
      <c r="X5694" s="91">
        <f t="shared" si="850"/>
        <v>4.1666666666667629E-3</v>
      </c>
      <c r="Y5694" s="92" t="str">
        <f>VLOOKUP('CM-CIC'!B5555,Annuaire_roster!B:F,4,0)</f>
        <v>IHASSANE Ikram</v>
      </c>
      <c r="Z5694" s="37" t="s">
        <v>110</v>
      </c>
      <c r="AA5694" s="60" t="s">
        <v>39</v>
      </c>
      <c r="AB5694" s="35" t="str">
        <f t="shared" si="863"/>
        <v/>
      </c>
      <c r="AC5694" s="35" t="str">
        <f t="shared" si="864"/>
        <v/>
      </c>
      <c r="AD5694" s="35" t="str">
        <f t="shared" si="865"/>
        <v/>
      </c>
      <c r="AE5694" s="44" t="str">
        <f t="shared" si="866"/>
        <v/>
      </c>
      <c r="AF5694" s="61"/>
      <c r="AG5694" s="45"/>
    </row>
    <row r="5695" spans="1:33" x14ac:dyDescent="0.2">
      <c r="A5695" s="59">
        <f>+VLOOKUP(B5695,Annuaire_roster!B:G,5,0)</f>
        <v>1025</v>
      </c>
      <c r="B5695" s="78" t="s">
        <v>106</v>
      </c>
      <c r="C5695" s="65"/>
      <c r="D5695" s="65" t="s">
        <v>64</v>
      </c>
      <c r="E5695" s="66"/>
      <c r="F5695" s="66" t="s">
        <v>64</v>
      </c>
      <c r="G5695" s="73"/>
      <c r="H5695" s="67"/>
      <c r="I5695" s="85" t="s">
        <v>63</v>
      </c>
      <c r="J5695" s="67"/>
      <c r="K5695" s="69">
        <v>0</v>
      </c>
      <c r="L5695" s="48">
        <v>0</v>
      </c>
      <c r="M5695" s="70">
        <v>0</v>
      </c>
      <c r="N5695" s="34" t="str">
        <f t="shared" si="867"/>
        <v/>
      </c>
      <c r="O5695" s="38">
        <f t="shared" si="868"/>
        <v>0</v>
      </c>
      <c r="P5695" s="72" t="s">
        <v>41</v>
      </c>
      <c r="Q5695" s="134">
        <v>44831</v>
      </c>
      <c r="R5695" s="35">
        <f t="shared" si="860"/>
        <v>0</v>
      </c>
      <c r="S5695" s="35">
        <f t="shared" si="861"/>
        <v>0</v>
      </c>
      <c r="T5695" s="10" t="str">
        <f t="shared" si="848"/>
        <v>Sem - 40</v>
      </c>
      <c r="U5695" s="10" t="str">
        <f t="shared" si="849"/>
        <v>Septembre</v>
      </c>
      <c r="V5695" s="36" t="str">
        <f t="shared" si="862"/>
        <v>2026</v>
      </c>
      <c r="W5695" s="34"/>
      <c r="X5695" s="91">
        <f t="shared" si="850"/>
        <v>0</v>
      </c>
      <c r="Y5695" s="92" t="str">
        <f>VLOOKUP('CM-CIC'!B5556,Annuaire_roster!B:F,4,0)</f>
        <v>KINANA Widad</v>
      </c>
      <c r="Z5695" s="37" t="s">
        <v>110</v>
      </c>
      <c r="AA5695" s="60" t="s">
        <v>39</v>
      </c>
      <c r="AB5695" s="35" t="str">
        <f t="shared" si="863"/>
        <v/>
      </c>
      <c r="AC5695" s="35" t="str">
        <f t="shared" si="864"/>
        <v/>
      </c>
      <c r="AD5695" s="35" t="str">
        <f t="shared" si="865"/>
        <v/>
      </c>
      <c r="AE5695" s="44" t="str">
        <f t="shared" si="866"/>
        <v/>
      </c>
      <c r="AF5695" s="61"/>
      <c r="AG5695" s="45"/>
    </row>
    <row r="5696" spans="1:33" x14ac:dyDescent="0.2">
      <c r="A5696" s="59">
        <f>+VLOOKUP(B5696,Annuaire_roster!B:G,5,0)</f>
        <v>1025</v>
      </c>
      <c r="B5696" s="78" t="s">
        <v>106</v>
      </c>
      <c r="C5696" s="65">
        <v>0.28958333333333336</v>
      </c>
      <c r="D5696" s="65">
        <v>0.29166666666666669</v>
      </c>
      <c r="E5696" s="66">
        <v>0.70833333333333337</v>
      </c>
      <c r="F5696" s="66">
        <v>0.70833333333333337</v>
      </c>
      <c r="G5696" s="49"/>
      <c r="H5696" s="48"/>
      <c r="I5696" s="84" t="s">
        <v>63</v>
      </c>
      <c r="J5696" s="48"/>
      <c r="K5696" s="58">
        <v>0</v>
      </c>
      <c r="L5696" s="48">
        <v>0</v>
      </c>
      <c r="M5696" s="70">
        <v>0</v>
      </c>
      <c r="N5696" s="34">
        <f t="shared" si="867"/>
        <v>0.375</v>
      </c>
      <c r="O5696" s="38">
        <f t="shared" si="868"/>
        <v>0.375</v>
      </c>
      <c r="P5696" s="82" t="s">
        <v>41</v>
      </c>
      <c r="Q5696" s="43">
        <v>44832</v>
      </c>
      <c r="R5696" s="35">
        <f t="shared" si="860"/>
        <v>0</v>
      </c>
      <c r="S5696" s="35">
        <f t="shared" si="861"/>
        <v>0</v>
      </c>
      <c r="T5696" s="10" t="str">
        <f t="shared" si="848"/>
        <v>Sem - 40</v>
      </c>
      <c r="U5696" s="10" t="str">
        <f t="shared" si="849"/>
        <v>Septembre</v>
      </c>
      <c r="V5696" s="36" t="str">
        <f t="shared" si="862"/>
        <v>2026</v>
      </c>
      <c r="W5696" s="34"/>
      <c r="X5696" s="91">
        <f t="shared" si="850"/>
        <v>2.0833333333333259E-3</v>
      </c>
      <c r="Y5696" s="92" t="str">
        <f>VLOOKUP('CM-CIC'!B5557,Annuaire_roster!B:F,4,0)</f>
        <v>IHASSANE Ikram</v>
      </c>
      <c r="Z5696" s="37" t="s">
        <v>110</v>
      </c>
      <c r="AA5696" s="60" t="s">
        <v>39</v>
      </c>
      <c r="AB5696" s="35" t="str">
        <f t="shared" si="863"/>
        <v/>
      </c>
      <c r="AC5696" s="35" t="str">
        <f t="shared" si="864"/>
        <v/>
      </c>
      <c r="AD5696" s="35" t="str">
        <f t="shared" si="865"/>
        <v/>
      </c>
      <c r="AE5696" s="44" t="str">
        <f t="shared" si="866"/>
        <v/>
      </c>
      <c r="AF5696" s="61"/>
      <c r="AG5696" s="45"/>
    </row>
    <row r="5697" spans="1:33" x14ac:dyDescent="0.2">
      <c r="A5697" s="59">
        <f>+VLOOKUP(B5697,Annuaire_roster!B:G,5,0)</f>
        <v>987</v>
      </c>
      <c r="B5697" s="78" t="s">
        <v>107</v>
      </c>
      <c r="C5697" s="65">
        <v>0.33055555555555555</v>
      </c>
      <c r="D5697" s="65">
        <v>0.33333333333333331</v>
      </c>
      <c r="E5697" s="66">
        <v>0.70833333333333337</v>
      </c>
      <c r="F5697" s="66">
        <v>0.70833333333333337</v>
      </c>
      <c r="G5697" s="49"/>
      <c r="H5697" s="48"/>
      <c r="I5697" s="84" t="s">
        <v>63</v>
      </c>
      <c r="J5697" s="48"/>
      <c r="K5697" s="58">
        <v>0</v>
      </c>
      <c r="L5697" s="48">
        <v>0</v>
      </c>
      <c r="M5697" s="70">
        <v>0</v>
      </c>
      <c r="N5697" s="34">
        <f t="shared" si="867"/>
        <v>0.33333333333333337</v>
      </c>
      <c r="O5697" s="38">
        <f t="shared" si="868"/>
        <v>0.33333333333333337</v>
      </c>
      <c r="P5697" s="82" t="s">
        <v>41</v>
      </c>
      <c r="Q5697" s="43">
        <v>44832</v>
      </c>
      <c r="R5697" s="35">
        <f t="shared" si="860"/>
        <v>0</v>
      </c>
      <c r="S5697" s="35">
        <f t="shared" si="861"/>
        <v>0</v>
      </c>
      <c r="T5697" s="10" t="str">
        <f t="shared" si="848"/>
        <v>Sem - 40</v>
      </c>
      <c r="U5697" s="10" t="str">
        <f t="shared" si="849"/>
        <v>Septembre</v>
      </c>
      <c r="V5697" s="36" t="str">
        <f t="shared" si="862"/>
        <v>2026</v>
      </c>
      <c r="W5697" s="34"/>
      <c r="X5697" s="91">
        <f t="shared" si="850"/>
        <v>2.7777777777777679E-3</v>
      </c>
      <c r="Y5697" s="92" t="str">
        <f>VLOOKUP('CM-CIC'!B5558,Annuaire_roster!B:F,4,0)</f>
        <v>KINANA Widad</v>
      </c>
      <c r="Z5697" s="37" t="s">
        <v>110</v>
      </c>
      <c r="AA5697" s="60" t="s">
        <v>39</v>
      </c>
      <c r="AB5697" s="35" t="str">
        <f t="shared" si="863"/>
        <v/>
      </c>
      <c r="AC5697" s="35" t="str">
        <f t="shared" si="864"/>
        <v/>
      </c>
      <c r="AD5697" s="35" t="str">
        <f t="shared" si="865"/>
        <v/>
      </c>
      <c r="AE5697" s="44" t="str">
        <f t="shared" si="866"/>
        <v/>
      </c>
      <c r="AF5697" s="61"/>
      <c r="AG5697" s="45"/>
    </row>
    <row r="5698" spans="1:33" x14ac:dyDescent="0.2">
      <c r="A5698" s="59">
        <f>+VLOOKUP(B5698,Annuaire_roster!B:G,5,0)</f>
        <v>983</v>
      </c>
      <c r="B5698" s="78" t="s">
        <v>49</v>
      </c>
      <c r="C5698" s="65">
        <v>0.33333333333333331</v>
      </c>
      <c r="D5698" s="65">
        <v>0.33333333333333331</v>
      </c>
      <c r="E5698" s="66">
        <v>0.70833333333333337</v>
      </c>
      <c r="F5698" s="66">
        <v>0.70833333333333337</v>
      </c>
      <c r="G5698" s="49"/>
      <c r="H5698" s="48"/>
      <c r="I5698" s="84" t="s">
        <v>63</v>
      </c>
      <c r="J5698" s="48"/>
      <c r="K5698" s="58">
        <v>0</v>
      </c>
      <c r="L5698" s="48">
        <v>0</v>
      </c>
      <c r="M5698" s="70">
        <v>0</v>
      </c>
      <c r="N5698" s="34">
        <f t="shared" si="867"/>
        <v>0.33333333333333337</v>
      </c>
      <c r="O5698" s="38">
        <f t="shared" si="868"/>
        <v>0.33333333333333337</v>
      </c>
      <c r="P5698" s="82" t="s">
        <v>41</v>
      </c>
      <c r="Q5698" s="43">
        <v>44832</v>
      </c>
      <c r="R5698" s="35">
        <f t="shared" si="860"/>
        <v>0</v>
      </c>
      <c r="S5698" s="35">
        <f t="shared" si="861"/>
        <v>0</v>
      </c>
      <c r="T5698" s="10" t="str">
        <f t="shared" ref="T5698:T5703" si="869">"Sem - "&amp;WEEKNUM(Q5698,21)</f>
        <v>Sem - 40</v>
      </c>
      <c r="U5698" s="10" t="str">
        <f t="shared" ref="U5698:U5703" si="870">PROPER(TEXT(Q5698,"mmmm"))</f>
        <v>Septembre</v>
      </c>
      <c r="V5698" s="36" t="str">
        <f t="shared" si="862"/>
        <v>2026</v>
      </c>
      <c r="W5698" s="34"/>
      <c r="X5698" s="91">
        <f t="shared" ref="X5698:X5703" si="871">IFERROR(IF(M5698="Abs",0,IF((D5698-C5698+E5698-F5698)&lt;0.000694444444444444,0,(D5698-C5698+E5698-F5698))),0)</f>
        <v>0</v>
      </c>
      <c r="Y5698" s="92" t="str">
        <f>VLOOKUP('CM-CIC'!B5559,Annuaire_roster!B:F,4,0)</f>
        <v>IHASSANE Ikram</v>
      </c>
      <c r="Z5698" s="37" t="s">
        <v>110</v>
      </c>
      <c r="AA5698" s="60" t="s">
        <v>39</v>
      </c>
      <c r="AB5698" s="35" t="str">
        <f t="shared" si="863"/>
        <v/>
      </c>
      <c r="AC5698" s="35" t="str">
        <f t="shared" si="864"/>
        <v/>
      </c>
      <c r="AD5698" s="35" t="str">
        <f t="shared" si="865"/>
        <v/>
      </c>
      <c r="AE5698" s="44" t="str">
        <f t="shared" si="866"/>
        <v/>
      </c>
      <c r="AF5698" s="61"/>
      <c r="AG5698" s="45"/>
    </row>
    <row r="5699" spans="1:33" x14ac:dyDescent="0.2">
      <c r="A5699" s="59">
        <f>+VLOOKUP(B5699,Annuaire_roster!B:G,5,0)</f>
        <v>1012</v>
      </c>
      <c r="B5699" s="78" t="s">
        <v>108</v>
      </c>
      <c r="C5699" s="65">
        <v>0.33333333333333331</v>
      </c>
      <c r="D5699" s="65">
        <v>0.33333333333333331</v>
      </c>
      <c r="E5699" s="66">
        <v>0.75</v>
      </c>
      <c r="F5699" s="66">
        <v>0.75</v>
      </c>
      <c r="G5699" s="49"/>
      <c r="H5699" s="48"/>
      <c r="I5699" s="84" t="s">
        <v>63</v>
      </c>
      <c r="J5699" s="48"/>
      <c r="K5699" s="58">
        <v>0</v>
      </c>
      <c r="L5699" s="48">
        <v>0</v>
      </c>
      <c r="M5699" s="70">
        <v>0</v>
      </c>
      <c r="N5699" s="34">
        <f t="shared" si="867"/>
        <v>0.375</v>
      </c>
      <c r="O5699" s="38">
        <f t="shared" si="868"/>
        <v>0.375</v>
      </c>
      <c r="P5699" s="82" t="s">
        <v>41</v>
      </c>
      <c r="Q5699" s="43">
        <v>44832</v>
      </c>
      <c r="R5699" s="35">
        <f t="shared" si="860"/>
        <v>0</v>
      </c>
      <c r="S5699" s="35">
        <f t="shared" si="861"/>
        <v>0</v>
      </c>
      <c r="T5699" s="10" t="str">
        <f t="shared" si="869"/>
        <v>Sem - 40</v>
      </c>
      <c r="U5699" s="10" t="str">
        <f t="shared" si="870"/>
        <v>Septembre</v>
      </c>
      <c r="V5699" s="36" t="str">
        <f t="shared" si="862"/>
        <v>2026</v>
      </c>
      <c r="W5699" s="34"/>
      <c r="X5699" s="91">
        <f t="shared" si="871"/>
        <v>0</v>
      </c>
      <c r="Y5699" s="92" t="str">
        <f>VLOOKUP('CM-CIC'!B5560,Annuaire_roster!B:F,4,0)</f>
        <v>IHASSANE Ikram</v>
      </c>
      <c r="Z5699" s="37" t="s">
        <v>110</v>
      </c>
      <c r="AA5699" s="60" t="s">
        <v>39</v>
      </c>
      <c r="AB5699" s="35" t="str">
        <f t="shared" si="863"/>
        <v/>
      </c>
      <c r="AC5699" s="35" t="str">
        <f t="shared" si="864"/>
        <v/>
      </c>
      <c r="AD5699" s="35" t="str">
        <f t="shared" si="865"/>
        <v/>
      </c>
      <c r="AE5699" s="44" t="str">
        <f t="shared" si="866"/>
        <v/>
      </c>
      <c r="AF5699" s="61"/>
      <c r="AG5699" s="45"/>
    </row>
    <row r="5700" spans="1:33" x14ac:dyDescent="0.2">
      <c r="A5700" s="59">
        <f>+VLOOKUP(B5700,Annuaire_roster!B:G,5,0)</f>
        <v>1025</v>
      </c>
      <c r="B5700" s="78" t="s">
        <v>106</v>
      </c>
      <c r="C5700" s="65">
        <v>0.28958333333333336</v>
      </c>
      <c r="D5700" s="65">
        <v>0.29166666666666669</v>
      </c>
      <c r="E5700" s="66">
        <v>0.70833333333333337</v>
      </c>
      <c r="F5700" s="66">
        <v>0.70833333333333337</v>
      </c>
      <c r="G5700" s="49"/>
      <c r="H5700" s="48"/>
      <c r="I5700" s="84" t="s">
        <v>63</v>
      </c>
      <c r="J5700" s="48"/>
      <c r="K5700" s="58">
        <v>0</v>
      </c>
      <c r="L5700" s="48">
        <v>0</v>
      </c>
      <c r="M5700" s="70">
        <v>0</v>
      </c>
      <c r="N5700" s="34">
        <f t="shared" si="867"/>
        <v>0.375</v>
      </c>
      <c r="O5700" s="38">
        <f t="shared" si="868"/>
        <v>0.375</v>
      </c>
      <c r="P5700" s="82" t="s">
        <v>41</v>
      </c>
      <c r="Q5700" s="43">
        <v>44833</v>
      </c>
      <c r="R5700" s="35">
        <f t="shared" si="860"/>
        <v>0</v>
      </c>
      <c r="S5700" s="35">
        <f t="shared" ref="S5700:S5703" si="872">SUM(R5700,L5700,I5700,J5700,W5700,H5700)</f>
        <v>0</v>
      </c>
      <c r="T5700" s="10" t="str">
        <f t="shared" si="869"/>
        <v>Sem - 40</v>
      </c>
      <c r="U5700" s="10" t="str">
        <f t="shared" si="870"/>
        <v>Septembre</v>
      </c>
      <c r="V5700" s="36" t="str">
        <f t="shared" si="862"/>
        <v>2026</v>
      </c>
      <c r="W5700" s="34"/>
      <c r="X5700" s="91">
        <f t="shared" si="871"/>
        <v>2.0833333333333259E-3</v>
      </c>
      <c r="Y5700" s="92" t="str">
        <f>VLOOKUP('CM-CIC'!B5561,Annuaire_roster!B:F,4,0)</f>
        <v>IHASSANE Ikram</v>
      </c>
      <c r="Z5700" s="37" t="s">
        <v>110</v>
      </c>
      <c r="AA5700" s="60" t="s">
        <v>39</v>
      </c>
      <c r="AB5700" s="35" t="str">
        <f t="shared" si="863"/>
        <v/>
      </c>
      <c r="AC5700" s="35" t="str">
        <f t="shared" si="864"/>
        <v/>
      </c>
      <c r="AD5700" s="35" t="str">
        <f t="shared" si="865"/>
        <v/>
      </c>
      <c r="AE5700" s="44" t="str">
        <f t="shared" si="866"/>
        <v/>
      </c>
      <c r="AF5700" s="61"/>
      <c r="AG5700" s="45"/>
    </row>
    <row r="5701" spans="1:33" x14ac:dyDescent="0.2">
      <c r="A5701" s="59">
        <f>+VLOOKUP(B5701,Annuaire_roster!B:G,5,0)</f>
        <v>987</v>
      </c>
      <c r="B5701" s="78" t="s">
        <v>107</v>
      </c>
      <c r="C5701" s="65">
        <v>0.3298611111111111</v>
      </c>
      <c r="D5701" s="65">
        <v>0.33333333333333331</v>
      </c>
      <c r="E5701" s="66">
        <v>0.70833333333333337</v>
      </c>
      <c r="F5701" s="66">
        <v>0.70833333333333337</v>
      </c>
      <c r="G5701" s="49"/>
      <c r="H5701" s="48"/>
      <c r="I5701" s="84" t="s">
        <v>63</v>
      </c>
      <c r="J5701" s="48"/>
      <c r="K5701" s="58">
        <v>0</v>
      </c>
      <c r="L5701" s="48">
        <v>0</v>
      </c>
      <c r="M5701" s="70">
        <v>0</v>
      </c>
      <c r="N5701" s="34">
        <f t="shared" si="867"/>
        <v>0.33333333333333337</v>
      </c>
      <c r="O5701" s="38">
        <f t="shared" si="868"/>
        <v>0.33333333333333337</v>
      </c>
      <c r="P5701" s="82" t="s">
        <v>41</v>
      </c>
      <c r="Q5701" s="43">
        <v>44833</v>
      </c>
      <c r="R5701" s="35">
        <f t="shared" si="860"/>
        <v>0</v>
      </c>
      <c r="S5701" s="35">
        <f t="shared" si="872"/>
        <v>0</v>
      </c>
      <c r="T5701" s="10" t="str">
        <f t="shared" si="869"/>
        <v>Sem - 40</v>
      </c>
      <c r="U5701" s="10" t="str">
        <f t="shared" si="870"/>
        <v>Septembre</v>
      </c>
      <c r="V5701" s="36" t="str">
        <f t="shared" si="862"/>
        <v>2026</v>
      </c>
      <c r="W5701" s="34"/>
      <c r="X5701" s="91">
        <f t="shared" si="871"/>
        <v>3.4722222222222099E-3</v>
      </c>
      <c r="Y5701" s="92" t="str">
        <f>VLOOKUP('CM-CIC'!B5562,Annuaire_roster!B:F,4,0)</f>
        <v>IHASSANE Ikram</v>
      </c>
      <c r="Z5701" s="37" t="s">
        <v>110</v>
      </c>
      <c r="AA5701" s="60" t="s">
        <v>39</v>
      </c>
      <c r="AB5701" s="35" t="str">
        <f t="shared" si="863"/>
        <v/>
      </c>
      <c r="AC5701" s="35" t="str">
        <f t="shared" si="864"/>
        <v/>
      </c>
      <c r="AD5701" s="35" t="str">
        <f t="shared" si="865"/>
        <v/>
      </c>
      <c r="AE5701" s="44" t="str">
        <f t="shared" si="866"/>
        <v/>
      </c>
      <c r="AF5701" s="61"/>
      <c r="AG5701" s="45"/>
    </row>
    <row r="5702" spans="1:33" x14ac:dyDescent="0.2">
      <c r="A5702" s="59">
        <f>+VLOOKUP(B5702,Annuaire_roster!B:G,5,0)</f>
        <v>983</v>
      </c>
      <c r="B5702" s="78" t="s">
        <v>49</v>
      </c>
      <c r="C5702" s="65">
        <v>0.32777777777777778</v>
      </c>
      <c r="D5702" s="65">
        <v>0.33333333333333331</v>
      </c>
      <c r="E5702" s="66">
        <v>0.70833333333333337</v>
      </c>
      <c r="F5702" s="66">
        <v>0.70833333333333337</v>
      </c>
      <c r="G5702" s="49"/>
      <c r="H5702" s="48"/>
      <c r="I5702" s="84" t="s">
        <v>63</v>
      </c>
      <c r="J5702" s="48"/>
      <c r="K5702" s="58">
        <v>0</v>
      </c>
      <c r="L5702" s="48">
        <v>0</v>
      </c>
      <c r="M5702" s="70">
        <v>0</v>
      </c>
      <c r="N5702" s="34">
        <f t="shared" si="867"/>
        <v>0.33333333333333337</v>
      </c>
      <c r="O5702" s="38">
        <f t="shared" si="868"/>
        <v>0.33333333333333337</v>
      </c>
      <c r="P5702" s="82" t="s">
        <v>41</v>
      </c>
      <c r="Q5702" s="43">
        <v>44833</v>
      </c>
      <c r="R5702" s="35">
        <f t="shared" si="860"/>
        <v>0</v>
      </c>
      <c r="S5702" s="35">
        <f t="shared" si="872"/>
        <v>0</v>
      </c>
      <c r="T5702" s="10" t="str">
        <f t="shared" si="869"/>
        <v>Sem - 40</v>
      </c>
      <c r="U5702" s="10" t="str">
        <f t="shared" si="870"/>
        <v>Septembre</v>
      </c>
      <c r="V5702" s="36" t="str">
        <f t="shared" si="862"/>
        <v>2026</v>
      </c>
      <c r="W5702" s="34"/>
      <c r="X5702" s="91">
        <f t="shared" si="871"/>
        <v>5.5555555555555358E-3</v>
      </c>
      <c r="Y5702" s="92" t="str">
        <f>VLOOKUP('CM-CIC'!B5563,Annuaire_roster!B:F,4,0)</f>
        <v>IHASSANE Ikram</v>
      </c>
      <c r="Z5702" s="37" t="s">
        <v>110</v>
      </c>
      <c r="AA5702" s="60" t="s">
        <v>39</v>
      </c>
      <c r="AB5702" s="35" t="str">
        <f t="shared" si="863"/>
        <v/>
      </c>
      <c r="AC5702" s="35" t="str">
        <f t="shared" si="864"/>
        <v/>
      </c>
      <c r="AD5702" s="35" t="str">
        <f t="shared" si="865"/>
        <v/>
      </c>
      <c r="AE5702" s="44" t="str">
        <f t="shared" si="866"/>
        <v/>
      </c>
      <c r="AF5702" s="61"/>
      <c r="AG5702" s="45"/>
    </row>
    <row r="5703" spans="1:33" x14ac:dyDescent="0.2">
      <c r="A5703" s="59">
        <f>+VLOOKUP(B5703,Annuaire_roster!B:G,5,0)</f>
        <v>1012</v>
      </c>
      <c r="B5703" s="78" t="s">
        <v>108</v>
      </c>
      <c r="C5703" s="65"/>
      <c r="D5703" s="65" t="s">
        <v>188</v>
      </c>
      <c r="E5703" s="66"/>
      <c r="F5703" s="66" t="s">
        <v>188</v>
      </c>
      <c r="G5703" s="49"/>
      <c r="H5703" s="48"/>
      <c r="I5703" s="84" t="s">
        <v>63</v>
      </c>
      <c r="J5703" s="48"/>
      <c r="K5703" s="58">
        <v>0</v>
      </c>
      <c r="L5703" s="48">
        <v>0</v>
      </c>
      <c r="M5703" s="70">
        <v>0</v>
      </c>
      <c r="N5703" s="34" t="str">
        <f t="shared" si="867"/>
        <v/>
      </c>
      <c r="O5703" s="38">
        <f t="shared" si="868"/>
        <v>0</v>
      </c>
      <c r="P5703" s="82" t="s">
        <v>41</v>
      </c>
      <c r="Q5703" s="43">
        <v>44833</v>
      </c>
      <c r="R5703" s="35">
        <f t="shared" si="860"/>
        <v>0</v>
      </c>
      <c r="S5703" s="35">
        <f t="shared" si="872"/>
        <v>0</v>
      </c>
      <c r="T5703" s="10" t="str">
        <f t="shared" si="869"/>
        <v>Sem - 40</v>
      </c>
      <c r="U5703" s="10" t="str">
        <f t="shared" si="870"/>
        <v>Septembre</v>
      </c>
      <c r="V5703" s="36" t="str">
        <f t="shared" si="862"/>
        <v>2026</v>
      </c>
      <c r="W5703" s="34"/>
      <c r="X5703" s="91">
        <f t="shared" si="871"/>
        <v>0</v>
      </c>
      <c r="Y5703" s="92" t="str">
        <f>VLOOKUP('CM-CIC'!B5564,Annuaire_roster!B:F,4,0)</f>
        <v>IHASSANE Ikram</v>
      </c>
      <c r="Z5703" s="37" t="s">
        <v>110</v>
      </c>
      <c r="AA5703" s="60" t="s">
        <v>39</v>
      </c>
      <c r="AB5703" s="35">
        <f t="shared" si="863"/>
        <v>0.33333333333333298</v>
      </c>
      <c r="AC5703" s="35" t="str">
        <f t="shared" si="864"/>
        <v/>
      </c>
      <c r="AD5703" s="35" t="str">
        <f t="shared" si="865"/>
        <v/>
      </c>
      <c r="AE5703" s="44" t="str">
        <f t="shared" si="866"/>
        <v/>
      </c>
      <c r="AF5703" s="61"/>
      <c r="AG5703" s="45"/>
    </row>
  </sheetData>
  <autoFilter ref="A1:AG5703" xr:uid="{00000000-0001-0000-0000-000000000000}"/>
  <sortState xmlns:xlrd2="http://schemas.microsoft.com/office/spreadsheetml/2017/richdata2" ref="B2:AA61">
    <sortCondition ref="B1"/>
  </sortState>
  <phoneticPr fontId="31" type="noConversion"/>
  <conditionalFormatting sqref="G1:M1 O729:O761 G729:M729 O859:O1036 G859:M1036 O1172:O1536 O1632:O2645 G1172:M1536 O3:O700 O2653:O3857 G731:M761">
    <cfRule type="cellIs" dxfId="971" priority="11966" operator="equal">
      <formula>0</formula>
    </cfRule>
  </conditionalFormatting>
  <conditionalFormatting sqref="C1:F1 C729:F729 C748:F748 C749:C751 C752:F752 C753:C765 C772:C775 C731:C747 C918:F1036 C1172:F1536">
    <cfRule type="cellIs" dxfId="970" priority="11967" operator="equal">
      <formula>"OFF"</formula>
    </cfRule>
  </conditionalFormatting>
  <conditionalFormatting sqref="X2:X5689">
    <cfRule type="cellIs" dxfId="969" priority="11285" operator="equal">
      <formula>0</formula>
    </cfRule>
  </conditionalFormatting>
  <conditionalFormatting sqref="C822 E822 C2354:F2575 C62:F62 C187:F224 C457:F497 C1732:F1821 C3799:F3857 B2:B2789 C245:F386 B2791:B3496 C3162:F3241 B3498:B3878">
    <cfRule type="cellIs" dxfId="968" priority="1071" operator="equal">
      <formula>"OFF"</formula>
    </cfRule>
  </conditionalFormatting>
  <conditionalFormatting sqref="G2383:M2575 G3:M62 G187:M224 L262:M386 G262:K382 G457:M497 G1732:M1821 G3799:M3857 G245:M261 G3162:M3241">
    <cfRule type="cellIs" dxfId="967" priority="1393" operator="equal">
      <formula>0</formula>
    </cfRule>
  </conditionalFormatting>
  <conditionalFormatting sqref="C3:F61">
    <cfRule type="cellIs" dxfId="966" priority="1394" operator="equal">
      <formula>"OFF"</formula>
    </cfRule>
  </conditionalFormatting>
  <conditionalFormatting sqref="G63:M71">
    <cfRule type="cellIs" dxfId="965" priority="1372" operator="equal">
      <formula>0</formula>
    </cfRule>
  </conditionalFormatting>
  <conditionalFormatting sqref="C63:F71">
    <cfRule type="cellIs" dxfId="964" priority="1373" operator="equal">
      <formula>"OFF"</formula>
    </cfRule>
  </conditionalFormatting>
  <conditionalFormatting sqref="C72:F83">
    <cfRule type="cellIs" dxfId="963" priority="1371" operator="equal">
      <formula>"OFF"</formula>
    </cfRule>
  </conditionalFormatting>
  <conditionalFormatting sqref="G72:M83">
    <cfRule type="cellIs" dxfId="962" priority="1370" operator="equal">
      <formula>0</formula>
    </cfRule>
  </conditionalFormatting>
  <conditionalFormatting sqref="C84:F186">
    <cfRule type="cellIs" dxfId="961" priority="1369" operator="equal">
      <formula>"OFF"</formula>
    </cfRule>
  </conditionalFormatting>
  <conditionalFormatting sqref="G84:M186">
    <cfRule type="cellIs" dxfId="960" priority="1368" operator="equal">
      <formula>0</formula>
    </cfRule>
  </conditionalFormatting>
  <conditionalFormatting sqref="C225:F244">
    <cfRule type="cellIs" dxfId="959" priority="1364" operator="equal">
      <formula>"OFF"</formula>
    </cfRule>
  </conditionalFormatting>
  <conditionalFormatting sqref="G225:M244">
    <cfRule type="cellIs" dxfId="958" priority="1363" operator="equal">
      <formula>0</formula>
    </cfRule>
  </conditionalFormatting>
  <conditionalFormatting sqref="G383:K386">
    <cfRule type="cellIs" dxfId="957" priority="1353" operator="equal">
      <formula>0</formula>
    </cfRule>
  </conditionalFormatting>
  <conditionalFormatting sqref="D387:F391 D397:F400 D401:D405 F401:F405 D406:F410 E392:E393 D392:D396 F392:F396 C392:C400 C411:F428">
    <cfRule type="cellIs" dxfId="956" priority="1346" operator="equal">
      <formula>"OFF"</formula>
    </cfRule>
  </conditionalFormatting>
  <conditionalFormatting sqref="G387:M428">
    <cfRule type="cellIs" dxfId="955" priority="1345" operator="equal">
      <formula>0</formula>
    </cfRule>
  </conditionalFormatting>
  <conditionalFormatting sqref="C387:C391">
    <cfRule type="cellIs" dxfId="954" priority="1344" operator="equal">
      <formula>"OFF"</formula>
    </cfRule>
  </conditionalFormatting>
  <conditionalFormatting sqref="E394:E396">
    <cfRule type="cellIs" dxfId="953" priority="1343" operator="equal">
      <formula>"OFF"</formula>
    </cfRule>
  </conditionalFormatting>
  <conditionalFormatting sqref="E402:E405">
    <cfRule type="cellIs" dxfId="952" priority="1342" operator="equal">
      <formula>"OFF"</formula>
    </cfRule>
  </conditionalFormatting>
  <conditionalFormatting sqref="E401">
    <cfRule type="cellIs" dxfId="951" priority="1341" operator="equal">
      <formula>"OFF"</formula>
    </cfRule>
  </conditionalFormatting>
  <conditionalFormatting sqref="C401:C410">
    <cfRule type="cellIs" dxfId="950" priority="1340" operator="equal">
      <formula>"OFF"</formula>
    </cfRule>
  </conditionalFormatting>
  <conditionalFormatting sqref="C430:C431 E429:E431 D429:D456 F429:F456">
    <cfRule type="cellIs" dxfId="949" priority="1339" operator="equal">
      <formula>"OFF"</formula>
    </cfRule>
  </conditionalFormatting>
  <conditionalFormatting sqref="G430:K431 G429:L429 L430:L456">
    <cfRule type="cellIs" dxfId="948" priority="1338" operator="equal">
      <formula>0</formula>
    </cfRule>
  </conditionalFormatting>
  <conditionalFormatting sqref="C429">
    <cfRule type="cellIs" dxfId="947" priority="1337" operator="equal">
      <formula>"OFF"</formula>
    </cfRule>
  </conditionalFormatting>
  <conditionalFormatting sqref="C449:C456 C433:C447 E433:E447 E449:E456">
    <cfRule type="cellIs" dxfId="946" priority="1335" operator="equal">
      <formula>"OFF"</formula>
    </cfRule>
  </conditionalFormatting>
  <conditionalFormatting sqref="G433:K447 G449:K456 M429:M456">
    <cfRule type="cellIs" dxfId="945" priority="1334" operator="equal">
      <formula>0</formula>
    </cfRule>
  </conditionalFormatting>
  <conditionalFormatting sqref="C432 E432">
    <cfRule type="cellIs" dxfId="944" priority="1332" operator="equal">
      <formula>"OFF"</formula>
    </cfRule>
  </conditionalFormatting>
  <conditionalFormatting sqref="G432:K432">
    <cfRule type="cellIs" dxfId="943" priority="1331" operator="equal">
      <formula>0</formula>
    </cfRule>
  </conditionalFormatting>
  <conditionalFormatting sqref="C448 E448">
    <cfRule type="cellIs" dxfId="942" priority="1330" operator="equal">
      <formula>"OFF"</formula>
    </cfRule>
  </conditionalFormatting>
  <conditionalFormatting sqref="G448:K448">
    <cfRule type="cellIs" dxfId="941" priority="1329" operator="equal">
      <formula>0</formula>
    </cfRule>
  </conditionalFormatting>
  <conditionalFormatting sqref="G498:M518">
    <cfRule type="cellIs" dxfId="940" priority="1318" operator="equal">
      <formula>0</formula>
    </cfRule>
  </conditionalFormatting>
  <conditionalFormatting sqref="C498:F518">
    <cfRule type="cellIs" dxfId="939" priority="1319" operator="equal">
      <formula>"OFF"</formula>
    </cfRule>
  </conditionalFormatting>
  <conditionalFormatting sqref="C519:F541">
    <cfRule type="cellIs" dxfId="938" priority="1317" operator="equal">
      <formula>"OFF"</formula>
    </cfRule>
  </conditionalFormatting>
  <conditionalFormatting sqref="G519:M541">
    <cfRule type="cellIs" dxfId="937" priority="1316" operator="equal">
      <formula>0</formula>
    </cfRule>
  </conditionalFormatting>
  <conditionalFormatting sqref="C542:F569">
    <cfRule type="cellIs" dxfId="936" priority="1306" operator="equal">
      <formula>"OFF"</formula>
    </cfRule>
  </conditionalFormatting>
  <conditionalFormatting sqref="G542:M569">
    <cfRule type="cellIs" dxfId="935" priority="1305" operator="equal">
      <formula>0</formula>
    </cfRule>
  </conditionalFormatting>
  <conditionalFormatting sqref="G570:M667">
    <cfRule type="cellIs" dxfId="934" priority="1303" operator="equal">
      <formula>0</formula>
    </cfRule>
  </conditionalFormatting>
  <conditionalFormatting sqref="C570:F667">
    <cfRule type="cellIs" dxfId="933" priority="1304" operator="equal">
      <formula>"OFF"</formula>
    </cfRule>
  </conditionalFormatting>
  <conditionalFormatting sqref="C668:F700">
    <cfRule type="cellIs" dxfId="932" priority="1297" operator="equal">
      <formula>"OFF"</formula>
    </cfRule>
  </conditionalFormatting>
  <conditionalFormatting sqref="G668:M700">
    <cfRule type="cellIs" dxfId="931" priority="1296" operator="equal">
      <formula>0</formula>
    </cfRule>
  </conditionalFormatting>
  <conditionalFormatting sqref="M701:M710">
    <cfRule type="cellIs" dxfId="930" priority="1293" operator="equal">
      <formula>0</formula>
    </cfRule>
  </conditionalFormatting>
  <conditionalFormatting sqref="C706:F706 D701:F706">
    <cfRule type="cellIs" dxfId="929" priority="1288" operator="equal">
      <formula>"OFF"</formula>
    </cfRule>
  </conditionalFormatting>
  <conditionalFormatting sqref="O701:O706 G701:L706">
    <cfRule type="cellIs" dxfId="928" priority="1287" operator="equal">
      <formula>0</formula>
    </cfRule>
  </conditionalFormatting>
  <conditionalFormatting sqref="C701:C705">
    <cfRule type="cellIs" dxfId="927" priority="1285" operator="equal">
      <formula>"OFF"</formula>
    </cfRule>
  </conditionalFormatting>
  <conditionalFormatting sqref="C708:C709 E707:E709 D707:D710 F707:F710">
    <cfRule type="cellIs" dxfId="926" priority="1284" operator="equal">
      <formula>"OFF"</formula>
    </cfRule>
  </conditionalFormatting>
  <conditionalFormatting sqref="O707:O709 G708:K709 G707:L707 L708:L710">
    <cfRule type="cellIs" dxfId="925" priority="1283" operator="equal">
      <formula>0</formula>
    </cfRule>
  </conditionalFormatting>
  <conditionalFormatting sqref="C707">
    <cfRule type="cellIs" dxfId="924" priority="1281" operator="equal">
      <formula>"OFF"</formula>
    </cfRule>
  </conditionalFormatting>
  <conditionalFormatting sqref="C710 E710">
    <cfRule type="cellIs" dxfId="923" priority="1278" operator="equal">
      <formula>"OFF"</formula>
    </cfRule>
  </conditionalFormatting>
  <conditionalFormatting sqref="G710:K710 O710">
    <cfRule type="cellIs" dxfId="922" priority="1277" operator="equal">
      <formula>0</formula>
    </cfRule>
  </conditionalFormatting>
  <conditionalFormatting sqref="O711:O722 G711:M722">
    <cfRule type="cellIs" dxfId="921" priority="1274" operator="equal">
      <formula>0</formula>
    </cfRule>
  </conditionalFormatting>
  <conditionalFormatting sqref="C711:C722">
    <cfRule type="cellIs" dxfId="920" priority="1275" operator="equal">
      <formula>"OFF"</formula>
    </cfRule>
  </conditionalFormatting>
  <conditionalFormatting sqref="O723:O725 G723:M725">
    <cfRule type="cellIs" dxfId="919" priority="1266" operator="equal">
      <formula>0</formula>
    </cfRule>
  </conditionalFormatting>
  <conditionalFormatting sqref="C723:C725">
    <cfRule type="cellIs" dxfId="918" priority="1267" operator="equal">
      <formula>"OFF"</formula>
    </cfRule>
  </conditionalFormatting>
  <conditionalFormatting sqref="C726:F728">
    <cfRule type="cellIs" dxfId="917" priority="1264" operator="equal">
      <formula>"OFF"</formula>
    </cfRule>
  </conditionalFormatting>
  <conditionalFormatting sqref="O726:O728 G726:M728">
    <cfRule type="cellIs" dxfId="916" priority="1263" operator="equal">
      <formula>0</formula>
    </cfRule>
  </conditionalFormatting>
  <conditionalFormatting sqref="E762:F762 C762:C765">
    <cfRule type="cellIs" dxfId="915" priority="1257" operator="equal">
      <formula>"OFF"</formula>
    </cfRule>
  </conditionalFormatting>
  <conditionalFormatting sqref="O762:O771 G762:M771">
    <cfRule type="cellIs" dxfId="914" priority="1256" operator="equal">
      <formula>0</formula>
    </cfRule>
  </conditionalFormatting>
  <conditionalFormatting sqref="C772:C775 E772:F772 E775:F775">
    <cfRule type="cellIs" dxfId="913" priority="1253" operator="equal">
      <formula>"OFF"</formula>
    </cfRule>
  </conditionalFormatting>
  <conditionalFormatting sqref="O772:O775 G772:M775">
    <cfRule type="cellIs" dxfId="912" priority="1252" operator="equal">
      <formula>0</formula>
    </cfRule>
  </conditionalFormatting>
  <conditionalFormatting sqref="D762 D772 D775">
    <cfRule type="cellIs" dxfId="911" priority="1249" operator="equal">
      <formula>"OFF"</formula>
    </cfRule>
  </conditionalFormatting>
  <conditionalFormatting sqref="G776:M784 O776:O789 G785:H789 J785:M789">
    <cfRule type="cellIs" dxfId="910" priority="1247" operator="equal">
      <formula>0</formula>
    </cfRule>
  </conditionalFormatting>
  <conditionalFormatting sqref="C776:C789">
    <cfRule type="cellIs" dxfId="909" priority="1248" operator="equal">
      <formula>"OFF"</formula>
    </cfRule>
  </conditionalFormatting>
  <conditionalFormatting sqref="G812:H819 G790:H810 J791:J810 I795:I819 O790:O819 L790:M819 J812:J819 K791:K819 J790:K790">
    <cfRule type="cellIs" dxfId="908" priority="1244" operator="equal">
      <formula>0</formula>
    </cfRule>
  </conditionalFormatting>
  <conditionalFormatting sqref="C790:C810 E812 C812:C819 D790:F791 F793:F812 D793:D812 E793:E810 D814:F817 D819:F819 E818">
    <cfRule type="cellIs" dxfId="907" priority="1245" operator="equal">
      <formula>"OFF"</formula>
    </cfRule>
  </conditionalFormatting>
  <conditionalFormatting sqref="G811:H811 J811">
    <cfRule type="cellIs" dxfId="906" priority="1241" operator="equal">
      <formula>0</formula>
    </cfRule>
  </conditionalFormatting>
  <conditionalFormatting sqref="C811 E811">
    <cfRule type="cellIs" dxfId="905" priority="1242" operator="equal">
      <formula>"OFF"</formula>
    </cfRule>
  </conditionalFormatting>
  <conditionalFormatting sqref="E741:F741">
    <cfRule type="cellIs" dxfId="904" priority="1203" operator="equal">
      <formula>"OFF"</formula>
    </cfRule>
  </conditionalFormatting>
  <conditionalFormatting sqref="D712:F712">
    <cfRule type="cellIs" dxfId="903" priority="1238" operator="equal">
      <formula>"OFF"</formula>
    </cfRule>
  </conditionalFormatting>
  <conditionalFormatting sqref="D713:F713">
    <cfRule type="cellIs" dxfId="902" priority="1237" operator="equal">
      <formula>"OFF"</formula>
    </cfRule>
  </conditionalFormatting>
  <conditionalFormatting sqref="D714:F714">
    <cfRule type="cellIs" dxfId="901" priority="1236" operator="equal">
      <formula>"OFF"</formula>
    </cfRule>
  </conditionalFormatting>
  <conditionalFormatting sqref="D715:F715">
    <cfRule type="cellIs" dxfId="900" priority="1235" operator="equal">
      <formula>"OFF"</formula>
    </cfRule>
  </conditionalFormatting>
  <conditionalFormatting sqref="D716:F716">
    <cfRule type="cellIs" dxfId="899" priority="1234" operator="equal">
      <formula>"OFF"</formula>
    </cfRule>
  </conditionalFormatting>
  <conditionalFormatting sqref="D717:F717">
    <cfRule type="cellIs" dxfId="898" priority="1233" operator="equal">
      <formula>"OFF"</formula>
    </cfRule>
  </conditionalFormatting>
  <conditionalFormatting sqref="D718:F718">
    <cfRule type="cellIs" dxfId="897" priority="1232" operator="equal">
      <formula>"OFF"</formula>
    </cfRule>
  </conditionalFormatting>
  <conditionalFormatting sqref="D719:F719">
    <cfRule type="cellIs" dxfId="896" priority="1231" operator="equal">
      <formula>"OFF"</formula>
    </cfRule>
  </conditionalFormatting>
  <conditionalFormatting sqref="D720:F720">
    <cfRule type="cellIs" dxfId="895" priority="1230" operator="equal">
      <formula>"OFF"</formula>
    </cfRule>
  </conditionalFormatting>
  <conditionalFormatting sqref="D721:F721">
    <cfRule type="cellIs" dxfId="894" priority="1229" operator="equal">
      <formula>"OFF"</formula>
    </cfRule>
  </conditionalFormatting>
  <conditionalFormatting sqref="D722:F722">
    <cfRule type="cellIs" dxfId="893" priority="1228" operator="equal">
      <formula>"OFF"</formula>
    </cfRule>
  </conditionalFormatting>
  <conditionalFormatting sqref="D723:F723">
    <cfRule type="cellIs" dxfId="892" priority="1227" operator="equal">
      <formula>"OFF"</formula>
    </cfRule>
  </conditionalFormatting>
  <conditionalFormatting sqref="D724:F724">
    <cfRule type="cellIs" dxfId="891" priority="1226" operator="equal">
      <formula>"OFF"</formula>
    </cfRule>
  </conditionalFormatting>
  <conditionalFormatting sqref="D725:F725">
    <cfRule type="cellIs" dxfId="890" priority="1225" operator="equal">
      <formula>"OFF"</formula>
    </cfRule>
  </conditionalFormatting>
  <conditionalFormatting sqref="E731">
    <cfRule type="cellIs" dxfId="889" priority="1223" operator="equal">
      <formula>"OFF"</formula>
    </cfRule>
  </conditionalFormatting>
  <conditionalFormatting sqref="D731">
    <cfRule type="cellIs" dxfId="888" priority="1222" operator="equal">
      <formula>"OFF"</formula>
    </cfRule>
  </conditionalFormatting>
  <conditionalFormatting sqref="F732">
    <cfRule type="cellIs" dxfId="887" priority="1221" operator="equal">
      <formula>"OFF"</formula>
    </cfRule>
  </conditionalFormatting>
  <conditionalFormatting sqref="D732">
    <cfRule type="cellIs" dxfId="886" priority="1220" operator="equal">
      <formula>"OFF"</formula>
    </cfRule>
  </conditionalFormatting>
  <conditionalFormatting sqref="F733">
    <cfRule type="cellIs" dxfId="885" priority="1219" operator="equal">
      <formula>"OFF"</formula>
    </cfRule>
  </conditionalFormatting>
  <conditionalFormatting sqref="D733">
    <cfRule type="cellIs" dxfId="884" priority="1218" operator="equal">
      <formula>"OFF"</formula>
    </cfRule>
  </conditionalFormatting>
  <conditionalFormatting sqref="E734:F734">
    <cfRule type="cellIs" dxfId="883" priority="1217" operator="equal">
      <formula>"OFF"</formula>
    </cfRule>
  </conditionalFormatting>
  <conditionalFormatting sqref="D734">
    <cfRule type="cellIs" dxfId="882" priority="1216" operator="equal">
      <formula>"OFF"</formula>
    </cfRule>
  </conditionalFormatting>
  <conditionalFormatting sqref="E735:F735">
    <cfRule type="cellIs" dxfId="881" priority="1215" operator="equal">
      <formula>"OFF"</formula>
    </cfRule>
  </conditionalFormatting>
  <conditionalFormatting sqref="D735">
    <cfRule type="cellIs" dxfId="880" priority="1214" operator="equal">
      <formula>"OFF"</formula>
    </cfRule>
  </conditionalFormatting>
  <conditionalFormatting sqref="F736">
    <cfRule type="cellIs" dxfId="879" priority="1213" operator="equal">
      <formula>"OFF"</formula>
    </cfRule>
  </conditionalFormatting>
  <conditionalFormatting sqref="D736">
    <cfRule type="cellIs" dxfId="878" priority="1212" operator="equal">
      <formula>"OFF"</formula>
    </cfRule>
  </conditionalFormatting>
  <conditionalFormatting sqref="F737">
    <cfRule type="cellIs" dxfId="877" priority="1211" operator="equal">
      <formula>"OFF"</formula>
    </cfRule>
  </conditionalFormatting>
  <conditionalFormatting sqref="D737">
    <cfRule type="cellIs" dxfId="876" priority="1210" operator="equal">
      <formula>"OFF"</formula>
    </cfRule>
  </conditionalFormatting>
  <conditionalFormatting sqref="F738">
    <cfRule type="cellIs" dxfId="875" priority="1209" operator="equal">
      <formula>"OFF"</formula>
    </cfRule>
  </conditionalFormatting>
  <conditionalFormatting sqref="D738">
    <cfRule type="cellIs" dxfId="874" priority="1208" operator="equal">
      <formula>"OFF"</formula>
    </cfRule>
  </conditionalFormatting>
  <conditionalFormatting sqref="E739:F739">
    <cfRule type="cellIs" dxfId="873" priority="1207" operator="equal">
      <formula>"OFF"</formula>
    </cfRule>
  </conditionalFormatting>
  <conditionalFormatting sqref="D739">
    <cfRule type="cellIs" dxfId="872" priority="1206" operator="equal">
      <formula>"OFF"</formula>
    </cfRule>
  </conditionalFormatting>
  <conditionalFormatting sqref="E740:F740">
    <cfRule type="cellIs" dxfId="871" priority="1205" operator="equal">
      <formula>"OFF"</formula>
    </cfRule>
  </conditionalFormatting>
  <conditionalFormatting sqref="D740">
    <cfRule type="cellIs" dxfId="870" priority="1204" operator="equal">
      <formula>"OFF"</formula>
    </cfRule>
  </conditionalFormatting>
  <conditionalFormatting sqref="D741">
    <cfRule type="cellIs" dxfId="869" priority="1202" operator="equal">
      <formula>"OFF"</formula>
    </cfRule>
  </conditionalFormatting>
  <conditionalFormatting sqref="E742:F742">
    <cfRule type="cellIs" dxfId="868" priority="1201" operator="equal">
      <formula>"OFF"</formula>
    </cfRule>
  </conditionalFormatting>
  <conditionalFormatting sqref="D742">
    <cfRule type="cellIs" dxfId="867" priority="1200" operator="equal">
      <formula>"OFF"</formula>
    </cfRule>
  </conditionalFormatting>
  <conditionalFormatting sqref="F743">
    <cfRule type="cellIs" dxfId="866" priority="1199" operator="equal">
      <formula>"OFF"</formula>
    </cfRule>
  </conditionalFormatting>
  <conditionalFormatting sqref="D743">
    <cfRule type="cellIs" dxfId="865" priority="1198" operator="equal">
      <formula>"OFF"</formula>
    </cfRule>
  </conditionalFormatting>
  <conditionalFormatting sqref="F744">
    <cfRule type="cellIs" dxfId="864" priority="1197" operator="equal">
      <formula>"OFF"</formula>
    </cfRule>
  </conditionalFormatting>
  <conditionalFormatting sqref="D744">
    <cfRule type="cellIs" dxfId="863" priority="1196" operator="equal">
      <formula>"OFF"</formula>
    </cfRule>
  </conditionalFormatting>
  <conditionalFormatting sqref="F745">
    <cfRule type="cellIs" dxfId="862" priority="1195" operator="equal">
      <formula>"OFF"</formula>
    </cfRule>
  </conditionalFormatting>
  <conditionalFormatting sqref="D745">
    <cfRule type="cellIs" dxfId="861" priority="1194" operator="equal">
      <formula>"OFF"</formula>
    </cfRule>
  </conditionalFormatting>
  <conditionalFormatting sqref="F746">
    <cfRule type="cellIs" dxfId="860" priority="1193" operator="equal">
      <formula>"OFF"</formula>
    </cfRule>
  </conditionalFormatting>
  <conditionalFormatting sqref="D746">
    <cfRule type="cellIs" dxfId="859" priority="1192" operator="equal">
      <formula>"OFF"</formula>
    </cfRule>
  </conditionalFormatting>
  <conditionalFormatting sqref="F747">
    <cfRule type="cellIs" dxfId="858" priority="1191" operator="equal">
      <formula>"OFF"</formula>
    </cfRule>
  </conditionalFormatting>
  <conditionalFormatting sqref="D747">
    <cfRule type="cellIs" dxfId="857" priority="1190" operator="equal">
      <formula>"OFF"</formula>
    </cfRule>
  </conditionalFormatting>
  <conditionalFormatting sqref="E749:F749">
    <cfRule type="cellIs" dxfId="856" priority="1189" operator="equal">
      <formula>"OFF"</formula>
    </cfRule>
  </conditionalFormatting>
  <conditionalFormatting sqref="D749">
    <cfRule type="cellIs" dxfId="855" priority="1188" operator="equal">
      <formula>"OFF"</formula>
    </cfRule>
  </conditionalFormatting>
  <conditionalFormatting sqref="E750:F750">
    <cfRule type="cellIs" dxfId="854" priority="1187" operator="equal">
      <formula>"OFF"</formula>
    </cfRule>
  </conditionalFormatting>
  <conditionalFormatting sqref="D750">
    <cfRule type="cellIs" dxfId="853" priority="1186" operator="equal">
      <formula>"OFF"</formula>
    </cfRule>
  </conditionalFormatting>
  <conditionalFormatting sqref="F751">
    <cfRule type="cellIs" dxfId="852" priority="1185" operator="equal">
      <formula>"OFF"</formula>
    </cfRule>
  </conditionalFormatting>
  <conditionalFormatting sqref="D751">
    <cfRule type="cellIs" dxfId="851" priority="1184" operator="equal">
      <formula>"OFF"</formula>
    </cfRule>
  </conditionalFormatting>
  <conditionalFormatting sqref="F753">
    <cfRule type="cellIs" dxfId="850" priority="1183" operator="equal">
      <formula>"OFF"</formula>
    </cfRule>
  </conditionalFormatting>
  <conditionalFormatting sqref="D753">
    <cfRule type="cellIs" dxfId="849" priority="1182" operator="equal">
      <formula>"OFF"</formula>
    </cfRule>
  </conditionalFormatting>
  <conditionalFormatting sqref="D754:F754">
    <cfRule type="cellIs" dxfId="848" priority="1179" operator="equal">
      <formula>"OFF"</formula>
    </cfRule>
  </conditionalFormatting>
  <conditionalFormatting sqref="F755">
    <cfRule type="cellIs" dxfId="847" priority="1178" operator="equal">
      <formula>"OFF"</formula>
    </cfRule>
  </conditionalFormatting>
  <conditionalFormatting sqref="D755">
    <cfRule type="cellIs" dxfId="846" priority="1177" operator="equal">
      <formula>"OFF"</formula>
    </cfRule>
  </conditionalFormatting>
  <conditionalFormatting sqref="F756">
    <cfRule type="cellIs" dxfId="845" priority="1176" operator="equal">
      <formula>"OFF"</formula>
    </cfRule>
  </conditionalFormatting>
  <conditionalFormatting sqref="D756">
    <cfRule type="cellIs" dxfId="844" priority="1175" operator="equal">
      <formula>"OFF"</formula>
    </cfRule>
  </conditionalFormatting>
  <conditionalFormatting sqref="F757">
    <cfRule type="cellIs" dxfId="843" priority="1174" operator="equal">
      <formula>"OFF"</formula>
    </cfRule>
  </conditionalFormatting>
  <conditionalFormatting sqref="D757">
    <cfRule type="cellIs" dxfId="842" priority="1173" operator="equal">
      <formula>"OFF"</formula>
    </cfRule>
  </conditionalFormatting>
  <conditionalFormatting sqref="F758">
    <cfRule type="cellIs" dxfId="841" priority="1172" operator="equal">
      <formula>"OFF"</formula>
    </cfRule>
  </conditionalFormatting>
  <conditionalFormatting sqref="D758">
    <cfRule type="cellIs" dxfId="840" priority="1171" operator="equal">
      <formula>"OFF"</formula>
    </cfRule>
  </conditionalFormatting>
  <conditionalFormatting sqref="F759">
    <cfRule type="cellIs" dxfId="839" priority="1170" operator="equal">
      <formula>"OFF"</formula>
    </cfRule>
  </conditionalFormatting>
  <conditionalFormatting sqref="D759">
    <cfRule type="cellIs" dxfId="838" priority="1169" operator="equal">
      <formula>"OFF"</formula>
    </cfRule>
  </conditionalFormatting>
  <conditionalFormatting sqref="F760">
    <cfRule type="cellIs" dxfId="837" priority="1168" operator="equal">
      <formula>"OFF"</formula>
    </cfRule>
  </conditionalFormatting>
  <conditionalFormatting sqref="D760">
    <cfRule type="cellIs" dxfId="836" priority="1167" operator="equal">
      <formula>"OFF"</formula>
    </cfRule>
  </conditionalFormatting>
  <conditionalFormatting sqref="F761">
    <cfRule type="cellIs" dxfId="835" priority="1166" operator="equal">
      <formula>"OFF"</formula>
    </cfRule>
  </conditionalFormatting>
  <conditionalFormatting sqref="D761">
    <cfRule type="cellIs" dxfId="834" priority="1165" operator="equal">
      <formula>"OFF"</formula>
    </cfRule>
  </conditionalFormatting>
  <conditionalFormatting sqref="E763:F763">
    <cfRule type="cellIs" dxfId="833" priority="1164" operator="equal">
      <formula>"OFF"</formula>
    </cfRule>
  </conditionalFormatting>
  <conditionalFormatting sqref="D763">
    <cfRule type="cellIs" dxfId="832" priority="1163" operator="equal">
      <formula>"OFF"</formula>
    </cfRule>
  </conditionalFormatting>
  <conditionalFormatting sqref="E764:F764">
    <cfRule type="cellIs" dxfId="831" priority="1162" operator="equal">
      <formula>"OFF"</formula>
    </cfRule>
  </conditionalFormatting>
  <conditionalFormatting sqref="D764">
    <cfRule type="cellIs" dxfId="830" priority="1161" operator="equal">
      <formula>"OFF"</formula>
    </cfRule>
  </conditionalFormatting>
  <conditionalFormatting sqref="E765:F765">
    <cfRule type="cellIs" dxfId="829" priority="1160" operator="equal">
      <formula>"OFF"</formula>
    </cfRule>
  </conditionalFormatting>
  <conditionalFormatting sqref="D765">
    <cfRule type="cellIs" dxfId="828" priority="1159" operator="equal">
      <formula>"OFF"</formula>
    </cfRule>
  </conditionalFormatting>
  <conditionalFormatting sqref="F835">
    <cfRule type="cellIs" dxfId="827" priority="933" operator="equal">
      <formula>"OFF"</formula>
    </cfRule>
  </conditionalFormatting>
  <conditionalFormatting sqref="F836">
    <cfRule type="cellIs" dxfId="826" priority="932" operator="equal">
      <formula>"OFF"</formula>
    </cfRule>
  </conditionalFormatting>
  <conditionalFormatting sqref="F834">
    <cfRule type="cellIs" dxfId="825" priority="934" operator="equal">
      <formula>"OFF"</formula>
    </cfRule>
  </conditionalFormatting>
  <conditionalFormatting sqref="D835">
    <cfRule type="cellIs" dxfId="824" priority="943" operator="equal">
      <formula>"OFF"</formula>
    </cfRule>
  </conditionalFormatting>
  <conditionalFormatting sqref="D834">
    <cfRule type="cellIs" dxfId="823" priority="942" operator="equal">
      <formula>"OFF"</formula>
    </cfRule>
  </conditionalFormatting>
  <conditionalFormatting sqref="E773:F773">
    <cfRule type="cellIs" dxfId="822" priority="1146" operator="equal">
      <formula>"OFF"</formula>
    </cfRule>
  </conditionalFormatting>
  <conditionalFormatting sqref="D773">
    <cfRule type="cellIs" dxfId="821" priority="1145" operator="equal">
      <formula>"OFF"</formula>
    </cfRule>
  </conditionalFormatting>
  <conditionalFormatting sqref="E774:F774">
    <cfRule type="cellIs" dxfId="820" priority="1144" operator="equal">
      <formula>"OFF"</formula>
    </cfRule>
  </conditionalFormatting>
  <conditionalFormatting sqref="D774">
    <cfRule type="cellIs" dxfId="819" priority="1143" operator="equal">
      <formula>"OFF"</formula>
    </cfRule>
  </conditionalFormatting>
  <conditionalFormatting sqref="E776:F776">
    <cfRule type="cellIs" dxfId="818" priority="1142" operator="equal">
      <formula>"OFF"</formula>
    </cfRule>
  </conditionalFormatting>
  <conditionalFormatting sqref="D776">
    <cfRule type="cellIs" dxfId="817" priority="1141" operator="equal">
      <formula>"OFF"</formula>
    </cfRule>
  </conditionalFormatting>
  <conditionalFormatting sqref="E777:F777">
    <cfRule type="cellIs" dxfId="816" priority="1140" operator="equal">
      <formula>"OFF"</formula>
    </cfRule>
  </conditionalFormatting>
  <conditionalFormatting sqref="D777">
    <cfRule type="cellIs" dxfId="815" priority="1139" operator="equal">
      <formula>"OFF"</formula>
    </cfRule>
  </conditionalFormatting>
  <conditionalFormatting sqref="E778:F778">
    <cfRule type="cellIs" dxfId="814" priority="1138" operator="equal">
      <formula>"OFF"</formula>
    </cfRule>
  </conditionalFormatting>
  <conditionalFormatting sqref="D778">
    <cfRule type="cellIs" dxfId="813" priority="1137" operator="equal">
      <formula>"OFF"</formula>
    </cfRule>
  </conditionalFormatting>
  <conditionalFormatting sqref="E779:F779">
    <cfRule type="cellIs" dxfId="812" priority="1136" operator="equal">
      <formula>"OFF"</formula>
    </cfRule>
  </conditionalFormatting>
  <conditionalFormatting sqref="D779">
    <cfRule type="cellIs" dxfId="811" priority="1135" operator="equal">
      <formula>"OFF"</formula>
    </cfRule>
  </conditionalFormatting>
  <conditionalFormatting sqref="E780:F780">
    <cfRule type="cellIs" dxfId="810" priority="1134" operator="equal">
      <formula>"OFF"</formula>
    </cfRule>
  </conditionalFormatting>
  <conditionalFormatting sqref="D780">
    <cfRule type="cellIs" dxfId="809" priority="1133" operator="equal">
      <formula>"OFF"</formula>
    </cfRule>
  </conditionalFormatting>
  <conditionalFormatting sqref="E781:F781">
    <cfRule type="cellIs" dxfId="808" priority="1132" operator="equal">
      <formula>"OFF"</formula>
    </cfRule>
  </conditionalFormatting>
  <conditionalFormatting sqref="D781">
    <cfRule type="cellIs" dxfId="807" priority="1131" operator="equal">
      <formula>"OFF"</formula>
    </cfRule>
  </conditionalFormatting>
  <conditionalFormatting sqref="E782:F782">
    <cfRule type="cellIs" dxfId="806" priority="1130" operator="equal">
      <formula>"OFF"</formula>
    </cfRule>
  </conditionalFormatting>
  <conditionalFormatting sqref="D782">
    <cfRule type="cellIs" dxfId="805" priority="1129" operator="equal">
      <formula>"OFF"</formula>
    </cfRule>
  </conditionalFormatting>
  <conditionalFormatting sqref="E783:F783">
    <cfRule type="cellIs" dxfId="804" priority="1128" operator="equal">
      <formula>"OFF"</formula>
    </cfRule>
  </conditionalFormatting>
  <conditionalFormatting sqref="D783">
    <cfRule type="cellIs" dxfId="803" priority="1127" operator="equal">
      <formula>"OFF"</formula>
    </cfRule>
  </conditionalFormatting>
  <conditionalFormatting sqref="E784:F784">
    <cfRule type="cellIs" dxfId="802" priority="1126" operator="equal">
      <formula>"OFF"</formula>
    </cfRule>
  </conditionalFormatting>
  <conditionalFormatting sqref="D784">
    <cfRule type="cellIs" dxfId="801" priority="1125" operator="equal">
      <formula>"OFF"</formula>
    </cfRule>
  </conditionalFormatting>
  <conditionalFormatting sqref="E785:F785">
    <cfRule type="cellIs" dxfId="800" priority="1124" operator="equal">
      <formula>"OFF"</formula>
    </cfRule>
  </conditionalFormatting>
  <conditionalFormatting sqref="D785">
    <cfRule type="cellIs" dxfId="799" priority="1123" operator="equal">
      <formula>"OFF"</formula>
    </cfRule>
  </conditionalFormatting>
  <conditionalFormatting sqref="E786:F786">
    <cfRule type="cellIs" dxfId="798" priority="1122" operator="equal">
      <formula>"OFF"</formula>
    </cfRule>
  </conditionalFormatting>
  <conditionalFormatting sqref="D786">
    <cfRule type="cellIs" dxfId="797" priority="1121" operator="equal">
      <formula>"OFF"</formula>
    </cfRule>
  </conditionalFormatting>
  <conditionalFormatting sqref="E787:F787">
    <cfRule type="cellIs" dxfId="796" priority="1120" operator="equal">
      <formula>"OFF"</formula>
    </cfRule>
  </conditionalFormatting>
  <conditionalFormatting sqref="D787">
    <cfRule type="cellIs" dxfId="795" priority="1119" operator="equal">
      <formula>"OFF"</formula>
    </cfRule>
  </conditionalFormatting>
  <conditionalFormatting sqref="E788:F788">
    <cfRule type="cellIs" dxfId="794" priority="1118" operator="equal">
      <formula>"OFF"</formula>
    </cfRule>
  </conditionalFormatting>
  <conditionalFormatting sqref="D788">
    <cfRule type="cellIs" dxfId="793" priority="1117" operator="equal">
      <formula>"OFF"</formula>
    </cfRule>
  </conditionalFormatting>
  <conditionalFormatting sqref="E789:F789">
    <cfRule type="cellIs" dxfId="792" priority="1116" operator="equal">
      <formula>"OFF"</formula>
    </cfRule>
  </conditionalFormatting>
  <conditionalFormatting sqref="D789">
    <cfRule type="cellIs" dxfId="791" priority="1115" operator="equal">
      <formula>"OFF"</formula>
    </cfRule>
  </conditionalFormatting>
  <conditionalFormatting sqref="C766">
    <cfRule type="cellIs" dxfId="790" priority="1114" operator="equal">
      <formula>"OFF"</formula>
    </cfRule>
  </conditionalFormatting>
  <conditionalFormatting sqref="C766">
    <cfRule type="cellIs" dxfId="789" priority="1113" operator="equal">
      <formula>"OFF"</formula>
    </cfRule>
  </conditionalFormatting>
  <conditionalFormatting sqref="E766:F766">
    <cfRule type="cellIs" dxfId="788" priority="1112" operator="equal">
      <formula>"OFF"</formula>
    </cfRule>
  </conditionalFormatting>
  <conditionalFormatting sqref="D766">
    <cfRule type="cellIs" dxfId="787" priority="1111" operator="equal">
      <formula>"OFF"</formula>
    </cfRule>
  </conditionalFormatting>
  <conditionalFormatting sqref="C767">
    <cfRule type="cellIs" dxfId="786" priority="1110" operator="equal">
      <formula>"OFF"</formula>
    </cfRule>
  </conditionalFormatting>
  <conditionalFormatting sqref="C767">
    <cfRule type="cellIs" dxfId="785" priority="1109" operator="equal">
      <formula>"OFF"</formula>
    </cfRule>
  </conditionalFormatting>
  <conditionalFormatting sqref="E767:F767">
    <cfRule type="cellIs" dxfId="784" priority="1108" operator="equal">
      <formula>"OFF"</formula>
    </cfRule>
  </conditionalFormatting>
  <conditionalFormatting sqref="D767">
    <cfRule type="cellIs" dxfId="783" priority="1107" operator="equal">
      <formula>"OFF"</formula>
    </cfRule>
  </conditionalFormatting>
  <conditionalFormatting sqref="C768">
    <cfRule type="cellIs" dxfId="782" priority="1106" operator="equal">
      <formula>"OFF"</formula>
    </cfRule>
  </conditionalFormatting>
  <conditionalFormatting sqref="C768">
    <cfRule type="cellIs" dxfId="781" priority="1105" operator="equal">
      <formula>"OFF"</formula>
    </cfRule>
  </conditionalFormatting>
  <conditionalFormatting sqref="E768:F768">
    <cfRule type="cellIs" dxfId="780" priority="1104" operator="equal">
      <formula>"OFF"</formula>
    </cfRule>
  </conditionalFormatting>
  <conditionalFormatting sqref="D768">
    <cfRule type="cellIs" dxfId="779" priority="1103" operator="equal">
      <formula>"OFF"</formula>
    </cfRule>
  </conditionalFormatting>
  <conditionalFormatting sqref="C769">
    <cfRule type="cellIs" dxfId="778" priority="1102" operator="equal">
      <formula>"OFF"</formula>
    </cfRule>
  </conditionalFormatting>
  <conditionalFormatting sqref="C769">
    <cfRule type="cellIs" dxfId="777" priority="1101" operator="equal">
      <formula>"OFF"</formula>
    </cfRule>
  </conditionalFormatting>
  <conditionalFormatting sqref="E769:F769">
    <cfRule type="cellIs" dxfId="776" priority="1100" operator="equal">
      <formula>"OFF"</formula>
    </cfRule>
  </conditionalFormatting>
  <conditionalFormatting sqref="D769">
    <cfRule type="cellIs" dxfId="775" priority="1099" operator="equal">
      <formula>"OFF"</formula>
    </cfRule>
  </conditionalFormatting>
  <conditionalFormatting sqref="C770">
    <cfRule type="cellIs" dxfId="774" priority="1098" operator="equal">
      <formula>"OFF"</formula>
    </cfRule>
  </conditionalFormatting>
  <conditionalFormatting sqref="C770">
    <cfRule type="cellIs" dxfId="773" priority="1097" operator="equal">
      <formula>"OFF"</formula>
    </cfRule>
  </conditionalFormatting>
  <conditionalFormatting sqref="E770:F770">
    <cfRule type="cellIs" dxfId="772" priority="1096" operator="equal">
      <formula>"OFF"</formula>
    </cfRule>
  </conditionalFormatting>
  <conditionalFormatting sqref="D770">
    <cfRule type="cellIs" dxfId="771" priority="1095" operator="equal">
      <formula>"OFF"</formula>
    </cfRule>
  </conditionalFormatting>
  <conditionalFormatting sqref="C771">
    <cfRule type="cellIs" dxfId="770" priority="1094" operator="equal">
      <formula>"OFF"</formula>
    </cfRule>
  </conditionalFormatting>
  <conditionalFormatting sqref="C771">
    <cfRule type="cellIs" dxfId="769" priority="1093" operator="equal">
      <formula>"OFF"</formula>
    </cfRule>
  </conditionalFormatting>
  <conditionalFormatting sqref="E771:F771">
    <cfRule type="cellIs" dxfId="768" priority="1092" operator="equal">
      <formula>"OFF"</formula>
    </cfRule>
  </conditionalFormatting>
  <conditionalFormatting sqref="D771">
    <cfRule type="cellIs" dxfId="767" priority="1091" operator="equal">
      <formula>"OFF"</formula>
    </cfRule>
  </conditionalFormatting>
  <conditionalFormatting sqref="E732">
    <cfRule type="cellIs" dxfId="766" priority="1090" operator="equal">
      <formula>"OFF"</formula>
    </cfRule>
  </conditionalFormatting>
  <conditionalFormatting sqref="E733">
    <cfRule type="cellIs" dxfId="765" priority="1089" operator="equal">
      <formula>"OFF"</formula>
    </cfRule>
  </conditionalFormatting>
  <conditionalFormatting sqref="E736:E738">
    <cfRule type="cellIs" dxfId="764" priority="1088" operator="equal">
      <formula>"OFF"</formula>
    </cfRule>
  </conditionalFormatting>
  <conditionalFormatting sqref="E743:E747">
    <cfRule type="cellIs" dxfId="763" priority="1087" operator="equal">
      <formula>"OFF"</formula>
    </cfRule>
  </conditionalFormatting>
  <conditionalFormatting sqref="E751">
    <cfRule type="cellIs" dxfId="762" priority="1086" operator="equal">
      <formula>"OFF"</formula>
    </cfRule>
  </conditionalFormatting>
  <conditionalFormatting sqref="E753">
    <cfRule type="cellIs" dxfId="761" priority="1085" operator="equal">
      <formula>"OFF"</formula>
    </cfRule>
  </conditionalFormatting>
  <conditionalFormatting sqref="E755:E761">
    <cfRule type="cellIs" dxfId="760" priority="1084" operator="equal">
      <formula>"OFF"</formula>
    </cfRule>
  </conditionalFormatting>
  <conditionalFormatting sqref="D792:F792">
    <cfRule type="cellIs" dxfId="759" priority="1083" operator="equal">
      <formula>"OFF"</formula>
    </cfRule>
  </conditionalFormatting>
  <conditionalFormatting sqref="D813:F813">
    <cfRule type="cellIs" dxfId="758" priority="1082" operator="equal">
      <formula>"OFF"</formula>
    </cfRule>
  </conditionalFormatting>
  <conditionalFormatting sqref="O820">
    <cfRule type="cellIs" dxfId="757" priority="1081" operator="equal">
      <formula>0</formula>
    </cfRule>
  </conditionalFormatting>
  <conditionalFormatting sqref="C820:D820">
    <cfRule type="cellIs" dxfId="756" priority="1079" operator="equal">
      <formula>"OFF"</formula>
    </cfRule>
  </conditionalFormatting>
  <conditionalFormatting sqref="G820:M820">
    <cfRule type="cellIs" dxfId="755" priority="1078" operator="equal">
      <formula>0</formula>
    </cfRule>
  </conditionalFormatting>
  <conditionalFormatting sqref="O821">
    <cfRule type="cellIs" dxfId="754" priority="1077" operator="equal">
      <formula>0</formula>
    </cfRule>
  </conditionalFormatting>
  <conditionalFormatting sqref="G821:M821">
    <cfRule type="cellIs" dxfId="753" priority="1074" operator="equal">
      <formula>0</formula>
    </cfRule>
  </conditionalFormatting>
  <conditionalFormatting sqref="O822">
    <cfRule type="cellIs" dxfId="752" priority="1073" operator="equal">
      <formula>0</formula>
    </cfRule>
  </conditionalFormatting>
  <conditionalFormatting sqref="G822:M822">
    <cfRule type="cellIs" dxfId="751" priority="1070" operator="equal">
      <formula>0</formula>
    </cfRule>
  </conditionalFormatting>
  <conditionalFormatting sqref="O823">
    <cfRule type="cellIs" dxfId="750" priority="1069" operator="equal">
      <formula>0</formula>
    </cfRule>
  </conditionalFormatting>
  <conditionalFormatting sqref="D711:F711">
    <cfRule type="cellIs" dxfId="749" priority="925" operator="equal">
      <formula>"OFF"</formula>
    </cfRule>
  </conditionalFormatting>
  <conditionalFormatting sqref="G823:M823">
    <cfRule type="cellIs" dxfId="748" priority="1066" operator="equal">
      <formula>0</formula>
    </cfRule>
  </conditionalFormatting>
  <conditionalFormatting sqref="O824">
    <cfRule type="cellIs" dxfId="747" priority="1065" operator="equal">
      <formula>0</formula>
    </cfRule>
  </conditionalFormatting>
  <conditionalFormatting sqref="G824:M824">
    <cfRule type="cellIs" dxfId="746" priority="1062" operator="equal">
      <formula>0</formula>
    </cfRule>
  </conditionalFormatting>
  <conditionalFormatting sqref="O825">
    <cfRule type="cellIs" dxfId="745" priority="1061" operator="equal">
      <formula>0</formula>
    </cfRule>
  </conditionalFormatting>
  <conditionalFormatting sqref="G825:M825">
    <cfRule type="cellIs" dxfId="744" priority="1058" operator="equal">
      <formula>0</formula>
    </cfRule>
  </conditionalFormatting>
  <conditionalFormatting sqref="O826">
    <cfRule type="cellIs" dxfId="743" priority="1057" operator="equal">
      <formula>0</formula>
    </cfRule>
  </conditionalFormatting>
  <conditionalFormatting sqref="G826:M826">
    <cfRule type="cellIs" dxfId="742" priority="1054" operator="equal">
      <formula>0</formula>
    </cfRule>
  </conditionalFormatting>
  <conditionalFormatting sqref="O827">
    <cfRule type="cellIs" dxfId="741" priority="1053" operator="equal">
      <formula>0</formula>
    </cfRule>
  </conditionalFormatting>
  <conditionalFormatting sqref="G827:M827">
    <cfRule type="cellIs" dxfId="740" priority="1050" operator="equal">
      <formula>0</formula>
    </cfRule>
  </conditionalFormatting>
  <conditionalFormatting sqref="O828">
    <cfRule type="cellIs" dxfId="739" priority="1049" operator="equal">
      <formula>0</formula>
    </cfRule>
  </conditionalFormatting>
  <conditionalFormatting sqref="C828 E828">
    <cfRule type="cellIs" dxfId="738" priority="1047" operator="equal">
      <formula>"OFF"</formula>
    </cfRule>
  </conditionalFormatting>
  <conditionalFormatting sqref="G828:M828">
    <cfRule type="cellIs" dxfId="737" priority="1046" operator="equal">
      <formula>0</formula>
    </cfRule>
  </conditionalFormatting>
  <conditionalFormatting sqref="O829">
    <cfRule type="cellIs" dxfId="736" priority="1045" operator="equal">
      <formula>0</formula>
    </cfRule>
  </conditionalFormatting>
  <conditionalFormatting sqref="C829 E829">
    <cfRule type="cellIs" dxfId="735" priority="1043" operator="equal">
      <formula>"OFF"</formula>
    </cfRule>
  </conditionalFormatting>
  <conditionalFormatting sqref="G829:M829">
    <cfRule type="cellIs" dxfId="734" priority="1042" operator="equal">
      <formula>0</formula>
    </cfRule>
  </conditionalFormatting>
  <conditionalFormatting sqref="O830">
    <cfRule type="cellIs" dxfId="733" priority="1041" operator="equal">
      <formula>0</formula>
    </cfRule>
  </conditionalFormatting>
  <conditionalFormatting sqref="G830:M830">
    <cfRule type="cellIs" dxfId="732" priority="1038" operator="equal">
      <formula>0</formula>
    </cfRule>
  </conditionalFormatting>
  <conditionalFormatting sqref="E820">
    <cfRule type="cellIs" dxfId="731" priority="1037" operator="equal">
      <formula>"OFF"</formula>
    </cfRule>
  </conditionalFormatting>
  <conditionalFormatting sqref="F820">
    <cfRule type="cellIs" dxfId="730" priority="1036" operator="equal">
      <formula>"OFF"</formula>
    </cfRule>
  </conditionalFormatting>
  <conditionalFormatting sqref="C821:F821">
    <cfRule type="cellIs" dxfId="729" priority="1035" operator="equal">
      <formula>"OFF"</formula>
    </cfRule>
  </conditionalFormatting>
  <conditionalFormatting sqref="C823">
    <cfRule type="cellIs" dxfId="728" priority="1034" operator="equal">
      <formula>"OFF"</formula>
    </cfRule>
  </conditionalFormatting>
  <conditionalFormatting sqref="D823">
    <cfRule type="cellIs" dxfId="727" priority="1033" operator="equal">
      <formula>"OFF"</formula>
    </cfRule>
  </conditionalFormatting>
  <conditionalFormatting sqref="E823">
    <cfRule type="cellIs" dxfId="726" priority="1032" operator="equal">
      <formula>"OFF"</formula>
    </cfRule>
  </conditionalFormatting>
  <conditionalFormatting sqref="F823">
    <cfRule type="cellIs" dxfId="725" priority="1031" operator="equal">
      <formula>"OFF"</formula>
    </cfRule>
  </conditionalFormatting>
  <conditionalFormatting sqref="C824:F824">
    <cfRule type="cellIs" dxfId="724" priority="1030" operator="equal">
      <formula>"OFF"</formula>
    </cfRule>
  </conditionalFormatting>
  <conditionalFormatting sqref="C825:F825">
    <cfRule type="cellIs" dxfId="723" priority="1029" operator="equal">
      <formula>"OFF"</formula>
    </cfRule>
  </conditionalFormatting>
  <conditionalFormatting sqref="C826 E826">
    <cfRule type="cellIs" dxfId="722" priority="1028" operator="equal">
      <formula>"OFF"</formula>
    </cfRule>
  </conditionalFormatting>
  <conditionalFormatting sqref="C827:F827">
    <cfRule type="cellIs" dxfId="721" priority="1027" operator="equal">
      <formula>"OFF"</formula>
    </cfRule>
  </conditionalFormatting>
  <conditionalFormatting sqref="D828">
    <cfRule type="cellIs" dxfId="720" priority="1026" operator="equal">
      <formula>"OFF"</formula>
    </cfRule>
  </conditionalFormatting>
  <conditionalFormatting sqref="F828">
    <cfRule type="cellIs" dxfId="719" priority="1025" operator="equal">
      <formula>"OFF"</formula>
    </cfRule>
  </conditionalFormatting>
  <conditionalFormatting sqref="D829">
    <cfRule type="cellIs" dxfId="718" priority="1024" operator="equal">
      <formula>"OFF"</formula>
    </cfRule>
  </conditionalFormatting>
  <conditionalFormatting sqref="F829">
    <cfRule type="cellIs" dxfId="717" priority="1023" operator="equal">
      <formula>"OFF"</formula>
    </cfRule>
  </conditionalFormatting>
  <conditionalFormatting sqref="C830">
    <cfRule type="cellIs" dxfId="716" priority="1022" operator="equal">
      <formula>"OFF"</formula>
    </cfRule>
  </conditionalFormatting>
  <conditionalFormatting sqref="D830">
    <cfRule type="cellIs" dxfId="715" priority="1021" operator="equal">
      <formula>"OFF"</formula>
    </cfRule>
  </conditionalFormatting>
  <conditionalFormatting sqref="E830">
    <cfRule type="cellIs" dxfId="714" priority="1020" operator="equal">
      <formula>"OFF"</formula>
    </cfRule>
  </conditionalFormatting>
  <conditionalFormatting sqref="F830">
    <cfRule type="cellIs" dxfId="713" priority="1019" operator="equal">
      <formula>"OFF"</formula>
    </cfRule>
  </conditionalFormatting>
  <conditionalFormatting sqref="O831">
    <cfRule type="cellIs" dxfId="712" priority="1018" operator="equal">
      <formula>0</formula>
    </cfRule>
  </conditionalFormatting>
  <conditionalFormatting sqref="G831:M831">
    <cfRule type="cellIs" dxfId="711" priority="1015" operator="equal">
      <formula>0</formula>
    </cfRule>
  </conditionalFormatting>
  <conditionalFormatting sqref="C831">
    <cfRule type="cellIs" dxfId="710" priority="1016" operator="equal">
      <formula>"OFF"</formula>
    </cfRule>
  </conditionalFormatting>
  <conditionalFormatting sqref="O832">
    <cfRule type="cellIs" dxfId="709" priority="1012" operator="equal">
      <formula>0</formula>
    </cfRule>
  </conditionalFormatting>
  <conditionalFormatting sqref="G832:M832">
    <cfRule type="cellIs" dxfId="708" priority="1009" operator="equal">
      <formula>0</formula>
    </cfRule>
  </conditionalFormatting>
  <conditionalFormatting sqref="C832">
    <cfRule type="cellIs" dxfId="707" priority="1010" operator="equal">
      <formula>"OFF"</formula>
    </cfRule>
  </conditionalFormatting>
  <conditionalFormatting sqref="O833">
    <cfRule type="cellIs" dxfId="706" priority="1006" operator="equal">
      <formula>0</formula>
    </cfRule>
  </conditionalFormatting>
  <conditionalFormatting sqref="G833:M833">
    <cfRule type="cellIs" dxfId="705" priority="1003" operator="equal">
      <formula>0</formula>
    </cfRule>
  </conditionalFormatting>
  <conditionalFormatting sqref="C833">
    <cfRule type="cellIs" dxfId="704" priority="1004" operator="equal">
      <formula>"OFF"</formula>
    </cfRule>
  </conditionalFormatting>
  <conditionalFormatting sqref="O834">
    <cfRule type="cellIs" dxfId="703" priority="1000" operator="equal">
      <formula>0</formula>
    </cfRule>
  </conditionalFormatting>
  <conditionalFormatting sqref="G834:M834">
    <cfRule type="cellIs" dxfId="702" priority="997" operator="equal">
      <formula>0</formula>
    </cfRule>
  </conditionalFormatting>
  <conditionalFormatting sqref="O835">
    <cfRule type="cellIs" dxfId="701" priority="994" operator="equal">
      <formula>0</formula>
    </cfRule>
  </conditionalFormatting>
  <conditionalFormatting sqref="G835:M835">
    <cfRule type="cellIs" dxfId="700" priority="991" operator="equal">
      <formula>0</formula>
    </cfRule>
  </conditionalFormatting>
  <conditionalFormatting sqref="C835 E835">
    <cfRule type="cellIs" dxfId="699" priority="992" operator="equal">
      <formula>"OFF"</formula>
    </cfRule>
  </conditionalFormatting>
  <conditionalFormatting sqref="O836">
    <cfRule type="cellIs" dxfId="698" priority="988" operator="equal">
      <formula>0</formula>
    </cfRule>
  </conditionalFormatting>
  <conditionalFormatting sqref="G836:M836">
    <cfRule type="cellIs" dxfId="697" priority="985" operator="equal">
      <formula>0</formula>
    </cfRule>
  </conditionalFormatting>
  <conditionalFormatting sqref="C836 E836">
    <cfRule type="cellIs" dxfId="696" priority="986" operator="equal">
      <formula>"OFF"</formula>
    </cfRule>
  </conditionalFormatting>
  <conditionalFormatting sqref="O837">
    <cfRule type="cellIs" dxfId="695" priority="982" operator="equal">
      <formula>0</formula>
    </cfRule>
  </conditionalFormatting>
  <conditionalFormatting sqref="G837:L837">
    <cfRule type="cellIs" dxfId="694" priority="979" operator="equal">
      <formula>0</formula>
    </cfRule>
  </conditionalFormatting>
  <conditionalFormatting sqref="C837 E837">
    <cfRule type="cellIs" dxfId="693" priority="980" operator="equal">
      <formula>"OFF"</formula>
    </cfRule>
  </conditionalFormatting>
  <conditionalFormatting sqref="O838">
    <cfRule type="cellIs" dxfId="692" priority="976" operator="equal">
      <formula>0</formula>
    </cfRule>
  </conditionalFormatting>
  <conditionalFormatting sqref="G838:L838">
    <cfRule type="cellIs" dxfId="691" priority="973" operator="equal">
      <formula>0</formula>
    </cfRule>
  </conditionalFormatting>
  <conditionalFormatting sqref="C838:F838">
    <cfRule type="cellIs" dxfId="690" priority="974" operator="equal">
      <formula>"OFF"</formula>
    </cfRule>
  </conditionalFormatting>
  <conditionalFormatting sqref="O839">
    <cfRule type="cellIs" dxfId="689" priority="970" operator="equal">
      <formula>0</formula>
    </cfRule>
  </conditionalFormatting>
  <conditionalFormatting sqref="G839:M839">
    <cfRule type="cellIs" dxfId="688" priority="967" operator="equal">
      <formula>0</formula>
    </cfRule>
  </conditionalFormatting>
  <conditionalFormatting sqref="C839">
    <cfRule type="cellIs" dxfId="687" priority="968" operator="equal">
      <formula>"OFF"</formula>
    </cfRule>
  </conditionalFormatting>
  <conditionalFormatting sqref="O840">
    <cfRule type="cellIs" dxfId="686" priority="964" operator="equal">
      <formula>0</formula>
    </cfRule>
  </conditionalFormatting>
  <conditionalFormatting sqref="G840:M840">
    <cfRule type="cellIs" dxfId="685" priority="961" operator="equal">
      <formula>0</formula>
    </cfRule>
  </conditionalFormatting>
  <conditionalFormatting sqref="C840">
    <cfRule type="cellIs" dxfId="684" priority="962" operator="equal">
      <formula>"OFF"</formula>
    </cfRule>
  </conditionalFormatting>
  <conditionalFormatting sqref="O841">
    <cfRule type="cellIs" dxfId="683" priority="958" operator="equal">
      <formula>0</formula>
    </cfRule>
  </conditionalFormatting>
  <conditionalFormatting sqref="G841:M841">
    <cfRule type="cellIs" dxfId="682" priority="955" operator="equal">
      <formula>0</formula>
    </cfRule>
  </conditionalFormatting>
  <conditionalFormatting sqref="E839">
    <cfRule type="cellIs" dxfId="681" priority="952" operator="equal">
      <formula>"OFF"</formula>
    </cfRule>
  </conditionalFormatting>
  <conditionalFormatting sqref="E840">
    <cfRule type="cellIs" dxfId="680" priority="951" operator="equal">
      <formula>"OFF"</formula>
    </cfRule>
  </conditionalFormatting>
  <conditionalFormatting sqref="D839">
    <cfRule type="cellIs" dxfId="679" priority="950" operator="equal">
      <formula>"OFF"</formula>
    </cfRule>
  </conditionalFormatting>
  <conditionalFormatting sqref="F839">
    <cfRule type="cellIs" dxfId="678" priority="949" operator="equal">
      <formula>"OFF"</formula>
    </cfRule>
  </conditionalFormatting>
  <conditionalFormatting sqref="D840">
    <cfRule type="cellIs" dxfId="677" priority="948" operator="equal">
      <formula>"OFF"</formula>
    </cfRule>
  </conditionalFormatting>
  <conditionalFormatting sqref="F840">
    <cfRule type="cellIs" dxfId="676" priority="947" operator="equal">
      <formula>"OFF"</formula>
    </cfRule>
  </conditionalFormatting>
  <conditionalFormatting sqref="C841:F841">
    <cfRule type="cellIs" dxfId="675" priority="946" operator="equal">
      <formula>"OFF"</formula>
    </cfRule>
  </conditionalFormatting>
  <conditionalFormatting sqref="D837">
    <cfRule type="cellIs" dxfId="674" priority="945" operator="equal">
      <formula>"OFF"</formula>
    </cfRule>
  </conditionalFormatting>
  <conditionalFormatting sqref="D836">
    <cfRule type="cellIs" dxfId="673" priority="944" operator="equal">
      <formula>"OFF"</formula>
    </cfRule>
  </conditionalFormatting>
  <conditionalFormatting sqref="E832">
    <cfRule type="cellIs" dxfId="672" priority="940" operator="equal">
      <formula>"OFF"</formula>
    </cfRule>
  </conditionalFormatting>
  <conditionalFormatting sqref="D832">
    <cfRule type="cellIs" dxfId="671" priority="939" operator="equal">
      <formula>"OFF"</formula>
    </cfRule>
  </conditionalFormatting>
  <conditionalFormatting sqref="F832">
    <cfRule type="cellIs" dxfId="670" priority="938" operator="equal">
      <formula>"OFF"</formula>
    </cfRule>
  </conditionalFormatting>
  <conditionalFormatting sqref="E833">
    <cfRule type="cellIs" dxfId="669" priority="937" operator="equal">
      <formula>"OFF"</formula>
    </cfRule>
  </conditionalFormatting>
  <conditionalFormatting sqref="D833">
    <cfRule type="cellIs" dxfId="668" priority="936" operator="equal">
      <formula>"OFF"</formula>
    </cfRule>
  </conditionalFormatting>
  <conditionalFormatting sqref="F833">
    <cfRule type="cellIs" dxfId="667" priority="935" operator="equal">
      <formula>"OFF"</formula>
    </cfRule>
  </conditionalFormatting>
  <conditionalFormatting sqref="F837">
    <cfRule type="cellIs" dxfId="666" priority="931" operator="equal">
      <formula>"OFF"</formula>
    </cfRule>
  </conditionalFormatting>
  <conditionalFormatting sqref="C834">
    <cfRule type="cellIs" dxfId="665" priority="930" operator="equal">
      <formula>"OFF"</formula>
    </cfRule>
  </conditionalFormatting>
  <conditionalFormatting sqref="E834">
    <cfRule type="cellIs" dxfId="664" priority="929" operator="equal">
      <formula>"OFF"</formula>
    </cfRule>
  </conditionalFormatting>
  <conditionalFormatting sqref="M837">
    <cfRule type="cellIs" dxfId="663" priority="928" operator="equal">
      <formula>0</formula>
    </cfRule>
  </conditionalFormatting>
  <conditionalFormatting sqref="M838">
    <cfRule type="cellIs" dxfId="662" priority="927" operator="equal">
      <formula>0</formula>
    </cfRule>
  </conditionalFormatting>
  <conditionalFormatting sqref="D831:F831">
    <cfRule type="cellIs" dxfId="661" priority="926" operator="equal">
      <formula>"OFF"</formula>
    </cfRule>
  </conditionalFormatting>
  <conditionalFormatting sqref="O842 G842:M842">
    <cfRule type="cellIs" dxfId="660" priority="923" operator="equal">
      <formula>0</formula>
    </cfRule>
  </conditionalFormatting>
  <conditionalFormatting sqref="O843 G843:M843">
    <cfRule type="cellIs" dxfId="659" priority="918" operator="equal">
      <formula>0</formula>
    </cfRule>
  </conditionalFormatting>
  <conditionalFormatting sqref="O844 G844:M844">
    <cfRule type="cellIs" dxfId="658" priority="913" operator="equal">
      <formula>0</formula>
    </cfRule>
  </conditionalFormatting>
  <conditionalFormatting sqref="O845 G845:M845">
    <cfRule type="cellIs" dxfId="657" priority="908" operator="equal">
      <formula>0</formula>
    </cfRule>
  </conditionalFormatting>
  <conditionalFormatting sqref="C845">
    <cfRule type="cellIs" dxfId="656" priority="909" operator="equal">
      <formula>"OFF"</formula>
    </cfRule>
  </conditionalFormatting>
  <conditionalFormatting sqref="E845:F845">
    <cfRule type="cellIs" dxfId="655" priority="906" operator="equal">
      <formula>"OFF"</formula>
    </cfRule>
  </conditionalFormatting>
  <conditionalFormatting sqref="D845">
    <cfRule type="cellIs" dxfId="654" priority="905" operator="equal">
      <formula>"OFF"</formula>
    </cfRule>
  </conditionalFormatting>
  <conditionalFormatting sqref="O846 G846:M846">
    <cfRule type="cellIs" dxfId="653" priority="903" operator="equal">
      <formula>0</formula>
    </cfRule>
  </conditionalFormatting>
  <conditionalFormatting sqref="C846">
    <cfRule type="cellIs" dxfId="652" priority="904" operator="equal">
      <formula>"OFF"</formula>
    </cfRule>
  </conditionalFormatting>
  <conditionalFormatting sqref="E846:F846">
    <cfRule type="cellIs" dxfId="651" priority="901" operator="equal">
      <formula>"OFF"</formula>
    </cfRule>
  </conditionalFormatting>
  <conditionalFormatting sqref="D846">
    <cfRule type="cellIs" dxfId="650" priority="900" operator="equal">
      <formula>"OFF"</formula>
    </cfRule>
  </conditionalFormatting>
  <conditionalFormatting sqref="O847 G847:M847">
    <cfRule type="cellIs" dxfId="649" priority="898" operator="equal">
      <formula>0</formula>
    </cfRule>
  </conditionalFormatting>
  <conditionalFormatting sqref="C847">
    <cfRule type="cellIs" dxfId="648" priority="899" operator="equal">
      <formula>"OFF"</formula>
    </cfRule>
  </conditionalFormatting>
  <conditionalFormatting sqref="E847:F847">
    <cfRule type="cellIs" dxfId="647" priority="896" operator="equal">
      <formula>"OFF"</formula>
    </cfRule>
  </conditionalFormatting>
  <conditionalFormatting sqref="D847">
    <cfRule type="cellIs" dxfId="646" priority="895" operator="equal">
      <formula>"OFF"</formula>
    </cfRule>
  </conditionalFormatting>
  <conditionalFormatting sqref="C842 E842">
    <cfRule type="cellIs" dxfId="645" priority="889" operator="equal">
      <formula>"OFF"</formula>
    </cfRule>
  </conditionalFormatting>
  <conditionalFormatting sqref="D842">
    <cfRule type="cellIs" dxfId="644" priority="888" operator="equal">
      <formula>"OFF"</formula>
    </cfRule>
  </conditionalFormatting>
  <conditionalFormatting sqref="F842">
    <cfRule type="cellIs" dxfId="643" priority="887" operator="equal">
      <formula>"OFF"</formula>
    </cfRule>
  </conditionalFormatting>
  <conditionalFormatting sqref="C843 E843">
    <cfRule type="cellIs" dxfId="642" priority="886" operator="equal">
      <formula>"OFF"</formula>
    </cfRule>
  </conditionalFormatting>
  <conditionalFormatting sqref="D843">
    <cfRule type="cellIs" dxfId="641" priority="885" operator="equal">
      <formula>"OFF"</formula>
    </cfRule>
  </conditionalFormatting>
  <conditionalFormatting sqref="F843">
    <cfRule type="cellIs" dxfId="640" priority="884" operator="equal">
      <formula>"OFF"</formula>
    </cfRule>
  </conditionalFormatting>
  <conditionalFormatting sqref="C844 E844">
    <cfRule type="cellIs" dxfId="639" priority="883" operator="equal">
      <formula>"OFF"</formula>
    </cfRule>
  </conditionalFormatting>
  <conditionalFormatting sqref="D844">
    <cfRule type="cellIs" dxfId="638" priority="882" operator="equal">
      <formula>"OFF"</formula>
    </cfRule>
  </conditionalFormatting>
  <conditionalFormatting sqref="F844">
    <cfRule type="cellIs" dxfId="637" priority="881" operator="equal">
      <formula>"OFF"</formula>
    </cfRule>
  </conditionalFormatting>
  <conditionalFormatting sqref="D818">
    <cfRule type="cellIs" dxfId="636" priority="880" operator="equal">
      <formula>"OFF"</formula>
    </cfRule>
  </conditionalFormatting>
  <conditionalFormatting sqref="F818">
    <cfRule type="cellIs" dxfId="635" priority="879" operator="equal">
      <formula>"OFF"</formula>
    </cfRule>
  </conditionalFormatting>
  <conditionalFormatting sqref="D822">
    <cfRule type="cellIs" dxfId="634" priority="878" operator="equal">
      <formula>"OFF"</formula>
    </cfRule>
  </conditionalFormatting>
  <conditionalFormatting sqref="F822">
    <cfRule type="cellIs" dxfId="633" priority="877" operator="equal">
      <formula>"OFF"</formula>
    </cfRule>
  </conditionalFormatting>
  <conditionalFormatting sqref="D826">
    <cfRule type="cellIs" dxfId="632" priority="876" operator="equal">
      <formula>"OFF"</formula>
    </cfRule>
  </conditionalFormatting>
  <conditionalFormatting sqref="F826">
    <cfRule type="cellIs" dxfId="631" priority="875" operator="equal">
      <formula>"OFF"</formula>
    </cfRule>
  </conditionalFormatting>
  <conditionalFormatting sqref="O848:O854">
    <cfRule type="cellIs" dxfId="630" priority="874" operator="equal">
      <formula>0</formula>
    </cfRule>
  </conditionalFormatting>
  <conditionalFormatting sqref="G848:M854">
    <cfRule type="cellIs" dxfId="629" priority="871" operator="equal">
      <formula>0</formula>
    </cfRule>
  </conditionalFormatting>
  <conditionalFormatting sqref="C848:F854">
    <cfRule type="cellIs" dxfId="628" priority="872" operator="equal">
      <formula>"OFF"</formula>
    </cfRule>
  </conditionalFormatting>
  <conditionalFormatting sqref="O855:O857 G855:M857">
    <cfRule type="cellIs" dxfId="627" priority="866" operator="equal">
      <formula>0</formula>
    </cfRule>
  </conditionalFormatting>
  <conditionalFormatting sqref="C855:F857">
    <cfRule type="cellIs" dxfId="626" priority="867" operator="equal">
      <formula>"OFF"</formula>
    </cfRule>
  </conditionalFormatting>
  <conditionalFormatting sqref="O858 G858:M858">
    <cfRule type="cellIs" dxfId="625" priority="844" operator="equal">
      <formula>0</formula>
    </cfRule>
  </conditionalFormatting>
  <conditionalFormatting sqref="C858:F858">
    <cfRule type="cellIs" dxfId="624" priority="845" operator="equal">
      <formula>"OFF"</formula>
    </cfRule>
  </conditionalFormatting>
  <conditionalFormatting sqref="C859:F917">
    <cfRule type="cellIs" dxfId="623" priority="842" operator="equal">
      <formula>"OFF"</formula>
    </cfRule>
  </conditionalFormatting>
  <conditionalFormatting sqref="O1037:O1108 G1037:M1108">
    <cfRule type="cellIs" dxfId="622" priority="835" operator="equal">
      <formula>0</formula>
    </cfRule>
  </conditionalFormatting>
  <conditionalFormatting sqref="C1037:F1108">
    <cfRule type="cellIs" dxfId="621" priority="836" operator="equal">
      <formula>"OFF"</formula>
    </cfRule>
  </conditionalFormatting>
  <conditionalFormatting sqref="O1109:O1144 G1124:M1124 G1109:H1123 J1109:M1123 G1125:H1144 J1125:M1144">
    <cfRule type="cellIs" dxfId="620" priority="832" operator="equal">
      <formula>0</formula>
    </cfRule>
  </conditionalFormatting>
  <conditionalFormatting sqref="C1109:F1144">
    <cfRule type="cellIs" dxfId="619" priority="833" operator="equal">
      <formula>"OFF"</formula>
    </cfRule>
  </conditionalFormatting>
  <conditionalFormatting sqref="O1145:O1162 G1145:H1162 J1145:M1162">
    <cfRule type="cellIs" dxfId="618" priority="829" operator="equal">
      <formula>0</formula>
    </cfRule>
  </conditionalFormatting>
  <conditionalFormatting sqref="C1145:F1162">
    <cfRule type="cellIs" dxfId="617" priority="830" operator="equal">
      <formula>"OFF"</formula>
    </cfRule>
  </conditionalFormatting>
  <conditionalFormatting sqref="O1163:O1171 G1163:H1171 J1163:M1171">
    <cfRule type="cellIs" dxfId="616" priority="823" operator="equal">
      <formula>0</formula>
    </cfRule>
  </conditionalFormatting>
  <conditionalFormatting sqref="C1163:F1171">
    <cfRule type="cellIs" dxfId="615" priority="824" operator="equal">
      <formula>"OFF"</formula>
    </cfRule>
  </conditionalFormatting>
  <conditionalFormatting sqref="I1109:I1123">
    <cfRule type="cellIs" dxfId="614" priority="809" operator="equal">
      <formula>0</formula>
    </cfRule>
  </conditionalFormatting>
  <conditionalFormatting sqref="I1125:I1144">
    <cfRule type="cellIs" dxfId="613" priority="808" operator="equal">
      <formula>0</formula>
    </cfRule>
  </conditionalFormatting>
  <conditionalFormatting sqref="I1163:I1171">
    <cfRule type="cellIs" dxfId="612" priority="807" operator="equal">
      <formula>0</formula>
    </cfRule>
  </conditionalFormatting>
  <conditionalFormatting sqref="I1145:I1162">
    <cfRule type="cellIs" dxfId="611" priority="806" operator="equal">
      <formula>0</formula>
    </cfRule>
  </conditionalFormatting>
  <conditionalFormatting sqref="I785:I787 I789:I794">
    <cfRule type="cellIs" dxfId="610" priority="794" operator="equal">
      <formula>0</formula>
    </cfRule>
  </conditionalFormatting>
  <conditionalFormatting sqref="I787">
    <cfRule type="cellIs" dxfId="609" priority="793" operator="equal">
      <formula>0</formula>
    </cfRule>
  </conditionalFormatting>
  <conditionalFormatting sqref="G1537:H1596 J1537:M1596 O1537:O1596">
    <cfRule type="cellIs" dxfId="608" priority="791" operator="equal">
      <formula>0</formula>
    </cfRule>
  </conditionalFormatting>
  <conditionalFormatting sqref="C1537:F1594 C1596:F1596 C1595">
    <cfRule type="cellIs" dxfId="607" priority="792" operator="equal">
      <formula>"OFF"</formula>
    </cfRule>
  </conditionalFormatting>
  <conditionalFormatting sqref="I1537 I1539:I1556 I1574:I1575 I1577:I1596 I1558:I1571">
    <cfRule type="cellIs" dxfId="606" priority="789" operator="equal">
      <formula>0</formula>
    </cfRule>
  </conditionalFormatting>
  <conditionalFormatting sqref="I1538">
    <cfRule type="cellIs" dxfId="605" priority="788" operator="equal">
      <formula>0</formula>
    </cfRule>
  </conditionalFormatting>
  <conditionalFormatting sqref="I1557">
    <cfRule type="cellIs" dxfId="604" priority="787" operator="equal">
      <formula>0</formula>
    </cfRule>
  </conditionalFormatting>
  <conditionalFormatting sqref="I1572">
    <cfRule type="cellIs" dxfId="603" priority="786" operator="equal">
      <formula>0</formula>
    </cfRule>
  </conditionalFormatting>
  <conditionalFormatting sqref="I1573">
    <cfRule type="cellIs" dxfId="602" priority="785" operator="equal">
      <formula>0</formula>
    </cfRule>
  </conditionalFormatting>
  <conditionalFormatting sqref="I1576">
    <cfRule type="cellIs" dxfId="601" priority="784" operator="equal">
      <formula>0</formula>
    </cfRule>
  </conditionalFormatting>
  <conditionalFormatting sqref="O1597:O1613 G1597:H1613 J1597:M1613">
    <cfRule type="cellIs" dxfId="600" priority="782" operator="equal">
      <formula>0</formula>
    </cfRule>
  </conditionalFormatting>
  <conditionalFormatting sqref="C1597:F1613">
    <cfRule type="cellIs" dxfId="599" priority="783" operator="equal">
      <formula>"OFF"</formula>
    </cfRule>
  </conditionalFormatting>
  <conditionalFormatting sqref="I1597:I1613">
    <cfRule type="cellIs" dxfId="598" priority="780" operator="equal">
      <formula>0</formula>
    </cfRule>
  </conditionalFormatting>
  <conditionalFormatting sqref="O1614 G1614:M1614">
    <cfRule type="cellIs" dxfId="597" priority="778" operator="equal">
      <formula>0</formula>
    </cfRule>
  </conditionalFormatting>
  <conditionalFormatting sqref="F1614">
    <cfRule type="cellIs" dxfId="596" priority="776" operator="equal">
      <formula>"OFF"</formula>
    </cfRule>
  </conditionalFormatting>
  <conditionalFormatting sqref="E1614">
    <cfRule type="cellIs" dxfId="595" priority="774" operator="equal">
      <formula>"OFF"</formula>
    </cfRule>
  </conditionalFormatting>
  <conditionalFormatting sqref="O1615 G1615:M1615">
    <cfRule type="cellIs" dxfId="594" priority="772" operator="equal">
      <formula>0</formula>
    </cfRule>
  </conditionalFormatting>
  <conditionalFormatting sqref="F1615">
    <cfRule type="cellIs" dxfId="593" priority="770" operator="equal">
      <formula>"OFF"</formula>
    </cfRule>
  </conditionalFormatting>
  <conditionalFormatting sqref="E1615">
    <cfRule type="cellIs" dxfId="592" priority="768" operator="equal">
      <formula>"OFF"</formula>
    </cfRule>
  </conditionalFormatting>
  <conditionalFormatting sqref="O1616 G1616:M1616">
    <cfRule type="cellIs" dxfId="591" priority="766" operator="equal">
      <formula>0</formula>
    </cfRule>
  </conditionalFormatting>
  <conditionalFormatting sqref="F1616">
    <cfRule type="cellIs" dxfId="590" priority="764" operator="equal">
      <formula>"OFF"</formula>
    </cfRule>
  </conditionalFormatting>
  <conditionalFormatting sqref="E1616">
    <cfRule type="cellIs" dxfId="589" priority="762" operator="equal">
      <formula>"OFF"</formula>
    </cfRule>
  </conditionalFormatting>
  <conditionalFormatting sqref="O1617 G1617:M1617">
    <cfRule type="cellIs" dxfId="588" priority="760" operator="equal">
      <formula>0</formula>
    </cfRule>
  </conditionalFormatting>
  <conditionalFormatting sqref="F1617">
    <cfRule type="cellIs" dxfId="587" priority="758" operator="equal">
      <formula>"OFF"</formula>
    </cfRule>
  </conditionalFormatting>
  <conditionalFormatting sqref="E1617">
    <cfRule type="cellIs" dxfId="586" priority="756" operator="equal">
      <formula>"OFF"</formula>
    </cfRule>
  </conditionalFormatting>
  <conditionalFormatting sqref="O1618 G1618:M1618">
    <cfRule type="cellIs" dxfId="585" priority="754" operator="equal">
      <formula>0</formula>
    </cfRule>
  </conditionalFormatting>
  <conditionalFormatting sqref="O1619 G1619:M1619">
    <cfRule type="cellIs" dxfId="584" priority="748" operator="equal">
      <formula>0</formula>
    </cfRule>
  </conditionalFormatting>
  <conditionalFormatting sqref="C1618:F1618">
    <cfRule type="cellIs" dxfId="583" priority="743" operator="equal">
      <formula>"OFF"</formula>
    </cfRule>
  </conditionalFormatting>
  <conditionalFormatting sqref="C1619:F1619">
    <cfRule type="cellIs" dxfId="582" priority="742" operator="equal">
      <formula>"OFF"</formula>
    </cfRule>
  </conditionalFormatting>
  <conditionalFormatting sqref="C1617">
    <cfRule type="cellIs" dxfId="581" priority="741" operator="equal">
      <formula>"OFF"</formula>
    </cfRule>
  </conditionalFormatting>
  <conditionalFormatting sqref="D1617">
    <cfRule type="cellIs" dxfId="580" priority="740" operator="equal">
      <formula>"OFF"</formula>
    </cfRule>
  </conditionalFormatting>
  <conditionalFormatting sqref="C1616">
    <cfRule type="cellIs" dxfId="579" priority="739" operator="equal">
      <formula>"OFF"</formula>
    </cfRule>
  </conditionalFormatting>
  <conditionalFormatting sqref="C1615">
    <cfRule type="cellIs" dxfId="578" priority="737" operator="equal">
      <formula>"OFF"</formula>
    </cfRule>
  </conditionalFormatting>
  <conditionalFormatting sqref="D1615">
    <cfRule type="cellIs" dxfId="577" priority="734" operator="equal">
      <formula>"OFF"</formula>
    </cfRule>
  </conditionalFormatting>
  <conditionalFormatting sqref="D1616">
    <cfRule type="cellIs" dxfId="576" priority="733" operator="equal">
      <formula>"OFF"</formula>
    </cfRule>
  </conditionalFormatting>
  <conditionalFormatting sqref="C1614">
    <cfRule type="cellIs" dxfId="575" priority="732" operator="equal">
      <formula>"OFF"</formula>
    </cfRule>
  </conditionalFormatting>
  <conditionalFormatting sqref="D1614">
    <cfRule type="cellIs" dxfId="574" priority="731" operator="equal">
      <formula>"OFF"</formula>
    </cfRule>
  </conditionalFormatting>
  <conditionalFormatting sqref="O1620 G1620:M1620">
    <cfRule type="cellIs" dxfId="573" priority="729" operator="equal">
      <formula>0</formula>
    </cfRule>
  </conditionalFormatting>
  <conditionalFormatting sqref="E1620:F1620">
    <cfRule type="cellIs" dxfId="572" priority="727" operator="equal">
      <formula>"OFF"</formula>
    </cfRule>
  </conditionalFormatting>
  <conditionalFormatting sqref="O1621 G1621:M1621">
    <cfRule type="cellIs" dxfId="571" priority="724" operator="equal">
      <formula>0</formula>
    </cfRule>
  </conditionalFormatting>
  <conditionalFormatting sqref="E1621:F1621">
    <cfRule type="cellIs" dxfId="570" priority="722" operator="equal">
      <formula>"OFF"</formula>
    </cfRule>
  </conditionalFormatting>
  <conditionalFormatting sqref="O1622 G1622:M1622">
    <cfRule type="cellIs" dxfId="569" priority="719" operator="equal">
      <formula>0</formula>
    </cfRule>
  </conditionalFormatting>
  <conditionalFormatting sqref="E1622:F1622">
    <cfRule type="cellIs" dxfId="568" priority="717" operator="equal">
      <formula>"OFF"</formula>
    </cfRule>
  </conditionalFormatting>
  <conditionalFormatting sqref="O1623 G1623:M1623">
    <cfRule type="cellIs" dxfId="567" priority="714" operator="equal">
      <formula>0</formula>
    </cfRule>
  </conditionalFormatting>
  <conditionalFormatting sqref="E1623:F1623">
    <cfRule type="cellIs" dxfId="566" priority="712" operator="equal">
      <formula>"OFF"</formula>
    </cfRule>
  </conditionalFormatting>
  <conditionalFormatting sqref="O1624 G1624:M1624">
    <cfRule type="cellIs" dxfId="565" priority="709" operator="equal">
      <formula>0</formula>
    </cfRule>
  </conditionalFormatting>
  <conditionalFormatting sqref="O1625 G1625:M1625">
    <cfRule type="cellIs" dxfId="564" priority="704" operator="equal">
      <formula>0</formula>
    </cfRule>
  </conditionalFormatting>
  <conditionalFormatting sqref="C1620:C1623">
    <cfRule type="cellIs" dxfId="563" priority="700" operator="equal">
      <formula>"OFF"</formula>
    </cfRule>
  </conditionalFormatting>
  <conditionalFormatting sqref="D1620:D1623">
    <cfRule type="cellIs" dxfId="562" priority="699" operator="equal">
      <formula>"OFF"</formula>
    </cfRule>
  </conditionalFormatting>
  <conditionalFormatting sqref="C1624">
    <cfRule type="cellIs" dxfId="561" priority="698" operator="equal">
      <formula>"OFF"</formula>
    </cfRule>
  </conditionalFormatting>
  <conditionalFormatting sqref="D1624:F1624">
    <cfRule type="cellIs" dxfId="560" priority="697" operator="equal">
      <formula>"OFF"</formula>
    </cfRule>
  </conditionalFormatting>
  <conditionalFormatting sqref="C1625">
    <cfRule type="cellIs" dxfId="559" priority="696" operator="equal">
      <formula>"OFF"</formula>
    </cfRule>
  </conditionalFormatting>
  <conditionalFormatting sqref="D1625:F1625">
    <cfRule type="cellIs" dxfId="558" priority="695" operator="equal">
      <formula>"OFF"</formula>
    </cfRule>
  </conditionalFormatting>
  <conditionalFormatting sqref="O1626 G1626:M1626">
    <cfRule type="cellIs" dxfId="557" priority="693" operator="equal">
      <formula>0</formula>
    </cfRule>
  </conditionalFormatting>
  <conditionalFormatting sqref="C1626">
    <cfRule type="cellIs" dxfId="556" priority="694" operator="equal">
      <formula>"OFF"</formula>
    </cfRule>
  </conditionalFormatting>
  <conditionalFormatting sqref="F1626">
    <cfRule type="cellIs" dxfId="555" priority="691" operator="equal">
      <formula>"OFF"</formula>
    </cfRule>
  </conditionalFormatting>
  <conditionalFormatting sqref="D1626">
    <cfRule type="cellIs" dxfId="554" priority="690" operator="equal">
      <formula>"OFF"</formula>
    </cfRule>
  </conditionalFormatting>
  <conditionalFormatting sqref="E1626">
    <cfRule type="cellIs" dxfId="553" priority="689" operator="equal">
      <formula>"OFF"</formula>
    </cfRule>
  </conditionalFormatting>
  <conditionalFormatting sqref="O1627 G1627:M1627">
    <cfRule type="cellIs" dxfId="552" priority="687" operator="equal">
      <formula>0</formula>
    </cfRule>
  </conditionalFormatting>
  <conditionalFormatting sqref="C1627">
    <cfRule type="cellIs" dxfId="551" priority="688" operator="equal">
      <formula>"OFF"</formula>
    </cfRule>
  </conditionalFormatting>
  <conditionalFormatting sqref="F1627">
    <cfRule type="cellIs" dxfId="550" priority="685" operator="equal">
      <formula>"OFF"</formula>
    </cfRule>
  </conditionalFormatting>
  <conditionalFormatting sqref="D1627">
    <cfRule type="cellIs" dxfId="549" priority="684" operator="equal">
      <formula>"OFF"</formula>
    </cfRule>
  </conditionalFormatting>
  <conditionalFormatting sqref="E1627">
    <cfRule type="cellIs" dxfId="548" priority="683" operator="equal">
      <formula>"OFF"</formula>
    </cfRule>
  </conditionalFormatting>
  <conditionalFormatting sqref="O1628 G1628:M1628">
    <cfRule type="cellIs" dxfId="547" priority="681" operator="equal">
      <formula>0</formula>
    </cfRule>
  </conditionalFormatting>
  <conditionalFormatting sqref="C1628">
    <cfRule type="cellIs" dxfId="546" priority="682" operator="equal">
      <formula>"OFF"</formula>
    </cfRule>
  </conditionalFormatting>
  <conditionalFormatting sqref="F1628">
    <cfRule type="cellIs" dxfId="545" priority="679" operator="equal">
      <formula>"OFF"</formula>
    </cfRule>
  </conditionalFormatting>
  <conditionalFormatting sqref="D1628">
    <cfRule type="cellIs" dxfId="544" priority="678" operator="equal">
      <formula>"OFF"</formula>
    </cfRule>
  </conditionalFormatting>
  <conditionalFormatting sqref="E1628">
    <cfRule type="cellIs" dxfId="543" priority="677" operator="equal">
      <formula>"OFF"</formula>
    </cfRule>
  </conditionalFormatting>
  <conditionalFormatting sqref="O1629 G1629:M1629">
    <cfRule type="cellIs" dxfId="542" priority="675" operator="equal">
      <formula>0</formula>
    </cfRule>
  </conditionalFormatting>
  <conditionalFormatting sqref="C1629">
    <cfRule type="cellIs" dxfId="541" priority="676" operator="equal">
      <formula>"OFF"</formula>
    </cfRule>
  </conditionalFormatting>
  <conditionalFormatting sqref="F1629">
    <cfRule type="cellIs" dxfId="540" priority="673" operator="equal">
      <formula>"OFF"</formula>
    </cfRule>
  </conditionalFormatting>
  <conditionalFormatting sqref="D1629">
    <cfRule type="cellIs" dxfId="539" priority="672" operator="equal">
      <formula>"OFF"</formula>
    </cfRule>
  </conditionalFormatting>
  <conditionalFormatting sqref="E1629">
    <cfRule type="cellIs" dxfId="538" priority="671" operator="equal">
      <formula>"OFF"</formula>
    </cfRule>
  </conditionalFormatting>
  <conditionalFormatting sqref="O1630 G1630:M1630">
    <cfRule type="cellIs" dxfId="537" priority="669" operator="equal">
      <formula>0</formula>
    </cfRule>
  </conditionalFormatting>
  <conditionalFormatting sqref="G1631:M1631 O1631">
    <cfRule type="cellIs" dxfId="536" priority="663" operator="equal">
      <formula>0</formula>
    </cfRule>
  </conditionalFormatting>
  <conditionalFormatting sqref="C1630:F1630">
    <cfRule type="cellIs" dxfId="535" priority="658" operator="equal">
      <formula>"OFF"</formula>
    </cfRule>
  </conditionalFormatting>
  <conditionalFormatting sqref="C1631:F1631">
    <cfRule type="cellIs" dxfId="534" priority="657" operator="equal">
      <formula>"OFF"</formula>
    </cfRule>
  </conditionalFormatting>
  <conditionalFormatting sqref="G1632:M1649 G1650:L1731">
    <cfRule type="cellIs" dxfId="533" priority="653" operator="equal">
      <formula>0</formula>
    </cfRule>
  </conditionalFormatting>
  <conditionalFormatting sqref="C1632:F1692 D1693:D1706 C1693:C1707 F1693:F1706 E1693:E1707 C1708:F1731">
    <cfRule type="cellIs" dxfId="532" priority="654" operator="equal">
      <formula>"OFF"</formula>
    </cfRule>
  </conditionalFormatting>
  <conditionalFormatting sqref="D1707 F1707">
    <cfRule type="cellIs" dxfId="531" priority="652" operator="equal">
      <formula>"OFF"</formula>
    </cfRule>
  </conditionalFormatting>
  <conditionalFormatting sqref="G2354:M2381 G2382:K2382 M2382">
    <cfRule type="cellIs" dxfId="530" priority="509" operator="equal">
      <formula>0</formula>
    </cfRule>
  </conditionalFormatting>
  <conditionalFormatting sqref="G2576:M2645">
    <cfRule type="cellIs" dxfId="529" priority="507" operator="equal">
      <formula>0</formula>
    </cfRule>
  </conditionalFormatting>
  <conditionalFormatting sqref="K2307">
    <cfRule type="cellIs" dxfId="528" priority="514" operator="equal">
      <formula>0</formula>
    </cfRule>
  </conditionalFormatting>
  <conditionalFormatting sqref="M1732:M1821">
    <cfRule type="cellIs" dxfId="527" priority="629" operator="equal">
      <formula>"Abs"</formula>
    </cfRule>
  </conditionalFormatting>
  <conditionalFormatting sqref="M1650:M1731">
    <cfRule type="cellIs" dxfId="526" priority="627" operator="equal">
      <formula>0</formula>
    </cfRule>
  </conditionalFormatting>
  <conditionalFormatting sqref="G1822:M1822 G1823:L1824 G1891:H1897 G1846:K1846 G1885:H1889 J1885:K1889 J1891:K1897 G1825:K1844 G1912:K2031 G1848:K1884 G1899:H1911 J1899:K1911 I1885:I1911 M1823:M2031 L1825:L2031">
    <cfRule type="cellIs" dxfId="525" priority="625" operator="equal">
      <formula>0</formula>
    </cfRule>
  </conditionalFormatting>
  <conditionalFormatting sqref="C1823:C1844 E1823:E1844 C1891:C1897 E1891:E1897 C1846 E1846 C1822:F1822 E1848:E1889 C1848:C1889 C1899:C2031 E1899:E2031 F1823:F2031 D1823:D2031">
    <cfRule type="cellIs" dxfId="524" priority="626" operator="equal">
      <formula>"OFF"</formula>
    </cfRule>
  </conditionalFormatting>
  <conditionalFormatting sqref="G1890:H1890 J1890:K1890">
    <cfRule type="cellIs" dxfId="523" priority="623" operator="equal">
      <formula>0</formula>
    </cfRule>
  </conditionalFormatting>
  <conditionalFormatting sqref="C1890 E1890">
    <cfRule type="cellIs" dxfId="522" priority="624" operator="equal">
      <formula>"OFF"</formula>
    </cfRule>
  </conditionalFormatting>
  <conditionalFormatting sqref="G1898:H1898 J1898:K1898">
    <cfRule type="cellIs" dxfId="521" priority="621" operator="equal">
      <formula>0</formula>
    </cfRule>
  </conditionalFormatting>
  <conditionalFormatting sqref="C1898 E1898">
    <cfRule type="cellIs" dxfId="520" priority="622" operator="equal">
      <formula>"OFF"</formula>
    </cfRule>
  </conditionalFormatting>
  <conditionalFormatting sqref="G1845:K1845">
    <cfRule type="cellIs" dxfId="519" priority="619" operator="equal">
      <formula>0</formula>
    </cfRule>
  </conditionalFormatting>
  <conditionalFormatting sqref="C1845 E1845">
    <cfRule type="cellIs" dxfId="518" priority="620" operator="equal">
      <formula>"OFF"</formula>
    </cfRule>
  </conditionalFormatting>
  <conditionalFormatting sqref="G1847:K1847">
    <cfRule type="cellIs" dxfId="517" priority="617" operator="equal">
      <formula>0</formula>
    </cfRule>
  </conditionalFormatting>
  <conditionalFormatting sqref="C1847 E1847">
    <cfRule type="cellIs" dxfId="516" priority="618" operator="equal">
      <formula>"OFF"</formula>
    </cfRule>
  </conditionalFormatting>
  <conditionalFormatting sqref="D2032:F2036 D2042:F2045 D2046:D2050 F2046:F2050 E2037:E2038 D2037:D2041 F2037:F2041 D2051:F2073">
    <cfRule type="cellIs" dxfId="515" priority="614" operator="equal">
      <formula>"OFF"</formula>
    </cfRule>
  </conditionalFormatting>
  <conditionalFormatting sqref="G2032:M2073">
    <cfRule type="cellIs" dxfId="514" priority="613" operator="equal">
      <formula>0</formula>
    </cfRule>
  </conditionalFormatting>
  <conditionalFormatting sqref="C2032:C2073">
    <cfRule type="cellIs" dxfId="513" priority="612" operator="equal">
      <formula>"OFF"</formula>
    </cfRule>
  </conditionalFormatting>
  <conditionalFormatting sqref="E2039:E2041">
    <cfRule type="cellIs" dxfId="512" priority="611" operator="equal">
      <formula>"OFF"</formula>
    </cfRule>
  </conditionalFormatting>
  <conditionalFormatting sqref="E2047:E2050">
    <cfRule type="cellIs" dxfId="511" priority="610" operator="equal">
      <formula>"OFF"</formula>
    </cfRule>
  </conditionalFormatting>
  <conditionalFormatting sqref="E2046">
    <cfRule type="cellIs" dxfId="510" priority="609" operator="equal">
      <formula>"OFF"</formula>
    </cfRule>
  </conditionalFormatting>
  <conditionalFormatting sqref="C2074:F2074 D2075:F2077 C2075:C2106">
    <cfRule type="cellIs" dxfId="509" priority="608" operator="equal">
      <formula>"OFF"</formula>
    </cfRule>
  </conditionalFormatting>
  <conditionalFormatting sqref="G2074:M2075 G2077:M2077 G2076:H2076 J2076:M2076">
    <cfRule type="cellIs" dxfId="508" priority="607" operator="equal">
      <formula>0</formula>
    </cfRule>
  </conditionalFormatting>
  <conditionalFormatting sqref="D2078:F2081">
    <cfRule type="cellIs" dxfId="507" priority="606" operator="equal">
      <formula>"OFF"</formula>
    </cfRule>
  </conditionalFormatting>
  <conditionalFormatting sqref="G2078:M2081">
    <cfRule type="cellIs" dxfId="506" priority="605" operator="equal">
      <formula>0</formula>
    </cfRule>
  </conditionalFormatting>
  <conditionalFormatting sqref="D2082:F2085">
    <cfRule type="cellIs" dxfId="505" priority="604" operator="equal">
      <formula>"OFF"</formula>
    </cfRule>
  </conditionalFormatting>
  <conditionalFormatting sqref="G2082:M2085">
    <cfRule type="cellIs" dxfId="504" priority="603" operator="equal">
      <formula>0</formula>
    </cfRule>
  </conditionalFormatting>
  <conditionalFormatting sqref="D2086:F2086">
    <cfRule type="cellIs" dxfId="503" priority="602" operator="equal">
      <formula>"OFF"</formula>
    </cfRule>
  </conditionalFormatting>
  <conditionalFormatting sqref="G2086:M2086">
    <cfRule type="cellIs" dxfId="502" priority="601" operator="equal">
      <formula>0</formula>
    </cfRule>
  </conditionalFormatting>
  <conditionalFormatting sqref="D2087:F2090">
    <cfRule type="cellIs" dxfId="501" priority="600" operator="equal">
      <formula>"OFF"</formula>
    </cfRule>
  </conditionalFormatting>
  <conditionalFormatting sqref="G2087:M2090">
    <cfRule type="cellIs" dxfId="500" priority="599" operator="equal">
      <formula>0</formula>
    </cfRule>
  </conditionalFormatting>
  <conditionalFormatting sqref="D2091:F2091">
    <cfRule type="cellIs" dxfId="499" priority="598" operator="equal">
      <formula>"OFF"</formula>
    </cfRule>
  </conditionalFormatting>
  <conditionalFormatting sqref="G2091:M2091">
    <cfRule type="cellIs" dxfId="498" priority="597" operator="equal">
      <formula>0</formula>
    </cfRule>
  </conditionalFormatting>
  <conditionalFormatting sqref="D2092:F2095">
    <cfRule type="cellIs" dxfId="497" priority="596" operator="equal">
      <formula>"OFF"</formula>
    </cfRule>
  </conditionalFormatting>
  <conditionalFormatting sqref="G2092:M2095">
    <cfRule type="cellIs" dxfId="496" priority="595" operator="equal">
      <formula>0</formula>
    </cfRule>
  </conditionalFormatting>
  <conditionalFormatting sqref="D2096:F2096">
    <cfRule type="cellIs" dxfId="495" priority="594" operator="equal">
      <formula>"OFF"</formula>
    </cfRule>
  </conditionalFormatting>
  <conditionalFormatting sqref="G2096:M2096">
    <cfRule type="cellIs" dxfId="494" priority="593" operator="equal">
      <formula>0</formula>
    </cfRule>
  </conditionalFormatting>
  <conditionalFormatting sqref="D2097:F2100">
    <cfRule type="cellIs" dxfId="493" priority="592" operator="equal">
      <formula>"OFF"</formula>
    </cfRule>
  </conditionalFormatting>
  <conditionalFormatting sqref="G2097:M2100">
    <cfRule type="cellIs" dxfId="492" priority="591" operator="equal">
      <formula>0</formula>
    </cfRule>
  </conditionalFormatting>
  <conditionalFormatting sqref="D2101:F2101">
    <cfRule type="cellIs" dxfId="491" priority="590" operator="equal">
      <formula>"OFF"</formula>
    </cfRule>
  </conditionalFormatting>
  <conditionalFormatting sqref="G2101:M2101">
    <cfRule type="cellIs" dxfId="490" priority="589" operator="equal">
      <formula>0</formula>
    </cfRule>
  </conditionalFormatting>
  <conditionalFormatting sqref="D2102:F2105">
    <cfRule type="cellIs" dxfId="489" priority="588" operator="equal">
      <formula>"OFF"</formula>
    </cfRule>
  </conditionalFormatting>
  <conditionalFormatting sqref="G2102:M2105">
    <cfRule type="cellIs" dxfId="488" priority="587" operator="equal">
      <formula>0</formula>
    </cfRule>
  </conditionalFormatting>
  <conditionalFormatting sqref="D2106:F2106">
    <cfRule type="cellIs" dxfId="487" priority="586" operator="equal">
      <formula>"OFF"</formula>
    </cfRule>
  </conditionalFormatting>
  <conditionalFormatting sqref="G2106:M2106">
    <cfRule type="cellIs" dxfId="486" priority="585" operator="equal">
      <formula>0</formula>
    </cfRule>
  </conditionalFormatting>
  <conditionalFormatting sqref="I2076">
    <cfRule type="cellIs" dxfId="485" priority="584" operator="equal">
      <formula>0</formula>
    </cfRule>
  </conditionalFormatting>
  <conditionalFormatting sqref="C2107:F2122">
    <cfRule type="cellIs" dxfId="484" priority="583" operator="equal">
      <formula>"OFF"</formula>
    </cfRule>
  </conditionalFormatting>
  <conditionalFormatting sqref="G2107:M2122">
    <cfRule type="cellIs" dxfId="483" priority="582" operator="equal">
      <formula>0</formula>
    </cfRule>
  </conditionalFormatting>
  <conditionalFormatting sqref="G2123:L2215">
    <cfRule type="cellIs" dxfId="482" priority="581" operator="equal">
      <formula>0</formula>
    </cfRule>
  </conditionalFormatting>
  <conditionalFormatting sqref="G2216:L2233">
    <cfRule type="cellIs" dxfId="481" priority="580" operator="equal">
      <formula>0</formula>
    </cfRule>
  </conditionalFormatting>
  <conditionalFormatting sqref="L2234:L2245">
    <cfRule type="cellIs" dxfId="480" priority="579" operator="equal">
      <formula>0</formula>
    </cfRule>
  </conditionalFormatting>
  <conditionalFormatting sqref="G2234:K2236 G2238:K2245">
    <cfRule type="cellIs" dxfId="479" priority="578" operator="equal">
      <formula>0</formula>
    </cfRule>
  </conditionalFormatting>
  <conditionalFormatting sqref="G2237:K2237">
    <cfRule type="cellIs" dxfId="478" priority="577" operator="equal">
      <formula>0</formula>
    </cfRule>
  </conditionalFormatting>
  <conditionalFormatting sqref="G2246:L2281">
    <cfRule type="cellIs" dxfId="477" priority="576" operator="equal">
      <formula>0</formula>
    </cfRule>
  </conditionalFormatting>
  <conditionalFormatting sqref="G2282:L2290">
    <cfRule type="cellIs" dxfId="476" priority="575" operator="equal">
      <formula>0</formula>
    </cfRule>
  </conditionalFormatting>
  <conditionalFormatting sqref="G2291:L2300 G2302:L2302 G2301:J2301 L2301">
    <cfRule type="cellIs" dxfId="475" priority="574" operator="equal">
      <formula>0</formula>
    </cfRule>
  </conditionalFormatting>
  <conditionalFormatting sqref="G2303:L2306 G2308:L2332 G2307:J2307 L2307">
    <cfRule type="cellIs" dxfId="474" priority="573" operator="equal">
      <formula>0</formula>
    </cfRule>
  </conditionalFormatting>
  <conditionalFormatting sqref="M2123:M2332">
    <cfRule type="cellIs" dxfId="473" priority="572" operator="equal">
      <formula>0</formula>
    </cfRule>
  </conditionalFormatting>
  <conditionalFormatting sqref="C2123:F2220">
    <cfRule type="cellIs" dxfId="472" priority="571" operator="equal">
      <formula>"OFF"</formula>
    </cfRule>
  </conditionalFormatting>
  <conditionalFormatting sqref="D2221:D2229 F2221:F2229 F2231:F2233 D2231:D2233 D2235:D2248 F2235:F2248 C2222:C2223 E2221:E2223">
    <cfRule type="cellIs" dxfId="471" priority="565" operator="equal">
      <formula>"OFF"</formula>
    </cfRule>
  </conditionalFormatting>
  <conditionalFormatting sqref="C2241 E2241 C2243:C2248 E2243:E2248 C2229">
    <cfRule type="cellIs" dxfId="470" priority="563" operator="equal">
      <formula>"OFF"</formula>
    </cfRule>
  </conditionalFormatting>
  <conditionalFormatting sqref="C2232">
    <cfRule type="cellIs" dxfId="469" priority="525" operator="equal">
      <formula>"OFF"</formula>
    </cfRule>
  </conditionalFormatting>
  <conditionalFormatting sqref="E2226">
    <cfRule type="cellIs" dxfId="468" priority="543" operator="equal">
      <formula>"OFF"</formula>
    </cfRule>
  </conditionalFormatting>
  <conditionalFormatting sqref="C2249:F2332">
    <cfRule type="cellIs" dxfId="467" priority="560" operator="equal">
      <formula>"OFF"</formula>
    </cfRule>
  </conditionalFormatting>
  <conditionalFormatting sqref="E2229">
    <cfRule type="cellIs" dxfId="466" priority="553" operator="equal">
      <formula>"OFF"</formula>
    </cfRule>
  </conditionalFormatting>
  <conditionalFormatting sqref="C2224">
    <cfRule type="cellIs" dxfId="465" priority="552" operator="equal">
      <formula>"OFF"</formula>
    </cfRule>
  </conditionalFormatting>
  <conditionalFormatting sqref="E2224">
    <cfRule type="cellIs" dxfId="464" priority="551" operator="equal">
      <formula>"OFF"</formula>
    </cfRule>
  </conditionalFormatting>
  <conditionalFormatting sqref="C2225">
    <cfRule type="cellIs" dxfId="463" priority="550" operator="equal">
      <formula>"OFF"</formula>
    </cfRule>
  </conditionalFormatting>
  <conditionalFormatting sqref="E2225">
    <cfRule type="cellIs" dxfId="462" priority="549" operator="equal">
      <formula>"OFF"</formula>
    </cfRule>
  </conditionalFormatting>
  <conditionalFormatting sqref="C2233">
    <cfRule type="cellIs" dxfId="461" priority="548" operator="equal">
      <formula>"OFF"</formula>
    </cfRule>
  </conditionalFormatting>
  <conditionalFormatting sqref="E2233">
    <cfRule type="cellIs" dxfId="460" priority="547" operator="equal">
      <formula>"OFF"</formula>
    </cfRule>
  </conditionalFormatting>
  <conditionalFormatting sqref="C2237">
    <cfRule type="cellIs" dxfId="459" priority="546" operator="equal">
      <formula>"OFF"</formula>
    </cfRule>
  </conditionalFormatting>
  <conditionalFormatting sqref="E2237">
    <cfRule type="cellIs" dxfId="458" priority="545" operator="equal">
      <formula>"OFF"</formula>
    </cfRule>
  </conditionalFormatting>
  <conditionalFormatting sqref="C2226">
    <cfRule type="cellIs" dxfId="457" priority="544" operator="equal">
      <formula>"OFF"</formula>
    </cfRule>
  </conditionalFormatting>
  <conditionalFormatting sqref="D2230 F2230">
    <cfRule type="cellIs" dxfId="456" priority="542" operator="equal">
      <formula>"OFF"</formula>
    </cfRule>
  </conditionalFormatting>
  <conditionalFormatting sqref="C2230">
    <cfRule type="cellIs" dxfId="455" priority="541" operator="equal">
      <formula>"OFF"</formula>
    </cfRule>
  </conditionalFormatting>
  <conditionalFormatting sqref="E2230">
    <cfRule type="cellIs" dxfId="454" priority="540" operator="equal">
      <formula>"OFF"</formula>
    </cfRule>
  </conditionalFormatting>
  <conditionalFormatting sqref="F2234">
    <cfRule type="cellIs" dxfId="453" priority="539" operator="equal">
      <formula>"OFF"</formula>
    </cfRule>
  </conditionalFormatting>
  <conditionalFormatting sqref="E2238">
    <cfRule type="cellIs" dxfId="452" priority="536" operator="equal">
      <formula>"OFF"</formula>
    </cfRule>
  </conditionalFormatting>
  <conditionalFormatting sqref="E2234">
    <cfRule type="cellIs" dxfId="451" priority="538" operator="equal">
      <formula>"OFF"</formula>
    </cfRule>
  </conditionalFormatting>
  <conditionalFormatting sqref="C2238">
    <cfRule type="cellIs" dxfId="450" priority="537" operator="equal">
      <formula>"OFF"</formula>
    </cfRule>
  </conditionalFormatting>
  <conditionalFormatting sqref="C2239">
    <cfRule type="cellIs" dxfId="449" priority="535" operator="equal">
      <formula>"OFF"</formula>
    </cfRule>
  </conditionalFormatting>
  <conditionalFormatting sqref="E2239">
    <cfRule type="cellIs" dxfId="448" priority="534" operator="equal">
      <formula>"OFF"</formula>
    </cfRule>
  </conditionalFormatting>
  <conditionalFormatting sqref="C2240">
    <cfRule type="cellIs" dxfId="447" priority="533" operator="equal">
      <formula>"OFF"</formula>
    </cfRule>
  </conditionalFormatting>
  <conditionalFormatting sqref="E2240">
    <cfRule type="cellIs" dxfId="446" priority="532" operator="equal">
      <formula>"OFF"</formula>
    </cfRule>
  </conditionalFormatting>
  <conditionalFormatting sqref="C2242">
    <cfRule type="cellIs" dxfId="445" priority="531" operator="equal">
      <formula>"OFF"</formula>
    </cfRule>
  </conditionalFormatting>
  <conditionalFormatting sqref="E2242">
    <cfRule type="cellIs" dxfId="444" priority="530" operator="equal">
      <formula>"OFF"</formula>
    </cfRule>
  </conditionalFormatting>
  <conditionalFormatting sqref="C2236">
    <cfRule type="cellIs" dxfId="443" priority="529" operator="equal">
      <formula>"OFF"</formula>
    </cfRule>
  </conditionalFormatting>
  <conditionalFormatting sqref="E2236">
    <cfRule type="cellIs" dxfId="442" priority="528" operator="equal">
      <formula>"OFF"</formula>
    </cfRule>
  </conditionalFormatting>
  <conditionalFormatting sqref="C2235">
    <cfRule type="cellIs" dxfId="441" priority="527" operator="equal">
      <formula>"OFF"</formula>
    </cfRule>
  </conditionalFormatting>
  <conditionalFormatting sqref="E2235">
    <cfRule type="cellIs" dxfId="440" priority="526" operator="equal">
      <formula>"OFF"</formula>
    </cfRule>
  </conditionalFormatting>
  <conditionalFormatting sqref="E2232">
    <cfRule type="cellIs" dxfId="439" priority="524" operator="equal">
      <formula>"OFF"</formula>
    </cfRule>
  </conditionalFormatting>
  <conditionalFormatting sqref="C2231">
    <cfRule type="cellIs" dxfId="438" priority="523" operator="equal">
      <formula>"OFF"</formula>
    </cfRule>
  </conditionalFormatting>
  <conditionalFormatting sqref="E2231">
    <cfRule type="cellIs" dxfId="437" priority="522" operator="equal">
      <formula>"OFF"</formula>
    </cfRule>
  </conditionalFormatting>
  <conditionalFormatting sqref="C2228">
    <cfRule type="cellIs" dxfId="436" priority="521" operator="equal">
      <formula>"OFF"</formula>
    </cfRule>
  </conditionalFormatting>
  <conditionalFormatting sqref="E2228">
    <cfRule type="cellIs" dxfId="435" priority="520" operator="equal">
      <formula>"OFF"</formula>
    </cfRule>
  </conditionalFormatting>
  <conditionalFormatting sqref="C2227">
    <cfRule type="cellIs" dxfId="434" priority="519" operator="equal">
      <formula>"OFF"</formula>
    </cfRule>
  </conditionalFormatting>
  <conditionalFormatting sqref="E2227">
    <cfRule type="cellIs" dxfId="433" priority="518" operator="equal">
      <formula>"OFF"</formula>
    </cfRule>
  </conditionalFormatting>
  <conditionalFormatting sqref="C2221">
    <cfRule type="cellIs" dxfId="432" priority="517" operator="equal">
      <formula>"OFF"</formula>
    </cfRule>
  </conditionalFormatting>
  <conditionalFormatting sqref="D2234">
    <cfRule type="cellIs" dxfId="431" priority="516" operator="equal">
      <formula>"OFF"</formula>
    </cfRule>
  </conditionalFormatting>
  <conditionalFormatting sqref="C2234">
    <cfRule type="cellIs" dxfId="430" priority="515" operator="equal">
      <formula>"OFF"</formula>
    </cfRule>
  </conditionalFormatting>
  <conditionalFormatting sqref="K2301">
    <cfRule type="cellIs" dxfId="429" priority="513" operator="equal">
      <formula>0</formula>
    </cfRule>
  </conditionalFormatting>
  <conditionalFormatting sqref="G2333:M2341 G2343:M2353 G2342:K2342 M2342">
    <cfRule type="cellIs" dxfId="428" priority="511" operator="equal">
      <formula>0</formula>
    </cfRule>
  </conditionalFormatting>
  <conditionalFormatting sqref="C2333:F2353">
    <cfRule type="cellIs" dxfId="427" priority="512" operator="equal">
      <formula>"OFF"</formula>
    </cfRule>
  </conditionalFormatting>
  <conditionalFormatting sqref="D2576:F2593 D2594 F2594 D2595:F2599 D2600:D2605 F2600:F2605 C2626:F2645 D2606:F2625">
    <cfRule type="cellIs" dxfId="426" priority="508" operator="equal">
      <formula>"OFF"</formula>
    </cfRule>
  </conditionalFormatting>
  <conditionalFormatting sqref="C2576:C2585">
    <cfRule type="cellIs" dxfId="425" priority="506" operator="equal">
      <formula>"OFF"</formula>
    </cfRule>
  </conditionalFormatting>
  <conditionalFormatting sqref="C2586:C2594">
    <cfRule type="cellIs" dxfId="424" priority="505" operator="equal">
      <formula>"OFF"</formula>
    </cfRule>
  </conditionalFormatting>
  <conditionalFormatting sqref="E2594">
    <cfRule type="cellIs" dxfId="423" priority="504" operator="equal">
      <formula>"OFF"</formula>
    </cfRule>
  </conditionalFormatting>
  <conditionalFormatting sqref="C2595:C2602 C2604:C2605">
    <cfRule type="cellIs" dxfId="422" priority="503" operator="equal">
      <formula>"OFF"</formula>
    </cfRule>
  </conditionalFormatting>
  <conditionalFormatting sqref="C2603">
    <cfRule type="cellIs" dxfId="421" priority="502" operator="equal">
      <formula>"OFF"</formula>
    </cfRule>
  </conditionalFormatting>
  <conditionalFormatting sqref="E2600:E2602">
    <cfRule type="cellIs" dxfId="420" priority="501" operator="equal">
      <formula>"OFF"</formula>
    </cfRule>
  </conditionalFormatting>
  <conditionalFormatting sqref="E2603">
    <cfRule type="cellIs" dxfId="419" priority="500" operator="equal">
      <formula>"OFF"</formula>
    </cfRule>
  </conditionalFormatting>
  <conditionalFormatting sqref="E2604:E2605">
    <cfRule type="cellIs" dxfId="418" priority="499" operator="equal">
      <formula>"OFF"</formula>
    </cfRule>
  </conditionalFormatting>
  <conditionalFormatting sqref="C2606:C2614">
    <cfRule type="cellIs" dxfId="417" priority="498" operator="equal">
      <formula>"OFF"</formula>
    </cfRule>
  </conditionalFormatting>
  <conditionalFormatting sqref="C2615:C2625">
    <cfRule type="cellIs" dxfId="416" priority="497" operator="equal">
      <formula>"OFF"</formula>
    </cfRule>
  </conditionalFormatting>
  <conditionalFormatting sqref="Q2576:Q2645">
    <cfRule type="cellIs" dxfId="415" priority="496" operator="equal">
      <formula>"OFF"</formula>
    </cfRule>
  </conditionalFormatting>
  <conditionalFormatting sqref="C2646:F2646">
    <cfRule type="cellIs" dxfId="414" priority="495" operator="equal">
      <formula>"OFF"</formula>
    </cfRule>
  </conditionalFormatting>
  <conditionalFormatting sqref="G2646:M2646">
    <cfRule type="cellIs" dxfId="413" priority="494" operator="equal">
      <formula>0</formula>
    </cfRule>
  </conditionalFormatting>
  <conditionalFormatting sqref="C2647:F2647">
    <cfRule type="cellIs" dxfId="412" priority="493" operator="equal">
      <formula>"OFF"</formula>
    </cfRule>
  </conditionalFormatting>
  <conditionalFormatting sqref="G2647:M2647">
    <cfRule type="cellIs" dxfId="411" priority="492" operator="equal">
      <formula>0</formula>
    </cfRule>
  </conditionalFormatting>
  <conditionalFormatting sqref="C2648:F2648">
    <cfRule type="cellIs" dxfId="410" priority="491" operator="equal">
      <formula>"OFF"</formula>
    </cfRule>
  </conditionalFormatting>
  <conditionalFormatting sqref="G2648:M2648">
    <cfRule type="cellIs" dxfId="409" priority="490" operator="equal">
      <formula>0</formula>
    </cfRule>
  </conditionalFormatting>
  <conditionalFormatting sqref="C2649:F2649">
    <cfRule type="cellIs" dxfId="408" priority="489" operator="equal">
      <formula>"OFF"</formula>
    </cfRule>
  </conditionalFormatting>
  <conditionalFormatting sqref="G2649:M2649">
    <cfRule type="cellIs" dxfId="407" priority="488" operator="equal">
      <formula>0</formula>
    </cfRule>
  </conditionalFormatting>
  <conditionalFormatting sqref="C2650:F2650">
    <cfRule type="cellIs" dxfId="406" priority="487" operator="equal">
      <formula>"OFF"</formula>
    </cfRule>
  </conditionalFormatting>
  <conditionalFormatting sqref="G2650:M2650">
    <cfRule type="cellIs" dxfId="405" priority="486" operator="equal">
      <formula>0</formula>
    </cfRule>
  </conditionalFormatting>
  <conditionalFormatting sqref="C2651:F2651">
    <cfRule type="cellIs" dxfId="404" priority="485" operator="equal">
      <formula>"OFF"</formula>
    </cfRule>
  </conditionalFormatting>
  <conditionalFormatting sqref="G2651:M2651">
    <cfRule type="cellIs" dxfId="403" priority="484" operator="equal">
      <formula>0</formula>
    </cfRule>
  </conditionalFormatting>
  <conditionalFormatting sqref="C2652:F2652">
    <cfRule type="cellIs" dxfId="402" priority="483" operator="equal">
      <formula>"OFF"</formula>
    </cfRule>
  </conditionalFormatting>
  <conditionalFormatting sqref="G2652:M2652">
    <cfRule type="cellIs" dxfId="401" priority="482" operator="equal">
      <formula>0</formula>
    </cfRule>
  </conditionalFormatting>
  <conditionalFormatting sqref="O2646:O2652">
    <cfRule type="cellIs" dxfId="400" priority="481" operator="equal">
      <formula>0</formula>
    </cfRule>
  </conditionalFormatting>
  <conditionalFormatting sqref="C2653:F2653">
    <cfRule type="cellIs" dxfId="399" priority="479" operator="equal">
      <formula>"OFF"</formula>
    </cfRule>
  </conditionalFormatting>
  <conditionalFormatting sqref="G2653:M2653">
    <cfRule type="cellIs" dxfId="398" priority="478" operator="equal">
      <formula>0</formula>
    </cfRule>
  </conditionalFormatting>
  <conditionalFormatting sqref="C2654:F2654">
    <cfRule type="cellIs" dxfId="397" priority="477" operator="equal">
      <formula>"OFF"</formula>
    </cfRule>
  </conditionalFormatting>
  <conditionalFormatting sqref="G2654:M2654">
    <cfRule type="cellIs" dxfId="396" priority="476" operator="equal">
      <formula>0</formula>
    </cfRule>
  </conditionalFormatting>
  <conditionalFormatting sqref="C2655:F2655">
    <cfRule type="cellIs" dxfId="395" priority="475" operator="equal">
      <formula>"OFF"</formula>
    </cfRule>
  </conditionalFormatting>
  <conditionalFormatting sqref="G2655:M2655">
    <cfRule type="cellIs" dxfId="394" priority="474" operator="equal">
      <formula>0</formula>
    </cfRule>
  </conditionalFormatting>
  <conditionalFormatting sqref="C2657:F2657">
    <cfRule type="cellIs" dxfId="393" priority="469" operator="equal">
      <formula>"OFF"</formula>
    </cfRule>
  </conditionalFormatting>
  <conditionalFormatting sqref="G2657:M2657">
    <cfRule type="cellIs" dxfId="392" priority="468" operator="equal">
      <formula>0</formula>
    </cfRule>
  </conditionalFormatting>
  <conditionalFormatting sqref="C2656:F2656">
    <cfRule type="cellIs" dxfId="391" priority="471" operator="equal">
      <formula>"OFF"</formula>
    </cfRule>
  </conditionalFormatting>
  <conditionalFormatting sqref="G2656:M2656">
    <cfRule type="cellIs" dxfId="390" priority="470" operator="equal">
      <formula>0</formula>
    </cfRule>
  </conditionalFormatting>
  <conditionalFormatting sqref="C2658:F2658">
    <cfRule type="cellIs" dxfId="389" priority="467" operator="equal">
      <formula>"OFF"</formula>
    </cfRule>
  </conditionalFormatting>
  <conditionalFormatting sqref="G2658:M2658">
    <cfRule type="cellIs" dxfId="388" priority="466" operator="equal">
      <formula>0</formula>
    </cfRule>
  </conditionalFormatting>
  <conditionalFormatting sqref="C2659:F2659">
    <cfRule type="cellIs" dxfId="387" priority="465" operator="equal">
      <formula>"OFF"</formula>
    </cfRule>
  </conditionalFormatting>
  <conditionalFormatting sqref="G2659:M2659">
    <cfRule type="cellIs" dxfId="386" priority="464" operator="equal">
      <formula>0</formula>
    </cfRule>
  </conditionalFormatting>
  <conditionalFormatting sqref="E1595:F1595">
    <cfRule type="cellIs" dxfId="385" priority="454" operator="equal">
      <formula>"OFF"</formula>
    </cfRule>
  </conditionalFormatting>
  <conditionalFormatting sqref="D1595">
    <cfRule type="cellIs" dxfId="384" priority="453" operator="equal">
      <formula>"OFF"</formula>
    </cfRule>
  </conditionalFormatting>
  <conditionalFormatting sqref="G2660:M3150">
    <cfRule type="cellIs" dxfId="383" priority="392" operator="equal">
      <formula>0</formula>
    </cfRule>
  </conditionalFormatting>
  <conditionalFormatting sqref="C2660:F3150">
    <cfRule type="cellIs" dxfId="382" priority="393" operator="equal">
      <formula>"OFF"</formula>
    </cfRule>
  </conditionalFormatting>
  <conditionalFormatting sqref="D3151:F3155 D3161:F3161 E3156:E3157 D3156:D3160 F3156:F3160 C3156:C3161">
    <cfRule type="cellIs" dxfId="381" priority="391" operator="equal">
      <formula>"OFF"</formula>
    </cfRule>
  </conditionalFormatting>
  <conditionalFormatting sqref="G3151:M3161">
    <cfRule type="cellIs" dxfId="380" priority="390" operator="equal">
      <formula>0</formula>
    </cfRule>
  </conditionalFormatting>
  <conditionalFormatting sqref="C3151:C3155">
    <cfRule type="cellIs" dxfId="379" priority="389" operator="equal">
      <formula>"OFF"</formula>
    </cfRule>
  </conditionalFormatting>
  <conditionalFormatting sqref="E3158:E3160">
    <cfRule type="cellIs" dxfId="378" priority="388" operator="equal">
      <formula>"OFF"</formula>
    </cfRule>
  </conditionalFormatting>
  <conditionalFormatting sqref="G3242:M3262">
    <cfRule type="cellIs" dxfId="377" priority="363" operator="equal">
      <formula>0</formula>
    </cfRule>
  </conditionalFormatting>
  <conditionalFormatting sqref="C3242:F3262">
    <cfRule type="cellIs" dxfId="376" priority="364" operator="equal">
      <formula>"OFF"</formula>
    </cfRule>
  </conditionalFormatting>
  <conditionalFormatting sqref="C3263:F3283">
    <cfRule type="cellIs" dxfId="375" priority="362" operator="equal">
      <formula>"OFF"</formula>
    </cfRule>
  </conditionalFormatting>
  <conditionalFormatting sqref="G3263:M3283">
    <cfRule type="cellIs" dxfId="374" priority="361" operator="equal">
      <formula>0</formula>
    </cfRule>
  </conditionalFormatting>
  <conditionalFormatting sqref="C3284:F3495">
    <cfRule type="cellIs" dxfId="373" priority="360" operator="equal">
      <formula>"OFF"</formula>
    </cfRule>
  </conditionalFormatting>
  <conditionalFormatting sqref="G3284:M3495">
    <cfRule type="cellIs" dxfId="372" priority="359" operator="equal">
      <formula>0</formula>
    </cfRule>
  </conditionalFormatting>
  <conditionalFormatting sqref="G3864:M3864">
    <cfRule type="cellIs" dxfId="371" priority="319" operator="equal">
      <formula>0</formula>
    </cfRule>
  </conditionalFormatting>
  <conditionalFormatting sqref="C3864:F3864">
    <cfRule type="cellIs" dxfId="370" priority="320" operator="equal">
      <formula>"OFF"</formula>
    </cfRule>
  </conditionalFormatting>
  <conditionalFormatting sqref="G3496:M3496 G3497:L3498 G3565:H3571 G3520:K3520 G3559:H3563 J3559:K3563 J3565:K3571 G3499:K3518 G3586:K3705 G3522:K3558 G3573:H3585 J3573:K3585 I3559:I3585 M3497:M3705 L3499:L3705">
    <cfRule type="cellIs" dxfId="369" priority="355" operator="equal">
      <formula>0</formula>
    </cfRule>
  </conditionalFormatting>
  <conditionalFormatting sqref="C3497:C3518 E3497:E3518 E3565:E3571 C3520 E3520 C3496:F3496 E3522:E3563 C3522:C3563 C3573:C3705 E3573:E3705 F3497:F3705 D3497:D3705 C3565:C3571">
    <cfRule type="cellIs" dxfId="368" priority="356" operator="equal">
      <formula>"OFF"</formula>
    </cfRule>
  </conditionalFormatting>
  <conditionalFormatting sqref="G3564:H3564 J3564:K3564">
    <cfRule type="cellIs" dxfId="367" priority="353" operator="equal">
      <formula>0</formula>
    </cfRule>
  </conditionalFormatting>
  <conditionalFormatting sqref="C3564 E3564">
    <cfRule type="cellIs" dxfId="366" priority="354" operator="equal">
      <formula>"OFF"</formula>
    </cfRule>
  </conditionalFormatting>
  <conditionalFormatting sqref="G3572:H3572 J3572:K3572">
    <cfRule type="cellIs" dxfId="365" priority="351" operator="equal">
      <formula>0</formula>
    </cfRule>
  </conditionalFormatting>
  <conditionalFormatting sqref="C3572 E3572">
    <cfRule type="cellIs" dxfId="364" priority="352" operator="equal">
      <formula>"OFF"</formula>
    </cfRule>
  </conditionalFormatting>
  <conditionalFormatting sqref="G3519:K3519">
    <cfRule type="cellIs" dxfId="363" priority="349" operator="equal">
      <formula>0</formula>
    </cfRule>
  </conditionalFormatting>
  <conditionalFormatting sqref="C3519 E3519">
    <cfRule type="cellIs" dxfId="362" priority="350" operator="equal">
      <formula>"OFF"</formula>
    </cfRule>
  </conditionalFormatting>
  <conditionalFormatting sqref="G3521:K3521">
    <cfRule type="cellIs" dxfId="361" priority="347" operator="equal">
      <formula>0</formula>
    </cfRule>
  </conditionalFormatting>
  <conditionalFormatting sqref="C3521 E3521">
    <cfRule type="cellIs" dxfId="360" priority="348" operator="equal">
      <formula>"OFF"</formula>
    </cfRule>
  </conditionalFormatting>
  <conditionalFormatting sqref="C3706:F3775">
    <cfRule type="cellIs" dxfId="359" priority="344" operator="equal">
      <formula>"OFF"</formula>
    </cfRule>
  </conditionalFormatting>
  <conditionalFormatting sqref="G3706:M3775">
    <cfRule type="cellIs" dxfId="358" priority="343" operator="equal">
      <formula>0</formula>
    </cfRule>
  </conditionalFormatting>
  <conditionalFormatting sqref="Q3706:Q3775">
    <cfRule type="cellIs" dxfId="357" priority="342" operator="equal">
      <formula>"OFF"</formula>
    </cfRule>
  </conditionalFormatting>
  <conditionalFormatting sqref="C3776:F3798">
    <cfRule type="cellIs" dxfId="356" priority="341" operator="equal">
      <formula>"OFF"</formula>
    </cfRule>
  </conditionalFormatting>
  <conditionalFormatting sqref="G3776:M3798">
    <cfRule type="cellIs" dxfId="355" priority="340" operator="equal">
      <formula>0</formula>
    </cfRule>
  </conditionalFormatting>
  <conditionalFormatting sqref="C3861:F3861 C3858:F3859">
    <cfRule type="cellIs" dxfId="354" priority="328" operator="equal">
      <formula>"OFF"</formula>
    </cfRule>
  </conditionalFormatting>
  <conditionalFormatting sqref="G3861:M3861 G3858:M3859">
    <cfRule type="cellIs" dxfId="353" priority="327" operator="equal">
      <formula>0</formula>
    </cfRule>
  </conditionalFormatting>
  <conditionalFormatting sqref="G3860:M3860">
    <cfRule type="cellIs" dxfId="352" priority="325" operator="equal">
      <formula>0</formula>
    </cfRule>
  </conditionalFormatting>
  <conditionalFormatting sqref="G3862:M3862">
    <cfRule type="cellIs" dxfId="351" priority="323" operator="equal">
      <formula>0</formula>
    </cfRule>
  </conditionalFormatting>
  <conditionalFormatting sqref="G3863:M3863">
    <cfRule type="cellIs" dxfId="350" priority="321" operator="equal">
      <formula>0</formula>
    </cfRule>
  </conditionalFormatting>
  <conditionalFormatting sqref="C3862:F3862">
    <cfRule type="cellIs" dxfId="349" priority="318" operator="equal">
      <formula>"OFF"</formula>
    </cfRule>
  </conditionalFormatting>
  <conditionalFormatting sqref="C3863:F3863">
    <cfRule type="cellIs" dxfId="348" priority="317" operator="equal">
      <formula>"OFF"</formula>
    </cfRule>
  </conditionalFormatting>
  <conditionalFormatting sqref="C3860:F3860">
    <cfRule type="cellIs" dxfId="347" priority="315" operator="equal">
      <formula>"OFF"</formula>
    </cfRule>
  </conditionalFormatting>
  <conditionalFormatting sqref="O3858:O3864">
    <cfRule type="cellIs" dxfId="346" priority="314" operator="equal">
      <formula>0</formula>
    </cfRule>
  </conditionalFormatting>
  <conditionalFormatting sqref="C3865:F3865">
    <cfRule type="cellIs" dxfId="345" priority="312" operator="equal">
      <formula>"OFF"</formula>
    </cfRule>
  </conditionalFormatting>
  <conditionalFormatting sqref="G3865:M3865">
    <cfRule type="cellIs" dxfId="344" priority="311" operator="equal">
      <formula>0</formula>
    </cfRule>
  </conditionalFormatting>
  <conditionalFormatting sqref="C3866:F3866">
    <cfRule type="cellIs" dxfId="343" priority="310" operator="equal">
      <formula>"OFF"</formula>
    </cfRule>
  </conditionalFormatting>
  <conditionalFormatting sqref="G3866:M3866">
    <cfRule type="cellIs" dxfId="342" priority="309" operator="equal">
      <formula>0</formula>
    </cfRule>
  </conditionalFormatting>
  <conditionalFormatting sqref="C3867:F3867">
    <cfRule type="cellIs" dxfId="341" priority="308" operator="equal">
      <formula>"OFF"</formula>
    </cfRule>
  </conditionalFormatting>
  <conditionalFormatting sqref="G3867:M3867">
    <cfRule type="cellIs" dxfId="340" priority="307" operator="equal">
      <formula>0</formula>
    </cfRule>
  </conditionalFormatting>
  <conditionalFormatting sqref="G3869:M3869">
    <cfRule type="cellIs" dxfId="339" priority="305" operator="equal">
      <formula>0</formula>
    </cfRule>
  </conditionalFormatting>
  <conditionalFormatting sqref="C3868:F3868">
    <cfRule type="cellIs" dxfId="338" priority="304" operator="equal">
      <formula>"OFF"</formula>
    </cfRule>
  </conditionalFormatting>
  <conditionalFormatting sqref="G3868:M3868">
    <cfRule type="cellIs" dxfId="337" priority="303" operator="equal">
      <formula>0</formula>
    </cfRule>
  </conditionalFormatting>
  <conditionalFormatting sqref="C3869:F3869">
    <cfRule type="cellIs" dxfId="336" priority="302" operator="equal">
      <formula>"OFF"</formula>
    </cfRule>
  </conditionalFormatting>
  <conditionalFormatting sqref="G3870:M3870">
    <cfRule type="cellIs" dxfId="335" priority="300" operator="equal">
      <formula>0</formula>
    </cfRule>
  </conditionalFormatting>
  <conditionalFormatting sqref="C3870:F3870">
    <cfRule type="cellIs" dxfId="334" priority="301" operator="equal">
      <formula>"OFF"</formula>
    </cfRule>
  </conditionalFormatting>
  <conditionalFormatting sqref="G3871:M3871">
    <cfRule type="cellIs" dxfId="333" priority="298" operator="equal">
      <formula>0</formula>
    </cfRule>
  </conditionalFormatting>
  <conditionalFormatting sqref="C3871:F3871">
    <cfRule type="cellIs" dxfId="332" priority="299" operator="equal">
      <formula>"OFF"</formula>
    </cfRule>
  </conditionalFormatting>
  <conditionalFormatting sqref="O3865:O3871">
    <cfRule type="cellIs" dxfId="331" priority="294" operator="equal">
      <formula>0</formula>
    </cfRule>
  </conditionalFormatting>
  <conditionalFormatting sqref="C3872:F3872">
    <cfRule type="cellIs" dxfId="330" priority="291" operator="equal">
      <formula>"OFF"</formula>
    </cfRule>
  </conditionalFormatting>
  <conditionalFormatting sqref="G3872:M3872">
    <cfRule type="cellIs" dxfId="329" priority="290" operator="equal">
      <formula>0</formula>
    </cfRule>
  </conditionalFormatting>
  <conditionalFormatting sqref="C3873:F3873">
    <cfRule type="cellIs" dxfId="328" priority="289" operator="equal">
      <formula>"OFF"</formula>
    </cfRule>
  </conditionalFormatting>
  <conditionalFormatting sqref="G3873:M3873">
    <cfRule type="cellIs" dxfId="327" priority="288" operator="equal">
      <formula>0</formula>
    </cfRule>
  </conditionalFormatting>
  <conditionalFormatting sqref="C3874:F3874">
    <cfRule type="cellIs" dxfId="326" priority="287" operator="equal">
      <formula>"OFF"</formula>
    </cfRule>
  </conditionalFormatting>
  <conditionalFormatting sqref="G3874:M3874">
    <cfRule type="cellIs" dxfId="325" priority="286" operator="equal">
      <formula>0</formula>
    </cfRule>
  </conditionalFormatting>
  <conditionalFormatting sqref="C3875:F3875">
    <cfRule type="cellIs" dxfId="324" priority="285" operator="equal">
      <formula>"OFF"</formula>
    </cfRule>
  </conditionalFormatting>
  <conditionalFormatting sqref="G3875:M3875">
    <cfRule type="cellIs" dxfId="323" priority="284" operator="equal">
      <formula>0</formula>
    </cfRule>
  </conditionalFormatting>
  <conditionalFormatting sqref="C3876:F3876">
    <cfRule type="cellIs" dxfId="322" priority="283" operator="equal">
      <formula>"OFF"</formula>
    </cfRule>
  </conditionalFormatting>
  <conditionalFormatting sqref="G3876:M3876">
    <cfRule type="cellIs" dxfId="321" priority="282" operator="equal">
      <formula>0</formula>
    </cfRule>
  </conditionalFormatting>
  <conditionalFormatting sqref="C3877:F3878">
    <cfRule type="cellIs" dxfId="320" priority="281" operator="equal">
      <formula>"OFF"</formula>
    </cfRule>
  </conditionalFormatting>
  <conditionalFormatting sqref="G3877:M3878">
    <cfRule type="cellIs" dxfId="319" priority="280" operator="equal">
      <formula>0</formula>
    </cfRule>
  </conditionalFormatting>
  <conditionalFormatting sqref="O3872:O5535">
    <cfRule type="cellIs" dxfId="318" priority="279" operator="equal">
      <formula>0</formula>
    </cfRule>
  </conditionalFormatting>
  <conditionalFormatting sqref="G2:M2">
    <cfRule type="cellIs" dxfId="317" priority="276" operator="equal">
      <formula>0</formula>
    </cfRule>
  </conditionalFormatting>
  <conditionalFormatting sqref="C2:F2">
    <cfRule type="cellIs" dxfId="316" priority="277" operator="equal">
      <formula>"OFF"</formula>
    </cfRule>
  </conditionalFormatting>
  <conditionalFormatting sqref="O2">
    <cfRule type="cellIs" dxfId="315" priority="274" operator="equal">
      <formula>0</formula>
    </cfRule>
  </conditionalFormatting>
  <conditionalFormatting sqref="B2790">
    <cfRule type="cellIs" dxfId="314" priority="222" operator="equal">
      <formula>"OFF"</formula>
    </cfRule>
  </conditionalFormatting>
  <conditionalFormatting sqref="G3879:M3976">
    <cfRule type="cellIs" dxfId="313" priority="220" operator="equal">
      <formula>0</formula>
    </cfRule>
  </conditionalFormatting>
  <conditionalFormatting sqref="B3879:F3976">
    <cfRule type="cellIs" dxfId="312" priority="221" operator="equal">
      <formula>"OFF"</formula>
    </cfRule>
  </conditionalFormatting>
  <conditionalFormatting sqref="B3921">
    <cfRule type="cellIs" dxfId="311" priority="219" operator="equal">
      <formula>"OFF"</formula>
    </cfRule>
  </conditionalFormatting>
  <conditionalFormatting sqref="B3922">
    <cfRule type="cellIs" dxfId="310" priority="218" operator="equal">
      <formula>"OFF"</formula>
    </cfRule>
  </conditionalFormatting>
  <conditionalFormatting sqref="B3923">
    <cfRule type="cellIs" dxfId="309" priority="217" operator="equal">
      <formula>"OFF"</formula>
    </cfRule>
  </conditionalFormatting>
  <conditionalFormatting sqref="B3923">
    <cfRule type="cellIs" dxfId="308" priority="216" operator="equal">
      <formula>"OFF"</formula>
    </cfRule>
  </conditionalFormatting>
  <conditionalFormatting sqref="B3923">
    <cfRule type="cellIs" dxfId="307" priority="215" operator="equal">
      <formula>"OFF"</formula>
    </cfRule>
  </conditionalFormatting>
  <conditionalFormatting sqref="G3977:M4466">
    <cfRule type="cellIs" dxfId="306" priority="213" operator="equal">
      <formula>0</formula>
    </cfRule>
  </conditionalFormatting>
  <conditionalFormatting sqref="B3977:F4466">
    <cfRule type="cellIs" dxfId="305" priority="214" operator="equal">
      <formula>"OFF"</formula>
    </cfRule>
  </conditionalFormatting>
  <conditionalFormatting sqref="G4467:M4467 G4468:L4469 G4536:H4542 G4491:K4491 G4530:H4534 J4530:K4534 J4536:K4542 G4470:K4489 G4557:K4676 G4493:K4529 G4544:H4556 J4544:K4556 I4530:I4556 M4468:M4676 L4470:L4676">
    <cfRule type="cellIs" dxfId="304" priority="211" operator="equal">
      <formula>0</formula>
    </cfRule>
  </conditionalFormatting>
  <conditionalFormatting sqref="C4468:C4489 E4468:E4489 C4536:C4542 E4536:E4542 C4491 E4491 B4467:F4467 E4493:E4534 C4493:C4534 E4544:E4676 D4468:D4676 F4468:F4676 B4511:B4544 C4544:C4676 B4546:B4614 B4616:B4621">
    <cfRule type="cellIs" dxfId="303" priority="212" operator="equal">
      <formula>"OFF"</formula>
    </cfRule>
  </conditionalFormatting>
  <conditionalFormatting sqref="G4535:H4535 J4535:K4535">
    <cfRule type="cellIs" dxfId="302" priority="209" operator="equal">
      <formula>0</formula>
    </cfRule>
  </conditionalFormatting>
  <conditionalFormatting sqref="C4535 E4535">
    <cfRule type="cellIs" dxfId="301" priority="210" operator="equal">
      <formula>"OFF"</formula>
    </cfRule>
  </conditionalFormatting>
  <conditionalFormatting sqref="G4543:H4543 J4543:K4543">
    <cfRule type="cellIs" dxfId="300" priority="207" operator="equal">
      <formula>0</formula>
    </cfRule>
  </conditionalFormatting>
  <conditionalFormatting sqref="C4543 E4543">
    <cfRule type="cellIs" dxfId="299" priority="208" operator="equal">
      <formula>"OFF"</formula>
    </cfRule>
  </conditionalFormatting>
  <conditionalFormatting sqref="G4490:K4490">
    <cfRule type="cellIs" dxfId="298" priority="205" operator="equal">
      <formula>0</formula>
    </cfRule>
  </conditionalFormatting>
  <conditionalFormatting sqref="C4490 E4490">
    <cfRule type="cellIs" dxfId="297" priority="206" operator="equal">
      <formula>"OFF"</formula>
    </cfRule>
  </conditionalFormatting>
  <conditionalFormatting sqref="G4492:K4492">
    <cfRule type="cellIs" dxfId="296" priority="203" operator="equal">
      <formula>0</formula>
    </cfRule>
  </conditionalFormatting>
  <conditionalFormatting sqref="C4492 E4492">
    <cfRule type="cellIs" dxfId="295" priority="204" operator="equal">
      <formula>"OFF"</formula>
    </cfRule>
  </conditionalFormatting>
  <conditionalFormatting sqref="B4502:B4510 B4619:B4676">
    <cfRule type="cellIs" dxfId="294" priority="202" operator="equal">
      <formula>"OFF"</formula>
    </cfRule>
  </conditionalFormatting>
  <conditionalFormatting sqref="B4468:B4483 B4485:B4501">
    <cfRule type="cellIs" dxfId="293" priority="201" operator="equal">
      <formula>"OFF"</formula>
    </cfRule>
  </conditionalFormatting>
  <conditionalFormatting sqref="D4677:F4681 D4687:F4690 D4691:D4695 F4691:F4695 D4696:F4700 E4682:E4683 D4682:D4686 F4682:F4686 C4682:C4690 C4701:F4718">
    <cfRule type="cellIs" dxfId="292" priority="200" operator="equal">
      <formula>"OFF"</formula>
    </cfRule>
  </conditionalFormatting>
  <conditionalFormatting sqref="G4677:M4718">
    <cfRule type="cellIs" dxfId="291" priority="199" operator="equal">
      <formula>0</formula>
    </cfRule>
  </conditionalFormatting>
  <conditionalFormatting sqref="C4677:C4681">
    <cfRule type="cellIs" dxfId="290" priority="198" operator="equal">
      <formula>"OFF"</formula>
    </cfRule>
  </conditionalFormatting>
  <conditionalFormatting sqref="E4684:E4686">
    <cfRule type="cellIs" dxfId="289" priority="197" operator="equal">
      <formula>"OFF"</formula>
    </cfRule>
  </conditionalFormatting>
  <conditionalFormatting sqref="E4692:E4695">
    <cfRule type="cellIs" dxfId="288" priority="196" operator="equal">
      <formula>"OFF"</formula>
    </cfRule>
  </conditionalFormatting>
  <conditionalFormatting sqref="E4691">
    <cfRule type="cellIs" dxfId="287" priority="195" operator="equal">
      <formula>"OFF"</formula>
    </cfRule>
  </conditionalFormatting>
  <conditionalFormatting sqref="C4691:C4700">
    <cfRule type="cellIs" dxfId="286" priority="194" operator="equal">
      <formula>"OFF"</formula>
    </cfRule>
  </conditionalFormatting>
  <conditionalFormatting sqref="C4720:C4721 E4719:E4721 F4719:F4746 D4719:D4746">
    <cfRule type="cellIs" dxfId="285" priority="193" operator="equal">
      <formula>"OFF"</formula>
    </cfRule>
  </conditionalFormatting>
  <conditionalFormatting sqref="G4720:K4721 G4719:L4719 L4720:L4746">
    <cfRule type="cellIs" dxfId="284" priority="192" operator="equal">
      <formula>0</formula>
    </cfRule>
  </conditionalFormatting>
  <conditionalFormatting sqref="C4719">
    <cfRule type="cellIs" dxfId="283" priority="191" operator="equal">
      <formula>"OFF"</formula>
    </cfRule>
  </conditionalFormatting>
  <conditionalFormatting sqref="B4719">
    <cfRule type="cellIs" dxfId="282" priority="190" operator="equal">
      <formula>"OFF"</formula>
    </cfRule>
  </conditionalFormatting>
  <conditionalFormatting sqref="C4739:C4746 C4723:C4737 E4723:E4737 E4739:E4746">
    <cfRule type="cellIs" dxfId="281" priority="189" operator="equal">
      <formula>"OFF"</formula>
    </cfRule>
  </conditionalFormatting>
  <conditionalFormatting sqref="G4723:K4737 G4739:K4746 M4719:M4746">
    <cfRule type="cellIs" dxfId="280" priority="188" operator="equal">
      <formula>0</formula>
    </cfRule>
  </conditionalFormatting>
  <conditionalFormatting sqref="B4742:B4746">
    <cfRule type="cellIs" dxfId="279" priority="187" operator="equal">
      <formula>"OFF"</formula>
    </cfRule>
  </conditionalFormatting>
  <conditionalFormatting sqref="C4722 E4722">
    <cfRule type="cellIs" dxfId="278" priority="186" operator="equal">
      <formula>"OFF"</formula>
    </cfRule>
  </conditionalFormatting>
  <conditionalFormatting sqref="G4722:K4722">
    <cfRule type="cellIs" dxfId="277" priority="185" operator="equal">
      <formula>0</formula>
    </cfRule>
  </conditionalFormatting>
  <conditionalFormatting sqref="C4738 E4738">
    <cfRule type="cellIs" dxfId="276" priority="184" operator="equal">
      <formula>"OFF"</formula>
    </cfRule>
  </conditionalFormatting>
  <conditionalFormatting sqref="G4738:K4738">
    <cfRule type="cellIs" dxfId="275" priority="183" operator="equal">
      <formula>0</formula>
    </cfRule>
  </conditionalFormatting>
  <conditionalFormatting sqref="B4720:B4741">
    <cfRule type="cellIs" dxfId="274" priority="182" operator="equal">
      <formula>"OFF"</formula>
    </cfRule>
  </conditionalFormatting>
  <conditionalFormatting sqref="G4747:M4830">
    <cfRule type="cellIs" dxfId="273" priority="180" operator="equal">
      <formula>0</formula>
    </cfRule>
  </conditionalFormatting>
  <conditionalFormatting sqref="B4747 C4747:F4830">
    <cfRule type="cellIs" dxfId="272" priority="181" operator="equal">
      <formula>"OFF"</formula>
    </cfRule>
  </conditionalFormatting>
  <conditionalFormatting sqref="B4748">
    <cfRule type="cellIs" dxfId="271" priority="179" operator="equal">
      <formula>"OFF"</formula>
    </cfRule>
  </conditionalFormatting>
  <conditionalFormatting sqref="B4830">
    <cfRule type="cellIs" dxfId="270" priority="178" operator="equal">
      <formula>"OFF"</formula>
    </cfRule>
  </conditionalFormatting>
  <conditionalFormatting sqref="B4747:B4754 B4756:B4758 B4826:B4828 B4830 B4760:B4824">
    <cfRule type="cellIs" dxfId="269" priority="177" operator="equal">
      <formula>"OFF"</formula>
    </cfRule>
  </conditionalFormatting>
  <conditionalFormatting sqref="B4785:B4788 B4827:B4828">
    <cfRule type="cellIs" dxfId="268" priority="176" operator="equal">
      <formula>"OFF"</formula>
    </cfRule>
  </conditionalFormatting>
  <conditionalFormatting sqref="B4747:B4754 B4756:B4758 B4826:B4828 B4760:B4824">
    <cfRule type="cellIs" dxfId="267" priority="175" operator="equal">
      <formula>"OFF"</formula>
    </cfRule>
  </conditionalFormatting>
  <conditionalFormatting sqref="B4789:B4824 B4826">
    <cfRule type="cellIs" dxfId="266" priority="174" operator="equal">
      <formula>"OFF"</formula>
    </cfRule>
  </conditionalFormatting>
  <conditionalFormatting sqref="G4831:M4851">
    <cfRule type="cellIs" dxfId="265" priority="172" operator="equal">
      <formula>0</formula>
    </cfRule>
  </conditionalFormatting>
  <conditionalFormatting sqref="B4831:F4851">
    <cfRule type="cellIs" dxfId="264" priority="173" operator="equal">
      <formula>"OFF"</formula>
    </cfRule>
  </conditionalFormatting>
  <conditionalFormatting sqref="C4852:F4872">
    <cfRule type="cellIs" dxfId="263" priority="171" operator="equal">
      <formula>"OFF"</formula>
    </cfRule>
  </conditionalFormatting>
  <conditionalFormatting sqref="G4852:M4872">
    <cfRule type="cellIs" dxfId="262" priority="170" operator="equal">
      <formula>0</formula>
    </cfRule>
  </conditionalFormatting>
  <conditionalFormatting sqref="C4873:F5086">
    <cfRule type="cellIs" dxfId="261" priority="169" operator="equal">
      <formula>"OFF"</formula>
    </cfRule>
  </conditionalFormatting>
  <conditionalFormatting sqref="G4873:M5086">
    <cfRule type="cellIs" dxfId="260" priority="168" operator="equal">
      <formula>0</formula>
    </cfRule>
  </conditionalFormatting>
  <conditionalFormatting sqref="B5087:F5090 B5106:F5117 B5100:F5101 C5099:F5099 C5102:F5105 B5119:F5156 C5118:F5118 B5093:F5098 C5091:F5092">
    <cfRule type="cellIs" dxfId="259" priority="167" operator="equal">
      <formula>"OFF"</formula>
    </cfRule>
  </conditionalFormatting>
  <conditionalFormatting sqref="G5087:M5156">
    <cfRule type="cellIs" dxfId="258" priority="166" operator="equal">
      <formula>0</formula>
    </cfRule>
  </conditionalFormatting>
  <conditionalFormatting sqref="Q5119:Q5156">
    <cfRule type="cellIs" dxfId="257" priority="165" operator="equal">
      <formula>"OFF"</formula>
    </cfRule>
  </conditionalFormatting>
  <conditionalFormatting sqref="C5157:F5184">
    <cfRule type="cellIs" dxfId="256" priority="164" operator="equal">
      <formula>"OFF"</formula>
    </cfRule>
  </conditionalFormatting>
  <conditionalFormatting sqref="G5157:M5184">
    <cfRule type="cellIs" dxfId="255" priority="163" operator="equal">
      <formula>0</formula>
    </cfRule>
  </conditionalFormatting>
  <conditionalFormatting sqref="G5185:M5226">
    <cfRule type="cellIs" dxfId="254" priority="161" operator="equal">
      <formula>0</formula>
    </cfRule>
  </conditionalFormatting>
  <conditionalFormatting sqref="B5185:F5187 B5189:F5226 C5188:F5188">
    <cfRule type="cellIs" dxfId="253" priority="162" operator="equal">
      <formula>"OFF"</formula>
    </cfRule>
  </conditionalFormatting>
  <conditionalFormatting sqref="G5227:M5227 G5228:L5229 G5296:H5302 G5251:K5251 G5290:H5294 J5290:K5294 J5296:K5302 G5230:K5249 G5253:K5289 G5304:H5316 J5304:K5316 I5290:I5316 L5230:L5316 M5228:M5316">
    <cfRule type="cellIs" dxfId="252" priority="159" operator="equal">
      <formula>0</formula>
    </cfRule>
  </conditionalFormatting>
  <conditionalFormatting sqref="C5228:C5249 E5228:E5249 C5296:C5302 E5296:E5302 C5251 E5251 B5227:F5227 E5253:E5294 C5257:C5294 E5304:E5316 C5304:C5316 B5271:B5300 D5228:D5316 F5228:F5316 B5316 B5310:B5311 B5303:B5308">
    <cfRule type="cellIs" dxfId="251" priority="160" operator="equal">
      <formula>"OFF"</formula>
    </cfRule>
  </conditionalFormatting>
  <conditionalFormatting sqref="G5295:H5295 J5295:K5295">
    <cfRule type="cellIs" dxfId="250" priority="157" operator="equal">
      <formula>0</formula>
    </cfRule>
  </conditionalFormatting>
  <conditionalFormatting sqref="C5295 E5295">
    <cfRule type="cellIs" dxfId="249" priority="158" operator="equal">
      <formula>"OFF"</formula>
    </cfRule>
  </conditionalFormatting>
  <conditionalFormatting sqref="G5303:H5303 J5303:K5303">
    <cfRule type="cellIs" dxfId="248" priority="155" operator="equal">
      <formula>0</formula>
    </cfRule>
  </conditionalFormatting>
  <conditionalFormatting sqref="C5303 E5303">
    <cfRule type="cellIs" dxfId="247" priority="156" operator="equal">
      <formula>"OFF"</formula>
    </cfRule>
  </conditionalFormatting>
  <conditionalFormatting sqref="G5250:K5250">
    <cfRule type="cellIs" dxfId="246" priority="153" operator="equal">
      <formula>0</formula>
    </cfRule>
  </conditionalFormatting>
  <conditionalFormatting sqref="C5250 E5250">
    <cfRule type="cellIs" dxfId="245" priority="154" operator="equal">
      <formula>"OFF"</formula>
    </cfRule>
  </conditionalFormatting>
  <conditionalFormatting sqref="G5252:K5252">
    <cfRule type="cellIs" dxfId="244" priority="151" operator="equal">
      <formula>0</formula>
    </cfRule>
  </conditionalFormatting>
  <conditionalFormatting sqref="C5252 E5252">
    <cfRule type="cellIs" dxfId="243" priority="152" operator="equal">
      <formula>"OFF"</formula>
    </cfRule>
  </conditionalFormatting>
  <conditionalFormatting sqref="B5262:B5270">
    <cfRule type="cellIs" dxfId="242" priority="150" operator="equal">
      <formula>"OFF"</formula>
    </cfRule>
  </conditionalFormatting>
  <conditionalFormatting sqref="B5228:B5230 B5246:B5257 B5240:B5241 B5259:B5261 B5233:B5238">
    <cfRule type="cellIs" dxfId="241" priority="149" operator="equal">
      <formula>"OFF"</formula>
    </cfRule>
  </conditionalFormatting>
  <conditionalFormatting sqref="C5253">
    <cfRule type="cellIs" dxfId="240" priority="148" operator="equal">
      <formula>"OFF"</formula>
    </cfRule>
  </conditionalFormatting>
  <conditionalFormatting sqref="C5254">
    <cfRule type="cellIs" dxfId="239" priority="147" operator="equal">
      <formula>"OFF"</formula>
    </cfRule>
  </conditionalFormatting>
  <conditionalFormatting sqref="C5255">
    <cfRule type="cellIs" dxfId="238" priority="146" operator="equal">
      <formula>"OFF"</formula>
    </cfRule>
  </conditionalFormatting>
  <conditionalFormatting sqref="C5256">
    <cfRule type="cellIs" dxfId="237" priority="145" operator="equal">
      <formula>"OFF"</formula>
    </cfRule>
  </conditionalFormatting>
  <conditionalFormatting sqref="D5317:F5321 D5327:F5330 D5331:D5334 F5331:F5334 E5322:E5323 D5322:D5326 F5322:F5326 C5322:C5330">
    <cfRule type="cellIs" dxfId="236" priority="144" operator="equal">
      <formula>"OFF"</formula>
    </cfRule>
  </conditionalFormatting>
  <conditionalFormatting sqref="G5317:M5334">
    <cfRule type="cellIs" dxfId="235" priority="143" operator="equal">
      <formula>0</formula>
    </cfRule>
  </conditionalFormatting>
  <conditionalFormatting sqref="C5317:C5321">
    <cfRule type="cellIs" dxfId="234" priority="142" operator="equal">
      <formula>"OFF"</formula>
    </cfRule>
  </conditionalFormatting>
  <conditionalFormatting sqref="E5324:E5326">
    <cfRule type="cellIs" dxfId="233" priority="141" operator="equal">
      <formula>"OFF"</formula>
    </cfRule>
  </conditionalFormatting>
  <conditionalFormatting sqref="E5332:E5334">
    <cfRule type="cellIs" dxfId="232" priority="140" operator="equal">
      <formula>"OFF"</formula>
    </cfRule>
  </conditionalFormatting>
  <conditionalFormatting sqref="E5331">
    <cfRule type="cellIs" dxfId="231" priority="139" operator="equal">
      <formula>"OFF"</formula>
    </cfRule>
  </conditionalFormatting>
  <conditionalFormatting sqref="C5331:C5334">
    <cfRule type="cellIs" dxfId="230" priority="138" operator="equal">
      <formula>"OFF"</formula>
    </cfRule>
  </conditionalFormatting>
  <conditionalFormatting sqref="C5336:C5337 E5335:E5337 F5335:F5346 D5335:D5346">
    <cfRule type="cellIs" dxfId="229" priority="137" operator="equal">
      <formula>"OFF"</formula>
    </cfRule>
  </conditionalFormatting>
  <conditionalFormatting sqref="G5336:K5337 G5335:L5335 L5336:L5346">
    <cfRule type="cellIs" dxfId="228" priority="136" operator="equal">
      <formula>0</formula>
    </cfRule>
  </conditionalFormatting>
  <conditionalFormatting sqref="C5335">
    <cfRule type="cellIs" dxfId="227" priority="135" operator="equal">
      <formula>"OFF"</formula>
    </cfRule>
  </conditionalFormatting>
  <conditionalFormatting sqref="B5335">
    <cfRule type="cellIs" dxfId="226" priority="134" operator="equal">
      <formula>"OFF"</formula>
    </cfRule>
  </conditionalFormatting>
  <conditionalFormatting sqref="C5339:C5346 E5339:E5346">
    <cfRule type="cellIs" dxfId="225" priority="133" operator="equal">
      <formula>"OFF"</formula>
    </cfRule>
  </conditionalFormatting>
  <conditionalFormatting sqref="G5339:K5346 M5335:M5346">
    <cfRule type="cellIs" dxfId="224" priority="132" operator="equal">
      <formula>0</formula>
    </cfRule>
  </conditionalFormatting>
  <conditionalFormatting sqref="C5338 E5338">
    <cfRule type="cellIs" dxfId="223" priority="131" operator="equal">
      <formula>"OFF"</formula>
    </cfRule>
  </conditionalFormatting>
  <conditionalFormatting sqref="G5338:K5338">
    <cfRule type="cellIs" dxfId="222" priority="130" operator="equal">
      <formula>0</formula>
    </cfRule>
  </conditionalFormatting>
  <conditionalFormatting sqref="B5336:B5346">
    <cfRule type="cellIs" dxfId="221" priority="129" operator="equal">
      <formula>"OFF"</formula>
    </cfRule>
  </conditionalFormatting>
  <conditionalFormatting sqref="G5347:M5382">
    <cfRule type="cellIs" dxfId="220" priority="127" operator="equal">
      <formula>0</formula>
    </cfRule>
  </conditionalFormatting>
  <conditionalFormatting sqref="B5347 C5347:F5382">
    <cfRule type="cellIs" dxfId="219" priority="128" operator="equal">
      <formula>"OFF"</formula>
    </cfRule>
  </conditionalFormatting>
  <conditionalFormatting sqref="B5348">
    <cfRule type="cellIs" dxfId="218" priority="126" operator="equal">
      <formula>"OFF"</formula>
    </cfRule>
  </conditionalFormatting>
  <conditionalFormatting sqref="B5347:B5370 B5380:B5381 B5373:B5378">
    <cfRule type="cellIs" dxfId="217" priority="125" operator="equal">
      <formula>"OFF"</formula>
    </cfRule>
  </conditionalFormatting>
  <conditionalFormatting sqref="B5347:B5370 B5380:B5381 B5373:B5378">
    <cfRule type="cellIs" dxfId="216" priority="124" operator="equal">
      <formula>"OFF"</formula>
    </cfRule>
  </conditionalFormatting>
  <conditionalFormatting sqref="G5383:M5391">
    <cfRule type="cellIs" dxfId="215" priority="122" operator="equal">
      <formula>0</formula>
    </cfRule>
  </conditionalFormatting>
  <conditionalFormatting sqref="B5386:F5391 C5383:F5385">
    <cfRule type="cellIs" dxfId="214" priority="123" operator="equal">
      <formula>"OFF"</formula>
    </cfRule>
  </conditionalFormatting>
  <conditionalFormatting sqref="C5392:F5400">
    <cfRule type="cellIs" dxfId="213" priority="121" operator="equal">
      <formula>"OFF"</formula>
    </cfRule>
  </conditionalFormatting>
  <conditionalFormatting sqref="G5392:M5400">
    <cfRule type="cellIs" dxfId="212" priority="120" operator="equal">
      <formula>0</formula>
    </cfRule>
  </conditionalFormatting>
  <conditionalFormatting sqref="C5401:F5493">
    <cfRule type="cellIs" dxfId="211" priority="119" operator="equal">
      <formula>"OFF"</formula>
    </cfRule>
  </conditionalFormatting>
  <conditionalFormatting sqref="G5401:M5493">
    <cfRule type="cellIs" dxfId="210" priority="118" operator="equal">
      <formula>0</formula>
    </cfRule>
  </conditionalFormatting>
  <conditionalFormatting sqref="B5494:F5523">
    <cfRule type="cellIs" dxfId="209" priority="117" operator="equal">
      <formula>"OFF"</formula>
    </cfRule>
  </conditionalFormatting>
  <conditionalFormatting sqref="G5494:M5523">
    <cfRule type="cellIs" dxfId="208" priority="116" operator="equal">
      <formula>0</formula>
    </cfRule>
  </conditionalFormatting>
  <conditionalFormatting sqref="Q5494:Q5523">
    <cfRule type="cellIs" dxfId="207" priority="115" operator="equal">
      <formula>"OFF"</formula>
    </cfRule>
  </conditionalFormatting>
  <conditionalFormatting sqref="C5524:F5535">
    <cfRule type="cellIs" dxfId="206" priority="114" operator="equal">
      <formula>"OFF"</formula>
    </cfRule>
  </conditionalFormatting>
  <conditionalFormatting sqref="G5524:M5535">
    <cfRule type="cellIs" dxfId="205" priority="113" operator="equal">
      <formula>0</formula>
    </cfRule>
  </conditionalFormatting>
  <conditionalFormatting sqref="B5536:B5538">
    <cfRule type="cellIs" dxfId="204" priority="112" operator="equal">
      <formula>"OFF"</formula>
    </cfRule>
  </conditionalFormatting>
  <conditionalFormatting sqref="B5542:B5544">
    <cfRule type="cellIs" dxfId="203" priority="109" operator="equal">
      <formula>"OFF"</formula>
    </cfRule>
  </conditionalFormatting>
  <conditionalFormatting sqref="B5539:B5541">
    <cfRule type="cellIs" dxfId="202" priority="110" operator="equal">
      <formula>"OFF"</formula>
    </cfRule>
  </conditionalFormatting>
  <conditionalFormatting sqref="C5544:F5544">
    <cfRule type="cellIs" dxfId="201" priority="90" operator="equal">
      <formula>"OFF"</formula>
    </cfRule>
  </conditionalFormatting>
  <conditionalFormatting sqref="C5536:F5536">
    <cfRule type="cellIs" dxfId="200" priority="107" operator="equal">
      <formula>"OFF"</formula>
    </cfRule>
  </conditionalFormatting>
  <conditionalFormatting sqref="G5536:M5536">
    <cfRule type="cellIs" dxfId="199" priority="108" operator="equal">
      <formula>0</formula>
    </cfRule>
  </conditionalFormatting>
  <conditionalFormatting sqref="C5537:F5537">
    <cfRule type="cellIs" dxfId="198" priority="105" operator="equal">
      <formula>"OFF"</formula>
    </cfRule>
  </conditionalFormatting>
  <conditionalFormatting sqref="G5537:M5537">
    <cfRule type="cellIs" dxfId="197" priority="106" operator="equal">
      <formula>0</formula>
    </cfRule>
  </conditionalFormatting>
  <conditionalFormatting sqref="C5538:F5538">
    <cfRule type="cellIs" dxfId="196" priority="103" operator="equal">
      <formula>"OFF"</formula>
    </cfRule>
  </conditionalFormatting>
  <conditionalFormatting sqref="G5538:M5538">
    <cfRule type="cellIs" dxfId="195" priority="104" operator="equal">
      <formula>0</formula>
    </cfRule>
  </conditionalFormatting>
  <conditionalFormatting sqref="C5539:F5539">
    <cfRule type="cellIs" dxfId="194" priority="101" operator="equal">
      <formula>"OFF"</formula>
    </cfRule>
  </conditionalFormatting>
  <conditionalFormatting sqref="G5539:M5539">
    <cfRule type="cellIs" dxfId="193" priority="102" operator="equal">
      <formula>0</formula>
    </cfRule>
  </conditionalFormatting>
  <conditionalFormatting sqref="C5540:F5540">
    <cfRule type="cellIs" dxfId="192" priority="99" operator="equal">
      <formula>"OFF"</formula>
    </cfRule>
  </conditionalFormatting>
  <conditionalFormatting sqref="G5540:M5540">
    <cfRule type="cellIs" dxfId="191" priority="100" operator="equal">
      <formula>0</formula>
    </cfRule>
  </conditionalFormatting>
  <conditionalFormatting sqref="C5541:F5541">
    <cfRule type="cellIs" dxfId="190" priority="97" operator="equal">
      <formula>"OFF"</formula>
    </cfRule>
  </conditionalFormatting>
  <conditionalFormatting sqref="G5541:M5541">
    <cfRule type="cellIs" dxfId="189" priority="98" operator="equal">
      <formula>0</formula>
    </cfRule>
  </conditionalFormatting>
  <conditionalFormatting sqref="O5536:O5682">
    <cfRule type="cellIs" dxfId="188" priority="96" operator="equal">
      <formula>0</formula>
    </cfRule>
  </conditionalFormatting>
  <conditionalFormatting sqref="C5542:F5542">
    <cfRule type="cellIs" dxfId="187" priority="94" operator="equal">
      <formula>"OFF"</formula>
    </cfRule>
  </conditionalFormatting>
  <conditionalFormatting sqref="G5542:M5542">
    <cfRule type="cellIs" dxfId="186" priority="95" operator="equal">
      <formula>0</formula>
    </cfRule>
  </conditionalFormatting>
  <conditionalFormatting sqref="C5543:F5543">
    <cfRule type="cellIs" dxfId="185" priority="92" operator="equal">
      <formula>"OFF"</formula>
    </cfRule>
  </conditionalFormatting>
  <conditionalFormatting sqref="G5543:M5543">
    <cfRule type="cellIs" dxfId="184" priority="93" operator="equal">
      <formula>0</formula>
    </cfRule>
  </conditionalFormatting>
  <conditionalFormatting sqref="G5544:M5544">
    <cfRule type="cellIs" dxfId="183" priority="91" operator="equal">
      <formula>0</formula>
    </cfRule>
  </conditionalFormatting>
  <conditionalFormatting sqref="B5545:B5551">
    <cfRule type="cellIs" dxfId="182" priority="89" operator="equal">
      <formula>"OFF"</formula>
    </cfRule>
  </conditionalFormatting>
  <conditionalFormatting sqref="B5555">
    <cfRule type="cellIs" dxfId="181" priority="88" operator="equal">
      <formula>"OFF"</formula>
    </cfRule>
  </conditionalFormatting>
  <conditionalFormatting sqref="B5556:B5561">
    <cfRule type="cellIs" dxfId="180" priority="87" operator="equal">
      <formula>"OFF"</formula>
    </cfRule>
  </conditionalFormatting>
  <conditionalFormatting sqref="G5545:M5545">
    <cfRule type="cellIs" dxfId="179" priority="85" operator="equal">
      <formula>0</formula>
    </cfRule>
  </conditionalFormatting>
  <conditionalFormatting sqref="C5545:F5545">
    <cfRule type="cellIs" dxfId="178" priority="86" operator="equal">
      <formula>"OFF"</formula>
    </cfRule>
  </conditionalFormatting>
  <conditionalFormatting sqref="G5546:M5546">
    <cfRule type="cellIs" dxfId="177" priority="83" operator="equal">
      <formula>0</formula>
    </cfRule>
  </conditionalFormatting>
  <conditionalFormatting sqref="C5546:F5546">
    <cfRule type="cellIs" dxfId="176" priority="84" operator="equal">
      <formula>"OFF"</formula>
    </cfRule>
  </conditionalFormatting>
  <conditionalFormatting sqref="G5547:M5547">
    <cfRule type="cellIs" dxfId="175" priority="81" operator="equal">
      <formula>0</formula>
    </cfRule>
  </conditionalFormatting>
  <conditionalFormatting sqref="C5547:F5547">
    <cfRule type="cellIs" dxfId="174" priority="82" operator="equal">
      <formula>"OFF"</formula>
    </cfRule>
  </conditionalFormatting>
  <conditionalFormatting sqref="G5548:M5548">
    <cfRule type="cellIs" dxfId="173" priority="79" operator="equal">
      <formula>0</formula>
    </cfRule>
  </conditionalFormatting>
  <conditionalFormatting sqref="C5548:F5548">
    <cfRule type="cellIs" dxfId="172" priority="80" operator="equal">
      <formula>"OFF"</formula>
    </cfRule>
  </conditionalFormatting>
  <conditionalFormatting sqref="G5549:M5549">
    <cfRule type="cellIs" dxfId="171" priority="77" operator="equal">
      <formula>0</formula>
    </cfRule>
  </conditionalFormatting>
  <conditionalFormatting sqref="C5549:F5549">
    <cfRule type="cellIs" dxfId="170" priority="78" operator="equal">
      <formula>"OFF"</formula>
    </cfRule>
  </conditionalFormatting>
  <conditionalFormatting sqref="G5550:M5550">
    <cfRule type="cellIs" dxfId="169" priority="75" operator="equal">
      <formula>0</formula>
    </cfRule>
  </conditionalFormatting>
  <conditionalFormatting sqref="C5550:F5550">
    <cfRule type="cellIs" dxfId="168" priority="76" operator="equal">
      <formula>"OFF"</formula>
    </cfRule>
  </conditionalFormatting>
  <conditionalFormatting sqref="G5551:M5551">
    <cfRule type="cellIs" dxfId="167" priority="73" operator="equal">
      <formula>0</formula>
    </cfRule>
  </conditionalFormatting>
  <conditionalFormatting sqref="C5551:F5551">
    <cfRule type="cellIs" dxfId="166" priority="74" operator="equal">
      <formula>"OFF"</formula>
    </cfRule>
  </conditionalFormatting>
  <conditionalFormatting sqref="G5555:M5555">
    <cfRule type="cellIs" dxfId="165" priority="71" operator="equal">
      <formula>0</formula>
    </cfRule>
  </conditionalFormatting>
  <conditionalFormatting sqref="C5555:F5555">
    <cfRule type="cellIs" dxfId="164" priority="72" operator="equal">
      <formula>"OFF"</formula>
    </cfRule>
  </conditionalFormatting>
  <conditionalFormatting sqref="G5556:M5556">
    <cfRule type="cellIs" dxfId="163" priority="69" operator="equal">
      <formula>0</formula>
    </cfRule>
  </conditionalFormatting>
  <conditionalFormatting sqref="C5556:F5556">
    <cfRule type="cellIs" dxfId="162" priority="70" operator="equal">
      <formula>"OFF"</formula>
    </cfRule>
  </conditionalFormatting>
  <conditionalFormatting sqref="G5557:M5557">
    <cfRule type="cellIs" dxfId="161" priority="67" operator="equal">
      <formula>0</formula>
    </cfRule>
  </conditionalFormatting>
  <conditionalFormatting sqref="C5557:F5557">
    <cfRule type="cellIs" dxfId="160" priority="68" operator="equal">
      <formula>"OFF"</formula>
    </cfRule>
  </conditionalFormatting>
  <conditionalFormatting sqref="G5558:M5558">
    <cfRule type="cellIs" dxfId="159" priority="65" operator="equal">
      <formula>0</formula>
    </cfRule>
  </conditionalFormatting>
  <conditionalFormatting sqref="C5558:F5558">
    <cfRule type="cellIs" dxfId="158" priority="66" operator="equal">
      <formula>"OFF"</formula>
    </cfRule>
  </conditionalFormatting>
  <conditionalFormatting sqref="G5559:M5559">
    <cfRule type="cellIs" dxfId="157" priority="63" operator="equal">
      <formula>0</formula>
    </cfRule>
  </conditionalFormatting>
  <conditionalFormatting sqref="C5559:F5559">
    <cfRule type="cellIs" dxfId="156" priority="64" operator="equal">
      <formula>"OFF"</formula>
    </cfRule>
  </conditionalFormatting>
  <conditionalFormatting sqref="G5561:M5561">
    <cfRule type="cellIs" dxfId="155" priority="61" operator="equal">
      <formula>0</formula>
    </cfRule>
  </conditionalFormatting>
  <conditionalFormatting sqref="C5561:F5561">
    <cfRule type="cellIs" dxfId="154" priority="62" operator="equal">
      <formula>"OFF"</formula>
    </cfRule>
  </conditionalFormatting>
  <conditionalFormatting sqref="G5560:M5560">
    <cfRule type="cellIs" dxfId="153" priority="59" operator="equal">
      <formula>0</formula>
    </cfRule>
  </conditionalFormatting>
  <conditionalFormatting sqref="C5560:F5560">
    <cfRule type="cellIs" dxfId="152" priority="60" operator="equal">
      <formula>"OFF"</formula>
    </cfRule>
  </conditionalFormatting>
  <conditionalFormatting sqref="B5552:B5553">
    <cfRule type="cellIs" dxfId="151" priority="57" operator="equal">
      <formula>"OFF"</formula>
    </cfRule>
  </conditionalFormatting>
  <conditionalFormatting sqref="B5554">
    <cfRule type="cellIs" dxfId="150" priority="56" operator="equal">
      <formula>"OFF"</formula>
    </cfRule>
  </conditionalFormatting>
  <conditionalFormatting sqref="B5562">
    <cfRule type="cellIs" dxfId="149" priority="55" operator="equal">
      <formula>"OFF"</formula>
    </cfRule>
  </conditionalFormatting>
  <conditionalFormatting sqref="B5563">
    <cfRule type="cellIs" dxfId="148" priority="54" operator="equal">
      <formula>"OFF"</formula>
    </cfRule>
  </conditionalFormatting>
  <conditionalFormatting sqref="B5564">
    <cfRule type="cellIs" dxfId="147" priority="53" operator="equal">
      <formula>"OFF"</formula>
    </cfRule>
  </conditionalFormatting>
  <conditionalFormatting sqref="G5552:M5552">
    <cfRule type="cellIs" dxfId="146" priority="51" operator="equal">
      <formula>0</formula>
    </cfRule>
  </conditionalFormatting>
  <conditionalFormatting sqref="C5552:F5552">
    <cfRule type="cellIs" dxfId="145" priority="52" operator="equal">
      <formula>"OFF"</formula>
    </cfRule>
  </conditionalFormatting>
  <conditionalFormatting sqref="G5553:M5553">
    <cfRule type="cellIs" dxfId="144" priority="49" operator="equal">
      <formula>0</formula>
    </cfRule>
  </conditionalFormatting>
  <conditionalFormatting sqref="C5553:F5553">
    <cfRule type="cellIs" dxfId="143" priority="50" operator="equal">
      <formula>"OFF"</formula>
    </cfRule>
  </conditionalFormatting>
  <conditionalFormatting sqref="G5554:M5554">
    <cfRule type="cellIs" dxfId="142" priority="47" operator="equal">
      <formula>0</formula>
    </cfRule>
  </conditionalFormatting>
  <conditionalFormatting sqref="C5554:F5554">
    <cfRule type="cellIs" dxfId="141" priority="48" operator="equal">
      <formula>"OFF"</formula>
    </cfRule>
  </conditionalFormatting>
  <conditionalFormatting sqref="G5562:M5562">
    <cfRule type="cellIs" dxfId="140" priority="45" operator="equal">
      <formula>0</formula>
    </cfRule>
  </conditionalFormatting>
  <conditionalFormatting sqref="C5562:F5562">
    <cfRule type="cellIs" dxfId="139" priority="46" operator="equal">
      <formula>"OFF"</formula>
    </cfRule>
  </conditionalFormatting>
  <conditionalFormatting sqref="G5563:M5563">
    <cfRule type="cellIs" dxfId="138" priority="43" operator="equal">
      <formula>0</formula>
    </cfRule>
  </conditionalFormatting>
  <conditionalFormatting sqref="C5563:F5563">
    <cfRule type="cellIs" dxfId="137" priority="44" operator="equal">
      <formula>"OFF"</formula>
    </cfRule>
  </conditionalFormatting>
  <conditionalFormatting sqref="G5564:M5564">
    <cfRule type="cellIs" dxfId="136" priority="41" operator="equal">
      <formula>0</formula>
    </cfRule>
  </conditionalFormatting>
  <conditionalFormatting sqref="C5564:F5564">
    <cfRule type="cellIs" dxfId="135" priority="42" operator="equal">
      <formula>"OFF"</formula>
    </cfRule>
  </conditionalFormatting>
  <conditionalFormatting sqref="G5565:M5682">
    <cfRule type="cellIs" dxfId="134" priority="39" operator="equal">
      <formula>0</formula>
    </cfRule>
  </conditionalFormatting>
  <conditionalFormatting sqref="B5565:F5568 D5635:D5682 F5635:F5682 B5576:F5587 B5570:F5571 C5569:F5569 C5572:F5575 B5589:F5630 C5588:F5588 B5633:F5634 C5631:F5632">
    <cfRule type="cellIs" dxfId="133" priority="40" operator="equal">
      <formula>"OFF"</formula>
    </cfRule>
  </conditionalFormatting>
  <conditionalFormatting sqref="B5635:B5636 B5660 B5641:B5657 B5665:B5681">
    <cfRule type="cellIs" dxfId="132" priority="38" operator="equal">
      <formula>"OFF"</formula>
    </cfRule>
  </conditionalFormatting>
  <conditionalFormatting sqref="C5635:C5682">
    <cfRule type="cellIs" dxfId="131" priority="37" operator="equal">
      <formula>"OFF"</formula>
    </cfRule>
  </conditionalFormatting>
  <conditionalFormatting sqref="E5635:E5682">
    <cfRule type="cellIs" dxfId="130" priority="36" operator="equal">
      <formula>"OFF"</formula>
    </cfRule>
  </conditionalFormatting>
  <conditionalFormatting sqref="G5683:M5689">
    <cfRule type="cellIs" dxfId="129" priority="33" operator="equal">
      <formula>0</formula>
    </cfRule>
  </conditionalFormatting>
  <conditionalFormatting sqref="B5683:F5689">
    <cfRule type="cellIs" dxfId="128" priority="34" operator="equal">
      <formula>"OFF"</formula>
    </cfRule>
  </conditionalFormatting>
  <conditionalFormatting sqref="O5683:O5689">
    <cfRule type="cellIs" dxfId="127" priority="32" operator="equal">
      <formula>0</formula>
    </cfRule>
  </conditionalFormatting>
  <conditionalFormatting sqref="B5659">
    <cfRule type="cellIs" dxfId="126" priority="30" operator="equal">
      <formula>"OFF"</formula>
    </cfRule>
  </conditionalFormatting>
  <conditionalFormatting sqref="B3497">
    <cfRule type="cellIs" dxfId="125" priority="29" operator="equal">
      <formula>"OFF"</formula>
    </cfRule>
  </conditionalFormatting>
  <conditionalFormatting sqref="B4484">
    <cfRule type="cellIs" dxfId="124" priority="28" operator="equal">
      <formula>"OFF"</formula>
    </cfRule>
  </conditionalFormatting>
  <conditionalFormatting sqref="B4545">
    <cfRule type="cellIs" dxfId="123" priority="27" operator="equal">
      <formula>"OFF"</formula>
    </cfRule>
  </conditionalFormatting>
  <conditionalFormatting sqref="B4615">
    <cfRule type="cellIs" dxfId="122" priority="26" operator="equal">
      <formula>"OFF"</formula>
    </cfRule>
  </conditionalFormatting>
  <conditionalFormatting sqref="B4685">
    <cfRule type="cellIs" dxfId="121" priority="25" operator="equal">
      <formula>"OFF"</formula>
    </cfRule>
  </conditionalFormatting>
  <conditionalFormatting sqref="B4895 B4825 B4755">
    <cfRule type="cellIs" dxfId="120" priority="22" operator="equal">
      <formula>"OFF"</formula>
    </cfRule>
  </conditionalFormatting>
  <conditionalFormatting sqref="B4965">
    <cfRule type="cellIs" dxfId="119" priority="21" operator="equal">
      <formula>"OFF"</formula>
    </cfRule>
  </conditionalFormatting>
  <conditionalFormatting sqref="B5035">
    <cfRule type="cellIs" dxfId="118" priority="20" operator="equal">
      <formula>"OFF"</formula>
    </cfRule>
  </conditionalFormatting>
  <conditionalFormatting sqref="B5105">
    <cfRule type="cellIs" dxfId="117" priority="19" operator="equal">
      <formula>"OFF"</formula>
    </cfRule>
  </conditionalFormatting>
  <conditionalFormatting sqref="B5175">
    <cfRule type="cellIs" dxfId="116" priority="18" operator="equal">
      <formula>"OFF"</formula>
    </cfRule>
  </conditionalFormatting>
  <conditionalFormatting sqref="B5245">
    <cfRule type="cellIs" dxfId="115" priority="17" operator="equal">
      <formula>"OFF"</formula>
    </cfRule>
  </conditionalFormatting>
  <conditionalFormatting sqref="B5315">
    <cfRule type="cellIs" dxfId="114" priority="16" operator="equal">
      <formula>"OFF"</formula>
    </cfRule>
  </conditionalFormatting>
  <conditionalFormatting sqref="B5575 B5385">
    <cfRule type="cellIs" dxfId="113" priority="14" operator="equal">
      <formula>"OFF"</formula>
    </cfRule>
  </conditionalFormatting>
  <conditionalFormatting sqref="B5640">
    <cfRule type="cellIs" dxfId="112" priority="13" operator="equal">
      <formula>"OFF"</formula>
    </cfRule>
  </conditionalFormatting>
  <conditionalFormatting sqref="B5664">
    <cfRule type="cellIs" dxfId="111" priority="12" operator="equal">
      <formula>"OFF"</formula>
    </cfRule>
  </conditionalFormatting>
  <conditionalFormatting sqref="G5690:M5696">
    <cfRule type="cellIs" dxfId="110" priority="10" operator="equal">
      <formula>0</formula>
    </cfRule>
  </conditionalFormatting>
  <conditionalFormatting sqref="B5690:F5696">
    <cfRule type="cellIs" dxfId="109" priority="11" operator="equal">
      <formula>"OFF"</formula>
    </cfRule>
  </conditionalFormatting>
  <conditionalFormatting sqref="O5690:O5696">
    <cfRule type="cellIs" dxfId="108" priority="9" operator="equal">
      <formula>0</formula>
    </cfRule>
  </conditionalFormatting>
  <conditionalFormatting sqref="X5690:X5696">
    <cfRule type="cellIs" dxfId="107" priority="8" operator="equal">
      <formula>0</formula>
    </cfRule>
  </conditionalFormatting>
  <conditionalFormatting sqref="G5697:M5703">
    <cfRule type="cellIs" dxfId="106" priority="6" operator="equal">
      <formula>0</formula>
    </cfRule>
  </conditionalFormatting>
  <conditionalFormatting sqref="B5697:F5703">
    <cfRule type="cellIs" dxfId="105" priority="7" operator="equal">
      <formula>"OFF"</formula>
    </cfRule>
  </conditionalFormatting>
  <conditionalFormatting sqref="O5697:O5703">
    <cfRule type="cellIs" dxfId="104" priority="5" operator="equal">
      <formula>0</formula>
    </cfRule>
  </conditionalFormatting>
  <conditionalFormatting sqref="X5697:X5703">
    <cfRule type="cellIs" dxfId="103" priority="4" operator="equal">
      <formula>0</formula>
    </cfRule>
  </conditionalFormatting>
  <conditionalFormatting sqref="F731">
    <cfRule type="cellIs" dxfId="102" priority="3" operator="equal">
      <formula>"OFF"</formula>
    </cfRule>
  </conditionalFormatting>
  <conditionalFormatting sqref="C730:F730">
    <cfRule type="cellIs" dxfId="101" priority="2" operator="equal">
      <formula>"OFF"</formula>
    </cfRule>
  </conditionalFormatting>
  <conditionalFormatting sqref="G730:M730">
    <cfRule type="cellIs" dxfId="100" priority="1" operator="equal">
      <formula>0</formula>
    </cfRule>
  </conditionalFormatting>
  <dataValidations disablePrompts="1" count="3">
    <dataValidation type="list" allowBlank="1" showInputMessage="1" showErrorMessage="1" sqref="AG776:AG841 AG848:AG857 AG2646:AG5535 AG5683:AG5703 AG2:AG725" xr:uid="{00000000-0002-0000-0000-000000000000}">
      <formula1>"2H Pause déjeuner,Sans déjeuner,Allaitement"</formula1>
    </dataValidation>
    <dataValidation type="list" allowBlank="1" showInputMessage="1" showErrorMessage="1" sqref="AG1614:AG2645 AG726:AG761 AG772:AG775 AG842:AG847" xr:uid="{00000000-0002-0000-0000-000001000000}">
      <formula1>"Sans déjeuner,Allaitement"</formula1>
    </dataValidation>
    <dataValidation type="list" allowBlank="1" showInputMessage="1" showErrorMessage="1" sqref="AG762:AG771" xr:uid="{00000000-0002-0000-0000-000002000000}">
      <formula1>"Sans déjeuner,Allaitement,2H Pause déjeuner"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3708C-A1A7-4E40-B65F-214DEF3A672F}">
  <sheetPr filterMode="1"/>
  <dimension ref="A1:I234"/>
  <sheetViews>
    <sheetView zoomScale="85" zoomScaleNormal="85" workbookViewId="0">
      <pane ySplit="1" topLeftCell="A83" activePane="bottomLeft" state="frozen"/>
      <selection activeCell="C5463" sqref="C5463"/>
      <selection pane="bottomLeft" activeCell="F111" sqref="F111"/>
    </sheetView>
  </sheetViews>
  <sheetFormatPr baseColWidth="10" defaultColWidth="11.42578125" defaultRowHeight="15" x14ac:dyDescent="0.25"/>
  <cols>
    <col min="1" max="1" width="10.42578125" style="8" customWidth="1"/>
    <col min="2" max="2" width="33.5703125" style="54" customWidth="1"/>
    <col min="3" max="3" width="23.28515625" style="33" bestFit="1" customWidth="1"/>
    <col min="4" max="4" width="23.28515625" style="140" bestFit="1" customWidth="1"/>
    <col min="5" max="5" width="34.140625" style="33" customWidth="1"/>
    <col min="6" max="6" width="10.42578125" style="8" customWidth="1"/>
    <col min="7" max="7" width="10.42578125" style="33" customWidth="1"/>
    <col min="8" max="8" width="17.42578125" style="142" bestFit="1" customWidth="1"/>
    <col min="9" max="9" width="18.42578125" style="142" customWidth="1"/>
    <col min="10" max="10" width="41.5703125" style="33" customWidth="1"/>
    <col min="11" max="13" width="11.42578125" style="33"/>
    <col min="14" max="14" width="23.5703125" style="33" bestFit="1" customWidth="1"/>
    <col min="15" max="16384" width="11.42578125" style="33"/>
  </cols>
  <sheetData>
    <row r="1" spans="1:9" x14ac:dyDescent="0.25">
      <c r="A1" s="151" t="s">
        <v>26</v>
      </c>
      <c r="B1" s="177" t="s">
        <v>1573</v>
      </c>
      <c r="C1" s="136" t="s">
        <v>23</v>
      </c>
      <c r="D1" s="136" t="s">
        <v>22</v>
      </c>
      <c r="E1" s="136" t="s">
        <v>21</v>
      </c>
      <c r="F1" s="151" t="s">
        <v>26</v>
      </c>
      <c r="G1" s="137" t="s">
        <v>2</v>
      </c>
      <c r="H1" s="138" t="s">
        <v>1574</v>
      </c>
      <c r="I1" s="139" t="s">
        <v>1575</v>
      </c>
    </row>
    <row r="2" spans="1:9" x14ac:dyDescent="0.25">
      <c r="A2" s="141">
        <v>364</v>
      </c>
      <c r="B2" s="161" t="s">
        <v>184</v>
      </c>
      <c r="C2" s="33" t="s">
        <v>94</v>
      </c>
      <c r="E2" s="160" t="s">
        <v>45</v>
      </c>
      <c r="F2" s="141">
        <v>364</v>
      </c>
    </row>
    <row r="3" spans="1:9" x14ac:dyDescent="0.25">
      <c r="A3" s="141">
        <v>952</v>
      </c>
      <c r="B3" s="161" t="s">
        <v>1588</v>
      </c>
      <c r="C3" s="33" t="s">
        <v>94</v>
      </c>
      <c r="E3" s="160" t="s">
        <v>45</v>
      </c>
      <c r="F3" s="141">
        <v>952</v>
      </c>
    </row>
    <row r="4" spans="1:9" x14ac:dyDescent="0.25">
      <c r="A4" s="141">
        <v>1009</v>
      </c>
      <c r="B4" s="161" t="s">
        <v>48</v>
      </c>
      <c r="C4" s="33" t="s">
        <v>94</v>
      </c>
      <c r="E4" s="160" t="s">
        <v>45</v>
      </c>
      <c r="F4" s="141">
        <v>1009</v>
      </c>
    </row>
    <row r="5" spans="1:9" x14ac:dyDescent="0.25">
      <c r="A5" s="141">
        <v>1007</v>
      </c>
      <c r="B5" s="161" t="s">
        <v>103</v>
      </c>
      <c r="C5" s="33" t="s">
        <v>94</v>
      </c>
      <c r="E5" s="160" t="s">
        <v>45</v>
      </c>
      <c r="F5" s="141">
        <v>1007</v>
      </c>
    </row>
    <row r="6" spans="1:9" x14ac:dyDescent="0.25">
      <c r="A6" s="141">
        <v>742</v>
      </c>
      <c r="B6" s="161" t="s">
        <v>1589</v>
      </c>
      <c r="C6" s="33" t="s">
        <v>94</v>
      </c>
      <c r="E6" s="160" t="s">
        <v>45</v>
      </c>
      <c r="F6" s="141">
        <v>742</v>
      </c>
    </row>
    <row r="7" spans="1:9" x14ac:dyDescent="0.25">
      <c r="A7" s="141">
        <v>1167</v>
      </c>
      <c r="B7" s="161" t="s">
        <v>71</v>
      </c>
      <c r="C7" s="33" t="s">
        <v>94</v>
      </c>
      <c r="E7" s="160" t="s">
        <v>45</v>
      </c>
      <c r="F7" s="141">
        <v>1167</v>
      </c>
    </row>
    <row r="8" spans="1:9" x14ac:dyDescent="0.25">
      <c r="A8" s="141">
        <v>1165</v>
      </c>
      <c r="B8" s="161" t="s">
        <v>66</v>
      </c>
      <c r="C8" s="33" t="s">
        <v>94</v>
      </c>
      <c r="E8" s="160" t="s">
        <v>45</v>
      </c>
      <c r="F8" s="141">
        <v>1165</v>
      </c>
    </row>
    <row r="9" spans="1:9" x14ac:dyDescent="0.25">
      <c r="A9" s="141">
        <v>1274</v>
      </c>
      <c r="B9" s="161" t="s">
        <v>160</v>
      </c>
      <c r="C9" s="33" t="s">
        <v>94</v>
      </c>
      <c r="E9" s="160" t="s">
        <v>45</v>
      </c>
      <c r="F9" s="141">
        <v>1274</v>
      </c>
    </row>
    <row r="10" spans="1:9" x14ac:dyDescent="0.25">
      <c r="A10" s="141">
        <v>1192</v>
      </c>
      <c r="B10" s="161" t="s">
        <v>159</v>
      </c>
      <c r="C10" s="33" t="s">
        <v>94</v>
      </c>
      <c r="E10" s="160" t="s">
        <v>45</v>
      </c>
      <c r="F10" s="141">
        <v>1192</v>
      </c>
    </row>
    <row r="11" spans="1:9" x14ac:dyDescent="0.25">
      <c r="A11" s="141">
        <v>1442</v>
      </c>
      <c r="B11" s="161" t="s">
        <v>152</v>
      </c>
      <c r="C11" s="33" t="s">
        <v>94</v>
      </c>
      <c r="E11" s="160" t="s">
        <v>45</v>
      </c>
      <c r="F11" s="141">
        <v>1442</v>
      </c>
    </row>
    <row r="12" spans="1:9" x14ac:dyDescent="0.25">
      <c r="A12" s="141">
        <v>1485</v>
      </c>
      <c r="B12" s="161" t="s">
        <v>178</v>
      </c>
      <c r="C12" s="33" t="s">
        <v>94</v>
      </c>
      <c r="E12" s="160" t="s">
        <v>45</v>
      </c>
      <c r="F12" s="141">
        <v>1485</v>
      </c>
    </row>
    <row r="13" spans="1:9" x14ac:dyDescent="0.25">
      <c r="A13" s="141">
        <v>1499</v>
      </c>
      <c r="B13" s="161" t="s">
        <v>162</v>
      </c>
      <c r="C13" s="33" t="s">
        <v>94</v>
      </c>
      <c r="E13" s="160" t="s">
        <v>45</v>
      </c>
      <c r="F13" s="141">
        <v>1499</v>
      </c>
    </row>
    <row r="14" spans="1:9" x14ac:dyDescent="0.25">
      <c r="A14" s="141">
        <v>1388</v>
      </c>
      <c r="B14" s="161" t="s">
        <v>125</v>
      </c>
      <c r="C14" s="33" t="s">
        <v>94</v>
      </c>
      <c r="E14" s="160" t="s">
        <v>45</v>
      </c>
      <c r="F14" s="141">
        <v>1388</v>
      </c>
    </row>
    <row r="15" spans="1:9" x14ac:dyDescent="0.25">
      <c r="A15" s="141">
        <v>1008</v>
      </c>
      <c r="B15" s="161" t="s">
        <v>104</v>
      </c>
      <c r="C15" s="33" t="s">
        <v>94</v>
      </c>
      <c r="E15" s="160" t="s">
        <v>45</v>
      </c>
      <c r="F15" s="141">
        <v>1008</v>
      </c>
    </row>
    <row r="16" spans="1:9" x14ac:dyDescent="0.25">
      <c r="A16" s="141">
        <v>949</v>
      </c>
      <c r="B16" s="161" t="s">
        <v>1586</v>
      </c>
      <c r="C16" s="33" t="s">
        <v>94</v>
      </c>
      <c r="E16" s="160" t="s">
        <v>45</v>
      </c>
      <c r="F16" s="141">
        <v>949</v>
      </c>
    </row>
    <row r="17" spans="1:9" x14ac:dyDescent="0.25">
      <c r="A17" s="164">
        <v>971</v>
      </c>
      <c r="B17" s="162" t="s">
        <v>44</v>
      </c>
      <c r="C17" s="33" t="s">
        <v>94</v>
      </c>
      <c r="E17" s="163" t="s">
        <v>1578</v>
      </c>
      <c r="F17" s="164">
        <v>971</v>
      </c>
    </row>
    <row r="18" spans="1:9" x14ac:dyDescent="0.25">
      <c r="A18" s="164">
        <v>669</v>
      </c>
      <c r="B18" s="162" t="s">
        <v>1587</v>
      </c>
      <c r="C18" s="33" t="s">
        <v>94</v>
      </c>
      <c r="E18" s="163" t="s">
        <v>1578</v>
      </c>
      <c r="F18" s="164">
        <v>669</v>
      </c>
    </row>
    <row r="19" spans="1:9" x14ac:dyDescent="0.25">
      <c r="A19" s="164">
        <v>1131</v>
      </c>
      <c r="B19" s="162" t="s">
        <v>179</v>
      </c>
      <c r="C19" s="33" t="s">
        <v>94</v>
      </c>
      <c r="E19" s="163" t="s">
        <v>1578</v>
      </c>
      <c r="F19" s="164">
        <v>1131</v>
      </c>
    </row>
    <row r="20" spans="1:9" x14ac:dyDescent="0.25">
      <c r="A20" s="164">
        <v>1145</v>
      </c>
      <c r="B20" s="162" t="s">
        <v>74</v>
      </c>
      <c r="C20" s="33" t="s">
        <v>94</v>
      </c>
      <c r="E20" s="163" t="s">
        <v>1578</v>
      </c>
      <c r="F20" s="164">
        <v>1145</v>
      </c>
    </row>
    <row r="21" spans="1:9" x14ac:dyDescent="0.25">
      <c r="A21" s="164">
        <v>1132</v>
      </c>
      <c r="B21" s="162" t="s">
        <v>46</v>
      </c>
      <c r="C21" s="33" t="s">
        <v>94</v>
      </c>
      <c r="E21" s="163" t="s">
        <v>1578</v>
      </c>
      <c r="F21" s="164">
        <v>1132</v>
      </c>
    </row>
    <row r="22" spans="1:9" x14ac:dyDescent="0.25">
      <c r="A22" s="164">
        <v>1170</v>
      </c>
      <c r="B22" s="162" t="s">
        <v>68</v>
      </c>
      <c r="C22" s="33" t="s">
        <v>94</v>
      </c>
      <c r="E22" s="163" t="s">
        <v>1578</v>
      </c>
      <c r="F22" s="164">
        <v>1170</v>
      </c>
    </row>
    <row r="23" spans="1:9" x14ac:dyDescent="0.25">
      <c r="A23" s="164">
        <v>1154</v>
      </c>
      <c r="B23" s="162" t="s">
        <v>70</v>
      </c>
      <c r="C23" s="33" t="s">
        <v>94</v>
      </c>
      <c r="E23" s="163" t="s">
        <v>1578</v>
      </c>
      <c r="F23" s="164">
        <v>1154</v>
      </c>
    </row>
    <row r="24" spans="1:9" x14ac:dyDescent="0.25">
      <c r="A24" s="164">
        <v>397</v>
      </c>
      <c r="B24" s="162" t="s">
        <v>183</v>
      </c>
      <c r="C24" s="33" t="s">
        <v>94</v>
      </c>
      <c r="E24" s="163" t="s">
        <v>1578</v>
      </c>
      <c r="F24" s="164">
        <v>397</v>
      </c>
    </row>
    <row r="25" spans="1:9" x14ac:dyDescent="0.25">
      <c r="A25" s="164">
        <v>1397</v>
      </c>
      <c r="B25" s="162" t="s">
        <v>145</v>
      </c>
      <c r="C25" s="33" t="s">
        <v>94</v>
      </c>
      <c r="E25" s="163" t="s">
        <v>1578</v>
      </c>
      <c r="F25" s="164">
        <v>1397</v>
      </c>
    </row>
    <row r="26" spans="1:9" x14ac:dyDescent="0.25">
      <c r="A26" s="164">
        <v>1396</v>
      </c>
      <c r="B26" s="162" t="s">
        <v>143</v>
      </c>
      <c r="C26" s="33" t="s">
        <v>94</v>
      </c>
      <c r="E26" s="163" t="s">
        <v>1578</v>
      </c>
      <c r="F26" s="164">
        <v>1396</v>
      </c>
    </row>
    <row r="27" spans="1:9" x14ac:dyDescent="0.25">
      <c r="A27" s="164">
        <v>1444</v>
      </c>
      <c r="B27" s="162" t="s">
        <v>153</v>
      </c>
      <c r="C27" s="33" t="s">
        <v>94</v>
      </c>
      <c r="E27" s="163" t="s">
        <v>1578</v>
      </c>
      <c r="F27" s="164">
        <v>1444</v>
      </c>
    </row>
    <row r="28" spans="1:9" x14ac:dyDescent="0.25">
      <c r="A28" s="164">
        <v>1443</v>
      </c>
      <c r="B28" s="162" t="s">
        <v>154</v>
      </c>
      <c r="C28" s="33" t="s">
        <v>94</v>
      </c>
      <c r="E28" s="163" t="s">
        <v>1578</v>
      </c>
      <c r="F28" s="164">
        <v>1443</v>
      </c>
    </row>
    <row r="29" spans="1:9" x14ac:dyDescent="0.25">
      <c r="A29" s="164">
        <v>1463</v>
      </c>
      <c r="B29" s="162" t="s">
        <v>163</v>
      </c>
      <c r="C29" s="33" t="s">
        <v>94</v>
      </c>
      <c r="E29" s="163" t="s">
        <v>1578</v>
      </c>
      <c r="F29" s="164">
        <v>1463</v>
      </c>
    </row>
    <row r="30" spans="1:9" x14ac:dyDescent="0.25">
      <c r="A30" s="164">
        <v>1469</v>
      </c>
      <c r="B30" s="162" t="s">
        <v>177</v>
      </c>
      <c r="C30" s="33" t="s">
        <v>94</v>
      </c>
      <c r="E30" s="163" t="s">
        <v>1578</v>
      </c>
      <c r="F30" s="164">
        <v>1469</v>
      </c>
    </row>
    <row r="31" spans="1:9" x14ac:dyDescent="0.25">
      <c r="A31" s="164">
        <v>1498</v>
      </c>
      <c r="B31" s="162" t="s">
        <v>180</v>
      </c>
      <c r="C31" s="33" t="s">
        <v>94</v>
      </c>
      <c r="E31" s="163" t="s">
        <v>1578</v>
      </c>
      <c r="F31" s="164">
        <v>1498</v>
      </c>
    </row>
    <row r="32" spans="1:9" s="26" customFormat="1" x14ac:dyDescent="0.25">
      <c r="A32" s="195"/>
      <c r="B32" s="192"/>
      <c r="D32" s="193"/>
      <c r="E32" s="194"/>
      <c r="F32" s="195"/>
      <c r="H32" s="196"/>
      <c r="I32" s="196"/>
    </row>
    <row r="33" spans="1:9" x14ac:dyDescent="0.25">
      <c r="A33" s="164">
        <v>86</v>
      </c>
      <c r="B33" s="166" t="s">
        <v>1577</v>
      </c>
      <c r="C33" s="209" t="s">
        <v>33</v>
      </c>
      <c r="E33" s="165" t="s">
        <v>32</v>
      </c>
      <c r="F33" s="164">
        <v>86</v>
      </c>
    </row>
    <row r="34" spans="1:9" x14ac:dyDescent="0.25">
      <c r="A34" s="164">
        <v>777</v>
      </c>
      <c r="B34" s="166" t="s">
        <v>42</v>
      </c>
      <c r="C34" s="209" t="s">
        <v>33</v>
      </c>
      <c r="E34" s="165" t="s">
        <v>32</v>
      </c>
      <c r="F34" s="164">
        <v>777</v>
      </c>
    </row>
    <row r="35" spans="1:9" x14ac:dyDescent="0.25">
      <c r="A35" s="164">
        <v>1006</v>
      </c>
      <c r="B35" s="166" t="s">
        <v>50</v>
      </c>
      <c r="C35" s="209" t="s">
        <v>33</v>
      </c>
      <c r="E35" s="165" t="s">
        <v>32</v>
      </c>
      <c r="F35" s="164">
        <v>1006</v>
      </c>
    </row>
    <row r="36" spans="1:9" x14ac:dyDescent="0.25">
      <c r="A36" s="164">
        <v>1183</v>
      </c>
      <c r="B36" s="166" t="s">
        <v>81</v>
      </c>
      <c r="C36" s="209" t="s">
        <v>33</v>
      </c>
      <c r="E36" s="165" t="s">
        <v>32</v>
      </c>
      <c r="F36" s="164">
        <v>1183</v>
      </c>
    </row>
    <row r="37" spans="1:9" x14ac:dyDescent="0.25">
      <c r="A37" s="164">
        <v>973</v>
      </c>
      <c r="B37" s="166" t="s">
        <v>84</v>
      </c>
      <c r="C37" s="209" t="s">
        <v>33</v>
      </c>
      <c r="E37" s="165" t="s">
        <v>32</v>
      </c>
      <c r="F37" s="164">
        <v>973</v>
      </c>
    </row>
    <row r="38" spans="1:9" x14ac:dyDescent="0.25">
      <c r="A38" s="164">
        <v>1539</v>
      </c>
      <c r="B38" s="166" t="s">
        <v>185</v>
      </c>
      <c r="C38" s="209" t="s">
        <v>33</v>
      </c>
      <c r="E38" s="165" t="s">
        <v>32</v>
      </c>
      <c r="F38" s="164">
        <v>1539</v>
      </c>
    </row>
    <row r="39" spans="1:9" s="26" customFormat="1" x14ac:dyDescent="0.25">
      <c r="A39" s="195"/>
      <c r="B39" s="202"/>
      <c r="C39" s="202"/>
      <c r="D39" s="193"/>
      <c r="E39" s="203"/>
      <c r="F39" s="195"/>
      <c r="H39" s="196"/>
      <c r="I39" s="196"/>
    </row>
    <row r="40" spans="1:9" s="26" customFormat="1" x14ac:dyDescent="0.25">
      <c r="A40" s="216">
        <v>1187</v>
      </c>
      <c r="B40" s="166" t="s">
        <v>186</v>
      </c>
      <c r="C40" s="209" t="s">
        <v>1584</v>
      </c>
      <c r="D40" s="193"/>
      <c r="E40" s="165" t="s">
        <v>32</v>
      </c>
      <c r="F40" s="216">
        <v>1187</v>
      </c>
      <c r="H40" s="196"/>
      <c r="I40" s="196"/>
    </row>
    <row r="41" spans="1:9" x14ac:dyDescent="0.25">
      <c r="A41" s="164">
        <v>1407</v>
      </c>
      <c r="B41" s="166" t="s">
        <v>227</v>
      </c>
      <c r="C41" s="209" t="s">
        <v>1584</v>
      </c>
      <c r="E41" s="165" t="s">
        <v>32</v>
      </c>
      <c r="F41" s="164">
        <v>1407</v>
      </c>
    </row>
    <row r="42" spans="1:9" x14ac:dyDescent="0.25">
      <c r="A42" s="164">
        <v>1211</v>
      </c>
      <c r="B42" s="166" t="s">
        <v>78</v>
      </c>
      <c r="C42" s="209" t="s">
        <v>1584</v>
      </c>
      <c r="E42" s="165" t="s">
        <v>32</v>
      </c>
      <c r="F42" s="164">
        <v>1211</v>
      </c>
    </row>
    <row r="43" spans="1:9" x14ac:dyDescent="0.25">
      <c r="A43" s="164">
        <v>1430</v>
      </c>
      <c r="B43" s="166" t="s">
        <v>146</v>
      </c>
      <c r="C43" s="209" t="s">
        <v>1584</v>
      </c>
      <c r="E43" s="165" t="s">
        <v>32</v>
      </c>
      <c r="F43" s="164">
        <v>1430</v>
      </c>
    </row>
    <row r="44" spans="1:9" s="26" customFormat="1" x14ac:dyDescent="0.25">
      <c r="A44" s="195"/>
      <c r="B44" s="202"/>
      <c r="C44" s="178"/>
      <c r="D44" s="193"/>
      <c r="E44" s="203"/>
      <c r="F44" s="195"/>
      <c r="H44" s="196"/>
      <c r="I44" s="196"/>
    </row>
    <row r="45" spans="1:9" x14ac:dyDescent="0.25">
      <c r="A45" s="164">
        <v>1252</v>
      </c>
      <c r="B45" s="166" t="s">
        <v>87</v>
      </c>
      <c r="C45" s="209" t="s">
        <v>1776</v>
      </c>
      <c r="E45" s="165" t="s">
        <v>32</v>
      </c>
      <c r="F45" s="164">
        <v>1252</v>
      </c>
    </row>
    <row r="46" spans="1:9" x14ac:dyDescent="0.25">
      <c r="A46" s="164">
        <v>1149</v>
      </c>
      <c r="B46" s="166" t="s">
        <v>88</v>
      </c>
      <c r="C46" s="209" t="s">
        <v>1776</v>
      </c>
      <c r="E46" s="165" t="s">
        <v>32</v>
      </c>
      <c r="F46" s="164">
        <v>1149</v>
      </c>
    </row>
    <row r="47" spans="1:9" x14ac:dyDescent="0.25">
      <c r="A47" s="164">
        <v>1138</v>
      </c>
      <c r="B47" s="166" t="s">
        <v>73</v>
      </c>
      <c r="C47" s="209" t="s">
        <v>1776</v>
      </c>
      <c r="E47" s="165" t="s">
        <v>32</v>
      </c>
      <c r="F47" s="164">
        <v>1138</v>
      </c>
    </row>
    <row r="48" spans="1:9" x14ac:dyDescent="0.25">
      <c r="A48" s="164">
        <v>1405</v>
      </c>
      <c r="B48" s="166" t="s">
        <v>141</v>
      </c>
      <c r="C48" s="209" t="s">
        <v>1776</v>
      </c>
      <c r="E48" s="165" t="s">
        <v>32</v>
      </c>
      <c r="F48" s="164">
        <v>1405</v>
      </c>
    </row>
    <row r="49" spans="1:6" x14ac:dyDescent="0.25">
      <c r="A49" s="167"/>
      <c r="B49" s="178"/>
      <c r="C49" s="178"/>
      <c r="E49" s="168"/>
      <c r="F49" s="167"/>
    </row>
    <row r="50" spans="1:6" x14ac:dyDescent="0.25">
      <c r="A50" s="204">
        <v>1012</v>
      </c>
      <c r="B50" s="179" t="s">
        <v>108</v>
      </c>
      <c r="C50" s="209" t="s">
        <v>41</v>
      </c>
      <c r="E50" s="197" t="s">
        <v>51</v>
      </c>
      <c r="F50" s="204">
        <v>1012</v>
      </c>
    </row>
    <row r="51" spans="1:6" x14ac:dyDescent="0.25">
      <c r="A51" s="204">
        <v>987</v>
      </c>
      <c r="B51" s="179" t="s">
        <v>1590</v>
      </c>
      <c r="C51" s="209" t="s">
        <v>41</v>
      </c>
      <c r="E51" s="197" t="s">
        <v>51</v>
      </c>
      <c r="F51" s="204">
        <v>987</v>
      </c>
    </row>
    <row r="52" spans="1:6" x14ac:dyDescent="0.25">
      <c r="A52" s="204">
        <v>983</v>
      </c>
      <c r="B52" s="179" t="s">
        <v>49</v>
      </c>
      <c r="C52" s="209" t="s">
        <v>41</v>
      </c>
      <c r="E52" s="197" t="s">
        <v>51</v>
      </c>
      <c r="F52" s="204">
        <v>983</v>
      </c>
    </row>
    <row r="53" spans="1:6" x14ac:dyDescent="0.25">
      <c r="A53" s="204">
        <v>1025</v>
      </c>
      <c r="B53" s="179" t="s">
        <v>106</v>
      </c>
      <c r="C53" s="209" t="s">
        <v>41</v>
      </c>
      <c r="E53" s="197" t="s">
        <v>51</v>
      </c>
      <c r="F53" s="204">
        <v>1025</v>
      </c>
    </row>
    <row r="54" spans="1:6" x14ac:dyDescent="0.25">
      <c r="A54" s="167"/>
      <c r="B54" s="178"/>
      <c r="C54" s="178"/>
      <c r="E54" s="168"/>
      <c r="F54" s="167"/>
    </row>
    <row r="55" spans="1:6" x14ac:dyDescent="0.25">
      <c r="A55" s="164">
        <v>1197</v>
      </c>
      <c r="B55" s="180" t="s">
        <v>82</v>
      </c>
      <c r="C55" s="178" t="s">
        <v>83</v>
      </c>
      <c r="E55" s="198" t="s">
        <v>1585</v>
      </c>
      <c r="F55" s="164">
        <v>1197</v>
      </c>
    </row>
    <row r="56" spans="1:6" x14ac:dyDescent="0.25">
      <c r="A56" s="164">
        <v>1202</v>
      </c>
      <c r="B56" s="78" t="s">
        <v>161</v>
      </c>
      <c r="C56" s="178" t="s">
        <v>83</v>
      </c>
      <c r="E56" s="198" t="s">
        <v>1585</v>
      </c>
      <c r="F56" s="164">
        <v>1202</v>
      </c>
    </row>
    <row r="57" spans="1:6" x14ac:dyDescent="0.25">
      <c r="A57" s="164">
        <v>1177</v>
      </c>
      <c r="B57" s="180" t="s">
        <v>75</v>
      </c>
      <c r="C57" s="178" t="s">
        <v>83</v>
      </c>
      <c r="E57" s="198" t="s">
        <v>1585</v>
      </c>
      <c r="F57" s="164">
        <v>1177</v>
      </c>
    </row>
    <row r="58" spans="1:6" x14ac:dyDescent="0.25">
      <c r="A58" s="164">
        <v>1245</v>
      </c>
      <c r="B58" s="180" t="s">
        <v>90</v>
      </c>
      <c r="C58" s="178" t="s">
        <v>83</v>
      </c>
      <c r="E58" s="198" t="s">
        <v>1585</v>
      </c>
      <c r="F58" s="164">
        <v>1245</v>
      </c>
    </row>
    <row r="59" spans="1:6" x14ac:dyDescent="0.25">
      <c r="A59" s="164">
        <v>1244</v>
      </c>
      <c r="B59" s="180" t="s">
        <v>92</v>
      </c>
      <c r="C59" s="178" t="s">
        <v>83</v>
      </c>
      <c r="E59" s="198" t="s">
        <v>1585</v>
      </c>
      <c r="F59" s="164">
        <v>1244</v>
      </c>
    </row>
    <row r="60" spans="1:6" x14ac:dyDescent="0.25">
      <c r="A60" s="164">
        <v>1373</v>
      </c>
      <c r="B60" s="180" t="s">
        <v>1675</v>
      </c>
      <c r="C60" s="178" t="s">
        <v>83</v>
      </c>
      <c r="E60" s="198" t="s">
        <v>1585</v>
      </c>
      <c r="F60" s="164">
        <v>1373</v>
      </c>
    </row>
    <row r="61" spans="1:6" x14ac:dyDescent="0.25">
      <c r="A61" s="164">
        <v>1425</v>
      </c>
      <c r="B61" s="180" t="s">
        <v>150</v>
      </c>
      <c r="C61" s="178" t="s">
        <v>83</v>
      </c>
      <c r="E61" s="198" t="s">
        <v>1585</v>
      </c>
      <c r="F61" s="164">
        <v>1425</v>
      </c>
    </row>
    <row r="62" spans="1:6" x14ac:dyDescent="0.25">
      <c r="A62" s="164">
        <v>1437</v>
      </c>
      <c r="B62" s="180" t="s">
        <v>158</v>
      </c>
      <c r="C62" s="178" t="s">
        <v>83</v>
      </c>
      <c r="E62" s="198" t="s">
        <v>1585</v>
      </c>
      <c r="F62" s="164">
        <v>1437</v>
      </c>
    </row>
    <row r="63" spans="1:6" x14ac:dyDescent="0.25">
      <c r="A63" s="164">
        <v>1248</v>
      </c>
      <c r="B63" s="180" t="s">
        <v>91</v>
      </c>
      <c r="C63" s="178" t="s">
        <v>83</v>
      </c>
      <c r="E63" s="198" t="s">
        <v>1585</v>
      </c>
      <c r="F63" s="164">
        <v>1248</v>
      </c>
    </row>
    <row r="64" spans="1:6" x14ac:dyDescent="0.25">
      <c r="A64" s="164">
        <v>1302</v>
      </c>
      <c r="B64" s="78" t="s">
        <v>112</v>
      </c>
      <c r="C64" s="178" t="s">
        <v>83</v>
      </c>
      <c r="E64" s="198" t="s">
        <v>1585</v>
      </c>
      <c r="F64" s="164">
        <v>1302</v>
      </c>
    </row>
    <row r="65" spans="1:6" x14ac:dyDescent="0.25">
      <c r="A65" s="164">
        <v>1369</v>
      </c>
      <c r="B65" s="78" t="s">
        <v>113</v>
      </c>
      <c r="C65" s="178" t="s">
        <v>83</v>
      </c>
      <c r="E65" s="198" t="s">
        <v>1585</v>
      </c>
      <c r="F65" s="164">
        <v>1369</v>
      </c>
    </row>
    <row r="66" spans="1:6" x14ac:dyDescent="0.25">
      <c r="A66" s="164">
        <v>1422</v>
      </c>
      <c r="B66" s="180" t="s">
        <v>148</v>
      </c>
      <c r="C66" s="178" t="s">
        <v>83</v>
      </c>
      <c r="E66" s="198" t="s">
        <v>1585</v>
      </c>
      <c r="F66" s="164">
        <v>1422</v>
      </c>
    </row>
    <row r="67" spans="1:6" x14ac:dyDescent="0.25">
      <c r="A67" s="164">
        <v>1423</v>
      </c>
      <c r="B67" s="180" t="s">
        <v>149</v>
      </c>
      <c r="C67" s="178" t="s">
        <v>83</v>
      </c>
      <c r="E67" s="198" t="s">
        <v>1585</v>
      </c>
      <c r="F67" s="164">
        <v>1423</v>
      </c>
    </row>
    <row r="68" spans="1:6" x14ac:dyDescent="0.25">
      <c r="A68" s="164">
        <v>1436</v>
      </c>
      <c r="B68" s="180" t="s">
        <v>157</v>
      </c>
      <c r="C68" s="178" t="s">
        <v>83</v>
      </c>
      <c r="E68" s="198" t="s">
        <v>1585</v>
      </c>
      <c r="F68" s="164">
        <v>1436</v>
      </c>
    </row>
    <row r="69" spans="1:6" x14ac:dyDescent="0.25">
      <c r="A69" s="167"/>
      <c r="B69" s="178"/>
      <c r="C69" s="178"/>
      <c r="E69" s="168"/>
      <c r="F69" s="167"/>
    </row>
    <row r="70" spans="1:6" x14ac:dyDescent="0.25">
      <c r="A70" s="164">
        <v>1011</v>
      </c>
      <c r="B70" s="166" t="s">
        <v>47</v>
      </c>
      <c r="C70" s="209" t="s">
        <v>61</v>
      </c>
      <c r="E70" s="165" t="s">
        <v>1581</v>
      </c>
      <c r="F70" s="164">
        <v>1011</v>
      </c>
    </row>
    <row r="71" spans="1:6" x14ac:dyDescent="0.25">
      <c r="A71" s="164">
        <v>1068</v>
      </c>
      <c r="B71" s="166" t="s">
        <v>98</v>
      </c>
      <c r="C71" s="209" t="s">
        <v>61</v>
      </c>
      <c r="E71" s="165" t="s">
        <v>1581</v>
      </c>
      <c r="F71" s="164">
        <v>1068</v>
      </c>
    </row>
    <row r="72" spans="1:6" x14ac:dyDescent="0.25">
      <c r="A72" s="164">
        <v>1066</v>
      </c>
      <c r="B72" s="166" t="s">
        <v>97</v>
      </c>
      <c r="C72" s="209" t="s">
        <v>61</v>
      </c>
      <c r="E72" s="165" t="s">
        <v>1581</v>
      </c>
      <c r="F72" s="164">
        <v>1066</v>
      </c>
    </row>
    <row r="73" spans="1:6" x14ac:dyDescent="0.25">
      <c r="A73" s="164">
        <v>1004</v>
      </c>
      <c r="B73" s="166" t="s">
        <v>96</v>
      </c>
      <c r="C73" s="209" t="s">
        <v>61</v>
      </c>
      <c r="E73" s="165" t="s">
        <v>1581</v>
      </c>
      <c r="F73" s="164">
        <v>1004</v>
      </c>
    </row>
    <row r="74" spans="1:6" x14ac:dyDescent="0.25">
      <c r="A74" s="164">
        <v>1151</v>
      </c>
      <c r="B74" s="166" t="s">
        <v>65</v>
      </c>
      <c r="C74" s="209" t="s">
        <v>61</v>
      </c>
      <c r="E74" s="165" t="s">
        <v>1581</v>
      </c>
      <c r="F74" s="164">
        <v>1151</v>
      </c>
    </row>
    <row r="75" spans="1:6" x14ac:dyDescent="0.25">
      <c r="A75" s="164">
        <v>1301</v>
      </c>
      <c r="B75" s="166" t="s">
        <v>111</v>
      </c>
      <c r="C75" s="209" t="s">
        <v>61</v>
      </c>
      <c r="E75" s="165" t="s">
        <v>1581</v>
      </c>
      <c r="F75" s="164">
        <v>1301</v>
      </c>
    </row>
    <row r="76" spans="1:6" x14ac:dyDescent="0.25">
      <c r="A76" s="164">
        <v>1300</v>
      </c>
      <c r="B76" s="166" t="s">
        <v>93</v>
      </c>
      <c r="C76" s="209" t="s">
        <v>61</v>
      </c>
      <c r="E76" s="165" t="s">
        <v>1581</v>
      </c>
      <c r="F76" s="164">
        <v>1300</v>
      </c>
    </row>
    <row r="77" spans="1:6" x14ac:dyDescent="0.25">
      <c r="A77" s="164">
        <v>1309</v>
      </c>
      <c r="B77" s="166" t="s">
        <v>85</v>
      </c>
      <c r="C77" s="209" t="s">
        <v>61</v>
      </c>
      <c r="E77" s="165" t="s">
        <v>1581</v>
      </c>
      <c r="F77" s="164">
        <v>1309</v>
      </c>
    </row>
    <row r="78" spans="1:6" x14ac:dyDescent="0.25">
      <c r="A78" s="164">
        <v>1283</v>
      </c>
      <c r="B78" s="166" t="s">
        <v>86</v>
      </c>
      <c r="C78" s="209" t="s">
        <v>61</v>
      </c>
      <c r="E78" s="165" t="s">
        <v>1581</v>
      </c>
      <c r="F78" s="164">
        <v>1283</v>
      </c>
    </row>
    <row r="79" spans="1:6" x14ac:dyDescent="0.25">
      <c r="A79" s="164">
        <v>1474</v>
      </c>
      <c r="B79" s="166" t="s">
        <v>174</v>
      </c>
      <c r="C79" s="209" t="s">
        <v>61</v>
      </c>
      <c r="E79" s="165" t="s">
        <v>1581</v>
      </c>
      <c r="F79" s="164">
        <v>1474</v>
      </c>
    </row>
    <row r="80" spans="1:6" x14ac:dyDescent="0.25">
      <c r="A80" s="164">
        <v>1495</v>
      </c>
      <c r="B80" s="166" t="s">
        <v>172</v>
      </c>
      <c r="C80" s="209" t="s">
        <v>61</v>
      </c>
      <c r="E80" s="165" t="s">
        <v>1581</v>
      </c>
      <c r="F80" s="164">
        <v>1495</v>
      </c>
    </row>
    <row r="81" spans="1:9" x14ac:dyDescent="0.25">
      <c r="A81" s="167"/>
      <c r="B81" s="178"/>
      <c r="C81" s="178"/>
      <c r="E81" s="168"/>
      <c r="F81" s="167"/>
    </row>
    <row r="82" spans="1:9" x14ac:dyDescent="0.25">
      <c r="A82" s="164">
        <v>1317</v>
      </c>
      <c r="B82" s="181" t="s">
        <v>1676</v>
      </c>
      <c r="C82" s="209" t="s">
        <v>1576</v>
      </c>
      <c r="E82" s="170" t="s">
        <v>62</v>
      </c>
      <c r="F82" s="164">
        <v>1317</v>
      </c>
    </row>
    <row r="83" spans="1:9" x14ac:dyDescent="0.25">
      <c r="A83" s="164">
        <v>1278</v>
      </c>
      <c r="B83" s="181" t="s">
        <v>1677</v>
      </c>
      <c r="C83" s="209" t="s">
        <v>1576</v>
      </c>
      <c r="E83" s="170" t="s">
        <v>62</v>
      </c>
      <c r="F83" s="164">
        <v>1278</v>
      </c>
    </row>
    <row r="84" spans="1:9" x14ac:dyDescent="0.25">
      <c r="A84" s="164">
        <v>1265</v>
      </c>
      <c r="B84" s="181" t="s">
        <v>1678</v>
      </c>
      <c r="C84" s="209" t="s">
        <v>1576</v>
      </c>
      <c r="E84" s="170" t="s">
        <v>62</v>
      </c>
      <c r="F84" s="164">
        <v>1265</v>
      </c>
    </row>
    <row r="85" spans="1:9" s="26" customFormat="1" x14ac:dyDescent="0.25">
      <c r="A85" s="195"/>
      <c r="B85" s="202"/>
      <c r="C85" s="202"/>
      <c r="D85" s="193"/>
      <c r="E85" s="203"/>
      <c r="F85" s="195"/>
      <c r="H85" s="196"/>
      <c r="I85" s="196"/>
    </row>
    <row r="86" spans="1:9" x14ac:dyDescent="0.25">
      <c r="A86" s="216" t="s">
        <v>1782</v>
      </c>
      <c r="B86" s="182" t="s">
        <v>105</v>
      </c>
      <c r="C86" s="209" t="s">
        <v>1777</v>
      </c>
      <c r="E86" s="171" t="s">
        <v>79</v>
      </c>
      <c r="F86" s="216" t="s">
        <v>1782</v>
      </c>
    </row>
    <row r="87" spans="1:9" x14ac:dyDescent="0.25">
      <c r="A87" s="164">
        <v>1141</v>
      </c>
      <c r="B87" s="182" t="s">
        <v>76</v>
      </c>
      <c r="C87" s="209" t="s">
        <v>1777</v>
      </c>
      <c r="E87" s="171" t="s">
        <v>79</v>
      </c>
      <c r="F87" s="164">
        <v>1141</v>
      </c>
    </row>
    <row r="88" spans="1:9" x14ac:dyDescent="0.25">
      <c r="A88" s="164">
        <v>1161</v>
      </c>
      <c r="B88" s="182" t="s">
        <v>77</v>
      </c>
      <c r="C88" s="209" t="s">
        <v>1777</v>
      </c>
      <c r="E88" s="171" t="s">
        <v>79</v>
      </c>
      <c r="F88" s="164">
        <v>1161</v>
      </c>
    </row>
    <row r="89" spans="1:9" x14ac:dyDescent="0.25">
      <c r="A89" s="164">
        <v>1148</v>
      </c>
      <c r="B89" s="182" t="s">
        <v>72</v>
      </c>
      <c r="C89" s="209" t="s">
        <v>1777</v>
      </c>
      <c r="E89" s="171" t="s">
        <v>79</v>
      </c>
      <c r="F89" s="164">
        <v>1148</v>
      </c>
    </row>
    <row r="90" spans="1:9" x14ac:dyDescent="0.25">
      <c r="A90" s="164">
        <v>1146</v>
      </c>
      <c r="B90" s="182" t="s">
        <v>69</v>
      </c>
      <c r="C90" s="209" t="s">
        <v>1777</v>
      </c>
      <c r="E90" s="171" t="s">
        <v>79</v>
      </c>
      <c r="F90" s="164">
        <v>1146</v>
      </c>
    </row>
    <row r="91" spans="1:9" x14ac:dyDescent="0.25">
      <c r="A91" s="164">
        <v>1372</v>
      </c>
      <c r="B91" s="183" t="s">
        <v>115</v>
      </c>
      <c r="C91" s="210" t="s">
        <v>1777</v>
      </c>
      <c r="E91" s="172" t="s">
        <v>79</v>
      </c>
      <c r="F91" s="164">
        <v>1372</v>
      </c>
    </row>
    <row r="92" spans="1:9" x14ac:dyDescent="0.25">
      <c r="A92" s="164">
        <v>1371</v>
      </c>
      <c r="B92" s="182" t="s">
        <v>116</v>
      </c>
      <c r="C92" s="209" t="s">
        <v>1777</v>
      </c>
      <c r="E92" s="171" t="s">
        <v>79</v>
      </c>
      <c r="F92" s="164">
        <v>1371</v>
      </c>
    </row>
    <row r="93" spans="1:9" x14ac:dyDescent="0.25">
      <c r="A93" s="164">
        <v>1152</v>
      </c>
      <c r="B93" s="182" t="s">
        <v>67</v>
      </c>
      <c r="C93" s="209" t="s">
        <v>1777</v>
      </c>
      <c r="E93" s="171" t="s">
        <v>79</v>
      </c>
      <c r="F93" s="164">
        <v>1152</v>
      </c>
    </row>
    <row r="94" spans="1:9" x14ac:dyDescent="0.25">
      <c r="A94" s="164">
        <v>1174</v>
      </c>
      <c r="B94" s="182" t="s">
        <v>1679</v>
      </c>
      <c r="C94" s="209" t="s">
        <v>1777</v>
      </c>
      <c r="E94" s="171" t="s">
        <v>79</v>
      </c>
      <c r="F94" s="164">
        <v>1174</v>
      </c>
    </row>
    <row r="95" spans="1:9" x14ac:dyDescent="0.25">
      <c r="A95" s="164">
        <v>1386</v>
      </c>
      <c r="B95" s="182" t="s">
        <v>123</v>
      </c>
      <c r="C95" s="209" t="s">
        <v>1777</v>
      </c>
      <c r="E95" s="171" t="s">
        <v>79</v>
      </c>
      <c r="F95" s="164">
        <v>1386</v>
      </c>
    </row>
    <row r="96" spans="1:9" x14ac:dyDescent="0.25">
      <c r="A96" s="164">
        <v>1389</v>
      </c>
      <c r="B96" s="182" t="s">
        <v>126</v>
      </c>
      <c r="C96" s="209" t="s">
        <v>1777</v>
      </c>
      <c r="E96" s="171" t="s">
        <v>79</v>
      </c>
      <c r="F96" s="164">
        <v>1389</v>
      </c>
    </row>
    <row r="97" spans="1:6" x14ac:dyDescent="0.25">
      <c r="A97" s="164">
        <v>1419</v>
      </c>
      <c r="B97" s="182" t="s">
        <v>139</v>
      </c>
      <c r="C97" s="209" t="s">
        <v>1777</v>
      </c>
      <c r="E97" s="171" t="s">
        <v>79</v>
      </c>
      <c r="F97" s="164">
        <v>1419</v>
      </c>
    </row>
    <row r="98" spans="1:6" x14ac:dyDescent="0.25">
      <c r="A98" s="164">
        <v>1393</v>
      </c>
      <c r="B98" s="182" t="s">
        <v>127</v>
      </c>
      <c r="C98" s="209" t="s">
        <v>1777</v>
      </c>
      <c r="E98" s="171" t="s">
        <v>79</v>
      </c>
      <c r="F98" s="164">
        <v>1393</v>
      </c>
    </row>
    <row r="99" spans="1:6" x14ac:dyDescent="0.25">
      <c r="A99" s="164">
        <v>1413</v>
      </c>
      <c r="B99" s="182" t="s">
        <v>131</v>
      </c>
      <c r="C99" s="209" t="s">
        <v>1777</v>
      </c>
      <c r="E99" s="171" t="s">
        <v>79</v>
      </c>
      <c r="F99" s="164">
        <v>1413</v>
      </c>
    </row>
    <row r="100" spans="1:6" x14ac:dyDescent="0.25">
      <c r="A100" s="164">
        <v>1418</v>
      </c>
      <c r="B100" s="182" t="s">
        <v>132</v>
      </c>
      <c r="C100" s="209" t="s">
        <v>1777</v>
      </c>
      <c r="E100" s="171" t="s">
        <v>79</v>
      </c>
      <c r="F100" s="164">
        <v>1418</v>
      </c>
    </row>
    <row r="101" spans="1:6" x14ac:dyDescent="0.25">
      <c r="A101" s="164">
        <v>1411</v>
      </c>
      <c r="B101" s="182" t="s">
        <v>133</v>
      </c>
      <c r="C101" s="209" t="s">
        <v>1777</v>
      </c>
      <c r="E101" s="171" t="s">
        <v>79</v>
      </c>
      <c r="F101" s="164">
        <v>1411</v>
      </c>
    </row>
    <row r="102" spans="1:6" x14ac:dyDescent="0.25">
      <c r="A102" s="164">
        <v>1410</v>
      </c>
      <c r="B102" s="182" t="s">
        <v>134</v>
      </c>
      <c r="C102" s="209" t="s">
        <v>1777</v>
      </c>
      <c r="E102" s="171" t="s">
        <v>79</v>
      </c>
      <c r="F102" s="164">
        <v>1410</v>
      </c>
    </row>
    <row r="103" spans="1:6" x14ac:dyDescent="0.25">
      <c r="A103" s="205">
        <v>1417</v>
      </c>
      <c r="B103" s="184" t="s">
        <v>135</v>
      </c>
      <c r="C103" s="211" t="s">
        <v>1777</v>
      </c>
      <c r="E103" s="173" t="s">
        <v>79</v>
      </c>
      <c r="F103" s="205">
        <v>1417</v>
      </c>
    </row>
    <row r="104" spans="1:6" x14ac:dyDescent="0.25">
      <c r="A104" s="164">
        <v>1414</v>
      </c>
      <c r="B104" s="182" t="s">
        <v>136</v>
      </c>
      <c r="C104" s="209" t="s">
        <v>1777</v>
      </c>
      <c r="E104" s="171" t="s">
        <v>79</v>
      </c>
      <c r="F104" s="164">
        <v>1414</v>
      </c>
    </row>
    <row r="105" spans="1:6" x14ac:dyDescent="0.25">
      <c r="A105" s="164">
        <v>1415</v>
      </c>
      <c r="B105" s="182" t="s">
        <v>137</v>
      </c>
      <c r="C105" s="209" t="s">
        <v>1777</v>
      </c>
      <c r="E105" s="171" t="s">
        <v>79</v>
      </c>
      <c r="F105" s="164">
        <v>1415</v>
      </c>
    </row>
    <row r="106" spans="1:6" x14ac:dyDescent="0.25">
      <c r="A106" s="164">
        <v>1416</v>
      </c>
      <c r="B106" s="182" t="s">
        <v>138</v>
      </c>
      <c r="C106" s="209" t="s">
        <v>1777</v>
      </c>
      <c r="E106" s="171" t="s">
        <v>79</v>
      </c>
      <c r="F106" s="164">
        <v>1416</v>
      </c>
    </row>
    <row r="107" spans="1:6" x14ac:dyDescent="0.25">
      <c r="A107" s="164">
        <v>1421</v>
      </c>
      <c r="B107" s="182" t="s">
        <v>140</v>
      </c>
      <c r="C107" s="209" t="s">
        <v>1777</v>
      </c>
      <c r="E107" s="171" t="s">
        <v>79</v>
      </c>
      <c r="F107" s="164">
        <v>1421</v>
      </c>
    </row>
    <row r="108" spans="1:6" x14ac:dyDescent="0.25">
      <c r="A108" s="164">
        <v>1533</v>
      </c>
      <c r="B108" s="182" t="s">
        <v>181</v>
      </c>
      <c r="C108" s="209" t="s">
        <v>1777</v>
      </c>
      <c r="E108" s="171" t="s">
        <v>79</v>
      </c>
      <c r="F108" s="164">
        <v>1533</v>
      </c>
    </row>
    <row r="109" spans="1:6" x14ac:dyDescent="0.25">
      <c r="A109" s="164">
        <v>1532</v>
      </c>
      <c r="B109" s="182" t="s">
        <v>182</v>
      </c>
      <c r="C109" s="209" t="s">
        <v>1777</v>
      </c>
      <c r="E109" s="171" t="s">
        <v>79</v>
      </c>
      <c r="F109" s="164">
        <v>1532</v>
      </c>
    </row>
    <row r="110" spans="1:6" x14ac:dyDescent="0.25">
      <c r="A110" s="164">
        <v>1448</v>
      </c>
      <c r="B110" s="182" t="s">
        <v>164</v>
      </c>
      <c r="C110" s="209" t="s">
        <v>1777</v>
      </c>
      <c r="E110" s="171" t="s">
        <v>79</v>
      </c>
      <c r="F110" s="164">
        <v>1448</v>
      </c>
    </row>
    <row r="111" spans="1:6" x14ac:dyDescent="0.25">
      <c r="A111" s="164">
        <v>1488</v>
      </c>
      <c r="B111" s="182" t="s">
        <v>170</v>
      </c>
      <c r="C111" s="209" t="s">
        <v>1777</v>
      </c>
      <c r="E111" s="171" t="s">
        <v>79</v>
      </c>
      <c r="F111" s="216">
        <v>1488</v>
      </c>
    </row>
    <row r="112" spans="1:6" x14ac:dyDescent="0.25">
      <c r="A112" s="164">
        <v>1456</v>
      </c>
      <c r="B112" s="182" t="s">
        <v>173</v>
      </c>
      <c r="C112" s="209" t="s">
        <v>1777</v>
      </c>
      <c r="E112" s="171" t="s">
        <v>79</v>
      </c>
      <c r="F112" s="216">
        <v>1456</v>
      </c>
    </row>
    <row r="113" spans="1:6" x14ac:dyDescent="0.25">
      <c r="A113" s="205">
        <v>1387</v>
      </c>
      <c r="B113" s="184" t="s">
        <v>124</v>
      </c>
      <c r="C113" s="211" t="s">
        <v>1777</v>
      </c>
      <c r="E113" s="173" t="s">
        <v>79</v>
      </c>
      <c r="F113" s="205">
        <v>1387</v>
      </c>
    </row>
    <row r="114" spans="1:6" x14ac:dyDescent="0.25">
      <c r="A114" s="164">
        <v>1504</v>
      </c>
      <c r="B114" s="182" t="s">
        <v>166</v>
      </c>
      <c r="C114" s="209" t="s">
        <v>1777</v>
      </c>
      <c r="E114" s="171" t="s">
        <v>79</v>
      </c>
      <c r="F114" s="216">
        <v>1504</v>
      </c>
    </row>
    <row r="115" spans="1:6" x14ac:dyDescent="0.25">
      <c r="A115" s="164">
        <v>1429</v>
      </c>
      <c r="B115" s="182" t="s">
        <v>147</v>
      </c>
      <c r="C115" s="209" t="s">
        <v>1777</v>
      </c>
      <c r="E115" s="171" t="s">
        <v>79</v>
      </c>
      <c r="F115" s="164">
        <v>1429</v>
      </c>
    </row>
    <row r="116" spans="1:6" x14ac:dyDescent="0.25">
      <c r="A116" s="167"/>
      <c r="B116" s="178"/>
      <c r="C116" s="178"/>
      <c r="E116" s="168"/>
      <c r="F116" s="167"/>
    </row>
    <row r="117" spans="1:6" x14ac:dyDescent="0.25">
      <c r="A117" s="164" t="s">
        <v>1681</v>
      </c>
      <c r="B117" s="185" t="s">
        <v>190</v>
      </c>
      <c r="C117" s="209" t="s">
        <v>1777</v>
      </c>
      <c r="E117" s="174" t="s">
        <v>1666</v>
      </c>
      <c r="F117" s="164" t="s">
        <v>1681</v>
      </c>
    </row>
    <row r="118" spans="1:6" x14ac:dyDescent="0.25">
      <c r="A118" s="164" t="s">
        <v>1682</v>
      </c>
      <c r="B118" s="185" t="s">
        <v>197</v>
      </c>
      <c r="C118" s="209" t="s">
        <v>1777</v>
      </c>
      <c r="E118" s="174" t="s">
        <v>1666</v>
      </c>
      <c r="F118" s="164" t="s">
        <v>1682</v>
      </c>
    </row>
    <row r="119" spans="1:6" x14ac:dyDescent="0.25">
      <c r="A119" s="164" t="s">
        <v>1683</v>
      </c>
      <c r="B119" s="185" t="s">
        <v>194</v>
      </c>
      <c r="C119" s="209" t="s">
        <v>1777</v>
      </c>
      <c r="E119" s="174" t="s">
        <v>1666</v>
      </c>
      <c r="F119" s="164" t="s">
        <v>1683</v>
      </c>
    </row>
    <row r="120" spans="1:6" x14ac:dyDescent="0.25">
      <c r="A120" s="164" t="s">
        <v>1684</v>
      </c>
      <c r="B120" s="185" t="s">
        <v>230</v>
      </c>
      <c r="C120" s="209" t="s">
        <v>1777</v>
      </c>
      <c r="E120" s="174" t="s">
        <v>1666</v>
      </c>
      <c r="F120" s="164" t="s">
        <v>1684</v>
      </c>
    </row>
    <row r="121" spans="1:6" x14ac:dyDescent="0.25">
      <c r="A121" s="164" t="s">
        <v>1685</v>
      </c>
      <c r="B121" s="185" t="s">
        <v>228</v>
      </c>
      <c r="C121" s="209" t="s">
        <v>1777</v>
      </c>
      <c r="E121" s="174" t="s">
        <v>1666</v>
      </c>
      <c r="F121" s="164" t="s">
        <v>1685</v>
      </c>
    </row>
    <row r="122" spans="1:6" x14ac:dyDescent="0.25">
      <c r="A122" s="164" t="s">
        <v>1686</v>
      </c>
      <c r="B122" s="185" t="s">
        <v>229</v>
      </c>
      <c r="C122" s="209" t="s">
        <v>1777</v>
      </c>
      <c r="E122" s="174" t="s">
        <v>1666</v>
      </c>
      <c r="F122" s="164" t="s">
        <v>1686</v>
      </c>
    </row>
    <row r="123" spans="1:6" x14ac:dyDescent="0.25">
      <c r="A123" s="167"/>
      <c r="B123" s="178"/>
      <c r="C123" s="178"/>
      <c r="E123" s="168"/>
      <c r="F123" s="167"/>
    </row>
    <row r="124" spans="1:6" x14ac:dyDescent="0.25">
      <c r="A124" s="206"/>
      <c r="B124" s="178"/>
      <c r="C124" s="178"/>
      <c r="E124" s="168"/>
      <c r="F124" s="206"/>
    </row>
    <row r="125" spans="1:6" x14ac:dyDescent="0.25">
      <c r="A125" s="164" t="s">
        <v>1687</v>
      </c>
      <c r="B125" s="186" t="s">
        <v>155</v>
      </c>
      <c r="C125" s="209" t="s">
        <v>1778</v>
      </c>
      <c r="E125" s="145" t="s">
        <v>1680</v>
      </c>
      <c r="F125" s="164" t="s">
        <v>1687</v>
      </c>
    </row>
    <row r="126" spans="1:6" x14ac:dyDescent="0.25">
      <c r="A126" s="164" t="s">
        <v>1688</v>
      </c>
      <c r="B126" s="186" t="s">
        <v>156</v>
      </c>
      <c r="C126" s="209" t="s">
        <v>1778</v>
      </c>
      <c r="E126" s="145" t="s">
        <v>1680</v>
      </c>
      <c r="F126" s="164" t="s">
        <v>1688</v>
      </c>
    </row>
    <row r="127" spans="1:6" x14ac:dyDescent="0.25">
      <c r="A127" s="164" t="s">
        <v>1689</v>
      </c>
      <c r="B127" s="186" t="s">
        <v>207</v>
      </c>
      <c r="C127" s="209" t="s">
        <v>1778</v>
      </c>
      <c r="E127" s="145" t="s">
        <v>1680</v>
      </c>
      <c r="F127" s="164" t="s">
        <v>1689</v>
      </c>
    </row>
    <row r="128" spans="1:6" x14ac:dyDescent="0.25">
      <c r="A128" s="164" t="s">
        <v>1690</v>
      </c>
      <c r="B128" s="186" t="s">
        <v>208</v>
      </c>
      <c r="C128" s="209" t="s">
        <v>1778</v>
      </c>
      <c r="E128" s="145" t="s">
        <v>1680</v>
      </c>
      <c r="F128" s="164" t="s">
        <v>1690</v>
      </c>
    </row>
    <row r="129" spans="1:6" x14ac:dyDescent="0.25">
      <c r="A129" s="164" t="s">
        <v>1691</v>
      </c>
      <c r="B129" s="186" t="s">
        <v>215</v>
      </c>
      <c r="C129" s="209" t="s">
        <v>1778</v>
      </c>
      <c r="E129" s="145" t="s">
        <v>1680</v>
      </c>
      <c r="F129" s="164" t="s">
        <v>1691</v>
      </c>
    </row>
    <row r="130" spans="1:6" x14ac:dyDescent="0.25">
      <c r="A130" s="164" t="s">
        <v>1692</v>
      </c>
      <c r="B130" s="186" t="s">
        <v>219</v>
      </c>
      <c r="C130" s="209" t="s">
        <v>1778</v>
      </c>
      <c r="E130" s="145" t="s">
        <v>1680</v>
      </c>
      <c r="F130" s="164" t="s">
        <v>1692</v>
      </c>
    </row>
    <row r="131" spans="1:6" x14ac:dyDescent="0.25">
      <c r="A131" s="164" t="s">
        <v>1693</v>
      </c>
      <c r="B131" s="186" t="s">
        <v>199</v>
      </c>
      <c r="C131" s="209" t="s">
        <v>1778</v>
      </c>
      <c r="E131" s="145" t="s">
        <v>1680</v>
      </c>
      <c r="F131" s="164" t="s">
        <v>1693</v>
      </c>
    </row>
    <row r="132" spans="1:6" x14ac:dyDescent="0.25">
      <c r="A132" s="164" t="s">
        <v>1694</v>
      </c>
      <c r="B132" s="186" t="s">
        <v>192</v>
      </c>
      <c r="C132" s="209" t="s">
        <v>1778</v>
      </c>
      <c r="E132" s="145" t="s">
        <v>1680</v>
      </c>
      <c r="F132" s="164" t="s">
        <v>1694</v>
      </c>
    </row>
    <row r="133" spans="1:6" x14ac:dyDescent="0.25">
      <c r="A133" s="164" t="s">
        <v>1695</v>
      </c>
      <c r="B133" s="186" t="s">
        <v>195</v>
      </c>
      <c r="C133" s="209" t="s">
        <v>1778</v>
      </c>
      <c r="E133" s="145" t="s">
        <v>1680</v>
      </c>
      <c r="F133" s="164" t="s">
        <v>1695</v>
      </c>
    </row>
    <row r="134" spans="1:6" x14ac:dyDescent="0.25">
      <c r="A134" s="164" t="s">
        <v>1696</v>
      </c>
      <c r="B134" s="186" t="s">
        <v>200</v>
      </c>
      <c r="C134" s="209" t="s">
        <v>1778</v>
      </c>
      <c r="E134" s="145" t="s">
        <v>1680</v>
      </c>
      <c r="F134" s="164" t="s">
        <v>1696</v>
      </c>
    </row>
    <row r="135" spans="1:6" x14ac:dyDescent="0.25">
      <c r="A135" s="206"/>
      <c r="B135" s="187"/>
      <c r="C135" s="209"/>
      <c r="E135" s="175"/>
      <c r="F135" s="206"/>
    </row>
    <row r="136" spans="1:6" x14ac:dyDescent="0.25">
      <c r="A136" s="164" t="s">
        <v>1697</v>
      </c>
      <c r="B136" s="78" t="s">
        <v>241</v>
      </c>
      <c r="C136" s="212" t="s">
        <v>1779</v>
      </c>
      <c r="E136" s="169" t="s">
        <v>1672</v>
      </c>
      <c r="F136" s="164" t="s">
        <v>1697</v>
      </c>
    </row>
    <row r="137" spans="1:6" hidden="1" x14ac:dyDescent="0.25">
      <c r="A137" s="164" t="s">
        <v>1698</v>
      </c>
      <c r="B137" s="188" t="s">
        <v>242</v>
      </c>
      <c r="C137" s="212" t="s">
        <v>1779</v>
      </c>
      <c r="E137" s="169" t="s">
        <v>1672</v>
      </c>
      <c r="F137" s="164" t="s">
        <v>1698</v>
      </c>
    </row>
    <row r="138" spans="1:6" hidden="1" x14ac:dyDescent="0.25">
      <c r="A138" s="164" t="s">
        <v>1699</v>
      </c>
      <c r="B138" s="188" t="s">
        <v>243</v>
      </c>
      <c r="C138" s="212" t="s">
        <v>1779</v>
      </c>
      <c r="E138" s="169" t="s">
        <v>1672</v>
      </c>
      <c r="F138" s="164" t="s">
        <v>1699</v>
      </c>
    </row>
    <row r="139" spans="1:6" hidden="1" x14ac:dyDescent="0.25">
      <c r="A139" s="164" t="s">
        <v>1700</v>
      </c>
      <c r="B139" s="78" t="s">
        <v>244</v>
      </c>
      <c r="C139" s="212" t="s">
        <v>1779</v>
      </c>
      <c r="E139" s="169" t="s">
        <v>1672</v>
      </c>
      <c r="F139" s="164" t="s">
        <v>1700</v>
      </c>
    </row>
    <row r="140" spans="1:6" hidden="1" x14ac:dyDescent="0.25">
      <c r="A140" s="164" t="s">
        <v>1701</v>
      </c>
      <c r="B140" s="188" t="s">
        <v>245</v>
      </c>
      <c r="C140" s="212" t="s">
        <v>1779</v>
      </c>
      <c r="E140" s="169" t="s">
        <v>1672</v>
      </c>
      <c r="F140" s="164" t="s">
        <v>1701</v>
      </c>
    </row>
    <row r="141" spans="1:6" hidden="1" x14ac:dyDescent="0.25">
      <c r="A141" s="164" t="s">
        <v>1702</v>
      </c>
      <c r="B141" s="188" t="s">
        <v>246</v>
      </c>
      <c r="C141" s="212" t="s">
        <v>1779</v>
      </c>
      <c r="E141" s="169" t="s">
        <v>1672</v>
      </c>
      <c r="F141" s="164" t="s">
        <v>1702</v>
      </c>
    </row>
    <row r="142" spans="1:6" hidden="1" x14ac:dyDescent="0.25">
      <c r="A142" s="164" t="s">
        <v>1703</v>
      </c>
      <c r="B142" s="188" t="s">
        <v>247</v>
      </c>
      <c r="C142" s="212" t="s">
        <v>1779</v>
      </c>
      <c r="E142" s="169" t="s">
        <v>1672</v>
      </c>
      <c r="F142" s="164" t="s">
        <v>1703</v>
      </c>
    </row>
    <row r="143" spans="1:6" hidden="1" x14ac:dyDescent="0.25">
      <c r="A143" s="164" t="s">
        <v>1704</v>
      </c>
      <c r="B143" s="188" t="s">
        <v>248</v>
      </c>
      <c r="C143" s="212" t="s">
        <v>1779</v>
      </c>
      <c r="E143" s="169" t="s">
        <v>1672</v>
      </c>
      <c r="F143" s="164" t="s">
        <v>1704</v>
      </c>
    </row>
    <row r="144" spans="1:6" hidden="1" x14ac:dyDescent="0.25">
      <c r="A144" s="164" t="s">
        <v>1705</v>
      </c>
      <c r="B144" s="188" t="s">
        <v>249</v>
      </c>
      <c r="C144" s="212" t="s">
        <v>1779</v>
      </c>
      <c r="E144" s="169" t="s">
        <v>1672</v>
      </c>
      <c r="F144" s="164" t="s">
        <v>1705</v>
      </c>
    </row>
    <row r="145" spans="1:6" hidden="1" x14ac:dyDescent="0.25">
      <c r="A145" s="164" t="s">
        <v>1706</v>
      </c>
      <c r="B145" s="188" t="s">
        <v>250</v>
      </c>
      <c r="C145" s="212" t="s">
        <v>1779</v>
      </c>
      <c r="E145" s="169" t="s">
        <v>1672</v>
      </c>
      <c r="F145" s="164" t="s">
        <v>1706</v>
      </c>
    </row>
    <row r="146" spans="1:6" hidden="1" x14ac:dyDescent="0.25">
      <c r="A146" s="164" t="s">
        <v>1707</v>
      </c>
      <c r="B146" s="188" t="s">
        <v>251</v>
      </c>
      <c r="C146" s="212" t="s">
        <v>1779</v>
      </c>
      <c r="E146" s="169" t="s">
        <v>1672</v>
      </c>
      <c r="F146" s="164" t="s">
        <v>1707</v>
      </c>
    </row>
    <row r="147" spans="1:6" hidden="1" x14ac:dyDescent="0.25">
      <c r="A147" s="164" t="s">
        <v>1708</v>
      </c>
      <c r="B147" s="78" t="s">
        <v>1667</v>
      </c>
      <c r="C147" s="212" t="s">
        <v>1779</v>
      </c>
      <c r="E147" s="169" t="s">
        <v>1672</v>
      </c>
      <c r="F147" s="164" t="s">
        <v>1708</v>
      </c>
    </row>
    <row r="148" spans="1:6" hidden="1" x14ac:dyDescent="0.25">
      <c r="A148" s="164" t="s">
        <v>1709</v>
      </c>
      <c r="B148" s="188" t="s">
        <v>252</v>
      </c>
      <c r="C148" s="212" t="s">
        <v>1779</v>
      </c>
      <c r="E148" s="169" t="s">
        <v>1672</v>
      </c>
      <c r="F148" s="164" t="s">
        <v>1709</v>
      </c>
    </row>
    <row r="149" spans="1:6" hidden="1" x14ac:dyDescent="0.25">
      <c r="A149" s="164" t="s">
        <v>1710</v>
      </c>
      <c r="B149" s="78" t="s">
        <v>253</v>
      </c>
      <c r="C149" s="212" t="s">
        <v>1779</v>
      </c>
      <c r="E149" s="169" t="s">
        <v>1672</v>
      </c>
      <c r="F149" s="164" t="s">
        <v>1710</v>
      </c>
    </row>
    <row r="150" spans="1:6" hidden="1" x14ac:dyDescent="0.25">
      <c r="A150" s="164" t="s">
        <v>1711</v>
      </c>
      <c r="B150" s="188" t="s">
        <v>254</v>
      </c>
      <c r="C150" s="212" t="s">
        <v>1779</v>
      </c>
      <c r="E150" s="169" t="s">
        <v>1672</v>
      </c>
      <c r="F150" s="164" t="s">
        <v>1711</v>
      </c>
    </row>
    <row r="151" spans="1:6" hidden="1" x14ac:dyDescent="0.25">
      <c r="A151" s="164" t="s">
        <v>1712</v>
      </c>
      <c r="B151" s="78" t="s">
        <v>255</v>
      </c>
      <c r="C151" s="212" t="s">
        <v>1779</v>
      </c>
      <c r="E151" s="169" t="s">
        <v>1672</v>
      </c>
      <c r="F151" s="164" t="s">
        <v>1712</v>
      </c>
    </row>
    <row r="152" spans="1:6" hidden="1" x14ac:dyDescent="0.25">
      <c r="A152" s="164" t="s">
        <v>1713</v>
      </c>
      <c r="B152" s="78" t="s">
        <v>256</v>
      </c>
      <c r="C152" s="212" t="s">
        <v>1779</v>
      </c>
      <c r="E152" s="169" t="s">
        <v>1672</v>
      </c>
      <c r="F152" s="164" t="s">
        <v>1713</v>
      </c>
    </row>
    <row r="153" spans="1:6" hidden="1" x14ac:dyDescent="0.25">
      <c r="A153" s="164" t="s">
        <v>1714</v>
      </c>
      <c r="B153" s="188" t="s">
        <v>257</v>
      </c>
      <c r="C153" s="212" t="s">
        <v>1779</v>
      </c>
      <c r="E153" s="169" t="s">
        <v>1672</v>
      </c>
      <c r="F153" s="164" t="s">
        <v>1714</v>
      </c>
    </row>
    <row r="154" spans="1:6" hidden="1" x14ac:dyDescent="0.25">
      <c r="A154" s="164" t="s">
        <v>1715</v>
      </c>
      <c r="B154" s="78" t="s">
        <v>258</v>
      </c>
      <c r="C154" s="212" t="s">
        <v>1779</v>
      </c>
      <c r="E154" s="169" t="s">
        <v>1672</v>
      </c>
      <c r="F154" s="164" t="s">
        <v>1715</v>
      </c>
    </row>
    <row r="155" spans="1:6" hidden="1" x14ac:dyDescent="0.25">
      <c r="A155" s="164" t="s">
        <v>1716</v>
      </c>
      <c r="B155" s="188" t="s">
        <v>259</v>
      </c>
      <c r="C155" s="212" t="s">
        <v>1779</v>
      </c>
      <c r="E155" s="169" t="s">
        <v>1672</v>
      </c>
      <c r="F155" s="164" t="s">
        <v>1716</v>
      </c>
    </row>
    <row r="156" spans="1:6" hidden="1" x14ac:dyDescent="0.25">
      <c r="A156" s="164" t="s">
        <v>1717</v>
      </c>
      <c r="B156" s="78" t="s">
        <v>260</v>
      </c>
      <c r="C156" s="212" t="s">
        <v>1779</v>
      </c>
      <c r="E156" s="169" t="s">
        <v>1672</v>
      </c>
      <c r="F156" s="164" t="s">
        <v>1717</v>
      </c>
    </row>
    <row r="157" spans="1:6" hidden="1" x14ac:dyDescent="0.25">
      <c r="A157" s="164" t="s">
        <v>1718</v>
      </c>
      <c r="B157" s="188" t="s">
        <v>261</v>
      </c>
      <c r="C157" s="212" t="s">
        <v>1779</v>
      </c>
      <c r="E157" s="169" t="s">
        <v>1672</v>
      </c>
      <c r="F157" s="164" t="s">
        <v>1718</v>
      </c>
    </row>
    <row r="158" spans="1:6" hidden="1" x14ac:dyDescent="0.25">
      <c r="A158" s="164" t="s">
        <v>1719</v>
      </c>
      <c r="B158" s="78" t="s">
        <v>262</v>
      </c>
      <c r="C158" s="212" t="s">
        <v>1779</v>
      </c>
      <c r="E158" s="169" t="s">
        <v>1672</v>
      </c>
      <c r="F158" s="164" t="s">
        <v>1719</v>
      </c>
    </row>
    <row r="159" spans="1:6" hidden="1" x14ac:dyDescent="0.25">
      <c r="A159" s="164" t="s">
        <v>1720</v>
      </c>
      <c r="B159" s="188" t="s">
        <v>263</v>
      </c>
      <c r="C159" s="212" t="s">
        <v>1779</v>
      </c>
      <c r="E159" s="169" t="s">
        <v>1672</v>
      </c>
      <c r="F159" s="164" t="s">
        <v>1720</v>
      </c>
    </row>
    <row r="160" spans="1:6" hidden="1" x14ac:dyDescent="0.25">
      <c r="A160" s="164" t="s">
        <v>1721</v>
      </c>
      <c r="B160" s="188" t="s">
        <v>264</v>
      </c>
      <c r="C160" s="212" t="s">
        <v>1779</v>
      </c>
      <c r="E160" s="169" t="s">
        <v>1672</v>
      </c>
      <c r="F160" s="164" t="s">
        <v>1721</v>
      </c>
    </row>
    <row r="161" spans="1:6" hidden="1" x14ac:dyDescent="0.25">
      <c r="A161" s="164" t="s">
        <v>1722</v>
      </c>
      <c r="B161" s="78" t="s">
        <v>265</v>
      </c>
      <c r="C161" s="212" t="s">
        <v>1779</v>
      </c>
      <c r="E161" s="169" t="s">
        <v>1672</v>
      </c>
      <c r="F161" s="164" t="s">
        <v>1722</v>
      </c>
    </row>
    <row r="162" spans="1:6" hidden="1" x14ac:dyDescent="0.25">
      <c r="A162" s="164" t="s">
        <v>1723</v>
      </c>
      <c r="B162" s="188" t="s">
        <v>266</v>
      </c>
      <c r="C162" s="212" t="s">
        <v>1779</v>
      </c>
      <c r="E162" s="176" t="s">
        <v>43</v>
      </c>
      <c r="F162" s="164" t="s">
        <v>1723</v>
      </c>
    </row>
    <row r="163" spans="1:6" hidden="1" x14ac:dyDescent="0.25">
      <c r="A163" s="164" t="s">
        <v>1724</v>
      </c>
      <c r="B163" s="188" t="s">
        <v>267</v>
      </c>
      <c r="C163" s="212" t="s">
        <v>1779</v>
      </c>
      <c r="E163" s="176" t="s">
        <v>43</v>
      </c>
      <c r="F163" s="164" t="s">
        <v>1724</v>
      </c>
    </row>
    <row r="164" spans="1:6" hidden="1" x14ac:dyDescent="0.25">
      <c r="A164" s="164" t="s">
        <v>1725</v>
      </c>
      <c r="B164" s="188" t="s">
        <v>268</v>
      </c>
      <c r="C164" s="212" t="s">
        <v>1779</v>
      </c>
      <c r="E164" s="176" t="s">
        <v>43</v>
      </c>
      <c r="F164" s="164" t="s">
        <v>1725</v>
      </c>
    </row>
    <row r="165" spans="1:6" hidden="1" x14ac:dyDescent="0.25">
      <c r="A165" s="164" t="s">
        <v>1726</v>
      </c>
      <c r="B165" s="188" t="s">
        <v>269</v>
      </c>
      <c r="C165" s="212" t="s">
        <v>1779</v>
      </c>
      <c r="E165" s="176" t="s">
        <v>43</v>
      </c>
      <c r="F165" s="164" t="s">
        <v>1726</v>
      </c>
    </row>
    <row r="166" spans="1:6" hidden="1" x14ac:dyDescent="0.25">
      <c r="A166" s="164" t="s">
        <v>1727</v>
      </c>
      <c r="B166" s="188" t="s">
        <v>270</v>
      </c>
      <c r="C166" s="212" t="s">
        <v>1779</v>
      </c>
      <c r="E166" s="176" t="s">
        <v>43</v>
      </c>
      <c r="F166" s="164" t="s">
        <v>1727</v>
      </c>
    </row>
    <row r="167" spans="1:6" hidden="1" x14ac:dyDescent="0.25">
      <c r="A167" s="164" t="s">
        <v>1728</v>
      </c>
      <c r="B167" s="188" t="s">
        <v>272</v>
      </c>
      <c r="C167" s="212" t="s">
        <v>1779</v>
      </c>
      <c r="E167" s="176" t="s">
        <v>43</v>
      </c>
      <c r="F167" s="164" t="s">
        <v>1728</v>
      </c>
    </row>
    <row r="168" spans="1:6" hidden="1" x14ac:dyDescent="0.25">
      <c r="A168" s="164" t="s">
        <v>1729</v>
      </c>
      <c r="B168" s="188" t="s">
        <v>275</v>
      </c>
      <c r="C168" s="212" t="s">
        <v>1779</v>
      </c>
      <c r="E168" s="176" t="s">
        <v>43</v>
      </c>
      <c r="F168" s="164" t="s">
        <v>1729</v>
      </c>
    </row>
    <row r="169" spans="1:6" hidden="1" x14ac:dyDescent="0.25">
      <c r="A169" s="164" t="s">
        <v>1730</v>
      </c>
      <c r="B169" s="188" t="s">
        <v>291</v>
      </c>
      <c r="C169" s="212" t="s">
        <v>1779</v>
      </c>
      <c r="E169" s="176" t="s">
        <v>43</v>
      </c>
      <c r="F169" s="164" t="s">
        <v>1730</v>
      </c>
    </row>
    <row r="170" spans="1:6" hidden="1" x14ac:dyDescent="0.25">
      <c r="A170" s="164" t="s">
        <v>1731</v>
      </c>
      <c r="B170" s="188" t="s">
        <v>292</v>
      </c>
      <c r="C170" s="212" t="s">
        <v>1779</v>
      </c>
      <c r="E170" s="176" t="s">
        <v>43</v>
      </c>
      <c r="F170" s="164" t="s">
        <v>1731</v>
      </c>
    </row>
    <row r="171" spans="1:6" hidden="1" x14ac:dyDescent="0.25">
      <c r="A171" s="164" t="s">
        <v>1732</v>
      </c>
      <c r="B171" s="78" t="s">
        <v>233</v>
      </c>
      <c r="C171" s="212" t="s">
        <v>1779</v>
      </c>
      <c r="E171" s="176" t="s">
        <v>43</v>
      </c>
      <c r="F171" s="164" t="s">
        <v>1732</v>
      </c>
    </row>
    <row r="172" spans="1:6" hidden="1" x14ac:dyDescent="0.25">
      <c r="A172" s="164" t="s">
        <v>1733</v>
      </c>
      <c r="B172" s="188" t="s">
        <v>276</v>
      </c>
      <c r="C172" s="212" t="s">
        <v>1779</v>
      </c>
      <c r="E172" s="176" t="s">
        <v>43</v>
      </c>
      <c r="F172" s="164" t="s">
        <v>1733</v>
      </c>
    </row>
    <row r="173" spans="1:6" hidden="1" x14ac:dyDescent="0.25">
      <c r="A173" s="164" t="s">
        <v>1734</v>
      </c>
      <c r="B173" s="188" t="s">
        <v>277</v>
      </c>
      <c r="C173" s="212" t="s">
        <v>1779</v>
      </c>
      <c r="E173" s="176" t="s">
        <v>43</v>
      </c>
      <c r="F173" s="164" t="s">
        <v>1734</v>
      </c>
    </row>
    <row r="174" spans="1:6" hidden="1" x14ac:dyDescent="0.25">
      <c r="A174" s="164" t="s">
        <v>1735</v>
      </c>
      <c r="B174" s="188" t="s">
        <v>165</v>
      </c>
      <c r="C174" s="212" t="s">
        <v>1779</v>
      </c>
      <c r="E174" s="176" t="s">
        <v>43</v>
      </c>
      <c r="F174" s="164" t="s">
        <v>1735</v>
      </c>
    </row>
    <row r="175" spans="1:6" hidden="1" x14ac:dyDescent="0.25">
      <c r="A175" s="164" t="s">
        <v>1736</v>
      </c>
      <c r="B175" s="188" t="s">
        <v>167</v>
      </c>
      <c r="C175" s="212" t="s">
        <v>1779</v>
      </c>
      <c r="E175" s="176" t="s">
        <v>43</v>
      </c>
      <c r="F175" s="164" t="s">
        <v>1736</v>
      </c>
    </row>
    <row r="176" spans="1:6" hidden="1" x14ac:dyDescent="0.25">
      <c r="A176" s="164" t="s">
        <v>1737</v>
      </c>
      <c r="B176" s="188" t="s">
        <v>278</v>
      </c>
      <c r="C176" s="212" t="s">
        <v>1779</v>
      </c>
      <c r="E176" s="176" t="s">
        <v>43</v>
      </c>
      <c r="F176" s="164" t="s">
        <v>1737</v>
      </c>
    </row>
    <row r="177" spans="1:6" hidden="1" x14ac:dyDescent="0.25">
      <c r="A177" s="164" t="s">
        <v>1738</v>
      </c>
      <c r="B177" s="188" t="s">
        <v>168</v>
      </c>
      <c r="C177" s="212" t="s">
        <v>1779</v>
      </c>
      <c r="E177" s="176" t="s">
        <v>43</v>
      </c>
      <c r="F177" s="164" t="s">
        <v>1738</v>
      </c>
    </row>
    <row r="178" spans="1:6" hidden="1" x14ac:dyDescent="0.25">
      <c r="A178" s="164" t="s">
        <v>1739</v>
      </c>
      <c r="B178" s="188" t="s">
        <v>169</v>
      </c>
      <c r="C178" s="212" t="s">
        <v>1779</v>
      </c>
      <c r="E178" s="176" t="s">
        <v>43</v>
      </c>
      <c r="F178" s="164" t="s">
        <v>1739</v>
      </c>
    </row>
    <row r="179" spans="1:6" hidden="1" x14ac:dyDescent="0.25">
      <c r="A179" s="164" t="s">
        <v>1740</v>
      </c>
      <c r="B179" s="78" t="s">
        <v>171</v>
      </c>
      <c r="C179" s="212" t="s">
        <v>1779</v>
      </c>
      <c r="E179" s="176" t="s">
        <v>43</v>
      </c>
      <c r="F179" s="164" t="s">
        <v>1740</v>
      </c>
    </row>
    <row r="180" spans="1:6" hidden="1" x14ac:dyDescent="0.25">
      <c r="A180" s="164" t="s">
        <v>1741</v>
      </c>
      <c r="B180" s="188" t="s">
        <v>175</v>
      </c>
      <c r="C180" s="212" t="s">
        <v>1779</v>
      </c>
      <c r="E180" s="176" t="s">
        <v>43</v>
      </c>
      <c r="F180" s="164" t="s">
        <v>1741</v>
      </c>
    </row>
    <row r="181" spans="1:6" hidden="1" x14ac:dyDescent="0.25">
      <c r="A181" s="164" t="s">
        <v>1742</v>
      </c>
      <c r="B181" s="188" t="s">
        <v>176</v>
      </c>
      <c r="C181" s="212" t="s">
        <v>1779</v>
      </c>
      <c r="E181" s="176" t="s">
        <v>43</v>
      </c>
      <c r="F181" s="164" t="s">
        <v>1742</v>
      </c>
    </row>
    <row r="182" spans="1:6" hidden="1" x14ac:dyDescent="0.25">
      <c r="A182" s="164" t="s">
        <v>1743</v>
      </c>
      <c r="B182" s="188" t="s">
        <v>1668</v>
      </c>
      <c r="C182" s="212" t="s">
        <v>1779</v>
      </c>
      <c r="E182" s="176" t="s">
        <v>43</v>
      </c>
      <c r="F182" s="164" t="s">
        <v>1743</v>
      </c>
    </row>
    <row r="183" spans="1:6" hidden="1" x14ac:dyDescent="0.25">
      <c r="A183" s="164" t="s">
        <v>1744</v>
      </c>
      <c r="B183" s="188" t="s">
        <v>280</v>
      </c>
      <c r="C183" s="212" t="s">
        <v>1779</v>
      </c>
      <c r="E183" s="176" t="s">
        <v>43</v>
      </c>
      <c r="F183" s="164" t="s">
        <v>1744</v>
      </c>
    </row>
    <row r="184" spans="1:6" hidden="1" x14ac:dyDescent="0.25">
      <c r="A184" s="164" t="s">
        <v>1745</v>
      </c>
      <c r="B184" s="188" t="s">
        <v>281</v>
      </c>
      <c r="C184" s="212" t="s">
        <v>1779</v>
      </c>
      <c r="E184" s="176" t="s">
        <v>43</v>
      </c>
      <c r="F184" s="164" t="s">
        <v>1745</v>
      </c>
    </row>
    <row r="185" spans="1:6" hidden="1" x14ac:dyDescent="0.25">
      <c r="A185" s="164" t="s">
        <v>1746</v>
      </c>
      <c r="B185" s="188" t="s">
        <v>282</v>
      </c>
      <c r="C185" s="212" t="s">
        <v>1779</v>
      </c>
      <c r="E185" s="176" t="s">
        <v>43</v>
      </c>
      <c r="F185" s="164" t="s">
        <v>1746</v>
      </c>
    </row>
    <row r="186" spans="1:6" hidden="1" x14ac:dyDescent="0.25">
      <c r="A186" s="164" t="s">
        <v>1747</v>
      </c>
      <c r="B186" s="188" t="s">
        <v>283</v>
      </c>
      <c r="C186" s="212" t="s">
        <v>1779</v>
      </c>
      <c r="E186" s="176" t="s">
        <v>43</v>
      </c>
      <c r="F186" s="164" t="s">
        <v>1747</v>
      </c>
    </row>
    <row r="187" spans="1:6" hidden="1" x14ac:dyDescent="0.25">
      <c r="A187" s="164" t="s">
        <v>1748</v>
      </c>
      <c r="B187" s="188" t="s">
        <v>284</v>
      </c>
      <c r="C187" s="212" t="s">
        <v>1779</v>
      </c>
      <c r="E187" s="176" t="s">
        <v>43</v>
      </c>
      <c r="F187" s="164" t="s">
        <v>1748</v>
      </c>
    </row>
    <row r="188" spans="1:6" hidden="1" x14ac:dyDescent="0.25">
      <c r="A188" s="164" t="s">
        <v>1749</v>
      </c>
      <c r="B188" s="188" t="s">
        <v>271</v>
      </c>
      <c r="C188" s="212" t="s">
        <v>1779</v>
      </c>
      <c r="E188" s="199" t="s">
        <v>1673</v>
      </c>
      <c r="F188" s="164" t="s">
        <v>1749</v>
      </c>
    </row>
    <row r="189" spans="1:6" hidden="1" x14ac:dyDescent="0.25">
      <c r="A189" s="164" t="s">
        <v>1750</v>
      </c>
      <c r="B189" s="188" t="s">
        <v>285</v>
      </c>
      <c r="C189" s="212" t="s">
        <v>1779</v>
      </c>
      <c r="E189" s="199" t="s">
        <v>1673</v>
      </c>
      <c r="F189" s="164" t="s">
        <v>1750</v>
      </c>
    </row>
    <row r="190" spans="1:6" hidden="1" x14ac:dyDescent="0.25">
      <c r="A190" s="164" t="s">
        <v>1751</v>
      </c>
      <c r="B190" s="188" t="s">
        <v>273</v>
      </c>
      <c r="C190" s="212" t="s">
        <v>1779</v>
      </c>
      <c r="E190" s="199" t="s">
        <v>1673</v>
      </c>
      <c r="F190" s="164" t="s">
        <v>1751</v>
      </c>
    </row>
    <row r="191" spans="1:6" hidden="1" x14ac:dyDescent="0.25">
      <c r="A191" s="164" t="s">
        <v>1752</v>
      </c>
      <c r="B191" s="188" t="s">
        <v>274</v>
      </c>
      <c r="C191" s="212" t="s">
        <v>1779</v>
      </c>
      <c r="E191" s="199" t="s">
        <v>1673</v>
      </c>
      <c r="F191" s="164" t="s">
        <v>1752</v>
      </c>
    </row>
    <row r="192" spans="1:6" hidden="1" x14ac:dyDescent="0.25">
      <c r="A192" s="164" t="s">
        <v>1753</v>
      </c>
      <c r="B192" s="188" t="s">
        <v>191</v>
      </c>
      <c r="C192" s="212" t="s">
        <v>1779</v>
      </c>
      <c r="E192" s="199" t="s">
        <v>1673</v>
      </c>
      <c r="F192" s="164" t="s">
        <v>1753</v>
      </c>
    </row>
    <row r="193" spans="1:6" hidden="1" x14ac:dyDescent="0.25">
      <c r="A193" s="164" t="s">
        <v>1753</v>
      </c>
      <c r="B193" s="188" t="s">
        <v>236</v>
      </c>
      <c r="C193" s="212" t="s">
        <v>1779</v>
      </c>
      <c r="E193" s="199" t="s">
        <v>1673</v>
      </c>
      <c r="F193" s="164" t="s">
        <v>1753</v>
      </c>
    </row>
    <row r="194" spans="1:6" x14ac:dyDescent="0.25">
      <c r="A194" s="164" t="s">
        <v>1754</v>
      </c>
      <c r="B194" s="78" t="s">
        <v>1669</v>
      </c>
      <c r="C194" s="212" t="s">
        <v>1779</v>
      </c>
      <c r="E194" s="199" t="s">
        <v>1673</v>
      </c>
      <c r="F194" s="164" t="s">
        <v>1754</v>
      </c>
    </row>
    <row r="195" spans="1:6" hidden="1" x14ac:dyDescent="0.25">
      <c r="A195" s="164" t="s">
        <v>1755</v>
      </c>
      <c r="B195" s="188" t="s">
        <v>238</v>
      </c>
      <c r="C195" s="212" t="s">
        <v>1779</v>
      </c>
      <c r="E195" s="199" t="s">
        <v>1673</v>
      </c>
      <c r="F195" s="164" t="s">
        <v>1755</v>
      </c>
    </row>
    <row r="196" spans="1:6" hidden="1" x14ac:dyDescent="0.25">
      <c r="A196" s="164" t="s">
        <v>1756</v>
      </c>
      <c r="B196" s="188" t="s">
        <v>151</v>
      </c>
      <c r="C196" s="212" t="s">
        <v>1779</v>
      </c>
      <c r="E196" s="199" t="s">
        <v>1673</v>
      </c>
      <c r="F196" s="164" t="s">
        <v>1756</v>
      </c>
    </row>
    <row r="197" spans="1:6" hidden="1" x14ac:dyDescent="0.25">
      <c r="A197" s="164" t="s">
        <v>1757</v>
      </c>
      <c r="B197" s="78" t="s">
        <v>237</v>
      </c>
      <c r="C197" s="212" t="s">
        <v>1779</v>
      </c>
      <c r="E197" s="199" t="s">
        <v>1673</v>
      </c>
      <c r="F197" s="164" t="s">
        <v>1757</v>
      </c>
    </row>
    <row r="198" spans="1:6" hidden="1" x14ac:dyDescent="0.25">
      <c r="A198" s="164" t="s">
        <v>1758</v>
      </c>
      <c r="B198" s="78" t="s">
        <v>235</v>
      </c>
      <c r="C198" s="212" t="s">
        <v>1779</v>
      </c>
      <c r="E198" s="199" t="s">
        <v>1673</v>
      </c>
      <c r="F198" s="164" t="s">
        <v>1758</v>
      </c>
    </row>
    <row r="199" spans="1:6" hidden="1" x14ac:dyDescent="0.25">
      <c r="A199" s="164" t="s">
        <v>1729</v>
      </c>
      <c r="B199" s="188" t="s">
        <v>198</v>
      </c>
      <c r="C199" s="212" t="s">
        <v>1779</v>
      </c>
      <c r="E199" s="199" t="s">
        <v>1673</v>
      </c>
      <c r="F199" s="164" t="s">
        <v>1729</v>
      </c>
    </row>
    <row r="200" spans="1:6" hidden="1" x14ac:dyDescent="0.25">
      <c r="A200" s="164" t="s">
        <v>1759</v>
      </c>
      <c r="B200" s="78" t="s">
        <v>217</v>
      </c>
      <c r="C200" s="212" t="s">
        <v>1779</v>
      </c>
      <c r="E200" s="199" t="s">
        <v>1673</v>
      </c>
      <c r="F200" s="164" t="s">
        <v>1759</v>
      </c>
    </row>
    <row r="201" spans="1:6" hidden="1" x14ac:dyDescent="0.25">
      <c r="A201" s="164" t="s">
        <v>1760</v>
      </c>
      <c r="B201" s="78" t="s">
        <v>218</v>
      </c>
      <c r="C201" s="212" t="s">
        <v>1779</v>
      </c>
      <c r="E201" s="199" t="s">
        <v>1673</v>
      </c>
      <c r="F201" s="164" t="s">
        <v>1760</v>
      </c>
    </row>
    <row r="202" spans="1:6" hidden="1" x14ac:dyDescent="0.25">
      <c r="A202" s="164" t="s">
        <v>1761</v>
      </c>
      <c r="B202" s="78" t="s">
        <v>222</v>
      </c>
      <c r="C202" s="212" t="s">
        <v>1779</v>
      </c>
      <c r="E202" s="199" t="s">
        <v>1673</v>
      </c>
      <c r="F202" s="164" t="s">
        <v>1761</v>
      </c>
    </row>
    <row r="203" spans="1:6" hidden="1" x14ac:dyDescent="0.25">
      <c r="A203" s="164" t="s">
        <v>1762</v>
      </c>
      <c r="B203" s="78" t="s">
        <v>295</v>
      </c>
      <c r="C203" s="212" t="s">
        <v>1779</v>
      </c>
      <c r="E203" s="199" t="s">
        <v>1673</v>
      </c>
      <c r="F203" s="164" t="s">
        <v>1762</v>
      </c>
    </row>
    <row r="204" spans="1:6" hidden="1" x14ac:dyDescent="0.25">
      <c r="A204" s="164" t="s">
        <v>1763</v>
      </c>
      <c r="B204" s="78" t="s">
        <v>239</v>
      </c>
      <c r="C204" s="212" t="s">
        <v>1779</v>
      </c>
      <c r="E204" s="199" t="s">
        <v>1673</v>
      </c>
      <c r="F204" s="164" t="s">
        <v>1763</v>
      </c>
    </row>
    <row r="205" spans="1:6" hidden="1" x14ac:dyDescent="0.25">
      <c r="A205" s="164" t="s">
        <v>1764</v>
      </c>
      <c r="B205" s="78" t="s">
        <v>240</v>
      </c>
      <c r="C205" s="212" t="s">
        <v>1779</v>
      </c>
      <c r="E205" s="199" t="s">
        <v>1673</v>
      </c>
      <c r="F205" s="164" t="s">
        <v>1764</v>
      </c>
    </row>
    <row r="206" spans="1:6" hidden="1" x14ac:dyDescent="0.25">
      <c r="A206" s="164" t="s">
        <v>1765</v>
      </c>
      <c r="B206" s="189" t="s">
        <v>196</v>
      </c>
      <c r="C206" s="212" t="s">
        <v>1779</v>
      </c>
      <c r="E206" s="199" t="s">
        <v>1673</v>
      </c>
      <c r="F206" s="164" t="s">
        <v>1765</v>
      </c>
    </row>
    <row r="207" spans="1:6" hidden="1" x14ac:dyDescent="0.25">
      <c r="A207" s="164" t="s">
        <v>1766</v>
      </c>
      <c r="B207" s="188" t="s">
        <v>201</v>
      </c>
      <c r="C207" s="212" t="s">
        <v>1779</v>
      </c>
      <c r="E207" s="199" t="s">
        <v>1673</v>
      </c>
      <c r="F207" s="164" t="s">
        <v>1766</v>
      </c>
    </row>
    <row r="208" spans="1:6" hidden="1" x14ac:dyDescent="0.25">
      <c r="A208" s="164" t="s">
        <v>1767</v>
      </c>
      <c r="B208" s="188" t="s">
        <v>286</v>
      </c>
      <c r="C208" s="212" t="s">
        <v>1779</v>
      </c>
      <c r="E208" s="199" t="s">
        <v>1673</v>
      </c>
      <c r="F208" s="164" t="s">
        <v>1767</v>
      </c>
    </row>
    <row r="209" spans="1:6" hidden="1" x14ac:dyDescent="0.25">
      <c r="A209" s="164" t="s">
        <v>1768</v>
      </c>
      <c r="B209" s="188" t="s">
        <v>287</v>
      </c>
      <c r="C209" s="212" t="s">
        <v>1779</v>
      </c>
      <c r="E209" s="199" t="s">
        <v>1673</v>
      </c>
      <c r="F209" s="164" t="s">
        <v>1768</v>
      </c>
    </row>
    <row r="210" spans="1:6" hidden="1" x14ac:dyDescent="0.25">
      <c r="A210" s="164" t="s">
        <v>1769</v>
      </c>
      <c r="B210" s="188" t="s">
        <v>288</v>
      </c>
      <c r="C210" s="212" t="s">
        <v>1779</v>
      </c>
      <c r="E210" s="199" t="s">
        <v>1673</v>
      </c>
      <c r="F210" s="164" t="s">
        <v>1769</v>
      </c>
    </row>
    <row r="211" spans="1:6" hidden="1" x14ac:dyDescent="0.25">
      <c r="A211" s="164" t="s">
        <v>1770</v>
      </c>
      <c r="B211" s="188" t="s">
        <v>289</v>
      </c>
      <c r="C211" s="212" t="s">
        <v>1779</v>
      </c>
      <c r="E211" s="199" t="s">
        <v>1673</v>
      </c>
      <c r="F211" s="164" t="s">
        <v>1770</v>
      </c>
    </row>
    <row r="212" spans="1:6" hidden="1" x14ac:dyDescent="0.25">
      <c r="A212" s="164" t="s">
        <v>1771</v>
      </c>
      <c r="B212" s="188" t="s">
        <v>290</v>
      </c>
      <c r="C212" s="212" t="s">
        <v>1779</v>
      </c>
      <c r="E212" s="199" t="s">
        <v>1673</v>
      </c>
      <c r="F212" s="164" t="s">
        <v>1771</v>
      </c>
    </row>
    <row r="213" spans="1:6" hidden="1" x14ac:dyDescent="0.25">
      <c r="A213" s="164" t="s">
        <v>1772</v>
      </c>
      <c r="B213" s="78" t="s">
        <v>1670</v>
      </c>
      <c r="C213" s="212" t="s">
        <v>1779</v>
      </c>
      <c r="E213" s="199" t="s">
        <v>1673</v>
      </c>
      <c r="F213" s="164" t="s">
        <v>1772</v>
      </c>
    </row>
    <row r="214" spans="1:6" hidden="1" x14ac:dyDescent="0.25">
      <c r="A214" s="164" t="s">
        <v>1773</v>
      </c>
      <c r="B214" s="78" t="s">
        <v>1671</v>
      </c>
      <c r="C214" s="212" t="s">
        <v>1779</v>
      </c>
      <c r="E214" s="199" t="s">
        <v>1673</v>
      </c>
      <c r="F214" s="164" t="s">
        <v>1773</v>
      </c>
    </row>
    <row r="215" spans="1:6" x14ac:dyDescent="0.25">
      <c r="A215" s="167"/>
      <c r="B215" s="178"/>
      <c r="C215" s="178"/>
      <c r="E215" s="168"/>
      <c r="F215" s="167"/>
    </row>
    <row r="216" spans="1:6" x14ac:dyDescent="0.25">
      <c r="A216" s="207">
        <v>214</v>
      </c>
      <c r="B216" s="190" t="s">
        <v>51</v>
      </c>
      <c r="C216" s="213" t="s">
        <v>1780</v>
      </c>
      <c r="E216" s="200" t="s">
        <v>1580</v>
      </c>
      <c r="F216" s="207">
        <v>214</v>
      </c>
    </row>
    <row r="217" spans="1:6" x14ac:dyDescent="0.25">
      <c r="A217" s="207">
        <v>369</v>
      </c>
      <c r="B217" s="190" t="s">
        <v>1591</v>
      </c>
      <c r="C217" s="213" t="s">
        <v>1592</v>
      </c>
      <c r="E217" s="200" t="s">
        <v>1580</v>
      </c>
      <c r="F217" s="207">
        <v>369</v>
      </c>
    </row>
    <row r="218" spans="1:6" x14ac:dyDescent="0.25">
      <c r="A218" s="207">
        <v>1085</v>
      </c>
      <c r="B218" s="190" t="s">
        <v>89</v>
      </c>
      <c r="C218" s="213" t="s">
        <v>1579</v>
      </c>
      <c r="E218" s="200" t="s">
        <v>1580</v>
      </c>
      <c r="F218" s="207">
        <v>1085</v>
      </c>
    </row>
    <row r="219" spans="1:6" x14ac:dyDescent="0.25">
      <c r="A219" s="207">
        <v>948</v>
      </c>
      <c r="B219" s="190" t="s">
        <v>1581</v>
      </c>
      <c r="C219" s="213" t="s">
        <v>1579</v>
      </c>
      <c r="E219" s="200" t="s">
        <v>1580</v>
      </c>
      <c r="F219" s="207">
        <v>948</v>
      </c>
    </row>
    <row r="220" spans="1:6" x14ac:dyDescent="0.25">
      <c r="A220" s="207">
        <v>894</v>
      </c>
      <c r="B220" s="190" t="s">
        <v>43</v>
      </c>
      <c r="C220" s="213" t="s">
        <v>1579</v>
      </c>
      <c r="E220" s="200" t="s">
        <v>1580</v>
      </c>
      <c r="F220" s="207">
        <v>894</v>
      </c>
    </row>
    <row r="221" spans="1:6" x14ac:dyDescent="0.25">
      <c r="A221" s="207">
        <v>1013</v>
      </c>
      <c r="B221" s="190" t="s">
        <v>1582</v>
      </c>
      <c r="C221" s="214" t="s">
        <v>1583</v>
      </c>
      <c r="E221" s="200" t="s">
        <v>1580</v>
      </c>
      <c r="F221" s="207">
        <v>1013</v>
      </c>
    </row>
    <row r="222" spans="1:6" x14ac:dyDescent="0.25">
      <c r="A222" s="207">
        <v>355</v>
      </c>
      <c r="B222" s="190" t="s">
        <v>62</v>
      </c>
      <c r="C222" s="213" t="s">
        <v>1593</v>
      </c>
      <c r="E222" s="200" t="s">
        <v>1580</v>
      </c>
      <c r="F222" s="207">
        <v>355</v>
      </c>
    </row>
    <row r="223" spans="1:6" x14ac:dyDescent="0.25">
      <c r="A223" s="207">
        <v>164</v>
      </c>
      <c r="B223" s="190" t="s">
        <v>32</v>
      </c>
      <c r="C223" s="213" t="s">
        <v>1593</v>
      </c>
      <c r="E223" s="200" t="s">
        <v>1580</v>
      </c>
      <c r="F223" s="207">
        <v>164</v>
      </c>
    </row>
    <row r="224" spans="1:6" x14ac:dyDescent="0.25">
      <c r="A224" s="207">
        <v>157</v>
      </c>
      <c r="B224" s="190" t="s">
        <v>1594</v>
      </c>
      <c r="C224" s="213" t="s">
        <v>1593</v>
      </c>
      <c r="E224" s="200" t="s">
        <v>1580</v>
      </c>
      <c r="F224" s="207">
        <v>157</v>
      </c>
    </row>
    <row r="225" spans="1:6" x14ac:dyDescent="0.25">
      <c r="A225" s="207">
        <v>1194</v>
      </c>
      <c r="B225" s="190" t="s">
        <v>1595</v>
      </c>
      <c r="C225" s="213" t="s">
        <v>1593</v>
      </c>
      <c r="E225" s="200" t="s">
        <v>1580</v>
      </c>
      <c r="F225" s="207">
        <v>1194</v>
      </c>
    </row>
    <row r="226" spans="1:6" x14ac:dyDescent="0.25">
      <c r="A226" s="207">
        <v>1201</v>
      </c>
      <c r="B226" s="190" t="s">
        <v>1585</v>
      </c>
      <c r="C226" s="213" t="s">
        <v>1593</v>
      </c>
      <c r="E226" s="200" t="s">
        <v>1580</v>
      </c>
      <c r="F226" s="207">
        <v>1201</v>
      </c>
    </row>
    <row r="227" spans="1:6" x14ac:dyDescent="0.25">
      <c r="A227" s="207">
        <v>366</v>
      </c>
      <c r="B227" s="190" t="s">
        <v>1578</v>
      </c>
      <c r="C227" s="213" t="s">
        <v>1593</v>
      </c>
      <c r="E227" s="200" t="s">
        <v>1580</v>
      </c>
      <c r="F227" s="207">
        <v>366</v>
      </c>
    </row>
    <row r="228" spans="1:6" x14ac:dyDescent="0.25">
      <c r="A228" s="208" t="s">
        <v>1765</v>
      </c>
      <c r="B228" s="191" t="s">
        <v>1673</v>
      </c>
      <c r="C228" s="215" t="s">
        <v>1781</v>
      </c>
      <c r="E228" s="201" t="s">
        <v>1580</v>
      </c>
      <c r="F228" s="208" t="s">
        <v>1765</v>
      </c>
    </row>
    <row r="229" spans="1:6" x14ac:dyDescent="0.25">
      <c r="A229" s="208" t="s">
        <v>1774</v>
      </c>
      <c r="B229" s="191" t="s">
        <v>1672</v>
      </c>
      <c r="C229" s="215" t="s">
        <v>1781</v>
      </c>
      <c r="E229" s="201" t="s">
        <v>1580</v>
      </c>
      <c r="F229" s="208" t="s">
        <v>1774</v>
      </c>
    </row>
    <row r="230" spans="1:6" x14ac:dyDescent="0.25">
      <c r="A230" s="208" t="s">
        <v>1775</v>
      </c>
      <c r="B230" s="191" t="s">
        <v>115</v>
      </c>
      <c r="C230" s="215" t="s">
        <v>1781</v>
      </c>
      <c r="E230" s="201" t="s">
        <v>1580</v>
      </c>
      <c r="F230" s="208" t="s">
        <v>1775</v>
      </c>
    </row>
    <row r="231" spans="1:6" x14ac:dyDescent="0.25">
      <c r="A231" s="33"/>
      <c r="F231" s="33"/>
    </row>
    <row r="233" spans="1:6" x14ac:dyDescent="0.25">
      <c r="A233" s="208">
        <v>1482</v>
      </c>
      <c r="B233" s="229" t="s">
        <v>1783</v>
      </c>
      <c r="C233" s="229" t="s">
        <v>1785</v>
      </c>
      <c r="E233" s="229" t="s">
        <v>51</v>
      </c>
      <c r="F233" s="208">
        <v>1482</v>
      </c>
    </row>
    <row r="234" spans="1:6" x14ac:dyDescent="0.25">
      <c r="A234" s="208">
        <v>1466</v>
      </c>
      <c r="B234" s="229" t="s">
        <v>1784</v>
      </c>
      <c r="C234" s="229" t="s">
        <v>1785</v>
      </c>
      <c r="E234" s="229" t="s">
        <v>51</v>
      </c>
      <c r="F234" s="208">
        <v>1466</v>
      </c>
    </row>
  </sheetData>
  <autoFilter ref="A136:C214" xr:uid="{71E3708C-A1A7-4E40-B65F-214DEF3A672F}">
    <filterColumn colId="1">
      <filters>
        <filter val="HAJIM YACINE"/>
      </filters>
    </filterColumn>
  </autoFilter>
  <conditionalFormatting sqref="B1">
    <cfRule type="duplicateValues" dxfId="99" priority="303"/>
  </conditionalFormatting>
  <conditionalFormatting sqref="B1">
    <cfRule type="duplicateValues" dxfId="98" priority="304"/>
  </conditionalFormatting>
  <conditionalFormatting sqref="F1">
    <cfRule type="duplicateValues" dxfId="97" priority="295"/>
  </conditionalFormatting>
  <conditionalFormatting sqref="F1">
    <cfRule type="duplicateValues" dxfId="96" priority="296"/>
    <cfRule type="duplicateValues" dxfId="95" priority="297"/>
  </conditionalFormatting>
  <conditionalFormatting sqref="F1">
    <cfRule type="duplicateValues" dxfId="94" priority="298"/>
  </conditionalFormatting>
  <conditionalFormatting sqref="B231:B232 B235:B1048576">
    <cfRule type="duplicateValues" dxfId="93" priority="11836"/>
  </conditionalFormatting>
  <conditionalFormatting sqref="A1">
    <cfRule type="duplicateValues" dxfId="92" priority="70"/>
  </conditionalFormatting>
  <conditionalFormatting sqref="A1">
    <cfRule type="duplicateValues" dxfId="91" priority="71"/>
    <cfRule type="duplicateValues" dxfId="90" priority="72"/>
  </conditionalFormatting>
  <conditionalFormatting sqref="A1">
    <cfRule type="duplicateValues" dxfId="89" priority="73"/>
  </conditionalFormatting>
  <conditionalFormatting sqref="B75">
    <cfRule type="cellIs" dxfId="88" priority="66" operator="equal">
      <formula>"OFF"</formula>
    </cfRule>
  </conditionalFormatting>
  <conditionalFormatting sqref="B73">
    <cfRule type="cellIs" dxfId="87" priority="65" operator="equal">
      <formula>"OFF"</formula>
    </cfRule>
  </conditionalFormatting>
  <conditionalFormatting sqref="B71">
    <cfRule type="cellIs" dxfId="86" priority="64" operator="equal">
      <formula>"OFF"</formula>
    </cfRule>
  </conditionalFormatting>
  <conditionalFormatting sqref="B72">
    <cfRule type="cellIs" dxfId="85" priority="63" operator="equal">
      <formula>"OFF"</formula>
    </cfRule>
  </conditionalFormatting>
  <conditionalFormatting sqref="B179">
    <cfRule type="cellIs" dxfId="84" priority="34" operator="equal">
      <formula>"OFF"</formula>
    </cfRule>
  </conditionalFormatting>
  <conditionalFormatting sqref="B136">
    <cfRule type="cellIs" dxfId="83" priority="13" operator="equal">
      <formula>"OFF"</formula>
    </cfRule>
  </conditionalFormatting>
  <conditionalFormatting sqref="B171">
    <cfRule type="cellIs" dxfId="82" priority="39" operator="equal">
      <formula>"OFF"</formula>
    </cfRule>
  </conditionalFormatting>
  <conditionalFormatting sqref="B205">
    <cfRule type="cellIs" dxfId="81" priority="52" operator="equal">
      <formula>"OFF"</formula>
    </cfRule>
  </conditionalFormatting>
  <conditionalFormatting sqref="B204">
    <cfRule type="cellIs" dxfId="80" priority="51" operator="equal">
      <formula>"OFF"</formula>
    </cfRule>
  </conditionalFormatting>
  <conditionalFormatting sqref="B56">
    <cfRule type="cellIs" dxfId="79" priority="48" operator="equal">
      <formula>"OFF"</formula>
    </cfRule>
  </conditionalFormatting>
  <conditionalFormatting sqref="B65">
    <cfRule type="cellIs" dxfId="78" priority="47" operator="equal">
      <formula>"OFF"</formula>
    </cfRule>
  </conditionalFormatting>
  <conditionalFormatting sqref="B64">
    <cfRule type="cellIs" dxfId="77" priority="46" operator="equal">
      <formula>"OFF"</formula>
    </cfRule>
  </conditionalFormatting>
  <conditionalFormatting sqref="B10">
    <cfRule type="cellIs" dxfId="76" priority="43" operator="equal">
      <formula>"OFF"</formula>
    </cfRule>
  </conditionalFormatting>
  <conditionalFormatting sqref="B2">
    <cfRule type="cellIs" dxfId="75" priority="42" operator="equal">
      <formula>"OFF"</formula>
    </cfRule>
  </conditionalFormatting>
  <conditionalFormatting sqref="B53">
    <cfRule type="cellIs" dxfId="74" priority="41" operator="equal">
      <formula>"OFF"</formula>
    </cfRule>
  </conditionalFormatting>
  <conditionalFormatting sqref="B50">
    <cfRule type="cellIs" dxfId="73" priority="40" operator="equal">
      <formula>"OFF"</formula>
    </cfRule>
  </conditionalFormatting>
  <conditionalFormatting sqref="B154">
    <cfRule type="cellIs" dxfId="72" priority="37" operator="equal">
      <formula>"OFF"</formula>
    </cfRule>
  </conditionalFormatting>
  <conditionalFormatting sqref="B151">
    <cfRule type="cellIs" dxfId="71" priority="36" operator="equal">
      <formula>"OFF"</formula>
    </cfRule>
  </conditionalFormatting>
  <conditionalFormatting sqref="B161">
    <cfRule type="cellIs" dxfId="70" priority="31" operator="equal">
      <formula>"OFF"</formula>
    </cfRule>
  </conditionalFormatting>
  <conditionalFormatting sqref="B156">
    <cfRule type="cellIs" dxfId="69" priority="29" operator="equal">
      <formula>"OFF"</formula>
    </cfRule>
  </conditionalFormatting>
  <conditionalFormatting sqref="B139">
    <cfRule type="cellIs" dxfId="68" priority="28" operator="equal">
      <formula>"OFF"</formula>
    </cfRule>
  </conditionalFormatting>
  <conditionalFormatting sqref="B149">
    <cfRule type="cellIs" dxfId="67" priority="27" operator="equal">
      <formula>"OFF"</formula>
    </cfRule>
  </conditionalFormatting>
  <conditionalFormatting sqref="B213">
    <cfRule type="cellIs" dxfId="66" priority="8" operator="equal">
      <formula>"OFF"</formula>
    </cfRule>
  </conditionalFormatting>
  <conditionalFormatting sqref="B152">
    <cfRule type="cellIs" dxfId="65" priority="25" operator="equal">
      <formula>"OFF"</formula>
    </cfRule>
  </conditionalFormatting>
  <conditionalFormatting sqref="B158">
    <cfRule type="cellIs" dxfId="64" priority="24" operator="equal">
      <formula>"OFF"</formula>
    </cfRule>
  </conditionalFormatting>
  <conditionalFormatting sqref="B203">
    <cfRule type="cellIs" dxfId="63" priority="6" operator="equal">
      <formula>"OFF"</formula>
    </cfRule>
  </conditionalFormatting>
  <conditionalFormatting sqref="B202">
    <cfRule type="cellIs" dxfId="62" priority="2" operator="equal">
      <formula>"OFF"</formula>
    </cfRule>
  </conditionalFormatting>
  <conditionalFormatting sqref="B198">
    <cfRule type="cellIs" dxfId="61" priority="21" operator="equal">
      <formula>"OFF"</formula>
    </cfRule>
  </conditionalFormatting>
  <conditionalFormatting sqref="B197">
    <cfRule type="cellIs" dxfId="60" priority="18" operator="equal">
      <formula>"OFF"</formula>
    </cfRule>
  </conditionalFormatting>
  <conditionalFormatting sqref="B147">
    <cfRule type="cellIs" dxfId="59" priority="3" operator="equal">
      <formula>"OFF"</formula>
    </cfRule>
  </conditionalFormatting>
  <conditionalFormatting sqref="B201">
    <cfRule type="cellIs" dxfId="58" priority="7" operator="equal">
      <formula>"OFF"</formula>
    </cfRule>
  </conditionalFormatting>
  <conditionalFormatting sqref="B200">
    <cfRule type="cellIs" dxfId="57" priority="5" operator="equal">
      <formula>"OFF"</formula>
    </cfRule>
  </conditionalFormatting>
  <conditionalFormatting sqref="B214">
    <cfRule type="cellIs" dxfId="56" priority="4" operator="equal">
      <formula>"OFF"</formula>
    </cfRule>
  </conditionalFormatting>
  <conditionalFormatting sqref="B194">
    <cfRule type="cellIs" dxfId="55" priority="1" operator="equal">
      <formula>"OFF"</formula>
    </cfRule>
  </conditionalFormatting>
  <pageMargins left="0.7" right="0.7" top="0.75" bottom="0.75" header="0.3" footer="0.3"/>
  <pageSetup paperSize="9" orientation="portrait" r:id="rId1"/>
  <ignoredErrors>
    <ignoredError sqref="F86 A8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5"/>
  <dimension ref="A1:Q2725"/>
  <sheetViews>
    <sheetView showGridLines="0" zoomScale="85" zoomScaleNormal="85" workbookViewId="0">
      <selection activeCell="G40" sqref="G40"/>
    </sheetView>
  </sheetViews>
  <sheetFormatPr baseColWidth="10" defaultRowHeight="15" x14ac:dyDescent="0.25"/>
  <cols>
    <col min="1" max="3" width="10.5703125" style="9"/>
    <col min="4" max="4" width="9.5703125" style="9" customWidth="1"/>
    <col min="5" max="6" width="3.42578125" style="9" customWidth="1"/>
    <col min="7" max="7" width="32.42578125" style="9" bestFit="1" customWidth="1"/>
    <col min="8" max="8" width="13.5703125" style="9" bestFit="1" customWidth="1"/>
    <col min="9" max="9" width="20.140625" style="9" bestFit="1" customWidth="1"/>
    <col min="10" max="10" width="18.85546875" style="20" bestFit="1" customWidth="1"/>
    <col min="11" max="11" width="10.5703125" style="9" customWidth="1"/>
    <col min="12" max="13" width="10.5703125" customWidth="1"/>
    <col min="14" max="14" width="35.140625" customWidth="1"/>
    <col min="15" max="15" width="13.5703125" customWidth="1"/>
    <col min="16" max="16" width="23.140625" customWidth="1"/>
    <col min="17" max="17" width="78.42578125" bestFit="1" customWidth="1"/>
    <col min="18" max="18" width="37.42578125" bestFit="1" customWidth="1"/>
  </cols>
  <sheetData>
    <row r="1" spans="7:17" x14ac:dyDescent="0.25">
      <c r="G1" s="17" t="s">
        <v>2</v>
      </c>
      <c r="H1" s="33" t="s">
        <v>39</v>
      </c>
      <c r="J1" s="9"/>
    </row>
    <row r="2" spans="7:17" x14ac:dyDescent="0.25">
      <c r="G2" s="22" t="s">
        <v>21</v>
      </c>
      <c r="H2" s="33" t="s">
        <v>35</v>
      </c>
      <c r="I2"/>
      <c r="J2"/>
      <c r="K2"/>
    </row>
    <row r="3" spans="7:17" x14ac:dyDescent="0.25">
      <c r="G3"/>
      <c r="H3"/>
      <c r="I3"/>
      <c r="J3"/>
      <c r="K3"/>
    </row>
    <row r="4" spans="7:17" x14ac:dyDescent="0.25">
      <c r="G4" s="22" t="s">
        <v>11</v>
      </c>
      <c r="H4" s="17" t="s">
        <v>3</v>
      </c>
      <c r="I4" t="s">
        <v>36</v>
      </c>
      <c r="J4"/>
      <c r="K4"/>
    </row>
    <row r="5" spans="7:17" x14ac:dyDescent="0.25">
      <c r="G5" s="33" t="s">
        <v>137</v>
      </c>
      <c r="H5"/>
      <c r="I5" s="23">
        <v>0.5</v>
      </c>
      <c r="J5"/>
      <c r="K5"/>
      <c r="N5" s="8" t="s">
        <v>11</v>
      </c>
      <c r="O5" s="8" t="s">
        <v>3</v>
      </c>
      <c r="P5" s="8" t="s">
        <v>36</v>
      </c>
      <c r="Q5" s="8" t="s">
        <v>38</v>
      </c>
    </row>
    <row r="6" spans="7:17" x14ac:dyDescent="0.25">
      <c r="G6" s="33" t="s">
        <v>108</v>
      </c>
      <c r="H6"/>
      <c r="I6" s="23">
        <v>0.58333333333333326</v>
      </c>
      <c r="J6"/>
      <c r="K6"/>
      <c r="N6" s="33"/>
      <c r="O6" s="33"/>
      <c r="P6" s="23"/>
      <c r="Q6" s="55"/>
    </row>
    <row r="7" spans="7:17" x14ac:dyDescent="0.25">
      <c r="G7" s="33" t="s">
        <v>204</v>
      </c>
      <c r="H7"/>
      <c r="I7" s="23">
        <v>0.375</v>
      </c>
      <c r="J7"/>
      <c r="K7"/>
      <c r="N7" s="33"/>
      <c r="O7" s="33"/>
      <c r="P7" s="23"/>
      <c r="Q7" s="55"/>
    </row>
    <row r="8" spans="7:17" x14ac:dyDescent="0.25">
      <c r="G8" s="33" t="s">
        <v>134</v>
      </c>
      <c r="H8"/>
      <c r="I8" s="23">
        <v>0.5</v>
      </c>
      <c r="J8"/>
      <c r="K8"/>
      <c r="N8" s="33"/>
      <c r="O8" s="8"/>
      <c r="P8" s="50"/>
      <c r="Q8" s="55"/>
    </row>
    <row r="9" spans="7:17" x14ac:dyDescent="0.25">
      <c r="G9" s="33" t="s">
        <v>162</v>
      </c>
      <c r="H9"/>
      <c r="I9" s="23">
        <v>0.33333333333333331</v>
      </c>
      <c r="J9"/>
      <c r="K9"/>
      <c r="N9" s="33"/>
      <c r="O9" s="33"/>
      <c r="P9" s="50"/>
      <c r="Q9" s="54"/>
    </row>
    <row r="10" spans="7:17" x14ac:dyDescent="0.25">
      <c r="G10" s="33" t="s">
        <v>160</v>
      </c>
      <c r="H10"/>
      <c r="I10" s="23">
        <v>0.33333333333333331</v>
      </c>
      <c r="J10"/>
      <c r="K10"/>
      <c r="N10" s="33"/>
      <c r="O10" s="33"/>
      <c r="P10" s="50"/>
      <c r="Q10" s="54"/>
    </row>
    <row r="11" spans="7:17" x14ac:dyDescent="0.25">
      <c r="G11" s="33" t="s">
        <v>133</v>
      </c>
      <c r="H11"/>
      <c r="I11" s="23">
        <v>0.66666666666666663</v>
      </c>
      <c r="J11"/>
      <c r="K11"/>
      <c r="N11" s="33"/>
      <c r="O11" s="33"/>
      <c r="P11" s="50"/>
      <c r="Q11" s="54"/>
    </row>
    <row r="12" spans="7:17" x14ac:dyDescent="0.25">
      <c r="G12" s="33" t="s">
        <v>46</v>
      </c>
      <c r="H12"/>
      <c r="I12" s="23">
        <v>0.375</v>
      </c>
      <c r="J12"/>
      <c r="K12"/>
      <c r="N12" s="33"/>
      <c r="O12" s="33"/>
      <c r="P12" s="46"/>
      <c r="Q12" s="47"/>
    </row>
    <row r="13" spans="7:17" x14ac:dyDescent="0.25">
      <c r="G13" s="33" t="s">
        <v>97</v>
      </c>
      <c r="H13"/>
      <c r="I13" s="23">
        <v>0</v>
      </c>
      <c r="J13"/>
      <c r="K13"/>
      <c r="N13" s="33"/>
      <c r="O13" s="33"/>
      <c r="P13" s="46"/>
      <c r="Q13" s="47"/>
    </row>
    <row r="14" spans="7:17" x14ac:dyDescent="0.25">
      <c r="G14" s="33" t="s">
        <v>93</v>
      </c>
      <c r="H14"/>
      <c r="I14" s="23">
        <v>0.33333333333333331</v>
      </c>
      <c r="J14"/>
      <c r="K14"/>
      <c r="N14" s="33"/>
      <c r="O14" s="33"/>
      <c r="P14" s="46"/>
      <c r="Q14" s="47"/>
    </row>
    <row r="15" spans="7:17" x14ac:dyDescent="0.25">
      <c r="G15" s="33" t="s">
        <v>156</v>
      </c>
      <c r="H15"/>
      <c r="I15" s="23">
        <v>0.33333333333333331</v>
      </c>
      <c r="J15"/>
      <c r="K15"/>
      <c r="N15" s="41"/>
      <c r="O15" s="33"/>
      <c r="P15" s="46"/>
      <c r="Q15" s="26"/>
    </row>
    <row r="16" spans="7:17" x14ac:dyDescent="0.25">
      <c r="G16" s="33" t="s">
        <v>132</v>
      </c>
      <c r="H16"/>
      <c r="I16" s="23">
        <v>0.5</v>
      </c>
      <c r="J16"/>
      <c r="K16"/>
      <c r="N16" s="41"/>
      <c r="O16" s="33"/>
      <c r="P16" s="23"/>
      <c r="Q16" s="47"/>
    </row>
    <row r="17" spans="7:17" x14ac:dyDescent="0.25">
      <c r="G17" s="33" t="s">
        <v>123</v>
      </c>
      <c r="H17"/>
      <c r="I17" s="23">
        <v>0.5</v>
      </c>
      <c r="J17"/>
      <c r="K17"/>
      <c r="N17" s="41"/>
      <c r="O17" s="33"/>
      <c r="P17" s="23"/>
      <c r="Q17" s="26"/>
    </row>
    <row r="18" spans="7:17" x14ac:dyDescent="0.25">
      <c r="G18" s="33" t="s">
        <v>221</v>
      </c>
      <c r="H18"/>
      <c r="I18" s="23">
        <v>0.33333333333333331</v>
      </c>
      <c r="J18"/>
      <c r="K18"/>
      <c r="N18" s="41"/>
      <c r="O18" s="33"/>
      <c r="P18" s="23"/>
      <c r="Q18" s="47"/>
    </row>
    <row r="19" spans="7:17" x14ac:dyDescent="0.25">
      <c r="G19" s="33" t="s">
        <v>143</v>
      </c>
      <c r="H19"/>
      <c r="I19" s="23">
        <v>0.375</v>
      </c>
      <c r="J19"/>
      <c r="K19"/>
      <c r="N19" s="41"/>
      <c r="O19" s="33"/>
      <c r="P19" s="23"/>
      <c r="Q19" s="42"/>
    </row>
    <row r="20" spans="7:17" x14ac:dyDescent="0.25">
      <c r="G20" s="33" t="s">
        <v>106</v>
      </c>
      <c r="H20"/>
      <c r="I20" s="23">
        <v>0</v>
      </c>
      <c r="J20"/>
      <c r="K20"/>
      <c r="N20" s="33"/>
      <c r="O20" s="33"/>
      <c r="P20" s="23"/>
      <c r="Q20" s="42"/>
    </row>
    <row r="21" spans="7:17" x14ac:dyDescent="0.25">
      <c r="G21" s="33" t="s">
        <v>206</v>
      </c>
      <c r="H21"/>
      <c r="I21" s="23">
        <v>0.33333333333333331</v>
      </c>
      <c r="J21"/>
      <c r="K21"/>
      <c r="N21" s="41"/>
      <c r="O21" s="8"/>
      <c r="P21" s="46"/>
      <c r="Q21" s="42"/>
    </row>
    <row r="22" spans="7:17" x14ac:dyDescent="0.25">
      <c r="G22" s="33" t="s">
        <v>73</v>
      </c>
      <c r="H22"/>
      <c r="I22" s="23">
        <v>0</v>
      </c>
      <c r="J22"/>
      <c r="K22"/>
      <c r="N22" s="41"/>
      <c r="O22" s="8"/>
      <c r="P22" s="46"/>
      <c r="Q22" s="42"/>
    </row>
    <row r="23" spans="7:17" x14ac:dyDescent="0.25">
      <c r="G23" s="33" t="s">
        <v>199</v>
      </c>
      <c r="H23"/>
      <c r="I23" s="23">
        <v>0.33333333333333331</v>
      </c>
      <c r="J23"/>
      <c r="K23"/>
      <c r="N23" s="41"/>
      <c r="O23" s="40"/>
      <c r="P23" s="46"/>
      <c r="Q23" s="26"/>
    </row>
    <row r="24" spans="7:17" x14ac:dyDescent="0.25">
      <c r="G24" s="33" t="s">
        <v>209</v>
      </c>
      <c r="H24"/>
      <c r="I24" s="23">
        <v>0.33333333333333331</v>
      </c>
      <c r="J24"/>
      <c r="K24"/>
      <c r="N24" s="41"/>
      <c r="O24" s="40"/>
      <c r="P24" s="46"/>
      <c r="Q24" s="33"/>
    </row>
    <row r="25" spans="7:17" x14ac:dyDescent="0.25">
      <c r="G25" s="33" t="s">
        <v>151</v>
      </c>
      <c r="H25"/>
      <c r="I25" s="23">
        <v>0</v>
      </c>
      <c r="J25"/>
      <c r="K25"/>
      <c r="N25" s="51"/>
      <c r="O25" s="52"/>
      <c r="P25" s="53"/>
      <c r="Q25" s="26"/>
    </row>
    <row r="26" spans="7:17" x14ac:dyDescent="0.25">
      <c r="G26" s="33" t="s">
        <v>50</v>
      </c>
      <c r="H26"/>
      <c r="I26" s="23">
        <v>0.33333333333333331</v>
      </c>
      <c r="J26"/>
      <c r="K26"/>
      <c r="N26" s="51"/>
      <c r="O26" s="52"/>
      <c r="P26" s="53"/>
      <c r="Q26" s="26"/>
    </row>
    <row r="27" spans="7:17" x14ac:dyDescent="0.25">
      <c r="G27" s="33" t="s">
        <v>202</v>
      </c>
      <c r="H27"/>
      <c r="I27" s="23">
        <v>0.70833333333333326</v>
      </c>
      <c r="J27"/>
      <c r="K27"/>
      <c r="N27" s="51"/>
      <c r="O27" s="52"/>
      <c r="P27" s="53"/>
      <c r="Q27" s="26"/>
    </row>
    <row r="28" spans="7:17" x14ac:dyDescent="0.25">
      <c r="G28" s="33" t="s">
        <v>222</v>
      </c>
      <c r="H28"/>
      <c r="I28" s="23">
        <v>0.33333333333333331</v>
      </c>
      <c r="J28"/>
      <c r="K28"/>
      <c r="N28" s="51"/>
      <c r="O28" s="52"/>
      <c r="P28" s="53"/>
      <c r="Q28" s="26"/>
    </row>
    <row r="29" spans="7:17" x14ac:dyDescent="0.25">
      <c r="G29" s="33" t="s">
        <v>163</v>
      </c>
      <c r="H29"/>
      <c r="I29" s="23">
        <v>0.33333333333333331</v>
      </c>
      <c r="J29"/>
      <c r="K29"/>
      <c r="N29" s="51"/>
      <c r="O29" s="52"/>
      <c r="P29" s="53"/>
      <c r="Q29" s="26"/>
    </row>
    <row r="30" spans="7:17" x14ac:dyDescent="0.25">
      <c r="G30" s="33" t="s">
        <v>164</v>
      </c>
      <c r="H30"/>
      <c r="I30" s="23">
        <v>0.5</v>
      </c>
      <c r="J30"/>
      <c r="K30"/>
      <c r="N30" s="51"/>
      <c r="O30" s="52"/>
      <c r="P30" s="53"/>
      <c r="Q30" s="26"/>
    </row>
    <row r="31" spans="7:17" x14ac:dyDescent="0.25">
      <c r="G31" s="33" t="s">
        <v>76</v>
      </c>
      <c r="H31"/>
      <c r="I31" s="23">
        <v>0.5</v>
      </c>
      <c r="J31"/>
      <c r="K31"/>
      <c r="N31" s="51"/>
      <c r="O31" s="52"/>
      <c r="P31" s="53"/>
      <c r="Q31" s="26"/>
    </row>
    <row r="32" spans="7:17" x14ac:dyDescent="0.25">
      <c r="G32" s="33" t="s">
        <v>194</v>
      </c>
      <c r="H32"/>
      <c r="I32" s="23">
        <v>0.5</v>
      </c>
      <c r="J32"/>
      <c r="K32"/>
      <c r="N32" s="51"/>
      <c r="O32" s="52"/>
      <c r="P32" s="53"/>
      <c r="Q32" s="26"/>
    </row>
    <row r="33" spans="7:17" x14ac:dyDescent="0.25">
      <c r="G33" s="33" t="s">
        <v>215</v>
      </c>
      <c r="H33"/>
      <c r="I33" s="23">
        <v>0.33333333333333331</v>
      </c>
      <c r="J33"/>
      <c r="K33"/>
      <c r="N33" s="51"/>
      <c r="O33" s="52"/>
      <c r="P33" s="53"/>
      <c r="Q33" s="26"/>
    </row>
    <row r="34" spans="7:17" x14ac:dyDescent="0.25">
      <c r="G34" s="33" t="s">
        <v>153</v>
      </c>
      <c r="H34"/>
      <c r="I34" s="23">
        <v>0.75</v>
      </c>
      <c r="J34"/>
      <c r="K34"/>
      <c r="N34" s="41"/>
      <c r="O34" s="40"/>
      <c r="P34" s="46"/>
      <c r="Q34" s="26"/>
    </row>
    <row r="35" spans="7:17" x14ac:dyDescent="0.25">
      <c r="G35" s="33" t="s">
        <v>126</v>
      </c>
      <c r="H35"/>
      <c r="I35" s="23">
        <v>0.5</v>
      </c>
      <c r="J35"/>
      <c r="K35"/>
      <c r="N35" s="41"/>
      <c r="O35" s="40"/>
      <c r="P35" s="46"/>
      <c r="Q35" s="26"/>
    </row>
    <row r="36" spans="7:17" x14ac:dyDescent="0.25">
      <c r="G36" s="33" t="s">
        <v>84</v>
      </c>
      <c r="H36"/>
      <c r="I36" s="23">
        <v>0.33333333333333331</v>
      </c>
      <c r="J36"/>
      <c r="K36"/>
      <c r="N36" s="41"/>
      <c r="O36" s="40"/>
      <c r="P36" s="46"/>
      <c r="Q36" s="26"/>
    </row>
    <row r="37" spans="7:17" x14ac:dyDescent="0.25">
      <c r="G37" s="33" t="s">
        <v>181</v>
      </c>
      <c r="H37"/>
      <c r="I37" s="23">
        <v>0.5</v>
      </c>
      <c r="J37"/>
      <c r="K37"/>
      <c r="N37" s="41"/>
      <c r="O37" s="40"/>
      <c r="P37" s="46"/>
      <c r="Q37" s="39"/>
    </row>
    <row r="38" spans="7:17" x14ac:dyDescent="0.25">
      <c r="G38" s="33" t="s">
        <v>154</v>
      </c>
      <c r="H38"/>
      <c r="I38" s="23">
        <v>0.33333333333333331</v>
      </c>
      <c r="J38"/>
      <c r="K38"/>
      <c r="N38" s="41"/>
      <c r="O38" s="40"/>
      <c r="P38" s="46"/>
      <c r="Q38" s="39"/>
    </row>
    <row r="39" spans="7:17" x14ac:dyDescent="0.25">
      <c r="G39" s="33" t="s">
        <v>131</v>
      </c>
      <c r="H39"/>
      <c r="I39" s="23">
        <v>0.5</v>
      </c>
      <c r="J39"/>
      <c r="K39"/>
      <c r="N39" s="41"/>
      <c r="O39" s="40"/>
      <c r="P39" s="46"/>
      <c r="Q39" s="33"/>
    </row>
    <row r="40" spans="7:17" x14ac:dyDescent="0.25">
      <c r="G40" s="33" t="s">
        <v>230</v>
      </c>
      <c r="H40"/>
      <c r="I40" s="23">
        <v>0.5</v>
      </c>
      <c r="J40"/>
      <c r="K40"/>
      <c r="N40" s="41"/>
      <c r="O40" s="40"/>
      <c r="P40" s="46"/>
      <c r="Q40" s="33"/>
    </row>
    <row r="41" spans="7:17" x14ac:dyDescent="0.25">
      <c r="G41" s="33" t="s">
        <v>116</v>
      </c>
      <c r="H41"/>
      <c r="I41" s="23">
        <v>0.5</v>
      </c>
      <c r="J41"/>
      <c r="K41"/>
      <c r="N41" s="41"/>
      <c r="O41" s="40"/>
      <c r="P41" s="46"/>
      <c r="Q41" s="33"/>
    </row>
    <row r="42" spans="7:17" x14ac:dyDescent="0.25">
      <c r="G42" s="33" t="s">
        <v>197</v>
      </c>
      <c r="H42"/>
      <c r="I42" s="23">
        <v>0.5</v>
      </c>
      <c r="J42"/>
      <c r="K42"/>
      <c r="N42" s="41"/>
      <c r="O42" s="40"/>
      <c r="P42" s="46"/>
      <c r="Q42" s="33"/>
    </row>
    <row r="43" spans="7:17" x14ac:dyDescent="0.25">
      <c r="G43" s="33" t="s">
        <v>166</v>
      </c>
      <c r="H43"/>
      <c r="I43" s="23">
        <v>0.5</v>
      </c>
      <c r="J43"/>
      <c r="K43"/>
      <c r="N43" s="41"/>
      <c r="O43" s="40"/>
      <c r="P43" s="46"/>
      <c r="Q43" s="26"/>
    </row>
    <row r="44" spans="7:17" x14ac:dyDescent="0.25">
      <c r="G44" s="33" t="s">
        <v>147</v>
      </c>
      <c r="H44"/>
      <c r="I44" s="23">
        <v>0.5</v>
      </c>
      <c r="J44"/>
      <c r="K44"/>
      <c r="N44" s="41"/>
      <c r="O44" s="40"/>
      <c r="P44" s="46"/>
      <c r="Q44" s="26"/>
    </row>
    <row r="45" spans="7:17" x14ac:dyDescent="0.25">
      <c r="G45" s="33" t="s">
        <v>87</v>
      </c>
      <c r="H45"/>
      <c r="I45" s="23">
        <v>0.33333333333333331</v>
      </c>
      <c r="J45"/>
      <c r="K45"/>
      <c r="N45" s="41"/>
      <c r="O45" s="40"/>
      <c r="P45" s="46"/>
      <c r="Q45" s="26"/>
    </row>
    <row r="46" spans="7:17" x14ac:dyDescent="0.25">
      <c r="G46" s="33" t="s">
        <v>183</v>
      </c>
      <c r="H46"/>
      <c r="I46" s="23">
        <v>1.0833333333333333</v>
      </c>
      <c r="J46"/>
      <c r="K46"/>
      <c r="N46" s="41"/>
      <c r="O46" s="40"/>
      <c r="P46" s="46"/>
      <c r="Q46" s="26"/>
    </row>
    <row r="47" spans="7:17" x14ac:dyDescent="0.25">
      <c r="G47" s="33" t="s">
        <v>49</v>
      </c>
      <c r="H47"/>
      <c r="I47" s="23">
        <v>0.33333333333333331</v>
      </c>
      <c r="J47"/>
      <c r="K47"/>
      <c r="N47" s="41"/>
      <c r="O47" s="40"/>
      <c r="P47" s="46"/>
      <c r="Q47" s="26"/>
    </row>
    <row r="48" spans="7:17" x14ac:dyDescent="0.25">
      <c r="G48" s="33" t="s">
        <v>74</v>
      </c>
      <c r="H48"/>
      <c r="I48" s="23">
        <v>0.70833333333333326</v>
      </c>
      <c r="J48"/>
      <c r="K48"/>
      <c r="N48" s="41"/>
      <c r="O48" s="40"/>
      <c r="P48" s="46"/>
      <c r="Q48" s="26"/>
    </row>
    <row r="49" spans="7:11" x14ac:dyDescent="0.25">
      <c r="G49" s="33" t="s">
        <v>135</v>
      </c>
      <c r="H49"/>
      <c r="I49" s="23">
        <v>0.5</v>
      </c>
      <c r="J49"/>
      <c r="K49"/>
    </row>
    <row r="50" spans="7:11" x14ac:dyDescent="0.25">
      <c r="G50" s="33" t="s">
        <v>193</v>
      </c>
      <c r="H50"/>
      <c r="I50" s="23">
        <v>0.70833333333333326</v>
      </c>
      <c r="J50"/>
      <c r="K50"/>
    </row>
    <row r="51" spans="7:11" x14ac:dyDescent="0.25">
      <c r="G51" s="33" t="s">
        <v>118</v>
      </c>
      <c r="H51"/>
      <c r="I51" s="23">
        <v>0.33333333333333331</v>
      </c>
      <c r="J51"/>
      <c r="K51"/>
    </row>
    <row r="52" spans="7:11" x14ac:dyDescent="0.25">
      <c r="G52" s="33" t="s">
        <v>139</v>
      </c>
      <c r="H52"/>
      <c r="I52" s="23">
        <v>0.5</v>
      </c>
      <c r="J52"/>
      <c r="K52"/>
    </row>
    <row r="53" spans="7:11" x14ac:dyDescent="0.25">
      <c r="G53" s="33" t="s">
        <v>69</v>
      </c>
      <c r="H53"/>
      <c r="I53" s="23">
        <v>0.5</v>
      </c>
      <c r="J53"/>
      <c r="K53"/>
    </row>
    <row r="54" spans="7:11" x14ac:dyDescent="0.25">
      <c r="G54" s="33" t="s">
        <v>214</v>
      </c>
      <c r="H54"/>
      <c r="I54" s="23">
        <v>0.33333333333333331</v>
      </c>
      <c r="J54"/>
      <c r="K54"/>
    </row>
    <row r="55" spans="7:11" x14ac:dyDescent="0.25">
      <c r="G55" s="33" t="s">
        <v>101</v>
      </c>
      <c r="H55"/>
      <c r="I55" s="23">
        <v>0</v>
      </c>
      <c r="J55"/>
      <c r="K55"/>
    </row>
    <row r="56" spans="7:11" x14ac:dyDescent="0.25">
      <c r="G56" s="33" t="s">
        <v>157</v>
      </c>
      <c r="H56"/>
      <c r="I56" s="23">
        <v>0</v>
      </c>
      <c r="J56"/>
      <c r="K56"/>
    </row>
    <row r="57" spans="7:11" x14ac:dyDescent="0.25">
      <c r="G57" s="33" t="s">
        <v>159</v>
      </c>
      <c r="H57"/>
      <c r="I57" s="23">
        <v>0.33333333333333331</v>
      </c>
      <c r="J57"/>
      <c r="K57"/>
    </row>
    <row r="58" spans="7:11" x14ac:dyDescent="0.25">
      <c r="G58" s="33" t="s">
        <v>44</v>
      </c>
      <c r="H58"/>
      <c r="I58" s="23">
        <v>0.33333333333333331</v>
      </c>
      <c r="J58"/>
      <c r="K58"/>
    </row>
    <row r="59" spans="7:11" x14ac:dyDescent="0.25">
      <c r="G59" s="33" t="s">
        <v>72</v>
      </c>
      <c r="H59"/>
      <c r="I59" s="23">
        <v>0.5</v>
      </c>
      <c r="J59"/>
      <c r="K59"/>
    </row>
    <row r="60" spans="7:11" x14ac:dyDescent="0.25">
      <c r="G60" s="33" t="s">
        <v>185</v>
      </c>
      <c r="H60"/>
      <c r="I60" s="23">
        <v>0.33333333333333331</v>
      </c>
      <c r="J60"/>
      <c r="K60"/>
    </row>
    <row r="61" spans="7:11" x14ac:dyDescent="0.25">
      <c r="G61" s="33" t="s">
        <v>96</v>
      </c>
      <c r="H61"/>
      <c r="I61" s="23">
        <v>0.33333333333333331</v>
      </c>
      <c r="J61"/>
      <c r="K61"/>
    </row>
    <row r="62" spans="7:11" x14ac:dyDescent="0.25">
      <c r="G62" s="33" t="s">
        <v>81</v>
      </c>
      <c r="H62"/>
      <c r="I62" s="23">
        <v>0.33333333333333331</v>
      </c>
      <c r="J62"/>
      <c r="K62"/>
    </row>
    <row r="63" spans="7:11" x14ac:dyDescent="0.25">
      <c r="G63" s="33" t="s">
        <v>88</v>
      </c>
      <c r="H63"/>
      <c r="I63" s="23">
        <v>0.33333333333333331</v>
      </c>
      <c r="J63"/>
      <c r="K63"/>
    </row>
    <row r="64" spans="7:11" x14ac:dyDescent="0.25">
      <c r="G64" s="33" t="s">
        <v>138</v>
      </c>
      <c r="H64"/>
      <c r="I64" s="23">
        <v>0.5</v>
      </c>
      <c r="J64"/>
      <c r="K64"/>
    </row>
    <row r="65" spans="7:11" x14ac:dyDescent="0.25">
      <c r="G65" s="33" t="s">
        <v>170</v>
      </c>
      <c r="H65"/>
      <c r="I65" s="23">
        <v>0.5</v>
      </c>
      <c r="J65"/>
      <c r="K65"/>
    </row>
    <row r="66" spans="7:11" x14ac:dyDescent="0.25">
      <c r="G66" s="33" t="s">
        <v>184</v>
      </c>
      <c r="H66"/>
      <c r="I66" s="23">
        <v>0</v>
      </c>
      <c r="J66"/>
      <c r="K66"/>
    </row>
    <row r="67" spans="7:11" x14ac:dyDescent="0.25">
      <c r="G67" s="33" t="s">
        <v>172</v>
      </c>
      <c r="H67"/>
      <c r="I67" s="23">
        <v>0.33333333333333331</v>
      </c>
      <c r="J67"/>
      <c r="K67"/>
    </row>
    <row r="68" spans="7:11" x14ac:dyDescent="0.25">
      <c r="G68" s="33" t="s">
        <v>219</v>
      </c>
      <c r="H68"/>
      <c r="I68" s="23">
        <v>0.33333333333333331</v>
      </c>
      <c r="J68"/>
      <c r="K68"/>
    </row>
    <row r="69" spans="7:11" x14ac:dyDescent="0.25">
      <c r="G69" s="33" t="s">
        <v>205</v>
      </c>
      <c r="H69"/>
      <c r="I69" s="23">
        <v>0.375</v>
      </c>
      <c r="J69"/>
      <c r="K69"/>
    </row>
    <row r="70" spans="7:11" x14ac:dyDescent="0.25">
      <c r="G70" s="33" t="s">
        <v>201</v>
      </c>
      <c r="H70"/>
      <c r="I70" s="23">
        <v>0.70833333333333326</v>
      </c>
      <c r="J70"/>
      <c r="K70"/>
    </row>
    <row r="71" spans="7:11" x14ac:dyDescent="0.25">
      <c r="G71" s="33" t="s">
        <v>65</v>
      </c>
      <c r="H71"/>
      <c r="I71" s="23">
        <v>0.33333333333333331</v>
      </c>
      <c r="J71"/>
      <c r="K71"/>
    </row>
    <row r="72" spans="7:11" x14ac:dyDescent="0.25">
      <c r="G72" s="33" t="s">
        <v>146</v>
      </c>
      <c r="H72"/>
      <c r="I72" s="23">
        <v>0.33333333333333331</v>
      </c>
      <c r="J72"/>
    </row>
    <row r="73" spans="7:11" x14ac:dyDescent="0.25">
      <c r="G73" s="33" t="s">
        <v>190</v>
      </c>
      <c r="H73"/>
      <c r="I73" s="23">
        <v>0.5</v>
      </c>
      <c r="J73"/>
    </row>
    <row r="74" spans="7:11" x14ac:dyDescent="0.25">
      <c r="G74" s="33" t="s">
        <v>173</v>
      </c>
      <c r="H74"/>
      <c r="I74" s="23">
        <v>0.5</v>
      </c>
      <c r="J74"/>
    </row>
    <row r="75" spans="7:11" x14ac:dyDescent="0.25">
      <c r="G75" s="33" t="s">
        <v>67</v>
      </c>
      <c r="H75"/>
      <c r="I75" s="23">
        <v>0.5</v>
      </c>
      <c r="J75"/>
    </row>
    <row r="76" spans="7:11" x14ac:dyDescent="0.25">
      <c r="G76" s="33" t="s">
        <v>149</v>
      </c>
      <c r="H76"/>
      <c r="I76" s="23">
        <v>0.33333333333333331</v>
      </c>
      <c r="J76"/>
    </row>
    <row r="77" spans="7:11" x14ac:dyDescent="0.25">
      <c r="G77" s="33" t="s">
        <v>179</v>
      </c>
      <c r="H77"/>
      <c r="I77" s="23">
        <v>1.0833333333333333</v>
      </c>
      <c r="J77"/>
    </row>
    <row r="78" spans="7:11" x14ac:dyDescent="0.25">
      <c r="G78" s="33" t="s">
        <v>103</v>
      </c>
      <c r="H78"/>
      <c r="I78" s="23">
        <v>0.33333333333333331</v>
      </c>
      <c r="J78"/>
    </row>
    <row r="79" spans="7:11" x14ac:dyDescent="0.25">
      <c r="G79" s="33" t="s">
        <v>92</v>
      </c>
      <c r="H79"/>
      <c r="I79" s="23">
        <v>0.33333333333333331</v>
      </c>
      <c r="J79"/>
    </row>
    <row r="80" spans="7:11" x14ac:dyDescent="0.25">
      <c r="G80" s="33" t="s">
        <v>121</v>
      </c>
      <c r="H80"/>
      <c r="I80" s="23">
        <v>0.33333333333333331</v>
      </c>
      <c r="J80"/>
    </row>
    <row r="81" spans="7:10" x14ac:dyDescent="0.25">
      <c r="G81" s="33" t="s">
        <v>115</v>
      </c>
      <c r="H81"/>
      <c r="I81" s="23">
        <v>0.5</v>
      </c>
      <c r="J81"/>
    </row>
    <row r="82" spans="7:10" x14ac:dyDescent="0.25">
      <c r="G82" s="33" t="s">
        <v>150</v>
      </c>
      <c r="H82"/>
      <c r="I82" s="23">
        <v>0.33333333333333331</v>
      </c>
      <c r="J82"/>
    </row>
    <row r="83" spans="7:10" x14ac:dyDescent="0.25">
      <c r="G83" s="33" t="s">
        <v>208</v>
      </c>
      <c r="H83"/>
      <c r="I83" s="23">
        <v>0.33333333333333331</v>
      </c>
      <c r="J83"/>
    </row>
    <row r="84" spans="7:10" x14ac:dyDescent="0.25">
      <c r="G84" s="33" t="s">
        <v>174</v>
      </c>
      <c r="H84"/>
      <c r="I84" s="23">
        <v>0.33333333333333331</v>
      </c>
      <c r="J84"/>
    </row>
    <row r="85" spans="7:10" x14ac:dyDescent="0.25">
      <c r="G85" s="33" t="s">
        <v>95</v>
      </c>
      <c r="H85"/>
      <c r="I85" s="23">
        <v>0.33333333333333331</v>
      </c>
      <c r="J85"/>
    </row>
    <row r="86" spans="7:10" x14ac:dyDescent="0.25">
      <c r="G86" s="33" t="s">
        <v>229</v>
      </c>
      <c r="H86" s="24">
        <v>44793</v>
      </c>
      <c r="I86" s="23">
        <v>0.33333333333333331</v>
      </c>
      <c r="J86"/>
    </row>
    <row r="87" spans="7:10" x14ac:dyDescent="0.25">
      <c r="G87"/>
      <c r="H87" s="24">
        <v>44794</v>
      </c>
      <c r="I87" s="23">
        <v>0.16666666666666666</v>
      </c>
      <c r="J87"/>
    </row>
    <row r="88" spans="7:10" x14ac:dyDescent="0.25">
      <c r="G88"/>
      <c r="H88" s="24">
        <v>44795</v>
      </c>
      <c r="I88" s="23">
        <v>0</v>
      </c>
      <c r="J88"/>
    </row>
    <row r="89" spans="7:10" x14ac:dyDescent="0.25">
      <c r="G89" s="33" t="s">
        <v>141</v>
      </c>
      <c r="H89"/>
      <c r="I89" s="23">
        <v>0.375</v>
      </c>
      <c r="J89"/>
    </row>
    <row r="90" spans="7:10" x14ac:dyDescent="0.25">
      <c r="G90" s="33" t="s">
        <v>218</v>
      </c>
      <c r="H90"/>
      <c r="I90" s="23">
        <v>0.33333333333333331</v>
      </c>
      <c r="J90"/>
    </row>
    <row r="91" spans="7:10" x14ac:dyDescent="0.25">
      <c r="G91" s="33" t="s">
        <v>111</v>
      </c>
      <c r="H91"/>
      <c r="I91" s="23">
        <v>0.33333333333333331</v>
      </c>
      <c r="J91"/>
    </row>
    <row r="92" spans="7:10" x14ac:dyDescent="0.25">
      <c r="G92" s="33" t="s">
        <v>228</v>
      </c>
      <c r="H92" s="24">
        <v>44793</v>
      </c>
      <c r="I92" s="23">
        <v>0.33333333333333331</v>
      </c>
      <c r="J92"/>
    </row>
    <row r="93" spans="7:10" x14ac:dyDescent="0.25">
      <c r="G93"/>
      <c r="H93" s="24">
        <v>44794</v>
      </c>
      <c r="I93" s="23">
        <v>0.16666666666666666</v>
      </c>
      <c r="J93"/>
    </row>
    <row r="94" spans="7:10" x14ac:dyDescent="0.25">
      <c r="G94"/>
      <c r="H94" s="24">
        <v>44795</v>
      </c>
      <c r="I94" s="23">
        <v>0</v>
      </c>
      <c r="J94"/>
    </row>
    <row r="95" spans="7:10" x14ac:dyDescent="0.25">
      <c r="G95" s="33" t="s">
        <v>161</v>
      </c>
      <c r="H95"/>
      <c r="I95" s="23">
        <v>0.33333333333333331</v>
      </c>
      <c r="J95"/>
    </row>
    <row r="96" spans="7:10" x14ac:dyDescent="0.25">
      <c r="G96" s="33" t="s">
        <v>70</v>
      </c>
      <c r="H96"/>
      <c r="I96" s="23">
        <v>0.375</v>
      </c>
      <c r="J96"/>
    </row>
    <row r="97" spans="7:10" x14ac:dyDescent="0.25">
      <c r="G97" s="33" t="s">
        <v>213</v>
      </c>
      <c r="H97"/>
      <c r="I97" s="23">
        <v>0.33333333333333331</v>
      </c>
      <c r="J97"/>
    </row>
    <row r="98" spans="7:10" x14ac:dyDescent="0.25">
      <c r="G98" s="33" t="s">
        <v>217</v>
      </c>
      <c r="H98"/>
      <c r="I98" s="23">
        <v>0.33333333333333331</v>
      </c>
      <c r="J98"/>
    </row>
    <row r="99" spans="7:10" x14ac:dyDescent="0.25">
      <c r="G99" s="33" t="s">
        <v>196</v>
      </c>
      <c r="H99"/>
      <c r="I99" s="23">
        <v>0.70833333333333326</v>
      </c>
      <c r="J99"/>
    </row>
    <row r="100" spans="7:10" x14ac:dyDescent="0.25">
      <c r="G100" s="33" t="s">
        <v>102</v>
      </c>
      <c r="H100"/>
      <c r="I100" s="23">
        <v>0.33333333333333331</v>
      </c>
      <c r="J100"/>
    </row>
    <row r="101" spans="7:10" x14ac:dyDescent="0.25">
      <c r="G101" s="33" t="s">
        <v>86</v>
      </c>
      <c r="H101"/>
      <c r="I101" s="23">
        <v>0</v>
      </c>
      <c r="J101"/>
    </row>
    <row r="102" spans="7:10" x14ac:dyDescent="0.25">
      <c r="G102" s="33" t="s">
        <v>210</v>
      </c>
      <c r="H102"/>
      <c r="I102" s="23">
        <v>0.33333333333333331</v>
      </c>
      <c r="J102"/>
    </row>
    <row r="103" spans="7:10" x14ac:dyDescent="0.25">
      <c r="G103" s="33" t="s">
        <v>144</v>
      </c>
      <c r="H103"/>
      <c r="I103" s="23">
        <v>0.75</v>
      </c>
      <c r="J103"/>
    </row>
    <row r="104" spans="7:10" x14ac:dyDescent="0.25">
      <c r="G104" s="33" t="s">
        <v>47</v>
      </c>
      <c r="H104"/>
      <c r="I104" s="23">
        <v>0</v>
      </c>
      <c r="J104"/>
    </row>
    <row r="105" spans="7:10" x14ac:dyDescent="0.25">
      <c r="G105" s="33" t="s">
        <v>77</v>
      </c>
      <c r="H105"/>
      <c r="I105" s="23">
        <v>0.5</v>
      </c>
      <c r="J105"/>
    </row>
    <row r="106" spans="7:10" x14ac:dyDescent="0.25">
      <c r="G106" s="33" t="s">
        <v>119</v>
      </c>
      <c r="H106"/>
      <c r="I106" s="23">
        <v>0.33333333333333331</v>
      </c>
      <c r="J106"/>
    </row>
    <row r="107" spans="7:10" x14ac:dyDescent="0.25">
      <c r="G107" s="33" t="s">
        <v>212</v>
      </c>
      <c r="H107"/>
      <c r="I107" s="23">
        <v>0.33333333333333331</v>
      </c>
      <c r="J107"/>
    </row>
    <row r="108" spans="7:10" x14ac:dyDescent="0.25">
      <c r="G108" s="33" t="s">
        <v>195</v>
      </c>
      <c r="H108"/>
      <c r="I108" s="23">
        <v>0.33333333333333331</v>
      </c>
      <c r="J108"/>
    </row>
    <row r="109" spans="7:10" x14ac:dyDescent="0.25">
      <c r="G109" s="33" t="s">
        <v>90</v>
      </c>
      <c r="H109"/>
      <c r="I109" s="23">
        <v>0.33333333333333331</v>
      </c>
      <c r="J109"/>
    </row>
    <row r="110" spans="7:10" x14ac:dyDescent="0.25">
      <c r="G110" s="33" t="s">
        <v>78</v>
      </c>
      <c r="H110"/>
      <c r="I110" s="23">
        <v>0</v>
      </c>
      <c r="J110"/>
    </row>
    <row r="111" spans="7:10" x14ac:dyDescent="0.25">
      <c r="G111" s="33" t="s">
        <v>112</v>
      </c>
      <c r="H111"/>
      <c r="I111" s="23">
        <v>0.33333333333333331</v>
      </c>
      <c r="J111"/>
    </row>
    <row r="112" spans="7:10" x14ac:dyDescent="0.25">
      <c r="G112" s="33" t="s">
        <v>66</v>
      </c>
      <c r="H112"/>
      <c r="I112" s="23">
        <v>0.33333333333333331</v>
      </c>
      <c r="J112"/>
    </row>
    <row r="113" spans="7:10" x14ac:dyDescent="0.25">
      <c r="G113" s="33" t="s">
        <v>182</v>
      </c>
      <c r="H113"/>
      <c r="I113" s="23">
        <v>0.5</v>
      </c>
      <c r="J113"/>
    </row>
    <row r="114" spans="7:10" x14ac:dyDescent="0.25">
      <c r="G114" s="33" t="s">
        <v>127</v>
      </c>
      <c r="H114"/>
      <c r="I114" s="23">
        <v>0.5</v>
      </c>
      <c r="J114"/>
    </row>
    <row r="115" spans="7:10" x14ac:dyDescent="0.25">
      <c r="G115" s="33" t="s">
        <v>200</v>
      </c>
      <c r="H115"/>
      <c r="I115" s="23">
        <v>0.33333333333333331</v>
      </c>
      <c r="J115"/>
    </row>
    <row r="116" spans="7:10" x14ac:dyDescent="0.25">
      <c r="G116" s="33" t="s">
        <v>192</v>
      </c>
      <c r="H116"/>
      <c r="I116" s="23">
        <v>0.33333333333333331</v>
      </c>
      <c r="J116"/>
    </row>
    <row r="117" spans="7:10" x14ac:dyDescent="0.25">
      <c r="G117" s="33" t="s">
        <v>75</v>
      </c>
      <c r="H117"/>
      <c r="I117" s="23">
        <v>0.33333333333333331</v>
      </c>
      <c r="J117"/>
    </row>
    <row r="118" spans="7:10" x14ac:dyDescent="0.25">
      <c r="G118" s="33" t="s">
        <v>177</v>
      </c>
      <c r="H118"/>
      <c r="I118" s="23">
        <v>1.0833333333333333</v>
      </c>
      <c r="J118"/>
    </row>
    <row r="119" spans="7:10" x14ac:dyDescent="0.25">
      <c r="G119" s="33" t="s">
        <v>113</v>
      </c>
      <c r="H119"/>
      <c r="I119" s="23">
        <v>0.33333333333333331</v>
      </c>
      <c r="J119"/>
    </row>
    <row r="120" spans="7:10" x14ac:dyDescent="0.25">
      <c r="G120" s="33" t="s">
        <v>99</v>
      </c>
      <c r="H120"/>
      <c r="I120" s="23">
        <v>0.33333333333333331</v>
      </c>
      <c r="J120"/>
    </row>
    <row r="121" spans="7:10" x14ac:dyDescent="0.25">
      <c r="G121" s="33" t="s">
        <v>98</v>
      </c>
      <c r="H121"/>
      <c r="I121" s="23">
        <v>0.33333333333333331</v>
      </c>
      <c r="J121"/>
    </row>
    <row r="122" spans="7:10" x14ac:dyDescent="0.25">
      <c r="G122" s="33" t="s">
        <v>145</v>
      </c>
      <c r="H122"/>
      <c r="I122" s="23">
        <v>1.0833333333333333</v>
      </c>
      <c r="J122"/>
    </row>
    <row r="123" spans="7:10" x14ac:dyDescent="0.25">
      <c r="G123" s="33" t="s">
        <v>207</v>
      </c>
      <c r="H123"/>
      <c r="I123" s="23">
        <v>0.33333333333333331</v>
      </c>
      <c r="J123"/>
    </row>
    <row r="124" spans="7:10" x14ac:dyDescent="0.25">
      <c r="G124" s="33" t="s">
        <v>216</v>
      </c>
      <c r="H124"/>
      <c r="I124" s="23">
        <v>0.33333333333333331</v>
      </c>
      <c r="J124"/>
    </row>
    <row r="125" spans="7:10" x14ac:dyDescent="0.25">
      <c r="G125" s="33" t="s">
        <v>148</v>
      </c>
      <c r="H125"/>
      <c r="I125" s="23">
        <v>0.33333333333333331</v>
      </c>
      <c r="J125"/>
    </row>
    <row r="126" spans="7:10" x14ac:dyDescent="0.25">
      <c r="G126" s="33" t="s">
        <v>124</v>
      </c>
      <c r="H126"/>
      <c r="I126" s="23">
        <v>0</v>
      </c>
      <c r="J126"/>
    </row>
    <row r="127" spans="7:10" x14ac:dyDescent="0.25">
      <c r="G127" s="33" t="s">
        <v>211</v>
      </c>
      <c r="H127"/>
      <c r="I127" s="23">
        <v>0.33333333333333331</v>
      </c>
      <c r="J127"/>
    </row>
    <row r="128" spans="7:10" x14ac:dyDescent="0.25">
      <c r="G128" s="33" t="s">
        <v>180</v>
      </c>
      <c r="H128"/>
      <c r="I128" s="23">
        <v>0.33333333333333331</v>
      </c>
      <c r="J128"/>
    </row>
    <row r="129" spans="7:10" x14ac:dyDescent="0.25">
      <c r="G129" s="33" t="s">
        <v>104</v>
      </c>
      <c r="H129"/>
      <c r="I129" s="23">
        <v>0.70833333333333326</v>
      </c>
      <c r="J129"/>
    </row>
    <row r="130" spans="7:10" x14ac:dyDescent="0.25">
      <c r="G130" s="33" t="s">
        <v>42</v>
      </c>
      <c r="H130"/>
      <c r="I130" s="23">
        <v>0</v>
      </c>
      <c r="J130"/>
    </row>
    <row r="131" spans="7:10" x14ac:dyDescent="0.25">
      <c r="G131" s="33" t="s">
        <v>105</v>
      </c>
      <c r="H131"/>
      <c r="I131" s="23">
        <v>0.5</v>
      </c>
      <c r="J131"/>
    </row>
    <row r="132" spans="7:10" x14ac:dyDescent="0.25">
      <c r="G132" s="33" t="s">
        <v>120</v>
      </c>
      <c r="H132"/>
      <c r="I132" s="23">
        <v>0.33333333333333331</v>
      </c>
      <c r="J132"/>
    </row>
    <row r="133" spans="7:10" x14ac:dyDescent="0.25">
      <c r="G133" s="33" t="s">
        <v>85</v>
      </c>
      <c r="H133"/>
      <c r="I133" s="23">
        <v>0.33333333333333331</v>
      </c>
      <c r="J133"/>
    </row>
    <row r="134" spans="7:10" x14ac:dyDescent="0.25">
      <c r="G134" s="33" t="s">
        <v>82</v>
      </c>
      <c r="H134"/>
      <c r="I134" s="23">
        <v>0.33333333333333331</v>
      </c>
      <c r="J134"/>
    </row>
    <row r="135" spans="7:10" x14ac:dyDescent="0.25">
      <c r="G135" s="33" t="s">
        <v>178</v>
      </c>
      <c r="H135"/>
      <c r="I135" s="23">
        <v>0.33333333333333331</v>
      </c>
      <c r="J135"/>
    </row>
    <row r="136" spans="7:10" x14ac:dyDescent="0.25">
      <c r="G136" s="33" t="s">
        <v>91</v>
      </c>
      <c r="H136"/>
      <c r="I136" s="23">
        <v>0.33333333333333331</v>
      </c>
      <c r="J136" s="9"/>
    </row>
    <row r="137" spans="7:10" x14ac:dyDescent="0.25">
      <c r="G137" s="33" t="s">
        <v>152</v>
      </c>
      <c r="H137"/>
      <c r="I137" s="23">
        <v>0.75</v>
      </c>
      <c r="J137" s="9"/>
    </row>
    <row r="138" spans="7:10" x14ac:dyDescent="0.25">
      <c r="G138" s="33" t="s">
        <v>25</v>
      </c>
      <c r="H138"/>
      <c r="I138" s="23">
        <v>0.33333333333333331</v>
      </c>
      <c r="J138" s="9"/>
    </row>
    <row r="139" spans="7:10" x14ac:dyDescent="0.25">
      <c r="G139" s="33" t="s">
        <v>220</v>
      </c>
      <c r="H139"/>
      <c r="I139" s="23">
        <v>0.33333333333333331</v>
      </c>
      <c r="J139" s="9"/>
    </row>
    <row r="140" spans="7:10" x14ac:dyDescent="0.25">
      <c r="G140" s="33" t="s">
        <v>125</v>
      </c>
      <c r="H140"/>
      <c r="I140" s="23">
        <v>0.33333333333333331</v>
      </c>
      <c r="J140" s="9"/>
    </row>
    <row r="141" spans="7:10" x14ac:dyDescent="0.25">
      <c r="G141" s="33" t="s">
        <v>227</v>
      </c>
      <c r="H141"/>
      <c r="I141" s="23">
        <v>0.375</v>
      </c>
      <c r="J141" s="9"/>
    </row>
    <row r="142" spans="7:10" x14ac:dyDescent="0.25">
      <c r="G142" s="33" t="s">
        <v>107</v>
      </c>
      <c r="H142"/>
      <c r="I142" s="23">
        <v>0.29166666666666669</v>
      </c>
      <c r="J142" s="9"/>
    </row>
    <row r="143" spans="7:10" x14ac:dyDescent="0.25">
      <c r="G143" s="33" t="s">
        <v>186</v>
      </c>
      <c r="H143"/>
      <c r="I143" s="23">
        <v>0.33333333333333331</v>
      </c>
      <c r="J143" s="9"/>
    </row>
    <row r="144" spans="7:10" x14ac:dyDescent="0.25">
      <c r="G144" s="33" t="s">
        <v>68</v>
      </c>
      <c r="H144"/>
      <c r="I144" s="23">
        <v>0.70833333333333326</v>
      </c>
      <c r="J144" s="9"/>
    </row>
    <row r="145" spans="7:10" x14ac:dyDescent="0.25">
      <c r="G145" s="33" t="s">
        <v>198</v>
      </c>
      <c r="H145"/>
      <c r="I145" s="23">
        <v>0.70833333333333326</v>
      </c>
      <c r="J145" s="9"/>
    </row>
    <row r="146" spans="7:10" x14ac:dyDescent="0.25">
      <c r="G146" s="33" t="s">
        <v>140</v>
      </c>
      <c r="H146"/>
      <c r="I146" s="23">
        <v>0.5</v>
      </c>
      <c r="J146" s="9"/>
    </row>
    <row r="147" spans="7:10" x14ac:dyDescent="0.25">
      <c r="G147" s="33" t="s">
        <v>100</v>
      </c>
      <c r="H147"/>
      <c r="I147" s="23">
        <v>0.375</v>
      </c>
      <c r="J147" s="9"/>
    </row>
    <row r="148" spans="7:10" x14ac:dyDescent="0.25">
      <c r="G148" s="33" t="s">
        <v>136</v>
      </c>
      <c r="H148"/>
      <c r="I148" s="23">
        <v>0.5</v>
      </c>
      <c r="J148" s="9"/>
    </row>
    <row r="149" spans="7:10" x14ac:dyDescent="0.25">
      <c r="G149" s="33" t="s">
        <v>155</v>
      </c>
      <c r="H149"/>
      <c r="I149" s="23">
        <v>0.33333333333333331</v>
      </c>
      <c r="J149" s="9"/>
    </row>
    <row r="150" spans="7:10" x14ac:dyDescent="0.25">
      <c r="G150" s="33" t="s">
        <v>71</v>
      </c>
      <c r="H150"/>
      <c r="I150" s="23">
        <v>0.33333333333333331</v>
      </c>
      <c r="J150" s="9"/>
    </row>
    <row r="151" spans="7:10" x14ac:dyDescent="0.25">
      <c r="G151" s="33" t="s">
        <v>158</v>
      </c>
      <c r="H151"/>
      <c r="I151" s="23">
        <v>0.33333333333333331</v>
      </c>
      <c r="J151" s="9"/>
    </row>
    <row r="152" spans="7:10" x14ac:dyDescent="0.25">
      <c r="G152" s="33" t="s">
        <v>48</v>
      </c>
      <c r="H152"/>
      <c r="I152" s="23">
        <v>0.75</v>
      </c>
      <c r="J152" s="9"/>
    </row>
    <row r="153" spans="7:10" x14ac:dyDescent="0.25">
      <c r="G153" s="33" t="s">
        <v>203</v>
      </c>
      <c r="H153"/>
      <c r="I153" s="23">
        <v>0.33333333333333331</v>
      </c>
      <c r="J153" s="9"/>
    </row>
    <row r="154" spans="7:10" x14ac:dyDescent="0.25">
      <c r="G154" s="33" t="s">
        <v>34</v>
      </c>
      <c r="H154"/>
      <c r="I154" s="23">
        <v>58.375000000000078</v>
      </c>
      <c r="J154" s="9"/>
    </row>
    <row r="155" spans="7:10" x14ac:dyDescent="0.25">
      <c r="G155"/>
      <c r="H155"/>
      <c r="I155"/>
      <c r="J155" s="9"/>
    </row>
    <row r="156" spans="7:10" x14ac:dyDescent="0.25">
      <c r="G156"/>
      <c r="H156"/>
      <c r="I156"/>
      <c r="J156" s="9"/>
    </row>
    <row r="157" spans="7:10" x14ac:dyDescent="0.25">
      <c r="G157"/>
      <c r="H157"/>
      <c r="I157"/>
      <c r="J157" s="9"/>
    </row>
    <row r="158" spans="7:10" x14ac:dyDescent="0.25">
      <c r="G158"/>
      <c r="H158"/>
      <c r="I158"/>
      <c r="J158" s="9"/>
    </row>
    <row r="159" spans="7:10" x14ac:dyDescent="0.25">
      <c r="G159"/>
      <c r="H159"/>
      <c r="I159"/>
      <c r="J159" s="9"/>
    </row>
    <row r="160" spans="7:10" x14ac:dyDescent="0.25">
      <c r="G160"/>
      <c r="H160"/>
      <c r="I160"/>
      <c r="J160" s="9"/>
    </row>
    <row r="161" spans="7:10" x14ac:dyDescent="0.25">
      <c r="G161"/>
      <c r="H161"/>
      <c r="I161"/>
      <c r="J161" s="9"/>
    </row>
    <row r="162" spans="7:10" x14ac:dyDescent="0.25">
      <c r="G162"/>
      <c r="H162"/>
      <c r="I162"/>
      <c r="J162" s="9"/>
    </row>
    <row r="163" spans="7:10" x14ac:dyDescent="0.25">
      <c r="G163"/>
      <c r="H163"/>
      <c r="I163"/>
      <c r="J163" s="9"/>
    </row>
    <row r="164" spans="7:10" x14ac:dyDescent="0.25">
      <c r="G164"/>
      <c r="H164"/>
      <c r="I164"/>
      <c r="J164" s="9"/>
    </row>
    <row r="165" spans="7:10" x14ac:dyDescent="0.25">
      <c r="G165"/>
      <c r="H165"/>
      <c r="I165"/>
      <c r="J165" s="9"/>
    </row>
    <row r="166" spans="7:10" x14ac:dyDescent="0.25">
      <c r="G166"/>
      <c r="H166"/>
      <c r="I166"/>
      <c r="J166" s="9"/>
    </row>
    <row r="167" spans="7:10" x14ac:dyDescent="0.25">
      <c r="G167"/>
      <c r="H167"/>
      <c r="I167"/>
      <c r="J167" s="9"/>
    </row>
    <row r="168" spans="7:10" x14ac:dyDescent="0.25">
      <c r="G168"/>
      <c r="H168"/>
      <c r="I168"/>
      <c r="J168" s="9"/>
    </row>
    <row r="169" spans="7:10" x14ac:dyDescent="0.25">
      <c r="G169"/>
      <c r="H169"/>
      <c r="I169"/>
      <c r="J169" s="9"/>
    </row>
    <row r="170" spans="7:10" x14ac:dyDescent="0.25">
      <c r="G170"/>
      <c r="H170"/>
      <c r="I170"/>
      <c r="J170" s="9"/>
    </row>
    <row r="171" spans="7:10" x14ac:dyDescent="0.25">
      <c r="G171"/>
      <c r="H171"/>
      <c r="I171"/>
      <c r="J171" s="9"/>
    </row>
    <row r="172" spans="7:10" x14ac:dyDescent="0.25">
      <c r="G172"/>
      <c r="H172"/>
      <c r="I172"/>
      <c r="J172" s="9"/>
    </row>
    <row r="173" spans="7:10" x14ac:dyDescent="0.25">
      <c r="G173"/>
      <c r="H173"/>
      <c r="I173"/>
      <c r="J173" s="9"/>
    </row>
    <row r="174" spans="7:10" x14ac:dyDescent="0.25">
      <c r="G174"/>
      <c r="H174"/>
      <c r="I174"/>
      <c r="J174" s="9"/>
    </row>
    <row r="175" spans="7:10" x14ac:dyDescent="0.25">
      <c r="G175"/>
      <c r="H175"/>
      <c r="I175"/>
      <c r="J175" s="9"/>
    </row>
    <row r="176" spans="7:10" x14ac:dyDescent="0.25">
      <c r="G176"/>
      <c r="H176"/>
      <c r="I176"/>
      <c r="J176" s="9"/>
    </row>
    <row r="177" spans="7:10" x14ac:dyDescent="0.25">
      <c r="G177"/>
      <c r="H177"/>
      <c r="I177"/>
      <c r="J177" s="9"/>
    </row>
    <row r="178" spans="7:10" x14ac:dyDescent="0.25">
      <c r="G178"/>
      <c r="H178"/>
      <c r="I178"/>
      <c r="J178" s="9"/>
    </row>
    <row r="179" spans="7:10" x14ac:dyDescent="0.25">
      <c r="G179"/>
      <c r="H179"/>
      <c r="I179"/>
      <c r="J179" s="9"/>
    </row>
    <row r="180" spans="7:10" x14ac:dyDescent="0.25">
      <c r="G180"/>
      <c r="H180"/>
      <c r="I180"/>
      <c r="J180" s="9"/>
    </row>
    <row r="181" spans="7:10" x14ac:dyDescent="0.25">
      <c r="G181"/>
      <c r="H181"/>
      <c r="I181"/>
      <c r="J181" s="9"/>
    </row>
    <row r="182" spans="7:10" x14ac:dyDescent="0.25">
      <c r="G182"/>
      <c r="H182"/>
      <c r="I182"/>
      <c r="J182" s="9"/>
    </row>
    <row r="183" spans="7:10" x14ac:dyDescent="0.25">
      <c r="G183"/>
      <c r="H183"/>
      <c r="I183"/>
      <c r="J183" s="9"/>
    </row>
    <row r="184" spans="7:10" x14ac:dyDescent="0.25">
      <c r="G184"/>
      <c r="H184"/>
      <c r="I184"/>
      <c r="J184" s="9"/>
    </row>
    <row r="185" spans="7:10" x14ac:dyDescent="0.25">
      <c r="G185"/>
      <c r="H185"/>
      <c r="I185"/>
      <c r="J185" s="9"/>
    </row>
    <row r="186" spans="7:10" x14ac:dyDescent="0.25">
      <c r="G186"/>
      <c r="H186"/>
      <c r="I186"/>
      <c r="J186" s="9"/>
    </row>
    <row r="187" spans="7:10" x14ac:dyDescent="0.25">
      <c r="G187"/>
      <c r="H187"/>
      <c r="I187"/>
      <c r="J187" s="9"/>
    </row>
    <row r="188" spans="7:10" x14ac:dyDescent="0.25">
      <c r="G188"/>
      <c r="H188"/>
      <c r="I188"/>
      <c r="J188" s="9"/>
    </row>
    <row r="189" spans="7:10" x14ac:dyDescent="0.25">
      <c r="G189"/>
      <c r="H189"/>
      <c r="I189"/>
      <c r="J189" s="9"/>
    </row>
    <row r="190" spans="7:10" x14ac:dyDescent="0.25">
      <c r="G190"/>
      <c r="H190"/>
      <c r="I190"/>
      <c r="J190" s="9"/>
    </row>
    <row r="191" spans="7:10" x14ac:dyDescent="0.25">
      <c r="G191"/>
      <c r="H191"/>
      <c r="I191"/>
      <c r="J191" s="9"/>
    </row>
    <row r="192" spans="7:10" x14ac:dyDescent="0.25">
      <c r="G192"/>
      <c r="H192"/>
      <c r="I192"/>
      <c r="J192" s="9"/>
    </row>
    <row r="193" spans="7:10" x14ac:dyDescent="0.25">
      <c r="G193"/>
      <c r="H193"/>
      <c r="I193"/>
      <c r="J193" s="9"/>
    </row>
    <row r="194" spans="7:10" x14ac:dyDescent="0.25">
      <c r="G194"/>
      <c r="H194"/>
      <c r="I194"/>
      <c r="J194" s="9"/>
    </row>
    <row r="195" spans="7:10" x14ac:dyDescent="0.25">
      <c r="G195"/>
      <c r="H195"/>
      <c r="I195"/>
      <c r="J195" s="9"/>
    </row>
    <row r="196" spans="7:10" x14ac:dyDescent="0.25">
      <c r="G196"/>
      <c r="H196"/>
      <c r="I196"/>
      <c r="J196" s="9"/>
    </row>
    <row r="197" spans="7:10" x14ac:dyDescent="0.25">
      <c r="G197"/>
      <c r="H197"/>
      <c r="I197"/>
      <c r="J197" s="9"/>
    </row>
    <row r="198" spans="7:10" x14ac:dyDescent="0.25">
      <c r="G198"/>
      <c r="H198"/>
      <c r="I198"/>
      <c r="J198" s="9"/>
    </row>
    <row r="199" spans="7:10" x14ac:dyDescent="0.25">
      <c r="G199"/>
      <c r="H199"/>
      <c r="I199"/>
      <c r="J199" s="9"/>
    </row>
    <row r="200" spans="7:10" x14ac:dyDescent="0.25">
      <c r="G200"/>
      <c r="H200"/>
      <c r="I200"/>
      <c r="J200" s="9"/>
    </row>
    <row r="201" spans="7:10" x14ac:dyDescent="0.25">
      <c r="G201"/>
      <c r="H201"/>
      <c r="I201"/>
      <c r="J201" s="9"/>
    </row>
    <row r="202" spans="7:10" x14ac:dyDescent="0.25">
      <c r="G202"/>
      <c r="H202"/>
      <c r="I202"/>
      <c r="J202" s="9"/>
    </row>
    <row r="203" spans="7:10" x14ac:dyDescent="0.25">
      <c r="G203"/>
      <c r="H203"/>
      <c r="I203"/>
      <c r="J203" s="9"/>
    </row>
    <row r="204" spans="7:10" x14ac:dyDescent="0.25">
      <c r="G204"/>
      <c r="H204"/>
      <c r="I204"/>
      <c r="J204" s="9"/>
    </row>
    <row r="205" spans="7:10" x14ac:dyDescent="0.25">
      <c r="G205"/>
      <c r="H205"/>
      <c r="I205"/>
      <c r="J205" s="9"/>
    </row>
    <row r="206" spans="7:10" x14ac:dyDescent="0.25">
      <c r="G206"/>
      <c r="H206"/>
      <c r="I206"/>
      <c r="J206" s="9"/>
    </row>
    <row r="207" spans="7:10" x14ac:dyDescent="0.25">
      <c r="G207"/>
      <c r="H207"/>
      <c r="I207"/>
      <c r="J207" s="9"/>
    </row>
    <row r="208" spans="7:10" x14ac:dyDescent="0.25">
      <c r="G208"/>
      <c r="H208"/>
      <c r="I208"/>
      <c r="J208" s="9"/>
    </row>
    <row r="209" spans="7:10" x14ac:dyDescent="0.25">
      <c r="G209"/>
      <c r="H209"/>
      <c r="I209"/>
      <c r="J209" s="9"/>
    </row>
    <row r="210" spans="7:10" x14ac:dyDescent="0.25">
      <c r="G210"/>
      <c r="H210"/>
      <c r="I210"/>
      <c r="J210" s="9"/>
    </row>
    <row r="211" spans="7:10" x14ac:dyDescent="0.25">
      <c r="G211"/>
      <c r="H211"/>
      <c r="I211"/>
      <c r="J211" s="9"/>
    </row>
    <row r="212" spans="7:10" x14ac:dyDescent="0.25">
      <c r="G212"/>
      <c r="H212"/>
      <c r="I212"/>
      <c r="J212" s="9"/>
    </row>
    <row r="213" spans="7:10" x14ac:dyDescent="0.25">
      <c r="G213"/>
      <c r="H213"/>
      <c r="I213"/>
      <c r="J213" s="9"/>
    </row>
    <row r="214" spans="7:10" x14ac:dyDescent="0.25">
      <c r="G214"/>
      <c r="H214"/>
      <c r="I214"/>
      <c r="J214" s="9"/>
    </row>
    <row r="215" spans="7:10" x14ac:dyDescent="0.25">
      <c r="G215"/>
      <c r="H215"/>
      <c r="I215"/>
      <c r="J215" s="9"/>
    </row>
    <row r="216" spans="7:10" x14ac:dyDescent="0.25">
      <c r="G216"/>
      <c r="H216"/>
      <c r="I216"/>
      <c r="J216" s="9"/>
    </row>
    <row r="217" spans="7:10" x14ac:dyDescent="0.25">
      <c r="G217"/>
      <c r="H217"/>
      <c r="I217"/>
      <c r="J217" s="9"/>
    </row>
    <row r="218" spans="7:10" x14ac:dyDescent="0.25">
      <c r="G218"/>
      <c r="H218"/>
      <c r="I218"/>
      <c r="J218" s="9"/>
    </row>
    <row r="219" spans="7:10" x14ac:dyDescent="0.25">
      <c r="G219"/>
      <c r="H219"/>
      <c r="I219"/>
      <c r="J219" s="9"/>
    </row>
    <row r="220" spans="7:10" x14ac:dyDescent="0.25">
      <c r="G220"/>
      <c r="H220"/>
      <c r="I220"/>
      <c r="J220" s="9"/>
    </row>
    <row r="221" spans="7:10" x14ac:dyDescent="0.25">
      <c r="G221"/>
      <c r="H221"/>
      <c r="I221"/>
      <c r="J221" s="9"/>
    </row>
    <row r="222" spans="7:10" x14ac:dyDescent="0.25">
      <c r="G222"/>
      <c r="H222"/>
      <c r="I222"/>
      <c r="J222" s="9"/>
    </row>
    <row r="223" spans="7:10" x14ac:dyDescent="0.25">
      <c r="G223"/>
      <c r="H223"/>
      <c r="I223"/>
      <c r="J223" s="9"/>
    </row>
    <row r="224" spans="7:10" x14ac:dyDescent="0.25">
      <c r="G224"/>
      <c r="H224"/>
      <c r="I224"/>
      <c r="J224" s="9"/>
    </row>
    <row r="225" spans="7:10" x14ac:dyDescent="0.25">
      <c r="G225"/>
      <c r="H225"/>
      <c r="I225"/>
      <c r="J225" s="9"/>
    </row>
    <row r="226" spans="7:10" x14ac:dyDescent="0.25">
      <c r="G226"/>
      <c r="H226"/>
      <c r="I226"/>
      <c r="J226" s="9"/>
    </row>
    <row r="227" spans="7:10" x14ac:dyDescent="0.25">
      <c r="G227"/>
      <c r="H227"/>
      <c r="I227"/>
      <c r="J227" s="9"/>
    </row>
    <row r="228" spans="7:10" x14ac:dyDescent="0.25">
      <c r="G228"/>
      <c r="H228"/>
      <c r="I228"/>
      <c r="J228" s="9"/>
    </row>
    <row r="229" spans="7:10" x14ac:dyDescent="0.25">
      <c r="G229"/>
      <c r="H229"/>
      <c r="I229"/>
      <c r="J229" s="9"/>
    </row>
    <row r="230" spans="7:10" x14ac:dyDescent="0.25">
      <c r="G230"/>
      <c r="H230"/>
      <c r="I230"/>
      <c r="J230" s="9"/>
    </row>
    <row r="231" spans="7:10" x14ac:dyDescent="0.25">
      <c r="G231"/>
      <c r="H231"/>
      <c r="I231"/>
      <c r="J231" s="9"/>
    </row>
    <row r="232" spans="7:10" x14ac:dyDescent="0.25">
      <c r="G232"/>
      <c r="H232"/>
      <c r="I232"/>
      <c r="J232" s="9"/>
    </row>
    <row r="233" spans="7:10" x14ac:dyDescent="0.25">
      <c r="G233"/>
      <c r="H233"/>
      <c r="I233"/>
      <c r="J233" s="9"/>
    </row>
    <row r="234" spans="7:10" x14ac:dyDescent="0.25">
      <c r="G234"/>
      <c r="H234"/>
      <c r="I234"/>
      <c r="J234" s="9"/>
    </row>
    <row r="235" spans="7:10" x14ac:dyDescent="0.25">
      <c r="G235"/>
      <c r="H235"/>
      <c r="I235"/>
      <c r="J235" s="9"/>
    </row>
    <row r="236" spans="7:10" x14ac:dyDescent="0.25">
      <c r="G236"/>
      <c r="H236"/>
      <c r="I236"/>
      <c r="J236" s="9"/>
    </row>
    <row r="237" spans="7:10" x14ac:dyDescent="0.25">
      <c r="G237"/>
      <c r="H237"/>
      <c r="I237"/>
      <c r="J237" s="9"/>
    </row>
    <row r="238" spans="7:10" x14ac:dyDescent="0.25">
      <c r="G238"/>
      <c r="H238"/>
      <c r="I238"/>
      <c r="J238" s="9"/>
    </row>
    <row r="239" spans="7:10" x14ac:dyDescent="0.25">
      <c r="G239"/>
      <c r="H239"/>
      <c r="I239"/>
      <c r="J239" s="9"/>
    </row>
    <row r="240" spans="7:10" x14ac:dyDescent="0.25">
      <c r="G240"/>
      <c r="H240"/>
      <c r="I240"/>
      <c r="J240" s="9"/>
    </row>
    <row r="241" spans="7:10" x14ac:dyDescent="0.25">
      <c r="G241"/>
      <c r="H241"/>
      <c r="I241"/>
      <c r="J241" s="9"/>
    </row>
    <row r="242" spans="7:10" x14ac:dyDescent="0.25">
      <c r="G242"/>
      <c r="H242"/>
      <c r="I242"/>
      <c r="J242" s="9"/>
    </row>
    <row r="243" spans="7:10" x14ac:dyDescent="0.25">
      <c r="G243"/>
      <c r="H243"/>
      <c r="I243"/>
      <c r="J243" s="9"/>
    </row>
    <row r="244" spans="7:10" x14ac:dyDescent="0.25">
      <c r="G244"/>
      <c r="H244"/>
      <c r="I244"/>
      <c r="J244" s="9"/>
    </row>
    <row r="245" spans="7:10" x14ac:dyDescent="0.25">
      <c r="G245"/>
      <c r="H245"/>
      <c r="I245"/>
      <c r="J245" s="9"/>
    </row>
    <row r="246" spans="7:10" x14ac:dyDescent="0.25">
      <c r="G246"/>
      <c r="H246"/>
      <c r="I246"/>
      <c r="J246" s="9"/>
    </row>
    <row r="247" spans="7:10" x14ac:dyDescent="0.25">
      <c r="G247"/>
      <c r="H247"/>
      <c r="I247"/>
      <c r="J247" s="9"/>
    </row>
    <row r="248" spans="7:10" x14ac:dyDescent="0.25">
      <c r="G248"/>
      <c r="H248"/>
      <c r="I248"/>
      <c r="J248" s="9"/>
    </row>
    <row r="249" spans="7:10" x14ac:dyDescent="0.25">
      <c r="G249"/>
      <c r="H249"/>
      <c r="I249"/>
      <c r="J249" s="9"/>
    </row>
    <row r="250" spans="7:10" x14ac:dyDescent="0.25">
      <c r="G250"/>
      <c r="H250"/>
      <c r="I250"/>
      <c r="J250" s="9"/>
    </row>
    <row r="251" spans="7:10" x14ac:dyDescent="0.25">
      <c r="G251"/>
      <c r="H251"/>
      <c r="I251"/>
      <c r="J251" s="9"/>
    </row>
    <row r="252" spans="7:10" x14ac:dyDescent="0.25">
      <c r="G252"/>
      <c r="H252"/>
      <c r="I252"/>
      <c r="J252" s="9"/>
    </row>
    <row r="253" spans="7:10" x14ac:dyDescent="0.25">
      <c r="G253"/>
      <c r="H253"/>
      <c r="I253"/>
      <c r="J253" s="9"/>
    </row>
    <row r="254" spans="7:10" x14ac:dyDescent="0.25">
      <c r="G254"/>
      <c r="H254"/>
      <c r="I254"/>
      <c r="J254" s="9"/>
    </row>
    <row r="255" spans="7:10" x14ac:dyDescent="0.25">
      <c r="G255"/>
      <c r="H255"/>
      <c r="I255"/>
      <c r="J255" s="9"/>
    </row>
    <row r="256" spans="7:10" x14ac:dyDescent="0.25">
      <c r="G256"/>
      <c r="H256"/>
      <c r="I256"/>
      <c r="J256" s="9"/>
    </row>
    <row r="257" spans="7:10" x14ac:dyDescent="0.25">
      <c r="G257"/>
      <c r="H257"/>
      <c r="I257"/>
      <c r="J257" s="9"/>
    </row>
    <row r="258" spans="7:10" x14ac:dyDescent="0.25">
      <c r="G258"/>
      <c r="H258"/>
      <c r="I258"/>
      <c r="J258" s="9"/>
    </row>
    <row r="259" spans="7:10" x14ac:dyDescent="0.25">
      <c r="G259"/>
      <c r="H259"/>
      <c r="I259"/>
      <c r="J259" s="9"/>
    </row>
    <row r="260" spans="7:10" x14ac:dyDescent="0.25">
      <c r="G260"/>
      <c r="H260"/>
      <c r="I260"/>
      <c r="J260" s="9"/>
    </row>
    <row r="261" spans="7:10" x14ac:dyDescent="0.25">
      <c r="G261"/>
      <c r="H261"/>
      <c r="I261"/>
      <c r="J261" s="9"/>
    </row>
    <row r="262" spans="7:10" x14ac:dyDescent="0.25">
      <c r="G262"/>
      <c r="H262"/>
      <c r="I262"/>
      <c r="J262" s="9"/>
    </row>
    <row r="263" spans="7:10" x14ac:dyDescent="0.25">
      <c r="G263"/>
      <c r="H263"/>
      <c r="I263"/>
      <c r="J263" s="9"/>
    </row>
    <row r="264" spans="7:10" x14ac:dyDescent="0.25">
      <c r="G264"/>
      <c r="H264"/>
      <c r="I264"/>
      <c r="J264" s="9"/>
    </row>
    <row r="265" spans="7:10" x14ac:dyDescent="0.25">
      <c r="G265"/>
      <c r="H265"/>
      <c r="I265"/>
      <c r="J265" s="9"/>
    </row>
    <row r="266" spans="7:10" x14ac:dyDescent="0.25">
      <c r="G266"/>
      <c r="H266"/>
      <c r="I266"/>
      <c r="J266" s="9"/>
    </row>
    <row r="267" spans="7:10" x14ac:dyDescent="0.25">
      <c r="G267"/>
      <c r="H267"/>
      <c r="I267"/>
      <c r="J267" s="9"/>
    </row>
    <row r="268" spans="7:10" x14ac:dyDescent="0.25">
      <c r="G268"/>
      <c r="H268"/>
      <c r="I268"/>
      <c r="J268" s="9"/>
    </row>
    <row r="269" spans="7:10" x14ac:dyDescent="0.25">
      <c r="G269"/>
      <c r="H269"/>
      <c r="I269"/>
      <c r="J269" s="9"/>
    </row>
    <row r="270" spans="7:10" x14ac:dyDescent="0.25">
      <c r="G270"/>
      <c r="H270"/>
      <c r="I270"/>
      <c r="J270" s="9"/>
    </row>
    <row r="271" spans="7:10" x14ac:dyDescent="0.25">
      <c r="G271"/>
      <c r="H271"/>
      <c r="I271"/>
      <c r="J271" s="9"/>
    </row>
    <row r="272" spans="7:10" x14ac:dyDescent="0.25">
      <c r="G272"/>
      <c r="H272"/>
      <c r="I272"/>
      <c r="J272" s="9"/>
    </row>
    <row r="273" spans="7:10" x14ac:dyDescent="0.25">
      <c r="G273"/>
      <c r="H273"/>
      <c r="I273"/>
      <c r="J273" s="9"/>
    </row>
    <row r="274" spans="7:10" x14ac:dyDescent="0.25">
      <c r="G274"/>
      <c r="H274"/>
      <c r="I274"/>
      <c r="J274" s="9"/>
    </row>
    <row r="275" spans="7:10" x14ac:dyDescent="0.25">
      <c r="G275"/>
      <c r="H275"/>
      <c r="I275"/>
      <c r="J275" s="9"/>
    </row>
    <row r="276" spans="7:10" x14ac:dyDescent="0.25">
      <c r="G276"/>
      <c r="H276"/>
      <c r="I276"/>
      <c r="J276" s="9"/>
    </row>
    <row r="277" spans="7:10" x14ac:dyDescent="0.25">
      <c r="G277"/>
      <c r="H277"/>
      <c r="I277"/>
      <c r="J277" s="9"/>
    </row>
    <row r="278" spans="7:10" x14ac:dyDescent="0.25">
      <c r="G278"/>
      <c r="H278"/>
      <c r="I278"/>
      <c r="J278" s="9"/>
    </row>
    <row r="279" spans="7:10" x14ac:dyDescent="0.25">
      <c r="G279"/>
      <c r="H279"/>
      <c r="I279"/>
      <c r="J279" s="9"/>
    </row>
    <row r="280" spans="7:10" x14ac:dyDescent="0.25">
      <c r="G280"/>
      <c r="H280"/>
      <c r="I280"/>
      <c r="J280" s="9"/>
    </row>
    <row r="281" spans="7:10" x14ac:dyDescent="0.25">
      <c r="G281"/>
      <c r="H281"/>
      <c r="I281"/>
      <c r="J281" s="9"/>
    </row>
    <row r="282" spans="7:10" x14ac:dyDescent="0.25">
      <c r="G282"/>
      <c r="H282"/>
      <c r="I282"/>
      <c r="J282" s="9"/>
    </row>
    <row r="283" spans="7:10" x14ac:dyDescent="0.25">
      <c r="G283"/>
      <c r="H283"/>
      <c r="I283"/>
      <c r="J283" s="9"/>
    </row>
    <row r="284" spans="7:10" x14ac:dyDescent="0.25">
      <c r="G284"/>
      <c r="H284"/>
      <c r="I284"/>
      <c r="J284" s="9"/>
    </row>
    <row r="285" spans="7:10" x14ac:dyDescent="0.25">
      <c r="G285"/>
      <c r="H285"/>
      <c r="I285"/>
      <c r="J285" s="9"/>
    </row>
    <row r="286" spans="7:10" x14ac:dyDescent="0.25">
      <c r="G286"/>
      <c r="H286"/>
      <c r="I286"/>
      <c r="J286" s="9"/>
    </row>
    <row r="287" spans="7:10" x14ac:dyDescent="0.25">
      <c r="G287"/>
      <c r="H287"/>
      <c r="I287"/>
      <c r="J287" s="9"/>
    </row>
    <row r="288" spans="7:10" x14ac:dyDescent="0.25">
      <c r="G288"/>
      <c r="H288"/>
      <c r="I288"/>
      <c r="J288" s="9"/>
    </row>
    <row r="289" spans="7:10" x14ac:dyDescent="0.25">
      <c r="G289"/>
      <c r="H289"/>
      <c r="I289"/>
      <c r="J289" s="9"/>
    </row>
    <row r="290" spans="7:10" x14ac:dyDescent="0.25">
      <c r="G290"/>
      <c r="H290"/>
      <c r="I290"/>
      <c r="J290" s="9"/>
    </row>
    <row r="291" spans="7:10" x14ac:dyDescent="0.25">
      <c r="G291"/>
      <c r="H291"/>
      <c r="I291"/>
      <c r="J291" s="9"/>
    </row>
    <row r="292" spans="7:10" x14ac:dyDescent="0.25">
      <c r="G292"/>
      <c r="H292"/>
      <c r="I292"/>
      <c r="J292" s="9"/>
    </row>
    <row r="293" spans="7:10" x14ac:dyDescent="0.25">
      <c r="G293"/>
      <c r="H293"/>
      <c r="I293"/>
      <c r="J293" s="9"/>
    </row>
    <row r="294" spans="7:10" x14ac:dyDescent="0.25">
      <c r="G294"/>
      <c r="H294"/>
      <c r="I294"/>
      <c r="J294" s="9"/>
    </row>
    <row r="295" spans="7:10" x14ac:dyDescent="0.25">
      <c r="G295"/>
      <c r="H295"/>
      <c r="I295"/>
      <c r="J295" s="9"/>
    </row>
    <row r="296" spans="7:10" x14ac:dyDescent="0.25">
      <c r="G296"/>
      <c r="H296"/>
      <c r="I296"/>
      <c r="J296" s="9"/>
    </row>
    <row r="297" spans="7:10" x14ac:dyDescent="0.25">
      <c r="G297"/>
      <c r="H297"/>
      <c r="I297"/>
      <c r="J297" s="9"/>
    </row>
    <row r="298" spans="7:10" x14ac:dyDescent="0.25">
      <c r="G298"/>
      <c r="H298"/>
      <c r="I298"/>
      <c r="J298" s="9"/>
    </row>
    <row r="299" spans="7:10" x14ac:dyDescent="0.25">
      <c r="G299"/>
      <c r="H299"/>
      <c r="I299"/>
      <c r="J299" s="9"/>
    </row>
    <row r="300" spans="7:10" x14ac:dyDescent="0.25">
      <c r="G300"/>
      <c r="H300"/>
      <c r="I300"/>
      <c r="J300" s="9"/>
    </row>
    <row r="301" spans="7:10" x14ac:dyDescent="0.25">
      <c r="G301"/>
      <c r="H301"/>
      <c r="I301"/>
      <c r="J301" s="9"/>
    </row>
    <row r="302" spans="7:10" x14ac:dyDescent="0.25">
      <c r="G302"/>
      <c r="H302"/>
      <c r="I302"/>
      <c r="J302" s="9"/>
    </row>
    <row r="303" spans="7:10" x14ac:dyDescent="0.25">
      <c r="G303"/>
      <c r="H303"/>
      <c r="I303"/>
      <c r="J303" s="9"/>
    </row>
    <row r="304" spans="7:10" x14ac:dyDescent="0.25">
      <c r="G304"/>
      <c r="H304"/>
      <c r="I304"/>
      <c r="J304" s="9"/>
    </row>
    <row r="305" spans="7:10" x14ac:dyDescent="0.25">
      <c r="G305"/>
      <c r="H305"/>
      <c r="I305"/>
      <c r="J305" s="9"/>
    </row>
    <row r="306" spans="7:10" x14ac:dyDescent="0.25">
      <c r="G306"/>
      <c r="H306"/>
      <c r="I306"/>
      <c r="J306" s="9"/>
    </row>
    <row r="307" spans="7:10" x14ac:dyDescent="0.25">
      <c r="G307"/>
      <c r="H307"/>
      <c r="I307"/>
      <c r="J307" s="9"/>
    </row>
    <row r="308" spans="7:10" x14ac:dyDescent="0.25">
      <c r="G308"/>
      <c r="H308"/>
      <c r="I308"/>
      <c r="J308" s="9"/>
    </row>
    <row r="309" spans="7:10" x14ac:dyDescent="0.25">
      <c r="G309"/>
      <c r="H309"/>
      <c r="I309"/>
      <c r="J309" s="9"/>
    </row>
    <row r="310" spans="7:10" x14ac:dyDescent="0.25">
      <c r="G310"/>
      <c r="H310"/>
      <c r="I310"/>
      <c r="J310" s="9"/>
    </row>
    <row r="311" spans="7:10" x14ac:dyDescent="0.25">
      <c r="G311"/>
      <c r="H311"/>
      <c r="I311"/>
      <c r="J311" s="9"/>
    </row>
    <row r="312" spans="7:10" x14ac:dyDescent="0.25">
      <c r="G312"/>
      <c r="H312"/>
      <c r="I312"/>
      <c r="J312" s="9"/>
    </row>
    <row r="313" spans="7:10" x14ac:dyDescent="0.25">
      <c r="G313"/>
      <c r="H313"/>
      <c r="I313"/>
      <c r="J313" s="9"/>
    </row>
    <row r="314" spans="7:10" x14ac:dyDescent="0.25">
      <c r="G314"/>
      <c r="H314"/>
      <c r="I314"/>
      <c r="J314" s="9"/>
    </row>
    <row r="315" spans="7:10" x14ac:dyDescent="0.25">
      <c r="G315"/>
      <c r="H315"/>
      <c r="I315"/>
      <c r="J315" s="9"/>
    </row>
    <row r="316" spans="7:10" x14ac:dyDescent="0.25">
      <c r="G316"/>
      <c r="H316"/>
      <c r="I316"/>
      <c r="J316" s="9"/>
    </row>
    <row r="317" spans="7:10" x14ac:dyDescent="0.25">
      <c r="G317"/>
      <c r="H317"/>
      <c r="I317"/>
      <c r="J317" s="9"/>
    </row>
    <row r="318" spans="7:10" x14ac:dyDescent="0.25">
      <c r="G318"/>
      <c r="H318"/>
      <c r="I318"/>
      <c r="J318" s="9"/>
    </row>
    <row r="319" spans="7:10" x14ac:dyDescent="0.25">
      <c r="G319"/>
      <c r="H319"/>
      <c r="I319"/>
      <c r="J319" s="9"/>
    </row>
    <row r="320" spans="7:10" x14ac:dyDescent="0.25">
      <c r="G320"/>
      <c r="H320"/>
      <c r="I320"/>
      <c r="J320" s="9"/>
    </row>
    <row r="321" spans="7:10" x14ac:dyDescent="0.25">
      <c r="G321"/>
      <c r="H321"/>
      <c r="I321"/>
      <c r="J321" s="9"/>
    </row>
    <row r="322" spans="7:10" x14ac:dyDescent="0.25">
      <c r="G322"/>
      <c r="H322"/>
      <c r="I322"/>
      <c r="J322" s="9"/>
    </row>
    <row r="323" spans="7:10" x14ac:dyDescent="0.25">
      <c r="G323"/>
      <c r="H323"/>
      <c r="I323"/>
      <c r="J323" s="9"/>
    </row>
    <row r="324" spans="7:10" x14ac:dyDescent="0.25">
      <c r="G324"/>
      <c r="H324"/>
      <c r="I324"/>
      <c r="J324" s="9"/>
    </row>
    <row r="325" spans="7:10" x14ac:dyDescent="0.25">
      <c r="G325"/>
      <c r="H325"/>
      <c r="I325"/>
      <c r="J325" s="9"/>
    </row>
    <row r="326" spans="7:10" x14ac:dyDescent="0.25">
      <c r="G326"/>
      <c r="H326"/>
      <c r="I326"/>
      <c r="J326" s="9"/>
    </row>
    <row r="327" spans="7:10" x14ac:dyDescent="0.25">
      <c r="G327"/>
      <c r="H327"/>
      <c r="I327"/>
      <c r="J327" s="9"/>
    </row>
    <row r="328" spans="7:10" x14ac:dyDescent="0.25">
      <c r="G328"/>
      <c r="H328"/>
      <c r="I328"/>
      <c r="J328" s="9"/>
    </row>
    <row r="329" spans="7:10" x14ac:dyDescent="0.25">
      <c r="G329"/>
      <c r="H329"/>
      <c r="I329"/>
      <c r="J329" s="9"/>
    </row>
    <row r="330" spans="7:10" x14ac:dyDescent="0.25">
      <c r="G330"/>
      <c r="H330"/>
      <c r="I330"/>
      <c r="J330" s="9"/>
    </row>
    <row r="331" spans="7:10" x14ac:dyDescent="0.25">
      <c r="G331"/>
      <c r="H331"/>
      <c r="I331"/>
      <c r="J331" s="9"/>
    </row>
    <row r="332" spans="7:10" x14ac:dyDescent="0.25">
      <c r="G332"/>
      <c r="H332"/>
      <c r="I332"/>
      <c r="J332" s="9"/>
    </row>
    <row r="333" spans="7:10" x14ac:dyDescent="0.25">
      <c r="G333"/>
      <c r="H333"/>
      <c r="I333"/>
      <c r="J333" s="9"/>
    </row>
    <row r="334" spans="7:10" x14ac:dyDescent="0.25">
      <c r="G334"/>
      <c r="H334"/>
      <c r="I334"/>
      <c r="J334" s="9"/>
    </row>
    <row r="335" spans="7:10" x14ac:dyDescent="0.25">
      <c r="G335"/>
      <c r="H335"/>
      <c r="I335"/>
      <c r="J335" s="9"/>
    </row>
    <row r="336" spans="7:10" x14ac:dyDescent="0.25">
      <c r="G336"/>
      <c r="H336"/>
      <c r="I336"/>
      <c r="J336" s="9"/>
    </row>
    <row r="337" spans="7:10" x14ac:dyDescent="0.25">
      <c r="G337"/>
      <c r="H337"/>
      <c r="I337"/>
      <c r="J337" s="9"/>
    </row>
    <row r="338" spans="7:10" x14ac:dyDescent="0.25">
      <c r="G338"/>
      <c r="H338"/>
      <c r="I338"/>
      <c r="J338" s="9"/>
    </row>
    <row r="339" spans="7:10" x14ac:dyDescent="0.25">
      <c r="G339"/>
      <c r="H339"/>
      <c r="I339"/>
      <c r="J339" s="9"/>
    </row>
    <row r="340" spans="7:10" x14ac:dyDescent="0.25">
      <c r="G340"/>
      <c r="H340"/>
      <c r="I340"/>
      <c r="J340" s="9"/>
    </row>
    <row r="341" spans="7:10" x14ac:dyDescent="0.25">
      <c r="G341"/>
      <c r="H341"/>
      <c r="I341"/>
      <c r="J341" s="9"/>
    </row>
    <row r="342" spans="7:10" x14ac:dyDescent="0.25">
      <c r="G342"/>
      <c r="H342"/>
      <c r="I342"/>
      <c r="J342" s="9"/>
    </row>
    <row r="343" spans="7:10" x14ac:dyDescent="0.25">
      <c r="G343"/>
      <c r="H343"/>
      <c r="I343"/>
      <c r="J343" s="9"/>
    </row>
    <row r="344" spans="7:10" x14ac:dyDescent="0.25">
      <c r="G344"/>
      <c r="H344"/>
      <c r="I344"/>
      <c r="J344" s="9"/>
    </row>
    <row r="345" spans="7:10" x14ac:dyDescent="0.25">
      <c r="G345"/>
      <c r="H345"/>
      <c r="I345"/>
      <c r="J345" s="9"/>
    </row>
    <row r="346" spans="7:10" x14ac:dyDescent="0.25">
      <c r="G346"/>
      <c r="H346"/>
      <c r="I346"/>
      <c r="J346" s="9"/>
    </row>
    <row r="347" spans="7:10" x14ac:dyDescent="0.25">
      <c r="G347"/>
      <c r="H347"/>
      <c r="I347"/>
      <c r="J347" s="9"/>
    </row>
    <row r="348" spans="7:10" x14ac:dyDescent="0.25">
      <c r="G348"/>
      <c r="H348"/>
      <c r="I348"/>
      <c r="J348" s="9"/>
    </row>
    <row r="349" spans="7:10" x14ac:dyDescent="0.25">
      <c r="G349"/>
      <c r="H349"/>
      <c r="I349"/>
      <c r="J349" s="9"/>
    </row>
    <row r="350" spans="7:10" x14ac:dyDescent="0.25">
      <c r="G350"/>
      <c r="H350"/>
      <c r="I350"/>
      <c r="J350" s="9"/>
    </row>
    <row r="351" spans="7:10" x14ac:dyDescent="0.25">
      <c r="G351"/>
      <c r="H351"/>
      <c r="I351"/>
      <c r="J351" s="9"/>
    </row>
    <row r="352" spans="7:10" x14ac:dyDescent="0.25">
      <c r="G352"/>
      <c r="H352"/>
      <c r="I352"/>
      <c r="J352" s="9"/>
    </row>
    <row r="353" spans="7:10" x14ac:dyDescent="0.25">
      <c r="G353"/>
      <c r="H353"/>
      <c r="I353"/>
      <c r="J353" s="9"/>
    </row>
    <row r="354" spans="7:10" x14ac:dyDescent="0.25">
      <c r="G354"/>
      <c r="H354"/>
      <c r="I354"/>
      <c r="J354" s="9"/>
    </row>
    <row r="355" spans="7:10" x14ac:dyDescent="0.25">
      <c r="G355"/>
      <c r="H355"/>
      <c r="I355"/>
      <c r="J355" s="9"/>
    </row>
    <row r="356" spans="7:10" x14ac:dyDescent="0.25">
      <c r="G356"/>
      <c r="H356"/>
      <c r="I356"/>
      <c r="J356" s="9"/>
    </row>
    <row r="357" spans="7:10" x14ac:dyDescent="0.25">
      <c r="G357"/>
      <c r="H357"/>
      <c r="I357"/>
      <c r="J357" s="9"/>
    </row>
    <row r="358" spans="7:10" x14ac:dyDescent="0.25">
      <c r="G358"/>
      <c r="H358"/>
      <c r="I358"/>
      <c r="J358" s="9"/>
    </row>
    <row r="359" spans="7:10" x14ac:dyDescent="0.25">
      <c r="G359"/>
      <c r="H359"/>
      <c r="I359"/>
      <c r="J359" s="9"/>
    </row>
    <row r="360" spans="7:10" x14ac:dyDescent="0.25">
      <c r="G360"/>
      <c r="H360"/>
      <c r="I360"/>
      <c r="J360" s="9"/>
    </row>
    <row r="361" spans="7:10" x14ac:dyDescent="0.25">
      <c r="G361"/>
      <c r="H361"/>
      <c r="I361"/>
      <c r="J361" s="9"/>
    </row>
    <row r="362" spans="7:10" x14ac:dyDescent="0.25">
      <c r="G362"/>
      <c r="H362"/>
      <c r="I362"/>
      <c r="J362" s="9"/>
    </row>
    <row r="363" spans="7:10" x14ac:dyDescent="0.25">
      <c r="G363"/>
      <c r="H363"/>
      <c r="I363"/>
      <c r="J363" s="9"/>
    </row>
    <row r="364" spans="7:10" x14ac:dyDescent="0.25">
      <c r="G364"/>
      <c r="H364"/>
      <c r="I364"/>
      <c r="J364" s="9"/>
    </row>
    <row r="365" spans="7:10" x14ac:dyDescent="0.25">
      <c r="G365"/>
      <c r="H365"/>
      <c r="I365"/>
      <c r="J365" s="9"/>
    </row>
    <row r="366" spans="7:10" x14ac:dyDescent="0.25">
      <c r="G366"/>
      <c r="H366"/>
      <c r="I366"/>
      <c r="J366" s="9"/>
    </row>
    <row r="367" spans="7:10" x14ac:dyDescent="0.25">
      <c r="G367"/>
      <c r="H367"/>
      <c r="I367"/>
      <c r="J367" s="9"/>
    </row>
    <row r="368" spans="7:10" x14ac:dyDescent="0.25">
      <c r="G368"/>
      <c r="H368"/>
      <c r="I368"/>
      <c r="J368" s="9"/>
    </row>
    <row r="369" spans="7:10" x14ac:dyDescent="0.25">
      <c r="G369"/>
      <c r="H369"/>
      <c r="I369"/>
      <c r="J369" s="9"/>
    </row>
    <row r="370" spans="7:10" x14ac:dyDescent="0.25">
      <c r="G370"/>
      <c r="H370"/>
      <c r="I370"/>
      <c r="J370" s="9"/>
    </row>
    <row r="371" spans="7:10" x14ac:dyDescent="0.25">
      <c r="G371"/>
      <c r="H371"/>
      <c r="I371"/>
      <c r="J371" s="9"/>
    </row>
    <row r="372" spans="7:10" x14ac:dyDescent="0.25">
      <c r="G372"/>
      <c r="H372"/>
      <c r="I372"/>
      <c r="J372" s="9"/>
    </row>
    <row r="373" spans="7:10" x14ac:dyDescent="0.25">
      <c r="G373"/>
      <c r="H373"/>
      <c r="I373"/>
      <c r="J373" s="9"/>
    </row>
    <row r="374" spans="7:10" x14ac:dyDescent="0.25">
      <c r="G374"/>
      <c r="H374"/>
      <c r="I374"/>
      <c r="J374" s="9"/>
    </row>
    <row r="375" spans="7:10" x14ac:dyDescent="0.25">
      <c r="G375"/>
      <c r="H375"/>
      <c r="I375"/>
      <c r="J375" s="9"/>
    </row>
    <row r="376" spans="7:10" x14ac:dyDescent="0.25">
      <c r="G376"/>
      <c r="H376"/>
      <c r="I376"/>
      <c r="J376" s="9"/>
    </row>
    <row r="377" spans="7:10" x14ac:dyDescent="0.25">
      <c r="G377"/>
      <c r="H377"/>
      <c r="I377"/>
      <c r="J377" s="9"/>
    </row>
    <row r="378" spans="7:10" x14ac:dyDescent="0.25">
      <c r="G378"/>
      <c r="H378"/>
      <c r="I378"/>
      <c r="J378" s="9"/>
    </row>
    <row r="379" spans="7:10" x14ac:dyDescent="0.25">
      <c r="G379"/>
      <c r="H379"/>
      <c r="I379"/>
      <c r="J379" s="9"/>
    </row>
    <row r="380" spans="7:10" x14ac:dyDescent="0.25">
      <c r="G380"/>
      <c r="H380"/>
      <c r="I380"/>
      <c r="J380" s="9"/>
    </row>
    <row r="381" spans="7:10" x14ac:dyDescent="0.25">
      <c r="G381"/>
      <c r="H381"/>
      <c r="I381"/>
      <c r="J381" s="9"/>
    </row>
    <row r="382" spans="7:10" x14ac:dyDescent="0.25">
      <c r="G382"/>
      <c r="H382"/>
      <c r="I382"/>
      <c r="J382" s="9"/>
    </row>
    <row r="383" spans="7:10" x14ac:dyDescent="0.25">
      <c r="G383"/>
      <c r="H383"/>
      <c r="I383"/>
      <c r="J383" s="9"/>
    </row>
    <row r="384" spans="7:10" x14ac:dyDescent="0.25">
      <c r="G384"/>
      <c r="H384"/>
      <c r="I384"/>
      <c r="J384" s="9"/>
    </row>
    <row r="385" spans="7:10" x14ac:dyDescent="0.25">
      <c r="G385"/>
      <c r="H385"/>
      <c r="I385"/>
      <c r="J385" s="9"/>
    </row>
    <row r="386" spans="7:10" x14ac:dyDescent="0.25">
      <c r="G386"/>
      <c r="H386"/>
      <c r="I386"/>
      <c r="J386" s="9"/>
    </row>
    <row r="387" spans="7:10" x14ac:dyDescent="0.25">
      <c r="G387"/>
      <c r="H387"/>
      <c r="I387"/>
      <c r="J387" s="9"/>
    </row>
    <row r="388" spans="7:10" x14ac:dyDescent="0.25">
      <c r="G388"/>
      <c r="H388"/>
      <c r="I388"/>
      <c r="J388" s="9"/>
    </row>
    <row r="389" spans="7:10" x14ac:dyDescent="0.25">
      <c r="G389"/>
      <c r="H389"/>
      <c r="I389"/>
      <c r="J389" s="9"/>
    </row>
    <row r="390" spans="7:10" x14ac:dyDescent="0.25">
      <c r="G390"/>
      <c r="H390"/>
      <c r="I390"/>
      <c r="J390" s="9"/>
    </row>
    <row r="391" spans="7:10" x14ac:dyDescent="0.25">
      <c r="G391"/>
      <c r="H391"/>
      <c r="I391"/>
      <c r="J391" s="9"/>
    </row>
    <row r="392" spans="7:10" x14ac:dyDescent="0.25">
      <c r="G392"/>
      <c r="H392"/>
      <c r="I392"/>
      <c r="J392" s="9"/>
    </row>
    <row r="393" spans="7:10" x14ac:dyDescent="0.25">
      <c r="G393"/>
      <c r="H393"/>
      <c r="I393"/>
      <c r="J393" s="9"/>
    </row>
    <row r="394" spans="7:10" x14ac:dyDescent="0.25">
      <c r="G394"/>
      <c r="H394"/>
      <c r="I394"/>
      <c r="J394" s="9"/>
    </row>
    <row r="395" spans="7:10" x14ac:dyDescent="0.25">
      <c r="G395"/>
      <c r="H395"/>
      <c r="I395"/>
      <c r="J395" s="9"/>
    </row>
    <row r="396" spans="7:10" x14ac:dyDescent="0.25">
      <c r="G396"/>
      <c r="H396"/>
      <c r="I396"/>
      <c r="J396" s="9"/>
    </row>
    <row r="397" spans="7:10" x14ac:dyDescent="0.25">
      <c r="G397"/>
      <c r="H397"/>
      <c r="I397"/>
      <c r="J397" s="9"/>
    </row>
    <row r="398" spans="7:10" x14ac:dyDescent="0.25">
      <c r="G398"/>
      <c r="H398"/>
      <c r="I398"/>
      <c r="J398" s="9"/>
    </row>
    <row r="399" spans="7:10" x14ac:dyDescent="0.25">
      <c r="G399"/>
      <c r="H399"/>
      <c r="I399"/>
      <c r="J399" s="9"/>
    </row>
    <row r="400" spans="7:10" x14ac:dyDescent="0.25">
      <c r="G400"/>
      <c r="H400"/>
      <c r="I400"/>
      <c r="J400" s="9"/>
    </row>
    <row r="401" spans="7:10" x14ac:dyDescent="0.25">
      <c r="G401"/>
      <c r="H401"/>
      <c r="I401"/>
      <c r="J401" s="9"/>
    </row>
    <row r="402" spans="7:10" x14ac:dyDescent="0.25">
      <c r="G402"/>
      <c r="H402"/>
      <c r="I402"/>
      <c r="J402" s="9"/>
    </row>
    <row r="403" spans="7:10" x14ac:dyDescent="0.25">
      <c r="G403"/>
      <c r="H403"/>
      <c r="I403"/>
      <c r="J403" s="9"/>
    </row>
    <row r="404" spans="7:10" x14ac:dyDescent="0.25">
      <c r="G404"/>
      <c r="H404"/>
      <c r="I404"/>
      <c r="J404" s="9"/>
    </row>
    <row r="405" spans="7:10" x14ac:dyDescent="0.25">
      <c r="G405"/>
      <c r="H405"/>
      <c r="I405"/>
      <c r="J405" s="9"/>
    </row>
    <row r="406" spans="7:10" x14ac:dyDescent="0.25">
      <c r="G406"/>
      <c r="H406"/>
      <c r="I406"/>
      <c r="J406" s="9"/>
    </row>
    <row r="407" spans="7:10" x14ac:dyDescent="0.25">
      <c r="G407"/>
      <c r="H407"/>
      <c r="I407"/>
      <c r="J407" s="9"/>
    </row>
    <row r="408" spans="7:10" x14ac:dyDescent="0.25">
      <c r="G408"/>
      <c r="H408"/>
      <c r="I408"/>
      <c r="J408" s="9"/>
    </row>
    <row r="409" spans="7:10" x14ac:dyDescent="0.25">
      <c r="G409"/>
      <c r="H409"/>
      <c r="I409"/>
      <c r="J409" s="9"/>
    </row>
    <row r="410" spans="7:10" x14ac:dyDescent="0.25">
      <c r="G410"/>
      <c r="H410"/>
      <c r="I410"/>
      <c r="J410" s="9"/>
    </row>
    <row r="411" spans="7:10" x14ac:dyDescent="0.25">
      <c r="G411"/>
      <c r="H411"/>
      <c r="I411"/>
      <c r="J411" s="9"/>
    </row>
    <row r="412" spans="7:10" x14ac:dyDescent="0.25">
      <c r="G412"/>
      <c r="H412"/>
      <c r="I412"/>
      <c r="J412" s="9"/>
    </row>
    <row r="413" spans="7:10" x14ac:dyDescent="0.25">
      <c r="G413"/>
      <c r="H413"/>
      <c r="I413"/>
      <c r="J413" s="9"/>
    </row>
    <row r="414" spans="7:10" x14ac:dyDescent="0.25">
      <c r="G414"/>
      <c r="H414"/>
      <c r="I414"/>
      <c r="J414" s="9"/>
    </row>
    <row r="415" spans="7:10" x14ac:dyDescent="0.25">
      <c r="G415"/>
      <c r="H415"/>
      <c r="I415"/>
      <c r="J415" s="9"/>
    </row>
    <row r="416" spans="7:10" x14ac:dyDescent="0.25">
      <c r="G416"/>
      <c r="H416"/>
      <c r="I416"/>
      <c r="J416" s="9"/>
    </row>
    <row r="417" spans="7:10" x14ac:dyDescent="0.25">
      <c r="G417"/>
      <c r="H417"/>
      <c r="I417"/>
      <c r="J417" s="9"/>
    </row>
    <row r="418" spans="7:10" x14ac:dyDescent="0.25">
      <c r="G418"/>
      <c r="H418"/>
      <c r="I418"/>
      <c r="J418" s="9"/>
    </row>
    <row r="419" spans="7:10" x14ac:dyDescent="0.25">
      <c r="G419"/>
      <c r="H419"/>
      <c r="I419"/>
      <c r="J419" s="9"/>
    </row>
    <row r="420" spans="7:10" x14ac:dyDescent="0.25">
      <c r="G420"/>
      <c r="H420"/>
      <c r="I420"/>
      <c r="J420" s="9"/>
    </row>
    <row r="421" spans="7:10" x14ac:dyDescent="0.25">
      <c r="G421"/>
      <c r="H421"/>
      <c r="I421"/>
      <c r="J421" s="9"/>
    </row>
    <row r="422" spans="7:10" x14ac:dyDescent="0.25">
      <c r="G422"/>
      <c r="H422"/>
      <c r="I422"/>
      <c r="J422" s="9"/>
    </row>
    <row r="423" spans="7:10" x14ac:dyDescent="0.25">
      <c r="G423"/>
      <c r="H423"/>
      <c r="I423"/>
      <c r="J423" s="9"/>
    </row>
    <row r="424" spans="7:10" x14ac:dyDescent="0.25">
      <c r="G424"/>
      <c r="H424"/>
      <c r="I424"/>
      <c r="J424" s="9"/>
    </row>
    <row r="425" spans="7:10" x14ac:dyDescent="0.25">
      <c r="G425"/>
      <c r="H425"/>
      <c r="I425"/>
      <c r="J425" s="9"/>
    </row>
    <row r="426" spans="7:10" x14ac:dyDescent="0.25">
      <c r="G426"/>
      <c r="H426"/>
      <c r="I426"/>
      <c r="J426" s="9"/>
    </row>
    <row r="427" spans="7:10" x14ac:dyDescent="0.25">
      <c r="G427"/>
      <c r="H427"/>
      <c r="I427"/>
      <c r="J427" s="9"/>
    </row>
    <row r="428" spans="7:10" x14ac:dyDescent="0.25">
      <c r="G428"/>
      <c r="H428"/>
      <c r="I428"/>
      <c r="J428" s="9"/>
    </row>
    <row r="429" spans="7:10" x14ac:dyDescent="0.25">
      <c r="G429"/>
      <c r="H429"/>
      <c r="I429"/>
      <c r="J429" s="9"/>
    </row>
    <row r="430" spans="7:10" x14ac:dyDescent="0.25">
      <c r="G430"/>
      <c r="H430"/>
      <c r="I430"/>
      <c r="J430" s="9"/>
    </row>
    <row r="431" spans="7:10" x14ac:dyDescent="0.25">
      <c r="G431"/>
      <c r="H431"/>
      <c r="I431"/>
      <c r="J431" s="9"/>
    </row>
    <row r="432" spans="7:10" x14ac:dyDescent="0.25">
      <c r="G432"/>
      <c r="H432"/>
      <c r="I432"/>
      <c r="J432" s="9"/>
    </row>
    <row r="433" spans="7:10" x14ac:dyDescent="0.25">
      <c r="G433"/>
      <c r="H433"/>
      <c r="I433"/>
      <c r="J433" s="9"/>
    </row>
    <row r="434" spans="7:10" x14ac:dyDescent="0.25">
      <c r="G434"/>
      <c r="H434"/>
      <c r="I434"/>
      <c r="J434" s="9"/>
    </row>
    <row r="435" spans="7:10" x14ac:dyDescent="0.25">
      <c r="G435"/>
      <c r="H435"/>
      <c r="I435"/>
      <c r="J435" s="9"/>
    </row>
    <row r="436" spans="7:10" x14ac:dyDescent="0.25">
      <c r="G436"/>
      <c r="H436"/>
      <c r="I436"/>
      <c r="J436" s="9"/>
    </row>
    <row r="437" spans="7:10" x14ac:dyDescent="0.25">
      <c r="G437"/>
      <c r="H437"/>
      <c r="I437"/>
      <c r="J437" s="9"/>
    </row>
    <row r="438" spans="7:10" x14ac:dyDescent="0.25">
      <c r="G438"/>
      <c r="H438"/>
      <c r="I438"/>
      <c r="J438" s="9"/>
    </row>
    <row r="439" spans="7:10" x14ac:dyDescent="0.25">
      <c r="G439"/>
      <c r="H439"/>
      <c r="I439"/>
      <c r="J439" s="9"/>
    </row>
    <row r="440" spans="7:10" x14ac:dyDescent="0.25">
      <c r="G440"/>
      <c r="H440"/>
      <c r="I440"/>
      <c r="J440" s="9"/>
    </row>
    <row r="441" spans="7:10" x14ac:dyDescent="0.25">
      <c r="G441"/>
      <c r="H441"/>
      <c r="I441"/>
      <c r="J441" s="9"/>
    </row>
    <row r="442" spans="7:10" x14ac:dyDescent="0.25">
      <c r="G442"/>
      <c r="H442"/>
      <c r="I442"/>
      <c r="J442" s="9"/>
    </row>
    <row r="443" spans="7:10" x14ac:dyDescent="0.25">
      <c r="G443"/>
      <c r="H443"/>
      <c r="I443"/>
      <c r="J443" s="9"/>
    </row>
    <row r="444" spans="7:10" x14ac:dyDescent="0.25">
      <c r="G444"/>
      <c r="H444"/>
      <c r="I444"/>
      <c r="J444" s="9"/>
    </row>
    <row r="445" spans="7:10" x14ac:dyDescent="0.25">
      <c r="G445"/>
      <c r="H445"/>
      <c r="I445"/>
      <c r="J445" s="9"/>
    </row>
    <row r="446" spans="7:10" x14ac:dyDescent="0.25">
      <c r="G446"/>
      <c r="H446"/>
      <c r="I446"/>
      <c r="J446" s="9"/>
    </row>
    <row r="447" spans="7:10" x14ac:dyDescent="0.25">
      <c r="G447"/>
      <c r="H447"/>
      <c r="I447"/>
      <c r="J447" s="9"/>
    </row>
    <row r="448" spans="7:10" x14ac:dyDescent="0.25">
      <c r="G448"/>
      <c r="H448"/>
      <c r="I448"/>
      <c r="J448" s="9"/>
    </row>
    <row r="449" spans="7:10" x14ac:dyDescent="0.25">
      <c r="G449"/>
      <c r="H449"/>
      <c r="I449"/>
      <c r="J449" s="9"/>
    </row>
    <row r="450" spans="7:10" x14ac:dyDescent="0.25">
      <c r="G450"/>
      <c r="H450"/>
      <c r="I450"/>
      <c r="J450" s="9"/>
    </row>
    <row r="451" spans="7:10" x14ac:dyDescent="0.25">
      <c r="G451"/>
      <c r="H451"/>
      <c r="I451"/>
      <c r="J451" s="9"/>
    </row>
    <row r="452" spans="7:10" x14ac:dyDescent="0.25">
      <c r="G452"/>
      <c r="H452"/>
      <c r="I452"/>
      <c r="J452" s="9"/>
    </row>
    <row r="453" spans="7:10" x14ac:dyDescent="0.25">
      <c r="G453"/>
      <c r="H453"/>
      <c r="I453"/>
      <c r="J453" s="9"/>
    </row>
    <row r="454" spans="7:10" x14ac:dyDescent="0.25">
      <c r="G454"/>
      <c r="H454"/>
      <c r="I454"/>
      <c r="J454" s="9"/>
    </row>
    <row r="455" spans="7:10" x14ac:dyDescent="0.25">
      <c r="G455"/>
      <c r="H455"/>
      <c r="I455"/>
      <c r="J455" s="9"/>
    </row>
    <row r="456" spans="7:10" x14ac:dyDescent="0.25">
      <c r="G456"/>
      <c r="H456"/>
      <c r="I456"/>
      <c r="J456" s="9"/>
    </row>
    <row r="457" spans="7:10" x14ac:dyDescent="0.25">
      <c r="G457"/>
      <c r="H457"/>
      <c r="I457"/>
      <c r="J457" s="9"/>
    </row>
    <row r="458" spans="7:10" x14ac:dyDescent="0.25">
      <c r="G458"/>
      <c r="H458"/>
      <c r="I458"/>
      <c r="J458" s="9"/>
    </row>
    <row r="459" spans="7:10" x14ac:dyDescent="0.25">
      <c r="G459"/>
      <c r="H459"/>
      <c r="I459"/>
      <c r="J459" s="9"/>
    </row>
    <row r="460" spans="7:10" x14ac:dyDescent="0.25">
      <c r="G460"/>
      <c r="H460"/>
      <c r="I460"/>
      <c r="J460" s="9"/>
    </row>
    <row r="461" spans="7:10" x14ac:dyDescent="0.25">
      <c r="G461"/>
      <c r="H461"/>
      <c r="I461"/>
      <c r="J461" s="9"/>
    </row>
    <row r="462" spans="7:10" x14ac:dyDescent="0.25">
      <c r="G462"/>
      <c r="H462"/>
      <c r="I462"/>
      <c r="J462" s="9"/>
    </row>
    <row r="463" spans="7:10" x14ac:dyDescent="0.25">
      <c r="G463"/>
      <c r="H463"/>
      <c r="I463"/>
      <c r="J463" s="9"/>
    </row>
    <row r="464" spans="7:10" x14ac:dyDescent="0.25">
      <c r="G464"/>
      <c r="H464"/>
      <c r="I464"/>
      <c r="J464" s="9"/>
    </row>
    <row r="465" spans="7:10" x14ac:dyDescent="0.25">
      <c r="G465"/>
      <c r="H465"/>
      <c r="I465"/>
      <c r="J465" s="9"/>
    </row>
    <row r="466" spans="7:10" x14ac:dyDescent="0.25">
      <c r="G466"/>
      <c r="H466"/>
      <c r="I466"/>
      <c r="J466" s="9"/>
    </row>
    <row r="467" spans="7:10" x14ac:dyDescent="0.25">
      <c r="G467"/>
      <c r="H467"/>
      <c r="I467"/>
      <c r="J467" s="9"/>
    </row>
    <row r="468" spans="7:10" x14ac:dyDescent="0.25">
      <c r="G468"/>
      <c r="H468"/>
      <c r="I468"/>
      <c r="J468" s="9"/>
    </row>
    <row r="469" spans="7:10" x14ac:dyDescent="0.25">
      <c r="G469"/>
      <c r="H469"/>
      <c r="I469"/>
      <c r="J469" s="9"/>
    </row>
    <row r="470" spans="7:10" x14ac:dyDescent="0.25">
      <c r="G470"/>
      <c r="H470"/>
      <c r="I470"/>
      <c r="J470" s="9"/>
    </row>
    <row r="471" spans="7:10" x14ac:dyDescent="0.25">
      <c r="G471"/>
      <c r="H471"/>
      <c r="I471"/>
      <c r="J471" s="9"/>
    </row>
    <row r="472" spans="7:10" x14ac:dyDescent="0.25">
      <c r="G472"/>
      <c r="H472"/>
      <c r="I472"/>
      <c r="J472" s="9"/>
    </row>
    <row r="473" spans="7:10" x14ac:dyDescent="0.25">
      <c r="G473"/>
      <c r="H473"/>
      <c r="I473"/>
      <c r="J473" s="9"/>
    </row>
    <row r="474" spans="7:10" x14ac:dyDescent="0.25">
      <c r="G474"/>
      <c r="H474"/>
      <c r="I474"/>
      <c r="J474" s="9"/>
    </row>
    <row r="475" spans="7:10" x14ac:dyDescent="0.25">
      <c r="G475"/>
      <c r="H475"/>
      <c r="I475"/>
      <c r="J475" s="9"/>
    </row>
    <row r="476" spans="7:10" x14ac:dyDescent="0.25">
      <c r="G476"/>
      <c r="H476"/>
      <c r="I476"/>
      <c r="J476" s="9"/>
    </row>
    <row r="477" spans="7:10" x14ac:dyDescent="0.25">
      <c r="G477"/>
      <c r="H477"/>
      <c r="I477"/>
      <c r="J477" s="9"/>
    </row>
    <row r="478" spans="7:10" x14ac:dyDescent="0.25">
      <c r="G478"/>
      <c r="H478"/>
      <c r="I478"/>
      <c r="J478" s="9"/>
    </row>
    <row r="479" spans="7:10" x14ac:dyDescent="0.25">
      <c r="G479"/>
      <c r="H479"/>
      <c r="I479"/>
      <c r="J479" s="9"/>
    </row>
    <row r="480" spans="7:10" x14ac:dyDescent="0.25">
      <c r="G480"/>
      <c r="H480"/>
      <c r="I480"/>
      <c r="J480" s="9"/>
    </row>
    <row r="481" spans="7:10" x14ac:dyDescent="0.25">
      <c r="G481"/>
      <c r="H481"/>
      <c r="I481"/>
      <c r="J481" s="9"/>
    </row>
    <row r="482" spans="7:10" x14ac:dyDescent="0.25">
      <c r="G482"/>
      <c r="H482"/>
      <c r="I482"/>
      <c r="J482" s="9"/>
    </row>
    <row r="483" spans="7:10" x14ac:dyDescent="0.25">
      <c r="G483"/>
      <c r="H483"/>
      <c r="I483"/>
      <c r="J483" s="9"/>
    </row>
    <row r="484" spans="7:10" x14ac:dyDescent="0.25">
      <c r="G484"/>
      <c r="H484"/>
      <c r="I484"/>
      <c r="J484" s="9"/>
    </row>
    <row r="485" spans="7:10" x14ac:dyDescent="0.25">
      <c r="G485"/>
      <c r="H485"/>
      <c r="I485"/>
      <c r="J485" s="9"/>
    </row>
    <row r="486" spans="7:10" x14ac:dyDescent="0.25">
      <c r="G486"/>
      <c r="H486"/>
      <c r="I486"/>
      <c r="J486" s="9"/>
    </row>
    <row r="487" spans="7:10" x14ac:dyDescent="0.25">
      <c r="G487"/>
      <c r="H487"/>
      <c r="I487"/>
      <c r="J487" s="9"/>
    </row>
    <row r="488" spans="7:10" x14ac:dyDescent="0.25">
      <c r="G488"/>
      <c r="H488"/>
      <c r="I488"/>
      <c r="J488" s="9"/>
    </row>
    <row r="489" spans="7:10" x14ac:dyDescent="0.25">
      <c r="G489"/>
      <c r="H489"/>
      <c r="I489"/>
      <c r="J489" s="9"/>
    </row>
    <row r="490" spans="7:10" x14ac:dyDescent="0.25">
      <c r="G490"/>
      <c r="H490"/>
      <c r="I490"/>
      <c r="J490" s="9"/>
    </row>
    <row r="491" spans="7:10" x14ac:dyDescent="0.25">
      <c r="G491"/>
      <c r="H491"/>
      <c r="I491"/>
      <c r="J491" s="9"/>
    </row>
    <row r="492" spans="7:10" x14ac:dyDescent="0.25">
      <c r="G492"/>
      <c r="H492"/>
      <c r="I492"/>
      <c r="J492" s="9"/>
    </row>
    <row r="493" spans="7:10" x14ac:dyDescent="0.25">
      <c r="G493"/>
      <c r="H493"/>
      <c r="I493"/>
      <c r="J493" s="9"/>
    </row>
    <row r="494" spans="7:10" x14ac:dyDescent="0.25">
      <c r="G494"/>
      <c r="H494"/>
      <c r="I494"/>
      <c r="J494" s="9"/>
    </row>
    <row r="495" spans="7:10" x14ac:dyDescent="0.25">
      <c r="G495"/>
      <c r="H495"/>
      <c r="I495"/>
      <c r="J495" s="9"/>
    </row>
    <row r="496" spans="7:10" x14ac:dyDescent="0.25">
      <c r="G496"/>
      <c r="H496"/>
      <c r="I496"/>
      <c r="J496" s="9"/>
    </row>
    <row r="497" spans="7:10" x14ac:dyDescent="0.25">
      <c r="G497"/>
      <c r="H497"/>
      <c r="I497"/>
      <c r="J497" s="9"/>
    </row>
    <row r="498" spans="7:10" x14ac:dyDescent="0.25">
      <c r="G498"/>
      <c r="H498"/>
      <c r="I498"/>
      <c r="J498" s="9"/>
    </row>
    <row r="499" spans="7:10" x14ac:dyDescent="0.25">
      <c r="G499"/>
      <c r="H499"/>
      <c r="I499"/>
      <c r="J499" s="9"/>
    </row>
    <row r="500" spans="7:10" x14ac:dyDescent="0.25">
      <c r="G500"/>
      <c r="H500"/>
      <c r="I500"/>
      <c r="J500" s="9"/>
    </row>
    <row r="501" spans="7:10" x14ac:dyDescent="0.25">
      <c r="G501"/>
      <c r="H501"/>
      <c r="I501"/>
      <c r="J501" s="9"/>
    </row>
    <row r="502" spans="7:10" x14ac:dyDescent="0.25">
      <c r="G502"/>
      <c r="H502"/>
      <c r="I502"/>
      <c r="J502" s="9"/>
    </row>
    <row r="503" spans="7:10" x14ac:dyDescent="0.25">
      <c r="G503"/>
      <c r="H503"/>
      <c r="I503"/>
      <c r="J503" s="9"/>
    </row>
    <row r="504" spans="7:10" x14ac:dyDescent="0.25">
      <c r="G504"/>
      <c r="H504"/>
      <c r="I504"/>
      <c r="J504" s="9"/>
    </row>
    <row r="505" spans="7:10" x14ac:dyDescent="0.25">
      <c r="G505"/>
      <c r="H505"/>
      <c r="I505"/>
      <c r="J505" s="9"/>
    </row>
    <row r="506" spans="7:10" x14ac:dyDescent="0.25">
      <c r="G506"/>
      <c r="H506"/>
      <c r="I506"/>
      <c r="J506" s="9"/>
    </row>
    <row r="507" spans="7:10" x14ac:dyDescent="0.25">
      <c r="G507"/>
      <c r="H507"/>
      <c r="I507"/>
      <c r="J507" s="9"/>
    </row>
    <row r="508" spans="7:10" x14ac:dyDescent="0.25">
      <c r="G508"/>
      <c r="H508"/>
      <c r="I508"/>
      <c r="J508" s="9"/>
    </row>
    <row r="509" spans="7:10" x14ac:dyDescent="0.25">
      <c r="G509"/>
      <c r="H509"/>
      <c r="I509"/>
      <c r="J509" s="9"/>
    </row>
    <row r="510" spans="7:10" x14ac:dyDescent="0.25">
      <c r="G510"/>
      <c r="H510"/>
      <c r="I510"/>
      <c r="J510" s="9"/>
    </row>
    <row r="511" spans="7:10" x14ac:dyDescent="0.25">
      <c r="G511"/>
      <c r="H511"/>
      <c r="I511"/>
      <c r="J511" s="9"/>
    </row>
    <row r="512" spans="7:10" x14ac:dyDescent="0.25">
      <c r="G512"/>
      <c r="H512"/>
      <c r="I512"/>
      <c r="J512" s="9"/>
    </row>
    <row r="513" spans="7:10" x14ac:dyDescent="0.25">
      <c r="G513"/>
      <c r="H513"/>
      <c r="I513"/>
      <c r="J513" s="9"/>
    </row>
    <row r="514" spans="7:10" x14ac:dyDescent="0.25">
      <c r="G514"/>
      <c r="H514"/>
      <c r="I514"/>
      <c r="J514" s="9"/>
    </row>
    <row r="515" spans="7:10" x14ac:dyDescent="0.25">
      <c r="G515"/>
      <c r="H515"/>
      <c r="I515"/>
      <c r="J515" s="9"/>
    </row>
    <row r="516" spans="7:10" x14ac:dyDescent="0.25">
      <c r="G516"/>
      <c r="H516"/>
      <c r="I516"/>
      <c r="J516" s="9"/>
    </row>
    <row r="517" spans="7:10" x14ac:dyDescent="0.25">
      <c r="G517"/>
      <c r="H517"/>
      <c r="I517"/>
      <c r="J517" s="9"/>
    </row>
    <row r="518" spans="7:10" x14ac:dyDescent="0.25">
      <c r="G518"/>
      <c r="H518"/>
      <c r="I518"/>
      <c r="J518" s="9"/>
    </row>
    <row r="519" spans="7:10" x14ac:dyDescent="0.25">
      <c r="G519"/>
      <c r="H519"/>
      <c r="I519"/>
      <c r="J519" s="9"/>
    </row>
    <row r="520" spans="7:10" x14ac:dyDescent="0.25">
      <c r="G520"/>
      <c r="H520"/>
      <c r="I520"/>
      <c r="J520" s="9"/>
    </row>
    <row r="521" spans="7:10" x14ac:dyDescent="0.25">
      <c r="G521"/>
      <c r="H521"/>
      <c r="I521"/>
      <c r="J521" s="9"/>
    </row>
    <row r="522" spans="7:10" x14ac:dyDescent="0.25">
      <c r="G522"/>
      <c r="H522"/>
      <c r="I522"/>
      <c r="J522" s="9"/>
    </row>
    <row r="523" spans="7:10" x14ac:dyDescent="0.25">
      <c r="G523"/>
      <c r="H523"/>
      <c r="I523"/>
      <c r="J523" s="9"/>
    </row>
    <row r="524" spans="7:10" x14ac:dyDescent="0.25">
      <c r="G524"/>
      <c r="H524"/>
      <c r="I524"/>
      <c r="J524" s="9"/>
    </row>
    <row r="525" spans="7:10" x14ac:dyDescent="0.25">
      <c r="G525"/>
      <c r="H525"/>
      <c r="I525"/>
      <c r="J525" s="9"/>
    </row>
    <row r="526" spans="7:10" x14ac:dyDescent="0.25">
      <c r="G526"/>
      <c r="H526"/>
      <c r="I526"/>
      <c r="J526" s="9"/>
    </row>
    <row r="527" spans="7:10" x14ac:dyDescent="0.25">
      <c r="G527"/>
      <c r="H527"/>
      <c r="I527"/>
      <c r="J527" s="9"/>
    </row>
    <row r="528" spans="7:10" x14ac:dyDescent="0.25">
      <c r="G528"/>
      <c r="H528"/>
      <c r="I528"/>
      <c r="J528" s="9"/>
    </row>
    <row r="529" spans="7:10" x14ac:dyDescent="0.25">
      <c r="G529"/>
      <c r="H529"/>
      <c r="I529"/>
      <c r="J529" s="9"/>
    </row>
    <row r="530" spans="7:10" x14ac:dyDescent="0.25">
      <c r="G530"/>
      <c r="H530"/>
      <c r="I530"/>
      <c r="J530" s="9"/>
    </row>
    <row r="531" spans="7:10" x14ac:dyDescent="0.25">
      <c r="G531"/>
      <c r="H531"/>
      <c r="I531"/>
      <c r="J531" s="9"/>
    </row>
    <row r="532" spans="7:10" x14ac:dyDescent="0.25">
      <c r="G532"/>
      <c r="H532"/>
      <c r="I532"/>
      <c r="J532" s="9"/>
    </row>
    <row r="533" spans="7:10" x14ac:dyDescent="0.25">
      <c r="G533"/>
      <c r="H533"/>
      <c r="I533"/>
      <c r="J533" s="9"/>
    </row>
    <row r="534" spans="7:10" x14ac:dyDescent="0.25">
      <c r="G534"/>
      <c r="H534"/>
      <c r="I534"/>
      <c r="J534" s="9"/>
    </row>
    <row r="535" spans="7:10" x14ac:dyDescent="0.25">
      <c r="G535"/>
      <c r="H535"/>
      <c r="I535"/>
      <c r="J535" s="9"/>
    </row>
    <row r="536" spans="7:10" x14ac:dyDescent="0.25">
      <c r="G536"/>
      <c r="H536"/>
      <c r="I536"/>
      <c r="J536" s="9"/>
    </row>
    <row r="537" spans="7:10" x14ac:dyDescent="0.25">
      <c r="G537"/>
      <c r="H537"/>
      <c r="I537"/>
      <c r="J537" s="9"/>
    </row>
    <row r="538" spans="7:10" x14ac:dyDescent="0.25">
      <c r="G538"/>
      <c r="H538"/>
      <c r="I538"/>
      <c r="J538" s="9"/>
    </row>
    <row r="539" spans="7:10" x14ac:dyDescent="0.25">
      <c r="G539"/>
      <c r="H539"/>
      <c r="I539"/>
      <c r="J539" s="9"/>
    </row>
    <row r="540" spans="7:10" x14ac:dyDescent="0.25">
      <c r="G540"/>
      <c r="H540"/>
      <c r="I540"/>
      <c r="J540" s="9"/>
    </row>
    <row r="541" spans="7:10" x14ac:dyDescent="0.25">
      <c r="G541"/>
      <c r="H541"/>
      <c r="I541"/>
      <c r="J541" s="9"/>
    </row>
    <row r="542" spans="7:10" x14ac:dyDescent="0.25">
      <c r="G542"/>
      <c r="H542"/>
      <c r="I542"/>
      <c r="J542" s="9"/>
    </row>
    <row r="543" spans="7:10" x14ac:dyDescent="0.25">
      <c r="G543"/>
      <c r="H543"/>
      <c r="I543"/>
      <c r="J543" s="9"/>
    </row>
    <row r="544" spans="7:10" x14ac:dyDescent="0.25">
      <c r="G544"/>
      <c r="H544"/>
      <c r="I544"/>
      <c r="J544" s="9"/>
    </row>
    <row r="545" spans="7:10" x14ac:dyDescent="0.25">
      <c r="G545"/>
      <c r="H545"/>
      <c r="I545"/>
      <c r="J545" s="9"/>
    </row>
    <row r="546" spans="7:10" x14ac:dyDescent="0.25">
      <c r="G546"/>
      <c r="H546"/>
      <c r="I546"/>
      <c r="J546" s="9"/>
    </row>
    <row r="547" spans="7:10" x14ac:dyDescent="0.25">
      <c r="G547"/>
      <c r="H547"/>
      <c r="I547"/>
      <c r="J547" s="9"/>
    </row>
    <row r="548" spans="7:10" x14ac:dyDescent="0.25">
      <c r="G548"/>
      <c r="H548"/>
      <c r="I548"/>
      <c r="J548" s="9"/>
    </row>
    <row r="549" spans="7:10" x14ac:dyDescent="0.25">
      <c r="G549"/>
      <c r="H549"/>
      <c r="I549"/>
      <c r="J549" s="9"/>
    </row>
    <row r="550" spans="7:10" x14ac:dyDescent="0.25">
      <c r="G550"/>
      <c r="H550"/>
      <c r="I550"/>
      <c r="J550" s="9"/>
    </row>
    <row r="551" spans="7:10" x14ac:dyDescent="0.25">
      <c r="G551"/>
      <c r="H551"/>
      <c r="I551"/>
      <c r="J551" s="9"/>
    </row>
    <row r="552" spans="7:10" x14ac:dyDescent="0.25">
      <c r="G552"/>
      <c r="H552"/>
      <c r="I552"/>
      <c r="J552" s="9"/>
    </row>
    <row r="553" spans="7:10" x14ac:dyDescent="0.25">
      <c r="G553"/>
      <c r="H553"/>
      <c r="I553"/>
      <c r="J553" s="9"/>
    </row>
    <row r="554" spans="7:10" x14ac:dyDescent="0.25">
      <c r="G554"/>
      <c r="H554"/>
      <c r="I554"/>
      <c r="J554" s="9"/>
    </row>
    <row r="555" spans="7:10" x14ac:dyDescent="0.25">
      <c r="G555"/>
      <c r="H555"/>
      <c r="I555"/>
      <c r="J555" s="9"/>
    </row>
    <row r="556" spans="7:10" x14ac:dyDescent="0.25">
      <c r="G556"/>
      <c r="H556"/>
      <c r="I556"/>
      <c r="J556" s="9"/>
    </row>
    <row r="557" spans="7:10" x14ac:dyDescent="0.25">
      <c r="G557"/>
      <c r="H557"/>
      <c r="I557"/>
      <c r="J557" s="9"/>
    </row>
    <row r="558" spans="7:10" x14ac:dyDescent="0.25">
      <c r="G558"/>
      <c r="H558"/>
      <c r="I558"/>
      <c r="J558" s="9"/>
    </row>
    <row r="559" spans="7:10" x14ac:dyDescent="0.25">
      <c r="G559"/>
      <c r="H559"/>
      <c r="I559"/>
      <c r="J559" s="9"/>
    </row>
    <row r="560" spans="7:10" x14ac:dyDescent="0.25">
      <c r="G560"/>
      <c r="H560"/>
      <c r="I560"/>
      <c r="J560" s="9"/>
    </row>
    <row r="561" spans="7:10" x14ac:dyDescent="0.25">
      <c r="G561"/>
      <c r="H561"/>
      <c r="I561"/>
      <c r="J561" s="9"/>
    </row>
    <row r="562" spans="7:10" x14ac:dyDescent="0.25">
      <c r="G562"/>
      <c r="H562"/>
      <c r="I562"/>
      <c r="J562" s="9"/>
    </row>
    <row r="563" spans="7:10" x14ac:dyDescent="0.25">
      <c r="G563"/>
      <c r="H563"/>
      <c r="I563"/>
      <c r="J563" s="9"/>
    </row>
    <row r="564" spans="7:10" x14ac:dyDescent="0.25">
      <c r="G564"/>
      <c r="H564"/>
      <c r="I564"/>
      <c r="J564" s="9"/>
    </row>
    <row r="565" spans="7:10" x14ac:dyDescent="0.25">
      <c r="G565"/>
      <c r="H565"/>
      <c r="I565"/>
      <c r="J565" s="9"/>
    </row>
    <row r="566" spans="7:10" x14ac:dyDescent="0.25">
      <c r="G566"/>
      <c r="H566"/>
      <c r="I566"/>
      <c r="J566" s="9"/>
    </row>
    <row r="567" spans="7:10" x14ac:dyDescent="0.25">
      <c r="G567"/>
      <c r="H567"/>
      <c r="I567"/>
      <c r="J567" s="9"/>
    </row>
    <row r="568" spans="7:10" x14ac:dyDescent="0.25">
      <c r="G568"/>
      <c r="H568"/>
      <c r="I568"/>
      <c r="J568" s="9"/>
    </row>
    <row r="569" spans="7:10" x14ac:dyDescent="0.25">
      <c r="G569"/>
      <c r="H569"/>
      <c r="I569"/>
      <c r="J569" s="9"/>
    </row>
    <row r="570" spans="7:10" x14ac:dyDescent="0.25">
      <c r="G570"/>
      <c r="H570"/>
      <c r="I570"/>
      <c r="J570" s="9"/>
    </row>
    <row r="571" spans="7:10" x14ac:dyDescent="0.25">
      <c r="G571"/>
      <c r="H571"/>
      <c r="I571"/>
      <c r="J571" s="9"/>
    </row>
    <row r="572" spans="7:10" x14ac:dyDescent="0.25">
      <c r="G572"/>
      <c r="H572"/>
      <c r="I572"/>
      <c r="J572" s="9"/>
    </row>
    <row r="573" spans="7:10" x14ac:dyDescent="0.25">
      <c r="G573"/>
      <c r="H573"/>
      <c r="I573"/>
      <c r="J573" s="9"/>
    </row>
    <row r="574" spans="7:10" x14ac:dyDescent="0.25">
      <c r="G574"/>
      <c r="H574"/>
      <c r="I574"/>
      <c r="J574" s="9"/>
    </row>
    <row r="575" spans="7:10" x14ac:dyDescent="0.25">
      <c r="G575"/>
      <c r="H575"/>
      <c r="I575"/>
      <c r="J575" s="9"/>
    </row>
    <row r="576" spans="7:10" x14ac:dyDescent="0.25">
      <c r="G576"/>
      <c r="H576"/>
      <c r="I576"/>
      <c r="J576" s="9"/>
    </row>
    <row r="577" spans="7:10" x14ac:dyDescent="0.25">
      <c r="G577"/>
      <c r="H577"/>
      <c r="I577"/>
      <c r="J577" s="9"/>
    </row>
    <row r="578" spans="7:10" x14ac:dyDescent="0.25">
      <c r="G578"/>
      <c r="H578"/>
      <c r="I578"/>
      <c r="J578" s="9"/>
    </row>
    <row r="579" spans="7:10" x14ac:dyDescent="0.25">
      <c r="G579"/>
      <c r="H579"/>
      <c r="I579"/>
      <c r="J579" s="9"/>
    </row>
    <row r="580" spans="7:10" x14ac:dyDescent="0.25">
      <c r="G580"/>
      <c r="H580"/>
      <c r="I580"/>
      <c r="J580" s="9"/>
    </row>
    <row r="581" spans="7:10" x14ac:dyDescent="0.25">
      <c r="G581"/>
      <c r="H581"/>
      <c r="I581"/>
      <c r="J581" s="9"/>
    </row>
    <row r="582" spans="7:10" x14ac:dyDescent="0.25">
      <c r="G582"/>
      <c r="H582"/>
      <c r="I582"/>
      <c r="J582" s="9"/>
    </row>
    <row r="583" spans="7:10" x14ac:dyDescent="0.25">
      <c r="G583"/>
      <c r="H583"/>
      <c r="I583"/>
      <c r="J583" s="9"/>
    </row>
    <row r="584" spans="7:10" x14ac:dyDescent="0.25">
      <c r="G584"/>
      <c r="H584"/>
      <c r="I584"/>
      <c r="J584" s="9"/>
    </row>
    <row r="585" spans="7:10" x14ac:dyDescent="0.25">
      <c r="G585"/>
      <c r="H585"/>
      <c r="I585"/>
      <c r="J585" s="9"/>
    </row>
    <row r="586" spans="7:10" x14ac:dyDescent="0.25">
      <c r="G586"/>
      <c r="H586"/>
      <c r="I586"/>
      <c r="J586" s="9"/>
    </row>
    <row r="587" spans="7:10" x14ac:dyDescent="0.25">
      <c r="G587"/>
      <c r="H587"/>
      <c r="I587"/>
      <c r="J587" s="9"/>
    </row>
    <row r="588" spans="7:10" x14ac:dyDescent="0.25">
      <c r="G588"/>
      <c r="H588"/>
      <c r="I588"/>
      <c r="J588" s="9"/>
    </row>
    <row r="589" spans="7:10" x14ac:dyDescent="0.25">
      <c r="G589"/>
      <c r="H589"/>
      <c r="I589"/>
      <c r="J589" s="9"/>
    </row>
    <row r="590" spans="7:10" x14ac:dyDescent="0.25">
      <c r="G590"/>
      <c r="H590"/>
      <c r="I590"/>
      <c r="J590" s="9"/>
    </row>
    <row r="591" spans="7:10" x14ac:dyDescent="0.25">
      <c r="G591"/>
      <c r="H591"/>
      <c r="I591"/>
      <c r="J591" s="9"/>
    </row>
    <row r="592" spans="7:10" x14ac:dyDescent="0.25">
      <c r="G592"/>
      <c r="H592"/>
      <c r="I592"/>
      <c r="J592" s="9"/>
    </row>
    <row r="593" spans="7:10" x14ac:dyDescent="0.25">
      <c r="G593"/>
      <c r="H593"/>
      <c r="I593"/>
      <c r="J593" s="9"/>
    </row>
    <row r="594" spans="7:10" x14ac:dyDescent="0.25">
      <c r="G594"/>
      <c r="H594"/>
      <c r="I594"/>
      <c r="J594" s="9"/>
    </row>
    <row r="595" spans="7:10" x14ac:dyDescent="0.25">
      <c r="G595"/>
      <c r="H595"/>
      <c r="I595"/>
      <c r="J595" s="9"/>
    </row>
    <row r="596" spans="7:10" x14ac:dyDescent="0.25">
      <c r="G596"/>
      <c r="H596"/>
      <c r="I596"/>
      <c r="J596" s="9"/>
    </row>
    <row r="597" spans="7:10" x14ac:dyDescent="0.25">
      <c r="G597"/>
      <c r="H597"/>
      <c r="I597"/>
      <c r="J597" s="9"/>
    </row>
    <row r="598" spans="7:10" x14ac:dyDescent="0.25">
      <c r="G598"/>
      <c r="H598"/>
      <c r="I598"/>
      <c r="J598" s="9"/>
    </row>
    <row r="599" spans="7:10" x14ac:dyDescent="0.25">
      <c r="G599"/>
      <c r="H599"/>
      <c r="I599"/>
      <c r="J599" s="9"/>
    </row>
    <row r="600" spans="7:10" x14ac:dyDescent="0.25">
      <c r="G600"/>
      <c r="H600"/>
      <c r="I600"/>
      <c r="J600" s="9"/>
    </row>
    <row r="601" spans="7:10" x14ac:dyDescent="0.25">
      <c r="G601"/>
      <c r="H601"/>
      <c r="I601"/>
      <c r="J601" s="9"/>
    </row>
    <row r="602" spans="7:10" x14ac:dyDescent="0.25">
      <c r="G602"/>
      <c r="H602"/>
      <c r="I602"/>
      <c r="J602" s="9"/>
    </row>
    <row r="603" spans="7:10" x14ac:dyDescent="0.25">
      <c r="G603"/>
      <c r="H603"/>
      <c r="I603"/>
      <c r="J603" s="9"/>
    </row>
    <row r="604" spans="7:10" x14ac:dyDescent="0.25">
      <c r="G604"/>
      <c r="H604"/>
      <c r="I604"/>
      <c r="J604" s="9"/>
    </row>
    <row r="605" spans="7:10" x14ac:dyDescent="0.25">
      <c r="G605"/>
      <c r="H605"/>
      <c r="I605"/>
      <c r="J605" s="9"/>
    </row>
    <row r="606" spans="7:10" x14ac:dyDescent="0.25">
      <c r="G606"/>
      <c r="H606"/>
      <c r="I606"/>
      <c r="J606" s="9"/>
    </row>
    <row r="607" spans="7:10" x14ac:dyDescent="0.25">
      <c r="G607"/>
      <c r="H607"/>
      <c r="I607"/>
      <c r="J607" s="9"/>
    </row>
    <row r="608" spans="7:10" x14ac:dyDescent="0.25">
      <c r="G608"/>
      <c r="H608"/>
      <c r="I608"/>
      <c r="J608" s="9"/>
    </row>
    <row r="609" spans="7:10" x14ac:dyDescent="0.25">
      <c r="G609"/>
      <c r="H609"/>
      <c r="I609"/>
      <c r="J609" s="9"/>
    </row>
    <row r="610" spans="7:10" x14ac:dyDescent="0.25">
      <c r="G610"/>
      <c r="H610"/>
      <c r="I610"/>
      <c r="J610" s="9"/>
    </row>
    <row r="611" spans="7:10" x14ac:dyDescent="0.25">
      <c r="G611"/>
      <c r="H611"/>
      <c r="I611"/>
      <c r="J611" s="9"/>
    </row>
    <row r="612" spans="7:10" x14ac:dyDescent="0.25">
      <c r="G612"/>
      <c r="H612"/>
      <c r="I612"/>
      <c r="J612" s="9"/>
    </row>
    <row r="613" spans="7:10" x14ac:dyDescent="0.25">
      <c r="G613"/>
      <c r="H613"/>
      <c r="I613"/>
      <c r="J613" s="9"/>
    </row>
    <row r="614" spans="7:10" x14ac:dyDescent="0.25">
      <c r="G614"/>
      <c r="H614"/>
      <c r="I614"/>
      <c r="J614" s="9"/>
    </row>
    <row r="615" spans="7:10" x14ac:dyDescent="0.25">
      <c r="G615"/>
      <c r="H615"/>
      <c r="I615"/>
      <c r="J615" s="9"/>
    </row>
    <row r="616" spans="7:10" x14ac:dyDescent="0.25">
      <c r="G616"/>
      <c r="H616"/>
      <c r="I616"/>
      <c r="J616" s="9"/>
    </row>
    <row r="617" spans="7:10" x14ac:dyDescent="0.25">
      <c r="G617"/>
      <c r="H617"/>
      <c r="I617"/>
      <c r="J617" s="9"/>
    </row>
    <row r="618" spans="7:10" x14ac:dyDescent="0.25">
      <c r="G618"/>
      <c r="H618"/>
      <c r="I618"/>
      <c r="J618" s="9"/>
    </row>
    <row r="619" spans="7:10" x14ac:dyDescent="0.25">
      <c r="G619"/>
      <c r="H619"/>
      <c r="I619"/>
      <c r="J619" s="9"/>
    </row>
    <row r="620" spans="7:10" x14ac:dyDescent="0.25">
      <c r="G620"/>
      <c r="H620"/>
      <c r="I620"/>
      <c r="J620" s="9"/>
    </row>
    <row r="621" spans="7:10" x14ac:dyDescent="0.25">
      <c r="G621"/>
      <c r="H621"/>
      <c r="I621"/>
      <c r="J621" s="9"/>
    </row>
    <row r="622" spans="7:10" x14ac:dyDescent="0.25">
      <c r="G622"/>
      <c r="H622"/>
      <c r="I622"/>
      <c r="J622" s="9"/>
    </row>
    <row r="623" spans="7:10" x14ac:dyDescent="0.25">
      <c r="G623"/>
      <c r="H623"/>
      <c r="I623"/>
      <c r="J623" s="9"/>
    </row>
    <row r="624" spans="7:10" x14ac:dyDescent="0.25">
      <c r="G624"/>
      <c r="H624"/>
      <c r="I624"/>
      <c r="J624" s="9"/>
    </row>
    <row r="625" spans="7:10" x14ac:dyDescent="0.25">
      <c r="G625"/>
      <c r="H625"/>
      <c r="I625"/>
      <c r="J625" s="9"/>
    </row>
    <row r="626" spans="7:10" x14ac:dyDescent="0.25">
      <c r="G626"/>
      <c r="H626"/>
      <c r="I626"/>
      <c r="J626" s="9"/>
    </row>
    <row r="627" spans="7:10" x14ac:dyDescent="0.25">
      <c r="G627"/>
      <c r="H627"/>
      <c r="I627"/>
      <c r="J627" s="9"/>
    </row>
    <row r="628" spans="7:10" x14ac:dyDescent="0.25">
      <c r="G628"/>
      <c r="H628"/>
      <c r="I628"/>
      <c r="J628" s="9"/>
    </row>
    <row r="629" spans="7:10" x14ac:dyDescent="0.25">
      <c r="G629"/>
      <c r="H629"/>
      <c r="I629"/>
      <c r="J629" s="9"/>
    </row>
    <row r="630" spans="7:10" x14ac:dyDescent="0.25">
      <c r="G630"/>
      <c r="H630"/>
      <c r="I630"/>
      <c r="J630" s="9"/>
    </row>
    <row r="631" spans="7:10" x14ac:dyDescent="0.25">
      <c r="G631"/>
      <c r="H631"/>
      <c r="I631"/>
      <c r="J631" s="9"/>
    </row>
    <row r="632" spans="7:10" x14ac:dyDescent="0.25">
      <c r="G632"/>
      <c r="H632"/>
      <c r="I632"/>
      <c r="J632" s="9"/>
    </row>
    <row r="633" spans="7:10" x14ac:dyDescent="0.25">
      <c r="G633"/>
      <c r="H633"/>
      <c r="I633"/>
      <c r="J633" s="9"/>
    </row>
    <row r="634" spans="7:10" x14ac:dyDescent="0.25">
      <c r="G634"/>
      <c r="H634"/>
      <c r="I634"/>
      <c r="J634" s="9"/>
    </row>
    <row r="635" spans="7:10" x14ac:dyDescent="0.25">
      <c r="G635"/>
      <c r="H635"/>
      <c r="I635"/>
      <c r="J635" s="9"/>
    </row>
    <row r="636" spans="7:10" x14ac:dyDescent="0.25">
      <c r="G636"/>
      <c r="H636"/>
      <c r="I636"/>
      <c r="J636" s="9"/>
    </row>
    <row r="637" spans="7:10" x14ac:dyDescent="0.25">
      <c r="G637"/>
      <c r="H637"/>
      <c r="I637"/>
      <c r="J637" s="9"/>
    </row>
    <row r="638" spans="7:10" x14ac:dyDescent="0.25">
      <c r="G638"/>
      <c r="H638"/>
      <c r="I638"/>
      <c r="J638" s="9"/>
    </row>
    <row r="639" spans="7:10" x14ac:dyDescent="0.25">
      <c r="G639"/>
      <c r="H639"/>
      <c r="I639"/>
      <c r="J639" s="9"/>
    </row>
    <row r="640" spans="7:10" x14ac:dyDescent="0.25">
      <c r="G640"/>
      <c r="H640"/>
      <c r="I640"/>
      <c r="J640" s="9"/>
    </row>
    <row r="641" spans="7:10" x14ac:dyDescent="0.25">
      <c r="G641"/>
      <c r="H641"/>
      <c r="I641"/>
      <c r="J641" s="9"/>
    </row>
    <row r="642" spans="7:10" x14ac:dyDescent="0.25">
      <c r="G642"/>
      <c r="H642"/>
      <c r="I642"/>
      <c r="J642" s="9"/>
    </row>
    <row r="643" spans="7:10" x14ac:dyDescent="0.25">
      <c r="G643"/>
      <c r="H643"/>
      <c r="I643"/>
      <c r="J643" s="9"/>
    </row>
    <row r="644" spans="7:10" x14ac:dyDescent="0.25">
      <c r="G644"/>
      <c r="H644"/>
      <c r="I644"/>
      <c r="J644" s="9"/>
    </row>
    <row r="645" spans="7:10" x14ac:dyDescent="0.25">
      <c r="G645"/>
      <c r="H645"/>
      <c r="I645"/>
      <c r="J645" s="9"/>
    </row>
    <row r="646" spans="7:10" x14ac:dyDescent="0.25">
      <c r="G646"/>
      <c r="H646"/>
      <c r="I646"/>
      <c r="J646" s="9"/>
    </row>
    <row r="647" spans="7:10" x14ac:dyDescent="0.25">
      <c r="G647"/>
      <c r="H647"/>
      <c r="I647"/>
      <c r="J647" s="9"/>
    </row>
    <row r="648" spans="7:10" x14ac:dyDescent="0.25">
      <c r="G648"/>
      <c r="H648"/>
      <c r="I648"/>
      <c r="J648" s="9"/>
    </row>
    <row r="649" spans="7:10" x14ac:dyDescent="0.25">
      <c r="G649"/>
      <c r="H649"/>
      <c r="I649"/>
      <c r="J649" s="9"/>
    </row>
    <row r="650" spans="7:10" x14ac:dyDescent="0.25">
      <c r="G650"/>
      <c r="H650"/>
      <c r="I650"/>
      <c r="J650" s="9"/>
    </row>
    <row r="651" spans="7:10" x14ac:dyDescent="0.25">
      <c r="G651"/>
      <c r="H651"/>
      <c r="I651"/>
      <c r="J651" s="9"/>
    </row>
    <row r="652" spans="7:10" x14ac:dyDescent="0.25">
      <c r="G652"/>
      <c r="H652"/>
      <c r="I652"/>
      <c r="J652" s="9"/>
    </row>
    <row r="653" spans="7:10" x14ac:dyDescent="0.25">
      <c r="G653"/>
      <c r="H653"/>
      <c r="I653"/>
      <c r="J653" s="9"/>
    </row>
    <row r="654" spans="7:10" x14ac:dyDescent="0.25">
      <c r="G654"/>
      <c r="H654"/>
      <c r="I654"/>
      <c r="J654" s="9"/>
    </row>
    <row r="655" spans="7:10" x14ac:dyDescent="0.25">
      <c r="G655"/>
      <c r="H655"/>
      <c r="I655"/>
      <c r="J655" s="9"/>
    </row>
    <row r="656" spans="7:10" x14ac:dyDescent="0.25">
      <c r="G656"/>
      <c r="H656"/>
      <c r="I656"/>
      <c r="J656" s="9"/>
    </row>
    <row r="657" spans="7:10" x14ac:dyDescent="0.25">
      <c r="G657"/>
      <c r="H657"/>
      <c r="I657"/>
      <c r="J657" s="9"/>
    </row>
    <row r="658" spans="7:10" x14ac:dyDescent="0.25">
      <c r="G658"/>
      <c r="H658"/>
      <c r="I658"/>
      <c r="J658" s="9"/>
    </row>
    <row r="659" spans="7:10" x14ac:dyDescent="0.25">
      <c r="G659"/>
      <c r="H659"/>
      <c r="I659"/>
      <c r="J659" s="9"/>
    </row>
    <row r="660" spans="7:10" x14ac:dyDescent="0.25">
      <c r="G660"/>
      <c r="H660"/>
      <c r="I660"/>
      <c r="J660" s="9"/>
    </row>
    <row r="661" spans="7:10" x14ac:dyDescent="0.25">
      <c r="G661"/>
      <c r="H661"/>
      <c r="I661"/>
      <c r="J661" s="9"/>
    </row>
    <row r="662" spans="7:10" x14ac:dyDescent="0.25">
      <c r="G662"/>
      <c r="H662"/>
      <c r="I662"/>
      <c r="J662" s="9"/>
    </row>
    <row r="663" spans="7:10" x14ac:dyDescent="0.25">
      <c r="G663"/>
      <c r="H663"/>
      <c r="I663"/>
      <c r="J663" s="9"/>
    </row>
    <row r="664" spans="7:10" x14ac:dyDescent="0.25">
      <c r="G664"/>
      <c r="H664"/>
      <c r="I664"/>
      <c r="J664" s="9"/>
    </row>
    <row r="665" spans="7:10" x14ac:dyDescent="0.25">
      <c r="G665"/>
      <c r="H665"/>
      <c r="I665"/>
      <c r="J665" s="9"/>
    </row>
    <row r="666" spans="7:10" x14ac:dyDescent="0.25">
      <c r="G666"/>
      <c r="H666"/>
      <c r="I666"/>
      <c r="J666" s="9"/>
    </row>
    <row r="667" spans="7:10" x14ac:dyDescent="0.25">
      <c r="G667"/>
      <c r="H667"/>
      <c r="I667"/>
      <c r="J667" s="9"/>
    </row>
    <row r="668" spans="7:10" x14ac:dyDescent="0.25">
      <c r="G668"/>
      <c r="H668"/>
      <c r="I668"/>
      <c r="J668" s="9"/>
    </row>
    <row r="669" spans="7:10" x14ac:dyDescent="0.25">
      <c r="G669"/>
      <c r="H669"/>
      <c r="I669"/>
      <c r="J669" s="9"/>
    </row>
    <row r="670" spans="7:10" x14ac:dyDescent="0.25">
      <c r="G670"/>
      <c r="H670"/>
      <c r="I670"/>
      <c r="J670" s="9"/>
    </row>
    <row r="671" spans="7:10" x14ac:dyDescent="0.25">
      <c r="G671"/>
      <c r="H671"/>
      <c r="I671"/>
      <c r="J671" s="9"/>
    </row>
    <row r="672" spans="7:10" x14ac:dyDescent="0.25">
      <c r="G672"/>
      <c r="H672"/>
      <c r="I672"/>
      <c r="J672" s="9"/>
    </row>
    <row r="673" spans="7:10" x14ac:dyDescent="0.25">
      <c r="G673"/>
      <c r="H673"/>
      <c r="I673"/>
      <c r="J673" s="9"/>
    </row>
    <row r="674" spans="7:10" x14ac:dyDescent="0.25">
      <c r="G674"/>
      <c r="H674"/>
      <c r="I674"/>
      <c r="J674" s="9"/>
    </row>
    <row r="675" spans="7:10" x14ac:dyDescent="0.25">
      <c r="G675"/>
      <c r="H675"/>
      <c r="I675"/>
      <c r="J675" s="9"/>
    </row>
    <row r="676" spans="7:10" x14ac:dyDescent="0.25">
      <c r="G676"/>
      <c r="H676"/>
      <c r="I676"/>
      <c r="J676" s="9"/>
    </row>
    <row r="677" spans="7:10" x14ac:dyDescent="0.25">
      <c r="G677"/>
      <c r="H677"/>
      <c r="I677"/>
      <c r="J677" s="9"/>
    </row>
    <row r="678" spans="7:10" x14ac:dyDescent="0.25">
      <c r="G678"/>
      <c r="H678"/>
      <c r="I678"/>
      <c r="J678" s="9"/>
    </row>
    <row r="679" spans="7:10" x14ac:dyDescent="0.25">
      <c r="G679"/>
      <c r="H679"/>
      <c r="I679"/>
      <c r="J679" s="9"/>
    </row>
    <row r="680" spans="7:10" x14ac:dyDescent="0.25">
      <c r="G680"/>
      <c r="H680"/>
      <c r="I680"/>
      <c r="J680" s="9"/>
    </row>
    <row r="681" spans="7:10" x14ac:dyDescent="0.25">
      <c r="G681"/>
      <c r="H681"/>
      <c r="I681"/>
      <c r="J681" s="9"/>
    </row>
    <row r="682" spans="7:10" x14ac:dyDescent="0.25">
      <c r="G682"/>
      <c r="H682"/>
      <c r="I682"/>
      <c r="J682" s="9"/>
    </row>
    <row r="683" spans="7:10" x14ac:dyDescent="0.25">
      <c r="G683"/>
      <c r="H683"/>
      <c r="I683"/>
      <c r="J683" s="9"/>
    </row>
    <row r="684" spans="7:10" x14ac:dyDescent="0.25">
      <c r="G684"/>
      <c r="H684"/>
      <c r="I684"/>
      <c r="J684" s="9"/>
    </row>
    <row r="685" spans="7:10" x14ac:dyDescent="0.25">
      <c r="G685"/>
      <c r="H685"/>
      <c r="I685"/>
      <c r="J685" s="9"/>
    </row>
    <row r="686" spans="7:10" x14ac:dyDescent="0.25">
      <c r="G686"/>
      <c r="H686"/>
      <c r="I686"/>
      <c r="J686" s="9"/>
    </row>
    <row r="687" spans="7:10" x14ac:dyDescent="0.25">
      <c r="G687"/>
      <c r="H687"/>
      <c r="I687"/>
      <c r="J687" s="9"/>
    </row>
    <row r="688" spans="7:10" x14ac:dyDescent="0.25">
      <c r="G688"/>
      <c r="H688"/>
      <c r="I688"/>
      <c r="J688" s="9"/>
    </row>
    <row r="689" spans="7:10" x14ac:dyDescent="0.25">
      <c r="G689"/>
      <c r="H689"/>
      <c r="I689"/>
      <c r="J689" s="9"/>
    </row>
    <row r="690" spans="7:10" x14ac:dyDescent="0.25">
      <c r="G690"/>
      <c r="H690"/>
      <c r="I690"/>
      <c r="J690" s="9"/>
    </row>
    <row r="691" spans="7:10" x14ac:dyDescent="0.25">
      <c r="G691"/>
      <c r="H691"/>
      <c r="I691"/>
      <c r="J691" s="9"/>
    </row>
    <row r="692" spans="7:10" x14ac:dyDescent="0.25">
      <c r="G692"/>
      <c r="H692"/>
      <c r="I692"/>
      <c r="J692" s="9"/>
    </row>
    <row r="693" spans="7:10" x14ac:dyDescent="0.25">
      <c r="G693"/>
      <c r="H693"/>
      <c r="I693"/>
      <c r="J693" s="9"/>
    </row>
    <row r="694" spans="7:10" x14ac:dyDescent="0.25">
      <c r="G694"/>
      <c r="H694"/>
      <c r="I694"/>
      <c r="J694" s="9"/>
    </row>
    <row r="695" spans="7:10" x14ac:dyDescent="0.25">
      <c r="G695"/>
      <c r="H695"/>
      <c r="I695"/>
      <c r="J695" s="9"/>
    </row>
    <row r="696" spans="7:10" x14ac:dyDescent="0.25">
      <c r="G696"/>
      <c r="H696"/>
      <c r="I696"/>
      <c r="J696" s="9"/>
    </row>
    <row r="697" spans="7:10" x14ac:dyDescent="0.25">
      <c r="G697"/>
      <c r="H697"/>
      <c r="I697"/>
      <c r="J697" s="9"/>
    </row>
    <row r="698" spans="7:10" x14ac:dyDescent="0.25">
      <c r="G698"/>
      <c r="H698"/>
      <c r="I698"/>
      <c r="J698" s="9"/>
    </row>
    <row r="699" spans="7:10" x14ac:dyDescent="0.25">
      <c r="G699"/>
      <c r="H699"/>
      <c r="I699"/>
      <c r="J699" s="9"/>
    </row>
    <row r="700" spans="7:10" x14ac:dyDescent="0.25">
      <c r="G700"/>
      <c r="H700"/>
      <c r="I700"/>
      <c r="J700" s="9"/>
    </row>
    <row r="701" spans="7:10" x14ac:dyDescent="0.25">
      <c r="G701"/>
      <c r="H701"/>
      <c r="I701"/>
      <c r="J701" s="9"/>
    </row>
    <row r="702" spans="7:10" x14ac:dyDescent="0.25">
      <c r="G702"/>
      <c r="H702"/>
      <c r="I702"/>
      <c r="J702" s="9"/>
    </row>
    <row r="703" spans="7:10" x14ac:dyDescent="0.25">
      <c r="G703"/>
      <c r="H703"/>
      <c r="I703"/>
      <c r="J703" s="9"/>
    </row>
    <row r="704" spans="7:10" x14ac:dyDescent="0.25">
      <c r="G704"/>
      <c r="H704"/>
      <c r="I704"/>
      <c r="J704" s="9"/>
    </row>
    <row r="705" spans="7:10" x14ac:dyDescent="0.25">
      <c r="G705"/>
      <c r="H705"/>
      <c r="I705"/>
      <c r="J705" s="9"/>
    </row>
    <row r="706" spans="7:10" x14ac:dyDescent="0.25">
      <c r="G706"/>
      <c r="H706"/>
      <c r="I706"/>
      <c r="J706" s="9"/>
    </row>
    <row r="707" spans="7:10" x14ac:dyDescent="0.25">
      <c r="G707"/>
      <c r="H707"/>
      <c r="I707"/>
      <c r="J707" s="9"/>
    </row>
    <row r="708" spans="7:10" x14ac:dyDescent="0.25">
      <c r="G708"/>
      <c r="H708"/>
      <c r="I708"/>
      <c r="J708" s="9"/>
    </row>
    <row r="709" spans="7:10" x14ac:dyDescent="0.25">
      <c r="G709"/>
      <c r="H709"/>
      <c r="I709"/>
      <c r="J709" s="9"/>
    </row>
    <row r="710" spans="7:10" x14ac:dyDescent="0.25">
      <c r="G710"/>
      <c r="H710"/>
      <c r="I710"/>
      <c r="J710" s="9"/>
    </row>
    <row r="711" spans="7:10" x14ac:dyDescent="0.25">
      <c r="G711"/>
      <c r="H711"/>
      <c r="I711"/>
      <c r="J711" s="9"/>
    </row>
    <row r="712" spans="7:10" x14ac:dyDescent="0.25">
      <c r="G712"/>
      <c r="H712"/>
      <c r="I712"/>
      <c r="J712" s="9"/>
    </row>
    <row r="713" spans="7:10" x14ac:dyDescent="0.25">
      <c r="G713"/>
      <c r="H713"/>
      <c r="I713"/>
      <c r="J713" s="9"/>
    </row>
    <row r="714" spans="7:10" x14ac:dyDescent="0.25">
      <c r="G714"/>
      <c r="H714"/>
      <c r="I714"/>
      <c r="J714" s="9"/>
    </row>
    <row r="715" spans="7:10" x14ac:dyDescent="0.25">
      <c r="G715"/>
      <c r="H715"/>
      <c r="I715"/>
      <c r="J715" s="9"/>
    </row>
    <row r="716" spans="7:10" x14ac:dyDescent="0.25">
      <c r="G716"/>
      <c r="H716"/>
      <c r="I716"/>
      <c r="J716" s="9"/>
    </row>
    <row r="717" spans="7:10" x14ac:dyDescent="0.25">
      <c r="G717"/>
      <c r="H717"/>
      <c r="I717"/>
      <c r="J717" s="9"/>
    </row>
    <row r="718" spans="7:10" x14ac:dyDescent="0.25">
      <c r="G718"/>
      <c r="H718"/>
      <c r="I718"/>
      <c r="J718" s="9"/>
    </row>
    <row r="719" spans="7:10" x14ac:dyDescent="0.25">
      <c r="G719"/>
      <c r="H719"/>
      <c r="I719"/>
      <c r="J719" s="9"/>
    </row>
    <row r="720" spans="7:10" x14ac:dyDescent="0.25">
      <c r="G720"/>
      <c r="H720"/>
      <c r="I720"/>
      <c r="J720" s="9"/>
    </row>
    <row r="721" spans="7:10" x14ac:dyDescent="0.25">
      <c r="G721"/>
      <c r="H721"/>
      <c r="I721"/>
      <c r="J721" s="9"/>
    </row>
    <row r="722" spans="7:10" x14ac:dyDescent="0.25">
      <c r="G722"/>
      <c r="H722"/>
      <c r="I722"/>
      <c r="J722" s="9"/>
    </row>
    <row r="723" spans="7:10" x14ac:dyDescent="0.25">
      <c r="G723"/>
      <c r="H723"/>
      <c r="I723"/>
      <c r="J723" s="9"/>
    </row>
    <row r="724" spans="7:10" x14ac:dyDescent="0.25">
      <c r="G724"/>
      <c r="H724"/>
      <c r="I724"/>
      <c r="J724" s="9"/>
    </row>
    <row r="725" spans="7:10" x14ac:dyDescent="0.25">
      <c r="G725"/>
      <c r="H725"/>
      <c r="I725"/>
      <c r="J725" s="9"/>
    </row>
    <row r="726" spans="7:10" x14ac:dyDescent="0.25">
      <c r="G726"/>
      <c r="H726"/>
      <c r="I726"/>
      <c r="J726" s="9"/>
    </row>
    <row r="727" spans="7:10" x14ac:dyDescent="0.25">
      <c r="G727"/>
      <c r="H727"/>
      <c r="I727"/>
      <c r="J727" s="9"/>
    </row>
    <row r="728" spans="7:10" x14ac:dyDescent="0.25">
      <c r="G728"/>
      <c r="H728"/>
      <c r="I728"/>
      <c r="J728" s="9"/>
    </row>
    <row r="729" spans="7:10" x14ac:dyDescent="0.25">
      <c r="G729"/>
      <c r="H729"/>
      <c r="I729"/>
      <c r="J729" s="9"/>
    </row>
    <row r="730" spans="7:10" x14ac:dyDescent="0.25">
      <c r="G730"/>
      <c r="H730"/>
      <c r="I730"/>
      <c r="J730" s="9"/>
    </row>
    <row r="731" spans="7:10" x14ac:dyDescent="0.25">
      <c r="G731"/>
      <c r="H731"/>
      <c r="I731"/>
      <c r="J731" s="9"/>
    </row>
    <row r="732" spans="7:10" x14ac:dyDescent="0.25">
      <c r="G732"/>
      <c r="H732"/>
      <c r="I732"/>
      <c r="J732" s="9"/>
    </row>
    <row r="733" spans="7:10" x14ac:dyDescent="0.25">
      <c r="G733"/>
      <c r="H733"/>
      <c r="I733"/>
      <c r="J733" s="9"/>
    </row>
    <row r="734" spans="7:10" x14ac:dyDescent="0.25">
      <c r="G734"/>
      <c r="H734"/>
      <c r="I734"/>
      <c r="J734" s="9"/>
    </row>
    <row r="735" spans="7:10" x14ac:dyDescent="0.25">
      <c r="G735"/>
      <c r="H735"/>
      <c r="I735"/>
      <c r="J735" s="9"/>
    </row>
    <row r="736" spans="7:10" x14ac:dyDescent="0.25">
      <c r="G736"/>
      <c r="H736"/>
      <c r="I736"/>
      <c r="J736" s="9"/>
    </row>
    <row r="737" spans="7:10" x14ac:dyDescent="0.25">
      <c r="G737"/>
      <c r="H737"/>
      <c r="I737"/>
      <c r="J737" s="9"/>
    </row>
    <row r="738" spans="7:10" x14ac:dyDescent="0.25">
      <c r="G738"/>
      <c r="H738"/>
      <c r="I738"/>
      <c r="J738" s="9"/>
    </row>
    <row r="739" spans="7:10" x14ac:dyDescent="0.25">
      <c r="G739"/>
      <c r="H739"/>
      <c r="I739"/>
      <c r="J739" s="9"/>
    </row>
    <row r="740" spans="7:10" x14ac:dyDescent="0.25">
      <c r="G740"/>
      <c r="H740"/>
      <c r="I740"/>
      <c r="J740" s="9"/>
    </row>
    <row r="741" spans="7:10" x14ac:dyDescent="0.25">
      <c r="G741"/>
      <c r="H741"/>
      <c r="I741"/>
      <c r="J741" s="9"/>
    </row>
    <row r="742" spans="7:10" x14ac:dyDescent="0.25">
      <c r="G742"/>
      <c r="H742"/>
      <c r="I742"/>
      <c r="J742" s="9"/>
    </row>
    <row r="743" spans="7:10" x14ac:dyDescent="0.25">
      <c r="G743"/>
      <c r="H743"/>
      <c r="I743"/>
      <c r="J743" s="9"/>
    </row>
    <row r="744" spans="7:10" x14ac:dyDescent="0.25">
      <c r="G744"/>
      <c r="H744"/>
      <c r="I744"/>
      <c r="J744" s="9"/>
    </row>
    <row r="745" spans="7:10" x14ac:dyDescent="0.25">
      <c r="G745"/>
      <c r="H745"/>
      <c r="I745"/>
      <c r="J745" s="9"/>
    </row>
    <row r="746" spans="7:10" x14ac:dyDescent="0.25">
      <c r="G746"/>
      <c r="H746"/>
      <c r="I746"/>
      <c r="J746" s="9"/>
    </row>
    <row r="747" spans="7:10" x14ac:dyDescent="0.25">
      <c r="G747"/>
      <c r="H747"/>
      <c r="I747"/>
      <c r="J747" s="9"/>
    </row>
    <row r="748" spans="7:10" x14ac:dyDescent="0.25">
      <c r="G748"/>
      <c r="H748"/>
      <c r="I748"/>
      <c r="J748" s="9"/>
    </row>
    <row r="749" spans="7:10" x14ac:dyDescent="0.25">
      <c r="G749"/>
      <c r="H749"/>
      <c r="I749"/>
      <c r="J749" s="9"/>
    </row>
    <row r="750" spans="7:10" x14ac:dyDescent="0.25">
      <c r="G750"/>
      <c r="H750"/>
      <c r="I750"/>
      <c r="J750" s="9"/>
    </row>
    <row r="751" spans="7:10" x14ac:dyDescent="0.25">
      <c r="G751"/>
      <c r="H751"/>
      <c r="I751"/>
      <c r="J751" s="9"/>
    </row>
    <row r="752" spans="7:10" x14ac:dyDescent="0.25">
      <c r="G752"/>
      <c r="H752"/>
      <c r="I752"/>
      <c r="J752" s="9"/>
    </row>
    <row r="753" spans="7:10" x14ac:dyDescent="0.25">
      <c r="G753"/>
      <c r="H753"/>
      <c r="I753"/>
      <c r="J753" s="9"/>
    </row>
    <row r="754" spans="7:10" x14ac:dyDescent="0.25">
      <c r="G754"/>
      <c r="H754"/>
      <c r="I754"/>
      <c r="J754" s="9"/>
    </row>
    <row r="755" spans="7:10" x14ac:dyDescent="0.25">
      <c r="G755"/>
      <c r="H755"/>
      <c r="I755"/>
      <c r="J755" s="9"/>
    </row>
    <row r="756" spans="7:10" x14ac:dyDescent="0.25">
      <c r="G756"/>
      <c r="H756"/>
      <c r="I756"/>
      <c r="J756" s="9"/>
    </row>
    <row r="757" spans="7:10" x14ac:dyDescent="0.25">
      <c r="G757"/>
      <c r="H757"/>
      <c r="I757"/>
      <c r="J757" s="9"/>
    </row>
    <row r="758" spans="7:10" x14ac:dyDescent="0.25">
      <c r="G758"/>
      <c r="H758"/>
      <c r="I758"/>
      <c r="J758" s="9"/>
    </row>
    <row r="759" spans="7:10" x14ac:dyDescent="0.25">
      <c r="G759"/>
      <c r="H759"/>
      <c r="I759"/>
      <c r="J759" s="9"/>
    </row>
    <row r="760" spans="7:10" x14ac:dyDescent="0.25">
      <c r="G760"/>
      <c r="H760"/>
      <c r="I760"/>
      <c r="J760" s="9"/>
    </row>
    <row r="761" spans="7:10" x14ac:dyDescent="0.25">
      <c r="G761"/>
      <c r="H761"/>
      <c r="I761"/>
      <c r="J761" s="9"/>
    </row>
    <row r="762" spans="7:10" x14ac:dyDescent="0.25">
      <c r="G762"/>
      <c r="H762"/>
      <c r="I762"/>
      <c r="J762" s="9"/>
    </row>
    <row r="763" spans="7:10" x14ac:dyDescent="0.25">
      <c r="G763"/>
      <c r="H763"/>
      <c r="I763"/>
      <c r="J763" s="9"/>
    </row>
    <row r="764" spans="7:10" x14ac:dyDescent="0.25">
      <c r="G764"/>
      <c r="H764"/>
      <c r="I764"/>
      <c r="J764" s="9"/>
    </row>
    <row r="765" spans="7:10" x14ac:dyDescent="0.25">
      <c r="G765"/>
      <c r="H765"/>
      <c r="I765"/>
      <c r="J765" s="9"/>
    </row>
    <row r="766" spans="7:10" x14ac:dyDescent="0.25">
      <c r="G766"/>
      <c r="H766"/>
      <c r="I766"/>
      <c r="J766" s="9"/>
    </row>
    <row r="767" spans="7:10" x14ac:dyDescent="0.25">
      <c r="G767"/>
      <c r="H767"/>
      <c r="I767"/>
      <c r="J767" s="9"/>
    </row>
    <row r="768" spans="7:10" x14ac:dyDescent="0.25">
      <c r="G768"/>
      <c r="H768"/>
      <c r="I768"/>
      <c r="J768" s="9"/>
    </row>
    <row r="769" spans="7:10" x14ac:dyDescent="0.25">
      <c r="G769"/>
      <c r="H769"/>
      <c r="I769"/>
      <c r="J769" s="9"/>
    </row>
    <row r="770" spans="7:10" x14ac:dyDescent="0.25">
      <c r="G770"/>
      <c r="H770"/>
      <c r="I770"/>
      <c r="J770" s="9"/>
    </row>
    <row r="771" spans="7:10" x14ac:dyDescent="0.25">
      <c r="G771"/>
      <c r="H771"/>
      <c r="I771"/>
      <c r="J771" s="9"/>
    </row>
    <row r="772" spans="7:10" x14ac:dyDescent="0.25">
      <c r="G772"/>
      <c r="H772"/>
      <c r="I772"/>
      <c r="J772" s="9"/>
    </row>
    <row r="773" spans="7:10" x14ac:dyDescent="0.25">
      <c r="G773"/>
      <c r="H773"/>
      <c r="I773"/>
      <c r="J773" s="9"/>
    </row>
    <row r="774" spans="7:10" x14ac:dyDescent="0.25">
      <c r="G774"/>
      <c r="H774"/>
      <c r="I774"/>
      <c r="J774" s="9"/>
    </row>
    <row r="775" spans="7:10" x14ac:dyDescent="0.25">
      <c r="G775"/>
      <c r="H775"/>
      <c r="I775"/>
      <c r="J775" s="9"/>
    </row>
    <row r="776" spans="7:10" x14ac:dyDescent="0.25">
      <c r="G776"/>
      <c r="H776"/>
      <c r="I776"/>
      <c r="J776" s="9"/>
    </row>
    <row r="777" spans="7:10" x14ac:dyDescent="0.25">
      <c r="G777"/>
      <c r="H777"/>
      <c r="I777"/>
      <c r="J777" s="9"/>
    </row>
    <row r="778" spans="7:10" x14ac:dyDescent="0.25">
      <c r="G778"/>
      <c r="H778"/>
      <c r="I778"/>
      <c r="J778" s="9"/>
    </row>
    <row r="779" spans="7:10" x14ac:dyDescent="0.25">
      <c r="G779"/>
      <c r="H779"/>
      <c r="I779"/>
      <c r="J779" s="9"/>
    </row>
    <row r="780" spans="7:10" x14ac:dyDescent="0.25">
      <c r="G780"/>
      <c r="H780"/>
      <c r="I780"/>
      <c r="J780" s="9"/>
    </row>
    <row r="781" spans="7:10" x14ac:dyDescent="0.25">
      <c r="G781"/>
      <c r="H781"/>
      <c r="I781"/>
      <c r="J781" s="9"/>
    </row>
    <row r="782" spans="7:10" x14ac:dyDescent="0.25">
      <c r="G782"/>
      <c r="H782"/>
      <c r="I782"/>
      <c r="J782" s="9"/>
    </row>
    <row r="783" spans="7:10" x14ac:dyDescent="0.25">
      <c r="G783"/>
      <c r="H783"/>
      <c r="I783"/>
      <c r="J783" s="9"/>
    </row>
    <row r="784" spans="7:10" x14ac:dyDescent="0.25">
      <c r="G784"/>
      <c r="H784"/>
      <c r="I784"/>
      <c r="J784" s="9"/>
    </row>
    <row r="785" spans="7:10" x14ac:dyDescent="0.25">
      <c r="G785"/>
      <c r="H785"/>
      <c r="I785"/>
      <c r="J785" s="9"/>
    </row>
    <row r="786" spans="7:10" x14ac:dyDescent="0.25">
      <c r="G786"/>
      <c r="H786"/>
      <c r="I786"/>
      <c r="J786" s="9"/>
    </row>
    <row r="787" spans="7:10" x14ac:dyDescent="0.25">
      <c r="G787"/>
      <c r="H787"/>
      <c r="I787"/>
      <c r="J787" s="9"/>
    </row>
    <row r="788" spans="7:10" x14ac:dyDescent="0.25">
      <c r="G788"/>
      <c r="H788"/>
      <c r="I788"/>
      <c r="J788" s="9"/>
    </row>
    <row r="789" spans="7:10" x14ac:dyDescent="0.25">
      <c r="G789"/>
      <c r="H789"/>
      <c r="I789"/>
      <c r="J789" s="9"/>
    </row>
    <row r="790" spans="7:10" x14ac:dyDescent="0.25">
      <c r="G790"/>
      <c r="H790"/>
      <c r="I790"/>
      <c r="J790" s="9"/>
    </row>
    <row r="791" spans="7:10" x14ac:dyDescent="0.25">
      <c r="G791"/>
      <c r="H791"/>
      <c r="I791"/>
      <c r="J791" s="9"/>
    </row>
    <row r="792" spans="7:10" x14ac:dyDescent="0.25">
      <c r="G792"/>
      <c r="H792"/>
      <c r="I792"/>
      <c r="J792" s="9"/>
    </row>
    <row r="793" spans="7:10" x14ac:dyDescent="0.25">
      <c r="G793"/>
      <c r="H793"/>
      <c r="I793"/>
      <c r="J793" s="9"/>
    </row>
    <row r="794" spans="7:10" x14ac:dyDescent="0.25">
      <c r="G794"/>
      <c r="H794"/>
      <c r="I794"/>
      <c r="J794" s="9"/>
    </row>
    <row r="795" spans="7:10" x14ac:dyDescent="0.25">
      <c r="G795"/>
      <c r="H795"/>
      <c r="I795"/>
      <c r="J795" s="9"/>
    </row>
    <row r="796" spans="7:10" x14ac:dyDescent="0.25">
      <c r="G796"/>
      <c r="H796"/>
      <c r="I796"/>
      <c r="J796" s="9"/>
    </row>
    <row r="797" spans="7:10" x14ac:dyDescent="0.25">
      <c r="G797"/>
      <c r="H797"/>
      <c r="I797"/>
      <c r="J797" s="9"/>
    </row>
    <row r="798" spans="7:10" x14ac:dyDescent="0.25">
      <c r="G798"/>
      <c r="H798"/>
      <c r="I798"/>
      <c r="J798" s="9"/>
    </row>
    <row r="799" spans="7:10" x14ac:dyDescent="0.25">
      <c r="G799"/>
      <c r="H799"/>
      <c r="I799"/>
      <c r="J799" s="9"/>
    </row>
    <row r="800" spans="7:10" x14ac:dyDescent="0.25">
      <c r="G800"/>
      <c r="H800"/>
      <c r="I800"/>
      <c r="J800" s="9"/>
    </row>
    <row r="801" spans="7:10" x14ac:dyDescent="0.25">
      <c r="G801"/>
      <c r="H801"/>
      <c r="I801"/>
      <c r="J801" s="9"/>
    </row>
    <row r="802" spans="7:10" x14ac:dyDescent="0.25">
      <c r="G802"/>
      <c r="H802"/>
      <c r="I802"/>
      <c r="J802" s="9"/>
    </row>
    <row r="803" spans="7:10" x14ac:dyDescent="0.25">
      <c r="G803"/>
      <c r="H803"/>
      <c r="I803"/>
      <c r="J803" s="9"/>
    </row>
    <row r="804" spans="7:10" x14ac:dyDescent="0.25">
      <c r="G804"/>
      <c r="H804"/>
      <c r="I804"/>
      <c r="J804" s="9"/>
    </row>
    <row r="805" spans="7:10" x14ac:dyDescent="0.25">
      <c r="G805"/>
      <c r="H805"/>
      <c r="I805"/>
      <c r="J805" s="9"/>
    </row>
    <row r="806" spans="7:10" x14ac:dyDescent="0.25">
      <c r="G806"/>
      <c r="H806"/>
      <c r="I806"/>
      <c r="J806" s="9"/>
    </row>
    <row r="807" spans="7:10" x14ac:dyDescent="0.25">
      <c r="G807"/>
      <c r="H807"/>
      <c r="I807"/>
      <c r="J807" s="9"/>
    </row>
    <row r="808" spans="7:10" x14ac:dyDescent="0.25">
      <c r="G808"/>
      <c r="H808"/>
      <c r="I808"/>
      <c r="J808" s="9"/>
    </row>
    <row r="809" spans="7:10" x14ac:dyDescent="0.25">
      <c r="G809"/>
      <c r="H809"/>
      <c r="I809"/>
      <c r="J809" s="9"/>
    </row>
    <row r="810" spans="7:10" x14ac:dyDescent="0.25">
      <c r="G810"/>
      <c r="H810"/>
      <c r="I810"/>
      <c r="J810" s="9"/>
    </row>
    <row r="811" spans="7:10" x14ac:dyDescent="0.25">
      <c r="G811"/>
      <c r="H811"/>
      <c r="I811"/>
      <c r="J811" s="9"/>
    </row>
    <row r="812" spans="7:10" x14ac:dyDescent="0.25">
      <c r="G812"/>
      <c r="H812"/>
      <c r="I812"/>
      <c r="J812" s="9"/>
    </row>
    <row r="813" spans="7:10" x14ac:dyDescent="0.25">
      <c r="G813"/>
      <c r="H813"/>
      <c r="I813"/>
      <c r="J813" s="9"/>
    </row>
    <row r="814" spans="7:10" x14ac:dyDescent="0.25">
      <c r="G814"/>
      <c r="H814"/>
      <c r="I814"/>
      <c r="J814" s="9"/>
    </row>
    <row r="815" spans="7:10" x14ac:dyDescent="0.25">
      <c r="G815"/>
      <c r="H815"/>
      <c r="I815"/>
      <c r="J815" s="9"/>
    </row>
    <row r="816" spans="7:10" x14ac:dyDescent="0.25">
      <c r="G816"/>
      <c r="H816"/>
      <c r="I816"/>
      <c r="J816" s="9"/>
    </row>
    <row r="817" spans="7:10" x14ac:dyDescent="0.25">
      <c r="G817"/>
      <c r="H817"/>
      <c r="I817"/>
      <c r="J817" s="9"/>
    </row>
    <row r="818" spans="7:10" x14ac:dyDescent="0.25">
      <c r="G818"/>
      <c r="H818"/>
      <c r="I818"/>
      <c r="J818" s="9"/>
    </row>
    <row r="819" spans="7:10" x14ac:dyDescent="0.25">
      <c r="G819"/>
      <c r="H819"/>
      <c r="I819"/>
      <c r="J819" s="9"/>
    </row>
    <row r="820" spans="7:10" x14ac:dyDescent="0.25">
      <c r="G820"/>
      <c r="H820"/>
      <c r="I820"/>
      <c r="J820" s="9"/>
    </row>
    <row r="821" spans="7:10" x14ac:dyDescent="0.25">
      <c r="G821"/>
      <c r="H821"/>
      <c r="I821"/>
      <c r="J821" s="9"/>
    </row>
    <row r="822" spans="7:10" x14ac:dyDescent="0.25">
      <c r="G822"/>
      <c r="H822"/>
      <c r="I822"/>
      <c r="J822" s="9"/>
    </row>
    <row r="823" spans="7:10" x14ac:dyDescent="0.25">
      <c r="G823"/>
      <c r="H823"/>
      <c r="I823"/>
      <c r="J823" s="9"/>
    </row>
    <row r="824" spans="7:10" x14ac:dyDescent="0.25">
      <c r="G824"/>
      <c r="H824"/>
      <c r="I824"/>
      <c r="J824" s="9"/>
    </row>
    <row r="825" spans="7:10" x14ac:dyDescent="0.25">
      <c r="G825"/>
      <c r="H825"/>
      <c r="I825"/>
      <c r="J825" s="9"/>
    </row>
    <row r="826" spans="7:10" x14ac:dyDescent="0.25">
      <c r="G826"/>
      <c r="H826"/>
      <c r="I826"/>
      <c r="J826" s="9"/>
    </row>
    <row r="827" spans="7:10" x14ac:dyDescent="0.25">
      <c r="G827"/>
      <c r="H827"/>
      <c r="I827"/>
      <c r="J827" s="9"/>
    </row>
    <row r="828" spans="7:10" x14ac:dyDescent="0.25">
      <c r="G828"/>
      <c r="H828"/>
      <c r="I828"/>
      <c r="J828" s="9"/>
    </row>
    <row r="829" spans="7:10" x14ac:dyDescent="0.25">
      <c r="G829"/>
      <c r="H829"/>
      <c r="I829"/>
      <c r="J829" s="9"/>
    </row>
    <row r="830" spans="7:10" x14ac:dyDescent="0.25">
      <c r="G830"/>
      <c r="H830"/>
      <c r="I830"/>
      <c r="J830" s="9"/>
    </row>
    <row r="831" spans="7:10" x14ac:dyDescent="0.25">
      <c r="G831"/>
      <c r="H831"/>
      <c r="I831"/>
      <c r="J831" s="9"/>
    </row>
    <row r="832" spans="7:10" x14ac:dyDescent="0.25">
      <c r="G832"/>
      <c r="H832"/>
      <c r="I832"/>
      <c r="J832" s="9"/>
    </row>
    <row r="833" spans="7:10" x14ac:dyDescent="0.25">
      <c r="G833"/>
      <c r="H833"/>
      <c r="I833"/>
      <c r="J833" s="9"/>
    </row>
    <row r="834" spans="7:10" x14ac:dyDescent="0.25">
      <c r="G834"/>
      <c r="H834"/>
      <c r="I834"/>
      <c r="J834" s="9"/>
    </row>
    <row r="835" spans="7:10" x14ac:dyDescent="0.25">
      <c r="G835"/>
      <c r="H835"/>
      <c r="I835"/>
      <c r="J835" s="9"/>
    </row>
    <row r="836" spans="7:10" x14ac:dyDescent="0.25">
      <c r="G836"/>
      <c r="H836"/>
      <c r="I836"/>
      <c r="J836" s="9"/>
    </row>
    <row r="837" spans="7:10" x14ac:dyDescent="0.25">
      <c r="G837"/>
      <c r="H837"/>
      <c r="I837"/>
      <c r="J837" s="9"/>
    </row>
    <row r="838" spans="7:10" x14ac:dyDescent="0.25">
      <c r="G838"/>
      <c r="H838"/>
      <c r="I838"/>
      <c r="J838" s="9"/>
    </row>
    <row r="839" spans="7:10" x14ac:dyDescent="0.25">
      <c r="G839"/>
      <c r="H839"/>
      <c r="I839"/>
      <c r="J839" s="9"/>
    </row>
    <row r="840" spans="7:10" x14ac:dyDescent="0.25">
      <c r="G840"/>
      <c r="H840"/>
      <c r="I840"/>
      <c r="J840" s="9"/>
    </row>
    <row r="841" spans="7:10" x14ac:dyDescent="0.25">
      <c r="G841"/>
      <c r="H841"/>
      <c r="I841"/>
      <c r="J841" s="9"/>
    </row>
    <row r="842" spans="7:10" x14ac:dyDescent="0.25">
      <c r="G842"/>
      <c r="H842"/>
      <c r="I842"/>
      <c r="J842" s="9"/>
    </row>
    <row r="843" spans="7:10" x14ac:dyDescent="0.25">
      <c r="G843"/>
      <c r="H843"/>
      <c r="I843"/>
      <c r="J843" s="9"/>
    </row>
    <row r="844" spans="7:10" x14ac:dyDescent="0.25">
      <c r="G844"/>
      <c r="H844"/>
      <c r="I844"/>
      <c r="J844" s="9"/>
    </row>
    <row r="845" spans="7:10" x14ac:dyDescent="0.25">
      <c r="G845"/>
      <c r="H845"/>
      <c r="I845"/>
      <c r="J845" s="9"/>
    </row>
    <row r="846" spans="7:10" x14ac:dyDescent="0.25">
      <c r="G846"/>
      <c r="H846"/>
      <c r="I846"/>
      <c r="J846" s="9"/>
    </row>
    <row r="847" spans="7:10" x14ac:dyDescent="0.25">
      <c r="G847"/>
      <c r="H847"/>
      <c r="I847"/>
      <c r="J847" s="9"/>
    </row>
    <row r="848" spans="7:10" x14ac:dyDescent="0.25">
      <c r="G848"/>
      <c r="H848"/>
      <c r="I848"/>
      <c r="J848" s="9"/>
    </row>
    <row r="849" spans="7:10" x14ac:dyDescent="0.25">
      <c r="G849"/>
      <c r="H849"/>
      <c r="I849"/>
      <c r="J849" s="9"/>
    </row>
    <row r="850" spans="7:10" x14ac:dyDescent="0.25">
      <c r="G850"/>
      <c r="H850"/>
      <c r="I850"/>
      <c r="J850" s="9"/>
    </row>
    <row r="851" spans="7:10" x14ac:dyDescent="0.25">
      <c r="G851"/>
      <c r="H851"/>
      <c r="I851"/>
      <c r="J851" s="9"/>
    </row>
    <row r="852" spans="7:10" x14ac:dyDescent="0.25">
      <c r="G852"/>
      <c r="H852"/>
      <c r="I852"/>
      <c r="J852" s="9"/>
    </row>
    <row r="853" spans="7:10" x14ac:dyDescent="0.25">
      <c r="G853"/>
      <c r="H853"/>
      <c r="I853"/>
      <c r="J853" s="9"/>
    </row>
    <row r="854" spans="7:10" x14ac:dyDescent="0.25">
      <c r="G854"/>
      <c r="H854"/>
      <c r="I854"/>
      <c r="J854" s="9"/>
    </row>
    <row r="855" spans="7:10" x14ac:dyDescent="0.25">
      <c r="G855"/>
      <c r="H855"/>
      <c r="I855"/>
      <c r="J855" s="9"/>
    </row>
    <row r="856" spans="7:10" x14ac:dyDescent="0.25">
      <c r="G856"/>
      <c r="H856"/>
      <c r="I856"/>
      <c r="J856" s="9"/>
    </row>
    <row r="857" spans="7:10" x14ac:dyDescent="0.25">
      <c r="G857"/>
      <c r="H857"/>
      <c r="I857"/>
      <c r="J857" s="9"/>
    </row>
    <row r="858" spans="7:10" x14ac:dyDescent="0.25">
      <c r="G858"/>
      <c r="H858"/>
      <c r="I858"/>
      <c r="J858" s="9"/>
    </row>
    <row r="859" spans="7:10" x14ac:dyDescent="0.25">
      <c r="G859"/>
      <c r="H859"/>
      <c r="I859"/>
      <c r="J859" s="9"/>
    </row>
    <row r="860" spans="7:10" x14ac:dyDescent="0.25">
      <c r="G860"/>
      <c r="H860"/>
      <c r="I860"/>
      <c r="J860" s="9"/>
    </row>
    <row r="861" spans="7:10" x14ac:dyDescent="0.25">
      <c r="G861"/>
      <c r="H861"/>
      <c r="I861"/>
      <c r="J861" s="9"/>
    </row>
    <row r="862" spans="7:10" x14ac:dyDescent="0.25">
      <c r="G862"/>
      <c r="H862"/>
      <c r="I862"/>
      <c r="J862" s="9"/>
    </row>
    <row r="863" spans="7:10" x14ac:dyDescent="0.25">
      <c r="G863"/>
      <c r="H863"/>
      <c r="I863"/>
      <c r="J863" s="9"/>
    </row>
    <row r="864" spans="7:10" x14ac:dyDescent="0.25">
      <c r="G864"/>
      <c r="H864"/>
      <c r="I864"/>
      <c r="J864" s="9"/>
    </row>
    <row r="865" spans="7:10" x14ac:dyDescent="0.25">
      <c r="G865"/>
      <c r="H865"/>
      <c r="I865"/>
      <c r="J865" s="9"/>
    </row>
    <row r="866" spans="7:10" x14ac:dyDescent="0.25">
      <c r="G866"/>
      <c r="H866"/>
      <c r="I866"/>
      <c r="J866" s="9"/>
    </row>
    <row r="867" spans="7:10" x14ac:dyDescent="0.25">
      <c r="G867"/>
      <c r="H867"/>
      <c r="I867"/>
      <c r="J867" s="9"/>
    </row>
    <row r="868" spans="7:10" x14ac:dyDescent="0.25">
      <c r="G868"/>
      <c r="H868"/>
      <c r="I868"/>
      <c r="J868" s="9"/>
    </row>
    <row r="869" spans="7:10" x14ac:dyDescent="0.25">
      <c r="G869"/>
      <c r="H869"/>
      <c r="I869"/>
      <c r="J869" s="9"/>
    </row>
    <row r="870" spans="7:10" x14ac:dyDescent="0.25">
      <c r="G870"/>
      <c r="H870"/>
      <c r="I870"/>
      <c r="J870" s="9"/>
    </row>
    <row r="871" spans="7:10" x14ac:dyDescent="0.25">
      <c r="G871"/>
      <c r="H871"/>
      <c r="I871"/>
      <c r="J871" s="9"/>
    </row>
    <row r="872" spans="7:10" x14ac:dyDescent="0.25">
      <c r="G872"/>
      <c r="H872"/>
      <c r="I872"/>
      <c r="J872" s="9"/>
    </row>
    <row r="873" spans="7:10" x14ac:dyDescent="0.25">
      <c r="G873"/>
      <c r="H873"/>
      <c r="I873"/>
      <c r="J873" s="9"/>
    </row>
    <row r="874" spans="7:10" x14ac:dyDescent="0.25">
      <c r="G874"/>
      <c r="H874"/>
      <c r="I874"/>
      <c r="J874" s="9"/>
    </row>
    <row r="875" spans="7:10" x14ac:dyDescent="0.25">
      <c r="G875"/>
      <c r="H875"/>
      <c r="I875"/>
      <c r="J875" s="9"/>
    </row>
    <row r="876" spans="7:10" x14ac:dyDescent="0.25">
      <c r="G876"/>
      <c r="H876"/>
      <c r="I876"/>
      <c r="J876" s="9"/>
    </row>
    <row r="877" spans="7:10" x14ac:dyDescent="0.25">
      <c r="G877"/>
      <c r="H877"/>
      <c r="I877"/>
      <c r="J877" s="9"/>
    </row>
    <row r="878" spans="7:10" x14ac:dyDescent="0.25">
      <c r="G878"/>
      <c r="H878"/>
      <c r="I878"/>
      <c r="J878" s="9"/>
    </row>
    <row r="879" spans="7:10" x14ac:dyDescent="0.25">
      <c r="G879"/>
      <c r="H879"/>
      <c r="I879"/>
      <c r="J879" s="9"/>
    </row>
    <row r="880" spans="7:10" x14ac:dyDescent="0.25">
      <c r="G880"/>
      <c r="H880"/>
      <c r="I880"/>
      <c r="J880" s="9"/>
    </row>
    <row r="881" spans="7:10" x14ac:dyDescent="0.25">
      <c r="G881"/>
      <c r="H881"/>
      <c r="I881"/>
      <c r="J881" s="9"/>
    </row>
    <row r="882" spans="7:10" x14ac:dyDescent="0.25">
      <c r="G882"/>
      <c r="H882"/>
      <c r="I882"/>
      <c r="J882" s="9"/>
    </row>
    <row r="883" spans="7:10" x14ac:dyDescent="0.25">
      <c r="G883"/>
      <c r="H883"/>
      <c r="I883"/>
      <c r="J883" s="9"/>
    </row>
    <row r="884" spans="7:10" x14ac:dyDescent="0.25">
      <c r="G884"/>
      <c r="H884"/>
      <c r="I884"/>
      <c r="J884" s="9"/>
    </row>
    <row r="885" spans="7:10" x14ac:dyDescent="0.25">
      <c r="G885"/>
      <c r="H885"/>
      <c r="I885"/>
      <c r="J885" s="9"/>
    </row>
    <row r="886" spans="7:10" x14ac:dyDescent="0.25">
      <c r="G886"/>
      <c r="H886"/>
      <c r="I886"/>
      <c r="J886" s="9"/>
    </row>
    <row r="887" spans="7:10" x14ac:dyDescent="0.25">
      <c r="G887"/>
      <c r="H887"/>
      <c r="I887"/>
      <c r="J887" s="9"/>
    </row>
    <row r="888" spans="7:10" x14ac:dyDescent="0.25">
      <c r="G888"/>
      <c r="H888"/>
      <c r="I888"/>
      <c r="J888" s="9"/>
    </row>
    <row r="889" spans="7:10" x14ac:dyDescent="0.25">
      <c r="G889"/>
      <c r="H889"/>
      <c r="I889"/>
      <c r="J889" s="9"/>
    </row>
    <row r="890" spans="7:10" x14ac:dyDescent="0.25">
      <c r="G890"/>
      <c r="H890"/>
      <c r="I890"/>
      <c r="J890" s="9"/>
    </row>
    <row r="891" spans="7:10" x14ac:dyDescent="0.25">
      <c r="G891"/>
      <c r="H891"/>
      <c r="I891"/>
      <c r="J891" s="9"/>
    </row>
    <row r="892" spans="7:10" x14ac:dyDescent="0.25">
      <c r="G892"/>
      <c r="H892"/>
      <c r="I892"/>
      <c r="J892" s="9"/>
    </row>
    <row r="893" spans="7:10" x14ac:dyDescent="0.25">
      <c r="G893"/>
      <c r="H893"/>
      <c r="I893"/>
      <c r="J893" s="9"/>
    </row>
    <row r="894" spans="7:10" x14ac:dyDescent="0.25">
      <c r="G894"/>
      <c r="H894"/>
      <c r="I894"/>
      <c r="J894" s="9"/>
    </row>
    <row r="895" spans="7:10" x14ac:dyDescent="0.25">
      <c r="G895"/>
      <c r="H895"/>
      <c r="I895"/>
      <c r="J895" s="9"/>
    </row>
    <row r="896" spans="7:10" x14ac:dyDescent="0.25">
      <c r="G896"/>
      <c r="H896"/>
      <c r="I896"/>
      <c r="J896" s="9"/>
    </row>
    <row r="897" spans="7:10" x14ac:dyDescent="0.25">
      <c r="G897"/>
      <c r="H897"/>
      <c r="I897"/>
      <c r="J897" s="9"/>
    </row>
    <row r="898" spans="7:10" x14ac:dyDescent="0.25">
      <c r="G898"/>
      <c r="H898"/>
      <c r="I898"/>
      <c r="J898" s="9"/>
    </row>
    <row r="899" spans="7:10" x14ac:dyDescent="0.25">
      <c r="G899"/>
      <c r="H899"/>
      <c r="I899"/>
      <c r="J899" s="9"/>
    </row>
    <row r="900" spans="7:10" x14ac:dyDescent="0.25">
      <c r="G900"/>
      <c r="H900"/>
      <c r="I900"/>
      <c r="J900" s="9"/>
    </row>
    <row r="901" spans="7:10" x14ac:dyDescent="0.25">
      <c r="G901"/>
      <c r="H901"/>
      <c r="I901"/>
      <c r="J901" s="9"/>
    </row>
    <row r="902" spans="7:10" x14ac:dyDescent="0.25">
      <c r="G902"/>
      <c r="H902"/>
      <c r="I902"/>
      <c r="J902" s="9"/>
    </row>
    <row r="903" spans="7:10" x14ac:dyDescent="0.25">
      <c r="G903"/>
      <c r="H903"/>
      <c r="I903"/>
      <c r="J903" s="9"/>
    </row>
    <row r="904" spans="7:10" x14ac:dyDescent="0.25">
      <c r="G904"/>
      <c r="H904"/>
      <c r="I904"/>
      <c r="J904" s="9"/>
    </row>
    <row r="905" spans="7:10" x14ac:dyDescent="0.25">
      <c r="G905"/>
      <c r="H905"/>
      <c r="I905"/>
      <c r="J905" s="9"/>
    </row>
    <row r="906" spans="7:10" x14ac:dyDescent="0.25">
      <c r="G906"/>
      <c r="H906"/>
      <c r="I906"/>
      <c r="J906" s="9"/>
    </row>
    <row r="907" spans="7:10" x14ac:dyDescent="0.25">
      <c r="G907"/>
      <c r="H907"/>
      <c r="I907"/>
      <c r="J907" s="9"/>
    </row>
    <row r="908" spans="7:10" x14ac:dyDescent="0.25">
      <c r="G908"/>
      <c r="H908"/>
      <c r="I908"/>
      <c r="J908" s="9"/>
    </row>
    <row r="909" spans="7:10" x14ac:dyDescent="0.25">
      <c r="G909"/>
      <c r="H909"/>
      <c r="I909"/>
      <c r="J909" s="9"/>
    </row>
    <row r="910" spans="7:10" x14ac:dyDescent="0.25">
      <c r="G910"/>
      <c r="H910"/>
      <c r="I910"/>
      <c r="J910" s="9"/>
    </row>
    <row r="911" spans="7:10" x14ac:dyDescent="0.25">
      <c r="G911"/>
      <c r="H911"/>
      <c r="I911"/>
      <c r="J911" s="9"/>
    </row>
    <row r="912" spans="7:10" x14ac:dyDescent="0.25">
      <c r="G912"/>
      <c r="H912"/>
      <c r="I912"/>
      <c r="J912" s="9"/>
    </row>
    <row r="913" spans="7:10" x14ac:dyDescent="0.25">
      <c r="G913"/>
      <c r="H913"/>
      <c r="I913"/>
      <c r="J913" s="9"/>
    </row>
    <row r="914" spans="7:10" x14ac:dyDescent="0.25">
      <c r="G914"/>
      <c r="H914"/>
      <c r="I914"/>
      <c r="J914" s="9"/>
    </row>
    <row r="915" spans="7:10" x14ac:dyDescent="0.25">
      <c r="G915"/>
      <c r="H915"/>
      <c r="I915"/>
      <c r="J915" s="9"/>
    </row>
    <row r="916" spans="7:10" x14ac:dyDescent="0.25">
      <c r="G916"/>
      <c r="H916"/>
      <c r="I916"/>
      <c r="J916" s="9"/>
    </row>
    <row r="917" spans="7:10" x14ac:dyDescent="0.25">
      <c r="G917"/>
      <c r="H917"/>
      <c r="I917"/>
      <c r="J917" s="9"/>
    </row>
    <row r="918" spans="7:10" x14ac:dyDescent="0.25">
      <c r="G918"/>
      <c r="H918"/>
      <c r="I918"/>
      <c r="J918" s="9"/>
    </row>
    <row r="919" spans="7:10" x14ac:dyDescent="0.25">
      <c r="G919"/>
      <c r="H919"/>
      <c r="I919"/>
      <c r="J919" s="9"/>
    </row>
    <row r="920" spans="7:10" x14ac:dyDescent="0.25">
      <c r="G920"/>
      <c r="H920"/>
      <c r="I920"/>
      <c r="J920" s="9"/>
    </row>
    <row r="921" spans="7:10" x14ac:dyDescent="0.25">
      <c r="G921"/>
      <c r="H921"/>
      <c r="I921"/>
      <c r="J921" s="9"/>
    </row>
    <row r="922" spans="7:10" x14ac:dyDescent="0.25">
      <c r="G922"/>
      <c r="H922"/>
      <c r="I922"/>
      <c r="J922" s="9"/>
    </row>
    <row r="923" spans="7:10" x14ac:dyDescent="0.25">
      <c r="G923"/>
      <c r="H923"/>
      <c r="I923"/>
      <c r="J923" s="9"/>
    </row>
    <row r="924" spans="7:10" x14ac:dyDescent="0.25">
      <c r="G924"/>
      <c r="H924"/>
      <c r="I924"/>
      <c r="J924" s="9"/>
    </row>
    <row r="925" spans="7:10" x14ac:dyDescent="0.25">
      <c r="G925"/>
      <c r="H925"/>
      <c r="I925"/>
      <c r="J925" s="9"/>
    </row>
    <row r="926" spans="7:10" x14ac:dyDescent="0.25">
      <c r="G926"/>
      <c r="H926"/>
      <c r="I926"/>
      <c r="J926" s="9"/>
    </row>
    <row r="927" spans="7:10" x14ac:dyDescent="0.25">
      <c r="G927"/>
      <c r="H927"/>
      <c r="I927"/>
      <c r="J927" s="9"/>
    </row>
    <row r="928" spans="7:10" x14ac:dyDescent="0.25">
      <c r="G928"/>
      <c r="H928"/>
      <c r="I928"/>
      <c r="J928" s="9"/>
    </row>
    <row r="929" spans="7:10" x14ac:dyDescent="0.25">
      <c r="G929"/>
      <c r="H929"/>
      <c r="I929"/>
      <c r="J929" s="9"/>
    </row>
    <row r="930" spans="7:10" x14ac:dyDescent="0.25">
      <c r="G930"/>
      <c r="H930"/>
      <c r="I930"/>
      <c r="J930" s="9"/>
    </row>
    <row r="931" spans="7:10" x14ac:dyDescent="0.25">
      <c r="G931"/>
      <c r="H931"/>
      <c r="I931"/>
      <c r="J931" s="9"/>
    </row>
    <row r="932" spans="7:10" x14ac:dyDescent="0.25">
      <c r="G932"/>
      <c r="H932"/>
      <c r="I932"/>
      <c r="J932" s="9"/>
    </row>
    <row r="933" spans="7:10" x14ac:dyDescent="0.25">
      <c r="G933"/>
      <c r="H933"/>
      <c r="I933"/>
      <c r="J933" s="9"/>
    </row>
    <row r="934" spans="7:10" x14ac:dyDescent="0.25">
      <c r="G934"/>
      <c r="H934"/>
      <c r="I934"/>
      <c r="J934" s="9"/>
    </row>
    <row r="935" spans="7:10" x14ac:dyDescent="0.25">
      <c r="G935"/>
      <c r="H935"/>
      <c r="I935"/>
      <c r="J935" s="9"/>
    </row>
    <row r="936" spans="7:10" x14ac:dyDescent="0.25">
      <c r="G936"/>
      <c r="H936"/>
      <c r="I936"/>
      <c r="J936" s="9"/>
    </row>
    <row r="937" spans="7:10" x14ac:dyDescent="0.25">
      <c r="G937"/>
      <c r="H937"/>
      <c r="I937"/>
      <c r="J937" s="9"/>
    </row>
    <row r="938" spans="7:10" x14ac:dyDescent="0.25">
      <c r="G938"/>
      <c r="H938"/>
      <c r="I938"/>
      <c r="J938" s="9"/>
    </row>
    <row r="939" spans="7:10" x14ac:dyDescent="0.25">
      <c r="G939"/>
      <c r="H939"/>
      <c r="I939"/>
      <c r="J939" s="9"/>
    </row>
    <row r="940" spans="7:10" x14ac:dyDescent="0.25">
      <c r="G940"/>
      <c r="H940"/>
      <c r="I940"/>
      <c r="J940" s="9"/>
    </row>
    <row r="941" spans="7:10" x14ac:dyDescent="0.25">
      <c r="G941"/>
      <c r="H941"/>
      <c r="I941"/>
      <c r="J941" s="9"/>
    </row>
    <row r="942" spans="7:10" x14ac:dyDescent="0.25">
      <c r="G942"/>
      <c r="H942"/>
      <c r="I942"/>
      <c r="J942" s="9"/>
    </row>
    <row r="943" spans="7:10" x14ac:dyDescent="0.25">
      <c r="G943"/>
      <c r="H943"/>
      <c r="I943"/>
      <c r="J943" s="9"/>
    </row>
    <row r="944" spans="7:10" x14ac:dyDescent="0.25">
      <c r="G944"/>
      <c r="H944"/>
      <c r="I944"/>
      <c r="J944" s="9"/>
    </row>
    <row r="945" spans="7:10" x14ac:dyDescent="0.25">
      <c r="G945"/>
      <c r="H945"/>
      <c r="I945"/>
      <c r="J945" s="9"/>
    </row>
    <row r="946" spans="7:10" x14ac:dyDescent="0.25">
      <c r="G946"/>
      <c r="H946"/>
      <c r="I946"/>
      <c r="J946" s="9"/>
    </row>
    <row r="947" spans="7:10" x14ac:dyDescent="0.25">
      <c r="G947"/>
      <c r="H947"/>
      <c r="I947"/>
      <c r="J947" s="9"/>
    </row>
    <row r="948" spans="7:10" x14ac:dyDescent="0.25">
      <c r="G948"/>
      <c r="H948"/>
      <c r="I948"/>
      <c r="J948" s="9"/>
    </row>
    <row r="949" spans="7:10" x14ac:dyDescent="0.25">
      <c r="G949"/>
      <c r="H949"/>
      <c r="I949"/>
      <c r="J949" s="9"/>
    </row>
    <row r="950" spans="7:10" x14ac:dyDescent="0.25">
      <c r="G950"/>
      <c r="H950"/>
      <c r="I950"/>
      <c r="J950" s="9"/>
    </row>
    <row r="951" spans="7:10" x14ac:dyDescent="0.25">
      <c r="G951"/>
      <c r="H951"/>
      <c r="I951"/>
      <c r="J951" s="9"/>
    </row>
    <row r="952" spans="7:10" x14ac:dyDescent="0.25">
      <c r="G952"/>
      <c r="H952"/>
      <c r="I952"/>
      <c r="J952" s="9"/>
    </row>
    <row r="953" spans="7:10" x14ac:dyDescent="0.25">
      <c r="G953"/>
      <c r="H953"/>
      <c r="I953"/>
      <c r="J953" s="9"/>
    </row>
    <row r="954" spans="7:10" x14ac:dyDescent="0.25">
      <c r="G954"/>
      <c r="H954"/>
      <c r="I954"/>
      <c r="J954" s="9"/>
    </row>
    <row r="955" spans="7:10" x14ac:dyDescent="0.25">
      <c r="G955"/>
      <c r="H955"/>
      <c r="I955"/>
      <c r="J955" s="9"/>
    </row>
    <row r="956" spans="7:10" x14ac:dyDescent="0.25">
      <c r="G956"/>
      <c r="H956"/>
      <c r="I956"/>
      <c r="J956" s="9"/>
    </row>
    <row r="957" spans="7:10" x14ac:dyDescent="0.25">
      <c r="G957"/>
      <c r="H957"/>
      <c r="I957"/>
      <c r="J957" s="9"/>
    </row>
    <row r="958" spans="7:10" x14ac:dyDescent="0.25">
      <c r="G958"/>
      <c r="H958"/>
      <c r="I958"/>
      <c r="J958" s="9"/>
    </row>
    <row r="959" spans="7:10" x14ac:dyDescent="0.25">
      <c r="G959"/>
      <c r="H959"/>
      <c r="I959"/>
      <c r="J959" s="9"/>
    </row>
    <row r="960" spans="7:10" x14ac:dyDescent="0.25">
      <c r="G960"/>
      <c r="H960"/>
      <c r="I960"/>
      <c r="J960" s="9"/>
    </row>
    <row r="961" spans="7:10" x14ac:dyDescent="0.25">
      <c r="G961"/>
      <c r="H961"/>
      <c r="I961"/>
      <c r="J961" s="9"/>
    </row>
    <row r="962" spans="7:10" x14ac:dyDescent="0.25">
      <c r="G962"/>
      <c r="H962"/>
      <c r="I962"/>
      <c r="J962" s="9"/>
    </row>
    <row r="963" spans="7:10" x14ac:dyDescent="0.25">
      <c r="G963"/>
      <c r="H963"/>
      <c r="I963"/>
      <c r="J963" s="9"/>
    </row>
    <row r="964" spans="7:10" x14ac:dyDescent="0.25">
      <c r="G964"/>
      <c r="H964"/>
      <c r="I964"/>
      <c r="J964" s="9"/>
    </row>
    <row r="965" spans="7:10" x14ac:dyDescent="0.25">
      <c r="G965"/>
      <c r="H965"/>
      <c r="I965"/>
      <c r="J965" s="9"/>
    </row>
    <row r="966" spans="7:10" x14ac:dyDescent="0.25">
      <c r="G966"/>
      <c r="H966"/>
      <c r="I966"/>
      <c r="J966" s="9"/>
    </row>
    <row r="967" spans="7:10" x14ac:dyDescent="0.25">
      <c r="G967"/>
      <c r="H967"/>
      <c r="I967"/>
      <c r="J967" s="9"/>
    </row>
    <row r="968" spans="7:10" x14ac:dyDescent="0.25">
      <c r="G968"/>
      <c r="H968"/>
      <c r="I968"/>
      <c r="J968" s="9"/>
    </row>
    <row r="969" spans="7:10" x14ac:dyDescent="0.25">
      <c r="G969"/>
      <c r="H969"/>
      <c r="I969"/>
      <c r="J969" s="9"/>
    </row>
    <row r="970" spans="7:10" x14ac:dyDescent="0.25">
      <c r="G970"/>
      <c r="H970"/>
      <c r="I970"/>
      <c r="J970" s="9"/>
    </row>
    <row r="971" spans="7:10" x14ac:dyDescent="0.25">
      <c r="G971"/>
      <c r="H971"/>
      <c r="I971"/>
      <c r="J971" s="9"/>
    </row>
    <row r="972" spans="7:10" x14ac:dyDescent="0.25">
      <c r="G972"/>
      <c r="H972"/>
      <c r="I972"/>
      <c r="J972" s="9"/>
    </row>
    <row r="973" spans="7:10" x14ac:dyDescent="0.25">
      <c r="G973"/>
      <c r="H973"/>
      <c r="I973"/>
      <c r="J973" s="9"/>
    </row>
    <row r="974" spans="7:10" x14ac:dyDescent="0.25">
      <c r="G974"/>
      <c r="H974"/>
      <c r="I974"/>
      <c r="J974" s="9"/>
    </row>
    <row r="975" spans="7:10" x14ac:dyDescent="0.25">
      <c r="G975"/>
      <c r="H975"/>
      <c r="I975"/>
      <c r="J975" s="9"/>
    </row>
    <row r="976" spans="7:10" x14ac:dyDescent="0.25">
      <c r="G976"/>
      <c r="H976"/>
      <c r="I976"/>
      <c r="J976" s="9"/>
    </row>
    <row r="977" spans="7:10" x14ac:dyDescent="0.25">
      <c r="G977"/>
      <c r="H977"/>
      <c r="I977"/>
      <c r="J977" s="9"/>
    </row>
    <row r="978" spans="7:10" x14ac:dyDescent="0.25">
      <c r="G978"/>
      <c r="H978"/>
      <c r="I978"/>
      <c r="J978" s="9"/>
    </row>
    <row r="979" spans="7:10" x14ac:dyDescent="0.25">
      <c r="G979"/>
      <c r="H979"/>
      <c r="I979"/>
      <c r="J979" s="9"/>
    </row>
    <row r="980" spans="7:10" x14ac:dyDescent="0.25">
      <c r="G980"/>
      <c r="H980"/>
      <c r="I980"/>
      <c r="J980" s="9"/>
    </row>
    <row r="981" spans="7:10" x14ac:dyDescent="0.25">
      <c r="G981"/>
      <c r="H981"/>
      <c r="I981"/>
      <c r="J981" s="9"/>
    </row>
    <row r="982" spans="7:10" x14ac:dyDescent="0.25">
      <c r="G982"/>
      <c r="H982"/>
      <c r="I982"/>
      <c r="J982" s="9"/>
    </row>
    <row r="983" spans="7:10" x14ac:dyDescent="0.25">
      <c r="G983"/>
      <c r="H983"/>
      <c r="I983"/>
      <c r="J983" s="9"/>
    </row>
    <row r="984" spans="7:10" x14ac:dyDescent="0.25">
      <c r="G984"/>
      <c r="H984"/>
      <c r="I984"/>
      <c r="J984" s="9"/>
    </row>
    <row r="985" spans="7:10" x14ac:dyDescent="0.25">
      <c r="G985"/>
      <c r="H985"/>
      <c r="I985"/>
      <c r="J985" s="9"/>
    </row>
    <row r="986" spans="7:10" x14ac:dyDescent="0.25">
      <c r="G986"/>
      <c r="H986"/>
      <c r="I986"/>
      <c r="J986" s="9"/>
    </row>
    <row r="987" spans="7:10" x14ac:dyDescent="0.25">
      <c r="G987"/>
      <c r="H987"/>
      <c r="I987"/>
      <c r="J987" s="9"/>
    </row>
    <row r="988" spans="7:10" x14ac:dyDescent="0.25">
      <c r="G988"/>
      <c r="H988"/>
      <c r="I988"/>
      <c r="J988" s="9"/>
    </row>
    <row r="989" spans="7:10" x14ac:dyDescent="0.25">
      <c r="G989"/>
      <c r="H989"/>
      <c r="I989"/>
      <c r="J989" s="9"/>
    </row>
    <row r="990" spans="7:10" x14ac:dyDescent="0.25">
      <c r="G990"/>
      <c r="H990"/>
      <c r="I990"/>
      <c r="J990" s="9"/>
    </row>
    <row r="991" spans="7:10" x14ac:dyDescent="0.25">
      <c r="G991"/>
      <c r="H991"/>
      <c r="I991"/>
      <c r="J991" s="9"/>
    </row>
    <row r="992" spans="7:10" x14ac:dyDescent="0.25">
      <c r="G992"/>
      <c r="H992"/>
      <c r="I992"/>
      <c r="J992" s="9"/>
    </row>
    <row r="993" spans="7:10" x14ac:dyDescent="0.25">
      <c r="G993"/>
      <c r="H993"/>
      <c r="I993"/>
      <c r="J993" s="9"/>
    </row>
    <row r="994" spans="7:10" x14ac:dyDescent="0.25">
      <c r="G994"/>
      <c r="H994"/>
      <c r="I994"/>
      <c r="J994" s="9"/>
    </row>
    <row r="995" spans="7:10" x14ac:dyDescent="0.25">
      <c r="G995"/>
      <c r="H995"/>
      <c r="I995"/>
      <c r="J995" s="9"/>
    </row>
    <row r="996" spans="7:10" x14ac:dyDescent="0.25">
      <c r="G996"/>
      <c r="H996"/>
      <c r="I996"/>
      <c r="J996" s="9"/>
    </row>
    <row r="997" spans="7:10" x14ac:dyDescent="0.25">
      <c r="G997"/>
      <c r="H997"/>
      <c r="I997"/>
      <c r="J997" s="9"/>
    </row>
    <row r="998" spans="7:10" x14ac:dyDescent="0.25">
      <c r="G998"/>
      <c r="H998"/>
      <c r="I998"/>
      <c r="J998" s="9"/>
    </row>
    <row r="999" spans="7:10" x14ac:dyDescent="0.25">
      <c r="G999"/>
      <c r="H999"/>
      <c r="I999"/>
      <c r="J999" s="9"/>
    </row>
    <row r="1000" spans="7:10" x14ac:dyDescent="0.25">
      <c r="G1000"/>
      <c r="H1000"/>
      <c r="I1000"/>
      <c r="J1000" s="9"/>
    </row>
    <row r="1001" spans="7:10" x14ac:dyDescent="0.25">
      <c r="G1001"/>
      <c r="H1001"/>
      <c r="I1001"/>
      <c r="J1001" s="9"/>
    </row>
    <row r="1002" spans="7:10" x14ac:dyDescent="0.25">
      <c r="G1002"/>
      <c r="H1002"/>
      <c r="I1002"/>
      <c r="J1002" s="9"/>
    </row>
    <row r="1003" spans="7:10" x14ac:dyDescent="0.25">
      <c r="G1003"/>
      <c r="H1003"/>
      <c r="I1003"/>
      <c r="J1003" s="9"/>
    </row>
    <row r="1004" spans="7:10" x14ac:dyDescent="0.25">
      <c r="G1004"/>
      <c r="H1004"/>
      <c r="I1004"/>
      <c r="J1004" s="9"/>
    </row>
    <row r="1005" spans="7:10" x14ac:dyDescent="0.25">
      <c r="G1005"/>
      <c r="H1005"/>
      <c r="I1005"/>
      <c r="J1005" s="9"/>
    </row>
    <row r="1006" spans="7:10" x14ac:dyDescent="0.25">
      <c r="G1006"/>
      <c r="H1006"/>
      <c r="I1006"/>
      <c r="J1006" s="9"/>
    </row>
    <row r="1007" spans="7:10" x14ac:dyDescent="0.25">
      <c r="G1007"/>
      <c r="H1007"/>
      <c r="I1007"/>
      <c r="J1007" s="9"/>
    </row>
    <row r="1008" spans="7:10" x14ac:dyDescent="0.25">
      <c r="G1008"/>
      <c r="H1008"/>
      <c r="I1008"/>
      <c r="J1008" s="9"/>
    </row>
    <row r="1009" spans="7:10" x14ac:dyDescent="0.25">
      <c r="G1009"/>
      <c r="H1009"/>
      <c r="I1009"/>
      <c r="J1009" s="9"/>
    </row>
    <row r="1010" spans="7:10" x14ac:dyDescent="0.25">
      <c r="G1010"/>
      <c r="H1010"/>
      <c r="I1010"/>
      <c r="J1010" s="9"/>
    </row>
    <row r="1011" spans="7:10" x14ac:dyDescent="0.25">
      <c r="G1011"/>
      <c r="H1011"/>
      <c r="I1011"/>
      <c r="J1011" s="9"/>
    </row>
    <row r="1012" spans="7:10" x14ac:dyDescent="0.25">
      <c r="G1012"/>
      <c r="H1012"/>
      <c r="I1012"/>
      <c r="J1012" s="9"/>
    </row>
    <row r="1013" spans="7:10" x14ac:dyDescent="0.25">
      <c r="G1013"/>
      <c r="H1013"/>
      <c r="I1013"/>
      <c r="J1013" s="9"/>
    </row>
    <row r="1014" spans="7:10" x14ac:dyDescent="0.25">
      <c r="G1014"/>
      <c r="H1014"/>
      <c r="I1014"/>
      <c r="J1014" s="9"/>
    </row>
    <row r="1015" spans="7:10" x14ac:dyDescent="0.25">
      <c r="G1015"/>
      <c r="H1015"/>
      <c r="I1015"/>
      <c r="J1015" s="9"/>
    </row>
    <row r="1016" spans="7:10" x14ac:dyDescent="0.25">
      <c r="G1016"/>
      <c r="H1016"/>
      <c r="I1016"/>
      <c r="J1016" s="9"/>
    </row>
    <row r="1017" spans="7:10" x14ac:dyDescent="0.25">
      <c r="G1017"/>
      <c r="H1017"/>
      <c r="I1017"/>
      <c r="J1017" s="9"/>
    </row>
    <row r="1018" spans="7:10" x14ac:dyDescent="0.25">
      <c r="G1018"/>
      <c r="H1018"/>
      <c r="I1018"/>
      <c r="J1018" s="9"/>
    </row>
    <row r="1019" spans="7:10" x14ac:dyDescent="0.25">
      <c r="G1019"/>
      <c r="H1019"/>
      <c r="I1019"/>
      <c r="J1019" s="9"/>
    </row>
    <row r="1020" spans="7:10" x14ac:dyDescent="0.25">
      <c r="G1020"/>
      <c r="H1020"/>
      <c r="I1020"/>
      <c r="J1020" s="9"/>
    </row>
    <row r="1021" spans="7:10" x14ac:dyDescent="0.25">
      <c r="G1021"/>
      <c r="H1021"/>
      <c r="I1021"/>
      <c r="J1021" s="9"/>
    </row>
    <row r="1022" spans="7:10" x14ac:dyDescent="0.25">
      <c r="G1022"/>
      <c r="H1022"/>
      <c r="I1022"/>
      <c r="J1022" s="9"/>
    </row>
    <row r="1023" spans="7:10" x14ac:dyDescent="0.25">
      <c r="G1023"/>
      <c r="H1023"/>
      <c r="I1023"/>
      <c r="J1023" s="9"/>
    </row>
    <row r="1024" spans="7:10" x14ac:dyDescent="0.25">
      <c r="G1024"/>
      <c r="H1024"/>
      <c r="I1024"/>
      <c r="J1024" s="9"/>
    </row>
    <row r="1025" spans="7:10" x14ac:dyDescent="0.25">
      <c r="G1025"/>
      <c r="H1025"/>
      <c r="I1025"/>
      <c r="J1025" s="9"/>
    </row>
    <row r="1026" spans="7:10" x14ac:dyDescent="0.25">
      <c r="G1026"/>
      <c r="H1026"/>
      <c r="I1026"/>
      <c r="J1026" s="9"/>
    </row>
    <row r="1027" spans="7:10" x14ac:dyDescent="0.25">
      <c r="G1027"/>
      <c r="H1027"/>
      <c r="I1027"/>
      <c r="J1027" s="9"/>
    </row>
    <row r="1028" spans="7:10" x14ac:dyDescent="0.25">
      <c r="G1028"/>
      <c r="H1028"/>
      <c r="I1028"/>
      <c r="J1028" s="9"/>
    </row>
    <row r="1029" spans="7:10" x14ac:dyDescent="0.25">
      <c r="G1029"/>
      <c r="H1029"/>
      <c r="I1029"/>
      <c r="J1029" s="9"/>
    </row>
    <row r="1030" spans="7:10" x14ac:dyDescent="0.25">
      <c r="G1030"/>
      <c r="H1030"/>
      <c r="I1030"/>
      <c r="J1030" s="9"/>
    </row>
    <row r="1031" spans="7:10" x14ac:dyDescent="0.25">
      <c r="G1031"/>
      <c r="H1031"/>
      <c r="I1031"/>
      <c r="J1031" s="9"/>
    </row>
    <row r="1032" spans="7:10" x14ac:dyDescent="0.25">
      <c r="G1032"/>
      <c r="H1032"/>
      <c r="I1032"/>
      <c r="J1032" s="9"/>
    </row>
    <row r="1033" spans="7:10" x14ac:dyDescent="0.25">
      <c r="G1033"/>
      <c r="H1033"/>
      <c r="I1033"/>
      <c r="J1033" s="9"/>
    </row>
    <row r="1034" spans="7:10" x14ac:dyDescent="0.25">
      <c r="G1034"/>
      <c r="H1034"/>
      <c r="I1034"/>
      <c r="J1034" s="9"/>
    </row>
    <row r="1035" spans="7:10" x14ac:dyDescent="0.25">
      <c r="G1035"/>
      <c r="H1035"/>
      <c r="I1035"/>
      <c r="J1035" s="9"/>
    </row>
    <row r="1036" spans="7:10" x14ac:dyDescent="0.25">
      <c r="G1036"/>
      <c r="H1036"/>
      <c r="I1036"/>
      <c r="J1036" s="9"/>
    </row>
    <row r="1037" spans="7:10" x14ac:dyDescent="0.25">
      <c r="G1037"/>
      <c r="H1037"/>
      <c r="I1037"/>
      <c r="J1037" s="9"/>
    </row>
    <row r="1038" spans="7:10" x14ac:dyDescent="0.25">
      <c r="G1038"/>
      <c r="H1038"/>
      <c r="I1038"/>
      <c r="J1038" s="9"/>
    </row>
    <row r="1039" spans="7:10" x14ac:dyDescent="0.25">
      <c r="G1039"/>
      <c r="H1039"/>
      <c r="I1039"/>
      <c r="J1039" s="9"/>
    </row>
    <row r="1040" spans="7:10" x14ac:dyDescent="0.25">
      <c r="G1040"/>
      <c r="H1040"/>
      <c r="I1040"/>
      <c r="J1040" s="9"/>
    </row>
    <row r="1041" spans="7:10" x14ac:dyDescent="0.25">
      <c r="G1041"/>
      <c r="H1041"/>
      <c r="I1041"/>
      <c r="J1041" s="9"/>
    </row>
    <row r="1042" spans="7:10" x14ac:dyDescent="0.25">
      <c r="G1042"/>
      <c r="H1042"/>
      <c r="I1042"/>
      <c r="J1042" s="9"/>
    </row>
    <row r="1043" spans="7:10" x14ac:dyDescent="0.25">
      <c r="G1043"/>
      <c r="H1043"/>
      <c r="I1043"/>
      <c r="J1043" s="9"/>
    </row>
    <row r="1044" spans="7:10" x14ac:dyDescent="0.25">
      <c r="G1044"/>
      <c r="H1044"/>
      <c r="I1044"/>
      <c r="J1044" s="9"/>
    </row>
    <row r="1045" spans="7:10" x14ac:dyDescent="0.25">
      <c r="G1045"/>
      <c r="H1045"/>
      <c r="I1045"/>
      <c r="J1045" s="9"/>
    </row>
    <row r="1046" spans="7:10" x14ac:dyDescent="0.25">
      <c r="G1046"/>
      <c r="H1046"/>
      <c r="I1046"/>
      <c r="J1046" s="9"/>
    </row>
    <row r="1047" spans="7:10" x14ac:dyDescent="0.25">
      <c r="G1047"/>
      <c r="H1047"/>
      <c r="I1047"/>
      <c r="J1047" s="9"/>
    </row>
    <row r="1048" spans="7:10" x14ac:dyDescent="0.25">
      <c r="G1048"/>
      <c r="H1048"/>
      <c r="I1048"/>
      <c r="J1048" s="9"/>
    </row>
    <row r="1049" spans="7:10" x14ac:dyDescent="0.25">
      <c r="G1049"/>
      <c r="H1049"/>
      <c r="I1049"/>
      <c r="J1049" s="9"/>
    </row>
    <row r="1050" spans="7:10" x14ac:dyDescent="0.25">
      <c r="G1050"/>
      <c r="H1050"/>
      <c r="I1050"/>
      <c r="J1050" s="9"/>
    </row>
    <row r="1051" spans="7:10" x14ac:dyDescent="0.25">
      <c r="G1051"/>
      <c r="H1051"/>
      <c r="I1051"/>
      <c r="J1051" s="9"/>
    </row>
    <row r="1052" spans="7:10" x14ac:dyDescent="0.25">
      <c r="G1052"/>
      <c r="H1052"/>
      <c r="I1052"/>
      <c r="J1052" s="9"/>
    </row>
    <row r="1053" spans="7:10" x14ac:dyDescent="0.25">
      <c r="G1053"/>
      <c r="H1053"/>
      <c r="I1053"/>
      <c r="J1053" s="9"/>
    </row>
    <row r="1054" spans="7:10" x14ac:dyDescent="0.25">
      <c r="G1054"/>
      <c r="H1054"/>
      <c r="I1054"/>
      <c r="J1054" s="9"/>
    </row>
    <row r="1055" spans="7:10" x14ac:dyDescent="0.25">
      <c r="G1055"/>
      <c r="H1055"/>
      <c r="I1055"/>
      <c r="J1055" s="9"/>
    </row>
    <row r="1056" spans="7:10" x14ac:dyDescent="0.25">
      <c r="G1056"/>
      <c r="H1056"/>
      <c r="I1056"/>
      <c r="J1056" s="9"/>
    </row>
    <row r="1057" spans="7:10" x14ac:dyDescent="0.25">
      <c r="G1057"/>
      <c r="H1057"/>
      <c r="I1057"/>
      <c r="J1057" s="9"/>
    </row>
    <row r="1058" spans="7:10" x14ac:dyDescent="0.25">
      <c r="G1058"/>
      <c r="H1058"/>
      <c r="I1058"/>
      <c r="J1058" s="9"/>
    </row>
    <row r="1059" spans="7:10" x14ac:dyDescent="0.25">
      <c r="G1059"/>
      <c r="H1059"/>
      <c r="I1059"/>
      <c r="J1059" s="9"/>
    </row>
    <row r="1060" spans="7:10" x14ac:dyDescent="0.25">
      <c r="G1060"/>
      <c r="H1060"/>
      <c r="I1060"/>
      <c r="J1060" s="9"/>
    </row>
    <row r="1061" spans="7:10" x14ac:dyDescent="0.25">
      <c r="G1061"/>
      <c r="H1061"/>
      <c r="I1061"/>
      <c r="J1061" s="9"/>
    </row>
    <row r="1062" spans="7:10" x14ac:dyDescent="0.25">
      <c r="G1062"/>
      <c r="H1062"/>
      <c r="I1062"/>
      <c r="J1062" s="9"/>
    </row>
    <row r="1063" spans="7:10" x14ac:dyDescent="0.25">
      <c r="G1063"/>
      <c r="H1063"/>
      <c r="I1063"/>
      <c r="J1063" s="9"/>
    </row>
    <row r="1064" spans="7:10" x14ac:dyDescent="0.25">
      <c r="G1064"/>
      <c r="H1064"/>
      <c r="I1064"/>
      <c r="J1064" s="9"/>
    </row>
    <row r="1065" spans="7:10" x14ac:dyDescent="0.25">
      <c r="G1065"/>
      <c r="H1065"/>
      <c r="I1065"/>
      <c r="J1065" s="9"/>
    </row>
    <row r="1066" spans="7:10" x14ac:dyDescent="0.25">
      <c r="G1066"/>
      <c r="H1066"/>
      <c r="I1066"/>
      <c r="J1066" s="9"/>
    </row>
    <row r="1067" spans="7:10" x14ac:dyDescent="0.25">
      <c r="G1067"/>
      <c r="H1067"/>
      <c r="I1067"/>
      <c r="J1067" s="9"/>
    </row>
    <row r="1068" spans="7:10" x14ac:dyDescent="0.25">
      <c r="G1068"/>
      <c r="H1068"/>
      <c r="I1068"/>
      <c r="J1068" s="9"/>
    </row>
    <row r="1069" spans="7:10" x14ac:dyDescent="0.25">
      <c r="G1069"/>
      <c r="H1069"/>
      <c r="I1069"/>
      <c r="J1069" s="9"/>
    </row>
    <row r="1070" spans="7:10" x14ac:dyDescent="0.25">
      <c r="G1070"/>
      <c r="H1070"/>
      <c r="I1070"/>
      <c r="J1070" s="9"/>
    </row>
    <row r="1071" spans="7:10" x14ac:dyDescent="0.25">
      <c r="G1071"/>
      <c r="H1071"/>
      <c r="I1071"/>
      <c r="J1071" s="9"/>
    </row>
    <row r="1072" spans="7:10" x14ac:dyDescent="0.25">
      <c r="G1072"/>
      <c r="H1072"/>
      <c r="I1072"/>
      <c r="J1072" s="9"/>
    </row>
    <row r="1073" spans="7:10" x14ac:dyDescent="0.25">
      <c r="G1073"/>
      <c r="H1073"/>
      <c r="I1073"/>
      <c r="J1073" s="9"/>
    </row>
    <row r="1074" spans="7:10" x14ac:dyDescent="0.25">
      <c r="G1074"/>
      <c r="H1074"/>
      <c r="I1074"/>
      <c r="J1074" s="9"/>
    </row>
    <row r="1075" spans="7:10" x14ac:dyDescent="0.25">
      <c r="G1075"/>
      <c r="H1075"/>
      <c r="I1075"/>
      <c r="J1075" s="9"/>
    </row>
    <row r="1076" spans="7:10" x14ac:dyDescent="0.25">
      <c r="G1076"/>
      <c r="H1076"/>
      <c r="I1076"/>
      <c r="J1076" s="9"/>
    </row>
    <row r="1077" spans="7:10" x14ac:dyDescent="0.25">
      <c r="G1077"/>
      <c r="H1077"/>
      <c r="I1077"/>
      <c r="J1077" s="9"/>
    </row>
    <row r="1078" spans="7:10" x14ac:dyDescent="0.25">
      <c r="J1078" s="9"/>
    </row>
    <row r="1079" spans="7:10" x14ac:dyDescent="0.25">
      <c r="J1079" s="9"/>
    </row>
    <row r="1080" spans="7:10" x14ac:dyDescent="0.25">
      <c r="J1080" s="9"/>
    </row>
    <row r="1081" spans="7:10" x14ac:dyDescent="0.25">
      <c r="J1081" s="9"/>
    </row>
    <row r="1082" spans="7:10" x14ac:dyDescent="0.25">
      <c r="J1082" s="9"/>
    </row>
    <row r="1083" spans="7:10" x14ac:dyDescent="0.25">
      <c r="J1083" s="9"/>
    </row>
    <row r="1084" spans="7:10" x14ac:dyDescent="0.25">
      <c r="J1084" s="9"/>
    </row>
    <row r="1085" spans="7:10" x14ac:dyDescent="0.25">
      <c r="J1085" s="9"/>
    </row>
    <row r="1086" spans="7:10" x14ac:dyDescent="0.25">
      <c r="J1086" s="9"/>
    </row>
    <row r="1087" spans="7:10" x14ac:dyDescent="0.25">
      <c r="J1087" s="9"/>
    </row>
    <row r="1088" spans="7:10" x14ac:dyDescent="0.25">
      <c r="J1088" s="9"/>
    </row>
    <row r="1089" spans="10:10" x14ac:dyDescent="0.25">
      <c r="J1089" s="9"/>
    </row>
    <row r="1090" spans="10:10" x14ac:dyDescent="0.25">
      <c r="J1090" s="9"/>
    </row>
    <row r="1091" spans="10:10" x14ac:dyDescent="0.25">
      <c r="J1091" s="9"/>
    </row>
    <row r="1092" spans="10:10" x14ac:dyDescent="0.25">
      <c r="J1092" s="9"/>
    </row>
    <row r="1093" spans="10:10" x14ac:dyDescent="0.25">
      <c r="J1093" s="9"/>
    </row>
    <row r="1094" spans="10:10" x14ac:dyDescent="0.25">
      <c r="J1094" s="9"/>
    </row>
    <row r="1095" spans="10:10" x14ac:dyDescent="0.25">
      <c r="J1095" s="9"/>
    </row>
    <row r="1096" spans="10:10" x14ac:dyDescent="0.25">
      <c r="J1096" s="9"/>
    </row>
    <row r="1097" spans="10:10" x14ac:dyDescent="0.25">
      <c r="J1097" s="9"/>
    </row>
    <row r="1098" spans="10:10" x14ac:dyDescent="0.25">
      <c r="J1098" s="9"/>
    </row>
    <row r="1099" spans="10:10" x14ac:dyDescent="0.25">
      <c r="J1099" s="9"/>
    </row>
    <row r="1100" spans="10:10" x14ac:dyDescent="0.25">
      <c r="J1100" s="9"/>
    </row>
    <row r="1101" spans="10:10" x14ac:dyDescent="0.25">
      <c r="J1101" s="9"/>
    </row>
    <row r="1102" spans="10:10" x14ac:dyDescent="0.25">
      <c r="J1102" s="9"/>
    </row>
    <row r="1103" spans="10:10" x14ac:dyDescent="0.25">
      <c r="J1103" s="9"/>
    </row>
    <row r="1104" spans="10:10" x14ac:dyDescent="0.25">
      <c r="J1104" s="9"/>
    </row>
    <row r="1105" spans="10:10" x14ac:dyDescent="0.25">
      <c r="J1105" s="9"/>
    </row>
    <row r="1106" spans="10:10" x14ac:dyDescent="0.25">
      <c r="J1106" s="9"/>
    </row>
    <row r="1107" spans="10:10" x14ac:dyDescent="0.25">
      <c r="J1107" s="9"/>
    </row>
    <row r="1108" spans="10:10" x14ac:dyDescent="0.25">
      <c r="J1108" s="9"/>
    </row>
    <row r="1109" spans="10:10" x14ac:dyDescent="0.25">
      <c r="J1109" s="9"/>
    </row>
    <row r="1110" spans="10:10" x14ac:dyDescent="0.25">
      <c r="J1110" s="9"/>
    </row>
    <row r="1111" spans="10:10" x14ac:dyDescent="0.25">
      <c r="J1111" s="9"/>
    </row>
    <row r="1112" spans="10:10" x14ac:dyDescent="0.25">
      <c r="J1112" s="9"/>
    </row>
    <row r="1113" spans="10:10" x14ac:dyDescent="0.25">
      <c r="J1113" s="9"/>
    </row>
    <row r="1114" spans="10:10" x14ac:dyDescent="0.25">
      <c r="J1114" s="9"/>
    </row>
    <row r="1115" spans="10:10" x14ac:dyDescent="0.25">
      <c r="J1115" s="9"/>
    </row>
    <row r="1116" spans="10:10" x14ac:dyDescent="0.25">
      <c r="J1116" s="9"/>
    </row>
    <row r="1117" spans="10:10" x14ac:dyDescent="0.25">
      <c r="J1117" s="9"/>
    </row>
    <row r="1118" spans="10:10" x14ac:dyDescent="0.25">
      <c r="J1118" s="9"/>
    </row>
    <row r="1119" spans="10:10" x14ac:dyDescent="0.25">
      <c r="J1119" s="9"/>
    </row>
    <row r="1120" spans="10:10" x14ac:dyDescent="0.25">
      <c r="J1120" s="9"/>
    </row>
    <row r="1121" spans="10:10" x14ac:dyDescent="0.25">
      <c r="J1121" s="9"/>
    </row>
    <row r="1122" spans="10:10" x14ac:dyDescent="0.25">
      <c r="J1122" s="9"/>
    </row>
    <row r="1123" spans="10:10" x14ac:dyDescent="0.25">
      <c r="J1123" s="9"/>
    </row>
    <row r="1124" spans="10:10" x14ac:dyDescent="0.25">
      <c r="J1124" s="9"/>
    </row>
    <row r="1125" spans="10:10" x14ac:dyDescent="0.25">
      <c r="J1125" s="9"/>
    </row>
    <row r="1126" spans="10:10" x14ac:dyDescent="0.25">
      <c r="J1126" s="9"/>
    </row>
    <row r="1127" spans="10:10" x14ac:dyDescent="0.25">
      <c r="J1127" s="9"/>
    </row>
    <row r="1128" spans="10:10" x14ac:dyDescent="0.25">
      <c r="J1128" s="9"/>
    </row>
    <row r="1129" spans="10:10" x14ac:dyDescent="0.25">
      <c r="J1129" s="9"/>
    </row>
    <row r="1130" spans="10:10" x14ac:dyDescent="0.25">
      <c r="J1130" s="9"/>
    </row>
    <row r="1131" spans="10:10" x14ac:dyDescent="0.25">
      <c r="J1131" s="9"/>
    </row>
    <row r="1132" spans="10:10" x14ac:dyDescent="0.25">
      <c r="J1132" s="9"/>
    </row>
    <row r="1133" spans="10:10" x14ac:dyDescent="0.25">
      <c r="J1133" s="9"/>
    </row>
    <row r="1134" spans="10:10" x14ac:dyDescent="0.25">
      <c r="J1134" s="9"/>
    </row>
    <row r="1135" spans="10:10" x14ac:dyDescent="0.25">
      <c r="J1135" s="9"/>
    </row>
    <row r="1136" spans="10:10" x14ac:dyDescent="0.25">
      <c r="J1136" s="9"/>
    </row>
    <row r="1137" spans="10:10" x14ac:dyDescent="0.25">
      <c r="J1137" s="9"/>
    </row>
    <row r="1138" spans="10:10" x14ac:dyDescent="0.25">
      <c r="J1138" s="9"/>
    </row>
    <row r="1139" spans="10:10" x14ac:dyDescent="0.25">
      <c r="J1139" s="9"/>
    </row>
    <row r="1140" spans="10:10" x14ac:dyDescent="0.25">
      <c r="J1140" s="9"/>
    </row>
    <row r="1141" spans="10:10" x14ac:dyDescent="0.25">
      <c r="J1141" s="9"/>
    </row>
    <row r="1142" spans="10:10" x14ac:dyDescent="0.25">
      <c r="J1142" s="9"/>
    </row>
    <row r="1143" spans="10:10" x14ac:dyDescent="0.25">
      <c r="J1143" s="9"/>
    </row>
    <row r="1144" spans="10:10" x14ac:dyDescent="0.25">
      <c r="J1144" s="9"/>
    </row>
    <row r="1145" spans="10:10" x14ac:dyDescent="0.25">
      <c r="J1145" s="9"/>
    </row>
    <row r="1146" spans="10:10" x14ac:dyDescent="0.25">
      <c r="J1146" s="9"/>
    </row>
    <row r="1147" spans="10:10" x14ac:dyDescent="0.25">
      <c r="J1147" s="9"/>
    </row>
    <row r="1148" spans="10:10" x14ac:dyDescent="0.25">
      <c r="J1148" s="9"/>
    </row>
    <row r="1149" spans="10:10" x14ac:dyDescent="0.25">
      <c r="J1149" s="9"/>
    </row>
    <row r="1150" spans="10:10" x14ac:dyDescent="0.25">
      <c r="J1150" s="9"/>
    </row>
    <row r="1151" spans="10:10" x14ac:dyDescent="0.25">
      <c r="J1151" s="9"/>
    </row>
    <row r="1152" spans="10:10" x14ac:dyDescent="0.25">
      <c r="J1152" s="9"/>
    </row>
    <row r="1153" spans="10:10" x14ac:dyDescent="0.25">
      <c r="J1153" s="9"/>
    </row>
    <row r="1154" spans="10:10" x14ac:dyDescent="0.25">
      <c r="J1154" s="9"/>
    </row>
    <row r="1155" spans="10:10" x14ac:dyDescent="0.25">
      <c r="J1155" s="9"/>
    </row>
    <row r="1156" spans="10:10" x14ac:dyDescent="0.25">
      <c r="J1156" s="9"/>
    </row>
    <row r="1157" spans="10:10" x14ac:dyDescent="0.25">
      <c r="J1157" s="9"/>
    </row>
    <row r="1158" spans="10:10" x14ac:dyDescent="0.25">
      <c r="J1158" s="9"/>
    </row>
    <row r="1159" spans="10:10" x14ac:dyDescent="0.25">
      <c r="J1159" s="9"/>
    </row>
    <row r="1160" spans="10:10" x14ac:dyDescent="0.25">
      <c r="J1160" s="9"/>
    </row>
    <row r="1161" spans="10:10" x14ac:dyDescent="0.25">
      <c r="J1161" s="9"/>
    </row>
    <row r="1162" spans="10:10" x14ac:dyDescent="0.25">
      <c r="J1162" s="9"/>
    </row>
    <row r="1163" spans="10:10" x14ac:dyDescent="0.25">
      <c r="J1163" s="9"/>
    </row>
    <row r="1164" spans="10:10" x14ac:dyDescent="0.25">
      <c r="J1164" s="9"/>
    </row>
    <row r="1165" spans="10:10" x14ac:dyDescent="0.25">
      <c r="J1165" s="9"/>
    </row>
    <row r="1166" spans="10:10" x14ac:dyDescent="0.25">
      <c r="J1166" s="9"/>
    </row>
    <row r="1167" spans="10:10" x14ac:dyDescent="0.25">
      <c r="J1167" s="9"/>
    </row>
    <row r="1168" spans="10:10" x14ac:dyDescent="0.25">
      <c r="J1168" s="9"/>
    </row>
    <row r="1169" spans="10:10" x14ac:dyDescent="0.25">
      <c r="J1169" s="9"/>
    </row>
    <row r="1170" spans="10:10" x14ac:dyDescent="0.25">
      <c r="J1170" s="9"/>
    </row>
    <row r="1171" spans="10:10" x14ac:dyDescent="0.25">
      <c r="J1171" s="9"/>
    </row>
    <row r="1172" spans="10:10" x14ac:dyDescent="0.25">
      <c r="J1172" s="9"/>
    </row>
    <row r="1173" spans="10:10" x14ac:dyDescent="0.25">
      <c r="J1173" s="9"/>
    </row>
    <row r="1174" spans="10:10" x14ac:dyDescent="0.25">
      <c r="J1174" s="9"/>
    </row>
    <row r="1175" spans="10:10" x14ac:dyDescent="0.25">
      <c r="J1175" s="9"/>
    </row>
    <row r="1176" spans="10:10" x14ac:dyDescent="0.25">
      <c r="J1176" s="9"/>
    </row>
    <row r="1177" spans="10:10" x14ac:dyDescent="0.25">
      <c r="J1177" s="9"/>
    </row>
    <row r="1178" spans="10:10" x14ac:dyDescent="0.25">
      <c r="J1178" s="9"/>
    </row>
    <row r="1179" spans="10:10" x14ac:dyDescent="0.25">
      <c r="J1179" s="9"/>
    </row>
    <row r="1180" spans="10:10" x14ac:dyDescent="0.25">
      <c r="J1180" s="9"/>
    </row>
    <row r="1181" spans="10:10" x14ac:dyDescent="0.25">
      <c r="J1181" s="9"/>
    </row>
    <row r="1182" spans="10:10" x14ac:dyDescent="0.25">
      <c r="J1182" s="9"/>
    </row>
    <row r="1183" spans="10:10" x14ac:dyDescent="0.25">
      <c r="J1183" s="9"/>
    </row>
    <row r="1184" spans="10:10" x14ac:dyDescent="0.25">
      <c r="J1184" s="9"/>
    </row>
    <row r="1185" spans="10:10" x14ac:dyDescent="0.25">
      <c r="J1185" s="9"/>
    </row>
    <row r="1186" spans="10:10" x14ac:dyDescent="0.25">
      <c r="J1186" s="9"/>
    </row>
    <row r="1187" spans="10:10" x14ac:dyDescent="0.25">
      <c r="J1187" s="9"/>
    </row>
    <row r="1188" spans="10:10" x14ac:dyDescent="0.25">
      <c r="J1188" s="9"/>
    </row>
    <row r="1189" spans="10:10" x14ac:dyDescent="0.25">
      <c r="J1189" s="9"/>
    </row>
    <row r="1190" spans="10:10" x14ac:dyDescent="0.25">
      <c r="J1190" s="9"/>
    </row>
    <row r="1191" spans="10:10" x14ac:dyDescent="0.25">
      <c r="J1191" s="9"/>
    </row>
    <row r="1192" spans="10:10" x14ac:dyDescent="0.25">
      <c r="J1192" s="9"/>
    </row>
    <row r="1193" spans="10:10" x14ac:dyDescent="0.25">
      <c r="J1193" s="9"/>
    </row>
    <row r="1194" spans="10:10" x14ac:dyDescent="0.25">
      <c r="J1194" s="9"/>
    </row>
    <row r="1195" spans="10:10" x14ac:dyDescent="0.25">
      <c r="J1195" s="9"/>
    </row>
    <row r="1196" spans="10:10" x14ac:dyDescent="0.25">
      <c r="J1196" s="9"/>
    </row>
    <row r="1197" spans="10:10" x14ac:dyDescent="0.25">
      <c r="J1197" s="9"/>
    </row>
    <row r="1198" spans="10:10" x14ac:dyDescent="0.25">
      <c r="J1198" s="9"/>
    </row>
    <row r="1199" spans="10:10" x14ac:dyDescent="0.25">
      <c r="J1199" s="9"/>
    </row>
    <row r="1200" spans="10:10" x14ac:dyDescent="0.25">
      <c r="J1200" s="9"/>
    </row>
    <row r="1201" spans="10:10" x14ac:dyDescent="0.25">
      <c r="J1201" s="9"/>
    </row>
    <row r="1202" spans="10:10" x14ac:dyDescent="0.25">
      <c r="J1202" s="9"/>
    </row>
    <row r="1203" spans="10:10" x14ac:dyDescent="0.25">
      <c r="J1203" s="9"/>
    </row>
    <row r="1204" spans="10:10" x14ac:dyDescent="0.25">
      <c r="J1204" s="9"/>
    </row>
    <row r="1205" spans="10:10" x14ac:dyDescent="0.25">
      <c r="J1205" s="9"/>
    </row>
    <row r="1206" spans="10:10" x14ac:dyDescent="0.25">
      <c r="J1206" s="9"/>
    </row>
    <row r="1207" spans="10:10" x14ac:dyDescent="0.25">
      <c r="J1207" s="9"/>
    </row>
    <row r="1208" spans="10:10" x14ac:dyDescent="0.25">
      <c r="J1208" s="9"/>
    </row>
    <row r="1209" spans="10:10" x14ac:dyDescent="0.25">
      <c r="J1209" s="9"/>
    </row>
    <row r="1210" spans="10:10" x14ac:dyDescent="0.25">
      <c r="J1210" s="9"/>
    </row>
    <row r="1211" spans="10:10" x14ac:dyDescent="0.25">
      <c r="J1211" s="9"/>
    </row>
    <row r="1212" spans="10:10" x14ac:dyDescent="0.25">
      <c r="J1212" s="9"/>
    </row>
    <row r="1213" spans="10:10" x14ac:dyDescent="0.25">
      <c r="J1213" s="9"/>
    </row>
    <row r="1214" spans="10:10" x14ac:dyDescent="0.25">
      <c r="J1214" s="9"/>
    </row>
    <row r="1215" spans="10:10" x14ac:dyDescent="0.25">
      <c r="J1215" s="9"/>
    </row>
    <row r="1216" spans="10:10" x14ac:dyDescent="0.25">
      <c r="J1216" s="9"/>
    </row>
    <row r="1217" spans="10:10" x14ac:dyDescent="0.25">
      <c r="J1217" s="9"/>
    </row>
    <row r="1218" spans="10:10" x14ac:dyDescent="0.25">
      <c r="J1218" s="9"/>
    </row>
    <row r="1219" spans="10:10" x14ac:dyDescent="0.25">
      <c r="J1219" s="9"/>
    </row>
    <row r="1220" spans="10:10" x14ac:dyDescent="0.25">
      <c r="J1220" s="9"/>
    </row>
    <row r="1221" spans="10:10" x14ac:dyDescent="0.25">
      <c r="J1221" s="9"/>
    </row>
    <row r="1222" spans="10:10" x14ac:dyDescent="0.25">
      <c r="J1222" s="9"/>
    </row>
    <row r="1223" spans="10:10" x14ac:dyDescent="0.25">
      <c r="J1223" s="9"/>
    </row>
    <row r="1224" spans="10:10" x14ac:dyDescent="0.25">
      <c r="J1224" s="9"/>
    </row>
    <row r="1225" spans="10:10" x14ac:dyDescent="0.25">
      <c r="J1225" s="9"/>
    </row>
    <row r="1226" spans="10:10" x14ac:dyDescent="0.25">
      <c r="J1226" s="9"/>
    </row>
    <row r="1227" spans="10:10" x14ac:dyDescent="0.25">
      <c r="J1227" s="9"/>
    </row>
    <row r="1228" spans="10:10" x14ac:dyDescent="0.25">
      <c r="J1228" s="9"/>
    </row>
    <row r="1229" spans="10:10" x14ac:dyDescent="0.25">
      <c r="J1229" s="9"/>
    </row>
    <row r="1230" spans="10:10" x14ac:dyDescent="0.25">
      <c r="J1230" s="9"/>
    </row>
    <row r="1231" spans="10:10" x14ac:dyDescent="0.25">
      <c r="J1231" s="9"/>
    </row>
    <row r="1232" spans="10:10" x14ac:dyDescent="0.25">
      <c r="J1232" s="9"/>
    </row>
    <row r="1233" spans="10:10" x14ac:dyDescent="0.25">
      <c r="J1233" s="9"/>
    </row>
    <row r="1234" spans="10:10" x14ac:dyDescent="0.25">
      <c r="J1234" s="9"/>
    </row>
    <row r="1235" spans="10:10" x14ac:dyDescent="0.25">
      <c r="J1235" s="9"/>
    </row>
    <row r="1236" spans="10:10" x14ac:dyDescent="0.25">
      <c r="J1236" s="9"/>
    </row>
    <row r="1237" spans="10:10" x14ac:dyDescent="0.25">
      <c r="J1237" s="9"/>
    </row>
    <row r="1238" spans="10:10" x14ac:dyDescent="0.25">
      <c r="J1238" s="9"/>
    </row>
    <row r="1239" spans="10:10" x14ac:dyDescent="0.25">
      <c r="J1239" s="9"/>
    </row>
    <row r="1240" spans="10:10" x14ac:dyDescent="0.25">
      <c r="J1240" s="9"/>
    </row>
    <row r="1241" spans="10:10" x14ac:dyDescent="0.25">
      <c r="J1241" s="9"/>
    </row>
    <row r="1242" spans="10:10" x14ac:dyDescent="0.25">
      <c r="J1242" s="9"/>
    </row>
    <row r="1243" spans="10:10" x14ac:dyDescent="0.25">
      <c r="J1243" s="9"/>
    </row>
    <row r="1244" spans="10:10" x14ac:dyDescent="0.25">
      <c r="J1244" s="9"/>
    </row>
    <row r="1245" spans="10:10" x14ac:dyDescent="0.25">
      <c r="J1245" s="9"/>
    </row>
    <row r="1246" spans="10:10" x14ac:dyDescent="0.25">
      <c r="J1246" s="9"/>
    </row>
    <row r="1247" spans="10:10" x14ac:dyDescent="0.25">
      <c r="J1247" s="9"/>
    </row>
    <row r="1248" spans="10:10" x14ac:dyDescent="0.25">
      <c r="J1248" s="9"/>
    </row>
    <row r="1249" spans="10:10" x14ac:dyDescent="0.25">
      <c r="J1249" s="9"/>
    </row>
    <row r="1250" spans="10:10" x14ac:dyDescent="0.25">
      <c r="J1250" s="9"/>
    </row>
    <row r="1251" spans="10:10" x14ac:dyDescent="0.25">
      <c r="J1251" s="9"/>
    </row>
    <row r="1252" spans="10:10" x14ac:dyDescent="0.25">
      <c r="J1252" s="9"/>
    </row>
    <row r="1253" spans="10:10" x14ac:dyDescent="0.25">
      <c r="J1253" s="9"/>
    </row>
    <row r="1254" spans="10:10" x14ac:dyDescent="0.25">
      <c r="J1254" s="9"/>
    </row>
    <row r="1255" spans="10:10" x14ac:dyDescent="0.25">
      <c r="J1255" s="9"/>
    </row>
    <row r="1256" spans="10:10" x14ac:dyDescent="0.25">
      <c r="J1256" s="9"/>
    </row>
    <row r="1257" spans="10:10" x14ac:dyDescent="0.25">
      <c r="J1257" s="9"/>
    </row>
    <row r="1258" spans="10:10" x14ac:dyDescent="0.25">
      <c r="J1258" s="9"/>
    </row>
    <row r="1259" spans="10:10" x14ac:dyDescent="0.25">
      <c r="J1259" s="9"/>
    </row>
    <row r="1260" spans="10:10" x14ac:dyDescent="0.25">
      <c r="J1260" s="9"/>
    </row>
    <row r="1261" spans="10:10" x14ac:dyDescent="0.25">
      <c r="J1261" s="9"/>
    </row>
    <row r="1262" spans="10:10" x14ac:dyDescent="0.25">
      <c r="J1262" s="9"/>
    </row>
    <row r="1263" spans="10:10" x14ac:dyDescent="0.25">
      <c r="J1263" s="9"/>
    </row>
    <row r="1264" spans="10:10" x14ac:dyDescent="0.25">
      <c r="J1264" s="9"/>
    </row>
    <row r="1265" spans="10:10" x14ac:dyDescent="0.25">
      <c r="J1265" s="9"/>
    </row>
    <row r="1266" spans="10:10" x14ac:dyDescent="0.25">
      <c r="J1266" s="9"/>
    </row>
    <row r="1267" spans="10:10" x14ac:dyDescent="0.25">
      <c r="J1267" s="9"/>
    </row>
    <row r="1268" spans="10:10" x14ac:dyDescent="0.25">
      <c r="J1268" s="9"/>
    </row>
    <row r="1269" spans="10:10" x14ac:dyDescent="0.25">
      <c r="J1269" s="9"/>
    </row>
    <row r="1270" spans="10:10" x14ac:dyDescent="0.25">
      <c r="J1270" s="9"/>
    </row>
    <row r="1271" spans="10:10" x14ac:dyDescent="0.25">
      <c r="J1271" s="9"/>
    </row>
    <row r="1272" spans="10:10" x14ac:dyDescent="0.25">
      <c r="J1272" s="9"/>
    </row>
    <row r="1273" spans="10:10" x14ac:dyDescent="0.25">
      <c r="J1273" s="9"/>
    </row>
    <row r="1274" spans="10:10" x14ac:dyDescent="0.25">
      <c r="J1274" s="9"/>
    </row>
    <row r="1275" spans="10:10" x14ac:dyDescent="0.25">
      <c r="J1275" s="9"/>
    </row>
    <row r="1276" spans="10:10" x14ac:dyDescent="0.25">
      <c r="J1276" s="9"/>
    </row>
    <row r="1277" spans="10:10" x14ac:dyDescent="0.25">
      <c r="J1277" s="9"/>
    </row>
    <row r="1278" spans="10:10" x14ac:dyDescent="0.25">
      <c r="J1278" s="9"/>
    </row>
    <row r="1279" spans="10:10" x14ac:dyDescent="0.25">
      <c r="J1279" s="9"/>
    </row>
    <row r="1280" spans="10:10" x14ac:dyDescent="0.25">
      <c r="J1280" s="9"/>
    </row>
    <row r="1281" spans="10:10" x14ac:dyDescent="0.25">
      <c r="J1281" s="9"/>
    </row>
    <row r="1282" spans="10:10" x14ac:dyDescent="0.25">
      <c r="J1282" s="9"/>
    </row>
    <row r="1283" spans="10:10" x14ac:dyDescent="0.25">
      <c r="J1283" s="9"/>
    </row>
    <row r="1284" spans="10:10" x14ac:dyDescent="0.25">
      <c r="J1284" s="9"/>
    </row>
    <row r="1285" spans="10:10" x14ac:dyDescent="0.25">
      <c r="J1285" s="9"/>
    </row>
    <row r="1286" spans="10:10" x14ac:dyDescent="0.25">
      <c r="J1286" s="9"/>
    </row>
    <row r="1287" spans="10:10" x14ac:dyDescent="0.25">
      <c r="J1287" s="9"/>
    </row>
    <row r="1288" spans="10:10" x14ac:dyDescent="0.25">
      <c r="J1288" s="9"/>
    </row>
    <row r="1289" spans="10:10" x14ac:dyDescent="0.25">
      <c r="J1289" s="9"/>
    </row>
    <row r="1290" spans="10:10" x14ac:dyDescent="0.25">
      <c r="J1290" s="9"/>
    </row>
    <row r="1291" spans="10:10" x14ac:dyDescent="0.25">
      <c r="J1291" s="9"/>
    </row>
    <row r="1292" spans="10:10" x14ac:dyDescent="0.25">
      <c r="J1292" s="9"/>
    </row>
    <row r="1293" spans="10:10" x14ac:dyDescent="0.25">
      <c r="J1293" s="9"/>
    </row>
    <row r="1294" spans="10:10" x14ac:dyDescent="0.25">
      <c r="J1294" s="9"/>
    </row>
    <row r="1295" spans="10:10" x14ac:dyDescent="0.25">
      <c r="J1295" s="9"/>
    </row>
    <row r="1296" spans="10:10" x14ac:dyDescent="0.25">
      <c r="J1296" s="9"/>
    </row>
    <row r="1297" spans="10:10" x14ac:dyDescent="0.25">
      <c r="J1297" s="9"/>
    </row>
    <row r="1298" spans="10:10" x14ac:dyDescent="0.25">
      <c r="J1298" s="9"/>
    </row>
    <row r="1299" spans="10:10" x14ac:dyDescent="0.25">
      <c r="J1299" s="9"/>
    </row>
    <row r="1300" spans="10:10" x14ac:dyDescent="0.25">
      <c r="J1300" s="9"/>
    </row>
    <row r="1301" spans="10:10" x14ac:dyDescent="0.25">
      <c r="J1301" s="9"/>
    </row>
    <row r="1302" spans="10:10" x14ac:dyDescent="0.25">
      <c r="J1302" s="9"/>
    </row>
    <row r="1303" spans="10:10" x14ac:dyDescent="0.25">
      <c r="J1303" s="9"/>
    </row>
    <row r="1304" spans="10:10" x14ac:dyDescent="0.25">
      <c r="J1304" s="9"/>
    </row>
    <row r="1305" spans="10:10" x14ac:dyDescent="0.25">
      <c r="J1305" s="9"/>
    </row>
    <row r="1306" spans="10:10" x14ac:dyDescent="0.25">
      <c r="J1306" s="9"/>
    </row>
    <row r="1307" spans="10:10" x14ac:dyDescent="0.25">
      <c r="J1307" s="9"/>
    </row>
    <row r="1308" spans="10:10" x14ac:dyDescent="0.25">
      <c r="J1308" s="9"/>
    </row>
    <row r="1309" spans="10:10" x14ac:dyDescent="0.25">
      <c r="J1309" s="9"/>
    </row>
    <row r="1310" spans="10:10" x14ac:dyDescent="0.25">
      <c r="J1310" s="9"/>
    </row>
    <row r="1311" spans="10:10" x14ac:dyDescent="0.25">
      <c r="J1311" s="9"/>
    </row>
    <row r="1312" spans="10:10" x14ac:dyDescent="0.25">
      <c r="J1312" s="9"/>
    </row>
    <row r="1313" spans="10:10" x14ac:dyDescent="0.25">
      <c r="J1313" s="9"/>
    </row>
    <row r="1314" spans="10:10" x14ac:dyDescent="0.25">
      <c r="J1314" s="9"/>
    </row>
    <row r="1315" spans="10:10" x14ac:dyDescent="0.25">
      <c r="J1315" s="9"/>
    </row>
    <row r="1316" spans="10:10" x14ac:dyDescent="0.25">
      <c r="J1316" s="9"/>
    </row>
    <row r="1317" spans="10:10" x14ac:dyDescent="0.25">
      <c r="J1317" s="9"/>
    </row>
    <row r="1318" spans="10:10" x14ac:dyDescent="0.25">
      <c r="J1318" s="9"/>
    </row>
    <row r="1319" spans="10:10" x14ac:dyDescent="0.25">
      <c r="J1319" s="9"/>
    </row>
    <row r="1320" spans="10:10" x14ac:dyDescent="0.25">
      <c r="J1320" s="9"/>
    </row>
    <row r="1321" spans="10:10" x14ac:dyDescent="0.25">
      <c r="J1321" s="9"/>
    </row>
    <row r="1322" spans="10:10" x14ac:dyDescent="0.25">
      <c r="J1322" s="9"/>
    </row>
    <row r="1323" spans="10:10" x14ac:dyDescent="0.25">
      <c r="J1323" s="9"/>
    </row>
    <row r="1324" spans="10:10" x14ac:dyDescent="0.25">
      <c r="J1324" s="9"/>
    </row>
    <row r="1325" spans="10:10" x14ac:dyDescent="0.25">
      <c r="J1325" s="9"/>
    </row>
    <row r="1326" spans="10:10" x14ac:dyDescent="0.25">
      <c r="J1326" s="9"/>
    </row>
    <row r="1327" spans="10:10" x14ac:dyDescent="0.25">
      <c r="J1327" s="9"/>
    </row>
    <row r="1328" spans="10:10" x14ac:dyDescent="0.25">
      <c r="J1328" s="9"/>
    </row>
    <row r="1329" spans="10:10" x14ac:dyDescent="0.25">
      <c r="J1329" s="9"/>
    </row>
    <row r="1330" spans="10:10" x14ac:dyDescent="0.25">
      <c r="J1330" s="9"/>
    </row>
    <row r="1331" spans="10:10" x14ac:dyDescent="0.25">
      <c r="J1331" s="9"/>
    </row>
    <row r="1332" spans="10:10" x14ac:dyDescent="0.25">
      <c r="J1332" s="9"/>
    </row>
    <row r="1333" spans="10:10" x14ac:dyDescent="0.25">
      <c r="J1333" s="9"/>
    </row>
    <row r="1334" spans="10:10" x14ac:dyDescent="0.25">
      <c r="J1334" s="9"/>
    </row>
    <row r="1335" spans="10:10" x14ac:dyDescent="0.25">
      <c r="J1335" s="9"/>
    </row>
    <row r="1336" spans="10:10" x14ac:dyDescent="0.25">
      <c r="J1336" s="9"/>
    </row>
    <row r="1337" spans="10:10" x14ac:dyDescent="0.25">
      <c r="J1337" s="9"/>
    </row>
    <row r="1338" spans="10:10" x14ac:dyDescent="0.25">
      <c r="J1338" s="9"/>
    </row>
    <row r="1339" spans="10:10" x14ac:dyDescent="0.25">
      <c r="J1339" s="9"/>
    </row>
    <row r="1340" spans="10:10" x14ac:dyDescent="0.25">
      <c r="J1340" s="9"/>
    </row>
    <row r="1341" spans="10:10" x14ac:dyDescent="0.25">
      <c r="J1341" s="9"/>
    </row>
    <row r="1342" spans="10:10" x14ac:dyDescent="0.25">
      <c r="J1342" s="9"/>
    </row>
    <row r="1343" spans="10:10" x14ac:dyDescent="0.25">
      <c r="J1343" s="9"/>
    </row>
    <row r="1344" spans="10:10" x14ac:dyDescent="0.25">
      <c r="J1344" s="9"/>
    </row>
    <row r="1345" spans="10:10" x14ac:dyDescent="0.25">
      <c r="J1345" s="9"/>
    </row>
    <row r="1346" spans="10:10" x14ac:dyDescent="0.25">
      <c r="J1346" s="9"/>
    </row>
    <row r="1347" spans="10:10" x14ac:dyDescent="0.25">
      <c r="J1347" s="9"/>
    </row>
    <row r="1348" spans="10:10" x14ac:dyDescent="0.25">
      <c r="J1348" s="9"/>
    </row>
    <row r="1349" spans="10:10" x14ac:dyDescent="0.25">
      <c r="J1349" s="9"/>
    </row>
    <row r="1350" spans="10:10" x14ac:dyDescent="0.25">
      <c r="J1350" s="9"/>
    </row>
    <row r="1351" spans="10:10" x14ac:dyDescent="0.25">
      <c r="J1351" s="9"/>
    </row>
    <row r="1352" spans="10:10" x14ac:dyDescent="0.25">
      <c r="J1352" s="9"/>
    </row>
    <row r="1353" spans="10:10" x14ac:dyDescent="0.25">
      <c r="J1353" s="9"/>
    </row>
    <row r="1354" spans="10:10" x14ac:dyDescent="0.25">
      <c r="J1354" s="9"/>
    </row>
    <row r="1355" spans="10:10" x14ac:dyDescent="0.25">
      <c r="J1355" s="9"/>
    </row>
    <row r="1356" spans="10:10" x14ac:dyDescent="0.25">
      <c r="J1356" s="9"/>
    </row>
    <row r="1357" spans="10:10" x14ac:dyDescent="0.25">
      <c r="J1357" s="9"/>
    </row>
    <row r="1358" spans="10:10" x14ac:dyDescent="0.25">
      <c r="J1358" s="9"/>
    </row>
    <row r="1359" spans="10:10" x14ac:dyDescent="0.25">
      <c r="J1359" s="9"/>
    </row>
    <row r="1360" spans="10:10" x14ac:dyDescent="0.25">
      <c r="J1360" s="9"/>
    </row>
    <row r="1361" spans="10:10" x14ac:dyDescent="0.25">
      <c r="J1361" s="9"/>
    </row>
    <row r="1362" spans="10:10" x14ac:dyDescent="0.25">
      <c r="J1362" s="9"/>
    </row>
    <row r="1363" spans="10:10" x14ac:dyDescent="0.25">
      <c r="J1363" s="9"/>
    </row>
    <row r="1364" spans="10:10" x14ac:dyDescent="0.25">
      <c r="J1364" s="9"/>
    </row>
    <row r="1365" spans="10:10" x14ac:dyDescent="0.25">
      <c r="J1365" s="9"/>
    </row>
    <row r="1366" spans="10:10" x14ac:dyDescent="0.25">
      <c r="J1366" s="9"/>
    </row>
    <row r="1367" spans="10:10" x14ac:dyDescent="0.25">
      <c r="J1367" s="9"/>
    </row>
    <row r="1368" spans="10:10" x14ac:dyDescent="0.25">
      <c r="J1368" s="9"/>
    </row>
    <row r="1369" spans="10:10" x14ac:dyDescent="0.25">
      <c r="J1369" s="9"/>
    </row>
    <row r="1370" spans="10:10" x14ac:dyDescent="0.25">
      <c r="J1370" s="9"/>
    </row>
    <row r="1371" spans="10:10" x14ac:dyDescent="0.25">
      <c r="J1371" s="9"/>
    </row>
    <row r="1372" spans="10:10" x14ac:dyDescent="0.25">
      <c r="J1372" s="9"/>
    </row>
    <row r="1373" spans="10:10" x14ac:dyDescent="0.25">
      <c r="J1373" s="9"/>
    </row>
    <row r="1374" spans="10:10" x14ac:dyDescent="0.25">
      <c r="J1374" s="9"/>
    </row>
    <row r="1375" spans="10:10" x14ac:dyDescent="0.25">
      <c r="J1375" s="9"/>
    </row>
    <row r="1376" spans="10:10" x14ac:dyDescent="0.25">
      <c r="J1376" s="9"/>
    </row>
    <row r="1377" spans="10:10" x14ac:dyDescent="0.25">
      <c r="J1377" s="9"/>
    </row>
    <row r="1378" spans="10:10" x14ac:dyDescent="0.25">
      <c r="J1378" s="9"/>
    </row>
    <row r="1379" spans="10:10" x14ac:dyDescent="0.25">
      <c r="J1379" s="9"/>
    </row>
    <row r="1380" spans="10:10" x14ac:dyDescent="0.25">
      <c r="J1380" s="9"/>
    </row>
    <row r="1381" spans="10:10" x14ac:dyDescent="0.25">
      <c r="J1381" s="9"/>
    </row>
    <row r="1382" spans="10:10" x14ac:dyDescent="0.25">
      <c r="J1382" s="9"/>
    </row>
    <row r="1383" spans="10:10" x14ac:dyDescent="0.25">
      <c r="J1383" s="9"/>
    </row>
    <row r="1384" spans="10:10" x14ac:dyDescent="0.25">
      <c r="J1384" s="9"/>
    </row>
    <row r="1385" spans="10:10" x14ac:dyDescent="0.25">
      <c r="J1385" s="9"/>
    </row>
    <row r="1386" spans="10:10" x14ac:dyDescent="0.25">
      <c r="J1386" s="9"/>
    </row>
    <row r="1387" spans="10:10" x14ac:dyDescent="0.25">
      <c r="J1387" s="9"/>
    </row>
    <row r="1388" spans="10:10" x14ac:dyDescent="0.25">
      <c r="J1388" s="9"/>
    </row>
    <row r="1389" spans="10:10" x14ac:dyDescent="0.25">
      <c r="J1389" s="9"/>
    </row>
    <row r="1390" spans="10:10" x14ac:dyDescent="0.25">
      <c r="J1390" s="9"/>
    </row>
    <row r="1391" spans="10:10" x14ac:dyDescent="0.25">
      <c r="J1391" s="9"/>
    </row>
    <row r="1392" spans="10:10" x14ac:dyDescent="0.25">
      <c r="J1392" s="9"/>
    </row>
    <row r="1393" spans="10:10" x14ac:dyDescent="0.25">
      <c r="J1393" s="9"/>
    </row>
    <row r="1394" spans="10:10" x14ac:dyDescent="0.25">
      <c r="J1394" s="9"/>
    </row>
    <row r="1395" spans="10:10" x14ac:dyDescent="0.25">
      <c r="J1395" s="9"/>
    </row>
    <row r="1396" spans="10:10" x14ac:dyDescent="0.25">
      <c r="J1396" s="9"/>
    </row>
    <row r="1397" spans="10:10" x14ac:dyDescent="0.25">
      <c r="J1397" s="9"/>
    </row>
    <row r="1398" spans="10:10" x14ac:dyDescent="0.25">
      <c r="J1398" s="9"/>
    </row>
    <row r="1399" spans="10:10" x14ac:dyDescent="0.25">
      <c r="J1399" s="9"/>
    </row>
    <row r="1400" spans="10:10" x14ac:dyDescent="0.25">
      <c r="J1400" s="9"/>
    </row>
    <row r="1401" spans="10:10" x14ac:dyDescent="0.25">
      <c r="J1401" s="9"/>
    </row>
    <row r="1402" spans="10:10" x14ac:dyDescent="0.25">
      <c r="J1402" s="9"/>
    </row>
    <row r="1403" spans="10:10" x14ac:dyDescent="0.25">
      <c r="J1403" s="9"/>
    </row>
    <row r="1404" spans="10:10" x14ac:dyDescent="0.25">
      <c r="J1404" s="9"/>
    </row>
    <row r="1405" spans="10:10" x14ac:dyDescent="0.25">
      <c r="J1405" s="9"/>
    </row>
    <row r="1406" spans="10:10" x14ac:dyDescent="0.25">
      <c r="J1406" s="9"/>
    </row>
    <row r="1407" spans="10:10" x14ac:dyDescent="0.25">
      <c r="J1407" s="9"/>
    </row>
    <row r="1408" spans="10:10" x14ac:dyDescent="0.25">
      <c r="J1408" s="9"/>
    </row>
    <row r="1409" spans="10:10" x14ac:dyDescent="0.25">
      <c r="J1409" s="9"/>
    </row>
    <row r="1410" spans="10:10" x14ac:dyDescent="0.25">
      <c r="J1410" s="9"/>
    </row>
    <row r="1411" spans="10:10" x14ac:dyDescent="0.25">
      <c r="J1411" s="9"/>
    </row>
    <row r="1412" spans="10:10" x14ac:dyDescent="0.25">
      <c r="J1412" s="9"/>
    </row>
    <row r="1413" spans="10:10" x14ac:dyDescent="0.25">
      <c r="J1413" s="9"/>
    </row>
    <row r="1414" spans="10:10" x14ac:dyDescent="0.25">
      <c r="J1414" s="9"/>
    </row>
    <row r="1415" spans="10:10" x14ac:dyDescent="0.25">
      <c r="J1415" s="9"/>
    </row>
    <row r="1416" spans="10:10" x14ac:dyDescent="0.25">
      <c r="J1416" s="9"/>
    </row>
    <row r="1417" spans="10:10" x14ac:dyDescent="0.25">
      <c r="J1417" s="9"/>
    </row>
    <row r="1418" spans="10:10" x14ac:dyDescent="0.25">
      <c r="J1418" s="9"/>
    </row>
    <row r="1419" spans="10:10" x14ac:dyDescent="0.25">
      <c r="J1419" s="9"/>
    </row>
    <row r="1420" spans="10:10" x14ac:dyDescent="0.25">
      <c r="J1420" s="9"/>
    </row>
    <row r="1421" spans="10:10" x14ac:dyDescent="0.25">
      <c r="J1421" s="9"/>
    </row>
    <row r="1422" spans="10:10" x14ac:dyDescent="0.25">
      <c r="J1422" s="9"/>
    </row>
    <row r="1423" spans="10:10" x14ac:dyDescent="0.25">
      <c r="J1423" s="9"/>
    </row>
    <row r="1424" spans="10:10" x14ac:dyDescent="0.25">
      <c r="J1424" s="9"/>
    </row>
    <row r="1425" spans="10:10" x14ac:dyDescent="0.25">
      <c r="J1425" s="9"/>
    </row>
    <row r="1426" spans="10:10" x14ac:dyDescent="0.25">
      <c r="J1426" s="9"/>
    </row>
    <row r="1427" spans="10:10" x14ac:dyDescent="0.25">
      <c r="J1427" s="9"/>
    </row>
    <row r="1428" spans="10:10" x14ac:dyDescent="0.25">
      <c r="J1428" s="9"/>
    </row>
    <row r="1429" spans="10:10" x14ac:dyDescent="0.25">
      <c r="J1429" s="9"/>
    </row>
    <row r="1430" spans="10:10" x14ac:dyDescent="0.25">
      <c r="J1430" s="9"/>
    </row>
    <row r="1431" spans="10:10" x14ac:dyDescent="0.25">
      <c r="J1431" s="9"/>
    </row>
    <row r="1432" spans="10:10" x14ac:dyDescent="0.25">
      <c r="J1432" s="9"/>
    </row>
    <row r="1433" spans="10:10" x14ac:dyDescent="0.25">
      <c r="J1433" s="9"/>
    </row>
    <row r="1434" spans="10:10" x14ac:dyDescent="0.25">
      <c r="J1434" s="9"/>
    </row>
    <row r="1435" spans="10:10" x14ac:dyDescent="0.25">
      <c r="J1435" s="9"/>
    </row>
    <row r="1436" spans="10:10" x14ac:dyDescent="0.25">
      <c r="J1436" s="9"/>
    </row>
    <row r="1437" spans="10:10" x14ac:dyDescent="0.25">
      <c r="J1437" s="9"/>
    </row>
    <row r="1438" spans="10:10" x14ac:dyDescent="0.25">
      <c r="J1438" s="9"/>
    </row>
    <row r="1439" spans="10:10" x14ac:dyDescent="0.25">
      <c r="J1439" s="9"/>
    </row>
    <row r="1440" spans="10:10" x14ac:dyDescent="0.25">
      <c r="J1440" s="9"/>
    </row>
    <row r="1441" spans="10:10" x14ac:dyDescent="0.25">
      <c r="J1441" s="9"/>
    </row>
    <row r="1442" spans="10:10" x14ac:dyDescent="0.25">
      <c r="J1442" s="9"/>
    </row>
    <row r="1443" spans="10:10" x14ac:dyDescent="0.25">
      <c r="J1443" s="9"/>
    </row>
    <row r="1444" spans="10:10" x14ac:dyDescent="0.25">
      <c r="J1444" s="9"/>
    </row>
    <row r="1445" spans="10:10" x14ac:dyDescent="0.25">
      <c r="J1445" s="9"/>
    </row>
    <row r="1446" spans="10:10" x14ac:dyDescent="0.25">
      <c r="J1446" s="9"/>
    </row>
    <row r="1447" spans="10:10" x14ac:dyDescent="0.25">
      <c r="J1447" s="9"/>
    </row>
    <row r="1448" spans="10:10" x14ac:dyDescent="0.25">
      <c r="J1448" s="9"/>
    </row>
    <row r="1449" spans="10:10" x14ac:dyDescent="0.25">
      <c r="J1449" s="9"/>
    </row>
    <row r="1450" spans="10:10" x14ac:dyDescent="0.25">
      <c r="J1450" s="9"/>
    </row>
    <row r="1451" spans="10:10" x14ac:dyDescent="0.25">
      <c r="J1451" s="9"/>
    </row>
    <row r="1452" spans="10:10" x14ac:dyDescent="0.25">
      <c r="J1452" s="9"/>
    </row>
    <row r="1453" spans="10:10" x14ac:dyDescent="0.25">
      <c r="J1453" s="9"/>
    </row>
    <row r="1454" spans="10:10" x14ac:dyDescent="0.25">
      <c r="J1454" s="9"/>
    </row>
    <row r="1455" spans="10:10" x14ac:dyDescent="0.25">
      <c r="J1455" s="9"/>
    </row>
    <row r="1456" spans="10:10" x14ac:dyDescent="0.25">
      <c r="J1456" s="9"/>
    </row>
    <row r="1457" spans="10:10" x14ac:dyDescent="0.25">
      <c r="J1457" s="9"/>
    </row>
    <row r="1458" spans="10:10" x14ac:dyDescent="0.25">
      <c r="J1458" s="9"/>
    </row>
    <row r="1459" spans="10:10" x14ac:dyDescent="0.25">
      <c r="J1459" s="9"/>
    </row>
    <row r="1460" spans="10:10" x14ac:dyDescent="0.25">
      <c r="J1460" s="9"/>
    </row>
    <row r="1461" spans="10:10" x14ac:dyDescent="0.25">
      <c r="J1461" s="9"/>
    </row>
    <row r="1462" spans="10:10" x14ac:dyDescent="0.25">
      <c r="J1462" s="9"/>
    </row>
    <row r="1463" spans="10:10" x14ac:dyDescent="0.25">
      <c r="J1463" s="9"/>
    </row>
    <row r="1464" spans="10:10" x14ac:dyDescent="0.25">
      <c r="J1464" s="9"/>
    </row>
    <row r="1465" spans="10:10" x14ac:dyDescent="0.25">
      <c r="J1465" s="9"/>
    </row>
    <row r="1466" spans="10:10" x14ac:dyDescent="0.25">
      <c r="J1466" s="9"/>
    </row>
    <row r="1467" spans="10:10" x14ac:dyDescent="0.25">
      <c r="J1467" s="9"/>
    </row>
    <row r="1468" spans="10:10" x14ac:dyDescent="0.25">
      <c r="J1468" s="9"/>
    </row>
    <row r="1469" spans="10:10" x14ac:dyDescent="0.25">
      <c r="J1469" s="9"/>
    </row>
    <row r="1470" spans="10:10" x14ac:dyDescent="0.25">
      <c r="J1470" s="9"/>
    </row>
    <row r="1471" spans="10:10" x14ac:dyDescent="0.25">
      <c r="J1471" s="9"/>
    </row>
    <row r="1472" spans="10:10" x14ac:dyDescent="0.25">
      <c r="J1472" s="9"/>
    </row>
    <row r="1473" spans="10:10" x14ac:dyDescent="0.25">
      <c r="J1473" s="9"/>
    </row>
    <row r="1474" spans="10:10" x14ac:dyDescent="0.25">
      <c r="J1474" s="9"/>
    </row>
    <row r="1475" spans="10:10" x14ac:dyDescent="0.25">
      <c r="J1475" s="9"/>
    </row>
    <row r="1476" spans="10:10" x14ac:dyDescent="0.25">
      <c r="J1476" s="9"/>
    </row>
    <row r="1477" spans="10:10" x14ac:dyDescent="0.25">
      <c r="J1477" s="9"/>
    </row>
    <row r="1478" spans="10:10" x14ac:dyDescent="0.25">
      <c r="J1478" s="9"/>
    </row>
    <row r="1479" spans="10:10" x14ac:dyDescent="0.25">
      <c r="J1479" s="9"/>
    </row>
    <row r="1480" spans="10:10" x14ac:dyDescent="0.25">
      <c r="J1480" s="9"/>
    </row>
    <row r="1481" spans="10:10" x14ac:dyDescent="0.25">
      <c r="J1481" s="9"/>
    </row>
    <row r="1482" spans="10:10" x14ac:dyDescent="0.25">
      <c r="J1482" s="9"/>
    </row>
    <row r="1483" spans="10:10" x14ac:dyDescent="0.25">
      <c r="J1483" s="9"/>
    </row>
    <row r="1484" spans="10:10" x14ac:dyDescent="0.25">
      <c r="J1484" s="9"/>
    </row>
    <row r="1485" spans="10:10" x14ac:dyDescent="0.25">
      <c r="J1485" s="9"/>
    </row>
    <row r="1486" spans="10:10" x14ac:dyDescent="0.25">
      <c r="J1486" s="9"/>
    </row>
    <row r="1487" spans="10:10" x14ac:dyDescent="0.25">
      <c r="J1487" s="9"/>
    </row>
    <row r="1488" spans="10:10" x14ac:dyDescent="0.25">
      <c r="J1488" s="9"/>
    </row>
    <row r="1489" spans="10:10" x14ac:dyDescent="0.25">
      <c r="J1489" s="9"/>
    </row>
    <row r="1490" spans="10:10" x14ac:dyDescent="0.25">
      <c r="J1490" s="9"/>
    </row>
    <row r="1491" spans="10:10" x14ac:dyDescent="0.25">
      <c r="J1491" s="9"/>
    </row>
    <row r="1492" spans="10:10" x14ac:dyDescent="0.25">
      <c r="J1492" s="9"/>
    </row>
    <row r="1493" spans="10:10" x14ac:dyDescent="0.25">
      <c r="J1493" s="9"/>
    </row>
    <row r="1494" spans="10:10" x14ac:dyDescent="0.25">
      <c r="J1494" s="9"/>
    </row>
    <row r="1495" spans="10:10" x14ac:dyDescent="0.25">
      <c r="J1495" s="9"/>
    </row>
    <row r="1496" spans="10:10" x14ac:dyDescent="0.25">
      <c r="J1496" s="9"/>
    </row>
    <row r="1497" spans="10:10" x14ac:dyDescent="0.25">
      <c r="J1497" s="9"/>
    </row>
    <row r="1498" spans="10:10" x14ac:dyDescent="0.25">
      <c r="J1498" s="9"/>
    </row>
    <row r="1499" spans="10:10" x14ac:dyDescent="0.25">
      <c r="J1499" s="9"/>
    </row>
    <row r="1500" spans="10:10" x14ac:dyDescent="0.25">
      <c r="J1500" s="9"/>
    </row>
    <row r="1501" spans="10:10" x14ac:dyDescent="0.25">
      <c r="J1501" s="9"/>
    </row>
    <row r="1502" spans="10:10" x14ac:dyDescent="0.25">
      <c r="J1502" s="9"/>
    </row>
    <row r="1503" spans="10:10" x14ac:dyDescent="0.25">
      <c r="J1503" s="9"/>
    </row>
    <row r="1504" spans="10:10" x14ac:dyDescent="0.25">
      <c r="J1504" s="9"/>
    </row>
    <row r="1505" spans="10:10" x14ac:dyDescent="0.25">
      <c r="J1505" s="9"/>
    </row>
    <row r="1506" spans="10:10" x14ac:dyDescent="0.25">
      <c r="J1506" s="9"/>
    </row>
    <row r="1507" spans="10:10" x14ac:dyDescent="0.25">
      <c r="J1507" s="9"/>
    </row>
    <row r="1508" spans="10:10" x14ac:dyDescent="0.25">
      <c r="J1508" s="9"/>
    </row>
    <row r="1509" spans="10:10" x14ac:dyDescent="0.25">
      <c r="J1509" s="9"/>
    </row>
    <row r="1510" spans="10:10" x14ac:dyDescent="0.25">
      <c r="J1510" s="9"/>
    </row>
    <row r="1511" spans="10:10" x14ac:dyDescent="0.25">
      <c r="J1511" s="9"/>
    </row>
    <row r="1512" spans="10:10" x14ac:dyDescent="0.25">
      <c r="J1512" s="9"/>
    </row>
    <row r="1513" spans="10:10" x14ac:dyDescent="0.25">
      <c r="J1513" s="9"/>
    </row>
    <row r="1514" spans="10:10" x14ac:dyDescent="0.25">
      <c r="J1514" s="9"/>
    </row>
    <row r="1515" spans="10:10" x14ac:dyDescent="0.25">
      <c r="J1515" s="9"/>
    </row>
    <row r="1516" spans="10:10" x14ac:dyDescent="0.25">
      <c r="J1516" s="9"/>
    </row>
    <row r="1517" spans="10:10" x14ac:dyDescent="0.25">
      <c r="J1517" s="9"/>
    </row>
    <row r="1518" spans="10:10" x14ac:dyDescent="0.25">
      <c r="J1518" s="9"/>
    </row>
    <row r="1519" spans="10:10" x14ac:dyDescent="0.25">
      <c r="J1519" s="9"/>
    </row>
    <row r="1520" spans="10:10" x14ac:dyDescent="0.25">
      <c r="J1520" s="9"/>
    </row>
    <row r="1521" spans="10:10" x14ac:dyDescent="0.25">
      <c r="J1521" s="9"/>
    </row>
    <row r="1522" spans="10:10" x14ac:dyDescent="0.25">
      <c r="J1522" s="9"/>
    </row>
    <row r="1523" spans="10:10" x14ac:dyDescent="0.25">
      <c r="J1523" s="9"/>
    </row>
    <row r="1524" spans="10:10" x14ac:dyDescent="0.25">
      <c r="J1524" s="9"/>
    </row>
    <row r="1525" spans="10:10" x14ac:dyDescent="0.25">
      <c r="J1525" s="9"/>
    </row>
    <row r="1526" spans="10:10" x14ac:dyDescent="0.25">
      <c r="J1526" s="9"/>
    </row>
    <row r="1527" spans="10:10" x14ac:dyDescent="0.25">
      <c r="J1527" s="9"/>
    </row>
    <row r="1528" spans="10:10" x14ac:dyDescent="0.25">
      <c r="J1528" s="9"/>
    </row>
    <row r="1529" spans="10:10" x14ac:dyDescent="0.25">
      <c r="J1529" s="9"/>
    </row>
    <row r="1530" spans="10:10" x14ac:dyDescent="0.25">
      <c r="J1530" s="9"/>
    </row>
    <row r="1531" spans="10:10" x14ac:dyDescent="0.25">
      <c r="J1531" s="9"/>
    </row>
    <row r="1532" spans="10:10" x14ac:dyDescent="0.25">
      <c r="J1532" s="9"/>
    </row>
    <row r="1533" spans="10:10" x14ac:dyDescent="0.25">
      <c r="J1533" s="9"/>
    </row>
    <row r="1534" spans="10:10" x14ac:dyDescent="0.25">
      <c r="J1534" s="9"/>
    </row>
    <row r="1535" spans="10:10" x14ac:dyDescent="0.25">
      <c r="J1535" s="9"/>
    </row>
    <row r="1536" spans="10:10" x14ac:dyDescent="0.25">
      <c r="J1536" s="9"/>
    </row>
    <row r="1537" spans="10:10" x14ac:dyDescent="0.25">
      <c r="J1537" s="9"/>
    </row>
    <row r="1538" spans="10:10" x14ac:dyDescent="0.25">
      <c r="J1538" s="9"/>
    </row>
    <row r="1539" spans="10:10" x14ac:dyDescent="0.25">
      <c r="J1539" s="9"/>
    </row>
    <row r="1540" spans="10:10" x14ac:dyDescent="0.25">
      <c r="J1540" s="9"/>
    </row>
    <row r="1541" spans="10:10" x14ac:dyDescent="0.25">
      <c r="J1541" s="9"/>
    </row>
    <row r="1542" spans="10:10" x14ac:dyDescent="0.25">
      <c r="J1542" s="9"/>
    </row>
    <row r="1543" spans="10:10" x14ac:dyDescent="0.25">
      <c r="J1543" s="9"/>
    </row>
    <row r="1544" spans="10:10" x14ac:dyDescent="0.25">
      <c r="J1544" s="9"/>
    </row>
    <row r="1545" spans="10:10" x14ac:dyDescent="0.25">
      <c r="J1545" s="9"/>
    </row>
    <row r="1546" spans="10:10" x14ac:dyDescent="0.25">
      <c r="J1546" s="9"/>
    </row>
    <row r="1547" spans="10:10" x14ac:dyDescent="0.25">
      <c r="J1547" s="9"/>
    </row>
    <row r="1548" spans="10:10" x14ac:dyDescent="0.25">
      <c r="J1548" s="9"/>
    </row>
    <row r="1549" spans="10:10" x14ac:dyDescent="0.25">
      <c r="J1549" s="9"/>
    </row>
    <row r="1550" spans="10:10" x14ac:dyDescent="0.25">
      <c r="J1550" s="9"/>
    </row>
    <row r="1551" spans="10:10" x14ac:dyDescent="0.25">
      <c r="J1551" s="9"/>
    </row>
    <row r="1552" spans="10:10" x14ac:dyDescent="0.25">
      <c r="J1552" s="9"/>
    </row>
    <row r="1553" spans="10:10" x14ac:dyDescent="0.25">
      <c r="J1553" s="9"/>
    </row>
    <row r="1554" spans="10:10" x14ac:dyDescent="0.25">
      <c r="J1554" s="9"/>
    </row>
    <row r="1555" spans="10:10" x14ac:dyDescent="0.25">
      <c r="J1555" s="9"/>
    </row>
    <row r="1556" spans="10:10" x14ac:dyDescent="0.25">
      <c r="J1556" s="9"/>
    </row>
    <row r="1557" spans="10:10" x14ac:dyDescent="0.25">
      <c r="J1557" s="9"/>
    </row>
    <row r="1558" spans="10:10" x14ac:dyDescent="0.25">
      <c r="J1558" s="9"/>
    </row>
    <row r="1559" spans="10:10" x14ac:dyDescent="0.25">
      <c r="J1559" s="9"/>
    </row>
    <row r="1560" spans="10:10" x14ac:dyDescent="0.25">
      <c r="J1560" s="9"/>
    </row>
    <row r="1561" spans="10:10" x14ac:dyDescent="0.25">
      <c r="J1561" s="9"/>
    </row>
    <row r="1562" spans="10:10" x14ac:dyDescent="0.25">
      <c r="J1562" s="9"/>
    </row>
    <row r="1563" spans="10:10" x14ac:dyDescent="0.25">
      <c r="J1563" s="9"/>
    </row>
    <row r="1564" spans="10:10" x14ac:dyDescent="0.25">
      <c r="J1564" s="9"/>
    </row>
    <row r="1565" spans="10:10" x14ac:dyDescent="0.25">
      <c r="J1565" s="9"/>
    </row>
    <row r="1566" spans="10:10" x14ac:dyDescent="0.25">
      <c r="J1566" s="9"/>
    </row>
    <row r="1567" spans="10:10" x14ac:dyDescent="0.25">
      <c r="J1567" s="9"/>
    </row>
    <row r="1568" spans="10:10" x14ac:dyDescent="0.25">
      <c r="J1568" s="9"/>
    </row>
    <row r="1569" spans="10:10" x14ac:dyDescent="0.25">
      <c r="J1569" s="9"/>
    </row>
    <row r="1570" spans="10:10" x14ac:dyDescent="0.25">
      <c r="J1570" s="9"/>
    </row>
    <row r="1571" spans="10:10" x14ac:dyDescent="0.25">
      <c r="J1571" s="9"/>
    </row>
    <row r="1572" spans="10:10" x14ac:dyDescent="0.25">
      <c r="J1572" s="9"/>
    </row>
    <row r="1573" spans="10:10" x14ac:dyDescent="0.25">
      <c r="J1573" s="9"/>
    </row>
    <row r="1574" spans="10:10" x14ac:dyDescent="0.25">
      <c r="J1574" s="9"/>
    </row>
    <row r="1575" spans="10:10" x14ac:dyDescent="0.25">
      <c r="J1575" s="9"/>
    </row>
    <row r="1576" spans="10:10" x14ac:dyDescent="0.25">
      <c r="J1576" s="9"/>
    </row>
    <row r="1577" spans="10:10" x14ac:dyDescent="0.25">
      <c r="J1577" s="9"/>
    </row>
    <row r="1578" spans="10:10" x14ac:dyDescent="0.25">
      <c r="J1578" s="9"/>
    </row>
    <row r="1579" spans="10:10" x14ac:dyDescent="0.25">
      <c r="J1579" s="9"/>
    </row>
    <row r="1580" spans="10:10" x14ac:dyDescent="0.25">
      <c r="J1580" s="9"/>
    </row>
    <row r="1581" spans="10:10" x14ac:dyDescent="0.25">
      <c r="J1581" s="9"/>
    </row>
    <row r="1582" spans="10:10" x14ac:dyDescent="0.25">
      <c r="J1582" s="9"/>
    </row>
    <row r="1583" spans="10:10" x14ac:dyDescent="0.25">
      <c r="J1583" s="9"/>
    </row>
    <row r="1584" spans="10:10" x14ac:dyDescent="0.25">
      <c r="J1584" s="9"/>
    </row>
    <row r="1585" spans="10:10" x14ac:dyDescent="0.25">
      <c r="J1585" s="9"/>
    </row>
    <row r="1586" spans="10:10" x14ac:dyDescent="0.25">
      <c r="J1586" s="9"/>
    </row>
    <row r="1587" spans="10:10" x14ac:dyDescent="0.25">
      <c r="J1587" s="9"/>
    </row>
    <row r="1588" spans="10:10" x14ac:dyDescent="0.25">
      <c r="J1588" s="9"/>
    </row>
    <row r="1589" spans="10:10" x14ac:dyDescent="0.25">
      <c r="J1589" s="9"/>
    </row>
    <row r="1590" spans="10:10" x14ac:dyDescent="0.25">
      <c r="J1590" s="9"/>
    </row>
    <row r="1591" spans="10:10" x14ac:dyDescent="0.25">
      <c r="J1591" s="9"/>
    </row>
    <row r="1592" spans="10:10" x14ac:dyDescent="0.25">
      <c r="J1592" s="9"/>
    </row>
    <row r="1593" spans="10:10" x14ac:dyDescent="0.25">
      <c r="J1593" s="9"/>
    </row>
    <row r="1594" spans="10:10" x14ac:dyDescent="0.25">
      <c r="J1594" s="9"/>
    </row>
    <row r="1595" spans="10:10" x14ac:dyDescent="0.25">
      <c r="J1595" s="9"/>
    </row>
    <row r="1596" spans="10:10" x14ac:dyDescent="0.25">
      <c r="J1596" s="9"/>
    </row>
    <row r="1597" spans="10:10" x14ac:dyDescent="0.25">
      <c r="J1597" s="9"/>
    </row>
    <row r="1598" spans="10:10" x14ac:dyDescent="0.25">
      <c r="J1598" s="9"/>
    </row>
    <row r="1599" spans="10:10" x14ac:dyDescent="0.25">
      <c r="J1599" s="9"/>
    </row>
    <row r="1600" spans="10:10" x14ac:dyDescent="0.25">
      <c r="J1600" s="9"/>
    </row>
    <row r="1601" spans="10:10" x14ac:dyDescent="0.25">
      <c r="J1601" s="9"/>
    </row>
    <row r="1602" spans="10:10" x14ac:dyDescent="0.25">
      <c r="J1602" s="9"/>
    </row>
    <row r="1603" spans="10:10" x14ac:dyDescent="0.25">
      <c r="J1603" s="9"/>
    </row>
    <row r="1604" spans="10:10" x14ac:dyDescent="0.25">
      <c r="J1604" s="9"/>
    </row>
    <row r="1605" spans="10:10" x14ac:dyDescent="0.25">
      <c r="J1605" s="9"/>
    </row>
    <row r="1606" spans="10:10" x14ac:dyDescent="0.25">
      <c r="J1606" s="9"/>
    </row>
    <row r="1607" spans="10:10" x14ac:dyDescent="0.25">
      <c r="J1607" s="9"/>
    </row>
    <row r="1608" spans="10:10" x14ac:dyDescent="0.25">
      <c r="J1608" s="9"/>
    </row>
    <row r="1609" spans="10:10" x14ac:dyDescent="0.25">
      <c r="J1609" s="9"/>
    </row>
    <row r="1610" spans="10:10" x14ac:dyDescent="0.25">
      <c r="J1610" s="9"/>
    </row>
    <row r="1611" spans="10:10" x14ac:dyDescent="0.25">
      <c r="J1611" s="9"/>
    </row>
    <row r="1612" spans="10:10" x14ac:dyDescent="0.25">
      <c r="J1612" s="9"/>
    </row>
    <row r="1613" spans="10:10" x14ac:dyDescent="0.25">
      <c r="J1613" s="9"/>
    </row>
    <row r="1614" spans="10:10" x14ac:dyDescent="0.25">
      <c r="J1614" s="9"/>
    </row>
    <row r="1615" spans="10:10" x14ac:dyDescent="0.25">
      <c r="J1615" s="9"/>
    </row>
    <row r="1616" spans="10:10" x14ac:dyDescent="0.25">
      <c r="J1616" s="9"/>
    </row>
    <row r="1617" spans="10:10" x14ac:dyDescent="0.25">
      <c r="J1617" s="9"/>
    </row>
    <row r="1618" spans="10:10" x14ac:dyDescent="0.25">
      <c r="J1618" s="9"/>
    </row>
    <row r="1619" spans="10:10" x14ac:dyDescent="0.25">
      <c r="J1619" s="9"/>
    </row>
    <row r="1620" spans="10:10" x14ac:dyDescent="0.25">
      <c r="J1620" s="9"/>
    </row>
    <row r="1621" spans="10:10" x14ac:dyDescent="0.25">
      <c r="J1621" s="9"/>
    </row>
    <row r="1622" spans="10:10" x14ac:dyDescent="0.25">
      <c r="J1622" s="9"/>
    </row>
    <row r="1623" spans="10:10" x14ac:dyDescent="0.25">
      <c r="J1623" s="9"/>
    </row>
    <row r="1624" spans="10:10" x14ac:dyDescent="0.25">
      <c r="J1624" s="9"/>
    </row>
    <row r="1625" spans="10:10" x14ac:dyDescent="0.25">
      <c r="J1625" s="9"/>
    </row>
    <row r="1626" spans="10:10" x14ac:dyDescent="0.25">
      <c r="J1626" s="9"/>
    </row>
    <row r="1627" spans="10:10" x14ac:dyDescent="0.25">
      <c r="J1627" s="9"/>
    </row>
    <row r="1628" spans="10:10" x14ac:dyDescent="0.25">
      <c r="J1628" s="9"/>
    </row>
    <row r="1629" spans="10:10" x14ac:dyDescent="0.25">
      <c r="J1629" s="9"/>
    </row>
    <row r="1630" spans="10:10" x14ac:dyDescent="0.25">
      <c r="J1630" s="9"/>
    </row>
    <row r="1631" spans="10:10" x14ac:dyDescent="0.25">
      <c r="J1631" s="9"/>
    </row>
    <row r="1632" spans="10:10" x14ac:dyDescent="0.25">
      <c r="J1632" s="9"/>
    </row>
    <row r="1633" spans="10:10" x14ac:dyDescent="0.25">
      <c r="J1633" s="9"/>
    </row>
    <row r="1634" spans="10:10" x14ac:dyDescent="0.25">
      <c r="J1634" s="9"/>
    </row>
    <row r="1635" spans="10:10" x14ac:dyDescent="0.25">
      <c r="J1635" s="9"/>
    </row>
    <row r="1636" spans="10:10" x14ac:dyDescent="0.25">
      <c r="J1636" s="9"/>
    </row>
    <row r="1637" spans="10:10" x14ac:dyDescent="0.25">
      <c r="J1637" s="9"/>
    </row>
    <row r="1638" spans="10:10" x14ac:dyDescent="0.25">
      <c r="J1638" s="9"/>
    </row>
    <row r="1639" spans="10:10" x14ac:dyDescent="0.25">
      <c r="J1639" s="9"/>
    </row>
    <row r="1640" spans="10:10" x14ac:dyDescent="0.25">
      <c r="J1640" s="9"/>
    </row>
    <row r="1641" spans="10:10" x14ac:dyDescent="0.25">
      <c r="J1641" s="9"/>
    </row>
    <row r="1642" spans="10:10" x14ac:dyDescent="0.25">
      <c r="J1642" s="9"/>
    </row>
    <row r="1643" spans="10:10" x14ac:dyDescent="0.25">
      <c r="J1643" s="9"/>
    </row>
    <row r="1644" spans="10:10" x14ac:dyDescent="0.25">
      <c r="J1644" s="9"/>
    </row>
    <row r="1645" spans="10:10" x14ac:dyDescent="0.25">
      <c r="J1645" s="9"/>
    </row>
    <row r="1646" spans="10:10" x14ac:dyDescent="0.25">
      <c r="J1646" s="9"/>
    </row>
    <row r="1647" spans="10:10" x14ac:dyDescent="0.25">
      <c r="J1647" s="9"/>
    </row>
    <row r="1648" spans="10:10" x14ac:dyDescent="0.25">
      <c r="J1648" s="9"/>
    </row>
    <row r="1649" spans="10:10" x14ac:dyDescent="0.25">
      <c r="J1649" s="9"/>
    </row>
    <row r="1650" spans="10:10" x14ac:dyDescent="0.25">
      <c r="J1650" s="9"/>
    </row>
    <row r="1651" spans="10:10" x14ac:dyDescent="0.25">
      <c r="J1651" s="9"/>
    </row>
    <row r="1652" spans="10:10" x14ac:dyDescent="0.25">
      <c r="J1652" s="9"/>
    </row>
    <row r="1653" spans="10:10" x14ac:dyDescent="0.25">
      <c r="J1653" s="9"/>
    </row>
    <row r="1654" spans="10:10" x14ac:dyDescent="0.25">
      <c r="J1654" s="9"/>
    </row>
    <row r="1655" spans="10:10" x14ac:dyDescent="0.25">
      <c r="J1655" s="9"/>
    </row>
    <row r="1656" spans="10:10" x14ac:dyDescent="0.25">
      <c r="J1656" s="9"/>
    </row>
    <row r="1657" spans="10:10" x14ac:dyDescent="0.25">
      <c r="J1657" s="9"/>
    </row>
    <row r="1658" spans="10:10" x14ac:dyDescent="0.25">
      <c r="J1658" s="9"/>
    </row>
    <row r="1659" spans="10:10" x14ac:dyDescent="0.25">
      <c r="J1659" s="9"/>
    </row>
    <row r="1660" spans="10:10" x14ac:dyDescent="0.25">
      <c r="J1660" s="9"/>
    </row>
    <row r="1661" spans="10:10" x14ac:dyDescent="0.25">
      <c r="J1661" s="9"/>
    </row>
    <row r="1662" spans="10:10" x14ac:dyDescent="0.25">
      <c r="J1662" s="9"/>
    </row>
    <row r="1663" spans="10:10" x14ac:dyDescent="0.25">
      <c r="J1663" s="9"/>
    </row>
    <row r="1664" spans="10:10" x14ac:dyDescent="0.25">
      <c r="J1664" s="9"/>
    </row>
    <row r="1665" spans="10:10" x14ac:dyDescent="0.25">
      <c r="J1665" s="9"/>
    </row>
    <row r="1666" spans="10:10" x14ac:dyDescent="0.25">
      <c r="J1666" s="9"/>
    </row>
    <row r="1667" spans="10:10" x14ac:dyDescent="0.25">
      <c r="J1667" s="9"/>
    </row>
    <row r="1668" spans="10:10" x14ac:dyDescent="0.25">
      <c r="J1668" s="9"/>
    </row>
    <row r="1669" spans="10:10" x14ac:dyDescent="0.25">
      <c r="J1669" s="9"/>
    </row>
    <row r="1670" spans="10:10" x14ac:dyDescent="0.25">
      <c r="J1670" s="9"/>
    </row>
    <row r="1671" spans="10:10" x14ac:dyDescent="0.25">
      <c r="J1671" s="9"/>
    </row>
    <row r="1672" spans="10:10" x14ac:dyDescent="0.25">
      <c r="J1672" s="9"/>
    </row>
    <row r="1673" spans="10:10" x14ac:dyDescent="0.25">
      <c r="J1673" s="9"/>
    </row>
    <row r="1674" spans="10:10" x14ac:dyDescent="0.25">
      <c r="J1674" s="9"/>
    </row>
    <row r="1675" spans="10:10" x14ac:dyDescent="0.25">
      <c r="J1675" s="9"/>
    </row>
    <row r="1676" spans="10:10" x14ac:dyDescent="0.25">
      <c r="J1676" s="9"/>
    </row>
    <row r="1677" spans="10:10" x14ac:dyDescent="0.25">
      <c r="J1677" s="9"/>
    </row>
    <row r="1678" spans="10:10" x14ac:dyDescent="0.25">
      <c r="J1678" s="9"/>
    </row>
    <row r="1679" spans="10:10" x14ac:dyDescent="0.25">
      <c r="J1679" s="9"/>
    </row>
    <row r="1680" spans="10:10" x14ac:dyDescent="0.25">
      <c r="J1680" s="9"/>
    </row>
    <row r="1681" spans="10:10" x14ac:dyDescent="0.25">
      <c r="J1681" s="9"/>
    </row>
    <row r="1682" spans="10:10" x14ac:dyDescent="0.25">
      <c r="J1682" s="9"/>
    </row>
    <row r="1683" spans="10:10" x14ac:dyDescent="0.25">
      <c r="J1683" s="9"/>
    </row>
    <row r="1684" spans="10:10" x14ac:dyDescent="0.25">
      <c r="J1684" s="9"/>
    </row>
    <row r="1685" spans="10:10" x14ac:dyDescent="0.25">
      <c r="J1685" s="9"/>
    </row>
    <row r="1686" spans="10:10" x14ac:dyDescent="0.25">
      <c r="J1686" s="9"/>
    </row>
    <row r="1687" spans="10:10" x14ac:dyDescent="0.25">
      <c r="J1687" s="9"/>
    </row>
    <row r="1688" spans="10:10" x14ac:dyDescent="0.25">
      <c r="J1688" s="9"/>
    </row>
    <row r="1689" spans="10:10" x14ac:dyDescent="0.25">
      <c r="J1689" s="9"/>
    </row>
    <row r="1690" spans="10:10" x14ac:dyDescent="0.25">
      <c r="J1690" s="9"/>
    </row>
    <row r="1691" spans="10:10" x14ac:dyDescent="0.25">
      <c r="J1691" s="9"/>
    </row>
    <row r="1692" spans="10:10" x14ac:dyDescent="0.25">
      <c r="J1692" s="9"/>
    </row>
    <row r="1693" spans="10:10" x14ac:dyDescent="0.25">
      <c r="J1693" s="9"/>
    </row>
    <row r="1694" spans="10:10" x14ac:dyDescent="0.25">
      <c r="J1694" s="9"/>
    </row>
    <row r="1695" spans="10:10" x14ac:dyDescent="0.25">
      <c r="J1695" s="9"/>
    </row>
    <row r="1696" spans="10:10" x14ac:dyDescent="0.25">
      <c r="J1696" s="9"/>
    </row>
    <row r="1697" spans="10:10" x14ac:dyDescent="0.25">
      <c r="J1697" s="9"/>
    </row>
    <row r="1698" spans="10:10" x14ac:dyDescent="0.25">
      <c r="J1698" s="9"/>
    </row>
    <row r="1699" spans="10:10" x14ac:dyDescent="0.25">
      <c r="J1699" s="9"/>
    </row>
    <row r="1700" spans="10:10" x14ac:dyDescent="0.25">
      <c r="J1700" s="9"/>
    </row>
    <row r="1701" spans="10:10" x14ac:dyDescent="0.25">
      <c r="J1701" s="9"/>
    </row>
    <row r="1702" spans="10:10" x14ac:dyDescent="0.25">
      <c r="J1702" s="9"/>
    </row>
    <row r="1703" spans="10:10" x14ac:dyDescent="0.25">
      <c r="J1703" s="9"/>
    </row>
    <row r="1704" spans="10:10" x14ac:dyDescent="0.25">
      <c r="J1704" s="9"/>
    </row>
    <row r="1705" spans="10:10" x14ac:dyDescent="0.25">
      <c r="J1705" s="9"/>
    </row>
    <row r="1706" spans="10:10" x14ac:dyDescent="0.25">
      <c r="J1706" s="9"/>
    </row>
    <row r="1707" spans="10:10" x14ac:dyDescent="0.25">
      <c r="J1707" s="9"/>
    </row>
    <row r="1708" spans="10:10" x14ac:dyDescent="0.25">
      <c r="J1708" s="9"/>
    </row>
    <row r="1709" spans="10:10" x14ac:dyDescent="0.25">
      <c r="J1709" s="9"/>
    </row>
    <row r="1710" spans="10:10" x14ac:dyDescent="0.25">
      <c r="J1710" s="9"/>
    </row>
    <row r="1711" spans="10:10" x14ac:dyDescent="0.25">
      <c r="J1711" s="9"/>
    </row>
    <row r="1712" spans="10:10" x14ac:dyDescent="0.25">
      <c r="J1712" s="9"/>
    </row>
    <row r="1713" spans="10:10" x14ac:dyDescent="0.25">
      <c r="J1713" s="9"/>
    </row>
    <row r="1714" spans="10:10" x14ac:dyDescent="0.25">
      <c r="J1714" s="9"/>
    </row>
    <row r="1715" spans="10:10" x14ac:dyDescent="0.25">
      <c r="J1715" s="9"/>
    </row>
    <row r="1716" spans="10:10" x14ac:dyDescent="0.25">
      <c r="J1716" s="9"/>
    </row>
    <row r="1717" spans="10:10" x14ac:dyDescent="0.25">
      <c r="J1717" s="9"/>
    </row>
    <row r="1718" spans="10:10" x14ac:dyDescent="0.25">
      <c r="J1718" s="9"/>
    </row>
    <row r="1719" spans="10:10" x14ac:dyDescent="0.25">
      <c r="J1719" s="9"/>
    </row>
    <row r="1720" spans="10:10" x14ac:dyDescent="0.25">
      <c r="J1720" s="9"/>
    </row>
    <row r="1721" spans="10:10" x14ac:dyDescent="0.25">
      <c r="J1721" s="9"/>
    </row>
    <row r="1722" spans="10:10" x14ac:dyDescent="0.25">
      <c r="J1722" s="9"/>
    </row>
    <row r="1723" spans="10:10" x14ac:dyDescent="0.25">
      <c r="J1723" s="9"/>
    </row>
    <row r="1724" spans="10:10" x14ac:dyDescent="0.25">
      <c r="J1724" s="9"/>
    </row>
    <row r="1725" spans="10:10" x14ac:dyDescent="0.25">
      <c r="J1725" s="9"/>
    </row>
    <row r="1726" spans="10:10" x14ac:dyDescent="0.25">
      <c r="J1726" s="9"/>
    </row>
    <row r="1727" spans="10:10" x14ac:dyDescent="0.25">
      <c r="J1727" s="9"/>
    </row>
    <row r="1728" spans="10:10" x14ac:dyDescent="0.25">
      <c r="J1728" s="9"/>
    </row>
    <row r="1729" spans="10:10" x14ac:dyDescent="0.25">
      <c r="J1729" s="9"/>
    </row>
    <row r="1730" spans="10:10" x14ac:dyDescent="0.25">
      <c r="J1730" s="9"/>
    </row>
    <row r="1731" spans="10:10" x14ac:dyDescent="0.25">
      <c r="J1731" s="9"/>
    </row>
    <row r="1732" spans="10:10" x14ac:dyDescent="0.25">
      <c r="J1732" s="9"/>
    </row>
    <row r="1733" spans="10:10" x14ac:dyDescent="0.25">
      <c r="J1733" s="9"/>
    </row>
    <row r="1734" spans="10:10" x14ac:dyDescent="0.25">
      <c r="J1734" s="9"/>
    </row>
    <row r="1735" spans="10:10" x14ac:dyDescent="0.25">
      <c r="J1735" s="9"/>
    </row>
    <row r="1736" spans="10:10" x14ac:dyDescent="0.25">
      <c r="J1736" s="9"/>
    </row>
    <row r="1737" spans="10:10" x14ac:dyDescent="0.25">
      <c r="J1737" s="9"/>
    </row>
    <row r="1738" spans="10:10" x14ac:dyDescent="0.25">
      <c r="J1738" s="9"/>
    </row>
    <row r="1739" spans="10:10" x14ac:dyDescent="0.25">
      <c r="J1739" s="9"/>
    </row>
    <row r="1740" spans="10:10" x14ac:dyDescent="0.25">
      <c r="J1740" s="9"/>
    </row>
    <row r="1741" spans="10:10" x14ac:dyDescent="0.25">
      <c r="J1741" s="9"/>
    </row>
    <row r="1742" spans="10:10" x14ac:dyDescent="0.25">
      <c r="J1742" s="9"/>
    </row>
    <row r="1743" spans="10:10" x14ac:dyDescent="0.25">
      <c r="J1743" s="9"/>
    </row>
    <row r="1744" spans="10:10" x14ac:dyDescent="0.25">
      <c r="J1744" s="9"/>
    </row>
    <row r="1745" spans="10:10" x14ac:dyDescent="0.25">
      <c r="J1745" s="9"/>
    </row>
    <row r="1746" spans="10:10" x14ac:dyDescent="0.25">
      <c r="J1746" s="9"/>
    </row>
    <row r="1747" spans="10:10" x14ac:dyDescent="0.25">
      <c r="J1747" s="9"/>
    </row>
    <row r="1748" spans="10:10" x14ac:dyDescent="0.25">
      <c r="J1748" s="9"/>
    </row>
    <row r="1749" spans="10:10" x14ac:dyDescent="0.25">
      <c r="J1749" s="9"/>
    </row>
    <row r="1750" spans="10:10" x14ac:dyDescent="0.25">
      <c r="J1750" s="9"/>
    </row>
    <row r="1751" spans="10:10" x14ac:dyDescent="0.25">
      <c r="J1751" s="9"/>
    </row>
    <row r="1752" spans="10:10" x14ac:dyDescent="0.25">
      <c r="J1752" s="9"/>
    </row>
    <row r="1753" spans="10:10" x14ac:dyDescent="0.25">
      <c r="J1753" s="9"/>
    </row>
    <row r="1754" spans="10:10" x14ac:dyDescent="0.25">
      <c r="J1754" s="9"/>
    </row>
    <row r="1755" spans="10:10" x14ac:dyDescent="0.25">
      <c r="J1755" s="9"/>
    </row>
    <row r="1756" spans="10:10" x14ac:dyDescent="0.25">
      <c r="J1756" s="9"/>
    </row>
    <row r="1757" spans="10:10" x14ac:dyDescent="0.25">
      <c r="J1757" s="9"/>
    </row>
    <row r="1758" spans="10:10" x14ac:dyDescent="0.25">
      <c r="J1758" s="9"/>
    </row>
    <row r="1759" spans="10:10" x14ac:dyDescent="0.25">
      <c r="J1759" s="9"/>
    </row>
    <row r="1760" spans="10:10" x14ac:dyDescent="0.25">
      <c r="J1760" s="9"/>
    </row>
    <row r="1761" spans="10:10" x14ac:dyDescent="0.25">
      <c r="J1761" s="9"/>
    </row>
    <row r="1762" spans="10:10" x14ac:dyDescent="0.25">
      <c r="J1762" s="9"/>
    </row>
    <row r="1763" spans="10:10" x14ac:dyDescent="0.25">
      <c r="J1763" s="9"/>
    </row>
    <row r="1764" spans="10:10" x14ac:dyDescent="0.25">
      <c r="J1764" s="9"/>
    </row>
    <row r="1765" spans="10:10" x14ac:dyDescent="0.25">
      <c r="J1765" s="9"/>
    </row>
    <row r="1766" spans="10:10" x14ac:dyDescent="0.25">
      <c r="J1766" s="9"/>
    </row>
    <row r="1767" spans="10:10" x14ac:dyDescent="0.25">
      <c r="J1767" s="9"/>
    </row>
    <row r="1768" spans="10:10" x14ac:dyDescent="0.25">
      <c r="J1768" s="9"/>
    </row>
    <row r="1769" spans="10:10" x14ac:dyDescent="0.25">
      <c r="J1769" s="9"/>
    </row>
    <row r="1770" spans="10:10" x14ac:dyDescent="0.25">
      <c r="J1770" s="9"/>
    </row>
    <row r="1771" spans="10:10" x14ac:dyDescent="0.25">
      <c r="J1771" s="9"/>
    </row>
    <row r="1772" spans="10:10" x14ac:dyDescent="0.25">
      <c r="J1772" s="9"/>
    </row>
    <row r="1773" spans="10:10" x14ac:dyDescent="0.25">
      <c r="J1773" s="9"/>
    </row>
    <row r="1774" spans="10:10" x14ac:dyDescent="0.25">
      <c r="J1774" s="9"/>
    </row>
    <row r="1775" spans="10:10" x14ac:dyDescent="0.25">
      <c r="J1775" s="9"/>
    </row>
    <row r="1776" spans="10:10" x14ac:dyDescent="0.25">
      <c r="J1776" s="9"/>
    </row>
    <row r="1777" spans="10:10" x14ac:dyDescent="0.25">
      <c r="J1777" s="9"/>
    </row>
    <row r="1778" spans="10:10" x14ac:dyDescent="0.25">
      <c r="J1778" s="9"/>
    </row>
    <row r="1779" spans="10:10" x14ac:dyDescent="0.25">
      <c r="J1779" s="9"/>
    </row>
    <row r="1780" spans="10:10" x14ac:dyDescent="0.25">
      <c r="J1780" s="9"/>
    </row>
    <row r="1781" spans="10:10" x14ac:dyDescent="0.25">
      <c r="J1781" s="9"/>
    </row>
    <row r="1782" spans="10:10" x14ac:dyDescent="0.25">
      <c r="J1782" s="9"/>
    </row>
    <row r="1783" spans="10:10" x14ac:dyDescent="0.25">
      <c r="J1783" s="9"/>
    </row>
    <row r="1784" spans="10:10" x14ac:dyDescent="0.25">
      <c r="J1784" s="9"/>
    </row>
    <row r="1785" spans="10:10" x14ac:dyDescent="0.25">
      <c r="J1785" s="9"/>
    </row>
    <row r="1786" spans="10:10" x14ac:dyDescent="0.25">
      <c r="J1786" s="9"/>
    </row>
    <row r="1787" spans="10:10" x14ac:dyDescent="0.25">
      <c r="J1787" s="9"/>
    </row>
    <row r="1788" spans="10:10" x14ac:dyDescent="0.25">
      <c r="J1788" s="9"/>
    </row>
    <row r="1789" spans="10:10" x14ac:dyDescent="0.25">
      <c r="J1789" s="9"/>
    </row>
    <row r="1790" spans="10:10" x14ac:dyDescent="0.25">
      <c r="J1790" s="9"/>
    </row>
    <row r="1791" spans="10:10" x14ac:dyDescent="0.25">
      <c r="J1791" s="9"/>
    </row>
    <row r="1792" spans="10:10" x14ac:dyDescent="0.25">
      <c r="J1792" s="9"/>
    </row>
    <row r="1793" spans="10:10" x14ac:dyDescent="0.25">
      <c r="J1793" s="9"/>
    </row>
    <row r="1794" spans="10:10" x14ac:dyDescent="0.25">
      <c r="J1794" s="9"/>
    </row>
    <row r="1795" spans="10:10" x14ac:dyDescent="0.25">
      <c r="J1795" s="9"/>
    </row>
    <row r="1796" spans="10:10" x14ac:dyDescent="0.25">
      <c r="J1796" s="9"/>
    </row>
    <row r="1797" spans="10:10" x14ac:dyDescent="0.25">
      <c r="J1797" s="9"/>
    </row>
    <row r="1798" spans="10:10" x14ac:dyDescent="0.25">
      <c r="J1798" s="9"/>
    </row>
    <row r="1799" spans="10:10" x14ac:dyDescent="0.25">
      <c r="J1799" s="9"/>
    </row>
    <row r="1800" spans="10:10" x14ac:dyDescent="0.25">
      <c r="J1800" s="9"/>
    </row>
    <row r="1801" spans="10:10" x14ac:dyDescent="0.25">
      <c r="J1801" s="9"/>
    </row>
    <row r="1802" spans="10:10" x14ac:dyDescent="0.25">
      <c r="J1802" s="9"/>
    </row>
    <row r="1803" spans="10:10" x14ac:dyDescent="0.25">
      <c r="J1803" s="9"/>
    </row>
    <row r="1804" spans="10:10" x14ac:dyDescent="0.25">
      <c r="J1804" s="9"/>
    </row>
    <row r="1805" spans="10:10" x14ac:dyDescent="0.25">
      <c r="J1805" s="9"/>
    </row>
    <row r="1806" spans="10:10" x14ac:dyDescent="0.25">
      <c r="J1806" s="9"/>
    </row>
    <row r="1807" spans="10:10" x14ac:dyDescent="0.25">
      <c r="J1807" s="9"/>
    </row>
    <row r="1808" spans="10:10" x14ac:dyDescent="0.25">
      <c r="J1808" s="9"/>
    </row>
    <row r="1809" spans="10:10" x14ac:dyDescent="0.25">
      <c r="J1809" s="9"/>
    </row>
    <row r="1810" spans="10:10" x14ac:dyDescent="0.25">
      <c r="J1810" s="9"/>
    </row>
    <row r="1811" spans="10:10" x14ac:dyDescent="0.25">
      <c r="J1811" s="9"/>
    </row>
    <row r="1812" spans="10:10" x14ac:dyDescent="0.25">
      <c r="J1812" s="9"/>
    </row>
    <row r="1813" spans="10:10" x14ac:dyDescent="0.25">
      <c r="J1813" s="9"/>
    </row>
    <row r="1814" spans="10:10" x14ac:dyDescent="0.25">
      <c r="J1814" s="9"/>
    </row>
    <row r="1815" spans="10:10" x14ac:dyDescent="0.25">
      <c r="J1815" s="9"/>
    </row>
    <row r="1816" spans="10:10" x14ac:dyDescent="0.25">
      <c r="J1816" s="9"/>
    </row>
    <row r="1817" spans="10:10" x14ac:dyDescent="0.25">
      <c r="J1817" s="9"/>
    </row>
    <row r="1818" spans="10:10" x14ac:dyDescent="0.25">
      <c r="J1818" s="9"/>
    </row>
    <row r="1819" spans="10:10" x14ac:dyDescent="0.25">
      <c r="J1819" s="9"/>
    </row>
    <row r="1820" spans="10:10" x14ac:dyDescent="0.25">
      <c r="J1820" s="9"/>
    </row>
    <row r="1821" spans="10:10" x14ac:dyDescent="0.25">
      <c r="J1821" s="9"/>
    </row>
    <row r="1822" spans="10:10" x14ac:dyDescent="0.25">
      <c r="J1822" s="9"/>
    </row>
    <row r="1823" spans="10:10" x14ac:dyDescent="0.25">
      <c r="J1823" s="9"/>
    </row>
    <row r="1824" spans="10:10" x14ac:dyDescent="0.25">
      <c r="J1824" s="9"/>
    </row>
    <row r="1825" spans="10:10" x14ac:dyDescent="0.25">
      <c r="J1825" s="9"/>
    </row>
    <row r="1826" spans="10:10" x14ac:dyDescent="0.25">
      <c r="J1826" s="9"/>
    </row>
    <row r="1827" spans="10:10" x14ac:dyDescent="0.25">
      <c r="J1827" s="9"/>
    </row>
    <row r="1828" spans="10:10" x14ac:dyDescent="0.25">
      <c r="J1828" s="9"/>
    </row>
    <row r="1829" spans="10:10" x14ac:dyDescent="0.25">
      <c r="J1829" s="9"/>
    </row>
    <row r="1830" spans="10:10" x14ac:dyDescent="0.25">
      <c r="J1830" s="9"/>
    </row>
    <row r="1831" spans="10:10" x14ac:dyDescent="0.25">
      <c r="J1831" s="9"/>
    </row>
    <row r="1832" spans="10:10" x14ac:dyDescent="0.25">
      <c r="J1832" s="9"/>
    </row>
    <row r="1833" spans="10:10" x14ac:dyDescent="0.25">
      <c r="J1833" s="9"/>
    </row>
    <row r="1834" spans="10:10" x14ac:dyDescent="0.25">
      <c r="J1834" s="9"/>
    </row>
    <row r="1835" spans="10:10" x14ac:dyDescent="0.25">
      <c r="J1835" s="9"/>
    </row>
    <row r="1836" spans="10:10" x14ac:dyDescent="0.25">
      <c r="J1836" s="9"/>
    </row>
    <row r="1837" spans="10:10" x14ac:dyDescent="0.25">
      <c r="J1837" s="9"/>
    </row>
    <row r="1838" spans="10:10" x14ac:dyDescent="0.25">
      <c r="J1838" s="9"/>
    </row>
    <row r="1839" spans="10:10" x14ac:dyDescent="0.25">
      <c r="J1839" s="9"/>
    </row>
    <row r="1840" spans="10:10" x14ac:dyDescent="0.25">
      <c r="J1840" s="9"/>
    </row>
    <row r="1841" spans="10:10" x14ac:dyDescent="0.25">
      <c r="J1841" s="9"/>
    </row>
    <row r="1842" spans="10:10" x14ac:dyDescent="0.25">
      <c r="J1842" s="9"/>
    </row>
    <row r="1843" spans="10:10" x14ac:dyDescent="0.25">
      <c r="J1843" s="9"/>
    </row>
    <row r="1844" spans="10:10" x14ac:dyDescent="0.25">
      <c r="J1844" s="9"/>
    </row>
    <row r="1845" spans="10:10" x14ac:dyDescent="0.25">
      <c r="J1845" s="9"/>
    </row>
    <row r="1846" spans="10:10" x14ac:dyDescent="0.25">
      <c r="J1846" s="9"/>
    </row>
    <row r="1847" spans="10:10" x14ac:dyDescent="0.25">
      <c r="J1847" s="9"/>
    </row>
    <row r="1848" spans="10:10" x14ac:dyDescent="0.25">
      <c r="J1848" s="9"/>
    </row>
    <row r="1849" spans="10:10" x14ac:dyDescent="0.25">
      <c r="J1849" s="9"/>
    </row>
    <row r="1850" spans="10:10" x14ac:dyDescent="0.25">
      <c r="J1850" s="9"/>
    </row>
    <row r="1851" spans="10:10" x14ac:dyDescent="0.25">
      <c r="J1851" s="9"/>
    </row>
    <row r="1852" spans="10:10" x14ac:dyDescent="0.25">
      <c r="J1852" s="9"/>
    </row>
    <row r="1853" spans="10:10" x14ac:dyDescent="0.25">
      <c r="J1853" s="9"/>
    </row>
    <row r="1854" spans="10:10" x14ac:dyDescent="0.25">
      <c r="J1854" s="9"/>
    </row>
    <row r="1855" spans="10:10" x14ac:dyDescent="0.25">
      <c r="J1855" s="9"/>
    </row>
    <row r="1856" spans="10:10" x14ac:dyDescent="0.25">
      <c r="J1856" s="9"/>
    </row>
    <row r="1857" spans="10:10" x14ac:dyDescent="0.25">
      <c r="J1857" s="9"/>
    </row>
    <row r="1858" spans="10:10" x14ac:dyDescent="0.25">
      <c r="J1858" s="9"/>
    </row>
    <row r="1859" spans="10:10" x14ac:dyDescent="0.25">
      <c r="J1859" s="9"/>
    </row>
    <row r="1860" spans="10:10" x14ac:dyDescent="0.25">
      <c r="J1860" s="9"/>
    </row>
    <row r="1861" spans="10:10" x14ac:dyDescent="0.25">
      <c r="J1861" s="9"/>
    </row>
    <row r="1862" spans="10:10" x14ac:dyDescent="0.25">
      <c r="J1862" s="9"/>
    </row>
    <row r="1863" spans="10:10" x14ac:dyDescent="0.25">
      <c r="J1863" s="9"/>
    </row>
    <row r="1864" spans="10:10" x14ac:dyDescent="0.25">
      <c r="J1864" s="9"/>
    </row>
    <row r="1865" spans="10:10" x14ac:dyDescent="0.25">
      <c r="J1865" s="9"/>
    </row>
    <row r="1866" spans="10:10" x14ac:dyDescent="0.25">
      <c r="J1866" s="9"/>
    </row>
    <row r="1867" spans="10:10" x14ac:dyDescent="0.25">
      <c r="J1867" s="9"/>
    </row>
    <row r="1868" spans="10:10" x14ac:dyDescent="0.25">
      <c r="J1868" s="9"/>
    </row>
    <row r="1869" spans="10:10" x14ac:dyDescent="0.25">
      <c r="J1869" s="9"/>
    </row>
    <row r="1870" spans="10:10" x14ac:dyDescent="0.25">
      <c r="J1870" s="9"/>
    </row>
    <row r="1871" spans="10:10" x14ac:dyDescent="0.25">
      <c r="J1871" s="9"/>
    </row>
    <row r="1872" spans="10:10" x14ac:dyDescent="0.25">
      <c r="J1872" s="9"/>
    </row>
    <row r="1873" spans="10:10" x14ac:dyDescent="0.25">
      <c r="J1873" s="9"/>
    </row>
    <row r="1874" spans="10:10" x14ac:dyDescent="0.25">
      <c r="J1874" s="9"/>
    </row>
    <row r="1875" spans="10:10" x14ac:dyDescent="0.25">
      <c r="J1875" s="9"/>
    </row>
    <row r="1876" spans="10:10" x14ac:dyDescent="0.25">
      <c r="J1876" s="9"/>
    </row>
    <row r="1877" spans="10:10" x14ac:dyDescent="0.25">
      <c r="J1877" s="9"/>
    </row>
    <row r="1878" spans="10:10" x14ac:dyDescent="0.25">
      <c r="J1878" s="9"/>
    </row>
    <row r="1879" spans="10:10" x14ac:dyDescent="0.25">
      <c r="J1879" s="9"/>
    </row>
    <row r="1880" spans="10:10" x14ac:dyDescent="0.25">
      <c r="J1880" s="9"/>
    </row>
    <row r="1881" spans="10:10" x14ac:dyDescent="0.25">
      <c r="J1881" s="9"/>
    </row>
    <row r="1882" spans="10:10" x14ac:dyDescent="0.25">
      <c r="J1882" s="9"/>
    </row>
    <row r="1883" spans="10:10" x14ac:dyDescent="0.25">
      <c r="J1883" s="9"/>
    </row>
    <row r="1884" spans="10:10" x14ac:dyDescent="0.25">
      <c r="J1884" s="9"/>
    </row>
    <row r="1885" spans="10:10" x14ac:dyDescent="0.25">
      <c r="J1885" s="9"/>
    </row>
    <row r="1886" spans="10:10" x14ac:dyDescent="0.25">
      <c r="J1886" s="9"/>
    </row>
    <row r="1887" spans="10:10" x14ac:dyDescent="0.25">
      <c r="J1887" s="9"/>
    </row>
    <row r="1888" spans="10:10" x14ac:dyDescent="0.25">
      <c r="J1888" s="9"/>
    </row>
    <row r="1889" spans="10:10" x14ac:dyDescent="0.25">
      <c r="J1889" s="9"/>
    </row>
    <row r="1890" spans="10:10" x14ac:dyDescent="0.25">
      <c r="J1890" s="9"/>
    </row>
    <row r="1891" spans="10:10" x14ac:dyDescent="0.25">
      <c r="J1891" s="9"/>
    </row>
    <row r="1892" spans="10:10" x14ac:dyDescent="0.25">
      <c r="J1892" s="9"/>
    </row>
    <row r="1893" spans="10:10" x14ac:dyDescent="0.25">
      <c r="J1893" s="9"/>
    </row>
    <row r="1894" spans="10:10" x14ac:dyDescent="0.25">
      <c r="J1894" s="9"/>
    </row>
    <row r="1895" spans="10:10" x14ac:dyDescent="0.25">
      <c r="J1895" s="9"/>
    </row>
    <row r="1896" spans="10:10" x14ac:dyDescent="0.25">
      <c r="J1896" s="9"/>
    </row>
    <row r="1897" spans="10:10" x14ac:dyDescent="0.25">
      <c r="J1897" s="9"/>
    </row>
    <row r="1898" spans="10:10" x14ac:dyDescent="0.25">
      <c r="J1898" s="9"/>
    </row>
    <row r="1899" spans="10:10" x14ac:dyDescent="0.25">
      <c r="J1899" s="9"/>
    </row>
    <row r="1900" spans="10:10" x14ac:dyDescent="0.25">
      <c r="J1900" s="9"/>
    </row>
    <row r="1901" spans="10:10" x14ac:dyDescent="0.25">
      <c r="J1901" s="9"/>
    </row>
    <row r="1902" spans="10:10" x14ac:dyDescent="0.25">
      <c r="J1902" s="9"/>
    </row>
    <row r="1903" spans="10:10" x14ac:dyDescent="0.25">
      <c r="J1903" s="9"/>
    </row>
    <row r="1904" spans="10:10" x14ac:dyDescent="0.25">
      <c r="J1904" s="9"/>
    </row>
    <row r="1905" spans="10:10" x14ac:dyDescent="0.25">
      <c r="J1905" s="9"/>
    </row>
    <row r="1906" spans="10:10" x14ac:dyDescent="0.25">
      <c r="J1906" s="9"/>
    </row>
    <row r="1907" spans="10:10" x14ac:dyDescent="0.25">
      <c r="J1907" s="9"/>
    </row>
    <row r="1908" spans="10:10" x14ac:dyDescent="0.25">
      <c r="J1908" s="9"/>
    </row>
    <row r="1909" spans="10:10" x14ac:dyDescent="0.25">
      <c r="J1909" s="9"/>
    </row>
    <row r="1910" spans="10:10" x14ac:dyDescent="0.25">
      <c r="J1910" s="9"/>
    </row>
    <row r="1911" spans="10:10" x14ac:dyDescent="0.25">
      <c r="J1911" s="9"/>
    </row>
    <row r="1912" spans="10:10" x14ac:dyDescent="0.25">
      <c r="J1912" s="9"/>
    </row>
    <row r="1913" spans="10:10" x14ac:dyDescent="0.25">
      <c r="J1913" s="9"/>
    </row>
    <row r="1914" spans="10:10" x14ac:dyDescent="0.25">
      <c r="J1914" s="9"/>
    </row>
    <row r="1915" spans="10:10" x14ac:dyDescent="0.25">
      <c r="J1915" s="9"/>
    </row>
    <row r="1916" spans="10:10" x14ac:dyDescent="0.25">
      <c r="J1916" s="9"/>
    </row>
    <row r="1917" spans="10:10" x14ac:dyDescent="0.25">
      <c r="J1917" s="9"/>
    </row>
    <row r="1918" spans="10:10" x14ac:dyDescent="0.25">
      <c r="J1918" s="9"/>
    </row>
    <row r="1919" spans="10:10" x14ac:dyDescent="0.25">
      <c r="J1919" s="9"/>
    </row>
    <row r="1920" spans="10:10" x14ac:dyDescent="0.25">
      <c r="J1920" s="9"/>
    </row>
    <row r="1921" spans="10:10" x14ac:dyDescent="0.25">
      <c r="J1921" s="9"/>
    </row>
    <row r="1922" spans="10:10" x14ac:dyDescent="0.25">
      <c r="J1922" s="9"/>
    </row>
    <row r="1923" spans="10:10" x14ac:dyDescent="0.25">
      <c r="J1923" s="9"/>
    </row>
    <row r="1924" spans="10:10" x14ac:dyDescent="0.25">
      <c r="J1924" s="9"/>
    </row>
    <row r="1925" spans="10:10" x14ac:dyDescent="0.25">
      <c r="J1925" s="9"/>
    </row>
    <row r="1926" spans="10:10" x14ac:dyDescent="0.25">
      <c r="J1926" s="9"/>
    </row>
    <row r="1927" spans="10:10" x14ac:dyDescent="0.25">
      <c r="J1927" s="9"/>
    </row>
    <row r="1928" spans="10:10" x14ac:dyDescent="0.25">
      <c r="J1928" s="9"/>
    </row>
    <row r="1929" spans="10:10" x14ac:dyDescent="0.25">
      <c r="J1929" s="9"/>
    </row>
    <row r="1930" spans="10:10" x14ac:dyDescent="0.25">
      <c r="J1930" s="9"/>
    </row>
    <row r="1931" spans="10:10" x14ac:dyDescent="0.25">
      <c r="J1931" s="9"/>
    </row>
    <row r="1932" spans="10:10" x14ac:dyDescent="0.25">
      <c r="J1932" s="9"/>
    </row>
    <row r="1933" spans="10:10" x14ac:dyDescent="0.25">
      <c r="J1933" s="9"/>
    </row>
    <row r="1934" spans="10:10" x14ac:dyDescent="0.25">
      <c r="J1934" s="9"/>
    </row>
    <row r="1935" spans="10:10" x14ac:dyDescent="0.25">
      <c r="J1935" s="9"/>
    </row>
    <row r="1936" spans="10:10" x14ac:dyDescent="0.25">
      <c r="J1936" s="9"/>
    </row>
    <row r="1937" spans="10:10" x14ac:dyDescent="0.25">
      <c r="J1937" s="9"/>
    </row>
    <row r="1938" spans="10:10" x14ac:dyDescent="0.25">
      <c r="J1938" s="9"/>
    </row>
    <row r="1939" spans="10:10" x14ac:dyDescent="0.25">
      <c r="J1939" s="9"/>
    </row>
    <row r="1940" spans="10:10" x14ac:dyDescent="0.25">
      <c r="J1940" s="9"/>
    </row>
    <row r="1941" spans="10:10" x14ac:dyDescent="0.25">
      <c r="J1941" s="9"/>
    </row>
    <row r="1942" spans="10:10" x14ac:dyDescent="0.25">
      <c r="J1942" s="9"/>
    </row>
    <row r="1943" spans="10:10" x14ac:dyDescent="0.25">
      <c r="J1943" s="9"/>
    </row>
    <row r="1944" spans="10:10" x14ac:dyDescent="0.25">
      <c r="J1944" s="9"/>
    </row>
    <row r="1945" spans="10:10" x14ac:dyDescent="0.25">
      <c r="J1945" s="9"/>
    </row>
    <row r="1946" spans="10:10" x14ac:dyDescent="0.25">
      <c r="J1946" s="9"/>
    </row>
    <row r="1947" spans="10:10" x14ac:dyDescent="0.25">
      <c r="J1947" s="9"/>
    </row>
    <row r="1948" spans="10:10" x14ac:dyDescent="0.25">
      <c r="J1948" s="9"/>
    </row>
    <row r="1949" spans="10:10" x14ac:dyDescent="0.25">
      <c r="J1949" s="9"/>
    </row>
    <row r="1950" spans="10:10" x14ac:dyDescent="0.25">
      <c r="J1950" s="9"/>
    </row>
    <row r="1951" spans="10:10" x14ac:dyDescent="0.25">
      <c r="J1951" s="9"/>
    </row>
    <row r="1952" spans="10:10" x14ac:dyDescent="0.25">
      <c r="J1952" s="9"/>
    </row>
    <row r="1953" spans="10:10" x14ac:dyDescent="0.25">
      <c r="J1953" s="9"/>
    </row>
    <row r="1954" spans="10:10" x14ac:dyDescent="0.25">
      <c r="J1954" s="9"/>
    </row>
    <row r="1955" spans="10:10" x14ac:dyDescent="0.25">
      <c r="J1955" s="9"/>
    </row>
    <row r="1956" spans="10:10" x14ac:dyDescent="0.25">
      <c r="J1956" s="9"/>
    </row>
    <row r="1957" spans="10:10" x14ac:dyDescent="0.25">
      <c r="J1957" s="9"/>
    </row>
    <row r="1958" spans="10:10" x14ac:dyDescent="0.25">
      <c r="J1958" s="9"/>
    </row>
    <row r="1959" spans="10:10" x14ac:dyDescent="0.25">
      <c r="J1959" s="9"/>
    </row>
    <row r="1960" spans="10:10" x14ac:dyDescent="0.25">
      <c r="J1960" s="9"/>
    </row>
    <row r="1961" spans="10:10" x14ac:dyDescent="0.25">
      <c r="J1961" s="9"/>
    </row>
    <row r="1962" spans="10:10" x14ac:dyDescent="0.25">
      <c r="J1962" s="9"/>
    </row>
    <row r="1963" spans="10:10" x14ac:dyDescent="0.25">
      <c r="J1963" s="9"/>
    </row>
    <row r="1964" spans="10:10" x14ac:dyDescent="0.25">
      <c r="J1964" s="9"/>
    </row>
    <row r="1965" spans="10:10" x14ac:dyDescent="0.25">
      <c r="J1965" s="9"/>
    </row>
    <row r="1966" spans="10:10" x14ac:dyDescent="0.25">
      <c r="J1966" s="9"/>
    </row>
    <row r="1967" spans="10:10" x14ac:dyDescent="0.25">
      <c r="J1967" s="9"/>
    </row>
    <row r="1968" spans="10:10" x14ac:dyDescent="0.25">
      <c r="J1968" s="9"/>
    </row>
    <row r="1969" spans="10:10" x14ac:dyDescent="0.25">
      <c r="J1969" s="9"/>
    </row>
    <row r="1970" spans="10:10" x14ac:dyDescent="0.25">
      <c r="J1970" s="9"/>
    </row>
    <row r="1971" spans="10:10" x14ac:dyDescent="0.25">
      <c r="J1971" s="9"/>
    </row>
    <row r="1972" spans="10:10" x14ac:dyDescent="0.25">
      <c r="J1972" s="9"/>
    </row>
    <row r="1973" spans="10:10" x14ac:dyDescent="0.25">
      <c r="J1973" s="9"/>
    </row>
    <row r="1974" spans="10:10" x14ac:dyDescent="0.25">
      <c r="J1974" s="9"/>
    </row>
    <row r="1975" spans="10:10" x14ac:dyDescent="0.25">
      <c r="J1975" s="9"/>
    </row>
    <row r="1976" spans="10:10" x14ac:dyDescent="0.25">
      <c r="J1976" s="9"/>
    </row>
    <row r="1977" spans="10:10" x14ac:dyDescent="0.25">
      <c r="J1977" s="9"/>
    </row>
    <row r="1978" spans="10:10" x14ac:dyDescent="0.25">
      <c r="J1978" s="9"/>
    </row>
    <row r="1979" spans="10:10" x14ac:dyDescent="0.25">
      <c r="J1979" s="9"/>
    </row>
    <row r="1980" spans="10:10" x14ac:dyDescent="0.25">
      <c r="J1980" s="9"/>
    </row>
    <row r="1981" spans="10:10" x14ac:dyDescent="0.25">
      <c r="J1981" s="9"/>
    </row>
    <row r="1982" spans="10:10" x14ac:dyDescent="0.25">
      <c r="J1982" s="9"/>
    </row>
    <row r="1983" spans="10:10" x14ac:dyDescent="0.25">
      <c r="J1983" s="9"/>
    </row>
    <row r="1984" spans="10:10" x14ac:dyDescent="0.25">
      <c r="J1984" s="9"/>
    </row>
    <row r="1985" spans="10:10" x14ac:dyDescent="0.25">
      <c r="J1985" s="9"/>
    </row>
    <row r="1986" spans="10:10" x14ac:dyDescent="0.25">
      <c r="J1986" s="9"/>
    </row>
    <row r="1987" spans="10:10" x14ac:dyDescent="0.25">
      <c r="J1987" s="9"/>
    </row>
    <row r="1988" spans="10:10" x14ac:dyDescent="0.25">
      <c r="J1988" s="9"/>
    </row>
    <row r="1989" spans="10:10" x14ac:dyDescent="0.25">
      <c r="J1989" s="9"/>
    </row>
    <row r="1990" spans="10:10" x14ac:dyDescent="0.25">
      <c r="J1990" s="9"/>
    </row>
    <row r="1991" spans="10:10" x14ac:dyDescent="0.25">
      <c r="J1991" s="9"/>
    </row>
    <row r="1992" spans="10:10" x14ac:dyDescent="0.25">
      <c r="J1992" s="9"/>
    </row>
    <row r="1993" spans="10:10" x14ac:dyDescent="0.25">
      <c r="J1993" s="9"/>
    </row>
    <row r="1994" spans="10:10" x14ac:dyDescent="0.25">
      <c r="J1994" s="9"/>
    </row>
    <row r="1995" spans="10:10" x14ac:dyDescent="0.25">
      <c r="J1995" s="9"/>
    </row>
    <row r="1996" spans="10:10" x14ac:dyDescent="0.25">
      <c r="J1996" s="9"/>
    </row>
    <row r="1997" spans="10:10" x14ac:dyDescent="0.25">
      <c r="J1997" s="9"/>
    </row>
    <row r="1998" spans="10:10" x14ac:dyDescent="0.25">
      <c r="J1998" s="9"/>
    </row>
    <row r="1999" spans="10:10" x14ac:dyDescent="0.25">
      <c r="J1999" s="9"/>
    </row>
    <row r="2000" spans="10:10" x14ac:dyDescent="0.25">
      <c r="J2000" s="9"/>
    </row>
    <row r="2001" spans="10:10" x14ac:dyDescent="0.25">
      <c r="J2001" s="9"/>
    </row>
    <row r="2002" spans="10:10" x14ac:dyDescent="0.25">
      <c r="J2002" s="9"/>
    </row>
    <row r="2003" spans="10:10" x14ac:dyDescent="0.25">
      <c r="J2003" s="9"/>
    </row>
    <row r="2004" spans="10:10" x14ac:dyDescent="0.25">
      <c r="J2004" s="9"/>
    </row>
    <row r="2005" spans="10:10" x14ac:dyDescent="0.25">
      <c r="J2005" s="9"/>
    </row>
    <row r="2006" spans="10:10" x14ac:dyDescent="0.25">
      <c r="J2006" s="9"/>
    </row>
    <row r="2007" spans="10:10" x14ac:dyDescent="0.25">
      <c r="J2007" s="9"/>
    </row>
    <row r="2008" spans="10:10" x14ac:dyDescent="0.25">
      <c r="J2008" s="9"/>
    </row>
    <row r="2009" spans="10:10" x14ac:dyDescent="0.25">
      <c r="J2009" s="9"/>
    </row>
    <row r="2010" spans="10:10" x14ac:dyDescent="0.25">
      <c r="J2010" s="9"/>
    </row>
    <row r="2011" spans="10:10" x14ac:dyDescent="0.25">
      <c r="J2011" s="9"/>
    </row>
    <row r="2012" spans="10:10" x14ac:dyDescent="0.25">
      <c r="J2012" s="9"/>
    </row>
    <row r="2013" spans="10:10" x14ac:dyDescent="0.25">
      <c r="J2013" s="9"/>
    </row>
    <row r="2014" spans="10:10" x14ac:dyDescent="0.25">
      <c r="J2014" s="9"/>
    </row>
    <row r="2015" spans="10:10" x14ac:dyDescent="0.25">
      <c r="J2015" s="9"/>
    </row>
    <row r="2016" spans="10:10" x14ac:dyDescent="0.25">
      <c r="J2016" s="9"/>
    </row>
    <row r="2017" spans="10:10" x14ac:dyDescent="0.25">
      <c r="J2017" s="9"/>
    </row>
    <row r="2018" spans="10:10" x14ac:dyDescent="0.25">
      <c r="J2018" s="9"/>
    </row>
    <row r="2019" spans="10:10" x14ac:dyDescent="0.25">
      <c r="J2019" s="9"/>
    </row>
    <row r="2020" spans="10:10" x14ac:dyDescent="0.25">
      <c r="J2020" s="9"/>
    </row>
    <row r="2021" spans="10:10" x14ac:dyDescent="0.25">
      <c r="J2021" s="9"/>
    </row>
    <row r="2022" spans="10:10" x14ac:dyDescent="0.25">
      <c r="J2022" s="9"/>
    </row>
    <row r="2023" spans="10:10" x14ac:dyDescent="0.25">
      <c r="J2023" s="9"/>
    </row>
    <row r="2024" spans="10:10" x14ac:dyDescent="0.25">
      <c r="J2024" s="9"/>
    </row>
    <row r="2025" spans="10:10" x14ac:dyDescent="0.25">
      <c r="J2025" s="9"/>
    </row>
    <row r="2026" spans="10:10" x14ac:dyDescent="0.25">
      <c r="J2026" s="9"/>
    </row>
    <row r="2027" spans="10:10" x14ac:dyDescent="0.25">
      <c r="J2027" s="9"/>
    </row>
    <row r="2028" spans="10:10" x14ac:dyDescent="0.25">
      <c r="J2028" s="9"/>
    </row>
    <row r="2029" spans="10:10" x14ac:dyDescent="0.25">
      <c r="J2029" s="9"/>
    </row>
    <row r="2030" spans="10:10" x14ac:dyDescent="0.25">
      <c r="J2030" s="9"/>
    </row>
    <row r="2031" spans="10:10" x14ac:dyDescent="0.25">
      <c r="J2031" s="9"/>
    </row>
    <row r="2032" spans="10:10" x14ac:dyDescent="0.25">
      <c r="J2032" s="9"/>
    </row>
    <row r="2033" spans="10:10" x14ac:dyDescent="0.25">
      <c r="J2033" s="9"/>
    </row>
    <row r="2034" spans="10:10" x14ac:dyDescent="0.25">
      <c r="J2034" s="9"/>
    </row>
    <row r="2035" spans="10:10" x14ac:dyDescent="0.25">
      <c r="J2035" s="9"/>
    </row>
    <row r="2036" spans="10:10" x14ac:dyDescent="0.25">
      <c r="J2036" s="9"/>
    </row>
    <row r="2037" spans="10:10" x14ac:dyDescent="0.25">
      <c r="J2037" s="9"/>
    </row>
    <row r="2038" spans="10:10" x14ac:dyDescent="0.25">
      <c r="J2038" s="9"/>
    </row>
    <row r="2039" spans="10:10" x14ac:dyDescent="0.25">
      <c r="J2039" s="9"/>
    </row>
    <row r="2040" spans="10:10" x14ac:dyDescent="0.25">
      <c r="J2040" s="9"/>
    </row>
    <row r="2041" spans="10:10" x14ac:dyDescent="0.25">
      <c r="J2041" s="9"/>
    </row>
    <row r="2042" spans="10:10" x14ac:dyDescent="0.25">
      <c r="J2042" s="9"/>
    </row>
    <row r="2043" spans="10:10" x14ac:dyDescent="0.25">
      <c r="J2043" s="9"/>
    </row>
    <row r="2044" spans="10:10" x14ac:dyDescent="0.25">
      <c r="J2044" s="9"/>
    </row>
    <row r="2045" spans="10:10" x14ac:dyDescent="0.25">
      <c r="J2045" s="9"/>
    </row>
    <row r="2046" spans="10:10" x14ac:dyDescent="0.25">
      <c r="J2046" s="9"/>
    </row>
    <row r="2047" spans="10:10" x14ac:dyDescent="0.25">
      <c r="J2047" s="9"/>
    </row>
    <row r="2048" spans="10:10" x14ac:dyDescent="0.25">
      <c r="J2048" s="9"/>
    </row>
    <row r="2049" spans="10:10" x14ac:dyDescent="0.25">
      <c r="J2049" s="9"/>
    </row>
    <row r="2050" spans="10:10" x14ac:dyDescent="0.25">
      <c r="J2050" s="9"/>
    </row>
    <row r="2051" spans="10:10" x14ac:dyDescent="0.25">
      <c r="J2051" s="9"/>
    </row>
    <row r="2052" spans="10:10" x14ac:dyDescent="0.25">
      <c r="J2052" s="9"/>
    </row>
    <row r="2053" spans="10:10" x14ac:dyDescent="0.25">
      <c r="J2053" s="9"/>
    </row>
    <row r="2054" spans="10:10" x14ac:dyDescent="0.25">
      <c r="J2054" s="9"/>
    </row>
    <row r="2055" spans="10:10" x14ac:dyDescent="0.25">
      <c r="J2055" s="9"/>
    </row>
    <row r="2056" spans="10:10" x14ac:dyDescent="0.25">
      <c r="J2056" s="9"/>
    </row>
    <row r="2057" spans="10:10" x14ac:dyDescent="0.25">
      <c r="J2057" s="9"/>
    </row>
    <row r="2058" spans="10:10" x14ac:dyDescent="0.25">
      <c r="J2058" s="9"/>
    </row>
    <row r="2059" spans="10:10" x14ac:dyDescent="0.25">
      <c r="J2059" s="9"/>
    </row>
    <row r="2060" spans="10:10" x14ac:dyDescent="0.25">
      <c r="J2060" s="9"/>
    </row>
    <row r="2061" spans="10:10" x14ac:dyDescent="0.25">
      <c r="J2061" s="9"/>
    </row>
    <row r="2062" spans="10:10" x14ac:dyDescent="0.25">
      <c r="J2062" s="9"/>
    </row>
    <row r="2063" spans="10:10" x14ac:dyDescent="0.25">
      <c r="J2063" s="9"/>
    </row>
    <row r="2064" spans="10:10" x14ac:dyDescent="0.25">
      <c r="J2064" s="9"/>
    </row>
    <row r="2065" spans="10:10" x14ac:dyDescent="0.25">
      <c r="J2065" s="9"/>
    </row>
    <row r="2066" spans="10:10" x14ac:dyDescent="0.25">
      <c r="J2066" s="9"/>
    </row>
    <row r="2067" spans="10:10" x14ac:dyDescent="0.25">
      <c r="J2067" s="9"/>
    </row>
    <row r="2068" spans="10:10" x14ac:dyDescent="0.25">
      <c r="J2068" s="9"/>
    </row>
    <row r="2069" spans="10:10" x14ac:dyDescent="0.25">
      <c r="J2069" s="9"/>
    </row>
    <row r="2070" spans="10:10" x14ac:dyDescent="0.25">
      <c r="J2070" s="9"/>
    </row>
    <row r="2071" spans="10:10" x14ac:dyDescent="0.25">
      <c r="J2071" s="9"/>
    </row>
    <row r="2072" spans="10:10" x14ac:dyDescent="0.25">
      <c r="J2072" s="9"/>
    </row>
    <row r="2073" spans="10:10" x14ac:dyDescent="0.25">
      <c r="J2073" s="9"/>
    </row>
    <row r="2074" spans="10:10" x14ac:dyDescent="0.25">
      <c r="J2074" s="9"/>
    </row>
    <row r="2075" spans="10:10" x14ac:dyDescent="0.25">
      <c r="J2075" s="9"/>
    </row>
    <row r="2076" spans="10:10" x14ac:dyDescent="0.25">
      <c r="J2076" s="9"/>
    </row>
    <row r="2077" spans="10:10" x14ac:dyDescent="0.25">
      <c r="J2077" s="9"/>
    </row>
    <row r="2078" spans="10:10" x14ac:dyDescent="0.25">
      <c r="J2078" s="9"/>
    </row>
    <row r="2079" spans="10:10" x14ac:dyDescent="0.25">
      <c r="J2079" s="9"/>
    </row>
    <row r="2080" spans="10:10" x14ac:dyDescent="0.25">
      <c r="J2080" s="9"/>
    </row>
    <row r="2081" spans="10:10" x14ac:dyDescent="0.25">
      <c r="J2081" s="9"/>
    </row>
    <row r="2082" spans="10:10" x14ac:dyDescent="0.25">
      <c r="J2082" s="9"/>
    </row>
    <row r="2083" spans="10:10" x14ac:dyDescent="0.25">
      <c r="J2083" s="9"/>
    </row>
    <row r="2084" spans="10:10" x14ac:dyDescent="0.25">
      <c r="J2084" s="9"/>
    </row>
    <row r="2085" spans="10:10" x14ac:dyDescent="0.25">
      <c r="J2085" s="9"/>
    </row>
    <row r="2086" spans="10:10" x14ac:dyDescent="0.25">
      <c r="J2086" s="9"/>
    </row>
    <row r="2087" spans="10:10" x14ac:dyDescent="0.25">
      <c r="J2087" s="9"/>
    </row>
    <row r="2088" spans="10:10" x14ac:dyDescent="0.25">
      <c r="J2088" s="9"/>
    </row>
    <row r="2089" spans="10:10" x14ac:dyDescent="0.25">
      <c r="J2089" s="9"/>
    </row>
    <row r="2090" spans="10:10" x14ac:dyDescent="0.25">
      <c r="J2090" s="9"/>
    </row>
    <row r="2091" spans="10:10" x14ac:dyDescent="0.25">
      <c r="J2091" s="9"/>
    </row>
    <row r="2092" spans="10:10" x14ac:dyDescent="0.25">
      <c r="J2092" s="9"/>
    </row>
    <row r="2093" spans="10:10" x14ac:dyDescent="0.25">
      <c r="J2093" s="9"/>
    </row>
    <row r="2094" spans="10:10" x14ac:dyDescent="0.25">
      <c r="J2094" s="9"/>
    </row>
    <row r="2095" spans="10:10" x14ac:dyDescent="0.25">
      <c r="J2095" s="9"/>
    </row>
    <row r="2096" spans="10:10" x14ac:dyDescent="0.25">
      <c r="J2096" s="9"/>
    </row>
    <row r="2097" spans="10:10" x14ac:dyDescent="0.25">
      <c r="J2097" s="9"/>
    </row>
    <row r="2098" spans="10:10" x14ac:dyDescent="0.25">
      <c r="J2098" s="9"/>
    </row>
    <row r="2099" spans="10:10" x14ac:dyDescent="0.25">
      <c r="J2099" s="9"/>
    </row>
    <row r="2100" spans="10:10" x14ac:dyDescent="0.25">
      <c r="J2100" s="9"/>
    </row>
    <row r="2101" spans="10:10" x14ac:dyDescent="0.25">
      <c r="J2101" s="9"/>
    </row>
    <row r="2102" spans="10:10" x14ac:dyDescent="0.25">
      <c r="J2102" s="9"/>
    </row>
    <row r="2103" spans="10:10" x14ac:dyDescent="0.25">
      <c r="J2103" s="9"/>
    </row>
    <row r="2104" spans="10:10" x14ac:dyDescent="0.25">
      <c r="J2104" s="9"/>
    </row>
    <row r="2105" spans="10:10" x14ac:dyDescent="0.25">
      <c r="J2105" s="9"/>
    </row>
    <row r="2106" spans="10:10" x14ac:dyDescent="0.25">
      <c r="J2106" s="9"/>
    </row>
    <row r="2107" spans="10:10" x14ac:dyDescent="0.25">
      <c r="J2107" s="9"/>
    </row>
    <row r="2108" spans="10:10" x14ac:dyDescent="0.25">
      <c r="J2108" s="9"/>
    </row>
    <row r="2109" spans="10:10" x14ac:dyDescent="0.25">
      <c r="J2109" s="9"/>
    </row>
    <row r="2110" spans="10:10" x14ac:dyDescent="0.25">
      <c r="J2110" s="9"/>
    </row>
    <row r="2111" spans="10:10" x14ac:dyDescent="0.25">
      <c r="J2111" s="9"/>
    </row>
    <row r="2112" spans="10:10" x14ac:dyDescent="0.25">
      <c r="J2112" s="9"/>
    </row>
    <row r="2113" spans="10:10" x14ac:dyDescent="0.25">
      <c r="J2113" s="9"/>
    </row>
    <row r="2114" spans="10:10" x14ac:dyDescent="0.25">
      <c r="J2114" s="9"/>
    </row>
    <row r="2115" spans="10:10" x14ac:dyDescent="0.25">
      <c r="J2115" s="9"/>
    </row>
    <row r="2116" spans="10:10" x14ac:dyDescent="0.25">
      <c r="J2116" s="9"/>
    </row>
    <row r="2117" spans="10:10" x14ac:dyDescent="0.25">
      <c r="J2117" s="9"/>
    </row>
    <row r="2118" spans="10:10" x14ac:dyDescent="0.25">
      <c r="J2118" s="9"/>
    </row>
    <row r="2119" spans="10:10" x14ac:dyDescent="0.25">
      <c r="J2119" s="9"/>
    </row>
    <row r="2120" spans="10:10" x14ac:dyDescent="0.25">
      <c r="J2120" s="9"/>
    </row>
    <row r="2121" spans="10:10" x14ac:dyDescent="0.25">
      <c r="J2121" s="9"/>
    </row>
    <row r="2122" spans="10:10" x14ac:dyDescent="0.25">
      <c r="J2122" s="9"/>
    </row>
    <row r="2123" spans="10:10" x14ac:dyDescent="0.25">
      <c r="J2123" s="9"/>
    </row>
    <row r="2124" spans="10:10" x14ac:dyDescent="0.25">
      <c r="J2124" s="9"/>
    </row>
    <row r="2125" spans="10:10" x14ac:dyDescent="0.25">
      <c r="J2125" s="9"/>
    </row>
    <row r="2126" spans="10:10" x14ac:dyDescent="0.25">
      <c r="J2126" s="9"/>
    </row>
    <row r="2127" spans="10:10" x14ac:dyDescent="0.25">
      <c r="J2127" s="9"/>
    </row>
    <row r="2128" spans="10:10" x14ac:dyDescent="0.25">
      <c r="J2128" s="9"/>
    </row>
    <row r="2129" spans="10:10" x14ac:dyDescent="0.25">
      <c r="J2129" s="9"/>
    </row>
    <row r="2130" spans="10:10" x14ac:dyDescent="0.25">
      <c r="J2130" s="9"/>
    </row>
    <row r="2131" spans="10:10" x14ac:dyDescent="0.25">
      <c r="J2131" s="9"/>
    </row>
    <row r="2132" spans="10:10" x14ac:dyDescent="0.25">
      <c r="J2132" s="9"/>
    </row>
    <row r="2133" spans="10:10" x14ac:dyDescent="0.25">
      <c r="J2133" s="9"/>
    </row>
    <row r="2134" spans="10:10" x14ac:dyDescent="0.25">
      <c r="J2134" s="9"/>
    </row>
    <row r="2135" spans="10:10" x14ac:dyDescent="0.25">
      <c r="J2135" s="9"/>
    </row>
    <row r="2136" spans="10:10" x14ac:dyDescent="0.25">
      <c r="J2136" s="9"/>
    </row>
    <row r="2137" spans="10:10" x14ac:dyDescent="0.25">
      <c r="J2137" s="9"/>
    </row>
    <row r="2138" spans="10:10" x14ac:dyDescent="0.25">
      <c r="J2138" s="9"/>
    </row>
    <row r="2139" spans="10:10" x14ac:dyDescent="0.25">
      <c r="J2139" s="9"/>
    </row>
    <row r="2140" spans="10:10" x14ac:dyDescent="0.25">
      <c r="J2140" s="9"/>
    </row>
    <row r="2141" spans="10:10" x14ac:dyDescent="0.25">
      <c r="J2141" s="9"/>
    </row>
    <row r="2142" spans="10:10" x14ac:dyDescent="0.25">
      <c r="J2142" s="9"/>
    </row>
    <row r="2143" spans="10:10" x14ac:dyDescent="0.25">
      <c r="J2143" s="9"/>
    </row>
    <row r="2144" spans="10:10" x14ac:dyDescent="0.25">
      <c r="J2144" s="9"/>
    </row>
    <row r="2145" spans="10:10" x14ac:dyDescent="0.25">
      <c r="J2145" s="9"/>
    </row>
    <row r="2146" spans="10:10" x14ac:dyDescent="0.25">
      <c r="J2146" s="9"/>
    </row>
    <row r="2147" spans="10:10" x14ac:dyDescent="0.25">
      <c r="J2147" s="9"/>
    </row>
    <row r="2148" spans="10:10" x14ac:dyDescent="0.25">
      <c r="J2148" s="9"/>
    </row>
    <row r="2149" spans="10:10" x14ac:dyDescent="0.25">
      <c r="J2149" s="9"/>
    </row>
    <row r="2150" spans="10:10" x14ac:dyDescent="0.25">
      <c r="J2150" s="9"/>
    </row>
    <row r="2151" spans="10:10" x14ac:dyDescent="0.25">
      <c r="J2151" s="9"/>
    </row>
    <row r="2152" spans="10:10" x14ac:dyDescent="0.25">
      <c r="J2152" s="9"/>
    </row>
    <row r="2153" spans="10:10" x14ac:dyDescent="0.25">
      <c r="J2153" s="9"/>
    </row>
    <row r="2154" spans="10:10" x14ac:dyDescent="0.25">
      <c r="J2154" s="9"/>
    </row>
    <row r="2155" spans="10:10" x14ac:dyDescent="0.25">
      <c r="J2155" s="9"/>
    </row>
    <row r="2156" spans="10:10" x14ac:dyDescent="0.25">
      <c r="J2156" s="9"/>
    </row>
    <row r="2157" spans="10:10" x14ac:dyDescent="0.25">
      <c r="J2157" s="9"/>
    </row>
    <row r="2158" spans="10:10" x14ac:dyDescent="0.25">
      <c r="J2158" s="9"/>
    </row>
    <row r="2159" spans="10:10" x14ac:dyDescent="0.25">
      <c r="J2159" s="9"/>
    </row>
    <row r="2160" spans="10:10" x14ac:dyDescent="0.25">
      <c r="J2160" s="9"/>
    </row>
    <row r="2161" spans="10:10" x14ac:dyDescent="0.25">
      <c r="J2161" s="9"/>
    </row>
    <row r="2162" spans="10:10" x14ac:dyDescent="0.25">
      <c r="J2162" s="9"/>
    </row>
    <row r="2163" spans="10:10" x14ac:dyDescent="0.25">
      <c r="J2163" s="9"/>
    </row>
    <row r="2164" spans="10:10" x14ac:dyDescent="0.25">
      <c r="J2164" s="9"/>
    </row>
    <row r="2165" spans="10:10" x14ac:dyDescent="0.25">
      <c r="J2165" s="9"/>
    </row>
    <row r="2166" spans="10:10" x14ac:dyDescent="0.25">
      <c r="J2166" s="9"/>
    </row>
    <row r="2167" spans="10:10" x14ac:dyDescent="0.25">
      <c r="J2167" s="9"/>
    </row>
    <row r="2168" spans="10:10" x14ac:dyDescent="0.25">
      <c r="J2168" s="9"/>
    </row>
    <row r="2169" spans="10:10" x14ac:dyDescent="0.25">
      <c r="J2169" s="9"/>
    </row>
    <row r="2170" spans="10:10" x14ac:dyDescent="0.25">
      <c r="J2170" s="9"/>
    </row>
    <row r="2171" spans="10:10" x14ac:dyDescent="0.25">
      <c r="J2171" s="9"/>
    </row>
    <row r="2172" spans="10:10" x14ac:dyDescent="0.25">
      <c r="J2172" s="9"/>
    </row>
    <row r="2173" spans="10:10" x14ac:dyDescent="0.25">
      <c r="J2173" s="9"/>
    </row>
    <row r="2174" spans="10:10" x14ac:dyDescent="0.25">
      <c r="J2174" s="9"/>
    </row>
    <row r="2175" spans="10:10" x14ac:dyDescent="0.25">
      <c r="J2175" s="9"/>
    </row>
    <row r="2176" spans="10:10" x14ac:dyDescent="0.25">
      <c r="J2176" s="9"/>
    </row>
    <row r="2177" spans="10:10" x14ac:dyDescent="0.25">
      <c r="J2177" s="9"/>
    </row>
    <row r="2178" spans="10:10" x14ac:dyDescent="0.25">
      <c r="J2178" s="9"/>
    </row>
    <row r="2179" spans="10:10" x14ac:dyDescent="0.25">
      <c r="J2179" s="9"/>
    </row>
    <row r="2180" spans="10:10" x14ac:dyDescent="0.25">
      <c r="J2180" s="9"/>
    </row>
    <row r="2181" spans="10:10" x14ac:dyDescent="0.25">
      <c r="J2181" s="9"/>
    </row>
    <row r="2182" spans="10:10" x14ac:dyDescent="0.25">
      <c r="J2182" s="9"/>
    </row>
    <row r="2183" spans="10:10" x14ac:dyDescent="0.25">
      <c r="J2183" s="9"/>
    </row>
    <row r="2184" spans="10:10" x14ac:dyDescent="0.25">
      <c r="J2184" s="9"/>
    </row>
    <row r="2185" spans="10:10" x14ac:dyDescent="0.25">
      <c r="J2185" s="9"/>
    </row>
    <row r="2186" spans="10:10" x14ac:dyDescent="0.25">
      <c r="J2186" s="9"/>
    </row>
    <row r="2187" spans="10:10" x14ac:dyDescent="0.25">
      <c r="J2187" s="9"/>
    </row>
    <row r="2188" spans="10:10" x14ac:dyDescent="0.25">
      <c r="J2188" s="9"/>
    </row>
    <row r="2189" spans="10:10" x14ac:dyDescent="0.25">
      <c r="J2189" s="9"/>
    </row>
    <row r="2190" spans="10:10" x14ac:dyDescent="0.25">
      <c r="J2190" s="9"/>
    </row>
    <row r="2191" spans="10:10" x14ac:dyDescent="0.25">
      <c r="J2191" s="9"/>
    </row>
    <row r="2192" spans="10:10" x14ac:dyDescent="0.25">
      <c r="J2192" s="9"/>
    </row>
    <row r="2193" spans="10:10" x14ac:dyDescent="0.25">
      <c r="J2193" s="9"/>
    </row>
    <row r="2194" spans="10:10" x14ac:dyDescent="0.25">
      <c r="J2194" s="9"/>
    </row>
    <row r="2195" spans="10:10" x14ac:dyDescent="0.25">
      <c r="J2195" s="9"/>
    </row>
    <row r="2196" spans="10:10" x14ac:dyDescent="0.25">
      <c r="J2196" s="9"/>
    </row>
    <row r="2197" spans="10:10" x14ac:dyDescent="0.25">
      <c r="J2197" s="9"/>
    </row>
    <row r="2198" spans="10:10" x14ac:dyDescent="0.25">
      <c r="J2198" s="9"/>
    </row>
    <row r="2199" spans="10:10" x14ac:dyDescent="0.25">
      <c r="J2199" s="9"/>
    </row>
    <row r="2200" spans="10:10" x14ac:dyDescent="0.25">
      <c r="J2200" s="9"/>
    </row>
    <row r="2201" spans="10:10" x14ac:dyDescent="0.25">
      <c r="J2201" s="9"/>
    </row>
    <row r="2202" spans="10:10" x14ac:dyDescent="0.25">
      <c r="J2202" s="9"/>
    </row>
    <row r="2203" spans="10:10" x14ac:dyDescent="0.25">
      <c r="J2203" s="9"/>
    </row>
    <row r="2204" spans="10:10" x14ac:dyDescent="0.25">
      <c r="J2204" s="9"/>
    </row>
    <row r="2205" spans="10:10" x14ac:dyDescent="0.25">
      <c r="J2205" s="9"/>
    </row>
    <row r="2206" spans="10:10" x14ac:dyDescent="0.25">
      <c r="J2206" s="9"/>
    </row>
    <row r="2207" spans="10:10" x14ac:dyDescent="0.25">
      <c r="J2207" s="9"/>
    </row>
    <row r="2208" spans="10:10" x14ac:dyDescent="0.25">
      <c r="J2208" s="9"/>
    </row>
    <row r="2209" spans="10:10" x14ac:dyDescent="0.25">
      <c r="J2209" s="9"/>
    </row>
    <row r="2210" spans="10:10" x14ac:dyDescent="0.25">
      <c r="J2210" s="9"/>
    </row>
    <row r="2211" spans="10:10" x14ac:dyDescent="0.25">
      <c r="J2211" s="9"/>
    </row>
    <row r="2212" spans="10:10" x14ac:dyDescent="0.25">
      <c r="J2212" s="9"/>
    </row>
    <row r="2213" spans="10:10" x14ac:dyDescent="0.25">
      <c r="J2213" s="9"/>
    </row>
    <row r="2214" spans="10:10" x14ac:dyDescent="0.25">
      <c r="J2214" s="9"/>
    </row>
    <row r="2215" spans="10:10" x14ac:dyDescent="0.25">
      <c r="J2215" s="9"/>
    </row>
    <row r="2216" spans="10:10" x14ac:dyDescent="0.25">
      <c r="J2216" s="9"/>
    </row>
    <row r="2217" spans="10:10" x14ac:dyDescent="0.25">
      <c r="J2217" s="9"/>
    </row>
    <row r="2218" spans="10:10" x14ac:dyDescent="0.25">
      <c r="J2218" s="9"/>
    </row>
    <row r="2219" spans="10:10" x14ac:dyDescent="0.25">
      <c r="J2219" s="9"/>
    </row>
    <row r="2220" spans="10:10" x14ac:dyDescent="0.25">
      <c r="J2220" s="9"/>
    </row>
    <row r="2221" spans="10:10" x14ac:dyDescent="0.25">
      <c r="J2221" s="9"/>
    </row>
    <row r="2222" spans="10:10" x14ac:dyDescent="0.25">
      <c r="J2222" s="9"/>
    </row>
    <row r="2223" spans="10:10" x14ac:dyDescent="0.25">
      <c r="J2223" s="9"/>
    </row>
    <row r="2224" spans="10:10" x14ac:dyDescent="0.25">
      <c r="J2224" s="9"/>
    </row>
    <row r="2225" spans="10:10" x14ac:dyDescent="0.25">
      <c r="J2225" s="9"/>
    </row>
    <row r="2226" spans="10:10" x14ac:dyDescent="0.25">
      <c r="J2226" s="9"/>
    </row>
    <row r="2227" spans="10:10" x14ac:dyDescent="0.25">
      <c r="J2227" s="9"/>
    </row>
    <row r="2228" spans="10:10" x14ac:dyDescent="0.25">
      <c r="J2228" s="9"/>
    </row>
    <row r="2229" spans="10:10" x14ac:dyDescent="0.25">
      <c r="J2229" s="9"/>
    </row>
    <row r="2230" spans="10:10" x14ac:dyDescent="0.25">
      <c r="J2230" s="9"/>
    </row>
    <row r="2231" spans="10:10" x14ac:dyDescent="0.25">
      <c r="J2231" s="9"/>
    </row>
    <row r="2232" spans="10:10" x14ac:dyDescent="0.25">
      <c r="J2232" s="9"/>
    </row>
    <row r="2233" spans="10:10" x14ac:dyDescent="0.25">
      <c r="J2233" s="9"/>
    </row>
    <row r="2234" spans="10:10" x14ac:dyDescent="0.25">
      <c r="J2234" s="9"/>
    </row>
    <row r="2235" spans="10:10" x14ac:dyDescent="0.25">
      <c r="J2235" s="9"/>
    </row>
    <row r="2236" spans="10:10" x14ac:dyDescent="0.25">
      <c r="J2236" s="9"/>
    </row>
    <row r="2237" spans="10:10" x14ac:dyDescent="0.25">
      <c r="J2237" s="9"/>
    </row>
    <row r="2238" spans="10:10" x14ac:dyDescent="0.25">
      <c r="J2238" s="9"/>
    </row>
    <row r="2239" spans="10:10" x14ac:dyDescent="0.25">
      <c r="J2239" s="9"/>
    </row>
    <row r="2240" spans="10:10" x14ac:dyDescent="0.25">
      <c r="J2240" s="9"/>
    </row>
    <row r="2241" spans="10:10" x14ac:dyDescent="0.25">
      <c r="J2241" s="9"/>
    </row>
    <row r="2242" spans="10:10" x14ac:dyDescent="0.25">
      <c r="J2242" s="9"/>
    </row>
    <row r="2243" spans="10:10" x14ac:dyDescent="0.25">
      <c r="J2243" s="9"/>
    </row>
    <row r="2244" spans="10:10" x14ac:dyDescent="0.25">
      <c r="J2244" s="9"/>
    </row>
    <row r="2245" spans="10:10" x14ac:dyDescent="0.25">
      <c r="J2245" s="9"/>
    </row>
    <row r="2246" spans="10:10" x14ac:dyDescent="0.25">
      <c r="J2246" s="9"/>
    </row>
    <row r="2247" spans="10:10" x14ac:dyDescent="0.25">
      <c r="J2247" s="9"/>
    </row>
    <row r="2248" spans="10:10" x14ac:dyDescent="0.25">
      <c r="J2248" s="9"/>
    </row>
    <row r="2249" spans="10:10" x14ac:dyDescent="0.25">
      <c r="J2249" s="9"/>
    </row>
    <row r="2250" spans="10:10" x14ac:dyDescent="0.25">
      <c r="J2250" s="9"/>
    </row>
    <row r="2251" spans="10:10" x14ac:dyDescent="0.25">
      <c r="J2251" s="9"/>
    </row>
    <row r="2252" spans="10:10" x14ac:dyDescent="0.25">
      <c r="J2252" s="9"/>
    </row>
    <row r="2253" spans="10:10" x14ac:dyDescent="0.25">
      <c r="J2253" s="9"/>
    </row>
    <row r="2254" spans="10:10" x14ac:dyDescent="0.25">
      <c r="J2254" s="9"/>
    </row>
    <row r="2255" spans="10:10" x14ac:dyDescent="0.25">
      <c r="J2255" s="9"/>
    </row>
    <row r="2256" spans="10:10" x14ac:dyDescent="0.25">
      <c r="J2256" s="9"/>
    </row>
    <row r="2257" spans="10:10" x14ac:dyDescent="0.25">
      <c r="J2257" s="9"/>
    </row>
    <row r="2258" spans="10:10" x14ac:dyDescent="0.25">
      <c r="J2258" s="9"/>
    </row>
    <row r="2259" spans="10:10" x14ac:dyDescent="0.25">
      <c r="J2259" s="9"/>
    </row>
    <row r="2260" spans="10:10" x14ac:dyDescent="0.25">
      <c r="J2260" s="9"/>
    </row>
    <row r="2261" spans="10:10" x14ac:dyDescent="0.25">
      <c r="J2261" s="9"/>
    </row>
    <row r="2262" spans="10:10" x14ac:dyDescent="0.25">
      <c r="J2262" s="9"/>
    </row>
    <row r="2263" spans="10:10" x14ac:dyDescent="0.25">
      <c r="J2263" s="9"/>
    </row>
    <row r="2264" spans="10:10" x14ac:dyDescent="0.25">
      <c r="J2264" s="9"/>
    </row>
    <row r="2265" spans="10:10" x14ac:dyDescent="0.25">
      <c r="J2265" s="9"/>
    </row>
    <row r="2266" spans="10:10" x14ac:dyDescent="0.25">
      <c r="J2266" s="9"/>
    </row>
    <row r="2267" spans="10:10" x14ac:dyDescent="0.25">
      <c r="J2267" s="9"/>
    </row>
    <row r="2268" spans="10:10" x14ac:dyDescent="0.25">
      <c r="J2268" s="9"/>
    </row>
    <row r="2269" spans="10:10" x14ac:dyDescent="0.25">
      <c r="J2269" s="9"/>
    </row>
    <row r="2270" spans="10:10" x14ac:dyDescent="0.25">
      <c r="J2270" s="9"/>
    </row>
    <row r="2271" spans="10:10" x14ac:dyDescent="0.25">
      <c r="J2271" s="9"/>
    </row>
    <row r="2272" spans="10:10" x14ac:dyDescent="0.25">
      <c r="J2272" s="9"/>
    </row>
    <row r="2273" spans="10:10" x14ac:dyDescent="0.25">
      <c r="J2273" s="9"/>
    </row>
    <row r="2274" spans="10:10" x14ac:dyDescent="0.25">
      <c r="J2274" s="9"/>
    </row>
    <row r="2275" spans="10:10" x14ac:dyDescent="0.25">
      <c r="J2275" s="9"/>
    </row>
    <row r="2276" spans="10:10" x14ac:dyDescent="0.25">
      <c r="J2276" s="9"/>
    </row>
    <row r="2277" spans="10:10" x14ac:dyDescent="0.25">
      <c r="J2277" s="9"/>
    </row>
    <row r="2278" spans="10:10" x14ac:dyDescent="0.25">
      <c r="J2278" s="9"/>
    </row>
    <row r="2279" spans="10:10" x14ac:dyDescent="0.25">
      <c r="J2279" s="9"/>
    </row>
    <row r="2280" spans="10:10" x14ac:dyDescent="0.25">
      <c r="J2280" s="9"/>
    </row>
    <row r="2281" spans="10:10" x14ac:dyDescent="0.25">
      <c r="J2281" s="9"/>
    </row>
    <row r="2282" spans="10:10" x14ac:dyDescent="0.25">
      <c r="J2282" s="9"/>
    </row>
    <row r="2283" spans="10:10" x14ac:dyDescent="0.25">
      <c r="J2283" s="9"/>
    </row>
    <row r="2284" spans="10:10" x14ac:dyDescent="0.25">
      <c r="J2284" s="9"/>
    </row>
    <row r="2285" spans="10:10" x14ac:dyDescent="0.25">
      <c r="J2285" s="9"/>
    </row>
    <row r="2286" spans="10:10" x14ac:dyDescent="0.25">
      <c r="J2286" s="9"/>
    </row>
    <row r="2287" spans="10:10" x14ac:dyDescent="0.25">
      <c r="J2287" s="9"/>
    </row>
    <row r="2288" spans="10:10" x14ac:dyDescent="0.25">
      <c r="J2288" s="9"/>
    </row>
    <row r="2289" spans="10:10" x14ac:dyDescent="0.25">
      <c r="J2289" s="9"/>
    </row>
    <row r="2290" spans="10:10" x14ac:dyDescent="0.25">
      <c r="J2290" s="9"/>
    </row>
    <row r="2291" spans="10:10" x14ac:dyDescent="0.25">
      <c r="J2291" s="9"/>
    </row>
    <row r="2292" spans="10:10" x14ac:dyDescent="0.25">
      <c r="J2292" s="9"/>
    </row>
    <row r="2293" spans="10:10" x14ac:dyDescent="0.25">
      <c r="J2293" s="9"/>
    </row>
    <row r="2294" spans="10:10" x14ac:dyDescent="0.25">
      <c r="J2294" s="9"/>
    </row>
    <row r="2295" spans="10:10" x14ac:dyDescent="0.25">
      <c r="J2295" s="9"/>
    </row>
    <row r="2296" spans="10:10" x14ac:dyDescent="0.25">
      <c r="J2296" s="9"/>
    </row>
    <row r="2297" spans="10:10" x14ac:dyDescent="0.25">
      <c r="J2297" s="9"/>
    </row>
    <row r="2298" spans="10:10" x14ac:dyDescent="0.25">
      <c r="J2298" s="9"/>
    </row>
    <row r="2299" spans="10:10" x14ac:dyDescent="0.25">
      <c r="J2299" s="9"/>
    </row>
    <row r="2300" spans="10:10" x14ac:dyDescent="0.25">
      <c r="J2300" s="9"/>
    </row>
    <row r="2301" spans="10:10" x14ac:dyDescent="0.25">
      <c r="J2301" s="9"/>
    </row>
    <row r="2302" spans="10:10" x14ac:dyDescent="0.25">
      <c r="J2302" s="9"/>
    </row>
    <row r="2303" spans="10:10" x14ac:dyDescent="0.25">
      <c r="J2303" s="9"/>
    </row>
    <row r="2304" spans="10:10" x14ac:dyDescent="0.25">
      <c r="J2304" s="9"/>
    </row>
    <row r="2305" spans="10:10" x14ac:dyDescent="0.25">
      <c r="J2305" s="9"/>
    </row>
    <row r="2306" spans="10:10" x14ac:dyDescent="0.25">
      <c r="J2306" s="9"/>
    </row>
    <row r="2307" spans="10:10" x14ac:dyDescent="0.25">
      <c r="J2307" s="9"/>
    </row>
    <row r="2308" spans="10:10" x14ac:dyDescent="0.25">
      <c r="J2308" s="9"/>
    </row>
    <row r="2309" spans="10:10" x14ac:dyDescent="0.25">
      <c r="J2309" s="9"/>
    </row>
    <row r="2310" spans="10:10" x14ac:dyDescent="0.25">
      <c r="J2310" s="9"/>
    </row>
    <row r="2311" spans="10:10" x14ac:dyDescent="0.25">
      <c r="J2311" s="9"/>
    </row>
    <row r="2312" spans="10:10" x14ac:dyDescent="0.25">
      <c r="J2312" s="9"/>
    </row>
    <row r="2313" spans="10:10" x14ac:dyDescent="0.25">
      <c r="J2313" s="9"/>
    </row>
    <row r="2314" spans="10:10" x14ac:dyDescent="0.25">
      <c r="J2314" s="9"/>
    </row>
    <row r="2315" spans="10:10" x14ac:dyDescent="0.25">
      <c r="J2315" s="9"/>
    </row>
    <row r="2316" spans="10:10" x14ac:dyDescent="0.25">
      <c r="J2316" s="9"/>
    </row>
    <row r="2317" spans="10:10" x14ac:dyDescent="0.25">
      <c r="J2317" s="9"/>
    </row>
    <row r="2318" spans="10:10" x14ac:dyDescent="0.25">
      <c r="J2318" s="9"/>
    </row>
    <row r="2319" spans="10:10" x14ac:dyDescent="0.25">
      <c r="J2319" s="9"/>
    </row>
    <row r="2320" spans="10:10" x14ac:dyDescent="0.25">
      <c r="J2320" s="9"/>
    </row>
    <row r="2321" spans="10:10" x14ac:dyDescent="0.25">
      <c r="J2321" s="9"/>
    </row>
    <row r="2322" spans="10:10" x14ac:dyDescent="0.25">
      <c r="J2322" s="9"/>
    </row>
    <row r="2323" spans="10:10" x14ac:dyDescent="0.25">
      <c r="J2323" s="9"/>
    </row>
    <row r="2324" spans="10:10" x14ac:dyDescent="0.25">
      <c r="J2324" s="9"/>
    </row>
    <row r="2325" spans="10:10" x14ac:dyDescent="0.25">
      <c r="J2325" s="9"/>
    </row>
    <row r="2326" spans="10:10" x14ac:dyDescent="0.25">
      <c r="J2326" s="9"/>
    </row>
    <row r="2327" spans="10:10" x14ac:dyDescent="0.25">
      <c r="J2327" s="9"/>
    </row>
    <row r="2328" spans="10:10" x14ac:dyDescent="0.25">
      <c r="J2328" s="9"/>
    </row>
    <row r="2329" spans="10:10" x14ac:dyDescent="0.25">
      <c r="J2329" s="9"/>
    </row>
    <row r="2330" spans="10:10" x14ac:dyDescent="0.25">
      <c r="J2330" s="9"/>
    </row>
    <row r="2331" spans="10:10" x14ac:dyDescent="0.25">
      <c r="J2331" s="9"/>
    </row>
    <row r="2332" spans="10:10" x14ac:dyDescent="0.25">
      <c r="J2332" s="9"/>
    </row>
    <row r="2333" spans="10:10" x14ac:dyDescent="0.25">
      <c r="J2333" s="9"/>
    </row>
    <row r="2334" spans="10:10" x14ac:dyDescent="0.25">
      <c r="J2334" s="9"/>
    </row>
    <row r="2335" spans="10:10" x14ac:dyDescent="0.25">
      <c r="J2335" s="9"/>
    </row>
    <row r="2336" spans="10:10" x14ac:dyDescent="0.25">
      <c r="J2336" s="9"/>
    </row>
    <row r="2337" spans="10:10" x14ac:dyDescent="0.25">
      <c r="J2337" s="9"/>
    </row>
    <row r="2338" spans="10:10" x14ac:dyDescent="0.25">
      <c r="J2338" s="9"/>
    </row>
    <row r="2339" spans="10:10" x14ac:dyDescent="0.25">
      <c r="J2339" s="9"/>
    </row>
    <row r="2340" spans="10:10" x14ac:dyDescent="0.25">
      <c r="J2340" s="9"/>
    </row>
    <row r="2341" spans="10:10" x14ac:dyDescent="0.25">
      <c r="J2341" s="9"/>
    </row>
    <row r="2342" spans="10:10" x14ac:dyDescent="0.25">
      <c r="J2342" s="9"/>
    </row>
    <row r="2343" spans="10:10" x14ac:dyDescent="0.25">
      <c r="J2343" s="9"/>
    </row>
    <row r="2344" spans="10:10" x14ac:dyDescent="0.25">
      <c r="J2344" s="9"/>
    </row>
    <row r="2345" spans="10:10" x14ac:dyDescent="0.25">
      <c r="J2345" s="9"/>
    </row>
    <row r="2346" spans="10:10" x14ac:dyDescent="0.25">
      <c r="J2346" s="9"/>
    </row>
    <row r="2347" spans="10:10" x14ac:dyDescent="0.25">
      <c r="J2347" s="9"/>
    </row>
    <row r="2348" spans="10:10" x14ac:dyDescent="0.25">
      <c r="J2348" s="9"/>
    </row>
    <row r="2349" spans="10:10" x14ac:dyDescent="0.25">
      <c r="J2349" s="9"/>
    </row>
    <row r="2350" spans="10:10" x14ac:dyDescent="0.25">
      <c r="J2350" s="9"/>
    </row>
    <row r="2351" spans="10:10" x14ac:dyDescent="0.25">
      <c r="J2351" s="9"/>
    </row>
    <row r="2352" spans="10:10" x14ac:dyDescent="0.25">
      <c r="J2352" s="9"/>
    </row>
    <row r="2353" spans="10:10" x14ac:dyDescent="0.25">
      <c r="J2353" s="9"/>
    </row>
    <row r="2354" spans="10:10" x14ac:dyDescent="0.25">
      <c r="J2354" s="9"/>
    </row>
    <row r="2355" spans="10:10" x14ac:dyDescent="0.25">
      <c r="J2355" s="9"/>
    </row>
    <row r="2356" spans="10:10" x14ac:dyDescent="0.25">
      <c r="J2356" s="9"/>
    </row>
    <row r="2357" spans="10:10" x14ac:dyDescent="0.25">
      <c r="J2357" s="9"/>
    </row>
    <row r="2358" spans="10:10" x14ac:dyDescent="0.25">
      <c r="J2358" s="9"/>
    </row>
    <row r="2359" spans="10:10" x14ac:dyDescent="0.25">
      <c r="J2359" s="9"/>
    </row>
    <row r="2360" spans="10:10" x14ac:dyDescent="0.25">
      <c r="J2360" s="9"/>
    </row>
    <row r="2361" spans="10:10" x14ac:dyDescent="0.25">
      <c r="J2361" s="9"/>
    </row>
    <row r="2362" spans="10:10" x14ac:dyDescent="0.25">
      <c r="J2362" s="9"/>
    </row>
    <row r="2363" spans="10:10" x14ac:dyDescent="0.25">
      <c r="J2363" s="9"/>
    </row>
    <row r="2364" spans="10:10" x14ac:dyDescent="0.25">
      <c r="J2364" s="9"/>
    </row>
    <row r="2365" spans="10:10" x14ac:dyDescent="0.25">
      <c r="J2365" s="9"/>
    </row>
    <row r="2366" spans="10:10" x14ac:dyDescent="0.25">
      <c r="J2366" s="9"/>
    </row>
    <row r="2367" spans="10:10" x14ac:dyDescent="0.25">
      <c r="J2367" s="9"/>
    </row>
    <row r="2368" spans="10:10" x14ac:dyDescent="0.25">
      <c r="J2368" s="9"/>
    </row>
    <row r="2369" spans="10:10" x14ac:dyDescent="0.25">
      <c r="J2369" s="9"/>
    </row>
    <row r="2370" spans="10:10" x14ac:dyDescent="0.25">
      <c r="J2370" s="9"/>
    </row>
    <row r="2371" spans="10:10" x14ac:dyDescent="0.25">
      <c r="J2371" s="9"/>
    </row>
    <row r="2372" spans="10:10" x14ac:dyDescent="0.25">
      <c r="J2372" s="9"/>
    </row>
    <row r="2373" spans="10:10" x14ac:dyDescent="0.25">
      <c r="J2373" s="9"/>
    </row>
    <row r="2374" spans="10:10" x14ac:dyDescent="0.25">
      <c r="J2374" s="9"/>
    </row>
    <row r="2375" spans="10:10" x14ac:dyDescent="0.25">
      <c r="J2375" s="9"/>
    </row>
    <row r="2376" spans="10:10" x14ac:dyDescent="0.25">
      <c r="J2376" s="9"/>
    </row>
    <row r="2377" spans="10:10" x14ac:dyDescent="0.25">
      <c r="J2377" s="9"/>
    </row>
    <row r="2378" spans="10:10" x14ac:dyDescent="0.25">
      <c r="J2378" s="9"/>
    </row>
    <row r="2379" spans="10:10" x14ac:dyDescent="0.25">
      <c r="J2379" s="9"/>
    </row>
    <row r="2380" spans="10:10" x14ac:dyDescent="0.25">
      <c r="J2380" s="9"/>
    </row>
    <row r="2381" spans="10:10" x14ac:dyDescent="0.25">
      <c r="J2381" s="9"/>
    </row>
    <row r="2382" spans="10:10" x14ac:dyDescent="0.25">
      <c r="J2382" s="9"/>
    </row>
    <row r="2383" spans="10:10" x14ac:dyDescent="0.25">
      <c r="J2383" s="9"/>
    </row>
    <row r="2384" spans="10:10" x14ac:dyDescent="0.25">
      <c r="J2384" s="9"/>
    </row>
    <row r="2385" spans="10:10" x14ac:dyDescent="0.25">
      <c r="J2385" s="9"/>
    </row>
    <row r="2386" spans="10:10" x14ac:dyDescent="0.25">
      <c r="J2386" s="9"/>
    </row>
    <row r="2387" spans="10:10" x14ac:dyDescent="0.25">
      <c r="J2387" s="9"/>
    </row>
    <row r="2388" spans="10:10" x14ac:dyDescent="0.25">
      <c r="J2388" s="9"/>
    </row>
    <row r="2389" spans="10:10" x14ac:dyDescent="0.25">
      <c r="J2389" s="9"/>
    </row>
    <row r="2390" spans="10:10" x14ac:dyDescent="0.25">
      <c r="J2390" s="9"/>
    </row>
    <row r="2391" spans="10:10" x14ac:dyDescent="0.25">
      <c r="J2391" s="9"/>
    </row>
    <row r="2392" spans="10:10" x14ac:dyDescent="0.25">
      <c r="J2392" s="9"/>
    </row>
    <row r="2393" spans="10:10" x14ac:dyDescent="0.25">
      <c r="J2393" s="9"/>
    </row>
    <row r="2394" spans="10:10" x14ac:dyDescent="0.25">
      <c r="J2394" s="9"/>
    </row>
    <row r="2395" spans="10:10" x14ac:dyDescent="0.25">
      <c r="J2395" s="9"/>
    </row>
    <row r="2396" spans="10:10" x14ac:dyDescent="0.25">
      <c r="J2396" s="9"/>
    </row>
    <row r="2397" spans="10:10" x14ac:dyDescent="0.25">
      <c r="J2397" s="9"/>
    </row>
    <row r="2398" spans="10:10" x14ac:dyDescent="0.25">
      <c r="J2398" s="9"/>
    </row>
    <row r="2399" spans="10:10" x14ac:dyDescent="0.25">
      <c r="J2399" s="9"/>
    </row>
    <row r="2400" spans="10:10" x14ac:dyDescent="0.25">
      <c r="J2400" s="9"/>
    </row>
    <row r="2401" spans="10:10" x14ac:dyDescent="0.25">
      <c r="J2401" s="9"/>
    </row>
    <row r="2402" spans="10:10" x14ac:dyDescent="0.25">
      <c r="J2402" s="9"/>
    </row>
    <row r="2403" spans="10:10" x14ac:dyDescent="0.25">
      <c r="J2403" s="9"/>
    </row>
    <row r="2404" spans="10:10" x14ac:dyDescent="0.25">
      <c r="J2404" s="9"/>
    </row>
    <row r="2405" spans="10:10" x14ac:dyDescent="0.25">
      <c r="J2405" s="9"/>
    </row>
    <row r="2406" spans="10:10" x14ac:dyDescent="0.25">
      <c r="J2406" s="9"/>
    </row>
    <row r="2407" spans="10:10" x14ac:dyDescent="0.25">
      <c r="J2407" s="9"/>
    </row>
    <row r="2408" spans="10:10" x14ac:dyDescent="0.25">
      <c r="J2408" s="9"/>
    </row>
    <row r="2409" spans="10:10" x14ac:dyDescent="0.25">
      <c r="J2409" s="9"/>
    </row>
    <row r="2410" spans="10:10" x14ac:dyDescent="0.25">
      <c r="J2410" s="9"/>
    </row>
    <row r="2411" spans="10:10" x14ac:dyDescent="0.25">
      <c r="J2411" s="9"/>
    </row>
    <row r="2412" spans="10:10" x14ac:dyDescent="0.25">
      <c r="J2412" s="9"/>
    </row>
    <row r="2413" spans="10:10" x14ac:dyDescent="0.25">
      <c r="J2413" s="9"/>
    </row>
    <row r="2414" spans="10:10" x14ac:dyDescent="0.25">
      <c r="J2414" s="9"/>
    </row>
    <row r="2415" spans="10:10" x14ac:dyDescent="0.25">
      <c r="J2415" s="9"/>
    </row>
    <row r="2416" spans="10:10" x14ac:dyDescent="0.25">
      <c r="J2416" s="9"/>
    </row>
    <row r="2417" spans="10:10" x14ac:dyDescent="0.25">
      <c r="J2417" s="9"/>
    </row>
    <row r="2418" spans="10:10" x14ac:dyDescent="0.25">
      <c r="J2418" s="9"/>
    </row>
    <row r="2419" spans="10:10" x14ac:dyDescent="0.25">
      <c r="J2419" s="9"/>
    </row>
    <row r="2420" spans="10:10" x14ac:dyDescent="0.25">
      <c r="J2420" s="9"/>
    </row>
    <row r="2421" spans="10:10" x14ac:dyDescent="0.25">
      <c r="J2421" s="9"/>
    </row>
    <row r="2422" spans="10:10" x14ac:dyDescent="0.25">
      <c r="J2422" s="9"/>
    </row>
    <row r="2423" spans="10:10" x14ac:dyDescent="0.25">
      <c r="J2423" s="9"/>
    </row>
    <row r="2424" spans="10:10" x14ac:dyDescent="0.25">
      <c r="J2424" s="9"/>
    </row>
    <row r="2425" spans="10:10" x14ac:dyDescent="0.25">
      <c r="J2425" s="9"/>
    </row>
    <row r="2426" spans="10:10" x14ac:dyDescent="0.25">
      <c r="J2426" s="9"/>
    </row>
    <row r="2427" spans="10:10" x14ac:dyDescent="0.25">
      <c r="J2427" s="9"/>
    </row>
    <row r="2428" spans="10:10" x14ac:dyDescent="0.25">
      <c r="J2428" s="9"/>
    </row>
    <row r="2429" spans="10:10" x14ac:dyDescent="0.25">
      <c r="J2429" s="9"/>
    </row>
    <row r="2430" spans="10:10" x14ac:dyDescent="0.25">
      <c r="J2430" s="9"/>
    </row>
    <row r="2431" spans="10:10" x14ac:dyDescent="0.25">
      <c r="J2431" s="9"/>
    </row>
    <row r="2432" spans="10:10" x14ac:dyDescent="0.25">
      <c r="J2432" s="9"/>
    </row>
    <row r="2433" spans="10:10" x14ac:dyDescent="0.25">
      <c r="J2433" s="9"/>
    </row>
    <row r="2434" spans="10:10" x14ac:dyDescent="0.25">
      <c r="J2434" s="9"/>
    </row>
    <row r="2435" spans="10:10" x14ac:dyDescent="0.25">
      <c r="J2435" s="9"/>
    </row>
    <row r="2436" spans="10:10" x14ac:dyDescent="0.25">
      <c r="J2436" s="9"/>
    </row>
    <row r="2437" spans="10:10" x14ac:dyDescent="0.25">
      <c r="J2437" s="9"/>
    </row>
    <row r="2438" spans="10:10" x14ac:dyDescent="0.25">
      <c r="J2438" s="9"/>
    </row>
    <row r="2439" spans="10:10" x14ac:dyDescent="0.25">
      <c r="J2439" s="9"/>
    </row>
    <row r="2440" spans="10:10" x14ac:dyDescent="0.25">
      <c r="J2440" s="9"/>
    </row>
    <row r="2441" spans="10:10" x14ac:dyDescent="0.25">
      <c r="J2441" s="9"/>
    </row>
    <row r="2442" spans="10:10" x14ac:dyDescent="0.25">
      <c r="J2442" s="9"/>
    </row>
    <row r="2443" spans="10:10" x14ac:dyDescent="0.25">
      <c r="J2443" s="9"/>
    </row>
    <row r="2444" spans="10:10" x14ac:dyDescent="0.25">
      <c r="J2444" s="9"/>
    </row>
    <row r="2445" spans="10:10" x14ac:dyDescent="0.25">
      <c r="J2445" s="9"/>
    </row>
    <row r="2446" spans="10:10" x14ac:dyDescent="0.25">
      <c r="J2446" s="9"/>
    </row>
    <row r="2447" spans="10:10" x14ac:dyDescent="0.25">
      <c r="J2447" s="9"/>
    </row>
    <row r="2448" spans="10:10" x14ac:dyDescent="0.25">
      <c r="J2448" s="9"/>
    </row>
    <row r="2449" spans="10:10" x14ac:dyDescent="0.25">
      <c r="J2449" s="9"/>
    </row>
    <row r="2450" spans="10:10" x14ac:dyDescent="0.25">
      <c r="J2450" s="9"/>
    </row>
    <row r="2451" spans="10:10" x14ac:dyDescent="0.25">
      <c r="J2451" s="9"/>
    </row>
    <row r="2452" spans="10:10" x14ac:dyDescent="0.25">
      <c r="J2452" s="9"/>
    </row>
    <row r="2453" spans="10:10" x14ac:dyDescent="0.25">
      <c r="J2453" s="9"/>
    </row>
    <row r="2454" spans="10:10" x14ac:dyDescent="0.25">
      <c r="J2454" s="9"/>
    </row>
    <row r="2455" spans="10:10" x14ac:dyDescent="0.25">
      <c r="J2455" s="9"/>
    </row>
    <row r="2456" spans="10:10" x14ac:dyDescent="0.25">
      <c r="J2456" s="9"/>
    </row>
    <row r="2457" spans="10:10" x14ac:dyDescent="0.25">
      <c r="J2457" s="9"/>
    </row>
    <row r="2458" spans="10:10" x14ac:dyDescent="0.25">
      <c r="J2458" s="9"/>
    </row>
    <row r="2459" spans="10:10" x14ac:dyDescent="0.25">
      <c r="J2459" s="9"/>
    </row>
    <row r="2460" spans="10:10" x14ac:dyDescent="0.25">
      <c r="J2460" s="9"/>
    </row>
    <row r="2461" spans="10:10" x14ac:dyDescent="0.25">
      <c r="J2461" s="9"/>
    </row>
    <row r="2462" spans="10:10" x14ac:dyDescent="0.25">
      <c r="J2462" s="9"/>
    </row>
    <row r="2463" spans="10:10" x14ac:dyDescent="0.25">
      <c r="J2463" s="9"/>
    </row>
    <row r="2464" spans="10:10" x14ac:dyDescent="0.25">
      <c r="J2464" s="9"/>
    </row>
    <row r="2465" spans="10:10" x14ac:dyDescent="0.25">
      <c r="J2465" s="9"/>
    </row>
    <row r="2466" spans="10:10" x14ac:dyDescent="0.25">
      <c r="J2466" s="9"/>
    </row>
    <row r="2467" spans="10:10" x14ac:dyDescent="0.25">
      <c r="J2467" s="9"/>
    </row>
    <row r="2468" spans="10:10" x14ac:dyDescent="0.25">
      <c r="J2468" s="9"/>
    </row>
    <row r="2469" spans="10:10" x14ac:dyDescent="0.25">
      <c r="J2469" s="9"/>
    </row>
    <row r="2470" spans="10:10" x14ac:dyDescent="0.25">
      <c r="J2470" s="9"/>
    </row>
    <row r="2471" spans="10:10" x14ac:dyDescent="0.25">
      <c r="J2471" s="9"/>
    </row>
    <row r="2472" spans="10:10" x14ac:dyDescent="0.25">
      <c r="J2472" s="9"/>
    </row>
    <row r="2473" spans="10:10" x14ac:dyDescent="0.25">
      <c r="J2473" s="9"/>
    </row>
    <row r="2474" spans="10:10" x14ac:dyDescent="0.25">
      <c r="J2474" s="9"/>
    </row>
    <row r="2475" spans="10:10" x14ac:dyDescent="0.25">
      <c r="J2475" s="9"/>
    </row>
    <row r="2476" spans="10:10" x14ac:dyDescent="0.25">
      <c r="J2476" s="9"/>
    </row>
    <row r="2477" spans="10:10" x14ac:dyDescent="0.25">
      <c r="J2477" s="9"/>
    </row>
    <row r="2478" spans="10:10" x14ac:dyDescent="0.25">
      <c r="J2478" s="9"/>
    </row>
    <row r="2479" spans="10:10" x14ac:dyDescent="0.25">
      <c r="J2479" s="9"/>
    </row>
    <row r="2480" spans="10:10" x14ac:dyDescent="0.25">
      <c r="J2480" s="9"/>
    </row>
    <row r="2481" spans="10:10" x14ac:dyDescent="0.25">
      <c r="J2481" s="9"/>
    </row>
    <row r="2482" spans="10:10" x14ac:dyDescent="0.25">
      <c r="J2482" s="9"/>
    </row>
    <row r="2483" spans="10:10" x14ac:dyDescent="0.25">
      <c r="J2483" s="9"/>
    </row>
    <row r="2484" spans="10:10" x14ac:dyDescent="0.25">
      <c r="J2484" s="9"/>
    </row>
    <row r="2485" spans="10:10" x14ac:dyDescent="0.25">
      <c r="J2485" s="9"/>
    </row>
    <row r="2486" spans="10:10" x14ac:dyDescent="0.25">
      <c r="J2486" s="9"/>
    </row>
    <row r="2487" spans="10:10" x14ac:dyDescent="0.25">
      <c r="J2487" s="9"/>
    </row>
    <row r="2488" spans="10:10" x14ac:dyDescent="0.25">
      <c r="J2488" s="9"/>
    </row>
    <row r="2489" spans="10:10" x14ac:dyDescent="0.25">
      <c r="J2489" s="9"/>
    </row>
    <row r="2490" spans="10:10" x14ac:dyDescent="0.25">
      <c r="J2490" s="9"/>
    </row>
    <row r="2491" spans="10:10" x14ac:dyDescent="0.25">
      <c r="J2491" s="9"/>
    </row>
    <row r="2492" spans="10:10" x14ac:dyDescent="0.25">
      <c r="J2492" s="9"/>
    </row>
    <row r="2493" spans="10:10" x14ac:dyDescent="0.25">
      <c r="J2493" s="9"/>
    </row>
    <row r="2494" spans="10:10" x14ac:dyDescent="0.25">
      <c r="J2494" s="9"/>
    </row>
    <row r="2495" spans="10:10" x14ac:dyDescent="0.25">
      <c r="J2495" s="9"/>
    </row>
    <row r="2496" spans="10:10" x14ac:dyDescent="0.25">
      <c r="J2496" s="9"/>
    </row>
    <row r="2497" spans="10:10" x14ac:dyDescent="0.25">
      <c r="J2497" s="9"/>
    </row>
    <row r="2498" spans="10:10" x14ac:dyDescent="0.25">
      <c r="J2498" s="9"/>
    </row>
    <row r="2499" spans="10:10" x14ac:dyDescent="0.25">
      <c r="J2499" s="9"/>
    </row>
    <row r="2500" spans="10:10" x14ac:dyDescent="0.25">
      <c r="J2500" s="9"/>
    </row>
    <row r="2501" spans="10:10" x14ac:dyDescent="0.25">
      <c r="J2501" s="9"/>
    </row>
    <row r="2502" spans="10:10" x14ac:dyDescent="0.25">
      <c r="J2502" s="9"/>
    </row>
    <row r="2503" spans="10:10" x14ac:dyDescent="0.25">
      <c r="J2503" s="9"/>
    </row>
    <row r="2504" spans="10:10" x14ac:dyDescent="0.25">
      <c r="J2504" s="9"/>
    </row>
    <row r="2505" spans="10:10" x14ac:dyDescent="0.25">
      <c r="J2505" s="9"/>
    </row>
    <row r="2506" spans="10:10" x14ac:dyDescent="0.25">
      <c r="J2506" s="9"/>
    </row>
    <row r="2507" spans="10:10" x14ac:dyDescent="0.25">
      <c r="J2507" s="9"/>
    </row>
    <row r="2508" spans="10:10" x14ac:dyDescent="0.25">
      <c r="J2508" s="9"/>
    </row>
    <row r="2509" spans="10:10" x14ac:dyDescent="0.25">
      <c r="J2509" s="9"/>
    </row>
    <row r="2510" spans="10:10" x14ac:dyDescent="0.25">
      <c r="J2510" s="9"/>
    </row>
    <row r="2511" spans="10:10" x14ac:dyDescent="0.25">
      <c r="J2511" s="9"/>
    </row>
    <row r="2512" spans="10:10" x14ac:dyDescent="0.25">
      <c r="J2512" s="9"/>
    </row>
    <row r="2513" spans="10:10" x14ac:dyDescent="0.25">
      <c r="J2513" s="9"/>
    </row>
    <row r="2514" spans="10:10" x14ac:dyDescent="0.25">
      <c r="J2514" s="9"/>
    </row>
    <row r="2515" spans="10:10" x14ac:dyDescent="0.25">
      <c r="J2515" s="9"/>
    </row>
    <row r="2516" spans="10:10" x14ac:dyDescent="0.25">
      <c r="J2516" s="9"/>
    </row>
    <row r="2517" spans="10:10" x14ac:dyDescent="0.25">
      <c r="J2517" s="9"/>
    </row>
    <row r="2518" spans="10:10" x14ac:dyDescent="0.25">
      <c r="J2518" s="9"/>
    </row>
    <row r="2519" spans="10:10" x14ac:dyDescent="0.25">
      <c r="J2519" s="9"/>
    </row>
    <row r="2520" spans="10:10" x14ac:dyDescent="0.25">
      <c r="J2520" s="9"/>
    </row>
    <row r="2521" spans="10:10" x14ac:dyDescent="0.25">
      <c r="J2521" s="9"/>
    </row>
    <row r="2522" spans="10:10" x14ac:dyDescent="0.25">
      <c r="J2522" s="9"/>
    </row>
    <row r="2523" spans="10:10" x14ac:dyDescent="0.25">
      <c r="J2523" s="9"/>
    </row>
    <row r="2524" spans="10:10" x14ac:dyDescent="0.25">
      <c r="J2524" s="9"/>
    </row>
    <row r="2525" spans="10:10" x14ac:dyDescent="0.25">
      <c r="J2525" s="9"/>
    </row>
    <row r="2526" spans="10:10" x14ac:dyDescent="0.25">
      <c r="J2526" s="9"/>
    </row>
    <row r="2527" spans="10:10" x14ac:dyDescent="0.25">
      <c r="J2527" s="9"/>
    </row>
    <row r="2528" spans="10:10" x14ac:dyDescent="0.25">
      <c r="J2528" s="9"/>
    </row>
    <row r="2529" spans="10:10" x14ac:dyDescent="0.25">
      <c r="J2529" s="9"/>
    </row>
    <row r="2530" spans="10:10" x14ac:dyDescent="0.25">
      <c r="J2530" s="9"/>
    </row>
    <row r="2531" spans="10:10" x14ac:dyDescent="0.25">
      <c r="J2531" s="9"/>
    </row>
    <row r="2532" spans="10:10" x14ac:dyDescent="0.25">
      <c r="J2532" s="9"/>
    </row>
    <row r="2533" spans="10:10" x14ac:dyDescent="0.25">
      <c r="J2533" s="9"/>
    </row>
    <row r="2534" spans="10:10" x14ac:dyDescent="0.25">
      <c r="J2534" s="9"/>
    </row>
    <row r="2535" spans="10:10" x14ac:dyDescent="0.25">
      <c r="J2535" s="9"/>
    </row>
    <row r="2536" spans="10:10" x14ac:dyDescent="0.25">
      <c r="J2536" s="9"/>
    </row>
    <row r="2537" spans="10:10" x14ac:dyDescent="0.25">
      <c r="J2537" s="9"/>
    </row>
    <row r="2538" spans="10:10" x14ac:dyDescent="0.25">
      <c r="J2538" s="9"/>
    </row>
    <row r="2539" spans="10:10" x14ac:dyDescent="0.25">
      <c r="J2539" s="9"/>
    </row>
    <row r="2540" spans="10:10" x14ac:dyDescent="0.25">
      <c r="J2540" s="9"/>
    </row>
    <row r="2541" spans="10:10" x14ac:dyDescent="0.25">
      <c r="J2541" s="9"/>
    </row>
    <row r="2542" spans="10:10" x14ac:dyDescent="0.25">
      <c r="J2542" s="9"/>
    </row>
    <row r="2543" spans="10:10" x14ac:dyDescent="0.25">
      <c r="J2543" s="9"/>
    </row>
    <row r="2544" spans="10:10" x14ac:dyDescent="0.25">
      <c r="J2544" s="9"/>
    </row>
    <row r="2545" spans="10:10" x14ac:dyDescent="0.25">
      <c r="J2545" s="9"/>
    </row>
    <row r="2546" spans="10:10" x14ac:dyDescent="0.25">
      <c r="J2546" s="9"/>
    </row>
    <row r="2547" spans="10:10" x14ac:dyDescent="0.25">
      <c r="J2547" s="9"/>
    </row>
    <row r="2548" spans="10:10" x14ac:dyDescent="0.25">
      <c r="J2548" s="9"/>
    </row>
    <row r="2549" spans="10:10" x14ac:dyDescent="0.25">
      <c r="J2549" s="9"/>
    </row>
    <row r="2550" spans="10:10" x14ac:dyDescent="0.25">
      <c r="J2550" s="9"/>
    </row>
    <row r="2551" spans="10:10" x14ac:dyDescent="0.25">
      <c r="J2551" s="9"/>
    </row>
    <row r="2552" spans="10:10" x14ac:dyDescent="0.25">
      <c r="J2552" s="9"/>
    </row>
    <row r="2553" spans="10:10" x14ac:dyDescent="0.25">
      <c r="J2553" s="9"/>
    </row>
    <row r="2554" spans="10:10" x14ac:dyDescent="0.25">
      <c r="J2554" s="9"/>
    </row>
    <row r="2555" spans="10:10" x14ac:dyDescent="0.25">
      <c r="J2555" s="9"/>
    </row>
    <row r="2556" spans="10:10" x14ac:dyDescent="0.25">
      <c r="J2556" s="9"/>
    </row>
    <row r="2557" spans="10:10" x14ac:dyDescent="0.25">
      <c r="J2557" s="9"/>
    </row>
    <row r="2558" spans="10:10" x14ac:dyDescent="0.25">
      <c r="J2558" s="9"/>
    </row>
    <row r="2559" spans="10:10" x14ac:dyDescent="0.25">
      <c r="J2559" s="9"/>
    </row>
    <row r="2560" spans="10:10" x14ac:dyDescent="0.25">
      <c r="J2560" s="9"/>
    </row>
    <row r="2561" spans="10:10" x14ac:dyDescent="0.25">
      <c r="J2561" s="9"/>
    </row>
    <row r="2562" spans="10:10" x14ac:dyDescent="0.25">
      <c r="J2562" s="9"/>
    </row>
    <row r="2563" spans="10:10" x14ac:dyDescent="0.25">
      <c r="J2563" s="9"/>
    </row>
    <row r="2564" spans="10:10" x14ac:dyDescent="0.25">
      <c r="J2564" s="9"/>
    </row>
    <row r="2565" spans="10:10" x14ac:dyDescent="0.25">
      <c r="J2565" s="9"/>
    </row>
    <row r="2566" spans="10:10" x14ac:dyDescent="0.25">
      <c r="J2566" s="9"/>
    </row>
    <row r="2567" spans="10:10" x14ac:dyDescent="0.25">
      <c r="J2567" s="9"/>
    </row>
    <row r="2568" spans="10:10" x14ac:dyDescent="0.25">
      <c r="J2568" s="9"/>
    </row>
    <row r="2569" spans="10:10" x14ac:dyDescent="0.25">
      <c r="J2569" s="9"/>
    </row>
    <row r="2570" spans="10:10" x14ac:dyDescent="0.25">
      <c r="J2570" s="9"/>
    </row>
    <row r="2571" spans="10:10" x14ac:dyDescent="0.25">
      <c r="J2571" s="9"/>
    </row>
    <row r="2572" spans="10:10" x14ac:dyDescent="0.25">
      <c r="J2572" s="9"/>
    </row>
    <row r="2573" spans="10:10" x14ac:dyDescent="0.25">
      <c r="J2573" s="9"/>
    </row>
    <row r="2574" spans="10:10" x14ac:dyDescent="0.25">
      <c r="J2574" s="9"/>
    </row>
    <row r="2575" spans="10:10" x14ac:dyDescent="0.25">
      <c r="J2575" s="9"/>
    </row>
    <row r="2576" spans="10:10" x14ac:dyDescent="0.25">
      <c r="J2576" s="9"/>
    </row>
    <row r="2577" spans="10:10" x14ac:dyDescent="0.25">
      <c r="J2577" s="9"/>
    </row>
    <row r="2578" spans="10:10" x14ac:dyDescent="0.25">
      <c r="J2578" s="9"/>
    </row>
    <row r="2579" spans="10:10" x14ac:dyDescent="0.25">
      <c r="J2579" s="9"/>
    </row>
    <row r="2580" spans="10:10" x14ac:dyDescent="0.25">
      <c r="J2580" s="9"/>
    </row>
    <row r="2581" spans="10:10" x14ac:dyDescent="0.25">
      <c r="J2581" s="9"/>
    </row>
    <row r="2582" spans="10:10" x14ac:dyDescent="0.25">
      <c r="J2582" s="9"/>
    </row>
    <row r="2583" spans="10:10" x14ac:dyDescent="0.25">
      <c r="J2583" s="9"/>
    </row>
    <row r="2584" spans="10:10" x14ac:dyDescent="0.25">
      <c r="J2584" s="9"/>
    </row>
    <row r="2585" spans="10:10" x14ac:dyDescent="0.25">
      <c r="J2585" s="9"/>
    </row>
    <row r="2586" spans="10:10" x14ac:dyDescent="0.25">
      <c r="J2586" s="9"/>
    </row>
    <row r="2587" spans="10:10" x14ac:dyDescent="0.25">
      <c r="J2587" s="9"/>
    </row>
    <row r="2588" spans="10:10" x14ac:dyDescent="0.25">
      <c r="J2588" s="9"/>
    </row>
    <row r="2589" spans="10:10" x14ac:dyDescent="0.25">
      <c r="J2589" s="9"/>
    </row>
    <row r="2590" spans="10:10" x14ac:dyDescent="0.25">
      <c r="J2590" s="9"/>
    </row>
    <row r="2591" spans="10:10" x14ac:dyDescent="0.25">
      <c r="J2591" s="9"/>
    </row>
    <row r="2592" spans="10:10" x14ac:dyDescent="0.25">
      <c r="J2592" s="9"/>
    </row>
    <row r="2593" spans="10:10" x14ac:dyDescent="0.25">
      <c r="J2593" s="9"/>
    </row>
    <row r="2594" spans="10:10" x14ac:dyDescent="0.25">
      <c r="J2594" s="9"/>
    </row>
    <row r="2595" spans="10:10" x14ac:dyDescent="0.25">
      <c r="J2595" s="9"/>
    </row>
    <row r="2596" spans="10:10" x14ac:dyDescent="0.25">
      <c r="J2596" s="9"/>
    </row>
    <row r="2597" spans="10:10" x14ac:dyDescent="0.25">
      <c r="J2597" s="9"/>
    </row>
    <row r="2598" spans="10:10" x14ac:dyDescent="0.25">
      <c r="J2598" s="9"/>
    </row>
    <row r="2599" spans="10:10" x14ac:dyDescent="0.25">
      <c r="J2599" s="9"/>
    </row>
    <row r="2600" spans="10:10" x14ac:dyDescent="0.25">
      <c r="J2600" s="9"/>
    </row>
    <row r="2601" spans="10:10" x14ac:dyDescent="0.25">
      <c r="J2601" s="9"/>
    </row>
    <row r="2602" spans="10:10" x14ac:dyDescent="0.25">
      <c r="J2602" s="9"/>
    </row>
    <row r="2603" spans="10:10" x14ac:dyDescent="0.25">
      <c r="J2603" s="9"/>
    </row>
    <row r="2604" spans="10:10" x14ac:dyDescent="0.25">
      <c r="J2604" s="9"/>
    </row>
    <row r="2605" spans="10:10" x14ac:dyDescent="0.25">
      <c r="J2605" s="9"/>
    </row>
    <row r="2606" spans="10:10" x14ac:dyDescent="0.25">
      <c r="J2606" s="9"/>
    </row>
    <row r="2607" spans="10:10" x14ac:dyDescent="0.25">
      <c r="J2607" s="9"/>
    </row>
    <row r="2608" spans="10:10" x14ac:dyDescent="0.25">
      <c r="J2608" s="9"/>
    </row>
    <row r="2609" spans="10:10" x14ac:dyDescent="0.25">
      <c r="J2609" s="9"/>
    </row>
    <row r="2610" spans="10:10" x14ac:dyDescent="0.25">
      <c r="J2610" s="9"/>
    </row>
    <row r="2611" spans="10:10" x14ac:dyDescent="0.25">
      <c r="J2611" s="9"/>
    </row>
    <row r="2612" spans="10:10" x14ac:dyDescent="0.25">
      <c r="J2612" s="9"/>
    </row>
    <row r="2613" spans="10:10" x14ac:dyDescent="0.25">
      <c r="J2613" s="9"/>
    </row>
    <row r="2614" spans="10:10" x14ac:dyDescent="0.25">
      <c r="J2614" s="9"/>
    </row>
    <row r="2615" spans="10:10" x14ac:dyDescent="0.25">
      <c r="J2615" s="9"/>
    </row>
    <row r="2616" spans="10:10" x14ac:dyDescent="0.25">
      <c r="J2616" s="9"/>
    </row>
    <row r="2617" spans="10:10" x14ac:dyDescent="0.25">
      <c r="J2617" s="9"/>
    </row>
    <row r="2618" spans="10:10" x14ac:dyDescent="0.25">
      <c r="J2618" s="9"/>
    </row>
    <row r="2619" spans="10:10" x14ac:dyDescent="0.25">
      <c r="J2619" s="9"/>
    </row>
    <row r="2620" spans="10:10" x14ac:dyDescent="0.25">
      <c r="J2620" s="9"/>
    </row>
    <row r="2621" spans="10:10" x14ac:dyDescent="0.25">
      <c r="J2621" s="9"/>
    </row>
    <row r="2622" spans="10:10" x14ac:dyDescent="0.25">
      <c r="J2622" s="9"/>
    </row>
    <row r="2623" spans="10:10" x14ac:dyDescent="0.25">
      <c r="J2623" s="9"/>
    </row>
    <row r="2624" spans="10:10" x14ac:dyDescent="0.25">
      <c r="J2624" s="9"/>
    </row>
    <row r="2625" spans="10:10" x14ac:dyDescent="0.25">
      <c r="J2625" s="9"/>
    </row>
    <row r="2626" spans="10:10" x14ac:dyDescent="0.25">
      <c r="J2626" s="9"/>
    </row>
    <row r="2627" spans="10:10" x14ac:dyDescent="0.25">
      <c r="J2627" s="9"/>
    </row>
    <row r="2628" spans="10:10" x14ac:dyDescent="0.25">
      <c r="J2628" s="9"/>
    </row>
    <row r="2629" spans="10:10" x14ac:dyDescent="0.25">
      <c r="J2629" s="9"/>
    </row>
    <row r="2630" spans="10:10" x14ac:dyDescent="0.25">
      <c r="J2630" s="9"/>
    </row>
    <row r="2631" spans="10:10" x14ac:dyDescent="0.25">
      <c r="J2631" s="9"/>
    </row>
    <row r="2632" spans="10:10" x14ac:dyDescent="0.25">
      <c r="J2632" s="9"/>
    </row>
    <row r="2633" spans="10:10" x14ac:dyDescent="0.25">
      <c r="J2633" s="9"/>
    </row>
    <row r="2634" spans="10:10" x14ac:dyDescent="0.25">
      <c r="J2634" s="9"/>
    </row>
    <row r="2635" spans="10:10" x14ac:dyDescent="0.25">
      <c r="J2635" s="9"/>
    </row>
    <row r="2636" spans="10:10" x14ac:dyDescent="0.25">
      <c r="J2636" s="9"/>
    </row>
    <row r="2637" spans="10:10" x14ac:dyDescent="0.25">
      <c r="J2637" s="9"/>
    </row>
    <row r="2638" spans="10:10" x14ac:dyDescent="0.25">
      <c r="J2638" s="9"/>
    </row>
    <row r="2639" spans="10:10" x14ac:dyDescent="0.25">
      <c r="J2639" s="9"/>
    </row>
    <row r="2640" spans="10:10" x14ac:dyDescent="0.25">
      <c r="J2640" s="9"/>
    </row>
    <row r="2641" spans="10:10" x14ac:dyDescent="0.25">
      <c r="J2641" s="9"/>
    </row>
    <row r="2642" spans="10:10" x14ac:dyDescent="0.25">
      <c r="J2642" s="9"/>
    </row>
    <row r="2643" spans="10:10" x14ac:dyDescent="0.25">
      <c r="J2643" s="9"/>
    </row>
    <row r="2644" spans="10:10" x14ac:dyDescent="0.25">
      <c r="J2644" s="9"/>
    </row>
    <row r="2645" spans="10:10" x14ac:dyDescent="0.25">
      <c r="J2645" s="9"/>
    </row>
    <row r="2646" spans="10:10" x14ac:dyDescent="0.25">
      <c r="J2646" s="9"/>
    </row>
    <row r="2647" spans="10:10" x14ac:dyDescent="0.25">
      <c r="J2647" s="9"/>
    </row>
    <row r="2648" spans="10:10" x14ac:dyDescent="0.25">
      <c r="J2648" s="9"/>
    </row>
    <row r="2649" spans="10:10" x14ac:dyDescent="0.25">
      <c r="J2649" s="9"/>
    </row>
    <row r="2650" spans="10:10" x14ac:dyDescent="0.25">
      <c r="J2650" s="9"/>
    </row>
    <row r="2651" spans="10:10" x14ac:dyDescent="0.25">
      <c r="J2651" s="9"/>
    </row>
    <row r="2652" spans="10:10" x14ac:dyDescent="0.25">
      <c r="J2652" s="9"/>
    </row>
    <row r="2653" spans="10:10" x14ac:dyDescent="0.25">
      <c r="J2653" s="9"/>
    </row>
    <row r="2654" spans="10:10" x14ac:dyDescent="0.25">
      <c r="J2654" s="9"/>
    </row>
    <row r="2655" spans="10:10" x14ac:dyDescent="0.25">
      <c r="J2655" s="9"/>
    </row>
    <row r="2656" spans="10:10" x14ac:dyDescent="0.25">
      <c r="J2656" s="9"/>
    </row>
    <row r="2657" spans="10:10" x14ac:dyDescent="0.25">
      <c r="J2657" s="9"/>
    </row>
    <row r="2658" spans="10:10" x14ac:dyDescent="0.25">
      <c r="J2658" s="9"/>
    </row>
    <row r="2659" spans="10:10" x14ac:dyDescent="0.25">
      <c r="J2659" s="9"/>
    </row>
    <row r="2660" spans="10:10" x14ac:dyDescent="0.25">
      <c r="J2660" s="9"/>
    </row>
    <row r="2661" spans="10:10" x14ac:dyDescent="0.25">
      <c r="J2661" s="9"/>
    </row>
    <row r="2662" spans="10:10" x14ac:dyDescent="0.25">
      <c r="J2662" s="9"/>
    </row>
    <row r="2663" spans="10:10" x14ac:dyDescent="0.25">
      <c r="J2663" s="9"/>
    </row>
    <row r="2664" spans="10:10" x14ac:dyDescent="0.25">
      <c r="J2664" s="9"/>
    </row>
    <row r="2665" spans="10:10" x14ac:dyDescent="0.25">
      <c r="J2665" s="9"/>
    </row>
    <row r="2666" spans="10:10" x14ac:dyDescent="0.25">
      <c r="J2666" s="9"/>
    </row>
    <row r="2667" spans="10:10" x14ac:dyDescent="0.25">
      <c r="J2667" s="9"/>
    </row>
    <row r="2668" spans="10:10" x14ac:dyDescent="0.25">
      <c r="J2668" s="9"/>
    </row>
    <row r="2669" spans="10:10" x14ac:dyDescent="0.25">
      <c r="J2669" s="9"/>
    </row>
    <row r="2670" spans="10:10" x14ac:dyDescent="0.25">
      <c r="J2670" s="9"/>
    </row>
    <row r="2671" spans="10:10" x14ac:dyDescent="0.25">
      <c r="J2671" s="9"/>
    </row>
    <row r="2672" spans="10:10" x14ac:dyDescent="0.25">
      <c r="J2672" s="9"/>
    </row>
    <row r="2673" spans="10:10" x14ac:dyDescent="0.25">
      <c r="J2673" s="9"/>
    </row>
    <row r="2674" spans="10:10" x14ac:dyDescent="0.25">
      <c r="J2674" s="9"/>
    </row>
    <row r="2675" spans="10:10" x14ac:dyDescent="0.25">
      <c r="J2675" s="9"/>
    </row>
    <row r="2676" spans="10:10" x14ac:dyDescent="0.25">
      <c r="J2676" s="9"/>
    </row>
    <row r="2677" spans="10:10" x14ac:dyDescent="0.25">
      <c r="J2677" s="9"/>
    </row>
    <row r="2678" spans="10:10" x14ac:dyDescent="0.25">
      <c r="J2678" s="9"/>
    </row>
    <row r="2679" spans="10:10" x14ac:dyDescent="0.25">
      <c r="J2679" s="9"/>
    </row>
    <row r="2680" spans="10:10" x14ac:dyDescent="0.25">
      <c r="J2680" s="9"/>
    </row>
    <row r="2681" spans="10:10" x14ac:dyDescent="0.25">
      <c r="J2681" s="9"/>
    </row>
    <row r="2682" spans="10:10" x14ac:dyDescent="0.25">
      <c r="J2682" s="9"/>
    </row>
    <row r="2683" spans="10:10" x14ac:dyDescent="0.25">
      <c r="J2683" s="9"/>
    </row>
    <row r="2684" spans="10:10" x14ac:dyDescent="0.25">
      <c r="J2684" s="9"/>
    </row>
    <row r="2685" spans="10:10" x14ac:dyDescent="0.25">
      <c r="J2685" s="9"/>
    </row>
    <row r="2686" spans="10:10" x14ac:dyDescent="0.25">
      <c r="J2686" s="9"/>
    </row>
    <row r="2687" spans="10:10" x14ac:dyDescent="0.25">
      <c r="J2687" s="9"/>
    </row>
    <row r="2688" spans="10:10" x14ac:dyDescent="0.25">
      <c r="J2688" s="9"/>
    </row>
    <row r="2689" spans="10:10" x14ac:dyDescent="0.25">
      <c r="J2689" s="9"/>
    </row>
    <row r="2690" spans="10:10" x14ac:dyDescent="0.25">
      <c r="J2690" s="9"/>
    </row>
    <row r="2691" spans="10:10" x14ac:dyDescent="0.25">
      <c r="J2691" s="9"/>
    </row>
    <row r="2692" spans="10:10" x14ac:dyDescent="0.25">
      <c r="J2692" s="9"/>
    </row>
    <row r="2693" spans="10:10" x14ac:dyDescent="0.25">
      <c r="J2693" s="9"/>
    </row>
    <row r="2694" spans="10:10" x14ac:dyDescent="0.25">
      <c r="J2694" s="9"/>
    </row>
    <row r="2695" spans="10:10" x14ac:dyDescent="0.25">
      <c r="J2695" s="9"/>
    </row>
    <row r="2696" spans="10:10" x14ac:dyDescent="0.25">
      <c r="J2696" s="9"/>
    </row>
    <row r="2697" spans="10:10" x14ac:dyDescent="0.25">
      <c r="J2697" s="9"/>
    </row>
    <row r="2698" spans="10:10" x14ac:dyDescent="0.25">
      <c r="J2698" s="9"/>
    </row>
    <row r="2699" spans="10:10" x14ac:dyDescent="0.25">
      <c r="J2699" s="9"/>
    </row>
    <row r="2700" spans="10:10" x14ac:dyDescent="0.25">
      <c r="J2700" s="9"/>
    </row>
    <row r="2701" spans="10:10" x14ac:dyDescent="0.25">
      <c r="J2701" s="9"/>
    </row>
    <row r="2702" spans="10:10" x14ac:dyDescent="0.25">
      <c r="J2702" s="9"/>
    </row>
    <row r="2703" spans="10:10" x14ac:dyDescent="0.25">
      <c r="J2703" s="9"/>
    </row>
    <row r="2704" spans="10:10" x14ac:dyDescent="0.25">
      <c r="J2704" s="9"/>
    </row>
    <row r="2705" spans="10:10" x14ac:dyDescent="0.25">
      <c r="J2705" s="9"/>
    </row>
    <row r="2706" spans="10:10" x14ac:dyDescent="0.25">
      <c r="J2706" s="9"/>
    </row>
    <row r="2707" spans="10:10" x14ac:dyDescent="0.25">
      <c r="J2707" s="9"/>
    </row>
    <row r="2708" spans="10:10" x14ac:dyDescent="0.25">
      <c r="J2708" s="9"/>
    </row>
    <row r="2709" spans="10:10" x14ac:dyDescent="0.25">
      <c r="J2709" s="9"/>
    </row>
    <row r="2710" spans="10:10" x14ac:dyDescent="0.25">
      <c r="J2710" s="9"/>
    </row>
    <row r="2711" spans="10:10" x14ac:dyDescent="0.25">
      <c r="J2711" s="9"/>
    </row>
    <row r="2712" spans="10:10" x14ac:dyDescent="0.25">
      <c r="J2712" s="9"/>
    </row>
    <row r="2713" spans="10:10" x14ac:dyDescent="0.25">
      <c r="J2713" s="9"/>
    </row>
    <row r="2714" spans="10:10" x14ac:dyDescent="0.25">
      <c r="J2714" s="9"/>
    </row>
    <row r="2715" spans="10:10" x14ac:dyDescent="0.25">
      <c r="J2715" s="9"/>
    </row>
    <row r="2716" spans="10:10" x14ac:dyDescent="0.25">
      <c r="J2716" s="9"/>
    </row>
    <row r="2717" spans="10:10" x14ac:dyDescent="0.25">
      <c r="J2717" s="9"/>
    </row>
    <row r="2718" spans="10:10" x14ac:dyDescent="0.25">
      <c r="J2718" s="9"/>
    </row>
    <row r="2719" spans="10:10" x14ac:dyDescent="0.25">
      <c r="J2719" s="9"/>
    </row>
    <row r="2720" spans="10:10" x14ac:dyDescent="0.25">
      <c r="J2720" s="9"/>
    </row>
    <row r="2721" spans="10:10" x14ac:dyDescent="0.25">
      <c r="J2721" s="9"/>
    </row>
    <row r="2722" spans="10:10" x14ac:dyDescent="0.25">
      <c r="J2722" s="9"/>
    </row>
    <row r="2723" spans="10:10" x14ac:dyDescent="0.25">
      <c r="J2723" s="9"/>
    </row>
    <row r="2724" spans="10:10" x14ac:dyDescent="0.25">
      <c r="J2724" s="9"/>
    </row>
    <row r="2725" spans="10:10" x14ac:dyDescent="0.25">
      <c r="J2725" s="9"/>
    </row>
  </sheetData>
  <conditionalFormatting pivot="1" sqref="I5:I154">
    <cfRule type="cellIs" dxfId="54" priority="152" operator="greaterThan">
      <formula>1.83333333333333</formula>
    </cfRule>
  </conditionalFormatting>
  <conditionalFormatting sqref="P21:P24 P34:P48 P9:P10">
    <cfRule type="cellIs" dxfId="53" priority="54" operator="greaterThan">
      <formula>1.83333333333333</formula>
    </cfRule>
  </conditionalFormatting>
  <conditionalFormatting sqref="P16">
    <cfRule type="cellIs" dxfId="52" priority="26" operator="greaterThan">
      <formula>1.83333333333333</formula>
    </cfRule>
  </conditionalFormatting>
  <conditionalFormatting sqref="P19">
    <cfRule type="cellIs" dxfId="51" priority="25" operator="greaterThan">
      <formula>1.83333333333333</formula>
    </cfRule>
  </conditionalFormatting>
  <conditionalFormatting sqref="P20">
    <cfRule type="cellIs" dxfId="50" priority="24" operator="greaterThan">
      <formula>1.83333333333333</formula>
    </cfRule>
  </conditionalFormatting>
  <conditionalFormatting sqref="P18">
    <cfRule type="cellIs" dxfId="49" priority="23" operator="greaterThan">
      <formula>1.83333333333333</formula>
    </cfRule>
  </conditionalFormatting>
  <conditionalFormatting sqref="P17">
    <cfRule type="cellIs" dxfId="48" priority="22" operator="greaterThan">
      <formula>1.83333333333333</formula>
    </cfRule>
  </conditionalFormatting>
  <conditionalFormatting sqref="P11">
    <cfRule type="cellIs" dxfId="47" priority="11" operator="greaterThan">
      <formula>1.83333333333333</formula>
    </cfRule>
  </conditionalFormatting>
  <conditionalFormatting sqref="P12:P13">
    <cfRule type="cellIs" dxfId="46" priority="9" operator="greaterThan">
      <formula>1.83333333333333</formula>
    </cfRule>
  </conditionalFormatting>
  <conditionalFormatting sqref="P14:P15">
    <cfRule type="cellIs" dxfId="45" priority="8" operator="greaterThan">
      <formula>1.83333333333333</formula>
    </cfRule>
  </conditionalFormatting>
  <conditionalFormatting sqref="P8">
    <cfRule type="cellIs" dxfId="44" priority="3" operator="greaterThan">
      <formula>1.83333333333333</formula>
    </cfRule>
  </conditionalFormatting>
  <conditionalFormatting sqref="P6">
    <cfRule type="cellIs" dxfId="43" priority="2" operator="greaterThan">
      <formula>1.83333333333333</formula>
    </cfRule>
  </conditionalFormatting>
  <conditionalFormatting sqref="P7">
    <cfRule type="cellIs" dxfId="42" priority="1" operator="greaterThan">
      <formula>1.83333333333333</formula>
    </cfRule>
  </conditionalFormatting>
  <pageMargins left="0.7" right="0.7" top="0.75" bottom="0.75" header="0.3" footer="0.3"/>
  <pageSetup paperSize="9" orientation="portrait" r:id="rId2"/>
  <drawing r:id="rId3"/>
  <tableParts count="1">
    <tablePart r:id="rId4"/>
  </tableParts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4"/>
  <dimension ref="G1:DZ3843"/>
  <sheetViews>
    <sheetView showGridLines="0" topLeftCell="A103" zoomScale="80" zoomScaleNormal="80" workbookViewId="0">
      <selection activeCell="I22" sqref="I22"/>
    </sheetView>
  </sheetViews>
  <sheetFormatPr baseColWidth="10" defaultColWidth="10.5703125" defaultRowHeight="15" x14ac:dyDescent="0.25"/>
  <cols>
    <col min="1" max="3" width="10.5703125" style="9"/>
    <col min="4" max="4" width="4.5703125" style="9" customWidth="1"/>
    <col min="5" max="6" width="3.42578125" style="9" customWidth="1"/>
    <col min="7" max="7" width="35.28515625" style="9" bestFit="1" customWidth="1"/>
    <col min="8" max="9" width="14.42578125" style="9" bestFit="1" customWidth="1"/>
    <col min="10" max="10" width="14.42578125" style="20" bestFit="1" customWidth="1"/>
    <col min="11" max="11" width="14.42578125" style="9" bestFit="1" customWidth="1"/>
    <col min="12" max="12" width="12.85546875" style="9" bestFit="1" customWidth="1"/>
    <col min="13" max="14" width="14.42578125" style="9" bestFit="1" customWidth="1"/>
    <col min="15" max="15" width="14.42578125" style="18" bestFit="1" customWidth="1"/>
    <col min="16" max="20" width="14.42578125" style="9" bestFit="1" customWidth="1"/>
    <col min="21" max="21" width="14.42578125" style="7" bestFit="1" customWidth="1"/>
    <col min="22" max="34" width="14.42578125" style="9" bestFit="1" customWidth="1"/>
    <col min="35" max="35" width="12.85546875" style="9" bestFit="1" customWidth="1"/>
    <col min="36" max="37" width="14.42578125" style="9" bestFit="1" customWidth="1"/>
    <col min="38" max="39" width="12.85546875" style="9" bestFit="1" customWidth="1"/>
    <col min="40" max="41" width="12.85546875" style="9" customWidth="1"/>
    <col min="42" max="49" width="11.5703125" style="9" customWidth="1"/>
    <col min="50" max="50" width="12.85546875" style="9" customWidth="1"/>
    <col min="51" max="57" width="11.5703125" style="9" customWidth="1"/>
    <col min="58" max="58" width="12.85546875" style="9" customWidth="1"/>
    <col min="59" max="97" width="11.5703125" style="9" customWidth="1"/>
    <col min="98" max="98" width="11.5703125" style="19" customWidth="1"/>
    <col min="99" max="129" width="11.5703125" style="9" customWidth="1"/>
    <col min="130" max="130" width="12.85546875" style="9" customWidth="1"/>
    <col min="131" max="160" width="11.5703125" style="9" customWidth="1"/>
    <col min="161" max="161" width="12.5703125" style="9" customWidth="1"/>
    <col min="162" max="218" width="11.5703125" style="9" customWidth="1"/>
    <col min="219" max="219" width="11.5703125" style="9" bestFit="1" customWidth="1"/>
    <col min="220" max="220" width="11.5703125" style="9" customWidth="1"/>
    <col min="221" max="221" width="11.5703125" style="9" bestFit="1" customWidth="1"/>
    <col min="222" max="222" width="11.5703125" style="9" customWidth="1"/>
    <col min="223" max="223" width="11.5703125" style="9" bestFit="1" customWidth="1"/>
    <col min="224" max="224" width="11.5703125" style="9" customWidth="1"/>
    <col min="225" max="225" width="11.5703125" style="9" bestFit="1" customWidth="1"/>
    <col min="226" max="226" width="11.5703125" style="9" customWidth="1"/>
    <col min="227" max="227" width="11.5703125" style="9" bestFit="1" customWidth="1"/>
    <col min="228" max="230" width="11.5703125" style="9" customWidth="1"/>
    <col min="231" max="231" width="11.5703125" style="9" bestFit="1" customWidth="1"/>
    <col min="232" max="232" width="11.5703125" style="9" customWidth="1"/>
    <col min="233" max="233" width="11.5703125" style="9" bestFit="1" customWidth="1"/>
    <col min="234" max="234" width="11.5703125" style="9" customWidth="1"/>
    <col min="235" max="235" width="11.5703125" style="9" bestFit="1" customWidth="1"/>
    <col min="236" max="236" width="11.5703125" style="9" customWidth="1"/>
    <col min="237" max="237" width="11.5703125" style="9" bestFit="1" customWidth="1"/>
    <col min="238" max="238" width="11.5703125" style="9" customWidth="1"/>
    <col min="239" max="239" width="11.5703125" style="9" bestFit="1" customWidth="1"/>
    <col min="240" max="240" width="11.5703125" style="9" customWidth="1"/>
    <col min="241" max="241" width="11.5703125" style="9" bestFit="1" customWidth="1"/>
    <col min="242" max="242" width="11.5703125" style="9" customWidth="1"/>
    <col min="243" max="243" width="11.5703125" style="9" bestFit="1" customWidth="1"/>
    <col min="244" max="244" width="11.5703125" style="9" customWidth="1"/>
    <col min="245" max="245" width="11.5703125" style="9" bestFit="1" customWidth="1"/>
    <col min="246" max="246" width="11.5703125" style="9" customWidth="1"/>
    <col min="247" max="247" width="11.5703125" style="9" bestFit="1" customWidth="1"/>
    <col min="248" max="248" width="11.5703125" style="9" customWidth="1"/>
    <col min="249" max="249" width="11.5703125" style="9" bestFit="1" customWidth="1"/>
    <col min="250" max="250" width="11.5703125" style="9" customWidth="1"/>
    <col min="251" max="251" width="11.5703125" style="9" bestFit="1" customWidth="1"/>
    <col min="252" max="252" width="11.5703125" style="9" customWidth="1"/>
    <col min="253" max="253" width="11.5703125" style="9" bestFit="1" customWidth="1"/>
    <col min="254" max="254" width="11.5703125" style="9" customWidth="1"/>
    <col min="255" max="255" width="11.5703125" style="9" bestFit="1" customWidth="1"/>
    <col min="256" max="256" width="11.5703125" style="9" customWidth="1"/>
    <col min="257" max="257" width="11.5703125" style="9" bestFit="1" customWidth="1"/>
    <col min="258" max="258" width="11.5703125" style="9" customWidth="1"/>
    <col min="259" max="259" width="11.5703125" style="9" bestFit="1" customWidth="1"/>
    <col min="260" max="260" width="11.5703125" style="9" customWidth="1"/>
    <col min="261" max="261" width="11.5703125" style="9" bestFit="1" customWidth="1"/>
    <col min="262" max="262" width="11.5703125" style="9" customWidth="1"/>
    <col min="263" max="263" width="11.5703125" style="9" bestFit="1" customWidth="1"/>
    <col min="264" max="264" width="11.5703125" style="9" customWidth="1"/>
    <col min="265" max="265" width="11.5703125" style="9" bestFit="1" customWidth="1"/>
    <col min="266" max="266" width="11.5703125" style="9" customWidth="1"/>
    <col min="267" max="267" width="11.5703125" style="9" bestFit="1" customWidth="1"/>
    <col min="268" max="268" width="11.5703125" style="9" customWidth="1"/>
    <col min="269" max="319" width="11.5703125" style="9" bestFit="1" customWidth="1"/>
    <col min="320" max="320" width="11.5703125" style="9" customWidth="1"/>
    <col min="321" max="322" width="11.5703125" style="9" bestFit="1" customWidth="1"/>
    <col min="323" max="323" width="11.5703125" style="9" customWidth="1"/>
    <col min="324" max="324" width="11.5703125" style="9" bestFit="1" customWidth="1"/>
    <col min="325" max="325" width="11.5703125" style="9" customWidth="1"/>
    <col min="326" max="326" width="11.5703125" style="9" bestFit="1" customWidth="1"/>
    <col min="327" max="327" width="11.5703125" style="9" customWidth="1"/>
    <col min="328" max="328" width="11.5703125" style="9" bestFit="1" customWidth="1"/>
    <col min="329" max="329" width="11.5703125" style="9" customWidth="1"/>
    <col min="330" max="330" width="11.5703125" style="9" bestFit="1" customWidth="1"/>
    <col min="331" max="331" width="11.5703125" style="9" customWidth="1"/>
    <col min="332" max="332" width="11.5703125" style="9" bestFit="1" customWidth="1"/>
    <col min="333" max="333" width="11.5703125" style="9" customWidth="1"/>
    <col min="334" max="334" width="11.5703125" style="9" bestFit="1" customWidth="1"/>
    <col min="335" max="335" width="11.5703125" style="9" customWidth="1"/>
    <col min="336" max="336" width="11.5703125" style="9" bestFit="1" customWidth="1"/>
    <col min="337" max="337" width="11.5703125" style="9" customWidth="1"/>
    <col min="338" max="338" width="11.5703125" style="9" bestFit="1" customWidth="1"/>
    <col min="339" max="339" width="11.5703125" style="9" customWidth="1"/>
    <col min="340" max="340" width="11.5703125" style="9" bestFit="1" customWidth="1"/>
    <col min="341" max="341" width="12.5703125" style="9" customWidth="1"/>
    <col min="342" max="342" width="10.42578125" style="9" bestFit="1" customWidth="1"/>
    <col min="343" max="343" width="13.5703125" style="9" bestFit="1" customWidth="1"/>
    <col min="344" max="344" width="10.42578125" style="9" bestFit="1" customWidth="1"/>
    <col min="345" max="345" width="13.5703125" style="9" bestFit="1" customWidth="1"/>
    <col min="346" max="346" width="10.42578125" style="9" bestFit="1" customWidth="1"/>
    <col min="347" max="347" width="13.5703125" style="9" bestFit="1" customWidth="1"/>
    <col min="348" max="348" width="10.42578125" style="9" bestFit="1" customWidth="1"/>
    <col min="349" max="349" width="13.5703125" style="9" bestFit="1" customWidth="1"/>
    <col min="350" max="350" width="10.42578125" style="9" bestFit="1" customWidth="1"/>
    <col min="351" max="351" width="13.5703125" style="9" bestFit="1" customWidth="1"/>
    <col min="352" max="352" width="10.42578125" style="9" bestFit="1" customWidth="1"/>
    <col min="353" max="353" width="13.5703125" style="9" bestFit="1" customWidth="1"/>
    <col min="354" max="354" width="10.42578125" style="9" bestFit="1" customWidth="1"/>
    <col min="355" max="355" width="13.5703125" style="9" bestFit="1" customWidth="1"/>
    <col min="356" max="356" width="10.42578125" style="9" bestFit="1" customWidth="1"/>
    <col min="357" max="357" width="13.5703125" style="9" bestFit="1" customWidth="1"/>
    <col min="358" max="358" width="10.42578125" style="9" bestFit="1" customWidth="1"/>
    <col min="359" max="359" width="13.5703125" style="9" bestFit="1" customWidth="1"/>
    <col min="360" max="360" width="10.42578125" style="9" bestFit="1" customWidth="1"/>
    <col min="361" max="361" width="13.5703125" style="9" bestFit="1" customWidth="1"/>
    <col min="362" max="362" width="10.42578125" style="9" bestFit="1" customWidth="1"/>
    <col min="363" max="363" width="13.5703125" style="9" bestFit="1" customWidth="1"/>
    <col min="364" max="364" width="10.42578125" style="9" bestFit="1" customWidth="1"/>
    <col min="365" max="365" width="13.5703125" style="9" bestFit="1" customWidth="1"/>
    <col min="366" max="366" width="10.42578125" style="9" bestFit="1" customWidth="1"/>
    <col min="367" max="367" width="13.5703125" style="9" bestFit="1" customWidth="1"/>
    <col min="368" max="368" width="10.42578125" style="9" bestFit="1" customWidth="1"/>
    <col min="369" max="369" width="13.5703125" style="9" bestFit="1" customWidth="1"/>
    <col min="370" max="370" width="10.42578125" style="9" bestFit="1" customWidth="1"/>
    <col min="371" max="371" width="13.5703125" style="9" bestFit="1" customWidth="1"/>
    <col min="372" max="372" width="10.42578125" style="9" bestFit="1" customWidth="1"/>
    <col min="373" max="373" width="13.5703125" style="9" bestFit="1" customWidth="1"/>
    <col min="374" max="421" width="8.5703125" style="9" bestFit="1" customWidth="1"/>
    <col min="422" max="423" width="10.5703125" style="9"/>
    <col min="424" max="424" width="13.5703125" style="9" bestFit="1" customWidth="1"/>
    <col min="425" max="425" width="17.42578125" style="9" bestFit="1" customWidth="1"/>
    <col min="426" max="426" width="12.42578125" style="9" bestFit="1" customWidth="1"/>
    <col min="427" max="427" width="16.42578125" style="9" bestFit="1" customWidth="1"/>
    <col min="428" max="16384" width="10.5703125" style="9"/>
  </cols>
  <sheetData>
    <row r="1" spans="7:130" x14ac:dyDescent="0.25">
      <c r="I1" s="7">
        <v>43910</v>
      </c>
      <c r="J1" s="7">
        <v>44007</v>
      </c>
      <c r="CP1" s="7"/>
      <c r="CQ1" s="7"/>
    </row>
    <row r="2" spans="7:130" x14ac:dyDescent="0.25">
      <c r="G2" s="17" t="s">
        <v>2</v>
      </c>
      <c r="H2" s="33" t="s">
        <v>39</v>
      </c>
      <c r="DF2" s="19"/>
    </row>
    <row r="3" spans="7:130" x14ac:dyDescent="0.25">
      <c r="G3" s="17" t="s">
        <v>0</v>
      </c>
      <c r="H3" s="33" t="s">
        <v>35</v>
      </c>
      <c r="J3" s="9"/>
      <c r="DF3" s="21"/>
    </row>
    <row r="4" spans="7:130" x14ac:dyDescent="0.25">
      <c r="J4" s="9"/>
      <c r="DF4" s="21"/>
    </row>
    <row r="5" spans="7:130" x14ac:dyDescent="0.25">
      <c r="G5" s="17" t="s">
        <v>40</v>
      </c>
      <c r="H5" s="17" t="s">
        <v>3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</row>
    <row r="6" spans="7:130" x14ac:dyDescent="0.25">
      <c r="G6" s="22" t="s">
        <v>11</v>
      </c>
      <c r="H6" s="24">
        <v>44793</v>
      </c>
      <c r="I6" s="24">
        <v>44794</v>
      </c>
      <c r="J6" s="24">
        <v>44795</v>
      </c>
      <c r="K6" s="33" t="s">
        <v>60</v>
      </c>
      <c r="L6" s="33" t="s">
        <v>34</v>
      </c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</row>
    <row r="7" spans="7:130" x14ac:dyDescent="0.25">
      <c r="G7" s="33" t="s">
        <v>137</v>
      </c>
      <c r="H7" s="25">
        <v>1</v>
      </c>
      <c r="I7" s="25">
        <v>1</v>
      </c>
      <c r="J7" s="25">
        <v>1</v>
      </c>
      <c r="K7" s="25"/>
      <c r="L7" s="25">
        <v>3</v>
      </c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</row>
    <row r="8" spans="7:130" x14ac:dyDescent="0.25">
      <c r="G8" s="33" t="s">
        <v>108</v>
      </c>
      <c r="H8" s="25">
        <v>1</v>
      </c>
      <c r="I8" s="25">
        <v>1</v>
      </c>
      <c r="J8" s="25">
        <v>1</v>
      </c>
      <c r="K8" s="25"/>
      <c r="L8" s="25">
        <v>3</v>
      </c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</row>
    <row r="9" spans="7:130" x14ac:dyDescent="0.25">
      <c r="G9" s="33" t="s">
        <v>204</v>
      </c>
      <c r="H9" s="25">
        <v>1</v>
      </c>
      <c r="I9" s="25">
        <v>1</v>
      </c>
      <c r="J9" s="25">
        <v>1</v>
      </c>
      <c r="K9" s="25"/>
      <c r="L9" s="25">
        <v>3</v>
      </c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</row>
    <row r="10" spans="7:130" x14ac:dyDescent="0.25">
      <c r="G10" s="33" t="s">
        <v>134</v>
      </c>
      <c r="H10" s="25">
        <v>1</v>
      </c>
      <c r="I10" s="25">
        <v>1</v>
      </c>
      <c r="J10" s="25">
        <v>1</v>
      </c>
      <c r="K10" s="25"/>
      <c r="L10" s="25">
        <v>3</v>
      </c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</row>
    <row r="11" spans="7:130" x14ac:dyDescent="0.25">
      <c r="G11" s="33" t="s">
        <v>162</v>
      </c>
      <c r="H11" s="25">
        <v>1</v>
      </c>
      <c r="I11" s="25">
        <v>1</v>
      </c>
      <c r="J11" s="25">
        <v>1</v>
      </c>
      <c r="K11" s="25"/>
      <c r="L11" s="25">
        <v>3</v>
      </c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</row>
    <row r="12" spans="7:130" x14ac:dyDescent="0.25">
      <c r="G12" s="33" t="s">
        <v>160</v>
      </c>
      <c r="H12" s="25">
        <v>1</v>
      </c>
      <c r="I12" s="25">
        <v>1</v>
      </c>
      <c r="J12" s="25">
        <v>1</v>
      </c>
      <c r="K12" s="25"/>
      <c r="L12" s="25">
        <v>3</v>
      </c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</row>
    <row r="13" spans="7:130" ht="15.75" customHeight="1" x14ac:dyDescent="0.25">
      <c r="G13" s="33" t="s">
        <v>133</v>
      </c>
      <c r="H13" s="25">
        <v>1</v>
      </c>
      <c r="I13" s="25">
        <v>1</v>
      </c>
      <c r="J13" s="25">
        <v>1</v>
      </c>
      <c r="K13" s="25"/>
      <c r="L13" s="25">
        <v>3</v>
      </c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</row>
    <row r="14" spans="7:130" x14ac:dyDescent="0.25">
      <c r="G14" s="33" t="s">
        <v>46</v>
      </c>
      <c r="H14" s="25">
        <v>1</v>
      </c>
      <c r="I14" s="25">
        <v>1</v>
      </c>
      <c r="J14" s="25">
        <v>1</v>
      </c>
      <c r="K14" s="25"/>
      <c r="L14" s="25">
        <v>3</v>
      </c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</row>
    <row r="15" spans="7:130" x14ac:dyDescent="0.25">
      <c r="G15" s="33" t="s">
        <v>97</v>
      </c>
      <c r="H15" s="25">
        <v>1</v>
      </c>
      <c r="I15" s="25">
        <v>1</v>
      </c>
      <c r="J15" s="25">
        <v>1</v>
      </c>
      <c r="K15" s="25"/>
      <c r="L15" s="25">
        <v>3</v>
      </c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</row>
    <row r="16" spans="7:130" x14ac:dyDescent="0.25">
      <c r="G16" s="33" t="s">
        <v>93</v>
      </c>
      <c r="H16" s="25">
        <v>1</v>
      </c>
      <c r="I16" s="25">
        <v>1</v>
      </c>
      <c r="J16" s="25">
        <v>1</v>
      </c>
      <c r="K16" s="25"/>
      <c r="L16" s="25">
        <v>3</v>
      </c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</row>
    <row r="17" spans="7:130" x14ac:dyDescent="0.25">
      <c r="G17" s="33" t="s">
        <v>156</v>
      </c>
      <c r="H17" s="25">
        <v>1</v>
      </c>
      <c r="I17" s="25">
        <v>1</v>
      </c>
      <c r="J17" s="25">
        <v>1</v>
      </c>
      <c r="K17" s="25"/>
      <c r="L17" s="25">
        <v>3</v>
      </c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</row>
    <row r="18" spans="7:130" x14ac:dyDescent="0.25">
      <c r="G18" s="33" t="s">
        <v>132</v>
      </c>
      <c r="H18" s="25">
        <v>1</v>
      </c>
      <c r="I18" s="25">
        <v>1</v>
      </c>
      <c r="J18" s="25">
        <v>1</v>
      </c>
      <c r="K18" s="25"/>
      <c r="L18" s="25">
        <v>3</v>
      </c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</row>
    <row r="19" spans="7:130" x14ac:dyDescent="0.25">
      <c r="G19" s="33" t="s">
        <v>123</v>
      </c>
      <c r="H19" s="25">
        <v>1</v>
      </c>
      <c r="I19" s="25">
        <v>1</v>
      </c>
      <c r="J19" s="25">
        <v>1</v>
      </c>
      <c r="K19" s="25"/>
      <c r="L19" s="25">
        <v>3</v>
      </c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</row>
    <row r="20" spans="7:130" x14ac:dyDescent="0.25">
      <c r="G20" s="33" t="s">
        <v>221</v>
      </c>
      <c r="H20" s="25">
        <v>1</v>
      </c>
      <c r="I20" s="25">
        <v>1</v>
      </c>
      <c r="J20" s="25">
        <v>1</v>
      </c>
      <c r="K20" s="25"/>
      <c r="L20" s="25">
        <v>3</v>
      </c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</row>
    <row r="21" spans="7:130" x14ac:dyDescent="0.25">
      <c r="G21" s="33" t="s">
        <v>143</v>
      </c>
      <c r="H21" s="25">
        <v>1</v>
      </c>
      <c r="I21" s="25">
        <v>1</v>
      </c>
      <c r="J21" s="25">
        <v>1</v>
      </c>
      <c r="K21" s="25"/>
      <c r="L21" s="25">
        <v>3</v>
      </c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</row>
    <row r="22" spans="7:130" x14ac:dyDescent="0.25">
      <c r="G22" s="33" t="s">
        <v>106</v>
      </c>
      <c r="H22" s="25">
        <v>1</v>
      </c>
      <c r="I22" s="25">
        <v>1</v>
      </c>
      <c r="J22" s="25">
        <v>1</v>
      </c>
      <c r="K22" s="25"/>
      <c r="L22" s="25">
        <v>3</v>
      </c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</row>
    <row r="23" spans="7:130" x14ac:dyDescent="0.25">
      <c r="G23" s="33" t="s">
        <v>206</v>
      </c>
      <c r="H23" s="25">
        <v>1</v>
      </c>
      <c r="I23" s="25">
        <v>1</v>
      </c>
      <c r="J23" s="25">
        <v>1</v>
      </c>
      <c r="K23" s="25"/>
      <c r="L23" s="25">
        <v>3</v>
      </c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</row>
    <row r="24" spans="7:130" x14ac:dyDescent="0.25">
      <c r="G24" s="33" t="s">
        <v>73</v>
      </c>
      <c r="H24" s="25">
        <v>1</v>
      </c>
      <c r="I24" s="25">
        <v>1</v>
      </c>
      <c r="J24" s="25">
        <v>1</v>
      </c>
      <c r="K24" s="25"/>
      <c r="L24" s="25">
        <v>3</v>
      </c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</row>
    <row r="25" spans="7:130" x14ac:dyDescent="0.25">
      <c r="G25" s="33" t="s">
        <v>199</v>
      </c>
      <c r="H25" s="25">
        <v>1</v>
      </c>
      <c r="I25" s="25">
        <v>1</v>
      </c>
      <c r="J25" s="25">
        <v>1</v>
      </c>
      <c r="K25" s="25"/>
      <c r="L25" s="25">
        <v>3</v>
      </c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</row>
    <row r="26" spans="7:130" x14ac:dyDescent="0.25">
      <c r="G26" s="33" t="s">
        <v>209</v>
      </c>
      <c r="H26" s="25">
        <v>1</v>
      </c>
      <c r="I26" s="25">
        <v>1</v>
      </c>
      <c r="J26" s="25">
        <v>1</v>
      </c>
      <c r="K26" s="25"/>
      <c r="L26" s="25">
        <v>3</v>
      </c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</row>
    <row r="27" spans="7:130" x14ac:dyDescent="0.25">
      <c r="G27" s="33" t="s">
        <v>151</v>
      </c>
      <c r="H27" s="25">
        <v>1</v>
      </c>
      <c r="I27" s="25">
        <v>1</v>
      </c>
      <c r="J27" s="25">
        <v>1</v>
      </c>
      <c r="K27" s="25"/>
      <c r="L27" s="25">
        <v>3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7:130" x14ac:dyDescent="0.25">
      <c r="G28" s="33" t="s">
        <v>50</v>
      </c>
      <c r="H28" s="25">
        <v>1</v>
      </c>
      <c r="I28" s="25">
        <v>1</v>
      </c>
      <c r="J28" s="25">
        <v>1</v>
      </c>
      <c r="K28" s="25"/>
      <c r="L28" s="25">
        <v>3</v>
      </c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7:130" x14ac:dyDescent="0.25">
      <c r="G29" s="33" t="s">
        <v>202</v>
      </c>
      <c r="H29" s="25">
        <v>1</v>
      </c>
      <c r="I29" s="25">
        <v>1</v>
      </c>
      <c r="J29" s="25">
        <v>1</v>
      </c>
      <c r="K29" s="25"/>
      <c r="L29" s="25">
        <v>3</v>
      </c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CT29" s="9"/>
    </row>
    <row r="30" spans="7:130" x14ac:dyDescent="0.25">
      <c r="G30" s="33" t="s">
        <v>222</v>
      </c>
      <c r="H30" s="25">
        <v>1</v>
      </c>
      <c r="I30" s="25">
        <v>1</v>
      </c>
      <c r="J30" s="25">
        <v>1</v>
      </c>
      <c r="K30" s="25"/>
      <c r="L30" s="25">
        <v>3</v>
      </c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CT30" s="9"/>
    </row>
    <row r="31" spans="7:130" x14ac:dyDescent="0.25">
      <c r="G31" s="33" t="s">
        <v>163</v>
      </c>
      <c r="H31" s="25">
        <v>1</v>
      </c>
      <c r="I31" s="25">
        <v>1</v>
      </c>
      <c r="J31" s="25">
        <v>1</v>
      </c>
      <c r="K31" s="25"/>
      <c r="L31" s="25">
        <v>3</v>
      </c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CT31" s="9"/>
    </row>
    <row r="32" spans="7:130" x14ac:dyDescent="0.25">
      <c r="G32" s="33" t="s">
        <v>164</v>
      </c>
      <c r="H32" s="25">
        <v>1</v>
      </c>
      <c r="I32" s="25">
        <v>1</v>
      </c>
      <c r="J32" s="25">
        <v>1</v>
      </c>
      <c r="K32" s="25"/>
      <c r="L32" s="25">
        <v>3</v>
      </c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CT32" s="9"/>
    </row>
    <row r="33" spans="7:98" x14ac:dyDescent="0.25">
      <c r="G33" s="33" t="s">
        <v>76</v>
      </c>
      <c r="H33" s="25">
        <v>1</v>
      </c>
      <c r="I33" s="25">
        <v>1</v>
      </c>
      <c r="J33" s="25">
        <v>1</v>
      </c>
      <c r="K33" s="25"/>
      <c r="L33" s="25">
        <v>3</v>
      </c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CT33" s="9"/>
    </row>
    <row r="34" spans="7:98" x14ac:dyDescent="0.25">
      <c r="G34" s="33" t="s">
        <v>194</v>
      </c>
      <c r="H34" s="25">
        <v>1</v>
      </c>
      <c r="I34" s="25">
        <v>1</v>
      </c>
      <c r="J34" s="25">
        <v>1</v>
      </c>
      <c r="K34" s="25"/>
      <c r="L34" s="25">
        <v>3</v>
      </c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CT34" s="9"/>
    </row>
    <row r="35" spans="7:98" x14ac:dyDescent="0.25">
      <c r="G35" s="33" t="s">
        <v>215</v>
      </c>
      <c r="H35" s="25">
        <v>1</v>
      </c>
      <c r="I35" s="25">
        <v>1</v>
      </c>
      <c r="J35" s="25">
        <v>1</v>
      </c>
      <c r="K35" s="25"/>
      <c r="L35" s="25">
        <v>3</v>
      </c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CT35" s="9"/>
    </row>
    <row r="36" spans="7:98" x14ac:dyDescent="0.25">
      <c r="G36" s="33" t="s">
        <v>153</v>
      </c>
      <c r="H36" s="25">
        <v>1</v>
      </c>
      <c r="I36" s="25">
        <v>1</v>
      </c>
      <c r="J36" s="25">
        <v>1</v>
      </c>
      <c r="K36" s="25"/>
      <c r="L36" s="25">
        <v>3</v>
      </c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CT36" s="9"/>
    </row>
    <row r="37" spans="7:98" x14ac:dyDescent="0.25">
      <c r="G37" s="33" t="s">
        <v>126</v>
      </c>
      <c r="H37" s="25">
        <v>1</v>
      </c>
      <c r="I37" s="25">
        <v>1</v>
      </c>
      <c r="J37" s="25">
        <v>1</v>
      </c>
      <c r="K37" s="25"/>
      <c r="L37" s="25">
        <v>3</v>
      </c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CT37" s="9"/>
    </row>
    <row r="38" spans="7:98" x14ac:dyDescent="0.25">
      <c r="G38" s="33" t="s">
        <v>84</v>
      </c>
      <c r="H38" s="25">
        <v>1</v>
      </c>
      <c r="I38" s="25">
        <v>1</v>
      </c>
      <c r="J38" s="25">
        <v>1</v>
      </c>
      <c r="K38" s="25"/>
      <c r="L38" s="25">
        <v>3</v>
      </c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CT38" s="9"/>
    </row>
    <row r="39" spans="7:98" x14ac:dyDescent="0.25">
      <c r="G39" s="33" t="s">
        <v>181</v>
      </c>
      <c r="H39" s="25">
        <v>1</v>
      </c>
      <c r="I39" s="25">
        <v>1</v>
      </c>
      <c r="J39" s="25">
        <v>1</v>
      </c>
      <c r="K39" s="25"/>
      <c r="L39" s="25">
        <v>3</v>
      </c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CT39" s="9"/>
    </row>
    <row r="40" spans="7:98" x14ac:dyDescent="0.25">
      <c r="G40" s="33" t="s">
        <v>154</v>
      </c>
      <c r="H40" s="25">
        <v>1</v>
      </c>
      <c r="I40" s="25">
        <v>1</v>
      </c>
      <c r="J40" s="25">
        <v>1</v>
      </c>
      <c r="K40" s="25"/>
      <c r="L40" s="25">
        <v>3</v>
      </c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CT40" s="9"/>
    </row>
    <row r="41" spans="7:98" x14ac:dyDescent="0.25">
      <c r="G41" s="33" t="s">
        <v>131</v>
      </c>
      <c r="H41" s="25">
        <v>1</v>
      </c>
      <c r="I41" s="25">
        <v>1</v>
      </c>
      <c r="J41" s="25">
        <v>1</v>
      </c>
      <c r="K41" s="25"/>
      <c r="L41" s="25">
        <v>3</v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CT41" s="9"/>
    </row>
    <row r="42" spans="7:98" x14ac:dyDescent="0.25">
      <c r="G42" s="33" t="s">
        <v>230</v>
      </c>
      <c r="H42" s="25">
        <v>1</v>
      </c>
      <c r="I42" s="25">
        <v>1</v>
      </c>
      <c r="J42" s="25">
        <v>1</v>
      </c>
      <c r="K42" s="25"/>
      <c r="L42" s="25">
        <v>3</v>
      </c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CT42" s="9"/>
    </row>
    <row r="43" spans="7:98" x14ac:dyDescent="0.25">
      <c r="G43" s="33" t="s">
        <v>116</v>
      </c>
      <c r="H43" s="25">
        <v>1</v>
      </c>
      <c r="I43" s="25">
        <v>1</v>
      </c>
      <c r="J43" s="25">
        <v>1</v>
      </c>
      <c r="K43" s="25"/>
      <c r="L43" s="25">
        <v>3</v>
      </c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CT43" s="9"/>
    </row>
    <row r="44" spans="7:98" x14ac:dyDescent="0.25">
      <c r="G44" s="33" t="s">
        <v>197</v>
      </c>
      <c r="H44" s="25">
        <v>1</v>
      </c>
      <c r="I44" s="25">
        <v>1</v>
      </c>
      <c r="J44" s="25">
        <v>1</v>
      </c>
      <c r="K44" s="25"/>
      <c r="L44" s="25">
        <v>3</v>
      </c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CT44" s="9"/>
    </row>
    <row r="45" spans="7:98" x14ac:dyDescent="0.25">
      <c r="G45" s="33" t="s">
        <v>166</v>
      </c>
      <c r="H45" s="25">
        <v>1</v>
      </c>
      <c r="I45" s="25">
        <v>1</v>
      </c>
      <c r="J45" s="25">
        <v>1</v>
      </c>
      <c r="K45" s="25"/>
      <c r="L45" s="25">
        <v>3</v>
      </c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CT45" s="9"/>
    </row>
    <row r="46" spans="7:98" x14ac:dyDescent="0.25">
      <c r="G46" s="33" t="s">
        <v>147</v>
      </c>
      <c r="H46" s="25">
        <v>1</v>
      </c>
      <c r="I46" s="25">
        <v>1</v>
      </c>
      <c r="J46" s="25">
        <v>1</v>
      </c>
      <c r="K46" s="25"/>
      <c r="L46" s="25">
        <v>3</v>
      </c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CT46" s="9"/>
    </row>
    <row r="47" spans="7:98" x14ac:dyDescent="0.25">
      <c r="G47" s="33" t="s">
        <v>87</v>
      </c>
      <c r="H47" s="25">
        <v>1</v>
      </c>
      <c r="I47" s="25">
        <v>1</v>
      </c>
      <c r="J47" s="25">
        <v>1</v>
      </c>
      <c r="K47" s="25"/>
      <c r="L47" s="25">
        <v>3</v>
      </c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CT47" s="9"/>
    </row>
    <row r="48" spans="7:98" x14ac:dyDescent="0.25">
      <c r="G48" s="33" t="s">
        <v>183</v>
      </c>
      <c r="H48" s="25">
        <v>1</v>
      </c>
      <c r="I48" s="25">
        <v>1</v>
      </c>
      <c r="J48" s="25">
        <v>1</v>
      </c>
      <c r="K48" s="25"/>
      <c r="L48" s="25">
        <v>3</v>
      </c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CT48" s="9"/>
    </row>
    <row r="49" spans="7:98" x14ac:dyDescent="0.25">
      <c r="G49" s="33" t="s">
        <v>49</v>
      </c>
      <c r="H49" s="25">
        <v>1</v>
      </c>
      <c r="I49" s="25">
        <v>1</v>
      </c>
      <c r="J49" s="25">
        <v>1</v>
      </c>
      <c r="K49" s="25"/>
      <c r="L49" s="25">
        <v>3</v>
      </c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CT49" s="9"/>
    </row>
    <row r="50" spans="7:98" x14ac:dyDescent="0.25">
      <c r="G50" s="33" t="s">
        <v>74</v>
      </c>
      <c r="H50" s="25">
        <v>1</v>
      </c>
      <c r="I50" s="25">
        <v>1</v>
      </c>
      <c r="J50" s="25">
        <v>1</v>
      </c>
      <c r="K50" s="25"/>
      <c r="L50" s="25">
        <v>3</v>
      </c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CT50" s="9"/>
    </row>
    <row r="51" spans="7:98" x14ac:dyDescent="0.25">
      <c r="G51" s="33" t="s">
        <v>135</v>
      </c>
      <c r="H51" s="25">
        <v>1</v>
      </c>
      <c r="I51" s="25">
        <v>1</v>
      </c>
      <c r="J51" s="25">
        <v>1</v>
      </c>
      <c r="K51" s="25"/>
      <c r="L51" s="25">
        <v>3</v>
      </c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CT51" s="9"/>
    </row>
    <row r="52" spans="7:98" x14ac:dyDescent="0.25">
      <c r="G52" s="33" t="s">
        <v>193</v>
      </c>
      <c r="H52" s="25">
        <v>1</v>
      </c>
      <c r="I52" s="25">
        <v>1</v>
      </c>
      <c r="J52" s="25">
        <v>1</v>
      </c>
      <c r="K52" s="25"/>
      <c r="L52" s="25">
        <v>3</v>
      </c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CT52" s="9"/>
    </row>
    <row r="53" spans="7:98" x14ac:dyDescent="0.25">
      <c r="G53" s="33" t="s">
        <v>118</v>
      </c>
      <c r="H53" s="25">
        <v>1</v>
      </c>
      <c r="I53" s="25">
        <v>1</v>
      </c>
      <c r="J53" s="25">
        <v>1</v>
      </c>
      <c r="K53" s="25"/>
      <c r="L53" s="25">
        <v>3</v>
      </c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CT53" s="9"/>
    </row>
    <row r="54" spans="7:98" x14ac:dyDescent="0.25">
      <c r="G54" s="33" t="s">
        <v>139</v>
      </c>
      <c r="H54" s="25">
        <v>1</v>
      </c>
      <c r="I54" s="25">
        <v>1</v>
      </c>
      <c r="J54" s="25">
        <v>1</v>
      </c>
      <c r="K54" s="25"/>
      <c r="L54" s="25">
        <v>3</v>
      </c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CT54" s="9"/>
    </row>
    <row r="55" spans="7:98" x14ac:dyDescent="0.25">
      <c r="G55" s="33" t="s">
        <v>69</v>
      </c>
      <c r="H55" s="25">
        <v>1</v>
      </c>
      <c r="I55" s="25">
        <v>1</v>
      </c>
      <c r="J55" s="25">
        <v>1</v>
      </c>
      <c r="K55" s="25"/>
      <c r="L55" s="25">
        <v>3</v>
      </c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CT55" s="9"/>
    </row>
    <row r="56" spans="7:98" x14ac:dyDescent="0.25">
      <c r="G56" s="33" t="s">
        <v>214</v>
      </c>
      <c r="H56" s="25">
        <v>1</v>
      </c>
      <c r="I56" s="25">
        <v>1</v>
      </c>
      <c r="J56" s="25">
        <v>1</v>
      </c>
      <c r="K56" s="25"/>
      <c r="L56" s="25">
        <v>3</v>
      </c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CT56" s="9"/>
    </row>
    <row r="57" spans="7:98" x14ac:dyDescent="0.25">
      <c r="G57" s="33" t="s">
        <v>101</v>
      </c>
      <c r="H57" s="25">
        <v>1</v>
      </c>
      <c r="I57" s="25">
        <v>1</v>
      </c>
      <c r="J57" s="25">
        <v>1</v>
      </c>
      <c r="K57" s="25"/>
      <c r="L57" s="25">
        <v>3</v>
      </c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CT57" s="9"/>
    </row>
    <row r="58" spans="7:98" x14ac:dyDescent="0.25">
      <c r="G58" s="33" t="s">
        <v>157</v>
      </c>
      <c r="H58" s="25">
        <v>1</v>
      </c>
      <c r="I58" s="25">
        <v>1</v>
      </c>
      <c r="J58" s="25">
        <v>1</v>
      </c>
      <c r="K58" s="25"/>
      <c r="L58" s="25">
        <v>3</v>
      </c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CT58" s="9"/>
    </row>
    <row r="59" spans="7:98" x14ac:dyDescent="0.25">
      <c r="G59" s="33" t="s">
        <v>159</v>
      </c>
      <c r="H59" s="25">
        <v>1</v>
      </c>
      <c r="I59" s="25">
        <v>1</v>
      </c>
      <c r="J59" s="25">
        <v>1</v>
      </c>
      <c r="K59" s="25"/>
      <c r="L59" s="25">
        <v>3</v>
      </c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CT59" s="9"/>
    </row>
    <row r="60" spans="7:98" x14ac:dyDescent="0.25">
      <c r="G60" s="33" t="s">
        <v>44</v>
      </c>
      <c r="H60" s="25">
        <v>1</v>
      </c>
      <c r="I60" s="25">
        <v>1</v>
      </c>
      <c r="J60" s="25">
        <v>1</v>
      </c>
      <c r="K60" s="25"/>
      <c r="L60" s="25">
        <v>3</v>
      </c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CT60" s="9"/>
    </row>
    <row r="61" spans="7:98" x14ac:dyDescent="0.25">
      <c r="G61" s="33" t="s">
        <v>72</v>
      </c>
      <c r="H61" s="25">
        <v>1</v>
      </c>
      <c r="I61" s="25">
        <v>1</v>
      </c>
      <c r="J61" s="25">
        <v>1</v>
      </c>
      <c r="K61" s="25"/>
      <c r="L61" s="25">
        <v>3</v>
      </c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CT61" s="9"/>
    </row>
    <row r="62" spans="7:98" x14ac:dyDescent="0.25">
      <c r="G62" s="33" t="s">
        <v>185</v>
      </c>
      <c r="H62" s="25">
        <v>1</v>
      </c>
      <c r="I62" s="25">
        <v>1</v>
      </c>
      <c r="J62" s="25">
        <v>1</v>
      </c>
      <c r="K62" s="25"/>
      <c r="L62" s="25">
        <v>3</v>
      </c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CT62" s="9"/>
    </row>
    <row r="63" spans="7:98" x14ac:dyDescent="0.25">
      <c r="G63" s="33" t="s">
        <v>96</v>
      </c>
      <c r="H63" s="25">
        <v>1</v>
      </c>
      <c r="I63" s="25">
        <v>1</v>
      </c>
      <c r="J63" s="25">
        <v>1</v>
      </c>
      <c r="K63" s="25"/>
      <c r="L63" s="25">
        <v>3</v>
      </c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CT63" s="9"/>
    </row>
    <row r="64" spans="7:98" x14ac:dyDescent="0.25">
      <c r="G64" s="33" t="s">
        <v>81</v>
      </c>
      <c r="H64" s="25">
        <v>1</v>
      </c>
      <c r="I64" s="25">
        <v>1</v>
      </c>
      <c r="J64" s="25">
        <v>1</v>
      </c>
      <c r="K64" s="25"/>
      <c r="L64" s="25">
        <v>3</v>
      </c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CT64" s="9"/>
    </row>
    <row r="65" spans="7:98" x14ac:dyDescent="0.25">
      <c r="G65" s="33" t="s">
        <v>88</v>
      </c>
      <c r="H65" s="25">
        <v>1</v>
      </c>
      <c r="I65" s="25">
        <v>1</v>
      </c>
      <c r="J65" s="25">
        <v>1</v>
      </c>
      <c r="K65" s="25"/>
      <c r="L65" s="25">
        <v>3</v>
      </c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CT65" s="9"/>
    </row>
    <row r="66" spans="7:98" x14ac:dyDescent="0.25">
      <c r="G66" s="33" t="s">
        <v>138</v>
      </c>
      <c r="H66" s="25">
        <v>1</v>
      </c>
      <c r="I66" s="25">
        <v>1</v>
      </c>
      <c r="J66" s="25">
        <v>1</v>
      </c>
      <c r="K66" s="25"/>
      <c r="L66" s="25">
        <v>3</v>
      </c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CT66" s="9"/>
    </row>
    <row r="67" spans="7:98" x14ac:dyDescent="0.25">
      <c r="G67" s="33" t="s">
        <v>170</v>
      </c>
      <c r="H67" s="25">
        <v>1</v>
      </c>
      <c r="I67" s="25">
        <v>1</v>
      </c>
      <c r="J67" s="25">
        <v>1</v>
      </c>
      <c r="K67" s="25"/>
      <c r="L67" s="25">
        <v>3</v>
      </c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CT67" s="9"/>
    </row>
    <row r="68" spans="7:98" x14ac:dyDescent="0.25">
      <c r="G68" s="33" t="s">
        <v>184</v>
      </c>
      <c r="H68" s="25">
        <v>1</v>
      </c>
      <c r="I68" s="25">
        <v>1</v>
      </c>
      <c r="J68" s="25">
        <v>1</v>
      </c>
      <c r="K68" s="25"/>
      <c r="L68" s="25">
        <v>3</v>
      </c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CT68" s="9"/>
    </row>
    <row r="69" spans="7:98" x14ac:dyDescent="0.25">
      <c r="G69" s="33" t="s">
        <v>172</v>
      </c>
      <c r="H69" s="25">
        <v>1</v>
      </c>
      <c r="I69" s="25">
        <v>1</v>
      </c>
      <c r="J69" s="25">
        <v>1</v>
      </c>
      <c r="K69" s="25"/>
      <c r="L69" s="25">
        <v>3</v>
      </c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CT69" s="9"/>
    </row>
    <row r="70" spans="7:98" x14ac:dyDescent="0.25">
      <c r="G70" s="33" t="s">
        <v>219</v>
      </c>
      <c r="H70" s="25">
        <v>1</v>
      </c>
      <c r="I70" s="25">
        <v>1</v>
      </c>
      <c r="J70" s="25">
        <v>1</v>
      </c>
      <c r="K70" s="25"/>
      <c r="L70" s="25">
        <v>3</v>
      </c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CT70" s="9"/>
    </row>
    <row r="71" spans="7:98" x14ac:dyDescent="0.25">
      <c r="G71" s="33" t="s">
        <v>205</v>
      </c>
      <c r="H71" s="25">
        <v>1</v>
      </c>
      <c r="I71" s="25">
        <v>1</v>
      </c>
      <c r="J71" s="25">
        <v>1</v>
      </c>
      <c r="K71" s="25"/>
      <c r="L71" s="25">
        <v>3</v>
      </c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CT71" s="9"/>
    </row>
    <row r="72" spans="7:98" x14ac:dyDescent="0.25">
      <c r="G72" s="33" t="s">
        <v>201</v>
      </c>
      <c r="H72" s="25">
        <v>1</v>
      </c>
      <c r="I72" s="25">
        <v>1</v>
      </c>
      <c r="J72" s="25">
        <v>1</v>
      </c>
      <c r="K72" s="25"/>
      <c r="L72" s="25">
        <v>3</v>
      </c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CT72" s="9"/>
    </row>
    <row r="73" spans="7:98" x14ac:dyDescent="0.25">
      <c r="G73" s="33" t="s">
        <v>65</v>
      </c>
      <c r="H73" s="25">
        <v>1</v>
      </c>
      <c r="I73" s="25">
        <v>1</v>
      </c>
      <c r="J73" s="25">
        <v>1</v>
      </c>
      <c r="K73" s="25"/>
      <c r="L73" s="25">
        <v>3</v>
      </c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CT73" s="9"/>
    </row>
    <row r="74" spans="7:98" x14ac:dyDescent="0.25">
      <c r="G74" s="33" t="s">
        <v>146</v>
      </c>
      <c r="H74" s="25">
        <v>1</v>
      </c>
      <c r="I74" s="25">
        <v>1</v>
      </c>
      <c r="J74" s="25">
        <v>1</v>
      </c>
      <c r="K74" s="25"/>
      <c r="L74" s="25">
        <v>3</v>
      </c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CT74" s="9"/>
    </row>
    <row r="75" spans="7:98" x14ac:dyDescent="0.25">
      <c r="G75" s="33" t="s">
        <v>190</v>
      </c>
      <c r="H75" s="25">
        <v>1</v>
      </c>
      <c r="I75" s="25">
        <v>1</v>
      </c>
      <c r="J75" s="25">
        <v>1</v>
      </c>
      <c r="K75" s="25"/>
      <c r="L75" s="25">
        <v>3</v>
      </c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CT75" s="9"/>
    </row>
    <row r="76" spans="7:98" x14ac:dyDescent="0.25">
      <c r="G76" s="33" t="s">
        <v>173</v>
      </c>
      <c r="H76" s="25">
        <v>1</v>
      </c>
      <c r="I76" s="25">
        <v>1</v>
      </c>
      <c r="J76" s="25">
        <v>1</v>
      </c>
      <c r="K76" s="25"/>
      <c r="L76" s="25">
        <v>3</v>
      </c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CT76" s="9"/>
    </row>
    <row r="77" spans="7:98" x14ac:dyDescent="0.25">
      <c r="G77" s="33" t="s">
        <v>67</v>
      </c>
      <c r="H77" s="25">
        <v>1</v>
      </c>
      <c r="I77" s="25">
        <v>1</v>
      </c>
      <c r="J77" s="25">
        <v>1</v>
      </c>
      <c r="K77" s="25"/>
      <c r="L77" s="25">
        <v>3</v>
      </c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CT77" s="9"/>
    </row>
    <row r="78" spans="7:98" x14ac:dyDescent="0.25">
      <c r="G78" s="33" t="s">
        <v>149</v>
      </c>
      <c r="H78" s="25">
        <v>1</v>
      </c>
      <c r="I78" s="25">
        <v>1</v>
      </c>
      <c r="J78" s="25">
        <v>1</v>
      </c>
      <c r="K78" s="25"/>
      <c r="L78" s="25">
        <v>3</v>
      </c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CT78" s="9"/>
    </row>
    <row r="79" spans="7:98" x14ac:dyDescent="0.25">
      <c r="G79" s="33" t="s">
        <v>179</v>
      </c>
      <c r="H79" s="25">
        <v>1</v>
      </c>
      <c r="I79" s="25">
        <v>1</v>
      </c>
      <c r="J79" s="25">
        <v>1</v>
      </c>
      <c r="K79" s="25"/>
      <c r="L79" s="25">
        <v>3</v>
      </c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CT79" s="9"/>
    </row>
    <row r="80" spans="7:98" x14ac:dyDescent="0.25">
      <c r="G80" s="33" t="s">
        <v>103</v>
      </c>
      <c r="H80" s="25">
        <v>1</v>
      </c>
      <c r="I80" s="25">
        <v>1</v>
      </c>
      <c r="J80" s="25">
        <v>1</v>
      </c>
      <c r="K80" s="25"/>
      <c r="L80" s="25">
        <v>3</v>
      </c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CT80" s="9"/>
    </row>
    <row r="81" spans="7:98" x14ac:dyDescent="0.25">
      <c r="G81" s="33" t="s">
        <v>92</v>
      </c>
      <c r="H81" s="25">
        <v>1</v>
      </c>
      <c r="I81" s="25">
        <v>1</v>
      </c>
      <c r="J81" s="25">
        <v>1</v>
      </c>
      <c r="K81" s="25"/>
      <c r="L81" s="25">
        <v>3</v>
      </c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CT81" s="9"/>
    </row>
    <row r="82" spans="7:98" x14ac:dyDescent="0.25">
      <c r="G82" s="33" t="s">
        <v>121</v>
      </c>
      <c r="H82" s="25">
        <v>1</v>
      </c>
      <c r="I82" s="25">
        <v>1</v>
      </c>
      <c r="J82" s="25">
        <v>1</v>
      </c>
      <c r="K82" s="25"/>
      <c r="L82" s="25">
        <v>3</v>
      </c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CT82" s="9"/>
    </row>
    <row r="83" spans="7:98" x14ac:dyDescent="0.25">
      <c r="G83" s="33" t="s">
        <v>115</v>
      </c>
      <c r="H83" s="25">
        <v>1</v>
      </c>
      <c r="I83" s="25">
        <v>1</v>
      </c>
      <c r="J83" s="25">
        <v>1</v>
      </c>
      <c r="K83" s="25"/>
      <c r="L83" s="25">
        <v>3</v>
      </c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CT83" s="9"/>
    </row>
    <row r="84" spans="7:98" x14ac:dyDescent="0.25">
      <c r="G84" s="33" t="s">
        <v>150</v>
      </c>
      <c r="H84" s="25">
        <v>1</v>
      </c>
      <c r="I84" s="25">
        <v>1</v>
      </c>
      <c r="J84" s="25">
        <v>1</v>
      </c>
      <c r="K84" s="25"/>
      <c r="L84" s="25">
        <v>3</v>
      </c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CT84" s="9"/>
    </row>
    <row r="85" spans="7:98" x14ac:dyDescent="0.25">
      <c r="G85" s="33" t="s">
        <v>208</v>
      </c>
      <c r="H85" s="25">
        <v>1</v>
      </c>
      <c r="I85" s="25">
        <v>1</v>
      </c>
      <c r="J85" s="25">
        <v>1</v>
      </c>
      <c r="K85" s="25"/>
      <c r="L85" s="25">
        <v>3</v>
      </c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CT85" s="9"/>
    </row>
    <row r="86" spans="7:98" x14ac:dyDescent="0.25">
      <c r="G86" s="33" t="s">
        <v>174</v>
      </c>
      <c r="H86" s="25">
        <v>1</v>
      </c>
      <c r="I86" s="25">
        <v>1</v>
      </c>
      <c r="J86" s="25">
        <v>1</v>
      </c>
      <c r="K86" s="25"/>
      <c r="L86" s="25">
        <v>3</v>
      </c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CT86" s="9"/>
    </row>
    <row r="87" spans="7:98" x14ac:dyDescent="0.25">
      <c r="G87" s="33" t="s">
        <v>95</v>
      </c>
      <c r="H87" s="25">
        <v>1</v>
      </c>
      <c r="I87" s="25">
        <v>1</v>
      </c>
      <c r="J87" s="25">
        <v>1</v>
      </c>
      <c r="K87" s="25"/>
      <c r="L87" s="25">
        <v>3</v>
      </c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CT87" s="9"/>
    </row>
    <row r="88" spans="7:98" x14ac:dyDescent="0.25">
      <c r="G88" s="33" t="s">
        <v>229</v>
      </c>
      <c r="H88" s="25">
        <v>1</v>
      </c>
      <c r="I88" s="25">
        <v>1</v>
      </c>
      <c r="J88" s="25">
        <v>1</v>
      </c>
      <c r="K88" s="25"/>
      <c r="L88" s="25">
        <v>3</v>
      </c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CT88" s="9"/>
    </row>
    <row r="89" spans="7:98" x14ac:dyDescent="0.25">
      <c r="G89" s="33" t="s">
        <v>141</v>
      </c>
      <c r="H89" s="25">
        <v>1</v>
      </c>
      <c r="I89" s="25">
        <v>1</v>
      </c>
      <c r="J89" s="25">
        <v>1</v>
      </c>
      <c r="K89" s="25"/>
      <c r="L89" s="25">
        <v>3</v>
      </c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CT89" s="9"/>
    </row>
    <row r="90" spans="7:98" x14ac:dyDescent="0.25">
      <c r="G90" s="33" t="s">
        <v>218</v>
      </c>
      <c r="H90" s="25">
        <v>1</v>
      </c>
      <c r="I90" s="25">
        <v>1</v>
      </c>
      <c r="J90" s="25">
        <v>1</v>
      </c>
      <c r="K90" s="25"/>
      <c r="L90" s="25">
        <v>3</v>
      </c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CT90" s="9"/>
    </row>
    <row r="91" spans="7:98" x14ac:dyDescent="0.25">
      <c r="G91" s="33" t="s">
        <v>111</v>
      </c>
      <c r="H91" s="25">
        <v>1</v>
      </c>
      <c r="I91" s="25">
        <v>1</v>
      </c>
      <c r="J91" s="25">
        <v>1</v>
      </c>
      <c r="K91" s="25"/>
      <c r="L91" s="25">
        <v>3</v>
      </c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CT91" s="9"/>
    </row>
    <row r="92" spans="7:98" x14ac:dyDescent="0.25">
      <c r="G92" s="33" t="s">
        <v>228</v>
      </c>
      <c r="H92" s="25">
        <v>1</v>
      </c>
      <c r="I92" s="25">
        <v>1</v>
      </c>
      <c r="J92" s="25">
        <v>1</v>
      </c>
      <c r="K92" s="25"/>
      <c r="L92" s="25">
        <v>3</v>
      </c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CT92" s="9"/>
    </row>
    <row r="93" spans="7:98" x14ac:dyDescent="0.25">
      <c r="G93" s="33" t="s">
        <v>161</v>
      </c>
      <c r="H93" s="25">
        <v>1</v>
      </c>
      <c r="I93" s="25">
        <v>1</v>
      </c>
      <c r="J93" s="25">
        <v>1</v>
      </c>
      <c r="K93" s="25"/>
      <c r="L93" s="25">
        <v>3</v>
      </c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CT93" s="9"/>
    </row>
    <row r="94" spans="7:98" x14ac:dyDescent="0.25">
      <c r="G94" s="33" t="s">
        <v>70</v>
      </c>
      <c r="H94" s="25">
        <v>1</v>
      </c>
      <c r="I94" s="25">
        <v>1</v>
      </c>
      <c r="J94" s="25">
        <v>1</v>
      </c>
      <c r="K94" s="25"/>
      <c r="L94" s="25">
        <v>3</v>
      </c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CT94" s="9"/>
    </row>
    <row r="95" spans="7:98" x14ac:dyDescent="0.25">
      <c r="G95" s="33" t="s">
        <v>213</v>
      </c>
      <c r="H95" s="25">
        <v>1</v>
      </c>
      <c r="I95" s="25">
        <v>1</v>
      </c>
      <c r="J95" s="25">
        <v>1</v>
      </c>
      <c r="K95" s="25"/>
      <c r="L95" s="25">
        <v>3</v>
      </c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CT95" s="9"/>
    </row>
    <row r="96" spans="7:98" x14ac:dyDescent="0.25">
      <c r="G96" s="33" t="s">
        <v>217</v>
      </c>
      <c r="H96" s="25">
        <v>1</v>
      </c>
      <c r="I96" s="25">
        <v>1</v>
      </c>
      <c r="J96" s="25">
        <v>1</v>
      </c>
      <c r="K96" s="25"/>
      <c r="L96" s="25">
        <v>3</v>
      </c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CT96" s="9"/>
    </row>
    <row r="97" spans="7:58" s="9" customFormat="1" x14ac:dyDescent="0.25">
      <c r="G97" s="33" t="s">
        <v>196</v>
      </c>
      <c r="H97" s="25">
        <v>1</v>
      </c>
      <c r="I97" s="25">
        <v>1</v>
      </c>
      <c r="J97" s="25">
        <v>1</v>
      </c>
      <c r="K97" s="25"/>
      <c r="L97" s="25">
        <v>3</v>
      </c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</row>
    <row r="98" spans="7:58" s="9" customFormat="1" x14ac:dyDescent="0.25">
      <c r="G98" s="33" t="s">
        <v>102</v>
      </c>
      <c r="H98" s="25">
        <v>1</v>
      </c>
      <c r="I98" s="25">
        <v>1</v>
      </c>
      <c r="J98" s="25">
        <v>1</v>
      </c>
      <c r="K98" s="25"/>
      <c r="L98" s="25">
        <v>3</v>
      </c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</row>
    <row r="99" spans="7:58" s="9" customFormat="1" x14ac:dyDescent="0.25">
      <c r="G99" s="33" t="s">
        <v>86</v>
      </c>
      <c r="H99" s="25">
        <v>1</v>
      </c>
      <c r="I99" s="25">
        <v>1</v>
      </c>
      <c r="J99" s="25">
        <v>1</v>
      </c>
      <c r="K99" s="25"/>
      <c r="L99" s="25">
        <v>3</v>
      </c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</row>
    <row r="100" spans="7:58" s="9" customFormat="1" x14ac:dyDescent="0.25">
      <c r="G100" s="33" t="s">
        <v>210</v>
      </c>
      <c r="H100" s="25">
        <v>1</v>
      </c>
      <c r="I100" s="25">
        <v>1</v>
      </c>
      <c r="J100" s="25">
        <v>1</v>
      </c>
      <c r="K100" s="25"/>
      <c r="L100" s="25">
        <v>3</v>
      </c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</row>
    <row r="101" spans="7:58" s="9" customFormat="1" x14ac:dyDescent="0.25">
      <c r="G101" s="33" t="s">
        <v>144</v>
      </c>
      <c r="H101" s="25">
        <v>1</v>
      </c>
      <c r="I101" s="25">
        <v>1</v>
      </c>
      <c r="J101" s="25">
        <v>1</v>
      </c>
      <c r="K101" s="25"/>
      <c r="L101" s="25">
        <v>3</v>
      </c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</row>
    <row r="102" spans="7:58" s="9" customFormat="1" x14ac:dyDescent="0.25">
      <c r="G102" s="33" t="s">
        <v>47</v>
      </c>
      <c r="H102" s="25">
        <v>1</v>
      </c>
      <c r="I102" s="25">
        <v>1</v>
      </c>
      <c r="J102" s="25">
        <v>1</v>
      </c>
      <c r="K102" s="25"/>
      <c r="L102" s="25">
        <v>3</v>
      </c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</row>
    <row r="103" spans="7:58" s="9" customFormat="1" x14ac:dyDescent="0.25">
      <c r="G103" s="33" t="s">
        <v>77</v>
      </c>
      <c r="H103" s="25">
        <v>1</v>
      </c>
      <c r="I103" s="25">
        <v>1</v>
      </c>
      <c r="J103" s="25">
        <v>1</v>
      </c>
      <c r="K103" s="25"/>
      <c r="L103" s="25">
        <v>3</v>
      </c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</row>
    <row r="104" spans="7:58" s="9" customFormat="1" x14ac:dyDescent="0.25">
      <c r="G104" s="33" t="s">
        <v>119</v>
      </c>
      <c r="H104" s="25">
        <v>1</v>
      </c>
      <c r="I104" s="25">
        <v>1</v>
      </c>
      <c r="J104" s="25">
        <v>1</v>
      </c>
      <c r="K104" s="25"/>
      <c r="L104" s="25">
        <v>3</v>
      </c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</row>
    <row r="105" spans="7:58" s="9" customFormat="1" x14ac:dyDescent="0.25">
      <c r="G105" s="33" t="s">
        <v>212</v>
      </c>
      <c r="H105" s="25">
        <v>1</v>
      </c>
      <c r="I105" s="25">
        <v>1</v>
      </c>
      <c r="J105" s="25">
        <v>1</v>
      </c>
      <c r="K105" s="25"/>
      <c r="L105" s="25">
        <v>3</v>
      </c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</row>
    <row r="106" spans="7:58" s="9" customFormat="1" x14ac:dyDescent="0.25">
      <c r="G106" s="33" t="s">
        <v>195</v>
      </c>
      <c r="H106" s="25">
        <v>1</v>
      </c>
      <c r="I106" s="25">
        <v>1</v>
      </c>
      <c r="J106" s="25">
        <v>1</v>
      </c>
      <c r="K106" s="25"/>
      <c r="L106" s="25">
        <v>3</v>
      </c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</row>
    <row r="107" spans="7:58" s="9" customFormat="1" x14ac:dyDescent="0.25">
      <c r="G107" s="33" t="s">
        <v>90</v>
      </c>
      <c r="H107" s="25">
        <v>1</v>
      </c>
      <c r="I107" s="25">
        <v>1</v>
      </c>
      <c r="J107" s="25">
        <v>1</v>
      </c>
      <c r="K107" s="25"/>
      <c r="L107" s="25">
        <v>3</v>
      </c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</row>
    <row r="108" spans="7:58" s="9" customFormat="1" x14ac:dyDescent="0.25">
      <c r="G108" s="33" t="s">
        <v>78</v>
      </c>
      <c r="H108" s="25">
        <v>1</v>
      </c>
      <c r="I108" s="25">
        <v>1</v>
      </c>
      <c r="J108" s="25">
        <v>1</v>
      </c>
      <c r="K108" s="25"/>
      <c r="L108" s="25">
        <v>3</v>
      </c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</row>
    <row r="109" spans="7:58" s="9" customFormat="1" x14ac:dyDescent="0.25">
      <c r="G109" s="33" t="s">
        <v>112</v>
      </c>
      <c r="H109" s="25">
        <v>1</v>
      </c>
      <c r="I109" s="25">
        <v>1</v>
      </c>
      <c r="J109" s="25">
        <v>1</v>
      </c>
      <c r="K109" s="25"/>
      <c r="L109" s="25">
        <v>3</v>
      </c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</row>
    <row r="110" spans="7:58" s="9" customFormat="1" x14ac:dyDescent="0.25">
      <c r="G110" s="33" t="s">
        <v>66</v>
      </c>
      <c r="H110" s="25">
        <v>1</v>
      </c>
      <c r="I110" s="25">
        <v>1</v>
      </c>
      <c r="J110" s="25">
        <v>1</v>
      </c>
      <c r="K110" s="25"/>
      <c r="L110" s="25">
        <v>3</v>
      </c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</row>
    <row r="111" spans="7:58" s="9" customFormat="1" x14ac:dyDescent="0.25">
      <c r="G111" s="33" t="s">
        <v>182</v>
      </c>
      <c r="H111" s="25">
        <v>1</v>
      </c>
      <c r="I111" s="25">
        <v>1</v>
      </c>
      <c r="J111" s="25">
        <v>1</v>
      </c>
      <c r="K111" s="25"/>
      <c r="L111" s="25">
        <v>3</v>
      </c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</row>
    <row r="112" spans="7:58" s="9" customFormat="1" x14ac:dyDescent="0.25">
      <c r="G112" s="33" t="s">
        <v>127</v>
      </c>
      <c r="H112" s="25">
        <v>1</v>
      </c>
      <c r="I112" s="25">
        <v>1</v>
      </c>
      <c r="J112" s="25">
        <v>1</v>
      </c>
      <c r="K112" s="25"/>
      <c r="L112" s="25">
        <v>3</v>
      </c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</row>
    <row r="113" spans="7:58" s="9" customFormat="1" x14ac:dyDescent="0.25">
      <c r="G113" s="33" t="s">
        <v>200</v>
      </c>
      <c r="H113" s="25">
        <v>1</v>
      </c>
      <c r="I113" s="25">
        <v>1</v>
      </c>
      <c r="J113" s="25">
        <v>1</v>
      </c>
      <c r="K113" s="25"/>
      <c r="L113" s="25">
        <v>3</v>
      </c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</row>
    <row r="114" spans="7:58" s="9" customFormat="1" x14ac:dyDescent="0.25">
      <c r="G114" s="33" t="s">
        <v>192</v>
      </c>
      <c r="H114" s="25">
        <v>1</v>
      </c>
      <c r="I114" s="25">
        <v>1</v>
      </c>
      <c r="J114" s="25">
        <v>1</v>
      </c>
      <c r="K114" s="25"/>
      <c r="L114" s="25">
        <v>3</v>
      </c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</row>
    <row r="115" spans="7:58" s="9" customFormat="1" x14ac:dyDescent="0.25">
      <c r="G115" s="33" t="s">
        <v>75</v>
      </c>
      <c r="H115" s="25">
        <v>1</v>
      </c>
      <c r="I115" s="25">
        <v>1</v>
      </c>
      <c r="J115" s="25">
        <v>1</v>
      </c>
      <c r="K115" s="25"/>
      <c r="L115" s="25">
        <v>3</v>
      </c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</row>
    <row r="116" spans="7:58" s="9" customFormat="1" x14ac:dyDescent="0.25">
      <c r="G116" s="33" t="s">
        <v>177</v>
      </c>
      <c r="H116" s="25">
        <v>1</v>
      </c>
      <c r="I116" s="25">
        <v>1</v>
      </c>
      <c r="J116" s="25">
        <v>1</v>
      </c>
      <c r="K116" s="25"/>
      <c r="L116" s="25">
        <v>3</v>
      </c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</row>
    <row r="117" spans="7:58" s="9" customFormat="1" x14ac:dyDescent="0.25">
      <c r="G117" s="33" t="s">
        <v>113</v>
      </c>
      <c r="H117" s="25">
        <v>1</v>
      </c>
      <c r="I117" s="25">
        <v>1</v>
      </c>
      <c r="J117" s="25">
        <v>1</v>
      </c>
      <c r="K117" s="25"/>
      <c r="L117" s="25">
        <v>3</v>
      </c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</row>
    <row r="118" spans="7:58" s="9" customFormat="1" x14ac:dyDescent="0.25">
      <c r="G118" s="33" t="s">
        <v>99</v>
      </c>
      <c r="H118" s="25">
        <v>1</v>
      </c>
      <c r="I118" s="25">
        <v>1</v>
      </c>
      <c r="J118" s="25">
        <v>1</v>
      </c>
      <c r="K118" s="25"/>
      <c r="L118" s="25">
        <v>3</v>
      </c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</row>
    <row r="119" spans="7:58" s="9" customFormat="1" x14ac:dyDescent="0.25">
      <c r="G119" s="33" t="s">
        <v>98</v>
      </c>
      <c r="H119" s="25">
        <v>1</v>
      </c>
      <c r="I119" s="25">
        <v>1</v>
      </c>
      <c r="J119" s="25">
        <v>1</v>
      </c>
      <c r="K119" s="25"/>
      <c r="L119" s="25">
        <v>3</v>
      </c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</row>
    <row r="120" spans="7:58" s="9" customFormat="1" x14ac:dyDescent="0.25">
      <c r="G120" s="33" t="s">
        <v>145</v>
      </c>
      <c r="H120" s="25">
        <v>1</v>
      </c>
      <c r="I120" s="25">
        <v>1</v>
      </c>
      <c r="J120" s="25">
        <v>1</v>
      </c>
      <c r="K120" s="25"/>
      <c r="L120" s="25">
        <v>3</v>
      </c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</row>
    <row r="121" spans="7:58" s="9" customFormat="1" x14ac:dyDescent="0.25">
      <c r="G121" s="33" t="s">
        <v>207</v>
      </c>
      <c r="H121" s="25">
        <v>1</v>
      </c>
      <c r="I121" s="25">
        <v>1</v>
      </c>
      <c r="J121" s="25">
        <v>1</v>
      </c>
      <c r="K121" s="25"/>
      <c r="L121" s="25">
        <v>3</v>
      </c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</row>
    <row r="122" spans="7:58" s="9" customFormat="1" x14ac:dyDescent="0.25">
      <c r="G122" s="33" t="s">
        <v>216</v>
      </c>
      <c r="H122" s="25">
        <v>1</v>
      </c>
      <c r="I122" s="25">
        <v>1</v>
      </c>
      <c r="J122" s="25">
        <v>1</v>
      </c>
      <c r="K122" s="25"/>
      <c r="L122" s="25">
        <v>3</v>
      </c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</row>
    <row r="123" spans="7:58" s="9" customFormat="1" x14ac:dyDescent="0.25">
      <c r="G123" s="33" t="s">
        <v>148</v>
      </c>
      <c r="H123" s="25">
        <v>1</v>
      </c>
      <c r="I123" s="25">
        <v>1</v>
      </c>
      <c r="J123" s="25">
        <v>1</v>
      </c>
      <c r="K123" s="25"/>
      <c r="L123" s="25">
        <v>3</v>
      </c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</row>
    <row r="124" spans="7:58" s="9" customFormat="1" x14ac:dyDescent="0.25">
      <c r="G124" s="33" t="s">
        <v>124</v>
      </c>
      <c r="H124" s="25"/>
      <c r="I124" s="25"/>
      <c r="J124" s="25">
        <v>1</v>
      </c>
      <c r="K124" s="25"/>
      <c r="L124" s="25">
        <v>1</v>
      </c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</row>
    <row r="125" spans="7:58" s="9" customFormat="1" x14ac:dyDescent="0.25">
      <c r="G125" s="33" t="s">
        <v>211</v>
      </c>
      <c r="H125" s="25">
        <v>1</v>
      </c>
      <c r="I125" s="25">
        <v>1</v>
      </c>
      <c r="J125" s="25">
        <v>1</v>
      </c>
      <c r="K125" s="25"/>
      <c r="L125" s="25">
        <v>3</v>
      </c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</row>
    <row r="126" spans="7:58" s="9" customFormat="1" x14ac:dyDescent="0.25">
      <c r="G126" s="33" t="s">
        <v>180</v>
      </c>
      <c r="H126" s="25">
        <v>1</v>
      </c>
      <c r="I126" s="25">
        <v>1</v>
      </c>
      <c r="J126" s="25">
        <v>1</v>
      </c>
      <c r="K126" s="25"/>
      <c r="L126" s="25">
        <v>3</v>
      </c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</row>
    <row r="127" spans="7:58" s="9" customFormat="1" x14ac:dyDescent="0.25">
      <c r="G127" s="33" t="s">
        <v>104</v>
      </c>
      <c r="H127" s="25">
        <v>1</v>
      </c>
      <c r="I127" s="25">
        <v>1</v>
      </c>
      <c r="J127" s="25">
        <v>1</v>
      </c>
      <c r="K127" s="25"/>
      <c r="L127" s="25">
        <v>3</v>
      </c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</row>
    <row r="128" spans="7:58" s="9" customFormat="1" x14ac:dyDescent="0.25">
      <c r="G128" s="33" t="s">
        <v>42</v>
      </c>
      <c r="H128" s="25">
        <v>1</v>
      </c>
      <c r="I128" s="25">
        <v>1</v>
      </c>
      <c r="J128" s="25">
        <v>1</v>
      </c>
      <c r="K128" s="25"/>
      <c r="L128" s="25">
        <v>3</v>
      </c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</row>
    <row r="129" spans="7:40" s="9" customFormat="1" x14ac:dyDescent="0.25">
      <c r="G129" s="33" t="s">
        <v>105</v>
      </c>
      <c r="H129" s="25">
        <v>1</v>
      </c>
      <c r="I129" s="25">
        <v>1</v>
      </c>
      <c r="J129" s="25">
        <v>1</v>
      </c>
      <c r="K129" s="25"/>
      <c r="L129" s="25">
        <v>3</v>
      </c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</row>
    <row r="130" spans="7:40" s="9" customFormat="1" x14ac:dyDescent="0.25">
      <c r="G130" s="33" t="s">
        <v>120</v>
      </c>
      <c r="H130" s="25">
        <v>1</v>
      </c>
      <c r="I130" s="25">
        <v>1</v>
      </c>
      <c r="J130" s="25">
        <v>1</v>
      </c>
      <c r="K130" s="25"/>
      <c r="L130" s="25">
        <v>3</v>
      </c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</row>
    <row r="131" spans="7:40" s="9" customFormat="1" x14ac:dyDescent="0.25">
      <c r="G131" s="33" t="s">
        <v>85</v>
      </c>
      <c r="H131" s="25">
        <v>1</v>
      </c>
      <c r="I131" s="25">
        <v>1</v>
      </c>
      <c r="J131" s="25">
        <v>1</v>
      </c>
      <c r="K131" s="25"/>
      <c r="L131" s="25">
        <v>3</v>
      </c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</row>
    <row r="132" spans="7:40" s="9" customFormat="1" x14ac:dyDescent="0.25">
      <c r="G132" s="33" t="s">
        <v>82</v>
      </c>
      <c r="H132" s="25">
        <v>1</v>
      </c>
      <c r="I132" s="25">
        <v>1</v>
      </c>
      <c r="J132" s="25">
        <v>1</v>
      </c>
      <c r="K132" s="25"/>
      <c r="L132" s="25">
        <v>3</v>
      </c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</row>
    <row r="133" spans="7:40" s="9" customFormat="1" x14ac:dyDescent="0.25">
      <c r="G133" s="33" t="s">
        <v>178</v>
      </c>
      <c r="H133" s="25">
        <v>1</v>
      </c>
      <c r="I133" s="25">
        <v>1</v>
      </c>
      <c r="J133" s="25">
        <v>1</v>
      </c>
      <c r="K133" s="25"/>
      <c r="L133" s="25">
        <v>3</v>
      </c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</row>
    <row r="134" spans="7:40" s="9" customFormat="1" x14ac:dyDescent="0.25">
      <c r="G134" s="33" t="s">
        <v>91</v>
      </c>
      <c r="H134" s="25">
        <v>1</v>
      </c>
      <c r="I134" s="25">
        <v>1</v>
      </c>
      <c r="J134" s="25">
        <v>1</v>
      </c>
      <c r="K134" s="25"/>
      <c r="L134" s="25">
        <v>3</v>
      </c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</row>
    <row r="135" spans="7:40" s="9" customFormat="1" x14ac:dyDescent="0.25">
      <c r="G135" s="33" t="s">
        <v>152</v>
      </c>
      <c r="H135" s="25">
        <v>1</v>
      </c>
      <c r="I135" s="25">
        <v>1</v>
      </c>
      <c r="J135" s="25">
        <v>1</v>
      </c>
      <c r="K135" s="25"/>
      <c r="L135" s="25">
        <v>3</v>
      </c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</row>
    <row r="136" spans="7:40" s="9" customFormat="1" x14ac:dyDescent="0.25">
      <c r="G136" s="33" t="s">
        <v>25</v>
      </c>
      <c r="H136" s="25">
        <v>1</v>
      </c>
      <c r="I136" s="25">
        <v>1</v>
      </c>
      <c r="J136" s="25">
        <v>1</v>
      </c>
      <c r="K136" s="25"/>
      <c r="L136" s="25">
        <v>3</v>
      </c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</row>
    <row r="137" spans="7:40" s="9" customFormat="1" x14ac:dyDescent="0.25">
      <c r="G137" s="33" t="s">
        <v>220</v>
      </c>
      <c r="H137" s="25">
        <v>1</v>
      </c>
      <c r="I137" s="25">
        <v>1</v>
      </c>
      <c r="J137" s="25">
        <v>1</v>
      </c>
      <c r="K137" s="25"/>
      <c r="L137" s="25">
        <v>3</v>
      </c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</row>
    <row r="138" spans="7:40" s="9" customFormat="1" x14ac:dyDescent="0.25">
      <c r="G138" s="33" t="s">
        <v>125</v>
      </c>
      <c r="H138" s="25">
        <v>1</v>
      </c>
      <c r="I138" s="25">
        <v>1</v>
      </c>
      <c r="J138" s="25">
        <v>1</v>
      </c>
      <c r="K138" s="25"/>
      <c r="L138" s="25">
        <v>3</v>
      </c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</row>
    <row r="139" spans="7:40" s="9" customFormat="1" x14ac:dyDescent="0.25">
      <c r="G139" s="33" t="s">
        <v>227</v>
      </c>
      <c r="H139" s="25">
        <v>1</v>
      </c>
      <c r="I139" s="25">
        <v>1</v>
      </c>
      <c r="J139" s="25">
        <v>1</v>
      </c>
      <c r="K139" s="25"/>
      <c r="L139" s="25">
        <v>3</v>
      </c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</row>
    <row r="140" spans="7:40" s="9" customFormat="1" x14ac:dyDescent="0.25">
      <c r="G140" s="33" t="s">
        <v>107</v>
      </c>
      <c r="H140" s="25">
        <v>1</v>
      </c>
      <c r="I140" s="25">
        <v>1</v>
      </c>
      <c r="J140" s="25">
        <v>1</v>
      </c>
      <c r="K140" s="25"/>
      <c r="L140" s="25">
        <v>3</v>
      </c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</row>
    <row r="141" spans="7:40" s="9" customFormat="1" x14ac:dyDescent="0.25">
      <c r="G141" s="33" t="s">
        <v>186</v>
      </c>
      <c r="H141" s="25">
        <v>1</v>
      </c>
      <c r="I141" s="25">
        <v>1</v>
      </c>
      <c r="J141" s="25">
        <v>1</v>
      </c>
      <c r="K141" s="25"/>
      <c r="L141" s="25">
        <v>3</v>
      </c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</row>
    <row r="142" spans="7:40" s="9" customFormat="1" x14ac:dyDescent="0.25">
      <c r="G142" s="33" t="s">
        <v>68</v>
      </c>
      <c r="H142" s="25">
        <v>1</v>
      </c>
      <c r="I142" s="25">
        <v>1</v>
      </c>
      <c r="J142" s="25">
        <v>1</v>
      </c>
      <c r="K142" s="25"/>
      <c r="L142" s="25">
        <v>3</v>
      </c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</row>
    <row r="143" spans="7:40" s="9" customFormat="1" x14ac:dyDescent="0.25">
      <c r="G143" s="33" t="s">
        <v>198</v>
      </c>
      <c r="H143" s="25">
        <v>1</v>
      </c>
      <c r="I143" s="25">
        <v>1</v>
      </c>
      <c r="J143" s="25">
        <v>1</v>
      </c>
      <c r="K143" s="25"/>
      <c r="L143" s="25">
        <v>3</v>
      </c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</row>
    <row r="144" spans="7:40" s="9" customFormat="1" x14ac:dyDescent="0.25">
      <c r="G144" s="33" t="s">
        <v>140</v>
      </c>
      <c r="H144" s="25">
        <v>1</v>
      </c>
      <c r="I144" s="25">
        <v>1</v>
      </c>
      <c r="J144" s="25">
        <v>1</v>
      </c>
      <c r="K144" s="25"/>
      <c r="L144" s="25">
        <v>3</v>
      </c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</row>
    <row r="145" spans="7:40" s="9" customFormat="1" x14ac:dyDescent="0.25">
      <c r="G145" s="33" t="s">
        <v>100</v>
      </c>
      <c r="H145" s="25">
        <v>1</v>
      </c>
      <c r="I145" s="25">
        <v>1</v>
      </c>
      <c r="J145" s="25">
        <v>1</v>
      </c>
      <c r="K145" s="25"/>
      <c r="L145" s="25">
        <v>3</v>
      </c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</row>
    <row r="146" spans="7:40" s="9" customFormat="1" x14ac:dyDescent="0.25">
      <c r="G146" s="33" t="s">
        <v>136</v>
      </c>
      <c r="H146" s="25">
        <v>1</v>
      </c>
      <c r="I146" s="25">
        <v>1</v>
      </c>
      <c r="J146" s="25">
        <v>1</v>
      </c>
      <c r="K146" s="25"/>
      <c r="L146" s="25">
        <v>3</v>
      </c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</row>
    <row r="147" spans="7:40" s="9" customFormat="1" x14ac:dyDescent="0.25">
      <c r="G147" s="33" t="s">
        <v>155</v>
      </c>
      <c r="H147" s="25">
        <v>1</v>
      </c>
      <c r="I147" s="25">
        <v>1</v>
      </c>
      <c r="J147" s="25">
        <v>1</v>
      </c>
      <c r="K147" s="25"/>
      <c r="L147" s="25">
        <v>3</v>
      </c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</row>
    <row r="148" spans="7:40" s="9" customFormat="1" x14ac:dyDescent="0.25">
      <c r="G148" s="33" t="s">
        <v>71</v>
      </c>
      <c r="H148" s="25">
        <v>1</v>
      </c>
      <c r="I148" s="25">
        <v>1</v>
      </c>
      <c r="J148" s="25">
        <v>1</v>
      </c>
      <c r="K148" s="25"/>
      <c r="L148" s="25">
        <v>3</v>
      </c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</row>
    <row r="149" spans="7:40" s="9" customFormat="1" x14ac:dyDescent="0.25">
      <c r="G149" s="33" t="s">
        <v>158</v>
      </c>
      <c r="H149" s="25">
        <v>1</v>
      </c>
      <c r="I149" s="25">
        <v>1</v>
      </c>
      <c r="J149" s="25">
        <v>1</v>
      </c>
      <c r="K149" s="25"/>
      <c r="L149" s="25">
        <v>3</v>
      </c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</row>
    <row r="150" spans="7:40" s="9" customFormat="1" x14ac:dyDescent="0.25">
      <c r="G150" s="33" t="s">
        <v>48</v>
      </c>
      <c r="H150" s="25">
        <v>1</v>
      </c>
      <c r="I150" s="25">
        <v>1</v>
      </c>
      <c r="J150" s="25">
        <v>1</v>
      </c>
      <c r="K150" s="25"/>
      <c r="L150" s="25">
        <v>3</v>
      </c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</row>
    <row r="151" spans="7:40" s="9" customFormat="1" x14ac:dyDescent="0.25">
      <c r="G151" s="33" t="s">
        <v>203</v>
      </c>
      <c r="H151" s="25">
        <v>1</v>
      </c>
      <c r="I151" s="25">
        <v>1</v>
      </c>
      <c r="J151" s="25">
        <v>1</v>
      </c>
      <c r="K151" s="25"/>
      <c r="L151" s="25">
        <v>3</v>
      </c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</row>
    <row r="152" spans="7:40" s="9" customFormat="1" x14ac:dyDescent="0.25">
      <c r="G152" s="33" t="s">
        <v>60</v>
      </c>
      <c r="H152" s="25"/>
      <c r="I152" s="25"/>
      <c r="J152" s="25"/>
      <c r="K152" s="25"/>
      <c r="L152" s="25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</row>
    <row r="153" spans="7:40" s="9" customFormat="1" x14ac:dyDescent="0.25">
      <c r="G153" s="33" t="s">
        <v>34</v>
      </c>
      <c r="H153" s="25">
        <v>144</v>
      </c>
      <c r="I153" s="25">
        <v>144</v>
      </c>
      <c r="J153" s="25">
        <v>145</v>
      </c>
      <c r="K153" s="25"/>
      <c r="L153" s="25">
        <v>433</v>
      </c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</row>
    <row r="154" spans="7:40" s="9" customFormat="1" x14ac:dyDescent="0.25"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</row>
    <row r="155" spans="7:40" s="9" customFormat="1" x14ac:dyDescent="0.25"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</row>
    <row r="156" spans="7:40" s="9" customFormat="1" x14ac:dyDescent="0.25"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</row>
    <row r="157" spans="7:40" s="9" customFormat="1" x14ac:dyDescent="0.25"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</row>
    <row r="158" spans="7:40" s="9" customFormat="1" x14ac:dyDescent="0.25"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</row>
    <row r="159" spans="7:40" s="9" customFormat="1" x14ac:dyDescent="0.25"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</row>
    <row r="160" spans="7:40" s="9" customFormat="1" x14ac:dyDescent="0.25"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</row>
    <row r="161" spans="7:98" x14ac:dyDescent="0.25"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CT161" s="9"/>
    </row>
    <row r="162" spans="7:98" x14ac:dyDescent="0.25"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CT162" s="9"/>
    </row>
    <row r="163" spans="7:98" x14ac:dyDescent="0.25"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CT163" s="9"/>
    </row>
    <row r="164" spans="7:98" x14ac:dyDescent="0.25"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CT164" s="9"/>
    </row>
    <row r="165" spans="7:98" x14ac:dyDescent="0.25"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CT165" s="9"/>
    </row>
    <row r="166" spans="7:98" x14ac:dyDescent="0.25"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CT166" s="9"/>
    </row>
    <row r="167" spans="7:98" x14ac:dyDescent="0.25"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CT167" s="9"/>
    </row>
    <row r="168" spans="7:98" x14ac:dyDescent="0.25"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</row>
    <row r="169" spans="7:98" x14ac:dyDescent="0.25"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</row>
    <row r="170" spans="7:98" x14ac:dyDescent="0.25"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</row>
    <row r="171" spans="7:98" x14ac:dyDescent="0.25"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</row>
    <row r="172" spans="7:98" x14ac:dyDescent="0.25"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</row>
    <row r="173" spans="7:98" x14ac:dyDescent="0.25"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</row>
    <row r="174" spans="7:98" x14ac:dyDescent="0.25"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</row>
    <row r="175" spans="7:98" x14ac:dyDescent="0.25"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</row>
    <row r="176" spans="7:98" x14ac:dyDescent="0.25"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</row>
    <row r="177" spans="7:40" x14ac:dyDescent="0.25"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</row>
    <row r="178" spans="7:40" x14ac:dyDescent="0.25"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</row>
    <row r="179" spans="7:40" x14ac:dyDescent="0.25"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</row>
    <row r="180" spans="7:40" x14ac:dyDescent="0.25"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</row>
    <row r="181" spans="7:40" x14ac:dyDescent="0.25"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</row>
    <row r="182" spans="7:40" x14ac:dyDescent="0.25"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</row>
    <row r="183" spans="7:40" x14ac:dyDescent="0.25"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</row>
    <row r="184" spans="7:40" x14ac:dyDescent="0.25"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</row>
    <row r="185" spans="7:40" x14ac:dyDescent="0.25"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</row>
    <row r="186" spans="7:40" x14ac:dyDescent="0.25"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</row>
    <row r="187" spans="7:40" x14ac:dyDescent="0.25"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</row>
    <row r="188" spans="7:40" x14ac:dyDescent="0.25"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</row>
    <row r="189" spans="7:40" x14ac:dyDescent="0.25"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</row>
    <row r="190" spans="7:40" x14ac:dyDescent="0.25"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</row>
    <row r="191" spans="7:40" x14ac:dyDescent="0.25"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</row>
    <row r="192" spans="7:40" x14ac:dyDescent="0.25"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</row>
    <row r="193" spans="7:40" x14ac:dyDescent="0.25"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</row>
    <row r="194" spans="7:40" x14ac:dyDescent="0.25"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</row>
    <row r="195" spans="7:40" x14ac:dyDescent="0.25"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</row>
    <row r="196" spans="7:40" x14ac:dyDescent="0.25"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</row>
    <row r="197" spans="7:40" x14ac:dyDescent="0.25"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</row>
    <row r="198" spans="7:40" x14ac:dyDescent="0.25"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</row>
    <row r="199" spans="7:40" x14ac:dyDescent="0.25"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</row>
    <row r="200" spans="7:40" x14ac:dyDescent="0.25"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</row>
    <row r="201" spans="7:40" x14ac:dyDescent="0.25"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</row>
    <row r="202" spans="7:40" x14ac:dyDescent="0.25"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</row>
    <row r="203" spans="7:40" x14ac:dyDescent="0.25"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</row>
    <row r="204" spans="7:40" x14ac:dyDescent="0.25"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</row>
    <row r="205" spans="7:40" x14ac:dyDescent="0.25"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</row>
    <row r="206" spans="7:40" x14ac:dyDescent="0.25"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</row>
    <row r="207" spans="7:40" x14ac:dyDescent="0.25"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</row>
    <row r="208" spans="7:40" x14ac:dyDescent="0.25"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</row>
    <row r="209" spans="7:40" x14ac:dyDescent="0.25"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</row>
    <row r="210" spans="7:40" x14ac:dyDescent="0.25">
      <c r="J210" s="9"/>
    </row>
    <row r="211" spans="7:40" x14ac:dyDescent="0.25">
      <c r="J211" s="9"/>
    </row>
    <row r="212" spans="7:40" x14ac:dyDescent="0.25">
      <c r="J212" s="9"/>
    </row>
    <row r="213" spans="7:40" x14ac:dyDescent="0.25">
      <c r="J213" s="9"/>
    </row>
    <row r="214" spans="7:40" x14ac:dyDescent="0.25">
      <c r="J214" s="9"/>
    </row>
    <row r="215" spans="7:40" x14ac:dyDescent="0.25">
      <c r="J215" s="9"/>
    </row>
    <row r="216" spans="7:40" x14ac:dyDescent="0.25">
      <c r="J216" s="9"/>
    </row>
    <row r="217" spans="7:40" x14ac:dyDescent="0.25">
      <c r="J217" s="9"/>
    </row>
    <row r="218" spans="7:40" x14ac:dyDescent="0.25">
      <c r="J218" s="9"/>
    </row>
    <row r="219" spans="7:40" x14ac:dyDescent="0.25">
      <c r="J219" s="9"/>
    </row>
    <row r="220" spans="7:40" x14ac:dyDescent="0.25">
      <c r="J220" s="9"/>
    </row>
    <row r="221" spans="7:40" x14ac:dyDescent="0.25">
      <c r="J221" s="9"/>
    </row>
    <row r="222" spans="7:40" x14ac:dyDescent="0.25">
      <c r="J222" s="9"/>
    </row>
    <row r="223" spans="7:40" x14ac:dyDescent="0.25">
      <c r="J223" s="9"/>
    </row>
    <row r="224" spans="7:40" x14ac:dyDescent="0.25">
      <c r="J224" s="9"/>
    </row>
    <row r="225" spans="10:10" x14ac:dyDescent="0.25">
      <c r="J225" s="9"/>
    </row>
    <row r="226" spans="10:10" x14ac:dyDescent="0.25">
      <c r="J226" s="9"/>
    </row>
    <row r="227" spans="10:10" x14ac:dyDescent="0.25">
      <c r="J227" s="9"/>
    </row>
    <row r="228" spans="10:10" x14ac:dyDescent="0.25">
      <c r="J228" s="9"/>
    </row>
    <row r="229" spans="10:10" x14ac:dyDescent="0.25">
      <c r="J229" s="9"/>
    </row>
    <row r="230" spans="10:10" x14ac:dyDescent="0.25">
      <c r="J230" s="9"/>
    </row>
    <row r="231" spans="10:10" x14ac:dyDescent="0.25">
      <c r="J231" s="9"/>
    </row>
    <row r="232" spans="10:10" x14ac:dyDescent="0.25">
      <c r="J232" s="9"/>
    </row>
    <row r="233" spans="10:10" x14ac:dyDescent="0.25">
      <c r="J233" s="9"/>
    </row>
    <row r="234" spans="10:10" x14ac:dyDescent="0.25">
      <c r="J234" s="9"/>
    </row>
    <row r="235" spans="10:10" x14ac:dyDescent="0.25">
      <c r="J235" s="9"/>
    </row>
    <row r="236" spans="10:10" x14ac:dyDescent="0.25">
      <c r="J236" s="9"/>
    </row>
    <row r="237" spans="10:10" x14ac:dyDescent="0.25">
      <c r="J237" s="9"/>
    </row>
    <row r="238" spans="10:10" x14ac:dyDescent="0.25">
      <c r="J238" s="9"/>
    </row>
    <row r="239" spans="10:10" x14ac:dyDescent="0.25">
      <c r="J239" s="9"/>
    </row>
    <row r="240" spans="10:10" x14ac:dyDescent="0.25">
      <c r="J240" s="9"/>
    </row>
    <row r="241" spans="10:10" x14ac:dyDescent="0.25">
      <c r="J241" s="9"/>
    </row>
    <row r="242" spans="10:10" x14ac:dyDescent="0.25">
      <c r="J242" s="9"/>
    </row>
    <row r="243" spans="10:10" x14ac:dyDescent="0.25">
      <c r="J243" s="9"/>
    </row>
    <row r="244" spans="10:10" x14ac:dyDescent="0.25">
      <c r="J244" s="9"/>
    </row>
    <row r="245" spans="10:10" x14ac:dyDescent="0.25">
      <c r="J245" s="9"/>
    </row>
    <row r="246" spans="10:10" x14ac:dyDescent="0.25">
      <c r="J246" s="9"/>
    </row>
    <row r="247" spans="10:10" x14ac:dyDescent="0.25">
      <c r="J247" s="9"/>
    </row>
    <row r="248" spans="10:10" x14ac:dyDescent="0.25">
      <c r="J248" s="9"/>
    </row>
    <row r="249" spans="10:10" x14ac:dyDescent="0.25">
      <c r="J249" s="9"/>
    </row>
    <row r="250" spans="10:10" x14ac:dyDescent="0.25">
      <c r="J250" s="9"/>
    </row>
    <row r="251" spans="10:10" x14ac:dyDescent="0.25">
      <c r="J251" s="9"/>
    </row>
    <row r="252" spans="10:10" x14ac:dyDescent="0.25">
      <c r="J252" s="9"/>
    </row>
    <row r="253" spans="10:10" x14ac:dyDescent="0.25">
      <c r="J253" s="9"/>
    </row>
    <row r="254" spans="10:10" x14ac:dyDescent="0.25">
      <c r="J254" s="9"/>
    </row>
    <row r="255" spans="10:10" x14ac:dyDescent="0.25">
      <c r="J255" s="9"/>
    </row>
    <row r="256" spans="10:10" x14ac:dyDescent="0.25">
      <c r="J256" s="9"/>
    </row>
    <row r="257" spans="10:10" x14ac:dyDescent="0.25">
      <c r="J257" s="9"/>
    </row>
    <row r="258" spans="10:10" x14ac:dyDescent="0.25">
      <c r="J258" s="9"/>
    </row>
    <row r="259" spans="10:10" x14ac:dyDescent="0.25">
      <c r="J259" s="9"/>
    </row>
    <row r="260" spans="10:10" x14ac:dyDescent="0.25">
      <c r="J260" s="9"/>
    </row>
    <row r="261" spans="10:10" x14ac:dyDescent="0.25">
      <c r="J261" s="9"/>
    </row>
    <row r="262" spans="10:10" x14ac:dyDescent="0.25">
      <c r="J262" s="9"/>
    </row>
    <row r="263" spans="10:10" x14ac:dyDescent="0.25">
      <c r="J263" s="9"/>
    </row>
    <row r="264" spans="10:10" x14ac:dyDescent="0.25">
      <c r="J264" s="9"/>
    </row>
    <row r="265" spans="10:10" x14ac:dyDescent="0.25">
      <c r="J265" s="9"/>
    </row>
    <row r="266" spans="10:10" x14ac:dyDescent="0.25">
      <c r="J266" s="9"/>
    </row>
    <row r="267" spans="10:10" x14ac:dyDescent="0.25">
      <c r="J267" s="9"/>
    </row>
    <row r="268" spans="10:10" x14ac:dyDescent="0.25">
      <c r="J268" s="9"/>
    </row>
    <row r="269" spans="10:10" x14ac:dyDescent="0.25">
      <c r="J269" s="9"/>
    </row>
    <row r="270" spans="10:10" x14ac:dyDescent="0.25">
      <c r="J270" s="9"/>
    </row>
    <row r="271" spans="10:10" x14ac:dyDescent="0.25">
      <c r="J271" s="9"/>
    </row>
    <row r="272" spans="10:10" x14ac:dyDescent="0.25">
      <c r="J272" s="9"/>
    </row>
    <row r="273" spans="10:10" x14ac:dyDescent="0.25">
      <c r="J273" s="9"/>
    </row>
    <row r="274" spans="10:10" x14ac:dyDescent="0.25">
      <c r="J274" s="9"/>
    </row>
    <row r="275" spans="10:10" x14ac:dyDescent="0.25">
      <c r="J275" s="9"/>
    </row>
    <row r="276" spans="10:10" x14ac:dyDescent="0.25">
      <c r="J276" s="9"/>
    </row>
    <row r="277" spans="10:10" x14ac:dyDescent="0.25">
      <c r="J277" s="9"/>
    </row>
    <row r="278" spans="10:10" x14ac:dyDescent="0.25">
      <c r="J278" s="9"/>
    </row>
    <row r="279" spans="10:10" x14ac:dyDescent="0.25">
      <c r="J279" s="9"/>
    </row>
    <row r="280" spans="10:10" x14ac:dyDescent="0.25">
      <c r="J280" s="9"/>
    </row>
    <row r="281" spans="10:10" x14ac:dyDescent="0.25">
      <c r="J281" s="9"/>
    </row>
    <row r="282" spans="10:10" x14ac:dyDescent="0.25">
      <c r="J282" s="9"/>
    </row>
    <row r="283" spans="10:10" x14ac:dyDescent="0.25">
      <c r="J283" s="9"/>
    </row>
    <row r="284" spans="10:10" x14ac:dyDescent="0.25">
      <c r="J284" s="9"/>
    </row>
    <row r="285" spans="10:10" x14ac:dyDescent="0.25">
      <c r="J285" s="9"/>
    </row>
    <row r="286" spans="10:10" x14ac:dyDescent="0.25">
      <c r="J286" s="9"/>
    </row>
    <row r="287" spans="10:10" x14ac:dyDescent="0.25">
      <c r="J287" s="9"/>
    </row>
    <row r="288" spans="10:10" x14ac:dyDescent="0.25">
      <c r="J288" s="9"/>
    </row>
    <row r="289" spans="10:10" x14ac:dyDescent="0.25">
      <c r="J289" s="9"/>
    </row>
    <row r="290" spans="10:10" x14ac:dyDescent="0.25">
      <c r="J290" s="9"/>
    </row>
    <row r="291" spans="10:10" x14ac:dyDescent="0.25">
      <c r="J291" s="9"/>
    </row>
    <row r="292" spans="10:10" x14ac:dyDescent="0.25">
      <c r="J292" s="9"/>
    </row>
    <row r="293" spans="10:10" x14ac:dyDescent="0.25">
      <c r="J293" s="9"/>
    </row>
    <row r="294" spans="10:10" x14ac:dyDescent="0.25">
      <c r="J294" s="9"/>
    </row>
    <row r="295" spans="10:10" x14ac:dyDescent="0.25">
      <c r="J295" s="9"/>
    </row>
    <row r="296" spans="10:10" x14ac:dyDescent="0.25">
      <c r="J296" s="9"/>
    </row>
    <row r="297" spans="10:10" x14ac:dyDescent="0.25">
      <c r="J297" s="9"/>
    </row>
    <row r="298" spans="10:10" x14ac:dyDescent="0.25">
      <c r="J298" s="9"/>
    </row>
    <row r="299" spans="10:10" x14ac:dyDescent="0.25">
      <c r="J299" s="9"/>
    </row>
    <row r="300" spans="10:10" x14ac:dyDescent="0.25">
      <c r="J300" s="9"/>
    </row>
    <row r="301" spans="10:10" x14ac:dyDescent="0.25">
      <c r="J301" s="9"/>
    </row>
    <row r="302" spans="10:10" x14ac:dyDescent="0.25">
      <c r="J302" s="9"/>
    </row>
    <row r="303" spans="10:10" x14ac:dyDescent="0.25">
      <c r="J303" s="9"/>
    </row>
    <row r="304" spans="10:10" x14ac:dyDescent="0.25">
      <c r="J304" s="9"/>
    </row>
    <row r="305" spans="10:10" x14ac:dyDescent="0.25">
      <c r="J305" s="9"/>
    </row>
    <row r="306" spans="10:10" x14ac:dyDescent="0.25">
      <c r="J306" s="9"/>
    </row>
    <row r="307" spans="10:10" x14ac:dyDescent="0.25">
      <c r="J307" s="9"/>
    </row>
    <row r="308" spans="10:10" x14ac:dyDescent="0.25">
      <c r="J308" s="9"/>
    </row>
    <row r="309" spans="10:10" x14ac:dyDescent="0.25">
      <c r="J309" s="9"/>
    </row>
    <row r="310" spans="10:10" x14ac:dyDescent="0.25">
      <c r="J310" s="9"/>
    </row>
    <row r="311" spans="10:10" x14ac:dyDescent="0.25">
      <c r="J311" s="9"/>
    </row>
    <row r="312" spans="10:10" x14ac:dyDescent="0.25">
      <c r="J312" s="9"/>
    </row>
    <row r="313" spans="10:10" x14ac:dyDescent="0.25">
      <c r="J313" s="9"/>
    </row>
    <row r="314" spans="10:10" x14ac:dyDescent="0.25">
      <c r="J314" s="9"/>
    </row>
    <row r="315" spans="10:10" x14ac:dyDescent="0.25">
      <c r="J315" s="9"/>
    </row>
    <row r="316" spans="10:10" x14ac:dyDescent="0.25">
      <c r="J316" s="9"/>
    </row>
    <row r="317" spans="10:10" x14ac:dyDescent="0.25">
      <c r="J317" s="9"/>
    </row>
    <row r="318" spans="10:10" x14ac:dyDescent="0.25">
      <c r="J318" s="9"/>
    </row>
    <row r="319" spans="10:10" x14ac:dyDescent="0.25">
      <c r="J319" s="9"/>
    </row>
    <row r="320" spans="10:10" x14ac:dyDescent="0.25">
      <c r="J320" s="9"/>
    </row>
    <row r="321" spans="10:10" x14ac:dyDescent="0.25">
      <c r="J321" s="9"/>
    </row>
    <row r="322" spans="10:10" x14ac:dyDescent="0.25">
      <c r="J322" s="9"/>
    </row>
    <row r="323" spans="10:10" x14ac:dyDescent="0.25">
      <c r="J323" s="9"/>
    </row>
    <row r="324" spans="10:10" x14ac:dyDescent="0.25">
      <c r="J324" s="9"/>
    </row>
    <row r="325" spans="10:10" x14ac:dyDescent="0.25">
      <c r="J325" s="9"/>
    </row>
    <row r="326" spans="10:10" x14ac:dyDescent="0.25">
      <c r="J326" s="9"/>
    </row>
    <row r="327" spans="10:10" x14ac:dyDescent="0.25">
      <c r="J327" s="9"/>
    </row>
    <row r="328" spans="10:10" x14ac:dyDescent="0.25">
      <c r="J328" s="9"/>
    </row>
    <row r="329" spans="10:10" x14ac:dyDescent="0.25">
      <c r="J329" s="9"/>
    </row>
    <row r="330" spans="10:10" x14ac:dyDescent="0.25">
      <c r="J330" s="9"/>
    </row>
    <row r="331" spans="10:10" x14ac:dyDescent="0.25">
      <c r="J331" s="9"/>
    </row>
    <row r="332" spans="10:10" x14ac:dyDescent="0.25">
      <c r="J332" s="9"/>
    </row>
    <row r="333" spans="10:10" x14ac:dyDescent="0.25">
      <c r="J333" s="9"/>
    </row>
    <row r="334" spans="10:10" x14ac:dyDescent="0.25">
      <c r="J334" s="9"/>
    </row>
    <row r="335" spans="10:10" x14ac:dyDescent="0.25">
      <c r="J335" s="9"/>
    </row>
    <row r="336" spans="10:10" x14ac:dyDescent="0.25">
      <c r="J336" s="9"/>
    </row>
    <row r="337" spans="10:10" x14ac:dyDescent="0.25">
      <c r="J337" s="9"/>
    </row>
    <row r="338" spans="10:10" x14ac:dyDescent="0.25">
      <c r="J338" s="9"/>
    </row>
    <row r="339" spans="10:10" x14ac:dyDescent="0.25">
      <c r="J339" s="9"/>
    </row>
    <row r="340" spans="10:10" x14ac:dyDescent="0.25">
      <c r="J340" s="9"/>
    </row>
    <row r="341" spans="10:10" x14ac:dyDescent="0.25">
      <c r="J341" s="9"/>
    </row>
    <row r="342" spans="10:10" x14ac:dyDescent="0.25">
      <c r="J342" s="9"/>
    </row>
    <row r="343" spans="10:10" x14ac:dyDescent="0.25">
      <c r="J343" s="9"/>
    </row>
    <row r="344" spans="10:10" x14ac:dyDescent="0.25">
      <c r="J344" s="9"/>
    </row>
    <row r="345" spans="10:10" x14ac:dyDescent="0.25">
      <c r="J345" s="9"/>
    </row>
    <row r="346" spans="10:10" x14ac:dyDescent="0.25">
      <c r="J346" s="9"/>
    </row>
    <row r="347" spans="10:10" x14ac:dyDescent="0.25">
      <c r="J347" s="9"/>
    </row>
    <row r="348" spans="10:10" x14ac:dyDescent="0.25">
      <c r="J348" s="9"/>
    </row>
    <row r="349" spans="10:10" x14ac:dyDescent="0.25">
      <c r="J349" s="9"/>
    </row>
    <row r="350" spans="10:10" x14ac:dyDescent="0.25">
      <c r="J350" s="9"/>
    </row>
    <row r="351" spans="10:10" x14ac:dyDescent="0.25">
      <c r="J351" s="9"/>
    </row>
    <row r="352" spans="10:10" x14ac:dyDescent="0.25">
      <c r="J352" s="9"/>
    </row>
    <row r="353" spans="10:10" x14ac:dyDescent="0.25">
      <c r="J353" s="9"/>
    </row>
    <row r="354" spans="10:10" x14ac:dyDescent="0.25">
      <c r="J354" s="9"/>
    </row>
    <row r="355" spans="10:10" x14ac:dyDescent="0.25">
      <c r="J355" s="9"/>
    </row>
    <row r="356" spans="10:10" x14ac:dyDescent="0.25">
      <c r="J356" s="9"/>
    </row>
    <row r="357" spans="10:10" x14ac:dyDescent="0.25">
      <c r="J357" s="9"/>
    </row>
    <row r="358" spans="10:10" x14ac:dyDescent="0.25">
      <c r="J358" s="9"/>
    </row>
    <row r="359" spans="10:10" x14ac:dyDescent="0.25">
      <c r="J359" s="9"/>
    </row>
    <row r="360" spans="10:10" x14ac:dyDescent="0.25">
      <c r="J360" s="9"/>
    </row>
    <row r="361" spans="10:10" x14ac:dyDescent="0.25">
      <c r="J361" s="9"/>
    </row>
    <row r="362" spans="10:10" x14ac:dyDescent="0.25">
      <c r="J362" s="9"/>
    </row>
    <row r="363" spans="10:10" x14ac:dyDescent="0.25">
      <c r="J363" s="9"/>
    </row>
    <row r="364" spans="10:10" x14ac:dyDescent="0.25">
      <c r="J364" s="9"/>
    </row>
    <row r="365" spans="10:10" x14ac:dyDescent="0.25">
      <c r="J365" s="9"/>
    </row>
    <row r="366" spans="10:10" x14ac:dyDescent="0.25">
      <c r="J366" s="9"/>
    </row>
    <row r="367" spans="10:10" x14ac:dyDescent="0.25">
      <c r="J367" s="9"/>
    </row>
    <row r="368" spans="10:10" x14ac:dyDescent="0.25">
      <c r="J368" s="9"/>
    </row>
    <row r="369" spans="10:10" x14ac:dyDescent="0.25">
      <c r="J369" s="9"/>
    </row>
    <row r="370" spans="10:10" x14ac:dyDescent="0.25">
      <c r="J370" s="9"/>
    </row>
    <row r="371" spans="10:10" x14ac:dyDescent="0.25">
      <c r="J371" s="9"/>
    </row>
    <row r="372" spans="10:10" x14ac:dyDescent="0.25">
      <c r="J372" s="9"/>
    </row>
    <row r="373" spans="10:10" x14ac:dyDescent="0.25">
      <c r="J373" s="9"/>
    </row>
    <row r="374" spans="10:10" x14ac:dyDescent="0.25">
      <c r="J374" s="9"/>
    </row>
    <row r="375" spans="10:10" x14ac:dyDescent="0.25">
      <c r="J375" s="9"/>
    </row>
    <row r="376" spans="10:10" x14ac:dyDescent="0.25">
      <c r="J376" s="9"/>
    </row>
    <row r="377" spans="10:10" x14ac:dyDescent="0.25">
      <c r="J377" s="9"/>
    </row>
    <row r="378" spans="10:10" x14ac:dyDescent="0.25">
      <c r="J378" s="9"/>
    </row>
    <row r="379" spans="10:10" x14ac:dyDescent="0.25">
      <c r="J379" s="9"/>
    </row>
    <row r="380" spans="10:10" x14ac:dyDescent="0.25">
      <c r="J380" s="9"/>
    </row>
    <row r="381" spans="10:10" x14ac:dyDescent="0.25">
      <c r="J381" s="9"/>
    </row>
    <row r="382" spans="10:10" x14ac:dyDescent="0.25">
      <c r="J382" s="9"/>
    </row>
    <row r="383" spans="10:10" x14ac:dyDescent="0.25">
      <c r="J383" s="9"/>
    </row>
    <row r="384" spans="10:10" x14ac:dyDescent="0.25">
      <c r="J384" s="9"/>
    </row>
    <row r="385" spans="10:10" x14ac:dyDescent="0.25">
      <c r="J385" s="9"/>
    </row>
    <row r="386" spans="10:10" x14ac:dyDescent="0.25">
      <c r="J386" s="9"/>
    </row>
    <row r="387" spans="10:10" x14ac:dyDescent="0.25">
      <c r="J387" s="9"/>
    </row>
    <row r="388" spans="10:10" x14ac:dyDescent="0.25">
      <c r="J388" s="9"/>
    </row>
    <row r="389" spans="10:10" x14ac:dyDescent="0.25">
      <c r="J389" s="9"/>
    </row>
    <row r="390" spans="10:10" x14ac:dyDescent="0.25">
      <c r="J390" s="9"/>
    </row>
    <row r="391" spans="10:10" x14ac:dyDescent="0.25">
      <c r="J391" s="9"/>
    </row>
    <row r="392" spans="10:10" x14ac:dyDescent="0.25">
      <c r="J392" s="9"/>
    </row>
    <row r="393" spans="10:10" x14ac:dyDescent="0.25">
      <c r="J393" s="9"/>
    </row>
    <row r="394" spans="10:10" x14ac:dyDescent="0.25">
      <c r="J394" s="9"/>
    </row>
    <row r="395" spans="10:10" x14ac:dyDescent="0.25">
      <c r="J395" s="9"/>
    </row>
    <row r="396" spans="10:10" x14ac:dyDescent="0.25">
      <c r="J396" s="9"/>
    </row>
    <row r="397" spans="10:10" x14ac:dyDescent="0.25">
      <c r="J397" s="9"/>
    </row>
    <row r="398" spans="10:10" x14ac:dyDescent="0.25">
      <c r="J398" s="9"/>
    </row>
    <row r="399" spans="10:10" x14ac:dyDescent="0.25">
      <c r="J399" s="9"/>
    </row>
    <row r="400" spans="10:10" x14ac:dyDescent="0.25">
      <c r="J400" s="9"/>
    </row>
    <row r="401" spans="10:10" x14ac:dyDescent="0.25">
      <c r="J401" s="9"/>
    </row>
    <row r="402" spans="10:10" x14ac:dyDescent="0.25">
      <c r="J402" s="9"/>
    </row>
    <row r="403" spans="10:10" x14ac:dyDescent="0.25">
      <c r="J403" s="9"/>
    </row>
    <row r="404" spans="10:10" x14ac:dyDescent="0.25">
      <c r="J404" s="9"/>
    </row>
    <row r="405" spans="10:10" x14ac:dyDescent="0.25">
      <c r="J405" s="9"/>
    </row>
    <row r="406" spans="10:10" x14ac:dyDescent="0.25">
      <c r="J406" s="9"/>
    </row>
    <row r="407" spans="10:10" x14ac:dyDescent="0.25">
      <c r="J407" s="9"/>
    </row>
    <row r="408" spans="10:10" x14ac:dyDescent="0.25">
      <c r="J408" s="9"/>
    </row>
    <row r="409" spans="10:10" x14ac:dyDescent="0.25">
      <c r="J409" s="9"/>
    </row>
    <row r="410" spans="10:10" x14ac:dyDescent="0.25">
      <c r="J410" s="9"/>
    </row>
    <row r="411" spans="10:10" x14ac:dyDescent="0.25">
      <c r="J411" s="9"/>
    </row>
    <row r="412" spans="10:10" x14ac:dyDescent="0.25">
      <c r="J412" s="9"/>
    </row>
    <row r="413" spans="10:10" x14ac:dyDescent="0.25">
      <c r="J413" s="9"/>
    </row>
    <row r="414" spans="10:10" x14ac:dyDescent="0.25">
      <c r="J414" s="9"/>
    </row>
    <row r="415" spans="10:10" x14ac:dyDescent="0.25">
      <c r="J415" s="9"/>
    </row>
    <row r="416" spans="10:10" x14ac:dyDescent="0.25">
      <c r="J416" s="9"/>
    </row>
    <row r="417" spans="10:10" x14ac:dyDescent="0.25">
      <c r="J417" s="9"/>
    </row>
    <row r="418" spans="10:10" x14ac:dyDescent="0.25">
      <c r="J418" s="9"/>
    </row>
    <row r="419" spans="10:10" x14ac:dyDescent="0.25">
      <c r="J419" s="9"/>
    </row>
    <row r="420" spans="10:10" x14ac:dyDescent="0.25">
      <c r="J420" s="9"/>
    </row>
    <row r="421" spans="10:10" x14ac:dyDescent="0.25">
      <c r="J421" s="9"/>
    </row>
    <row r="422" spans="10:10" x14ac:dyDescent="0.25">
      <c r="J422" s="9"/>
    </row>
    <row r="423" spans="10:10" x14ac:dyDescent="0.25">
      <c r="J423" s="9"/>
    </row>
    <row r="424" spans="10:10" x14ac:dyDescent="0.25">
      <c r="J424" s="9"/>
    </row>
    <row r="425" spans="10:10" x14ac:dyDescent="0.25">
      <c r="J425" s="9"/>
    </row>
    <row r="426" spans="10:10" x14ac:dyDescent="0.25">
      <c r="J426" s="9"/>
    </row>
    <row r="427" spans="10:10" x14ac:dyDescent="0.25">
      <c r="J427" s="9"/>
    </row>
    <row r="428" spans="10:10" x14ac:dyDescent="0.25">
      <c r="J428" s="9"/>
    </row>
    <row r="429" spans="10:10" x14ac:dyDescent="0.25">
      <c r="J429" s="9"/>
    </row>
    <row r="430" spans="10:10" x14ac:dyDescent="0.25">
      <c r="J430" s="9"/>
    </row>
    <row r="431" spans="10:10" x14ac:dyDescent="0.25">
      <c r="J431" s="9"/>
    </row>
    <row r="432" spans="10:10" x14ac:dyDescent="0.25">
      <c r="J432" s="9"/>
    </row>
    <row r="433" spans="10:10" x14ac:dyDescent="0.25">
      <c r="J433" s="9"/>
    </row>
    <row r="434" spans="10:10" x14ac:dyDescent="0.25">
      <c r="J434" s="9"/>
    </row>
    <row r="435" spans="10:10" x14ac:dyDescent="0.25">
      <c r="J435" s="9"/>
    </row>
    <row r="436" spans="10:10" x14ac:dyDescent="0.25">
      <c r="J436" s="9"/>
    </row>
    <row r="437" spans="10:10" x14ac:dyDescent="0.25">
      <c r="J437" s="9"/>
    </row>
    <row r="438" spans="10:10" x14ac:dyDescent="0.25">
      <c r="J438" s="9"/>
    </row>
    <row r="439" spans="10:10" x14ac:dyDescent="0.25">
      <c r="J439" s="9"/>
    </row>
    <row r="440" spans="10:10" x14ac:dyDescent="0.25">
      <c r="J440" s="9"/>
    </row>
    <row r="441" spans="10:10" x14ac:dyDescent="0.25">
      <c r="J441" s="9"/>
    </row>
    <row r="442" spans="10:10" x14ac:dyDescent="0.25">
      <c r="J442" s="9"/>
    </row>
    <row r="443" spans="10:10" x14ac:dyDescent="0.25">
      <c r="J443" s="9"/>
    </row>
    <row r="444" spans="10:10" x14ac:dyDescent="0.25">
      <c r="J444" s="9"/>
    </row>
    <row r="445" spans="10:10" x14ac:dyDescent="0.25">
      <c r="J445" s="9"/>
    </row>
    <row r="446" spans="10:10" x14ac:dyDescent="0.25">
      <c r="J446" s="9"/>
    </row>
    <row r="447" spans="10:10" x14ac:dyDescent="0.25">
      <c r="J447" s="9"/>
    </row>
    <row r="448" spans="10:10" x14ac:dyDescent="0.25">
      <c r="J448" s="9"/>
    </row>
    <row r="449" spans="10:10" x14ac:dyDescent="0.25">
      <c r="J449" s="9"/>
    </row>
    <row r="450" spans="10:10" x14ac:dyDescent="0.25">
      <c r="J450" s="9"/>
    </row>
    <row r="451" spans="10:10" x14ac:dyDescent="0.25">
      <c r="J451" s="9"/>
    </row>
    <row r="452" spans="10:10" x14ac:dyDescent="0.25">
      <c r="J452" s="9"/>
    </row>
    <row r="453" spans="10:10" x14ac:dyDescent="0.25">
      <c r="J453" s="9"/>
    </row>
    <row r="454" spans="10:10" x14ac:dyDescent="0.25">
      <c r="J454" s="9"/>
    </row>
    <row r="455" spans="10:10" x14ac:dyDescent="0.25">
      <c r="J455" s="9"/>
    </row>
    <row r="456" spans="10:10" x14ac:dyDescent="0.25">
      <c r="J456" s="9"/>
    </row>
    <row r="457" spans="10:10" x14ac:dyDescent="0.25">
      <c r="J457" s="9"/>
    </row>
    <row r="458" spans="10:10" x14ac:dyDescent="0.25">
      <c r="J458" s="9"/>
    </row>
    <row r="459" spans="10:10" x14ac:dyDescent="0.25">
      <c r="J459" s="9"/>
    </row>
    <row r="460" spans="10:10" x14ac:dyDescent="0.25">
      <c r="J460" s="9"/>
    </row>
    <row r="461" spans="10:10" x14ac:dyDescent="0.25">
      <c r="J461" s="9"/>
    </row>
    <row r="462" spans="10:10" x14ac:dyDescent="0.25">
      <c r="J462" s="9"/>
    </row>
    <row r="463" spans="10:10" x14ac:dyDescent="0.25">
      <c r="J463" s="9"/>
    </row>
    <row r="464" spans="10:10" x14ac:dyDescent="0.25">
      <c r="J464" s="9"/>
    </row>
    <row r="465" spans="10:10" x14ac:dyDescent="0.25">
      <c r="J465" s="9"/>
    </row>
    <row r="466" spans="10:10" x14ac:dyDescent="0.25">
      <c r="J466" s="9"/>
    </row>
    <row r="467" spans="10:10" x14ac:dyDescent="0.25">
      <c r="J467" s="9"/>
    </row>
    <row r="468" spans="10:10" x14ac:dyDescent="0.25">
      <c r="J468" s="9"/>
    </row>
    <row r="469" spans="10:10" x14ac:dyDescent="0.25">
      <c r="J469" s="9"/>
    </row>
    <row r="470" spans="10:10" x14ac:dyDescent="0.25">
      <c r="J470" s="9"/>
    </row>
    <row r="471" spans="10:10" x14ac:dyDescent="0.25">
      <c r="J471" s="9"/>
    </row>
    <row r="472" spans="10:10" x14ac:dyDescent="0.25">
      <c r="J472" s="9"/>
    </row>
    <row r="473" spans="10:10" x14ac:dyDescent="0.25">
      <c r="J473" s="9"/>
    </row>
    <row r="474" spans="10:10" x14ac:dyDescent="0.25">
      <c r="J474" s="9"/>
    </row>
    <row r="475" spans="10:10" x14ac:dyDescent="0.25">
      <c r="J475" s="9"/>
    </row>
    <row r="476" spans="10:10" x14ac:dyDescent="0.25">
      <c r="J476" s="9"/>
    </row>
    <row r="477" spans="10:10" x14ac:dyDescent="0.25">
      <c r="J477" s="9"/>
    </row>
    <row r="478" spans="10:10" x14ac:dyDescent="0.25">
      <c r="J478" s="9"/>
    </row>
    <row r="479" spans="10:10" x14ac:dyDescent="0.25">
      <c r="J479" s="9"/>
    </row>
    <row r="480" spans="10:10" x14ac:dyDescent="0.25">
      <c r="J480" s="9"/>
    </row>
    <row r="481" spans="10:10" x14ac:dyDescent="0.25">
      <c r="J481" s="9"/>
    </row>
    <row r="482" spans="10:10" x14ac:dyDescent="0.25">
      <c r="J482" s="9"/>
    </row>
    <row r="483" spans="10:10" x14ac:dyDescent="0.25">
      <c r="J483" s="9"/>
    </row>
    <row r="484" spans="10:10" x14ac:dyDescent="0.25">
      <c r="J484" s="9"/>
    </row>
    <row r="485" spans="10:10" x14ac:dyDescent="0.25">
      <c r="J485" s="9"/>
    </row>
    <row r="486" spans="10:10" x14ac:dyDescent="0.25">
      <c r="J486" s="9"/>
    </row>
    <row r="487" spans="10:10" x14ac:dyDescent="0.25">
      <c r="J487" s="9"/>
    </row>
    <row r="488" spans="10:10" x14ac:dyDescent="0.25">
      <c r="J488" s="9"/>
    </row>
    <row r="489" spans="10:10" x14ac:dyDescent="0.25">
      <c r="J489" s="9"/>
    </row>
    <row r="490" spans="10:10" x14ac:dyDescent="0.25">
      <c r="J490" s="9"/>
    </row>
    <row r="491" spans="10:10" x14ac:dyDescent="0.25">
      <c r="J491" s="9"/>
    </row>
    <row r="492" spans="10:10" x14ac:dyDescent="0.25">
      <c r="J492" s="9"/>
    </row>
    <row r="493" spans="10:10" x14ac:dyDescent="0.25">
      <c r="J493" s="9"/>
    </row>
    <row r="494" spans="10:10" x14ac:dyDescent="0.25">
      <c r="J494" s="9"/>
    </row>
    <row r="495" spans="10:10" x14ac:dyDescent="0.25">
      <c r="J495" s="9"/>
    </row>
    <row r="496" spans="10:10" x14ac:dyDescent="0.25">
      <c r="J496" s="9"/>
    </row>
    <row r="497" spans="10:10" x14ac:dyDescent="0.25">
      <c r="J497" s="9"/>
    </row>
    <row r="498" spans="10:10" x14ac:dyDescent="0.25">
      <c r="J498" s="9"/>
    </row>
    <row r="499" spans="10:10" x14ac:dyDescent="0.25">
      <c r="J499" s="9"/>
    </row>
    <row r="500" spans="10:10" x14ac:dyDescent="0.25">
      <c r="J500" s="9"/>
    </row>
    <row r="501" spans="10:10" x14ac:dyDescent="0.25">
      <c r="J501" s="9"/>
    </row>
    <row r="502" spans="10:10" x14ac:dyDescent="0.25">
      <c r="J502" s="9"/>
    </row>
    <row r="503" spans="10:10" x14ac:dyDescent="0.25">
      <c r="J503" s="9"/>
    </row>
    <row r="504" spans="10:10" x14ac:dyDescent="0.25">
      <c r="J504" s="9"/>
    </row>
    <row r="505" spans="10:10" x14ac:dyDescent="0.25">
      <c r="J505" s="9"/>
    </row>
    <row r="506" spans="10:10" x14ac:dyDescent="0.25">
      <c r="J506" s="9"/>
    </row>
    <row r="507" spans="10:10" x14ac:dyDescent="0.25">
      <c r="J507" s="9"/>
    </row>
    <row r="508" spans="10:10" x14ac:dyDescent="0.25">
      <c r="J508" s="9"/>
    </row>
    <row r="509" spans="10:10" x14ac:dyDescent="0.25">
      <c r="J509" s="9"/>
    </row>
    <row r="510" spans="10:10" x14ac:dyDescent="0.25">
      <c r="J510" s="9"/>
    </row>
    <row r="511" spans="10:10" x14ac:dyDescent="0.25">
      <c r="J511" s="9"/>
    </row>
    <row r="512" spans="10:10" x14ac:dyDescent="0.25">
      <c r="J512" s="9"/>
    </row>
    <row r="513" spans="10:10" x14ac:dyDescent="0.25">
      <c r="J513" s="9"/>
    </row>
    <row r="514" spans="10:10" x14ac:dyDescent="0.25">
      <c r="J514" s="9"/>
    </row>
    <row r="515" spans="10:10" x14ac:dyDescent="0.25">
      <c r="J515" s="9"/>
    </row>
    <row r="516" spans="10:10" x14ac:dyDescent="0.25">
      <c r="J516" s="9"/>
    </row>
    <row r="517" spans="10:10" x14ac:dyDescent="0.25">
      <c r="J517" s="9"/>
    </row>
    <row r="518" spans="10:10" x14ac:dyDescent="0.25">
      <c r="J518" s="9"/>
    </row>
    <row r="519" spans="10:10" x14ac:dyDescent="0.25">
      <c r="J519" s="9"/>
    </row>
    <row r="520" spans="10:10" x14ac:dyDescent="0.25">
      <c r="J520" s="9"/>
    </row>
    <row r="521" spans="10:10" x14ac:dyDescent="0.25">
      <c r="J521" s="9"/>
    </row>
    <row r="522" spans="10:10" x14ac:dyDescent="0.25">
      <c r="J522" s="9"/>
    </row>
    <row r="523" spans="10:10" x14ac:dyDescent="0.25">
      <c r="J523" s="9"/>
    </row>
    <row r="524" spans="10:10" x14ac:dyDescent="0.25">
      <c r="J524" s="9"/>
    </row>
    <row r="525" spans="10:10" x14ac:dyDescent="0.25">
      <c r="J525" s="9"/>
    </row>
    <row r="526" spans="10:10" x14ac:dyDescent="0.25">
      <c r="J526" s="9"/>
    </row>
    <row r="527" spans="10:10" x14ac:dyDescent="0.25">
      <c r="J527" s="9"/>
    </row>
    <row r="528" spans="10:10" x14ac:dyDescent="0.25">
      <c r="J528" s="9"/>
    </row>
    <row r="529" spans="10:10" x14ac:dyDescent="0.25">
      <c r="J529" s="9"/>
    </row>
    <row r="530" spans="10:10" x14ac:dyDescent="0.25">
      <c r="J530" s="9"/>
    </row>
    <row r="531" spans="10:10" x14ac:dyDescent="0.25">
      <c r="J531" s="9"/>
    </row>
    <row r="532" spans="10:10" x14ac:dyDescent="0.25">
      <c r="J532" s="9"/>
    </row>
    <row r="533" spans="10:10" x14ac:dyDescent="0.25">
      <c r="J533" s="9"/>
    </row>
    <row r="534" spans="10:10" x14ac:dyDescent="0.25">
      <c r="J534" s="9"/>
    </row>
    <row r="535" spans="10:10" x14ac:dyDescent="0.25">
      <c r="J535" s="9"/>
    </row>
    <row r="536" spans="10:10" x14ac:dyDescent="0.25">
      <c r="J536" s="9"/>
    </row>
    <row r="537" spans="10:10" x14ac:dyDescent="0.25">
      <c r="J537" s="9"/>
    </row>
    <row r="538" spans="10:10" x14ac:dyDescent="0.25">
      <c r="J538" s="9"/>
    </row>
    <row r="539" spans="10:10" x14ac:dyDescent="0.25">
      <c r="J539" s="9"/>
    </row>
    <row r="540" spans="10:10" x14ac:dyDescent="0.25">
      <c r="J540" s="9"/>
    </row>
    <row r="541" spans="10:10" x14ac:dyDescent="0.25">
      <c r="J541" s="9"/>
    </row>
    <row r="542" spans="10:10" x14ac:dyDescent="0.25">
      <c r="J542" s="9"/>
    </row>
    <row r="543" spans="10:10" x14ac:dyDescent="0.25">
      <c r="J543" s="9"/>
    </row>
    <row r="544" spans="10:10" x14ac:dyDescent="0.25">
      <c r="J544" s="9"/>
    </row>
    <row r="545" spans="10:10" x14ac:dyDescent="0.25">
      <c r="J545" s="9"/>
    </row>
    <row r="546" spans="10:10" x14ac:dyDescent="0.25">
      <c r="J546" s="9"/>
    </row>
    <row r="547" spans="10:10" x14ac:dyDescent="0.25">
      <c r="J547" s="9"/>
    </row>
    <row r="548" spans="10:10" x14ac:dyDescent="0.25">
      <c r="J548" s="9"/>
    </row>
    <row r="549" spans="10:10" x14ac:dyDescent="0.25">
      <c r="J549" s="9"/>
    </row>
    <row r="550" spans="10:10" x14ac:dyDescent="0.25">
      <c r="J550" s="9"/>
    </row>
    <row r="551" spans="10:10" x14ac:dyDescent="0.25">
      <c r="J551" s="9"/>
    </row>
    <row r="552" spans="10:10" x14ac:dyDescent="0.25">
      <c r="J552" s="9"/>
    </row>
    <row r="553" spans="10:10" x14ac:dyDescent="0.25">
      <c r="J553" s="9"/>
    </row>
    <row r="554" spans="10:10" x14ac:dyDescent="0.25">
      <c r="J554" s="9"/>
    </row>
    <row r="555" spans="10:10" x14ac:dyDescent="0.25">
      <c r="J555" s="9"/>
    </row>
    <row r="556" spans="10:10" x14ac:dyDescent="0.25">
      <c r="J556" s="9"/>
    </row>
    <row r="557" spans="10:10" x14ac:dyDescent="0.25">
      <c r="J557" s="9"/>
    </row>
    <row r="558" spans="10:10" x14ac:dyDescent="0.25">
      <c r="J558" s="9"/>
    </row>
    <row r="559" spans="10:10" x14ac:dyDescent="0.25">
      <c r="J559" s="9"/>
    </row>
    <row r="560" spans="10:10" x14ac:dyDescent="0.25">
      <c r="J560" s="9"/>
    </row>
    <row r="561" spans="10:10" x14ac:dyDescent="0.25">
      <c r="J561" s="9"/>
    </row>
    <row r="562" spans="10:10" x14ac:dyDescent="0.25">
      <c r="J562" s="9"/>
    </row>
    <row r="563" spans="10:10" x14ac:dyDescent="0.25">
      <c r="J563" s="9"/>
    </row>
    <row r="564" spans="10:10" x14ac:dyDescent="0.25">
      <c r="J564" s="9"/>
    </row>
    <row r="565" spans="10:10" x14ac:dyDescent="0.25">
      <c r="J565" s="9"/>
    </row>
    <row r="566" spans="10:10" x14ac:dyDescent="0.25">
      <c r="J566" s="9"/>
    </row>
    <row r="567" spans="10:10" x14ac:dyDescent="0.25">
      <c r="J567" s="9"/>
    </row>
    <row r="568" spans="10:10" x14ac:dyDescent="0.25">
      <c r="J568" s="9"/>
    </row>
    <row r="569" spans="10:10" x14ac:dyDescent="0.25">
      <c r="J569" s="9"/>
    </row>
    <row r="570" spans="10:10" x14ac:dyDescent="0.25">
      <c r="J570" s="9"/>
    </row>
    <row r="571" spans="10:10" x14ac:dyDescent="0.25">
      <c r="J571" s="9"/>
    </row>
    <row r="572" spans="10:10" x14ac:dyDescent="0.25">
      <c r="J572" s="9"/>
    </row>
    <row r="573" spans="10:10" x14ac:dyDescent="0.25">
      <c r="J573" s="9"/>
    </row>
    <row r="574" spans="10:10" x14ac:dyDescent="0.25">
      <c r="J574" s="9"/>
    </row>
    <row r="575" spans="10:10" x14ac:dyDescent="0.25">
      <c r="J575" s="9"/>
    </row>
    <row r="576" spans="10:10" x14ac:dyDescent="0.25">
      <c r="J576" s="9"/>
    </row>
    <row r="577" spans="10:10" x14ac:dyDescent="0.25">
      <c r="J577" s="9"/>
    </row>
    <row r="578" spans="10:10" x14ac:dyDescent="0.25">
      <c r="J578" s="9"/>
    </row>
    <row r="579" spans="10:10" x14ac:dyDescent="0.25">
      <c r="J579" s="9"/>
    </row>
    <row r="580" spans="10:10" x14ac:dyDescent="0.25">
      <c r="J580" s="9"/>
    </row>
    <row r="581" spans="10:10" x14ac:dyDescent="0.25">
      <c r="J581" s="9"/>
    </row>
    <row r="582" spans="10:10" x14ac:dyDescent="0.25">
      <c r="J582" s="9"/>
    </row>
    <row r="583" spans="10:10" x14ac:dyDescent="0.25">
      <c r="J583" s="9"/>
    </row>
    <row r="584" spans="10:10" x14ac:dyDescent="0.25">
      <c r="J584" s="9"/>
    </row>
    <row r="585" spans="10:10" x14ac:dyDescent="0.25">
      <c r="J585" s="9"/>
    </row>
    <row r="586" spans="10:10" x14ac:dyDescent="0.25">
      <c r="J586" s="9"/>
    </row>
    <row r="587" spans="10:10" x14ac:dyDescent="0.25">
      <c r="J587" s="9"/>
    </row>
    <row r="588" spans="10:10" x14ac:dyDescent="0.25">
      <c r="J588" s="9"/>
    </row>
    <row r="589" spans="10:10" x14ac:dyDescent="0.25">
      <c r="J589" s="9"/>
    </row>
    <row r="590" spans="10:10" x14ac:dyDescent="0.25">
      <c r="J590" s="9"/>
    </row>
    <row r="591" spans="10:10" x14ac:dyDescent="0.25">
      <c r="J591" s="9"/>
    </row>
    <row r="592" spans="10:10" x14ac:dyDescent="0.25">
      <c r="J592" s="9"/>
    </row>
    <row r="593" spans="10:10" x14ac:dyDescent="0.25">
      <c r="J593" s="9"/>
    </row>
    <row r="594" spans="10:10" x14ac:dyDescent="0.25">
      <c r="J594" s="9"/>
    </row>
    <row r="595" spans="10:10" x14ac:dyDescent="0.25">
      <c r="J595" s="9"/>
    </row>
    <row r="596" spans="10:10" x14ac:dyDescent="0.25">
      <c r="J596" s="9"/>
    </row>
    <row r="597" spans="10:10" x14ac:dyDescent="0.25">
      <c r="J597" s="9"/>
    </row>
    <row r="598" spans="10:10" x14ac:dyDescent="0.25">
      <c r="J598" s="9"/>
    </row>
    <row r="599" spans="10:10" x14ac:dyDescent="0.25">
      <c r="J599" s="9"/>
    </row>
    <row r="600" spans="10:10" x14ac:dyDescent="0.25">
      <c r="J600" s="9"/>
    </row>
    <row r="601" spans="10:10" x14ac:dyDescent="0.25">
      <c r="J601" s="9"/>
    </row>
    <row r="602" spans="10:10" x14ac:dyDescent="0.25">
      <c r="J602" s="9"/>
    </row>
    <row r="603" spans="10:10" x14ac:dyDescent="0.25">
      <c r="J603" s="9"/>
    </row>
    <row r="604" spans="10:10" x14ac:dyDescent="0.25">
      <c r="J604" s="9"/>
    </row>
    <row r="605" spans="10:10" x14ac:dyDescent="0.25">
      <c r="J605" s="9"/>
    </row>
    <row r="606" spans="10:10" x14ac:dyDescent="0.25">
      <c r="J606" s="9"/>
    </row>
    <row r="607" spans="10:10" x14ac:dyDescent="0.25">
      <c r="J607" s="9"/>
    </row>
    <row r="608" spans="10:10" x14ac:dyDescent="0.25">
      <c r="J608" s="9"/>
    </row>
    <row r="609" spans="10:10" x14ac:dyDescent="0.25">
      <c r="J609" s="9"/>
    </row>
    <row r="610" spans="10:10" x14ac:dyDescent="0.25">
      <c r="J610" s="9"/>
    </row>
    <row r="611" spans="10:10" x14ac:dyDescent="0.25">
      <c r="J611" s="9"/>
    </row>
    <row r="612" spans="10:10" x14ac:dyDescent="0.25">
      <c r="J612" s="9"/>
    </row>
    <row r="613" spans="10:10" x14ac:dyDescent="0.25">
      <c r="J613" s="9"/>
    </row>
    <row r="614" spans="10:10" x14ac:dyDescent="0.25">
      <c r="J614" s="9"/>
    </row>
    <row r="615" spans="10:10" x14ac:dyDescent="0.25">
      <c r="J615" s="9"/>
    </row>
    <row r="616" spans="10:10" x14ac:dyDescent="0.25">
      <c r="J616" s="9"/>
    </row>
    <row r="617" spans="10:10" x14ac:dyDescent="0.25">
      <c r="J617" s="9"/>
    </row>
    <row r="618" spans="10:10" x14ac:dyDescent="0.25">
      <c r="J618" s="9"/>
    </row>
    <row r="619" spans="10:10" x14ac:dyDescent="0.25">
      <c r="J619" s="9"/>
    </row>
    <row r="620" spans="10:10" x14ac:dyDescent="0.25">
      <c r="J620" s="9"/>
    </row>
    <row r="621" spans="10:10" x14ac:dyDescent="0.25">
      <c r="J621" s="9"/>
    </row>
    <row r="622" spans="10:10" x14ac:dyDescent="0.25">
      <c r="J622" s="9"/>
    </row>
    <row r="623" spans="10:10" x14ac:dyDescent="0.25">
      <c r="J623" s="9"/>
    </row>
    <row r="624" spans="10:10" x14ac:dyDescent="0.25">
      <c r="J624" s="9"/>
    </row>
    <row r="625" spans="10:10" x14ac:dyDescent="0.25">
      <c r="J625" s="9"/>
    </row>
    <row r="626" spans="10:10" x14ac:dyDescent="0.25">
      <c r="J626" s="9"/>
    </row>
    <row r="627" spans="10:10" x14ac:dyDescent="0.25">
      <c r="J627" s="9"/>
    </row>
    <row r="628" spans="10:10" x14ac:dyDescent="0.25">
      <c r="J628" s="9"/>
    </row>
    <row r="629" spans="10:10" x14ac:dyDescent="0.25">
      <c r="J629" s="9"/>
    </row>
    <row r="630" spans="10:10" x14ac:dyDescent="0.25">
      <c r="J630" s="9"/>
    </row>
    <row r="631" spans="10:10" x14ac:dyDescent="0.25">
      <c r="J631" s="9"/>
    </row>
    <row r="632" spans="10:10" x14ac:dyDescent="0.25">
      <c r="J632" s="9"/>
    </row>
    <row r="633" spans="10:10" x14ac:dyDescent="0.25">
      <c r="J633" s="9"/>
    </row>
    <row r="634" spans="10:10" x14ac:dyDescent="0.25">
      <c r="J634" s="9"/>
    </row>
    <row r="635" spans="10:10" x14ac:dyDescent="0.25">
      <c r="J635" s="9"/>
    </row>
    <row r="636" spans="10:10" x14ac:dyDescent="0.25">
      <c r="J636" s="9"/>
    </row>
    <row r="637" spans="10:10" x14ac:dyDescent="0.25">
      <c r="J637" s="9"/>
    </row>
    <row r="638" spans="10:10" x14ac:dyDescent="0.25">
      <c r="J638" s="9"/>
    </row>
    <row r="639" spans="10:10" x14ac:dyDescent="0.25">
      <c r="J639" s="9"/>
    </row>
    <row r="640" spans="10:10" x14ac:dyDescent="0.25">
      <c r="J640" s="9"/>
    </row>
    <row r="641" spans="10:10" x14ac:dyDescent="0.25">
      <c r="J641" s="9"/>
    </row>
    <row r="642" spans="10:10" x14ac:dyDescent="0.25">
      <c r="J642" s="9"/>
    </row>
    <row r="643" spans="10:10" x14ac:dyDescent="0.25">
      <c r="J643" s="9"/>
    </row>
    <row r="644" spans="10:10" x14ac:dyDescent="0.25">
      <c r="J644" s="9"/>
    </row>
    <row r="645" spans="10:10" x14ac:dyDescent="0.25">
      <c r="J645" s="9"/>
    </row>
    <row r="646" spans="10:10" x14ac:dyDescent="0.25">
      <c r="J646" s="9"/>
    </row>
    <row r="647" spans="10:10" x14ac:dyDescent="0.25">
      <c r="J647" s="9"/>
    </row>
    <row r="648" spans="10:10" x14ac:dyDescent="0.25">
      <c r="J648" s="9"/>
    </row>
    <row r="649" spans="10:10" x14ac:dyDescent="0.25">
      <c r="J649" s="9"/>
    </row>
    <row r="650" spans="10:10" x14ac:dyDescent="0.25">
      <c r="J650" s="9"/>
    </row>
    <row r="651" spans="10:10" x14ac:dyDescent="0.25">
      <c r="J651" s="9"/>
    </row>
    <row r="652" spans="10:10" x14ac:dyDescent="0.25">
      <c r="J652" s="9"/>
    </row>
    <row r="653" spans="10:10" x14ac:dyDescent="0.25">
      <c r="J653" s="9"/>
    </row>
    <row r="654" spans="10:10" x14ac:dyDescent="0.25">
      <c r="J654" s="9"/>
    </row>
    <row r="655" spans="10:10" x14ac:dyDescent="0.25">
      <c r="J655" s="9"/>
    </row>
    <row r="656" spans="10:10" x14ac:dyDescent="0.25">
      <c r="J656" s="9"/>
    </row>
    <row r="657" spans="10:10" x14ac:dyDescent="0.25">
      <c r="J657" s="9"/>
    </row>
    <row r="658" spans="10:10" x14ac:dyDescent="0.25">
      <c r="J658" s="9"/>
    </row>
    <row r="659" spans="10:10" x14ac:dyDescent="0.25">
      <c r="J659" s="9"/>
    </row>
    <row r="660" spans="10:10" x14ac:dyDescent="0.25">
      <c r="J660" s="9"/>
    </row>
    <row r="661" spans="10:10" x14ac:dyDescent="0.25">
      <c r="J661" s="9"/>
    </row>
    <row r="662" spans="10:10" x14ac:dyDescent="0.25">
      <c r="J662" s="9"/>
    </row>
    <row r="663" spans="10:10" x14ac:dyDescent="0.25">
      <c r="J663" s="9"/>
    </row>
    <row r="664" spans="10:10" x14ac:dyDescent="0.25">
      <c r="J664" s="9"/>
    </row>
    <row r="665" spans="10:10" x14ac:dyDescent="0.25">
      <c r="J665" s="9"/>
    </row>
    <row r="666" spans="10:10" x14ac:dyDescent="0.25">
      <c r="J666" s="9"/>
    </row>
    <row r="667" spans="10:10" x14ac:dyDescent="0.25">
      <c r="J667" s="9"/>
    </row>
    <row r="668" spans="10:10" x14ac:dyDescent="0.25">
      <c r="J668" s="9"/>
    </row>
    <row r="669" spans="10:10" x14ac:dyDescent="0.25">
      <c r="J669" s="9"/>
    </row>
    <row r="670" spans="10:10" x14ac:dyDescent="0.25">
      <c r="J670" s="9"/>
    </row>
    <row r="671" spans="10:10" x14ac:dyDescent="0.25">
      <c r="J671" s="9"/>
    </row>
    <row r="672" spans="10:10" x14ac:dyDescent="0.25">
      <c r="J672" s="9"/>
    </row>
    <row r="673" spans="10:10" x14ac:dyDescent="0.25">
      <c r="J673" s="9"/>
    </row>
    <row r="674" spans="10:10" x14ac:dyDescent="0.25">
      <c r="J674" s="9"/>
    </row>
    <row r="675" spans="10:10" x14ac:dyDescent="0.25">
      <c r="J675" s="9"/>
    </row>
    <row r="676" spans="10:10" x14ac:dyDescent="0.25">
      <c r="J676" s="9"/>
    </row>
    <row r="677" spans="10:10" x14ac:dyDescent="0.25">
      <c r="J677" s="9"/>
    </row>
    <row r="678" spans="10:10" x14ac:dyDescent="0.25">
      <c r="J678" s="9"/>
    </row>
    <row r="679" spans="10:10" x14ac:dyDescent="0.25">
      <c r="J679" s="9"/>
    </row>
    <row r="680" spans="10:10" x14ac:dyDescent="0.25">
      <c r="J680" s="9"/>
    </row>
    <row r="681" spans="10:10" x14ac:dyDescent="0.25">
      <c r="J681" s="9"/>
    </row>
    <row r="682" spans="10:10" x14ac:dyDescent="0.25">
      <c r="J682" s="9"/>
    </row>
    <row r="683" spans="10:10" x14ac:dyDescent="0.25">
      <c r="J683" s="9"/>
    </row>
    <row r="684" spans="10:10" x14ac:dyDescent="0.25">
      <c r="J684" s="9"/>
    </row>
    <row r="685" spans="10:10" x14ac:dyDescent="0.25">
      <c r="J685" s="9"/>
    </row>
    <row r="686" spans="10:10" x14ac:dyDescent="0.25">
      <c r="J686" s="9"/>
    </row>
    <row r="687" spans="10:10" x14ac:dyDescent="0.25">
      <c r="J687" s="9"/>
    </row>
    <row r="688" spans="10:10" x14ac:dyDescent="0.25">
      <c r="J688" s="9"/>
    </row>
    <row r="689" spans="10:10" x14ac:dyDescent="0.25">
      <c r="J689" s="9"/>
    </row>
    <row r="690" spans="10:10" x14ac:dyDescent="0.25">
      <c r="J690" s="9"/>
    </row>
    <row r="691" spans="10:10" x14ac:dyDescent="0.25">
      <c r="J691" s="9"/>
    </row>
    <row r="692" spans="10:10" x14ac:dyDescent="0.25">
      <c r="J692" s="9"/>
    </row>
    <row r="693" spans="10:10" x14ac:dyDescent="0.25">
      <c r="J693" s="9"/>
    </row>
    <row r="694" spans="10:10" x14ac:dyDescent="0.25">
      <c r="J694" s="9"/>
    </row>
    <row r="695" spans="10:10" x14ac:dyDescent="0.25">
      <c r="J695" s="9"/>
    </row>
    <row r="696" spans="10:10" x14ac:dyDescent="0.25">
      <c r="J696" s="9"/>
    </row>
    <row r="697" spans="10:10" x14ac:dyDescent="0.25">
      <c r="J697" s="9"/>
    </row>
    <row r="698" spans="10:10" x14ac:dyDescent="0.25">
      <c r="J698" s="9"/>
    </row>
    <row r="699" spans="10:10" x14ac:dyDescent="0.25">
      <c r="J699" s="9"/>
    </row>
    <row r="700" spans="10:10" x14ac:dyDescent="0.25">
      <c r="J700" s="9"/>
    </row>
    <row r="701" spans="10:10" x14ac:dyDescent="0.25">
      <c r="J701" s="9"/>
    </row>
    <row r="702" spans="10:10" x14ac:dyDescent="0.25">
      <c r="J702" s="9"/>
    </row>
    <row r="703" spans="10:10" x14ac:dyDescent="0.25">
      <c r="J703" s="9"/>
    </row>
    <row r="704" spans="10:10" x14ac:dyDescent="0.25">
      <c r="J704" s="9"/>
    </row>
    <row r="705" spans="10:10" x14ac:dyDescent="0.25">
      <c r="J705" s="9"/>
    </row>
    <row r="706" spans="10:10" x14ac:dyDescent="0.25">
      <c r="J706" s="9"/>
    </row>
    <row r="707" spans="10:10" x14ac:dyDescent="0.25">
      <c r="J707" s="9"/>
    </row>
    <row r="708" spans="10:10" x14ac:dyDescent="0.25">
      <c r="J708" s="9"/>
    </row>
    <row r="709" spans="10:10" x14ac:dyDescent="0.25">
      <c r="J709" s="9"/>
    </row>
    <row r="710" spans="10:10" x14ac:dyDescent="0.25">
      <c r="J710" s="9"/>
    </row>
    <row r="711" spans="10:10" x14ac:dyDescent="0.25">
      <c r="J711" s="9"/>
    </row>
    <row r="712" spans="10:10" x14ac:dyDescent="0.25">
      <c r="J712" s="9"/>
    </row>
    <row r="713" spans="10:10" x14ac:dyDescent="0.25">
      <c r="J713" s="9"/>
    </row>
    <row r="714" spans="10:10" x14ac:dyDescent="0.25">
      <c r="J714" s="9"/>
    </row>
    <row r="715" spans="10:10" x14ac:dyDescent="0.25">
      <c r="J715" s="9"/>
    </row>
    <row r="716" spans="10:10" x14ac:dyDescent="0.25">
      <c r="J716" s="9"/>
    </row>
    <row r="717" spans="10:10" x14ac:dyDescent="0.25">
      <c r="J717" s="9"/>
    </row>
    <row r="718" spans="10:10" x14ac:dyDescent="0.25">
      <c r="J718" s="9"/>
    </row>
    <row r="719" spans="10:10" x14ac:dyDescent="0.25">
      <c r="J719" s="9"/>
    </row>
    <row r="720" spans="10:10" x14ac:dyDescent="0.25">
      <c r="J720" s="9"/>
    </row>
    <row r="721" spans="10:10" x14ac:dyDescent="0.25">
      <c r="J721" s="9"/>
    </row>
    <row r="722" spans="10:10" x14ac:dyDescent="0.25">
      <c r="J722" s="9"/>
    </row>
    <row r="723" spans="10:10" x14ac:dyDescent="0.25">
      <c r="J723" s="9"/>
    </row>
    <row r="724" spans="10:10" x14ac:dyDescent="0.25">
      <c r="J724" s="9"/>
    </row>
    <row r="725" spans="10:10" x14ac:dyDescent="0.25">
      <c r="J725" s="9"/>
    </row>
    <row r="726" spans="10:10" x14ac:dyDescent="0.25">
      <c r="J726" s="9"/>
    </row>
    <row r="727" spans="10:10" x14ac:dyDescent="0.25">
      <c r="J727" s="9"/>
    </row>
    <row r="728" spans="10:10" x14ac:dyDescent="0.25">
      <c r="J728" s="9"/>
    </row>
    <row r="729" spans="10:10" x14ac:dyDescent="0.25">
      <c r="J729" s="9"/>
    </row>
    <row r="730" spans="10:10" x14ac:dyDescent="0.25">
      <c r="J730" s="9"/>
    </row>
    <row r="731" spans="10:10" x14ac:dyDescent="0.25">
      <c r="J731" s="9"/>
    </row>
    <row r="732" spans="10:10" x14ac:dyDescent="0.25">
      <c r="J732" s="9"/>
    </row>
    <row r="733" spans="10:10" x14ac:dyDescent="0.25">
      <c r="J733" s="9"/>
    </row>
    <row r="734" spans="10:10" x14ac:dyDescent="0.25">
      <c r="J734" s="9"/>
    </row>
    <row r="735" spans="10:10" x14ac:dyDescent="0.25">
      <c r="J735" s="9"/>
    </row>
    <row r="736" spans="10:10" x14ac:dyDescent="0.25">
      <c r="J736" s="9"/>
    </row>
    <row r="737" spans="10:10" x14ac:dyDescent="0.25">
      <c r="J737" s="9"/>
    </row>
    <row r="738" spans="10:10" x14ac:dyDescent="0.25">
      <c r="J738" s="9"/>
    </row>
    <row r="739" spans="10:10" x14ac:dyDescent="0.25">
      <c r="J739" s="9"/>
    </row>
    <row r="740" spans="10:10" x14ac:dyDescent="0.25">
      <c r="J740" s="9"/>
    </row>
    <row r="741" spans="10:10" x14ac:dyDescent="0.25">
      <c r="J741" s="9"/>
    </row>
    <row r="742" spans="10:10" x14ac:dyDescent="0.25">
      <c r="J742" s="9"/>
    </row>
    <row r="743" spans="10:10" x14ac:dyDescent="0.25">
      <c r="J743" s="9"/>
    </row>
    <row r="744" spans="10:10" x14ac:dyDescent="0.25">
      <c r="J744" s="9"/>
    </row>
    <row r="745" spans="10:10" x14ac:dyDescent="0.25">
      <c r="J745" s="9"/>
    </row>
    <row r="746" spans="10:10" x14ac:dyDescent="0.25">
      <c r="J746" s="9"/>
    </row>
    <row r="747" spans="10:10" x14ac:dyDescent="0.25">
      <c r="J747" s="9"/>
    </row>
    <row r="748" spans="10:10" x14ac:dyDescent="0.25">
      <c r="J748" s="9"/>
    </row>
    <row r="749" spans="10:10" x14ac:dyDescent="0.25">
      <c r="J749" s="9"/>
    </row>
    <row r="750" spans="10:10" x14ac:dyDescent="0.25">
      <c r="J750" s="9"/>
    </row>
    <row r="751" spans="10:10" x14ac:dyDescent="0.25">
      <c r="J751" s="9"/>
    </row>
    <row r="752" spans="10:10" x14ac:dyDescent="0.25">
      <c r="J752" s="9"/>
    </row>
    <row r="753" spans="10:10" x14ac:dyDescent="0.25">
      <c r="J753" s="9"/>
    </row>
    <row r="754" spans="10:10" x14ac:dyDescent="0.25">
      <c r="J754" s="9"/>
    </row>
    <row r="755" spans="10:10" x14ac:dyDescent="0.25">
      <c r="J755" s="9"/>
    </row>
    <row r="756" spans="10:10" x14ac:dyDescent="0.25">
      <c r="J756" s="9"/>
    </row>
    <row r="757" spans="10:10" x14ac:dyDescent="0.25">
      <c r="J757" s="9"/>
    </row>
    <row r="758" spans="10:10" x14ac:dyDescent="0.25">
      <c r="J758" s="9"/>
    </row>
    <row r="759" spans="10:10" x14ac:dyDescent="0.25">
      <c r="J759" s="9"/>
    </row>
    <row r="760" spans="10:10" x14ac:dyDescent="0.25">
      <c r="J760" s="9"/>
    </row>
    <row r="761" spans="10:10" x14ac:dyDescent="0.25">
      <c r="J761" s="9"/>
    </row>
    <row r="762" spans="10:10" x14ac:dyDescent="0.25">
      <c r="J762" s="9"/>
    </row>
    <row r="763" spans="10:10" x14ac:dyDescent="0.25">
      <c r="J763" s="9"/>
    </row>
    <row r="764" spans="10:10" x14ac:dyDescent="0.25">
      <c r="J764" s="9"/>
    </row>
    <row r="765" spans="10:10" x14ac:dyDescent="0.25">
      <c r="J765" s="9"/>
    </row>
    <row r="766" spans="10:10" x14ac:dyDescent="0.25">
      <c r="J766" s="9"/>
    </row>
    <row r="767" spans="10:10" x14ac:dyDescent="0.25">
      <c r="J767" s="9"/>
    </row>
    <row r="768" spans="10:10" x14ac:dyDescent="0.25">
      <c r="J768" s="9"/>
    </row>
    <row r="769" spans="10:10" x14ac:dyDescent="0.25">
      <c r="J769" s="9"/>
    </row>
    <row r="770" spans="10:10" x14ac:dyDescent="0.25">
      <c r="J770" s="9"/>
    </row>
    <row r="771" spans="10:10" x14ac:dyDescent="0.25">
      <c r="J771" s="9"/>
    </row>
    <row r="772" spans="10:10" x14ac:dyDescent="0.25">
      <c r="J772" s="9"/>
    </row>
    <row r="773" spans="10:10" x14ac:dyDescent="0.25">
      <c r="J773" s="9"/>
    </row>
    <row r="774" spans="10:10" x14ac:dyDescent="0.25">
      <c r="J774" s="9"/>
    </row>
    <row r="775" spans="10:10" x14ac:dyDescent="0.25">
      <c r="J775" s="9"/>
    </row>
    <row r="776" spans="10:10" x14ac:dyDescent="0.25">
      <c r="J776" s="9"/>
    </row>
    <row r="777" spans="10:10" x14ac:dyDescent="0.25">
      <c r="J777" s="9"/>
    </row>
    <row r="778" spans="10:10" x14ac:dyDescent="0.25">
      <c r="J778" s="9"/>
    </row>
    <row r="779" spans="10:10" x14ac:dyDescent="0.25">
      <c r="J779" s="9"/>
    </row>
    <row r="780" spans="10:10" x14ac:dyDescent="0.25">
      <c r="J780" s="9"/>
    </row>
    <row r="781" spans="10:10" x14ac:dyDescent="0.25">
      <c r="J781" s="9"/>
    </row>
    <row r="782" spans="10:10" x14ac:dyDescent="0.25">
      <c r="J782" s="9"/>
    </row>
    <row r="783" spans="10:10" x14ac:dyDescent="0.25">
      <c r="J783" s="9"/>
    </row>
    <row r="784" spans="10:10" x14ac:dyDescent="0.25">
      <c r="J784" s="9"/>
    </row>
    <row r="785" spans="10:10" x14ac:dyDescent="0.25">
      <c r="J785" s="9"/>
    </row>
    <row r="786" spans="10:10" x14ac:dyDescent="0.25">
      <c r="J786" s="9"/>
    </row>
    <row r="787" spans="10:10" x14ac:dyDescent="0.25">
      <c r="J787" s="9"/>
    </row>
    <row r="788" spans="10:10" x14ac:dyDescent="0.25">
      <c r="J788" s="9"/>
    </row>
    <row r="789" spans="10:10" x14ac:dyDescent="0.25">
      <c r="J789" s="9"/>
    </row>
    <row r="790" spans="10:10" x14ac:dyDescent="0.25">
      <c r="J790" s="9"/>
    </row>
    <row r="791" spans="10:10" x14ac:dyDescent="0.25">
      <c r="J791" s="9"/>
    </row>
    <row r="792" spans="10:10" x14ac:dyDescent="0.25">
      <c r="J792" s="9"/>
    </row>
    <row r="793" spans="10:10" x14ac:dyDescent="0.25">
      <c r="J793" s="9"/>
    </row>
    <row r="794" spans="10:10" x14ac:dyDescent="0.25">
      <c r="J794" s="9"/>
    </row>
    <row r="795" spans="10:10" x14ac:dyDescent="0.25">
      <c r="J795" s="9"/>
    </row>
    <row r="796" spans="10:10" x14ac:dyDescent="0.25">
      <c r="J796" s="9"/>
    </row>
    <row r="797" spans="10:10" x14ac:dyDescent="0.25">
      <c r="J797" s="9"/>
    </row>
    <row r="798" spans="10:10" x14ac:dyDescent="0.25">
      <c r="J798" s="9"/>
    </row>
    <row r="799" spans="10:10" x14ac:dyDescent="0.25">
      <c r="J799" s="9"/>
    </row>
    <row r="800" spans="10:10" x14ac:dyDescent="0.25">
      <c r="J800" s="9"/>
    </row>
    <row r="801" spans="10:10" x14ac:dyDescent="0.25">
      <c r="J801" s="9"/>
    </row>
    <row r="802" spans="10:10" x14ac:dyDescent="0.25">
      <c r="J802" s="9"/>
    </row>
    <row r="803" spans="10:10" x14ac:dyDescent="0.25">
      <c r="J803" s="9"/>
    </row>
    <row r="804" spans="10:10" x14ac:dyDescent="0.25">
      <c r="J804" s="9"/>
    </row>
    <row r="805" spans="10:10" x14ac:dyDescent="0.25">
      <c r="J805" s="9"/>
    </row>
    <row r="806" spans="10:10" x14ac:dyDescent="0.25">
      <c r="J806" s="9"/>
    </row>
    <row r="807" spans="10:10" x14ac:dyDescent="0.25">
      <c r="J807" s="9"/>
    </row>
    <row r="808" spans="10:10" x14ac:dyDescent="0.25">
      <c r="J808" s="9"/>
    </row>
    <row r="809" spans="10:10" x14ac:dyDescent="0.25">
      <c r="J809" s="9"/>
    </row>
    <row r="810" spans="10:10" x14ac:dyDescent="0.25">
      <c r="J810" s="9"/>
    </row>
    <row r="811" spans="10:10" x14ac:dyDescent="0.25">
      <c r="J811" s="9"/>
    </row>
    <row r="812" spans="10:10" x14ac:dyDescent="0.25">
      <c r="J812" s="9"/>
    </row>
    <row r="813" spans="10:10" x14ac:dyDescent="0.25">
      <c r="J813" s="9"/>
    </row>
    <row r="814" spans="10:10" x14ac:dyDescent="0.25">
      <c r="J814" s="9"/>
    </row>
    <row r="815" spans="10:10" x14ac:dyDescent="0.25">
      <c r="J815" s="9"/>
    </row>
    <row r="816" spans="10:10" x14ac:dyDescent="0.25">
      <c r="J816" s="9"/>
    </row>
    <row r="817" spans="10:10" x14ac:dyDescent="0.25">
      <c r="J817" s="9"/>
    </row>
    <row r="818" spans="10:10" x14ac:dyDescent="0.25">
      <c r="J818" s="9"/>
    </row>
    <row r="819" spans="10:10" x14ac:dyDescent="0.25">
      <c r="J819" s="9"/>
    </row>
    <row r="820" spans="10:10" x14ac:dyDescent="0.25">
      <c r="J820" s="9"/>
    </row>
    <row r="821" spans="10:10" x14ac:dyDescent="0.25">
      <c r="J821" s="9"/>
    </row>
    <row r="822" spans="10:10" x14ac:dyDescent="0.25">
      <c r="J822" s="9"/>
    </row>
    <row r="823" spans="10:10" x14ac:dyDescent="0.25">
      <c r="J823" s="9"/>
    </row>
    <row r="824" spans="10:10" x14ac:dyDescent="0.25">
      <c r="J824" s="9"/>
    </row>
    <row r="825" spans="10:10" x14ac:dyDescent="0.25">
      <c r="J825" s="9"/>
    </row>
    <row r="826" spans="10:10" x14ac:dyDescent="0.25">
      <c r="J826" s="9"/>
    </row>
    <row r="827" spans="10:10" x14ac:dyDescent="0.25">
      <c r="J827" s="9"/>
    </row>
    <row r="828" spans="10:10" x14ac:dyDescent="0.25">
      <c r="J828" s="9"/>
    </row>
    <row r="829" spans="10:10" x14ac:dyDescent="0.25">
      <c r="J829" s="9"/>
    </row>
    <row r="830" spans="10:10" x14ac:dyDescent="0.25">
      <c r="J830" s="9"/>
    </row>
    <row r="831" spans="10:10" x14ac:dyDescent="0.25">
      <c r="J831" s="9"/>
    </row>
    <row r="832" spans="10:10" x14ac:dyDescent="0.25">
      <c r="J832" s="9"/>
    </row>
    <row r="833" spans="10:10" x14ac:dyDescent="0.25">
      <c r="J833" s="9"/>
    </row>
    <row r="834" spans="10:10" x14ac:dyDescent="0.25">
      <c r="J834" s="9"/>
    </row>
    <row r="835" spans="10:10" x14ac:dyDescent="0.25">
      <c r="J835" s="9"/>
    </row>
    <row r="836" spans="10:10" x14ac:dyDescent="0.25">
      <c r="J836" s="9"/>
    </row>
    <row r="837" spans="10:10" x14ac:dyDescent="0.25">
      <c r="J837" s="9"/>
    </row>
    <row r="838" spans="10:10" x14ac:dyDescent="0.25">
      <c r="J838" s="9"/>
    </row>
    <row r="839" spans="10:10" x14ac:dyDescent="0.25">
      <c r="J839" s="9"/>
    </row>
    <row r="840" spans="10:10" x14ac:dyDescent="0.25">
      <c r="J840" s="9"/>
    </row>
    <row r="841" spans="10:10" x14ac:dyDescent="0.25">
      <c r="J841" s="9"/>
    </row>
    <row r="842" spans="10:10" x14ac:dyDescent="0.25">
      <c r="J842" s="9"/>
    </row>
    <row r="843" spans="10:10" x14ac:dyDescent="0.25">
      <c r="J843" s="9"/>
    </row>
    <row r="844" spans="10:10" x14ac:dyDescent="0.25">
      <c r="J844" s="9"/>
    </row>
    <row r="845" spans="10:10" x14ac:dyDescent="0.25">
      <c r="J845" s="9"/>
    </row>
    <row r="846" spans="10:10" x14ac:dyDescent="0.25">
      <c r="J846" s="9"/>
    </row>
    <row r="847" spans="10:10" x14ac:dyDescent="0.25">
      <c r="J847" s="9"/>
    </row>
    <row r="848" spans="10:10" x14ac:dyDescent="0.25">
      <c r="J848" s="9"/>
    </row>
    <row r="849" spans="10:10" x14ac:dyDescent="0.25">
      <c r="J849" s="9"/>
    </row>
    <row r="850" spans="10:10" x14ac:dyDescent="0.25">
      <c r="J850" s="9"/>
    </row>
    <row r="851" spans="10:10" x14ac:dyDescent="0.25">
      <c r="J851" s="9"/>
    </row>
    <row r="852" spans="10:10" x14ac:dyDescent="0.25">
      <c r="J852" s="9"/>
    </row>
    <row r="853" spans="10:10" x14ac:dyDescent="0.25">
      <c r="J853" s="9"/>
    </row>
    <row r="854" spans="10:10" x14ac:dyDescent="0.25">
      <c r="J854" s="9"/>
    </row>
    <row r="855" spans="10:10" x14ac:dyDescent="0.25">
      <c r="J855" s="9"/>
    </row>
    <row r="856" spans="10:10" x14ac:dyDescent="0.25">
      <c r="J856" s="9"/>
    </row>
    <row r="857" spans="10:10" x14ac:dyDescent="0.25">
      <c r="J857" s="9"/>
    </row>
    <row r="858" spans="10:10" x14ac:dyDescent="0.25">
      <c r="J858" s="9"/>
    </row>
    <row r="859" spans="10:10" x14ac:dyDescent="0.25">
      <c r="J859" s="9"/>
    </row>
    <row r="860" spans="10:10" x14ac:dyDescent="0.25">
      <c r="J860" s="9"/>
    </row>
    <row r="861" spans="10:10" x14ac:dyDescent="0.25">
      <c r="J861" s="9"/>
    </row>
    <row r="862" spans="10:10" x14ac:dyDescent="0.25">
      <c r="J862" s="9"/>
    </row>
    <row r="863" spans="10:10" x14ac:dyDescent="0.25">
      <c r="J863" s="9"/>
    </row>
    <row r="864" spans="10:10" x14ac:dyDescent="0.25">
      <c r="J864" s="9"/>
    </row>
    <row r="865" spans="10:10" x14ac:dyDescent="0.25">
      <c r="J865" s="9"/>
    </row>
    <row r="866" spans="10:10" x14ac:dyDescent="0.25">
      <c r="J866" s="9"/>
    </row>
    <row r="867" spans="10:10" x14ac:dyDescent="0.25">
      <c r="J867" s="9"/>
    </row>
    <row r="868" spans="10:10" x14ac:dyDescent="0.25">
      <c r="J868" s="9"/>
    </row>
    <row r="869" spans="10:10" x14ac:dyDescent="0.25">
      <c r="J869" s="9"/>
    </row>
    <row r="870" spans="10:10" x14ac:dyDescent="0.25">
      <c r="J870" s="9"/>
    </row>
    <row r="871" spans="10:10" x14ac:dyDescent="0.25">
      <c r="J871" s="9"/>
    </row>
    <row r="872" spans="10:10" x14ac:dyDescent="0.25">
      <c r="J872" s="9"/>
    </row>
    <row r="873" spans="10:10" x14ac:dyDescent="0.25">
      <c r="J873" s="9"/>
    </row>
    <row r="874" spans="10:10" x14ac:dyDescent="0.25">
      <c r="J874" s="9"/>
    </row>
    <row r="875" spans="10:10" x14ac:dyDescent="0.25">
      <c r="J875" s="9"/>
    </row>
    <row r="876" spans="10:10" x14ac:dyDescent="0.25">
      <c r="J876" s="9"/>
    </row>
    <row r="877" spans="10:10" x14ac:dyDescent="0.25">
      <c r="J877" s="9"/>
    </row>
    <row r="878" spans="10:10" x14ac:dyDescent="0.25">
      <c r="J878" s="9"/>
    </row>
    <row r="879" spans="10:10" x14ac:dyDescent="0.25">
      <c r="J879" s="9"/>
    </row>
    <row r="880" spans="10:10" x14ac:dyDescent="0.25">
      <c r="J880" s="9"/>
    </row>
    <row r="881" spans="10:10" x14ac:dyDescent="0.25">
      <c r="J881" s="9"/>
    </row>
    <row r="882" spans="10:10" x14ac:dyDescent="0.25">
      <c r="J882" s="9"/>
    </row>
    <row r="883" spans="10:10" x14ac:dyDescent="0.25">
      <c r="J883" s="9"/>
    </row>
    <row r="884" spans="10:10" x14ac:dyDescent="0.25">
      <c r="J884" s="9"/>
    </row>
    <row r="885" spans="10:10" x14ac:dyDescent="0.25">
      <c r="J885" s="9"/>
    </row>
    <row r="886" spans="10:10" x14ac:dyDescent="0.25">
      <c r="J886" s="9"/>
    </row>
    <row r="887" spans="10:10" x14ac:dyDescent="0.25">
      <c r="J887" s="9"/>
    </row>
    <row r="888" spans="10:10" x14ac:dyDescent="0.25">
      <c r="J888" s="9"/>
    </row>
    <row r="889" spans="10:10" x14ac:dyDescent="0.25">
      <c r="J889" s="9"/>
    </row>
    <row r="890" spans="10:10" x14ac:dyDescent="0.25">
      <c r="J890" s="9"/>
    </row>
    <row r="891" spans="10:10" x14ac:dyDescent="0.25">
      <c r="J891" s="9"/>
    </row>
    <row r="892" spans="10:10" x14ac:dyDescent="0.25">
      <c r="J892" s="9"/>
    </row>
    <row r="893" spans="10:10" x14ac:dyDescent="0.25">
      <c r="J893" s="9"/>
    </row>
    <row r="894" spans="10:10" x14ac:dyDescent="0.25">
      <c r="J894" s="9"/>
    </row>
    <row r="895" spans="10:10" x14ac:dyDescent="0.25">
      <c r="J895" s="9"/>
    </row>
    <row r="896" spans="10:10" x14ac:dyDescent="0.25">
      <c r="J896" s="9"/>
    </row>
    <row r="897" spans="10:10" x14ac:dyDescent="0.25">
      <c r="J897" s="9"/>
    </row>
    <row r="898" spans="10:10" x14ac:dyDescent="0.25">
      <c r="J898" s="9"/>
    </row>
    <row r="899" spans="10:10" x14ac:dyDescent="0.25">
      <c r="J899" s="9"/>
    </row>
    <row r="900" spans="10:10" x14ac:dyDescent="0.25">
      <c r="J900" s="9"/>
    </row>
    <row r="901" spans="10:10" x14ac:dyDescent="0.25">
      <c r="J901" s="9"/>
    </row>
    <row r="902" spans="10:10" x14ac:dyDescent="0.25">
      <c r="J902" s="9"/>
    </row>
    <row r="903" spans="10:10" x14ac:dyDescent="0.25">
      <c r="J903" s="9"/>
    </row>
    <row r="904" spans="10:10" x14ac:dyDescent="0.25">
      <c r="J904" s="9"/>
    </row>
    <row r="905" spans="10:10" x14ac:dyDescent="0.25">
      <c r="J905" s="9"/>
    </row>
    <row r="906" spans="10:10" x14ac:dyDescent="0.25">
      <c r="J906" s="9"/>
    </row>
    <row r="907" spans="10:10" x14ac:dyDescent="0.25">
      <c r="J907" s="9"/>
    </row>
    <row r="908" spans="10:10" x14ac:dyDescent="0.25">
      <c r="J908" s="9"/>
    </row>
    <row r="909" spans="10:10" x14ac:dyDescent="0.25">
      <c r="J909" s="9"/>
    </row>
    <row r="910" spans="10:10" x14ac:dyDescent="0.25">
      <c r="J910" s="9"/>
    </row>
    <row r="911" spans="10:10" x14ac:dyDescent="0.25">
      <c r="J911" s="9"/>
    </row>
    <row r="912" spans="10:10" x14ac:dyDescent="0.25">
      <c r="J912" s="9"/>
    </row>
    <row r="913" spans="10:10" x14ac:dyDescent="0.25">
      <c r="J913" s="9"/>
    </row>
    <row r="914" spans="10:10" x14ac:dyDescent="0.25">
      <c r="J914" s="9"/>
    </row>
    <row r="915" spans="10:10" x14ac:dyDescent="0.25">
      <c r="J915" s="9"/>
    </row>
    <row r="916" spans="10:10" x14ac:dyDescent="0.25">
      <c r="J916" s="9"/>
    </row>
    <row r="917" spans="10:10" x14ac:dyDescent="0.25">
      <c r="J917" s="9"/>
    </row>
    <row r="918" spans="10:10" x14ac:dyDescent="0.25">
      <c r="J918" s="9"/>
    </row>
    <row r="919" spans="10:10" x14ac:dyDescent="0.25">
      <c r="J919" s="9"/>
    </row>
    <row r="920" spans="10:10" x14ac:dyDescent="0.25">
      <c r="J920" s="9"/>
    </row>
    <row r="921" spans="10:10" x14ac:dyDescent="0.25">
      <c r="J921" s="9"/>
    </row>
    <row r="922" spans="10:10" x14ac:dyDescent="0.25">
      <c r="J922" s="9"/>
    </row>
    <row r="923" spans="10:10" x14ac:dyDescent="0.25">
      <c r="J923" s="9"/>
    </row>
    <row r="924" spans="10:10" x14ac:dyDescent="0.25">
      <c r="J924" s="9"/>
    </row>
    <row r="925" spans="10:10" x14ac:dyDescent="0.25">
      <c r="J925" s="9"/>
    </row>
    <row r="926" spans="10:10" x14ac:dyDescent="0.25">
      <c r="J926" s="9"/>
    </row>
    <row r="927" spans="10:10" x14ac:dyDescent="0.25">
      <c r="J927" s="9"/>
    </row>
    <row r="928" spans="10:10" x14ac:dyDescent="0.25">
      <c r="J928" s="9"/>
    </row>
    <row r="929" spans="10:10" x14ac:dyDescent="0.25">
      <c r="J929" s="9"/>
    </row>
    <row r="930" spans="10:10" x14ac:dyDescent="0.25">
      <c r="J930" s="9"/>
    </row>
    <row r="931" spans="10:10" x14ac:dyDescent="0.25">
      <c r="J931" s="9"/>
    </row>
    <row r="932" spans="10:10" x14ac:dyDescent="0.25">
      <c r="J932" s="9"/>
    </row>
    <row r="933" spans="10:10" x14ac:dyDescent="0.25">
      <c r="J933" s="9"/>
    </row>
    <row r="934" spans="10:10" x14ac:dyDescent="0.25">
      <c r="J934" s="9"/>
    </row>
    <row r="935" spans="10:10" x14ac:dyDescent="0.25">
      <c r="J935" s="9"/>
    </row>
    <row r="936" spans="10:10" x14ac:dyDescent="0.25">
      <c r="J936" s="9"/>
    </row>
    <row r="937" spans="10:10" x14ac:dyDescent="0.25">
      <c r="J937" s="9"/>
    </row>
    <row r="938" spans="10:10" x14ac:dyDescent="0.25">
      <c r="J938" s="9"/>
    </row>
    <row r="939" spans="10:10" x14ac:dyDescent="0.25">
      <c r="J939" s="9"/>
    </row>
    <row r="940" spans="10:10" x14ac:dyDescent="0.25">
      <c r="J940" s="9"/>
    </row>
    <row r="941" spans="10:10" x14ac:dyDescent="0.25">
      <c r="J941" s="9"/>
    </row>
    <row r="942" spans="10:10" x14ac:dyDescent="0.25">
      <c r="J942" s="9"/>
    </row>
    <row r="943" spans="10:10" x14ac:dyDescent="0.25">
      <c r="J943" s="9"/>
    </row>
    <row r="944" spans="10:10" x14ac:dyDescent="0.25">
      <c r="J944" s="9"/>
    </row>
    <row r="945" spans="10:10" x14ac:dyDescent="0.25">
      <c r="J945" s="9"/>
    </row>
    <row r="946" spans="10:10" x14ac:dyDescent="0.25">
      <c r="J946" s="9"/>
    </row>
    <row r="947" spans="10:10" x14ac:dyDescent="0.25">
      <c r="J947" s="9"/>
    </row>
    <row r="948" spans="10:10" x14ac:dyDescent="0.25">
      <c r="J948" s="9"/>
    </row>
    <row r="949" spans="10:10" x14ac:dyDescent="0.25">
      <c r="J949" s="9"/>
    </row>
    <row r="950" spans="10:10" x14ac:dyDescent="0.25">
      <c r="J950" s="9"/>
    </row>
    <row r="951" spans="10:10" x14ac:dyDescent="0.25">
      <c r="J951" s="9"/>
    </row>
    <row r="952" spans="10:10" x14ac:dyDescent="0.25">
      <c r="J952" s="9"/>
    </row>
    <row r="953" spans="10:10" x14ac:dyDescent="0.25">
      <c r="J953" s="9"/>
    </row>
    <row r="954" spans="10:10" x14ac:dyDescent="0.25">
      <c r="J954" s="9"/>
    </row>
    <row r="955" spans="10:10" x14ac:dyDescent="0.25">
      <c r="J955" s="9"/>
    </row>
    <row r="956" spans="10:10" x14ac:dyDescent="0.25">
      <c r="J956" s="9"/>
    </row>
    <row r="957" spans="10:10" x14ac:dyDescent="0.25">
      <c r="J957" s="9"/>
    </row>
    <row r="958" spans="10:10" x14ac:dyDescent="0.25">
      <c r="J958" s="9"/>
    </row>
    <row r="959" spans="10:10" x14ac:dyDescent="0.25">
      <c r="J959" s="9"/>
    </row>
    <row r="960" spans="10:10" x14ac:dyDescent="0.25">
      <c r="J960" s="9"/>
    </row>
    <row r="961" spans="10:10" x14ac:dyDescent="0.25">
      <c r="J961" s="9"/>
    </row>
    <row r="962" spans="10:10" x14ac:dyDescent="0.25">
      <c r="J962" s="9"/>
    </row>
    <row r="963" spans="10:10" x14ac:dyDescent="0.25">
      <c r="J963" s="9"/>
    </row>
    <row r="964" spans="10:10" x14ac:dyDescent="0.25">
      <c r="J964" s="9"/>
    </row>
    <row r="965" spans="10:10" x14ac:dyDescent="0.25">
      <c r="J965" s="9"/>
    </row>
    <row r="966" spans="10:10" x14ac:dyDescent="0.25">
      <c r="J966" s="9"/>
    </row>
    <row r="967" spans="10:10" x14ac:dyDescent="0.25">
      <c r="J967" s="9"/>
    </row>
    <row r="968" spans="10:10" x14ac:dyDescent="0.25">
      <c r="J968" s="9"/>
    </row>
    <row r="969" spans="10:10" x14ac:dyDescent="0.25">
      <c r="J969" s="9"/>
    </row>
    <row r="970" spans="10:10" x14ac:dyDescent="0.25">
      <c r="J970" s="9"/>
    </row>
    <row r="971" spans="10:10" x14ac:dyDescent="0.25">
      <c r="J971" s="9"/>
    </row>
    <row r="972" spans="10:10" x14ac:dyDescent="0.25">
      <c r="J972" s="9"/>
    </row>
    <row r="973" spans="10:10" x14ac:dyDescent="0.25">
      <c r="J973" s="9"/>
    </row>
    <row r="974" spans="10:10" x14ac:dyDescent="0.25">
      <c r="J974" s="9"/>
    </row>
    <row r="975" spans="10:10" x14ac:dyDescent="0.25">
      <c r="J975" s="9"/>
    </row>
    <row r="976" spans="10:10" x14ac:dyDescent="0.25">
      <c r="J976" s="9"/>
    </row>
    <row r="977" spans="10:10" x14ac:dyDescent="0.25">
      <c r="J977" s="9"/>
    </row>
    <row r="978" spans="10:10" x14ac:dyDescent="0.25">
      <c r="J978" s="9"/>
    </row>
    <row r="979" spans="10:10" x14ac:dyDescent="0.25">
      <c r="J979" s="9"/>
    </row>
    <row r="980" spans="10:10" x14ac:dyDescent="0.25">
      <c r="J980" s="9"/>
    </row>
    <row r="981" spans="10:10" x14ac:dyDescent="0.25">
      <c r="J981" s="9"/>
    </row>
    <row r="982" spans="10:10" x14ac:dyDescent="0.25">
      <c r="J982" s="9"/>
    </row>
    <row r="983" spans="10:10" x14ac:dyDescent="0.25">
      <c r="J983" s="9"/>
    </row>
    <row r="984" spans="10:10" x14ac:dyDescent="0.25">
      <c r="J984" s="9"/>
    </row>
    <row r="985" spans="10:10" x14ac:dyDescent="0.25">
      <c r="J985" s="9"/>
    </row>
    <row r="986" spans="10:10" x14ac:dyDescent="0.25">
      <c r="J986" s="9"/>
    </row>
    <row r="987" spans="10:10" x14ac:dyDescent="0.25">
      <c r="J987" s="9"/>
    </row>
    <row r="988" spans="10:10" x14ac:dyDescent="0.25">
      <c r="J988" s="9"/>
    </row>
    <row r="989" spans="10:10" x14ac:dyDescent="0.25">
      <c r="J989" s="9"/>
    </row>
    <row r="990" spans="10:10" x14ac:dyDescent="0.25">
      <c r="J990" s="9"/>
    </row>
    <row r="991" spans="10:10" x14ac:dyDescent="0.25">
      <c r="J991" s="9"/>
    </row>
    <row r="992" spans="10:10" x14ac:dyDescent="0.25">
      <c r="J992" s="9"/>
    </row>
    <row r="993" spans="10:10" x14ac:dyDescent="0.25">
      <c r="J993" s="9"/>
    </row>
    <row r="994" spans="10:10" x14ac:dyDescent="0.25">
      <c r="J994" s="9"/>
    </row>
    <row r="995" spans="10:10" x14ac:dyDescent="0.25">
      <c r="J995" s="9"/>
    </row>
    <row r="996" spans="10:10" x14ac:dyDescent="0.25">
      <c r="J996" s="9"/>
    </row>
    <row r="997" spans="10:10" x14ac:dyDescent="0.25">
      <c r="J997" s="9"/>
    </row>
    <row r="998" spans="10:10" x14ac:dyDescent="0.25">
      <c r="J998" s="9"/>
    </row>
    <row r="999" spans="10:10" x14ac:dyDescent="0.25">
      <c r="J999" s="9"/>
    </row>
    <row r="1000" spans="10:10" x14ac:dyDescent="0.25">
      <c r="J1000" s="9"/>
    </row>
    <row r="1001" spans="10:10" x14ac:dyDescent="0.25">
      <c r="J1001" s="9"/>
    </row>
    <row r="1002" spans="10:10" x14ac:dyDescent="0.25">
      <c r="J1002" s="9"/>
    </row>
    <row r="1003" spans="10:10" x14ac:dyDescent="0.25">
      <c r="J1003" s="9"/>
    </row>
    <row r="1004" spans="10:10" x14ac:dyDescent="0.25">
      <c r="J1004" s="9"/>
    </row>
    <row r="1005" spans="10:10" x14ac:dyDescent="0.25">
      <c r="J1005" s="9"/>
    </row>
    <row r="1006" spans="10:10" x14ac:dyDescent="0.25">
      <c r="J1006" s="9"/>
    </row>
    <row r="1007" spans="10:10" x14ac:dyDescent="0.25">
      <c r="J1007" s="9"/>
    </row>
    <row r="1008" spans="10:10" x14ac:dyDescent="0.25">
      <c r="J1008" s="9"/>
    </row>
    <row r="1009" spans="10:10" x14ac:dyDescent="0.25">
      <c r="J1009" s="9"/>
    </row>
    <row r="1010" spans="10:10" x14ac:dyDescent="0.25">
      <c r="J1010" s="9"/>
    </row>
    <row r="1011" spans="10:10" x14ac:dyDescent="0.25">
      <c r="J1011" s="9"/>
    </row>
    <row r="1012" spans="10:10" x14ac:dyDescent="0.25">
      <c r="J1012" s="9"/>
    </row>
    <row r="1013" spans="10:10" x14ac:dyDescent="0.25">
      <c r="J1013" s="9"/>
    </row>
    <row r="1014" spans="10:10" x14ac:dyDescent="0.25">
      <c r="J1014" s="9"/>
    </row>
    <row r="1015" spans="10:10" x14ac:dyDescent="0.25">
      <c r="J1015" s="9"/>
    </row>
    <row r="1016" spans="10:10" x14ac:dyDescent="0.25">
      <c r="J1016" s="9"/>
    </row>
    <row r="1017" spans="10:10" x14ac:dyDescent="0.25">
      <c r="J1017" s="9"/>
    </row>
    <row r="1018" spans="10:10" x14ac:dyDescent="0.25">
      <c r="J1018" s="9"/>
    </row>
    <row r="1019" spans="10:10" x14ac:dyDescent="0.25">
      <c r="J1019" s="9"/>
    </row>
    <row r="1020" spans="10:10" x14ac:dyDescent="0.25">
      <c r="J1020" s="9"/>
    </row>
    <row r="1021" spans="10:10" x14ac:dyDescent="0.25">
      <c r="J1021" s="9"/>
    </row>
    <row r="1022" spans="10:10" x14ac:dyDescent="0.25">
      <c r="J1022" s="9"/>
    </row>
    <row r="1023" spans="10:10" x14ac:dyDescent="0.25">
      <c r="J1023" s="9"/>
    </row>
    <row r="1024" spans="10:10" x14ac:dyDescent="0.25">
      <c r="J1024" s="9"/>
    </row>
    <row r="1025" spans="10:10" x14ac:dyDescent="0.25">
      <c r="J1025" s="9"/>
    </row>
    <row r="1026" spans="10:10" x14ac:dyDescent="0.25">
      <c r="J1026" s="9"/>
    </row>
    <row r="1027" spans="10:10" x14ac:dyDescent="0.25">
      <c r="J1027" s="9"/>
    </row>
    <row r="1028" spans="10:10" x14ac:dyDescent="0.25">
      <c r="J1028" s="9"/>
    </row>
    <row r="1029" spans="10:10" x14ac:dyDescent="0.25">
      <c r="J1029" s="9"/>
    </row>
    <row r="1030" spans="10:10" x14ac:dyDescent="0.25">
      <c r="J1030" s="9"/>
    </row>
    <row r="1031" spans="10:10" x14ac:dyDescent="0.25">
      <c r="J1031" s="9"/>
    </row>
    <row r="1032" spans="10:10" x14ac:dyDescent="0.25">
      <c r="J1032" s="9"/>
    </row>
    <row r="1033" spans="10:10" x14ac:dyDescent="0.25">
      <c r="J1033" s="9"/>
    </row>
    <row r="1034" spans="10:10" x14ac:dyDescent="0.25">
      <c r="J1034" s="9"/>
    </row>
    <row r="1035" spans="10:10" x14ac:dyDescent="0.25">
      <c r="J1035" s="9"/>
    </row>
    <row r="1036" spans="10:10" x14ac:dyDescent="0.25">
      <c r="J1036" s="9"/>
    </row>
    <row r="1037" spans="10:10" x14ac:dyDescent="0.25">
      <c r="J1037" s="9"/>
    </row>
    <row r="1038" spans="10:10" x14ac:dyDescent="0.25">
      <c r="J1038" s="9"/>
    </row>
    <row r="1039" spans="10:10" x14ac:dyDescent="0.25">
      <c r="J1039" s="9"/>
    </row>
    <row r="1040" spans="10:10" x14ac:dyDescent="0.25">
      <c r="J1040" s="9"/>
    </row>
    <row r="1041" spans="10:10" x14ac:dyDescent="0.25">
      <c r="J1041" s="9"/>
    </row>
    <row r="1042" spans="10:10" x14ac:dyDescent="0.25">
      <c r="J1042" s="9"/>
    </row>
    <row r="1043" spans="10:10" x14ac:dyDescent="0.25">
      <c r="J1043" s="9"/>
    </row>
    <row r="1044" spans="10:10" x14ac:dyDescent="0.25">
      <c r="J1044" s="9"/>
    </row>
    <row r="1045" spans="10:10" x14ac:dyDescent="0.25">
      <c r="J1045" s="9"/>
    </row>
    <row r="1046" spans="10:10" x14ac:dyDescent="0.25">
      <c r="J1046" s="9"/>
    </row>
    <row r="1047" spans="10:10" x14ac:dyDescent="0.25">
      <c r="J1047" s="9"/>
    </row>
    <row r="1048" spans="10:10" x14ac:dyDescent="0.25">
      <c r="J1048" s="9"/>
    </row>
    <row r="1049" spans="10:10" x14ac:dyDescent="0.25">
      <c r="J1049" s="9"/>
    </row>
    <row r="1050" spans="10:10" x14ac:dyDescent="0.25">
      <c r="J1050" s="9"/>
    </row>
    <row r="1051" spans="10:10" x14ac:dyDescent="0.25">
      <c r="J1051" s="9"/>
    </row>
    <row r="1052" spans="10:10" x14ac:dyDescent="0.25">
      <c r="J1052" s="9"/>
    </row>
    <row r="1053" spans="10:10" x14ac:dyDescent="0.25">
      <c r="J1053" s="9"/>
    </row>
    <row r="1054" spans="10:10" x14ac:dyDescent="0.25">
      <c r="J1054" s="9"/>
    </row>
    <row r="1055" spans="10:10" x14ac:dyDescent="0.25">
      <c r="J1055" s="9"/>
    </row>
    <row r="1056" spans="10:10" x14ac:dyDescent="0.25">
      <c r="J1056" s="9"/>
    </row>
    <row r="1057" spans="10:10" x14ac:dyDescent="0.25">
      <c r="J1057" s="9"/>
    </row>
    <row r="1058" spans="10:10" x14ac:dyDescent="0.25">
      <c r="J1058" s="9"/>
    </row>
    <row r="1059" spans="10:10" x14ac:dyDescent="0.25">
      <c r="J1059" s="9"/>
    </row>
    <row r="1060" spans="10:10" x14ac:dyDescent="0.25">
      <c r="J1060" s="9"/>
    </row>
    <row r="1061" spans="10:10" x14ac:dyDescent="0.25">
      <c r="J1061" s="9"/>
    </row>
    <row r="1062" spans="10:10" x14ac:dyDescent="0.25">
      <c r="J1062" s="9"/>
    </row>
    <row r="1063" spans="10:10" x14ac:dyDescent="0.25">
      <c r="J1063" s="9"/>
    </row>
    <row r="1064" spans="10:10" x14ac:dyDescent="0.25">
      <c r="J1064" s="9"/>
    </row>
    <row r="1065" spans="10:10" x14ac:dyDescent="0.25">
      <c r="J1065" s="9"/>
    </row>
    <row r="1066" spans="10:10" x14ac:dyDescent="0.25">
      <c r="J1066" s="9"/>
    </row>
    <row r="1067" spans="10:10" x14ac:dyDescent="0.25">
      <c r="J1067" s="9"/>
    </row>
    <row r="1068" spans="10:10" x14ac:dyDescent="0.25">
      <c r="J1068" s="9"/>
    </row>
    <row r="1069" spans="10:10" x14ac:dyDescent="0.25">
      <c r="J1069" s="9"/>
    </row>
    <row r="1070" spans="10:10" x14ac:dyDescent="0.25">
      <c r="J1070" s="9"/>
    </row>
    <row r="1071" spans="10:10" x14ac:dyDescent="0.25">
      <c r="J1071" s="9"/>
    </row>
    <row r="1072" spans="10:10" x14ac:dyDescent="0.25">
      <c r="J1072" s="9"/>
    </row>
    <row r="1073" spans="10:10" x14ac:dyDescent="0.25">
      <c r="J1073" s="9"/>
    </row>
    <row r="1074" spans="10:10" x14ac:dyDescent="0.25">
      <c r="J1074" s="9"/>
    </row>
    <row r="1075" spans="10:10" x14ac:dyDescent="0.25">
      <c r="J1075" s="9"/>
    </row>
    <row r="1076" spans="10:10" x14ac:dyDescent="0.25">
      <c r="J1076" s="9"/>
    </row>
    <row r="1077" spans="10:10" x14ac:dyDescent="0.25">
      <c r="J1077" s="9"/>
    </row>
    <row r="1078" spans="10:10" x14ac:dyDescent="0.25">
      <c r="J1078" s="9"/>
    </row>
    <row r="1079" spans="10:10" x14ac:dyDescent="0.25">
      <c r="J1079" s="9"/>
    </row>
    <row r="1080" spans="10:10" x14ac:dyDescent="0.25">
      <c r="J1080" s="9"/>
    </row>
    <row r="1081" spans="10:10" x14ac:dyDescent="0.25">
      <c r="J1081" s="9"/>
    </row>
    <row r="1082" spans="10:10" x14ac:dyDescent="0.25">
      <c r="J1082" s="9"/>
    </row>
    <row r="1083" spans="10:10" x14ac:dyDescent="0.25">
      <c r="J1083" s="9"/>
    </row>
    <row r="1084" spans="10:10" x14ac:dyDescent="0.25">
      <c r="J1084" s="9"/>
    </row>
    <row r="1085" spans="10:10" x14ac:dyDescent="0.25">
      <c r="J1085" s="9"/>
    </row>
    <row r="1086" spans="10:10" x14ac:dyDescent="0.25">
      <c r="J1086" s="9"/>
    </row>
    <row r="1087" spans="10:10" x14ac:dyDescent="0.25">
      <c r="J1087" s="9"/>
    </row>
    <row r="1088" spans="10:10" x14ac:dyDescent="0.25">
      <c r="J1088" s="9"/>
    </row>
    <row r="1089" spans="10:10" x14ac:dyDescent="0.25">
      <c r="J1089" s="9"/>
    </row>
    <row r="1090" spans="10:10" x14ac:dyDescent="0.25">
      <c r="J1090" s="9"/>
    </row>
    <row r="1091" spans="10:10" x14ac:dyDescent="0.25">
      <c r="J1091" s="9"/>
    </row>
    <row r="1092" spans="10:10" x14ac:dyDescent="0.25">
      <c r="J1092" s="9"/>
    </row>
    <row r="1093" spans="10:10" x14ac:dyDescent="0.25">
      <c r="J1093" s="9"/>
    </row>
    <row r="1094" spans="10:10" x14ac:dyDescent="0.25">
      <c r="J1094" s="9"/>
    </row>
    <row r="1095" spans="10:10" x14ac:dyDescent="0.25">
      <c r="J1095" s="9"/>
    </row>
    <row r="1096" spans="10:10" x14ac:dyDescent="0.25">
      <c r="J1096" s="9"/>
    </row>
    <row r="1097" spans="10:10" x14ac:dyDescent="0.25">
      <c r="J1097" s="9"/>
    </row>
    <row r="1098" spans="10:10" x14ac:dyDescent="0.25">
      <c r="J1098" s="9"/>
    </row>
    <row r="1099" spans="10:10" x14ac:dyDescent="0.25">
      <c r="J1099" s="9"/>
    </row>
    <row r="1100" spans="10:10" x14ac:dyDescent="0.25">
      <c r="J1100" s="9"/>
    </row>
    <row r="1101" spans="10:10" x14ac:dyDescent="0.25">
      <c r="J1101" s="9"/>
    </row>
    <row r="1102" spans="10:10" x14ac:dyDescent="0.25">
      <c r="J1102" s="9"/>
    </row>
    <row r="1103" spans="10:10" x14ac:dyDescent="0.25">
      <c r="J1103" s="9"/>
    </row>
    <row r="1104" spans="10:10" x14ac:dyDescent="0.25">
      <c r="J1104" s="9"/>
    </row>
    <row r="1105" spans="10:10" x14ac:dyDescent="0.25">
      <c r="J1105" s="9"/>
    </row>
    <row r="1106" spans="10:10" x14ac:dyDescent="0.25">
      <c r="J1106" s="9"/>
    </row>
    <row r="1107" spans="10:10" x14ac:dyDescent="0.25">
      <c r="J1107" s="9"/>
    </row>
    <row r="1108" spans="10:10" x14ac:dyDescent="0.25">
      <c r="J1108" s="9"/>
    </row>
    <row r="1109" spans="10:10" x14ac:dyDescent="0.25">
      <c r="J1109" s="9"/>
    </row>
    <row r="1110" spans="10:10" x14ac:dyDescent="0.25">
      <c r="J1110" s="9"/>
    </row>
    <row r="1111" spans="10:10" x14ac:dyDescent="0.25">
      <c r="J1111" s="9"/>
    </row>
    <row r="1112" spans="10:10" x14ac:dyDescent="0.25">
      <c r="J1112" s="9"/>
    </row>
    <row r="1113" spans="10:10" x14ac:dyDescent="0.25">
      <c r="J1113" s="9"/>
    </row>
    <row r="1114" spans="10:10" x14ac:dyDescent="0.25">
      <c r="J1114" s="9"/>
    </row>
    <row r="1115" spans="10:10" x14ac:dyDescent="0.25">
      <c r="J1115" s="9"/>
    </row>
    <row r="1116" spans="10:10" x14ac:dyDescent="0.25">
      <c r="J1116" s="9"/>
    </row>
    <row r="1117" spans="10:10" x14ac:dyDescent="0.25">
      <c r="J1117" s="9"/>
    </row>
    <row r="1118" spans="10:10" x14ac:dyDescent="0.25">
      <c r="J1118" s="9"/>
    </row>
    <row r="1119" spans="10:10" x14ac:dyDescent="0.25">
      <c r="J1119" s="9"/>
    </row>
    <row r="1120" spans="10:10" x14ac:dyDescent="0.25">
      <c r="J1120" s="9"/>
    </row>
    <row r="1121" spans="10:10" x14ac:dyDescent="0.25">
      <c r="J1121" s="9"/>
    </row>
    <row r="1122" spans="10:10" x14ac:dyDescent="0.25">
      <c r="J1122" s="9"/>
    </row>
    <row r="1123" spans="10:10" x14ac:dyDescent="0.25">
      <c r="J1123" s="9"/>
    </row>
    <row r="1124" spans="10:10" x14ac:dyDescent="0.25">
      <c r="J1124" s="9"/>
    </row>
    <row r="1125" spans="10:10" x14ac:dyDescent="0.25">
      <c r="J1125" s="9"/>
    </row>
    <row r="1126" spans="10:10" x14ac:dyDescent="0.25">
      <c r="J1126" s="9"/>
    </row>
    <row r="1127" spans="10:10" x14ac:dyDescent="0.25">
      <c r="J1127" s="9"/>
    </row>
    <row r="1128" spans="10:10" x14ac:dyDescent="0.25">
      <c r="J1128" s="9"/>
    </row>
    <row r="1129" spans="10:10" x14ac:dyDescent="0.25">
      <c r="J1129" s="9"/>
    </row>
    <row r="1130" spans="10:10" x14ac:dyDescent="0.25">
      <c r="J1130" s="9"/>
    </row>
    <row r="1131" spans="10:10" x14ac:dyDescent="0.25">
      <c r="J1131" s="9"/>
    </row>
    <row r="1132" spans="10:10" x14ac:dyDescent="0.25">
      <c r="J1132" s="9"/>
    </row>
    <row r="1133" spans="10:10" x14ac:dyDescent="0.25">
      <c r="J1133" s="9"/>
    </row>
    <row r="1134" spans="10:10" x14ac:dyDescent="0.25">
      <c r="J1134" s="9"/>
    </row>
    <row r="1135" spans="10:10" x14ac:dyDescent="0.25">
      <c r="J1135" s="9"/>
    </row>
    <row r="1136" spans="10:10" x14ac:dyDescent="0.25">
      <c r="J1136" s="9"/>
    </row>
    <row r="1137" spans="10:10" x14ac:dyDescent="0.25">
      <c r="J1137" s="9"/>
    </row>
    <row r="1138" spans="10:10" x14ac:dyDescent="0.25">
      <c r="J1138" s="9"/>
    </row>
    <row r="1139" spans="10:10" x14ac:dyDescent="0.25">
      <c r="J1139" s="9"/>
    </row>
    <row r="1140" spans="10:10" x14ac:dyDescent="0.25">
      <c r="J1140" s="9"/>
    </row>
    <row r="1141" spans="10:10" x14ac:dyDescent="0.25">
      <c r="J1141" s="9"/>
    </row>
    <row r="1142" spans="10:10" x14ac:dyDescent="0.25">
      <c r="J1142" s="9"/>
    </row>
    <row r="1143" spans="10:10" x14ac:dyDescent="0.25">
      <c r="J1143" s="9"/>
    </row>
    <row r="1144" spans="10:10" x14ac:dyDescent="0.25">
      <c r="J1144" s="9"/>
    </row>
    <row r="1145" spans="10:10" x14ac:dyDescent="0.25">
      <c r="J1145" s="9"/>
    </row>
    <row r="1146" spans="10:10" x14ac:dyDescent="0.25">
      <c r="J1146" s="9"/>
    </row>
    <row r="1147" spans="10:10" x14ac:dyDescent="0.25">
      <c r="J1147" s="9"/>
    </row>
    <row r="1148" spans="10:10" x14ac:dyDescent="0.25">
      <c r="J1148" s="9"/>
    </row>
    <row r="1149" spans="10:10" x14ac:dyDescent="0.25">
      <c r="J1149" s="9"/>
    </row>
    <row r="1150" spans="10:10" x14ac:dyDescent="0.25">
      <c r="J1150" s="9"/>
    </row>
    <row r="1151" spans="10:10" x14ac:dyDescent="0.25">
      <c r="J1151" s="9"/>
    </row>
    <row r="1152" spans="10:10" x14ac:dyDescent="0.25">
      <c r="J1152" s="9"/>
    </row>
    <row r="1153" spans="10:10" x14ac:dyDescent="0.25">
      <c r="J1153" s="9"/>
    </row>
    <row r="1154" spans="10:10" x14ac:dyDescent="0.25">
      <c r="J1154" s="9"/>
    </row>
    <row r="1155" spans="10:10" x14ac:dyDescent="0.25">
      <c r="J1155" s="9"/>
    </row>
    <row r="1156" spans="10:10" x14ac:dyDescent="0.25">
      <c r="J1156" s="9"/>
    </row>
    <row r="1157" spans="10:10" x14ac:dyDescent="0.25">
      <c r="J1157" s="9"/>
    </row>
    <row r="1158" spans="10:10" x14ac:dyDescent="0.25">
      <c r="J1158" s="9"/>
    </row>
    <row r="1159" spans="10:10" x14ac:dyDescent="0.25">
      <c r="J1159" s="9"/>
    </row>
    <row r="1160" spans="10:10" x14ac:dyDescent="0.25">
      <c r="J1160" s="9"/>
    </row>
    <row r="1161" spans="10:10" x14ac:dyDescent="0.25">
      <c r="J1161" s="9"/>
    </row>
    <row r="1162" spans="10:10" x14ac:dyDescent="0.25">
      <c r="J1162" s="9"/>
    </row>
    <row r="1163" spans="10:10" x14ac:dyDescent="0.25">
      <c r="J1163" s="9"/>
    </row>
    <row r="1164" spans="10:10" x14ac:dyDescent="0.25">
      <c r="J1164" s="9"/>
    </row>
    <row r="1165" spans="10:10" x14ac:dyDescent="0.25">
      <c r="J1165" s="9"/>
    </row>
    <row r="1166" spans="10:10" x14ac:dyDescent="0.25">
      <c r="J1166" s="9"/>
    </row>
    <row r="1167" spans="10:10" x14ac:dyDescent="0.25">
      <c r="J1167" s="9"/>
    </row>
    <row r="1168" spans="10:10" x14ac:dyDescent="0.25">
      <c r="J1168" s="9"/>
    </row>
    <row r="1169" spans="10:10" x14ac:dyDescent="0.25">
      <c r="J1169" s="9"/>
    </row>
    <row r="1170" spans="10:10" x14ac:dyDescent="0.25">
      <c r="J1170" s="9"/>
    </row>
    <row r="1171" spans="10:10" x14ac:dyDescent="0.25">
      <c r="J1171" s="9"/>
    </row>
    <row r="1172" spans="10:10" x14ac:dyDescent="0.25">
      <c r="J1172" s="9"/>
    </row>
    <row r="1173" spans="10:10" x14ac:dyDescent="0.25">
      <c r="J1173" s="9"/>
    </row>
    <row r="1174" spans="10:10" x14ac:dyDescent="0.25">
      <c r="J1174" s="9"/>
    </row>
    <row r="1175" spans="10:10" x14ac:dyDescent="0.25">
      <c r="J1175" s="9"/>
    </row>
    <row r="1176" spans="10:10" x14ac:dyDescent="0.25">
      <c r="J1176" s="9"/>
    </row>
    <row r="1177" spans="10:10" x14ac:dyDescent="0.25">
      <c r="J1177" s="9"/>
    </row>
    <row r="1178" spans="10:10" x14ac:dyDescent="0.25">
      <c r="J1178" s="9"/>
    </row>
    <row r="1179" spans="10:10" x14ac:dyDescent="0.25">
      <c r="J1179" s="9"/>
    </row>
    <row r="1180" spans="10:10" x14ac:dyDescent="0.25">
      <c r="J1180" s="9"/>
    </row>
    <row r="1181" spans="10:10" x14ac:dyDescent="0.25">
      <c r="J1181" s="9"/>
    </row>
    <row r="1182" spans="10:10" x14ac:dyDescent="0.25">
      <c r="J1182" s="9"/>
    </row>
    <row r="1183" spans="10:10" x14ac:dyDescent="0.25">
      <c r="J1183" s="9"/>
    </row>
    <row r="1184" spans="10:10" x14ac:dyDescent="0.25">
      <c r="J1184" s="9"/>
    </row>
    <row r="1185" spans="10:10" x14ac:dyDescent="0.25">
      <c r="J1185" s="9"/>
    </row>
    <row r="1186" spans="10:10" x14ac:dyDescent="0.25">
      <c r="J1186" s="9"/>
    </row>
    <row r="1187" spans="10:10" x14ac:dyDescent="0.25">
      <c r="J1187" s="9"/>
    </row>
    <row r="1188" spans="10:10" x14ac:dyDescent="0.25">
      <c r="J1188" s="9"/>
    </row>
    <row r="1189" spans="10:10" x14ac:dyDescent="0.25">
      <c r="J1189" s="9"/>
    </row>
    <row r="1190" spans="10:10" x14ac:dyDescent="0.25">
      <c r="J1190" s="9"/>
    </row>
    <row r="1191" spans="10:10" x14ac:dyDescent="0.25">
      <c r="J1191" s="9"/>
    </row>
    <row r="1192" spans="10:10" x14ac:dyDescent="0.25">
      <c r="J1192" s="9"/>
    </row>
    <row r="1193" spans="10:10" x14ac:dyDescent="0.25">
      <c r="J1193" s="9"/>
    </row>
    <row r="1194" spans="10:10" x14ac:dyDescent="0.25">
      <c r="J1194" s="9"/>
    </row>
    <row r="1195" spans="10:10" x14ac:dyDescent="0.25">
      <c r="J1195" s="9"/>
    </row>
    <row r="1196" spans="10:10" x14ac:dyDescent="0.25">
      <c r="J1196" s="9"/>
    </row>
    <row r="1197" spans="10:10" x14ac:dyDescent="0.25">
      <c r="J1197" s="9"/>
    </row>
    <row r="1198" spans="10:10" x14ac:dyDescent="0.25">
      <c r="J1198" s="9"/>
    </row>
    <row r="1199" spans="10:10" x14ac:dyDescent="0.25">
      <c r="J1199" s="9"/>
    </row>
    <row r="1200" spans="10:10" x14ac:dyDescent="0.25">
      <c r="J1200" s="9"/>
    </row>
    <row r="1201" spans="10:10" x14ac:dyDescent="0.25">
      <c r="J1201" s="9"/>
    </row>
    <row r="1202" spans="10:10" x14ac:dyDescent="0.25">
      <c r="J1202" s="9"/>
    </row>
    <row r="1203" spans="10:10" x14ac:dyDescent="0.25">
      <c r="J1203" s="9"/>
    </row>
    <row r="1204" spans="10:10" x14ac:dyDescent="0.25">
      <c r="J1204" s="9"/>
    </row>
    <row r="1205" spans="10:10" x14ac:dyDescent="0.25">
      <c r="J1205" s="9"/>
    </row>
    <row r="1206" spans="10:10" x14ac:dyDescent="0.25">
      <c r="J1206" s="9"/>
    </row>
    <row r="1207" spans="10:10" x14ac:dyDescent="0.25">
      <c r="J1207" s="9"/>
    </row>
    <row r="1208" spans="10:10" x14ac:dyDescent="0.25">
      <c r="J1208" s="9"/>
    </row>
    <row r="1209" spans="10:10" x14ac:dyDescent="0.25">
      <c r="J1209" s="9"/>
    </row>
    <row r="1210" spans="10:10" x14ac:dyDescent="0.25">
      <c r="J1210" s="9"/>
    </row>
    <row r="1211" spans="10:10" x14ac:dyDescent="0.25">
      <c r="J1211" s="9"/>
    </row>
    <row r="1212" spans="10:10" x14ac:dyDescent="0.25">
      <c r="J1212" s="9"/>
    </row>
    <row r="1213" spans="10:10" x14ac:dyDescent="0.25">
      <c r="J1213" s="9"/>
    </row>
    <row r="1214" spans="10:10" x14ac:dyDescent="0.25">
      <c r="J1214" s="9"/>
    </row>
    <row r="1215" spans="10:10" x14ac:dyDescent="0.25">
      <c r="J1215" s="9"/>
    </row>
    <row r="1216" spans="10:10" x14ac:dyDescent="0.25">
      <c r="J1216" s="9"/>
    </row>
    <row r="1217" spans="10:10" x14ac:dyDescent="0.25">
      <c r="J1217" s="9"/>
    </row>
    <row r="1218" spans="10:10" x14ac:dyDescent="0.25">
      <c r="J1218" s="9"/>
    </row>
    <row r="1219" spans="10:10" x14ac:dyDescent="0.25">
      <c r="J1219" s="9"/>
    </row>
    <row r="1220" spans="10:10" x14ac:dyDescent="0.25">
      <c r="J1220" s="9"/>
    </row>
    <row r="1221" spans="10:10" x14ac:dyDescent="0.25">
      <c r="J1221" s="9"/>
    </row>
    <row r="1222" spans="10:10" x14ac:dyDescent="0.25">
      <c r="J1222" s="9"/>
    </row>
    <row r="1223" spans="10:10" x14ac:dyDescent="0.25">
      <c r="J1223" s="9"/>
    </row>
    <row r="1224" spans="10:10" x14ac:dyDescent="0.25">
      <c r="J1224" s="9"/>
    </row>
    <row r="1225" spans="10:10" x14ac:dyDescent="0.25">
      <c r="J1225" s="9"/>
    </row>
    <row r="1226" spans="10:10" x14ac:dyDescent="0.25">
      <c r="J1226" s="9"/>
    </row>
    <row r="1227" spans="10:10" x14ac:dyDescent="0.25">
      <c r="J1227" s="9"/>
    </row>
    <row r="1228" spans="10:10" x14ac:dyDescent="0.25">
      <c r="J1228" s="9"/>
    </row>
    <row r="1229" spans="10:10" x14ac:dyDescent="0.25">
      <c r="J1229" s="9"/>
    </row>
    <row r="1230" spans="10:10" x14ac:dyDescent="0.25">
      <c r="J1230" s="9"/>
    </row>
    <row r="1231" spans="10:10" x14ac:dyDescent="0.25">
      <c r="J1231" s="9"/>
    </row>
    <row r="1232" spans="10:10" x14ac:dyDescent="0.25">
      <c r="J1232" s="9"/>
    </row>
    <row r="1233" spans="10:10" x14ac:dyDescent="0.25">
      <c r="J1233" s="9"/>
    </row>
    <row r="1234" spans="10:10" x14ac:dyDescent="0.25">
      <c r="J1234" s="9"/>
    </row>
    <row r="1235" spans="10:10" x14ac:dyDescent="0.25">
      <c r="J1235" s="9"/>
    </row>
    <row r="1236" spans="10:10" x14ac:dyDescent="0.25">
      <c r="J1236" s="9"/>
    </row>
    <row r="1237" spans="10:10" x14ac:dyDescent="0.25">
      <c r="J1237" s="9"/>
    </row>
    <row r="1238" spans="10:10" x14ac:dyDescent="0.25">
      <c r="J1238" s="9"/>
    </row>
    <row r="1239" spans="10:10" x14ac:dyDescent="0.25">
      <c r="J1239" s="9"/>
    </row>
    <row r="1240" spans="10:10" x14ac:dyDescent="0.25">
      <c r="J1240" s="9"/>
    </row>
    <row r="1241" spans="10:10" x14ac:dyDescent="0.25">
      <c r="J1241" s="9"/>
    </row>
    <row r="1242" spans="10:10" x14ac:dyDescent="0.25">
      <c r="J1242" s="9"/>
    </row>
    <row r="1243" spans="10:10" x14ac:dyDescent="0.25">
      <c r="J1243" s="9"/>
    </row>
    <row r="1244" spans="10:10" x14ac:dyDescent="0.25">
      <c r="J1244" s="9"/>
    </row>
    <row r="1245" spans="10:10" x14ac:dyDescent="0.25">
      <c r="J1245" s="9"/>
    </row>
    <row r="1246" spans="10:10" x14ac:dyDescent="0.25">
      <c r="J1246" s="9"/>
    </row>
    <row r="1247" spans="10:10" x14ac:dyDescent="0.25">
      <c r="J1247" s="9"/>
    </row>
    <row r="1248" spans="10:10" x14ac:dyDescent="0.25">
      <c r="J1248" s="9"/>
    </row>
    <row r="1249" spans="10:10" x14ac:dyDescent="0.25">
      <c r="J1249" s="9"/>
    </row>
    <row r="1250" spans="10:10" x14ac:dyDescent="0.25">
      <c r="J1250" s="9"/>
    </row>
    <row r="1251" spans="10:10" x14ac:dyDescent="0.25">
      <c r="J1251" s="9"/>
    </row>
    <row r="1252" spans="10:10" x14ac:dyDescent="0.25">
      <c r="J1252" s="9"/>
    </row>
    <row r="1253" spans="10:10" x14ac:dyDescent="0.25">
      <c r="J1253" s="9"/>
    </row>
    <row r="1254" spans="10:10" x14ac:dyDescent="0.25">
      <c r="J1254" s="9"/>
    </row>
    <row r="1255" spans="10:10" x14ac:dyDescent="0.25">
      <c r="J1255" s="9"/>
    </row>
    <row r="1256" spans="10:10" x14ac:dyDescent="0.25">
      <c r="J1256" s="9"/>
    </row>
    <row r="1257" spans="10:10" x14ac:dyDescent="0.25">
      <c r="J1257" s="9"/>
    </row>
    <row r="1258" spans="10:10" x14ac:dyDescent="0.25">
      <c r="J1258" s="9"/>
    </row>
    <row r="1259" spans="10:10" x14ac:dyDescent="0.25">
      <c r="J1259" s="9"/>
    </row>
    <row r="1260" spans="10:10" x14ac:dyDescent="0.25">
      <c r="J1260" s="9"/>
    </row>
    <row r="1261" spans="10:10" x14ac:dyDescent="0.25">
      <c r="J1261" s="9"/>
    </row>
    <row r="1262" spans="10:10" x14ac:dyDescent="0.25">
      <c r="J1262" s="9"/>
    </row>
    <row r="1263" spans="10:10" x14ac:dyDescent="0.25">
      <c r="J1263" s="9"/>
    </row>
    <row r="1264" spans="10:10" x14ac:dyDescent="0.25">
      <c r="J1264" s="9"/>
    </row>
    <row r="1265" spans="10:10" x14ac:dyDescent="0.25">
      <c r="J1265" s="9"/>
    </row>
    <row r="1266" spans="10:10" x14ac:dyDescent="0.25">
      <c r="J1266" s="9"/>
    </row>
    <row r="1267" spans="10:10" x14ac:dyDescent="0.25">
      <c r="J1267" s="9"/>
    </row>
    <row r="1268" spans="10:10" x14ac:dyDescent="0.25">
      <c r="J1268" s="9"/>
    </row>
    <row r="1269" spans="10:10" x14ac:dyDescent="0.25">
      <c r="J1269" s="9"/>
    </row>
    <row r="1270" spans="10:10" x14ac:dyDescent="0.25">
      <c r="J1270" s="9"/>
    </row>
    <row r="1271" spans="10:10" x14ac:dyDescent="0.25">
      <c r="J1271" s="9"/>
    </row>
    <row r="1272" spans="10:10" x14ac:dyDescent="0.25">
      <c r="J1272" s="9"/>
    </row>
    <row r="1273" spans="10:10" x14ac:dyDescent="0.25">
      <c r="J1273" s="9"/>
    </row>
    <row r="1274" spans="10:10" x14ac:dyDescent="0.25">
      <c r="J1274" s="9"/>
    </row>
    <row r="1275" spans="10:10" x14ac:dyDescent="0.25">
      <c r="J1275" s="9"/>
    </row>
    <row r="1276" spans="10:10" x14ac:dyDescent="0.25">
      <c r="J1276" s="9"/>
    </row>
    <row r="1277" spans="10:10" x14ac:dyDescent="0.25">
      <c r="J1277" s="9"/>
    </row>
    <row r="1278" spans="10:10" x14ac:dyDescent="0.25">
      <c r="J1278" s="9"/>
    </row>
    <row r="1279" spans="10:10" x14ac:dyDescent="0.25">
      <c r="J1279" s="9"/>
    </row>
    <row r="1280" spans="10:10" x14ac:dyDescent="0.25">
      <c r="J1280" s="9"/>
    </row>
    <row r="1281" spans="10:10" x14ac:dyDescent="0.25">
      <c r="J1281" s="9"/>
    </row>
    <row r="1282" spans="10:10" x14ac:dyDescent="0.25">
      <c r="J1282" s="9"/>
    </row>
    <row r="1283" spans="10:10" x14ac:dyDescent="0.25">
      <c r="J1283" s="9"/>
    </row>
    <row r="1284" spans="10:10" x14ac:dyDescent="0.25">
      <c r="J1284" s="9"/>
    </row>
    <row r="1285" spans="10:10" x14ac:dyDescent="0.25">
      <c r="J1285" s="9"/>
    </row>
    <row r="1286" spans="10:10" x14ac:dyDescent="0.25">
      <c r="J1286" s="9"/>
    </row>
    <row r="1287" spans="10:10" x14ac:dyDescent="0.25">
      <c r="J1287" s="9"/>
    </row>
    <row r="1288" spans="10:10" x14ac:dyDescent="0.25">
      <c r="J1288" s="9"/>
    </row>
    <row r="1289" spans="10:10" x14ac:dyDescent="0.25">
      <c r="J1289" s="9"/>
    </row>
    <row r="1290" spans="10:10" x14ac:dyDescent="0.25">
      <c r="J1290" s="9"/>
    </row>
    <row r="1291" spans="10:10" x14ac:dyDescent="0.25">
      <c r="J1291" s="9"/>
    </row>
    <row r="1292" spans="10:10" x14ac:dyDescent="0.25">
      <c r="J1292" s="9"/>
    </row>
    <row r="1293" spans="10:10" x14ac:dyDescent="0.25">
      <c r="J1293" s="9"/>
    </row>
    <row r="1294" spans="10:10" x14ac:dyDescent="0.25">
      <c r="J1294" s="9"/>
    </row>
    <row r="1295" spans="10:10" x14ac:dyDescent="0.25">
      <c r="J1295" s="9"/>
    </row>
    <row r="1296" spans="10:10" x14ac:dyDescent="0.25">
      <c r="J1296" s="9"/>
    </row>
    <row r="1297" spans="10:10" x14ac:dyDescent="0.25">
      <c r="J1297" s="9"/>
    </row>
    <row r="1298" spans="10:10" x14ac:dyDescent="0.25">
      <c r="J1298" s="9"/>
    </row>
    <row r="1299" spans="10:10" x14ac:dyDescent="0.25">
      <c r="J1299" s="9"/>
    </row>
    <row r="1300" spans="10:10" x14ac:dyDescent="0.25">
      <c r="J1300" s="9"/>
    </row>
    <row r="1301" spans="10:10" x14ac:dyDescent="0.25">
      <c r="J1301" s="9"/>
    </row>
    <row r="1302" spans="10:10" x14ac:dyDescent="0.25">
      <c r="J1302" s="9"/>
    </row>
    <row r="1303" spans="10:10" x14ac:dyDescent="0.25">
      <c r="J1303" s="9"/>
    </row>
    <row r="1304" spans="10:10" x14ac:dyDescent="0.25">
      <c r="J1304" s="9"/>
    </row>
    <row r="1305" spans="10:10" x14ac:dyDescent="0.25">
      <c r="J1305" s="9"/>
    </row>
    <row r="1306" spans="10:10" x14ac:dyDescent="0.25">
      <c r="J1306" s="9"/>
    </row>
    <row r="1307" spans="10:10" x14ac:dyDescent="0.25">
      <c r="J1307" s="9"/>
    </row>
    <row r="1308" spans="10:10" x14ac:dyDescent="0.25">
      <c r="J1308" s="9"/>
    </row>
    <row r="1309" spans="10:10" x14ac:dyDescent="0.25">
      <c r="J1309" s="9"/>
    </row>
    <row r="1310" spans="10:10" x14ac:dyDescent="0.25">
      <c r="J1310" s="9"/>
    </row>
    <row r="1311" spans="10:10" x14ac:dyDescent="0.25">
      <c r="J1311" s="9"/>
    </row>
    <row r="1312" spans="10:10" x14ac:dyDescent="0.25">
      <c r="J1312" s="9"/>
    </row>
    <row r="1313" spans="10:10" x14ac:dyDescent="0.25">
      <c r="J1313" s="9"/>
    </row>
    <row r="1314" spans="10:10" x14ac:dyDescent="0.25">
      <c r="J1314" s="9"/>
    </row>
    <row r="1315" spans="10:10" x14ac:dyDescent="0.25">
      <c r="J1315" s="9"/>
    </row>
    <row r="1316" spans="10:10" x14ac:dyDescent="0.25">
      <c r="J1316" s="9"/>
    </row>
    <row r="1317" spans="10:10" x14ac:dyDescent="0.25">
      <c r="J1317" s="9"/>
    </row>
    <row r="1318" spans="10:10" x14ac:dyDescent="0.25">
      <c r="J1318" s="9"/>
    </row>
    <row r="1319" spans="10:10" x14ac:dyDescent="0.25">
      <c r="J1319" s="9"/>
    </row>
    <row r="1320" spans="10:10" x14ac:dyDescent="0.25">
      <c r="J1320" s="9"/>
    </row>
    <row r="1321" spans="10:10" x14ac:dyDescent="0.25">
      <c r="J1321" s="9"/>
    </row>
    <row r="1322" spans="10:10" x14ac:dyDescent="0.25">
      <c r="J1322" s="9"/>
    </row>
    <row r="1323" spans="10:10" x14ac:dyDescent="0.25">
      <c r="J1323" s="9"/>
    </row>
    <row r="1324" spans="10:10" x14ac:dyDescent="0.25">
      <c r="J1324" s="9"/>
    </row>
    <row r="1325" spans="10:10" x14ac:dyDescent="0.25">
      <c r="J1325" s="9"/>
    </row>
    <row r="1326" spans="10:10" x14ac:dyDescent="0.25">
      <c r="J1326" s="9"/>
    </row>
    <row r="1327" spans="10:10" x14ac:dyDescent="0.25">
      <c r="J1327" s="9"/>
    </row>
    <row r="1328" spans="10:10" x14ac:dyDescent="0.25">
      <c r="J1328" s="9"/>
    </row>
    <row r="1329" spans="10:10" x14ac:dyDescent="0.25">
      <c r="J1329" s="9"/>
    </row>
    <row r="1330" spans="10:10" x14ac:dyDescent="0.25">
      <c r="J1330" s="9"/>
    </row>
    <row r="1331" spans="10:10" x14ac:dyDescent="0.25">
      <c r="J1331" s="9"/>
    </row>
    <row r="1332" spans="10:10" x14ac:dyDescent="0.25">
      <c r="J1332" s="9"/>
    </row>
    <row r="1333" spans="10:10" x14ac:dyDescent="0.25">
      <c r="J1333" s="9"/>
    </row>
    <row r="1334" spans="10:10" x14ac:dyDescent="0.25">
      <c r="J1334" s="9"/>
    </row>
    <row r="1335" spans="10:10" x14ac:dyDescent="0.25">
      <c r="J1335" s="9"/>
    </row>
    <row r="1336" spans="10:10" x14ac:dyDescent="0.25">
      <c r="J1336" s="9"/>
    </row>
    <row r="1337" spans="10:10" x14ac:dyDescent="0.25">
      <c r="J1337" s="9"/>
    </row>
    <row r="1338" spans="10:10" x14ac:dyDescent="0.25">
      <c r="J1338" s="9"/>
    </row>
    <row r="1339" spans="10:10" x14ac:dyDescent="0.25">
      <c r="J1339" s="9"/>
    </row>
    <row r="1340" spans="10:10" x14ac:dyDescent="0.25">
      <c r="J1340" s="9"/>
    </row>
    <row r="1341" spans="10:10" x14ac:dyDescent="0.25">
      <c r="J1341" s="9"/>
    </row>
    <row r="1342" spans="10:10" x14ac:dyDescent="0.25">
      <c r="J1342" s="9"/>
    </row>
    <row r="1343" spans="10:10" x14ac:dyDescent="0.25">
      <c r="J1343" s="9"/>
    </row>
    <row r="1344" spans="10:10" x14ac:dyDescent="0.25">
      <c r="J1344" s="9"/>
    </row>
    <row r="1345" spans="10:10" x14ac:dyDescent="0.25">
      <c r="J1345" s="9"/>
    </row>
    <row r="1346" spans="10:10" x14ac:dyDescent="0.25">
      <c r="J1346" s="9"/>
    </row>
    <row r="1347" spans="10:10" x14ac:dyDescent="0.25">
      <c r="J1347" s="9"/>
    </row>
    <row r="1348" spans="10:10" x14ac:dyDescent="0.25">
      <c r="J1348" s="9"/>
    </row>
    <row r="1349" spans="10:10" x14ac:dyDescent="0.25">
      <c r="J1349" s="9"/>
    </row>
    <row r="1350" spans="10:10" x14ac:dyDescent="0.25">
      <c r="J1350" s="9"/>
    </row>
    <row r="1351" spans="10:10" x14ac:dyDescent="0.25">
      <c r="J1351" s="9"/>
    </row>
    <row r="1352" spans="10:10" x14ac:dyDescent="0.25">
      <c r="J1352" s="9"/>
    </row>
    <row r="1353" spans="10:10" x14ac:dyDescent="0.25">
      <c r="J1353" s="9"/>
    </row>
    <row r="1354" spans="10:10" x14ac:dyDescent="0.25">
      <c r="J1354" s="9"/>
    </row>
    <row r="1355" spans="10:10" x14ac:dyDescent="0.25">
      <c r="J1355" s="9"/>
    </row>
    <row r="1356" spans="10:10" x14ac:dyDescent="0.25">
      <c r="J1356" s="9"/>
    </row>
    <row r="1357" spans="10:10" x14ac:dyDescent="0.25">
      <c r="J1357" s="9"/>
    </row>
    <row r="1358" spans="10:10" x14ac:dyDescent="0.25">
      <c r="J1358" s="9"/>
    </row>
    <row r="1359" spans="10:10" x14ac:dyDescent="0.25">
      <c r="J1359" s="9"/>
    </row>
    <row r="1360" spans="10:10" x14ac:dyDescent="0.25">
      <c r="J1360" s="9"/>
    </row>
    <row r="1361" spans="10:10" x14ac:dyDescent="0.25">
      <c r="J1361" s="9"/>
    </row>
    <row r="1362" spans="10:10" x14ac:dyDescent="0.25">
      <c r="J1362" s="9"/>
    </row>
    <row r="1363" spans="10:10" x14ac:dyDescent="0.25">
      <c r="J1363" s="9"/>
    </row>
    <row r="1364" spans="10:10" x14ac:dyDescent="0.25">
      <c r="J1364" s="9"/>
    </row>
    <row r="1365" spans="10:10" x14ac:dyDescent="0.25">
      <c r="J1365" s="9"/>
    </row>
    <row r="1366" spans="10:10" x14ac:dyDescent="0.25">
      <c r="J1366" s="9"/>
    </row>
    <row r="1367" spans="10:10" x14ac:dyDescent="0.25">
      <c r="J1367" s="9"/>
    </row>
    <row r="1368" spans="10:10" x14ac:dyDescent="0.25">
      <c r="J1368" s="9"/>
    </row>
    <row r="1369" spans="10:10" x14ac:dyDescent="0.25">
      <c r="J1369" s="9"/>
    </row>
    <row r="1370" spans="10:10" x14ac:dyDescent="0.25">
      <c r="J1370" s="9"/>
    </row>
    <row r="1371" spans="10:10" x14ac:dyDescent="0.25">
      <c r="J1371" s="9"/>
    </row>
    <row r="1372" spans="10:10" x14ac:dyDescent="0.25">
      <c r="J1372" s="9"/>
    </row>
    <row r="1373" spans="10:10" x14ac:dyDescent="0.25">
      <c r="J1373" s="9"/>
    </row>
    <row r="1374" spans="10:10" x14ac:dyDescent="0.25">
      <c r="J1374" s="9"/>
    </row>
    <row r="1375" spans="10:10" x14ac:dyDescent="0.25">
      <c r="J1375" s="9"/>
    </row>
    <row r="1376" spans="10:10" x14ac:dyDescent="0.25">
      <c r="J1376" s="9"/>
    </row>
    <row r="1377" spans="10:10" x14ac:dyDescent="0.25">
      <c r="J1377" s="9"/>
    </row>
    <row r="1378" spans="10:10" x14ac:dyDescent="0.25">
      <c r="J1378" s="9"/>
    </row>
    <row r="1379" spans="10:10" x14ac:dyDescent="0.25">
      <c r="J1379" s="9"/>
    </row>
    <row r="1380" spans="10:10" x14ac:dyDescent="0.25">
      <c r="J1380" s="9"/>
    </row>
    <row r="1381" spans="10:10" x14ac:dyDescent="0.25">
      <c r="J1381" s="9"/>
    </row>
    <row r="1382" spans="10:10" x14ac:dyDescent="0.25">
      <c r="J1382" s="9"/>
    </row>
    <row r="1383" spans="10:10" x14ac:dyDescent="0.25">
      <c r="J1383" s="9"/>
    </row>
    <row r="1384" spans="10:10" x14ac:dyDescent="0.25">
      <c r="J1384" s="9"/>
    </row>
    <row r="1385" spans="10:10" x14ac:dyDescent="0.25">
      <c r="J1385" s="9"/>
    </row>
    <row r="1386" spans="10:10" x14ac:dyDescent="0.25">
      <c r="J1386" s="9"/>
    </row>
    <row r="1387" spans="10:10" x14ac:dyDescent="0.25">
      <c r="J1387" s="9"/>
    </row>
    <row r="1388" spans="10:10" x14ac:dyDescent="0.25">
      <c r="J1388" s="9"/>
    </row>
    <row r="1389" spans="10:10" x14ac:dyDescent="0.25">
      <c r="J1389" s="9"/>
    </row>
    <row r="1390" spans="10:10" x14ac:dyDescent="0.25">
      <c r="J1390" s="9"/>
    </row>
    <row r="1391" spans="10:10" x14ac:dyDescent="0.25">
      <c r="J1391" s="9"/>
    </row>
    <row r="1392" spans="10:10" x14ac:dyDescent="0.25">
      <c r="J1392" s="9"/>
    </row>
    <row r="1393" spans="10:10" x14ac:dyDescent="0.25">
      <c r="J1393" s="9"/>
    </row>
    <row r="1394" spans="10:10" x14ac:dyDescent="0.25">
      <c r="J1394" s="9"/>
    </row>
    <row r="1395" spans="10:10" x14ac:dyDescent="0.25">
      <c r="J1395" s="9"/>
    </row>
    <row r="1396" spans="10:10" x14ac:dyDescent="0.25">
      <c r="J1396" s="9"/>
    </row>
    <row r="1397" spans="10:10" x14ac:dyDescent="0.25">
      <c r="J1397" s="9"/>
    </row>
    <row r="1398" spans="10:10" x14ac:dyDescent="0.25">
      <c r="J1398" s="9"/>
    </row>
    <row r="1399" spans="10:10" x14ac:dyDescent="0.25">
      <c r="J1399" s="9"/>
    </row>
    <row r="1400" spans="10:10" x14ac:dyDescent="0.25">
      <c r="J1400" s="9"/>
    </row>
    <row r="1401" spans="10:10" x14ac:dyDescent="0.25">
      <c r="J1401" s="9"/>
    </row>
    <row r="1402" spans="10:10" x14ac:dyDescent="0.25">
      <c r="J1402" s="9"/>
    </row>
    <row r="1403" spans="10:10" x14ac:dyDescent="0.25">
      <c r="J1403" s="9"/>
    </row>
    <row r="1404" spans="10:10" x14ac:dyDescent="0.25">
      <c r="J1404" s="9"/>
    </row>
    <row r="1405" spans="10:10" x14ac:dyDescent="0.25">
      <c r="J1405" s="9"/>
    </row>
    <row r="1406" spans="10:10" x14ac:dyDescent="0.25">
      <c r="J1406" s="9"/>
    </row>
    <row r="1407" spans="10:10" x14ac:dyDescent="0.25">
      <c r="J1407" s="9"/>
    </row>
    <row r="1408" spans="10:10" x14ac:dyDescent="0.25">
      <c r="J1408" s="9"/>
    </row>
    <row r="1409" spans="10:10" x14ac:dyDescent="0.25">
      <c r="J1409" s="9"/>
    </row>
    <row r="1410" spans="10:10" x14ac:dyDescent="0.25">
      <c r="J1410" s="9"/>
    </row>
    <row r="1411" spans="10:10" x14ac:dyDescent="0.25">
      <c r="J1411" s="9"/>
    </row>
    <row r="1412" spans="10:10" x14ac:dyDescent="0.25">
      <c r="J1412" s="9"/>
    </row>
    <row r="1413" spans="10:10" x14ac:dyDescent="0.25">
      <c r="J1413" s="9"/>
    </row>
    <row r="1414" spans="10:10" x14ac:dyDescent="0.25">
      <c r="J1414" s="9"/>
    </row>
    <row r="1415" spans="10:10" x14ac:dyDescent="0.25">
      <c r="J1415" s="9"/>
    </row>
    <row r="1416" spans="10:10" x14ac:dyDescent="0.25">
      <c r="J1416" s="9"/>
    </row>
    <row r="1417" spans="10:10" x14ac:dyDescent="0.25">
      <c r="J1417" s="9"/>
    </row>
    <row r="1418" spans="10:10" x14ac:dyDescent="0.25">
      <c r="J1418" s="9"/>
    </row>
    <row r="1419" spans="10:10" x14ac:dyDescent="0.25">
      <c r="J1419" s="9"/>
    </row>
    <row r="1420" spans="10:10" x14ac:dyDescent="0.25">
      <c r="J1420" s="9"/>
    </row>
    <row r="1421" spans="10:10" x14ac:dyDescent="0.25">
      <c r="J1421" s="9"/>
    </row>
    <row r="1422" spans="10:10" x14ac:dyDescent="0.25">
      <c r="J1422" s="9"/>
    </row>
    <row r="1423" spans="10:10" x14ac:dyDescent="0.25">
      <c r="J1423" s="9"/>
    </row>
    <row r="1424" spans="10:10" x14ac:dyDescent="0.25">
      <c r="J1424" s="9"/>
    </row>
    <row r="1425" spans="10:10" x14ac:dyDescent="0.25">
      <c r="J1425" s="9"/>
    </row>
    <row r="1426" spans="10:10" x14ac:dyDescent="0.25">
      <c r="J1426" s="9"/>
    </row>
    <row r="1427" spans="10:10" x14ac:dyDescent="0.25">
      <c r="J1427" s="9"/>
    </row>
    <row r="1428" spans="10:10" x14ac:dyDescent="0.25">
      <c r="J1428" s="9"/>
    </row>
    <row r="1429" spans="10:10" x14ac:dyDescent="0.25">
      <c r="J1429" s="9"/>
    </row>
    <row r="1430" spans="10:10" x14ac:dyDescent="0.25">
      <c r="J1430" s="9"/>
    </row>
    <row r="1431" spans="10:10" x14ac:dyDescent="0.25">
      <c r="J1431" s="9"/>
    </row>
    <row r="1432" spans="10:10" x14ac:dyDescent="0.25">
      <c r="J1432" s="9"/>
    </row>
    <row r="1433" spans="10:10" x14ac:dyDescent="0.25">
      <c r="J1433" s="9"/>
    </row>
    <row r="1434" spans="10:10" x14ac:dyDescent="0.25">
      <c r="J1434" s="9"/>
    </row>
    <row r="1435" spans="10:10" x14ac:dyDescent="0.25">
      <c r="J1435" s="9"/>
    </row>
    <row r="1436" spans="10:10" x14ac:dyDescent="0.25">
      <c r="J1436" s="9"/>
    </row>
    <row r="1437" spans="10:10" x14ac:dyDescent="0.25">
      <c r="J1437" s="9"/>
    </row>
    <row r="1438" spans="10:10" x14ac:dyDescent="0.25">
      <c r="J1438" s="9"/>
    </row>
    <row r="1439" spans="10:10" x14ac:dyDescent="0.25">
      <c r="J1439" s="9"/>
    </row>
    <row r="1440" spans="10:10" x14ac:dyDescent="0.25">
      <c r="J1440" s="9"/>
    </row>
    <row r="1441" spans="10:10" x14ac:dyDescent="0.25">
      <c r="J1441" s="9"/>
    </row>
    <row r="1442" spans="10:10" x14ac:dyDescent="0.25">
      <c r="J1442" s="9"/>
    </row>
    <row r="1443" spans="10:10" x14ac:dyDescent="0.25">
      <c r="J1443" s="9"/>
    </row>
    <row r="1444" spans="10:10" x14ac:dyDescent="0.25">
      <c r="J1444" s="9"/>
    </row>
    <row r="1445" spans="10:10" x14ac:dyDescent="0.25">
      <c r="J1445" s="9"/>
    </row>
    <row r="1446" spans="10:10" x14ac:dyDescent="0.25">
      <c r="J1446" s="9"/>
    </row>
    <row r="1447" spans="10:10" x14ac:dyDescent="0.25">
      <c r="J1447" s="9"/>
    </row>
    <row r="1448" spans="10:10" x14ac:dyDescent="0.25">
      <c r="J1448" s="9"/>
    </row>
    <row r="1449" spans="10:10" x14ac:dyDescent="0.25">
      <c r="J1449" s="9"/>
    </row>
    <row r="1450" spans="10:10" x14ac:dyDescent="0.25">
      <c r="J1450" s="9"/>
    </row>
    <row r="1451" spans="10:10" x14ac:dyDescent="0.25">
      <c r="J1451" s="9"/>
    </row>
    <row r="1452" spans="10:10" x14ac:dyDescent="0.25">
      <c r="J1452" s="9"/>
    </row>
    <row r="1453" spans="10:10" x14ac:dyDescent="0.25">
      <c r="J1453" s="9"/>
    </row>
    <row r="1454" spans="10:10" x14ac:dyDescent="0.25">
      <c r="J1454" s="9"/>
    </row>
    <row r="1455" spans="10:10" x14ac:dyDescent="0.25">
      <c r="J1455" s="9"/>
    </row>
    <row r="1456" spans="10:10" x14ac:dyDescent="0.25">
      <c r="J1456" s="9"/>
    </row>
    <row r="1457" spans="10:10" x14ac:dyDescent="0.25">
      <c r="J1457" s="9"/>
    </row>
    <row r="1458" spans="10:10" x14ac:dyDescent="0.25">
      <c r="J1458" s="9"/>
    </row>
    <row r="1459" spans="10:10" x14ac:dyDescent="0.25">
      <c r="J1459" s="9"/>
    </row>
    <row r="1460" spans="10:10" x14ac:dyDescent="0.25">
      <c r="J1460" s="9"/>
    </row>
    <row r="1461" spans="10:10" x14ac:dyDescent="0.25">
      <c r="J1461" s="9"/>
    </row>
    <row r="1462" spans="10:10" x14ac:dyDescent="0.25">
      <c r="J1462" s="9"/>
    </row>
    <row r="1463" spans="10:10" x14ac:dyDescent="0.25">
      <c r="J1463" s="9"/>
    </row>
    <row r="1464" spans="10:10" x14ac:dyDescent="0.25">
      <c r="J1464" s="9"/>
    </row>
    <row r="1465" spans="10:10" x14ac:dyDescent="0.25">
      <c r="J1465" s="9"/>
    </row>
    <row r="1466" spans="10:10" x14ac:dyDescent="0.25">
      <c r="J1466" s="9"/>
    </row>
    <row r="1467" spans="10:10" x14ac:dyDescent="0.25">
      <c r="J1467" s="9"/>
    </row>
    <row r="1468" spans="10:10" x14ac:dyDescent="0.25">
      <c r="J1468" s="9"/>
    </row>
    <row r="1469" spans="10:10" x14ac:dyDescent="0.25">
      <c r="J1469" s="9"/>
    </row>
    <row r="1470" spans="10:10" x14ac:dyDescent="0.25">
      <c r="J1470" s="9"/>
    </row>
    <row r="1471" spans="10:10" x14ac:dyDescent="0.25">
      <c r="J1471" s="9"/>
    </row>
    <row r="1472" spans="10:10" x14ac:dyDescent="0.25">
      <c r="J1472" s="9"/>
    </row>
    <row r="1473" spans="10:10" x14ac:dyDescent="0.25">
      <c r="J1473" s="9"/>
    </row>
    <row r="1474" spans="10:10" x14ac:dyDescent="0.25">
      <c r="J1474" s="9"/>
    </row>
    <row r="1475" spans="10:10" x14ac:dyDescent="0.25">
      <c r="J1475" s="9"/>
    </row>
    <row r="1476" spans="10:10" x14ac:dyDescent="0.25">
      <c r="J1476" s="9"/>
    </row>
    <row r="1477" spans="10:10" x14ac:dyDescent="0.25">
      <c r="J1477" s="9"/>
    </row>
    <row r="1478" spans="10:10" x14ac:dyDescent="0.25">
      <c r="J1478" s="9"/>
    </row>
    <row r="1479" spans="10:10" x14ac:dyDescent="0.25">
      <c r="J1479" s="9"/>
    </row>
    <row r="1480" spans="10:10" x14ac:dyDescent="0.25">
      <c r="J1480" s="9"/>
    </row>
    <row r="1481" spans="10:10" x14ac:dyDescent="0.25">
      <c r="J1481" s="9"/>
    </row>
    <row r="1482" spans="10:10" x14ac:dyDescent="0.25">
      <c r="J1482" s="9"/>
    </row>
    <row r="1483" spans="10:10" x14ac:dyDescent="0.25">
      <c r="J1483" s="9"/>
    </row>
    <row r="1484" spans="10:10" x14ac:dyDescent="0.25">
      <c r="J1484" s="9"/>
    </row>
    <row r="1485" spans="10:10" x14ac:dyDescent="0.25">
      <c r="J1485" s="9"/>
    </row>
    <row r="1486" spans="10:10" x14ac:dyDescent="0.25">
      <c r="J1486" s="9"/>
    </row>
    <row r="1487" spans="10:10" x14ac:dyDescent="0.25">
      <c r="J1487" s="9"/>
    </row>
    <row r="1488" spans="10:10" x14ac:dyDescent="0.25">
      <c r="J1488" s="9"/>
    </row>
    <row r="1489" spans="10:10" x14ac:dyDescent="0.25">
      <c r="J1489" s="9"/>
    </row>
    <row r="1490" spans="10:10" x14ac:dyDescent="0.25">
      <c r="J1490" s="9"/>
    </row>
    <row r="1491" spans="10:10" x14ac:dyDescent="0.25">
      <c r="J1491" s="9"/>
    </row>
    <row r="1492" spans="10:10" x14ac:dyDescent="0.25">
      <c r="J1492" s="9"/>
    </row>
    <row r="1493" spans="10:10" x14ac:dyDescent="0.25">
      <c r="J1493" s="9"/>
    </row>
    <row r="1494" spans="10:10" x14ac:dyDescent="0.25">
      <c r="J1494" s="9"/>
    </row>
    <row r="1495" spans="10:10" x14ac:dyDescent="0.25">
      <c r="J1495" s="9"/>
    </row>
    <row r="1496" spans="10:10" x14ac:dyDescent="0.25">
      <c r="J1496" s="9"/>
    </row>
    <row r="1497" spans="10:10" x14ac:dyDescent="0.25">
      <c r="J1497" s="9"/>
    </row>
    <row r="1498" spans="10:10" x14ac:dyDescent="0.25">
      <c r="J1498" s="9"/>
    </row>
    <row r="1499" spans="10:10" x14ac:dyDescent="0.25">
      <c r="J1499" s="9"/>
    </row>
    <row r="1500" spans="10:10" x14ac:dyDescent="0.25">
      <c r="J1500" s="9"/>
    </row>
    <row r="1501" spans="10:10" x14ac:dyDescent="0.25">
      <c r="J1501" s="9"/>
    </row>
    <row r="1502" spans="10:10" x14ac:dyDescent="0.25">
      <c r="J1502" s="9"/>
    </row>
    <row r="1503" spans="10:10" x14ac:dyDescent="0.25">
      <c r="J1503" s="9"/>
    </row>
    <row r="1504" spans="10:10" x14ac:dyDescent="0.25">
      <c r="J1504" s="9"/>
    </row>
    <row r="1505" spans="10:10" x14ac:dyDescent="0.25">
      <c r="J1505" s="9"/>
    </row>
    <row r="1506" spans="10:10" x14ac:dyDescent="0.25">
      <c r="J1506" s="9"/>
    </row>
    <row r="1507" spans="10:10" x14ac:dyDescent="0.25">
      <c r="J1507" s="9"/>
    </row>
    <row r="1508" spans="10:10" x14ac:dyDescent="0.25">
      <c r="J1508" s="9"/>
    </row>
    <row r="1509" spans="10:10" x14ac:dyDescent="0.25">
      <c r="J1509" s="9"/>
    </row>
    <row r="1510" spans="10:10" x14ac:dyDescent="0.25">
      <c r="J1510" s="9"/>
    </row>
    <row r="1511" spans="10:10" x14ac:dyDescent="0.25">
      <c r="J1511" s="9"/>
    </row>
    <row r="1512" spans="10:10" x14ac:dyDescent="0.25">
      <c r="J1512" s="9"/>
    </row>
    <row r="1513" spans="10:10" x14ac:dyDescent="0.25">
      <c r="J1513" s="9"/>
    </row>
    <row r="1514" spans="10:10" x14ac:dyDescent="0.25">
      <c r="J1514" s="9"/>
    </row>
    <row r="1515" spans="10:10" x14ac:dyDescent="0.25">
      <c r="J1515" s="9"/>
    </row>
    <row r="1516" spans="10:10" x14ac:dyDescent="0.25">
      <c r="J1516" s="9"/>
    </row>
    <row r="1517" spans="10:10" x14ac:dyDescent="0.25">
      <c r="J1517" s="9"/>
    </row>
    <row r="1518" spans="10:10" x14ac:dyDescent="0.25">
      <c r="J1518" s="9"/>
    </row>
    <row r="1519" spans="10:10" x14ac:dyDescent="0.25">
      <c r="J1519" s="9"/>
    </row>
    <row r="1520" spans="10:10" x14ac:dyDescent="0.25">
      <c r="J1520" s="9"/>
    </row>
    <row r="1521" spans="10:10" x14ac:dyDescent="0.25">
      <c r="J1521" s="9"/>
    </row>
    <row r="1522" spans="10:10" x14ac:dyDescent="0.25">
      <c r="J1522" s="9"/>
    </row>
    <row r="1523" spans="10:10" x14ac:dyDescent="0.25">
      <c r="J1523" s="9"/>
    </row>
    <row r="1524" spans="10:10" x14ac:dyDescent="0.25">
      <c r="J1524" s="9"/>
    </row>
    <row r="1525" spans="10:10" x14ac:dyDescent="0.25">
      <c r="J1525" s="9"/>
    </row>
    <row r="1526" spans="10:10" x14ac:dyDescent="0.25">
      <c r="J1526" s="9"/>
    </row>
    <row r="1527" spans="10:10" x14ac:dyDescent="0.25">
      <c r="J1527" s="9"/>
    </row>
    <row r="1528" spans="10:10" x14ac:dyDescent="0.25">
      <c r="J1528" s="9"/>
    </row>
    <row r="1529" spans="10:10" x14ac:dyDescent="0.25">
      <c r="J1529" s="9"/>
    </row>
    <row r="1530" spans="10:10" x14ac:dyDescent="0.25">
      <c r="J1530" s="9"/>
    </row>
    <row r="1531" spans="10:10" x14ac:dyDescent="0.25">
      <c r="J1531" s="9"/>
    </row>
    <row r="1532" spans="10:10" x14ac:dyDescent="0.25">
      <c r="J1532" s="9"/>
    </row>
    <row r="1533" spans="10:10" x14ac:dyDescent="0.25">
      <c r="J1533" s="9"/>
    </row>
    <row r="1534" spans="10:10" x14ac:dyDescent="0.25">
      <c r="J1534" s="9"/>
    </row>
    <row r="1535" spans="10:10" x14ac:dyDescent="0.25">
      <c r="J1535" s="9"/>
    </row>
    <row r="1536" spans="10:10" x14ac:dyDescent="0.25">
      <c r="J1536" s="9"/>
    </row>
    <row r="1537" spans="10:10" x14ac:dyDescent="0.25">
      <c r="J1537" s="9"/>
    </row>
    <row r="1538" spans="10:10" x14ac:dyDescent="0.25">
      <c r="J1538" s="9"/>
    </row>
    <row r="1539" spans="10:10" x14ac:dyDescent="0.25">
      <c r="J1539" s="9"/>
    </row>
    <row r="1540" spans="10:10" x14ac:dyDescent="0.25">
      <c r="J1540" s="9"/>
    </row>
    <row r="1541" spans="10:10" x14ac:dyDescent="0.25">
      <c r="J1541" s="9"/>
    </row>
    <row r="1542" spans="10:10" x14ac:dyDescent="0.25">
      <c r="J1542" s="9"/>
    </row>
    <row r="1543" spans="10:10" x14ac:dyDescent="0.25">
      <c r="J1543" s="9"/>
    </row>
    <row r="1544" spans="10:10" x14ac:dyDescent="0.25">
      <c r="J1544" s="9"/>
    </row>
    <row r="1545" spans="10:10" x14ac:dyDescent="0.25">
      <c r="J1545" s="9"/>
    </row>
    <row r="1546" spans="10:10" x14ac:dyDescent="0.25">
      <c r="J1546" s="9"/>
    </row>
    <row r="1547" spans="10:10" x14ac:dyDescent="0.25">
      <c r="J1547" s="9"/>
    </row>
    <row r="1548" spans="10:10" x14ac:dyDescent="0.25">
      <c r="J1548" s="9"/>
    </row>
    <row r="1549" spans="10:10" x14ac:dyDescent="0.25">
      <c r="J1549" s="9"/>
    </row>
    <row r="1550" spans="10:10" x14ac:dyDescent="0.25">
      <c r="J1550" s="9"/>
    </row>
    <row r="1551" spans="10:10" x14ac:dyDescent="0.25">
      <c r="J1551" s="9"/>
    </row>
    <row r="1552" spans="10:10" x14ac:dyDescent="0.25">
      <c r="J1552" s="9"/>
    </row>
    <row r="1553" spans="10:10" x14ac:dyDescent="0.25">
      <c r="J1553" s="9"/>
    </row>
    <row r="1554" spans="10:10" x14ac:dyDescent="0.25">
      <c r="J1554" s="9"/>
    </row>
    <row r="1555" spans="10:10" x14ac:dyDescent="0.25">
      <c r="J1555" s="9"/>
    </row>
    <row r="1556" spans="10:10" x14ac:dyDescent="0.25">
      <c r="J1556" s="9"/>
    </row>
    <row r="1557" spans="10:10" x14ac:dyDescent="0.25">
      <c r="J1557" s="9"/>
    </row>
    <row r="1558" spans="10:10" x14ac:dyDescent="0.25">
      <c r="J1558" s="9"/>
    </row>
    <row r="1559" spans="10:10" x14ac:dyDescent="0.25">
      <c r="J1559" s="9"/>
    </row>
    <row r="1560" spans="10:10" x14ac:dyDescent="0.25">
      <c r="J1560" s="9"/>
    </row>
    <row r="1561" spans="10:10" x14ac:dyDescent="0.25">
      <c r="J1561" s="9"/>
    </row>
    <row r="1562" spans="10:10" x14ac:dyDescent="0.25">
      <c r="J1562" s="9"/>
    </row>
    <row r="1563" spans="10:10" x14ac:dyDescent="0.25">
      <c r="J1563" s="9"/>
    </row>
    <row r="1564" spans="10:10" x14ac:dyDescent="0.25">
      <c r="J1564" s="9"/>
    </row>
    <row r="1565" spans="10:10" x14ac:dyDescent="0.25">
      <c r="J1565" s="9"/>
    </row>
    <row r="1566" spans="10:10" x14ac:dyDescent="0.25">
      <c r="J1566" s="9"/>
    </row>
    <row r="1567" spans="10:10" x14ac:dyDescent="0.25">
      <c r="J1567" s="9"/>
    </row>
    <row r="1568" spans="10:10" x14ac:dyDescent="0.25">
      <c r="J1568" s="9"/>
    </row>
    <row r="1569" spans="10:10" x14ac:dyDescent="0.25">
      <c r="J1569" s="9"/>
    </row>
    <row r="1570" spans="10:10" x14ac:dyDescent="0.25">
      <c r="J1570" s="9"/>
    </row>
    <row r="1571" spans="10:10" x14ac:dyDescent="0.25">
      <c r="J1571" s="9"/>
    </row>
    <row r="1572" spans="10:10" x14ac:dyDescent="0.25">
      <c r="J1572" s="9"/>
    </row>
    <row r="1573" spans="10:10" x14ac:dyDescent="0.25">
      <c r="J1573" s="9"/>
    </row>
    <row r="1574" spans="10:10" x14ac:dyDescent="0.25">
      <c r="J1574" s="9"/>
    </row>
    <row r="1575" spans="10:10" x14ac:dyDescent="0.25">
      <c r="J1575" s="9"/>
    </row>
    <row r="1576" spans="10:10" x14ac:dyDescent="0.25">
      <c r="J1576" s="9"/>
    </row>
    <row r="1577" spans="10:10" x14ac:dyDescent="0.25">
      <c r="J1577" s="9"/>
    </row>
    <row r="1578" spans="10:10" x14ac:dyDescent="0.25">
      <c r="J1578" s="9"/>
    </row>
    <row r="1579" spans="10:10" x14ac:dyDescent="0.25">
      <c r="J1579" s="9"/>
    </row>
    <row r="1580" spans="10:10" x14ac:dyDescent="0.25">
      <c r="J1580" s="9"/>
    </row>
    <row r="1581" spans="10:10" x14ac:dyDescent="0.25">
      <c r="J1581" s="9"/>
    </row>
    <row r="1582" spans="10:10" x14ac:dyDescent="0.25">
      <c r="J1582" s="9"/>
    </row>
    <row r="1583" spans="10:10" x14ac:dyDescent="0.25">
      <c r="J1583" s="9"/>
    </row>
    <row r="1584" spans="10:10" x14ac:dyDescent="0.25">
      <c r="J1584" s="9"/>
    </row>
    <row r="1585" spans="10:10" x14ac:dyDescent="0.25">
      <c r="J1585" s="9"/>
    </row>
    <row r="1586" spans="10:10" x14ac:dyDescent="0.25">
      <c r="J1586" s="9"/>
    </row>
    <row r="1587" spans="10:10" x14ac:dyDescent="0.25">
      <c r="J1587" s="9"/>
    </row>
    <row r="1588" spans="10:10" x14ac:dyDescent="0.25">
      <c r="J1588" s="9"/>
    </row>
    <row r="1589" spans="10:10" x14ac:dyDescent="0.25">
      <c r="J1589" s="9"/>
    </row>
    <row r="1590" spans="10:10" x14ac:dyDescent="0.25">
      <c r="J1590" s="9"/>
    </row>
    <row r="1591" spans="10:10" x14ac:dyDescent="0.25">
      <c r="J1591" s="9"/>
    </row>
    <row r="1592" spans="10:10" x14ac:dyDescent="0.25">
      <c r="J1592" s="9"/>
    </row>
    <row r="1593" spans="10:10" x14ac:dyDescent="0.25">
      <c r="J1593" s="9"/>
    </row>
    <row r="1594" spans="10:10" x14ac:dyDescent="0.25">
      <c r="J1594" s="9"/>
    </row>
    <row r="1595" spans="10:10" x14ac:dyDescent="0.25">
      <c r="J1595" s="9"/>
    </row>
    <row r="1596" spans="10:10" x14ac:dyDescent="0.25">
      <c r="J1596" s="9"/>
    </row>
    <row r="1597" spans="10:10" x14ac:dyDescent="0.25">
      <c r="J1597" s="9"/>
    </row>
    <row r="1598" spans="10:10" x14ac:dyDescent="0.25">
      <c r="J1598" s="9"/>
    </row>
    <row r="1599" spans="10:10" x14ac:dyDescent="0.25">
      <c r="J1599" s="9"/>
    </row>
    <row r="1600" spans="10:10" x14ac:dyDescent="0.25">
      <c r="J1600" s="9"/>
    </row>
    <row r="1601" spans="10:10" x14ac:dyDescent="0.25">
      <c r="J1601" s="9"/>
    </row>
    <row r="1602" spans="10:10" x14ac:dyDescent="0.25">
      <c r="J1602" s="9"/>
    </row>
    <row r="1603" spans="10:10" x14ac:dyDescent="0.25">
      <c r="J1603" s="9"/>
    </row>
    <row r="1604" spans="10:10" x14ac:dyDescent="0.25">
      <c r="J1604" s="9"/>
    </row>
    <row r="1605" spans="10:10" x14ac:dyDescent="0.25">
      <c r="J1605" s="9"/>
    </row>
    <row r="1606" spans="10:10" x14ac:dyDescent="0.25">
      <c r="J1606" s="9"/>
    </row>
    <row r="1607" spans="10:10" x14ac:dyDescent="0.25">
      <c r="J1607" s="9"/>
    </row>
    <row r="1608" spans="10:10" x14ac:dyDescent="0.25">
      <c r="J1608" s="9"/>
    </row>
    <row r="1609" spans="10:10" x14ac:dyDescent="0.25">
      <c r="J1609" s="9"/>
    </row>
    <row r="1610" spans="10:10" x14ac:dyDescent="0.25">
      <c r="J1610" s="9"/>
    </row>
    <row r="1611" spans="10:10" x14ac:dyDescent="0.25">
      <c r="J1611" s="9"/>
    </row>
    <row r="1612" spans="10:10" x14ac:dyDescent="0.25">
      <c r="J1612" s="9"/>
    </row>
    <row r="1613" spans="10:10" x14ac:dyDescent="0.25">
      <c r="J1613" s="9"/>
    </row>
    <row r="1614" spans="10:10" x14ac:dyDescent="0.25">
      <c r="J1614" s="9"/>
    </row>
    <row r="1615" spans="10:10" x14ac:dyDescent="0.25">
      <c r="J1615" s="9"/>
    </row>
    <row r="1616" spans="10:10" x14ac:dyDescent="0.25">
      <c r="J1616" s="9"/>
    </row>
    <row r="1617" spans="10:10" x14ac:dyDescent="0.25">
      <c r="J1617" s="9"/>
    </row>
    <row r="1618" spans="10:10" x14ac:dyDescent="0.25">
      <c r="J1618" s="9"/>
    </row>
    <row r="1619" spans="10:10" x14ac:dyDescent="0.25">
      <c r="J1619" s="9"/>
    </row>
    <row r="1620" spans="10:10" x14ac:dyDescent="0.25">
      <c r="J1620" s="9"/>
    </row>
    <row r="1621" spans="10:10" x14ac:dyDescent="0.25">
      <c r="J1621" s="9"/>
    </row>
    <row r="1622" spans="10:10" x14ac:dyDescent="0.25">
      <c r="J1622" s="9"/>
    </row>
    <row r="1623" spans="10:10" x14ac:dyDescent="0.25">
      <c r="J1623" s="9"/>
    </row>
    <row r="1624" spans="10:10" x14ac:dyDescent="0.25">
      <c r="J1624" s="9"/>
    </row>
    <row r="1625" spans="10:10" x14ac:dyDescent="0.25">
      <c r="J1625" s="9"/>
    </row>
    <row r="1626" spans="10:10" x14ac:dyDescent="0.25">
      <c r="J1626" s="9"/>
    </row>
    <row r="1627" spans="10:10" x14ac:dyDescent="0.25">
      <c r="J1627" s="9"/>
    </row>
    <row r="1628" spans="10:10" x14ac:dyDescent="0.25">
      <c r="J1628" s="9"/>
    </row>
    <row r="1629" spans="10:10" x14ac:dyDescent="0.25">
      <c r="J1629" s="9"/>
    </row>
    <row r="1630" spans="10:10" x14ac:dyDescent="0.25">
      <c r="J1630" s="9"/>
    </row>
    <row r="1631" spans="10:10" x14ac:dyDescent="0.25">
      <c r="J1631" s="9"/>
    </row>
    <row r="1632" spans="10:10" x14ac:dyDescent="0.25">
      <c r="J1632" s="9"/>
    </row>
    <row r="1633" spans="10:10" x14ac:dyDescent="0.25">
      <c r="J1633" s="9"/>
    </row>
    <row r="1634" spans="10:10" x14ac:dyDescent="0.25">
      <c r="J1634" s="9"/>
    </row>
    <row r="1635" spans="10:10" x14ac:dyDescent="0.25">
      <c r="J1635" s="9"/>
    </row>
    <row r="1636" spans="10:10" x14ac:dyDescent="0.25">
      <c r="J1636" s="9"/>
    </row>
    <row r="1637" spans="10:10" x14ac:dyDescent="0.25">
      <c r="J1637" s="9"/>
    </row>
    <row r="1638" spans="10:10" x14ac:dyDescent="0.25">
      <c r="J1638" s="9"/>
    </row>
    <row r="1639" spans="10:10" x14ac:dyDescent="0.25">
      <c r="J1639" s="9"/>
    </row>
    <row r="1640" spans="10:10" x14ac:dyDescent="0.25">
      <c r="J1640" s="9"/>
    </row>
    <row r="1641" spans="10:10" x14ac:dyDescent="0.25">
      <c r="J1641" s="9"/>
    </row>
    <row r="1642" spans="10:10" x14ac:dyDescent="0.25">
      <c r="J1642" s="9"/>
    </row>
    <row r="1643" spans="10:10" x14ac:dyDescent="0.25">
      <c r="J1643" s="9"/>
    </row>
    <row r="1644" spans="10:10" x14ac:dyDescent="0.25">
      <c r="J1644" s="9"/>
    </row>
    <row r="1645" spans="10:10" x14ac:dyDescent="0.25">
      <c r="J1645" s="9"/>
    </row>
    <row r="1646" spans="10:10" x14ac:dyDescent="0.25">
      <c r="J1646" s="9"/>
    </row>
    <row r="1647" spans="10:10" x14ac:dyDescent="0.25">
      <c r="J1647" s="9"/>
    </row>
    <row r="1648" spans="10:10" x14ac:dyDescent="0.25">
      <c r="J1648" s="9"/>
    </row>
    <row r="1649" spans="10:10" x14ac:dyDescent="0.25">
      <c r="J1649" s="9"/>
    </row>
    <row r="1650" spans="10:10" x14ac:dyDescent="0.25">
      <c r="J1650" s="9"/>
    </row>
    <row r="1651" spans="10:10" x14ac:dyDescent="0.25">
      <c r="J1651" s="9"/>
    </row>
    <row r="1652" spans="10:10" x14ac:dyDescent="0.25">
      <c r="J1652" s="9"/>
    </row>
    <row r="1653" spans="10:10" x14ac:dyDescent="0.25">
      <c r="J1653" s="9"/>
    </row>
    <row r="1654" spans="10:10" x14ac:dyDescent="0.25">
      <c r="J1654" s="9"/>
    </row>
    <row r="1655" spans="10:10" x14ac:dyDescent="0.25">
      <c r="J1655" s="9"/>
    </row>
    <row r="1656" spans="10:10" x14ac:dyDescent="0.25">
      <c r="J1656" s="9"/>
    </row>
    <row r="1657" spans="10:10" x14ac:dyDescent="0.25">
      <c r="J1657" s="9"/>
    </row>
    <row r="1658" spans="10:10" x14ac:dyDescent="0.25">
      <c r="J1658" s="9"/>
    </row>
    <row r="1659" spans="10:10" x14ac:dyDescent="0.25">
      <c r="J1659" s="9"/>
    </row>
    <row r="1660" spans="10:10" x14ac:dyDescent="0.25">
      <c r="J1660" s="9"/>
    </row>
    <row r="1661" spans="10:10" x14ac:dyDescent="0.25">
      <c r="J1661" s="9"/>
    </row>
    <row r="1662" spans="10:10" x14ac:dyDescent="0.25">
      <c r="J1662" s="9"/>
    </row>
    <row r="1663" spans="10:10" x14ac:dyDescent="0.25">
      <c r="J1663" s="9"/>
    </row>
    <row r="1664" spans="10:10" x14ac:dyDescent="0.25">
      <c r="J1664" s="9"/>
    </row>
    <row r="1665" spans="10:10" x14ac:dyDescent="0.25">
      <c r="J1665" s="9"/>
    </row>
    <row r="1666" spans="10:10" x14ac:dyDescent="0.25">
      <c r="J1666" s="9"/>
    </row>
    <row r="1667" spans="10:10" x14ac:dyDescent="0.25">
      <c r="J1667" s="9"/>
    </row>
    <row r="1668" spans="10:10" x14ac:dyDescent="0.25">
      <c r="J1668" s="9"/>
    </row>
    <row r="1669" spans="10:10" x14ac:dyDescent="0.25">
      <c r="J1669" s="9"/>
    </row>
    <row r="1670" spans="10:10" x14ac:dyDescent="0.25">
      <c r="J1670" s="9"/>
    </row>
    <row r="1671" spans="10:10" x14ac:dyDescent="0.25">
      <c r="J1671" s="9"/>
    </row>
    <row r="1672" spans="10:10" x14ac:dyDescent="0.25">
      <c r="J1672" s="9"/>
    </row>
    <row r="1673" spans="10:10" x14ac:dyDescent="0.25">
      <c r="J1673" s="9"/>
    </row>
    <row r="1674" spans="10:10" x14ac:dyDescent="0.25">
      <c r="J1674" s="9"/>
    </row>
    <row r="1675" spans="10:10" x14ac:dyDescent="0.25">
      <c r="J1675" s="9"/>
    </row>
    <row r="1676" spans="10:10" x14ac:dyDescent="0.25">
      <c r="J1676" s="9"/>
    </row>
    <row r="1677" spans="10:10" x14ac:dyDescent="0.25">
      <c r="J1677" s="9"/>
    </row>
    <row r="1678" spans="10:10" x14ac:dyDescent="0.25">
      <c r="J1678" s="9"/>
    </row>
    <row r="1679" spans="10:10" x14ac:dyDescent="0.25">
      <c r="J1679" s="9"/>
    </row>
    <row r="1680" spans="10:10" x14ac:dyDescent="0.25">
      <c r="J1680" s="9"/>
    </row>
    <row r="1681" spans="10:10" x14ac:dyDescent="0.25">
      <c r="J1681" s="9"/>
    </row>
    <row r="1682" spans="10:10" x14ac:dyDescent="0.25">
      <c r="J1682" s="9"/>
    </row>
    <row r="1683" spans="10:10" x14ac:dyDescent="0.25">
      <c r="J1683" s="9"/>
    </row>
    <row r="1684" spans="10:10" x14ac:dyDescent="0.25">
      <c r="J1684" s="9"/>
    </row>
    <row r="1685" spans="10:10" x14ac:dyDescent="0.25">
      <c r="J1685" s="9"/>
    </row>
    <row r="1686" spans="10:10" x14ac:dyDescent="0.25">
      <c r="J1686" s="9"/>
    </row>
    <row r="1687" spans="10:10" x14ac:dyDescent="0.25">
      <c r="J1687" s="9"/>
    </row>
    <row r="1688" spans="10:10" x14ac:dyDescent="0.25">
      <c r="J1688" s="9"/>
    </row>
    <row r="1689" spans="10:10" x14ac:dyDescent="0.25">
      <c r="J1689" s="9"/>
    </row>
    <row r="1690" spans="10:10" x14ac:dyDescent="0.25">
      <c r="J1690" s="9"/>
    </row>
    <row r="1691" spans="10:10" x14ac:dyDescent="0.25">
      <c r="J1691" s="9"/>
    </row>
    <row r="1692" spans="10:10" x14ac:dyDescent="0.25">
      <c r="J1692" s="9"/>
    </row>
    <row r="1693" spans="10:10" x14ac:dyDescent="0.25">
      <c r="J1693" s="9"/>
    </row>
    <row r="1694" spans="10:10" x14ac:dyDescent="0.25">
      <c r="J1694" s="9"/>
    </row>
    <row r="1695" spans="10:10" x14ac:dyDescent="0.25">
      <c r="J1695" s="9"/>
    </row>
    <row r="1696" spans="10:10" x14ac:dyDescent="0.25">
      <c r="J1696" s="9"/>
    </row>
    <row r="1697" spans="10:10" x14ac:dyDescent="0.25">
      <c r="J1697" s="9"/>
    </row>
    <row r="1698" spans="10:10" x14ac:dyDescent="0.25">
      <c r="J1698" s="9"/>
    </row>
    <row r="1699" spans="10:10" x14ac:dyDescent="0.25">
      <c r="J1699" s="9"/>
    </row>
    <row r="1700" spans="10:10" x14ac:dyDescent="0.25">
      <c r="J1700" s="9"/>
    </row>
    <row r="1701" spans="10:10" x14ac:dyDescent="0.25">
      <c r="J1701" s="9"/>
    </row>
    <row r="1702" spans="10:10" x14ac:dyDescent="0.25">
      <c r="J1702" s="9"/>
    </row>
    <row r="1703" spans="10:10" x14ac:dyDescent="0.25">
      <c r="J1703" s="9"/>
    </row>
    <row r="1704" spans="10:10" x14ac:dyDescent="0.25">
      <c r="J1704" s="9"/>
    </row>
    <row r="1705" spans="10:10" x14ac:dyDescent="0.25">
      <c r="J1705" s="9"/>
    </row>
    <row r="1706" spans="10:10" x14ac:dyDescent="0.25">
      <c r="J1706" s="9"/>
    </row>
    <row r="1707" spans="10:10" x14ac:dyDescent="0.25">
      <c r="J1707" s="9"/>
    </row>
    <row r="1708" spans="10:10" x14ac:dyDescent="0.25">
      <c r="J1708" s="9"/>
    </row>
    <row r="1709" spans="10:10" x14ac:dyDescent="0.25">
      <c r="J1709" s="9"/>
    </row>
    <row r="1710" spans="10:10" x14ac:dyDescent="0.25">
      <c r="J1710" s="9"/>
    </row>
    <row r="1711" spans="10:10" x14ac:dyDescent="0.25">
      <c r="J1711" s="9"/>
    </row>
    <row r="1712" spans="10:10" x14ac:dyDescent="0.25">
      <c r="J1712" s="9"/>
    </row>
    <row r="1713" spans="10:10" x14ac:dyDescent="0.25">
      <c r="J1713" s="9"/>
    </row>
    <row r="1714" spans="10:10" x14ac:dyDescent="0.25">
      <c r="J1714" s="9"/>
    </row>
    <row r="1715" spans="10:10" x14ac:dyDescent="0.25">
      <c r="J1715" s="9"/>
    </row>
    <row r="1716" spans="10:10" x14ac:dyDescent="0.25">
      <c r="J1716" s="9"/>
    </row>
    <row r="1717" spans="10:10" x14ac:dyDescent="0.25">
      <c r="J1717" s="9"/>
    </row>
    <row r="1718" spans="10:10" x14ac:dyDescent="0.25">
      <c r="J1718" s="9"/>
    </row>
    <row r="1719" spans="10:10" x14ac:dyDescent="0.25">
      <c r="J1719" s="9"/>
    </row>
    <row r="1720" spans="10:10" x14ac:dyDescent="0.25">
      <c r="J1720" s="9"/>
    </row>
    <row r="1721" spans="10:10" x14ac:dyDescent="0.25">
      <c r="J1721" s="9"/>
    </row>
    <row r="1722" spans="10:10" x14ac:dyDescent="0.25">
      <c r="J1722" s="9"/>
    </row>
    <row r="1723" spans="10:10" x14ac:dyDescent="0.25">
      <c r="J1723" s="9"/>
    </row>
    <row r="1724" spans="10:10" x14ac:dyDescent="0.25">
      <c r="J1724" s="9"/>
    </row>
    <row r="1725" spans="10:10" x14ac:dyDescent="0.25">
      <c r="J1725" s="9"/>
    </row>
    <row r="1726" spans="10:10" x14ac:dyDescent="0.25">
      <c r="J1726" s="9"/>
    </row>
    <row r="1727" spans="10:10" x14ac:dyDescent="0.25">
      <c r="J1727" s="9"/>
    </row>
    <row r="1728" spans="10:10" x14ac:dyDescent="0.25">
      <c r="J1728" s="9"/>
    </row>
    <row r="1729" spans="10:10" x14ac:dyDescent="0.25">
      <c r="J1729" s="9"/>
    </row>
    <row r="1730" spans="10:10" x14ac:dyDescent="0.25">
      <c r="J1730" s="9"/>
    </row>
    <row r="1731" spans="10:10" x14ac:dyDescent="0.25">
      <c r="J1731" s="9"/>
    </row>
    <row r="1732" spans="10:10" x14ac:dyDescent="0.25">
      <c r="J1732" s="9"/>
    </row>
    <row r="1733" spans="10:10" x14ac:dyDescent="0.25">
      <c r="J1733" s="9"/>
    </row>
    <row r="1734" spans="10:10" x14ac:dyDescent="0.25">
      <c r="J1734" s="9"/>
    </row>
    <row r="1735" spans="10:10" x14ac:dyDescent="0.25">
      <c r="J1735" s="9"/>
    </row>
    <row r="1736" spans="10:10" x14ac:dyDescent="0.25">
      <c r="J1736" s="9"/>
    </row>
    <row r="1737" spans="10:10" x14ac:dyDescent="0.25">
      <c r="J1737" s="9"/>
    </row>
    <row r="1738" spans="10:10" x14ac:dyDescent="0.25">
      <c r="J1738" s="9"/>
    </row>
    <row r="1739" spans="10:10" x14ac:dyDescent="0.25">
      <c r="J1739" s="9"/>
    </row>
    <row r="1740" spans="10:10" x14ac:dyDescent="0.25">
      <c r="J1740" s="9"/>
    </row>
    <row r="1741" spans="10:10" x14ac:dyDescent="0.25">
      <c r="J1741" s="9"/>
    </row>
    <row r="1742" spans="10:10" x14ac:dyDescent="0.25">
      <c r="J1742" s="9"/>
    </row>
    <row r="1743" spans="10:10" x14ac:dyDescent="0.25">
      <c r="J1743" s="9"/>
    </row>
    <row r="1744" spans="10:10" x14ac:dyDescent="0.25">
      <c r="J1744" s="9"/>
    </row>
    <row r="1745" spans="10:10" x14ac:dyDescent="0.25">
      <c r="J1745" s="9"/>
    </row>
    <row r="1746" spans="10:10" x14ac:dyDescent="0.25">
      <c r="J1746" s="9"/>
    </row>
    <row r="1747" spans="10:10" x14ac:dyDescent="0.25">
      <c r="J1747" s="9"/>
    </row>
    <row r="1748" spans="10:10" x14ac:dyDescent="0.25">
      <c r="J1748" s="9"/>
    </row>
    <row r="1749" spans="10:10" x14ac:dyDescent="0.25">
      <c r="J1749" s="9"/>
    </row>
    <row r="1750" spans="10:10" x14ac:dyDescent="0.25">
      <c r="J1750" s="9"/>
    </row>
    <row r="1751" spans="10:10" x14ac:dyDescent="0.25">
      <c r="J1751" s="9"/>
    </row>
    <row r="1752" spans="10:10" x14ac:dyDescent="0.25">
      <c r="J1752" s="9"/>
    </row>
    <row r="1753" spans="10:10" x14ac:dyDescent="0.25">
      <c r="J1753" s="9"/>
    </row>
    <row r="1754" spans="10:10" x14ac:dyDescent="0.25">
      <c r="J1754" s="9"/>
    </row>
    <row r="1755" spans="10:10" x14ac:dyDescent="0.25">
      <c r="J1755" s="9"/>
    </row>
    <row r="1756" spans="10:10" x14ac:dyDescent="0.25">
      <c r="J1756" s="9"/>
    </row>
    <row r="1757" spans="10:10" x14ac:dyDescent="0.25">
      <c r="J1757" s="9"/>
    </row>
    <row r="1758" spans="10:10" x14ac:dyDescent="0.25">
      <c r="J1758" s="9"/>
    </row>
    <row r="1759" spans="10:10" x14ac:dyDescent="0.25">
      <c r="J1759" s="9"/>
    </row>
    <row r="1760" spans="10:10" x14ac:dyDescent="0.25">
      <c r="J1760" s="9"/>
    </row>
    <row r="1761" spans="10:10" x14ac:dyDescent="0.25">
      <c r="J1761" s="9"/>
    </row>
    <row r="1762" spans="10:10" x14ac:dyDescent="0.25">
      <c r="J1762" s="9"/>
    </row>
    <row r="1763" spans="10:10" x14ac:dyDescent="0.25">
      <c r="J1763" s="9"/>
    </row>
    <row r="1764" spans="10:10" x14ac:dyDescent="0.25">
      <c r="J1764" s="9"/>
    </row>
    <row r="1765" spans="10:10" x14ac:dyDescent="0.25">
      <c r="J1765" s="9"/>
    </row>
    <row r="1766" spans="10:10" x14ac:dyDescent="0.25">
      <c r="J1766" s="9"/>
    </row>
    <row r="1767" spans="10:10" x14ac:dyDescent="0.25">
      <c r="J1767" s="9"/>
    </row>
    <row r="1768" spans="10:10" x14ac:dyDescent="0.25">
      <c r="J1768" s="9"/>
    </row>
    <row r="1769" spans="10:10" x14ac:dyDescent="0.25">
      <c r="J1769" s="9"/>
    </row>
    <row r="1770" spans="10:10" x14ac:dyDescent="0.25">
      <c r="J1770" s="9"/>
    </row>
    <row r="1771" spans="10:10" x14ac:dyDescent="0.25">
      <c r="J1771" s="9"/>
    </row>
    <row r="1772" spans="10:10" x14ac:dyDescent="0.25">
      <c r="J1772" s="9"/>
    </row>
    <row r="1773" spans="10:10" x14ac:dyDescent="0.25">
      <c r="J1773" s="9"/>
    </row>
    <row r="1774" spans="10:10" x14ac:dyDescent="0.25">
      <c r="J1774" s="9"/>
    </row>
    <row r="1775" spans="10:10" x14ac:dyDescent="0.25">
      <c r="J1775" s="9"/>
    </row>
    <row r="1776" spans="10:10" x14ac:dyDescent="0.25">
      <c r="J1776" s="9"/>
    </row>
    <row r="1777" spans="10:10" x14ac:dyDescent="0.25">
      <c r="J1777" s="9"/>
    </row>
    <row r="1778" spans="10:10" x14ac:dyDescent="0.25">
      <c r="J1778" s="9"/>
    </row>
    <row r="1779" spans="10:10" x14ac:dyDescent="0.25">
      <c r="J1779" s="9"/>
    </row>
    <row r="1780" spans="10:10" x14ac:dyDescent="0.25">
      <c r="J1780" s="9"/>
    </row>
    <row r="1781" spans="10:10" x14ac:dyDescent="0.25">
      <c r="J1781" s="9"/>
    </row>
    <row r="1782" spans="10:10" x14ac:dyDescent="0.25">
      <c r="J1782" s="9"/>
    </row>
    <row r="1783" spans="10:10" x14ac:dyDescent="0.25">
      <c r="J1783" s="9"/>
    </row>
    <row r="1784" spans="10:10" x14ac:dyDescent="0.25">
      <c r="J1784" s="9"/>
    </row>
    <row r="1785" spans="10:10" x14ac:dyDescent="0.25">
      <c r="J1785" s="9"/>
    </row>
    <row r="1786" spans="10:10" x14ac:dyDescent="0.25">
      <c r="J1786" s="9"/>
    </row>
    <row r="1787" spans="10:10" x14ac:dyDescent="0.25">
      <c r="J1787" s="9"/>
    </row>
    <row r="1788" spans="10:10" x14ac:dyDescent="0.25">
      <c r="J1788" s="9"/>
    </row>
    <row r="1789" spans="10:10" x14ac:dyDescent="0.25">
      <c r="J1789" s="9"/>
    </row>
    <row r="1790" spans="10:10" x14ac:dyDescent="0.25">
      <c r="J1790" s="9"/>
    </row>
    <row r="1791" spans="10:10" x14ac:dyDescent="0.25">
      <c r="J1791" s="9"/>
    </row>
    <row r="1792" spans="10:10" x14ac:dyDescent="0.25">
      <c r="J1792" s="9"/>
    </row>
    <row r="1793" spans="10:10" x14ac:dyDescent="0.25">
      <c r="J1793" s="9"/>
    </row>
    <row r="1794" spans="10:10" x14ac:dyDescent="0.25">
      <c r="J1794" s="9"/>
    </row>
    <row r="1795" spans="10:10" x14ac:dyDescent="0.25">
      <c r="J1795" s="9"/>
    </row>
    <row r="1796" spans="10:10" x14ac:dyDescent="0.25">
      <c r="J1796" s="9"/>
    </row>
    <row r="1797" spans="10:10" x14ac:dyDescent="0.25">
      <c r="J1797" s="9"/>
    </row>
    <row r="1798" spans="10:10" x14ac:dyDescent="0.25">
      <c r="J1798" s="9"/>
    </row>
    <row r="1799" spans="10:10" x14ac:dyDescent="0.25">
      <c r="J1799" s="9"/>
    </row>
    <row r="1800" spans="10:10" x14ac:dyDescent="0.25">
      <c r="J1800" s="9"/>
    </row>
    <row r="1801" spans="10:10" x14ac:dyDescent="0.25">
      <c r="J1801" s="9"/>
    </row>
    <row r="1802" spans="10:10" x14ac:dyDescent="0.25">
      <c r="J1802" s="9"/>
    </row>
    <row r="1803" spans="10:10" x14ac:dyDescent="0.25">
      <c r="J1803" s="9"/>
    </row>
    <row r="1804" spans="10:10" x14ac:dyDescent="0.25">
      <c r="J1804" s="9"/>
    </row>
    <row r="1805" spans="10:10" x14ac:dyDescent="0.25">
      <c r="J1805" s="9"/>
    </row>
    <row r="1806" spans="10:10" x14ac:dyDescent="0.25">
      <c r="J1806" s="9"/>
    </row>
    <row r="1807" spans="10:10" x14ac:dyDescent="0.25">
      <c r="J1807" s="9"/>
    </row>
    <row r="1808" spans="10:10" x14ac:dyDescent="0.25">
      <c r="J1808" s="9"/>
    </row>
    <row r="1809" spans="10:10" x14ac:dyDescent="0.25">
      <c r="J1809" s="9"/>
    </row>
    <row r="1810" spans="10:10" x14ac:dyDescent="0.25">
      <c r="J1810" s="9"/>
    </row>
    <row r="1811" spans="10:10" x14ac:dyDescent="0.25">
      <c r="J1811" s="9"/>
    </row>
    <row r="1812" spans="10:10" x14ac:dyDescent="0.25">
      <c r="J1812" s="9"/>
    </row>
    <row r="1813" spans="10:10" x14ac:dyDescent="0.25">
      <c r="J1813" s="9"/>
    </row>
    <row r="1814" spans="10:10" x14ac:dyDescent="0.25">
      <c r="J1814" s="9"/>
    </row>
    <row r="1815" spans="10:10" x14ac:dyDescent="0.25">
      <c r="J1815" s="9"/>
    </row>
    <row r="1816" spans="10:10" x14ac:dyDescent="0.25">
      <c r="J1816" s="9"/>
    </row>
    <row r="1817" spans="10:10" x14ac:dyDescent="0.25">
      <c r="J1817" s="9"/>
    </row>
    <row r="1818" spans="10:10" x14ac:dyDescent="0.25">
      <c r="J1818" s="9"/>
    </row>
    <row r="1819" spans="10:10" x14ac:dyDescent="0.25">
      <c r="J1819" s="9"/>
    </row>
    <row r="1820" spans="10:10" x14ac:dyDescent="0.25">
      <c r="J1820" s="9"/>
    </row>
    <row r="1821" spans="10:10" x14ac:dyDescent="0.25">
      <c r="J1821" s="9"/>
    </row>
    <row r="1822" spans="10:10" x14ac:dyDescent="0.25">
      <c r="J1822" s="9"/>
    </row>
    <row r="1823" spans="10:10" x14ac:dyDescent="0.25">
      <c r="J1823" s="9"/>
    </row>
    <row r="1824" spans="10:10" x14ac:dyDescent="0.25">
      <c r="J1824" s="9"/>
    </row>
    <row r="1825" spans="10:10" x14ac:dyDescent="0.25">
      <c r="J1825" s="9"/>
    </row>
    <row r="1826" spans="10:10" x14ac:dyDescent="0.25">
      <c r="J1826" s="9"/>
    </row>
    <row r="1827" spans="10:10" x14ac:dyDescent="0.25">
      <c r="J1827" s="9"/>
    </row>
    <row r="1828" spans="10:10" x14ac:dyDescent="0.25">
      <c r="J1828" s="9"/>
    </row>
    <row r="1829" spans="10:10" x14ac:dyDescent="0.25">
      <c r="J1829" s="9"/>
    </row>
    <row r="1830" spans="10:10" x14ac:dyDescent="0.25">
      <c r="J1830" s="9"/>
    </row>
    <row r="1831" spans="10:10" x14ac:dyDescent="0.25">
      <c r="J1831" s="9"/>
    </row>
    <row r="1832" spans="10:10" x14ac:dyDescent="0.25">
      <c r="J1832" s="9"/>
    </row>
    <row r="1833" spans="10:10" x14ac:dyDescent="0.25">
      <c r="J1833" s="9"/>
    </row>
    <row r="1834" spans="10:10" x14ac:dyDescent="0.25">
      <c r="J1834" s="9"/>
    </row>
    <row r="1835" spans="10:10" x14ac:dyDescent="0.25">
      <c r="J1835" s="9"/>
    </row>
    <row r="1836" spans="10:10" x14ac:dyDescent="0.25">
      <c r="J1836" s="9"/>
    </row>
    <row r="1837" spans="10:10" x14ac:dyDescent="0.25">
      <c r="J1837" s="9"/>
    </row>
    <row r="1838" spans="10:10" x14ac:dyDescent="0.25">
      <c r="J1838" s="9"/>
    </row>
    <row r="1839" spans="10:10" x14ac:dyDescent="0.25">
      <c r="J1839" s="9"/>
    </row>
    <row r="1840" spans="10:10" x14ac:dyDescent="0.25">
      <c r="J1840" s="9"/>
    </row>
    <row r="1841" spans="10:10" x14ac:dyDescent="0.25">
      <c r="J1841" s="9"/>
    </row>
    <row r="1842" spans="10:10" x14ac:dyDescent="0.25">
      <c r="J1842" s="9"/>
    </row>
    <row r="1843" spans="10:10" x14ac:dyDescent="0.25">
      <c r="J1843" s="9"/>
    </row>
    <row r="1844" spans="10:10" x14ac:dyDescent="0.25">
      <c r="J1844" s="9"/>
    </row>
    <row r="1845" spans="10:10" x14ac:dyDescent="0.25">
      <c r="J1845" s="9"/>
    </row>
    <row r="1846" spans="10:10" x14ac:dyDescent="0.25">
      <c r="J1846" s="9"/>
    </row>
    <row r="1847" spans="10:10" x14ac:dyDescent="0.25">
      <c r="J1847" s="9"/>
    </row>
    <row r="1848" spans="10:10" x14ac:dyDescent="0.25">
      <c r="J1848" s="9"/>
    </row>
    <row r="1849" spans="10:10" x14ac:dyDescent="0.25">
      <c r="J1849" s="9"/>
    </row>
    <row r="1850" spans="10:10" x14ac:dyDescent="0.25">
      <c r="J1850" s="9"/>
    </row>
    <row r="1851" spans="10:10" x14ac:dyDescent="0.25">
      <c r="J1851" s="9"/>
    </row>
    <row r="1852" spans="10:10" x14ac:dyDescent="0.25">
      <c r="J1852" s="9"/>
    </row>
    <row r="1853" spans="10:10" x14ac:dyDescent="0.25">
      <c r="J1853" s="9"/>
    </row>
    <row r="1854" spans="10:10" x14ac:dyDescent="0.25">
      <c r="J1854" s="9"/>
    </row>
    <row r="1855" spans="10:10" x14ac:dyDescent="0.25">
      <c r="J1855" s="9"/>
    </row>
    <row r="1856" spans="10:10" x14ac:dyDescent="0.25">
      <c r="J1856" s="9"/>
    </row>
    <row r="1857" spans="10:10" x14ac:dyDescent="0.25">
      <c r="J1857" s="9"/>
    </row>
    <row r="1858" spans="10:10" x14ac:dyDescent="0.25">
      <c r="J1858" s="9"/>
    </row>
    <row r="1859" spans="10:10" x14ac:dyDescent="0.25">
      <c r="J1859" s="9"/>
    </row>
    <row r="1860" spans="10:10" x14ac:dyDescent="0.25">
      <c r="J1860" s="9"/>
    </row>
    <row r="1861" spans="10:10" x14ac:dyDescent="0.25">
      <c r="J1861" s="9"/>
    </row>
    <row r="1862" spans="10:10" x14ac:dyDescent="0.25">
      <c r="J1862" s="9"/>
    </row>
    <row r="1863" spans="10:10" x14ac:dyDescent="0.25">
      <c r="J1863" s="9"/>
    </row>
    <row r="1864" spans="10:10" x14ac:dyDescent="0.25">
      <c r="J1864" s="9"/>
    </row>
    <row r="1865" spans="10:10" x14ac:dyDescent="0.25">
      <c r="J1865" s="9"/>
    </row>
    <row r="1866" spans="10:10" x14ac:dyDescent="0.25">
      <c r="J1866" s="9"/>
    </row>
    <row r="1867" spans="10:10" x14ac:dyDescent="0.25">
      <c r="J1867" s="9"/>
    </row>
    <row r="1868" spans="10:10" x14ac:dyDescent="0.25">
      <c r="J1868" s="9"/>
    </row>
    <row r="1869" spans="10:10" x14ac:dyDescent="0.25">
      <c r="J1869" s="9"/>
    </row>
    <row r="1870" spans="10:10" x14ac:dyDescent="0.25">
      <c r="J1870" s="9"/>
    </row>
    <row r="1871" spans="10:10" x14ac:dyDescent="0.25">
      <c r="J1871" s="9"/>
    </row>
    <row r="1872" spans="10:10" x14ac:dyDescent="0.25">
      <c r="J1872" s="9"/>
    </row>
    <row r="1873" spans="10:10" x14ac:dyDescent="0.25">
      <c r="J1873" s="9"/>
    </row>
    <row r="1874" spans="10:10" x14ac:dyDescent="0.25">
      <c r="J1874" s="9"/>
    </row>
    <row r="1875" spans="10:10" x14ac:dyDescent="0.25">
      <c r="J1875" s="9"/>
    </row>
    <row r="1876" spans="10:10" x14ac:dyDescent="0.25">
      <c r="J1876" s="9"/>
    </row>
    <row r="1877" spans="10:10" x14ac:dyDescent="0.25">
      <c r="J1877" s="9"/>
    </row>
    <row r="1878" spans="10:10" x14ac:dyDescent="0.25">
      <c r="J1878" s="9"/>
    </row>
    <row r="1879" spans="10:10" x14ac:dyDescent="0.25">
      <c r="J1879" s="9"/>
    </row>
    <row r="1880" spans="10:10" x14ac:dyDescent="0.25">
      <c r="J1880" s="9"/>
    </row>
    <row r="1881" spans="10:10" x14ac:dyDescent="0.25">
      <c r="J1881" s="9"/>
    </row>
    <row r="1882" spans="10:10" x14ac:dyDescent="0.25">
      <c r="J1882" s="9"/>
    </row>
    <row r="1883" spans="10:10" x14ac:dyDescent="0.25">
      <c r="J1883" s="9"/>
    </row>
    <row r="1884" spans="10:10" x14ac:dyDescent="0.25">
      <c r="J1884" s="9"/>
    </row>
    <row r="1885" spans="10:10" x14ac:dyDescent="0.25">
      <c r="J1885" s="9"/>
    </row>
    <row r="1886" spans="10:10" x14ac:dyDescent="0.25">
      <c r="J1886" s="9"/>
    </row>
    <row r="1887" spans="10:10" x14ac:dyDescent="0.25">
      <c r="J1887" s="9"/>
    </row>
    <row r="1888" spans="10:10" x14ac:dyDescent="0.25">
      <c r="J1888" s="9"/>
    </row>
    <row r="1889" spans="10:10" x14ac:dyDescent="0.25">
      <c r="J1889" s="9"/>
    </row>
    <row r="1890" spans="10:10" x14ac:dyDescent="0.25">
      <c r="J1890" s="9"/>
    </row>
    <row r="1891" spans="10:10" x14ac:dyDescent="0.25">
      <c r="J1891" s="9"/>
    </row>
    <row r="1892" spans="10:10" x14ac:dyDescent="0.25">
      <c r="J1892" s="9"/>
    </row>
    <row r="1893" spans="10:10" x14ac:dyDescent="0.25">
      <c r="J1893" s="9"/>
    </row>
    <row r="1894" spans="10:10" x14ac:dyDescent="0.25">
      <c r="J1894" s="9"/>
    </row>
    <row r="1895" spans="10:10" x14ac:dyDescent="0.25">
      <c r="J1895" s="9"/>
    </row>
    <row r="1896" spans="10:10" x14ac:dyDescent="0.25">
      <c r="J1896" s="9"/>
    </row>
    <row r="1897" spans="10:10" x14ac:dyDescent="0.25">
      <c r="J1897" s="9"/>
    </row>
    <row r="1898" spans="10:10" x14ac:dyDescent="0.25">
      <c r="J1898" s="9"/>
    </row>
    <row r="1899" spans="10:10" x14ac:dyDescent="0.25">
      <c r="J1899" s="9"/>
    </row>
    <row r="1900" spans="10:10" x14ac:dyDescent="0.25">
      <c r="J1900" s="9"/>
    </row>
    <row r="1901" spans="10:10" x14ac:dyDescent="0.25">
      <c r="J1901" s="9"/>
    </row>
    <row r="1902" spans="10:10" x14ac:dyDescent="0.25">
      <c r="J1902" s="9"/>
    </row>
    <row r="1903" spans="10:10" x14ac:dyDescent="0.25">
      <c r="J1903" s="9"/>
    </row>
    <row r="1904" spans="10:10" x14ac:dyDescent="0.25">
      <c r="J1904" s="9"/>
    </row>
    <row r="1905" spans="10:10" x14ac:dyDescent="0.25">
      <c r="J1905" s="9"/>
    </row>
    <row r="1906" spans="10:10" x14ac:dyDescent="0.25">
      <c r="J1906" s="9"/>
    </row>
    <row r="1907" spans="10:10" x14ac:dyDescent="0.25">
      <c r="J1907" s="9"/>
    </row>
    <row r="1908" spans="10:10" x14ac:dyDescent="0.25">
      <c r="J1908" s="9"/>
    </row>
    <row r="1909" spans="10:10" x14ac:dyDescent="0.25">
      <c r="J1909" s="9"/>
    </row>
    <row r="1910" spans="10:10" x14ac:dyDescent="0.25">
      <c r="J1910" s="9"/>
    </row>
    <row r="1911" spans="10:10" x14ac:dyDescent="0.25">
      <c r="J1911" s="9"/>
    </row>
    <row r="1912" spans="10:10" x14ac:dyDescent="0.25">
      <c r="J1912" s="9"/>
    </row>
    <row r="1913" spans="10:10" x14ac:dyDescent="0.25">
      <c r="J1913" s="9"/>
    </row>
    <row r="1914" spans="10:10" x14ac:dyDescent="0.25">
      <c r="J1914" s="9"/>
    </row>
    <row r="1915" spans="10:10" x14ac:dyDescent="0.25">
      <c r="J1915" s="9"/>
    </row>
    <row r="1916" spans="10:10" x14ac:dyDescent="0.25">
      <c r="J1916" s="9"/>
    </row>
    <row r="1917" spans="10:10" x14ac:dyDescent="0.25">
      <c r="J1917" s="9"/>
    </row>
    <row r="1918" spans="10:10" x14ac:dyDescent="0.25">
      <c r="J1918" s="9"/>
    </row>
    <row r="1919" spans="10:10" x14ac:dyDescent="0.25">
      <c r="J1919" s="9"/>
    </row>
    <row r="1920" spans="10:10" x14ac:dyDescent="0.25">
      <c r="J1920" s="9"/>
    </row>
    <row r="1921" spans="10:10" x14ac:dyDescent="0.25">
      <c r="J1921" s="9"/>
    </row>
    <row r="1922" spans="10:10" x14ac:dyDescent="0.25">
      <c r="J1922" s="9"/>
    </row>
    <row r="1923" spans="10:10" x14ac:dyDescent="0.25">
      <c r="J1923" s="9"/>
    </row>
    <row r="1924" spans="10:10" x14ac:dyDescent="0.25">
      <c r="J1924" s="9"/>
    </row>
    <row r="1925" spans="10:10" x14ac:dyDescent="0.25">
      <c r="J1925" s="9"/>
    </row>
    <row r="1926" spans="10:10" x14ac:dyDescent="0.25">
      <c r="J1926" s="9"/>
    </row>
    <row r="1927" spans="10:10" x14ac:dyDescent="0.25">
      <c r="J1927" s="9"/>
    </row>
    <row r="1928" spans="10:10" x14ac:dyDescent="0.25">
      <c r="J1928" s="9"/>
    </row>
    <row r="1929" spans="10:10" x14ac:dyDescent="0.25">
      <c r="J1929" s="9"/>
    </row>
    <row r="1930" spans="10:10" x14ac:dyDescent="0.25">
      <c r="J1930" s="9"/>
    </row>
    <row r="1931" spans="10:10" x14ac:dyDescent="0.25">
      <c r="J1931" s="9"/>
    </row>
    <row r="1932" spans="10:10" x14ac:dyDescent="0.25">
      <c r="J1932" s="9"/>
    </row>
    <row r="1933" spans="10:10" x14ac:dyDescent="0.25">
      <c r="J1933" s="9"/>
    </row>
    <row r="1934" spans="10:10" x14ac:dyDescent="0.25">
      <c r="J1934" s="9"/>
    </row>
    <row r="1935" spans="10:10" x14ac:dyDescent="0.25">
      <c r="J1935" s="9"/>
    </row>
    <row r="1936" spans="10:10" x14ac:dyDescent="0.25">
      <c r="J1936" s="9"/>
    </row>
    <row r="1937" spans="10:10" x14ac:dyDescent="0.25">
      <c r="J1937" s="9"/>
    </row>
    <row r="1938" spans="10:10" x14ac:dyDescent="0.25">
      <c r="J1938" s="9"/>
    </row>
    <row r="1939" spans="10:10" x14ac:dyDescent="0.25">
      <c r="J1939" s="9"/>
    </row>
    <row r="1940" spans="10:10" x14ac:dyDescent="0.25">
      <c r="J1940" s="9"/>
    </row>
    <row r="1941" spans="10:10" x14ac:dyDescent="0.25">
      <c r="J1941" s="9"/>
    </row>
    <row r="1942" spans="10:10" x14ac:dyDescent="0.25">
      <c r="J1942" s="9"/>
    </row>
    <row r="1943" spans="10:10" x14ac:dyDescent="0.25">
      <c r="J1943" s="9"/>
    </row>
    <row r="1944" spans="10:10" x14ac:dyDescent="0.25">
      <c r="J1944" s="9"/>
    </row>
    <row r="1945" spans="10:10" x14ac:dyDescent="0.25">
      <c r="J1945" s="9"/>
    </row>
    <row r="1946" spans="10:10" x14ac:dyDescent="0.25">
      <c r="J1946" s="9"/>
    </row>
    <row r="1947" spans="10:10" x14ac:dyDescent="0.25">
      <c r="J1947" s="9"/>
    </row>
    <row r="1948" spans="10:10" x14ac:dyDescent="0.25">
      <c r="J1948" s="9"/>
    </row>
    <row r="1949" spans="10:10" x14ac:dyDescent="0.25">
      <c r="J1949" s="9"/>
    </row>
    <row r="1950" spans="10:10" x14ac:dyDescent="0.25">
      <c r="J1950" s="9"/>
    </row>
    <row r="1951" spans="10:10" x14ac:dyDescent="0.25">
      <c r="J1951" s="9"/>
    </row>
    <row r="1952" spans="10:10" x14ac:dyDescent="0.25">
      <c r="J1952" s="9"/>
    </row>
    <row r="1953" spans="10:10" x14ac:dyDescent="0.25">
      <c r="J1953" s="9"/>
    </row>
    <row r="1954" spans="10:10" x14ac:dyDescent="0.25">
      <c r="J1954" s="9"/>
    </row>
    <row r="1955" spans="10:10" x14ac:dyDescent="0.25">
      <c r="J1955" s="9"/>
    </row>
    <row r="1956" spans="10:10" x14ac:dyDescent="0.25">
      <c r="J1956" s="9"/>
    </row>
    <row r="1957" spans="10:10" x14ac:dyDescent="0.25">
      <c r="J1957" s="9"/>
    </row>
    <row r="1958" spans="10:10" x14ac:dyDescent="0.25">
      <c r="J1958" s="9"/>
    </row>
    <row r="1959" spans="10:10" x14ac:dyDescent="0.25">
      <c r="J1959" s="9"/>
    </row>
    <row r="1960" spans="10:10" x14ac:dyDescent="0.25">
      <c r="J1960" s="9"/>
    </row>
    <row r="1961" spans="10:10" x14ac:dyDescent="0.25">
      <c r="J1961" s="9"/>
    </row>
    <row r="1962" spans="10:10" x14ac:dyDescent="0.25">
      <c r="J1962" s="9"/>
    </row>
    <row r="1963" spans="10:10" x14ac:dyDescent="0.25">
      <c r="J1963" s="9"/>
    </row>
    <row r="1964" spans="10:10" x14ac:dyDescent="0.25">
      <c r="J1964" s="9"/>
    </row>
    <row r="1965" spans="10:10" x14ac:dyDescent="0.25">
      <c r="J1965" s="9"/>
    </row>
    <row r="1966" spans="10:10" x14ac:dyDescent="0.25">
      <c r="J1966" s="9"/>
    </row>
    <row r="1967" spans="10:10" x14ac:dyDescent="0.25">
      <c r="J1967" s="9"/>
    </row>
    <row r="1968" spans="10:10" x14ac:dyDescent="0.25">
      <c r="J1968" s="9"/>
    </row>
    <row r="1969" spans="10:10" x14ac:dyDescent="0.25">
      <c r="J1969" s="9"/>
    </row>
    <row r="1970" spans="10:10" x14ac:dyDescent="0.25">
      <c r="J1970" s="9"/>
    </row>
    <row r="1971" spans="10:10" x14ac:dyDescent="0.25">
      <c r="J1971" s="9"/>
    </row>
    <row r="1972" spans="10:10" x14ac:dyDescent="0.25">
      <c r="J1972" s="9"/>
    </row>
    <row r="1973" spans="10:10" x14ac:dyDescent="0.25">
      <c r="J1973" s="9"/>
    </row>
    <row r="1974" spans="10:10" x14ac:dyDescent="0.25">
      <c r="J1974" s="9"/>
    </row>
    <row r="1975" spans="10:10" x14ac:dyDescent="0.25">
      <c r="J1975" s="9"/>
    </row>
    <row r="1976" spans="10:10" x14ac:dyDescent="0.25">
      <c r="J1976" s="9"/>
    </row>
    <row r="1977" spans="10:10" x14ac:dyDescent="0.25">
      <c r="J1977" s="9"/>
    </row>
    <row r="1978" spans="10:10" x14ac:dyDescent="0.25">
      <c r="J1978" s="9"/>
    </row>
    <row r="1979" spans="10:10" x14ac:dyDescent="0.25">
      <c r="J1979" s="9"/>
    </row>
    <row r="1980" spans="10:10" x14ac:dyDescent="0.25">
      <c r="J1980" s="9"/>
    </row>
    <row r="1981" spans="10:10" x14ac:dyDescent="0.25">
      <c r="J1981" s="9"/>
    </row>
    <row r="1982" spans="10:10" x14ac:dyDescent="0.25">
      <c r="J1982" s="9"/>
    </row>
    <row r="1983" spans="10:10" x14ac:dyDescent="0.25">
      <c r="J1983" s="9"/>
    </row>
    <row r="1984" spans="10:10" x14ac:dyDescent="0.25">
      <c r="J1984" s="9"/>
    </row>
    <row r="1985" spans="10:10" x14ac:dyDescent="0.25">
      <c r="J1985" s="9"/>
    </row>
    <row r="1986" spans="10:10" x14ac:dyDescent="0.25">
      <c r="J1986" s="9"/>
    </row>
    <row r="1987" spans="10:10" x14ac:dyDescent="0.25">
      <c r="J1987" s="9"/>
    </row>
    <row r="1988" spans="10:10" x14ac:dyDescent="0.25">
      <c r="J1988" s="9"/>
    </row>
    <row r="1989" spans="10:10" x14ac:dyDescent="0.25">
      <c r="J1989" s="9"/>
    </row>
    <row r="1990" spans="10:10" x14ac:dyDescent="0.25">
      <c r="J1990" s="9"/>
    </row>
    <row r="1991" spans="10:10" x14ac:dyDescent="0.25">
      <c r="J1991" s="9"/>
    </row>
    <row r="1992" spans="10:10" x14ac:dyDescent="0.25">
      <c r="J1992" s="9"/>
    </row>
    <row r="1993" spans="10:10" x14ac:dyDescent="0.25">
      <c r="J1993" s="9"/>
    </row>
    <row r="1994" spans="10:10" x14ac:dyDescent="0.25">
      <c r="J1994" s="9"/>
    </row>
    <row r="1995" spans="10:10" x14ac:dyDescent="0.25">
      <c r="J1995" s="9"/>
    </row>
    <row r="1996" spans="10:10" x14ac:dyDescent="0.25">
      <c r="J1996" s="9"/>
    </row>
    <row r="1997" spans="10:10" x14ac:dyDescent="0.25">
      <c r="J1997" s="9"/>
    </row>
    <row r="1998" spans="10:10" x14ac:dyDescent="0.25">
      <c r="J1998" s="9"/>
    </row>
    <row r="1999" spans="10:10" x14ac:dyDescent="0.25">
      <c r="J1999" s="9"/>
    </row>
    <row r="2000" spans="10:10" x14ac:dyDescent="0.25">
      <c r="J2000" s="9"/>
    </row>
    <row r="2001" spans="10:10" x14ac:dyDescent="0.25">
      <c r="J2001" s="9"/>
    </row>
    <row r="2002" spans="10:10" x14ac:dyDescent="0.25">
      <c r="J2002" s="9"/>
    </row>
    <row r="2003" spans="10:10" x14ac:dyDescent="0.25">
      <c r="J2003" s="9"/>
    </row>
    <row r="2004" spans="10:10" x14ac:dyDescent="0.25">
      <c r="J2004" s="9"/>
    </row>
    <row r="2005" spans="10:10" x14ac:dyDescent="0.25">
      <c r="J2005" s="9"/>
    </row>
    <row r="2006" spans="10:10" x14ac:dyDescent="0.25">
      <c r="J2006" s="9"/>
    </row>
    <row r="2007" spans="10:10" x14ac:dyDescent="0.25">
      <c r="J2007" s="9"/>
    </row>
    <row r="2008" spans="10:10" x14ac:dyDescent="0.25">
      <c r="J2008" s="9"/>
    </row>
    <row r="2009" spans="10:10" x14ac:dyDescent="0.25">
      <c r="J2009" s="9"/>
    </row>
    <row r="2010" spans="10:10" x14ac:dyDescent="0.25">
      <c r="J2010" s="9"/>
    </row>
    <row r="2011" spans="10:10" x14ac:dyDescent="0.25">
      <c r="J2011" s="9"/>
    </row>
    <row r="2012" spans="10:10" x14ac:dyDescent="0.25">
      <c r="J2012" s="9"/>
    </row>
    <row r="2013" spans="10:10" x14ac:dyDescent="0.25">
      <c r="J2013" s="9"/>
    </row>
    <row r="2014" spans="10:10" x14ac:dyDescent="0.25">
      <c r="J2014" s="9"/>
    </row>
    <row r="2015" spans="10:10" x14ac:dyDescent="0.25">
      <c r="J2015" s="9"/>
    </row>
    <row r="2016" spans="10:10" x14ac:dyDescent="0.25">
      <c r="J2016" s="9"/>
    </row>
    <row r="2017" spans="10:10" x14ac:dyDescent="0.25">
      <c r="J2017" s="9"/>
    </row>
    <row r="2018" spans="10:10" x14ac:dyDescent="0.25">
      <c r="J2018" s="9"/>
    </row>
    <row r="2019" spans="10:10" x14ac:dyDescent="0.25">
      <c r="J2019" s="9"/>
    </row>
    <row r="2020" spans="10:10" x14ac:dyDescent="0.25">
      <c r="J2020" s="9"/>
    </row>
    <row r="2021" spans="10:10" x14ac:dyDescent="0.25">
      <c r="J2021" s="9"/>
    </row>
    <row r="2022" spans="10:10" x14ac:dyDescent="0.25">
      <c r="J2022" s="9"/>
    </row>
    <row r="2023" spans="10:10" x14ac:dyDescent="0.25">
      <c r="J2023" s="9"/>
    </row>
    <row r="2024" spans="10:10" x14ac:dyDescent="0.25">
      <c r="J2024" s="9"/>
    </row>
    <row r="2025" spans="10:10" x14ac:dyDescent="0.25">
      <c r="J2025" s="9"/>
    </row>
    <row r="2026" spans="10:10" x14ac:dyDescent="0.25">
      <c r="J2026" s="9"/>
    </row>
    <row r="2027" spans="10:10" x14ac:dyDescent="0.25">
      <c r="J2027" s="9"/>
    </row>
    <row r="2028" spans="10:10" x14ac:dyDescent="0.25">
      <c r="J2028" s="9"/>
    </row>
    <row r="2029" spans="10:10" x14ac:dyDescent="0.25">
      <c r="J2029" s="9"/>
    </row>
    <row r="2030" spans="10:10" x14ac:dyDescent="0.25">
      <c r="J2030" s="9"/>
    </row>
    <row r="2031" spans="10:10" x14ac:dyDescent="0.25">
      <c r="J2031" s="9"/>
    </row>
    <row r="2032" spans="10:10" x14ac:dyDescent="0.25">
      <c r="J2032" s="9"/>
    </row>
    <row r="2033" spans="10:10" x14ac:dyDescent="0.25">
      <c r="J2033" s="9"/>
    </row>
    <row r="2034" spans="10:10" x14ac:dyDescent="0.25">
      <c r="J2034" s="9"/>
    </row>
    <row r="2035" spans="10:10" x14ac:dyDescent="0.25">
      <c r="J2035" s="9"/>
    </row>
    <row r="2036" spans="10:10" x14ac:dyDescent="0.25">
      <c r="J2036" s="9"/>
    </row>
    <row r="2037" spans="10:10" x14ac:dyDescent="0.25">
      <c r="J2037" s="9"/>
    </row>
    <row r="2038" spans="10:10" x14ac:dyDescent="0.25">
      <c r="J2038" s="9"/>
    </row>
    <row r="2039" spans="10:10" x14ac:dyDescent="0.25">
      <c r="J2039" s="9"/>
    </row>
    <row r="2040" spans="10:10" x14ac:dyDescent="0.25">
      <c r="J2040" s="9"/>
    </row>
    <row r="2041" spans="10:10" x14ac:dyDescent="0.25">
      <c r="J2041" s="9"/>
    </row>
    <row r="2042" spans="10:10" x14ac:dyDescent="0.25">
      <c r="J2042" s="9"/>
    </row>
    <row r="2043" spans="10:10" x14ac:dyDescent="0.25">
      <c r="J2043" s="9"/>
    </row>
    <row r="2044" spans="10:10" x14ac:dyDescent="0.25">
      <c r="J2044" s="9"/>
    </row>
    <row r="2045" spans="10:10" x14ac:dyDescent="0.25">
      <c r="J2045" s="9"/>
    </row>
    <row r="2046" spans="10:10" x14ac:dyDescent="0.25">
      <c r="J2046" s="9"/>
    </row>
    <row r="2047" spans="10:10" x14ac:dyDescent="0.25">
      <c r="J2047" s="9"/>
    </row>
    <row r="2048" spans="10:10" x14ac:dyDescent="0.25">
      <c r="J2048" s="9"/>
    </row>
    <row r="2049" spans="10:10" x14ac:dyDescent="0.25">
      <c r="J2049" s="9"/>
    </row>
    <row r="2050" spans="10:10" x14ac:dyDescent="0.25">
      <c r="J2050" s="9"/>
    </row>
    <row r="2051" spans="10:10" x14ac:dyDescent="0.25">
      <c r="J2051" s="9"/>
    </row>
    <row r="2052" spans="10:10" x14ac:dyDescent="0.25">
      <c r="J2052" s="9"/>
    </row>
    <row r="2053" spans="10:10" x14ac:dyDescent="0.25">
      <c r="J2053" s="9"/>
    </row>
    <row r="2054" spans="10:10" x14ac:dyDescent="0.25">
      <c r="J2054" s="9"/>
    </row>
    <row r="2055" spans="10:10" x14ac:dyDescent="0.25">
      <c r="J2055" s="9"/>
    </row>
    <row r="2056" spans="10:10" x14ac:dyDescent="0.25">
      <c r="J2056" s="9"/>
    </row>
    <row r="2057" spans="10:10" x14ac:dyDescent="0.25">
      <c r="J2057" s="9"/>
    </row>
    <row r="2058" spans="10:10" x14ac:dyDescent="0.25">
      <c r="J2058" s="9"/>
    </row>
    <row r="2059" spans="10:10" x14ac:dyDescent="0.25">
      <c r="J2059" s="9"/>
    </row>
    <row r="2060" spans="10:10" x14ac:dyDescent="0.25">
      <c r="J2060" s="9"/>
    </row>
    <row r="2061" spans="10:10" x14ac:dyDescent="0.25">
      <c r="J2061" s="9"/>
    </row>
    <row r="2062" spans="10:10" x14ac:dyDescent="0.25">
      <c r="J2062" s="9"/>
    </row>
    <row r="2063" spans="10:10" x14ac:dyDescent="0.25">
      <c r="J2063" s="9"/>
    </row>
    <row r="2064" spans="10:10" x14ac:dyDescent="0.25">
      <c r="J2064" s="9"/>
    </row>
    <row r="2065" spans="10:10" x14ac:dyDescent="0.25">
      <c r="J2065" s="9"/>
    </row>
    <row r="2066" spans="10:10" x14ac:dyDescent="0.25">
      <c r="J2066" s="9"/>
    </row>
    <row r="2067" spans="10:10" x14ac:dyDescent="0.25">
      <c r="J2067" s="9"/>
    </row>
    <row r="2068" spans="10:10" x14ac:dyDescent="0.25">
      <c r="J2068" s="9"/>
    </row>
    <row r="2069" spans="10:10" x14ac:dyDescent="0.25">
      <c r="J2069" s="9"/>
    </row>
    <row r="2070" spans="10:10" x14ac:dyDescent="0.25">
      <c r="J2070" s="9"/>
    </row>
    <row r="2071" spans="10:10" x14ac:dyDescent="0.25">
      <c r="J2071" s="9"/>
    </row>
    <row r="2072" spans="10:10" x14ac:dyDescent="0.25">
      <c r="J2072" s="9"/>
    </row>
    <row r="2073" spans="10:10" x14ac:dyDescent="0.25">
      <c r="J2073" s="9"/>
    </row>
    <row r="2074" spans="10:10" x14ac:dyDescent="0.25">
      <c r="J2074" s="9"/>
    </row>
    <row r="2075" spans="10:10" x14ac:dyDescent="0.25">
      <c r="J2075" s="9"/>
    </row>
    <row r="2076" spans="10:10" x14ac:dyDescent="0.25">
      <c r="J2076" s="9"/>
    </row>
    <row r="2077" spans="10:10" x14ac:dyDescent="0.25">
      <c r="J2077" s="9"/>
    </row>
    <row r="2078" spans="10:10" x14ac:dyDescent="0.25">
      <c r="J2078" s="9"/>
    </row>
    <row r="2079" spans="10:10" x14ac:dyDescent="0.25">
      <c r="J2079" s="9"/>
    </row>
    <row r="2080" spans="10:10" x14ac:dyDescent="0.25">
      <c r="J2080" s="9"/>
    </row>
    <row r="2081" spans="10:10" x14ac:dyDescent="0.25">
      <c r="J2081" s="9"/>
    </row>
    <row r="2082" spans="10:10" x14ac:dyDescent="0.25">
      <c r="J2082" s="9"/>
    </row>
    <row r="2083" spans="10:10" x14ac:dyDescent="0.25">
      <c r="J2083" s="9"/>
    </row>
    <row r="2084" spans="10:10" x14ac:dyDescent="0.25">
      <c r="J2084" s="9"/>
    </row>
    <row r="2085" spans="10:10" x14ac:dyDescent="0.25">
      <c r="J2085" s="9"/>
    </row>
    <row r="2086" spans="10:10" x14ac:dyDescent="0.25">
      <c r="J2086" s="9"/>
    </row>
    <row r="2087" spans="10:10" x14ac:dyDescent="0.25">
      <c r="J2087" s="9"/>
    </row>
    <row r="2088" spans="10:10" x14ac:dyDescent="0.25">
      <c r="J2088" s="9"/>
    </row>
    <row r="2089" spans="10:10" x14ac:dyDescent="0.25">
      <c r="J2089" s="9"/>
    </row>
    <row r="2090" spans="10:10" x14ac:dyDescent="0.25">
      <c r="J2090" s="9"/>
    </row>
    <row r="2091" spans="10:10" x14ac:dyDescent="0.25">
      <c r="J2091" s="9"/>
    </row>
    <row r="2092" spans="10:10" x14ac:dyDescent="0.25">
      <c r="J2092" s="9"/>
    </row>
    <row r="2093" spans="10:10" x14ac:dyDescent="0.25">
      <c r="J2093" s="9"/>
    </row>
    <row r="2094" spans="10:10" x14ac:dyDescent="0.25">
      <c r="J2094" s="9"/>
    </row>
    <row r="2095" spans="10:10" x14ac:dyDescent="0.25">
      <c r="J2095" s="9"/>
    </row>
    <row r="2096" spans="10:10" x14ac:dyDescent="0.25">
      <c r="J2096" s="9"/>
    </row>
    <row r="2097" spans="10:10" x14ac:dyDescent="0.25">
      <c r="J2097" s="9"/>
    </row>
    <row r="2098" spans="10:10" x14ac:dyDescent="0.25">
      <c r="J2098" s="9"/>
    </row>
    <row r="2099" spans="10:10" x14ac:dyDescent="0.25">
      <c r="J2099" s="9"/>
    </row>
    <row r="2100" spans="10:10" x14ac:dyDescent="0.25">
      <c r="J2100" s="9"/>
    </row>
    <row r="2101" spans="10:10" x14ac:dyDescent="0.25">
      <c r="J2101" s="9"/>
    </row>
    <row r="2102" spans="10:10" x14ac:dyDescent="0.25">
      <c r="J2102" s="9"/>
    </row>
    <row r="2103" spans="10:10" x14ac:dyDescent="0.25">
      <c r="J2103" s="9"/>
    </row>
    <row r="2104" spans="10:10" x14ac:dyDescent="0.25">
      <c r="J2104" s="9"/>
    </row>
    <row r="2105" spans="10:10" x14ac:dyDescent="0.25">
      <c r="J2105" s="9"/>
    </row>
    <row r="2106" spans="10:10" x14ac:dyDescent="0.25">
      <c r="J2106" s="9"/>
    </row>
    <row r="2107" spans="10:10" x14ac:dyDescent="0.25">
      <c r="J2107" s="9"/>
    </row>
    <row r="2108" spans="10:10" x14ac:dyDescent="0.25">
      <c r="J2108" s="9"/>
    </row>
    <row r="2109" spans="10:10" x14ac:dyDescent="0.25">
      <c r="J2109" s="9"/>
    </row>
    <row r="2110" spans="10:10" x14ac:dyDescent="0.25">
      <c r="J2110" s="9"/>
    </row>
    <row r="2111" spans="10:10" x14ac:dyDescent="0.25">
      <c r="J2111" s="9"/>
    </row>
    <row r="2112" spans="10:10" x14ac:dyDescent="0.25">
      <c r="J2112" s="9"/>
    </row>
    <row r="2113" spans="10:10" x14ac:dyDescent="0.25">
      <c r="J2113" s="9"/>
    </row>
    <row r="2114" spans="10:10" x14ac:dyDescent="0.25">
      <c r="J2114" s="9"/>
    </row>
    <row r="2115" spans="10:10" x14ac:dyDescent="0.25">
      <c r="J2115" s="9"/>
    </row>
    <row r="2116" spans="10:10" x14ac:dyDescent="0.25">
      <c r="J2116" s="9"/>
    </row>
    <row r="2117" spans="10:10" x14ac:dyDescent="0.25">
      <c r="J2117" s="9"/>
    </row>
    <row r="2118" spans="10:10" x14ac:dyDescent="0.25">
      <c r="J2118" s="9"/>
    </row>
    <row r="2119" spans="10:10" x14ac:dyDescent="0.25">
      <c r="J2119" s="9"/>
    </row>
    <row r="2120" spans="10:10" x14ac:dyDescent="0.25">
      <c r="J2120" s="9"/>
    </row>
    <row r="2121" spans="10:10" x14ac:dyDescent="0.25">
      <c r="J2121" s="9"/>
    </row>
    <row r="2122" spans="10:10" x14ac:dyDescent="0.25">
      <c r="J2122" s="9"/>
    </row>
    <row r="2123" spans="10:10" x14ac:dyDescent="0.25">
      <c r="J2123" s="9"/>
    </row>
    <row r="2124" spans="10:10" x14ac:dyDescent="0.25">
      <c r="J2124" s="9"/>
    </row>
    <row r="2125" spans="10:10" x14ac:dyDescent="0.25">
      <c r="J2125" s="9"/>
    </row>
    <row r="2126" spans="10:10" x14ac:dyDescent="0.25">
      <c r="J2126" s="9"/>
    </row>
    <row r="2127" spans="10:10" x14ac:dyDescent="0.25">
      <c r="J2127" s="9"/>
    </row>
    <row r="2128" spans="10:10" x14ac:dyDescent="0.25">
      <c r="J2128" s="9"/>
    </row>
    <row r="2129" spans="10:10" x14ac:dyDescent="0.25">
      <c r="J2129" s="9"/>
    </row>
    <row r="2130" spans="10:10" x14ac:dyDescent="0.25">
      <c r="J2130" s="9"/>
    </row>
    <row r="2131" spans="10:10" x14ac:dyDescent="0.25">
      <c r="J2131" s="9"/>
    </row>
    <row r="2132" spans="10:10" x14ac:dyDescent="0.25">
      <c r="J2132" s="9"/>
    </row>
    <row r="2133" spans="10:10" x14ac:dyDescent="0.25">
      <c r="J2133" s="9"/>
    </row>
    <row r="2134" spans="10:10" x14ac:dyDescent="0.25">
      <c r="J2134" s="9"/>
    </row>
    <row r="2135" spans="10:10" x14ac:dyDescent="0.25">
      <c r="J2135" s="9"/>
    </row>
    <row r="2136" spans="10:10" x14ac:dyDescent="0.25">
      <c r="J2136" s="9"/>
    </row>
    <row r="2137" spans="10:10" x14ac:dyDescent="0.25">
      <c r="J2137" s="9"/>
    </row>
    <row r="2138" spans="10:10" x14ac:dyDescent="0.25">
      <c r="J2138" s="9"/>
    </row>
    <row r="2139" spans="10:10" x14ac:dyDescent="0.25">
      <c r="J2139" s="9"/>
    </row>
    <row r="2140" spans="10:10" x14ac:dyDescent="0.25">
      <c r="J2140" s="9"/>
    </row>
    <row r="2141" spans="10:10" x14ac:dyDescent="0.25">
      <c r="J2141" s="9"/>
    </row>
    <row r="2142" spans="10:10" x14ac:dyDescent="0.25">
      <c r="J2142" s="9"/>
    </row>
    <row r="2143" spans="10:10" x14ac:dyDescent="0.25">
      <c r="J2143" s="9"/>
    </row>
    <row r="2144" spans="10:10" x14ac:dyDescent="0.25">
      <c r="J2144" s="9"/>
    </row>
    <row r="2145" spans="10:10" x14ac:dyDescent="0.25">
      <c r="J2145" s="9"/>
    </row>
    <row r="2146" spans="10:10" x14ac:dyDescent="0.25">
      <c r="J2146" s="9"/>
    </row>
    <row r="2147" spans="10:10" x14ac:dyDescent="0.25">
      <c r="J2147" s="9"/>
    </row>
    <row r="2148" spans="10:10" x14ac:dyDescent="0.25">
      <c r="J2148" s="9"/>
    </row>
    <row r="2149" spans="10:10" x14ac:dyDescent="0.25">
      <c r="J2149" s="9"/>
    </row>
    <row r="2150" spans="10:10" x14ac:dyDescent="0.25">
      <c r="J2150" s="9"/>
    </row>
    <row r="2151" spans="10:10" x14ac:dyDescent="0.25">
      <c r="J2151" s="9"/>
    </row>
    <row r="2152" spans="10:10" x14ac:dyDescent="0.25">
      <c r="J2152" s="9"/>
    </row>
    <row r="2153" spans="10:10" x14ac:dyDescent="0.25">
      <c r="J2153" s="9"/>
    </row>
    <row r="2154" spans="10:10" x14ac:dyDescent="0.25">
      <c r="J2154" s="9"/>
    </row>
    <row r="2155" spans="10:10" x14ac:dyDescent="0.25">
      <c r="J2155" s="9"/>
    </row>
    <row r="2156" spans="10:10" x14ac:dyDescent="0.25">
      <c r="J2156" s="9"/>
    </row>
    <row r="2157" spans="10:10" x14ac:dyDescent="0.25">
      <c r="J2157" s="9"/>
    </row>
    <row r="2158" spans="10:10" x14ac:dyDescent="0.25">
      <c r="J2158" s="9"/>
    </row>
    <row r="2159" spans="10:10" x14ac:dyDescent="0.25">
      <c r="J2159" s="9"/>
    </row>
    <row r="2160" spans="10:10" x14ac:dyDescent="0.25">
      <c r="J2160" s="9"/>
    </row>
    <row r="2161" spans="10:10" x14ac:dyDescent="0.25">
      <c r="J2161" s="9"/>
    </row>
    <row r="2162" spans="10:10" x14ac:dyDescent="0.25">
      <c r="J2162" s="9"/>
    </row>
    <row r="2163" spans="10:10" x14ac:dyDescent="0.25">
      <c r="J2163" s="9"/>
    </row>
    <row r="2164" spans="10:10" x14ac:dyDescent="0.25">
      <c r="J2164" s="9"/>
    </row>
    <row r="2165" spans="10:10" x14ac:dyDescent="0.25">
      <c r="J2165" s="9"/>
    </row>
    <row r="2166" spans="10:10" x14ac:dyDescent="0.25">
      <c r="J2166" s="9"/>
    </row>
    <row r="2167" spans="10:10" x14ac:dyDescent="0.25">
      <c r="J2167" s="9"/>
    </row>
    <row r="2168" spans="10:10" x14ac:dyDescent="0.25">
      <c r="J2168" s="9"/>
    </row>
    <row r="2169" spans="10:10" x14ac:dyDescent="0.25">
      <c r="J2169" s="9"/>
    </row>
    <row r="2170" spans="10:10" x14ac:dyDescent="0.25">
      <c r="J2170" s="9"/>
    </row>
    <row r="2171" spans="10:10" x14ac:dyDescent="0.25">
      <c r="J2171" s="9"/>
    </row>
    <row r="2172" spans="10:10" x14ac:dyDescent="0.25">
      <c r="J2172" s="9"/>
    </row>
    <row r="2173" spans="10:10" x14ac:dyDescent="0.25">
      <c r="J2173" s="9"/>
    </row>
    <row r="2174" spans="10:10" x14ac:dyDescent="0.25">
      <c r="J2174" s="9"/>
    </row>
    <row r="2175" spans="10:10" x14ac:dyDescent="0.25">
      <c r="J2175" s="9"/>
    </row>
    <row r="2176" spans="10:10" x14ac:dyDescent="0.25">
      <c r="J2176" s="9"/>
    </row>
    <row r="2177" spans="10:10" x14ac:dyDescent="0.25">
      <c r="J2177" s="9"/>
    </row>
    <row r="2178" spans="10:10" x14ac:dyDescent="0.25">
      <c r="J2178" s="9"/>
    </row>
    <row r="2179" spans="10:10" x14ac:dyDescent="0.25">
      <c r="J2179" s="9"/>
    </row>
    <row r="2180" spans="10:10" x14ac:dyDescent="0.25">
      <c r="J2180" s="9"/>
    </row>
    <row r="2181" spans="10:10" x14ac:dyDescent="0.25">
      <c r="J2181" s="9"/>
    </row>
    <row r="2182" spans="10:10" x14ac:dyDescent="0.25">
      <c r="J2182" s="9"/>
    </row>
    <row r="2183" spans="10:10" x14ac:dyDescent="0.25">
      <c r="J2183" s="9"/>
    </row>
    <row r="2184" spans="10:10" x14ac:dyDescent="0.25">
      <c r="J2184" s="9"/>
    </row>
    <row r="2185" spans="10:10" x14ac:dyDescent="0.25">
      <c r="J2185" s="9"/>
    </row>
    <row r="2186" spans="10:10" x14ac:dyDescent="0.25">
      <c r="J2186" s="9"/>
    </row>
    <row r="2187" spans="10:10" x14ac:dyDescent="0.25">
      <c r="J2187" s="9"/>
    </row>
    <row r="2188" spans="10:10" x14ac:dyDescent="0.25">
      <c r="J2188" s="9"/>
    </row>
    <row r="2189" spans="10:10" x14ac:dyDescent="0.25">
      <c r="J2189" s="9"/>
    </row>
    <row r="2190" spans="10:10" x14ac:dyDescent="0.25">
      <c r="J2190" s="9"/>
    </row>
    <row r="2191" spans="10:10" x14ac:dyDescent="0.25">
      <c r="J2191" s="9"/>
    </row>
    <row r="2192" spans="10:10" x14ac:dyDescent="0.25">
      <c r="J2192" s="9"/>
    </row>
    <row r="2193" spans="10:10" x14ac:dyDescent="0.25">
      <c r="J2193" s="9"/>
    </row>
    <row r="2194" spans="10:10" x14ac:dyDescent="0.25">
      <c r="J2194" s="9"/>
    </row>
    <row r="2195" spans="10:10" x14ac:dyDescent="0.25">
      <c r="J2195" s="9"/>
    </row>
    <row r="2196" spans="10:10" x14ac:dyDescent="0.25">
      <c r="J2196" s="9"/>
    </row>
    <row r="2197" spans="10:10" x14ac:dyDescent="0.25">
      <c r="J2197" s="9"/>
    </row>
    <row r="2198" spans="10:10" x14ac:dyDescent="0.25">
      <c r="J2198" s="9"/>
    </row>
    <row r="2199" spans="10:10" x14ac:dyDescent="0.25">
      <c r="J2199" s="9"/>
    </row>
    <row r="2200" spans="10:10" x14ac:dyDescent="0.25">
      <c r="J2200" s="9"/>
    </row>
    <row r="2201" spans="10:10" x14ac:dyDescent="0.25">
      <c r="J2201" s="9"/>
    </row>
    <row r="2202" spans="10:10" x14ac:dyDescent="0.25">
      <c r="J2202" s="9"/>
    </row>
    <row r="2203" spans="10:10" x14ac:dyDescent="0.25">
      <c r="J2203" s="9"/>
    </row>
    <row r="2204" spans="10:10" x14ac:dyDescent="0.25">
      <c r="J2204" s="9"/>
    </row>
    <row r="2205" spans="10:10" x14ac:dyDescent="0.25">
      <c r="J2205" s="9"/>
    </row>
    <row r="2206" spans="10:10" x14ac:dyDescent="0.25">
      <c r="J2206" s="9"/>
    </row>
    <row r="2207" spans="10:10" x14ac:dyDescent="0.25">
      <c r="J2207" s="9"/>
    </row>
    <row r="2208" spans="10:10" x14ac:dyDescent="0.25">
      <c r="J2208" s="9"/>
    </row>
    <row r="2209" spans="10:10" x14ac:dyDescent="0.25">
      <c r="J2209" s="9"/>
    </row>
    <row r="2210" spans="10:10" x14ac:dyDescent="0.25">
      <c r="J2210" s="9"/>
    </row>
    <row r="2211" spans="10:10" x14ac:dyDescent="0.25">
      <c r="J2211" s="9"/>
    </row>
    <row r="2212" spans="10:10" x14ac:dyDescent="0.25">
      <c r="J2212" s="9"/>
    </row>
    <row r="2213" spans="10:10" x14ac:dyDescent="0.25">
      <c r="J2213" s="9"/>
    </row>
    <row r="2214" spans="10:10" x14ac:dyDescent="0.25">
      <c r="J2214" s="9"/>
    </row>
    <row r="2215" spans="10:10" x14ac:dyDescent="0.25">
      <c r="J2215" s="9"/>
    </row>
    <row r="2216" spans="10:10" x14ac:dyDescent="0.25">
      <c r="J2216" s="9"/>
    </row>
    <row r="2217" spans="10:10" x14ac:dyDescent="0.25">
      <c r="J2217" s="9"/>
    </row>
    <row r="2218" spans="10:10" x14ac:dyDescent="0.25">
      <c r="J2218" s="9"/>
    </row>
    <row r="2219" spans="10:10" x14ac:dyDescent="0.25">
      <c r="J2219" s="9"/>
    </row>
    <row r="2220" spans="10:10" x14ac:dyDescent="0.25">
      <c r="J2220" s="9"/>
    </row>
    <row r="2221" spans="10:10" x14ac:dyDescent="0.25">
      <c r="J2221" s="9"/>
    </row>
    <row r="2222" spans="10:10" x14ac:dyDescent="0.25">
      <c r="J2222" s="9"/>
    </row>
    <row r="2223" spans="10:10" x14ac:dyDescent="0.25">
      <c r="J2223" s="9"/>
    </row>
    <row r="2224" spans="10:10" x14ac:dyDescent="0.25">
      <c r="J2224" s="9"/>
    </row>
    <row r="2225" spans="10:10" x14ac:dyDescent="0.25">
      <c r="J2225" s="9"/>
    </row>
    <row r="2226" spans="10:10" x14ac:dyDescent="0.25">
      <c r="J2226" s="9"/>
    </row>
    <row r="2227" spans="10:10" x14ac:dyDescent="0.25">
      <c r="J2227" s="9"/>
    </row>
    <row r="2228" spans="10:10" x14ac:dyDescent="0.25">
      <c r="J2228" s="9"/>
    </row>
    <row r="2229" spans="10:10" x14ac:dyDescent="0.25">
      <c r="J2229" s="9"/>
    </row>
    <row r="2230" spans="10:10" x14ac:dyDescent="0.25">
      <c r="J2230" s="9"/>
    </row>
    <row r="2231" spans="10:10" x14ac:dyDescent="0.25">
      <c r="J2231" s="9"/>
    </row>
    <row r="2232" spans="10:10" x14ac:dyDescent="0.25">
      <c r="J2232" s="9"/>
    </row>
    <row r="2233" spans="10:10" x14ac:dyDescent="0.25">
      <c r="J2233" s="9"/>
    </row>
    <row r="2234" spans="10:10" x14ac:dyDescent="0.25">
      <c r="J2234" s="9"/>
    </row>
    <row r="2235" spans="10:10" x14ac:dyDescent="0.25">
      <c r="J2235" s="9"/>
    </row>
    <row r="2236" spans="10:10" x14ac:dyDescent="0.25">
      <c r="J2236" s="9"/>
    </row>
    <row r="2237" spans="10:10" x14ac:dyDescent="0.25">
      <c r="J2237" s="9"/>
    </row>
    <row r="2238" spans="10:10" x14ac:dyDescent="0.25">
      <c r="J2238" s="9"/>
    </row>
    <row r="2239" spans="10:10" x14ac:dyDescent="0.25">
      <c r="J2239" s="9"/>
    </row>
    <row r="2240" spans="10:10" x14ac:dyDescent="0.25">
      <c r="J2240" s="9"/>
    </row>
    <row r="2241" spans="10:10" x14ac:dyDescent="0.25">
      <c r="J2241" s="9"/>
    </row>
    <row r="2242" spans="10:10" x14ac:dyDescent="0.25">
      <c r="J2242" s="9"/>
    </row>
    <row r="2243" spans="10:10" x14ac:dyDescent="0.25">
      <c r="J2243" s="9"/>
    </row>
    <row r="2244" spans="10:10" x14ac:dyDescent="0.25">
      <c r="J2244" s="9"/>
    </row>
    <row r="2245" spans="10:10" x14ac:dyDescent="0.25">
      <c r="J2245" s="9"/>
    </row>
    <row r="2246" spans="10:10" x14ac:dyDescent="0.25">
      <c r="J2246" s="9"/>
    </row>
    <row r="2247" spans="10:10" x14ac:dyDescent="0.25">
      <c r="J2247" s="9"/>
    </row>
    <row r="2248" spans="10:10" x14ac:dyDescent="0.25">
      <c r="J2248" s="9"/>
    </row>
    <row r="2249" spans="10:10" x14ac:dyDescent="0.25">
      <c r="J2249" s="9"/>
    </row>
    <row r="2250" spans="10:10" x14ac:dyDescent="0.25">
      <c r="J2250" s="9"/>
    </row>
    <row r="2251" spans="10:10" x14ac:dyDescent="0.25">
      <c r="J2251" s="9"/>
    </row>
    <row r="2252" spans="10:10" x14ac:dyDescent="0.25">
      <c r="J2252" s="9"/>
    </row>
    <row r="2253" spans="10:10" x14ac:dyDescent="0.25">
      <c r="J2253" s="9"/>
    </row>
    <row r="2254" spans="10:10" x14ac:dyDescent="0.25">
      <c r="J2254" s="9"/>
    </row>
    <row r="2255" spans="10:10" x14ac:dyDescent="0.25">
      <c r="J2255" s="9"/>
    </row>
    <row r="2256" spans="10:10" x14ac:dyDescent="0.25">
      <c r="J2256" s="9"/>
    </row>
    <row r="2257" spans="10:10" x14ac:dyDescent="0.25">
      <c r="J2257" s="9"/>
    </row>
    <row r="2258" spans="10:10" x14ac:dyDescent="0.25">
      <c r="J2258" s="9"/>
    </row>
    <row r="2259" spans="10:10" x14ac:dyDescent="0.25">
      <c r="J2259" s="9"/>
    </row>
    <row r="2260" spans="10:10" x14ac:dyDescent="0.25">
      <c r="J2260" s="9"/>
    </row>
    <row r="2261" spans="10:10" x14ac:dyDescent="0.25">
      <c r="J2261" s="9"/>
    </row>
    <row r="2262" spans="10:10" x14ac:dyDescent="0.25">
      <c r="J2262" s="9"/>
    </row>
    <row r="2263" spans="10:10" x14ac:dyDescent="0.25">
      <c r="J2263" s="9"/>
    </row>
    <row r="2264" spans="10:10" x14ac:dyDescent="0.25">
      <c r="J2264" s="9"/>
    </row>
    <row r="2265" spans="10:10" x14ac:dyDescent="0.25">
      <c r="J2265" s="9"/>
    </row>
    <row r="2266" spans="10:10" x14ac:dyDescent="0.25">
      <c r="J2266" s="9"/>
    </row>
    <row r="2267" spans="10:10" x14ac:dyDescent="0.25">
      <c r="J2267" s="9"/>
    </row>
    <row r="2268" spans="10:10" x14ac:dyDescent="0.25">
      <c r="J2268" s="9"/>
    </row>
    <row r="2269" spans="10:10" x14ac:dyDescent="0.25">
      <c r="J2269" s="9"/>
    </row>
    <row r="2270" spans="10:10" x14ac:dyDescent="0.25">
      <c r="J2270" s="9"/>
    </row>
    <row r="2271" spans="10:10" x14ac:dyDescent="0.25">
      <c r="J2271" s="9"/>
    </row>
    <row r="2272" spans="10:10" x14ac:dyDescent="0.25">
      <c r="J2272" s="9"/>
    </row>
    <row r="2273" spans="10:10" x14ac:dyDescent="0.25">
      <c r="J2273" s="9"/>
    </row>
    <row r="2274" spans="10:10" x14ac:dyDescent="0.25">
      <c r="J2274" s="9"/>
    </row>
    <row r="2275" spans="10:10" x14ac:dyDescent="0.25">
      <c r="J2275" s="9"/>
    </row>
    <row r="2276" spans="10:10" x14ac:dyDescent="0.25">
      <c r="J2276" s="9"/>
    </row>
    <row r="2277" spans="10:10" x14ac:dyDescent="0.25">
      <c r="J2277" s="9"/>
    </row>
    <row r="2278" spans="10:10" x14ac:dyDescent="0.25">
      <c r="J2278" s="9"/>
    </row>
    <row r="2279" spans="10:10" x14ac:dyDescent="0.25">
      <c r="J2279" s="9"/>
    </row>
    <row r="2280" spans="10:10" x14ac:dyDescent="0.25">
      <c r="J2280" s="9"/>
    </row>
    <row r="2281" spans="10:10" x14ac:dyDescent="0.25">
      <c r="J2281" s="9"/>
    </row>
    <row r="2282" spans="10:10" x14ac:dyDescent="0.25">
      <c r="J2282" s="9"/>
    </row>
    <row r="2283" spans="10:10" x14ac:dyDescent="0.25">
      <c r="J2283" s="9"/>
    </row>
    <row r="2284" spans="10:10" x14ac:dyDescent="0.25">
      <c r="J2284" s="9"/>
    </row>
    <row r="2285" spans="10:10" x14ac:dyDescent="0.25">
      <c r="J2285" s="9"/>
    </row>
    <row r="2286" spans="10:10" x14ac:dyDescent="0.25">
      <c r="J2286" s="9"/>
    </row>
    <row r="2287" spans="10:10" x14ac:dyDescent="0.25">
      <c r="J2287" s="9"/>
    </row>
    <row r="2288" spans="10:10" x14ac:dyDescent="0.25">
      <c r="J2288" s="9"/>
    </row>
    <row r="2289" spans="10:10" x14ac:dyDescent="0.25">
      <c r="J2289" s="9"/>
    </row>
    <row r="2290" spans="10:10" x14ac:dyDescent="0.25">
      <c r="J2290" s="9"/>
    </row>
    <row r="2291" spans="10:10" x14ac:dyDescent="0.25">
      <c r="J2291" s="9"/>
    </row>
    <row r="2292" spans="10:10" x14ac:dyDescent="0.25">
      <c r="J2292" s="9"/>
    </row>
    <row r="2293" spans="10:10" x14ac:dyDescent="0.25">
      <c r="J2293" s="9"/>
    </row>
    <row r="2294" spans="10:10" x14ac:dyDescent="0.25">
      <c r="J2294" s="9"/>
    </row>
    <row r="2295" spans="10:10" x14ac:dyDescent="0.25">
      <c r="J2295" s="9"/>
    </row>
    <row r="2296" spans="10:10" x14ac:dyDescent="0.25">
      <c r="J2296" s="9"/>
    </row>
    <row r="2297" spans="10:10" x14ac:dyDescent="0.25">
      <c r="J2297" s="9"/>
    </row>
    <row r="2298" spans="10:10" x14ac:dyDescent="0.25">
      <c r="J2298" s="9"/>
    </row>
    <row r="2299" spans="10:10" x14ac:dyDescent="0.25">
      <c r="J2299" s="9"/>
    </row>
    <row r="2300" spans="10:10" x14ac:dyDescent="0.25">
      <c r="J2300" s="9"/>
    </row>
    <row r="2301" spans="10:10" x14ac:dyDescent="0.25">
      <c r="J2301" s="9"/>
    </row>
    <row r="2302" spans="10:10" x14ac:dyDescent="0.25">
      <c r="J2302" s="9"/>
    </row>
    <row r="2303" spans="10:10" x14ac:dyDescent="0.25">
      <c r="J2303" s="9"/>
    </row>
    <row r="2304" spans="10:10" x14ac:dyDescent="0.25">
      <c r="J2304" s="9"/>
    </row>
    <row r="2305" spans="10:10" x14ac:dyDescent="0.25">
      <c r="J2305" s="9"/>
    </row>
    <row r="2306" spans="10:10" x14ac:dyDescent="0.25">
      <c r="J2306" s="9"/>
    </row>
    <row r="2307" spans="10:10" x14ac:dyDescent="0.25">
      <c r="J2307" s="9"/>
    </row>
    <row r="2308" spans="10:10" x14ac:dyDescent="0.25">
      <c r="J2308" s="9"/>
    </row>
    <row r="2309" spans="10:10" x14ac:dyDescent="0.25">
      <c r="J2309" s="9"/>
    </row>
    <row r="2310" spans="10:10" x14ac:dyDescent="0.25">
      <c r="J2310" s="9"/>
    </row>
    <row r="2311" spans="10:10" x14ac:dyDescent="0.25">
      <c r="J2311" s="9"/>
    </row>
    <row r="2312" spans="10:10" x14ac:dyDescent="0.25">
      <c r="J2312" s="9"/>
    </row>
    <row r="2313" spans="10:10" x14ac:dyDescent="0.25">
      <c r="J2313" s="9"/>
    </row>
    <row r="2314" spans="10:10" x14ac:dyDescent="0.25">
      <c r="J2314" s="9"/>
    </row>
    <row r="2315" spans="10:10" x14ac:dyDescent="0.25">
      <c r="J2315" s="9"/>
    </row>
    <row r="2316" spans="10:10" x14ac:dyDescent="0.25">
      <c r="J2316" s="9"/>
    </row>
    <row r="2317" spans="10:10" x14ac:dyDescent="0.25">
      <c r="J2317" s="9"/>
    </row>
    <row r="2318" spans="10:10" x14ac:dyDescent="0.25">
      <c r="J2318" s="9"/>
    </row>
    <row r="2319" spans="10:10" x14ac:dyDescent="0.25">
      <c r="J2319" s="9"/>
    </row>
    <row r="2320" spans="10:10" x14ac:dyDescent="0.25">
      <c r="J2320" s="9"/>
    </row>
    <row r="2321" spans="10:10" x14ac:dyDescent="0.25">
      <c r="J2321" s="9"/>
    </row>
    <row r="2322" spans="10:10" x14ac:dyDescent="0.25">
      <c r="J2322" s="9"/>
    </row>
    <row r="2323" spans="10:10" x14ac:dyDescent="0.25">
      <c r="J2323" s="9"/>
    </row>
    <row r="2324" spans="10:10" x14ac:dyDescent="0.25">
      <c r="J2324" s="9"/>
    </row>
    <row r="2325" spans="10:10" x14ac:dyDescent="0.25">
      <c r="J2325" s="9"/>
    </row>
    <row r="2326" spans="10:10" x14ac:dyDescent="0.25">
      <c r="J2326" s="9"/>
    </row>
    <row r="2327" spans="10:10" x14ac:dyDescent="0.25">
      <c r="J2327" s="9"/>
    </row>
    <row r="2328" spans="10:10" x14ac:dyDescent="0.25">
      <c r="J2328" s="9"/>
    </row>
    <row r="2329" spans="10:10" x14ac:dyDescent="0.25">
      <c r="J2329" s="9"/>
    </row>
    <row r="2330" spans="10:10" x14ac:dyDescent="0.25">
      <c r="J2330" s="9"/>
    </row>
    <row r="2331" spans="10:10" x14ac:dyDescent="0.25">
      <c r="J2331" s="9"/>
    </row>
    <row r="2332" spans="10:10" x14ac:dyDescent="0.25">
      <c r="J2332" s="9"/>
    </row>
    <row r="2333" spans="10:10" x14ac:dyDescent="0.25">
      <c r="J2333" s="9"/>
    </row>
    <row r="2334" spans="10:10" x14ac:dyDescent="0.25">
      <c r="J2334" s="9"/>
    </row>
    <row r="2335" spans="10:10" x14ac:dyDescent="0.25">
      <c r="J2335" s="9"/>
    </row>
    <row r="2336" spans="10:10" x14ac:dyDescent="0.25">
      <c r="J2336" s="9"/>
    </row>
    <row r="2337" spans="10:10" x14ac:dyDescent="0.25">
      <c r="J2337" s="9"/>
    </row>
    <row r="2338" spans="10:10" x14ac:dyDescent="0.25">
      <c r="J2338" s="9"/>
    </row>
    <row r="2339" spans="10:10" x14ac:dyDescent="0.25">
      <c r="J2339" s="9"/>
    </row>
    <row r="2340" spans="10:10" x14ac:dyDescent="0.25">
      <c r="J2340" s="9"/>
    </row>
    <row r="2341" spans="10:10" x14ac:dyDescent="0.25">
      <c r="J2341" s="9"/>
    </row>
    <row r="2342" spans="10:10" x14ac:dyDescent="0.25">
      <c r="J2342" s="9"/>
    </row>
    <row r="2343" spans="10:10" x14ac:dyDescent="0.25">
      <c r="J2343" s="9"/>
    </row>
    <row r="2344" spans="10:10" x14ac:dyDescent="0.25">
      <c r="J2344" s="9"/>
    </row>
    <row r="2345" spans="10:10" x14ac:dyDescent="0.25">
      <c r="J2345" s="9"/>
    </row>
    <row r="2346" spans="10:10" x14ac:dyDescent="0.25">
      <c r="J2346" s="9"/>
    </row>
    <row r="2347" spans="10:10" x14ac:dyDescent="0.25">
      <c r="J2347" s="9"/>
    </row>
    <row r="2348" spans="10:10" x14ac:dyDescent="0.25">
      <c r="J2348" s="9"/>
    </row>
    <row r="2349" spans="10:10" x14ac:dyDescent="0.25">
      <c r="J2349" s="9"/>
    </row>
    <row r="2350" spans="10:10" x14ac:dyDescent="0.25">
      <c r="J2350" s="9"/>
    </row>
    <row r="2351" spans="10:10" x14ac:dyDescent="0.25">
      <c r="J2351" s="9"/>
    </row>
    <row r="2352" spans="10:10" x14ac:dyDescent="0.25">
      <c r="J2352" s="9"/>
    </row>
    <row r="2353" spans="10:10" x14ac:dyDescent="0.25">
      <c r="J2353" s="9"/>
    </row>
    <row r="2354" spans="10:10" x14ac:dyDescent="0.25">
      <c r="J2354" s="9"/>
    </row>
    <row r="2355" spans="10:10" x14ac:dyDescent="0.25">
      <c r="J2355" s="9"/>
    </row>
    <row r="2356" spans="10:10" x14ac:dyDescent="0.25">
      <c r="J2356" s="9"/>
    </row>
    <row r="2357" spans="10:10" x14ac:dyDescent="0.25">
      <c r="J2357" s="9"/>
    </row>
    <row r="2358" spans="10:10" x14ac:dyDescent="0.25">
      <c r="J2358" s="9"/>
    </row>
    <row r="2359" spans="10:10" x14ac:dyDescent="0.25">
      <c r="J2359" s="9"/>
    </row>
    <row r="2360" spans="10:10" x14ac:dyDescent="0.25">
      <c r="J2360" s="9"/>
    </row>
    <row r="2361" spans="10:10" x14ac:dyDescent="0.25">
      <c r="J2361" s="9"/>
    </row>
    <row r="2362" spans="10:10" x14ac:dyDescent="0.25">
      <c r="J2362" s="9"/>
    </row>
    <row r="2363" spans="10:10" x14ac:dyDescent="0.25">
      <c r="J2363" s="9"/>
    </row>
    <row r="2364" spans="10:10" x14ac:dyDescent="0.25">
      <c r="J2364" s="9"/>
    </row>
    <row r="2365" spans="10:10" x14ac:dyDescent="0.25">
      <c r="J2365" s="9"/>
    </row>
    <row r="2366" spans="10:10" x14ac:dyDescent="0.25">
      <c r="J2366" s="9"/>
    </row>
    <row r="2367" spans="10:10" x14ac:dyDescent="0.25">
      <c r="J2367" s="9"/>
    </row>
    <row r="2368" spans="10:10" x14ac:dyDescent="0.25">
      <c r="J2368" s="9"/>
    </row>
    <row r="2369" spans="10:10" x14ac:dyDescent="0.25">
      <c r="J2369" s="9"/>
    </row>
    <row r="2370" spans="10:10" x14ac:dyDescent="0.25">
      <c r="J2370" s="9"/>
    </row>
    <row r="2371" spans="10:10" x14ac:dyDescent="0.25">
      <c r="J2371" s="9"/>
    </row>
    <row r="2372" spans="10:10" x14ac:dyDescent="0.25">
      <c r="J2372" s="9"/>
    </row>
    <row r="2373" spans="10:10" x14ac:dyDescent="0.25">
      <c r="J2373" s="9"/>
    </row>
    <row r="2374" spans="10:10" x14ac:dyDescent="0.25">
      <c r="J2374" s="9"/>
    </row>
    <row r="2375" spans="10:10" x14ac:dyDescent="0.25">
      <c r="J2375" s="9"/>
    </row>
    <row r="2376" spans="10:10" x14ac:dyDescent="0.25">
      <c r="J2376" s="9"/>
    </row>
    <row r="2377" spans="10:10" x14ac:dyDescent="0.25">
      <c r="J2377" s="9"/>
    </row>
    <row r="2378" spans="10:10" x14ac:dyDescent="0.25">
      <c r="J2378" s="9"/>
    </row>
    <row r="2379" spans="10:10" x14ac:dyDescent="0.25">
      <c r="J2379" s="9"/>
    </row>
    <row r="2380" spans="10:10" x14ac:dyDescent="0.25">
      <c r="J2380" s="9"/>
    </row>
    <row r="2381" spans="10:10" x14ac:dyDescent="0.25">
      <c r="J2381" s="9"/>
    </row>
    <row r="2382" spans="10:10" x14ac:dyDescent="0.25">
      <c r="J2382" s="9"/>
    </row>
    <row r="2383" spans="10:10" x14ac:dyDescent="0.25">
      <c r="J2383" s="9"/>
    </row>
    <row r="2384" spans="10:10" x14ac:dyDescent="0.25">
      <c r="J2384" s="9"/>
    </row>
    <row r="2385" spans="10:10" x14ac:dyDescent="0.25">
      <c r="J2385" s="9"/>
    </row>
    <row r="2386" spans="10:10" x14ac:dyDescent="0.25">
      <c r="J2386" s="9"/>
    </row>
    <row r="2387" spans="10:10" x14ac:dyDescent="0.25">
      <c r="J2387" s="9"/>
    </row>
    <row r="2388" spans="10:10" x14ac:dyDescent="0.25">
      <c r="J2388" s="9"/>
    </row>
    <row r="2389" spans="10:10" x14ac:dyDescent="0.25">
      <c r="J2389" s="9"/>
    </row>
    <row r="2390" spans="10:10" x14ac:dyDescent="0.25">
      <c r="J2390" s="9"/>
    </row>
    <row r="2391" spans="10:10" x14ac:dyDescent="0.25">
      <c r="J2391" s="9"/>
    </row>
    <row r="2392" spans="10:10" x14ac:dyDescent="0.25">
      <c r="J2392" s="9"/>
    </row>
    <row r="2393" spans="10:10" x14ac:dyDescent="0.25">
      <c r="J2393" s="9"/>
    </row>
    <row r="2394" spans="10:10" x14ac:dyDescent="0.25">
      <c r="J2394" s="9"/>
    </row>
    <row r="2395" spans="10:10" x14ac:dyDescent="0.25">
      <c r="J2395" s="9"/>
    </row>
    <row r="2396" spans="10:10" x14ac:dyDescent="0.25">
      <c r="J2396" s="9"/>
    </row>
    <row r="2397" spans="10:10" x14ac:dyDescent="0.25">
      <c r="J2397" s="9"/>
    </row>
    <row r="2398" spans="10:10" x14ac:dyDescent="0.25">
      <c r="J2398" s="9"/>
    </row>
    <row r="2399" spans="10:10" x14ac:dyDescent="0.25">
      <c r="J2399" s="9"/>
    </row>
    <row r="2400" spans="10:10" x14ac:dyDescent="0.25">
      <c r="J2400" s="9"/>
    </row>
    <row r="2401" spans="10:10" x14ac:dyDescent="0.25">
      <c r="J2401" s="9"/>
    </row>
    <row r="2402" spans="10:10" x14ac:dyDescent="0.25">
      <c r="J2402" s="9"/>
    </row>
    <row r="2403" spans="10:10" x14ac:dyDescent="0.25">
      <c r="J2403" s="9"/>
    </row>
    <row r="2404" spans="10:10" x14ac:dyDescent="0.25">
      <c r="J2404" s="9"/>
    </row>
    <row r="2405" spans="10:10" x14ac:dyDescent="0.25">
      <c r="J2405" s="9"/>
    </row>
    <row r="2406" spans="10:10" x14ac:dyDescent="0.25">
      <c r="J2406" s="9"/>
    </row>
    <row r="2407" spans="10:10" x14ac:dyDescent="0.25">
      <c r="J2407" s="9"/>
    </row>
    <row r="2408" spans="10:10" x14ac:dyDescent="0.25">
      <c r="J2408" s="9"/>
    </row>
    <row r="2409" spans="10:10" x14ac:dyDescent="0.25">
      <c r="J2409" s="9"/>
    </row>
    <row r="2410" spans="10:10" x14ac:dyDescent="0.25">
      <c r="J2410" s="9"/>
    </row>
    <row r="2411" spans="10:10" x14ac:dyDescent="0.25">
      <c r="J2411" s="9"/>
    </row>
    <row r="2412" spans="10:10" x14ac:dyDescent="0.25">
      <c r="J2412" s="9"/>
    </row>
    <row r="2413" spans="10:10" x14ac:dyDescent="0.25">
      <c r="J2413" s="9"/>
    </row>
    <row r="2414" spans="10:10" x14ac:dyDescent="0.25">
      <c r="J2414" s="9"/>
    </row>
    <row r="2415" spans="10:10" x14ac:dyDescent="0.25">
      <c r="J2415" s="9"/>
    </row>
    <row r="2416" spans="10:10" x14ac:dyDescent="0.25">
      <c r="J2416" s="9"/>
    </row>
    <row r="2417" spans="10:10" x14ac:dyDescent="0.25">
      <c r="J2417" s="9"/>
    </row>
    <row r="2418" spans="10:10" x14ac:dyDescent="0.25">
      <c r="J2418" s="9"/>
    </row>
    <row r="2419" spans="10:10" x14ac:dyDescent="0.25">
      <c r="J2419" s="9"/>
    </row>
    <row r="2420" spans="10:10" x14ac:dyDescent="0.25">
      <c r="J2420" s="9"/>
    </row>
    <row r="2421" spans="10:10" x14ac:dyDescent="0.25">
      <c r="J2421" s="9"/>
    </row>
    <row r="2422" spans="10:10" x14ac:dyDescent="0.25">
      <c r="J2422" s="9"/>
    </row>
    <row r="2423" spans="10:10" x14ac:dyDescent="0.25">
      <c r="J2423" s="9"/>
    </row>
    <row r="2424" spans="10:10" x14ac:dyDescent="0.25">
      <c r="J2424" s="9"/>
    </row>
    <row r="2425" spans="10:10" x14ac:dyDescent="0.25">
      <c r="J2425" s="9"/>
    </row>
    <row r="2426" spans="10:10" x14ac:dyDescent="0.25">
      <c r="J2426" s="9"/>
    </row>
    <row r="2427" spans="10:10" x14ac:dyDescent="0.25">
      <c r="J2427" s="9"/>
    </row>
    <row r="2428" spans="10:10" x14ac:dyDescent="0.25">
      <c r="J2428" s="9"/>
    </row>
    <row r="2429" spans="10:10" x14ac:dyDescent="0.25">
      <c r="J2429" s="9"/>
    </row>
    <row r="2430" spans="10:10" x14ac:dyDescent="0.25">
      <c r="J2430" s="9"/>
    </row>
    <row r="2431" spans="10:10" x14ac:dyDescent="0.25">
      <c r="J2431" s="9"/>
    </row>
    <row r="2432" spans="10:10" x14ac:dyDescent="0.25">
      <c r="J2432" s="9"/>
    </row>
    <row r="2433" spans="10:10" x14ac:dyDescent="0.25">
      <c r="J2433" s="9"/>
    </row>
    <row r="2434" spans="10:10" x14ac:dyDescent="0.25">
      <c r="J2434" s="9"/>
    </row>
    <row r="2435" spans="10:10" x14ac:dyDescent="0.25">
      <c r="J2435" s="9"/>
    </row>
    <row r="2436" spans="10:10" x14ac:dyDescent="0.25">
      <c r="J2436" s="9"/>
    </row>
    <row r="2437" spans="10:10" x14ac:dyDescent="0.25">
      <c r="J2437" s="9"/>
    </row>
    <row r="2438" spans="10:10" x14ac:dyDescent="0.25">
      <c r="J2438" s="9"/>
    </row>
    <row r="2439" spans="10:10" x14ac:dyDescent="0.25">
      <c r="J2439" s="9"/>
    </row>
    <row r="2440" spans="10:10" x14ac:dyDescent="0.25">
      <c r="J2440" s="9"/>
    </row>
    <row r="2441" spans="10:10" x14ac:dyDescent="0.25">
      <c r="J2441" s="9"/>
    </row>
    <row r="2442" spans="10:10" x14ac:dyDescent="0.25">
      <c r="J2442" s="9"/>
    </row>
    <row r="2443" spans="10:10" x14ac:dyDescent="0.25">
      <c r="J2443" s="9"/>
    </row>
    <row r="2444" spans="10:10" x14ac:dyDescent="0.25">
      <c r="J2444" s="9"/>
    </row>
    <row r="2445" spans="10:10" x14ac:dyDescent="0.25">
      <c r="J2445" s="9"/>
    </row>
    <row r="2446" spans="10:10" x14ac:dyDescent="0.25">
      <c r="J2446" s="9"/>
    </row>
    <row r="2447" spans="10:10" x14ac:dyDescent="0.25">
      <c r="J2447" s="9"/>
    </row>
    <row r="2448" spans="10:10" x14ac:dyDescent="0.25">
      <c r="J2448" s="9"/>
    </row>
    <row r="2449" spans="10:10" x14ac:dyDescent="0.25">
      <c r="J2449" s="9"/>
    </row>
    <row r="2450" spans="10:10" x14ac:dyDescent="0.25">
      <c r="J2450" s="9"/>
    </row>
    <row r="2451" spans="10:10" x14ac:dyDescent="0.25">
      <c r="J2451" s="9"/>
    </row>
    <row r="2452" spans="10:10" x14ac:dyDescent="0.25">
      <c r="J2452" s="9"/>
    </row>
    <row r="2453" spans="10:10" x14ac:dyDescent="0.25">
      <c r="J2453" s="9"/>
    </row>
    <row r="2454" spans="10:10" x14ac:dyDescent="0.25">
      <c r="J2454" s="9"/>
    </row>
    <row r="2455" spans="10:10" x14ac:dyDescent="0.25">
      <c r="J2455" s="9"/>
    </row>
    <row r="2456" spans="10:10" x14ac:dyDescent="0.25">
      <c r="J2456" s="9"/>
    </row>
    <row r="2457" spans="10:10" x14ac:dyDescent="0.25">
      <c r="J2457" s="9"/>
    </row>
    <row r="2458" spans="10:10" x14ac:dyDescent="0.25">
      <c r="J2458" s="9"/>
    </row>
    <row r="2459" spans="10:10" x14ac:dyDescent="0.25">
      <c r="J2459" s="9"/>
    </row>
    <row r="2460" spans="10:10" x14ac:dyDescent="0.25">
      <c r="J2460" s="9"/>
    </row>
    <row r="2461" spans="10:10" x14ac:dyDescent="0.25">
      <c r="J2461" s="9"/>
    </row>
    <row r="2462" spans="10:10" x14ac:dyDescent="0.25">
      <c r="J2462" s="9"/>
    </row>
    <row r="2463" spans="10:10" x14ac:dyDescent="0.25">
      <c r="J2463" s="9"/>
    </row>
    <row r="2464" spans="10:10" x14ac:dyDescent="0.25">
      <c r="J2464" s="9"/>
    </row>
    <row r="2465" spans="10:10" x14ac:dyDescent="0.25">
      <c r="J2465" s="9"/>
    </row>
    <row r="2466" spans="10:10" x14ac:dyDescent="0.25">
      <c r="J2466" s="9"/>
    </row>
    <row r="2467" spans="10:10" x14ac:dyDescent="0.25">
      <c r="J2467" s="9"/>
    </row>
    <row r="2468" spans="10:10" x14ac:dyDescent="0.25">
      <c r="J2468" s="9"/>
    </row>
    <row r="2469" spans="10:10" x14ac:dyDescent="0.25">
      <c r="J2469" s="9"/>
    </row>
    <row r="2470" spans="10:10" x14ac:dyDescent="0.25">
      <c r="J2470" s="9"/>
    </row>
    <row r="2471" spans="10:10" x14ac:dyDescent="0.25">
      <c r="J2471" s="9"/>
    </row>
    <row r="2472" spans="10:10" x14ac:dyDescent="0.25">
      <c r="J2472" s="9"/>
    </row>
    <row r="2473" spans="10:10" x14ac:dyDescent="0.25">
      <c r="J2473" s="9"/>
    </row>
    <row r="2474" spans="10:10" x14ac:dyDescent="0.25">
      <c r="J2474" s="9"/>
    </row>
    <row r="2475" spans="10:10" x14ac:dyDescent="0.25">
      <c r="J2475" s="9"/>
    </row>
    <row r="2476" spans="10:10" x14ac:dyDescent="0.25">
      <c r="J2476" s="9"/>
    </row>
    <row r="2477" spans="10:10" x14ac:dyDescent="0.25">
      <c r="J2477" s="9"/>
    </row>
    <row r="2478" spans="10:10" x14ac:dyDescent="0.25">
      <c r="J2478" s="9"/>
    </row>
    <row r="2479" spans="10:10" x14ac:dyDescent="0.25">
      <c r="J2479" s="9"/>
    </row>
    <row r="2480" spans="10:10" x14ac:dyDescent="0.25">
      <c r="J2480" s="9"/>
    </row>
    <row r="2481" spans="10:10" x14ac:dyDescent="0.25">
      <c r="J2481" s="9"/>
    </row>
    <row r="2482" spans="10:10" x14ac:dyDescent="0.25">
      <c r="J2482" s="9"/>
    </row>
    <row r="2483" spans="10:10" x14ac:dyDescent="0.25">
      <c r="J2483" s="9"/>
    </row>
    <row r="2484" spans="10:10" x14ac:dyDescent="0.25">
      <c r="J2484" s="9"/>
    </row>
    <row r="2485" spans="10:10" x14ac:dyDescent="0.25">
      <c r="J2485" s="9"/>
    </row>
    <row r="2486" spans="10:10" x14ac:dyDescent="0.25">
      <c r="J2486" s="9"/>
    </row>
    <row r="2487" spans="10:10" x14ac:dyDescent="0.25">
      <c r="J2487" s="9"/>
    </row>
    <row r="2488" spans="10:10" x14ac:dyDescent="0.25">
      <c r="J2488" s="9"/>
    </row>
    <row r="2489" spans="10:10" x14ac:dyDescent="0.25">
      <c r="J2489" s="9"/>
    </row>
    <row r="2490" spans="10:10" x14ac:dyDescent="0.25">
      <c r="J2490" s="9"/>
    </row>
    <row r="2491" spans="10:10" x14ac:dyDescent="0.25">
      <c r="J2491" s="9"/>
    </row>
    <row r="2492" spans="10:10" x14ac:dyDescent="0.25">
      <c r="J2492" s="9"/>
    </row>
    <row r="2493" spans="10:10" x14ac:dyDescent="0.25">
      <c r="J2493" s="9"/>
    </row>
    <row r="2494" spans="10:10" x14ac:dyDescent="0.25">
      <c r="J2494" s="9"/>
    </row>
    <row r="2495" spans="10:10" x14ac:dyDescent="0.25">
      <c r="J2495" s="9"/>
    </row>
    <row r="2496" spans="10:10" x14ac:dyDescent="0.25">
      <c r="J2496" s="9"/>
    </row>
    <row r="2497" spans="10:10" x14ac:dyDescent="0.25">
      <c r="J2497" s="9"/>
    </row>
    <row r="2498" spans="10:10" x14ac:dyDescent="0.25">
      <c r="J2498" s="9"/>
    </row>
    <row r="2499" spans="10:10" x14ac:dyDescent="0.25">
      <c r="J2499" s="9"/>
    </row>
    <row r="2500" spans="10:10" x14ac:dyDescent="0.25">
      <c r="J2500" s="9"/>
    </row>
    <row r="2501" spans="10:10" x14ac:dyDescent="0.25">
      <c r="J2501" s="9"/>
    </row>
    <row r="2502" spans="10:10" x14ac:dyDescent="0.25">
      <c r="J2502" s="9"/>
    </row>
    <row r="2503" spans="10:10" x14ac:dyDescent="0.25">
      <c r="J2503" s="9"/>
    </row>
    <row r="2504" spans="10:10" x14ac:dyDescent="0.25">
      <c r="J2504" s="9"/>
    </row>
    <row r="2505" spans="10:10" x14ac:dyDescent="0.25">
      <c r="J2505" s="9"/>
    </row>
    <row r="2506" spans="10:10" x14ac:dyDescent="0.25">
      <c r="J2506" s="9"/>
    </row>
    <row r="2507" spans="10:10" x14ac:dyDescent="0.25">
      <c r="J2507" s="9"/>
    </row>
    <row r="2508" spans="10:10" x14ac:dyDescent="0.25">
      <c r="J2508" s="9"/>
    </row>
    <row r="2509" spans="10:10" x14ac:dyDescent="0.25">
      <c r="J2509" s="9"/>
    </row>
    <row r="2510" spans="10:10" x14ac:dyDescent="0.25">
      <c r="J2510" s="9"/>
    </row>
    <row r="2511" spans="10:10" x14ac:dyDescent="0.25">
      <c r="J2511" s="9"/>
    </row>
    <row r="2512" spans="10:10" x14ac:dyDescent="0.25">
      <c r="J2512" s="9"/>
    </row>
    <row r="2513" spans="10:10" x14ac:dyDescent="0.25">
      <c r="J2513" s="9"/>
    </row>
    <row r="2514" spans="10:10" x14ac:dyDescent="0.25">
      <c r="J2514" s="9"/>
    </row>
    <row r="2515" spans="10:10" x14ac:dyDescent="0.25">
      <c r="J2515" s="9"/>
    </row>
    <row r="2516" spans="10:10" x14ac:dyDescent="0.25">
      <c r="J2516" s="9"/>
    </row>
    <row r="2517" spans="10:10" x14ac:dyDescent="0.25">
      <c r="J2517" s="9"/>
    </row>
    <row r="2518" spans="10:10" x14ac:dyDescent="0.25">
      <c r="J2518" s="9"/>
    </row>
    <row r="2519" spans="10:10" x14ac:dyDescent="0.25">
      <c r="J2519" s="9"/>
    </row>
    <row r="2520" spans="10:10" x14ac:dyDescent="0.25">
      <c r="J2520" s="9"/>
    </row>
    <row r="2521" spans="10:10" x14ac:dyDescent="0.25">
      <c r="J2521" s="9"/>
    </row>
    <row r="2522" spans="10:10" x14ac:dyDescent="0.25">
      <c r="J2522" s="9"/>
    </row>
    <row r="2523" spans="10:10" x14ac:dyDescent="0.25">
      <c r="J2523" s="9"/>
    </row>
    <row r="2524" spans="10:10" x14ac:dyDescent="0.25">
      <c r="J2524" s="9"/>
    </row>
    <row r="2525" spans="10:10" x14ac:dyDescent="0.25">
      <c r="J2525" s="9"/>
    </row>
    <row r="2526" spans="10:10" x14ac:dyDescent="0.25">
      <c r="J2526" s="9"/>
    </row>
    <row r="2527" spans="10:10" x14ac:dyDescent="0.25">
      <c r="J2527" s="9"/>
    </row>
    <row r="2528" spans="10:10" x14ac:dyDescent="0.25">
      <c r="J2528" s="9"/>
    </row>
    <row r="2529" spans="10:10" x14ac:dyDescent="0.25">
      <c r="J2529" s="9"/>
    </row>
    <row r="2530" spans="10:10" x14ac:dyDescent="0.25">
      <c r="J2530" s="9"/>
    </row>
    <row r="2531" spans="10:10" x14ac:dyDescent="0.25">
      <c r="J2531" s="9"/>
    </row>
    <row r="2532" spans="10:10" x14ac:dyDescent="0.25">
      <c r="J2532" s="9"/>
    </row>
    <row r="2533" spans="10:10" x14ac:dyDescent="0.25">
      <c r="J2533" s="9"/>
    </row>
    <row r="2534" spans="10:10" x14ac:dyDescent="0.25">
      <c r="J2534" s="9"/>
    </row>
    <row r="2535" spans="10:10" x14ac:dyDescent="0.25">
      <c r="J2535" s="9"/>
    </row>
    <row r="2536" spans="10:10" x14ac:dyDescent="0.25">
      <c r="J2536" s="9"/>
    </row>
    <row r="2537" spans="10:10" x14ac:dyDescent="0.25">
      <c r="J2537" s="9"/>
    </row>
    <row r="2538" spans="10:10" x14ac:dyDescent="0.25">
      <c r="J2538" s="9"/>
    </row>
    <row r="2539" spans="10:10" x14ac:dyDescent="0.25">
      <c r="J2539" s="9"/>
    </row>
    <row r="2540" spans="10:10" x14ac:dyDescent="0.25">
      <c r="J2540" s="9"/>
    </row>
    <row r="2541" spans="10:10" x14ac:dyDescent="0.25">
      <c r="J2541" s="9"/>
    </row>
    <row r="2542" spans="10:10" x14ac:dyDescent="0.25">
      <c r="J2542" s="9"/>
    </row>
    <row r="2543" spans="10:10" x14ac:dyDescent="0.25">
      <c r="J2543" s="9"/>
    </row>
    <row r="2544" spans="10:10" x14ac:dyDescent="0.25">
      <c r="J2544" s="9"/>
    </row>
    <row r="2545" spans="10:10" x14ac:dyDescent="0.25">
      <c r="J2545" s="9"/>
    </row>
    <row r="2546" spans="10:10" x14ac:dyDescent="0.25">
      <c r="J2546" s="9"/>
    </row>
    <row r="2547" spans="10:10" x14ac:dyDescent="0.25">
      <c r="J2547" s="9"/>
    </row>
    <row r="2548" spans="10:10" x14ac:dyDescent="0.25">
      <c r="J2548" s="9"/>
    </row>
    <row r="2549" spans="10:10" x14ac:dyDescent="0.25">
      <c r="J2549" s="9"/>
    </row>
    <row r="2550" spans="10:10" x14ac:dyDescent="0.25">
      <c r="J2550" s="9"/>
    </row>
    <row r="2551" spans="10:10" x14ac:dyDescent="0.25">
      <c r="J2551" s="9"/>
    </row>
    <row r="2552" spans="10:10" x14ac:dyDescent="0.25">
      <c r="J2552" s="9"/>
    </row>
    <row r="2553" spans="10:10" x14ac:dyDescent="0.25">
      <c r="J2553" s="9"/>
    </row>
    <row r="2554" spans="10:10" x14ac:dyDescent="0.25">
      <c r="J2554" s="9"/>
    </row>
    <row r="2555" spans="10:10" x14ac:dyDescent="0.25">
      <c r="J2555" s="9"/>
    </row>
    <row r="2556" spans="10:10" x14ac:dyDescent="0.25">
      <c r="J2556" s="9"/>
    </row>
    <row r="2557" spans="10:10" x14ac:dyDescent="0.25">
      <c r="J2557" s="9"/>
    </row>
    <row r="2558" spans="10:10" x14ac:dyDescent="0.25">
      <c r="J2558" s="9"/>
    </row>
    <row r="2559" spans="10:10" x14ac:dyDescent="0.25">
      <c r="J2559" s="9"/>
    </row>
    <row r="2560" spans="10:10" x14ac:dyDescent="0.25">
      <c r="J2560" s="9"/>
    </row>
    <row r="2561" spans="10:10" x14ac:dyDescent="0.25">
      <c r="J2561" s="9"/>
    </row>
    <row r="2562" spans="10:10" x14ac:dyDescent="0.25">
      <c r="J2562" s="9"/>
    </row>
    <row r="2563" spans="10:10" x14ac:dyDescent="0.25">
      <c r="J2563" s="9"/>
    </row>
    <row r="2564" spans="10:10" x14ac:dyDescent="0.25">
      <c r="J2564" s="9"/>
    </row>
    <row r="2565" spans="10:10" x14ac:dyDescent="0.25">
      <c r="J2565" s="9"/>
    </row>
    <row r="2566" spans="10:10" x14ac:dyDescent="0.25">
      <c r="J2566" s="9"/>
    </row>
    <row r="2567" spans="10:10" x14ac:dyDescent="0.25">
      <c r="J2567" s="9"/>
    </row>
    <row r="2568" spans="10:10" x14ac:dyDescent="0.25">
      <c r="J2568" s="9"/>
    </row>
    <row r="2569" spans="10:10" x14ac:dyDescent="0.25">
      <c r="J2569" s="9"/>
    </row>
    <row r="2570" spans="10:10" x14ac:dyDescent="0.25">
      <c r="J2570" s="9"/>
    </row>
    <row r="2571" spans="10:10" x14ac:dyDescent="0.25">
      <c r="J2571" s="9"/>
    </row>
    <row r="2572" spans="10:10" x14ac:dyDescent="0.25">
      <c r="J2572" s="9"/>
    </row>
    <row r="2573" spans="10:10" x14ac:dyDescent="0.25">
      <c r="J2573" s="9"/>
    </row>
    <row r="2574" spans="10:10" x14ac:dyDescent="0.25">
      <c r="J2574" s="9"/>
    </row>
    <row r="2575" spans="10:10" x14ac:dyDescent="0.25">
      <c r="J2575" s="9"/>
    </row>
    <row r="2576" spans="10:10" x14ac:dyDescent="0.25">
      <c r="J2576" s="9"/>
    </row>
    <row r="2577" spans="10:10" x14ac:dyDescent="0.25">
      <c r="J2577" s="9"/>
    </row>
    <row r="2578" spans="10:10" x14ac:dyDescent="0.25">
      <c r="J2578" s="9"/>
    </row>
    <row r="2579" spans="10:10" x14ac:dyDescent="0.25">
      <c r="J2579" s="9"/>
    </row>
    <row r="2580" spans="10:10" x14ac:dyDescent="0.25">
      <c r="J2580" s="9"/>
    </row>
    <row r="2581" spans="10:10" x14ac:dyDescent="0.25">
      <c r="J2581" s="9"/>
    </row>
    <row r="2582" spans="10:10" x14ac:dyDescent="0.25">
      <c r="J2582" s="9"/>
    </row>
    <row r="2583" spans="10:10" x14ac:dyDescent="0.25">
      <c r="J2583" s="9"/>
    </row>
    <row r="2584" spans="10:10" x14ac:dyDescent="0.25">
      <c r="J2584" s="9"/>
    </row>
    <row r="2585" spans="10:10" x14ac:dyDescent="0.25">
      <c r="J2585" s="9"/>
    </row>
    <row r="2586" spans="10:10" x14ac:dyDescent="0.25">
      <c r="J2586" s="9"/>
    </row>
    <row r="2587" spans="10:10" x14ac:dyDescent="0.25">
      <c r="J2587" s="9"/>
    </row>
    <row r="2588" spans="10:10" x14ac:dyDescent="0.25">
      <c r="J2588" s="9"/>
    </row>
    <row r="2589" spans="10:10" x14ac:dyDescent="0.25">
      <c r="J2589" s="9"/>
    </row>
    <row r="2590" spans="10:10" x14ac:dyDescent="0.25">
      <c r="J2590" s="9"/>
    </row>
    <row r="2591" spans="10:10" x14ac:dyDescent="0.25">
      <c r="J2591" s="9"/>
    </row>
    <row r="2592" spans="10:10" x14ac:dyDescent="0.25">
      <c r="J2592" s="9"/>
    </row>
    <row r="2593" spans="10:10" x14ac:dyDescent="0.25">
      <c r="J2593" s="9"/>
    </row>
    <row r="2594" spans="10:10" x14ac:dyDescent="0.25">
      <c r="J2594" s="9"/>
    </row>
    <row r="2595" spans="10:10" x14ac:dyDescent="0.25">
      <c r="J2595" s="9"/>
    </row>
    <row r="2596" spans="10:10" x14ac:dyDescent="0.25">
      <c r="J2596" s="9"/>
    </row>
    <row r="2597" spans="10:10" x14ac:dyDescent="0.25">
      <c r="J2597" s="9"/>
    </row>
    <row r="2598" spans="10:10" x14ac:dyDescent="0.25">
      <c r="J2598" s="9"/>
    </row>
    <row r="2599" spans="10:10" x14ac:dyDescent="0.25">
      <c r="J2599" s="9"/>
    </row>
    <row r="2600" spans="10:10" x14ac:dyDescent="0.25">
      <c r="J2600" s="9"/>
    </row>
    <row r="2601" spans="10:10" x14ac:dyDescent="0.25">
      <c r="J2601" s="9"/>
    </row>
    <row r="2602" spans="10:10" x14ac:dyDescent="0.25">
      <c r="J2602" s="9"/>
    </row>
    <row r="2603" spans="10:10" x14ac:dyDescent="0.25">
      <c r="J2603" s="9"/>
    </row>
    <row r="2604" spans="10:10" x14ac:dyDescent="0.25">
      <c r="J2604" s="9"/>
    </row>
    <row r="2605" spans="10:10" x14ac:dyDescent="0.25">
      <c r="J2605" s="9"/>
    </row>
    <row r="2606" spans="10:10" x14ac:dyDescent="0.25">
      <c r="J2606" s="9"/>
    </row>
    <row r="2607" spans="10:10" x14ac:dyDescent="0.25">
      <c r="J2607" s="9"/>
    </row>
    <row r="2608" spans="10:10" x14ac:dyDescent="0.25">
      <c r="J2608" s="9"/>
    </row>
    <row r="2609" spans="10:10" x14ac:dyDescent="0.25">
      <c r="J2609" s="9"/>
    </row>
    <row r="2610" spans="10:10" x14ac:dyDescent="0.25">
      <c r="J2610" s="9"/>
    </row>
    <row r="2611" spans="10:10" x14ac:dyDescent="0.25">
      <c r="J2611" s="9"/>
    </row>
    <row r="2612" spans="10:10" x14ac:dyDescent="0.25">
      <c r="J2612" s="9"/>
    </row>
    <row r="2613" spans="10:10" x14ac:dyDescent="0.25">
      <c r="J2613" s="9"/>
    </row>
    <row r="2614" spans="10:10" x14ac:dyDescent="0.25">
      <c r="J2614" s="9"/>
    </row>
    <row r="2615" spans="10:10" x14ac:dyDescent="0.25">
      <c r="J2615" s="9"/>
    </row>
    <row r="2616" spans="10:10" x14ac:dyDescent="0.25">
      <c r="J2616" s="9"/>
    </row>
    <row r="2617" spans="10:10" x14ac:dyDescent="0.25">
      <c r="J2617" s="9"/>
    </row>
    <row r="2618" spans="10:10" x14ac:dyDescent="0.25">
      <c r="J2618" s="9"/>
    </row>
    <row r="2619" spans="10:10" x14ac:dyDescent="0.25">
      <c r="J2619" s="9"/>
    </row>
    <row r="2620" spans="10:10" x14ac:dyDescent="0.25">
      <c r="J2620" s="9"/>
    </row>
    <row r="2621" spans="10:10" x14ac:dyDescent="0.25">
      <c r="J2621" s="9"/>
    </row>
    <row r="2622" spans="10:10" x14ac:dyDescent="0.25">
      <c r="J2622" s="9"/>
    </row>
    <row r="2623" spans="10:10" x14ac:dyDescent="0.25">
      <c r="J2623" s="9"/>
    </row>
    <row r="2624" spans="10:10" x14ac:dyDescent="0.25">
      <c r="J2624" s="9"/>
    </row>
    <row r="2625" spans="10:10" x14ac:dyDescent="0.25">
      <c r="J2625" s="9"/>
    </row>
    <row r="2626" spans="10:10" x14ac:dyDescent="0.25">
      <c r="J2626" s="9"/>
    </row>
    <row r="2627" spans="10:10" x14ac:dyDescent="0.25">
      <c r="J2627" s="9"/>
    </row>
    <row r="2628" spans="10:10" x14ac:dyDescent="0.25">
      <c r="J2628" s="9"/>
    </row>
    <row r="2629" spans="10:10" x14ac:dyDescent="0.25">
      <c r="J2629" s="9"/>
    </row>
    <row r="2630" spans="10:10" x14ac:dyDescent="0.25">
      <c r="J2630" s="9"/>
    </row>
    <row r="2631" spans="10:10" x14ac:dyDescent="0.25">
      <c r="J2631" s="9"/>
    </row>
    <row r="2632" spans="10:10" x14ac:dyDescent="0.25">
      <c r="J2632" s="9"/>
    </row>
    <row r="2633" spans="10:10" x14ac:dyDescent="0.25">
      <c r="J2633" s="9"/>
    </row>
    <row r="2634" spans="10:10" x14ac:dyDescent="0.25">
      <c r="J2634" s="9"/>
    </row>
    <row r="2635" spans="10:10" x14ac:dyDescent="0.25">
      <c r="J2635" s="9"/>
    </row>
    <row r="2636" spans="10:10" x14ac:dyDescent="0.25">
      <c r="J2636" s="9"/>
    </row>
    <row r="2637" spans="10:10" x14ac:dyDescent="0.25">
      <c r="J2637" s="9"/>
    </row>
    <row r="2638" spans="10:10" x14ac:dyDescent="0.25">
      <c r="J2638" s="9"/>
    </row>
    <row r="2639" spans="10:10" x14ac:dyDescent="0.25">
      <c r="J2639" s="9"/>
    </row>
    <row r="2640" spans="10:10" x14ac:dyDescent="0.25">
      <c r="J2640" s="9"/>
    </row>
    <row r="2641" spans="10:10" x14ac:dyDescent="0.25">
      <c r="J2641" s="9"/>
    </row>
    <row r="2642" spans="10:10" x14ac:dyDescent="0.25">
      <c r="J2642" s="9"/>
    </row>
    <row r="2643" spans="10:10" x14ac:dyDescent="0.25">
      <c r="J2643" s="9"/>
    </row>
    <row r="2644" spans="10:10" x14ac:dyDescent="0.25">
      <c r="J2644" s="9"/>
    </row>
    <row r="2645" spans="10:10" x14ac:dyDescent="0.25">
      <c r="J2645" s="9"/>
    </row>
    <row r="2646" spans="10:10" x14ac:dyDescent="0.25">
      <c r="J2646" s="9"/>
    </row>
    <row r="2647" spans="10:10" x14ac:dyDescent="0.25">
      <c r="J2647" s="9"/>
    </row>
    <row r="2648" spans="10:10" x14ac:dyDescent="0.25">
      <c r="J2648" s="9"/>
    </row>
    <row r="2649" spans="10:10" x14ac:dyDescent="0.25">
      <c r="J2649" s="9"/>
    </row>
    <row r="2650" spans="10:10" x14ac:dyDescent="0.25">
      <c r="J2650" s="9"/>
    </row>
    <row r="2651" spans="10:10" x14ac:dyDescent="0.25">
      <c r="J2651" s="9"/>
    </row>
    <row r="2652" spans="10:10" x14ac:dyDescent="0.25">
      <c r="J2652" s="9"/>
    </row>
    <row r="2653" spans="10:10" x14ac:dyDescent="0.25">
      <c r="J2653" s="9"/>
    </row>
    <row r="2654" spans="10:10" x14ac:dyDescent="0.25">
      <c r="J2654" s="9"/>
    </row>
    <row r="2655" spans="10:10" x14ac:dyDescent="0.25">
      <c r="J2655" s="9"/>
    </row>
    <row r="2656" spans="10:10" x14ac:dyDescent="0.25">
      <c r="J2656" s="9"/>
    </row>
    <row r="2657" spans="10:10" x14ac:dyDescent="0.25">
      <c r="J2657" s="9"/>
    </row>
    <row r="2658" spans="10:10" x14ac:dyDescent="0.25">
      <c r="J2658" s="9"/>
    </row>
    <row r="2659" spans="10:10" x14ac:dyDescent="0.25">
      <c r="J2659" s="9"/>
    </row>
    <row r="2660" spans="10:10" x14ac:dyDescent="0.25">
      <c r="J2660" s="9"/>
    </row>
    <row r="2661" spans="10:10" x14ac:dyDescent="0.25">
      <c r="J2661" s="9"/>
    </row>
    <row r="2662" spans="10:10" x14ac:dyDescent="0.25">
      <c r="J2662" s="9"/>
    </row>
    <row r="2663" spans="10:10" x14ac:dyDescent="0.25">
      <c r="J2663" s="9"/>
    </row>
    <row r="2664" spans="10:10" x14ac:dyDescent="0.25">
      <c r="J2664" s="9"/>
    </row>
    <row r="2665" spans="10:10" x14ac:dyDescent="0.25">
      <c r="J2665" s="9"/>
    </row>
    <row r="2666" spans="10:10" x14ac:dyDescent="0.25">
      <c r="J2666" s="9"/>
    </row>
    <row r="2667" spans="10:10" x14ac:dyDescent="0.25">
      <c r="J2667" s="9"/>
    </row>
    <row r="2668" spans="10:10" x14ac:dyDescent="0.25">
      <c r="J2668" s="9"/>
    </row>
    <row r="2669" spans="10:10" x14ac:dyDescent="0.25">
      <c r="J2669" s="9"/>
    </row>
    <row r="2670" spans="10:10" x14ac:dyDescent="0.25">
      <c r="J2670" s="9"/>
    </row>
    <row r="2671" spans="10:10" x14ac:dyDescent="0.25">
      <c r="J2671" s="9"/>
    </row>
    <row r="2672" spans="10:10" x14ac:dyDescent="0.25">
      <c r="J2672" s="9"/>
    </row>
    <row r="2673" spans="10:10" x14ac:dyDescent="0.25">
      <c r="J2673" s="9"/>
    </row>
    <row r="2674" spans="10:10" x14ac:dyDescent="0.25">
      <c r="J2674" s="9"/>
    </row>
    <row r="2675" spans="10:10" x14ac:dyDescent="0.25">
      <c r="J2675" s="9"/>
    </row>
    <row r="2676" spans="10:10" x14ac:dyDescent="0.25">
      <c r="J2676" s="9"/>
    </row>
    <row r="2677" spans="10:10" x14ac:dyDescent="0.25">
      <c r="J2677" s="9"/>
    </row>
    <row r="2678" spans="10:10" x14ac:dyDescent="0.25">
      <c r="J2678" s="9"/>
    </row>
    <row r="2679" spans="10:10" x14ac:dyDescent="0.25">
      <c r="J2679" s="9"/>
    </row>
    <row r="2680" spans="10:10" x14ac:dyDescent="0.25">
      <c r="J2680" s="9"/>
    </row>
    <row r="2681" spans="10:10" x14ac:dyDescent="0.25">
      <c r="J2681" s="9"/>
    </row>
    <row r="2682" spans="10:10" x14ac:dyDescent="0.25">
      <c r="J2682" s="9"/>
    </row>
    <row r="2683" spans="10:10" x14ac:dyDescent="0.25">
      <c r="J2683" s="9"/>
    </row>
    <row r="2684" spans="10:10" x14ac:dyDescent="0.25">
      <c r="J2684" s="9"/>
    </row>
    <row r="2685" spans="10:10" x14ac:dyDescent="0.25">
      <c r="J2685" s="9"/>
    </row>
    <row r="2686" spans="10:10" x14ac:dyDescent="0.25">
      <c r="J2686" s="9"/>
    </row>
    <row r="2687" spans="10:10" x14ac:dyDescent="0.25">
      <c r="J2687" s="9"/>
    </row>
    <row r="2688" spans="10:10" x14ac:dyDescent="0.25">
      <c r="J2688" s="9"/>
    </row>
    <row r="2689" spans="10:10" x14ac:dyDescent="0.25">
      <c r="J2689" s="9"/>
    </row>
    <row r="2690" spans="10:10" x14ac:dyDescent="0.25">
      <c r="J2690" s="9"/>
    </row>
    <row r="2691" spans="10:10" x14ac:dyDescent="0.25">
      <c r="J2691" s="9"/>
    </row>
    <row r="2692" spans="10:10" x14ac:dyDescent="0.25">
      <c r="J2692" s="9"/>
    </row>
    <row r="2693" spans="10:10" x14ac:dyDescent="0.25">
      <c r="J2693" s="9"/>
    </row>
    <row r="2694" spans="10:10" x14ac:dyDescent="0.25">
      <c r="J2694" s="9"/>
    </row>
    <row r="2695" spans="10:10" x14ac:dyDescent="0.25">
      <c r="J2695" s="9"/>
    </row>
    <row r="2696" spans="10:10" x14ac:dyDescent="0.25">
      <c r="J2696" s="9"/>
    </row>
    <row r="2697" spans="10:10" x14ac:dyDescent="0.25">
      <c r="J2697" s="9"/>
    </row>
    <row r="2698" spans="10:10" x14ac:dyDescent="0.25">
      <c r="J2698" s="9"/>
    </row>
    <row r="2699" spans="10:10" x14ac:dyDescent="0.25">
      <c r="J2699" s="9"/>
    </row>
    <row r="2700" spans="10:10" x14ac:dyDescent="0.25">
      <c r="J2700" s="9"/>
    </row>
    <row r="2701" spans="10:10" x14ac:dyDescent="0.25">
      <c r="J2701" s="9"/>
    </row>
    <row r="2702" spans="10:10" x14ac:dyDescent="0.25">
      <c r="J2702" s="9"/>
    </row>
    <row r="2703" spans="10:10" x14ac:dyDescent="0.25">
      <c r="J2703" s="9"/>
    </row>
    <row r="2704" spans="10:10" x14ac:dyDescent="0.25">
      <c r="J2704" s="9"/>
    </row>
    <row r="2705" spans="10:10" x14ac:dyDescent="0.25">
      <c r="J2705" s="9"/>
    </row>
    <row r="2706" spans="10:10" x14ac:dyDescent="0.25">
      <c r="J2706" s="9"/>
    </row>
    <row r="2707" spans="10:10" x14ac:dyDescent="0.25">
      <c r="J2707" s="9"/>
    </row>
    <row r="2708" spans="10:10" x14ac:dyDescent="0.25">
      <c r="J2708" s="9"/>
    </row>
    <row r="2709" spans="10:10" x14ac:dyDescent="0.25">
      <c r="J2709" s="9"/>
    </row>
    <row r="2710" spans="10:10" x14ac:dyDescent="0.25">
      <c r="J2710" s="9"/>
    </row>
    <row r="2711" spans="10:10" x14ac:dyDescent="0.25">
      <c r="J2711" s="9"/>
    </row>
    <row r="2712" spans="10:10" x14ac:dyDescent="0.25">
      <c r="J2712" s="9"/>
    </row>
    <row r="2713" spans="10:10" x14ac:dyDescent="0.25">
      <c r="J2713" s="9"/>
    </row>
    <row r="2714" spans="10:10" x14ac:dyDescent="0.25">
      <c r="J2714" s="9"/>
    </row>
    <row r="2715" spans="10:10" x14ac:dyDescent="0.25">
      <c r="J2715" s="9"/>
    </row>
    <row r="2716" spans="10:10" x14ac:dyDescent="0.25">
      <c r="J2716" s="9"/>
    </row>
    <row r="2717" spans="10:10" x14ac:dyDescent="0.25">
      <c r="J2717" s="9"/>
    </row>
    <row r="2718" spans="10:10" x14ac:dyDescent="0.25">
      <c r="J2718" s="9"/>
    </row>
    <row r="2719" spans="10:10" x14ac:dyDescent="0.25">
      <c r="J2719" s="9"/>
    </row>
    <row r="2720" spans="10:10" x14ac:dyDescent="0.25">
      <c r="J2720" s="9"/>
    </row>
    <row r="2721" spans="10:10" x14ac:dyDescent="0.25">
      <c r="J2721" s="9"/>
    </row>
    <row r="2722" spans="10:10" x14ac:dyDescent="0.25">
      <c r="J2722" s="9"/>
    </row>
    <row r="2723" spans="10:10" x14ac:dyDescent="0.25">
      <c r="J2723" s="9"/>
    </row>
    <row r="2724" spans="10:10" x14ac:dyDescent="0.25">
      <c r="J2724" s="9"/>
    </row>
    <row r="2725" spans="10:10" x14ac:dyDescent="0.25">
      <c r="J2725" s="9"/>
    </row>
    <row r="2726" spans="10:10" x14ac:dyDescent="0.25">
      <c r="J2726" s="9"/>
    </row>
    <row r="2727" spans="10:10" x14ac:dyDescent="0.25">
      <c r="J2727" s="9"/>
    </row>
    <row r="2728" spans="10:10" x14ac:dyDescent="0.25">
      <c r="J2728" s="9"/>
    </row>
    <row r="2729" spans="10:10" x14ac:dyDescent="0.25">
      <c r="J2729" s="9"/>
    </row>
    <row r="2730" spans="10:10" x14ac:dyDescent="0.25">
      <c r="J2730" s="9"/>
    </row>
    <row r="2731" spans="10:10" x14ac:dyDescent="0.25">
      <c r="J2731" s="9"/>
    </row>
    <row r="2732" spans="10:10" x14ac:dyDescent="0.25">
      <c r="J2732" s="9"/>
    </row>
    <row r="2733" spans="10:10" x14ac:dyDescent="0.25">
      <c r="J2733" s="9"/>
    </row>
    <row r="2734" spans="10:10" x14ac:dyDescent="0.25">
      <c r="J2734" s="9"/>
    </row>
    <row r="2735" spans="10:10" x14ac:dyDescent="0.25">
      <c r="J2735" s="9"/>
    </row>
    <row r="2736" spans="10:10" x14ac:dyDescent="0.25">
      <c r="J2736" s="9"/>
    </row>
    <row r="2737" spans="10:10" x14ac:dyDescent="0.25">
      <c r="J2737" s="9"/>
    </row>
    <row r="2738" spans="10:10" x14ac:dyDescent="0.25">
      <c r="J2738" s="9"/>
    </row>
    <row r="2739" spans="10:10" x14ac:dyDescent="0.25">
      <c r="J2739" s="9"/>
    </row>
    <row r="2740" spans="10:10" x14ac:dyDescent="0.25">
      <c r="J2740" s="9"/>
    </row>
    <row r="2741" spans="10:10" x14ac:dyDescent="0.25">
      <c r="J2741" s="9"/>
    </row>
    <row r="2742" spans="10:10" x14ac:dyDescent="0.25">
      <c r="J2742" s="9"/>
    </row>
    <row r="2743" spans="10:10" x14ac:dyDescent="0.25">
      <c r="J2743" s="9"/>
    </row>
    <row r="2744" spans="10:10" x14ac:dyDescent="0.25">
      <c r="J2744" s="9"/>
    </row>
    <row r="2745" spans="10:10" x14ac:dyDescent="0.25">
      <c r="J2745" s="9"/>
    </row>
    <row r="2746" spans="10:10" x14ac:dyDescent="0.25">
      <c r="J2746" s="9"/>
    </row>
    <row r="2747" spans="10:10" x14ac:dyDescent="0.25">
      <c r="J2747" s="9"/>
    </row>
    <row r="2748" spans="10:10" x14ac:dyDescent="0.25">
      <c r="J2748" s="9"/>
    </row>
    <row r="2749" spans="10:10" x14ac:dyDescent="0.25">
      <c r="J2749" s="9"/>
    </row>
    <row r="2750" spans="10:10" x14ac:dyDescent="0.25">
      <c r="J2750" s="9"/>
    </row>
    <row r="2751" spans="10:10" x14ac:dyDescent="0.25">
      <c r="J2751" s="9"/>
    </row>
    <row r="2752" spans="10:10" x14ac:dyDescent="0.25">
      <c r="J2752" s="9"/>
    </row>
    <row r="2753" spans="10:10" x14ac:dyDescent="0.25">
      <c r="J2753" s="9"/>
    </row>
    <row r="2754" spans="10:10" x14ac:dyDescent="0.25">
      <c r="J2754" s="9"/>
    </row>
    <row r="2755" spans="10:10" x14ac:dyDescent="0.25">
      <c r="J2755" s="9"/>
    </row>
    <row r="2756" spans="10:10" x14ac:dyDescent="0.25">
      <c r="J2756" s="9"/>
    </row>
    <row r="2757" spans="10:10" x14ac:dyDescent="0.25">
      <c r="J2757" s="9"/>
    </row>
    <row r="2758" spans="10:10" x14ac:dyDescent="0.25">
      <c r="J2758" s="9"/>
    </row>
    <row r="2759" spans="10:10" x14ac:dyDescent="0.25">
      <c r="J2759" s="9"/>
    </row>
    <row r="2760" spans="10:10" x14ac:dyDescent="0.25">
      <c r="J2760" s="9"/>
    </row>
    <row r="2761" spans="10:10" x14ac:dyDescent="0.25">
      <c r="J2761" s="9"/>
    </row>
    <row r="2762" spans="10:10" x14ac:dyDescent="0.25">
      <c r="J2762" s="9"/>
    </row>
    <row r="2763" spans="10:10" x14ac:dyDescent="0.25">
      <c r="J2763" s="9"/>
    </row>
    <row r="2764" spans="10:10" x14ac:dyDescent="0.25">
      <c r="J2764" s="9"/>
    </row>
    <row r="2765" spans="10:10" x14ac:dyDescent="0.25">
      <c r="J2765" s="9"/>
    </row>
    <row r="2766" spans="10:10" x14ac:dyDescent="0.25">
      <c r="J2766" s="9"/>
    </row>
    <row r="2767" spans="10:10" x14ac:dyDescent="0.25">
      <c r="J2767" s="9"/>
    </row>
    <row r="2768" spans="10:10" x14ac:dyDescent="0.25">
      <c r="J2768" s="9"/>
    </row>
    <row r="2769" spans="10:10" x14ac:dyDescent="0.25">
      <c r="J2769" s="9"/>
    </row>
    <row r="2770" spans="10:10" x14ac:dyDescent="0.25">
      <c r="J2770" s="9"/>
    </row>
    <row r="2771" spans="10:10" x14ac:dyDescent="0.25">
      <c r="J2771" s="9"/>
    </row>
    <row r="2772" spans="10:10" x14ac:dyDescent="0.25">
      <c r="J2772" s="9"/>
    </row>
    <row r="2773" spans="10:10" x14ac:dyDescent="0.25">
      <c r="J2773" s="9"/>
    </row>
    <row r="2774" spans="10:10" x14ac:dyDescent="0.25">
      <c r="J2774" s="9"/>
    </row>
    <row r="2775" spans="10:10" x14ac:dyDescent="0.25">
      <c r="J2775" s="9"/>
    </row>
    <row r="2776" spans="10:10" x14ac:dyDescent="0.25">
      <c r="J2776" s="9"/>
    </row>
    <row r="2777" spans="10:10" x14ac:dyDescent="0.25">
      <c r="J2777" s="9"/>
    </row>
    <row r="2778" spans="10:10" x14ac:dyDescent="0.25">
      <c r="J2778" s="9"/>
    </row>
    <row r="2779" spans="10:10" x14ac:dyDescent="0.25">
      <c r="J2779" s="9"/>
    </row>
    <row r="2780" spans="10:10" x14ac:dyDescent="0.25">
      <c r="J2780" s="9"/>
    </row>
    <row r="2781" spans="10:10" x14ac:dyDescent="0.25">
      <c r="J2781" s="9"/>
    </row>
    <row r="2782" spans="10:10" x14ac:dyDescent="0.25">
      <c r="J2782" s="9"/>
    </row>
    <row r="2783" spans="10:10" x14ac:dyDescent="0.25">
      <c r="J2783" s="9"/>
    </row>
    <row r="2784" spans="10:10" x14ac:dyDescent="0.25">
      <c r="J2784" s="9"/>
    </row>
    <row r="2785" spans="10:10" x14ac:dyDescent="0.25">
      <c r="J2785" s="9"/>
    </row>
    <row r="2786" spans="10:10" x14ac:dyDescent="0.25">
      <c r="J2786" s="9"/>
    </row>
    <row r="2787" spans="10:10" x14ac:dyDescent="0.25">
      <c r="J2787" s="9"/>
    </row>
    <row r="2788" spans="10:10" x14ac:dyDescent="0.25">
      <c r="J2788" s="9"/>
    </row>
    <row r="2789" spans="10:10" x14ac:dyDescent="0.25">
      <c r="J2789" s="9"/>
    </row>
    <row r="2790" spans="10:10" x14ac:dyDescent="0.25">
      <c r="J2790" s="9"/>
    </row>
    <row r="2791" spans="10:10" x14ac:dyDescent="0.25">
      <c r="J2791" s="9"/>
    </row>
    <row r="2792" spans="10:10" x14ac:dyDescent="0.25">
      <c r="J2792" s="9"/>
    </row>
    <row r="2793" spans="10:10" x14ac:dyDescent="0.25">
      <c r="J2793" s="9"/>
    </row>
    <row r="2794" spans="10:10" x14ac:dyDescent="0.25">
      <c r="J2794" s="9"/>
    </row>
    <row r="2795" spans="10:10" x14ac:dyDescent="0.25">
      <c r="J2795" s="9"/>
    </row>
    <row r="2796" spans="10:10" x14ac:dyDescent="0.25">
      <c r="J2796" s="9"/>
    </row>
    <row r="2797" spans="10:10" x14ac:dyDescent="0.25">
      <c r="J2797" s="9"/>
    </row>
    <row r="2798" spans="10:10" x14ac:dyDescent="0.25">
      <c r="J2798" s="9"/>
    </row>
    <row r="2799" spans="10:10" x14ac:dyDescent="0.25">
      <c r="J2799" s="9"/>
    </row>
    <row r="2800" spans="10:10" x14ac:dyDescent="0.25">
      <c r="J2800" s="9"/>
    </row>
    <row r="2801" spans="10:10" x14ac:dyDescent="0.25">
      <c r="J2801" s="9"/>
    </row>
    <row r="2802" spans="10:10" x14ac:dyDescent="0.25">
      <c r="J2802" s="9"/>
    </row>
    <row r="2803" spans="10:10" x14ac:dyDescent="0.25">
      <c r="J2803" s="9"/>
    </row>
    <row r="2804" spans="10:10" x14ac:dyDescent="0.25">
      <c r="J2804" s="9"/>
    </row>
    <row r="2805" spans="10:10" x14ac:dyDescent="0.25">
      <c r="J2805" s="9"/>
    </row>
    <row r="2806" spans="10:10" x14ac:dyDescent="0.25">
      <c r="J2806" s="9"/>
    </row>
    <row r="2807" spans="10:10" x14ac:dyDescent="0.25">
      <c r="J2807" s="9"/>
    </row>
    <row r="2808" spans="10:10" x14ac:dyDescent="0.25">
      <c r="J2808" s="9"/>
    </row>
    <row r="2809" spans="10:10" x14ac:dyDescent="0.25">
      <c r="J2809" s="9"/>
    </row>
    <row r="2810" spans="10:10" x14ac:dyDescent="0.25">
      <c r="J2810" s="9"/>
    </row>
    <row r="2811" spans="10:10" x14ac:dyDescent="0.25">
      <c r="J2811" s="9"/>
    </row>
    <row r="2812" spans="10:10" x14ac:dyDescent="0.25">
      <c r="J2812" s="9"/>
    </row>
    <row r="2813" spans="10:10" x14ac:dyDescent="0.25">
      <c r="J2813" s="9"/>
    </row>
    <row r="2814" spans="10:10" x14ac:dyDescent="0.25">
      <c r="J2814" s="9"/>
    </row>
    <row r="2815" spans="10:10" x14ac:dyDescent="0.25">
      <c r="J2815" s="9"/>
    </row>
    <row r="2816" spans="10:10" x14ac:dyDescent="0.25">
      <c r="J2816" s="9"/>
    </row>
    <row r="2817" spans="10:10" x14ac:dyDescent="0.25">
      <c r="J2817" s="9"/>
    </row>
    <row r="2818" spans="10:10" x14ac:dyDescent="0.25">
      <c r="J2818" s="9"/>
    </row>
    <row r="2819" spans="10:10" x14ac:dyDescent="0.25">
      <c r="J2819" s="9"/>
    </row>
    <row r="2820" spans="10:10" x14ac:dyDescent="0.25">
      <c r="J2820" s="9"/>
    </row>
    <row r="2821" spans="10:10" x14ac:dyDescent="0.25">
      <c r="J2821" s="9"/>
    </row>
    <row r="2822" spans="10:10" x14ac:dyDescent="0.25">
      <c r="J2822" s="9"/>
    </row>
    <row r="2823" spans="10:10" x14ac:dyDescent="0.25">
      <c r="J2823" s="9"/>
    </row>
    <row r="2824" spans="10:10" x14ac:dyDescent="0.25">
      <c r="J2824" s="9"/>
    </row>
    <row r="2825" spans="10:10" x14ac:dyDescent="0.25">
      <c r="J2825" s="9"/>
    </row>
    <row r="2826" spans="10:10" x14ac:dyDescent="0.25">
      <c r="J2826" s="9"/>
    </row>
    <row r="2827" spans="10:10" x14ac:dyDescent="0.25">
      <c r="J2827" s="9"/>
    </row>
    <row r="2828" spans="10:10" x14ac:dyDescent="0.25">
      <c r="J2828" s="9"/>
    </row>
    <row r="2829" spans="10:10" x14ac:dyDescent="0.25">
      <c r="J2829" s="9"/>
    </row>
    <row r="2830" spans="10:10" x14ac:dyDescent="0.25">
      <c r="J2830" s="9"/>
    </row>
    <row r="2831" spans="10:10" x14ac:dyDescent="0.25">
      <c r="J2831" s="9"/>
    </row>
    <row r="2832" spans="10:10" x14ac:dyDescent="0.25">
      <c r="J2832" s="9"/>
    </row>
    <row r="2833" spans="10:10" x14ac:dyDescent="0.25">
      <c r="J2833" s="9"/>
    </row>
    <row r="2834" spans="10:10" x14ac:dyDescent="0.25">
      <c r="J2834" s="9"/>
    </row>
    <row r="2835" spans="10:10" x14ac:dyDescent="0.25">
      <c r="J2835" s="9"/>
    </row>
    <row r="2836" spans="10:10" x14ac:dyDescent="0.25">
      <c r="J2836" s="9"/>
    </row>
    <row r="2837" spans="10:10" x14ac:dyDescent="0.25">
      <c r="J2837" s="9"/>
    </row>
    <row r="2838" spans="10:10" x14ac:dyDescent="0.25">
      <c r="J2838" s="9"/>
    </row>
    <row r="2839" spans="10:10" x14ac:dyDescent="0.25">
      <c r="J2839" s="9"/>
    </row>
    <row r="2840" spans="10:10" x14ac:dyDescent="0.25">
      <c r="J2840" s="9"/>
    </row>
    <row r="2841" spans="10:10" x14ac:dyDescent="0.25">
      <c r="J2841" s="9"/>
    </row>
    <row r="2842" spans="10:10" x14ac:dyDescent="0.25">
      <c r="J2842" s="9"/>
    </row>
    <row r="2843" spans="10:10" x14ac:dyDescent="0.25">
      <c r="J2843" s="9"/>
    </row>
    <row r="2844" spans="10:10" x14ac:dyDescent="0.25">
      <c r="J2844" s="9"/>
    </row>
    <row r="2845" spans="10:10" x14ac:dyDescent="0.25">
      <c r="J2845" s="9"/>
    </row>
    <row r="2846" spans="10:10" x14ac:dyDescent="0.25">
      <c r="J2846" s="9"/>
    </row>
    <row r="2847" spans="10:10" x14ac:dyDescent="0.25">
      <c r="J2847" s="9"/>
    </row>
    <row r="2848" spans="10:10" x14ac:dyDescent="0.25">
      <c r="J2848" s="9"/>
    </row>
    <row r="2849" spans="10:10" x14ac:dyDescent="0.25">
      <c r="J2849" s="9"/>
    </row>
    <row r="2850" spans="10:10" x14ac:dyDescent="0.25">
      <c r="J2850" s="9"/>
    </row>
    <row r="2851" spans="10:10" x14ac:dyDescent="0.25">
      <c r="J2851" s="9"/>
    </row>
    <row r="2852" spans="10:10" x14ac:dyDescent="0.25">
      <c r="J2852" s="9"/>
    </row>
    <row r="2853" spans="10:10" x14ac:dyDescent="0.25">
      <c r="J2853" s="9"/>
    </row>
    <row r="2854" spans="10:10" x14ac:dyDescent="0.25">
      <c r="J2854" s="9"/>
    </row>
    <row r="2855" spans="10:10" x14ac:dyDescent="0.25">
      <c r="J2855" s="9"/>
    </row>
    <row r="2856" spans="10:10" x14ac:dyDescent="0.25">
      <c r="J2856" s="9"/>
    </row>
    <row r="2857" spans="10:10" x14ac:dyDescent="0.25">
      <c r="J2857" s="9"/>
    </row>
    <row r="2858" spans="10:10" x14ac:dyDescent="0.25">
      <c r="J2858" s="9"/>
    </row>
    <row r="2859" spans="10:10" x14ac:dyDescent="0.25">
      <c r="J2859" s="9"/>
    </row>
    <row r="2860" spans="10:10" x14ac:dyDescent="0.25">
      <c r="J2860" s="9"/>
    </row>
    <row r="2861" spans="10:10" x14ac:dyDescent="0.25">
      <c r="J2861" s="9"/>
    </row>
    <row r="2862" spans="10:10" x14ac:dyDescent="0.25">
      <c r="J2862" s="9"/>
    </row>
    <row r="2863" spans="10:10" x14ac:dyDescent="0.25">
      <c r="J2863" s="9"/>
    </row>
    <row r="2864" spans="10:10" x14ac:dyDescent="0.25">
      <c r="J2864" s="9"/>
    </row>
    <row r="2865" spans="10:10" x14ac:dyDescent="0.25">
      <c r="J2865" s="9"/>
    </row>
    <row r="2866" spans="10:10" x14ac:dyDescent="0.25">
      <c r="J2866" s="9"/>
    </row>
    <row r="2867" spans="10:10" x14ac:dyDescent="0.25">
      <c r="J2867" s="9"/>
    </row>
    <row r="2868" spans="10:10" x14ac:dyDescent="0.25">
      <c r="J2868" s="9"/>
    </row>
    <row r="2869" spans="10:10" x14ac:dyDescent="0.25">
      <c r="J2869" s="9"/>
    </row>
    <row r="2870" spans="10:10" x14ac:dyDescent="0.25">
      <c r="J2870" s="9"/>
    </row>
    <row r="2871" spans="10:10" x14ac:dyDescent="0.25">
      <c r="J2871" s="9"/>
    </row>
    <row r="2872" spans="10:10" x14ac:dyDescent="0.25">
      <c r="J2872" s="9"/>
    </row>
    <row r="2873" spans="10:10" x14ac:dyDescent="0.25">
      <c r="J2873" s="9"/>
    </row>
    <row r="2874" spans="10:10" x14ac:dyDescent="0.25">
      <c r="J2874" s="9"/>
    </row>
    <row r="2875" spans="10:10" x14ac:dyDescent="0.25">
      <c r="J2875" s="9"/>
    </row>
    <row r="2876" spans="10:10" x14ac:dyDescent="0.25">
      <c r="J2876" s="9"/>
    </row>
    <row r="2877" spans="10:10" x14ac:dyDescent="0.25">
      <c r="J2877" s="9"/>
    </row>
    <row r="2878" spans="10:10" x14ac:dyDescent="0.25">
      <c r="J2878" s="9"/>
    </row>
    <row r="2879" spans="10:10" x14ac:dyDescent="0.25">
      <c r="J2879" s="9"/>
    </row>
    <row r="2880" spans="10:10" x14ac:dyDescent="0.25">
      <c r="J2880" s="9"/>
    </row>
    <row r="2881" spans="10:10" x14ac:dyDescent="0.25">
      <c r="J2881" s="9"/>
    </row>
    <row r="2882" spans="10:10" x14ac:dyDescent="0.25">
      <c r="J2882" s="9"/>
    </row>
    <row r="2883" spans="10:10" x14ac:dyDescent="0.25">
      <c r="J2883" s="9"/>
    </row>
    <row r="2884" spans="10:10" x14ac:dyDescent="0.25">
      <c r="J2884" s="9"/>
    </row>
    <row r="2885" spans="10:10" x14ac:dyDescent="0.25">
      <c r="J2885" s="9"/>
    </row>
    <row r="2886" spans="10:10" x14ac:dyDescent="0.25">
      <c r="J2886" s="9"/>
    </row>
    <row r="2887" spans="10:10" x14ac:dyDescent="0.25">
      <c r="J2887" s="9"/>
    </row>
    <row r="2888" spans="10:10" x14ac:dyDescent="0.25">
      <c r="J2888" s="9"/>
    </row>
    <row r="2889" spans="10:10" x14ac:dyDescent="0.25">
      <c r="J2889" s="9"/>
    </row>
    <row r="2890" spans="10:10" x14ac:dyDescent="0.25">
      <c r="J2890" s="9"/>
    </row>
    <row r="2891" spans="10:10" x14ac:dyDescent="0.25">
      <c r="J2891" s="9"/>
    </row>
    <row r="2892" spans="10:10" x14ac:dyDescent="0.25">
      <c r="J2892" s="9"/>
    </row>
    <row r="2893" spans="10:10" x14ac:dyDescent="0.25">
      <c r="J2893" s="9"/>
    </row>
    <row r="2894" spans="10:10" x14ac:dyDescent="0.25">
      <c r="J2894" s="9"/>
    </row>
    <row r="2895" spans="10:10" x14ac:dyDescent="0.25">
      <c r="J2895" s="9"/>
    </row>
    <row r="2896" spans="10:10" x14ac:dyDescent="0.25">
      <c r="J2896" s="9"/>
    </row>
    <row r="2897" spans="10:10" x14ac:dyDescent="0.25">
      <c r="J2897" s="9"/>
    </row>
    <row r="2898" spans="10:10" x14ac:dyDescent="0.25">
      <c r="J2898" s="9"/>
    </row>
    <row r="2899" spans="10:10" x14ac:dyDescent="0.25">
      <c r="J2899" s="9"/>
    </row>
    <row r="2900" spans="10:10" x14ac:dyDescent="0.25">
      <c r="J2900" s="9"/>
    </row>
    <row r="2901" spans="10:10" x14ac:dyDescent="0.25">
      <c r="J2901" s="9"/>
    </row>
    <row r="2902" spans="10:10" x14ac:dyDescent="0.25">
      <c r="J2902" s="9"/>
    </row>
    <row r="2903" spans="10:10" x14ac:dyDescent="0.25">
      <c r="J2903" s="9"/>
    </row>
    <row r="2904" spans="10:10" x14ac:dyDescent="0.25">
      <c r="J2904" s="9"/>
    </row>
    <row r="2905" spans="10:10" x14ac:dyDescent="0.25">
      <c r="J2905" s="9"/>
    </row>
    <row r="2906" spans="10:10" x14ac:dyDescent="0.25">
      <c r="J2906" s="9"/>
    </row>
    <row r="2907" spans="10:10" x14ac:dyDescent="0.25">
      <c r="J2907" s="9"/>
    </row>
    <row r="2908" spans="10:10" x14ac:dyDescent="0.25">
      <c r="J2908" s="9"/>
    </row>
    <row r="2909" spans="10:10" x14ac:dyDescent="0.25">
      <c r="J2909" s="9"/>
    </row>
    <row r="2910" spans="10:10" x14ac:dyDescent="0.25">
      <c r="J2910" s="9"/>
    </row>
    <row r="2911" spans="10:10" x14ac:dyDescent="0.25">
      <c r="J2911" s="9"/>
    </row>
    <row r="2912" spans="10:10" x14ac:dyDescent="0.25">
      <c r="J2912" s="9"/>
    </row>
    <row r="2913" spans="10:10" x14ac:dyDescent="0.25">
      <c r="J2913" s="9"/>
    </row>
    <row r="2914" spans="10:10" x14ac:dyDescent="0.25">
      <c r="J2914" s="9"/>
    </row>
    <row r="2915" spans="10:10" x14ac:dyDescent="0.25">
      <c r="J2915" s="9"/>
    </row>
    <row r="2916" spans="10:10" x14ac:dyDescent="0.25">
      <c r="J2916" s="9"/>
    </row>
    <row r="2917" spans="10:10" x14ac:dyDescent="0.25">
      <c r="J2917" s="9"/>
    </row>
    <row r="2918" spans="10:10" x14ac:dyDescent="0.25">
      <c r="J2918" s="9"/>
    </row>
    <row r="2919" spans="10:10" x14ac:dyDescent="0.25">
      <c r="J2919" s="9"/>
    </row>
    <row r="2920" spans="10:10" x14ac:dyDescent="0.25">
      <c r="J2920" s="9"/>
    </row>
    <row r="2921" spans="10:10" x14ac:dyDescent="0.25">
      <c r="J2921" s="9"/>
    </row>
    <row r="2922" spans="10:10" x14ac:dyDescent="0.25">
      <c r="J2922" s="9"/>
    </row>
    <row r="2923" spans="10:10" x14ac:dyDescent="0.25">
      <c r="J2923" s="9"/>
    </row>
    <row r="2924" spans="10:10" x14ac:dyDescent="0.25">
      <c r="J2924" s="9"/>
    </row>
    <row r="2925" spans="10:10" x14ac:dyDescent="0.25">
      <c r="J2925" s="9"/>
    </row>
    <row r="2926" spans="10:10" x14ac:dyDescent="0.25">
      <c r="J2926" s="9"/>
    </row>
    <row r="2927" spans="10:10" x14ac:dyDescent="0.25">
      <c r="J2927" s="9"/>
    </row>
    <row r="2928" spans="10:10" x14ac:dyDescent="0.25">
      <c r="J2928" s="9"/>
    </row>
    <row r="2929" spans="10:10" x14ac:dyDescent="0.25">
      <c r="J2929" s="9"/>
    </row>
    <row r="2930" spans="10:10" x14ac:dyDescent="0.25">
      <c r="J2930" s="9"/>
    </row>
    <row r="2931" spans="10:10" x14ac:dyDescent="0.25">
      <c r="J2931" s="9"/>
    </row>
    <row r="2932" spans="10:10" x14ac:dyDescent="0.25">
      <c r="J2932" s="9"/>
    </row>
    <row r="2933" spans="10:10" x14ac:dyDescent="0.25">
      <c r="J2933" s="9"/>
    </row>
    <row r="2934" spans="10:10" x14ac:dyDescent="0.25">
      <c r="J2934" s="9"/>
    </row>
    <row r="2935" spans="10:10" x14ac:dyDescent="0.25">
      <c r="J2935" s="9"/>
    </row>
    <row r="2936" spans="10:10" x14ac:dyDescent="0.25">
      <c r="J2936" s="9"/>
    </row>
    <row r="2937" spans="10:10" x14ac:dyDescent="0.25">
      <c r="J2937" s="9"/>
    </row>
    <row r="2938" spans="10:10" x14ac:dyDescent="0.25">
      <c r="J2938" s="9"/>
    </row>
    <row r="2939" spans="10:10" x14ac:dyDescent="0.25">
      <c r="J2939" s="9"/>
    </row>
    <row r="2940" spans="10:10" x14ac:dyDescent="0.25">
      <c r="J2940" s="9"/>
    </row>
    <row r="2941" spans="10:10" x14ac:dyDescent="0.25">
      <c r="J2941" s="9"/>
    </row>
    <row r="2942" spans="10:10" x14ac:dyDescent="0.25">
      <c r="J2942" s="9"/>
    </row>
    <row r="2943" spans="10:10" x14ac:dyDescent="0.25">
      <c r="J2943" s="9"/>
    </row>
    <row r="2944" spans="10:10" x14ac:dyDescent="0.25">
      <c r="J2944" s="9"/>
    </row>
    <row r="2945" spans="10:10" x14ac:dyDescent="0.25">
      <c r="J2945" s="9"/>
    </row>
    <row r="2946" spans="10:10" x14ac:dyDescent="0.25">
      <c r="J2946" s="9"/>
    </row>
    <row r="2947" spans="10:10" x14ac:dyDescent="0.25">
      <c r="J2947" s="9"/>
    </row>
    <row r="2948" spans="10:10" x14ac:dyDescent="0.25">
      <c r="J2948" s="9"/>
    </row>
    <row r="2949" spans="10:10" x14ac:dyDescent="0.25">
      <c r="J2949" s="9"/>
    </row>
    <row r="2950" spans="10:10" x14ac:dyDescent="0.25">
      <c r="J2950" s="9"/>
    </row>
    <row r="2951" spans="10:10" x14ac:dyDescent="0.25">
      <c r="J2951" s="9"/>
    </row>
    <row r="2952" spans="10:10" x14ac:dyDescent="0.25">
      <c r="J2952" s="9"/>
    </row>
    <row r="2953" spans="10:10" x14ac:dyDescent="0.25">
      <c r="J2953" s="9"/>
    </row>
    <row r="2954" spans="10:10" x14ac:dyDescent="0.25">
      <c r="J2954" s="9"/>
    </row>
    <row r="2955" spans="10:10" x14ac:dyDescent="0.25">
      <c r="J2955" s="9"/>
    </row>
    <row r="2956" spans="10:10" x14ac:dyDescent="0.25">
      <c r="J2956" s="9"/>
    </row>
    <row r="2957" spans="10:10" x14ac:dyDescent="0.25">
      <c r="J2957" s="9"/>
    </row>
    <row r="2958" spans="10:10" x14ac:dyDescent="0.25">
      <c r="J2958" s="9"/>
    </row>
    <row r="2959" spans="10:10" x14ac:dyDescent="0.25">
      <c r="J2959" s="9"/>
    </row>
    <row r="2960" spans="10:10" x14ac:dyDescent="0.25">
      <c r="J2960" s="9"/>
    </row>
    <row r="2961" spans="10:10" x14ac:dyDescent="0.25">
      <c r="J2961" s="9"/>
    </row>
    <row r="2962" spans="10:10" x14ac:dyDescent="0.25">
      <c r="J2962" s="9"/>
    </row>
    <row r="2963" spans="10:10" x14ac:dyDescent="0.25">
      <c r="J2963" s="9"/>
    </row>
    <row r="2964" spans="10:10" x14ac:dyDescent="0.25">
      <c r="J2964" s="9"/>
    </row>
    <row r="2965" spans="10:10" x14ac:dyDescent="0.25">
      <c r="J2965" s="9"/>
    </row>
    <row r="2966" spans="10:10" x14ac:dyDescent="0.25">
      <c r="J2966" s="9"/>
    </row>
    <row r="2967" spans="10:10" x14ac:dyDescent="0.25">
      <c r="J2967" s="9"/>
    </row>
    <row r="2968" spans="10:10" x14ac:dyDescent="0.25">
      <c r="J2968" s="9"/>
    </row>
    <row r="2969" spans="10:10" x14ac:dyDescent="0.25">
      <c r="J2969" s="9"/>
    </row>
    <row r="2970" spans="10:10" x14ac:dyDescent="0.25">
      <c r="J2970" s="9"/>
    </row>
    <row r="2971" spans="10:10" x14ac:dyDescent="0.25">
      <c r="J2971" s="9"/>
    </row>
    <row r="2972" spans="10:10" x14ac:dyDescent="0.25">
      <c r="J2972" s="9"/>
    </row>
    <row r="2973" spans="10:10" x14ac:dyDescent="0.25">
      <c r="J2973" s="9"/>
    </row>
    <row r="2974" spans="10:10" x14ac:dyDescent="0.25">
      <c r="J2974" s="9"/>
    </row>
    <row r="2975" spans="10:10" x14ac:dyDescent="0.25">
      <c r="J2975" s="9"/>
    </row>
    <row r="2976" spans="10:10" x14ac:dyDescent="0.25">
      <c r="J2976" s="9"/>
    </row>
    <row r="2977" spans="10:10" x14ac:dyDescent="0.25">
      <c r="J2977" s="9"/>
    </row>
    <row r="2978" spans="10:10" x14ac:dyDescent="0.25">
      <c r="J2978" s="9"/>
    </row>
    <row r="2979" spans="10:10" x14ac:dyDescent="0.25">
      <c r="J2979" s="9"/>
    </row>
    <row r="2980" spans="10:10" x14ac:dyDescent="0.25">
      <c r="J2980" s="9"/>
    </row>
    <row r="2981" spans="10:10" x14ac:dyDescent="0.25">
      <c r="J2981" s="9"/>
    </row>
    <row r="2982" spans="10:10" x14ac:dyDescent="0.25">
      <c r="J2982" s="9"/>
    </row>
    <row r="2983" spans="10:10" x14ac:dyDescent="0.25">
      <c r="J2983" s="9"/>
    </row>
    <row r="2984" spans="10:10" x14ac:dyDescent="0.25">
      <c r="J2984" s="9"/>
    </row>
    <row r="2985" spans="10:10" x14ac:dyDescent="0.25">
      <c r="J2985" s="9"/>
    </row>
    <row r="2986" spans="10:10" x14ac:dyDescent="0.25">
      <c r="J2986" s="9"/>
    </row>
    <row r="2987" spans="10:10" x14ac:dyDescent="0.25">
      <c r="J2987" s="9"/>
    </row>
    <row r="2988" spans="10:10" x14ac:dyDescent="0.25">
      <c r="J2988" s="9"/>
    </row>
    <row r="2989" spans="10:10" x14ac:dyDescent="0.25">
      <c r="J2989" s="9"/>
    </row>
    <row r="2990" spans="10:10" x14ac:dyDescent="0.25">
      <c r="J2990" s="9"/>
    </row>
    <row r="2991" spans="10:10" x14ac:dyDescent="0.25">
      <c r="J2991" s="9"/>
    </row>
    <row r="2992" spans="10:10" x14ac:dyDescent="0.25">
      <c r="J2992" s="9"/>
    </row>
    <row r="2993" spans="10:10" x14ac:dyDescent="0.25">
      <c r="J2993" s="9"/>
    </row>
    <row r="2994" spans="10:10" x14ac:dyDescent="0.25">
      <c r="J2994" s="9"/>
    </row>
    <row r="2995" spans="10:10" x14ac:dyDescent="0.25">
      <c r="J2995" s="9"/>
    </row>
    <row r="2996" spans="10:10" x14ac:dyDescent="0.25">
      <c r="J2996" s="9"/>
    </row>
    <row r="2997" spans="10:10" x14ac:dyDescent="0.25">
      <c r="J2997" s="9"/>
    </row>
    <row r="2998" spans="10:10" x14ac:dyDescent="0.25">
      <c r="J2998" s="9"/>
    </row>
    <row r="2999" spans="10:10" x14ac:dyDescent="0.25">
      <c r="J2999" s="9"/>
    </row>
    <row r="3000" spans="10:10" x14ac:dyDescent="0.25">
      <c r="J3000" s="9"/>
    </row>
    <row r="3001" spans="10:10" x14ac:dyDescent="0.25">
      <c r="J3001" s="9"/>
    </row>
    <row r="3002" spans="10:10" x14ac:dyDescent="0.25">
      <c r="J3002" s="9"/>
    </row>
    <row r="3003" spans="10:10" x14ac:dyDescent="0.25">
      <c r="J3003" s="9"/>
    </row>
    <row r="3004" spans="10:10" x14ac:dyDescent="0.25">
      <c r="J3004" s="9"/>
    </row>
    <row r="3005" spans="10:10" x14ac:dyDescent="0.25">
      <c r="J3005" s="9"/>
    </row>
    <row r="3006" spans="10:10" x14ac:dyDescent="0.25">
      <c r="J3006" s="9"/>
    </row>
    <row r="3007" spans="10:10" x14ac:dyDescent="0.25">
      <c r="J3007" s="9"/>
    </row>
    <row r="3008" spans="10:10" x14ac:dyDescent="0.25">
      <c r="J3008" s="9"/>
    </row>
    <row r="3009" spans="10:10" x14ac:dyDescent="0.25">
      <c r="J3009" s="9"/>
    </row>
    <row r="3010" spans="10:10" x14ac:dyDescent="0.25">
      <c r="J3010" s="9"/>
    </row>
    <row r="3011" spans="10:10" x14ac:dyDescent="0.25">
      <c r="J3011" s="9"/>
    </row>
    <row r="3012" spans="10:10" x14ac:dyDescent="0.25">
      <c r="J3012" s="9"/>
    </row>
    <row r="3013" spans="10:10" x14ac:dyDescent="0.25">
      <c r="J3013" s="9"/>
    </row>
    <row r="3014" spans="10:10" x14ac:dyDescent="0.25">
      <c r="J3014" s="9"/>
    </row>
    <row r="3015" spans="10:10" x14ac:dyDescent="0.25">
      <c r="J3015" s="9"/>
    </row>
    <row r="3016" spans="10:10" x14ac:dyDescent="0.25">
      <c r="J3016" s="9"/>
    </row>
    <row r="3017" spans="10:10" x14ac:dyDescent="0.25">
      <c r="J3017" s="9"/>
    </row>
    <row r="3018" spans="10:10" x14ac:dyDescent="0.25">
      <c r="J3018" s="9"/>
    </row>
    <row r="3019" spans="10:10" x14ac:dyDescent="0.25">
      <c r="J3019" s="9"/>
    </row>
    <row r="3020" spans="10:10" x14ac:dyDescent="0.25">
      <c r="J3020" s="9"/>
    </row>
    <row r="3021" spans="10:10" x14ac:dyDescent="0.25">
      <c r="J3021" s="9"/>
    </row>
    <row r="3022" spans="10:10" x14ac:dyDescent="0.25">
      <c r="J3022" s="9"/>
    </row>
    <row r="3023" spans="10:10" x14ac:dyDescent="0.25">
      <c r="J3023" s="9"/>
    </row>
    <row r="3024" spans="10:10" x14ac:dyDescent="0.25">
      <c r="J3024" s="9"/>
    </row>
    <row r="3025" spans="10:10" x14ac:dyDescent="0.25">
      <c r="J3025" s="9"/>
    </row>
    <row r="3026" spans="10:10" x14ac:dyDescent="0.25">
      <c r="J3026" s="9"/>
    </row>
    <row r="3027" spans="10:10" x14ac:dyDescent="0.25">
      <c r="J3027" s="9"/>
    </row>
    <row r="3028" spans="10:10" x14ac:dyDescent="0.25">
      <c r="J3028" s="9"/>
    </row>
    <row r="3029" spans="10:10" x14ac:dyDescent="0.25">
      <c r="J3029" s="9"/>
    </row>
    <row r="3030" spans="10:10" x14ac:dyDescent="0.25">
      <c r="J3030" s="9"/>
    </row>
    <row r="3031" spans="10:10" x14ac:dyDescent="0.25">
      <c r="J3031" s="9"/>
    </row>
    <row r="3032" spans="10:10" x14ac:dyDescent="0.25">
      <c r="J3032" s="9"/>
    </row>
    <row r="3033" spans="10:10" x14ac:dyDescent="0.25">
      <c r="J3033" s="9"/>
    </row>
    <row r="3034" spans="10:10" x14ac:dyDescent="0.25">
      <c r="J3034" s="9"/>
    </row>
    <row r="3035" spans="10:10" x14ac:dyDescent="0.25">
      <c r="J3035" s="9"/>
    </row>
    <row r="3036" spans="10:10" x14ac:dyDescent="0.25">
      <c r="J3036" s="9"/>
    </row>
    <row r="3037" spans="10:10" x14ac:dyDescent="0.25">
      <c r="J3037" s="9"/>
    </row>
    <row r="3038" spans="10:10" x14ac:dyDescent="0.25">
      <c r="J3038" s="9"/>
    </row>
    <row r="3039" spans="10:10" x14ac:dyDescent="0.25">
      <c r="J3039" s="9"/>
    </row>
    <row r="3040" spans="10:10" x14ac:dyDescent="0.25">
      <c r="J3040" s="9"/>
    </row>
    <row r="3041" spans="10:10" x14ac:dyDescent="0.25">
      <c r="J3041" s="9"/>
    </row>
    <row r="3042" spans="10:10" x14ac:dyDescent="0.25">
      <c r="J3042" s="9"/>
    </row>
    <row r="3043" spans="10:10" x14ac:dyDescent="0.25">
      <c r="J3043" s="9"/>
    </row>
    <row r="3044" spans="10:10" x14ac:dyDescent="0.25">
      <c r="J3044" s="9"/>
    </row>
    <row r="3045" spans="10:10" x14ac:dyDescent="0.25">
      <c r="J3045" s="9"/>
    </row>
    <row r="3046" spans="10:10" x14ac:dyDescent="0.25">
      <c r="J3046" s="9"/>
    </row>
    <row r="3047" spans="10:10" x14ac:dyDescent="0.25">
      <c r="J3047" s="9"/>
    </row>
    <row r="3048" spans="10:10" x14ac:dyDescent="0.25">
      <c r="J3048" s="9"/>
    </row>
    <row r="3049" spans="10:10" x14ac:dyDescent="0.25">
      <c r="J3049" s="9"/>
    </row>
    <row r="3050" spans="10:10" x14ac:dyDescent="0.25">
      <c r="J3050" s="9"/>
    </row>
    <row r="3051" spans="10:10" x14ac:dyDescent="0.25">
      <c r="J3051" s="9"/>
    </row>
    <row r="3052" spans="10:10" x14ac:dyDescent="0.25">
      <c r="J3052" s="9"/>
    </row>
    <row r="3053" spans="10:10" x14ac:dyDescent="0.25">
      <c r="J3053" s="9"/>
    </row>
    <row r="3054" spans="10:10" x14ac:dyDescent="0.25">
      <c r="J3054" s="9"/>
    </row>
    <row r="3055" spans="10:10" x14ac:dyDescent="0.25">
      <c r="J3055" s="9"/>
    </row>
    <row r="3056" spans="10:10" x14ac:dyDescent="0.25">
      <c r="J3056" s="9"/>
    </row>
    <row r="3057" spans="10:10" x14ac:dyDescent="0.25">
      <c r="J3057" s="9"/>
    </row>
    <row r="3058" spans="10:10" x14ac:dyDescent="0.25">
      <c r="J3058" s="9"/>
    </row>
    <row r="3059" spans="10:10" x14ac:dyDescent="0.25">
      <c r="J3059" s="9"/>
    </row>
    <row r="3060" spans="10:10" x14ac:dyDescent="0.25">
      <c r="J3060" s="9"/>
    </row>
    <row r="3061" spans="10:10" x14ac:dyDescent="0.25">
      <c r="J3061" s="9"/>
    </row>
    <row r="3062" spans="10:10" x14ac:dyDescent="0.25">
      <c r="J3062" s="9"/>
    </row>
    <row r="3063" spans="10:10" x14ac:dyDescent="0.25">
      <c r="J3063" s="9"/>
    </row>
    <row r="3064" spans="10:10" x14ac:dyDescent="0.25">
      <c r="J3064" s="9"/>
    </row>
    <row r="3065" spans="10:10" x14ac:dyDescent="0.25">
      <c r="J3065" s="9"/>
    </row>
    <row r="3066" spans="10:10" x14ac:dyDescent="0.25">
      <c r="J3066" s="9"/>
    </row>
    <row r="3067" spans="10:10" x14ac:dyDescent="0.25">
      <c r="J3067" s="9"/>
    </row>
    <row r="3068" spans="10:10" x14ac:dyDescent="0.25">
      <c r="J3068" s="9"/>
    </row>
    <row r="3069" spans="10:10" x14ac:dyDescent="0.25">
      <c r="J3069" s="9"/>
    </row>
    <row r="3070" spans="10:10" x14ac:dyDescent="0.25">
      <c r="J3070" s="9"/>
    </row>
    <row r="3071" spans="10:10" x14ac:dyDescent="0.25">
      <c r="J3071" s="9"/>
    </row>
    <row r="3072" spans="10:10" x14ac:dyDescent="0.25">
      <c r="J3072" s="9"/>
    </row>
    <row r="3073" spans="10:10" x14ac:dyDescent="0.25">
      <c r="J3073" s="9"/>
    </row>
    <row r="3074" spans="10:10" x14ac:dyDescent="0.25">
      <c r="J3074" s="9"/>
    </row>
    <row r="3075" spans="10:10" x14ac:dyDescent="0.25">
      <c r="J3075" s="9"/>
    </row>
    <row r="3076" spans="10:10" x14ac:dyDescent="0.25">
      <c r="J3076" s="9"/>
    </row>
    <row r="3077" spans="10:10" x14ac:dyDescent="0.25">
      <c r="J3077" s="9"/>
    </row>
    <row r="3078" spans="10:10" x14ac:dyDescent="0.25">
      <c r="J3078" s="9"/>
    </row>
    <row r="3079" spans="10:10" x14ac:dyDescent="0.25">
      <c r="J3079" s="9"/>
    </row>
    <row r="3080" spans="10:10" x14ac:dyDescent="0.25">
      <c r="J3080" s="9"/>
    </row>
    <row r="3081" spans="10:10" x14ac:dyDescent="0.25">
      <c r="J3081" s="9"/>
    </row>
    <row r="3082" spans="10:10" x14ac:dyDescent="0.25">
      <c r="J3082" s="9"/>
    </row>
    <row r="3083" spans="10:10" x14ac:dyDescent="0.25">
      <c r="J3083" s="9"/>
    </row>
    <row r="3084" spans="10:10" x14ac:dyDescent="0.25">
      <c r="J3084" s="9"/>
    </row>
    <row r="3085" spans="10:10" x14ac:dyDescent="0.25">
      <c r="J3085" s="9"/>
    </row>
    <row r="3086" spans="10:10" x14ac:dyDescent="0.25">
      <c r="J3086" s="9"/>
    </row>
    <row r="3087" spans="10:10" x14ac:dyDescent="0.25">
      <c r="J3087" s="9"/>
    </row>
    <row r="3088" spans="10:10" x14ac:dyDescent="0.25">
      <c r="J3088" s="9"/>
    </row>
    <row r="3089" spans="10:10" x14ac:dyDescent="0.25">
      <c r="J3089" s="9"/>
    </row>
    <row r="3090" spans="10:10" x14ac:dyDescent="0.25">
      <c r="J3090" s="9"/>
    </row>
    <row r="3091" spans="10:10" x14ac:dyDescent="0.25">
      <c r="J3091" s="9"/>
    </row>
    <row r="3092" spans="10:10" x14ac:dyDescent="0.25">
      <c r="J3092" s="9"/>
    </row>
    <row r="3093" spans="10:10" x14ac:dyDescent="0.25">
      <c r="J3093" s="9"/>
    </row>
    <row r="3094" spans="10:10" x14ac:dyDescent="0.25">
      <c r="J3094" s="9"/>
    </row>
    <row r="3095" spans="10:10" x14ac:dyDescent="0.25">
      <c r="J3095" s="9"/>
    </row>
    <row r="3096" spans="10:10" x14ac:dyDescent="0.25">
      <c r="J3096" s="9"/>
    </row>
    <row r="3097" spans="10:10" x14ac:dyDescent="0.25">
      <c r="J3097" s="9"/>
    </row>
    <row r="3098" spans="10:10" x14ac:dyDescent="0.25">
      <c r="J3098" s="9"/>
    </row>
    <row r="3099" spans="10:10" x14ac:dyDescent="0.25">
      <c r="J3099" s="9"/>
    </row>
    <row r="3100" spans="10:10" x14ac:dyDescent="0.25">
      <c r="J3100" s="9"/>
    </row>
    <row r="3101" spans="10:10" x14ac:dyDescent="0.25">
      <c r="J3101" s="9"/>
    </row>
    <row r="3102" spans="10:10" x14ac:dyDescent="0.25">
      <c r="J3102" s="9"/>
    </row>
    <row r="3103" spans="10:10" x14ac:dyDescent="0.25">
      <c r="J3103" s="9"/>
    </row>
    <row r="3104" spans="10:10" x14ac:dyDescent="0.25">
      <c r="J3104" s="9"/>
    </row>
    <row r="3105" spans="10:10" x14ac:dyDescent="0.25">
      <c r="J3105" s="9"/>
    </row>
    <row r="3106" spans="10:10" x14ac:dyDescent="0.25">
      <c r="J3106" s="9"/>
    </row>
    <row r="3107" spans="10:10" x14ac:dyDescent="0.25">
      <c r="J3107" s="9"/>
    </row>
    <row r="3108" spans="10:10" x14ac:dyDescent="0.25">
      <c r="J3108" s="9"/>
    </row>
    <row r="3109" spans="10:10" x14ac:dyDescent="0.25">
      <c r="J3109" s="9"/>
    </row>
    <row r="3110" spans="10:10" x14ac:dyDescent="0.25">
      <c r="J3110" s="9"/>
    </row>
    <row r="3111" spans="10:10" x14ac:dyDescent="0.25">
      <c r="J3111" s="9"/>
    </row>
    <row r="3112" spans="10:10" x14ac:dyDescent="0.25">
      <c r="J3112" s="9"/>
    </row>
    <row r="3113" spans="10:10" x14ac:dyDescent="0.25">
      <c r="J3113" s="9"/>
    </row>
    <row r="3114" spans="10:10" x14ac:dyDescent="0.25">
      <c r="J3114" s="9"/>
    </row>
    <row r="3115" spans="10:10" x14ac:dyDescent="0.25">
      <c r="J3115" s="9"/>
    </row>
    <row r="3116" spans="10:10" x14ac:dyDescent="0.25">
      <c r="J3116" s="9"/>
    </row>
    <row r="3117" spans="10:10" x14ac:dyDescent="0.25">
      <c r="J3117" s="9"/>
    </row>
    <row r="3118" spans="10:10" x14ac:dyDescent="0.25">
      <c r="J3118" s="9"/>
    </row>
    <row r="3119" spans="10:10" x14ac:dyDescent="0.25">
      <c r="J3119" s="9"/>
    </row>
    <row r="3120" spans="10:10" x14ac:dyDescent="0.25">
      <c r="J3120" s="9"/>
    </row>
    <row r="3121" spans="10:10" x14ac:dyDescent="0.25">
      <c r="J3121" s="9"/>
    </row>
    <row r="3122" spans="10:10" x14ac:dyDescent="0.25">
      <c r="J3122" s="9"/>
    </row>
    <row r="3123" spans="10:10" x14ac:dyDescent="0.25">
      <c r="J3123" s="9"/>
    </row>
    <row r="3124" spans="10:10" x14ac:dyDescent="0.25">
      <c r="J3124" s="9"/>
    </row>
    <row r="3125" spans="10:10" x14ac:dyDescent="0.25">
      <c r="J3125" s="9"/>
    </row>
    <row r="3126" spans="10:10" x14ac:dyDescent="0.25">
      <c r="J3126" s="9"/>
    </row>
    <row r="3127" spans="10:10" x14ac:dyDescent="0.25">
      <c r="J3127" s="9"/>
    </row>
    <row r="3128" spans="10:10" x14ac:dyDescent="0.25">
      <c r="J3128" s="9"/>
    </row>
    <row r="3129" spans="10:10" x14ac:dyDescent="0.25">
      <c r="J3129" s="9"/>
    </row>
    <row r="3130" spans="10:10" x14ac:dyDescent="0.25">
      <c r="J3130" s="9"/>
    </row>
    <row r="3131" spans="10:10" x14ac:dyDescent="0.25">
      <c r="J3131" s="9"/>
    </row>
    <row r="3132" spans="10:10" x14ac:dyDescent="0.25">
      <c r="J3132" s="9"/>
    </row>
    <row r="3133" spans="10:10" x14ac:dyDescent="0.25">
      <c r="J3133" s="9"/>
    </row>
    <row r="3134" spans="10:10" x14ac:dyDescent="0.25">
      <c r="J3134" s="9"/>
    </row>
    <row r="3135" spans="10:10" x14ac:dyDescent="0.25">
      <c r="J3135" s="9"/>
    </row>
    <row r="3136" spans="10:10" x14ac:dyDescent="0.25">
      <c r="J3136" s="9"/>
    </row>
    <row r="3137" spans="10:10" x14ac:dyDescent="0.25">
      <c r="J3137" s="9"/>
    </row>
    <row r="3138" spans="10:10" x14ac:dyDescent="0.25">
      <c r="J3138" s="9"/>
    </row>
    <row r="3139" spans="10:10" x14ac:dyDescent="0.25">
      <c r="J3139" s="9"/>
    </row>
    <row r="3140" spans="10:10" x14ac:dyDescent="0.25">
      <c r="J3140" s="9"/>
    </row>
    <row r="3141" spans="10:10" x14ac:dyDescent="0.25">
      <c r="J3141" s="9"/>
    </row>
    <row r="3142" spans="10:10" x14ac:dyDescent="0.25">
      <c r="J3142" s="9"/>
    </row>
    <row r="3143" spans="10:10" x14ac:dyDescent="0.25">
      <c r="J3143" s="9"/>
    </row>
    <row r="3144" spans="10:10" x14ac:dyDescent="0.25">
      <c r="J3144" s="9"/>
    </row>
    <row r="3145" spans="10:10" x14ac:dyDescent="0.25">
      <c r="J3145" s="9"/>
    </row>
    <row r="3146" spans="10:10" x14ac:dyDescent="0.25">
      <c r="J3146" s="9"/>
    </row>
    <row r="3147" spans="10:10" x14ac:dyDescent="0.25">
      <c r="J3147" s="9"/>
    </row>
    <row r="3148" spans="10:10" x14ac:dyDescent="0.25">
      <c r="J3148" s="9"/>
    </row>
    <row r="3149" spans="10:10" x14ac:dyDescent="0.25">
      <c r="J3149" s="9"/>
    </row>
    <row r="3150" spans="10:10" x14ac:dyDescent="0.25">
      <c r="J3150" s="9"/>
    </row>
    <row r="3151" spans="10:10" x14ac:dyDescent="0.25">
      <c r="J3151" s="9"/>
    </row>
    <row r="3152" spans="10:10" x14ac:dyDescent="0.25">
      <c r="J3152" s="9"/>
    </row>
    <row r="3153" spans="10:10" x14ac:dyDescent="0.25">
      <c r="J3153" s="9"/>
    </row>
    <row r="3154" spans="10:10" x14ac:dyDescent="0.25">
      <c r="J3154" s="9"/>
    </row>
    <row r="3155" spans="10:10" x14ac:dyDescent="0.25">
      <c r="J3155" s="9"/>
    </row>
    <row r="3156" spans="10:10" x14ac:dyDescent="0.25">
      <c r="J3156" s="9"/>
    </row>
    <row r="3157" spans="10:10" x14ac:dyDescent="0.25">
      <c r="J3157" s="9"/>
    </row>
    <row r="3158" spans="10:10" x14ac:dyDescent="0.25">
      <c r="J3158" s="9"/>
    </row>
    <row r="3159" spans="10:10" x14ac:dyDescent="0.25">
      <c r="J3159" s="9"/>
    </row>
    <row r="3160" spans="10:10" x14ac:dyDescent="0.25">
      <c r="J3160" s="9"/>
    </row>
    <row r="3161" spans="10:10" x14ac:dyDescent="0.25">
      <c r="J3161" s="9"/>
    </row>
    <row r="3162" spans="10:10" x14ac:dyDescent="0.25">
      <c r="J3162" s="9"/>
    </row>
    <row r="3163" spans="10:10" x14ac:dyDescent="0.25">
      <c r="J3163" s="9"/>
    </row>
    <row r="3164" spans="10:10" x14ac:dyDescent="0.25">
      <c r="J3164" s="9"/>
    </row>
    <row r="3165" spans="10:10" x14ac:dyDescent="0.25">
      <c r="J3165" s="9"/>
    </row>
    <row r="3166" spans="10:10" x14ac:dyDescent="0.25">
      <c r="J3166" s="9"/>
    </row>
    <row r="3167" spans="10:10" x14ac:dyDescent="0.25">
      <c r="J3167" s="9"/>
    </row>
    <row r="3168" spans="10:10" x14ac:dyDescent="0.25">
      <c r="J3168" s="9"/>
    </row>
    <row r="3169" spans="10:10" x14ac:dyDescent="0.25">
      <c r="J3169" s="9"/>
    </row>
    <row r="3170" spans="10:10" x14ac:dyDescent="0.25">
      <c r="J3170" s="9"/>
    </row>
    <row r="3171" spans="10:10" x14ac:dyDescent="0.25">
      <c r="J3171" s="9"/>
    </row>
    <row r="3172" spans="10:10" x14ac:dyDescent="0.25">
      <c r="J3172" s="9"/>
    </row>
    <row r="3173" spans="10:10" x14ac:dyDescent="0.25">
      <c r="J3173" s="9"/>
    </row>
    <row r="3174" spans="10:10" x14ac:dyDescent="0.25">
      <c r="J3174" s="9"/>
    </row>
    <row r="3175" spans="10:10" x14ac:dyDescent="0.25">
      <c r="J3175" s="9"/>
    </row>
    <row r="3176" spans="10:10" x14ac:dyDescent="0.25">
      <c r="J3176" s="9"/>
    </row>
    <row r="3177" spans="10:10" x14ac:dyDescent="0.25">
      <c r="J3177" s="9"/>
    </row>
    <row r="3178" spans="10:10" x14ac:dyDescent="0.25">
      <c r="J3178" s="9"/>
    </row>
    <row r="3179" spans="10:10" x14ac:dyDescent="0.25">
      <c r="J3179" s="9"/>
    </row>
    <row r="3180" spans="10:10" x14ac:dyDescent="0.25">
      <c r="J3180" s="9"/>
    </row>
    <row r="3181" spans="10:10" x14ac:dyDescent="0.25">
      <c r="J3181" s="9"/>
    </row>
    <row r="3182" spans="10:10" x14ac:dyDescent="0.25">
      <c r="J3182" s="9"/>
    </row>
    <row r="3183" spans="10:10" x14ac:dyDescent="0.25">
      <c r="J3183" s="9"/>
    </row>
    <row r="3184" spans="10:10" x14ac:dyDescent="0.25">
      <c r="J3184" s="9"/>
    </row>
    <row r="3185" spans="10:10" x14ac:dyDescent="0.25">
      <c r="J3185" s="9"/>
    </row>
    <row r="3186" spans="10:10" x14ac:dyDescent="0.25">
      <c r="J3186" s="9"/>
    </row>
    <row r="3187" spans="10:10" x14ac:dyDescent="0.25">
      <c r="J3187" s="9"/>
    </row>
    <row r="3188" spans="10:10" x14ac:dyDescent="0.25">
      <c r="J3188" s="9"/>
    </row>
    <row r="3189" spans="10:10" x14ac:dyDescent="0.25">
      <c r="J3189" s="9"/>
    </row>
    <row r="3190" spans="10:10" x14ac:dyDescent="0.25">
      <c r="J3190" s="9"/>
    </row>
    <row r="3191" spans="10:10" x14ac:dyDescent="0.25">
      <c r="J3191" s="9"/>
    </row>
    <row r="3192" spans="10:10" x14ac:dyDescent="0.25">
      <c r="J3192" s="9"/>
    </row>
    <row r="3193" spans="10:10" x14ac:dyDescent="0.25">
      <c r="J3193" s="9"/>
    </row>
    <row r="3194" spans="10:10" x14ac:dyDescent="0.25">
      <c r="J3194" s="9"/>
    </row>
    <row r="3195" spans="10:10" x14ac:dyDescent="0.25">
      <c r="J3195" s="9"/>
    </row>
    <row r="3196" spans="10:10" x14ac:dyDescent="0.25">
      <c r="J3196" s="9"/>
    </row>
    <row r="3197" spans="10:10" x14ac:dyDescent="0.25">
      <c r="J3197" s="9"/>
    </row>
    <row r="3198" spans="10:10" x14ac:dyDescent="0.25">
      <c r="J3198" s="9"/>
    </row>
    <row r="3199" spans="10:10" x14ac:dyDescent="0.25">
      <c r="J3199" s="9"/>
    </row>
    <row r="3200" spans="10:10" x14ac:dyDescent="0.25">
      <c r="J3200" s="9"/>
    </row>
    <row r="3201" spans="10:10" x14ac:dyDescent="0.25">
      <c r="J3201" s="9"/>
    </row>
    <row r="3202" spans="10:10" x14ac:dyDescent="0.25">
      <c r="J3202" s="9"/>
    </row>
    <row r="3203" spans="10:10" x14ac:dyDescent="0.25">
      <c r="J3203" s="9"/>
    </row>
    <row r="3204" spans="10:10" x14ac:dyDescent="0.25">
      <c r="J3204" s="9"/>
    </row>
    <row r="3205" spans="10:10" x14ac:dyDescent="0.25">
      <c r="J3205" s="9"/>
    </row>
    <row r="3206" spans="10:10" x14ac:dyDescent="0.25">
      <c r="J3206" s="9"/>
    </row>
    <row r="3207" spans="10:10" x14ac:dyDescent="0.25">
      <c r="J3207" s="9"/>
    </row>
    <row r="3208" spans="10:10" x14ac:dyDescent="0.25">
      <c r="J3208" s="9"/>
    </row>
    <row r="3209" spans="10:10" x14ac:dyDescent="0.25">
      <c r="J3209" s="9"/>
    </row>
    <row r="3210" spans="10:10" x14ac:dyDescent="0.25">
      <c r="J3210" s="9"/>
    </row>
    <row r="3211" spans="10:10" x14ac:dyDescent="0.25">
      <c r="J3211" s="9"/>
    </row>
    <row r="3212" spans="10:10" x14ac:dyDescent="0.25">
      <c r="J3212" s="9"/>
    </row>
    <row r="3213" spans="10:10" x14ac:dyDescent="0.25">
      <c r="J3213" s="9"/>
    </row>
    <row r="3214" spans="10:10" x14ac:dyDescent="0.25">
      <c r="J3214" s="9"/>
    </row>
    <row r="3215" spans="10:10" x14ac:dyDescent="0.25">
      <c r="J3215" s="9"/>
    </row>
    <row r="3216" spans="10:10" x14ac:dyDescent="0.25">
      <c r="J3216" s="9"/>
    </row>
    <row r="3217" spans="10:10" x14ac:dyDescent="0.25">
      <c r="J3217" s="9"/>
    </row>
    <row r="3218" spans="10:10" x14ac:dyDescent="0.25">
      <c r="J3218" s="9"/>
    </row>
    <row r="3219" spans="10:10" x14ac:dyDescent="0.25">
      <c r="J3219" s="9"/>
    </row>
    <row r="3220" spans="10:10" x14ac:dyDescent="0.25">
      <c r="J3220" s="9"/>
    </row>
    <row r="3221" spans="10:10" x14ac:dyDescent="0.25">
      <c r="J3221" s="9"/>
    </row>
    <row r="3222" spans="10:10" x14ac:dyDescent="0.25">
      <c r="J3222" s="9"/>
    </row>
    <row r="3223" spans="10:10" x14ac:dyDescent="0.25">
      <c r="J3223" s="9"/>
    </row>
    <row r="3224" spans="10:10" x14ac:dyDescent="0.25">
      <c r="J3224" s="9"/>
    </row>
    <row r="3225" spans="10:10" x14ac:dyDescent="0.25">
      <c r="J3225" s="9"/>
    </row>
    <row r="3226" spans="10:10" x14ac:dyDescent="0.25">
      <c r="J3226" s="9"/>
    </row>
    <row r="3227" spans="10:10" x14ac:dyDescent="0.25">
      <c r="J3227" s="9"/>
    </row>
    <row r="3228" spans="10:10" x14ac:dyDescent="0.25">
      <c r="J3228" s="9"/>
    </row>
    <row r="3229" spans="10:10" x14ac:dyDescent="0.25">
      <c r="J3229" s="9"/>
    </row>
    <row r="3230" spans="10:10" x14ac:dyDescent="0.25">
      <c r="J3230" s="9"/>
    </row>
    <row r="3231" spans="10:10" x14ac:dyDescent="0.25">
      <c r="J3231" s="9"/>
    </row>
    <row r="3232" spans="10:10" x14ac:dyDescent="0.25">
      <c r="J3232" s="9"/>
    </row>
    <row r="3233" spans="10:10" x14ac:dyDescent="0.25">
      <c r="J3233" s="9"/>
    </row>
    <row r="3234" spans="10:10" x14ac:dyDescent="0.25">
      <c r="J3234" s="9"/>
    </row>
    <row r="3235" spans="10:10" x14ac:dyDescent="0.25">
      <c r="J3235" s="9"/>
    </row>
    <row r="3236" spans="10:10" x14ac:dyDescent="0.25">
      <c r="J3236" s="9"/>
    </row>
    <row r="3237" spans="10:10" x14ac:dyDescent="0.25">
      <c r="J3237" s="9"/>
    </row>
    <row r="3238" spans="10:10" x14ac:dyDescent="0.25">
      <c r="J3238" s="9"/>
    </row>
    <row r="3239" spans="10:10" x14ac:dyDescent="0.25">
      <c r="J3239" s="9"/>
    </row>
    <row r="3240" spans="10:10" x14ac:dyDescent="0.25">
      <c r="J3240" s="9"/>
    </row>
    <row r="3241" spans="10:10" x14ac:dyDescent="0.25">
      <c r="J3241" s="9"/>
    </row>
    <row r="3242" spans="10:10" x14ac:dyDescent="0.25">
      <c r="J3242" s="9"/>
    </row>
    <row r="3243" spans="10:10" x14ac:dyDescent="0.25">
      <c r="J3243" s="9"/>
    </row>
    <row r="3244" spans="10:10" x14ac:dyDescent="0.25">
      <c r="J3244" s="9"/>
    </row>
    <row r="3245" spans="10:10" x14ac:dyDescent="0.25">
      <c r="J3245" s="9"/>
    </row>
    <row r="3246" spans="10:10" x14ac:dyDescent="0.25">
      <c r="J3246" s="9"/>
    </row>
    <row r="3247" spans="10:10" x14ac:dyDescent="0.25">
      <c r="J3247" s="9"/>
    </row>
    <row r="3248" spans="10:10" x14ac:dyDescent="0.25">
      <c r="J3248" s="9"/>
    </row>
    <row r="3249" spans="10:10" x14ac:dyDescent="0.25">
      <c r="J3249" s="9"/>
    </row>
    <row r="3250" spans="10:10" x14ac:dyDescent="0.25">
      <c r="J3250" s="9"/>
    </row>
    <row r="3251" spans="10:10" x14ac:dyDescent="0.25">
      <c r="J3251" s="9"/>
    </row>
    <row r="3252" spans="10:10" x14ac:dyDescent="0.25">
      <c r="J3252" s="9"/>
    </row>
    <row r="3253" spans="10:10" x14ac:dyDescent="0.25">
      <c r="J3253" s="9"/>
    </row>
    <row r="3254" spans="10:10" x14ac:dyDescent="0.25">
      <c r="J3254" s="9"/>
    </row>
    <row r="3255" spans="10:10" x14ac:dyDescent="0.25">
      <c r="J3255" s="9"/>
    </row>
    <row r="3256" spans="10:10" x14ac:dyDescent="0.25">
      <c r="J3256" s="9"/>
    </row>
    <row r="3257" spans="10:10" x14ac:dyDescent="0.25">
      <c r="J3257" s="9"/>
    </row>
    <row r="3258" spans="10:10" x14ac:dyDescent="0.25">
      <c r="J3258" s="9"/>
    </row>
    <row r="3259" spans="10:10" x14ac:dyDescent="0.25">
      <c r="J3259" s="9"/>
    </row>
    <row r="3260" spans="10:10" x14ac:dyDescent="0.25">
      <c r="J3260" s="9"/>
    </row>
    <row r="3261" spans="10:10" x14ac:dyDescent="0.25">
      <c r="J3261" s="9"/>
    </row>
    <row r="3262" spans="10:10" x14ac:dyDescent="0.25">
      <c r="J3262" s="9"/>
    </row>
    <row r="3263" spans="10:10" x14ac:dyDescent="0.25">
      <c r="J3263" s="9"/>
    </row>
    <row r="3264" spans="10:10" x14ac:dyDescent="0.25">
      <c r="J3264" s="9"/>
    </row>
    <row r="3265" spans="10:10" x14ac:dyDescent="0.25">
      <c r="J3265" s="9"/>
    </row>
    <row r="3266" spans="10:10" x14ac:dyDescent="0.25">
      <c r="J3266" s="9"/>
    </row>
    <row r="3267" spans="10:10" x14ac:dyDescent="0.25">
      <c r="J3267" s="9"/>
    </row>
    <row r="3268" spans="10:10" x14ac:dyDescent="0.25">
      <c r="J3268" s="9"/>
    </row>
    <row r="3269" spans="10:10" x14ac:dyDescent="0.25">
      <c r="J3269" s="9"/>
    </row>
    <row r="3270" spans="10:10" x14ac:dyDescent="0.25">
      <c r="J3270" s="9"/>
    </row>
    <row r="3271" spans="10:10" x14ac:dyDescent="0.25">
      <c r="J3271" s="9"/>
    </row>
    <row r="3272" spans="10:10" x14ac:dyDescent="0.25">
      <c r="J3272" s="9"/>
    </row>
    <row r="3273" spans="10:10" x14ac:dyDescent="0.25">
      <c r="J3273" s="9"/>
    </row>
    <row r="3274" spans="10:10" x14ac:dyDescent="0.25">
      <c r="J3274" s="9"/>
    </row>
    <row r="3275" spans="10:10" x14ac:dyDescent="0.25">
      <c r="J3275" s="9"/>
    </row>
    <row r="3276" spans="10:10" x14ac:dyDescent="0.25">
      <c r="J3276" s="9"/>
    </row>
    <row r="3277" spans="10:10" x14ac:dyDescent="0.25">
      <c r="J3277" s="9"/>
    </row>
    <row r="3278" spans="10:10" x14ac:dyDescent="0.25">
      <c r="J3278" s="9"/>
    </row>
    <row r="3279" spans="10:10" x14ac:dyDescent="0.25">
      <c r="J3279" s="9"/>
    </row>
    <row r="3280" spans="10:10" x14ac:dyDescent="0.25">
      <c r="J3280" s="9"/>
    </row>
    <row r="3281" spans="10:10" x14ac:dyDescent="0.25">
      <c r="J3281" s="9"/>
    </row>
    <row r="3282" spans="10:10" x14ac:dyDescent="0.25">
      <c r="J3282" s="9"/>
    </row>
    <row r="3283" spans="10:10" x14ac:dyDescent="0.25">
      <c r="J3283" s="9"/>
    </row>
    <row r="3284" spans="10:10" x14ac:dyDescent="0.25">
      <c r="J3284" s="9"/>
    </row>
    <row r="3285" spans="10:10" x14ac:dyDescent="0.25">
      <c r="J3285" s="9"/>
    </row>
    <row r="3286" spans="10:10" x14ac:dyDescent="0.25">
      <c r="J3286" s="9"/>
    </row>
    <row r="3287" spans="10:10" x14ac:dyDescent="0.25">
      <c r="J3287" s="9"/>
    </row>
    <row r="3288" spans="10:10" x14ac:dyDescent="0.25">
      <c r="J3288" s="9"/>
    </row>
    <row r="3289" spans="10:10" x14ac:dyDescent="0.25">
      <c r="J3289" s="9"/>
    </row>
    <row r="3290" spans="10:10" x14ac:dyDescent="0.25">
      <c r="J3290" s="9"/>
    </row>
    <row r="3291" spans="10:10" x14ac:dyDescent="0.25">
      <c r="J3291" s="9"/>
    </row>
    <row r="3292" spans="10:10" x14ac:dyDescent="0.25">
      <c r="J3292" s="9"/>
    </row>
    <row r="3293" spans="10:10" x14ac:dyDescent="0.25">
      <c r="J3293" s="9"/>
    </row>
    <row r="3294" spans="10:10" x14ac:dyDescent="0.25">
      <c r="J3294" s="9"/>
    </row>
    <row r="3295" spans="10:10" x14ac:dyDescent="0.25">
      <c r="J3295" s="9"/>
    </row>
    <row r="3296" spans="10:10" x14ac:dyDescent="0.25">
      <c r="J3296" s="9"/>
    </row>
    <row r="3297" spans="10:10" x14ac:dyDescent="0.25">
      <c r="J3297" s="9"/>
    </row>
    <row r="3298" spans="10:10" x14ac:dyDescent="0.25">
      <c r="J3298" s="9"/>
    </row>
    <row r="3299" spans="10:10" x14ac:dyDescent="0.25">
      <c r="J3299" s="9"/>
    </row>
    <row r="3300" spans="10:10" x14ac:dyDescent="0.25">
      <c r="J3300" s="9"/>
    </row>
    <row r="3301" spans="10:10" x14ac:dyDescent="0.25">
      <c r="J3301" s="9"/>
    </row>
    <row r="3302" spans="10:10" x14ac:dyDescent="0.25">
      <c r="J3302" s="9"/>
    </row>
    <row r="3303" spans="10:10" x14ac:dyDescent="0.25">
      <c r="J3303" s="9"/>
    </row>
    <row r="3304" spans="10:10" x14ac:dyDescent="0.25">
      <c r="J3304" s="9"/>
    </row>
    <row r="3305" spans="10:10" x14ac:dyDescent="0.25">
      <c r="J3305" s="9"/>
    </row>
    <row r="3306" spans="10:10" x14ac:dyDescent="0.25">
      <c r="J3306" s="9"/>
    </row>
    <row r="3307" spans="10:10" x14ac:dyDescent="0.25">
      <c r="J3307" s="9"/>
    </row>
    <row r="3308" spans="10:10" x14ac:dyDescent="0.25">
      <c r="J3308" s="9"/>
    </row>
    <row r="3309" spans="10:10" x14ac:dyDescent="0.25">
      <c r="J3309" s="9"/>
    </row>
    <row r="3310" spans="10:10" x14ac:dyDescent="0.25">
      <c r="J3310" s="9"/>
    </row>
    <row r="3311" spans="10:10" x14ac:dyDescent="0.25">
      <c r="J3311" s="9"/>
    </row>
    <row r="3312" spans="10:10" x14ac:dyDescent="0.25">
      <c r="J3312" s="9"/>
    </row>
    <row r="3313" spans="10:10" x14ac:dyDescent="0.25">
      <c r="J3313" s="9"/>
    </row>
    <row r="3314" spans="10:10" x14ac:dyDescent="0.25">
      <c r="J3314" s="9"/>
    </row>
    <row r="3315" spans="10:10" x14ac:dyDescent="0.25">
      <c r="J3315" s="9"/>
    </row>
    <row r="3316" spans="10:10" x14ac:dyDescent="0.25">
      <c r="J3316" s="9"/>
    </row>
    <row r="3317" spans="10:10" x14ac:dyDescent="0.25">
      <c r="J3317" s="9"/>
    </row>
    <row r="3318" spans="10:10" x14ac:dyDescent="0.25">
      <c r="J3318" s="9"/>
    </row>
    <row r="3319" spans="10:10" x14ac:dyDescent="0.25">
      <c r="J3319" s="9"/>
    </row>
    <row r="3320" spans="10:10" x14ac:dyDescent="0.25">
      <c r="J3320" s="9"/>
    </row>
    <row r="3321" spans="10:10" x14ac:dyDescent="0.25">
      <c r="J3321" s="9"/>
    </row>
    <row r="3322" spans="10:10" x14ac:dyDescent="0.25">
      <c r="J3322" s="9"/>
    </row>
    <row r="3323" spans="10:10" x14ac:dyDescent="0.25">
      <c r="J3323" s="9"/>
    </row>
    <row r="3324" spans="10:10" x14ac:dyDescent="0.25">
      <c r="J3324" s="9"/>
    </row>
    <row r="3325" spans="10:10" x14ac:dyDescent="0.25">
      <c r="J3325" s="9"/>
    </row>
    <row r="3326" spans="10:10" x14ac:dyDescent="0.25">
      <c r="J3326" s="9"/>
    </row>
    <row r="3327" spans="10:10" x14ac:dyDescent="0.25">
      <c r="J3327" s="9"/>
    </row>
    <row r="3328" spans="10:10" x14ac:dyDescent="0.25">
      <c r="J3328" s="9"/>
    </row>
    <row r="3329" spans="10:10" x14ac:dyDescent="0.25">
      <c r="J3329" s="9"/>
    </row>
    <row r="3330" spans="10:10" x14ac:dyDescent="0.25">
      <c r="J3330" s="9"/>
    </row>
    <row r="3331" spans="10:10" x14ac:dyDescent="0.25">
      <c r="J3331" s="9"/>
    </row>
    <row r="3332" spans="10:10" x14ac:dyDescent="0.25">
      <c r="J3332" s="9"/>
    </row>
    <row r="3333" spans="10:10" x14ac:dyDescent="0.25">
      <c r="J3333" s="9"/>
    </row>
    <row r="3334" spans="10:10" x14ac:dyDescent="0.25">
      <c r="J3334" s="9"/>
    </row>
    <row r="3335" spans="10:10" x14ac:dyDescent="0.25">
      <c r="J3335" s="9"/>
    </row>
    <row r="3336" spans="10:10" x14ac:dyDescent="0.25">
      <c r="J3336" s="9"/>
    </row>
    <row r="3337" spans="10:10" x14ac:dyDescent="0.25">
      <c r="J3337" s="9"/>
    </row>
    <row r="3338" spans="10:10" x14ac:dyDescent="0.25">
      <c r="J3338" s="9"/>
    </row>
    <row r="3339" spans="10:10" x14ac:dyDescent="0.25">
      <c r="J3339" s="9"/>
    </row>
    <row r="3340" spans="10:10" x14ac:dyDescent="0.25">
      <c r="J3340" s="9"/>
    </row>
    <row r="3341" spans="10:10" x14ac:dyDescent="0.25">
      <c r="J3341" s="9"/>
    </row>
    <row r="3342" spans="10:10" x14ac:dyDescent="0.25">
      <c r="J3342" s="9"/>
    </row>
    <row r="3343" spans="10:10" x14ac:dyDescent="0.25">
      <c r="J3343" s="9"/>
    </row>
    <row r="3344" spans="10:10" x14ac:dyDescent="0.25">
      <c r="J3344" s="9"/>
    </row>
    <row r="3345" spans="10:10" x14ac:dyDescent="0.25">
      <c r="J3345" s="9"/>
    </row>
    <row r="3346" spans="10:10" x14ac:dyDescent="0.25">
      <c r="J3346" s="9"/>
    </row>
    <row r="3347" spans="10:10" x14ac:dyDescent="0.25">
      <c r="J3347" s="9"/>
    </row>
    <row r="3348" spans="10:10" x14ac:dyDescent="0.25">
      <c r="J3348" s="9"/>
    </row>
    <row r="3349" spans="10:10" x14ac:dyDescent="0.25">
      <c r="J3349" s="9"/>
    </row>
    <row r="3350" spans="10:10" x14ac:dyDescent="0.25">
      <c r="J3350" s="9"/>
    </row>
    <row r="3351" spans="10:10" x14ac:dyDescent="0.25">
      <c r="J3351" s="9"/>
    </row>
    <row r="3352" spans="10:10" x14ac:dyDescent="0.25">
      <c r="J3352" s="9"/>
    </row>
    <row r="3353" spans="10:10" x14ac:dyDescent="0.25">
      <c r="J3353" s="9"/>
    </row>
    <row r="3354" spans="10:10" x14ac:dyDescent="0.25">
      <c r="J3354" s="9"/>
    </row>
    <row r="3355" spans="10:10" x14ac:dyDescent="0.25">
      <c r="J3355" s="9"/>
    </row>
    <row r="3356" spans="10:10" x14ac:dyDescent="0.25">
      <c r="J3356" s="9"/>
    </row>
    <row r="3357" spans="10:10" x14ac:dyDescent="0.25">
      <c r="J3357" s="9"/>
    </row>
    <row r="3358" spans="10:10" x14ac:dyDescent="0.25">
      <c r="J3358" s="9"/>
    </row>
    <row r="3359" spans="10:10" x14ac:dyDescent="0.25">
      <c r="J3359" s="9"/>
    </row>
    <row r="3360" spans="10:10" x14ac:dyDescent="0.25">
      <c r="J3360" s="9"/>
    </row>
    <row r="3361" spans="10:10" x14ac:dyDescent="0.25">
      <c r="J3361" s="9"/>
    </row>
    <row r="3362" spans="10:10" x14ac:dyDescent="0.25">
      <c r="J3362" s="9"/>
    </row>
    <row r="3363" spans="10:10" x14ac:dyDescent="0.25">
      <c r="J3363" s="9"/>
    </row>
    <row r="3364" spans="10:10" x14ac:dyDescent="0.25">
      <c r="J3364" s="9"/>
    </row>
    <row r="3365" spans="10:10" x14ac:dyDescent="0.25">
      <c r="J3365" s="9"/>
    </row>
    <row r="3366" spans="10:10" x14ac:dyDescent="0.25">
      <c r="J3366" s="9"/>
    </row>
    <row r="3367" spans="10:10" x14ac:dyDescent="0.25">
      <c r="J3367" s="9"/>
    </row>
    <row r="3368" spans="10:10" x14ac:dyDescent="0.25">
      <c r="J3368" s="9"/>
    </row>
    <row r="3369" spans="10:10" x14ac:dyDescent="0.25">
      <c r="J3369" s="9"/>
    </row>
    <row r="3370" spans="10:10" x14ac:dyDescent="0.25">
      <c r="J3370" s="9"/>
    </row>
    <row r="3371" spans="10:10" x14ac:dyDescent="0.25">
      <c r="J3371" s="9"/>
    </row>
    <row r="3372" spans="10:10" x14ac:dyDescent="0.25">
      <c r="J3372" s="9"/>
    </row>
    <row r="3373" spans="10:10" x14ac:dyDescent="0.25">
      <c r="J3373" s="9"/>
    </row>
    <row r="3374" spans="10:10" x14ac:dyDescent="0.25">
      <c r="J3374" s="9"/>
    </row>
    <row r="3375" spans="10:10" x14ac:dyDescent="0.25">
      <c r="J3375" s="9"/>
    </row>
    <row r="3376" spans="10:10" x14ac:dyDescent="0.25">
      <c r="J3376" s="9"/>
    </row>
    <row r="3377" spans="10:10" x14ac:dyDescent="0.25">
      <c r="J3377" s="9"/>
    </row>
    <row r="3378" spans="10:10" x14ac:dyDescent="0.25">
      <c r="J3378" s="9"/>
    </row>
    <row r="3379" spans="10:10" x14ac:dyDescent="0.25">
      <c r="J3379" s="9"/>
    </row>
    <row r="3380" spans="10:10" x14ac:dyDescent="0.25">
      <c r="J3380" s="9"/>
    </row>
    <row r="3381" spans="10:10" x14ac:dyDescent="0.25">
      <c r="J3381" s="9"/>
    </row>
    <row r="3382" spans="10:10" x14ac:dyDescent="0.25">
      <c r="J3382" s="9"/>
    </row>
    <row r="3383" spans="10:10" x14ac:dyDescent="0.25">
      <c r="J3383" s="9"/>
    </row>
    <row r="3384" spans="10:10" x14ac:dyDescent="0.25">
      <c r="J3384" s="9"/>
    </row>
    <row r="3385" spans="10:10" x14ac:dyDescent="0.25">
      <c r="J3385" s="9"/>
    </row>
    <row r="3386" spans="10:10" x14ac:dyDescent="0.25">
      <c r="J3386" s="9"/>
    </row>
    <row r="3387" spans="10:10" x14ac:dyDescent="0.25">
      <c r="J3387" s="9"/>
    </row>
    <row r="3388" spans="10:10" x14ac:dyDescent="0.25">
      <c r="J3388" s="9"/>
    </row>
    <row r="3389" spans="10:10" x14ac:dyDescent="0.25">
      <c r="J3389" s="9"/>
    </row>
    <row r="3390" spans="10:10" x14ac:dyDescent="0.25">
      <c r="J3390" s="9"/>
    </row>
    <row r="3391" spans="10:10" x14ac:dyDescent="0.25">
      <c r="J3391" s="9"/>
    </row>
    <row r="3392" spans="10:10" x14ac:dyDescent="0.25">
      <c r="J3392" s="9"/>
    </row>
    <row r="3393" spans="10:10" x14ac:dyDescent="0.25">
      <c r="J3393" s="9"/>
    </row>
    <row r="3394" spans="10:10" x14ac:dyDescent="0.25">
      <c r="J3394" s="9"/>
    </row>
    <row r="3395" spans="10:10" x14ac:dyDescent="0.25">
      <c r="J3395" s="9"/>
    </row>
    <row r="3396" spans="10:10" x14ac:dyDescent="0.25">
      <c r="J3396" s="9"/>
    </row>
    <row r="3397" spans="10:10" x14ac:dyDescent="0.25">
      <c r="J3397" s="9"/>
    </row>
    <row r="3398" spans="10:10" x14ac:dyDescent="0.25">
      <c r="J3398" s="9"/>
    </row>
    <row r="3399" spans="10:10" x14ac:dyDescent="0.25">
      <c r="J3399" s="9"/>
    </row>
    <row r="3400" spans="10:10" x14ac:dyDescent="0.25">
      <c r="J3400" s="9"/>
    </row>
    <row r="3401" spans="10:10" x14ac:dyDescent="0.25">
      <c r="J3401" s="9"/>
    </row>
    <row r="3402" spans="10:10" x14ac:dyDescent="0.25">
      <c r="J3402" s="9"/>
    </row>
    <row r="3403" spans="10:10" x14ac:dyDescent="0.25">
      <c r="J3403" s="9"/>
    </row>
    <row r="3404" spans="10:10" x14ac:dyDescent="0.25">
      <c r="J3404" s="9"/>
    </row>
    <row r="3405" spans="10:10" x14ac:dyDescent="0.25">
      <c r="J3405" s="9"/>
    </row>
    <row r="3406" spans="10:10" x14ac:dyDescent="0.25">
      <c r="J3406" s="9"/>
    </row>
    <row r="3407" spans="10:10" x14ac:dyDescent="0.25">
      <c r="J3407" s="9"/>
    </row>
    <row r="3408" spans="10:10" x14ac:dyDescent="0.25">
      <c r="J3408" s="9"/>
    </row>
    <row r="3409" spans="10:10" x14ac:dyDescent="0.25">
      <c r="J3409" s="9"/>
    </row>
    <row r="3410" spans="10:10" x14ac:dyDescent="0.25">
      <c r="J3410" s="9"/>
    </row>
    <row r="3411" spans="10:10" x14ac:dyDescent="0.25">
      <c r="J3411" s="9"/>
    </row>
    <row r="3412" spans="10:10" x14ac:dyDescent="0.25">
      <c r="J3412" s="9"/>
    </row>
    <row r="3413" spans="10:10" x14ac:dyDescent="0.25">
      <c r="J3413" s="9"/>
    </row>
    <row r="3414" spans="10:10" x14ac:dyDescent="0.25">
      <c r="J3414" s="9"/>
    </row>
    <row r="3415" spans="10:10" x14ac:dyDescent="0.25">
      <c r="J3415" s="9"/>
    </row>
    <row r="3416" spans="10:10" x14ac:dyDescent="0.25">
      <c r="J3416" s="9"/>
    </row>
    <row r="3417" spans="10:10" x14ac:dyDescent="0.25">
      <c r="J3417" s="9"/>
    </row>
    <row r="3418" spans="10:10" x14ac:dyDescent="0.25">
      <c r="J3418" s="9"/>
    </row>
    <row r="3419" spans="10:10" x14ac:dyDescent="0.25">
      <c r="J3419" s="9"/>
    </row>
    <row r="3420" spans="10:10" x14ac:dyDescent="0.25">
      <c r="J3420" s="9"/>
    </row>
    <row r="3421" spans="10:10" x14ac:dyDescent="0.25">
      <c r="J3421" s="9"/>
    </row>
    <row r="3422" spans="10:10" x14ac:dyDescent="0.25">
      <c r="J3422" s="9"/>
    </row>
    <row r="3423" spans="10:10" x14ac:dyDescent="0.25">
      <c r="J3423" s="9"/>
    </row>
    <row r="3424" spans="10:10" x14ac:dyDescent="0.25">
      <c r="J3424" s="9"/>
    </row>
    <row r="3425" spans="10:10" x14ac:dyDescent="0.25">
      <c r="J3425" s="9"/>
    </row>
    <row r="3426" spans="10:10" x14ac:dyDescent="0.25">
      <c r="J3426" s="9"/>
    </row>
    <row r="3427" spans="10:10" x14ac:dyDescent="0.25">
      <c r="J3427" s="9"/>
    </row>
    <row r="3428" spans="10:10" x14ac:dyDescent="0.25">
      <c r="J3428" s="9"/>
    </row>
    <row r="3429" spans="10:10" x14ac:dyDescent="0.25">
      <c r="J3429" s="9"/>
    </row>
    <row r="3430" spans="10:10" x14ac:dyDescent="0.25">
      <c r="J3430" s="9"/>
    </row>
    <row r="3431" spans="10:10" x14ac:dyDescent="0.25">
      <c r="J3431" s="9"/>
    </row>
    <row r="3432" spans="10:10" x14ac:dyDescent="0.25">
      <c r="J3432" s="9"/>
    </row>
    <row r="3433" spans="10:10" x14ac:dyDescent="0.25">
      <c r="J3433" s="9"/>
    </row>
    <row r="3434" spans="10:10" x14ac:dyDescent="0.25">
      <c r="J3434" s="9"/>
    </row>
    <row r="3435" spans="10:10" x14ac:dyDescent="0.25">
      <c r="J3435" s="9"/>
    </row>
    <row r="3436" spans="10:10" x14ac:dyDescent="0.25">
      <c r="J3436" s="9"/>
    </row>
    <row r="3437" spans="10:10" x14ac:dyDescent="0.25">
      <c r="J3437" s="9"/>
    </row>
    <row r="3438" spans="10:10" x14ac:dyDescent="0.25">
      <c r="J3438" s="9"/>
    </row>
    <row r="3439" spans="10:10" x14ac:dyDescent="0.25">
      <c r="J3439" s="9"/>
    </row>
    <row r="3440" spans="10:10" x14ac:dyDescent="0.25">
      <c r="J3440" s="9"/>
    </row>
    <row r="3441" spans="10:10" x14ac:dyDescent="0.25">
      <c r="J3441" s="9"/>
    </row>
    <row r="3442" spans="10:10" x14ac:dyDescent="0.25">
      <c r="J3442" s="9"/>
    </row>
    <row r="3443" spans="10:10" x14ac:dyDescent="0.25">
      <c r="J3443" s="9"/>
    </row>
    <row r="3444" spans="10:10" x14ac:dyDescent="0.25">
      <c r="J3444" s="9"/>
    </row>
    <row r="3445" spans="10:10" x14ac:dyDescent="0.25">
      <c r="J3445" s="9"/>
    </row>
    <row r="3446" spans="10:10" x14ac:dyDescent="0.25">
      <c r="J3446" s="9"/>
    </row>
    <row r="3447" spans="10:10" x14ac:dyDescent="0.25">
      <c r="J3447" s="9"/>
    </row>
    <row r="3448" spans="10:10" x14ac:dyDescent="0.25">
      <c r="J3448" s="9"/>
    </row>
    <row r="3449" spans="10:10" x14ac:dyDescent="0.25">
      <c r="J3449" s="9"/>
    </row>
    <row r="3450" spans="10:10" x14ac:dyDescent="0.25">
      <c r="J3450" s="9"/>
    </row>
    <row r="3451" spans="10:10" x14ac:dyDescent="0.25">
      <c r="J3451" s="9"/>
    </row>
    <row r="3452" spans="10:10" x14ac:dyDescent="0.25">
      <c r="J3452" s="9"/>
    </row>
    <row r="3453" spans="10:10" x14ac:dyDescent="0.25">
      <c r="J3453" s="9"/>
    </row>
    <row r="3454" spans="10:10" x14ac:dyDescent="0.25">
      <c r="J3454" s="9"/>
    </row>
    <row r="3455" spans="10:10" x14ac:dyDescent="0.25">
      <c r="J3455" s="9"/>
    </row>
    <row r="3456" spans="10:10" x14ac:dyDescent="0.25">
      <c r="J3456" s="9"/>
    </row>
    <row r="3457" spans="10:10" x14ac:dyDescent="0.25">
      <c r="J3457" s="9"/>
    </row>
    <row r="3458" spans="10:10" x14ac:dyDescent="0.25">
      <c r="J3458" s="9"/>
    </row>
    <row r="3459" spans="10:10" x14ac:dyDescent="0.25">
      <c r="J3459" s="9"/>
    </row>
    <row r="3460" spans="10:10" x14ac:dyDescent="0.25">
      <c r="J3460" s="9"/>
    </row>
    <row r="3461" spans="10:10" x14ac:dyDescent="0.25">
      <c r="J3461" s="9"/>
    </row>
    <row r="3462" spans="10:10" x14ac:dyDescent="0.25">
      <c r="J3462" s="9"/>
    </row>
    <row r="3463" spans="10:10" x14ac:dyDescent="0.25">
      <c r="J3463" s="9"/>
    </row>
    <row r="3464" spans="10:10" x14ac:dyDescent="0.25">
      <c r="J3464" s="9"/>
    </row>
    <row r="3465" spans="10:10" x14ac:dyDescent="0.25">
      <c r="J3465" s="9"/>
    </row>
    <row r="3466" spans="10:10" x14ac:dyDescent="0.25">
      <c r="J3466" s="9"/>
    </row>
    <row r="3467" spans="10:10" x14ac:dyDescent="0.25">
      <c r="J3467" s="9"/>
    </row>
    <row r="3468" spans="10:10" x14ac:dyDescent="0.25">
      <c r="J3468" s="9"/>
    </row>
    <row r="3469" spans="10:10" x14ac:dyDescent="0.25">
      <c r="J3469" s="9"/>
    </row>
    <row r="3470" spans="10:10" x14ac:dyDescent="0.25">
      <c r="J3470" s="9"/>
    </row>
    <row r="3471" spans="10:10" x14ac:dyDescent="0.25">
      <c r="J3471" s="9"/>
    </row>
    <row r="3472" spans="10:10" x14ac:dyDescent="0.25">
      <c r="J3472" s="9"/>
    </row>
    <row r="3473" spans="10:10" x14ac:dyDescent="0.25">
      <c r="J3473" s="9"/>
    </row>
    <row r="3474" spans="10:10" x14ac:dyDescent="0.25">
      <c r="J3474" s="9"/>
    </row>
    <row r="3475" spans="10:10" x14ac:dyDescent="0.25">
      <c r="J3475" s="9"/>
    </row>
    <row r="3476" spans="10:10" x14ac:dyDescent="0.25">
      <c r="J3476" s="9"/>
    </row>
    <row r="3477" spans="10:10" x14ac:dyDescent="0.25">
      <c r="J3477" s="9"/>
    </row>
    <row r="3478" spans="10:10" x14ac:dyDescent="0.25">
      <c r="J3478" s="9"/>
    </row>
    <row r="3479" spans="10:10" x14ac:dyDescent="0.25">
      <c r="J3479" s="9"/>
    </row>
    <row r="3480" spans="10:10" x14ac:dyDescent="0.25">
      <c r="J3480" s="9"/>
    </row>
    <row r="3481" spans="10:10" x14ac:dyDescent="0.25">
      <c r="J3481" s="9"/>
    </row>
    <row r="3482" spans="10:10" x14ac:dyDescent="0.25">
      <c r="J3482" s="9"/>
    </row>
    <row r="3483" spans="10:10" x14ac:dyDescent="0.25">
      <c r="J3483" s="9"/>
    </row>
    <row r="3484" spans="10:10" x14ac:dyDescent="0.25">
      <c r="J3484" s="9"/>
    </row>
    <row r="3485" spans="10:10" x14ac:dyDescent="0.25">
      <c r="J3485" s="9"/>
    </row>
    <row r="3486" spans="10:10" x14ac:dyDescent="0.25">
      <c r="J3486" s="9"/>
    </row>
    <row r="3487" spans="10:10" x14ac:dyDescent="0.25">
      <c r="J3487" s="9"/>
    </row>
    <row r="3488" spans="10:10" x14ac:dyDescent="0.25">
      <c r="J3488" s="9"/>
    </row>
    <row r="3489" spans="10:10" x14ac:dyDescent="0.25">
      <c r="J3489" s="9"/>
    </row>
    <row r="3490" spans="10:10" x14ac:dyDescent="0.25">
      <c r="J3490" s="9"/>
    </row>
    <row r="3491" spans="10:10" x14ac:dyDescent="0.25">
      <c r="J3491" s="9"/>
    </row>
    <row r="3492" spans="10:10" x14ac:dyDescent="0.25">
      <c r="J3492" s="9"/>
    </row>
    <row r="3493" spans="10:10" x14ac:dyDescent="0.25">
      <c r="J3493" s="9"/>
    </row>
    <row r="3494" spans="10:10" x14ac:dyDescent="0.25">
      <c r="J3494" s="9"/>
    </row>
    <row r="3495" spans="10:10" x14ac:dyDescent="0.25">
      <c r="J3495" s="9"/>
    </row>
    <row r="3496" spans="10:10" x14ac:dyDescent="0.25">
      <c r="J3496" s="9"/>
    </row>
    <row r="3497" spans="10:10" x14ac:dyDescent="0.25">
      <c r="J3497" s="9"/>
    </row>
    <row r="3498" spans="10:10" x14ac:dyDescent="0.25">
      <c r="J3498" s="9"/>
    </row>
    <row r="3499" spans="10:10" x14ac:dyDescent="0.25">
      <c r="J3499" s="9"/>
    </row>
    <row r="3500" spans="10:10" x14ac:dyDescent="0.25">
      <c r="J3500" s="9"/>
    </row>
    <row r="3501" spans="10:10" x14ac:dyDescent="0.25">
      <c r="J3501" s="9"/>
    </row>
    <row r="3502" spans="10:10" x14ac:dyDescent="0.25">
      <c r="J3502" s="9"/>
    </row>
    <row r="3503" spans="10:10" x14ac:dyDescent="0.25">
      <c r="J3503" s="9"/>
    </row>
    <row r="3504" spans="10:10" x14ac:dyDescent="0.25">
      <c r="J3504" s="9"/>
    </row>
    <row r="3505" spans="10:10" x14ac:dyDescent="0.25">
      <c r="J3505" s="9"/>
    </row>
    <row r="3506" spans="10:10" x14ac:dyDescent="0.25">
      <c r="J3506" s="9"/>
    </row>
    <row r="3507" spans="10:10" x14ac:dyDescent="0.25">
      <c r="J3507" s="9"/>
    </row>
    <row r="3508" spans="10:10" x14ac:dyDescent="0.25">
      <c r="J3508" s="9"/>
    </row>
    <row r="3509" spans="10:10" x14ac:dyDescent="0.25">
      <c r="J3509" s="9"/>
    </row>
    <row r="3510" spans="10:10" x14ac:dyDescent="0.25">
      <c r="J3510" s="9"/>
    </row>
    <row r="3511" spans="10:10" x14ac:dyDescent="0.25">
      <c r="J3511" s="9"/>
    </row>
    <row r="3512" spans="10:10" x14ac:dyDescent="0.25">
      <c r="J3512" s="9"/>
    </row>
    <row r="3513" spans="10:10" x14ac:dyDescent="0.25">
      <c r="J3513" s="9"/>
    </row>
    <row r="3514" spans="10:10" x14ac:dyDescent="0.25">
      <c r="J3514" s="9"/>
    </row>
    <row r="3515" spans="10:10" x14ac:dyDescent="0.25">
      <c r="J3515" s="9"/>
    </row>
    <row r="3516" spans="10:10" x14ac:dyDescent="0.25">
      <c r="J3516" s="9"/>
    </row>
    <row r="3517" spans="10:10" x14ac:dyDescent="0.25">
      <c r="J3517" s="9"/>
    </row>
    <row r="3518" spans="10:10" x14ac:dyDescent="0.25">
      <c r="J3518" s="9"/>
    </row>
    <row r="3519" spans="10:10" x14ac:dyDescent="0.25">
      <c r="J3519" s="9"/>
    </row>
    <row r="3520" spans="10:10" x14ac:dyDescent="0.25">
      <c r="J3520" s="9"/>
    </row>
    <row r="3521" spans="10:10" x14ac:dyDescent="0.25">
      <c r="J3521" s="9"/>
    </row>
    <row r="3522" spans="10:10" x14ac:dyDescent="0.25">
      <c r="J3522" s="9"/>
    </row>
    <row r="3523" spans="10:10" x14ac:dyDescent="0.25">
      <c r="J3523" s="9"/>
    </row>
    <row r="3524" spans="10:10" x14ac:dyDescent="0.25">
      <c r="J3524" s="9"/>
    </row>
    <row r="3525" spans="10:10" x14ac:dyDescent="0.25">
      <c r="J3525" s="9"/>
    </row>
    <row r="3526" spans="10:10" x14ac:dyDescent="0.25">
      <c r="J3526" s="9"/>
    </row>
    <row r="3527" spans="10:10" x14ac:dyDescent="0.25">
      <c r="J3527" s="9"/>
    </row>
    <row r="3528" spans="10:10" x14ac:dyDescent="0.25">
      <c r="J3528" s="9"/>
    </row>
    <row r="3529" spans="10:10" x14ac:dyDescent="0.25">
      <c r="J3529" s="9"/>
    </row>
    <row r="3530" spans="10:10" x14ac:dyDescent="0.25">
      <c r="J3530" s="9"/>
    </row>
    <row r="3531" spans="10:10" x14ac:dyDescent="0.25">
      <c r="J3531" s="9"/>
    </row>
    <row r="3532" spans="10:10" x14ac:dyDescent="0.25">
      <c r="J3532" s="9"/>
    </row>
    <row r="3533" spans="10:10" x14ac:dyDescent="0.25">
      <c r="J3533" s="9"/>
    </row>
    <row r="3534" spans="10:10" x14ac:dyDescent="0.25">
      <c r="J3534" s="9"/>
    </row>
    <row r="3535" spans="10:10" x14ac:dyDescent="0.25">
      <c r="J3535" s="9"/>
    </row>
    <row r="3536" spans="10:10" x14ac:dyDescent="0.25">
      <c r="J3536" s="9"/>
    </row>
    <row r="3537" spans="10:10" x14ac:dyDescent="0.25">
      <c r="J3537" s="9"/>
    </row>
    <row r="3538" spans="10:10" x14ac:dyDescent="0.25">
      <c r="J3538" s="9"/>
    </row>
    <row r="3539" spans="10:10" x14ac:dyDescent="0.25">
      <c r="J3539" s="9"/>
    </row>
    <row r="3540" spans="10:10" x14ac:dyDescent="0.25">
      <c r="J3540" s="9"/>
    </row>
    <row r="3541" spans="10:10" x14ac:dyDescent="0.25">
      <c r="J3541" s="9"/>
    </row>
    <row r="3542" spans="10:10" x14ac:dyDescent="0.25">
      <c r="J3542" s="9"/>
    </row>
    <row r="3543" spans="10:10" x14ac:dyDescent="0.25">
      <c r="J3543" s="9"/>
    </row>
    <row r="3544" spans="10:10" x14ac:dyDescent="0.25">
      <c r="J3544" s="9"/>
    </row>
    <row r="3545" spans="10:10" x14ac:dyDescent="0.25">
      <c r="J3545" s="9"/>
    </row>
    <row r="3546" spans="10:10" x14ac:dyDescent="0.25">
      <c r="J3546" s="9"/>
    </row>
    <row r="3547" spans="10:10" x14ac:dyDescent="0.25">
      <c r="J3547" s="9"/>
    </row>
    <row r="3548" spans="10:10" x14ac:dyDescent="0.25">
      <c r="J3548" s="9"/>
    </row>
    <row r="3549" spans="10:10" x14ac:dyDescent="0.25">
      <c r="J3549" s="9"/>
    </row>
    <row r="3550" spans="10:10" x14ac:dyDescent="0.25">
      <c r="J3550" s="9"/>
    </row>
    <row r="3551" spans="10:10" x14ac:dyDescent="0.25">
      <c r="J3551" s="9"/>
    </row>
    <row r="3552" spans="10:10" x14ac:dyDescent="0.25">
      <c r="J3552" s="9"/>
    </row>
    <row r="3553" spans="10:10" x14ac:dyDescent="0.25">
      <c r="J3553" s="9"/>
    </row>
    <row r="3554" spans="10:10" x14ac:dyDescent="0.25">
      <c r="J3554" s="9"/>
    </row>
    <row r="3555" spans="10:10" x14ac:dyDescent="0.25">
      <c r="J3555" s="9"/>
    </row>
    <row r="3556" spans="10:10" x14ac:dyDescent="0.25">
      <c r="J3556" s="9"/>
    </row>
    <row r="3557" spans="10:10" x14ac:dyDescent="0.25">
      <c r="J3557" s="9"/>
    </row>
    <row r="3558" spans="10:10" x14ac:dyDescent="0.25">
      <c r="J3558" s="9"/>
    </row>
    <row r="3559" spans="10:10" x14ac:dyDescent="0.25">
      <c r="J3559" s="9"/>
    </row>
    <row r="3560" spans="10:10" x14ac:dyDescent="0.25">
      <c r="J3560" s="9"/>
    </row>
    <row r="3561" spans="10:10" x14ac:dyDescent="0.25">
      <c r="J3561" s="9"/>
    </row>
    <row r="3562" spans="10:10" x14ac:dyDescent="0.25">
      <c r="J3562" s="9"/>
    </row>
    <row r="3563" spans="10:10" x14ac:dyDescent="0.25">
      <c r="J3563" s="9"/>
    </row>
    <row r="3564" spans="10:10" x14ac:dyDescent="0.25">
      <c r="J3564" s="9"/>
    </row>
    <row r="3565" spans="10:10" x14ac:dyDescent="0.25">
      <c r="J3565" s="9"/>
    </row>
    <row r="3566" spans="10:10" x14ac:dyDescent="0.25">
      <c r="J3566" s="9"/>
    </row>
    <row r="3567" spans="10:10" x14ac:dyDescent="0.25">
      <c r="J3567" s="9"/>
    </row>
    <row r="3568" spans="10:10" x14ac:dyDescent="0.25">
      <c r="J3568" s="9"/>
    </row>
    <row r="3569" spans="10:10" x14ac:dyDescent="0.25">
      <c r="J3569" s="9"/>
    </row>
    <row r="3570" spans="10:10" x14ac:dyDescent="0.25">
      <c r="J3570" s="9"/>
    </row>
    <row r="3571" spans="10:10" x14ac:dyDescent="0.25">
      <c r="J3571" s="9"/>
    </row>
    <row r="3572" spans="10:10" x14ac:dyDescent="0.25">
      <c r="J3572" s="9"/>
    </row>
    <row r="3573" spans="10:10" x14ac:dyDescent="0.25">
      <c r="J3573" s="9"/>
    </row>
    <row r="3574" spans="10:10" x14ac:dyDescent="0.25">
      <c r="J3574" s="9"/>
    </row>
    <row r="3575" spans="10:10" x14ac:dyDescent="0.25">
      <c r="J3575" s="9"/>
    </row>
    <row r="3576" spans="10:10" x14ac:dyDescent="0.25">
      <c r="J3576" s="9"/>
    </row>
    <row r="3577" spans="10:10" x14ac:dyDescent="0.25">
      <c r="J3577" s="9"/>
    </row>
    <row r="3578" spans="10:10" x14ac:dyDescent="0.25">
      <c r="J3578" s="9"/>
    </row>
    <row r="3579" spans="10:10" x14ac:dyDescent="0.25">
      <c r="J3579" s="9"/>
    </row>
    <row r="3580" spans="10:10" x14ac:dyDescent="0.25">
      <c r="J3580" s="9"/>
    </row>
    <row r="3581" spans="10:10" x14ac:dyDescent="0.25">
      <c r="J3581" s="9"/>
    </row>
    <row r="3582" spans="10:10" x14ac:dyDescent="0.25">
      <c r="J3582" s="9"/>
    </row>
    <row r="3583" spans="10:10" x14ac:dyDescent="0.25">
      <c r="J3583" s="9"/>
    </row>
    <row r="3584" spans="10:10" x14ac:dyDescent="0.25">
      <c r="J3584" s="9"/>
    </row>
    <row r="3585" spans="10:10" x14ac:dyDescent="0.25">
      <c r="J3585" s="9"/>
    </row>
    <row r="3586" spans="10:10" x14ac:dyDescent="0.25">
      <c r="J3586" s="9"/>
    </row>
    <row r="3587" spans="10:10" x14ac:dyDescent="0.25">
      <c r="J3587" s="9"/>
    </row>
    <row r="3588" spans="10:10" x14ac:dyDescent="0.25">
      <c r="J3588" s="9"/>
    </row>
    <row r="3589" spans="10:10" x14ac:dyDescent="0.25">
      <c r="J3589" s="9"/>
    </row>
    <row r="3590" spans="10:10" x14ac:dyDescent="0.25">
      <c r="J3590" s="9"/>
    </row>
    <row r="3591" spans="10:10" x14ac:dyDescent="0.25">
      <c r="J3591" s="9"/>
    </row>
    <row r="3592" spans="10:10" x14ac:dyDescent="0.25">
      <c r="J3592" s="9"/>
    </row>
    <row r="3593" spans="10:10" x14ac:dyDescent="0.25">
      <c r="J3593" s="9"/>
    </row>
    <row r="3594" spans="10:10" x14ac:dyDescent="0.25">
      <c r="J3594" s="9"/>
    </row>
    <row r="3595" spans="10:10" x14ac:dyDescent="0.25">
      <c r="J3595" s="9"/>
    </row>
    <row r="3596" spans="10:10" x14ac:dyDescent="0.25">
      <c r="J3596" s="9"/>
    </row>
    <row r="3597" spans="10:10" x14ac:dyDescent="0.25">
      <c r="J3597" s="9"/>
    </row>
    <row r="3598" spans="10:10" x14ac:dyDescent="0.25">
      <c r="J3598" s="9"/>
    </row>
    <row r="3599" spans="10:10" x14ac:dyDescent="0.25">
      <c r="J3599" s="9"/>
    </row>
    <row r="3600" spans="10:10" x14ac:dyDescent="0.25">
      <c r="J3600" s="9"/>
    </row>
    <row r="3601" spans="10:10" x14ac:dyDescent="0.25">
      <c r="J3601" s="9"/>
    </row>
    <row r="3602" spans="10:10" x14ac:dyDescent="0.25">
      <c r="J3602" s="9"/>
    </row>
    <row r="3603" spans="10:10" x14ac:dyDescent="0.25">
      <c r="J3603" s="9"/>
    </row>
    <row r="3604" spans="10:10" x14ac:dyDescent="0.25">
      <c r="J3604" s="9"/>
    </row>
    <row r="3605" spans="10:10" x14ac:dyDescent="0.25">
      <c r="J3605" s="9"/>
    </row>
    <row r="3606" spans="10:10" x14ac:dyDescent="0.25">
      <c r="J3606" s="9"/>
    </row>
    <row r="3607" spans="10:10" x14ac:dyDescent="0.25">
      <c r="J3607" s="9"/>
    </row>
    <row r="3608" spans="10:10" x14ac:dyDescent="0.25">
      <c r="J3608" s="9"/>
    </row>
    <row r="3609" spans="10:10" x14ac:dyDescent="0.25">
      <c r="J3609" s="9"/>
    </row>
    <row r="3610" spans="10:10" x14ac:dyDescent="0.25">
      <c r="J3610" s="9"/>
    </row>
    <row r="3611" spans="10:10" x14ac:dyDescent="0.25">
      <c r="J3611" s="9"/>
    </row>
    <row r="3612" spans="10:10" x14ac:dyDescent="0.25">
      <c r="J3612" s="9"/>
    </row>
    <row r="3613" spans="10:10" x14ac:dyDescent="0.25">
      <c r="J3613" s="9"/>
    </row>
    <row r="3614" spans="10:10" x14ac:dyDescent="0.25">
      <c r="J3614" s="9"/>
    </row>
    <row r="3615" spans="10:10" x14ac:dyDescent="0.25">
      <c r="J3615" s="9"/>
    </row>
    <row r="3616" spans="10:10" x14ac:dyDescent="0.25">
      <c r="J3616" s="9"/>
    </row>
    <row r="3617" spans="10:10" x14ac:dyDescent="0.25">
      <c r="J3617" s="9"/>
    </row>
    <row r="3618" spans="10:10" x14ac:dyDescent="0.25">
      <c r="J3618" s="9"/>
    </row>
    <row r="3619" spans="10:10" x14ac:dyDescent="0.25">
      <c r="J3619" s="9"/>
    </row>
    <row r="3620" spans="10:10" x14ac:dyDescent="0.25">
      <c r="J3620" s="9"/>
    </row>
    <row r="3621" spans="10:10" x14ac:dyDescent="0.25">
      <c r="J3621" s="9"/>
    </row>
    <row r="3622" spans="10:10" x14ac:dyDescent="0.25">
      <c r="J3622" s="9"/>
    </row>
    <row r="3623" spans="10:10" x14ac:dyDescent="0.25">
      <c r="J3623" s="9"/>
    </row>
    <row r="3624" spans="10:10" x14ac:dyDescent="0.25">
      <c r="J3624" s="9"/>
    </row>
    <row r="3625" spans="10:10" x14ac:dyDescent="0.25">
      <c r="J3625" s="9"/>
    </row>
    <row r="3626" spans="10:10" x14ac:dyDescent="0.25">
      <c r="J3626" s="9"/>
    </row>
    <row r="3627" spans="10:10" x14ac:dyDescent="0.25">
      <c r="J3627" s="9"/>
    </row>
    <row r="3628" spans="10:10" x14ac:dyDescent="0.25">
      <c r="J3628" s="9"/>
    </row>
    <row r="3629" spans="10:10" x14ac:dyDescent="0.25">
      <c r="J3629" s="9"/>
    </row>
    <row r="3630" spans="10:10" x14ac:dyDescent="0.25">
      <c r="J3630" s="9"/>
    </row>
    <row r="3631" spans="10:10" x14ac:dyDescent="0.25">
      <c r="J3631" s="9"/>
    </row>
    <row r="3632" spans="10:10" x14ac:dyDescent="0.25">
      <c r="J3632" s="9"/>
    </row>
    <row r="3633" spans="10:10" x14ac:dyDescent="0.25">
      <c r="J3633" s="9"/>
    </row>
    <row r="3634" spans="10:10" x14ac:dyDescent="0.25">
      <c r="J3634" s="9"/>
    </row>
    <row r="3635" spans="10:10" x14ac:dyDescent="0.25">
      <c r="J3635" s="9"/>
    </row>
    <row r="3636" spans="10:10" x14ac:dyDescent="0.25">
      <c r="J3636" s="9"/>
    </row>
    <row r="3637" spans="10:10" x14ac:dyDescent="0.25">
      <c r="J3637" s="9"/>
    </row>
    <row r="3638" spans="10:10" x14ac:dyDescent="0.25">
      <c r="J3638" s="9"/>
    </row>
    <row r="3639" spans="10:10" x14ac:dyDescent="0.25">
      <c r="J3639" s="9"/>
    </row>
    <row r="3640" spans="10:10" x14ac:dyDescent="0.25">
      <c r="J3640" s="9"/>
    </row>
    <row r="3641" spans="10:10" x14ac:dyDescent="0.25">
      <c r="J3641" s="9"/>
    </row>
    <row r="3642" spans="10:10" x14ac:dyDescent="0.25">
      <c r="J3642" s="9"/>
    </row>
    <row r="3643" spans="10:10" x14ac:dyDescent="0.25">
      <c r="J3643" s="9"/>
    </row>
    <row r="3644" spans="10:10" x14ac:dyDescent="0.25">
      <c r="J3644" s="9"/>
    </row>
    <row r="3645" spans="10:10" x14ac:dyDescent="0.25">
      <c r="J3645" s="9"/>
    </row>
    <row r="3646" spans="10:10" x14ac:dyDescent="0.25">
      <c r="J3646" s="9"/>
    </row>
    <row r="3647" spans="10:10" x14ac:dyDescent="0.25">
      <c r="J3647" s="9"/>
    </row>
    <row r="3648" spans="10:10" x14ac:dyDescent="0.25">
      <c r="J3648" s="9"/>
    </row>
    <row r="3649" spans="10:10" x14ac:dyDescent="0.25">
      <c r="J3649" s="9"/>
    </row>
    <row r="3650" spans="10:10" x14ac:dyDescent="0.25">
      <c r="J3650" s="9"/>
    </row>
    <row r="3651" spans="10:10" x14ac:dyDescent="0.25">
      <c r="J3651" s="9"/>
    </row>
    <row r="3652" spans="10:10" x14ac:dyDescent="0.25">
      <c r="J3652" s="9"/>
    </row>
    <row r="3653" spans="10:10" x14ac:dyDescent="0.25">
      <c r="J3653" s="9"/>
    </row>
    <row r="3654" spans="10:10" x14ac:dyDescent="0.25">
      <c r="J3654" s="9"/>
    </row>
    <row r="3655" spans="10:10" x14ac:dyDescent="0.25">
      <c r="J3655" s="9"/>
    </row>
    <row r="3656" spans="10:10" x14ac:dyDescent="0.25">
      <c r="J3656" s="9"/>
    </row>
    <row r="3657" spans="10:10" x14ac:dyDescent="0.25">
      <c r="J3657" s="9"/>
    </row>
    <row r="3658" spans="10:10" x14ac:dyDescent="0.25">
      <c r="J3658" s="9"/>
    </row>
    <row r="3659" spans="10:10" x14ac:dyDescent="0.25">
      <c r="J3659" s="9"/>
    </row>
    <row r="3660" spans="10:10" x14ac:dyDescent="0.25">
      <c r="J3660" s="9"/>
    </row>
    <row r="3661" spans="10:10" x14ac:dyDescent="0.25">
      <c r="J3661" s="9"/>
    </row>
    <row r="3662" spans="10:10" x14ac:dyDescent="0.25">
      <c r="J3662" s="9"/>
    </row>
    <row r="3663" spans="10:10" x14ac:dyDescent="0.25">
      <c r="J3663" s="9"/>
    </row>
    <row r="3664" spans="10:10" x14ac:dyDescent="0.25">
      <c r="J3664" s="9"/>
    </row>
    <row r="3665" spans="10:10" x14ac:dyDescent="0.25">
      <c r="J3665" s="9"/>
    </row>
    <row r="3666" spans="10:10" x14ac:dyDescent="0.25">
      <c r="J3666" s="9"/>
    </row>
    <row r="3667" spans="10:10" x14ac:dyDescent="0.25">
      <c r="J3667" s="9"/>
    </row>
    <row r="3668" spans="10:10" x14ac:dyDescent="0.25">
      <c r="J3668" s="9"/>
    </row>
    <row r="3669" spans="10:10" x14ac:dyDescent="0.25">
      <c r="J3669" s="9"/>
    </row>
    <row r="3670" spans="10:10" x14ac:dyDescent="0.25">
      <c r="J3670" s="9"/>
    </row>
    <row r="3671" spans="10:10" x14ac:dyDescent="0.25">
      <c r="J3671" s="9"/>
    </row>
    <row r="3672" spans="10:10" x14ac:dyDescent="0.25">
      <c r="J3672" s="9"/>
    </row>
    <row r="3673" spans="10:10" x14ac:dyDescent="0.25">
      <c r="J3673" s="9"/>
    </row>
    <row r="3674" spans="10:10" x14ac:dyDescent="0.25">
      <c r="J3674" s="9"/>
    </row>
    <row r="3675" spans="10:10" x14ac:dyDescent="0.25">
      <c r="J3675" s="9"/>
    </row>
    <row r="3676" spans="10:10" x14ac:dyDescent="0.25">
      <c r="J3676" s="9"/>
    </row>
    <row r="3677" spans="10:10" x14ac:dyDescent="0.25">
      <c r="J3677" s="9"/>
    </row>
    <row r="3678" spans="10:10" x14ac:dyDescent="0.25">
      <c r="J3678" s="9"/>
    </row>
    <row r="3679" spans="10:10" x14ac:dyDescent="0.25">
      <c r="J3679" s="9"/>
    </row>
    <row r="3680" spans="10:10" x14ac:dyDescent="0.25">
      <c r="J3680" s="9"/>
    </row>
    <row r="3681" spans="10:10" x14ac:dyDescent="0.25">
      <c r="J3681" s="9"/>
    </row>
    <row r="3682" spans="10:10" x14ac:dyDescent="0.25">
      <c r="J3682" s="9"/>
    </row>
    <row r="3683" spans="10:10" x14ac:dyDescent="0.25">
      <c r="J3683" s="9"/>
    </row>
    <row r="3684" spans="10:10" x14ac:dyDescent="0.25">
      <c r="J3684" s="9"/>
    </row>
    <row r="3685" spans="10:10" x14ac:dyDescent="0.25">
      <c r="J3685" s="9"/>
    </row>
    <row r="3686" spans="10:10" x14ac:dyDescent="0.25">
      <c r="J3686" s="9"/>
    </row>
    <row r="3687" spans="10:10" x14ac:dyDescent="0.25">
      <c r="J3687" s="9"/>
    </row>
    <row r="3688" spans="10:10" x14ac:dyDescent="0.25">
      <c r="J3688" s="9"/>
    </row>
    <row r="3689" spans="10:10" x14ac:dyDescent="0.25">
      <c r="J3689" s="9"/>
    </row>
    <row r="3690" spans="10:10" x14ac:dyDescent="0.25">
      <c r="J3690" s="9"/>
    </row>
    <row r="3691" spans="10:10" x14ac:dyDescent="0.25">
      <c r="J3691" s="9"/>
    </row>
    <row r="3692" spans="10:10" x14ac:dyDescent="0.25">
      <c r="J3692" s="9"/>
    </row>
    <row r="3693" spans="10:10" x14ac:dyDescent="0.25">
      <c r="J3693" s="9"/>
    </row>
    <row r="3694" spans="10:10" x14ac:dyDescent="0.25">
      <c r="J3694" s="9"/>
    </row>
    <row r="3695" spans="10:10" x14ac:dyDescent="0.25">
      <c r="J3695" s="9"/>
    </row>
    <row r="3696" spans="10:10" x14ac:dyDescent="0.25">
      <c r="J3696" s="9"/>
    </row>
    <row r="3697" spans="10:10" x14ac:dyDescent="0.25">
      <c r="J3697" s="9"/>
    </row>
    <row r="3698" spans="10:10" x14ac:dyDescent="0.25">
      <c r="J3698" s="9"/>
    </row>
    <row r="3699" spans="10:10" x14ac:dyDescent="0.25">
      <c r="J3699" s="9"/>
    </row>
    <row r="3700" spans="10:10" x14ac:dyDescent="0.25">
      <c r="J3700" s="9"/>
    </row>
    <row r="3701" spans="10:10" x14ac:dyDescent="0.25">
      <c r="J3701" s="9"/>
    </row>
    <row r="3702" spans="10:10" x14ac:dyDescent="0.25">
      <c r="J3702" s="9"/>
    </row>
    <row r="3703" spans="10:10" x14ac:dyDescent="0.25">
      <c r="J3703" s="9"/>
    </row>
    <row r="3704" spans="10:10" x14ac:dyDescent="0.25">
      <c r="J3704" s="9"/>
    </row>
    <row r="3705" spans="10:10" x14ac:dyDescent="0.25">
      <c r="J3705" s="9"/>
    </row>
    <row r="3706" spans="10:10" x14ac:dyDescent="0.25">
      <c r="J3706" s="9"/>
    </row>
    <row r="3707" spans="10:10" x14ac:dyDescent="0.25">
      <c r="J3707" s="9"/>
    </row>
    <row r="3708" spans="10:10" x14ac:dyDescent="0.25">
      <c r="J3708" s="9"/>
    </row>
    <row r="3709" spans="10:10" x14ac:dyDescent="0.25">
      <c r="J3709" s="9"/>
    </row>
    <row r="3710" spans="10:10" x14ac:dyDescent="0.25">
      <c r="J3710" s="9"/>
    </row>
    <row r="3711" spans="10:10" x14ac:dyDescent="0.25">
      <c r="J3711" s="9"/>
    </row>
    <row r="3712" spans="10:10" x14ac:dyDescent="0.25">
      <c r="J3712" s="9"/>
    </row>
    <row r="3713" spans="10:10" x14ac:dyDescent="0.25">
      <c r="J3713" s="9"/>
    </row>
    <row r="3714" spans="10:10" x14ac:dyDescent="0.25">
      <c r="J3714" s="9"/>
    </row>
    <row r="3715" spans="10:10" x14ac:dyDescent="0.25">
      <c r="J3715" s="9"/>
    </row>
    <row r="3716" spans="10:10" x14ac:dyDescent="0.25">
      <c r="J3716" s="9"/>
    </row>
    <row r="3717" spans="10:10" x14ac:dyDescent="0.25">
      <c r="J3717" s="9"/>
    </row>
    <row r="3718" spans="10:10" x14ac:dyDescent="0.25">
      <c r="J3718" s="9"/>
    </row>
    <row r="3719" spans="10:10" x14ac:dyDescent="0.25">
      <c r="J3719" s="9"/>
    </row>
    <row r="3720" spans="10:10" x14ac:dyDescent="0.25">
      <c r="J3720" s="9"/>
    </row>
    <row r="3721" spans="10:10" x14ac:dyDescent="0.25">
      <c r="J3721" s="9"/>
    </row>
    <row r="3722" spans="10:10" x14ac:dyDescent="0.25">
      <c r="J3722" s="9"/>
    </row>
    <row r="3723" spans="10:10" x14ac:dyDescent="0.25">
      <c r="J3723" s="9"/>
    </row>
    <row r="3724" spans="10:10" x14ac:dyDescent="0.25">
      <c r="J3724" s="9"/>
    </row>
    <row r="3725" spans="10:10" x14ac:dyDescent="0.25">
      <c r="J3725" s="9"/>
    </row>
    <row r="3726" spans="10:10" x14ac:dyDescent="0.25">
      <c r="J3726" s="9"/>
    </row>
    <row r="3727" spans="10:10" x14ac:dyDescent="0.25">
      <c r="J3727" s="9"/>
    </row>
    <row r="3728" spans="10:10" x14ac:dyDescent="0.25">
      <c r="J3728" s="9"/>
    </row>
    <row r="3729" spans="10:10" x14ac:dyDescent="0.25">
      <c r="J3729" s="9"/>
    </row>
    <row r="3730" spans="10:10" x14ac:dyDescent="0.25">
      <c r="J3730" s="9"/>
    </row>
    <row r="3731" spans="10:10" x14ac:dyDescent="0.25">
      <c r="J3731" s="9"/>
    </row>
    <row r="3732" spans="10:10" x14ac:dyDescent="0.25">
      <c r="J3732" s="9"/>
    </row>
    <row r="3733" spans="10:10" x14ac:dyDescent="0.25">
      <c r="J3733" s="9"/>
    </row>
    <row r="3734" spans="10:10" x14ac:dyDescent="0.25">
      <c r="J3734" s="9"/>
    </row>
    <row r="3735" spans="10:10" x14ac:dyDescent="0.25">
      <c r="J3735" s="9"/>
    </row>
    <row r="3736" spans="10:10" x14ac:dyDescent="0.25">
      <c r="J3736" s="9"/>
    </row>
    <row r="3737" spans="10:10" x14ac:dyDescent="0.25">
      <c r="J3737" s="9"/>
    </row>
    <row r="3738" spans="10:10" x14ac:dyDescent="0.25">
      <c r="J3738" s="9"/>
    </row>
    <row r="3739" spans="10:10" x14ac:dyDescent="0.25">
      <c r="J3739" s="9"/>
    </row>
    <row r="3740" spans="10:10" x14ac:dyDescent="0.25">
      <c r="J3740" s="9"/>
    </row>
    <row r="3741" spans="10:10" x14ac:dyDescent="0.25">
      <c r="J3741" s="9"/>
    </row>
    <row r="3742" spans="10:10" x14ac:dyDescent="0.25">
      <c r="J3742" s="9"/>
    </row>
    <row r="3743" spans="10:10" x14ac:dyDescent="0.25">
      <c r="J3743" s="9"/>
    </row>
    <row r="3744" spans="10:10" x14ac:dyDescent="0.25">
      <c r="J3744" s="9"/>
    </row>
    <row r="3745" spans="10:10" x14ac:dyDescent="0.25">
      <c r="J3745" s="9"/>
    </row>
    <row r="3746" spans="10:10" x14ac:dyDescent="0.25">
      <c r="J3746" s="9"/>
    </row>
    <row r="3747" spans="10:10" x14ac:dyDescent="0.25">
      <c r="J3747" s="9"/>
    </row>
    <row r="3748" spans="10:10" x14ac:dyDescent="0.25">
      <c r="J3748" s="9"/>
    </row>
    <row r="3749" spans="10:10" x14ac:dyDescent="0.25">
      <c r="J3749" s="9"/>
    </row>
    <row r="3750" spans="10:10" x14ac:dyDescent="0.25">
      <c r="J3750" s="9"/>
    </row>
    <row r="3751" spans="10:10" x14ac:dyDescent="0.25">
      <c r="J3751" s="9"/>
    </row>
    <row r="3752" spans="10:10" x14ac:dyDescent="0.25">
      <c r="J3752" s="9"/>
    </row>
    <row r="3753" spans="10:10" x14ac:dyDescent="0.25">
      <c r="J3753" s="9"/>
    </row>
    <row r="3754" spans="10:10" x14ac:dyDescent="0.25">
      <c r="J3754" s="9"/>
    </row>
    <row r="3755" spans="10:10" x14ac:dyDescent="0.25">
      <c r="J3755" s="9"/>
    </row>
    <row r="3756" spans="10:10" x14ac:dyDescent="0.25">
      <c r="J3756" s="9"/>
    </row>
    <row r="3757" spans="10:10" x14ac:dyDescent="0.25">
      <c r="J3757" s="9"/>
    </row>
    <row r="3758" spans="10:10" x14ac:dyDescent="0.25">
      <c r="J3758" s="9"/>
    </row>
    <row r="3759" spans="10:10" x14ac:dyDescent="0.25">
      <c r="J3759" s="9"/>
    </row>
    <row r="3760" spans="10:10" x14ac:dyDescent="0.25">
      <c r="J3760" s="9"/>
    </row>
    <row r="3761" spans="10:10" x14ac:dyDescent="0.25">
      <c r="J3761" s="9"/>
    </row>
    <row r="3762" spans="10:10" x14ac:dyDescent="0.25">
      <c r="J3762" s="9"/>
    </row>
    <row r="3763" spans="10:10" x14ac:dyDescent="0.25">
      <c r="J3763" s="9"/>
    </row>
    <row r="3764" spans="10:10" x14ac:dyDescent="0.25">
      <c r="J3764" s="9"/>
    </row>
    <row r="3765" spans="10:10" x14ac:dyDescent="0.25">
      <c r="J3765" s="9"/>
    </row>
    <row r="3766" spans="10:10" x14ac:dyDescent="0.25">
      <c r="J3766" s="9"/>
    </row>
    <row r="3767" spans="10:10" x14ac:dyDescent="0.25">
      <c r="J3767" s="9"/>
    </row>
    <row r="3768" spans="10:10" x14ac:dyDescent="0.25">
      <c r="J3768" s="9"/>
    </row>
    <row r="3769" spans="10:10" x14ac:dyDescent="0.25">
      <c r="J3769" s="9"/>
    </row>
    <row r="3770" spans="10:10" x14ac:dyDescent="0.25">
      <c r="J3770" s="9"/>
    </row>
    <row r="3771" spans="10:10" x14ac:dyDescent="0.25">
      <c r="J3771" s="9"/>
    </row>
    <row r="3772" spans="10:10" x14ac:dyDescent="0.25">
      <c r="J3772" s="9"/>
    </row>
    <row r="3773" spans="10:10" x14ac:dyDescent="0.25">
      <c r="J3773" s="9"/>
    </row>
    <row r="3774" spans="10:10" x14ac:dyDescent="0.25">
      <c r="J3774" s="9"/>
    </row>
    <row r="3775" spans="10:10" x14ac:dyDescent="0.25">
      <c r="J3775" s="9"/>
    </row>
    <row r="3776" spans="10:10" x14ac:dyDescent="0.25">
      <c r="J3776" s="9"/>
    </row>
    <row r="3777" spans="10:10" x14ac:dyDescent="0.25">
      <c r="J3777" s="9"/>
    </row>
    <row r="3778" spans="10:10" x14ac:dyDescent="0.25">
      <c r="J3778" s="9"/>
    </row>
    <row r="3779" spans="10:10" x14ac:dyDescent="0.25">
      <c r="J3779" s="9"/>
    </row>
    <row r="3780" spans="10:10" x14ac:dyDescent="0.25">
      <c r="J3780" s="9"/>
    </row>
    <row r="3781" spans="10:10" x14ac:dyDescent="0.25">
      <c r="J3781" s="9"/>
    </row>
    <row r="3782" spans="10:10" x14ac:dyDescent="0.25">
      <c r="J3782" s="9"/>
    </row>
    <row r="3783" spans="10:10" x14ac:dyDescent="0.25">
      <c r="J3783" s="9"/>
    </row>
    <row r="3784" spans="10:10" x14ac:dyDescent="0.25">
      <c r="J3784" s="9"/>
    </row>
    <row r="3785" spans="10:10" x14ac:dyDescent="0.25">
      <c r="J3785" s="9"/>
    </row>
    <row r="3786" spans="10:10" x14ac:dyDescent="0.25">
      <c r="J3786" s="9"/>
    </row>
    <row r="3787" spans="10:10" x14ac:dyDescent="0.25">
      <c r="J3787" s="9"/>
    </row>
    <row r="3788" spans="10:10" x14ac:dyDescent="0.25">
      <c r="J3788" s="9"/>
    </row>
    <row r="3789" spans="10:10" x14ac:dyDescent="0.25">
      <c r="J3789" s="9"/>
    </row>
    <row r="3790" spans="10:10" x14ac:dyDescent="0.25">
      <c r="J3790" s="9"/>
    </row>
    <row r="3791" spans="10:10" x14ac:dyDescent="0.25">
      <c r="J3791" s="9"/>
    </row>
    <row r="3792" spans="10:10" x14ac:dyDescent="0.25">
      <c r="J3792" s="9"/>
    </row>
    <row r="3793" spans="10:10" x14ac:dyDescent="0.25">
      <c r="J3793" s="9"/>
    </row>
    <row r="3794" spans="10:10" x14ac:dyDescent="0.25">
      <c r="J3794" s="9"/>
    </row>
    <row r="3795" spans="10:10" x14ac:dyDescent="0.25">
      <c r="J3795" s="9"/>
    </row>
    <row r="3796" spans="10:10" x14ac:dyDescent="0.25">
      <c r="J3796" s="9"/>
    </row>
    <row r="3797" spans="10:10" x14ac:dyDescent="0.25">
      <c r="J3797" s="9"/>
    </row>
    <row r="3798" spans="10:10" x14ac:dyDescent="0.25">
      <c r="J3798" s="9"/>
    </row>
    <row r="3799" spans="10:10" x14ac:dyDescent="0.25">
      <c r="J3799" s="9"/>
    </row>
    <row r="3800" spans="10:10" x14ac:dyDescent="0.25">
      <c r="J3800" s="9"/>
    </row>
    <row r="3801" spans="10:10" x14ac:dyDescent="0.25">
      <c r="J3801" s="9"/>
    </row>
    <row r="3802" spans="10:10" x14ac:dyDescent="0.25">
      <c r="J3802" s="9"/>
    </row>
    <row r="3803" spans="10:10" x14ac:dyDescent="0.25">
      <c r="J3803" s="9"/>
    </row>
    <row r="3804" spans="10:10" x14ac:dyDescent="0.25">
      <c r="J3804" s="9"/>
    </row>
    <row r="3805" spans="10:10" x14ac:dyDescent="0.25">
      <c r="J3805" s="9"/>
    </row>
    <row r="3806" spans="10:10" x14ac:dyDescent="0.25">
      <c r="J3806" s="9"/>
    </row>
    <row r="3807" spans="10:10" x14ac:dyDescent="0.25">
      <c r="J3807" s="9"/>
    </row>
    <row r="3808" spans="10:10" x14ac:dyDescent="0.25">
      <c r="J3808" s="9"/>
    </row>
    <row r="3809" spans="10:10" x14ac:dyDescent="0.25">
      <c r="J3809" s="9"/>
    </row>
    <row r="3810" spans="10:10" x14ac:dyDescent="0.25">
      <c r="J3810" s="9"/>
    </row>
    <row r="3811" spans="10:10" x14ac:dyDescent="0.25">
      <c r="J3811" s="9"/>
    </row>
    <row r="3812" spans="10:10" x14ac:dyDescent="0.25">
      <c r="J3812" s="9"/>
    </row>
    <row r="3813" spans="10:10" x14ac:dyDescent="0.25">
      <c r="J3813" s="9"/>
    </row>
    <row r="3814" spans="10:10" x14ac:dyDescent="0.25">
      <c r="J3814" s="9"/>
    </row>
    <row r="3815" spans="10:10" x14ac:dyDescent="0.25">
      <c r="J3815" s="9"/>
    </row>
    <row r="3816" spans="10:10" x14ac:dyDescent="0.25">
      <c r="J3816" s="9"/>
    </row>
    <row r="3817" spans="10:10" x14ac:dyDescent="0.25">
      <c r="J3817" s="9"/>
    </row>
    <row r="3818" spans="10:10" x14ac:dyDescent="0.25">
      <c r="J3818" s="9"/>
    </row>
    <row r="3819" spans="10:10" x14ac:dyDescent="0.25">
      <c r="J3819" s="9"/>
    </row>
    <row r="3820" spans="10:10" x14ac:dyDescent="0.25">
      <c r="J3820" s="9"/>
    </row>
    <row r="3821" spans="10:10" x14ac:dyDescent="0.25">
      <c r="J3821" s="9"/>
    </row>
    <row r="3822" spans="10:10" x14ac:dyDescent="0.25">
      <c r="J3822" s="9"/>
    </row>
    <row r="3823" spans="10:10" x14ac:dyDescent="0.25">
      <c r="J3823" s="9"/>
    </row>
    <row r="3824" spans="10:10" x14ac:dyDescent="0.25">
      <c r="J3824" s="9"/>
    </row>
    <row r="3825" spans="10:10" x14ac:dyDescent="0.25">
      <c r="J3825" s="9"/>
    </row>
    <row r="3826" spans="10:10" x14ac:dyDescent="0.25">
      <c r="J3826" s="9"/>
    </row>
    <row r="3827" spans="10:10" x14ac:dyDescent="0.25">
      <c r="J3827" s="9"/>
    </row>
    <row r="3828" spans="10:10" x14ac:dyDescent="0.25">
      <c r="J3828" s="9"/>
    </row>
    <row r="3829" spans="10:10" x14ac:dyDescent="0.25">
      <c r="J3829" s="9"/>
    </row>
    <row r="3830" spans="10:10" x14ac:dyDescent="0.25">
      <c r="J3830" s="9"/>
    </row>
    <row r="3831" spans="10:10" x14ac:dyDescent="0.25">
      <c r="J3831" s="9"/>
    </row>
    <row r="3832" spans="10:10" x14ac:dyDescent="0.25">
      <c r="J3832" s="9"/>
    </row>
    <row r="3833" spans="10:10" x14ac:dyDescent="0.25">
      <c r="J3833" s="9"/>
    </row>
    <row r="3834" spans="10:10" x14ac:dyDescent="0.25">
      <c r="J3834" s="9"/>
    </row>
    <row r="3835" spans="10:10" x14ac:dyDescent="0.25">
      <c r="J3835" s="9"/>
    </row>
    <row r="3836" spans="10:10" x14ac:dyDescent="0.25">
      <c r="J3836" s="9"/>
    </row>
    <row r="3837" spans="10:10" x14ac:dyDescent="0.25">
      <c r="J3837" s="9"/>
    </row>
    <row r="3838" spans="10:10" x14ac:dyDescent="0.25">
      <c r="J3838" s="9"/>
    </row>
    <row r="3839" spans="10:10" x14ac:dyDescent="0.25">
      <c r="J3839" s="9"/>
    </row>
    <row r="3840" spans="10:10" x14ac:dyDescent="0.25">
      <c r="J3840" s="9"/>
    </row>
    <row r="3841" spans="10:10" x14ac:dyDescent="0.25">
      <c r="J3841" s="9"/>
    </row>
    <row r="3842" spans="10:10" x14ac:dyDescent="0.25">
      <c r="J3842" s="9"/>
    </row>
    <row r="3843" spans="10:10" x14ac:dyDescent="0.25">
      <c r="J3843" s="9"/>
    </row>
  </sheetData>
  <conditionalFormatting sqref="G7:G26">
    <cfRule type="duplicateValues" dxfId="28" priority="799"/>
  </conditionalFormatting>
  <conditionalFormatting pivot="1" sqref="L7:L153">
    <cfRule type="cellIs" dxfId="27" priority="3" operator="greaterThan">
      <formula>7</formula>
    </cfRule>
  </conditionalFormatting>
  <conditionalFormatting pivot="1" sqref="L7:L153">
    <cfRule type="cellIs" dxfId="26" priority="1" operator="lessThan">
      <formula>7</formula>
    </cfRule>
  </conditionalFormatting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2"/>
  <sheetViews>
    <sheetView showGridLines="0" showRowColHeaders="0" workbookViewId="0">
      <selection activeCell="C4" sqref="C4"/>
    </sheetView>
  </sheetViews>
  <sheetFormatPr baseColWidth="10" defaultRowHeight="15" x14ac:dyDescent="0.25"/>
  <cols>
    <col min="1" max="1" width="21" customWidth="1"/>
    <col min="2" max="2" width="21.28515625" customWidth="1"/>
    <col min="3" max="3" width="21.5703125" customWidth="1"/>
  </cols>
  <sheetData>
    <row r="3" spans="1:4" x14ac:dyDescent="0.25">
      <c r="A3" s="17" t="s">
        <v>52</v>
      </c>
      <c r="B3" s="33" t="s">
        <v>128</v>
      </c>
      <c r="C3" s="33" t="s">
        <v>129</v>
      </c>
      <c r="D3" s="62" t="s">
        <v>130</v>
      </c>
    </row>
    <row r="4" spans="1:4" x14ac:dyDescent="0.25">
      <c r="A4" s="54" t="s">
        <v>94</v>
      </c>
      <c r="B4" s="23">
        <v>205.72291666666692</v>
      </c>
      <c r="C4" s="23">
        <v>211.37500000000023</v>
      </c>
      <c r="D4" s="63">
        <f>1-(B4/C4)</f>
        <v>2.6739601813522418E-2</v>
      </c>
    </row>
    <row r="5" spans="1:4" x14ac:dyDescent="0.25">
      <c r="A5" s="54" t="s">
        <v>34</v>
      </c>
      <c r="B5" s="23">
        <v>205.72291666666692</v>
      </c>
      <c r="C5" s="23">
        <v>211.37500000000023</v>
      </c>
      <c r="D5" s="63">
        <f t="shared" ref="D5:D12" si="0">1-(B5/C5)</f>
        <v>2.6739601813522418E-2</v>
      </c>
    </row>
    <row r="6" spans="1:4" x14ac:dyDescent="0.25">
      <c r="D6" s="63" t="e">
        <f t="shared" si="0"/>
        <v>#DIV/0!</v>
      </c>
    </row>
    <row r="7" spans="1:4" x14ac:dyDescent="0.25">
      <c r="D7" s="63" t="e">
        <f t="shared" si="0"/>
        <v>#DIV/0!</v>
      </c>
    </row>
    <row r="8" spans="1:4" x14ac:dyDescent="0.25">
      <c r="D8" s="63" t="e">
        <f t="shared" si="0"/>
        <v>#DIV/0!</v>
      </c>
    </row>
    <row r="9" spans="1:4" x14ac:dyDescent="0.25">
      <c r="D9" s="63" t="e">
        <f t="shared" si="0"/>
        <v>#DIV/0!</v>
      </c>
    </row>
    <row r="10" spans="1:4" x14ac:dyDescent="0.25">
      <c r="D10" s="63" t="e">
        <f t="shared" si="0"/>
        <v>#DIV/0!</v>
      </c>
    </row>
    <row r="11" spans="1:4" x14ac:dyDescent="0.25">
      <c r="D11" s="63" t="e">
        <f t="shared" si="0"/>
        <v>#DIV/0!</v>
      </c>
    </row>
    <row r="12" spans="1:4" x14ac:dyDescent="0.25">
      <c r="D12" s="63" t="e">
        <f t="shared" si="0"/>
        <v>#DIV/0!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I45"/>
  <sheetViews>
    <sheetView zoomScaleNormal="100" workbookViewId="0">
      <selection activeCell="K25" sqref="K25"/>
    </sheetView>
  </sheetViews>
  <sheetFormatPr baseColWidth="10" defaultRowHeight="15" x14ac:dyDescent="0.25"/>
  <cols>
    <col min="1" max="1" width="21" customWidth="1"/>
    <col min="2" max="2" width="16.7109375" bestFit="1" customWidth="1"/>
    <col min="3" max="3" width="16.42578125" bestFit="1" customWidth="1"/>
    <col min="4" max="4" width="13" bestFit="1" customWidth="1"/>
    <col min="5" max="5" width="17.140625" bestFit="1" customWidth="1"/>
    <col min="6" max="6" width="14" bestFit="1" customWidth="1"/>
    <col min="7" max="7" width="10.28515625" bestFit="1" customWidth="1"/>
    <col min="8" max="8" width="24.140625" bestFit="1" customWidth="1"/>
  </cols>
  <sheetData>
    <row r="3" spans="1:9" x14ac:dyDescent="0.25">
      <c r="A3" s="17" t="s">
        <v>52</v>
      </c>
      <c r="B3" s="8" t="s">
        <v>53</v>
      </c>
      <c r="C3" s="8" t="s">
        <v>54</v>
      </c>
      <c r="D3" s="8" t="s">
        <v>55</v>
      </c>
      <c r="E3" s="8" t="s">
        <v>56</v>
      </c>
      <c r="F3" s="8" t="s">
        <v>57</v>
      </c>
      <c r="G3" s="8" t="s">
        <v>58</v>
      </c>
      <c r="H3" s="33" t="s">
        <v>59</v>
      </c>
    </row>
    <row r="4" spans="1:9" x14ac:dyDescent="0.25">
      <c r="A4" s="54" t="s">
        <v>80</v>
      </c>
      <c r="B4" s="50">
        <v>0</v>
      </c>
      <c r="C4" s="50">
        <v>0</v>
      </c>
      <c r="D4" s="50">
        <v>0</v>
      </c>
      <c r="E4" s="50">
        <v>0</v>
      </c>
      <c r="F4" s="50">
        <v>0</v>
      </c>
      <c r="G4" s="50">
        <v>0</v>
      </c>
      <c r="H4" s="50">
        <v>0</v>
      </c>
      <c r="I4" s="57" t="e">
        <f>1-(C4/B4)</f>
        <v>#DIV/0!</v>
      </c>
    </row>
    <row r="5" spans="1:9" x14ac:dyDescent="0.25">
      <c r="A5" s="56" t="s">
        <v>60</v>
      </c>
      <c r="B5" s="50">
        <v>0</v>
      </c>
      <c r="C5" s="50">
        <v>0</v>
      </c>
      <c r="D5" s="50">
        <v>0</v>
      </c>
      <c r="E5" s="50">
        <v>0</v>
      </c>
      <c r="F5" s="50">
        <v>0</v>
      </c>
      <c r="G5" s="50">
        <v>0</v>
      </c>
      <c r="H5" s="50">
        <v>0</v>
      </c>
    </row>
    <row r="6" spans="1:9" x14ac:dyDescent="0.25">
      <c r="A6" s="54" t="s">
        <v>34</v>
      </c>
      <c r="B6" s="50">
        <v>0</v>
      </c>
      <c r="C6" s="50">
        <v>0</v>
      </c>
      <c r="D6" s="50">
        <v>0</v>
      </c>
      <c r="E6" s="50">
        <v>0</v>
      </c>
      <c r="F6" s="50">
        <v>0</v>
      </c>
      <c r="G6" s="50">
        <v>0</v>
      </c>
      <c r="H6" s="50">
        <v>0</v>
      </c>
    </row>
    <row r="11" spans="1:9" x14ac:dyDescent="0.25">
      <c r="I11" s="57" t="e">
        <f>1-(C11/B11)</f>
        <v>#DIV/0!</v>
      </c>
    </row>
    <row r="22" spans="9:9" x14ac:dyDescent="0.25">
      <c r="I22" s="57" t="e">
        <f>1-(C22/B22)</f>
        <v>#DIV/0!</v>
      </c>
    </row>
    <row r="28" spans="9:9" x14ac:dyDescent="0.25">
      <c r="I28" s="57" t="e">
        <f>1-(C28/B28)</f>
        <v>#DIV/0!</v>
      </c>
    </row>
    <row r="45" spans="9:9" x14ac:dyDescent="0.25">
      <c r="I45" s="57" t="e">
        <f>1-(C45/B45)</f>
        <v>#DIV/0!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7C961B17-CA13-4BF7-820A-BC482E977D05}">
  <ds:schemaRefs/>
</ds:datastoreItem>
</file>

<file path=customXml/itemProps2.xml><?xml version="1.0" encoding="utf-8"?>
<ds:datastoreItem xmlns:ds="http://schemas.openxmlformats.org/officeDocument/2006/customXml" ds:itemID="{9DF45D4E-9EF5-48F3-B903-E573F82CA80D}">
  <ds:schemaRefs/>
</ds:datastoreItem>
</file>

<file path=customXml/itemProps3.xml><?xml version="1.0" encoding="utf-8"?>
<ds:datastoreItem xmlns:ds="http://schemas.openxmlformats.org/officeDocument/2006/customXml" ds:itemID="{03340C35-ECEE-4519-821C-FFC1DAAA17B1}">
  <ds:schemaRefs/>
</ds:datastoreItem>
</file>

<file path=customXml/itemProps4.xml><?xml version="1.0" encoding="utf-8"?>
<ds:datastoreItem xmlns:ds="http://schemas.openxmlformats.org/officeDocument/2006/customXml" ds:itemID="{717A6BDE-E385-498D-92D4-F5CBABEF2CDE}">
  <ds:schemaRefs/>
</ds:datastoreItem>
</file>

<file path=customXml/itemProps5.xml><?xml version="1.0" encoding="utf-8"?>
<ds:datastoreItem xmlns:ds="http://schemas.openxmlformats.org/officeDocument/2006/customXml" ds:itemID="{C674747F-6B45-40EA-B790-3DC56D9A73E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CM-CIC</vt:lpstr>
      <vt:lpstr>Annuaire_roster</vt:lpstr>
      <vt:lpstr>Contrôle des heures</vt:lpstr>
      <vt:lpstr>Contrôle des jours</vt:lpstr>
      <vt:lpstr>Feuil1</vt:lpstr>
      <vt:lpstr>Contrôle Pointage Comptable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RICOUCH Zouhair (PRESTA EXT)</dc:creator>
  <cp:lastModifiedBy>OUBRAHIM Mohammed [EIDS]</cp:lastModifiedBy>
  <dcterms:created xsi:type="dcterms:W3CDTF">2015-06-05T18:19:34Z</dcterms:created>
  <dcterms:modified xsi:type="dcterms:W3CDTF">2026-10-16T08:39:08Z</dcterms:modified>
</cp:coreProperties>
</file>